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_rels/sheet14.xml.rels" ContentType="application/vnd.openxmlformats-package.relationships+xml"/>
  <Override PartName="/xl/worksheets/_rels/sheet11.xml.rels" ContentType="application/vnd.openxmlformats-package.relationships+xml"/>
  <Override PartName="/xl/worksheets/_rels/sheet4.xml.rels" ContentType="application/vnd.openxmlformats-package.relationships+xml"/>
  <Override PartName="/xl/worksheets/_rels/sheet1.xml.rels" ContentType="application/vnd.openxmlformats-package.relationships+xml"/>
  <Override PartName="/xl/worksheets/_rels/sheet7.xml.rels" ContentType="application/vnd.openxmlformats-package.relationships+xml"/>
  <Override PartName="/xl/worksheets/_rels/sheet10.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3.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8.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15.xml" ContentType="application/vnd.openxmlformats-officedocument.spreadsheetml.worksheet+xml"/>
  <Override PartName="/xl/worksheets/sheet6.xml" ContentType="application/vnd.openxmlformats-officedocument.spreadsheetml.worksheet+xml"/>
  <Override PartName="/xl/worksheets/sheet14.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worksheets/sheet7.xml" ContentType="application/vnd.openxmlformats-officedocument.spreadsheetml.worksheet+xml"/>
  <Override PartName="/xl/externalLinks/_rels/externalLink1.xml.rels" ContentType="application/vnd.openxmlformats-package.relationships+xml"/>
  <Override PartName="/xl/externalLinks/externalLink1.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media/image9.png" ContentType="image/png"/>
  <Override PartName="/xl/media/image14.png" ContentType="image/png"/>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10.png" ContentType="image/png"/>
  <Override PartName="/xl/media/image6.png" ContentType="image/png"/>
  <Override PartName="/xl/media/image11.png" ContentType="image/png"/>
  <Override PartName="/xl/media/image7.png" ContentType="image/png"/>
  <Override PartName="/xl/media/image12.png" ContentType="image/png"/>
  <Override PartName="/xl/media/image8.png" ContentType="image/png"/>
  <Override PartName="/xl/media/image13.png" ContentType="image/png"/>
  <Override PartName="/xl/drawings/_rels/drawing9.xml.rels" ContentType="application/vnd.openxmlformats-package.relationships+xml"/>
  <Override PartName="/xl/drawings/_rels/drawing3.xml.rels" ContentType="application/vnd.openxmlformats-package.relationships+xml"/>
  <Override PartName="/xl/drawings/_rels/drawing8.xml.rels" ContentType="application/vnd.openxmlformats-package.relationships+xml"/>
  <Override PartName="/xl/drawings/_rels/drawing7.xml.rels" ContentType="application/vnd.openxmlformats-package.relationships+xml"/>
  <Override PartName="/xl/drawings/_rels/drawing11.xml.rels" ContentType="application/vnd.openxmlformats-package.relationships+xml"/>
  <Override PartName="/xl/drawings/_rels/drawing6.xml.rels" ContentType="application/vnd.openxmlformats-package.relationships+xml"/>
  <Override PartName="/xl/drawings/_rels/drawing10.xml.rels" ContentType="application/vnd.openxmlformats-package.relationships+xml"/>
  <Override PartName="/xl/drawings/_rels/drawing5.xml.rels" ContentType="application/vnd.openxmlformats-package.relationships+xml"/>
  <Override PartName="/xl/drawings/_rels/drawing2.xml.rels" ContentType="application/vnd.openxmlformats-package.relationships+xml"/>
  <Override PartName="/xl/drawings/_rels/drawing4.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10.xml" ContentType="application/vnd.openxmlformats-officedocument.drawing+xml"/>
  <Override PartName="/xl/drawings/drawing6.xml" ContentType="application/vnd.openxmlformats-officedocument.drawing+xml"/>
  <Override PartName="/xl/drawings/vmlDrawing1.vml" ContentType="application/vnd.openxmlformats-officedocument.vmlDrawing"/>
  <Override PartName="/xl/drawings/drawing11.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About" sheetId="1" state="visible" r:id="rId2"/>
    <sheet name="INFORM Risk 2023 (a-z)" sheetId="2" state="visible" r:id="rId3"/>
    <sheet name="Hazard &amp; Exposure" sheetId="3" state="visible" r:id="rId4"/>
    <sheet name="Vulnerability" sheetId="4" state="visible" r:id="rId5"/>
    <sheet name="Lack of Coping Capacity" sheetId="5" state="visible" r:id="rId6"/>
    <sheet name="Indicator Data" sheetId="6" state="visible" r:id="rId7"/>
    <sheet name="Indicator Date" sheetId="7" state="visible" r:id="rId8"/>
    <sheet name="Indicator Date hidden" sheetId="8" state="hidden" r:id="rId9"/>
    <sheet name="Indicator Date hidden2" sheetId="9" state="hidden" r:id="rId10"/>
    <sheet name="Indicator Source" sheetId="10" state="visible" r:id="rId11"/>
    <sheet name="Indicator Data imputation" sheetId="11" state="visible" r:id="rId12"/>
    <sheet name="Imputed and missing data hidden" sheetId="12" state="hidden" r:id="rId13"/>
    <sheet name="Lack of Reliability Index" sheetId="13" state="visible" r:id="rId14"/>
    <sheet name="Indicator Metadata" sheetId="14" state="visible" r:id="rId15"/>
    <sheet name="Regions" sheetId="15" state="visible" r:id="rId16"/>
  </sheets>
  <externalReferences>
    <externalReference r:id="rId17"/>
  </externalReferences>
  <definedNames>
    <definedName function="false" hidden="false" localSheetId="11" name="_xlnm.Print_Area" vbProcedure="false">'Imputed and missing data hidden'!$A$1:$BY$194</definedName>
    <definedName function="false" hidden="false" localSheetId="11" name="_xlnm.Print_Titles" vbProcedure="false">'Imputed and missing data hidden'!$1:$1</definedName>
    <definedName function="false" hidden="true" localSheetId="1" name="_xlnm._FilterDatabase" vbProcedure="false">'INFORM Risk 2023 (a-z)'!$A$3:$AO$3</definedName>
    <definedName function="false" hidden="true" localSheetId="12" name="_xlnm._FilterDatabase" vbProcedure="false">'Lack of Reliability Index'!$A$1:$H$1</definedName>
    <definedName function="false" hidden="false" name="aa" vbProcedure="false">#REF!</definedName>
    <definedName function="false" hidden="false" name="_Key1" vbProcedure="false">#REF!</definedName>
    <definedName function="false" hidden="false" name="_Order1" vbProcedure="false">255</definedName>
    <definedName function="false" hidden="false" name="_Sort" vbProcedure="false">#REF!</definedName>
    <definedName function="false" hidden="false" localSheetId="2" name="_Key1" vbProcedure="false">#REF!</definedName>
    <definedName function="false" hidden="false" localSheetId="2" name="_Sort" vbProcedure="false">#REF!</definedName>
    <definedName function="false" hidden="false" localSheetId="2" name="_xlnm._FilterDatabase" vbProcedure="false">'Hazard &amp; Exposure'!$A$2:$DI$4</definedName>
    <definedName function="false" hidden="false" localSheetId="3" name="_xlnm._FilterDatabase" vbProcedure="false">Vulnerability!$A$2:$AM$196</definedName>
    <definedName function="false" hidden="false" localSheetId="6" name="_Key1" vbProcedure="false">#REF!</definedName>
    <definedName function="false" hidden="false" localSheetId="6" name="_Sort" vbProcedure="false">#REF!</definedName>
    <definedName function="false" hidden="false" localSheetId="6" name="_xlnm._FilterDatabase" vbProcedure="false">'Indicator Date'!$A$3:$CA$194</definedName>
    <definedName function="false" hidden="false" localSheetId="7" name="aa" vbProcedure="false">#REF!</definedName>
    <definedName function="false" hidden="false" localSheetId="7" name="_Key1" vbProcedure="false">#REF!</definedName>
    <definedName function="false" hidden="false" localSheetId="7" name="_Sort" vbProcedure="false">#REF!</definedName>
    <definedName function="false" hidden="false" localSheetId="9" name="_Key1" vbProcedure="false">#REF!</definedName>
    <definedName function="false" hidden="false" localSheetId="9" name="_Sort" vbProcedure="false">#REF!</definedName>
    <definedName function="false" hidden="false" localSheetId="10" name="_Key1" vbProcedure="false">#REF!</definedName>
    <definedName function="false" hidden="false" localSheetId="10" name="_Sort" vbProcedure="false">#REF!</definedName>
    <definedName function="false" hidden="false" localSheetId="13" name="_2012.06.11___GFM_Indicator_List" vbProcedure="false">'Indicator Metadata'!$F$48:$O$86</definedName>
    <definedName function="false" hidden="false" localSheetId="14" name="_xlnm._FilterDatabase" vbProcedure="false">Regions!$A$2:$H$193</definedName>
  </definedNames>
  <calcPr iterateCount="100" refMode="A1" iterate="false" iterateDelta="0.0001"/>
  <extLst>
    <ext xmlns:loext="http://schemas.libreoffice.org/" uri="{7626C862-2A13-11E5-B345-FEFF819CDC9F}">
      <loext:extCalcPr stringRefSyntax="ExcelA1"/>
    </ext>
  </extLst>
</workbook>
</file>

<file path=xl/comments6.xml><?xml version="1.0" encoding="utf-8"?>
<comments xmlns="http://schemas.openxmlformats.org/spreadsheetml/2006/main" xmlns:xdr="http://schemas.openxmlformats.org/drawingml/2006/spreadsheetDrawing">
  <authors>
    <author> </author>
  </authors>
  <commentList>
    <comment ref="AM3" authorId="0">
      <text>
        <r>
          <rPr>
            <sz val="11"/>
            <color rgb="FF000000"/>
            <rFont val="Calibri"/>
            <family val="2"/>
            <charset val="1"/>
          </rPr>
          <t xml:space="preserve">Luca Vernaccini:
</t>
        </r>
        <r>
          <rPr>
            <sz val="9"/>
            <color rgb="FF000000"/>
            <rFont val="Tahoma"/>
            <family val="2"/>
            <charset val="1"/>
          </rPr>
          <t xml:space="preserve">Data of 2020 at 29/8/2020</t>
        </r>
      </text>
    </comment>
    <comment ref="AS165" authorId="0">
      <text>
        <r>
          <rPr>
            <sz val="11"/>
            <color rgb="FF000000"/>
            <rFont val="Calibri"/>
            <family val="2"/>
            <charset val="1"/>
          </rPr>
          <t xml:space="preserve">Luca Vernaccini:
</t>
        </r>
        <r>
          <rPr>
            <sz val="9"/>
            <color rgb="FF000000"/>
            <rFont val="Tahoma"/>
            <family val="2"/>
            <charset val="1"/>
          </rPr>
          <t xml:space="preserve">EMRO, WHO (2012)</t>
        </r>
      </text>
    </comment>
    <comment ref="BP188" authorId="0">
      <text>
        <r>
          <rPr>
            <sz val="11"/>
            <color rgb="FF000000"/>
            <rFont val="Calibri"/>
            <family val="2"/>
            <charset val="1"/>
          </rPr>
          <t xml:space="preserve">Luca Vernaccini:
</t>
        </r>
        <r>
          <rPr>
            <sz val="9"/>
            <color rgb="FF000000"/>
            <rFont val="Tahoma"/>
            <family val="2"/>
            <charset val="1"/>
          </rPr>
          <t xml:space="preserve">CIA Factbook, 2013</t>
        </r>
      </text>
    </comment>
    <comment ref="BY94" authorId="0">
      <text>
        <r>
          <rPr>
            <sz val="11"/>
            <color rgb="FF000000"/>
            <rFont val="Calibri"/>
            <family val="2"/>
            <charset val="1"/>
          </rPr>
          <t xml:space="preserve">JRC:
</t>
        </r>
        <r>
          <rPr>
            <sz val="9"/>
            <color rgb="FF000000"/>
            <rFont val="Tahoma"/>
            <family val="2"/>
            <charset val="1"/>
          </rPr>
          <t xml:space="preserve">Average of estimation from different sources</t>
        </r>
      </text>
    </comment>
  </commentList>
</comments>
</file>

<file path=xl/sharedStrings.xml><?xml version="1.0" encoding="utf-8"?>
<sst xmlns="http://schemas.openxmlformats.org/spreadsheetml/2006/main" count="20249" uniqueCount="1397">
  <si>
    <t xml:space="preserve">release:</t>
  </si>
  <si>
    <t xml:space="preserve">31 August 2022 v 0.6.5</t>
  </si>
  <si>
    <t xml:space="preserve"> </t>
  </si>
  <si>
    <t xml:space="preserve">2023</t>
  </si>
  <si>
    <t xml:space="preserve">OBJECTIVES AND PROCESS</t>
  </si>
  <si>
    <t xml:space="preserve">The INFORM initiative began in 2012 as a convergence of interests of UN agencies, donors, NGOs and research institutions to establish a common evidence-base for global humanitarian risk analysis. 
The INFORM Risk Index identifies the countries at a high risk of humanitarian crisis that are more likely to require international assistance. The INFORM Risk Index model is based on risk concepts published in scientific literature and envisages three dimensions of risk: Hazards &amp; Exposure, Vulnerability and Lack of Coping Capacity. The INFORM Risk Index model is split into different levels to provide a quick overview of the underlying factors leading to humanitarian risk. 
The INFORM Risk Index supports a proactive crisis management framework. It will be helpful for an objective allocation of resources for disaster management as well as for coordinated actions focused on anticipating, mitigating, and preparing for humanitarian emergencies.</t>
  </si>
  <si>
    <r>
      <rPr>
        <b val="true"/>
        <i val="true"/>
        <sz val="10"/>
        <color rgb="FF323232"/>
        <rFont val="Arial"/>
        <family val="2"/>
        <charset val="1"/>
      </rPr>
      <t xml:space="preserve">Licence
</t>
    </r>
    <r>
      <rPr>
        <i val="true"/>
        <sz val="10"/>
        <color rgb="FF323232"/>
        <rFont val="Arial"/>
        <family val="2"/>
        <charset val="1"/>
      </rPr>
      <t xml:space="preserve">Attribution 4.0 International (CC BY 4.0): https://creativecommons.org/licenses/by/4.0/legalcode
Reuse is authorised, provided the source is acknowledged.</t>
    </r>
  </si>
  <si>
    <r>
      <rPr>
        <b val="true"/>
        <i val="true"/>
        <sz val="10"/>
        <color rgb="FF323232"/>
        <rFont val="Arial"/>
        <family val="2"/>
        <charset val="1"/>
      </rPr>
      <t xml:space="preserve">Citation
</t>
    </r>
    <r>
      <rPr>
        <i val="true"/>
        <sz val="10"/>
        <color rgb="FF323232"/>
        <rFont val="Arial"/>
        <family val="2"/>
        <charset val="1"/>
      </rPr>
      <t xml:space="preserve">INFORM. 2022. INFORM Risk Index 2023. https://drmkc.jrc.ec.europa.eu/inform-index. INFORM is a collaboration of the Inter-Agency Standing Committee Reference Group on Risk, Early Warning and Preparedness and the European Commission. The European Commission Joint Research Centre is the scientific lead of INFORM.</t>
    </r>
  </si>
  <si>
    <r>
      <rPr>
        <b val="true"/>
        <i val="true"/>
        <sz val="10"/>
        <color rgb="FF323232"/>
        <rFont val="Arial"/>
        <family val="2"/>
        <charset val="1"/>
      </rPr>
      <t xml:space="preserve">Disclaimer
</t>
    </r>
    <r>
      <rPr>
        <i val="true"/>
        <sz val="10"/>
        <color rgb="FF323232"/>
        <rFont val="Arial"/>
        <family val="2"/>
        <charset val="1"/>
      </rPr>
      <t xml:space="preserve">The JRC data are provided "as is" and "as available" in conformity with the JRC Data Policy1 and the Commission Decision on reuse of Commission documents (2011/833/EU). Although the JRC guarantees its best effort in assuring quality when publishing these data, it provides them without any warranty of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The depiction and use of geographic names and related data included in lists, tables on this spreadsheet are not warranted to be error free nor do they necessarily imply official endorsement or acceptance by the European Union and the United Nations.</t>
    </r>
  </si>
  <si>
    <t xml:space="preserve">For further information: </t>
  </si>
  <si>
    <t xml:space="preserve">https://drmkc.jrc.ec.europa.eu/inform-index</t>
  </si>
  <si>
    <t xml:space="preserve">INFORM RISK 2023</t>
  </si>
  <si>
    <r>
      <rPr>
        <i val="true"/>
        <sz val="9"/>
        <color rgb="FF323232"/>
        <rFont val="Arial"/>
        <family val="2"/>
        <charset val="1"/>
      </rPr>
      <t xml:space="preserve">31 August 2022 v 0.6.5 - </t>
    </r>
    <r>
      <rPr>
        <b val="true"/>
        <i val="true"/>
        <sz val="9"/>
        <color rgb="FF323232"/>
        <rFont val="Arial"/>
        <family val="2"/>
        <charset val="1"/>
      </rPr>
      <t xml:space="preserve">New indicator:</t>
    </r>
    <r>
      <rPr>
        <i val="true"/>
        <sz val="9"/>
        <color rgb="FF323232"/>
        <rFont val="Arial"/>
        <family val="2"/>
        <charset val="1"/>
      </rPr>
      <t xml:space="preserve"> 'GCRI internal conflict probability” replaced two indicators: “GCRI Violent Conflict probability” and “GCRI Highly Violent Conflict probability” that are no longer available', </t>
    </r>
    <r>
      <rPr>
        <b val="true"/>
        <i val="true"/>
        <sz val="9"/>
        <color rgb="FF323232"/>
        <rFont val="Arial"/>
        <family val="2"/>
        <charset val="1"/>
      </rPr>
      <t xml:space="preserve">Updated Indicators: </t>
    </r>
    <r>
      <rPr>
        <i val="true"/>
        <sz val="9"/>
        <color rgb="FF323232"/>
        <rFont val="Arial"/>
        <family val="2"/>
        <charset val="1"/>
      </rPr>
      <t xml:space="preserve">'Total affected by Drought', 'Frequency of Drought events', 'Populations at risk of Plasmodium vivax malaria (vector borne)', 'Populations at risk of Plasmodium falciparum malaria (vector borne)', '% of Populations at risk of Plasmodium vivax malaria (vector borne)', '% of Populations at risk of Plasmodium falciparum malaria (vector borne)', 'Number of vets (consolidated)', 'IHR capacity score: Food safety', 'Children under 5 (% of population)', 'Humanitarian Aid (FTS)', 'Development Aid (ODA)', 'People affected by Natural Disasters', 'Internally displaced persons (IDPs)', 'Refugees and asylum-seekers by country of asylum', 'Returned Refugees',  'Average Dietary Energy Supply Adequacy', 'Prevalence of Undernourishment', 'Government Effectiveness', 'Corruption Perception Index', 'Adult literacy rate', 'Total Population','Mortality rate, under-5', 'Volume of remittances (in USD) as a proportion of total GDP (%)', 'U5 Under weight', 'Net ODA received (% of GNI)', 'GDP per capita (current US$)', 'Income Gini coefficient', 'Estimated number of people living with HIV - Adult (&gt;15) rate', 'Mobile cellular subscriptions', 'Individuals using the Internet', 'People using at least basic drinking water services (% of population)', 'Proportion of the target population with access to 3 doses of diphtheria-tetanus-pertussis (DTP3) (%)',  'Proportion of the target population with access to measles-containing-vaccine second-dose (MCV2) (%)', 'Proportion of the target population with access to pneumococcal conjugate 3rd dose (PCV3) (%)'</t>
    </r>
  </si>
  <si>
    <t xml:space="preserve">INFORM RISK 2022</t>
  </si>
  <si>
    <r>
      <rPr>
        <i val="true"/>
        <sz val="9"/>
        <color rgb="FF323232"/>
        <rFont val="Arial"/>
        <family val="2"/>
        <charset val="1"/>
      </rPr>
      <t xml:space="preserve">8 April 2022 v.0.6.4 - </t>
    </r>
    <r>
      <rPr>
        <b val="true"/>
        <i val="true"/>
        <sz val="9"/>
        <color rgb="FF323232"/>
        <rFont val="Arial"/>
        <family val="2"/>
        <charset val="1"/>
      </rPr>
      <t xml:space="preserve">Updated Indicators: </t>
    </r>
    <r>
      <rPr>
        <i val="true"/>
        <sz val="9"/>
        <color rgb="FF323232"/>
        <rFont val="Arial"/>
        <family val="2"/>
        <charset val="1"/>
      </rPr>
      <t xml:space="preserve">'Internally displaced persons (IDPs)' for Ukraine</t>
    </r>
  </si>
  <si>
    <r>
      <rPr>
        <i val="true"/>
        <sz val="9"/>
        <color rgb="FF323232"/>
        <rFont val="Arial"/>
        <family val="2"/>
        <charset val="1"/>
      </rPr>
      <t xml:space="preserve">31 March 2022 v 0.6.3 - </t>
    </r>
    <r>
      <rPr>
        <b val="true"/>
        <i val="true"/>
        <sz val="9"/>
        <color rgb="FF323232"/>
        <rFont val="Arial"/>
        <family val="2"/>
        <charset val="1"/>
      </rPr>
      <t xml:space="preserve">Updated Indicators:</t>
    </r>
    <r>
      <rPr>
        <i val="true"/>
        <sz val="9"/>
        <color rgb="FF323232"/>
        <rFont val="Arial"/>
        <family val="2"/>
        <charset val="1"/>
      </rPr>
      <t xml:space="preserve"> 'National Power Conflict Intensity (Highly Violent)', 'Subnational Conflict Intensity (Highly Violent)', 'GCRI Violent Conflict probability', 'GCRI Highly Violent Conflict probability', 'Total affected by Drought', 'Frequency of Drought events', 'Refugees and asylum-seekers by country of asylum', 'Returned Refugees', 'Palestine Refugees', 'Prevalence of Undernourishment', 'Government Effectiveness', 'Corruption Perception Index', 'Humanitarian Aid (FTS)', 'People affected by Natural Disasters', 'Volume of remittances (in USD) as a proportion of total GDP (%)', 'Estimated number of people living with HIV - Adult (&gt;15) rate', 'Mortality rate, under-5', 'Incidence of HIV (per 1,000 uninfected population ages 15-49)', 'Incidence of Tuberculosis', 'Individuals using the Internet'</t>
    </r>
  </si>
  <si>
    <r>
      <rPr>
        <i val="true"/>
        <sz val="9"/>
        <color rgb="FF323232"/>
        <rFont val="Arial"/>
        <family val="2"/>
        <charset val="1"/>
      </rPr>
      <t xml:space="preserve">18 January 2021 v 0.6.2 - </t>
    </r>
    <r>
      <rPr>
        <b val="true"/>
        <i val="true"/>
        <sz val="9"/>
        <color rgb="FF323232"/>
        <rFont val="Arial"/>
        <family val="2"/>
        <charset val="1"/>
      </rPr>
      <t xml:space="preserve">Revised indicators:</t>
    </r>
    <r>
      <rPr>
        <i val="true"/>
        <sz val="9"/>
        <color rgb="FF323232"/>
        <rFont val="Arial"/>
        <family val="2"/>
        <charset val="1"/>
      </rPr>
      <t xml:space="preserve"> 'GDP per capita PPP int USD' replaced by 'GDP per capita (current US$)' for Korea DPR. </t>
    </r>
    <r>
      <rPr>
        <b val="true"/>
        <i val="true"/>
        <sz val="9"/>
        <color rgb="FF323232"/>
        <rFont val="Arial"/>
        <family val="2"/>
        <charset val="1"/>
      </rPr>
      <t xml:space="preserve">Changed Source :</t>
    </r>
    <r>
      <rPr>
        <i val="true"/>
        <sz val="9"/>
        <color rgb="FF323232"/>
        <rFont val="Arial"/>
        <family val="2"/>
        <charset val="1"/>
      </rPr>
      <t xml:space="preserve"> 'GDP per capita (current US$)' from Bank of Korea for Korea DPR. Update the missing GDP data for Korea DPR</t>
    </r>
  </si>
  <si>
    <r>
      <rPr>
        <i val="true"/>
        <sz val="9"/>
        <color rgb="FF323232"/>
        <rFont val="Arial"/>
        <family val="2"/>
        <charset val="1"/>
      </rPr>
      <t xml:space="preserve">31 August 2021 v 0.6.1 - </t>
    </r>
    <r>
      <rPr>
        <b val="true"/>
        <i val="true"/>
        <sz val="9"/>
        <color rgb="FF323232"/>
        <rFont val="Arial"/>
        <family val="2"/>
        <charset val="1"/>
      </rPr>
      <t xml:space="preserve">Revised indicators:</t>
    </r>
    <r>
      <rPr>
        <i val="true"/>
        <sz val="9"/>
        <color rgb="FF323232"/>
        <rFont val="Arial"/>
        <family val="2"/>
        <charset val="1"/>
      </rPr>
      <t xml:space="preserve"> 'Populations at risk of Plasmodium vivax malaria in 2010 - Unstable trasmission (vector borne)' and 'Populations at risk of Plasmodium vivax malaria in 2010  - Stable trasmission (vector borne)' replaced by 'Populations at risk of Plasmodium vivax malaria (vector borne)', "Populations at risk of Plasmodium falciparum malaria in 2010 - Unstable trasmission (vector borne)' and "Populations at risk of Plasmodium falciparum malaria in 2010 - Stable trasmission (vector borne)' replaced by "Populations at risk of Plasmodium falciparum malaria (vector borne)". </t>
    </r>
    <r>
      <rPr>
        <b val="true"/>
        <i val="true"/>
        <sz val="9"/>
        <color rgb="FF323232"/>
        <rFont val="Arial"/>
        <family val="2"/>
        <charset val="1"/>
      </rPr>
      <t xml:space="preserve">Updated indicators:</t>
    </r>
    <r>
      <rPr>
        <i val="true"/>
        <sz val="9"/>
        <color rgb="FF323232"/>
        <rFont val="Arial"/>
        <family val="2"/>
        <charset val="1"/>
      </rPr>
      <t xml:space="preserve"> ‘Total affected by Drought’, ‘Frequency of Drought events’, ‘Agriculture Drought probability’, ‘IHR capacity score: Food safety’, ‘GCRI Violent Conflict probability’, ‘GCRI Highly Violent Conflict probability’, ‘Humanitarian Aid (FTS)’, ‘Volume of remittances (in USD) as a proportion of total GDP (%)’’, ‘U5 Under weight’, ‘Number of people requiring interventions against neglected tropical diseases’, ‘People affected by Natural Disasters’, ‘Internally displaced persons (IDPs)’, ‘Refugees and asylum-seekers by country of asylum’, ‘Returned Refugees’, ‘Average Dietary Energy Supply Adequacy’, ‘Prevalence of Undernourishment’, 'Urban population growth', 'Population living in urban areas', ‘Access to electricity’, ‘Adult literacy rate’, ‘GDP per capita (current US$)’, 'Proportion of the target population with access to 3 doses of diphtheria-tetanus-pertussis',  'Proportion of the target population with access to measles-containing-vaccine second-dose', 'Proportion of the target population with access to pneumococcal conjugate 3rd dose', 'Current health expenditure per capita'.</t>
    </r>
  </si>
  <si>
    <t xml:space="preserve">Previous Releases:</t>
  </si>
  <si>
    <t xml:space="preserve">INFORM RISK 2021</t>
  </si>
  <si>
    <r>
      <rPr>
        <i val="true"/>
        <sz val="9"/>
        <color rgb="FF323232"/>
        <rFont val="Arial"/>
        <family val="2"/>
        <charset val="1"/>
      </rPr>
      <t xml:space="preserve">6 April 2021 v 0.5.3 - </t>
    </r>
    <r>
      <rPr>
        <b val="true"/>
        <i val="true"/>
        <sz val="9"/>
        <color rgb="FF323232"/>
        <rFont val="Arial"/>
        <family val="2"/>
        <charset val="1"/>
      </rPr>
      <t xml:space="preserve">Updated indicators</t>
    </r>
    <r>
      <rPr>
        <i val="true"/>
        <sz val="9"/>
        <color rgb="FF323232"/>
        <rFont val="Arial"/>
        <family val="2"/>
        <charset val="1"/>
      </rPr>
      <t xml:space="preserve">: ‘Volume of remittances (in USD) as a proportion of total GDP (%)’’, 'Mortality rate, under-5', 'Number of people requiring interventions against neglected tropical diseases', 'Adult literacy rate'</t>
    </r>
  </si>
  <si>
    <r>
      <rPr>
        <i val="true"/>
        <sz val="9"/>
        <color rgb="FF323232"/>
        <rFont val="Arial"/>
        <family val="2"/>
        <charset val="1"/>
      </rPr>
      <t xml:space="preserve">31 March 2021 v 0.5.2 - </t>
    </r>
    <r>
      <rPr>
        <b val="true"/>
        <i val="true"/>
        <sz val="9"/>
        <color rgb="FF323232"/>
        <rFont val="Arial"/>
        <family val="2"/>
        <charset val="1"/>
      </rPr>
      <t xml:space="preserve">Updated indicators</t>
    </r>
    <r>
      <rPr>
        <i val="true"/>
        <sz val="9"/>
        <color rgb="FF323232"/>
        <rFont val="Arial"/>
        <family val="2"/>
        <charset val="1"/>
      </rPr>
      <t xml:space="preserve">: National Power Conflict Intensity (Highly Violent), Subnational Conflict Intensity (Highly Violent), GCRI Violent Conflict probability, GCRI Highly Violent Conflict probability, Human Development Index, Humanitarian Aid (FTS), Development Aid (ODA), Net ODA received (% of GNI), Incidence of Tuberculosis, Estimated number of people living with HIV - Adult (&gt;15) rate’, Number of new HIV infections per 1,000 uninfected population, Gender Inequality Index, Income Gini coefficient, People affected by Natural Disasters, Internally displaced persons (IDPs), Refugees by country of asylum, Government Effectiveness, Corruption Perception Index, Internet users, Mobile cellular subscriptions.</t>
    </r>
  </si>
  <si>
    <t xml:space="preserve">30 September 2020 v 0.5.1 - Update the missing FTS data for Congo DR</t>
  </si>
  <si>
    <r>
      <rPr>
        <i val="true"/>
        <sz val="9"/>
        <color rgb="FF323232"/>
        <rFont val="Arial"/>
        <family val="2"/>
        <charset val="1"/>
      </rPr>
      <t xml:space="preserve">31 August 2020 v 0.5.0 - </t>
    </r>
    <r>
      <rPr>
        <b val="true"/>
        <i val="true"/>
        <sz val="9"/>
        <color rgb="FF323232"/>
        <rFont val="Arial"/>
        <family val="2"/>
        <charset val="1"/>
      </rPr>
      <t xml:space="preserve">Updated indicators</t>
    </r>
    <r>
      <rPr>
        <i val="true"/>
        <sz val="9"/>
        <color rgb="FF323232"/>
        <rFont val="Arial"/>
        <family val="2"/>
        <charset val="1"/>
      </rPr>
      <t xml:space="preserve">: ‘Total affected by Drought’, ‘Frequency of Drought events’, ‘Agriculture Drought probability’, ‘Household size’, ‘Number of vets’, ‘IHR capacity score: Food safety’, ‘Population living in slums (% of urban population)’, ‘Children under 5 (% of population)’, ‘GCRI Violent Conflict probability’, ‘GCRI Highly Violent Conflict probability’, ‘Multidimensional Poverty Index’, ‘Humanitarian Aid (FTS)’, ‘Volume of remittances (in USD) as a proportion of total GDP (%)’’, ‘U5 Under weight’, ‘Incidence of Tuberculosis’, ‘Estimated number of people living with HIV - Adult (&gt;15) rate’’, ‘Number of new HIV infections per 1,000 uninfected population’, ‘Malaria incidence per 1,000 population at risk’’, ‘Number of people requiring interventions against neglected tropical diseases’, ‘Income Gini coefficient’, ‘People affected by Natural Disasters’, ‘Internally displaced persons (IDPs)’, ‘Refugees and asylum-seekers by country of asylum’, ‘Returned Refugees’, ‘Average Dietary Energy Supply Adequacy’, ‘Prevalence of Undernourishment’, ‘Access to electricity’,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‘GDP per capita (current US$)’.</t>
    </r>
  </si>
  <si>
    <t xml:space="preserve">INFORM RISK 2020</t>
  </si>
  <si>
    <t xml:space="preserve">31 March 2020 v 0.4.1 -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Gender Inequality Index, Income Gini coefficient, People affected by Natural Disasters, Internally displaced persons (IDPs), Refugees by country of asylum, Government Effectiveness, Corruption Perception Index, Adult literacy rate, Internet users, Mobile cellular subscriptions, Maternal Mortality ratio.</t>
  </si>
  <si>
    <r>
      <rPr>
        <i val="true"/>
        <sz val="9"/>
        <color rgb="FF323232"/>
        <rFont val="Arial"/>
        <family val="2"/>
        <charset val="1"/>
      </rPr>
      <t xml:space="preserve">18 October 2019 v 0.4.0 - </t>
    </r>
    <r>
      <rPr>
        <b val="true"/>
        <i val="true"/>
        <sz val="9"/>
        <color rgb="FF323232"/>
        <rFont val="Arial"/>
        <family val="2"/>
        <charset val="1"/>
      </rPr>
      <t xml:space="preserve">Correct normalisation</t>
    </r>
    <r>
      <rPr>
        <i val="true"/>
        <sz val="9"/>
        <color rgb="FF323232"/>
        <rFont val="Arial"/>
        <family val="2"/>
        <charset val="1"/>
      </rPr>
      <t xml:space="preserve">: 'Number of vets', 'IHR capacity score: Food safety'</t>
    </r>
  </si>
  <si>
    <r>
      <rPr>
        <i val="true"/>
        <sz val="9"/>
        <color rgb="FF323232"/>
        <rFont val="Arial"/>
        <family val="2"/>
        <charset val="1"/>
      </rPr>
      <t xml:space="preserve">9 September 2019 v 0.3.9 - </t>
    </r>
    <r>
      <rPr>
        <b val="true"/>
        <i val="true"/>
        <sz val="9"/>
        <color rgb="FF323232"/>
        <rFont val="Arial"/>
        <family val="2"/>
        <charset val="1"/>
      </rPr>
      <t xml:space="preserve">Revised indicators</t>
    </r>
    <r>
      <rPr>
        <i val="true"/>
        <sz val="9"/>
        <color rgb="FF323232"/>
        <rFont val="Arial"/>
        <family val="2"/>
        <charset val="1"/>
      </rPr>
      <t xml:space="preserve">: 'GDP per capita PPP int USD' replaced by 'GDP per capita (current US$)'. </t>
    </r>
    <r>
      <rPr>
        <b val="true"/>
        <i val="true"/>
        <sz val="9"/>
        <color rgb="FF323232"/>
        <rFont val="Arial"/>
        <family val="2"/>
        <charset val="1"/>
      </rPr>
      <t xml:space="preserve">Changed source</t>
    </r>
    <r>
      <rPr>
        <i val="true"/>
        <sz val="9"/>
        <color rgb="FF323232"/>
        <rFont val="Arial"/>
        <family val="2"/>
        <charset val="1"/>
      </rPr>
      <t xml:space="preserve">: 'Total population' from UNDESA. </t>
    </r>
    <r>
      <rPr>
        <b val="true"/>
        <i val="true"/>
        <sz val="9"/>
        <color rgb="FF323232"/>
        <rFont val="Arial"/>
        <family val="2"/>
        <charset val="1"/>
      </rPr>
      <t xml:space="preserve">Updated indicators</t>
    </r>
    <r>
      <rPr>
        <i val="true"/>
        <sz val="9"/>
        <color rgb="FF323232"/>
        <rFont val="Arial"/>
        <family val="2"/>
        <charset val="1"/>
      </rPr>
      <t xml:space="preserve">: 'Income Gini coefficient', 'Internally displaced persons (IDPs), 'Proportion of the target population with access to 3 doses of diphtheria-tetanus-pertussis (DTP3)' , 'Proportion of the target population with access to measles-containing-vaccine second-dose (MCV2)', 'Proportion of the target population with access to pneumococcal conjugate 3rd dose (PCV3)', 'Mobile cellular subscriptions'. </t>
    </r>
  </si>
  <si>
    <r>
      <rPr>
        <i val="true"/>
        <sz val="9"/>
        <color rgb="FF323232"/>
        <rFont val="Arial"/>
        <family val="2"/>
        <charset val="1"/>
      </rPr>
      <t xml:space="preserve">30 August 2019 v 0.3.8 - </t>
    </r>
    <r>
      <rPr>
        <b val="true"/>
        <i val="true"/>
        <sz val="9"/>
        <color rgb="FF323232"/>
        <rFont val="Arial"/>
        <family val="2"/>
        <charset val="1"/>
      </rPr>
      <t xml:space="preserve">New component</t>
    </r>
    <r>
      <rPr>
        <i val="true"/>
        <sz val="9"/>
        <color rgb="FF323232"/>
        <rFont val="Arial"/>
        <family val="2"/>
        <charset val="1"/>
      </rPr>
      <t xml:space="preserve">: Epidemic. </t>
    </r>
    <r>
      <rPr>
        <b val="true"/>
        <i val="true"/>
        <sz val="9"/>
        <color rgb="FF323232"/>
        <rFont val="Arial"/>
        <family val="2"/>
        <charset val="1"/>
      </rPr>
      <t xml:space="preserve">New indicators</t>
    </r>
    <r>
      <rPr>
        <i val="true"/>
        <sz val="9"/>
        <color rgb="FF323232"/>
        <rFont val="Arial"/>
        <family val="2"/>
        <charset val="1"/>
      </rPr>
      <t xml:space="preserve">: 'Volume of remittances (in USD) as a proportion of total GDP (%)', 'Number of new HIV infections per 1,000 uninfected population', 'Malaria incidence per 1,000 population at risk', 'Number of people requiring interventions against neglected tropical diseases', 'Proportion of the target population with access to 3 doses of diphtheria-tetanus-pertussis (DTP3)' , 'Proportion of the target population with access to measles-containing-vaccine second-dose (MCV2)', 'Proportion of the target population with access to pneumococcal conjugate 3rd dose (PCV3)'. </t>
    </r>
    <r>
      <rPr>
        <b val="true"/>
        <i val="true"/>
        <sz val="9"/>
        <color rgb="FF323232"/>
        <rFont val="Arial"/>
        <family val="2"/>
        <charset val="1"/>
      </rPr>
      <t xml:space="preserve">Revised indicators</t>
    </r>
    <r>
      <rPr>
        <i val="true"/>
        <sz val="9"/>
        <color rgb="FF323232"/>
        <rFont val="Arial"/>
        <family val="2"/>
        <charset val="1"/>
      </rPr>
      <t xml:space="preserve">: 'Refugees by country of asylum' replaced by 'Refugees and asylum-seekers by country of asylum'; 'Improved sanitation facilities (% of population with access) ' replaced by 'People using at least basic sanitation services (% of population)'; 'Improved water source (% of population with access)' replaced by 'People using at least basic drinking water services (% of population)' . </t>
    </r>
    <r>
      <rPr>
        <b val="true"/>
        <i val="true"/>
        <sz val="9"/>
        <color rgb="FF323232"/>
        <rFont val="Arial"/>
        <family val="2"/>
        <charset val="1"/>
      </rPr>
      <t xml:space="preserve">Changed source</t>
    </r>
    <r>
      <rPr>
        <i val="true"/>
        <sz val="9"/>
        <color rgb="FF323232"/>
        <rFont val="Arial"/>
        <family val="2"/>
        <charset val="1"/>
      </rPr>
      <t xml:space="preserve">: 'Physical exposure to earthquake' from GEM.. </t>
    </r>
    <r>
      <rPr>
        <b val="true"/>
        <i val="true"/>
        <sz val="9"/>
        <color rgb="FF323232"/>
        <rFont val="Arial"/>
        <family val="2"/>
        <charset val="1"/>
      </rPr>
      <t xml:space="preserve">Updated indicators</t>
    </r>
    <r>
      <rPr>
        <i val="true"/>
        <sz val="9"/>
        <color rgb="FF323232"/>
        <rFont val="Arial"/>
        <family val="2"/>
        <charset val="1"/>
      </rPr>
      <t xml:space="preserve">: 'Physical exposure to earthquake MMI VI', ''Physical exposure to earthquake MMI VIII'', 'GCRI Violent Conflict probability', 'GCRI Highly Violent Conflict probability', 'Humanitarian Aid (FTS)', Physicians Density, Income Gini coefficient, People affected by Natural Disasters, Internally displaced persons (IDPs), Refugees and asylium-seekers by country of asylum, Returned Refugees, Access to electricity, Total Population.</t>
    </r>
  </si>
  <si>
    <t xml:space="preserve">INFORM RISK 2019</t>
  </si>
  <si>
    <t xml:space="preserve">31 March 2019 v 0.3.7 -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Tuberculosis prevalence, One-year-olds fully immunized against measles, Estimated number of people living with HIV, Gender Inequality Index, Income Gini coefficient, People affected by Natural Disasters, Internally displaced persons (IDPs), Refugees by country of asylum, Returned refugees, Government Effectiveness, Corruption Perception Index, Adult literacy rate, Internet users, Mobile cellular subscriptions.</t>
  </si>
  <si>
    <t xml:space="preserve">10 October 2018 v 0.3.6 - Update the missing FTS data for Congo DR, Congo, Cote d'Ivoire, Moldova, Korea DPR, Saint Kitts and Nevis, Trinidad and Tobago, Uruguay.</t>
  </si>
  <si>
    <t xml:space="preserve">31 August 2018 v 0.3.5 - new indicator: “Current health expenditure per capita, PPP (current international $)” replaced "Health expenditure per capita, PPP (constant 2011 international $)" not longer available. -  Revised: MPI normalization criteria. -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GCRI Violent Conflict probability, GCRI Highly Violent Conflict probability, Humanitarian Aid (FTS), U5 Under weight, Physicians Density, Income Gini coefficient, People affected by Natural Disasters, Internally displaced persons (IDPs), Refugees by country of asylum, Returned Refugees, Access to electricity, Total Population.</t>
  </si>
  <si>
    <t xml:space="preserve">INFORM RISK 2018</t>
  </si>
  <si>
    <t xml:space="preserve">31 March 2018 v 0.3.4 - update: National Power Conflict Intensity (Highly Violent), Subnational Conflict Intensity (Highly Violent), GCRI Violent Conflict probability, GCRI Highly Violent Conflict probability, Humanitarian Aid (FTS), Development Aid (ODA), Tuberculosis prevalence, Estimated number of people living with HIV - Adult (&gt;15) rate, People affected by Natural Disasters, Internally displaced persons (IDPs), Refugees by country of asylum, Average Dietary Energy Supply Adequacy, Prevalence of Undernourishment, Governament Effectiveness, Corruption Perception Index, Adult literacy rate, Mobile cellular subscriptions.</t>
  </si>
  <si>
    <t xml:space="preserve">31 August 2017 v 0.3.3 - Update: Total affected by Drought, Frequency of Drought events, Agriculture Drought probability, GCRI Violent Conflict probability, GCRI Highly Violent Conflict probability, Humanitarian Aid (FTS), Development Aid (ODA), Net ODA received (% of GNI), U5 Under weight, One-year-olds fully immunized against measles, Estimated number of people living with HIV - Adult (&gt;15) rate, People affected by Natural Disasters, Internally displaced persons (IDPs), Refugees by country of asylum, Returned Refugees, Access to electricity, Adult literacy rate, GDP per capita PPP int USD (Estimated), Total Population.</t>
  </si>
  <si>
    <t xml:space="preserve">INFORM RISK 2017</t>
  </si>
  <si>
    <t xml:space="preserve">31 March 2017 v 0.3.2 - update: National Power Conflict Intensity (Highly Violent), Subnational Conflict Intensity (Highly Violent), GCRI Violent Conflict probability, GCRI Highly Violent Conflict probability, Human Development Index, Multidimensional Poverty Index, Humanitarian Aid (FTS), Development Aid (ODA), Tuberculosis prevalence, Physicians Density, One-year-olds fully immunized against measles, Gender Inequality Index, Income Gini coefficient, People affected by Natural Disasters, Internally displaced persons (IDPs), Refugees by country of asylum, Governament Effectiveness, Corruption Perception Index, Internet users, Mobile cellular subscriptions.</t>
  </si>
  <si>
    <t xml:space="preserve">31 August 2016 v 0.3.0 - Delivered to DG-ECHO. New indicator:  Maternal Mortality Ratio.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Total affected by Drought, Frequency of Drought events, Agriculture Drought probability, GCRI Violent Conflict probability, GCRI Highly Violent Conflict probability, Humanitarian Aid (FTS), Development Aid (ODA), Net ODA received (% of GNI), U5 Under weight, Physicians Density, Health expenditure per capita, Malaria death rate, Income Gini coefficient, People affected by Natural Disasters, Internally displaced persons (IDPs), Refugees by country of asylum, Returned Refugees, GDP per capita PPP int USD (Estimated), Total Population, Total Population (GHS-POP).</t>
  </si>
  <si>
    <t xml:space="preserve">INFORM RISK 2016</t>
  </si>
  <si>
    <t xml:space="preserve">31 March 2016 v 0.2.9 - update: Human Development Index, Multidimensional Poverty Index, Humanitarian Aid (FTS), U5 Under weight, Tuberculosis prevalence, Estimated number of people living with HIV - Adult (&gt;15) rate, People affected by Natural Disasters, Internally displaced persons (IDPs), Refugees by country of asylum, Returned Refugees, Governament Effectiveness, Corruption Perception Index, Adult liteacy rate.</t>
  </si>
  <si>
    <t xml:space="preserve">14 December 2015 v 0.2.7 - Corrected normalization parameters for Domestic Food Price Level Index (due to change in the data source).</t>
  </si>
  <si>
    <t xml:space="preserve">1 December 2015 v 0.2.6 - Corrected Cyclone Surge value for Chile.</t>
  </si>
  <si>
    <t xml:space="preserve">27 November 2015 v 0.2.5 - Version published.</t>
  </si>
  <si>
    <t xml:space="preserve">INFORM RISK 2015</t>
  </si>
  <si>
    <t xml:space="preserve">20 April 2015 v 3.2.1 - use of GAR2015 probabilistic data for Natural Hazards (earthquake, cyclone's wind, flood, tsunami).</t>
  </si>
  <si>
    <t xml:space="preserve">11 March 2015 v 3.1.4 - update: Total affected by Drought, Frequency of Drought events, Multidimensional Poverty Index, Humanitarian Aid (FTS), Development Aid (ODA), U5 Under weight, Phisicians Density, One-year-olds fully immunized against measles, Tuberculosis prevalence, Estimated number of people living with HIV - Adult (&gt;15) rate, Income Gini coefficient, People affected by Natural Disasters, Internally displaced persons (IDPs), Refugees by country of asylum, Returned Refugees, Corruption Perception Index, Adult liteacy rate, Internet users, Mobile cellular subscriptions.</t>
  </si>
  <si>
    <t xml:space="preserve">10 December 2014 v 3.1.3 - revised the MAX for the Food Price Volatility Index (change of methodology for the Indicator data).</t>
  </si>
  <si>
    <t xml:space="preserve">24 October 2014 v 3.0.3 - update of IDPs.</t>
  </si>
  <si>
    <t xml:space="preserve">22 October 2014 v 3.0.2 - reviesed "Human Hazard" category.</t>
  </si>
  <si>
    <t xml:space="preserve">20 October 2014 v 3.0.1 - reviesed "Human Hazard" category and "Droughts" component.</t>
  </si>
  <si>
    <t xml:space="preserve">13 October 2014 v 3.0.0 - new Human Hazard component based on GCRI conflict probability. Methodological changes in the "Food Security" component. Updated data: "Refugees", "IDPs", "Returned Refugees", "Humanitarian Aid (FTS)", Net ODA recieved (%GNI)", "Government Effectiveness", "HIV", "Health expenditure per capita", "Prevalence of Undernourishment", "Average Dietary Energy Supply Adequacy", "Domestic Food Price Level Index", "Domestic Food Price Volatility Index", "Improved sanitation facilities (% of population with access)", "Improved water source (% of population with access)", "HDI", "MPI", "GII", "Mortality rate, under-5", "U5 Under weight", "People affected by Natural Disasters, 2014", "Population".</t>
  </si>
  <si>
    <t xml:space="preserve">16 September 2014 v 2.1.0 - use of regional values for the missing data in the "Food Security"</t>
  </si>
  <si>
    <t xml:space="preserve">26 June 2014 v 2.0.0 - new Indicators for "Droughts" (Agricultural Stress Index ASI, FAO) and "Human Hazard" (Global Conflict Risk Scan GCRS, EEAS). New InfoRM Visual Identity.</t>
  </si>
  <si>
    <t xml:space="preserve">12 May 2014 v 1.4.2 - corrected data of "Returned Refugees" for El Salvador, Guatemala, Honduras and Mexico.</t>
  </si>
  <si>
    <t xml:space="preserve">5 May 2014 v 1.4.1 - corrected data of Governament Effectiveness for Romania, Palestine and Timor-Lest</t>
  </si>
  <si>
    <t xml:space="preserve">23 April 2014 v 1.4.0 - added new data of "Intentional homicide" (UNODC, 2012).</t>
  </si>
  <si>
    <t xml:space="preserve">21 March 2014 v 1.3.0 - added new data of IPDs (ECHO, UNHCR, IOM, OCHA).</t>
  </si>
  <si>
    <t xml:space="preserve">3 March 2014 v 1.2.0 - added new data of of conflicts (HIIK, 2013) and palestinian refugees (UNRWA, 2013).</t>
  </si>
  <si>
    <t xml:space="preserve">26 February 2014 v.1.0.2 - added beta disclaimer, improved the methodology explanation, inserted new sheets with the Indicator Metadata and Regions subdivision.</t>
  </si>
  <si>
    <t xml:space="preserve">27 January 2014 v 1.0.1 - several errors and inconsistencies were corrected.</t>
  </si>
  <si>
    <t xml:space="preserve">21 January 2014 v 1.0.0</t>
  </si>
  <si>
    <t xml:space="preserve">COUNTRY</t>
  </si>
  <si>
    <t xml:space="preserve">ISO3</t>
  </si>
  <si>
    <t xml:space="preserve">INFORM RISK</t>
  </si>
  <si>
    <t xml:space="preserve">RISK CLASS</t>
  </si>
  <si>
    <t xml:space="preserve">Rank</t>
  </si>
  <si>
    <t xml:space="preserve">Lack of Reliability (*)</t>
  </si>
  <si>
    <t xml:space="preserve">HAZARD &amp; EXPOSURE</t>
  </si>
  <si>
    <t xml:space="preserve">Natural</t>
  </si>
  <si>
    <t xml:space="preserve">Earthquake</t>
  </si>
  <si>
    <t xml:space="preserve">Flood</t>
  </si>
  <si>
    <t xml:space="preserve">Tsunami</t>
  </si>
  <si>
    <t xml:space="preserve">Tropical Cyclone</t>
  </si>
  <si>
    <t xml:space="preserve">Drought</t>
  </si>
  <si>
    <t xml:space="preserve">Epidemic</t>
  </si>
  <si>
    <t xml:space="preserve">Human</t>
  </si>
  <si>
    <t xml:space="preserve">Projected Conflict Risk</t>
  </si>
  <si>
    <t xml:space="preserve">Current Highly Violent Conflict Intensity</t>
  </si>
  <si>
    <t xml:space="preserve">VULNERABILITY</t>
  </si>
  <si>
    <t xml:space="preserve">Socio-Economic Vulnerability</t>
  </si>
  <si>
    <t xml:space="preserve">Development &amp; Deprivation</t>
  </si>
  <si>
    <t xml:space="preserve">Inequality</t>
  </si>
  <si>
    <t xml:space="preserve">Economic Dependency</t>
  </si>
  <si>
    <t xml:space="preserve">Vulnerable Groups</t>
  </si>
  <si>
    <t xml:space="preserve">Uprooted people</t>
  </si>
  <si>
    <t xml:space="preserve">Health Conditions</t>
  </si>
  <si>
    <t xml:space="preserve">Children U5</t>
  </si>
  <si>
    <t xml:space="preserve">Recent Shocks</t>
  </si>
  <si>
    <t xml:space="preserve">Food Security</t>
  </si>
  <si>
    <t xml:space="preserve">Other Vulnerable Groups</t>
  </si>
  <si>
    <t xml:space="preserve">LACK OF COPING CAPACITY</t>
  </si>
  <si>
    <t xml:space="preserve">Institutional</t>
  </si>
  <si>
    <t xml:space="preserve">DRR</t>
  </si>
  <si>
    <t xml:space="preserve">Governance</t>
  </si>
  <si>
    <t xml:space="preserve">Infrastructure</t>
  </si>
  <si>
    <t xml:space="preserve">Communication</t>
  </si>
  <si>
    <t xml:space="preserve">Physical infrastructure</t>
  </si>
  <si>
    <t xml:space="preserve">Access to health care</t>
  </si>
  <si>
    <t xml:space="preserve">Number of Missing Indicators</t>
  </si>
  <si>
    <t xml:space="preserve">% of Missing Indicators</t>
  </si>
  <si>
    <t xml:space="preserve">Countries in HVC</t>
  </si>
  <si>
    <t xml:space="preserve">Recentness data (average years)</t>
  </si>
  <si>
    <t xml:space="preserve">(a-z)</t>
  </si>
  <si>
    <t xml:space="preserve">(0-10)</t>
  </si>
  <si>
    <t xml:space="preserve">(Very Low-Very High)</t>
  </si>
  <si>
    <t xml:space="preserve">(1-191)</t>
  </si>
  <si>
    <t xml:space="preserve">(0-50)</t>
  </si>
  <si>
    <t xml:space="preserve">(0-100%)</t>
  </si>
  <si>
    <t xml:space="preserve">(Yes/No)</t>
  </si>
  <si>
    <t xml:space="preserve">()</t>
  </si>
  <si>
    <t xml:space="preserve">Physical exposure to earthquake MMI VI (absolute)</t>
  </si>
  <si>
    <t xml:space="preserve">Physical exposure to earthquake MMI VIII (absolute)</t>
  </si>
  <si>
    <t xml:space="preserve">Physical exposure to earthquake (absolute)</t>
  </si>
  <si>
    <t xml:space="preserve">Annual Expected Exposed People to Floods</t>
  </si>
  <si>
    <t xml:space="preserve">Annual Expected Exposed People to Tsunamis</t>
  </si>
  <si>
    <t xml:space="preserve">Annual Expected Exposed People to Cyclone's Wind SS1</t>
  </si>
  <si>
    <t xml:space="preserve">Annual Expected Exposed People to Cyclone's Wind SS3</t>
  </si>
  <si>
    <t xml:space="preserve">Annual Expected Exposed People to Cyclone's Wind (absolute)</t>
  </si>
  <si>
    <t xml:space="preserve">Physical exposure to surge from tropical cyclone (absolute)</t>
  </si>
  <si>
    <t xml:space="preserve">Annual Expected Exposed People to Cyclone (absolute)</t>
  </si>
  <si>
    <t xml:space="preserve">People affected by droughts (absolute)</t>
  </si>
  <si>
    <t xml:space="preserve">Physical exposure to earthquake MMI VI (relative)</t>
  </si>
  <si>
    <t xml:space="preserve">Physical exposure to earthquake MMI VIII (relative)</t>
  </si>
  <si>
    <t xml:space="preserve">Physical exposure to flood (relative)</t>
  </si>
  <si>
    <t xml:space="preserve">Physical exposure to tsunami (relative)</t>
  </si>
  <si>
    <t xml:space="preserve">Physical exposure to tropical cyclone of Saffir-Simpson category 1 (relative)</t>
  </si>
  <si>
    <t xml:space="preserve">Physical exposure to tropical cyclone of Saffir-Simpson category 3 (relative)</t>
  </si>
  <si>
    <t xml:space="preserve">Physical exposure to surge from tropical cyclone (relative)</t>
  </si>
  <si>
    <t xml:space="preserve">People affected by droughts (relative)</t>
  </si>
  <si>
    <t xml:space="preserve">Physical exposure to earthquake (relative)</t>
  </si>
  <si>
    <t xml:space="preserve">Physical exposure to tropical cyclone wind (relative)</t>
  </si>
  <si>
    <t xml:space="preserve">Physical exposure to tropical cyclone (relative)</t>
  </si>
  <si>
    <t xml:space="preserve">Frequency of Drought events</t>
  </si>
  <si>
    <t xml:space="preserve">Physical exposure to earthquake MMI VI</t>
  </si>
  <si>
    <t xml:space="preserve">Physical exposure to earthquake MMI VIII</t>
  </si>
  <si>
    <t xml:space="preserve">Physical exposure to tropical cyclone of Saffir-Simpson category 1</t>
  </si>
  <si>
    <t xml:space="preserve">Physical exposure to tropical cyclone of Saffir-Simpson category 3</t>
  </si>
  <si>
    <t xml:space="preserve">Physical exposure to tropical cyclone wind</t>
  </si>
  <si>
    <t xml:space="preserve">Physical exposure to surge from tropical cyclone</t>
  </si>
  <si>
    <t xml:space="preserve">People affected by droughts</t>
  </si>
  <si>
    <t xml:space="preserve">Physical exposure to earthquake </t>
  </si>
  <si>
    <t xml:space="preserve">Physical exposure to flood</t>
  </si>
  <si>
    <t xml:space="preserve">Physical exposure to tsunami</t>
  </si>
  <si>
    <t xml:space="preserve">Physical exposure to tropical cyclone</t>
  </si>
  <si>
    <t xml:space="preserve">People affected by droughts and Frequency of events</t>
  </si>
  <si>
    <t xml:space="preserve">Agriculture Droughts probability</t>
  </si>
  <si>
    <t xml:space="preserve">Droughts probability and historical impact</t>
  </si>
  <si>
    <t xml:space="preserve">Population exposed to CCHF (absolute)</t>
  </si>
  <si>
    <t xml:space="preserve">Population exposed to CCHF (relative</t>
  </si>
  <si>
    <t xml:space="preserve">Population exposed to CCHF (relative)</t>
  </si>
  <si>
    <t xml:space="preserve">Physical exposure to CCHF</t>
  </si>
  <si>
    <t xml:space="preserve">Population exposed to EDV (absolute)</t>
  </si>
  <si>
    <t xml:space="preserve">Population exposed to EDV (relative)</t>
  </si>
  <si>
    <t xml:space="preserve">Physical exposure to EDV</t>
  </si>
  <si>
    <t xml:space="preserve">Population exposed to Lassa Fever (absolute)</t>
  </si>
  <si>
    <t xml:space="preserve">Population exposed to Lassa Fever (relative)</t>
  </si>
  <si>
    <t xml:space="preserve">Physical exposure to Lassa Fever</t>
  </si>
  <si>
    <t xml:space="preserve">Population exposed to MVD (absolute)</t>
  </si>
  <si>
    <t xml:space="preserve">Population exposed to MVD (relative)</t>
  </si>
  <si>
    <t xml:space="preserve">Physical exposure to MVD</t>
  </si>
  <si>
    <t xml:space="preserve">Physical exposure to zoonones</t>
  </si>
  <si>
    <t xml:space="preserve">Populations at risk of Plasmodium vivax malaria (absolute)</t>
  </si>
  <si>
    <t xml:space="preserve">Populations at risk of Plasmodium vivax malaria (relative)</t>
  </si>
  <si>
    <t xml:space="preserve">Populations at risk of Plasmodium vivax malaria</t>
  </si>
  <si>
    <t xml:space="preserve">Populations at risk of Plasmodium falciparum malaria in (absolute)</t>
  </si>
  <si>
    <t xml:space="preserve">Populations at risk of Plasmodium falciparum malaria</t>
  </si>
  <si>
    <t xml:space="preserve">Populations at risk of Plasmodium falciparum malaria (relative)</t>
  </si>
  <si>
    <t xml:space="preserve">Populations at risk of malaria</t>
  </si>
  <si>
    <t xml:space="preserve">Population exposed to Zika (absolute)</t>
  </si>
  <si>
    <t xml:space="preserve">Population exposed to Zika (relative)</t>
  </si>
  <si>
    <t xml:space="preserve">Population exposed to Zika</t>
  </si>
  <si>
    <t xml:space="preserve">Population at Risk to Aedes (absolute)</t>
  </si>
  <si>
    <t xml:space="preserve">Population at Risk to Aedes (relative)</t>
  </si>
  <si>
    <t xml:space="preserve">Population at Risk to Aedes</t>
  </si>
  <si>
    <t xml:space="preserve">Population exposed to Dengue (absolute)</t>
  </si>
  <si>
    <t xml:space="preserve">Population exposed to Dengue (relative)</t>
  </si>
  <si>
    <t xml:space="preserve">Population exposed to Dengue</t>
  </si>
  <si>
    <t xml:space="preserve">Physical exposure to vectorborne</t>
  </si>
  <si>
    <t xml:space="preserve">Sanitation</t>
  </si>
  <si>
    <t xml:space="preserve">Drinking water</t>
  </si>
  <si>
    <t xml:space="preserve">Hygiene</t>
  </si>
  <si>
    <t xml:space="preserve">WaSH</t>
  </si>
  <si>
    <t xml:space="preserve">Population density</t>
  </si>
  <si>
    <t xml:space="preserve">Urban population growth</t>
  </si>
  <si>
    <t xml:space="preserve">Population living in urban areas</t>
  </si>
  <si>
    <t xml:space="preserve">Household size</t>
  </si>
  <si>
    <t xml:space="preserve">Population</t>
  </si>
  <si>
    <t xml:space="preserve">P2P</t>
  </si>
  <si>
    <t xml:space="preserve">Population living in slums (% of urban population)</t>
  </si>
  <si>
    <t xml:space="preserve">Children under 5</t>
  </si>
  <si>
    <t xml:space="preserve">People practicing open defecation</t>
  </si>
  <si>
    <t xml:space="preserve">Number of vets per capita</t>
  </si>
  <si>
    <t xml:space="preserve">Number of vets</t>
  </si>
  <si>
    <t xml:space="preserve">IHR capacity score: Food safety</t>
  </si>
  <si>
    <t xml:space="preserve">Food</t>
  </si>
  <si>
    <t xml:space="preserve">Waterborne - Foodborne</t>
  </si>
  <si>
    <t xml:space="preserve">Physical exposure to epidemics</t>
  </si>
  <si>
    <t xml:space="preserve">INFORM Natural Hazard</t>
  </si>
  <si>
    <t xml:space="preserve">Current National Conflict Intensity</t>
  </si>
  <si>
    <t xml:space="preserve">Current Subnational Conflict Intensity</t>
  </si>
  <si>
    <t xml:space="preserve">INFORM Human Hazard</t>
  </si>
  <si>
    <t xml:space="preserve">MAX</t>
  </si>
  <si>
    <t xml:space="preserve">MIN</t>
  </si>
  <si>
    <t xml:space="preserve">ISO</t>
  </si>
  <si>
    <t xml:space="preserve">Human Development Index</t>
  </si>
  <si>
    <t xml:space="preserve">Multidimensional Poverty Index</t>
  </si>
  <si>
    <t xml:space="preserve">Gender Inequality Index</t>
  </si>
  <si>
    <t xml:space="preserve">Gini Index</t>
  </si>
  <si>
    <t xml:space="preserve">Total public Aid (M US$)</t>
  </si>
  <si>
    <t xml:space="preserve">Public Aid per capita (US$)</t>
  </si>
  <si>
    <t xml:space="preserve">Net ODA received (% of GNI)</t>
  </si>
  <si>
    <t xml:space="preserve">Volume of remittances</t>
  </si>
  <si>
    <t xml:space="preserve">Economic Dependency Index</t>
  </si>
  <si>
    <t xml:space="preserve">INFORM Socio-Economic Vulnerability</t>
  </si>
  <si>
    <t xml:space="preserve">Total Uprooted people (1,000 people)</t>
  </si>
  <si>
    <t xml:space="preserve">Uprooted people (total population)</t>
  </si>
  <si>
    <t xml:space="preserve">Total/Pop</t>
  </si>
  <si>
    <t xml:space="preserve">Total Uprooted people (percentage of the total population)</t>
  </si>
  <si>
    <t xml:space="preserve">Estimated number of people living with HIV - Adult (&gt;15) rate</t>
  </si>
  <si>
    <t xml:space="preserve">Number of new HIV infections per 1,000 uninfected population</t>
  </si>
  <si>
    <t xml:space="preserve">HIV</t>
  </si>
  <si>
    <t xml:space="preserve">Incidence of Tuberculosis</t>
  </si>
  <si>
    <t xml:space="preserve">Malaria incidence per 1,000 population at risk</t>
  </si>
  <si>
    <t xml:space="preserve">People requiring interventions against neglected tropical diseases (% of total population)</t>
  </si>
  <si>
    <t xml:space="preserve">People requiring interventions against neglected tropical diseases</t>
  </si>
  <si>
    <t xml:space="preserve">Child Mortality</t>
  </si>
  <si>
    <t xml:space="preserve">Malnutrition in children under 5</t>
  </si>
  <si>
    <t xml:space="preserve">Children Under 5</t>
  </si>
  <si>
    <t xml:space="preserve">Total affected by Natural Disasters last 3 years (1,000 people)</t>
  </si>
  <si>
    <t xml:space="preserve">Natural Disasters % of total pop</t>
  </si>
  <si>
    <t xml:space="preserve">Food Availability Score</t>
  </si>
  <si>
    <t xml:space="preserve">Food Utilization Score</t>
  </si>
  <si>
    <t xml:space="preserve">INFORM Vulnerable Groups</t>
  </si>
  <si>
    <t xml:space="preserve">HFA Scores</t>
  </si>
  <si>
    <t xml:space="preserve">Corruption Perception Index</t>
  </si>
  <si>
    <t xml:space="preserve">Government Effectiveness</t>
  </si>
  <si>
    <t xml:space="preserve">INFORM Institutional</t>
  </si>
  <si>
    <t xml:space="preserve">Adult literacy rate</t>
  </si>
  <si>
    <t xml:space="preserve">Access to electricity</t>
  </si>
  <si>
    <t xml:space="preserve">Internet users</t>
  </si>
  <si>
    <t xml:space="preserve">Mobile cellular subscriptions</t>
  </si>
  <si>
    <t xml:space="preserve">Road density</t>
  </si>
  <si>
    <t xml:space="preserve">Physical Connectivity</t>
  </si>
  <si>
    <t xml:space="preserve">Physicians Density</t>
  </si>
  <si>
    <t xml:space="preserve">Proportion of the target population with access to 3 doses of diphtheria-tetanus-pertussis (DTP3) (%)</t>
  </si>
  <si>
    <t xml:space="preserve">Proportion of the target population with access to measles-containing-vaccine second-dose (MCV2) (%)</t>
  </si>
  <si>
    <t xml:space="preserve">Proportion of the target population with access to pneumococcal conjugate 3rd dose (PCV3) (%)</t>
  </si>
  <si>
    <t xml:space="preserve">Immunization coverage</t>
  </si>
  <si>
    <t xml:space="preserve">per capita public and private expenditure on health care</t>
  </si>
  <si>
    <t xml:space="preserve">Maternal Mortality ratio</t>
  </si>
  <si>
    <t xml:space="preserve">Access to health care Index</t>
  </si>
  <si>
    <t xml:space="preserve">INFORM Infrastructure</t>
  </si>
  <si>
    <t xml:space="preserve">Annual Expected Exposed People to Cyclone Surge</t>
  </si>
  <si>
    <t xml:space="preserve">Total affected by Drought</t>
  </si>
  <si>
    <t xml:space="preserve">Agriculture Drought probability</t>
  </si>
  <si>
    <t xml:space="preserve">Population exposed to CCHF (zoonoses)</t>
  </si>
  <si>
    <t xml:space="preserve">Population exposed to EVD (zoonoses)</t>
  </si>
  <si>
    <t xml:space="preserve">Population exposed to Lassa Fever (zoonoses)</t>
  </si>
  <si>
    <t xml:space="preserve">Population exposed to MVD (zoonoses)</t>
  </si>
  <si>
    <t xml:space="preserve">Populations at risk of Plasmodium vivax malaria (vector borne)</t>
  </si>
  <si>
    <t xml:space="preserve">% of Populations at risk of Plasmodium vivax malaria (vector borne)</t>
  </si>
  <si>
    <t xml:space="preserve">Populations at risk of Plasmodium falciparum malaria (vector borne)</t>
  </si>
  <si>
    <t xml:space="preserve">% of Populations at risk of Plasmodium falciparum malaria (vector borne)</t>
  </si>
  <si>
    <t xml:space="preserve">Population exposed to Zika (vector borne)</t>
  </si>
  <si>
    <t xml:space="preserve">Population at Risk to Aedes (vector borne)</t>
  </si>
  <si>
    <t xml:space="preserve">Population exposed to Dengue (vector borne)</t>
  </si>
  <si>
    <t xml:space="preserve">Population density (people per sq. km of land area)</t>
  </si>
  <si>
    <t xml:space="preserve">Urban population growth (annual %)</t>
  </si>
  <si>
    <t xml:space="preserve">Population living in urban areas (%)</t>
  </si>
  <si>
    <t xml:space="preserve">People practicing open defecation (% of population)</t>
  </si>
  <si>
    <t xml:space="preserve">People with basic handwashing facilities including soap and water (% of population)</t>
  </si>
  <si>
    <t xml:space="preserve">Children under 5 (% of population)</t>
  </si>
  <si>
    <t xml:space="preserve">GCRI Internal Conflict probability</t>
  </si>
  <si>
    <t xml:space="preserve">National Power Conflict Intensity (Highly Violent)</t>
  </si>
  <si>
    <t xml:space="preserve">Subnational Conflict Intensity (Highly Violent)</t>
  </si>
  <si>
    <t xml:space="preserve">Humanitarian Aid (FTS)</t>
  </si>
  <si>
    <t xml:space="preserve">Development Aid (ODA)</t>
  </si>
  <si>
    <t xml:space="preserve">Volume of remittances (in USD) as a proportion of total GDP (%)</t>
  </si>
  <si>
    <t xml:space="preserve">Mortality rate, under-5</t>
  </si>
  <si>
    <t xml:space="preserve">U5 Under weight</t>
  </si>
  <si>
    <t xml:space="preserve">Incidence of HIV (per 1,000 uninfected population ages 15-49)</t>
  </si>
  <si>
    <t xml:space="preserve">Number of people requiring interventions against neglected tropical diseases</t>
  </si>
  <si>
    <t xml:space="preserve">Income Gini coefficient</t>
  </si>
  <si>
    <t xml:space="preserve">People affected by Natural Disasters</t>
  </si>
  <si>
    <t xml:space="preserve">Internally displaced persons (IDPs)</t>
  </si>
  <si>
    <t xml:space="preserve">Refugees and asylum-seekers by country of asylum</t>
  </si>
  <si>
    <t xml:space="preserve">Returned Refugees</t>
  </si>
  <si>
    <r>
      <rPr>
        <sz val="10"/>
        <rFont val="Calibri"/>
        <family val="2"/>
        <charset val="1"/>
      </rPr>
      <t xml:space="preserve">Average Dietary Energy Supply Adequacy</t>
    </r>
    <r>
      <rPr>
        <sz val="10"/>
        <color rgb="FFFFFF00"/>
        <rFont val="Calibri"/>
        <family val="2"/>
        <charset val="1"/>
      </rPr>
      <t xml:space="preserve"> </t>
    </r>
  </si>
  <si>
    <t xml:space="preserve">Prevalence of Undernourishment</t>
  </si>
  <si>
    <t xml:space="preserve">HFA Scores Last recent</t>
  </si>
  <si>
    <t xml:space="preserve">Individuals using the Internet</t>
  </si>
  <si>
    <t xml:space="preserve">Road lenght</t>
  </si>
  <si>
    <t xml:space="preserve">People using at least basic sanitation services (% of population)</t>
  </si>
  <si>
    <t xml:space="preserve">People using at least basic drinking water services (% of population)</t>
  </si>
  <si>
    <t xml:space="preserve">Current health expenditure per capita</t>
  </si>
  <si>
    <t xml:space="preserve">Maternal Mortality Ratio (modeled estimate)</t>
  </si>
  <si>
    <t xml:space="preserve">GDP per capita (current US$)</t>
  </si>
  <si>
    <t xml:space="preserve">Total Population</t>
  </si>
  <si>
    <t xml:space="preserve">Total Population (GHS-POP-R2019)</t>
  </si>
  <si>
    <t xml:space="preserve">Land area (sq. km)</t>
  </si>
  <si>
    <t xml:space="preserve">Survey Year</t>
  </si>
  <si>
    <t xml:space="preserve">1987-2021</t>
  </si>
  <si>
    <t xml:space="preserve">1986-2020</t>
  </si>
  <si>
    <t xml:space="preserve">2008-2018</t>
  </si>
  <si>
    <t xml:space="preserve">2014-2020</t>
  </si>
  <si>
    <t xml:space="preserve">2015-2019</t>
  </si>
  <si>
    <t xml:space="preserve">2008-2019</t>
  </si>
  <si>
    <t xml:space="preserve">2020-2022</t>
  </si>
  <si>
    <t xml:space="preserve">2016-2020</t>
  </si>
  <si>
    <t xml:space="preserve">2010-2020</t>
  </si>
  <si>
    <t xml:space="preserve">2021-2022</t>
  </si>
  <si>
    <t xml:space="preserve">2019-2021</t>
  </si>
  <si>
    <t xml:space="preserve">2013-2015</t>
  </si>
  <si>
    <t xml:space="preserve">2015-2020</t>
  </si>
  <si>
    <t xml:space="preserve">2011-2018</t>
  </si>
  <si>
    <t xml:space="preserve">IndicatorId</t>
  </si>
  <si>
    <t xml:space="preserve">NH.EQ.GEM.MMI6.SP</t>
  </si>
  <si>
    <t xml:space="preserve">NH.EQ.GEM.MMI8.SP</t>
  </si>
  <si>
    <t xml:space="preserve">EX_FL</t>
  </si>
  <si>
    <t xml:space="preserve">EX_TS</t>
  </si>
  <si>
    <t xml:space="preserve">EX_TC_SS1</t>
  </si>
  <si>
    <t xml:space="preserve">EX_TC_SS3</t>
  </si>
  <si>
    <t xml:space="preserve">EX_CS</t>
  </si>
  <si>
    <t xml:space="preserve">AFF_DR</t>
  </si>
  <si>
    <t xml:space="preserve">AFF_DR.FREQ</t>
  </si>
  <si>
    <t xml:space="preserve">ASI</t>
  </si>
  <si>
    <t xml:space="preserve">POP.EXP.ZOON.CCHF</t>
  </si>
  <si>
    <t xml:space="preserve">POP.EXP.ZOON.EVD</t>
  </si>
  <si>
    <t xml:space="preserve">POP.EXP.ZOON.LASSA</t>
  </si>
  <si>
    <t xml:space="preserve">POP.EXP.ZOON.MVD</t>
  </si>
  <si>
    <t xml:space="preserve">POP.EXP.VECT.PV.MAL</t>
  </si>
  <si>
    <t xml:space="preserve">POP.EXP.VECT.PV.MAL.ZS</t>
  </si>
  <si>
    <t xml:space="preserve">POP.EXP.VECT.PF.MAL</t>
  </si>
  <si>
    <t xml:space="preserve">POP.EXP.VECT.PF.MAL.ZS</t>
  </si>
  <si>
    <t xml:space="preserve">POP.EXP.VECT.ZIKA</t>
  </si>
  <si>
    <t xml:space="preserve">POP.EXP.VECT.AEDES</t>
  </si>
  <si>
    <t xml:space="preserve">POP.EXP.VECT.DENGUE</t>
  </si>
  <si>
    <t xml:space="preserve">EN.POP.DNST</t>
  </si>
  <si>
    <t xml:space="preserve">SP.URB.GROW</t>
  </si>
  <si>
    <t xml:space="preserve">SP.URB.TOTL.IN.ZS</t>
  </si>
  <si>
    <t xml:space="preserve">SP.DEM.HOUS.AV</t>
  </si>
  <si>
    <t xml:space="preserve">SH.STA.ODFC.ZS</t>
  </si>
  <si>
    <t xml:space="preserve">SH.STA.HYGN.ZS</t>
  </si>
  <si>
    <t xml:space="preserve">VET.NB</t>
  </si>
  <si>
    <t xml:space="preserve">IHR11</t>
  </si>
  <si>
    <t xml:space="preserve">EN.POP.SLUM.UR.ZS</t>
  </si>
  <si>
    <t xml:space="preserve">SP.POP.0005.TO.ZS</t>
  </si>
  <si>
    <t xml:space="preserve">HVC.PROB</t>
  </si>
  <si>
    <t xml:space="preserve">CON_HIIK_NP</t>
  </si>
  <si>
    <t xml:space="preserve">CON_HIIK_SN</t>
  </si>
  <si>
    <t xml:space="preserve">HDI</t>
  </si>
  <si>
    <t xml:space="preserve">MPI</t>
  </si>
  <si>
    <t xml:space="preserve">FTS</t>
  </si>
  <si>
    <t xml:space="preserve">ODA-2</t>
  </si>
  <si>
    <t xml:space="preserve">ODA-1</t>
  </si>
  <si>
    <t xml:space="preserve">DT.ODA.ODAT.GN.ZS</t>
  </si>
  <si>
    <t xml:space="preserve">BX_TRF_PWKR</t>
  </si>
  <si>
    <t xml:space="preserve">CM</t>
  </si>
  <si>
    <t xml:space="preserve">CUW</t>
  </si>
  <si>
    <t xml:space="preserve">TB</t>
  </si>
  <si>
    <t xml:space="preserve">SH_HIV_INCD</t>
  </si>
  <si>
    <t xml:space="preserve">SH_STA_MALR</t>
  </si>
  <si>
    <t xml:space="preserve">SH_TRP_INTVN</t>
  </si>
  <si>
    <t xml:space="preserve">GII</t>
  </si>
  <si>
    <t xml:space="preserve">GINI</t>
  </si>
  <si>
    <t xml:space="preserve">VU.VGR.OG.NATDIS-2</t>
  </si>
  <si>
    <t xml:space="preserve">VU.VGR.OG.NATDIS-1</t>
  </si>
  <si>
    <t xml:space="preserve">VU.VGR.OG.NATDIS-CUR</t>
  </si>
  <si>
    <t xml:space="preserve">POP.SEC.IDP</t>
  </si>
  <si>
    <t xml:space="preserve">TRPS</t>
  </si>
  <si>
    <t xml:space="preserve">RET_REF</t>
  </si>
  <si>
    <t xml:space="preserve">FS.ADSA</t>
  </si>
  <si>
    <t xml:space="preserve">SN.ITK.DEFC.ZS</t>
  </si>
  <si>
    <t xml:space="preserve">HFA</t>
  </si>
  <si>
    <t xml:space="preserve">GovernmentEffectiveness</t>
  </si>
  <si>
    <t xml:space="preserve">CPI</t>
  </si>
  <si>
    <t xml:space="preserve">EG.ELC.ACCS.ZS</t>
  </si>
  <si>
    <t xml:space="preserve">SE.ADT.LITR.ZS</t>
  </si>
  <si>
    <t xml:space="preserve">IT.NET.USER.P2</t>
  </si>
  <si>
    <t xml:space="preserve">IT.CEL.SETS.P2</t>
  </si>
  <si>
    <t xml:space="preserve">IS.ROD.TOTL.KM</t>
  </si>
  <si>
    <t xml:space="preserve">SH.STA.BASS.ZS</t>
  </si>
  <si>
    <t xml:space="preserve">SH.H2O.BASW.ZS</t>
  </si>
  <si>
    <t xml:space="preserve">PHIS</t>
  </si>
  <si>
    <t xml:space="preserve">SH_ACS_DTP3</t>
  </si>
  <si>
    <t xml:space="preserve">SH_ACS_MCV2</t>
  </si>
  <si>
    <t xml:space="preserve">SH_ACS_PCV3</t>
  </si>
  <si>
    <t xml:space="preserve">HEALTH_EXP</t>
  </si>
  <si>
    <t xml:space="preserve">MMR</t>
  </si>
  <si>
    <t xml:space="preserve">GDPpp</t>
  </si>
  <si>
    <t xml:space="preserve">POP</t>
  </si>
  <si>
    <t xml:space="preserve">POP_DEN</t>
  </si>
  <si>
    <t xml:space="preserve">AG.LND.TOTL.K2</t>
  </si>
  <si>
    <t xml:space="preserve">Unit of Measurament</t>
  </si>
  <si>
    <t xml:space="preserve">Number / Year</t>
  </si>
  <si>
    <t xml:space="preserve">%</t>
  </si>
  <si>
    <t xml:space="preserve">Number</t>
  </si>
  <si>
    <t xml:space="preserve">people/km sq</t>
  </si>
  <si>
    <t xml:space="preserve">Index</t>
  </si>
  <si>
    <t xml:space="preserve">USD Million</t>
  </si>
  <si>
    <t xml:space="preserve">% of GNI</t>
  </si>
  <si>
    <t xml:space="preserve">per 1,000 live births</t>
  </si>
  <si>
    <t xml:space="preserve">per 100,000 people</t>
  </si>
  <si>
    <t xml:space="preserve">per 1,000 people</t>
  </si>
  <si>
    <t xml:space="preserve">per 100 people</t>
  </si>
  <si>
    <t xml:space="preserve">km</t>
  </si>
  <si>
    <t xml:space="preserve">per 10,000 people</t>
  </si>
  <si>
    <t xml:space="preserve">current int USD PPP</t>
  </si>
  <si>
    <t xml:space="preserve">per 100,000 live births</t>
  </si>
  <si>
    <t xml:space="preserve">current USD</t>
  </si>
  <si>
    <t xml:space="preserve">sq. Km</t>
  </si>
  <si>
    <t xml:space="preserve">Afghanistan</t>
  </si>
  <si>
    <t xml:space="preserve">AFG</t>
  </si>
  <si>
    <t xml:space="preserve">No data</t>
  </si>
  <si>
    <t xml:space="preserve">Albania</t>
  </si>
  <si>
    <t xml:space="preserve">ALB</t>
  </si>
  <si>
    <t xml:space="preserve">Algeria</t>
  </si>
  <si>
    <t xml:space="preserve">DZA</t>
  </si>
  <si>
    <t xml:space="preserve">Angola</t>
  </si>
  <si>
    <t xml:space="preserve">AGO</t>
  </si>
  <si>
    <t xml:space="preserve">Antigua and Barbuda</t>
  </si>
  <si>
    <t xml:space="preserve">ATG</t>
  </si>
  <si>
    <t xml:space="preserve">Argentina</t>
  </si>
  <si>
    <t xml:space="preserve">ARG</t>
  </si>
  <si>
    <t xml:space="preserve">Armenia</t>
  </si>
  <si>
    <t xml:space="preserve">ARM</t>
  </si>
  <si>
    <t xml:space="preserve">Australia</t>
  </si>
  <si>
    <t xml:space="preserve">AUS</t>
  </si>
  <si>
    <t xml:space="preserve">Austria</t>
  </si>
  <si>
    <t xml:space="preserve">AUT</t>
  </si>
  <si>
    <t xml:space="preserve">Azerbaijan</t>
  </si>
  <si>
    <t xml:space="preserve">AZE</t>
  </si>
  <si>
    <t xml:space="preserve">Bahamas</t>
  </si>
  <si>
    <t xml:space="preserve">BHS</t>
  </si>
  <si>
    <t xml:space="preserve">Bahrain</t>
  </si>
  <si>
    <t xml:space="preserve">BHR</t>
  </si>
  <si>
    <t xml:space="preserve">Bangladesh</t>
  </si>
  <si>
    <t xml:space="preserve">BGD</t>
  </si>
  <si>
    <t xml:space="preserve">Barbados</t>
  </si>
  <si>
    <t xml:space="preserve">BRB</t>
  </si>
  <si>
    <t xml:space="preserve">Belarus</t>
  </si>
  <si>
    <t xml:space="preserve">BLR</t>
  </si>
  <si>
    <t xml:space="preserve">Belgium</t>
  </si>
  <si>
    <t xml:space="preserve">BEL</t>
  </si>
  <si>
    <t xml:space="preserve">Belize</t>
  </si>
  <si>
    <t xml:space="preserve">BLZ</t>
  </si>
  <si>
    <t xml:space="preserve">Benin</t>
  </si>
  <si>
    <t xml:space="preserve">BEN</t>
  </si>
  <si>
    <t xml:space="preserve">Bhutan</t>
  </si>
  <si>
    <t xml:space="preserve">BTN</t>
  </si>
  <si>
    <t xml:space="preserve">Bolivia</t>
  </si>
  <si>
    <t xml:space="preserve">BOL</t>
  </si>
  <si>
    <t xml:space="preserve">Bosnia and Herzegovina</t>
  </si>
  <si>
    <t xml:space="preserve">BIH</t>
  </si>
  <si>
    <t xml:space="preserve">Botswana</t>
  </si>
  <si>
    <t xml:space="preserve">BWA</t>
  </si>
  <si>
    <t xml:space="preserve">Brazil</t>
  </si>
  <si>
    <t xml:space="preserve">BRA</t>
  </si>
  <si>
    <t xml:space="preserve">Brunei Darussalam</t>
  </si>
  <si>
    <t xml:space="preserve">BRN</t>
  </si>
  <si>
    <t xml:space="preserve">Bulgaria</t>
  </si>
  <si>
    <t xml:space="preserve">BGR</t>
  </si>
  <si>
    <t xml:space="preserve">Burkina Faso</t>
  </si>
  <si>
    <t xml:space="preserve">BFA</t>
  </si>
  <si>
    <t xml:space="preserve">Burundi</t>
  </si>
  <si>
    <t xml:space="preserve">BDI</t>
  </si>
  <si>
    <t xml:space="preserve">Cabo Verde</t>
  </si>
  <si>
    <t xml:space="preserve">CPV</t>
  </si>
  <si>
    <t xml:space="preserve">Cambodia</t>
  </si>
  <si>
    <t xml:space="preserve">KHM</t>
  </si>
  <si>
    <t xml:space="preserve">Cameroon</t>
  </si>
  <si>
    <t xml:space="preserve">CMR</t>
  </si>
  <si>
    <t xml:space="preserve">Canada</t>
  </si>
  <si>
    <t xml:space="preserve">CAN</t>
  </si>
  <si>
    <t xml:space="preserve">Central African Republic</t>
  </si>
  <si>
    <t xml:space="preserve">CAF</t>
  </si>
  <si>
    <t xml:space="preserve">Chad</t>
  </si>
  <si>
    <t xml:space="preserve">TCD</t>
  </si>
  <si>
    <t xml:space="preserve">Chile</t>
  </si>
  <si>
    <t xml:space="preserve">CHL</t>
  </si>
  <si>
    <t xml:space="preserve">China</t>
  </si>
  <si>
    <t xml:space="preserve">CHN</t>
  </si>
  <si>
    <t xml:space="preserve">Colombia</t>
  </si>
  <si>
    <t xml:space="preserve">COL</t>
  </si>
  <si>
    <t xml:space="preserve">Comoros</t>
  </si>
  <si>
    <t xml:space="preserve">COM</t>
  </si>
  <si>
    <t xml:space="preserve">Congo</t>
  </si>
  <si>
    <t xml:space="preserve">COG</t>
  </si>
  <si>
    <t xml:space="preserve">Congo DR</t>
  </si>
  <si>
    <t xml:space="preserve">COD</t>
  </si>
  <si>
    <t xml:space="preserve">Costa Rica</t>
  </si>
  <si>
    <t xml:space="preserve">CRI</t>
  </si>
  <si>
    <t xml:space="preserve">Côte d'Ivoire</t>
  </si>
  <si>
    <t xml:space="preserve">CIV</t>
  </si>
  <si>
    <t xml:space="preserve">Croatia</t>
  </si>
  <si>
    <t xml:space="preserve">HRV</t>
  </si>
  <si>
    <t xml:space="preserve">Cuba</t>
  </si>
  <si>
    <t xml:space="preserve">CUB</t>
  </si>
  <si>
    <t xml:space="preserve">Cyprus</t>
  </si>
  <si>
    <t xml:space="preserve">CYP</t>
  </si>
  <si>
    <t xml:space="preserve">Czech Republic</t>
  </si>
  <si>
    <t xml:space="preserve">CZE</t>
  </si>
  <si>
    <t xml:space="preserve">Denmark</t>
  </si>
  <si>
    <t xml:space="preserve">DNK</t>
  </si>
  <si>
    <t xml:space="preserve">Djibouti</t>
  </si>
  <si>
    <t xml:space="preserve">DJI</t>
  </si>
  <si>
    <t xml:space="preserve">Dominica</t>
  </si>
  <si>
    <t xml:space="preserve">DMA</t>
  </si>
  <si>
    <t xml:space="preserve">Dominican Republic</t>
  </si>
  <si>
    <t xml:space="preserve">DOM</t>
  </si>
  <si>
    <t xml:space="preserve">Ecuador</t>
  </si>
  <si>
    <t xml:space="preserve">ECU</t>
  </si>
  <si>
    <t xml:space="preserve">Egypt</t>
  </si>
  <si>
    <t xml:space="preserve">EGY</t>
  </si>
  <si>
    <t xml:space="preserve">El Salvador</t>
  </si>
  <si>
    <t xml:space="preserve">SLV</t>
  </si>
  <si>
    <t xml:space="preserve">Equatorial Guinea</t>
  </si>
  <si>
    <t xml:space="preserve">GNQ</t>
  </si>
  <si>
    <t xml:space="preserve">Eritrea</t>
  </si>
  <si>
    <t xml:space="preserve">ERI</t>
  </si>
  <si>
    <t xml:space="preserve">Estonia</t>
  </si>
  <si>
    <t xml:space="preserve">EST</t>
  </si>
  <si>
    <t xml:space="preserve">Eswatini</t>
  </si>
  <si>
    <t xml:space="preserve">SWZ</t>
  </si>
  <si>
    <t xml:space="preserve">Ethiopia</t>
  </si>
  <si>
    <t xml:space="preserve">ETH</t>
  </si>
  <si>
    <t xml:space="preserve">Fiji</t>
  </si>
  <si>
    <t xml:space="preserve">FJI</t>
  </si>
  <si>
    <t xml:space="preserve">Finland</t>
  </si>
  <si>
    <t xml:space="preserve">FIN</t>
  </si>
  <si>
    <t xml:space="preserve">France</t>
  </si>
  <si>
    <t xml:space="preserve">FRA</t>
  </si>
  <si>
    <t xml:space="preserve">Gabon</t>
  </si>
  <si>
    <t xml:space="preserve">GAB</t>
  </si>
  <si>
    <t xml:space="preserve">Gambia</t>
  </si>
  <si>
    <t xml:space="preserve">GMB</t>
  </si>
  <si>
    <t xml:space="preserve">Georgia</t>
  </si>
  <si>
    <t xml:space="preserve">GEO</t>
  </si>
  <si>
    <t xml:space="preserve">Germany</t>
  </si>
  <si>
    <t xml:space="preserve">DEU</t>
  </si>
  <si>
    <t xml:space="preserve">Ghana</t>
  </si>
  <si>
    <t xml:space="preserve">GHA</t>
  </si>
  <si>
    <t xml:space="preserve">Greece</t>
  </si>
  <si>
    <t xml:space="preserve">GRC</t>
  </si>
  <si>
    <t xml:space="preserve">Grenada</t>
  </si>
  <si>
    <t xml:space="preserve">GRD</t>
  </si>
  <si>
    <t xml:space="preserve">Guatemala</t>
  </si>
  <si>
    <t xml:space="preserve">GTM</t>
  </si>
  <si>
    <t xml:space="preserve">Guinea</t>
  </si>
  <si>
    <t xml:space="preserve">GIN</t>
  </si>
  <si>
    <t xml:space="preserve">Guinea-Bissau</t>
  </si>
  <si>
    <t xml:space="preserve">GNB</t>
  </si>
  <si>
    <t xml:space="preserve">Guyana</t>
  </si>
  <si>
    <t xml:space="preserve">GUY</t>
  </si>
  <si>
    <t xml:space="preserve">Haiti</t>
  </si>
  <si>
    <t xml:space="preserve">HTI</t>
  </si>
  <si>
    <t xml:space="preserve">Honduras</t>
  </si>
  <si>
    <t xml:space="preserve">HND</t>
  </si>
  <si>
    <t xml:space="preserve">Hungary</t>
  </si>
  <si>
    <t xml:space="preserve">HUN</t>
  </si>
  <si>
    <t xml:space="preserve">Iceland</t>
  </si>
  <si>
    <t xml:space="preserve">ISL</t>
  </si>
  <si>
    <t xml:space="preserve">India</t>
  </si>
  <si>
    <t xml:space="preserve">IND</t>
  </si>
  <si>
    <t xml:space="preserve">Indonesia</t>
  </si>
  <si>
    <t xml:space="preserve">IDN</t>
  </si>
  <si>
    <t xml:space="preserve">Iran</t>
  </si>
  <si>
    <t xml:space="preserve">IRN</t>
  </si>
  <si>
    <t xml:space="preserve">Iraq</t>
  </si>
  <si>
    <t xml:space="preserve">IRQ</t>
  </si>
  <si>
    <t xml:space="preserve">Ireland</t>
  </si>
  <si>
    <t xml:space="preserve">IRL</t>
  </si>
  <si>
    <t xml:space="preserve">Israel</t>
  </si>
  <si>
    <t xml:space="preserve">ISR</t>
  </si>
  <si>
    <t xml:space="preserve">Italy</t>
  </si>
  <si>
    <t xml:space="preserve">ITA</t>
  </si>
  <si>
    <t xml:space="preserve">Jamaica</t>
  </si>
  <si>
    <t xml:space="preserve">JAM</t>
  </si>
  <si>
    <t xml:space="preserve">Japan</t>
  </si>
  <si>
    <t xml:space="preserve">JPN</t>
  </si>
  <si>
    <t xml:space="preserve">Jordan</t>
  </si>
  <si>
    <t xml:space="preserve">JOR</t>
  </si>
  <si>
    <t xml:space="preserve">Kazakhstan</t>
  </si>
  <si>
    <t xml:space="preserve">KAZ</t>
  </si>
  <si>
    <t xml:space="preserve">Kenya</t>
  </si>
  <si>
    <t xml:space="preserve">KEN</t>
  </si>
  <si>
    <t xml:space="preserve">Kiribati</t>
  </si>
  <si>
    <t xml:space="preserve">KIR</t>
  </si>
  <si>
    <t xml:space="preserve">Korea DPR</t>
  </si>
  <si>
    <t xml:space="preserve">PRK</t>
  </si>
  <si>
    <t xml:space="preserve">Korea Republic of</t>
  </si>
  <si>
    <t xml:space="preserve">KOR</t>
  </si>
  <si>
    <t xml:space="preserve">Kuwait</t>
  </si>
  <si>
    <t xml:space="preserve">KWT</t>
  </si>
  <si>
    <t xml:space="preserve">Kyrgyzstan</t>
  </si>
  <si>
    <t xml:space="preserve">KGZ</t>
  </si>
  <si>
    <t xml:space="preserve">Lao PDR</t>
  </si>
  <si>
    <t xml:space="preserve">LAO</t>
  </si>
  <si>
    <t xml:space="preserve">Latvia</t>
  </si>
  <si>
    <t xml:space="preserve">LVA</t>
  </si>
  <si>
    <t xml:space="preserve">Lebanon</t>
  </si>
  <si>
    <t xml:space="preserve">LBN</t>
  </si>
  <si>
    <t xml:space="preserve">Lesotho</t>
  </si>
  <si>
    <t xml:space="preserve">LSO</t>
  </si>
  <si>
    <t xml:space="preserve">Liberia</t>
  </si>
  <si>
    <t xml:space="preserve">LBR</t>
  </si>
  <si>
    <t xml:space="preserve">Libya</t>
  </si>
  <si>
    <t xml:space="preserve">LBY</t>
  </si>
  <si>
    <t xml:space="preserve">Liechtenstein</t>
  </si>
  <si>
    <t xml:space="preserve">LIE</t>
  </si>
  <si>
    <t xml:space="preserve">Lithuania</t>
  </si>
  <si>
    <t xml:space="preserve">LTU</t>
  </si>
  <si>
    <t xml:space="preserve">Luxembourg</t>
  </si>
  <si>
    <t xml:space="preserve">LUX</t>
  </si>
  <si>
    <t xml:space="preserve">Madagascar</t>
  </si>
  <si>
    <t xml:space="preserve">MDG</t>
  </si>
  <si>
    <t xml:space="preserve">Malawi</t>
  </si>
  <si>
    <t xml:space="preserve">MWI</t>
  </si>
  <si>
    <t xml:space="preserve">Malaysia</t>
  </si>
  <si>
    <t xml:space="preserve">MYS</t>
  </si>
  <si>
    <t xml:space="preserve">Maldives</t>
  </si>
  <si>
    <t xml:space="preserve">MDV</t>
  </si>
  <si>
    <t xml:space="preserve">Mali</t>
  </si>
  <si>
    <t xml:space="preserve">MLI</t>
  </si>
  <si>
    <t xml:space="preserve">Malta</t>
  </si>
  <si>
    <t xml:space="preserve">MLT</t>
  </si>
  <si>
    <t xml:space="preserve">Marshall Islands</t>
  </si>
  <si>
    <t xml:space="preserve">MHL</t>
  </si>
  <si>
    <t xml:space="preserve">Mauritania</t>
  </si>
  <si>
    <t xml:space="preserve">MRT</t>
  </si>
  <si>
    <t xml:space="preserve">Mauritius</t>
  </si>
  <si>
    <t xml:space="preserve">MUS</t>
  </si>
  <si>
    <t xml:space="preserve">Mexico</t>
  </si>
  <si>
    <t xml:space="preserve">MEX</t>
  </si>
  <si>
    <t xml:space="preserve">Micronesia</t>
  </si>
  <si>
    <t xml:space="preserve">FSM</t>
  </si>
  <si>
    <t xml:space="preserve">Moldova Republic of</t>
  </si>
  <si>
    <t xml:space="preserve">MDA</t>
  </si>
  <si>
    <t xml:space="preserve">Mongolia</t>
  </si>
  <si>
    <t xml:space="preserve">MNG</t>
  </si>
  <si>
    <t xml:space="preserve">Montenegro</t>
  </si>
  <si>
    <t xml:space="preserve">MNE</t>
  </si>
  <si>
    <t xml:space="preserve">Morocco</t>
  </si>
  <si>
    <t xml:space="preserve">MAR</t>
  </si>
  <si>
    <t xml:space="preserve">Mozambique</t>
  </si>
  <si>
    <t xml:space="preserve">MOZ</t>
  </si>
  <si>
    <t xml:space="preserve">Myanmar</t>
  </si>
  <si>
    <t xml:space="preserve">Namibia</t>
  </si>
  <si>
    <t xml:space="preserve">NAM</t>
  </si>
  <si>
    <t xml:space="preserve">Nauru</t>
  </si>
  <si>
    <t xml:space="preserve">NRU</t>
  </si>
  <si>
    <t xml:space="preserve">Nepal</t>
  </si>
  <si>
    <t xml:space="preserve">NPL</t>
  </si>
  <si>
    <t xml:space="preserve">Netherlands</t>
  </si>
  <si>
    <t xml:space="preserve">NLD</t>
  </si>
  <si>
    <t xml:space="preserve">New Zealand</t>
  </si>
  <si>
    <t xml:space="preserve">NZL</t>
  </si>
  <si>
    <t xml:space="preserve">Nicaragua</t>
  </si>
  <si>
    <t xml:space="preserve">NIC</t>
  </si>
  <si>
    <t xml:space="preserve">Niger</t>
  </si>
  <si>
    <t xml:space="preserve">NER</t>
  </si>
  <si>
    <t xml:space="preserve">Nigeria</t>
  </si>
  <si>
    <t xml:space="preserve">NGA</t>
  </si>
  <si>
    <t xml:space="preserve">North Macedonia</t>
  </si>
  <si>
    <t xml:space="preserve">MKD</t>
  </si>
  <si>
    <t xml:space="preserve">Norway</t>
  </si>
  <si>
    <t xml:space="preserve">NOR</t>
  </si>
  <si>
    <t xml:space="preserve">Oman</t>
  </si>
  <si>
    <t xml:space="preserve">OMN</t>
  </si>
  <si>
    <t xml:space="preserve">Pakistan</t>
  </si>
  <si>
    <t xml:space="preserve">PAK</t>
  </si>
  <si>
    <t xml:space="preserve">Palau</t>
  </si>
  <si>
    <t xml:space="preserve">PLW</t>
  </si>
  <si>
    <t xml:space="preserve">Palestine</t>
  </si>
  <si>
    <t xml:space="preserve">PSE</t>
  </si>
  <si>
    <t xml:space="preserve">Panama</t>
  </si>
  <si>
    <t xml:space="preserve">PAN</t>
  </si>
  <si>
    <t xml:space="preserve">Papua New Guinea</t>
  </si>
  <si>
    <t xml:space="preserve">PNG</t>
  </si>
  <si>
    <t xml:space="preserve">Paraguay</t>
  </si>
  <si>
    <t xml:space="preserve">PRY</t>
  </si>
  <si>
    <t xml:space="preserve">Peru</t>
  </si>
  <si>
    <t xml:space="preserve">PER</t>
  </si>
  <si>
    <t xml:space="preserve">Philippines</t>
  </si>
  <si>
    <t xml:space="preserve">PHL</t>
  </si>
  <si>
    <t xml:space="preserve">Poland</t>
  </si>
  <si>
    <t xml:space="preserve">POL</t>
  </si>
  <si>
    <t xml:space="preserve">Portugal</t>
  </si>
  <si>
    <t xml:space="preserve">PRT</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</si>
  <si>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</si>
  <si>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</si>
  <si>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</si>
  <si>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</si>
  <si>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</si>
  <si>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</si>
  <si>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</si>
  <si>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</si>
  <si>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Saint Kitts and Nevis</t>
  </si>
  <si>
    <t xml:space="preserve">KNA</t>
  </si>
  <si>
    <t xml:space="preserve">Saint Lucia</t>
  </si>
  <si>
    <t xml:space="preserve">LCA</t>
  </si>
  <si>
    <t xml:space="preserve">Saint Vincent and the Grenadines</t>
  </si>
  <si>
    <t xml:space="preserve">VCT</t>
  </si>
  <si>
    <t xml:space="preserve">Samoa</t>
  </si>
  <si>
    <t xml:space="preserve">WSM</t>
  </si>
  <si>
    <t xml:space="preserve">Sao Tome and Principe</t>
  </si>
  <si>
    <t xml:space="preserve">STP</t>
  </si>
  <si>
    <t xml:space="preserve">Saudi Arabia</t>
  </si>
  <si>
    <t xml:space="preserve">SAU</t>
  </si>
  <si>
    <t xml:space="preserve">Senegal</t>
  </si>
  <si>
    <t xml:space="preserve">SEN</t>
  </si>
  <si>
    <t xml:space="preserve">Serbia</t>
  </si>
  <si>
    <t xml:space="preserve">SRB</t>
  </si>
  <si>
    <t xml:space="preserve">Seychelles</t>
  </si>
  <si>
    <t xml:space="preserve">SYC</t>
  </si>
  <si>
    <t xml:space="preserve">Sierra Leone</t>
  </si>
  <si>
    <t xml:space="preserve">SLE</t>
  </si>
  <si>
    <t xml:space="preserve">Singapore</t>
  </si>
  <si>
    <t xml:space="preserve">SGP</t>
  </si>
  <si>
    <t xml:space="preserve">Slovakia</t>
  </si>
  <si>
    <t xml:space="preserve">SVK</t>
  </si>
  <si>
    <t xml:space="preserve">Slovenia</t>
  </si>
  <si>
    <t xml:space="preserve">SVN</t>
  </si>
  <si>
    <t xml:space="preserve">Solomon Islands</t>
  </si>
  <si>
    <t xml:space="preserve">SLB</t>
  </si>
  <si>
    <t xml:space="preserve">Somalia</t>
  </si>
  <si>
    <t xml:space="preserve">SOM</t>
  </si>
  <si>
    <t xml:space="preserve">South Africa</t>
  </si>
  <si>
    <t xml:space="preserve">ZAF</t>
  </si>
  <si>
    <t xml:space="preserve">South Sudan</t>
  </si>
  <si>
    <t xml:space="preserve">SSD</t>
  </si>
  <si>
    <t xml:space="preserve">Spain</t>
  </si>
  <si>
    <t xml:space="preserve">ESP</t>
  </si>
  <si>
    <t xml:space="preserve">Sri Lanka</t>
  </si>
  <si>
    <t xml:space="preserve">LKA</t>
  </si>
  <si>
    <t xml:space="preserve">Sudan</t>
  </si>
  <si>
    <t xml:space="preserve">SDN</t>
  </si>
  <si>
    <t xml:space="preserve">Suriname</t>
  </si>
  <si>
    <t xml:space="preserve">SUR</t>
  </si>
  <si>
    <t xml:space="preserve">Sweden</t>
  </si>
  <si>
    <t xml:space="preserve">SWE</t>
  </si>
  <si>
    <t xml:space="preserve">Switzerland</t>
  </si>
  <si>
    <t xml:space="preserve">CHE</t>
  </si>
  <si>
    <t xml:space="preserve">Syria</t>
  </si>
  <si>
    <t xml:space="preserve">SYR</t>
  </si>
  <si>
    <t xml:space="preserve">Tajikistan</t>
  </si>
  <si>
    <t xml:space="preserve">TJK</t>
  </si>
  <si>
    <t xml:space="preserve">Tanzania</t>
  </si>
  <si>
    <t xml:space="preserve">TZA</t>
  </si>
  <si>
    <t xml:space="preserve">Thailand</t>
  </si>
  <si>
    <t xml:space="preserve">THA</t>
  </si>
  <si>
    <t xml:space="preserve">Timor-Leste</t>
  </si>
  <si>
    <t xml:space="preserve">TLS</t>
  </si>
  <si>
    <t xml:space="preserve">Togo</t>
  </si>
  <si>
    <t xml:space="preserve">TGO</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</si>
  <si>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</si>
  <si>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</si>
  <si>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</si>
  <si>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</si>
  <si>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</si>
  <si>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</si>
  <si>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</si>
  <si>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</si>
  <si>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Turkmenistan</t>
  </si>
  <si>
    <t xml:space="preserve">TKM</t>
  </si>
  <si>
    <t xml:space="preserve">Tuvalu</t>
  </si>
  <si>
    <t xml:space="preserve">TUV</t>
  </si>
  <si>
    <t xml:space="preserve">Uganda</t>
  </si>
  <si>
    <t xml:space="preserve">UGA</t>
  </si>
  <si>
    <t xml:space="preserve">Ukraine</t>
  </si>
  <si>
    <t xml:space="preserve">UKR</t>
  </si>
  <si>
    <t xml:space="preserve">United Arab Emirates</t>
  </si>
  <si>
    <t xml:space="preserve">ARE</t>
  </si>
  <si>
    <t xml:space="preserve">United Kingdom</t>
  </si>
  <si>
    <t xml:space="preserve">GBR</t>
  </si>
  <si>
    <t xml:space="preserve">United States of America</t>
  </si>
  <si>
    <t xml:space="preserve">USA</t>
  </si>
  <si>
    <t xml:space="preserve">Uruguay</t>
  </si>
  <si>
    <t xml:space="preserve">URY</t>
  </si>
  <si>
    <t xml:space="preserve">Uzbekistan</t>
  </si>
  <si>
    <t xml:space="preserve">UZB</t>
  </si>
  <si>
    <t xml:space="preserve">Vanuatu</t>
  </si>
  <si>
    <t xml:space="preserve">VUT</t>
  </si>
  <si>
    <t xml:space="preserve">Venezuela</t>
  </si>
  <si>
    <t xml:space="preserve">VEN</t>
  </si>
  <si>
    <t xml:space="preserve">Viet Nam</t>
  </si>
  <si>
    <t xml:space="preserve">VNM</t>
  </si>
  <si>
    <t xml:space="preserve">Yemen</t>
  </si>
  <si>
    <t xml:space="preserve">YEM</t>
  </si>
  <si>
    <t xml:space="preserve">Zambia</t>
  </si>
  <si>
    <t xml:space="preserve">ZMB</t>
  </si>
  <si>
    <t xml:space="preserve">Zimbabwe</t>
  </si>
  <si>
    <t xml:space="preserve">ZWE</t>
  </si>
  <si>
    <t xml:space="preserve">Average Dietary Energy Supply Adequacy </t>
  </si>
  <si>
    <t xml:space="preserve">Reference Year</t>
  </si>
  <si>
    <t xml:space="preserve">2015/2016</t>
  </si>
  <si>
    <t xml:space="preserve">2017/2018</t>
  </si>
  <si>
    <t xml:space="preserve">2018/2019</t>
  </si>
  <si>
    <t xml:space="preserve">2011/2012</t>
  </si>
  <si>
    <t xml:space="preserve">2016/2017</t>
  </si>
  <si>
    <t xml:space="preserve">2014/2015</t>
  </si>
  <si>
    <t xml:space="preserve">2013/2014</t>
  </si>
  <si>
    <t xml:space="preserve">2019/2020</t>
  </si>
  <si>
    <t xml:space="preserve">2016/2018</t>
  </si>
  <si>
    <t xml:space="preserve">SUM YEAR</t>
  </si>
  <si>
    <t xml:space="preserve">AVG YEAR</t>
  </si>
  <si>
    <t xml:space="preserve">NUMBER OF</t>
  </si>
  <si>
    <t xml:space="preserve">STDEV</t>
  </si>
  <si>
    <t xml:space="preserve">MEDIAN</t>
  </si>
  <si>
    <t xml:space="preserve">Year</t>
  </si>
  <si>
    <t xml:space="preserve">GEM</t>
  </si>
  <si>
    <t xml:space="preserve">UNDRR</t>
  </si>
  <si>
    <t xml:space="preserve">CRED</t>
  </si>
  <si>
    <t xml:space="preserve">FAO</t>
  </si>
  <si>
    <t xml:space="preserve">JRC, EC</t>
  </si>
  <si>
    <t xml:space="preserve">Malaria Data Project</t>
  </si>
  <si>
    <t xml:space="preserve">World Bank</t>
  </si>
  <si>
    <t xml:space="preserve">UNDESA</t>
  </si>
  <si>
    <t xml:space="preserve">WHO/UNICEF</t>
  </si>
  <si>
    <t xml:space="preserve">OIE</t>
  </si>
  <si>
    <t xml:space="preserve">WHO</t>
  </si>
  <si>
    <t xml:space="preserve">UN HABITAT</t>
  </si>
  <si>
    <t xml:space="preserve">HIIK</t>
  </si>
  <si>
    <t xml:space="preserve">UNDP</t>
  </si>
  <si>
    <t xml:space="preserve">OCHA</t>
  </si>
  <si>
    <t xml:space="preserve">OECD</t>
  </si>
  <si>
    <t xml:space="preserve">Worl Bank</t>
  </si>
  <si>
    <t xml:space="preserve">IOM</t>
  </si>
  <si>
    <t xml:space="preserve">UNHCR</t>
  </si>
  <si>
    <t xml:space="preserve">Word Bank</t>
  </si>
  <si>
    <t xml:space="preserve">Transparency International</t>
  </si>
  <si>
    <t xml:space="preserve">UNESCO</t>
  </si>
  <si>
    <t xml:space="preserve">OSM</t>
  </si>
  <si>
    <t xml:space="preserve">WHO, UNICEF, UNFPA, World Bank</t>
  </si>
  <si>
    <t xml:space="preserve">IDMC</t>
  </si>
  <si>
    <t xml:space="preserve">Government</t>
  </si>
  <si>
    <t xml:space="preserve">UNHCR, UNWRA</t>
  </si>
  <si>
    <t xml:space="preserve">Bank of Korea</t>
  </si>
  <si>
    <t xml:space="preserve">CIA Factbook</t>
  </si>
  <si>
    <t xml:space="preserve">Regional average (Caribbean)</t>
  </si>
  <si>
    <t xml:space="preserve">Regional average </t>
  </si>
  <si>
    <t xml:space="preserve">Regional average</t>
  </si>
  <si>
    <t xml:space="preserve">Regional average (Southern Asia)</t>
  </si>
  <si>
    <t xml:space="preserve">Regional average (Middle Africa)</t>
  </si>
  <si>
    <t xml:space="preserve">Regional average (Eastern Africa)</t>
  </si>
  <si>
    <t xml:space="preserve">Value from Gabon</t>
  </si>
  <si>
    <t xml:space="preserve">Value from Ethiopia</t>
  </si>
  <si>
    <t xml:space="preserve">Regional average (Western Africa)</t>
  </si>
  <si>
    <t xml:space="preserve">Regional average (South-eastern Asia)</t>
  </si>
  <si>
    <t xml:space="preserve">Regional average (Northen Africa)</t>
  </si>
  <si>
    <t xml:space="preserve">Regional average (Western Europa)</t>
  </si>
  <si>
    <t xml:space="preserve">Regional average (Micronesia)</t>
  </si>
  <si>
    <t xml:space="preserve">Value from Kiribati</t>
  </si>
  <si>
    <t xml:space="preserve">Regional average (Eastern Europa)</t>
  </si>
  <si>
    <t xml:space="preserve">Regional average (Western Asia)</t>
  </si>
  <si>
    <t xml:space="preserve">Regional average (Oceania)</t>
  </si>
  <si>
    <t xml:space="preserve">Value from Kuwait</t>
  </si>
  <si>
    <t xml:space="preserve">Regional average (Polynesia)</t>
  </si>
  <si>
    <t xml:space="preserve">SUM MISSING</t>
  </si>
  <si>
    <t xml:space="preserve">% MISSING</t>
  </si>
  <si>
    <t xml:space="preserve">H&amp;E</t>
  </si>
  <si>
    <t xml:space="preserve">V</t>
  </si>
  <si>
    <t xml:space="preserve">LCC</t>
  </si>
  <si>
    <t xml:space="preserve">Countries in HVC - Factor</t>
  </si>
  <si>
    <t xml:space="preserve">Average of Missing and Recentness + factor for conflict</t>
  </si>
  <si>
    <t xml:space="preserve">Dimension</t>
  </si>
  <si>
    <t xml:space="preserve">Category</t>
  </si>
  <si>
    <t xml:space="preserve">Component</t>
  </si>
  <si>
    <t xml:space="preserve">Sub-Component</t>
  </si>
  <si>
    <t xml:space="preserve">INFORM Id</t>
  </si>
  <si>
    <t xml:space="preserve">Indicator Name</t>
  </si>
  <si>
    <t xml:space="preserve">Indicator Long Name</t>
  </si>
  <si>
    <t xml:space="preserve">Description</t>
  </si>
  <si>
    <t xml:space="preserve">Relevance</t>
  </si>
  <si>
    <t xml:space="preserve">Global framework</t>
  </si>
  <si>
    <t xml:space="preserve">Validity / Limitation of indicator</t>
  </si>
  <si>
    <t xml:space="preserve">Data Provider</t>
  </si>
  <si>
    <t xml:space="preserve">Citation</t>
  </si>
  <si>
    <t xml:space="preserve">Data access</t>
  </si>
  <si>
    <t xml:space="preserve">URL</t>
  </si>
  <si>
    <t xml:space="preserve">Hazards &amp; Exposure</t>
  </si>
  <si>
    <t xml:space="preserve">Earthquake Extensive (absolute)</t>
  </si>
  <si>
    <t xml:space="preserve">HA.NAT.EQ.EXT-ABS</t>
  </si>
  <si>
    <t xml:space="preserve">Physical exposure to extensive earthquake (absolute)</t>
  </si>
  <si>
    <t xml:space="preserve">Physical exposure to earthquakes to Modified Mercalli Intensity higher than MMI 6 - average annual population exposed (inhabitants)</t>
  </si>
  <si>
    <t xml:space="preserve">The indicator is based on the estimated number of people exposed to earthquakes of Modified Mercalli Intensity higher than MMI 6 per year. It results from the combination of the hazard zones and the total population living in the spatial unit. It thus indicates the expected number of people exposed in the hazard zone in one year.</t>
  </si>
  <si>
    <t xml:space="preserve">Earthquake is one of the rapid on-set hazards considered in the natural hazard category. The MMI 6 is considered as low intensity level.</t>
  </si>
  <si>
    <t xml:space="preserve">The indicator is dependent on quality of population estimates and the seismic hazard map. </t>
  </si>
  <si>
    <t xml:space="preserve">GEM, JRC</t>
  </si>
  <si>
    <t xml:space="preserve">M. Pagani, J. Garcia-Pelaez, R. Gee, K. Johnson, V. Poggi, R. Styron, G. Weatherill, M. Simionato, D. Viganò, L. Danciu, D. Monelli (2018). Global Earthquake Model (GEM) Seismic Hazard Map (version 2018.1 - December 2018), DOI: 10.13117/GEM-GLOBAL-SEISMIC-HAZARD-MAP-2018.1</t>
  </si>
  <si>
    <t xml:space="preserve">https://www.globalquakemodel.org/gem</t>
  </si>
  <si>
    <t xml:space="preserve">Earthquake Extensive (relative)</t>
  </si>
  <si>
    <t xml:space="preserve">HA.NAT.EQ.EXT-REL</t>
  </si>
  <si>
    <t xml:space="preserve">Physical exposure to extensive earthquake (relative)</t>
  </si>
  <si>
    <t xml:space="preserve">Physical exposure to earthquakes to Modified Mercalli Intensity higher than MMI 6 - average annual population exposed (percentage of the total population)</t>
  </si>
  <si>
    <t xml:space="preserve">The indicator is based on the estimated number of people exposed to earthquakes of Modified Mercalli Intensity higher than MMI 6 per year. It results from the combination of the hazard zones and the total population living in the spatial unit. It thus indicates the percentage of expected average annual population potentially at risk.</t>
  </si>
  <si>
    <t xml:space="preserve">The indicator is dependent on quality of population estimates and the seismic hazard map.</t>
  </si>
  <si>
    <t xml:space="preserve">Earthquake Intensive (absolute)</t>
  </si>
  <si>
    <t xml:space="preserve">HA.NAT.EQ.INT-ABS</t>
  </si>
  <si>
    <t xml:space="preserve">Physical exposure to intensive earthquake (absolute)</t>
  </si>
  <si>
    <t xml:space="preserve">Physical exposure to earthquakes to Modified Mercalli Intensity higher than MMI 8 - average annual population exposed (inhabitants)</t>
  </si>
  <si>
    <t xml:space="preserve">The indicator is based on the estimated number of people exposed to earthquakes of Modified Mercalli Intensity higher than MMI 8 per year. It results from the combination of the hazard zones and the total population living in the spatial unit. It thus indicates the expected number of people exposed in the hazard zone in one year.</t>
  </si>
  <si>
    <t xml:space="preserve">Earthquake is one of the rapid on-set hazards considered in the natural hazard category. The MMI 8 is considered as high intensity level.</t>
  </si>
  <si>
    <t xml:space="preserve">Earthquake Intensive (relative)</t>
  </si>
  <si>
    <t xml:space="preserve">HA.NAT.EQ.INT-REL</t>
  </si>
  <si>
    <t xml:space="preserve">Physical exposure to intensive earthquake (relative)</t>
  </si>
  <si>
    <t xml:space="preserve">Physical exposure to earthquakes to Modified Mercalli Intensity higher than MMI 8 - average annual population exposed (percentage of the total population)</t>
  </si>
  <si>
    <t xml:space="preserve">The indicator is based on the estimated number of people exposed to earthquakes of Modified Mercalli Intensity higher than MMI 8 per year. It results from the combination of the hazard zones and the total population living in the spatial unit. It thus indicates the percentage of expected average annual population potentially at risk.</t>
  </si>
  <si>
    <t xml:space="preserve">Tsunami (absolute)</t>
  </si>
  <si>
    <t xml:space="preserve">HA.NAT.TS-ABS</t>
  </si>
  <si>
    <t xml:space="preserve">Physical exposure to tsunamis (absolute)</t>
  </si>
  <si>
    <t xml:space="preserve">Physical exposure to tsunamis - average annual population exposed (inhabitants)</t>
  </si>
  <si>
    <t xml:space="preserve">The indicator is based on the estimated number of people exposed to tsunamis per year. It results from the combination of the hazard zones and the total population living in the spatial unit. It thus indicates the expected number of people exposed in the hazard zone in one year.</t>
  </si>
  <si>
    <t xml:space="preserve">Tsunami is one of the rapid on-set hazards considered in the natural hazard category.</t>
  </si>
  <si>
    <t xml:space="preserve">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</si>
  <si>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 xml:space="preserve">UNDRR, JRC</t>
  </si>
  <si>
    <t xml:space="preserve">UNISDR Global Risk Assessment 2015: GVM and IAVCEI, UNEP, CIMNE and associates and INGENIAR, FEWS NET and CIMA Foundation.</t>
  </si>
  <si>
    <t xml:space="preserve">http://risk.preventionweb.net/capraviewer/download.jsp</t>
  </si>
  <si>
    <t xml:space="preserve">Tsunami (relative)</t>
  </si>
  <si>
    <t xml:space="preserve">HA.NAT.TS-REL</t>
  </si>
  <si>
    <t xml:space="preserve">Physical exposure to tsunamis (relative)</t>
  </si>
  <si>
    <t xml:space="preserve">Physical exposure to tsunamis - average annual population exposed (percentage of the total population)</t>
  </si>
  <si>
    <t xml:space="preserve">The indicator is based on the estimated number of people exposed to tsunamis per year. It results from the combination of the hazard zones and the total population living in the spatial unit. It thus indicates the percentage of expected average annual population potentially at risk.</t>
  </si>
  <si>
    <t xml:space="preserve">Flood (absolute)</t>
  </si>
  <si>
    <t xml:space="preserve">HA.NAT.FL-ABS</t>
  </si>
  <si>
    <t xml:space="preserve">Physical exposure to flood (absolute)</t>
  </si>
  <si>
    <t xml:space="preserve">Physical exposure to flood - average annual population exposed (inhabitants)</t>
  </si>
  <si>
    <t xml:space="preserve">The indicator is based on the estimated number of people exposed to floods per year. It results from the combination of the hazard zones and the total population living in the spatial unit. It thus indicates the expected number of people exposed in the hazard zone in one year.</t>
  </si>
  <si>
    <t xml:space="preserve">Flood is one of the rapid on-set hazards considered in the natural hazard category.</t>
  </si>
  <si>
    <t xml:space="preserve">Flood (relative)</t>
  </si>
  <si>
    <t xml:space="preserve">HA.NAT.FL-REL</t>
  </si>
  <si>
    <t xml:space="preserve">Physical exposure to flood - average annual population exposed (percentage of the total population)</t>
  </si>
  <si>
    <t xml:space="preserve">The indicator is based on the estimated number of people exposed to floods per year. It results from the combination of the hazard zones and the total population living in the spatial unit. It thus indicates the percentage of expected average annual population potentially at risk.</t>
  </si>
  <si>
    <t xml:space="preserve">Storm Surge (absolute)</t>
  </si>
  <si>
    <t xml:space="preserve">HA.NAT.TC.CS-ABS</t>
  </si>
  <si>
    <t xml:space="preserve">Physical exposure to Storm Surges (absolute)</t>
  </si>
  <si>
    <t xml:space="preserve">Physical exposure to storm surges of Saffir-Simpson category 1 - average annual population exposed (inhabitants)</t>
  </si>
  <si>
    <t xml:space="preserve">The indicator is based on the estimated number of people exposed to storm surges of Saffir-Simpson category 1 per year. It results from the combination of the hazard zones and the total population living in the spatial unit. It thus indicates the expected number of people exposed in the hazard zone in one year.</t>
  </si>
  <si>
    <t xml:space="preserve">Tropical cyclone is one of the rapid on-set hazards considered in the natural hazard category.</t>
  </si>
  <si>
    <t xml:space="preserve">Storm Surge (relative)</t>
  </si>
  <si>
    <t xml:space="preserve">HA.NAT.TC.CS-REL</t>
  </si>
  <si>
    <t xml:space="preserve">Physical exposure to Storm Surge (relative)</t>
  </si>
  <si>
    <t xml:space="preserve">Physical exposure to storm surges of Saffir-Simpson category higher than 1 - average annual population exposed (percentage of the total population)</t>
  </si>
  <si>
    <t xml:space="preserve">The indicator is based on the estimated number of people exposed to storm surges of Saffir-Simpson category 1 per year. It results from the combination of the hazard zones and the total population living in the spatial unit. It thus indicates the percentage of expected average annual population potentially at risk.</t>
  </si>
  <si>
    <t xml:space="preserve">Tropical Cyclone Wind intensive (absolute)</t>
  </si>
  <si>
    <t xml:space="preserve">HA.NAT.TC.EXT-ABS</t>
  </si>
  <si>
    <t xml:space="preserve">Physical exposure to extensive tropical cyclone (absolute)</t>
  </si>
  <si>
    <t xml:space="preserve">Physical exposure to tropical cyclones winds of Saffir-Simpson category higher than 1 - average annual population exposed (inhabitants)</t>
  </si>
  <si>
    <t xml:space="preserve">The indicator is based on the estimated number of people exposed to tropical cyclones winds of Saffir-Simpson (SS) category higher than 1 per year. It results from the combination of the hazard zones and the total population living in the spatial unit. It thus indicates the expected number of people exposed in the hazard zone in one year.</t>
  </si>
  <si>
    <t xml:space="preserve">Tropical cyclone is one of the rapid on-set hazards considered in the natural hazard category. The SS 1 is considered as low intensity level.</t>
  </si>
  <si>
    <t xml:space="preserve">Tropical Cyclone Wind extensive (relative)</t>
  </si>
  <si>
    <t xml:space="preserve">HA.NAT.TC.EXT-REL</t>
  </si>
  <si>
    <t xml:space="preserve">Physical exposure to extensive tropical cyclone (relative)</t>
  </si>
  <si>
    <t xml:space="preserve">Physical exposure to tropical cyclones winds of Saffir-Simpson category higher than 1 - average annual population exposed (percentage of the total population)</t>
  </si>
  <si>
    <t xml:space="preserve">The indicator is based on the estimated number of people exposed to tropical cyclones winds of Saffir-Simpson (SS) category higher than 1 per year. It results from the combination of the hazard zones and the total population living in the spatial unit. It thus indicates the percentage of expected average annual population potentially at risk.</t>
  </si>
  <si>
    <t xml:space="preserve">HA.NAT.TC.INT-ABS</t>
  </si>
  <si>
    <t xml:space="preserve">Physical exposure to intensive tropical cyclone (absolute)</t>
  </si>
  <si>
    <t xml:space="preserve">Physical exposure to tropical cyclones winds of Saffir-Simpson category higher than 3 - average annual population exposed (inhabitants)</t>
  </si>
  <si>
    <t xml:space="preserve">The indicator is based on the estimated number of people exposed to tropical cyclones winds of Saffir-Simpson (SS) category higher than 3 per year. It results from the combination of the hazard zones and the total population living in the spatial unit. It thus indicates the expected number of people exposed in the hazard zone in one year.</t>
  </si>
  <si>
    <t xml:space="preserve">Tropical cyclone is one of the rapid on-set hazards considered in the natural hazard category. The SS 3 is considered as high intensity level.</t>
  </si>
  <si>
    <t xml:space="preserve">Tropical Cyclone Wind intensive (relative)</t>
  </si>
  <si>
    <t xml:space="preserve">HA.NAT.TC.INT-REL</t>
  </si>
  <si>
    <t xml:space="preserve">Physical exposure to intensive tropical cyclone (relative)</t>
  </si>
  <si>
    <t xml:space="preserve">Physical exposure to tropical cyclones winds of Saffir-Simpson category higher than 3 - average annual population exposed (percentage of the total population)</t>
  </si>
  <si>
    <t xml:space="preserve">The indicator is based on the estimated number of people exposed to tropical cyclones winds of Saffir-Simpson (SS) category higher than 3 per year. It results from the combination of the hazard zones and the total population living in the spatial unit. It thus indicates the percentage of expected average annual population potentially at risk.</t>
  </si>
  <si>
    <t xml:space="preserve">HA.NAT.DR.ASI</t>
  </si>
  <si>
    <t xml:space="preserve">Agriculture drought probability</t>
  </si>
  <si>
    <t xml:space="preserve">Annual empirical probability to have more than 30% of agriculture area affected by drought</t>
  </si>
  <si>
    <t xml:space="preserve">The indicator is based on the FAO Agriculture Stress Index (ASI) that highlights anomalous vegetation growth and potential drought in arable land. It is defined as the annual probability to have more than 30% of agriculture area affected by drought.</t>
  </si>
  <si>
    <t xml:space="preserve">Drought is the only one slow on-set hazards considered in the natural hazard category.</t>
  </si>
  <si>
    <t xml:space="preserve">http://www.fao.org/giews/earthobservation/</t>
  </si>
  <si>
    <t xml:space="preserve">Drought (absolute)</t>
  </si>
  <si>
    <t xml:space="preserve">HA.NAT.DR-ABS</t>
  </si>
  <si>
    <t xml:space="preserve">People affected by droughts 1990-2013 - average annual population affected (inhabitants)</t>
  </si>
  <si>
    <t xml:space="preserve">The indicator shows the average annual affected population by droughts per country on the period from 1990 to 2013.</t>
  </si>
  <si>
    <t xml:space="preserve">The indicator is based on the total number of people affected by droughts per year per country. It thus indicates how many people per year are at risk.</t>
  </si>
  <si>
    <t xml:space="preserve">Emergency Events Database (EM-DAT), Centre for Research on the Epidemiology of Disasters (CRED)</t>
  </si>
  <si>
    <t xml:space="preserve">EM-DAT: The Emergency Events Database - Université catholique de Louvain (UCL) - CRED, D. Guha-Sapir - www.emdat.be, Brussels, Belgium.</t>
  </si>
  <si>
    <t xml:space="preserve">http://www.emdat.be/</t>
  </si>
  <si>
    <t xml:space="preserve">Drought (relative)</t>
  </si>
  <si>
    <t xml:space="preserve">HA.NAT.DR-REL</t>
  </si>
  <si>
    <t xml:space="preserve">People affected by droughts 1990-2013 - average annual population affected (percentage of the total population)</t>
  </si>
  <si>
    <t xml:space="preserve">The indicator shows the percentage of the average annual affected population per country by droughts on the period from 1990 to 2013.</t>
  </si>
  <si>
    <t xml:space="preserve">Drought (frequency)</t>
  </si>
  <si>
    <t xml:space="preserve">HA.NAT.DR-FRQ</t>
  </si>
  <si>
    <t xml:space="preserve">Frequency of droughts events</t>
  </si>
  <si>
    <t xml:space="preserve">The indicator shows the frequency of droughts events on the period from 1990 to 2013.</t>
  </si>
  <si>
    <t xml:space="preserve">Zoonoses</t>
  </si>
  <si>
    <t xml:space="preserve">Population exposed to CCHF</t>
  </si>
  <si>
    <t xml:space="preserve">These maps use reported geographic information on index cases of outbreaks and viral detection in animals related to a number of environmental factors thought to influence the distribution of these pathogens using species distribution models in order to build an environmental profile that best characterizes possible pathogen presence. </t>
  </si>
  <si>
    <t xml:space="preserve">Given their high case-fatality rates, direct transmissibility between humans at local and global scales, as well as their comparative rarity, four African viral haemorrhagic fevers are selected, CCHF, EVD, MVD and Lassa</t>
  </si>
  <si>
    <t xml:space="preserve">Messina JP, Pigott DM, Golding N, et al. The global distribution of Crimean-Congo hemorrhagic fever. Trans R Soc Trop Med Hyg 2015; 109: 503–13.</t>
  </si>
  <si>
    <t xml:space="preserve">Population exposed to EVD</t>
  </si>
  <si>
    <t xml:space="preserve">Pigott DM, Millear, Anoushka I, Earl L, et al. Updates to the zoonotic niche map of Ebola virus disease in Africa. Elife 2016; 5: e16412.
Pigott DM, Golding N, Mylne A, et al. Mapping the zoonotic niche of Ebola virus disease in Africa. Elife 2014; 3: e04395.</t>
  </si>
  <si>
    <t xml:space="preserve">Population exposed to Lassa Fever</t>
  </si>
  <si>
    <t xml:space="preserve">Mylne AQN, Pigott DM, Longbottom J, et al. Mapping the zoonotic niche of Lassa fever in Africa. Trans R Soc Trop Med Hyg 2015; 109: 483–92.</t>
  </si>
  <si>
    <t xml:space="preserve">Population exposed to MVD</t>
  </si>
  <si>
    <t xml:space="preserve">Pigott DM, Golding N, Mylne A, et al. Mapping the zoonotic niche of Marburg virus disease in Africa. Trans R Soc Trop Med Hyg 2015; 109: 366-78</t>
  </si>
  <si>
    <t xml:space="preserve">Vector borne</t>
  </si>
  <si>
    <t xml:space="preserve">These areas are those where local transmission cannot be ruled out, but levels are extremely low, with annual case incidence reported at less than 1 per 10,000.
Annual case incidence data over the most recent four years (where we have access to the data) and at the smallest district size available has been used.</t>
  </si>
  <si>
    <t xml:space="preserve">Like most vector-borne diseases, malaria endemicity is partly determined by the local environment that houses its human and anopheline hosts and mediates the interactions between them. This environmental dependency leads to complex patterns of geographical variation in malaria transmission at almost every scale</t>
  </si>
  <si>
    <t xml:space="preserve">Malaria Map Project</t>
  </si>
  <si>
    <t xml:space="preserve">Battle KE, Lucas TCD, Nguyen M, et al. Mapping the global endemicity and clinical burden of Plasmodium vivax, 2000–17: a spatial and temporal modelling study. Lancet 2019; published online June 19. DOI: 10.1016/S0140-6736(19)31096-7</t>
  </si>
  <si>
    <t xml:space="preserve">https://malariaatlas.org/malaria-burden-data-download/</t>
  </si>
  <si>
    <t xml:space="preserve">Weiss DJ, Lucas TCD, Nguyen M, et al. Mapping the global prevalence, incidence, and mortality of Plasmodium falciparum, 2000–17: a spatial and temporal modelling study. Lancet 2019; published online June 19. DOI: 10.1016/S0140-6736(19)31097-9</t>
  </si>
  <si>
    <t xml:space="preserve">The indicator is based on the estimated number of people potentially exposed to Zika virus (ZIKV). To calculate the number of people located in an area that is at any level of risk for ZIKV transmission, a global ZIKV environmental suitability map was combined with fine-scale global population map (GHS-POP).</t>
  </si>
  <si>
    <t xml:space="preserve">Zika virus is primarily transmitted by the bite of an infected mosquito from the Aedes genus, mainly Aedes aegypti, in tropical and subtropical regions.</t>
  </si>
  <si>
    <t xml:space="preserve">A threshold environmental suitability value of 0.397 in the map was determined to incorporate 90% of all ZIKV occurrence locations. This was used to classify each 1 km x 1 km pixel on our final map as suitable or unsuitable for ZIKV transmission to humans.</t>
  </si>
  <si>
    <t xml:space="preserve">Messina, Jane; Kraemer, Moritz; Brady, Oliver; Pigott, David; Shearer, Freya; Weiss, Daniel; et al. (2016): Environmental suitability for Zika virus transmission. figshare. Dataset.</t>
  </si>
  <si>
    <t xml:space="preserve">https://figshare.com/articles/Environmental_suitability_for_Zika_virus_transmission/2574298</t>
  </si>
  <si>
    <t xml:space="preserve">The indicator is based on the estimated number of people potentially exposed to Aedes mosquites. To calculate the number of people located in an area that is suitable for Aedes mosquites, a global Aedes environmental suitability map was combined with fine-scale global population map (GHS-POP).</t>
  </si>
  <si>
    <t xml:space="preserve">Aedes aegypti and Aedes albopictus are the vectors for transmission of Dengue, Zika  and Chikungunya</t>
  </si>
  <si>
    <t xml:space="preserve">Any pixel with a predicted Aedes suitability value above 0.47 was considered at risk and the same threshold was applied to each time point and scenario to calculate the population and area at risk in each country.</t>
  </si>
  <si>
    <t xml:space="preserve">Kraemer et al. eLife 2015;4:e08347. DOI: 10.7554/eLife.08347</t>
  </si>
  <si>
    <t xml:space="preserve">Data shared by the authors</t>
  </si>
  <si>
    <t xml:space="preserve">The indicator is based on the estimated number of people potentially exposed to Dengue. To calculate the number of people located in an area that is at any level of risk for Dengue transmission, a global Dengue suitability map was combined with fine-scale global population map (GHS-POP).</t>
  </si>
  <si>
    <t xml:space="preserve">The global incidence of dengue has grown dramatically in recent decades. About half of the world's population is now at risk.</t>
  </si>
  <si>
    <t xml:space="preserve">Any pixel with a predicted dengue suitability value above 0.467 was considered at risk and the same threshold was applied to each time point and scenario to calculate the population and area at risk in each country.</t>
  </si>
  <si>
    <t xml:space="preserve">Messina JP, Brady OJ, Golding N, Kraemer MUG, Wint GRW, Ray SE, Pigott DM, Shearer FM, Johnson K, Earl L, Marczak LB, Shirude S, Davis Weaver N, Gilbert M, Velayudhan R, Jones P, Jaenisch T, Scott TW, Reiner RC and Hay SI (2019). The current and future global distribution and population at risk of dengue. Nature Microbiology</t>
  </si>
  <si>
    <t xml:space="preserve">Population exposed to West Nile fever</t>
  </si>
  <si>
    <t xml:space="preserve">https://www.researchgate.net/publication/308876010_Climate_Change_Influences_on_the_Global_Potential_Distribution_of_the_Mosquito_Culex_quinquefasciatus_Vector_of_West_Nile_Virus_and_Lymphatic_Filariasis</t>
  </si>
  <si>
    <t xml:space="preserve">P2P / Water and Food borne</t>
  </si>
  <si>
    <t xml:space="preserve">Population density is midyear population divided by land area in square kilo meters.</t>
  </si>
  <si>
    <t xml:space="preserve">For communities, inadequate shelter and overcrowding are major factors in the transmission of diseases with epidemic potential such as acute respiratory infections, meningitis, typhus, cholera, scabies, etc. Outbreaks of disease are more frequent and more severe when the population density is high.
 Other public structures such as health facilities not only represent a concentrated area of patients but also a concentrated area of germs. In an emergency, the number of hospital-associated infections will typically rise. Decreasing overcrowding by providing extra facilities and a proper organization of the sites or services in health-care facilities is a priority.</t>
  </si>
  <si>
    <t xml:space="preserve">http://data.worldbank.org/indicator/EN.POP.DNST</t>
  </si>
  <si>
    <t xml:space="preserve">Urban population refers to people living in urban areas as defined by national statistical offices. It is calculated using World Bank population estimates and urban ratios from the United Nations World Urbanization Prospects.</t>
  </si>
  <si>
    <t xml:space="preserve">https://data.worldbank.org/indicator/SP.URB.GROW</t>
  </si>
  <si>
    <t xml:space="preserve">The percentage of de facto population living in areas classified as urban according to the criteria used by each area or country as of 1 July of the year indicated.</t>
  </si>
  <si>
    <t xml:space="preserve">Health challenges particularly evident in cities relate to water, environment, violence and injury, noncommunicable diseases, unhealthy diets and physical inactivity, harmful use of alcohol as well as the risks associated with disease outbreaks. City living and its increased pressures of mass marketing, availability of unhealthy food choices and accessibility to automation and transport all have an effect on lifestyle that directly affect health.
 Different risk factors in the urban environment can, for example, be poor housing which can lead to proliferation of insect and rodent vector diseases and helminthiases. This is connected to inadequate water supplies as well as sanitation and waste management. All contribute to a favourable setting for both different rodents and insects which carry pathogens and soil-transmitted helminth infections. If buildings lack effective fuel and ventilation systems, respiratory tract infections can also be acquired. Contaminated water can spread disease, as can poor food storage and preparation, due to microbial toxins and zoonoses. The density of inhabitants and the close contact between people in urban areas are potential hot spots for rapid spread of merging infectious diseases such as severe acute respiratory syndrome (SARS) and the avian flu. Criteria for a worldwide pandemic could be met in urban centres, which could develop into a worldwide health crisis.</t>
  </si>
  <si>
    <t xml:space="preserve">http://data.worldbank.org/indicator/SP.URB.TOTL.IN.ZS</t>
  </si>
  <si>
    <t xml:space="preserve">Average household size (number of members)</t>
  </si>
  <si>
    <t xml:space="preserve">Average household size is the average number of persons per household. At the aggregate national level, it is calculated by dividing the total household population by the number of households in a given country or area.</t>
  </si>
  <si>
    <t xml:space="preserve">United Nations, Department of Economic and Social Affairs, Population Division (2018).
Household Size and Composition 2018. (POP/DB/PD/HSCD/2018).</t>
  </si>
  <si>
    <t xml:space="preserve">https://population.un.org/Household/index.html</t>
  </si>
  <si>
    <t xml:space="preserve">Householding type</t>
  </si>
  <si>
    <t xml:space="preserve">https://unstats.un.org/unsd/demographic/products/dyb/dyb_Household/dyb_household.htm</t>
  </si>
  <si>
    <t xml:space="preserve">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</si>
  <si>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 xml:space="preserve">Access to drinking water and basic sanitation is a fundamental need and a human right vital for the dignity and health of all people. The health and economic benefits of improved sanitation facilities to households and individuals are well documented. Use of an improved sanitation facility is a proxy for the use of basic sanitation.
 An improved sanitation facility is one that likely hygienically separates human excreta from human contact. Improved sanitation facilities include: 
 Ø Flush or pour-flush to piped sewer system, septic tank or pit latrine, 
 Ø Ventilated improved pit latrine, - 
 Ø Pit latrine with slab and 
 Ø Composting toilet However, sanitation facilities are not considered improved when shared with other households, or open to public use. 
 While, unimproved sanitation include: - 
 Ø Flush or pour-flush to elsewhere, 
 Ø Pit latrine without slab or open pit, 
 Ø Bucket, hanging toilet or hanging latrine and 
 Ø No facilities or bush or field (open defecation)
 It is closely linked to mal nutrition.</t>
  </si>
  <si>
    <t xml:space="preserve">SDG Target 6.2: By 2030, achieve access to adequate and equitable sanitation and hygiene for all and end open defecation, paying special attention to the needs of women and girls and those in vulnerable situations
Indicator 6.2.1: Proportion of population using safely managed sanitation services, including a handwashing facility with soap and water</t>
  </si>
  <si>
    <t xml:space="preserve">WHO/UNICEF Joint Monitoring Programme (JMP) for Water Supply and Sanitation</t>
  </si>
  <si>
    <t xml:space="preserve">https://washdata.org/</t>
  </si>
  <si>
    <t xml:space="preserve">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</si>
  <si>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 xml:space="preserve">Access to drinking water and basic sanitation is a fundamental need and a human right vital for the dignity and health of all people. The health and economic benefits of improved water supply to households and individuals are well documented. Use of an improved drinking water source is a proxy for the use of safe drinking water.
 An improved drinking water source, by nature of its construction and design, is likely to protect the source from outside contamination, in particular from faecal matter. Improved drinking water sources include:
 Ø Piped water into dwelling, plot or yard 
 Ø Public tap/stand pipe 
 Ø Tube well/borehole 
 Ø Protected dug well 
 Ø Protected spring and 
 Ø Rainwater collection 
 On the other hand, unimproved drinking water sources are: 
 Ø Unprotected drug well, 
 Ø Unprotected spring, 
 Ø Cart with small tank/drum, 
 Ø Tanker truck, 
 Ø Surface water (river, dam, lake, pond, stream, canal, irrigation channel and any other surface water), and 
 Ø Bottled water (if it is not accompanied by another improved source.</t>
  </si>
  <si>
    <t xml:space="preserve">SDG Target 6.1: By 2030, achieve universal and equitable access to safe and affordable drinking water for all
Indicator 6.1.1: Proportion of population using safely managed drinking water services</t>
  </si>
  <si>
    <t xml:space="preserve">People practicing open defecation refers to the percentage of the population defecating in the open, such as in fields, forest, bushes, open bodies of water, on beaches, in other open spaces or disposed of with solid waste.</t>
  </si>
  <si>
    <t xml:space="preserve">The safe management of faecal wastes should be considered, as discharges of untreated wastewater into the environment create public health hazards.</t>
  </si>
  <si>
    <t xml:space="preserve">https://unstats.un.org/sdgs/indicators/database/</t>
  </si>
  <si>
    <t xml:space="preserve">Water and Food borne</t>
  </si>
  <si>
    <t xml:space="preserve">SH.SAN.HNDWSH.ZS</t>
  </si>
  <si>
    <t xml:space="preserve">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</si>
  <si>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 xml:space="preserve">Handwashing with soap is widely agreed to be the top hygiene priority for improving health outcomes. A number of infectious diseases can be spread from one person to another by contaminated hands. These diseases include gastrointestinal infections, such as Salmonella, and respiratory infections, such as influenza.</t>
  </si>
  <si>
    <t xml:space="preserve">Number of Veterinarians and veterinary para-professionals</t>
  </si>
  <si>
    <t xml:space="preserve">About 75% of the new diseases that have affected humans over the past 10 years have been caused by pathogens originating from an animal or from products of animal origin. Veterinary medicine played a major role in the preventing of and interventions against animal diseases.</t>
  </si>
  <si>
    <t xml:space="preserve">WAHIS, OIE</t>
  </si>
  <si>
    <t xml:space="preserve">Copyright © World Organisation for Animal Health (OIE)</t>
  </si>
  <si>
    <t xml:space="preserve">https://www.oie.int/wahis_2/public/wahid.php/Countryinformation/Veterinarians</t>
  </si>
  <si>
    <t xml:space="preserve">HLT.SDGIHR.IHR11</t>
  </si>
  <si>
    <t xml:space="preserve">The percentage of the average of all indicators, which reflect the level of performance or achievement of Core Capacity 4. Food Safety Each capacity has one to three indicators. Each indicator is based on five cumulative levels, with attributes (one of a set of specific elements or characteristics that reflect the level of performance or achievement of a specific indicator) for annual reporting.</t>
  </si>
  <si>
    <t xml:space="preserve">States Parties have a capacity to timely detect, investigate and respond to food safety events involving foodborne diseases and/or food contamination that may constitute a public health emergency of national or international concern, through collaboration between the relevant authorities. Food safety is multisectoral in nature and the agencies/sectors responsible for detection, investigation and response to a food safety emergency varies across Member States.</t>
  </si>
  <si>
    <t xml:space="preserve">http://apps.who.int/gho/data/view.main.IHRSPARCTRYALLv</t>
  </si>
  <si>
    <t xml:space="preserve">POP.EXP.WATERB</t>
  </si>
  <si>
    <t xml:space="preserve">Population exposed to virus (waterborne)</t>
  </si>
  <si>
    <t xml:space="preserve">Yang K, LeJeune J, Alsdorf D, Lu B, Shum CK, et al. (2012) Global Distribution of Outbreaks of Water-Associated Infectious Diseases. PLoS Negl Trop Dis 6(2): e1483. doi:10.1371/journal.pntd.0001483</t>
  </si>
  <si>
    <t xml:space="preserve">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</si>
  <si>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 xml:space="preserve">Cholera transmission is closely linked to inadequate access to clean water and sanitation facilities. Typical at-risk areas include peri-urban slums, where basic infrastructure is not available, as well as camps for internally displaced persons or refugees, where minimum requirements of clean water and sanitation have not been met. (http://www.who.int/mediacentre/factsheets/fs107/en/)</t>
  </si>
  <si>
    <t xml:space="preserve">SDG Target 11.1: By 2030, ensure access for all to adequate, safe and affordable housing and basic services and upgrade slums
Indicator 11.1.1: Proportion of urban population living in slums, informal settlements or inadequate housing</t>
  </si>
  <si>
    <t xml:space="preserve">http://data.worldbank.org/indicator/EN.POP.SLUM.UR.ZS</t>
  </si>
  <si>
    <t xml:space="preserve">UNDER5</t>
  </si>
  <si>
    <t xml:space="preserve">Children under 5 (% of total population)</t>
  </si>
  <si>
    <t xml:space="preserve">Percentage of children under 5 years old of total population in the country.</t>
  </si>
  <si>
    <t xml:space="preserve">Although children &lt;5 years of age represent only 9% of the global population, 43% of the disease burden from contaminated food occurred in this group.</t>
  </si>
  <si>
    <t xml:space="preserve">United Nations, Department of Economic and Social Affairs, Population Division (2019).
Database on Household Size and Composition 2019</t>
  </si>
  <si>
    <t xml:space="preserve">https://population.un.org/wpp/Download/Standard/Population/</t>
  </si>
  <si>
    <t xml:space="preserve">Conflict Risk</t>
  </si>
  <si>
    <t xml:space="preserve">HA.HUM.CON.NP</t>
  </si>
  <si>
    <t xml:space="preserve">Conflict Barometer - National Power Conflicts</t>
  </si>
  <si>
    <t xml:space="preserve">The HIIK's annual publication Conflict Barometer describes the recent trends in global conflict developments, escalations, de-escalations, and settlements.</t>
  </si>
  <si>
    <t xml:space="preserve">The Human Hazard component of InfoRM refers to risk of conflicts in the country.</t>
  </si>
  <si>
    <t xml:space="preserve">Heidelberg Institute</t>
  </si>
  <si>
    <t xml:space="preserve">Heidelberg Institute for International Conflict Research (HIIK) (2020): Conflict Barometer 2019, Heidelberg</t>
  </si>
  <si>
    <t xml:space="preserve">http://www.hiik.de/en/konfliktbarometer/index.html</t>
  </si>
  <si>
    <t xml:space="preserve">HA.HUM.CON.SN</t>
  </si>
  <si>
    <t xml:space="preserve">Conflict Barometer - Subnational Conflicts</t>
  </si>
  <si>
    <t xml:space="preserve">HA.HUM.HVC</t>
  </si>
  <si>
    <t xml:space="preserve">GCRI derived  Internal Conflict probability</t>
  </si>
  <si>
    <t xml:space="preserve">The Global Conflict Risk Index (GCRI) estimates the risk of violent internal conflict in 176 countries over the next 4 years. These estimates are based on 22 predictor variables that cover 6 risk areas, and reflect the overall probability of internal conflict as defined by the Uppsala Conflict Database Program (state-based conflict, non-state conflict, and one-sided violence).</t>
  </si>
  <si>
    <t xml:space="preserve">European Commission, Joint Research Centre (JRC)</t>
  </si>
  <si>
    <t xml:space="preserve">GCRI derived</t>
  </si>
  <si>
    <t xml:space="preserve">http://conflictrisk.jrc.ec.europa.eu/</t>
  </si>
  <si>
    <t xml:space="preserve">Vulnerability</t>
  </si>
  <si>
    <t xml:space="preserve">Social-Economics Vulnerability</t>
  </si>
  <si>
    <t xml:space="preserve">Poverty &amp; Development</t>
  </si>
  <si>
    <t xml:space="preserve">VU.SEV.PD.HDI</t>
  </si>
  <si>
    <t xml:space="preserve">The Human Development Index (HDI) measure development by combining indicators of life expectancy, educational attainment and income into a composite index.</t>
  </si>
  <si>
    <t xml:space="preserve">It is assumed that the more developed a country is the better its people will be able to respond to humanitarian needs using their own individual or national resources.</t>
  </si>
  <si>
    <t xml:space="preserve">UNDP Human Development Report</t>
  </si>
  <si>
    <t xml:space="preserve">http://hdr.undp.org/en/composite/HDI</t>
  </si>
  <si>
    <t xml:space="preserve">VU.SEV.PD.MPI</t>
  </si>
  <si>
    <t xml:space="preserve">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</si>
  <si>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 xml:space="preserve">While the HDI measures the average achievement of a country in terms of development, the MPI, focuses on the section of the population below the threshold of the basic criteria for human development.</t>
  </si>
  <si>
    <t xml:space="preserve">http://hdr.undp.org/en/composite/MPI</t>
  </si>
  <si>
    <t xml:space="preserve">VU.SEV.INQ.GII</t>
  </si>
  <si>
    <t xml:space="preserve">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</si>
  <si>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 xml:space="preserve">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</si>
  <si>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 xml:space="preserve">http://hdr.undp.org/en/composite/GII</t>
  </si>
  <si>
    <t xml:space="preserve">VU.SEV.INQ.GINI</t>
  </si>
  <si>
    <t xml:space="preserve">Income Gini coefficient - Inequality in income or consumption</t>
  </si>
  <si>
    <t xml:space="preserve">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</si>
  <si>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 xml:space="preserve">The Inequality component introduces the dispersion of conditions within population presented in Development &amp; Deprivation component.
The GINI index depict the wealth distribution within a country.</t>
  </si>
  <si>
    <t xml:space="preserve">http://data.worldbank.org/indicator/SI.POV.GINI</t>
  </si>
  <si>
    <t xml:space="preserve">Economical Dependency</t>
  </si>
  <si>
    <t xml:space="preserve">VU.SEV.AD.AID-PC</t>
  </si>
  <si>
    <t xml:space="preserve">Public aid per capita</t>
  </si>
  <si>
    <t xml:space="preserve">Public Aid per capita (current USD)</t>
  </si>
  <si>
    <t xml:space="preserve">This indicator is calculated by adding the public development aid and the humanitarian aid.</t>
  </si>
  <si>
    <t xml:space="preserve">The Aid Dependency component points out the countries that lack sustainability in development growth due to economic instability and humanitarian crisis.</t>
  </si>
  <si>
    <t xml:space="preserve">FTS (OCHA); OECD DAC</t>
  </si>
  <si>
    <t xml:space="preserve">https://fts.unocha.org/; http://stats.oecd.org/Index.aspx?DataSetCode=TABLE2A</t>
  </si>
  <si>
    <t xml:space="preserve">VU.SEV.AD.ODA-GNI</t>
  </si>
  <si>
    <t xml:space="preserve">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</si>
  <si>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 xml:space="preserve">http://data.worldbank.org/indicator/DT.ODA.ODAT.GN.ZS</t>
  </si>
  <si>
    <t xml:space="preserve">VU.SEV.AD.REM</t>
  </si>
  <si>
    <t xml:space="preserve">Volume of remittances as a proportion of total GDP (%)</t>
  </si>
  <si>
    <t xml:space="preserve">Volume of remittances (in United States dollars) as a proportion of total GDP (%)</t>
  </si>
  <si>
    <t xml:space="preserve">Personal remittances received as proportion of GDP is the inflow of personal remittances expressed as a percentage of Gross Domestic Product (GDP).</t>
  </si>
  <si>
    <t xml:space="preserve">SDG Target 17.3: Mobilize additional financial resources for developing countries from multiple sources
Indicator 17.3.2: Volume of remittances (in United States dollars) as a proportion of total GDP</t>
  </si>
  <si>
    <t xml:space="preserve">https://data.worldbank.org/indicator/BX.TRF.PWKR.DT.GD.ZS</t>
  </si>
  <si>
    <t xml:space="preserve">VU.VG.UP.REF-TOT</t>
  </si>
  <si>
    <t xml:space="preserve">“Persons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</si>
  <si>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</si>
  <si>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 xml:space="preserve">UNHCR Refugee Population Statistics Database; Operational Data Portal</t>
  </si>
  <si>
    <t xml:space="preserve">https://www.unhcr.org/refugee-statistics/
http://data2.unhcr.org/en/situations</t>
  </si>
  <si>
    <t xml:space="preserve">VU.VG.UP.IDP-TOT</t>
  </si>
  <si>
    <t xml:space="preserve">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</si>
  <si>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 xml:space="preserve">Internal Displacement Monitoring Centre</t>
  </si>
  <si>
    <t xml:space="preserve">IDMC  Global  Report  on  Internal  Displacement  2019 Conflict 
Dataset</t>
  </si>
  <si>
    <t xml:space="preserve">http://www.internal-displacement.org</t>
  </si>
  <si>
    <t xml:space="preserve">VU.VG.UP.RET-REF-TOT</t>
  </si>
  <si>
    <t xml:space="preserve">Returned refugees</t>
  </si>
  <si>
    <t xml:space="preserve">UNHCR Refugee Population Statistics Database</t>
  </si>
  <si>
    <t xml:space="preserve">https://www.unhcr.org/refugee-statistics/</t>
  </si>
  <si>
    <t xml:space="preserve">Health conditions / HIV</t>
  </si>
  <si>
    <t xml:space="preserve">VU.VGR.OG.HE.HIV.PRV</t>
  </si>
  <si>
    <t xml:space="preserve">Adult Prevalence of HIV-AIDS</t>
  </si>
  <si>
    <t xml:space="preserve">HIV prevalence among adults aged 15-49 years (%)</t>
  </si>
  <si>
    <t xml:space="preserve">The estimated number of adults aged 15-49 years with HIV infection, whether or not they have developed symptoms of AIDS, expressed as per cent of total population in that age group.</t>
  </si>
  <si>
    <t xml:space="preserve">HIV-AIDS is considered as one of the three pandemics of low- and middle- income countries.</t>
  </si>
  <si>
    <t xml:space="preserve">Target 6.a of the Millenium development Goals is to "have halted by 2015 and begun to reverse the spread of HIV/AIDS". Indicator 6.1 is defined as "HIV prevalence among population aged 15-24 years".</t>
  </si>
  <si>
    <t xml:space="preserve">WHO Global Health Observatory Data Repository</t>
  </si>
  <si>
    <t xml:space="preserve">http://apps.who.int/ghodata</t>
  </si>
  <si>
    <t xml:space="preserve">VU.VGR.OG.HE.HIV.INCD</t>
  </si>
  <si>
    <t xml:space="preserve">Number of new HIV infections among uninfected populations ages 15-49 expressed per 1,000 uninfected population in the year before the period</t>
  </si>
  <si>
    <t xml:space="preserve">The number of new HIV infections per 1,000 uninfected population, by sex, age and key populations as defined as the number of new HIV infections per 1000 person-years among the uninfected population.</t>
  </si>
  <si>
    <t xml:space="preserve">The incidence rate provides a measure of progress toward preventing onward transmission of HIV.</t>
  </si>
  <si>
    <t xml:space="preserve">SDG Target 3.3: By 2030, end the epidemics of AIDS, tuberculosis, malaria and neglected tropical diseases and combat hepatitis, water-borne diseases and other communicable diseases
Indicator 3.3.1: Number of new HIV infections per 1,000 uninfected population, by sex, age and key populations</t>
  </si>
  <si>
    <t xml:space="preserve">The Joint United Nations Programme on HIV/AIDS (UNAIDS)</t>
  </si>
  <si>
    <t xml:space="preserve">Health conditions</t>
  </si>
  <si>
    <t xml:space="preserve">VU.VGR.OG.HE.MAL</t>
  </si>
  <si>
    <t xml:space="preserve">Malaria incidence per 1 000 population at risk (per 1 000 population)</t>
  </si>
  <si>
    <t xml:space="preserve">Incidence of malaria is defined as the number of new cases of malaria per 1 000 people at risk each year.</t>
  </si>
  <si>
    <t xml:space="preserve">Malaria is considered as one of the three pandemics of low- and middle- income countries.</t>
  </si>
  <si>
    <t xml:space="preserve">SDG Target 3.3: By 2030, end the epidemics of AIDS, tuberculosis, malaria and neglected tropical diseases and combat hepatitis, water-borne diseases and other communicable diseases
Indicator 3.3.3: Malaria incidence per 1,000 population</t>
  </si>
  <si>
    <t xml:space="preserve">The estimated incidence can differ from the incidence reported by a ministry of health.</t>
  </si>
  <si>
    <t xml:space="preserve">Global Malaria Programme at World Health Organization (WHO)</t>
  </si>
  <si>
    <t xml:space="preserve">VU.VGR.OG.HE.TBC</t>
  </si>
  <si>
    <t xml:space="preserve">Estimated incidence of tuberculosis (per 100 000 population)</t>
  </si>
  <si>
    <t xml:space="preserve">The estimated number of new and relapse tuberculosis (TB) cases arising in a given year, expressed as the rate per 100 000 population. All forms of TB are included, including cases in people living with HIV.</t>
  </si>
  <si>
    <t xml:space="preserve">Tuberculosis is considered as one of the three pandemics of low- and middle- income countries.</t>
  </si>
  <si>
    <t xml:space="preserve">SDG Target 3.3: By 2030, end the epidemics of AIDS, tuberculosis, malaria and neglected tropical diseases and combat hepatitis, water-borne diseases and other communicable diseases
Indicator 3.3.2: Tuberculosis incidence per 100,000 population
</t>
  </si>
  <si>
    <t xml:space="preserve">VU.VGR.OG.HE.TRP</t>
  </si>
  <si>
    <t xml:space="preserve">Number of people requiring interventions against neglected tropical diseases (number) as percentage of the total population</t>
  </si>
  <si>
    <t xml:space="preserve">Number of people requiring treatment and care for any one of the neglected tropical diseases (NTDs) targeted by the WHO NTD Roadmap and World Health Assembly resolutions and reported to WHO.</t>
  </si>
  <si>
    <t xml:space="preserve">SDG Target 3.3: By 2030, end the epidemics of AIDS, tuberculosis, malaria and neglected tropical diseases and combat hepatitis, water-borne diseases and other communicable diseases
Indicator 3.3.5: Number of people requiring interventions against neglected tropical diseases</t>
  </si>
  <si>
    <t xml:space="preserve">Country reports may not be perfectly comparable over time. Improved surveillance and case-finding may lead to an apparent increase in the number of people known to require treatment and care. Some further estimation may be required to adjust for changes in surveillance and case-finding. Missing country reports may need to be imputed for some diseases in some years.</t>
  </si>
  <si>
    <t xml:space="preserve">National NTD programmes within ministries of health, compiled by WHO</t>
  </si>
  <si>
    <t xml:space="preserve">Health of children under 5</t>
  </si>
  <si>
    <t xml:space="preserve">VU.VGR.OG.U5.CM</t>
  </si>
  <si>
    <t xml:space="preserve">Mortality rate, under-5 (per 1,000 live births)</t>
  </si>
  <si>
    <t xml:space="preserve">This indicator shows the probability of death between birth and the end of the fifth year per 1000 live births.</t>
  </si>
  <si>
    <t xml:space="preserve">The Health Condition of Children Under Five component is referred to with two indicators, malnutrition and mortality of children under 5.  The mortality of children under 5 shows general health condition of the children.</t>
  </si>
  <si>
    <t xml:space="preserve">SDG Target 3.2: By 2030, end preventable deaths of newborns and children under 5 years of age, with all countries aiming to reduce neonatal mortality to at least as low as 12 per 1,000 live births and under-5 mortality to at least as low as 25 per 1,000 live births
Indicator 3.2.1: Under-five mortality rate</t>
  </si>
  <si>
    <t xml:space="preserve">Because data on the incidences and prevalence of diseases (morbidity data) frequently are unavailable, mortality rates are often used to identify vulnerable populations. 
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</si>
  <si>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 xml:space="preserve">UN Inter-agency Group for Child Mortality Estimation (UNICEF, WHO, World Bank, UN DESA Population Division)</t>
  </si>
  <si>
    <t xml:space="preserve">www.childmortality.org</t>
  </si>
  <si>
    <t xml:space="preserve">VU.VGR.OG.U5.UW</t>
  </si>
  <si>
    <t xml:space="preserve">Children Under Weight</t>
  </si>
  <si>
    <t xml:space="preserve">Percentage of underweight (weight-for-age less than -2 standard deviations of the WHO Child Growth Standards median) among children aged 0-5 years.</t>
  </si>
  <si>
    <t xml:space="preserve">This indicator shows the ratio between weight and age of children under five.</t>
  </si>
  <si>
    <t xml:space="preserve">The Health Condition of Children Under Five component is referred to with two indicators, malnutrition and mortality of children under 5.  Malnutrition of children under 5 extract the group of children that are in a weak health condition mainly due to hunger.</t>
  </si>
  <si>
    <t xml:space="preserve">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t>
  </si>
  <si>
    <t xml:space="preserve">World Health Organization, Global Database on Child Growth and Malnutrition.</t>
  </si>
  <si>
    <t xml:space="preserve">http://www.who.int/nutgrowthdb/en</t>
  </si>
  <si>
    <t xml:space="preserve">Recent shocks</t>
  </si>
  <si>
    <t xml:space="preserve">VU.VGR.OG.NATDIS-REL</t>
  </si>
  <si>
    <t xml:space="preserve">Population affected by natural disasters in the last 3 years</t>
  </si>
  <si>
    <t xml:space="preserve">Percentage of population affected by natural disasters in the last 12, 24, 36 months</t>
  </si>
  <si>
    <t xml:space="preserve">To account for increased vulnerability during the recovery period after a disaster, people affected by recent shocks in the past 3 years are considered. The affected people from the most recent year are considered fully while affected people from the previous years are scaled down with the factor 0.5 and 0.25 for the second and third year, respectively, assuming that recovery decreases vulnerability progressively.</t>
  </si>
  <si>
    <t xml:space="preserve">The population affected by recent natural disasters are considered more vulnerable than the rest of the population.
The indicator identify the countries that are recovering from humanitarian crisis situation.</t>
  </si>
  <si>
    <t xml:space="preserve">Sendai Target B: Substantially reduce the number of affected people globally by 2030, aiming to lower the average global figure per 100,000 between 2020-2030 compared with 2005-2015.
SDG Target 1.5: By 2030, build the resilience of the poor and those in vulnerable situations and reduce their exposure and vulnerability to climate-related extreme events and other economic, social and environmental shocks and disasters;
Indicator 1.5.1: Number of deaths, missing persons and directly affected persons attributed to disasters per 100,000 population</t>
  </si>
  <si>
    <t xml:space="preserve">Although CRED recognises that the figures for people affected are not entirely reliable, since the definition leaves room for interpretation, it is nevertheless better to use this figure rather than the number of people killed, because it is the survivors who require emergency aid.</t>
  </si>
  <si>
    <t xml:space="preserve">Food Security - Food Availability</t>
  </si>
  <si>
    <t xml:space="preserve">VU.VGR.OG.FS.MA.ADSA</t>
  </si>
  <si>
    <t xml:space="preserve">Average dietary supply adequacy</t>
  </si>
  <si>
    <t xml:space="preserve">Average dietary energy supply as a percentage of the average dietary energy requirement.</t>
  </si>
  <si>
    <t xml:space="preserve">The Food Availability component concerns the actual quality and type of food supplied to provide the nutritional balance necessary for healthy and active life. It captures trends in chronic hunger.</t>
  </si>
  <si>
    <t xml:space="preserve">Analysed together with the prevalence of undernourishment, it allows discerning whether undernourishment is mainly due to insufficiency of the food supply or to particularly bad distribution.</t>
  </si>
  <si>
    <t xml:space="preserve">http://www.fao.org/economic/ess/ess-fs/ess-fadata/en/</t>
  </si>
  <si>
    <t xml:space="preserve">Food Security - Food Utilization</t>
  </si>
  <si>
    <t xml:space="preserve">VU.VGR.OG.FS.MA.PU</t>
  </si>
  <si>
    <t xml:space="preserve">Prevalence of undernourishment</t>
  </si>
  <si>
    <t xml:space="preserve">Prevalence of undernourishment (% of population)</t>
  </si>
  <si>
    <t xml:space="preserve">The Prevalence of Undernourishment expresses the probability that a randomly selected individual from the population consumes an amount of calories that is insufficient to cover her/his energy requirement for an active and healthy life.</t>
  </si>
  <si>
    <t xml:space="preserve">The Food Utilization component concerns the actual quality and type of food supplied to provide the nutritional balance necessary for healthy and active life. It captures trends in chronic hunger.</t>
  </si>
  <si>
    <t xml:space="preserve">SDG Target 2.1: By 2030, end hunger and ensure access by all people, in particular the poor and people in vulnerable situations, including infants, to safe, nutritious and sufficient food all year round
Indicator 2.1.1: Prevalence of undernourishment </t>
  </si>
  <si>
    <t xml:space="preserve">Due to the probabilistic nature of the inference and the margins of uncertainty associated with estimates of each of the parameters in the model, the precision of the PoU estimates is generally low. </t>
  </si>
  <si>
    <t xml:space="preserve">Lack of Coping Capacity</t>
  </si>
  <si>
    <t xml:space="preserve">CC.INS.GOV.GE</t>
  </si>
  <si>
    <t xml:space="preserve">Government effectiveness</t>
  </si>
  <si>
    <t xml:space="preserve">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</si>
  <si>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 xml:space="preserve">The indicator shows the effectiveness of the governments’ effort for building resilience across all sectors of society.</t>
  </si>
  <si>
    <t xml:space="preserve">Worldwide Governance Indicators World Bank</t>
  </si>
  <si>
    <t xml:space="preserve">http://info.worldbank.org/governance/wgi/</t>
  </si>
  <si>
    <t xml:space="preserve">CC.INS.GOV.CPI</t>
  </si>
  <si>
    <t xml:space="preserve">Corruption Perception Index CPI</t>
  </si>
  <si>
    <t xml:space="preserve">The CPI scores and ranks countries based on how corrupt a country’s public sector is perceived to be. It is a composite index, a combination of surveys and assessments of corruption, collected by a variety of reputable institutions.</t>
  </si>
  <si>
    <t xml:space="preserve">The indicator captures the level of misuse of political power for private benefit, which is not directly considered in the construction of the government effectiveness even though interrelated.</t>
  </si>
  <si>
    <t xml:space="preserve">Trasparency International</t>
  </si>
  <si>
    <t xml:space="preserve">http://cpi.transparency.org/</t>
  </si>
  <si>
    <t xml:space="preserve">DRR implementation</t>
  </si>
  <si>
    <t xml:space="preserve">CC.INS.DRR</t>
  </si>
  <si>
    <t xml:space="preserve">Hyogo Framework for Action</t>
  </si>
  <si>
    <t xml:space="preserve">Hyogo Framework for Action scores</t>
  </si>
  <si>
    <t xml:space="preserve">The indicator for the Disaster Risk Reduction (DRR) activity in the country comes from the score of Hyogo Framework for Action self-assessment progress reports of the countries. HFA progress reports assess strategic priorities in the implementation of disaster risk reduction actions and establish baselines on levels of progress achieved in implementing the HFA's five priorities for action.</t>
  </si>
  <si>
    <t xml:space="preserve">The indicator quantifies the level of implementation of DRR activity.</t>
  </si>
  <si>
    <t xml:space="preserve">Self-evaluation has a risk of being perceived as a process of presenting inflated grades and being unreliable.</t>
  </si>
  <si>
    <t xml:space="preserve">UNISDR</t>
  </si>
  <si>
    <t xml:space="preserve">http://preventionweb.net/applications/hfa/qbnhfa/</t>
  </si>
  <si>
    <t xml:space="preserve">CC.INF.COM.LITR</t>
  </si>
  <si>
    <t xml:space="preserve">Literacy rate, adult total (% of people ages 15 and above)</t>
  </si>
  <si>
    <t xml:space="preserve">Total is the percentage of the population age 15 and above who can, with understanding, read and write a short, simple statement on their everyday life.</t>
  </si>
  <si>
    <t xml:space="preserve">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</si>
  <si>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 xml:space="preserve">http://stats.uis.unesco.org/unesco</t>
  </si>
  <si>
    <t xml:space="preserve">CC.INF.COM.ELACCS</t>
  </si>
  <si>
    <t xml:space="preserve">Access to electricity (% of population)</t>
  </si>
  <si>
    <t xml:space="preserve">Access to electricity is the percentage of population with access to electricity. Electrification data are collected from industry, national surveys and international sources.</t>
  </si>
  <si>
    <t xml:space="preserve">SDG Target 7.1: By 2030, ensure universal access to affordable, reliable and modern energy services
Indicator 7.1.1: Proportion of population with access to electricity</t>
  </si>
  <si>
    <t xml:space="preserve">http://data.worldbank.org/indicator/EG.ELC.ACCS.ZS</t>
  </si>
  <si>
    <t xml:space="preserve">CC.INF.COM.NETUS</t>
  </si>
  <si>
    <t xml:space="preserve">Internet Users</t>
  </si>
  <si>
    <t xml:space="preserve">Individuals using the Internet (% of population)</t>
  </si>
  <si>
    <t xml:space="preserve">Internet users are individuals who have used the Internet (from any location) in the last 3 months.</t>
  </si>
  <si>
    <t xml:space="preserve">SDG Target 17.8: Fully operationalize the technology bank and science, technology and innovation capacitybuilding mechanism for least developed countries by 2017 and enhance the use of enabling technology, in particular information and communications technology
Indicator 17.8.1: Proportion of individuals using the Internet</t>
  </si>
  <si>
    <t xml:space="preserve">International Telecommunication Union, redistributed by World Bank</t>
  </si>
  <si>
    <t xml:space="preserve">International Telecommunication Union, World Telecommunication/ICT Development Report and database.</t>
  </si>
  <si>
    <t xml:space="preserve">http://data.worldbank.org/indicator/IT.NET.USER.ZS</t>
  </si>
  <si>
    <t xml:space="preserve">CC.INF.COM.CEL</t>
  </si>
  <si>
    <t xml:space="preserve">Mobile celluar subscriptions</t>
  </si>
  <si>
    <t xml:space="preserve">Mobile celluar subscriptions (per 100 people)</t>
  </si>
  <si>
    <t xml:space="preserve">Mobile cellular telephone subscriptions are subscriptions to a public mobile telephone service using cellular technology, which provide access to the public switched telephone network. Post-paid and prepaid subscriptions are included.</t>
  </si>
  <si>
    <t xml:space="preserve">SDG Target 9.c: Significantly increase access to information and communications technology and strive to provide universal and affordable access to the Internet in least developed countries by 2020
Indicator 9.c.1: Proportion of population covered by a mobile network, by technology</t>
  </si>
  <si>
    <t xml:space="preserve">http://data.worldbank.org/indicator/IT.CEL.SETS.P2</t>
  </si>
  <si>
    <t xml:space="preserve">CC.INF.PHY.STA</t>
  </si>
  <si>
    <t xml:space="preserve">Improved sanitation facilities</t>
  </si>
  <si>
    <t xml:space="preserve">Improved sanitation facilities (% of population with access)</t>
  </si>
  <si>
    <t xml:space="preserve">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</si>
  <si>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 xml:space="preserve">The physical infrastructure component tries to assess the accessibility as well as the redundancy of the systems which are two crucial characteristics in a crisis situation. 
For MDG monitoring, an improved sanitation facility is defined as one that hygienically separates human excreta from human contact. People without improved sanitation are susceptible to diseases and can become more vulnerable following a hazard.
</t>
  </si>
  <si>
    <t xml:space="preserve">Target 7.c of the Millenium development Goals is to "halve, by 2015, the proportion of the population without sustainable access to safe drinking water and basic sanitation". Indicator 7.9 is defined as “Proportion of population using an improved sanitation facility".</t>
  </si>
  <si>
    <t xml:space="preserve">CC.INF.PHY.H2O</t>
  </si>
  <si>
    <t xml:space="preserve">Improved water source</t>
  </si>
  <si>
    <t xml:space="preserve">Improved water source (% of population with access)</t>
  </si>
  <si>
    <t xml:space="preserve">The indicator defines the percentage of population with reasonable access (within one km) to an adequate amount of water (20 litres per person) through a household connection, public standpipe well or spring, or rain water system.
An improved drinking-water source is defined as one that, by nature of its construction or through active intervention, is protected from outside contamination, in particular from contamination with faecal matter.</t>
  </si>
  <si>
    <t xml:space="preserve">The physical infrastructure component tries to assess the accessibility as well as the redundancy of the systems which are two crucial characteristics in a crisis situation.
Use of an improved drinking water source is a proxy for access to safe drinking water. Improved drinking water sources are more likely to be protected from external contaminants than unimproved sources either by intervention or through their design and construction. People without improved water sources are vulnerable to diseases caused by unclean water and could become more vulnerable in the aftermath of a hazard, due to their existing ailments.</t>
  </si>
  <si>
    <t xml:space="preserve">Target 7.c of the Millennium development Goals is to "halve, by 2015, the proportion of the population without sustainable access to safe drinking water and basic sanitation". Indicator 7.8 is defined as "Proportion of population using an improved drinking water source".</t>
  </si>
  <si>
    <t xml:space="preserve">CC.INF.PHY.ROD</t>
  </si>
  <si>
    <t xml:space="preserve">Road density (km of road per 100 sq. km of land area)</t>
  </si>
  <si>
    <t xml:space="preserve">Road density is the ratio of the length of the country's total road network to the country's land area. The road network includes all roads in the country: motorways, highways, main or national roads, secondary or regional roads, and other urban and rural roads.</t>
  </si>
  <si>
    <t xml:space="preserve">The physical infrastructure component tries to assess the accessibility as well as the redundancy of the systems which are two crucial characteristics in a crisis situation.</t>
  </si>
  <si>
    <t xml:space="preserve">OpenStreetMap OSM</t>
  </si>
  <si>
    <t xml:space="preserve">https://www.openstreetmap.org</t>
  </si>
  <si>
    <t xml:space="preserve">This goes go beyond the basic level of access (MDG target 7.c) and addresses safe management of sanitation services, including dimensions of accessibility, availability and quality</t>
  </si>
  <si>
    <t xml:space="preserve">This goes go beyond the basic level of access (MDG target 7.c) and addresses safe management of drinking water services, including dimensions of accessibility, availability and quality.</t>
  </si>
  <si>
    <t xml:space="preserve">CC.INF.AHC.HEALTH_EXP</t>
  </si>
  <si>
    <t xml:space="preserve">Current health expenditure per capita, PPP (current international $)</t>
  </si>
  <si>
    <t xml:space="preserve">Current expenditures on health per capita expressed in international dollars at purchasing power parity (PPP).</t>
  </si>
  <si>
    <t xml:space="preserve">http://apps.who.int/nha/database</t>
  </si>
  <si>
    <t xml:space="preserve">CC.INF.AHC.IMM.DTP3</t>
  </si>
  <si>
    <t xml:space="preserve">Coverage of DTP3 vaccine</t>
  </si>
  <si>
    <t xml:space="preserve">Proportion of the target population with access to three doses of diphtheria-tetanus-pertussis (DTP3) (%)</t>
  </si>
  <si>
    <t xml:space="preserve">Percentage of surviving infants who received the three doses of diphtheria and tetanus toxoid with pertussis containing vaccine in a given year.</t>
  </si>
  <si>
    <t xml:space="preserve">Coverage of DTP-containing vaccine measures the overall system strength to deliver infant vaccination.</t>
  </si>
  <si>
    <t xml:space="preserve">SDG Target 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Indicator 3.b.1: Proportion of the target population covered by all vaccines included in their national programme</t>
  </si>
  <si>
    <t xml:space="preserve">WHO, UNICEF</t>
  </si>
  <si>
    <t xml:space="preserve">CC.INF.AHC.IMM.MCV2</t>
  </si>
  <si>
    <t xml:space="preserve">Coverage of measles-containing vaccine</t>
  </si>
  <si>
    <t xml:space="preserve">Proportion of the target population with access to measles-containing-vaccine second dose (MCV2) (%)</t>
  </si>
  <si>
    <t xml:space="preserve">Percentage of children who received two dose of measles-containing vaccine in accordance with nationally recommended schedule through routine immunisation services.</t>
  </si>
  <si>
    <t xml:space="preserve">Coverage of measles-containing vaccine measures ability to deliver vaccines beyond the first year of life through routine immunisation services. Measles immunization coverage is a good proxy of health system performance.</t>
  </si>
  <si>
    <t xml:space="preserve">CC.INF.AHC.IMM.PCV3</t>
  </si>
  <si>
    <t xml:space="preserve">Coverage of pneumococcal conjugate vaccine</t>
  </si>
  <si>
    <t xml:space="preserve">Proportion of the target population with access to pneumococcal conjugate third dose (PCV3) (%)</t>
  </si>
  <si>
    <t xml:space="preserve">Percentage of surviving infants who received the recommended doses of pneumococcal conjugate vaccine.</t>
  </si>
  <si>
    <t xml:space="preserve">Coverage of pneumococcal conjugate vaccine: adaptation of new vaccines for children.</t>
  </si>
  <si>
    <t xml:space="preserve">CC.INF.AHC.PHYS</t>
  </si>
  <si>
    <t xml:space="preserve">Physicians density</t>
  </si>
  <si>
    <t xml:space="preserve">Density of physicians (per 1,000 population)</t>
  </si>
  <si>
    <t xml:space="preserve">Number of medical doctors (physicians), including generalist and specialist medical practitioners, per 10,000 population.</t>
  </si>
  <si>
    <t xml:space="preserve">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</si>
  <si>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 xml:space="preserve">SDG Target 3.c: Substantially increase health financing and the recruitment, development, training and retention of the health workforce in developing countries, especially in least developed countries and small island developing States
Indicator 3.c.1: Health worker density and distribution</t>
  </si>
  <si>
    <t xml:space="preserve">World Health Organization's Global Health Workforce Statistics, OECD, supplemented by country data.</t>
  </si>
  <si>
    <t xml:space="preserve">http://data.worldbank.org/indicator/SH.MED.PHYS.ZS</t>
  </si>
  <si>
    <t xml:space="preserve">CC.INF.AHC.MMR</t>
  </si>
  <si>
    <t xml:space="preserve">Maternal Mortality Ratio</t>
  </si>
  <si>
    <t xml:space="preserve">Maternal mortality ratio (modeled estimate, per 100,000 live births)</t>
  </si>
  <si>
    <t xml:space="preserve">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</si>
  <si>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 xml:space="preserve">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</si>
  <si>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 xml:space="preserve">SDG Target 3.1: By 2030, reduce the global maternal mortality ratio to less than 70 per 100,000 live births
Indicator 3.1.1: Maternal mortality ratio</t>
  </si>
  <si>
    <t xml:space="preserve">Measuring maternal mortality accurately is difficult except where comprehensive registration of deaths and of causes of death exists. Elsewhere, census, surveys or models have to be used to estimate levels of maternal mortality.</t>
  </si>
  <si>
    <t xml:space="preserve">WHO, UNICEF, UNFPA, World Bank Group, and the United Nations Population Division</t>
  </si>
  <si>
    <t xml:space="preserve">WHO, UNICEF, UNFPA, World Bank Group, and the United Nations Population Division. Trends in Maternal Mortality: 2000 to 2017. Geneva, World Health Organization, 2019</t>
  </si>
  <si>
    <t xml:space="preserve">http://data.worldbank.org/indicator/SH.STA.MMRT</t>
  </si>
  <si>
    <t xml:space="preserve">Common</t>
  </si>
  <si>
    <t xml:space="preserve">GHSL Population Grid</t>
  </si>
  <si>
    <t xml:space="preserve">Global Human Settlement Layer Population Grid</t>
  </si>
  <si>
    <t xml:space="preserve">Schiavina, Marcello; Freire, Sergio; MacManus, Kytt (2019): GHS population grid multitemporal (1975, 1990, 2000, 2015) R2019A. European Commission, Joint Research Centre (JRC) DOI: 10.2905/42E8BE89-54FF-464E-BE7B-BF9E64DA5218 PID: http://data.europa.eu/89h/0c6b9751-a71f-4062-830b-43c9f432370f</t>
  </si>
  <si>
    <t xml:space="preserve">https://data.jrc.ec.europa.eu/dataset/0c6b9751-a71f-4062-830b-43c9f432370f</t>
  </si>
  <si>
    <t xml:space="preserve">Total population</t>
  </si>
  <si>
    <t xml:space="preserve">Total population (both sexes combined</t>
  </si>
  <si>
    <t xml:space="preserve">Estimates, 1950 - 2020</t>
  </si>
  <si>
    <t xml:space="preserve">United Nations, Department of Economic and Social Affairs, Population Division (2019). World Population Prospects 2019, Online Edition. Rev. 1.</t>
  </si>
  <si>
    <t xml:space="preserve">GDP per capita</t>
  </si>
  <si>
    <t xml:space="preserve">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</si>
  <si>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 xml:space="preserve">Due to a strong relationship of HDI and GDP per capita, missing values were imposed with the predicted value of HDI bades on the known GDP per capita for specific countries obtained from regression analysis executed on the rest of the set.</t>
  </si>
  <si>
    <t xml:space="preserve">World Bank, Bank of Korea</t>
  </si>
  <si>
    <t xml:space="preserve">27/08/2020, 30/07/2021</t>
  </si>
  <si>
    <t xml:space="preserve">http://data.worldbank.org/indicator/NY.GDP.PCAP.CD, https://www.bok.or.kr/eng/bbs/E0000634/view.do?nttId=10065833&amp;menuNo=400069&amp;pageIndex=2</t>
  </si>
  <si>
    <t xml:space="preserve">M49</t>
  </si>
  <si>
    <t xml:space="preserve">FAOST_CODE</t>
  </si>
  <si>
    <t xml:space="preserve">WB Region</t>
  </si>
  <si>
    <t xml:space="preserve">WB IncomeGroup</t>
  </si>
  <si>
    <t xml:space="preserve">UN-OCHA Region</t>
  </si>
  <si>
    <t xml:space="preserve">EC-ECHO Region</t>
  </si>
  <si>
    <t xml:space="preserve">UN Geographical Region</t>
  </si>
  <si>
    <t xml:space="preserve">UN Geographical Sub-Region</t>
  </si>
  <si>
    <t xml:space="preserve">South Asia</t>
  </si>
  <si>
    <t xml:space="preserve">Low income</t>
  </si>
  <si>
    <t xml:space="preserve">ROMENA</t>
  </si>
  <si>
    <t xml:space="preserve">Asia</t>
  </si>
  <si>
    <t xml:space="preserve">Southern Asia</t>
  </si>
  <si>
    <t xml:space="preserve">Europe &amp; Central Asia</t>
  </si>
  <si>
    <t xml:space="preserve">Upper middle income</t>
  </si>
  <si>
    <t xml:space="preserve">CRD</t>
  </si>
  <si>
    <t xml:space="preserve">Caucasus &amp; EU's Eastern Neighbourhood</t>
  </si>
  <si>
    <t xml:space="preserve">Europe</t>
  </si>
  <si>
    <t xml:space="preserve">Southern Europe</t>
  </si>
  <si>
    <t xml:space="preserve">Middle East &amp; North Africa</t>
  </si>
  <si>
    <t xml:space="preserve">Lower middle income</t>
  </si>
  <si>
    <t xml:space="preserve">Africa</t>
  </si>
  <si>
    <t xml:space="preserve">Northern Africa</t>
  </si>
  <si>
    <t xml:space="preserve">Sub-Saharan Africa</t>
  </si>
  <si>
    <t xml:space="preserve">ROSA</t>
  </si>
  <si>
    <t xml:space="preserve">Middle Africa</t>
  </si>
  <si>
    <t xml:space="preserve">Latin America &amp; Caribbean</t>
  </si>
  <si>
    <t xml:space="preserve">High income</t>
  </si>
  <si>
    <t xml:space="preserve">ROLAC</t>
  </si>
  <si>
    <t xml:space="preserve">Central America &amp; Caribbean</t>
  </si>
  <si>
    <t xml:space="preserve">Americas</t>
  </si>
  <si>
    <t xml:space="preserve">Caribbean</t>
  </si>
  <si>
    <t xml:space="preserve">Latin America</t>
  </si>
  <si>
    <t xml:space="preserve">South America</t>
  </si>
  <si>
    <t xml:space="preserve">ROCCA</t>
  </si>
  <si>
    <t xml:space="preserve">Western Asia</t>
  </si>
  <si>
    <t xml:space="preserve">East Asia &amp; Pacific</t>
  </si>
  <si>
    <t xml:space="preserve">ROAP</t>
  </si>
  <si>
    <t xml:space="preserve">Oceania</t>
  </si>
  <si>
    <t xml:space="preserve">Australia and New Zealand</t>
  </si>
  <si>
    <t xml:space="preserve">Europe EU</t>
  </si>
  <si>
    <t xml:space="preserve">Western Europe</t>
  </si>
  <si>
    <t xml:space="preserve">Eastern Europe</t>
  </si>
  <si>
    <t xml:space="preserve">Central America</t>
  </si>
  <si>
    <t xml:space="preserve">ROWCA</t>
  </si>
  <si>
    <t xml:space="preserve">Western Africa</t>
  </si>
  <si>
    <t xml:space="preserve">Southern Africa</t>
  </si>
  <si>
    <t xml:space="preserve">South-Eastern Asia</t>
  </si>
  <si>
    <t xml:space="preserve">ROCEA</t>
  </si>
  <si>
    <t xml:space="preserve">Eastern Africa</t>
  </si>
  <si>
    <t xml:space="preserve">North America</t>
  </si>
  <si>
    <t xml:space="preserve">Northern America</t>
  </si>
  <si>
    <t xml:space="preserve">Eastern Asia</t>
  </si>
  <si>
    <t xml:space="preserve">Northern Europe</t>
  </si>
  <si>
    <t xml:space="preserve">ROP</t>
  </si>
  <si>
    <t xml:space="preserve">Melanesia</t>
  </si>
  <si>
    <t xml:space="preserve">Europe nonEU</t>
  </si>
  <si>
    <t xml:space="preserve">Central Asia</t>
  </si>
  <si>
    <t xml:space="preserve">Russia Federation</t>
  </si>
  <si>
    <t xml:space="preserve">Polynesia</t>
  </si>
  <si>
    <t xml:space="preserve">Syrian Arab Republic</t>
  </si>
</sst>
</file>

<file path=xl/styles.xml><?xml version="1.0" encoding="utf-8"?>
<styleSheet xmlns="http://schemas.openxmlformats.org/spreadsheetml/2006/main">
  <numFmts count="31">
    <numFmt numFmtId="164" formatCode="General"/>
    <numFmt numFmtId="165" formatCode="_(* #,##0.00_);_(* \(#,##0.00\);_(* \-??_);_(@_)"/>
    <numFmt numFmtId="166" formatCode="_-* #,##0.00_-;_-* #,##0.00\-;_-* \-??_-;_-@_-"/>
    <numFmt numFmtId="167" formatCode="#,##0"/>
    <numFmt numFmtId="168" formatCode="\$#,##0\ ;&quot;($&quot;#,##0\)"/>
    <numFmt numFmtId="169" formatCode="_-* #,##0\ _F_B_-;\-* #,##0\ _F_B_-;_-* &quot;- &quot;_F_B_-;_-@_-"/>
    <numFmt numFmtId="170" formatCode="_-* #,##0.00\ _F_B_-;\-* #,##0.00\ _F_B_-;_-* \-??\ _F_B_-;_-@_-"/>
    <numFmt numFmtId="171" formatCode="_(\€* #,##0.00_);_(\€* \(#,##0.00\);_(\€* \-??_);_(@_)"/>
    <numFmt numFmtId="172" formatCode="0.00"/>
    <numFmt numFmtId="173" formatCode="_(* #,##0_);_(* \(#,##0\);_(* \-_);_(@_)"/>
    <numFmt numFmtId="174" formatCode="_-\$* #,##0_-;&quot;-$&quot;* #,##0_-;_-\$* \-_-;_-@_-"/>
    <numFmt numFmtId="175" formatCode="_-\$* #,##0.00_-;&quot;-$&quot;* #,##0.00_-;_-\$* \-??_-;_-@_-"/>
    <numFmt numFmtId="176" formatCode="0%"/>
    <numFmt numFmtId="177" formatCode="##0.0"/>
    <numFmt numFmtId="178" formatCode="##0.0&quot; |&quot;"/>
    <numFmt numFmtId="179" formatCode="0.0"/>
    <numFmt numFmtId="180" formatCode="_-* #,##0&quot; FB&quot;_-;\-* #,##0&quot; FB&quot;_-;_-* &quot;- FB&quot;_-;_-@_-"/>
    <numFmt numFmtId="181" formatCode="_-* #,##0.00&quot; FB&quot;_-;\-* #,##0.00&quot; FB&quot;_-;_-* \-??&quot; FB&quot;_-;_-@_-"/>
    <numFmt numFmtId="182" formatCode="mmm\-yy"/>
    <numFmt numFmtId="183" formatCode="General"/>
    <numFmt numFmtId="184" formatCode="0.0%"/>
    <numFmt numFmtId="185" formatCode="0.00%"/>
    <numFmt numFmtId="186" formatCode="_-* #,##0.0_-;\-* #,##0.0_-;_-* \-??_-;_-@_-"/>
    <numFmt numFmtId="187" formatCode="0"/>
    <numFmt numFmtId="188" formatCode="0.000%"/>
    <numFmt numFmtId="189" formatCode="#,##0.0"/>
    <numFmt numFmtId="190" formatCode="0.000"/>
    <numFmt numFmtId="191" formatCode="d/mm/yyyy;@"/>
    <numFmt numFmtId="192" formatCode="dd/mm/yyyy;@"/>
    <numFmt numFmtId="193" formatCode="@"/>
    <numFmt numFmtId="194" formatCode="dd/mm/yyyy"/>
  </numFmts>
  <fonts count="111">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1"/>
      <color rgb="FF000000"/>
      <name val="Arial"/>
      <family val="2"/>
      <charset val="1"/>
    </font>
    <font>
      <sz val="11"/>
      <color rgb="FFFFFFFF"/>
      <name val="Calibri"/>
      <family val="2"/>
      <charset val="1"/>
    </font>
    <font>
      <sz val="11"/>
      <color rgb="FFFFFFFF"/>
      <name val="Arial"/>
      <family val="2"/>
      <charset val="1"/>
    </font>
    <font>
      <sz val="10"/>
      <color rgb="FF000000"/>
      <name val="Arial"/>
      <family val="2"/>
      <charset val="1"/>
    </font>
    <font>
      <sz val="11"/>
      <color rgb="FF800080"/>
      <name val="Calibri"/>
      <family val="2"/>
      <charset val="1"/>
    </font>
    <font>
      <b val="true"/>
      <sz val="11"/>
      <color rgb="FFFF9900"/>
      <name val="Arial"/>
      <family val="2"/>
      <charset val="1"/>
    </font>
    <font>
      <sz val="8"/>
      <name val="Arial"/>
      <family val="2"/>
      <charset val="1"/>
    </font>
    <font>
      <b val="true"/>
      <sz val="8"/>
      <color rgb="FF000000"/>
      <name val="MS Sans Serif"/>
      <family val="2"/>
      <charset val="1"/>
    </font>
    <font>
      <b val="true"/>
      <sz val="11"/>
      <color rgb="FFFF9900"/>
      <name val="Calibri"/>
      <family val="2"/>
      <charset val="1"/>
    </font>
    <font>
      <b val="true"/>
      <sz val="11"/>
      <color rgb="FFFA7D00"/>
      <name val="Calibri"/>
      <family val="2"/>
      <charset val="1"/>
    </font>
    <font>
      <sz val="11"/>
      <color rgb="FFFF9900"/>
      <name val="Calibri"/>
      <family val="2"/>
      <charset val="1"/>
    </font>
    <font>
      <b val="true"/>
      <sz val="11"/>
      <color rgb="FFFFFFFF"/>
      <name val="Calibri"/>
      <family val="2"/>
      <charset val="1"/>
    </font>
    <font>
      <b val="true"/>
      <sz val="11"/>
      <color rgb="FFFFFFFF"/>
      <name val="Arial"/>
      <family val="2"/>
      <charset val="1"/>
    </font>
    <font>
      <b val="true"/>
      <u val="single"/>
      <sz val="8.5"/>
      <color rgb="FF000000"/>
      <name val="MS Sans Serif"/>
      <family val="2"/>
      <charset val="1"/>
    </font>
    <font>
      <b val="true"/>
      <sz val="8.5"/>
      <color rgb="FF0000FF"/>
      <name val="MS Sans Serif"/>
      <family val="2"/>
      <charset val="1"/>
    </font>
    <font>
      <b val="true"/>
      <sz val="8"/>
      <color rgb="FF0000FF"/>
      <name val="Arial"/>
      <family val="2"/>
      <charset val="1"/>
    </font>
    <font>
      <sz val="10"/>
      <color rgb="FF000000"/>
      <name val="MS Sans Serif"/>
      <family val="2"/>
      <charset val="1"/>
    </font>
    <font>
      <sz val="8.5"/>
      <color rgb="FF000000"/>
      <name val="MS Sans Serif"/>
      <family val="2"/>
      <charset val="1"/>
    </font>
    <font>
      <i val="true"/>
      <sz val="11"/>
      <color rgb="FF808080"/>
      <name val="Arial"/>
      <family val="2"/>
      <charset val="1"/>
    </font>
    <font>
      <sz val="8"/>
      <color rgb="FF000000"/>
      <name val="Arial"/>
      <family val="2"/>
      <charset val="1"/>
    </font>
    <font>
      <sz val="11"/>
      <color rgb="FFFF9900"/>
      <name val="Arial"/>
      <family val="2"/>
      <charset val="1"/>
    </font>
    <font>
      <sz val="11"/>
      <color rgb="FF008000"/>
      <name val="Arial"/>
      <family val="2"/>
      <charset val="1"/>
    </font>
    <font>
      <b val="true"/>
      <sz val="15"/>
      <color rgb="FF003366"/>
      <name val="Calibri"/>
      <family val="2"/>
      <charset val="1"/>
    </font>
    <font>
      <b val="true"/>
      <sz val="13"/>
      <color rgb="FF003366"/>
      <name val="Calibri"/>
      <family val="2"/>
      <charset val="1"/>
    </font>
    <font>
      <b val="true"/>
      <sz val="11"/>
      <color rgb="FF003366"/>
      <name val="Calibri"/>
      <family val="2"/>
      <charset val="1"/>
    </font>
    <font>
      <u val="single"/>
      <sz val="8.25"/>
      <color rgb="FF0000FF"/>
      <name val="Calibri"/>
      <family val="2"/>
      <charset val="1"/>
    </font>
    <font>
      <u val="single"/>
      <sz val="11"/>
      <color rgb="FFD83E2C"/>
      <name val="Calibri"/>
      <family val="2"/>
      <charset val="1"/>
    </font>
    <font>
      <u val="single"/>
      <sz val="10"/>
      <color rgb="FF0066CC"/>
      <name val="Arial"/>
      <family val="2"/>
      <charset val="1"/>
    </font>
    <font>
      <sz val="11"/>
      <color rgb="FF333399"/>
      <name val="Arial"/>
      <family val="2"/>
      <charset val="1"/>
    </font>
    <font>
      <b val="true"/>
      <sz val="10"/>
      <name val="Arial"/>
      <family val="2"/>
      <charset val="1"/>
    </font>
    <font>
      <b val="true"/>
      <sz val="8.5"/>
      <color rgb="FF000000"/>
      <name val="MS Sans Serif"/>
      <family val="2"/>
      <charset val="1"/>
    </font>
    <font>
      <b val="true"/>
      <sz val="15"/>
      <color rgb="FF003366"/>
      <name val="Arial"/>
      <family val="2"/>
      <charset val="1"/>
    </font>
    <font>
      <b val="true"/>
      <sz val="13"/>
      <color rgb="FF003366"/>
      <name val="Arial"/>
      <family val="2"/>
      <charset val="1"/>
    </font>
    <font>
      <b val="true"/>
      <sz val="11"/>
      <color rgb="FF003366"/>
      <name val="Arial"/>
      <family val="2"/>
      <charset val="1"/>
    </font>
    <font>
      <sz val="11"/>
      <color rgb="FF993300"/>
      <name val="Arial"/>
      <family val="2"/>
      <charset val="1"/>
    </font>
    <font>
      <sz val="11"/>
      <color rgb="FF993300"/>
      <name val="Calibri"/>
      <family val="2"/>
      <charset val="1"/>
    </font>
    <font>
      <sz val="11"/>
      <color rgb="FF800080"/>
      <name val="Arial"/>
      <family val="2"/>
      <charset val="1"/>
    </font>
    <font>
      <b val="true"/>
      <sz val="11"/>
      <color rgb="FF3F3F3F"/>
      <name val="Calibri"/>
      <family val="2"/>
      <charset val="1"/>
    </font>
    <font>
      <b val="true"/>
      <u val="single"/>
      <sz val="10"/>
      <color rgb="FF000000"/>
      <name val="MS Sans Serif"/>
      <family val="2"/>
      <charset val="1"/>
    </font>
    <font>
      <sz val="8"/>
      <color rgb="FF000000"/>
      <name val="MS Sans Serif"/>
      <family val="2"/>
      <charset val="1"/>
    </font>
    <font>
      <sz val="7.5"/>
      <color rgb="FF000000"/>
      <name val="MS Sans Serif"/>
      <family val="2"/>
      <charset val="1"/>
    </font>
    <font>
      <b val="true"/>
      <sz val="12"/>
      <name val="Arial"/>
      <family val="2"/>
      <charset val="1"/>
    </font>
    <font>
      <i val="true"/>
      <sz val="10"/>
      <name val="Arial"/>
      <family val="2"/>
      <charset val="1"/>
    </font>
    <font>
      <sz val="10"/>
      <name val="MS Sans Serif"/>
      <family val="2"/>
      <charset val="1"/>
    </font>
    <font>
      <b val="true"/>
      <sz val="14"/>
      <name val="Arial"/>
      <family val="0"/>
      <charset val="1"/>
    </font>
    <font>
      <b val="true"/>
      <sz val="12"/>
      <name val="Arial"/>
      <family val="0"/>
      <charset val="1"/>
    </font>
    <font>
      <i val="true"/>
      <sz val="8"/>
      <name val="Arial"/>
      <family val="2"/>
      <charset val="1"/>
    </font>
    <font>
      <sz val="11"/>
      <color rgb="FFFF0000"/>
      <name val="Calibri"/>
      <family val="2"/>
      <charset val="1"/>
    </font>
    <font>
      <i val="true"/>
      <sz val="11"/>
      <color rgb="FF808080"/>
      <name val="Calibri"/>
      <family val="2"/>
      <charset val="1"/>
    </font>
    <font>
      <sz val="9"/>
      <name val="Arial"/>
      <family val="2"/>
      <charset val="1"/>
    </font>
    <font>
      <b val="true"/>
      <sz val="18"/>
      <color rgb="FF003366"/>
      <name val="Cambria"/>
      <family val="2"/>
      <charset val="1"/>
    </font>
    <font>
      <b val="true"/>
      <sz val="8"/>
      <name val="Arial"/>
      <family val="2"/>
      <charset val="1"/>
    </font>
    <font>
      <b val="true"/>
      <sz val="11"/>
      <color rgb="FF000000"/>
      <name val="Arial"/>
      <family val="2"/>
      <charset val="1"/>
    </font>
    <font>
      <b val="true"/>
      <sz val="11"/>
      <color rgb="FF000000"/>
      <name val="Calibri"/>
      <family val="2"/>
      <charset val="1"/>
    </font>
    <font>
      <b val="true"/>
      <sz val="11"/>
      <color rgb="FF333333"/>
      <name val="Arial"/>
      <family val="2"/>
      <charset val="1"/>
    </font>
    <font>
      <sz val="11"/>
      <color rgb="FF008000"/>
      <name val="Calibri"/>
      <family val="2"/>
      <charset val="1"/>
    </font>
    <font>
      <sz val="11"/>
      <color rgb="FFFF0000"/>
      <name val="Arial"/>
      <family val="2"/>
      <charset val="1"/>
    </font>
    <font>
      <sz val="11"/>
      <color rgb="FF323232"/>
      <name val="Arial"/>
      <family val="2"/>
      <charset val="1"/>
    </font>
    <font>
      <sz val="11"/>
      <color rgb="FF323232"/>
      <name val="Helvethia"/>
      <family val="0"/>
      <charset val="1"/>
    </font>
    <font>
      <b val="true"/>
      <sz val="48"/>
      <color rgb="FFEA0029"/>
      <name val="Helvethia"/>
      <family val="0"/>
      <charset val="1"/>
    </font>
    <font>
      <b val="true"/>
      <sz val="22"/>
      <color rgb="FFEA0029"/>
      <name val="Helvethia"/>
      <family val="0"/>
      <charset val="1"/>
    </font>
    <font>
      <b val="true"/>
      <sz val="16"/>
      <color rgb="FFEA0029"/>
      <name val="Helvethia"/>
      <family val="0"/>
      <charset val="1"/>
    </font>
    <font>
      <b val="true"/>
      <i val="true"/>
      <sz val="10"/>
      <color rgb="FF323232"/>
      <name val="Arial"/>
      <family val="2"/>
      <charset val="1"/>
    </font>
    <font>
      <i val="true"/>
      <sz val="10"/>
      <color rgb="FF323232"/>
      <name val="Arial"/>
      <family val="2"/>
      <charset val="1"/>
    </font>
    <font>
      <sz val="10"/>
      <color rgb="FF000000"/>
      <name val="Calibri"/>
      <family val="2"/>
      <charset val="1"/>
    </font>
    <font>
      <sz val="10"/>
      <color rgb="FF323232"/>
      <name val="Arial"/>
      <family val="2"/>
      <charset val="1"/>
    </font>
    <font>
      <u val="single"/>
      <sz val="10"/>
      <color rgb="FFD83E2C"/>
      <name val="Calibri"/>
      <family val="2"/>
      <charset val="1"/>
    </font>
    <font>
      <b val="true"/>
      <i val="true"/>
      <sz val="9"/>
      <color rgb="FF323232"/>
      <name val="Arial"/>
      <family val="2"/>
      <charset val="1"/>
    </font>
    <font>
      <i val="true"/>
      <sz val="9"/>
      <color rgb="FF323232"/>
      <name val="Arial"/>
      <family val="2"/>
      <charset val="1"/>
    </font>
    <font>
      <i val="true"/>
      <u val="single"/>
      <sz val="10"/>
      <color rgb="FF323232"/>
      <name val="Arial"/>
      <family val="2"/>
      <charset val="1"/>
    </font>
    <font>
      <b val="true"/>
      <sz val="10"/>
      <color rgb="FF323232"/>
      <name val="Arial"/>
      <family val="2"/>
      <charset val="1"/>
    </font>
    <font>
      <b val="true"/>
      <sz val="13"/>
      <color rgb="FFC21A01"/>
      <name val="Calibri"/>
      <family val="2"/>
      <charset val="1"/>
    </font>
    <font>
      <b val="true"/>
      <sz val="10"/>
      <color rgb="FF691C32"/>
      <name val="Arial"/>
      <family val="2"/>
      <charset val="1"/>
    </font>
    <font>
      <b val="true"/>
      <sz val="15"/>
      <color rgb="FFC21A01"/>
      <name val="Calibri"/>
      <family val="2"/>
      <charset val="1"/>
    </font>
    <font>
      <b val="true"/>
      <sz val="10"/>
      <color rgb="FF617283"/>
      <name val="Arial"/>
      <family val="2"/>
      <charset val="1"/>
    </font>
    <font>
      <b val="true"/>
      <sz val="10"/>
      <color rgb="FFA04121"/>
      <name val="Arial"/>
      <family val="2"/>
      <charset val="1"/>
    </font>
    <font>
      <b val="true"/>
      <sz val="10"/>
      <color rgb="FF9B5747"/>
      <name val="Arial"/>
      <family val="2"/>
      <charset val="1"/>
    </font>
    <font>
      <sz val="10"/>
      <color rgb="FFD6724E"/>
      <name val="Arial"/>
      <family val="2"/>
      <charset val="1"/>
    </font>
    <font>
      <b val="true"/>
      <sz val="10"/>
      <color rgb="FF133D73"/>
      <name val="Arial"/>
      <family val="2"/>
      <charset val="1"/>
    </font>
    <font>
      <b val="true"/>
      <sz val="10"/>
      <color rgb="FF3B5D92"/>
      <name val="Arial"/>
      <family val="2"/>
      <charset val="1"/>
    </font>
    <font>
      <sz val="10"/>
      <color rgb="FF18657D"/>
      <name val="Arial"/>
      <family val="2"/>
      <charset val="1"/>
    </font>
    <font>
      <b val="true"/>
      <sz val="11"/>
      <color rgb="FFC21A01"/>
      <name val="Calibri"/>
      <family val="2"/>
      <charset val="1"/>
    </font>
    <font>
      <i val="true"/>
      <sz val="10"/>
      <color rgb="FF388297"/>
      <name val="Arial"/>
      <family val="2"/>
      <charset val="1"/>
    </font>
    <font>
      <sz val="10"/>
      <color rgb="FF3B5D92"/>
      <name val="Arial"/>
      <family val="2"/>
      <charset val="1"/>
    </font>
    <font>
      <b val="true"/>
      <sz val="10"/>
      <color rgb="FF006853"/>
      <name val="Arial"/>
      <family val="2"/>
      <charset val="1"/>
    </font>
    <font>
      <b val="true"/>
      <sz val="10"/>
      <color rgb="FF35574A"/>
      <name val="Arial"/>
      <family val="2"/>
      <charset val="1"/>
    </font>
    <font>
      <sz val="10"/>
      <color rgb="FF397553"/>
      <name val="Arial"/>
      <family val="2"/>
      <charset val="1"/>
    </font>
    <font>
      <b val="true"/>
      <sz val="9"/>
      <color rgb="FF323232"/>
      <name val="Arial"/>
      <family val="2"/>
      <charset val="1"/>
    </font>
    <font>
      <i val="true"/>
      <sz val="10"/>
      <color rgb="FF000000"/>
      <name val="Arial"/>
      <family val="2"/>
      <charset val="1"/>
    </font>
    <font>
      <b val="true"/>
      <sz val="10"/>
      <color rgb="FF000000"/>
      <name val="Arial"/>
      <family val="2"/>
      <charset val="1"/>
    </font>
    <font>
      <sz val="11"/>
      <color rgb="FF808080"/>
      <name val="Calibri"/>
      <family val="2"/>
      <charset val="1"/>
    </font>
    <font>
      <sz val="9"/>
      <color rgb="FF000000"/>
      <name val="Arial"/>
      <family val="2"/>
      <charset val="1"/>
    </font>
    <font>
      <b val="true"/>
      <sz val="10"/>
      <color rgb="FFFFFFFF"/>
      <name val="Arial"/>
      <family val="2"/>
      <charset val="1"/>
    </font>
    <font>
      <sz val="10"/>
      <color rgb="FF7F7F7F"/>
      <name val="Arial"/>
      <family val="2"/>
      <charset val="1"/>
    </font>
    <font>
      <sz val="11"/>
      <color rgb="FF7F7F7F"/>
      <name val="Calibri"/>
      <family val="2"/>
      <charset val="1"/>
    </font>
    <font>
      <sz val="10"/>
      <color rgb="FFFFFFFF"/>
      <name val="Arial"/>
      <family val="2"/>
      <charset val="1"/>
    </font>
    <font>
      <sz val="10"/>
      <color rgb="FF808080"/>
      <name val="Arial"/>
      <family val="2"/>
      <charset val="1"/>
    </font>
    <font>
      <sz val="11"/>
      <name val="Calibri"/>
      <family val="2"/>
      <charset val="1"/>
    </font>
    <font>
      <b val="true"/>
      <sz val="10"/>
      <color rgb="FF7F7F7F"/>
      <name val="Arial"/>
      <family val="2"/>
      <charset val="1"/>
    </font>
    <font>
      <i val="true"/>
      <sz val="10"/>
      <color rgb="FF7F7F7F"/>
      <name val="Arial"/>
      <family val="2"/>
      <charset val="1"/>
    </font>
    <font>
      <sz val="10"/>
      <name val="Calibri"/>
      <family val="2"/>
      <charset val="1"/>
    </font>
    <font>
      <sz val="10"/>
      <color rgb="FFFFFF00"/>
      <name val="Calibri"/>
      <family val="2"/>
      <charset val="1"/>
    </font>
    <font>
      <sz val="6"/>
      <name val="Calibri"/>
      <family val="2"/>
      <charset val="1"/>
    </font>
    <font>
      <i val="true"/>
      <sz val="6"/>
      <name val="Calibri"/>
      <family val="2"/>
      <charset val="1"/>
    </font>
    <font>
      <sz val="9"/>
      <color rgb="FF000000"/>
      <name val="Tahoma"/>
      <family val="2"/>
      <charset val="1"/>
    </font>
    <font>
      <b val="true"/>
      <sz val="13"/>
      <name val="Calibri"/>
      <family val="2"/>
      <charset val="1"/>
    </font>
  </fonts>
  <fills count="67">
    <fill>
      <patternFill patternType="none"/>
    </fill>
    <fill>
      <patternFill patternType="gray125"/>
    </fill>
    <fill>
      <patternFill patternType="solid">
        <fgColor rgb="FFC3CEF4"/>
        <bgColor rgb="FFD9D9D9"/>
      </patternFill>
    </fill>
    <fill>
      <patternFill patternType="solid">
        <fgColor rgb="FFFF99CC"/>
        <bgColor rgb="FFF8AFB0"/>
      </patternFill>
    </fill>
    <fill>
      <patternFill patternType="solid">
        <fgColor rgb="FFCCFFCC"/>
        <bgColor rgb="FFCCFFFF"/>
      </patternFill>
    </fill>
    <fill>
      <patternFill patternType="solid">
        <fgColor rgb="FFCC99FF"/>
        <bgColor rgb="FFFF99CC"/>
      </patternFill>
    </fill>
    <fill>
      <patternFill patternType="solid">
        <fgColor rgb="FFCCFFFF"/>
        <bgColor rgb="FFCCFFCC"/>
      </patternFill>
    </fill>
    <fill>
      <patternFill patternType="solid">
        <fgColor rgb="FFFFCE98"/>
        <bgColor rgb="FFFDBD95"/>
      </patternFill>
    </fill>
    <fill>
      <patternFill patternType="solid">
        <fgColor rgb="FF9ACEFE"/>
        <bgColor rgb="FFC3CEF4"/>
      </patternFill>
    </fill>
    <fill>
      <patternFill patternType="solid">
        <fgColor rgb="FFFF7E7B"/>
        <bgColor rgb="FFFB9A64"/>
      </patternFill>
    </fill>
    <fill>
      <patternFill patternType="solid">
        <fgColor rgb="FF00FF00"/>
        <bgColor rgb="FF169E67"/>
      </patternFill>
    </fill>
    <fill>
      <patternFill patternType="solid">
        <fgColor rgb="FFFFCC00"/>
        <bgColor rgb="FFFFFF00"/>
      </patternFill>
    </fill>
    <fill>
      <patternFill patternType="darkGray">
        <fgColor rgb="FF016EDE"/>
        <bgColor rgb="FF1A627F"/>
      </patternFill>
    </fill>
    <fill>
      <patternFill patternType="solid">
        <fgColor rgb="FF800080"/>
        <bgColor rgb="FF402433"/>
      </patternFill>
    </fill>
    <fill>
      <patternFill patternType="solid">
        <fgColor rgb="FF33CCCC"/>
        <bgColor rgb="FF4AC0DF"/>
      </patternFill>
    </fill>
    <fill>
      <patternFill patternType="solid">
        <fgColor rgb="FFFF9900"/>
        <bgColor rgb="FFFF7900"/>
      </patternFill>
    </fill>
    <fill>
      <patternFill patternType="solid">
        <fgColor rgb="FF39329A"/>
        <bgColor rgb="FF013468"/>
      </patternFill>
    </fill>
    <fill>
      <patternFill patternType="solid">
        <fgColor rgb="FFFF0000"/>
        <bgColor rgb="FFED0029"/>
      </patternFill>
    </fill>
    <fill>
      <patternFill patternType="darkGray">
        <fgColor rgb="FF169E67"/>
        <bgColor rgb="FF3B819E"/>
      </patternFill>
    </fill>
    <fill>
      <patternFill patternType="solid">
        <fgColor rgb="FFFF6600"/>
        <bgColor rgb="FFFF7900"/>
      </patternFill>
    </fill>
    <fill>
      <patternFill patternType="mediumGray">
        <fgColor rgb="FFFEDDC9"/>
        <bgColor rgb="FFFFCE98"/>
      </patternFill>
    </fill>
    <fill>
      <patternFill patternType="solid">
        <fgColor rgb="FFC0C0C0"/>
        <bgColor rgb="FFBFBFBF"/>
      </patternFill>
    </fill>
    <fill>
      <patternFill patternType="solid">
        <fgColor rgb="FF323232"/>
        <bgColor rgb="FF402433"/>
      </patternFill>
    </fill>
    <fill>
      <patternFill patternType="solid">
        <fgColor rgb="FF898989"/>
        <bgColor rgb="FF767F72"/>
      </patternFill>
    </fill>
    <fill>
      <patternFill patternType="solid">
        <fgColor rgb="FFFFFFFF"/>
        <bgColor rgb="FFF3F2F2"/>
      </patternFill>
    </fill>
    <fill>
      <patternFill patternType="solid">
        <fgColor rgb="FFFFFF99"/>
        <bgColor rgb="FFFEFFCC"/>
      </patternFill>
    </fill>
    <fill>
      <patternFill patternType="solid">
        <fgColor rgb="FFFEFFCC"/>
        <bgColor rgb="FFFFFFFF"/>
      </patternFill>
    </fill>
    <fill>
      <patternFill patternType="solid">
        <fgColor rgb="FFBFBFBF"/>
        <bgColor rgb="FFC0C0C0"/>
      </patternFill>
    </fill>
    <fill>
      <patternFill patternType="solid">
        <fgColor rgb="FFFFCE98"/>
        <bgColor rgb="FFFDBD95"/>
      </patternFill>
    </fill>
    <fill>
      <patternFill patternType="mediumGray">
        <fgColor rgb="FFF3F2F2"/>
        <bgColor rgb="FFFEFFCC"/>
      </patternFill>
    </fill>
    <fill>
      <patternFill patternType="darkGray">
        <fgColor rgb="FFFEDDC9"/>
        <bgColor rgb="FFFFCE98"/>
      </patternFill>
    </fill>
    <fill>
      <patternFill patternType="darkGray">
        <fgColor rgb="FFFB9A64"/>
        <bgColor rgb="FFFF9900"/>
      </patternFill>
    </fill>
    <fill>
      <patternFill patternType="darkGray">
        <fgColor rgb="FFDAEAF4"/>
        <bgColor rgb="FFE1ECDF"/>
      </patternFill>
    </fill>
    <fill>
      <patternFill patternType="darkGray">
        <fgColor rgb="FFC3CEF4"/>
        <bgColor rgb="FFC0C0C0"/>
      </patternFill>
    </fill>
    <fill>
      <patternFill patternType="solid">
        <fgColor rgb="FF90B6C5"/>
        <bgColor rgb="FFACBBA4"/>
      </patternFill>
    </fill>
    <fill>
      <patternFill patternType="mediumGray">
        <fgColor rgb="FF1A627F"/>
        <bgColor rgb="FF35574A"/>
      </patternFill>
    </fill>
    <fill>
      <patternFill patternType="darkGray">
        <fgColor rgb="FF3B819E"/>
        <bgColor rgb="FF61917D"/>
      </patternFill>
    </fill>
    <fill>
      <patternFill patternType="solid">
        <fgColor rgb="FFACBBA4"/>
        <bgColor rgb="FFBFBFBF"/>
      </patternFill>
    </fill>
    <fill>
      <patternFill patternType="darkGray">
        <fgColor rgb="FFC6DABC"/>
        <bgColor rgb="FFC0C0C0"/>
      </patternFill>
    </fill>
    <fill>
      <patternFill patternType="darkGray">
        <fgColor rgb="FF767F72"/>
        <bgColor rgb="FF61917D"/>
      </patternFill>
    </fill>
    <fill>
      <patternFill patternType="solid">
        <fgColor rgb="FFE1ECDF"/>
        <bgColor rgb="FFDAEAF4"/>
      </patternFill>
    </fill>
    <fill>
      <patternFill patternType="solid">
        <fgColor rgb="FFF3F2F2"/>
        <bgColor rgb="FFE1ECDF"/>
      </patternFill>
    </fill>
    <fill>
      <patternFill patternType="solid">
        <fgColor rgb="FFED0029"/>
        <bgColor rgb="FFFF0000"/>
      </patternFill>
    </fill>
    <fill>
      <patternFill patternType="solid">
        <fgColor rgb="FFF8AFB0"/>
        <bgColor rgb="FFFDBD95"/>
      </patternFill>
    </fill>
    <fill>
      <patternFill patternType="solid">
        <fgColor rgb="FFFEFFCC"/>
        <bgColor rgb="FFFFFF99"/>
      </patternFill>
    </fill>
    <fill>
      <patternFill patternType="solid">
        <fgColor rgb="FFDAEAF4"/>
        <bgColor rgb="FFE1ECDF"/>
      </patternFill>
    </fill>
    <fill>
      <patternFill patternType="solid">
        <fgColor rgb="FFE1ECDF"/>
        <bgColor rgb="FFDAEAF4"/>
      </patternFill>
    </fill>
    <fill>
      <patternFill patternType="solid">
        <fgColor rgb="FFFDBD95"/>
        <bgColor rgb="FFFFCE98"/>
      </patternFill>
    </fill>
    <fill>
      <patternFill patternType="solid">
        <fgColor rgb="FF90B6C5"/>
        <bgColor rgb="FFACBBA4"/>
      </patternFill>
    </fill>
    <fill>
      <patternFill patternType="mediumGray">
        <fgColor rgb="FFC3CEF4"/>
        <bgColor rgb="FFC0C0C0"/>
      </patternFill>
    </fill>
    <fill>
      <patternFill patternType="solid">
        <fgColor rgb="FFACBBA4"/>
        <bgColor rgb="FFBFBFBF"/>
      </patternFill>
    </fill>
    <fill>
      <patternFill patternType="solid">
        <fgColor rgb="FFFF7900"/>
        <bgColor rgb="FFFF6600"/>
      </patternFill>
    </fill>
    <fill>
      <patternFill patternType="solid">
        <fgColor rgb="FFFEDDC9"/>
        <bgColor rgb="FFD9D9D9"/>
      </patternFill>
    </fill>
    <fill>
      <patternFill patternType="darkGray">
        <fgColor rgb="FFFB9A64"/>
        <bgColor rgb="FFFF7E7B"/>
      </patternFill>
    </fill>
    <fill>
      <patternFill patternType="solid">
        <fgColor rgb="FFD6724E"/>
        <bgColor rgb="FFFF7E7B"/>
      </patternFill>
    </fill>
    <fill>
      <patternFill patternType="solid">
        <fgColor rgb="FF9B5747"/>
        <bgColor rgb="FFD6724E"/>
      </patternFill>
    </fill>
    <fill>
      <patternFill patternType="solid">
        <fgColor rgb="FFD9D9D9"/>
        <bgColor rgb="FFC6DABC"/>
      </patternFill>
    </fill>
    <fill>
      <patternFill patternType="solid">
        <fgColor rgb="FF4AC0DF"/>
        <bgColor rgb="FF33CCCC"/>
      </patternFill>
    </fill>
    <fill>
      <patternFill patternType="solid">
        <fgColor rgb="FF1A627F"/>
        <bgColor rgb="FF35574A"/>
      </patternFill>
    </fill>
    <fill>
      <patternFill patternType="mediumGray">
        <fgColor rgb="FF055B39"/>
        <bgColor rgb="FF1A627F"/>
      </patternFill>
    </fill>
    <fill>
      <patternFill patternType="solid">
        <fgColor rgb="FF3B819E"/>
        <bgColor rgb="FF397553"/>
      </patternFill>
    </fill>
    <fill>
      <patternFill patternType="solid">
        <fgColor rgb="FF70C396"/>
        <bgColor rgb="FF90B6C5"/>
      </patternFill>
    </fill>
    <fill>
      <patternFill patternType="solid">
        <fgColor rgb="FF61917D"/>
        <bgColor rgb="FF767F72"/>
      </patternFill>
    </fill>
    <fill>
      <patternFill patternType="solid">
        <fgColor rgb="FF397553"/>
        <bgColor rgb="FF35574A"/>
      </patternFill>
    </fill>
    <fill>
      <patternFill patternType="solid">
        <fgColor rgb="FF35574A"/>
        <bgColor rgb="FF397553"/>
      </patternFill>
    </fill>
    <fill>
      <patternFill patternType="solid">
        <fgColor rgb="FFD33627"/>
        <bgColor rgb="FFB01E07"/>
      </patternFill>
    </fill>
    <fill>
      <patternFill patternType="solid">
        <fgColor rgb="FFFFFF00"/>
        <bgColor rgb="FFFFCC00"/>
      </patternFill>
    </fill>
  </fills>
  <borders count="48">
    <border diagonalUp="false" diagonalDown="false">
      <left/>
      <right/>
      <top/>
      <bottom/>
      <diagonal/>
    </border>
    <border diagonalUp="false" diagonalDown="false">
      <left style="thin">
        <color rgb="FF898989"/>
      </left>
      <right style="thin">
        <color rgb="FF898989"/>
      </right>
      <top style="thin">
        <color rgb="FF898989"/>
      </top>
      <bottom style="thin">
        <color rgb="FF898989"/>
      </bottom>
      <diagonal/>
    </border>
    <border diagonalUp="false" diagonalDown="false">
      <left style="double"/>
      <right style="double"/>
      <top style="double"/>
      <bottom style="double"/>
      <diagonal/>
    </border>
    <border diagonalUp="false" diagonalDown="false">
      <left style="thick"/>
      <right style="thick"/>
      <top/>
      <bottom/>
      <diagonal/>
    </border>
    <border diagonalUp="false" diagonalDown="false">
      <left style="thin">
        <color rgb="FF767F72"/>
      </left>
      <right style="thin">
        <color rgb="FF767F72"/>
      </right>
      <top style="thin">
        <color rgb="FF767F72"/>
      </top>
      <bottom style="thin">
        <color rgb="FF767F72"/>
      </bottom>
      <diagonal/>
    </border>
    <border diagonalUp="false" diagonalDown="false">
      <left style="thin"/>
      <right style="thin"/>
      <top style="thin"/>
      <bottom style="thin"/>
      <diagonal/>
    </border>
    <border diagonalUp="false" diagonalDown="false">
      <left/>
      <right/>
      <top/>
      <bottom style="double">
        <color rgb="FFFF9900"/>
      </bottom>
      <diagonal/>
    </border>
    <border diagonalUp="false" diagonalDown="false">
      <left style="double">
        <color rgb="FF402433"/>
      </left>
      <right style="double">
        <color rgb="FF402433"/>
      </right>
      <top style="double">
        <color rgb="FF402433"/>
      </top>
      <bottom style="double">
        <color rgb="FF402433"/>
      </bottom>
      <diagonal/>
    </border>
    <border diagonalUp="false" diagonalDown="false">
      <left/>
      <right/>
      <top/>
      <bottom style="thick">
        <color rgb="FF39329A"/>
      </bottom>
      <diagonal/>
    </border>
    <border diagonalUp="false" diagonalDown="false">
      <left/>
      <right/>
      <top/>
      <bottom style="thick">
        <color rgb="FFFFCE98"/>
      </bottom>
      <diagonal/>
    </border>
    <border diagonalUp="false" diagonalDown="false">
      <left/>
      <right/>
      <top/>
      <bottom style="medium">
        <color rgb="FF016EDE"/>
      </bottom>
      <diagonal/>
    </border>
    <border diagonalUp="false" diagonalDown="false">
      <left/>
      <right/>
      <top/>
      <bottom style="thick">
        <color rgb="FFC0C0C0"/>
      </bottom>
      <diagonal/>
    </border>
    <border diagonalUp="false" diagonalDown="false">
      <left/>
      <right/>
      <top style="thin"/>
      <bottom style="thin"/>
      <diagonal/>
    </border>
    <border diagonalUp="false" diagonalDown="false">
      <left style="thin"/>
      <right style="thin"/>
      <top/>
      <bottom/>
      <diagonal/>
    </border>
    <border diagonalUp="false" diagonalDown="false">
      <left/>
      <right/>
      <top/>
      <bottom style="thin"/>
      <diagonal/>
    </border>
    <border diagonalUp="false" diagonalDown="false">
      <left style="thin"/>
      <right style="thin"/>
      <top/>
      <bottom style="thin"/>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thin">
        <color rgb="FFACBBA4"/>
      </left>
      <right style="thin">
        <color rgb="FFACBBA4"/>
      </right>
      <top style="thin">
        <color rgb="FFACBBA4"/>
      </top>
      <bottom style="thin">
        <color rgb="FFACBBA4"/>
      </bottom>
      <diagonal/>
    </border>
    <border diagonalUp="false" diagonalDown="false">
      <left style="thin">
        <color rgb="FF402433"/>
      </left>
      <right style="thin">
        <color rgb="FF402433"/>
      </right>
      <top style="thin">
        <color rgb="FF402433"/>
      </top>
      <bottom style="thin">
        <color rgb="FF402433"/>
      </botto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right/>
      <top style="thin"/>
      <bottom/>
      <diagonal/>
    </border>
    <border diagonalUp="false" diagonalDown="false">
      <left/>
      <right/>
      <top/>
      <bottom style="thick">
        <color rgb="FF016EDE"/>
      </bottom>
      <diagonal/>
    </border>
    <border diagonalUp="false" diagonalDown="false">
      <left/>
      <right/>
      <top style="thick">
        <color rgb="FF016EDE"/>
      </top>
      <bottom/>
      <diagonal/>
    </border>
    <border diagonalUp="false" diagonalDown="false">
      <left/>
      <right/>
      <top style="thick">
        <color rgb="FF402433"/>
      </top>
      <bottom/>
      <diagonal/>
    </border>
    <border diagonalUp="false" diagonalDown="false">
      <left style="thick">
        <color rgb="FFFFFFFF"/>
      </left>
      <right style="thin">
        <color rgb="FFFFFFFF"/>
      </right>
      <top style="thick">
        <color rgb="FFFFFFFF"/>
      </top>
      <bottom style="thin">
        <color rgb="FFFFFFFF"/>
      </bottom>
      <diagonal/>
    </border>
    <border diagonalUp="false" diagonalDown="false">
      <left/>
      <right/>
      <top style="thin">
        <color rgb="FF39329A"/>
      </top>
      <bottom style="double">
        <color rgb="FF39329A"/>
      </bottom>
      <diagonal/>
    </border>
    <border diagonalUp="false" diagonalDown="false">
      <left style="thin">
        <color rgb="FF402433"/>
      </left>
      <right style="thin">
        <color rgb="FF402433"/>
      </right>
      <top style="thin">
        <color rgb="FF402433"/>
      </top>
      <bottom style="thin">
        <color rgb="FF402433"/>
      </bottom>
      <diagonal/>
    </border>
    <border diagonalUp="false" diagonalDown="false">
      <left/>
      <right/>
      <top/>
      <bottom style="thick">
        <color rgb="FFFB9A64"/>
      </bottom>
      <diagonal/>
    </border>
    <border diagonalUp="false" diagonalDown="false">
      <left/>
      <right/>
      <top/>
      <bottom style="medium">
        <color rgb="FFFFCE98"/>
      </bottom>
      <diagonal/>
    </border>
    <border diagonalUp="false" diagonalDown="false">
      <left style="thin"/>
      <right style="thin"/>
      <top style="thin"/>
      <bottom/>
      <diagonal/>
    </border>
    <border diagonalUp="false" diagonalDown="false">
      <left/>
      <right/>
      <top/>
      <bottom style="thick">
        <color rgb="FFFFFFFF"/>
      </bottom>
      <diagonal/>
    </border>
    <border diagonalUp="false" diagonalDown="false">
      <left style="thick">
        <color rgb="FFFFFFFF"/>
      </left>
      <right style="thick">
        <color rgb="FFFFFFFF"/>
      </right>
      <top/>
      <bottom style="thick">
        <color rgb="FFFFFFFF"/>
      </bottom>
      <diagonal/>
    </border>
    <border diagonalUp="false" diagonalDown="false">
      <left style="thick">
        <color rgb="FFFFFFFF"/>
      </left>
      <right/>
      <top/>
      <bottom style="thick">
        <color rgb="FFFFFFFF"/>
      </bottom>
      <diagonal/>
    </border>
    <border diagonalUp="false" diagonalDown="false">
      <left style="thin">
        <color rgb="FFD9D9D9"/>
      </left>
      <right/>
      <top style="thin">
        <color rgb="FFD9D9D9"/>
      </top>
      <bottom style="thin">
        <color rgb="FFD9D9D9"/>
      </bottom>
      <diagonal/>
    </border>
    <border diagonalUp="false" diagonalDown="false">
      <left style="thin">
        <color rgb="FFD9D9D9"/>
      </left>
      <right style="thin">
        <color rgb="FFD9D9D9"/>
      </right>
      <top style="thin">
        <color rgb="FFD9D9D9"/>
      </top>
      <bottom style="thin">
        <color rgb="FFD9D9D9"/>
      </bottom>
      <diagonal/>
    </border>
    <border diagonalUp="false" diagonalDown="false">
      <left style="medium">
        <color rgb="FFF3F2F2"/>
      </left>
      <right style="medium">
        <color rgb="FFF3F2F2"/>
      </right>
      <top/>
      <bottom style="medium">
        <color rgb="FFF3F2F2"/>
      </bottom>
      <diagonal/>
    </border>
    <border diagonalUp="false" diagonalDown="false">
      <left style="medium">
        <color rgb="FFF3F2F2"/>
      </left>
      <right style="medium">
        <color rgb="FFF3F2F2"/>
      </right>
      <top style="medium">
        <color rgb="FFF3F2F2"/>
      </top>
      <bottom/>
      <diagonal/>
    </border>
    <border diagonalUp="false" diagonalDown="false">
      <left/>
      <right style="thin">
        <color rgb="FFD9D9D9"/>
      </right>
      <top style="thin">
        <color rgb="FFD9D9D9"/>
      </top>
      <bottom style="thin">
        <color rgb="FFD9D9D9"/>
      </bottom>
      <diagonal/>
    </border>
    <border diagonalUp="false" diagonalDown="false">
      <left style="medium"/>
      <right style="medium"/>
      <top style="thin"/>
      <bottom style="medium"/>
      <diagonal/>
    </border>
    <border diagonalUp="false" diagonalDown="false">
      <left/>
      <right style="medium"/>
      <top style="thin"/>
      <bottom style="medium"/>
      <diagonal/>
    </border>
    <border diagonalUp="false" diagonalDown="false">
      <left/>
      <right/>
      <top style="thin"/>
      <bottom style="medium"/>
      <diagonal/>
    </border>
    <border diagonalUp="false" diagonalDown="false">
      <left style="thin">
        <color rgb="FFF3F2F2"/>
      </left>
      <right/>
      <top style="thin">
        <color rgb="FFF3F2F2"/>
      </top>
      <bottom style="thin">
        <color rgb="FFF3F2F2"/>
      </bottom>
      <diagonal/>
    </border>
    <border diagonalUp="false" diagonalDown="false">
      <left/>
      <right style="thin">
        <color rgb="FFF3F2F2"/>
      </right>
      <top style="thin">
        <color rgb="FFF3F2F2"/>
      </top>
      <bottom style="thin">
        <color rgb="FFF3F2F2"/>
      </bottom>
      <diagonal/>
    </border>
    <border diagonalUp="false" diagonalDown="false">
      <left style="thin">
        <color rgb="FFF3F2F2"/>
      </left>
      <right style="thin">
        <color rgb="FFF3F2F2"/>
      </right>
      <top style="thin">
        <color rgb="FFF3F2F2"/>
      </top>
      <bottom style="thin">
        <color rgb="FFF3F2F2"/>
      </bottom>
      <diagonal/>
    </border>
    <border diagonalUp="false" diagonalDown="false">
      <left style="thin">
        <color rgb="FFD9D9D9"/>
      </left>
      <right style="thin">
        <color rgb="FFD9D9D9"/>
      </right>
      <top style="thin">
        <color rgb="FFD9D9D9"/>
      </top>
      <bottom/>
      <diagonal/>
    </border>
    <border diagonalUp="false" diagonalDown="false">
      <left style="medium"/>
      <right style="medium"/>
      <top style="medium"/>
      <bottom style="medium"/>
      <diagonal/>
    </border>
    <border diagonalUp="false" diagonalDown="false">
      <left style="thin"/>
      <right style="thin"/>
      <top style="thin"/>
      <bottom style="medium"/>
      <diagonal/>
    </border>
  </borders>
  <cellStyleXfs count="29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6" fontId="0" fillId="0" borderId="0" applyFont="true" applyBorder="false" applyAlignment="true" applyProtection="false">
      <alignment horizontal="general" vertical="bottom" textRotation="0" wrapText="false" indent="0" shrinkToFit="false"/>
    </xf>
    <xf numFmtId="164" fontId="71"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5" fillId="7"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5" fillId="9"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6" fillId="12" borderId="0" applyFont="true" applyBorder="false" applyAlignment="true" applyProtection="false">
      <alignment horizontal="general" vertical="bottom" textRotation="0" wrapText="false" indent="0" shrinkToFit="false"/>
    </xf>
    <xf numFmtId="164" fontId="6" fillId="12" borderId="0" applyFont="true" applyBorder="false" applyAlignment="true" applyProtection="false">
      <alignment horizontal="general" vertical="bottom" textRotation="0" wrapText="false" indent="0" shrinkToFit="false"/>
    </xf>
    <xf numFmtId="164" fontId="7" fillId="9" borderId="0" applyFont="true" applyBorder="false" applyAlignment="true" applyProtection="false">
      <alignment horizontal="general" vertical="bottom" textRotation="0" wrapText="false" indent="0" shrinkToFit="false"/>
    </xf>
    <xf numFmtId="164" fontId="6" fillId="9" borderId="0" applyFont="true" applyBorder="false" applyAlignment="true" applyProtection="false">
      <alignment horizontal="general" vertical="bottom" textRotation="0" wrapText="false" indent="0" shrinkToFit="false"/>
    </xf>
    <xf numFmtId="164" fontId="6" fillId="10" borderId="0" applyFont="true" applyBorder="false" applyAlignment="true" applyProtection="false">
      <alignment horizontal="general" vertical="bottom" textRotation="0" wrapText="false" indent="0" shrinkToFit="false"/>
    </xf>
    <xf numFmtId="164" fontId="6" fillId="10" borderId="0" applyFont="true" applyBorder="false" applyAlignment="true" applyProtection="false">
      <alignment horizontal="general" vertical="bottom" textRotation="0" wrapText="false" indent="0" shrinkToFit="false"/>
    </xf>
    <xf numFmtId="164" fontId="6" fillId="13" borderId="0" applyFont="true" applyBorder="false" applyAlignment="true" applyProtection="false">
      <alignment horizontal="general" vertical="bottom" textRotation="0" wrapText="false" indent="0" shrinkToFit="false"/>
    </xf>
    <xf numFmtId="164" fontId="6" fillId="13" borderId="0" applyFont="true" applyBorder="false" applyAlignment="true" applyProtection="false">
      <alignment horizontal="general" vertical="bottom" textRotation="0" wrapText="false" indent="0" shrinkToFit="false"/>
    </xf>
    <xf numFmtId="164" fontId="7" fillId="14" borderId="0" applyFont="true" applyBorder="false" applyAlignment="true" applyProtection="false">
      <alignment horizontal="general" vertical="bottom" textRotation="0" wrapText="false" indent="0" shrinkToFit="false"/>
    </xf>
    <xf numFmtId="164" fontId="6" fillId="14" borderId="0" applyFont="true" applyBorder="false" applyAlignment="true" applyProtection="false">
      <alignment horizontal="general" vertical="bottom" textRotation="0" wrapText="false" indent="0" shrinkToFit="false"/>
    </xf>
    <xf numFmtId="164" fontId="6" fillId="15" borderId="0" applyFont="true" applyBorder="false" applyAlignment="true" applyProtection="false">
      <alignment horizontal="general" vertical="bottom" textRotation="0" wrapText="false" indent="0" shrinkToFit="false"/>
    </xf>
    <xf numFmtId="164" fontId="6" fillId="15" borderId="0" applyFont="true" applyBorder="false" applyAlignment="true" applyProtection="false">
      <alignment horizontal="general" vertical="bottom" textRotation="0" wrapText="false" indent="0" shrinkToFit="false"/>
    </xf>
    <xf numFmtId="164" fontId="6" fillId="12" borderId="0" applyFont="true" applyBorder="false" applyAlignment="true" applyProtection="false">
      <alignment horizontal="general" vertical="bottom" textRotation="0" wrapText="false" indent="0" shrinkToFit="false"/>
    </xf>
    <xf numFmtId="164" fontId="6" fillId="9" borderId="0" applyFont="true" applyBorder="false" applyAlignment="true" applyProtection="false">
      <alignment horizontal="general" vertical="bottom" textRotation="0" wrapText="false" indent="0" shrinkToFit="false"/>
    </xf>
    <xf numFmtId="164" fontId="6" fillId="10" borderId="0" applyFont="true" applyBorder="false" applyAlignment="true" applyProtection="false">
      <alignment horizontal="general" vertical="bottom" textRotation="0" wrapText="false" indent="0" shrinkToFit="false"/>
    </xf>
    <xf numFmtId="164" fontId="6" fillId="13" borderId="0" applyFont="true" applyBorder="false" applyAlignment="true" applyProtection="false">
      <alignment horizontal="general" vertical="bottom" textRotation="0" wrapText="false" indent="0" shrinkToFit="false"/>
    </xf>
    <xf numFmtId="164" fontId="6" fillId="14" borderId="0" applyFont="true" applyBorder="false" applyAlignment="true" applyProtection="false">
      <alignment horizontal="general" vertical="bottom" textRotation="0" wrapText="false" indent="0" shrinkToFit="false"/>
    </xf>
    <xf numFmtId="164" fontId="6" fillId="15" borderId="0" applyFont="true" applyBorder="false" applyAlignment="true" applyProtection="false">
      <alignment horizontal="general" vertical="bottom" textRotation="0" wrapText="false" indent="0" shrinkToFit="false"/>
    </xf>
    <xf numFmtId="164" fontId="8" fillId="0" borderId="0" applyFont="true" applyBorder="true" applyAlignment="true" applyProtection="true">
      <alignment horizontal="general" vertical="top" textRotation="0" wrapText="false" indent="0" shrinkToFit="false"/>
      <protection locked="true" hidden="false"/>
    </xf>
    <xf numFmtId="164" fontId="8" fillId="0" borderId="0" applyFont="true" applyBorder="true" applyAlignment="true" applyProtection="true">
      <alignment horizontal="general" vertical="top" textRotation="0" wrapText="false" indent="0" shrinkToFit="false"/>
      <protection locked="true" hidden="false"/>
    </xf>
    <xf numFmtId="164" fontId="6" fillId="16" borderId="0" applyFont="true" applyBorder="false" applyAlignment="true" applyProtection="false">
      <alignment horizontal="general" vertical="bottom" textRotation="0" wrapText="false" indent="0" shrinkToFit="false"/>
    </xf>
    <xf numFmtId="164" fontId="6" fillId="16" borderId="0" applyFont="true" applyBorder="false" applyAlignment="true" applyProtection="false">
      <alignment horizontal="general" vertical="bottom" textRotation="0" wrapText="false" indent="0" shrinkToFit="false"/>
    </xf>
    <xf numFmtId="164" fontId="6" fillId="17" borderId="0" applyFont="true" applyBorder="false" applyAlignment="true" applyProtection="false">
      <alignment horizontal="general" vertical="bottom" textRotation="0" wrapText="false" indent="0" shrinkToFit="false"/>
    </xf>
    <xf numFmtId="164" fontId="6" fillId="17"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6" fillId="13" borderId="0" applyFont="true" applyBorder="false" applyAlignment="true" applyProtection="false">
      <alignment horizontal="general" vertical="bottom" textRotation="0" wrapText="false" indent="0" shrinkToFit="false"/>
    </xf>
    <xf numFmtId="164" fontId="6" fillId="13" borderId="0" applyFont="true" applyBorder="false" applyAlignment="true" applyProtection="false">
      <alignment horizontal="general" vertical="bottom" textRotation="0" wrapText="false" indent="0" shrinkToFit="false"/>
    </xf>
    <xf numFmtId="164" fontId="7" fillId="14" borderId="0" applyFont="true" applyBorder="false" applyAlignment="true" applyProtection="false">
      <alignment horizontal="general" vertical="bottom" textRotation="0" wrapText="false" indent="0" shrinkToFit="false"/>
    </xf>
    <xf numFmtId="164" fontId="6" fillId="14" borderId="0" applyFont="true" applyBorder="false" applyAlignment="true" applyProtection="false">
      <alignment horizontal="general" vertical="bottom" textRotation="0" wrapText="false" indent="0" shrinkToFit="false"/>
    </xf>
    <xf numFmtId="164" fontId="7" fillId="19" borderId="0" applyFont="true" applyBorder="false" applyAlignment="true" applyProtection="false">
      <alignment horizontal="general" vertical="bottom" textRotation="0" wrapText="false" indent="0" shrinkToFit="false"/>
    </xf>
    <xf numFmtId="164" fontId="6" fillId="19"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9" fillId="20" borderId="0" applyFont="true" applyBorder="false" applyAlignment="true" applyProtection="false">
      <alignment horizontal="general" vertical="bottom" textRotation="0" wrapText="false" indent="0" shrinkToFit="false"/>
    </xf>
    <xf numFmtId="164" fontId="10" fillId="21" borderId="1" applyFont="true" applyBorder="true" applyAlignment="true" applyProtection="false">
      <alignment horizontal="general" vertical="bottom" textRotation="0" wrapText="false" indent="0" shrinkToFit="false"/>
    </xf>
    <xf numFmtId="164" fontId="11" fillId="22" borderId="2" applyFont="true" applyBorder="true" applyAlignment="true" applyProtection="true">
      <alignment horizontal="general" vertical="bottom" textRotation="0" wrapText="false" indent="0" shrinkToFit="false"/>
      <protection locked="true" hidden="false"/>
    </xf>
    <xf numFmtId="164" fontId="12" fillId="8" borderId="3" applyFont="true" applyBorder="true" applyAlignment="true" applyProtection="true">
      <alignment horizontal="right" vertical="top" textRotation="0" wrapText="true" indent="0" shrinkToFit="false"/>
      <protection locked="true" hidden="false"/>
    </xf>
    <xf numFmtId="164" fontId="13" fillId="21" borderId="1" applyFont="true" applyBorder="true" applyAlignment="true" applyProtection="false">
      <alignment horizontal="general" vertical="bottom" textRotation="0" wrapText="false" indent="0" shrinkToFit="false"/>
    </xf>
    <xf numFmtId="164" fontId="14" fillId="21" borderId="4" applyFont="true" applyBorder="true" applyAlignment="true" applyProtection="false">
      <alignment horizontal="general" vertical="bottom" textRotation="0" wrapText="false" indent="0" shrinkToFit="false"/>
    </xf>
    <xf numFmtId="164" fontId="11" fillId="0" borderId="5" applyFont="true" applyBorder="true" applyAlignment="true" applyProtection="true">
      <alignment horizontal="general" vertical="bottom" textRotation="0" wrapText="false" indent="0" shrinkToFit="false"/>
      <protection locked="true" hidden="false"/>
    </xf>
    <xf numFmtId="164" fontId="15" fillId="0" borderId="6" applyFont="true" applyBorder="true" applyAlignment="true" applyProtection="false">
      <alignment horizontal="general" vertical="bottom" textRotation="0" wrapText="false" indent="0" shrinkToFit="false"/>
    </xf>
    <xf numFmtId="164" fontId="16" fillId="23" borderId="7" applyFont="true" applyBorder="true" applyAlignment="true" applyProtection="false">
      <alignment horizontal="general" vertical="bottom" textRotation="0" wrapText="false" indent="0" shrinkToFit="false"/>
    </xf>
    <xf numFmtId="164" fontId="17" fillId="23" borderId="7" applyFont="true" applyBorder="true" applyAlignment="true" applyProtection="false">
      <alignment horizontal="general" vertical="bottom" textRotation="0" wrapText="false" indent="0" shrinkToFit="false"/>
    </xf>
    <xf numFmtId="164" fontId="18" fillId="21" borderId="0" applyFont="true" applyBorder="true" applyAlignment="true" applyProtection="true">
      <alignment horizontal="center" vertical="bottom" textRotation="0" wrapText="false" indent="0" shrinkToFit="false"/>
      <protection locked="true" hidden="false"/>
    </xf>
    <xf numFmtId="164" fontId="19" fillId="21" borderId="0" applyFont="true" applyBorder="true" applyAlignment="true" applyProtection="true">
      <alignment horizontal="center" vertical="center" textRotation="0" wrapText="false" indent="0" shrinkToFit="false"/>
      <protection locked="true" hidden="false"/>
    </xf>
    <xf numFmtId="164" fontId="6" fillId="16" borderId="0" applyFont="true" applyBorder="false" applyAlignment="true" applyProtection="false">
      <alignment horizontal="general" vertical="bottom" textRotation="0" wrapText="false" indent="0" shrinkToFit="false"/>
    </xf>
    <xf numFmtId="164" fontId="6" fillId="17"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6" fillId="13" borderId="0" applyFont="true" applyBorder="false" applyAlignment="true" applyProtection="false">
      <alignment horizontal="general" vertical="bottom" textRotation="0" wrapText="false" indent="0" shrinkToFit="false"/>
    </xf>
    <xf numFmtId="164" fontId="6" fillId="14" borderId="0" applyFont="true" applyBorder="false" applyAlignment="true" applyProtection="false">
      <alignment horizontal="general" vertical="bottom" textRotation="0" wrapText="false" indent="0" shrinkToFit="false"/>
    </xf>
    <xf numFmtId="164" fontId="6" fillId="19" borderId="0" applyFont="true" applyBorder="false" applyAlignment="true" applyProtection="false">
      <alignment horizontal="general" vertical="bottom" textRotation="0" wrapText="false" indent="0" shrinkToFit="false"/>
    </xf>
    <xf numFmtId="164" fontId="4" fillId="21" borderId="0" applyFont="true" applyBorder="true" applyAlignment="true" applyProtection="true">
      <alignment horizontal="center" vertical="bottom" textRotation="0" wrapText="true" indent="0" shrinkToFit="false"/>
      <protection locked="true" hidden="false"/>
    </xf>
    <xf numFmtId="164" fontId="20" fillId="21" borderId="0" applyFont="true" applyBorder="true" applyAlignment="true" applyProtection="true">
      <alignment horizontal="center"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4" fontId="17" fillId="23" borderId="7" applyFont="true" applyBorder="tru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4" fontId="21" fillId="24" borderId="0" applyFont="true" applyBorder="false" applyAlignment="true" applyProtection="true">
      <alignment horizontal="general" vertical="bottom" textRotation="0" wrapText="false" indent="0" shrinkToFit="false"/>
      <protection locked="false" hidden="false"/>
    </xf>
    <xf numFmtId="164"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64" fontId="4" fillId="24" borderId="5" applyFont="true" applyBorder="true" applyAlignment="true" applyProtection="true">
      <alignment horizontal="general" vertical="bottom" textRotation="0" wrapText="false" indent="0" shrinkToFit="false"/>
      <protection locked="true" hidden="false"/>
    </xf>
    <xf numFmtId="164" fontId="4" fillId="21" borderId="0" applyFont="true" applyBorder="true" applyAlignment="true" applyProtection="true">
      <alignment horizontal="general" vertical="bottom" textRotation="0" wrapText="false" indent="0" shrinkToFit="false"/>
      <protection locked="true" hidden="false"/>
    </xf>
    <xf numFmtId="164" fontId="22" fillId="24" borderId="2" applyFont="true" applyBorder="true" applyAlignment="true" applyProtection="true">
      <alignment horizontal="general" vertical="bottom" textRotation="0" wrapText="false" indent="0" shrinkToFit="false"/>
      <protection locked="false" hidden="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64" fontId="23" fillId="0" borderId="0" applyFont="true" applyBorder="false" applyAlignment="true" applyProtection="false">
      <alignment horizontal="general" vertical="bottom" textRotation="0" wrapText="false" indent="0" shrinkToFit="false"/>
    </xf>
    <xf numFmtId="172" fontId="0" fillId="0" borderId="0" applyFont="true" applyBorder="false" applyAlignment="true" applyProtection="false">
      <alignment horizontal="general" vertical="bottom" textRotation="0" wrapText="false" indent="0" shrinkToFit="false"/>
    </xf>
    <xf numFmtId="164" fontId="24" fillId="21" borderId="5" applyFont="true" applyBorder="true" applyAlignment="true" applyProtection="true">
      <alignment horizontal="left" vertical="bottom" textRotation="0" wrapText="false" indent="0" shrinkToFit="false"/>
      <protection locked="true" hidden="false"/>
    </xf>
    <xf numFmtId="164" fontId="8" fillId="21" borderId="0" applyFont="true" applyBorder="true" applyAlignment="true" applyProtection="true">
      <alignment horizontal="left" vertical="bottom" textRotation="0" wrapText="false" indent="0" shrinkToFit="false"/>
      <protection locked="true" hidden="false"/>
    </xf>
    <xf numFmtId="164" fontId="25" fillId="0" borderId="6" applyFont="true" applyBorder="true" applyAlignment="true" applyProtection="false">
      <alignment horizontal="general" vertical="bottom" textRotation="0" wrapText="false" indent="0" shrinkToFit="false"/>
    </xf>
    <xf numFmtId="164" fontId="26" fillId="4" borderId="0" applyFont="true" applyBorder="false" applyAlignment="true" applyProtection="false">
      <alignment horizontal="general" vertical="bottom" textRotation="0" wrapText="false" indent="0" shrinkToFit="false"/>
    </xf>
    <xf numFmtId="164" fontId="26" fillId="4" borderId="0" applyFont="true" applyBorder="false" applyAlignment="true" applyProtection="false">
      <alignment horizontal="general" vertical="bottom" textRotation="0" wrapText="false" indent="0" shrinkToFit="false"/>
    </xf>
    <xf numFmtId="164" fontId="12" fillId="21" borderId="0" applyFont="true" applyBorder="true" applyAlignment="true" applyProtection="true">
      <alignment horizontal="right" vertical="top" textRotation="0" wrapText="true" indent="0" shrinkToFit="false"/>
      <protection locked="true" hidden="false"/>
    </xf>
    <xf numFmtId="164" fontId="27" fillId="0" borderId="8" applyFont="true" applyBorder="true" applyAlignment="true" applyProtection="false">
      <alignment horizontal="general" vertical="bottom" textRotation="0" wrapText="false" indent="0" shrinkToFit="false"/>
    </xf>
    <xf numFmtId="164" fontId="28" fillId="0" borderId="9" applyFont="true" applyBorder="true" applyAlignment="true" applyProtection="false">
      <alignment horizontal="general" vertical="bottom" textRotation="0" wrapText="false" indent="0" shrinkToFit="false"/>
    </xf>
    <xf numFmtId="164" fontId="29" fillId="0" borderId="10" applyFont="true" applyBorder="tru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3" fillId="7" borderId="1" applyFont="true" applyBorder="true" applyAlignment="true" applyProtection="false">
      <alignment horizontal="general" vertical="bottom" textRotation="0" wrapText="false" indent="0" shrinkToFit="false"/>
    </xf>
    <xf numFmtId="164" fontId="33" fillId="7" borderId="1" applyFont="true" applyBorder="true" applyAlignment="true" applyProtection="false">
      <alignment horizontal="general" vertical="bottom" textRotation="0" wrapText="false" indent="0" shrinkToFit="false"/>
    </xf>
    <xf numFmtId="164" fontId="34" fillId="21" borderId="0" applyFont="true" applyBorder="true" applyAlignment="true" applyProtection="true">
      <alignment horizontal="center" vertical="bottom" textRotation="0" wrapText="false" indent="0" shrinkToFit="false"/>
      <protection locked="true" hidden="false"/>
    </xf>
    <xf numFmtId="164" fontId="4" fillId="21" borderId="5" applyFont="true" applyBorder="true" applyAlignment="true" applyProtection="true">
      <alignment horizontal="center" vertical="bottom" textRotation="0" wrapText="true" indent="0" shrinkToFit="false"/>
      <protection locked="true" hidden="false"/>
    </xf>
    <xf numFmtId="164" fontId="35" fillId="17" borderId="0" applyFont="true" applyBorder="true" applyAlignment="true" applyProtection="true">
      <alignment horizontal="center" vertical="bottom" textRotation="0" wrapText="true" indent="0" shrinkToFit="false"/>
      <protection locked="true" hidden="false"/>
    </xf>
    <xf numFmtId="166" fontId="0" fillId="0" borderId="0" applyFont="true" applyBorder="false" applyAlignment="true" applyProtection="false">
      <alignment horizontal="general" vertical="bottom" textRotation="0" wrapText="false" indent="0" shrinkToFit="false"/>
    </xf>
    <xf numFmtId="164" fontId="36" fillId="0" borderId="8" applyFont="true" applyBorder="true" applyAlignment="true" applyProtection="false">
      <alignment horizontal="general" vertical="bottom" textRotation="0" wrapText="false" indent="0" shrinkToFit="false"/>
    </xf>
    <xf numFmtId="164" fontId="37" fillId="0" borderId="11" applyFont="true" applyBorder="true" applyAlignment="true" applyProtection="false">
      <alignment horizontal="general" vertical="bottom" textRotation="0" wrapText="false" indent="0" shrinkToFit="false"/>
    </xf>
    <xf numFmtId="164" fontId="38" fillId="0" borderId="10" applyFont="true" applyBorder="tru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11" fillId="21" borderId="12" applyFont="true" applyBorder="true" applyAlignment="true" applyProtection="true">
      <alignment horizontal="general" vertical="bottom" textRotation="0" wrapText="true" indent="0" shrinkToFit="false"/>
      <protection locked="true" hidden="false"/>
    </xf>
    <xf numFmtId="164" fontId="11" fillId="21" borderId="13" applyFont="true" applyBorder="true" applyAlignment="true" applyProtection="true">
      <alignment horizontal="general" vertical="bottom" textRotation="0" wrapText="false" indent="0" shrinkToFit="false"/>
      <protection locked="true" hidden="false"/>
    </xf>
    <xf numFmtId="164" fontId="11" fillId="21" borderId="14" applyFont="true" applyBorder="true" applyAlignment="true" applyProtection="true">
      <alignment horizontal="general" vertical="bottom" textRotation="0" wrapText="false" indent="0" shrinkToFit="false"/>
      <protection locked="true" hidden="false"/>
    </xf>
    <xf numFmtId="164" fontId="11" fillId="21" borderId="15" applyFont="true" applyBorder="true" applyAlignment="true" applyProtection="true">
      <alignment horizontal="center" vertical="bottom" textRotation="0" wrapText="true" indent="0" shrinkToFit="false"/>
      <protection locked="true" hidden="false"/>
    </xf>
    <xf numFmtId="164" fontId="25" fillId="0" borderId="6" applyFont="true" applyBorder="tru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73"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74" fontId="0" fillId="0" borderId="0" applyFont="true" applyBorder="false" applyAlignment="true" applyProtection="false">
      <alignment horizontal="general" vertical="bottom" textRotation="0" wrapText="false" indent="0" shrinkToFit="false"/>
    </xf>
    <xf numFmtId="175" fontId="0" fillId="0" borderId="0" applyFont="true" applyBorder="false" applyAlignment="true" applyProtection="false">
      <alignment horizontal="general" vertical="bottom" textRotation="0" wrapText="false" indent="0" shrinkToFit="false"/>
    </xf>
    <xf numFmtId="164" fontId="39" fillId="25" borderId="0" applyFont="true" applyBorder="false" applyAlignment="true" applyProtection="false">
      <alignment horizontal="general" vertical="bottom" textRotation="0" wrapText="false" indent="0" shrinkToFit="false"/>
    </xf>
    <xf numFmtId="164" fontId="39" fillId="25" borderId="0" applyFont="true" applyBorder="false" applyAlignment="true" applyProtection="false">
      <alignment horizontal="general" vertical="bottom" textRotation="0" wrapText="false" indent="0" shrinkToFit="false"/>
    </xf>
    <xf numFmtId="164" fontId="40" fillId="25"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0" fillId="26" borderId="16" applyFont="true" applyBorder="true" applyAlignment="true" applyProtection="false">
      <alignment horizontal="general" vertical="bottom" textRotation="0" wrapText="false" indent="0" shrinkToFit="false"/>
    </xf>
    <xf numFmtId="164" fontId="0" fillId="26" borderId="17" applyFont="true" applyBorder="true" applyAlignment="true" applyProtection="false">
      <alignment horizontal="general" vertical="bottom" textRotation="0" wrapText="false" indent="0" shrinkToFit="false"/>
    </xf>
    <xf numFmtId="164" fontId="0" fillId="26" borderId="17" applyFont="true" applyBorder="true" applyAlignment="true" applyProtection="false">
      <alignment horizontal="general" vertical="bottom" textRotation="0" wrapText="false" indent="0" shrinkToFit="false"/>
    </xf>
    <xf numFmtId="164" fontId="0" fillId="26" borderId="16" applyFont="true" applyBorder="true" applyAlignment="true" applyProtection="false">
      <alignment horizontal="general" vertical="bottom" textRotation="0" wrapText="false" indent="0" shrinkToFit="false"/>
    </xf>
    <xf numFmtId="164" fontId="0" fillId="26" borderId="16" applyFont="true" applyBorder="true" applyAlignment="true" applyProtection="false">
      <alignment horizontal="general" vertical="bottom" textRotation="0" wrapText="false" indent="0" shrinkToFit="false"/>
    </xf>
    <xf numFmtId="164" fontId="41" fillId="3" borderId="0" applyFont="true" applyBorder="false" applyAlignment="true" applyProtection="false">
      <alignment horizontal="general" vertical="bottom" textRotation="0" wrapText="false" indent="0" shrinkToFit="false"/>
    </xf>
    <xf numFmtId="164" fontId="42" fillId="21" borderId="18" applyFont="true" applyBorder="true" applyAlignment="true" applyProtection="false">
      <alignment horizontal="general" vertical="bottom" textRotation="0" wrapText="false" indent="0" shrinkToFit="false"/>
    </xf>
    <xf numFmtId="176"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11" fillId="21" borderId="5" applyFont="true" applyBorder="true" applyAlignment="true" applyProtection="true">
      <alignment horizontal="general" vertical="bottom" textRotation="0" wrapText="false" indent="0" shrinkToFit="false"/>
      <protection locked="true" hidden="false"/>
    </xf>
    <xf numFmtId="164" fontId="43" fillId="17" borderId="0" applyFont="true" applyBorder="true" applyAlignment="true" applyProtection="true">
      <alignment horizontal="center" vertical="bottom" textRotation="0" wrapText="false" indent="0" shrinkToFit="false"/>
      <protection locked="true" hidden="false"/>
    </xf>
    <xf numFmtId="164" fontId="19" fillId="21" borderId="0" applyFont="true" applyBorder="true" applyAlignment="true" applyProtection="true">
      <alignment horizontal="right" vertical="bottom" textRotation="0" wrapText="false" indent="0" shrinkToFit="false"/>
      <protection locked="true" hidden="false"/>
    </xf>
    <xf numFmtId="164" fontId="44" fillId="21" borderId="5" applyFont="true" applyBorder="true" applyAlignment="true" applyProtection="true">
      <alignment horizontal="left" vertical="top" textRotation="0" wrapText="true" indent="0" shrinkToFit="false"/>
      <protection locked="true" hidden="false"/>
    </xf>
    <xf numFmtId="164" fontId="44" fillId="21" borderId="19" applyFont="true" applyBorder="true" applyAlignment="true" applyProtection="true">
      <alignment horizontal="left" vertical="top" textRotation="0" wrapText="true" indent="0" shrinkToFit="false"/>
      <protection locked="true" hidden="false"/>
    </xf>
    <xf numFmtId="164" fontId="44" fillId="21" borderId="20" applyFont="true" applyBorder="true" applyAlignment="true" applyProtection="true">
      <alignment horizontal="left" vertical="top" textRotation="0" wrapText="false" indent="0" shrinkToFit="false"/>
      <protection locked="true" hidden="false"/>
    </xf>
    <xf numFmtId="164" fontId="45" fillId="21" borderId="20" applyFont="true" applyBorder="true" applyAlignment="true" applyProtection="true">
      <alignment horizontal="left" vertical="top" textRotation="0" wrapText="true" indent="0" shrinkToFit="false"/>
      <protection locked="true" hidden="false"/>
    </xf>
    <xf numFmtId="164" fontId="0" fillId="8" borderId="0" applyFont="true" applyBorder="false" applyAlignment="true" applyProtection="false">
      <alignment horizontal="left" vertical="center" textRotation="0" wrapText="false" indent="0" shrinkToFit="false"/>
    </xf>
    <xf numFmtId="164" fontId="4" fillId="0" borderId="21" applyFont="true" applyBorder="true" applyAlignment="true" applyProtection="false">
      <alignment horizontal="left" vertical="center" textRotation="0" wrapText="true" indent="2" shrinkToFit="false"/>
    </xf>
    <xf numFmtId="177" fontId="4" fillId="0" borderId="21" applyFont="true" applyBorder="true" applyAlignment="true" applyProtection="false">
      <alignment horizontal="right" vertical="center" textRotation="0" wrapText="true" indent="0" shrinkToFit="false"/>
    </xf>
    <xf numFmtId="164" fontId="4" fillId="0" borderId="0" applyFont="true" applyBorder="false" applyAlignment="true" applyProtection="false">
      <alignment horizontal="left" vertical="center" textRotation="0" wrapText="true" indent="0" shrinkToFit="false"/>
    </xf>
    <xf numFmtId="164" fontId="4" fillId="0" borderId="0" applyFont="true" applyBorder="false" applyAlignment="true" applyProtection="false">
      <alignment horizontal="left" vertical="center" textRotation="0" wrapText="true" indent="2" shrinkToFit="false"/>
    </xf>
    <xf numFmtId="177" fontId="4" fillId="0" borderId="0" applyFont="true" applyBorder="false" applyAlignment="true" applyProtection="false">
      <alignment horizontal="right" vertical="center" textRotation="0" wrapText="true" indent="0" shrinkToFit="false"/>
    </xf>
    <xf numFmtId="178" fontId="4" fillId="0" borderId="0" applyFont="true" applyBorder="false" applyAlignment="true" applyProtection="false">
      <alignment horizontal="right" vertical="center" textRotation="0" wrapText="true" indent="0" shrinkToFit="false"/>
    </xf>
    <xf numFmtId="164" fontId="4" fillId="0" borderId="22" applyFont="true" applyBorder="true" applyAlignment="true" applyProtection="false">
      <alignment horizontal="left" vertical="center" textRotation="0" wrapText="true" indent="0" shrinkToFit="false"/>
    </xf>
    <xf numFmtId="164" fontId="4" fillId="0" borderId="22" applyFont="true" applyBorder="true" applyAlignment="true" applyProtection="false">
      <alignment horizontal="left" vertical="center" textRotation="0" wrapText="true" indent="2" shrinkToFit="false"/>
    </xf>
    <xf numFmtId="177" fontId="4" fillId="0" borderId="22" applyFont="true" applyBorder="true" applyAlignment="true" applyProtection="false">
      <alignment horizontal="right" vertical="center" textRotation="0" wrapText="true" indent="0" shrinkToFit="false"/>
    </xf>
    <xf numFmtId="164" fontId="4" fillId="0" borderId="0" applyFont="true" applyBorder="false" applyAlignment="true" applyProtection="false">
      <alignment horizontal="general" vertical="center" textRotation="0" wrapText="tru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center" textRotation="0" wrapText="true" indent="0" shrinkToFit="false"/>
    </xf>
    <xf numFmtId="164" fontId="4" fillId="0" borderId="0" applyFont="true" applyBorder="false" applyAlignment="true" applyProtection="false">
      <alignment horizontal="general" vertical="center" textRotation="0" wrapText="true" indent="0" shrinkToFit="false"/>
    </xf>
    <xf numFmtId="164" fontId="0" fillId="0" borderId="0" applyFont="true" applyBorder="false" applyAlignment="true" applyProtection="false">
      <alignment horizontal="right" vertical="center" textRotation="0" wrapText="false" indent="0" shrinkToFit="false"/>
    </xf>
    <xf numFmtId="164" fontId="46" fillId="0" borderId="0" applyFont="true" applyBorder="false" applyAlignment="true" applyProtection="false">
      <alignment horizontal="left" vertical="center" textRotation="0" wrapText="true" indent="0" shrinkToFit="false"/>
    </xf>
    <xf numFmtId="164" fontId="46" fillId="0" borderId="0" applyFont="true" applyBorder="false" applyAlignment="true" applyProtection="false">
      <alignment horizontal="left" vertical="center" textRotation="0" wrapText="true" indent="0" shrinkToFit="false"/>
    </xf>
    <xf numFmtId="164" fontId="47" fillId="0" borderId="0" applyFont="true" applyBorder="false" applyAlignment="true" applyProtection="false">
      <alignment horizontal="general" vertical="center" textRotation="0" wrapText="true" indent="0" shrinkToFit="false"/>
    </xf>
    <xf numFmtId="164" fontId="0" fillId="0" borderId="23" applyFont="true" applyBorder="true" applyAlignment="true" applyProtection="false">
      <alignment horizontal="center" vertical="center" textRotation="0" wrapText="true" indent="0" shrinkToFit="false"/>
    </xf>
    <xf numFmtId="164" fontId="46" fillId="0" borderId="23" applyFont="true" applyBorder="true" applyAlignment="true" applyProtection="false">
      <alignment horizontal="center" vertical="center" textRotation="0" wrapText="true" indent="0" shrinkToFit="false"/>
    </xf>
    <xf numFmtId="164" fontId="46" fillId="0" borderId="23" applyFont="true" applyBorder="true" applyAlignment="true" applyProtection="false">
      <alignment horizontal="center" vertical="center" textRotation="0" wrapText="true" indent="0" shrinkToFit="false"/>
    </xf>
    <xf numFmtId="164" fontId="4" fillId="0" borderId="21" applyFont="true" applyBorder="true" applyAlignment="true" applyProtection="false">
      <alignment horizontal="left" vertical="center" textRotation="0" wrapText="tru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48"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left" vertical="bottom" textRotation="0" wrapText="true" indent="0" shrinkToFit="false"/>
      <protection locked="true" hidden="false"/>
    </xf>
    <xf numFmtId="164" fontId="4" fillId="0" borderId="0" applyFont="true" applyBorder="true" applyAlignment="true" applyProtection="true">
      <alignment horizontal="general" vertical="top" textRotation="0" wrapText="false" indent="0" shrinkToFit="false"/>
      <protection locked="true" hidden="false"/>
    </xf>
    <xf numFmtId="164" fontId="49" fillId="0" borderId="24" applyFont="true" applyBorder="true" applyAlignment="true" applyProtection="true">
      <alignment horizontal="general" vertical="bottom" textRotation="0" wrapText="false" indent="0" shrinkToFit="false"/>
      <protection locked="true" hidden="false"/>
    </xf>
    <xf numFmtId="164" fontId="50" fillId="0" borderId="0" applyFont="true" applyBorder="true" applyAlignment="true" applyProtection="true">
      <alignment horizontal="general" vertical="bottom" textRotation="0" wrapText="false" indent="0" shrinkToFit="false"/>
      <protection locked="true" hidden="false"/>
    </xf>
    <xf numFmtId="164" fontId="51" fillId="0" borderId="0" applyFont="true" applyBorder="true" applyAlignment="true" applyProtection="true">
      <alignment horizontal="left" vertical="top" textRotation="0" wrapText="false" indent="0" shrinkToFit="false"/>
      <protection locked="true" hidden="false"/>
    </xf>
    <xf numFmtId="164" fontId="18" fillId="21" borderId="0" applyFont="true" applyBorder="true" applyAlignment="true" applyProtection="true">
      <alignment horizontal="center" vertical="bottom" textRotation="0" wrapText="false" indent="0" shrinkToFit="false"/>
      <protection locked="true" hidden="false"/>
    </xf>
    <xf numFmtId="179" fontId="8" fillId="27" borderId="25" applyFont="true" applyBorder="true" applyAlignment="true" applyProtection="true">
      <alignment horizontal="center" vertical="center" textRotation="0" wrapText="false" indent="0" shrinkToFit="false"/>
      <protection locked="true" hidden="false"/>
    </xf>
    <xf numFmtId="164" fontId="52" fillId="0" borderId="0" applyFont="true" applyBorder="false" applyAlignment="true" applyProtection="false">
      <alignment horizontal="general" vertical="bottom" textRotation="0" wrapText="false" indent="0" shrinkToFit="false"/>
    </xf>
    <xf numFmtId="164" fontId="53" fillId="0" borderId="0" applyFont="true" applyBorder="false" applyAlignment="true" applyProtection="false">
      <alignment horizontal="general" vertical="bottom" textRotation="0" wrapText="false" indent="0" shrinkToFit="false"/>
    </xf>
    <xf numFmtId="164" fontId="54" fillId="0" borderId="0" applyFont="true" applyBorder="true" applyAlignment="true" applyProtection="true">
      <alignment horizontal="general" vertical="top" textRotation="0" wrapText="false" indent="0" shrinkToFit="false"/>
      <protection locked="true" hidden="false"/>
    </xf>
    <xf numFmtId="164" fontId="55" fillId="0" borderId="0" applyFont="true" applyBorder="false" applyAlignment="true" applyProtection="false">
      <alignment horizontal="general" vertical="bottom" textRotation="0" wrapText="false" indent="0" shrinkToFit="false"/>
    </xf>
    <xf numFmtId="164" fontId="56" fillId="21" borderId="0" applyFont="true" applyBorder="true" applyAlignment="true" applyProtection="true">
      <alignment horizontal="general" vertical="bottom" textRotation="0" wrapText="false" indent="0" shrinkToFit="false"/>
      <protection locked="true" hidden="false"/>
    </xf>
    <xf numFmtId="164" fontId="55" fillId="0" borderId="0" applyFont="true" applyBorder="false" applyAlignment="true" applyProtection="false">
      <alignment horizontal="general" vertical="bottom" textRotation="0" wrapText="false" indent="0" shrinkToFit="false"/>
    </xf>
    <xf numFmtId="164" fontId="27" fillId="0" borderId="8" applyFont="true" applyBorder="true" applyAlignment="true" applyProtection="false">
      <alignment horizontal="general" vertical="bottom" textRotation="0" wrapText="false" indent="0" shrinkToFit="false"/>
    </xf>
    <xf numFmtId="164" fontId="28" fillId="0" borderId="11" applyFont="true" applyBorder="true" applyAlignment="true" applyProtection="false">
      <alignment horizontal="general" vertical="bottom" textRotation="0" wrapText="false" indent="0" shrinkToFit="false"/>
    </xf>
    <xf numFmtId="164" fontId="29" fillId="0" borderId="10" applyFont="true" applyBorder="tru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55" fillId="0" borderId="0" applyFont="true" applyBorder="false" applyAlignment="true" applyProtection="false">
      <alignment horizontal="general" vertical="bottom" textRotation="0" wrapText="false" indent="0" shrinkToFit="false"/>
    </xf>
    <xf numFmtId="164" fontId="57" fillId="0" borderId="26" applyFont="true" applyBorder="true" applyAlignment="true" applyProtection="false">
      <alignment horizontal="general" vertical="bottom" textRotation="0" wrapText="false" indent="0" shrinkToFit="false"/>
    </xf>
    <xf numFmtId="164" fontId="58" fillId="0" borderId="26" applyFont="true" applyBorder="true" applyAlignment="true" applyProtection="false">
      <alignment horizontal="general" vertical="bottom" textRotation="0" wrapText="false" indent="0" shrinkToFit="false"/>
    </xf>
    <xf numFmtId="164" fontId="58" fillId="0" borderId="26" applyFont="true" applyBorder="true" applyAlignment="true" applyProtection="false">
      <alignment horizontal="general" vertical="bottom" textRotation="0" wrapText="false" indent="0" shrinkToFit="false"/>
    </xf>
    <xf numFmtId="164" fontId="59" fillId="21" borderId="27" applyFont="true" applyBorder="true" applyAlignment="true" applyProtection="false">
      <alignment horizontal="general" vertical="bottom" textRotation="0" wrapText="false" indent="0" shrinkToFit="false"/>
    </xf>
    <xf numFmtId="164" fontId="9" fillId="3" borderId="0" applyFont="true" applyBorder="false" applyAlignment="true" applyProtection="false">
      <alignment horizontal="general" vertical="bottom" textRotation="0" wrapText="false" indent="0" shrinkToFit="false"/>
    </xf>
    <xf numFmtId="164" fontId="60" fillId="4" borderId="0" applyFont="true" applyBorder="false" applyAlignment="true" applyProtection="false">
      <alignment horizontal="general" vertical="bottom" textRotation="0" wrapText="false" indent="0" shrinkToFit="false"/>
    </xf>
    <xf numFmtId="164" fontId="23" fillId="0" borderId="0" applyFont="true" applyBorder="false" applyAlignment="true" applyProtection="false">
      <alignment horizontal="general" vertical="bottom" textRotation="0" wrapText="false" indent="0" shrinkToFit="false"/>
    </xf>
    <xf numFmtId="164" fontId="61" fillId="0" borderId="0" applyFont="true" applyBorder="false" applyAlignment="true" applyProtection="false">
      <alignment horizontal="general" vertical="bottom" textRotation="0" wrapText="false" indent="0" shrinkToFit="false"/>
    </xf>
    <xf numFmtId="164" fontId="61" fillId="0" borderId="0" applyFont="true" applyBorder="false" applyAlignment="true" applyProtection="false">
      <alignment horizontal="general" vertical="bottom" textRotation="0" wrapText="false" indent="0" shrinkToFit="false"/>
    </xf>
    <xf numFmtId="180"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64" fontId="76" fillId="0" borderId="9" applyFont="true" applyBorder="true" applyAlignment="true" applyProtection="false">
      <alignment horizontal="general" vertical="bottom" textRotation="0" wrapText="false" indent="0" shrinkToFit="false"/>
    </xf>
    <xf numFmtId="164" fontId="78" fillId="0" borderId="28" applyFont="true" applyBorder="true" applyAlignment="true" applyProtection="false">
      <alignment horizontal="general" vertical="bottom" textRotation="0" wrapText="false" indent="0" shrinkToFit="false"/>
    </xf>
    <xf numFmtId="164" fontId="86" fillId="0" borderId="29" applyFont="true" applyBorder="tru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0" fillId="29" borderId="0" applyFont="true" applyBorder="false" applyAlignment="true" applyProtection="false">
      <alignment horizontal="general" vertical="bottom" textRotation="0" wrapText="false" indent="0" shrinkToFit="false"/>
    </xf>
    <xf numFmtId="164" fontId="0" fillId="30" borderId="0" applyFont="true" applyBorder="false" applyAlignment="true" applyProtection="false">
      <alignment horizontal="general" vertical="bottom" textRotation="0" wrapText="false" indent="0" shrinkToFit="false"/>
    </xf>
    <xf numFmtId="164" fontId="6" fillId="31" borderId="0" applyFont="true" applyBorder="false" applyAlignment="true" applyProtection="false">
      <alignment horizontal="general" vertical="bottom" textRotation="0" wrapText="false" indent="0" shrinkToFit="false"/>
    </xf>
    <xf numFmtId="164" fontId="0" fillId="32" borderId="0" applyFont="true" applyBorder="false" applyAlignment="true" applyProtection="false">
      <alignment horizontal="general" vertical="bottom" textRotation="0" wrapText="false" indent="0" shrinkToFit="false"/>
    </xf>
    <xf numFmtId="164" fontId="0" fillId="33" borderId="0" applyFont="true" applyBorder="false" applyAlignment="true" applyProtection="false">
      <alignment horizontal="general" vertical="bottom" textRotation="0" wrapText="false" indent="0" shrinkToFit="false"/>
    </xf>
    <xf numFmtId="164" fontId="6" fillId="34" borderId="0" applyFont="true" applyBorder="false" applyAlignment="true" applyProtection="false">
      <alignment horizontal="general" vertical="bottom" textRotation="0" wrapText="false" indent="0" shrinkToFit="false"/>
    </xf>
    <xf numFmtId="164" fontId="6" fillId="35" borderId="0" applyFont="true" applyBorder="false" applyAlignment="true" applyProtection="false">
      <alignment horizontal="general" vertical="bottom" textRotation="0" wrapText="false" indent="0" shrinkToFit="false"/>
    </xf>
    <xf numFmtId="164" fontId="6" fillId="36" borderId="0" applyFont="true" applyBorder="false" applyAlignment="true" applyProtection="false">
      <alignment horizontal="general" vertical="bottom" textRotation="0" wrapText="false" indent="0" shrinkToFit="false"/>
    </xf>
    <xf numFmtId="164" fontId="6" fillId="37" borderId="0" applyFont="true" applyBorder="false" applyAlignment="true" applyProtection="false">
      <alignment horizontal="general" vertical="bottom" textRotation="0" wrapText="false" indent="0" shrinkToFit="false"/>
    </xf>
    <xf numFmtId="164" fontId="0" fillId="38" borderId="0" applyFont="true" applyBorder="false" applyAlignment="true" applyProtection="false">
      <alignment horizontal="general" vertical="bottom" textRotation="0" wrapText="false" indent="0" shrinkToFit="false"/>
    </xf>
    <xf numFmtId="164" fontId="6" fillId="39" borderId="0" applyFont="true" applyBorder="false" applyAlignment="true" applyProtection="false">
      <alignment horizontal="general" vertical="bottom" textRotation="0" wrapText="false" indent="0" shrinkToFit="false"/>
    </xf>
    <xf numFmtId="164" fontId="0" fillId="40" borderId="0" applyFont="true" applyBorder="false" applyAlignment="true" applyProtection="false">
      <alignment horizontal="general" vertical="bottom" textRotation="0" wrapText="false" indent="0" shrinkToFit="false"/>
    </xf>
  </cellStyleXfs>
  <cellXfs count="26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4" borderId="0" xfId="0" applyFont="false" applyBorder="false" applyAlignment="false" applyProtection="false">
      <alignment horizontal="general" vertical="bottom" textRotation="0" wrapText="false" indent="0" shrinkToFit="false"/>
      <protection locked="true" hidden="false"/>
    </xf>
    <xf numFmtId="164" fontId="62" fillId="41" borderId="0" xfId="0" applyFont="true" applyBorder="false" applyAlignment="true" applyProtection="false">
      <alignment horizontal="right" vertical="bottom" textRotation="0" wrapText="true" indent="0" shrinkToFit="false"/>
      <protection locked="true" hidden="false"/>
    </xf>
    <xf numFmtId="164" fontId="63" fillId="41" borderId="0" xfId="0" applyFont="true" applyBorder="false" applyAlignment="true" applyProtection="false">
      <alignment horizontal="right" vertical="bottom" textRotation="0" wrapText="true" indent="0" shrinkToFit="false"/>
      <protection locked="true" hidden="false"/>
    </xf>
    <xf numFmtId="164" fontId="64" fillId="24" borderId="0" xfId="0" applyFont="true" applyBorder="false" applyAlignment="true" applyProtection="false">
      <alignment horizontal="center" vertical="center" textRotation="0" wrapText="false" indent="0" shrinkToFit="false"/>
      <protection locked="true" hidden="false"/>
    </xf>
    <xf numFmtId="182" fontId="65" fillId="24" borderId="0" xfId="0" applyFont="true" applyBorder="false" applyAlignment="true" applyProtection="false">
      <alignment horizontal="center" vertical="top" textRotation="0" wrapText="false" indent="0" shrinkToFit="false"/>
      <protection locked="true" hidden="false"/>
    </xf>
    <xf numFmtId="164" fontId="66" fillId="24" borderId="0" xfId="0" applyFont="true" applyBorder="false" applyAlignment="true" applyProtection="false">
      <alignment horizontal="left" vertical="top" textRotation="0" wrapText="true" indent="2" shrinkToFit="false"/>
      <protection locked="true" hidden="false"/>
    </xf>
    <xf numFmtId="164" fontId="63" fillId="24" borderId="0" xfId="0" applyFont="true" applyBorder="false" applyAlignment="true" applyProtection="false">
      <alignment horizontal="left" vertical="center" textRotation="0" wrapText="true" indent="2" shrinkToFit="false"/>
      <protection locked="true" hidden="false"/>
    </xf>
    <xf numFmtId="164" fontId="0" fillId="24" borderId="0" xfId="0" applyFont="false" applyBorder="false" applyAlignment="true" applyProtection="false">
      <alignment horizontal="general" vertical="bottom" textRotation="0" wrapText="true" indent="0" shrinkToFit="false"/>
      <protection locked="true" hidden="false"/>
    </xf>
    <xf numFmtId="164" fontId="67" fillId="24" borderId="5" xfId="0" applyFont="true" applyBorder="true" applyAlignment="true" applyProtection="false">
      <alignment horizontal="left" vertical="bottom" textRotation="0" wrapText="true" indent="2" shrinkToFit="false"/>
      <protection locked="true" hidden="false"/>
    </xf>
    <xf numFmtId="164" fontId="69" fillId="24" borderId="0" xfId="0" applyFont="true" applyBorder="false" applyAlignment="false" applyProtection="false">
      <alignment horizontal="general" vertical="bottom" textRotation="0" wrapText="false" indent="0" shrinkToFit="false"/>
      <protection locked="true" hidden="false"/>
    </xf>
    <xf numFmtId="164" fontId="70" fillId="24" borderId="30" xfId="0" applyFont="true" applyBorder="true" applyAlignment="true" applyProtection="false">
      <alignment horizontal="left" vertical="bottom" textRotation="0" wrapText="false" indent="2" shrinkToFit="false"/>
      <protection locked="true" hidden="false"/>
    </xf>
    <xf numFmtId="164" fontId="71" fillId="24" borderId="15" xfId="20" applyFont="true" applyBorder="true" applyAlignment="true" applyProtection="true">
      <alignment horizontal="left" vertical="bottom" textRotation="0" wrapText="false" indent="2" shrinkToFit="false"/>
      <protection locked="true" hidden="false"/>
    </xf>
    <xf numFmtId="164" fontId="71" fillId="24" borderId="13" xfId="20" applyFont="false" applyBorder="true" applyAlignment="true" applyProtection="true">
      <alignment horizontal="left" vertical="bottom" textRotation="0" wrapText="false" indent="2" shrinkToFit="false"/>
      <protection locked="true" hidden="false"/>
    </xf>
    <xf numFmtId="164" fontId="72" fillId="24" borderId="30" xfId="0" applyFont="true" applyBorder="true" applyAlignment="true" applyProtection="false">
      <alignment horizontal="left" vertical="bottom" textRotation="0" wrapText="true" indent="2" shrinkToFit="false"/>
      <protection locked="true" hidden="false"/>
    </xf>
    <xf numFmtId="164" fontId="73" fillId="24" borderId="13" xfId="0" applyFont="true" applyBorder="true" applyAlignment="true" applyProtection="false">
      <alignment horizontal="left" vertical="bottom" textRotation="0" wrapText="true" indent="2" shrinkToFit="false"/>
      <protection locked="true" hidden="false"/>
    </xf>
    <xf numFmtId="164" fontId="73" fillId="0" borderId="13" xfId="0" applyFont="true" applyBorder="true" applyAlignment="true" applyProtection="false">
      <alignment horizontal="left" vertical="bottom" textRotation="0" wrapText="true" indent="2" shrinkToFit="false"/>
      <protection locked="true" hidden="false"/>
    </xf>
    <xf numFmtId="164" fontId="74" fillId="24" borderId="13" xfId="0" applyFont="true" applyBorder="true" applyAlignment="true" applyProtection="false">
      <alignment horizontal="left" vertical="bottom" textRotation="0" wrapText="false" indent="2" shrinkToFit="false"/>
      <protection locked="true" hidden="false"/>
    </xf>
    <xf numFmtId="164" fontId="73" fillId="24" borderId="15" xfId="0" applyFont="true" applyBorder="true" applyAlignment="true" applyProtection="false">
      <alignment horizontal="left" vertical="bottom" textRotation="0" wrapText="true" indent="2" shrinkToFit="false"/>
      <protection locked="true" hidden="false"/>
    </xf>
    <xf numFmtId="164" fontId="0" fillId="42" borderId="0" xfId="0" applyFont="false" applyBorder="false" applyAlignment="false" applyProtection="true">
      <alignment horizontal="general" vertical="bottom" textRotation="0" wrapText="false" indent="0" shrinkToFit="false"/>
      <protection locked="false" hidden="false"/>
    </xf>
    <xf numFmtId="164" fontId="0" fillId="42" borderId="0" xfId="0" applyFont="false" applyBorder="false" applyAlignment="false" applyProtection="false">
      <alignment horizontal="general" vertical="bottom" textRotation="0" wrapText="false" indent="0" shrinkToFit="false"/>
      <protection locked="true" hidden="false"/>
    </xf>
    <xf numFmtId="164" fontId="75" fillId="24" borderId="31" xfId="281" applyFont="true" applyBorder="true" applyAlignment="true" applyProtection="true">
      <alignment horizontal="left" vertical="bottom" textRotation="0" wrapText="false" indent="2" shrinkToFit="false"/>
      <protection locked="false" hidden="false"/>
    </xf>
    <xf numFmtId="164" fontId="75" fillId="24" borderId="31" xfId="281" applyFont="true" applyBorder="true" applyAlignment="true" applyProtection="true">
      <alignment horizontal="general" vertical="bottom" textRotation="0" wrapText="false" indent="0" shrinkToFit="false"/>
      <protection locked="false" hidden="false"/>
    </xf>
    <xf numFmtId="164" fontId="77" fillId="43" borderId="32" xfId="282" applyFont="true" applyBorder="true" applyAlignment="true" applyProtection="true">
      <alignment horizontal="center" vertical="bottom" textRotation="90" wrapText="true" indent="0" shrinkToFit="false"/>
      <protection locked="false" hidden="false"/>
    </xf>
    <xf numFmtId="164" fontId="34" fillId="24" borderId="0" xfId="281" applyFont="true" applyBorder="true" applyAlignment="true" applyProtection="true">
      <alignment horizontal="center" vertical="bottom" textRotation="90" wrapText="false" indent="0" shrinkToFit="false"/>
      <protection locked="false" hidden="false"/>
    </xf>
    <xf numFmtId="164" fontId="79" fillId="24" borderId="0" xfId="281" applyFont="true" applyBorder="true" applyAlignment="true" applyProtection="true">
      <alignment horizontal="center" vertical="bottom" textRotation="90" wrapText="true" indent="0" shrinkToFit="false"/>
      <protection locked="false" hidden="false"/>
    </xf>
    <xf numFmtId="164" fontId="80" fillId="44" borderId="33" xfId="282" applyFont="true" applyBorder="true" applyAlignment="true" applyProtection="true">
      <alignment horizontal="center" vertical="bottom" textRotation="90" wrapText="true" indent="0" shrinkToFit="false"/>
      <protection locked="false" hidden="false"/>
    </xf>
    <xf numFmtId="164" fontId="81" fillId="24" borderId="32" xfId="281" applyFont="true" applyBorder="true" applyAlignment="true" applyProtection="true">
      <alignment horizontal="center" vertical="bottom" textRotation="90" wrapText="true" indent="0" shrinkToFit="false"/>
      <protection locked="false" hidden="false"/>
    </xf>
    <xf numFmtId="164" fontId="82" fillId="24" borderId="32" xfId="281" applyFont="true" applyBorder="true" applyAlignment="true" applyProtection="true">
      <alignment horizontal="center" vertical="bottom" textRotation="90" wrapText="true" indent="0" shrinkToFit="false"/>
      <protection locked="false" hidden="false"/>
    </xf>
    <xf numFmtId="164" fontId="83" fillId="45" borderId="32" xfId="282" applyFont="true" applyBorder="true" applyAlignment="true" applyProtection="true">
      <alignment horizontal="center" vertical="bottom" textRotation="90" wrapText="true" indent="0" shrinkToFit="false"/>
      <protection locked="false" hidden="false"/>
    </xf>
    <xf numFmtId="164" fontId="84" fillId="24" borderId="32" xfId="281" applyFont="true" applyBorder="true" applyAlignment="true" applyProtection="true">
      <alignment horizontal="center" vertical="bottom" textRotation="90" wrapText="true" indent="0" shrinkToFit="false"/>
      <protection locked="false" hidden="false"/>
    </xf>
    <xf numFmtId="164" fontId="85" fillId="24" borderId="32" xfId="283" applyFont="true" applyBorder="true" applyAlignment="true" applyProtection="true">
      <alignment horizontal="center" vertical="bottom" textRotation="90" wrapText="true" indent="0" shrinkToFit="false"/>
      <protection locked="false" hidden="false"/>
    </xf>
    <xf numFmtId="164" fontId="87" fillId="24" borderId="32" xfId="283" applyFont="true" applyBorder="true" applyAlignment="true" applyProtection="true">
      <alignment horizontal="center" vertical="bottom" textRotation="90" wrapText="true" indent="0" shrinkToFit="false"/>
      <protection locked="false" hidden="false"/>
    </xf>
    <xf numFmtId="164" fontId="88" fillId="24" borderId="32" xfId="281" applyFont="true" applyBorder="true" applyAlignment="true" applyProtection="true">
      <alignment horizontal="center" vertical="bottom" textRotation="90" wrapText="true" indent="0" shrinkToFit="false"/>
      <protection locked="false" hidden="false"/>
    </xf>
    <xf numFmtId="164" fontId="89" fillId="46" borderId="32" xfId="282" applyFont="true" applyBorder="true" applyAlignment="true" applyProtection="true">
      <alignment horizontal="center" vertical="bottom" textRotation="90" wrapText="true" indent="0" shrinkToFit="false"/>
      <protection locked="false" hidden="false"/>
    </xf>
    <xf numFmtId="164" fontId="90" fillId="24" borderId="32" xfId="281" applyFont="true" applyBorder="true" applyAlignment="true" applyProtection="true">
      <alignment horizontal="center" vertical="bottom" textRotation="90" wrapText="true" indent="0" shrinkToFit="false"/>
      <protection locked="false" hidden="false"/>
    </xf>
    <xf numFmtId="164" fontId="91" fillId="24" borderId="32" xfId="283" applyFont="true" applyBorder="true" applyAlignment="true" applyProtection="true">
      <alignment horizontal="center" vertical="bottom" textRotation="90" wrapText="true" indent="0" shrinkToFit="false"/>
      <protection locked="false" hidden="false"/>
    </xf>
    <xf numFmtId="164" fontId="34" fillId="24" borderId="0" xfId="281" applyFont="true" applyBorder="true" applyAlignment="true" applyProtection="true">
      <alignment horizontal="center" vertical="bottom" textRotation="90" wrapText="true" indent="0" shrinkToFit="false"/>
      <protection locked="false" hidden="false"/>
    </xf>
    <xf numFmtId="164" fontId="92" fillId="24" borderId="0" xfId="281" applyFont="true" applyBorder="true" applyAlignment="true" applyProtection="true">
      <alignment horizontal="left" vertical="bottom" textRotation="0" wrapText="false" indent="2" shrinkToFit="false"/>
      <protection locked="false" hidden="false"/>
    </xf>
    <xf numFmtId="164" fontId="92" fillId="24" borderId="0" xfId="281" applyFont="true" applyBorder="true" applyAlignment="true" applyProtection="true">
      <alignment horizontal="general" vertical="bottom" textRotation="0" wrapText="false" indent="0" shrinkToFit="false"/>
      <protection locked="false" hidden="false"/>
    </xf>
    <xf numFmtId="183" fontId="75" fillId="24" borderId="34" xfId="202" applyFont="true" applyBorder="true" applyAlignment="true" applyProtection="true">
      <alignment horizontal="left" vertical="bottom" textRotation="0" wrapText="false" indent="2" shrinkToFit="false"/>
      <protection locked="false" hidden="false"/>
    </xf>
    <xf numFmtId="179" fontId="8" fillId="27" borderId="35" xfId="0" applyFont="true" applyBorder="true" applyAlignment="true" applyProtection="true">
      <alignment horizontal="center" vertical="center" textRotation="0" wrapText="false" indent="0" shrinkToFit="false"/>
      <protection locked="false" hidden="false"/>
    </xf>
    <xf numFmtId="183" fontId="93" fillId="24" borderId="35" xfId="0" applyFont="true" applyBorder="true" applyAlignment="true" applyProtection="true">
      <alignment horizontal="center" vertical="bottom" textRotation="0" wrapText="false" indent="0" shrinkToFit="false"/>
      <protection locked="false" hidden="false"/>
    </xf>
    <xf numFmtId="179" fontId="94" fillId="24" borderId="35" xfId="0" applyFont="true" applyBorder="true" applyAlignment="true" applyProtection="true">
      <alignment horizontal="center" vertical="bottom" textRotation="0" wrapText="false" indent="0" shrinkToFit="false"/>
      <protection locked="false" hidden="false"/>
    </xf>
    <xf numFmtId="179" fontId="8" fillId="47" borderId="35" xfId="0" applyFont="true" applyBorder="true" applyAlignment="true" applyProtection="true">
      <alignment horizontal="center" vertical="center" textRotation="0" wrapText="false" indent="0" shrinkToFit="false"/>
      <protection locked="false" hidden="false"/>
    </xf>
    <xf numFmtId="179" fontId="8" fillId="48" borderId="35" xfId="0" applyFont="true" applyBorder="true" applyAlignment="true" applyProtection="true">
      <alignment horizontal="center" vertical="center" textRotation="0" wrapText="false" indent="0" shrinkToFit="false"/>
      <protection locked="false" hidden="false"/>
    </xf>
    <xf numFmtId="179" fontId="8" fillId="49" borderId="35" xfId="0" applyFont="true" applyBorder="true" applyAlignment="true" applyProtection="true">
      <alignment horizontal="center" vertical="center" textRotation="0" wrapText="false" indent="0" shrinkToFit="false"/>
      <protection locked="false" hidden="false"/>
    </xf>
    <xf numFmtId="179" fontId="8" fillId="50" borderId="35" xfId="0" applyFont="true" applyBorder="true" applyAlignment="true" applyProtection="true">
      <alignment horizontal="center" vertical="center" textRotation="0" wrapText="false" indent="0" shrinkToFit="false"/>
      <protection locked="false" hidden="false"/>
    </xf>
    <xf numFmtId="183" fontId="8" fillId="24" borderId="35" xfId="0" applyFont="true" applyBorder="true" applyAlignment="true" applyProtection="true">
      <alignment horizontal="center" vertical="bottom" textRotation="0" wrapText="false" indent="0" shrinkToFit="false"/>
      <protection locked="false" hidden="false"/>
    </xf>
    <xf numFmtId="176" fontId="8" fillId="24" borderId="35" xfId="19" applyFont="true" applyBorder="true" applyAlignment="true" applyProtection="true">
      <alignment horizontal="general" vertical="bottom" textRotation="0" wrapText="false" indent="0" shrinkToFit="false"/>
      <protection locked="false" hidden="false"/>
    </xf>
    <xf numFmtId="172" fontId="8" fillId="24" borderId="35" xfId="0" applyFont="true" applyBorder="true" applyAlignment="false" applyProtection="true">
      <alignment horizontal="general" vertical="bottom" textRotation="0" wrapText="false" indent="0" shrinkToFit="false"/>
      <protection locked="false" hidden="false"/>
    </xf>
    <xf numFmtId="164" fontId="16" fillId="24" borderId="0" xfId="284" applyFont="true" applyBorder="true" applyAlignment="true" applyProtection="true">
      <alignment horizontal="general" vertical="bottom" textRotation="0" wrapText="false" indent="0" shrinkToFit="false"/>
      <protection locked="true" hidden="false"/>
    </xf>
    <xf numFmtId="164" fontId="95" fillId="24" borderId="0" xfId="285" applyFont="true" applyBorder="true" applyAlignment="true" applyProtection="true">
      <alignment horizontal="general" vertical="bottom" textRotation="0" wrapText="false" indent="0" shrinkToFit="false"/>
      <protection locked="true" hidden="false"/>
    </xf>
    <xf numFmtId="164" fontId="0" fillId="24" borderId="0" xfId="286" applyFont="false" applyBorder="true" applyAlignment="true" applyProtection="true">
      <alignment horizontal="general" vertical="bottom" textRotation="0" wrapText="false" indent="0" shrinkToFit="false"/>
      <protection locked="true" hidden="false"/>
    </xf>
    <xf numFmtId="164" fontId="96" fillId="51" borderId="0" xfId="0" applyFont="true" applyBorder="true" applyAlignment="true" applyProtection="false">
      <alignment horizontal="center" vertical="bottom" textRotation="0" wrapText="false" indent="0" shrinkToFit="false"/>
      <protection locked="true" hidden="false"/>
    </xf>
    <xf numFmtId="164" fontId="8" fillId="24" borderId="0" xfId="0" applyFont="true" applyBorder="false" applyAlignment="true" applyProtection="false">
      <alignment horizontal="left" vertical="bottom" textRotation="0" wrapText="false" indent="2" shrinkToFit="false"/>
      <protection locked="true" hidden="false"/>
    </xf>
    <xf numFmtId="164" fontId="8" fillId="24" borderId="0" xfId="0" applyFont="true" applyBorder="false" applyAlignment="true" applyProtection="false">
      <alignment horizontal="center" vertical="bottom" textRotation="0" wrapText="false" indent="0" shrinkToFit="false"/>
      <protection locked="true" hidden="false"/>
    </xf>
    <xf numFmtId="164" fontId="8" fillId="52" borderId="5" xfId="286" applyFont="true" applyBorder="true" applyAlignment="true" applyProtection="true">
      <alignment horizontal="center" vertical="bottom" textRotation="90" wrapText="true" indent="0" shrinkToFit="false"/>
      <protection locked="true" hidden="false"/>
    </xf>
    <xf numFmtId="164" fontId="8" fillId="47" borderId="5" xfId="286" applyFont="true" applyBorder="true" applyAlignment="true" applyProtection="true">
      <alignment horizontal="center" vertical="bottom" textRotation="90" wrapText="true" indent="0" shrinkToFit="false"/>
      <protection locked="true" hidden="false"/>
    </xf>
    <xf numFmtId="164" fontId="8" fillId="24" borderId="5" xfId="285" applyFont="true" applyBorder="true" applyAlignment="true" applyProtection="true">
      <alignment horizontal="center" vertical="bottom" textRotation="90" wrapText="true" indent="0" shrinkToFit="false"/>
      <protection locked="true" hidden="false"/>
    </xf>
    <xf numFmtId="164" fontId="8" fillId="53" borderId="5" xfId="286" applyFont="true" applyBorder="true" applyAlignment="true" applyProtection="true">
      <alignment horizontal="center" vertical="bottom" textRotation="90" wrapText="true" indent="0" shrinkToFit="false"/>
      <protection locked="true" hidden="false"/>
    </xf>
    <xf numFmtId="164" fontId="97" fillId="54" borderId="5" xfId="284" applyFont="true" applyBorder="true" applyAlignment="true" applyProtection="true">
      <alignment horizontal="center" vertical="bottom" textRotation="90" wrapText="true" indent="0" shrinkToFit="false"/>
      <protection locked="true" hidden="false"/>
    </xf>
    <xf numFmtId="164" fontId="93" fillId="47" borderId="5" xfId="286" applyFont="true" applyBorder="true" applyAlignment="true" applyProtection="true">
      <alignment horizontal="center" vertical="bottom" textRotation="90" wrapText="true" indent="0" shrinkToFit="false"/>
      <protection locked="true" hidden="false"/>
    </xf>
    <xf numFmtId="164" fontId="97" fillId="55" borderId="5" xfId="287" applyFont="true" applyBorder="true" applyAlignment="true" applyProtection="true">
      <alignment horizontal="center" vertical="bottom" textRotation="90" wrapText="true" indent="0" shrinkToFit="false"/>
      <protection locked="true" hidden="false"/>
    </xf>
    <xf numFmtId="164" fontId="98" fillId="41" borderId="0" xfId="288" applyFont="true" applyBorder="true" applyAlignment="true" applyProtection="true">
      <alignment horizontal="center" vertical="center" textRotation="0" wrapText="false" indent="0" shrinkToFit="false"/>
      <protection locked="true" hidden="false"/>
    </xf>
    <xf numFmtId="164" fontId="4" fillId="41" borderId="0" xfId="288" applyFont="true" applyBorder="true" applyAlignment="true" applyProtection="true">
      <alignment horizontal="center" vertical="center" textRotation="0" wrapText="true" indent="0" shrinkToFit="false"/>
      <protection locked="true" hidden="false"/>
    </xf>
    <xf numFmtId="179" fontId="11" fillId="41" borderId="36" xfId="15" applyFont="true" applyBorder="true" applyAlignment="true" applyProtection="true">
      <alignment horizontal="center" vertical="center" textRotation="0" wrapText="true" indent="0" shrinkToFit="false"/>
      <protection locked="true" hidden="false"/>
    </xf>
    <xf numFmtId="164" fontId="11" fillId="41" borderId="36" xfId="288" applyFont="true" applyBorder="true" applyAlignment="true" applyProtection="true">
      <alignment horizontal="center" vertical="center" textRotation="90" wrapText="true" indent="0" shrinkToFit="false"/>
      <protection locked="true" hidden="false"/>
    </xf>
    <xf numFmtId="164" fontId="11" fillId="41" borderId="36" xfId="288" applyFont="true" applyBorder="true" applyAlignment="true" applyProtection="true">
      <alignment horizontal="center" vertical="center" textRotation="0" wrapText="true" indent="0" shrinkToFit="false"/>
      <protection locked="true" hidden="false"/>
    </xf>
    <xf numFmtId="184" fontId="11" fillId="41" borderId="36" xfId="19" applyFont="true" applyBorder="true" applyAlignment="true" applyProtection="true">
      <alignment horizontal="center" vertical="center" textRotation="0" wrapText="true" indent="0" shrinkToFit="false"/>
      <protection locked="true" hidden="false"/>
    </xf>
    <xf numFmtId="176" fontId="11" fillId="41" borderId="36" xfId="19" applyFont="true" applyBorder="true" applyAlignment="true" applyProtection="true">
      <alignment horizontal="center" vertical="center" textRotation="0" wrapText="true" indent="0" shrinkToFit="false"/>
      <protection locked="true" hidden="false"/>
    </xf>
    <xf numFmtId="185" fontId="11" fillId="41" borderId="36" xfId="19" applyFont="true" applyBorder="true" applyAlignment="true" applyProtection="true">
      <alignment horizontal="center" vertical="center" textRotation="0" wrapText="true" indent="0" shrinkToFit="false"/>
      <protection locked="true" hidden="false"/>
    </xf>
    <xf numFmtId="179" fontId="11" fillId="41" borderId="36" xfId="19" applyFont="true" applyBorder="true" applyAlignment="true" applyProtection="true">
      <alignment horizontal="center" vertical="center" textRotation="0" wrapText="true" indent="0" shrinkToFit="false"/>
      <protection locked="true" hidden="false"/>
    </xf>
    <xf numFmtId="172" fontId="11" fillId="41" borderId="36" xfId="19" applyFont="true" applyBorder="true" applyAlignment="true" applyProtection="true">
      <alignment horizontal="center" vertical="center" textRotation="0" wrapText="true" indent="0" shrinkToFit="false"/>
      <protection locked="true" hidden="false"/>
    </xf>
    <xf numFmtId="186" fontId="11" fillId="41" borderId="36" xfId="15" applyFont="true" applyBorder="true" applyAlignment="true" applyProtection="true">
      <alignment horizontal="center" vertical="center" textRotation="0" wrapText="true" indent="0" shrinkToFit="false"/>
      <protection locked="true" hidden="false"/>
    </xf>
    <xf numFmtId="164" fontId="11" fillId="41" borderId="36" xfId="288" applyFont="true" applyBorder="true" applyAlignment="true" applyProtection="true">
      <alignment horizontal="center" vertical="center" textRotation="0" wrapText="false" indent="0" shrinkToFit="false"/>
      <protection locked="true" hidden="false"/>
    </xf>
    <xf numFmtId="179" fontId="0" fillId="24" borderId="0" xfId="0" applyFont="false" applyBorder="false" applyAlignment="false" applyProtection="false">
      <alignment horizontal="general" vertical="bottom" textRotation="0" wrapText="false" indent="0" shrinkToFit="false"/>
      <protection locked="true" hidden="false"/>
    </xf>
    <xf numFmtId="164" fontId="99" fillId="24" borderId="0" xfId="288" applyFont="true" applyBorder="true" applyAlignment="true" applyProtection="true">
      <alignment horizontal="center" vertical="center" textRotation="0" wrapText="false" indent="0" shrinkToFit="false"/>
      <protection locked="true" hidden="false"/>
    </xf>
    <xf numFmtId="179" fontId="11" fillId="41" borderId="37" xfId="15" applyFont="true" applyBorder="true" applyAlignment="true" applyProtection="true">
      <alignment horizontal="center" vertical="center" textRotation="0" wrapText="true" indent="0" shrinkToFit="false"/>
      <protection locked="true" hidden="false"/>
    </xf>
    <xf numFmtId="164" fontId="11" fillId="41" borderId="37" xfId="288" applyFont="true" applyBorder="true" applyAlignment="true" applyProtection="true">
      <alignment horizontal="center" vertical="center" textRotation="90" wrapText="true" indent="0" shrinkToFit="false"/>
      <protection locked="true" hidden="false"/>
    </xf>
    <xf numFmtId="164" fontId="11" fillId="41" borderId="37" xfId="288" applyFont="true" applyBorder="true" applyAlignment="true" applyProtection="true">
      <alignment horizontal="center" vertical="center" textRotation="0" wrapText="true" indent="0" shrinkToFit="false"/>
      <protection locked="true" hidden="false"/>
    </xf>
    <xf numFmtId="176" fontId="11" fillId="41" borderId="37" xfId="19" applyFont="true" applyBorder="true" applyAlignment="true" applyProtection="true">
      <alignment horizontal="center" vertical="center" textRotation="0" wrapText="true" indent="0" shrinkToFit="false"/>
      <protection locked="true" hidden="false"/>
    </xf>
    <xf numFmtId="185" fontId="11" fillId="41" borderId="37" xfId="19" applyFont="true" applyBorder="true" applyAlignment="true" applyProtection="true">
      <alignment horizontal="center" vertical="center" textRotation="0" wrapText="true" indent="0" shrinkToFit="false"/>
      <protection locked="true" hidden="false"/>
    </xf>
    <xf numFmtId="179" fontId="11" fillId="41" borderId="37" xfId="19" applyFont="true" applyBorder="true" applyAlignment="true" applyProtection="true">
      <alignment horizontal="center" vertical="center" textRotation="0" wrapText="true" indent="0" shrinkToFit="false"/>
      <protection locked="true" hidden="false"/>
    </xf>
    <xf numFmtId="172" fontId="11" fillId="41" borderId="37" xfId="19" applyFont="true" applyBorder="true" applyAlignment="true" applyProtection="true">
      <alignment horizontal="center" vertical="center" textRotation="0" wrapText="true" indent="0" shrinkToFit="false"/>
      <protection locked="true" hidden="false"/>
    </xf>
    <xf numFmtId="186" fontId="11" fillId="41" borderId="37" xfId="15" applyFont="true" applyBorder="true" applyAlignment="true" applyProtection="true">
      <alignment horizontal="center" vertical="center" textRotation="0" wrapText="true" indent="0" shrinkToFit="false"/>
      <protection locked="true" hidden="false"/>
    </xf>
    <xf numFmtId="164" fontId="11" fillId="41" borderId="37" xfId="288" applyFont="true" applyBorder="true" applyAlignment="true" applyProtection="true">
      <alignment horizontal="center" vertical="center" textRotation="0" wrapText="false" indent="0" shrinkToFit="false"/>
      <protection locked="true" hidden="false"/>
    </xf>
    <xf numFmtId="164" fontId="4" fillId="56" borderId="0" xfId="288" applyFont="true" applyBorder="true" applyAlignment="true" applyProtection="true">
      <alignment horizontal="left" vertical="center" textRotation="0" wrapText="false" indent="2" shrinkToFit="false"/>
      <protection locked="true" hidden="false"/>
    </xf>
    <xf numFmtId="164" fontId="4" fillId="56" borderId="0" xfId="288" applyFont="true" applyBorder="true" applyAlignment="true" applyProtection="true">
      <alignment horizontal="left" vertical="center" textRotation="0" wrapText="true" indent="2" shrinkToFit="false"/>
      <protection locked="true" hidden="false"/>
    </xf>
    <xf numFmtId="179" fontId="11" fillId="56" borderId="0" xfId="15" applyFont="true" applyBorder="true" applyAlignment="true" applyProtection="true">
      <alignment horizontal="center" vertical="center" textRotation="0" wrapText="true" indent="0" shrinkToFit="false"/>
      <protection locked="true" hidden="false"/>
    </xf>
    <xf numFmtId="164" fontId="11" fillId="56" borderId="0" xfId="288" applyFont="true" applyBorder="true" applyAlignment="true" applyProtection="true">
      <alignment horizontal="center" vertical="center" textRotation="90" wrapText="true" indent="0" shrinkToFit="false"/>
      <protection locked="true" hidden="false"/>
    </xf>
    <xf numFmtId="164" fontId="11" fillId="56" borderId="0" xfId="288" applyFont="true" applyBorder="true" applyAlignment="true" applyProtection="true">
      <alignment horizontal="center" vertical="center" textRotation="0" wrapText="true" indent="0" shrinkToFit="false"/>
      <protection locked="true" hidden="false"/>
    </xf>
    <xf numFmtId="176" fontId="11" fillId="56" borderId="0" xfId="19" applyFont="true" applyBorder="true" applyAlignment="true" applyProtection="true">
      <alignment horizontal="center" vertical="center" textRotation="0" wrapText="true" indent="0" shrinkToFit="false"/>
      <protection locked="true" hidden="false"/>
    </xf>
    <xf numFmtId="185" fontId="11" fillId="56" borderId="0" xfId="19" applyFont="true" applyBorder="true" applyAlignment="true" applyProtection="true">
      <alignment horizontal="center" vertical="center" textRotation="0" wrapText="true" indent="0" shrinkToFit="false"/>
      <protection locked="true" hidden="false"/>
    </xf>
    <xf numFmtId="179" fontId="11" fillId="56" borderId="0" xfId="19" applyFont="true" applyBorder="true" applyAlignment="true" applyProtection="true">
      <alignment horizontal="center" vertical="center" textRotation="0" wrapText="true" indent="0" shrinkToFit="false"/>
      <protection locked="true" hidden="false"/>
    </xf>
    <xf numFmtId="172" fontId="11" fillId="56" borderId="0" xfId="19" applyFont="true" applyBorder="true" applyAlignment="true" applyProtection="true">
      <alignment horizontal="center" vertical="center" textRotation="0" wrapText="true" indent="0" shrinkToFit="false"/>
      <protection locked="true" hidden="false"/>
    </xf>
    <xf numFmtId="186" fontId="11" fillId="56" borderId="0" xfId="15" applyFont="true" applyBorder="true" applyAlignment="true" applyProtection="true">
      <alignment horizontal="center" vertical="center" textRotation="0" wrapText="true" indent="0" shrinkToFit="false"/>
      <protection locked="true" hidden="false"/>
    </xf>
    <xf numFmtId="164" fontId="11" fillId="56" borderId="0" xfId="288" applyFont="true" applyBorder="true" applyAlignment="true" applyProtection="true">
      <alignment horizontal="center" vertical="center" textRotation="0" wrapText="false" indent="0" shrinkToFit="false"/>
      <protection locked="true" hidden="false"/>
    </xf>
    <xf numFmtId="183" fontId="8" fillId="24" borderId="34" xfId="0" applyFont="true" applyBorder="true" applyAlignment="true" applyProtection="false">
      <alignment horizontal="left" vertical="bottom" textRotation="0" wrapText="false" indent="2" shrinkToFit="false"/>
      <protection locked="true" hidden="false"/>
    </xf>
    <xf numFmtId="183" fontId="8" fillId="24" borderId="38" xfId="0" applyFont="true" applyBorder="true" applyAlignment="true" applyProtection="false">
      <alignment horizontal="left" vertical="center" textRotation="0" wrapText="false" indent="2" shrinkToFit="false"/>
      <protection locked="true" hidden="false"/>
    </xf>
    <xf numFmtId="179" fontId="8" fillId="52" borderId="38" xfId="286" applyFont="true" applyBorder="true" applyAlignment="true" applyProtection="true">
      <alignment horizontal="center" vertical="center" textRotation="0" wrapText="false" indent="0" shrinkToFit="false"/>
      <protection locked="true" hidden="false"/>
    </xf>
    <xf numFmtId="179" fontId="8" fillId="52" borderId="35" xfId="286" applyFont="true" applyBorder="true" applyAlignment="true" applyProtection="true">
      <alignment horizontal="center" vertical="center" textRotation="0" wrapText="false" indent="0" shrinkToFit="false"/>
      <protection locked="true" hidden="false"/>
    </xf>
    <xf numFmtId="179" fontId="8" fillId="47" borderId="35" xfId="286" applyFont="true" applyBorder="true" applyAlignment="true" applyProtection="true">
      <alignment horizontal="center" vertical="center" textRotation="0" wrapText="false" indent="0" shrinkToFit="false"/>
      <protection locked="true" hidden="false"/>
    </xf>
    <xf numFmtId="185" fontId="8" fillId="24" borderId="35" xfId="285" applyFont="true" applyBorder="true" applyAlignment="true" applyProtection="true">
      <alignment horizontal="center" vertical="center" textRotation="0" wrapText="false" indent="0" shrinkToFit="false"/>
      <protection locked="true" hidden="false"/>
    </xf>
    <xf numFmtId="179" fontId="8" fillId="53" borderId="35" xfId="286" applyFont="true" applyBorder="true" applyAlignment="true" applyProtection="true">
      <alignment horizontal="center" vertical="center" textRotation="0" wrapText="false" indent="0" shrinkToFit="false"/>
      <protection locked="true" hidden="false"/>
    </xf>
    <xf numFmtId="179" fontId="100" fillId="54" borderId="35" xfId="284" applyFont="true" applyBorder="true" applyAlignment="true" applyProtection="true">
      <alignment horizontal="center" vertical="center" textRotation="0" wrapText="false" indent="0" shrinkToFit="false"/>
      <protection locked="true" hidden="false"/>
    </xf>
    <xf numFmtId="179" fontId="8" fillId="30" borderId="35" xfId="286" applyFont="true" applyBorder="true" applyAlignment="true" applyProtection="true">
      <alignment horizontal="center" vertical="center" textRotation="0" wrapText="false" indent="0" shrinkToFit="false"/>
      <protection locked="true" hidden="false"/>
    </xf>
    <xf numFmtId="184" fontId="8" fillId="24" borderId="35" xfId="285" applyFont="true" applyBorder="true" applyAlignment="true" applyProtection="true">
      <alignment horizontal="center" vertical="center" textRotation="0" wrapText="false" indent="0" shrinkToFit="false"/>
      <protection locked="true" hidden="false"/>
    </xf>
    <xf numFmtId="179" fontId="97" fillId="55" borderId="35" xfId="287" applyFont="true" applyBorder="true" applyAlignment="true" applyProtection="true">
      <alignment horizontal="center" vertical="bottom" textRotation="0" wrapText="false" indent="0" shrinkToFit="false"/>
      <protection locked="true" hidden="false"/>
    </xf>
    <xf numFmtId="187" fontId="101" fillId="0" borderId="0" xfId="0" applyFont="true" applyBorder="false" applyAlignment="true" applyProtection="false">
      <alignment horizontal="right" vertical="bottom" textRotation="0" wrapText="false" indent="0" shrinkToFit="false"/>
      <protection locked="true" hidden="false"/>
    </xf>
    <xf numFmtId="164" fontId="16" fillId="24" borderId="0" xfId="287" applyFont="true" applyBorder="true" applyAlignment="true" applyProtection="true">
      <alignment horizontal="general" vertical="bottom" textRotation="0" wrapText="false" indent="0" shrinkToFit="false"/>
      <protection locked="true" hidden="false"/>
    </xf>
    <xf numFmtId="164" fontId="0" fillId="57" borderId="0" xfId="0" applyFont="false" applyBorder="true" applyAlignment="true" applyProtection="false">
      <alignment horizontal="center" vertical="bottom" textRotation="0" wrapText="false" indent="0" shrinkToFit="false"/>
      <protection locked="true" hidden="false"/>
    </xf>
    <xf numFmtId="164" fontId="8" fillId="48" borderId="39" xfId="289" applyFont="true" applyBorder="true" applyAlignment="true" applyProtection="true">
      <alignment horizontal="center" vertical="bottom" textRotation="90" wrapText="true" indent="0" shrinkToFit="false"/>
      <protection locked="true" hidden="false"/>
    </xf>
    <xf numFmtId="164" fontId="100" fillId="58" borderId="40" xfId="290" applyFont="true" applyBorder="true" applyAlignment="true" applyProtection="true">
      <alignment horizontal="center" vertical="bottom" textRotation="90" wrapText="true" indent="0" shrinkToFit="false"/>
      <protection locked="true" hidden="false"/>
    </xf>
    <xf numFmtId="164" fontId="8" fillId="24" borderId="39" xfId="288" applyFont="true" applyBorder="true" applyAlignment="true" applyProtection="true">
      <alignment horizontal="center" vertical="bottom" textRotation="90" wrapText="true" indent="0" shrinkToFit="false"/>
      <protection locked="true" hidden="false"/>
    </xf>
    <xf numFmtId="167" fontId="8" fillId="24" borderId="39" xfId="288" applyFont="true" applyBorder="true" applyAlignment="true" applyProtection="true">
      <alignment horizontal="center" vertical="bottom" textRotation="90" wrapText="true" indent="0" shrinkToFit="false"/>
      <protection locked="true" hidden="false"/>
    </xf>
    <xf numFmtId="164" fontId="8" fillId="48" borderId="40" xfId="289" applyFont="true" applyBorder="true" applyAlignment="true" applyProtection="true">
      <alignment horizontal="center" vertical="bottom" textRotation="90" wrapText="true" indent="0" shrinkToFit="false"/>
      <protection locked="true" hidden="false"/>
    </xf>
    <xf numFmtId="164" fontId="97" fillId="59" borderId="40" xfId="291" applyFont="true" applyBorder="true" applyAlignment="true" applyProtection="true">
      <alignment horizontal="center" vertical="bottom" textRotation="90" wrapText="true" indent="0" shrinkToFit="false"/>
      <protection locked="true" hidden="false"/>
    </xf>
    <xf numFmtId="164" fontId="100" fillId="58" borderId="40" xfId="292" applyFont="true" applyBorder="true" applyAlignment="true" applyProtection="true">
      <alignment horizontal="center" vertical="bottom" textRotation="90" wrapText="true" indent="0" shrinkToFit="false"/>
      <protection locked="true" hidden="false"/>
    </xf>
    <xf numFmtId="164" fontId="8" fillId="49" borderId="39" xfId="289" applyFont="true" applyBorder="true" applyAlignment="true" applyProtection="true">
      <alignment horizontal="center" vertical="bottom" textRotation="90" wrapText="true" indent="0" shrinkToFit="false"/>
      <protection locked="true" hidden="false"/>
    </xf>
    <xf numFmtId="164" fontId="100" fillId="60" borderId="40" xfId="290" applyFont="true" applyBorder="true" applyAlignment="true" applyProtection="true">
      <alignment horizontal="center" vertical="bottom" textRotation="90" wrapText="true" indent="0" shrinkToFit="false"/>
      <protection locked="true" hidden="false"/>
    </xf>
    <xf numFmtId="164" fontId="100" fillId="58" borderId="41" xfId="292" applyFont="true" applyBorder="true" applyAlignment="true" applyProtection="true">
      <alignment horizontal="center" vertical="bottom" textRotation="90" wrapText="true" indent="0" shrinkToFit="false"/>
      <protection locked="true" hidden="false"/>
    </xf>
    <xf numFmtId="164" fontId="97" fillId="59" borderId="41" xfId="291" applyFont="true" applyBorder="true" applyAlignment="true" applyProtection="true">
      <alignment horizontal="center" vertical="bottom" textRotation="90" wrapText="true" indent="0" shrinkToFit="false"/>
      <protection locked="true" hidden="false"/>
    </xf>
    <xf numFmtId="164" fontId="0" fillId="24" borderId="0" xfId="0" applyFont="false" applyBorder="false" applyAlignment="true" applyProtection="false">
      <alignment horizontal="right" vertical="bottom" textRotation="90" wrapText="false" indent="0" shrinkToFit="false"/>
      <protection locked="true" hidden="false"/>
    </xf>
    <xf numFmtId="164" fontId="4" fillId="41" borderId="0" xfId="0" applyFont="true" applyBorder="false" applyAlignment="false" applyProtection="false">
      <alignment horizontal="general" vertical="bottom" textRotation="0" wrapText="false" indent="0" shrinkToFit="false"/>
      <protection locked="true" hidden="false"/>
    </xf>
    <xf numFmtId="164" fontId="4" fillId="41" borderId="0" xfId="0" applyFont="true" applyBorder="false" applyAlignment="true" applyProtection="false">
      <alignment horizontal="center" vertical="center" textRotation="0" wrapText="false" indent="0" shrinkToFit="false"/>
      <protection locked="true" hidden="false"/>
    </xf>
    <xf numFmtId="164" fontId="11" fillId="41" borderId="0" xfId="0" applyFont="true" applyBorder="false" applyAlignment="true" applyProtection="false">
      <alignment horizontal="center" vertical="center" textRotation="0" wrapText="false" indent="0" shrinkToFit="false"/>
      <protection locked="true" hidden="false"/>
    </xf>
    <xf numFmtId="188" fontId="11" fillId="41" borderId="0" xfId="19" applyFont="true" applyBorder="true" applyAlignment="true" applyProtection="true">
      <alignment horizontal="center" vertical="center" textRotation="0" wrapText="false" indent="0" shrinkToFit="false"/>
      <protection locked="true" hidden="false"/>
    </xf>
    <xf numFmtId="176" fontId="11" fillId="41" borderId="0" xfId="19" applyFont="true" applyBorder="true" applyAlignment="true" applyProtection="true">
      <alignment horizontal="center" vertical="center" textRotation="0" wrapText="false" indent="0" shrinkToFit="false"/>
      <protection locked="true" hidden="false"/>
    </xf>
    <xf numFmtId="164" fontId="102" fillId="24" borderId="0" xfId="0" applyFont="true" applyBorder="false" applyAlignment="false" applyProtection="false">
      <alignment horizontal="general" vertical="bottom" textRotation="0" wrapText="false" indent="0" shrinkToFit="false"/>
      <protection locked="true" hidden="false"/>
    </xf>
    <xf numFmtId="164" fontId="4" fillId="56" borderId="0" xfId="0" applyFont="true" applyBorder="false" applyAlignment="true" applyProtection="false">
      <alignment horizontal="left" vertical="bottom" textRotation="0" wrapText="false" indent="2" shrinkToFit="false"/>
      <protection locked="true" hidden="false"/>
    </xf>
    <xf numFmtId="164" fontId="4" fillId="56" borderId="0" xfId="0" applyFont="true" applyBorder="false" applyAlignment="true" applyProtection="false">
      <alignment horizontal="left" vertical="center" textRotation="0" wrapText="false" indent="2" shrinkToFit="false"/>
      <protection locked="true" hidden="false"/>
    </xf>
    <xf numFmtId="164" fontId="98" fillId="56" borderId="0" xfId="0" applyFont="true" applyBorder="false" applyAlignment="true" applyProtection="false">
      <alignment horizontal="center" vertical="center" textRotation="0" wrapText="false" indent="0" shrinkToFit="false"/>
      <protection locked="true" hidden="false"/>
    </xf>
    <xf numFmtId="176" fontId="98" fillId="56" borderId="0" xfId="19" applyFont="true" applyBorder="true" applyAlignment="true" applyProtection="true">
      <alignment horizontal="center" vertical="center" textRotation="0" wrapText="false" indent="0" shrinkToFit="false"/>
      <protection locked="true" hidden="false"/>
    </xf>
    <xf numFmtId="179" fontId="8" fillId="48" borderId="38" xfId="289" applyFont="true" applyBorder="true" applyAlignment="true" applyProtection="true">
      <alignment horizontal="center" vertical="center" textRotation="0" wrapText="false" indent="0" shrinkToFit="false"/>
      <protection locked="true" hidden="false"/>
    </xf>
    <xf numFmtId="179" fontId="8" fillId="48" borderId="35" xfId="289" applyFont="true" applyBorder="true" applyAlignment="true" applyProtection="true">
      <alignment horizontal="center" vertical="center" textRotation="0" wrapText="false" indent="0" shrinkToFit="false"/>
      <protection locked="true" hidden="false"/>
    </xf>
    <xf numFmtId="179" fontId="100" fillId="58" borderId="35" xfId="290" applyFont="true" applyBorder="true" applyAlignment="true" applyProtection="true">
      <alignment horizontal="center" vertical="center" textRotation="0" wrapText="false" indent="0" shrinkToFit="false"/>
      <protection locked="true" hidden="false"/>
    </xf>
    <xf numFmtId="167" fontId="8" fillId="24" borderId="35" xfId="288" applyFont="true" applyBorder="true" applyAlignment="true" applyProtection="true">
      <alignment horizontal="right" vertical="center" textRotation="0" wrapText="false" indent="0" shrinkToFit="false"/>
      <protection locked="true" hidden="false"/>
    </xf>
    <xf numFmtId="179" fontId="100" fillId="59" borderId="35" xfId="291" applyFont="true" applyBorder="true" applyAlignment="true" applyProtection="true">
      <alignment horizontal="center" vertical="center" textRotation="0" wrapText="false" indent="0" shrinkToFit="false"/>
      <protection locked="true" hidden="false"/>
    </xf>
    <xf numFmtId="189" fontId="8" fillId="24" borderId="35" xfId="288" applyFont="true" applyBorder="true" applyAlignment="true" applyProtection="true">
      <alignment horizontal="right" vertical="center" textRotation="0" wrapText="false" indent="0" shrinkToFit="false"/>
      <protection locked="true" hidden="false"/>
    </xf>
    <xf numFmtId="185" fontId="8" fillId="24" borderId="35" xfId="288" applyFont="true" applyBorder="true" applyAlignment="true" applyProtection="true">
      <alignment horizontal="right" vertical="center" textRotation="0" wrapText="false" indent="0" shrinkToFit="false"/>
      <protection locked="true" hidden="false"/>
    </xf>
    <xf numFmtId="179" fontId="100" fillId="58" borderId="35" xfId="292" applyFont="true" applyBorder="true" applyAlignment="true" applyProtection="true">
      <alignment horizontal="center" vertical="center" textRotation="0" wrapText="false" indent="0" shrinkToFit="false"/>
      <protection locked="true" hidden="false"/>
    </xf>
    <xf numFmtId="179" fontId="8" fillId="49" borderId="35" xfId="289" applyFont="true" applyBorder="true" applyAlignment="true" applyProtection="true">
      <alignment horizontal="center" vertical="center" textRotation="0" wrapText="false" indent="0" shrinkToFit="false"/>
      <protection locked="true" hidden="false"/>
    </xf>
    <xf numFmtId="179" fontId="100" fillId="60" borderId="35" xfId="290" applyFont="true" applyBorder="true" applyAlignment="true" applyProtection="true">
      <alignment horizontal="center" vertical="center" textRotation="0" wrapText="false" indent="0" shrinkToFit="false"/>
      <protection locked="true" hidden="false"/>
    </xf>
    <xf numFmtId="184" fontId="8" fillId="24" borderId="35" xfId="19" applyFont="true" applyBorder="true" applyAlignment="true" applyProtection="true">
      <alignment horizontal="right" vertical="center" textRotation="0" wrapText="false" indent="0" shrinkToFit="false"/>
      <protection locked="true" hidden="false"/>
    </xf>
    <xf numFmtId="179" fontId="97" fillId="59" borderId="35" xfId="291" applyFont="true" applyBorder="true" applyAlignment="true" applyProtection="true">
      <alignment horizontal="center" vertical="center" textRotation="0" wrapText="false" indent="0" shrinkToFit="false"/>
      <protection locked="true" hidden="false"/>
    </xf>
    <xf numFmtId="164" fontId="0" fillId="24" borderId="0" xfId="0" applyFont="false" applyBorder="false" applyAlignment="true" applyProtection="false">
      <alignment horizontal="center" vertical="bottom" textRotation="0" wrapText="false" indent="0" shrinkToFit="false"/>
      <protection locked="true" hidden="false"/>
    </xf>
    <xf numFmtId="164" fontId="16" fillId="24" borderId="0" xfId="293" applyFont="true" applyBorder="true" applyAlignment="true" applyProtection="true">
      <alignment horizontal="general" vertical="bottom" textRotation="0" wrapText="false" indent="0" shrinkToFit="false"/>
      <protection locked="true" hidden="false"/>
    </xf>
    <xf numFmtId="164" fontId="8" fillId="61" borderId="0" xfId="0" applyFont="true" applyBorder="true" applyAlignment="true" applyProtection="false">
      <alignment horizontal="center" vertical="bottom" textRotation="0" wrapText="false" indent="0" shrinkToFit="false"/>
      <protection locked="true" hidden="false"/>
    </xf>
    <xf numFmtId="164" fontId="8" fillId="24" borderId="0" xfId="0" applyFont="true" applyBorder="false" applyAlignment="true" applyProtection="false">
      <alignment horizontal="center" vertical="bottom" textRotation="0" wrapText="true" indent="0" shrinkToFit="false"/>
      <protection locked="true" hidden="false"/>
    </xf>
    <xf numFmtId="164" fontId="8" fillId="62" borderId="39" xfId="294" applyFont="true" applyBorder="true" applyAlignment="true" applyProtection="true">
      <alignment horizontal="center" vertical="bottom" textRotation="90" wrapText="true" indent="0" shrinkToFit="false"/>
      <protection locked="true" hidden="false"/>
    </xf>
    <xf numFmtId="164" fontId="97" fillId="63" borderId="39" xfId="293" applyFont="true" applyBorder="true" applyAlignment="true" applyProtection="true">
      <alignment horizontal="center" vertical="bottom" textRotation="90" wrapText="true" indent="0" shrinkToFit="false"/>
      <protection locked="true" hidden="false"/>
    </xf>
    <xf numFmtId="164" fontId="97" fillId="64" borderId="41" xfId="295" applyFont="true" applyBorder="true" applyAlignment="true" applyProtection="true">
      <alignment horizontal="center" vertical="bottom" textRotation="90" wrapText="true" indent="0" shrinkToFit="false"/>
      <protection locked="true" hidden="false"/>
    </xf>
    <xf numFmtId="164" fontId="0" fillId="24" borderId="39" xfId="296" applyFont="true" applyBorder="true" applyAlignment="true" applyProtection="true">
      <alignment horizontal="center" vertical="bottom" textRotation="90" wrapText="true" indent="0" shrinkToFit="false"/>
      <protection locked="true" hidden="false"/>
    </xf>
    <xf numFmtId="164" fontId="0" fillId="50" borderId="39" xfId="296" applyFont="true" applyBorder="true" applyAlignment="true" applyProtection="true">
      <alignment horizontal="center" vertical="bottom" textRotation="90" wrapText="true" indent="0" shrinkToFit="false"/>
      <protection locked="true" hidden="false"/>
    </xf>
    <xf numFmtId="164" fontId="98" fillId="41" borderId="0" xfId="0" applyFont="true" applyBorder="false" applyAlignment="false" applyProtection="false">
      <alignment horizontal="general" vertical="bottom" textRotation="0" wrapText="false" indent="0" shrinkToFit="false"/>
      <protection locked="true" hidden="false"/>
    </xf>
    <xf numFmtId="164" fontId="4" fillId="41" borderId="0" xfId="288" applyFont="true" applyBorder="true" applyAlignment="true" applyProtection="true">
      <alignment horizontal="center" vertical="bottom" textRotation="0" wrapText="true" indent="0" shrinkToFit="false"/>
      <protection locked="true" hidden="false"/>
    </xf>
    <xf numFmtId="187" fontId="11" fillId="41" borderId="0" xfId="294" applyFont="true" applyBorder="true" applyAlignment="true" applyProtection="true">
      <alignment horizontal="center" vertical="center" textRotation="0" wrapText="true" indent="0" shrinkToFit="false"/>
      <protection locked="true" hidden="false"/>
    </xf>
    <xf numFmtId="187" fontId="56" fillId="41" borderId="0" xfId="293" applyFont="true" applyBorder="true" applyAlignment="true" applyProtection="true">
      <alignment horizontal="center" vertical="center" textRotation="0" wrapText="true" indent="0" shrinkToFit="false"/>
      <protection locked="true" hidden="false"/>
    </xf>
    <xf numFmtId="179" fontId="11" fillId="41" borderId="0" xfId="294" applyFont="true" applyBorder="true" applyAlignment="true" applyProtection="true">
      <alignment horizontal="center" vertical="center" textRotation="0" wrapText="true" indent="0" shrinkToFit="false"/>
      <protection locked="true" hidden="false"/>
    </xf>
    <xf numFmtId="164" fontId="56" fillId="41" borderId="0" xfId="293" applyFont="true" applyBorder="true" applyAlignment="true" applyProtection="true">
      <alignment horizontal="center" vertical="center" textRotation="0" wrapText="true" indent="0" shrinkToFit="false"/>
      <protection locked="true" hidden="false"/>
    </xf>
    <xf numFmtId="164" fontId="11" fillId="41" borderId="0" xfId="294" applyFont="true" applyBorder="true" applyAlignment="true" applyProtection="true">
      <alignment horizontal="center" vertical="center" textRotation="0" wrapText="true" indent="0" shrinkToFit="false"/>
      <protection locked="true" hidden="false"/>
    </xf>
    <xf numFmtId="172" fontId="0" fillId="24" borderId="0" xfId="0" applyFont="false" applyBorder="false" applyAlignment="false" applyProtection="false">
      <alignment horizontal="general" vertical="bottom" textRotation="0" wrapText="false" indent="0" shrinkToFit="false"/>
      <protection locked="true" hidden="false"/>
    </xf>
    <xf numFmtId="179" fontId="51" fillId="41" borderId="0" xfId="294" applyFont="true" applyBorder="true" applyAlignment="true" applyProtection="true">
      <alignment horizontal="center" vertical="center" textRotation="0" wrapText="true" indent="0" shrinkToFit="false"/>
      <protection locked="true" hidden="false"/>
    </xf>
    <xf numFmtId="164" fontId="4" fillId="56" borderId="0" xfId="288" applyFont="true" applyBorder="true" applyAlignment="true" applyProtection="true">
      <alignment horizontal="left" vertical="bottom" textRotation="0" wrapText="true" indent="2" shrinkToFit="false"/>
      <protection locked="true" hidden="false"/>
    </xf>
    <xf numFmtId="187" fontId="98" fillId="56" borderId="0" xfId="294" applyFont="true" applyBorder="true" applyAlignment="true" applyProtection="true">
      <alignment horizontal="center" vertical="center" textRotation="0" wrapText="true" indent="0" shrinkToFit="false"/>
      <protection locked="true" hidden="false"/>
    </xf>
    <xf numFmtId="187" fontId="103" fillId="56" borderId="0" xfId="293" applyFont="true" applyBorder="true" applyAlignment="true" applyProtection="true">
      <alignment horizontal="center" vertical="center" textRotation="0" wrapText="true" indent="0" shrinkToFit="false"/>
      <protection locked="true" hidden="false"/>
    </xf>
    <xf numFmtId="179" fontId="98" fillId="56" borderId="0" xfId="294" applyFont="true" applyBorder="true" applyAlignment="true" applyProtection="true">
      <alignment horizontal="center" vertical="center" textRotation="0" wrapText="true" indent="0" shrinkToFit="false"/>
      <protection locked="true" hidden="false"/>
    </xf>
    <xf numFmtId="164" fontId="103" fillId="56" borderId="0" xfId="293" applyFont="true" applyBorder="true" applyAlignment="true" applyProtection="true">
      <alignment horizontal="center" vertical="center" textRotation="0" wrapText="true" indent="0" shrinkToFit="false"/>
      <protection locked="true" hidden="false"/>
    </xf>
    <xf numFmtId="179" fontId="104" fillId="56" borderId="0" xfId="294" applyFont="true" applyBorder="true" applyAlignment="true" applyProtection="true">
      <alignment horizontal="center" vertical="center" textRotation="0" wrapText="true" indent="0" shrinkToFit="false"/>
      <protection locked="true" hidden="false"/>
    </xf>
    <xf numFmtId="183" fontId="8" fillId="24" borderId="42" xfId="0" applyFont="true" applyBorder="true" applyAlignment="true" applyProtection="false">
      <alignment horizontal="left" vertical="bottom" textRotation="0" wrapText="false" indent="2" shrinkToFit="false"/>
      <protection locked="true" hidden="false"/>
    </xf>
    <xf numFmtId="183" fontId="8" fillId="24" borderId="43" xfId="0" applyFont="true" applyBorder="true" applyAlignment="true" applyProtection="false">
      <alignment horizontal="center" vertical="bottom" textRotation="0" wrapText="false" indent="0" shrinkToFit="false"/>
      <protection locked="true" hidden="false"/>
    </xf>
    <xf numFmtId="179" fontId="8" fillId="62" borderId="44" xfId="294" applyFont="true" applyBorder="true" applyAlignment="true" applyProtection="true">
      <alignment horizontal="center" vertical="center" textRotation="0" wrapText="false" indent="0" shrinkToFit="false"/>
      <protection locked="true" hidden="false"/>
    </xf>
    <xf numFmtId="179" fontId="97" fillId="63" borderId="44" xfId="293" applyFont="true" applyBorder="true" applyAlignment="true" applyProtection="true">
      <alignment horizontal="center" vertical="center" textRotation="0" wrapText="false" indent="0" shrinkToFit="false"/>
      <protection locked="true" hidden="false"/>
    </xf>
    <xf numFmtId="179" fontId="97" fillId="64" borderId="44" xfId="295" applyFont="true" applyBorder="true" applyAlignment="true" applyProtection="true">
      <alignment horizontal="center" vertical="center" textRotation="0" wrapText="false" indent="0" shrinkToFit="false"/>
      <protection locked="true" hidden="false"/>
    </xf>
    <xf numFmtId="179" fontId="8" fillId="24" borderId="44" xfId="296" applyFont="true" applyBorder="true" applyAlignment="true" applyProtection="true">
      <alignment horizontal="center" vertical="center" textRotation="0" wrapText="false" indent="0" shrinkToFit="false"/>
      <protection locked="true" hidden="false"/>
    </xf>
    <xf numFmtId="179" fontId="8" fillId="50" borderId="44" xfId="296" applyFont="true" applyBorder="true" applyAlignment="true" applyProtection="true">
      <alignment horizontal="center" vertical="center" textRotation="0" wrapText="false" indent="0" shrinkToFit="false"/>
      <protection locked="true" hidden="false"/>
    </xf>
    <xf numFmtId="164" fontId="8" fillId="42" borderId="0"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2" shrinkToFit="false"/>
      <protection locked="true" hidden="false"/>
    </xf>
    <xf numFmtId="164" fontId="8" fillId="24" borderId="0" xfId="0" applyFont="true" applyBorder="false" applyAlignment="false" applyProtection="false">
      <alignment horizontal="general" vertical="bottom" textRotation="0" wrapText="false" indent="0" shrinkToFit="false"/>
      <protection locked="true" hidden="false"/>
    </xf>
    <xf numFmtId="164" fontId="105" fillId="51" borderId="5" xfId="0" applyFont="true" applyBorder="true" applyAlignment="true" applyProtection="false">
      <alignment horizontal="center" vertical="top" textRotation="0" wrapText="true" indent="0" shrinkToFit="false"/>
      <protection locked="true" hidden="false"/>
    </xf>
    <xf numFmtId="172" fontId="105" fillId="51" borderId="5" xfId="0" applyFont="true" applyBorder="true" applyAlignment="true" applyProtection="false">
      <alignment horizontal="center" vertical="top" textRotation="0" wrapText="true" indent="0" shrinkToFit="false"/>
      <protection locked="true" hidden="false"/>
    </xf>
    <xf numFmtId="164" fontId="105" fillId="57" borderId="5" xfId="0" applyFont="true" applyBorder="true" applyAlignment="true" applyProtection="false">
      <alignment horizontal="center" vertical="top" textRotation="0" wrapText="true" indent="0" shrinkToFit="false"/>
      <protection locked="true" hidden="false"/>
    </xf>
    <xf numFmtId="179" fontId="105" fillId="57" borderId="5" xfId="0" applyFont="true" applyBorder="true" applyAlignment="true" applyProtection="false">
      <alignment horizontal="center" vertical="top" textRotation="0" wrapText="true" indent="0" shrinkToFit="false"/>
      <protection locked="true" hidden="false"/>
    </xf>
    <xf numFmtId="164" fontId="105" fillId="61" borderId="5" xfId="0" applyFont="true" applyBorder="true" applyAlignment="true" applyProtection="false">
      <alignment horizontal="center" vertical="top" textRotation="0" wrapText="true" indent="0" shrinkToFit="false"/>
      <protection locked="true" hidden="false"/>
    </xf>
    <xf numFmtId="164" fontId="105" fillId="41" borderId="5" xfId="0" applyFont="true" applyBorder="true" applyAlignment="true" applyProtection="false">
      <alignment horizontal="center" vertical="top" textRotation="0" wrapText="true" indent="0" shrinkToFit="false"/>
      <protection locked="true" hidden="false"/>
    </xf>
    <xf numFmtId="164" fontId="0" fillId="24" borderId="0" xfId="0" applyFont="false" applyBorder="false" applyAlignment="true" applyProtection="false">
      <alignment horizontal="center" vertical="bottom" textRotation="90" wrapText="true" indent="0" shrinkToFit="false"/>
      <protection locked="true" hidden="false"/>
    </xf>
    <xf numFmtId="164" fontId="93" fillId="0" borderId="0" xfId="0" applyFont="true" applyBorder="false" applyAlignment="true" applyProtection="false">
      <alignment horizontal="left" vertical="bottom" textRotation="0" wrapText="false" indent="2" shrinkToFit="false"/>
      <protection locked="true" hidden="false"/>
    </xf>
    <xf numFmtId="164" fontId="93" fillId="24" borderId="0" xfId="0" applyFont="true" applyBorder="false" applyAlignment="true" applyProtection="false">
      <alignment horizontal="center" vertical="center" textRotation="0" wrapText="true" indent="0" shrinkToFit="false"/>
      <protection locked="true" hidden="false"/>
    </xf>
    <xf numFmtId="179" fontId="93" fillId="24" borderId="0" xfId="0" applyFont="true" applyBorder="false" applyAlignment="true" applyProtection="false">
      <alignment horizontal="center" vertical="center" textRotation="0" wrapText="true" indent="0" shrinkToFit="false"/>
      <protection locked="true" hidden="false"/>
    </xf>
    <xf numFmtId="164" fontId="93" fillId="24" borderId="19" xfId="0" applyFont="true" applyBorder="true" applyAlignment="true" applyProtection="false">
      <alignment horizontal="center" vertical="center" textRotation="0" wrapText="true" indent="0" shrinkToFit="false"/>
      <protection locked="true" hidden="false"/>
    </xf>
    <xf numFmtId="164" fontId="107" fillId="51" borderId="5" xfId="0" applyFont="true" applyBorder="true" applyAlignment="true" applyProtection="false">
      <alignment horizontal="center" vertical="center" textRotation="0" wrapText="true" indent="0" shrinkToFit="false"/>
      <protection locked="true" hidden="false"/>
    </xf>
    <xf numFmtId="172" fontId="107" fillId="51" borderId="5" xfId="0" applyFont="true" applyBorder="true" applyAlignment="true" applyProtection="false">
      <alignment horizontal="center" vertical="center" textRotation="0" wrapText="true" indent="0" shrinkToFit="false"/>
      <protection locked="true" hidden="false"/>
    </xf>
    <xf numFmtId="164" fontId="108" fillId="51" borderId="5" xfId="0" applyFont="true" applyBorder="true" applyAlignment="true" applyProtection="false">
      <alignment horizontal="center" vertical="center" textRotation="0" wrapText="true" indent="0" shrinkToFit="false"/>
      <protection locked="true" hidden="false"/>
    </xf>
    <xf numFmtId="164" fontId="107" fillId="57" borderId="5" xfId="0" applyFont="true" applyBorder="true" applyAlignment="true" applyProtection="false">
      <alignment horizontal="center" vertical="center" textRotation="0" wrapText="true" indent="0" shrinkToFit="false"/>
      <protection locked="true" hidden="false"/>
    </xf>
    <xf numFmtId="179" fontId="107" fillId="57" borderId="5" xfId="0" applyFont="true" applyBorder="true" applyAlignment="true" applyProtection="false">
      <alignment horizontal="center" vertical="center" textRotation="0" wrapText="true" indent="0" shrinkToFit="false"/>
      <protection locked="true" hidden="false"/>
    </xf>
    <xf numFmtId="164" fontId="107" fillId="61" borderId="5" xfId="0" applyFont="true" applyBorder="true" applyAlignment="true" applyProtection="false">
      <alignment horizontal="center" vertical="center" textRotation="0" wrapText="true" indent="0" shrinkToFit="false"/>
      <protection locked="true" hidden="false"/>
    </xf>
    <xf numFmtId="164" fontId="107" fillId="41" borderId="5" xfId="0" applyFont="true" applyBorder="true" applyAlignment="true" applyProtection="false">
      <alignment horizontal="center" vertical="center" textRotation="0" wrapText="true" indent="0" shrinkToFit="false"/>
      <protection locked="true" hidden="false"/>
    </xf>
    <xf numFmtId="164" fontId="93" fillId="41" borderId="0" xfId="0" applyFont="true" applyBorder="false" applyAlignment="true" applyProtection="false">
      <alignment horizontal="left" vertical="center" textRotation="0" wrapText="false" indent="2" shrinkToFit="false"/>
      <protection locked="true" hidden="false"/>
    </xf>
    <xf numFmtId="164" fontId="93" fillId="41" borderId="0" xfId="0" applyFont="true" applyBorder="false" applyAlignment="true" applyProtection="false">
      <alignment horizontal="center" vertical="center" textRotation="0" wrapText="true" indent="0" shrinkToFit="false"/>
      <protection locked="true" hidden="false"/>
    </xf>
    <xf numFmtId="172" fontId="93" fillId="41" borderId="0" xfId="0" applyFont="true" applyBorder="false" applyAlignment="true" applyProtection="false">
      <alignment horizontal="center" vertical="center" textRotation="0" wrapText="true" indent="0" shrinkToFit="false"/>
      <protection locked="true" hidden="false"/>
    </xf>
    <xf numFmtId="179" fontId="93" fillId="41" borderId="0" xfId="0" applyFont="true" applyBorder="false" applyAlignment="true" applyProtection="false">
      <alignment horizontal="center" vertical="center" textRotation="0" wrapText="true" indent="0" shrinkToFit="false"/>
      <protection locked="true" hidden="false"/>
    </xf>
    <xf numFmtId="164" fontId="8" fillId="0" borderId="34" xfId="0" applyFont="true" applyBorder="true" applyAlignment="true" applyProtection="false">
      <alignment horizontal="left" vertical="bottom" textRotation="0" wrapText="false" indent="2" shrinkToFit="false"/>
      <protection locked="true" hidden="false"/>
    </xf>
    <xf numFmtId="164" fontId="8" fillId="24" borderId="38" xfId="0" applyFont="true" applyBorder="true" applyAlignment="false" applyProtection="false">
      <alignment horizontal="general" vertical="bottom" textRotation="0" wrapText="false" indent="0" shrinkToFit="false"/>
      <protection locked="true" hidden="false"/>
    </xf>
    <xf numFmtId="187" fontId="101" fillId="0" borderId="35" xfId="0" applyFont="true" applyBorder="true" applyAlignment="true" applyProtection="false">
      <alignment horizontal="right" vertical="bottom" textRotation="0" wrapText="false" indent="0" shrinkToFit="false"/>
      <protection locked="true" hidden="false"/>
    </xf>
    <xf numFmtId="187" fontId="101" fillId="0" borderId="34" xfId="0" applyFont="true" applyBorder="true" applyAlignment="true" applyProtection="false">
      <alignment horizontal="right" vertical="bottom" textRotation="0" wrapText="false" indent="0" shrinkToFit="false"/>
      <protection locked="true" hidden="false"/>
    </xf>
    <xf numFmtId="172" fontId="101" fillId="0" borderId="35" xfId="0" applyFont="true" applyBorder="true" applyAlignment="true" applyProtection="false">
      <alignment horizontal="right" vertical="bottom" textRotation="0" wrapText="false" indent="0" shrinkToFit="false"/>
      <protection locked="true" hidden="false"/>
    </xf>
    <xf numFmtId="172" fontId="101" fillId="0" borderId="38" xfId="0" applyFont="true" applyBorder="true" applyAlignment="true" applyProtection="false">
      <alignment horizontal="right" vertical="bottom" textRotation="0" wrapText="false" indent="0" shrinkToFit="false"/>
      <protection locked="true" hidden="false"/>
    </xf>
    <xf numFmtId="172" fontId="101" fillId="0" borderId="35" xfId="19" applyFont="true" applyBorder="true" applyAlignment="true" applyProtection="true">
      <alignment horizontal="right" vertical="bottom" textRotation="0" wrapText="false" indent="0" shrinkToFit="false"/>
      <protection locked="true" hidden="false"/>
    </xf>
    <xf numFmtId="179" fontId="101" fillId="0" borderId="35" xfId="0" applyFont="true" applyBorder="true" applyAlignment="true" applyProtection="false">
      <alignment horizontal="right" vertical="bottom" textRotation="0" wrapText="false" indent="0" shrinkToFit="false"/>
      <protection locked="true" hidden="false"/>
    </xf>
    <xf numFmtId="190" fontId="101" fillId="0" borderId="35" xfId="0" applyFont="true" applyBorder="true" applyAlignment="true" applyProtection="false">
      <alignment horizontal="right" vertical="bottom" textRotation="0" wrapText="false" indent="0" shrinkToFit="false"/>
      <protection locked="true" hidden="false"/>
    </xf>
    <xf numFmtId="172" fontId="101" fillId="0" borderId="0" xfId="0" applyFont="true" applyBorder="false" applyAlignment="true" applyProtection="false">
      <alignment horizontal="right" vertical="bottom" textRotation="0" wrapText="false" indent="0" shrinkToFit="false"/>
      <protection locked="true" hidden="false"/>
    </xf>
    <xf numFmtId="187" fontId="101" fillId="0" borderId="38" xfId="0" applyFont="true" applyBorder="true" applyAlignment="true" applyProtection="false">
      <alignment horizontal="right" vertical="bottom" textRotation="0" wrapText="false" indent="0" shrinkToFit="false"/>
      <protection locked="true" hidden="false"/>
    </xf>
    <xf numFmtId="172" fontId="101" fillId="24" borderId="35" xfId="0" applyFont="true" applyBorder="true" applyAlignment="true" applyProtection="false">
      <alignment horizontal="right" vertical="bottom" textRotation="0" wrapText="false" indent="0" shrinkToFit="false"/>
      <protection locked="true" hidden="false"/>
    </xf>
    <xf numFmtId="164" fontId="101" fillId="0" borderId="35" xfId="0" applyFont="true" applyBorder="true" applyAlignment="true" applyProtection="false">
      <alignment horizontal="right" vertical="bottom" textRotation="0" wrapText="false" indent="0" shrinkToFit="false"/>
      <protection locked="true" hidden="false"/>
    </xf>
    <xf numFmtId="187" fontId="101" fillId="0" borderId="45" xfId="0" applyFont="true" applyBorder="true" applyAlignment="true" applyProtection="false">
      <alignment horizontal="right" vertical="bottom" textRotation="0" wrapText="false" indent="0" shrinkToFit="false"/>
      <protection locked="true" hidden="false"/>
    </xf>
    <xf numFmtId="172" fontId="101" fillId="0" borderId="45" xfId="19" applyFont="true" applyBorder="true" applyAlignment="true" applyProtection="true">
      <alignment horizontal="right" vertical="bottom" textRotation="0" wrapText="false" indent="0" shrinkToFit="false"/>
      <protection locked="true" hidden="false"/>
    </xf>
    <xf numFmtId="164" fontId="101" fillId="0" borderId="0" xfId="19" applyFont="true" applyBorder="true" applyAlignment="true" applyProtection="true">
      <alignment horizontal="right" vertical="bottom" textRotation="0" wrapText="false" indent="0" shrinkToFit="false"/>
      <protection locked="true" hidden="false"/>
    </xf>
    <xf numFmtId="191" fontId="0" fillId="24" borderId="0" xfId="0" applyFont="false" applyBorder="false" applyAlignment="false" applyProtection="false">
      <alignment horizontal="general" vertical="bottom" textRotation="0" wrapText="false" indent="0" shrinkToFit="false"/>
      <protection locked="true" hidden="false"/>
    </xf>
    <xf numFmtId="164" fontId="8" fillId="65" borderId="0"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90" wrapText="true" indent="0" shrinkToFit="false"/>
      <protection locked="true" hidden="false"/>
    </xf>
    <xf numFmtId="164" fontId="8" fillId="24" borderId="0" xfId="0" applyFont="true" applyBorder="false" applyAlignment="true" applyProtection="false">
      <alignment horizontal="center" vertical="bottom" textRotation="90" wrapText="true" indent="0" shrinkToFit="false"/>
      <protection locked="true" hidden="false"/>
    </xf>
    <xf numFmtId="191" fontId="8" fillId="0" borderId="0" xfId="0" applyFont="true" applyBorder="false" applyAlignment="true" applyProtection="false">
      <alignment horizontal="center" vertical="bottom" textRotation="90" wrapText="true" indent="0" shrinkToFit="false"/>
      <protection locked="true" hidden="false"/>
    </xf>
    <xf numFmtId="164" fontId="93" fillId="0" borderId="0" xfId="0" applyFont="true" applyBorder="false" applyAlignment="true" applyProtection="false">
      <alignment horizontal="center" vertical="center" textRotation="0" wrapText="true" indent="0" shrinkToFit="false"/>
      <protection locked="true" hidden="false"/>
    </xf>
    <xf numFmtId="164" fontId="101" fillId="24" borderId="0" xfId="0" applyFont="true" applyBorder="false" applyAlignment="true" applyProtection="false">
      <alignment horizontal="center" vertical="center" textRotation="0" wrapText="false" indent="0" shrinkToFit="false"/>
      <protection locked="true" hidden="false"/>
    </xf>
    <xf numFmtId="191" fontId="101" fillId="24" borderId="0" xfId="0" applyFont="true" applyBorder="false" applyAlignment="true" applyProtection="false">
      <alignment horizontal="center" vertical="center" textRotation="0" wrapText="false" indent="0" shrinkToFit="false"/>
      <protection locked="true" hidden="false"/>
    </xf>
    <xf numFmtId="192" fontId="101" fillId="24" borderId="0" xfId="0" applyFont="true" applyBorder="false" applyAlignment="true" applyProtection="false">
      <alignment horizontal="center" vertical="center" textRotation="0" wrapText="false" indent="0" shrinkToFit="false"/>
      <protection locked="true" hidden="false"/>
    </xf>
    <xf numFmtId="164" fontId="8" fillId="65" borderId="0" xfId="0" applyFont="tru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true" applyProtection="false">
      <alignment horizontal="right" vertical="bottom" textRotation="90" wrapText="false" indent="0" shrinkToFit="false"/>
      <protection locked="true" hidden="false"/>
    </xf>
    <xf numFmtId="183" fontId="0" fillId="0" borderId="0" xfId="0" applyFont="false" applyBorder="false" applyAlignment="true" applyProtection="false">
      <alignment horizontal="center"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64" fontId="93" fillId="0" borderId="0" xfId="0" applyFont="true" applyBorder="false" applyAlignment="true" applyProtection="false">
      <alignment horizontal="left" vertical="center" textRotation="0" wrapText="false" indent="2" shrinkToFit="false"/>
      <protection locked="true" hidden="false"/>
    </xf>
    <xf numFmtId="193" fontId="101" fillId="0" borderId="0" xfId="0" applyFont="true" applyBorder="false" applyAlignment="true" applyProtection="false">
      <alignment horizontal="center" vertical="bottom" textRotation="0" wrapText="false" indent="0" shrinkToFit="false"/>
      <protection locked="true" hidden="false"/>
    </xf>
    <xf numFmtId="172" fontId="101" fillId="0" borderId="0" xfId="0" applyFont="true" applyBorder="false" applyAlignment="true" applyProtection="false">
      <alignment horizontal="center" vertical="bottom" textRotation="0" wrapText="false" indent="0" shrinkToFit="false"/>
      <protection locked="true" hidden="false"/>
    </xf>
    <xf numFmtId="164" fontId="101" fillId="0" borderId="0" xfId="0" applyFont="true" applyBorder="false" applyAlignment="true" applyProtection="false">
      <alignment horizontal="center" vertical="bottom" textRotation="0" wrapText="false" indent="0" shrinkToFit="false"/>
      <protection locked="true" hidden="false"/>
    </xf>
    <xf numFmtId="164" fontId="0" fillId="24" borderId="0" xfId="0" applyFont="false" applyBorder="false" applyAlignment="true" applyProtection="false">
      <alignment horizontal="left" vertical="bottom" textRotation="0" wrapText="false" indent="0" shrinkToFit="false"/>
      <protection locked="true" hidden="false"/>
    </xf>
    <xf numFmtId="193" fontId="101" fillId="0" borderId="0" xfId="0" applyFont="true" applyBorder="false" applyAlignment="true" applyProtection="false">
      <alignment horizontal="left" vertical="bottom" textRotation="0" wrapText="false" indent="0" shrinkToFit="false"/>
      <protection locked="true" hidden="false"/>
    </xf>
    <xf numFmtId="176" fontId="0" fillId="0" borderId="0" xfId="19"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10" fillId="24" borderId="0" xfId="281" applyFont="true" applyBorder="true" applyAlignment="true" applyProtection="true">
      <alignment horizontal="center" vertical="bottom" textRotation="90" wrapText="true" indent="0" shrinkToFit="false"/>
      <protection locked="true" hidden="false"/>
    </xf>
    <xf numFmtId="164" fontId="110" fillId="24" borderId="0" xfId="281" applyFont="true" applyBorder="true" applyAlignment="true" applyProtection="true">
      <alignment horizontal="center" vertical="bottom" textRotation="90" wrapText="false" indent="0" shrinkToFit="false"/>
      <protection locked="true" hidden="false"/>
    </xf>
    <xf numFmtId="164" fontId="58" fillId="0" borderId="46" xfId="0" applyFont="true" applyBorder="true" applyAlignment="false" applyProtection="false">
      <alignment horizontal="general" vertical="bottom" textRotation="0" wrapText="false" indent="0" shrinkToFit="false"/>
      <protection locked="true" hidden="false"/>
    </xf>
    <xf numFmtId="164" fontId="8" fillId="42" borderId="14" xfId="0" applyFont="true" applyBorder="true" applyAlignment="true" applyProtection="false">
      <alignment horizontal="center" vertical="bottom" textRotation="0" wrapText="false" indent="0" shrinkToFit="false"/>
      <protection locked="true" hidden="false"/>
    </xf>
    <xf numFmtId="164" fontId="75" fillId="0" borderId="47" xfId="0" applyFont="true" applyBorder="true" applyAlignment="true" applyProtection="false">
      <alignment horizontal="center" vertical="bottom" textRotation="0" wrapText="false" indent="0" shrinkToFit="false"/>
      <protection locked="true" hidden="false"/>
    </xf>
    <xf numFmtId="164" fontId="70" fillId="51" borderId="15" xfId="0" applyFont="true" applyBorder="true" applyAlignment="true" applyProtection="false">
      <alignment horizontal="left" vertical="top" textRotation="0" wrapText="true" indent="2" shrinkToFit="false"/>
      <protection locked="true" hidden="false"/>
    </xf>
    <xf numFmtId="164" fontId="70" fillId="0" borderId="15" xfId="0" applyFont="true" applyBorder="true" applyAlignment="true" applyProtection="false">
      <alignment horizontal="left" vertical="top" textRotation="0" wrapText="true" indent="2" shrinkToFit="false"/>
      <protection locked="true" hidden="false"/>
    </xf>
    <xf numFmtId="164" fontId="70" fillId="0" borderId="5" xfId="0" applyFont="true" applyBorder="true" applyAlignment="true" applyProtection="false">
      <alignment horizontal="left" vertical="top" textRotation="0" wrapText="true" indent="2" shrinkToFit="false"/>
      <protection locked="true" hidden="false"/>
    </xf>
    <xf numFmtId="194" fontId="70" fillId="0" borderId="15" xfId="0" applyFont="true" applyBorder="true" applyAlignment="true" applyProtection="false">
      <alignment horizontal="left" vertical="top" textRotation="0" wrapText="true" indent="2" shrinkToFit="false"/>
      <protection locked="true" hidden="false"/>
    </xf>
    <xf numFmtId="164" fontId="70" fillId="51" borderId="5" xfId="0" applyFont="true" applyBorder="true" applyAlignment="true" applyProtection="false">
      <alignment horizontal="left" vertical="top" textRotation="0" wrapText="true" indent="2" shrinkToFit="false"/>
      <protection locked="true" hidden="false"/>
    </xf>
    <xf numFmtId="194" fontId="70" fillId="0" borderId="5" xfId="0" applyFont="true" applyBorder="true" applyAlignment="true" applyProtection="false">
      <alignment horizontal="left" vertical="top" textRotation="0" wrapText="true" indent="2" shrinkToFit="false"/>
      <protection locked="true" hidden="false"/>
    </xf>
    <xf numFmtId="164" fontId="70" fillId="57" borderId="5" xfId="0" applyFont="true" applyBorder="true" applyAlignment="true" applyProtection="false">
      <alignment horizontal="left" vertical="top" textRotation="0" wrapText="true" indent="2" shrinkToFit="false"/>
      <protection locked="true" hidden="false"/>
    </xf>
    <xf numFmtId="164" fontId="70" fillId="61" borderId="5" xfId="0" applyFont="true" applyBorder="true" applyAlignment="true" applyProtection="false">
      <alignment horizontal="left" vertical="top" textRotation="0" wrapText="true" indent="2" shrinkToFit="false"/>
      <protection locked="true" hidden="false"/>
    </xf>
    <xf numFmtId="164" fontId="70" fillId="66" borderId="5" xfId="0" applyFont="true" applyBorder="true" applyAlignment="true" applyProtection="false">
      <alignment horizontal="left" vertical="top" textRotation="0" wrapText="true" indent="2" shrinkToFit="false"/>
      <protection locked="true" hidden="false"/>
    </xf>
    <xf numFmtId="164" fontId="53" fillId="24" borderId="0" xfId="0" applyFont="true" applyBorder="false" applyAlignment="false" applyProtection="false">
      <alignment horizontal="general" vertical="bottom" textRotation="0" wrapText="false" indent="0" shrinkToFit="false"/>
      <protection locked="true" hidden="false"/>
    </xf>
    <xf numFmtId="164" fontId="70" fillId="41" borderId="5" xfId="0" applyFont="true" applyBorder="true" applyAlignment="true" applyProtection="false">
      <alignment horizontal="left" vertical="top" textRotation="0" wrapText="true" indent="2" shrinkToFit="false"/>
      <protection locked="true" hidden="false"/>
    </xf>
    <xf numFmtId="164" fontId="8" fillId="65" borderId="14" xfId="0" applyFont="true" applyBorder="true" applyAlignment="true" applyProtection="false">
      <alignment horizontal="center" vertical="bottom" textRotation="0" wrapText="false" indent="0" shrinkToFit="false"/>
      <protection locked="true" hidden="false"/>
    </xf>
    <xf numFmtId="164" fontId="94" fillId="0" borderId="0" xfId="0" applyFont="true" applyBorder="false" applyAlignment="false" applyProtection="false">
      <alignment horizontal="general" vertical="bottom" textRotation="0" wrapText="false" indent="0" shrinkToFit="false"/>
      <protection locked="true" hidden="false"/>
    </xf>
    <xf numFmtId="164" fontId="94" fillId="0" borderId="0" xfId="185" applyFont="true" applyBorder="false" applyAlignment="false" applyProtection="false">
      <alignment horizontal="general" vertical="bottom" textRotation="0" wrapText="false" indent="0" shrinkToFit="false"/>
      <protection locked="true" hidden="false"/>
    </xf>
    <xf numFmtId="164" fontId="0" fillId="0" borderId="0" xfId="185" applyFont="true" applyBorder="false" applyAlignment="false" applyProtection="false">
      <alignment horizontal="general" vertical="bottom" textRotation="0" wrapText="false" indent="0" shrinkToFit="false"/>
      <protection locked="true" hidden="false"/>
    </xf>
  </cellXfs>
  <cellStyles count="283">
    <cellStyle name="Normal" xfId="0" builtinId="0"/>
    <cellStyle name="Comma" xfId="15" builtinId="3"/>
    <cellStyle name="Comma [0]" xfId="16" builtinId="6"/>
    <cellStyle name="Currency" xfId="17" builtinId="4"/>
    <cellStyle name="Currency [0]" xfId="18" builtinId="7"/>
    <cellStyle name="Percent" xfId="19" builtinId="5"/>
    <cellStyle name="&#13;&#10;JournalTemplate=C:\COMFO\CTALK\JOURSTD.TPL&#13;&#10;LbStateAddress=3 3 0 251 1 89 2 311&#13;&#10;LbStateJou" xfId="21"/>
    <cellStyle name="20% - Accent1 2" xfId="22"/>
    <cellStyle name="20% - Accent1 3" xfId="23"/>
    <cellStyle name="20% - Accent2 2" xfId="24"/>
    <cellStyle name="20% - Accent2 3" xfId="25"/>
    <cellStyle name="20% - Accent3 2" xfId="26"/>
    <cellStyle name="20% - Accent3 3" xfId="27"/>
    <cellStyle name="20% - Accent4 2" xfId="28"/>
    <cellStyle name="20% - Accent4 3" xfId="29"/>
    <cellStyle name="20% - Accent5 2" xfId="30"/>
    <cellStyle name="20% - Accent5 3" xfId="31"/>
    <cellStyle name="20% - Accent6 2" xfId="32"/>
    <cellStyle name="20% - Accent6 3" xfId="33"/>
    <cellStyle name="20% - Colore 1" xfId="34"/>
    <cellStyle name="20% - Colore 2" xfId="35"/>
    <cellStyle name="20% - Colore 3" xfId="36"/>
    <cellStyle name="20% - Colore 4" xfId="37"/>
    <cellStyle name="20% - Colore 5" xfId="38"/>
    <cellStyle name="20% - Colore 6" xfId="39"/>
    <cellStyle name="40% - Accent1 2" xfId="40"/>
    <cellStyle name="40% - Accent1 3" xfId="41"/>
    <cellStyle name="40% - Accent2 2" xfId="42"/>
    <cellStyle name="40% - Accent2 3" xfId="43"/>
    <cellStyle name="40% - Accent3 2" xfId="44"/>
    <cellStyle name="40% - Accent3 3" xfId="45"/>
    <cellStyle name="40% - Accent4 2" xfId="46"/>
    <cellStyle name="40% - Accent4 3" xfId="47"/>
    <cellStyle name="40% - Accent5 2" xfId="48"/>
    <cellStyle name="40% - Accent5 3" xfId="49"/>
    <cellStyle name="40% - Accent6 2" xfId="50"/>
    <cellStyle name="40% - Accent6 3" xfId="51"/>
    <cellStyle name="40% - Colore 1" xfId="52"/>
    <cellStyle name="40% - Colore 2" xfId="53"/>
    <cellStyle name="40% - Colore 3" xfId="54"/>
    <cellStyle name="40% - Colore 4" xfId="55"/>
    <cellStyle name="40% - Colore 5" xfId="56"/>
    <cellStyle name="40% - Colore 6" xfId="57"/>
    <cellStyle name="60% - Accent1 2" xfId="58"/>
    <cellStyle name="60% - Accent1 3" xfId="59"/>
    <cellStyle name="60% - Accent2 2" xfId="60"/>
    <cellStyle name="60% - Accent2 3" xfId="61"/>
    <cellStyle name="60% - Accent3 2" xfId="62"/>
    <cellStyle name="60% - Accent3 3" xfId="63"/>
    <cellStyle name="60% - Accent4 2" xfId="64"/>
    <cellStyle name="60% - Accent4 3" xfId="65"/>
    <cellStyle name="60% - Accent5 2" xfId="66"/>
    <cellStyle name="60% - Accent5 3" xfId="67"/>
    <cellStyle name="60% - Accent6 2" xfId="68"/>
    <cellStyle name="60% - Accent6 3" xfId="69"/>
    <cellStyle name="60% - Colore 1" xfId="70"/>
    <cellStyle name="60% - Colore 2" xfId="71"/>
    <cellStyle name="60% - Colore 3" xfId="72"/>
    <cellStyle name="60% - Colore 4" xfId="73"/>
    <cellStyle name="60% - Colore 5" xfId="74"/>
    <cellStyle name="60% - Colore 6" xfId="75"/>
    <cellStyle name="_KF08 DL 080909 raw data Part III Ch1" xfId="76"/>
    <cellStyle name="_KF08 DL 080909 raw data Part III Ch1_KF2010 Figure 1 1 1 World GERD 100310 (2)" xfId="77"/>
    <cellStyle name="Accent1 2" xfId="78"/>
    <cellStyle name="Accent1 3" xfId="79"/>
    <cellStyle name="Accent2 2" xfId="80"/>
    <cellStyle name="Accent2 3" xfId="81"/>
    <cellStyle name="Accent3 2" xfId="82"/>
    <cellStyle name="Accent3 3" xfId="83"/>
    <cellStyle name="Accent4 2" xfId="84"/>
    <cellStyle name="Accent4 3" xfId="85"/>
    <cellStyle name="Accent5 2" xfId="86"/>
    <cellStyle name="Accent5 3" xfId="87"/>
    <cellStyle name="Accent6 2" xfId="88"/>
    <cellStyle name="Accent6 3" xfId="89"/>
    <cellStyle name="ANCLAS,REZONES Y SUS PARTES,DE FUNDICION,DE HIERRO O DE ACERO" xfId="90"/>
    <cellStyle name="Bad 2" xfId="91"/>
    <cellStyle name="Berekening 2" xfId="92"/>
    <cellStyle name="bin" xfId="93"/>
    <cellStyle name="blue" xfId="94"/>
    <cellStyle name="Calcolo" xfId="95"/>
    <cellStyle name="Calculation 2" xfId="96"/>
    <cellStyle name="cell" xfId="97"/>
    <cellStyle name="Cella collegata" xfId="98"/>
    <cellStyle name="Cella da controllare" xfId="99"/>
    <cellStyle name="Check Cell 2" xfId="100"/>
    <cellStyle name="Col&amp;RowHeadings" xfId="101"/>
    <cellStyle name="ColCodes" xfId="102"/>
    <cellStyle name="Colore 1" xfId="103"/>
    <cellStyle name="Colore 2" xfId="104"/>
    <cellStyle name="Colore 3" xfId="105"/>
    <cellStyle name="Colore 4" xfId="106"/>
    <cellStyle name="Colore 5" xfId="107"/>
    <cellStyle name="Colore 6" xfId="108"/>
    <cellStyle name="ColTitles" xfId="109"/>
    <cellStyle name="column" xfId="110"/>
    <cellStyle name="Comma 10" xfId="111"/>
    <cellStyle name="Comma 11" xfId="112"/>
    <cellStyle name="Comma 2" xfId="113"/>
    <cellStyle name="Comma 2 2" xfId="114"/>
    <cellStyle name="Comma 2 3" xfId="115"/>
    <cellStyle name="Comma 2 3 2" xfId="116"/>
    <cellStyle name="Comma 2 4" xfId="117"/>
    <cellStyle name="Comma 2 5" xfId="118"/>
    <cellStyle name="Comma 2 6" xfId="119"/>
    <cellStyle name="Comma 2_GII2013_Mika_June07" xfId="120"/>
    <cellStyle name="Comma 3" xfId="121"/>
    <cellStyle name="Comma 3 2" xfId="122"/>
    <cellStyle name="Comma 4" xfId="123"/>
    <cellStyle name="Comma 5" xfId="124"/>
    <cellStyle name="Comma 6" xfId="125"/>
    <cellStyle name="Comma 7" xfId="126"/>
    <cellStyle name="Comma 8" xfId="127"/>
    <cellStyle name="Comma 9" xfId="128"/>
    <cellStyle name="Comma0" xfId="129"/>
    <cellStyle name="Controlecel 2" xfId="130"/>
    <cellStyle name="Currency0" xfId="131"/>
    <cellStyle name="DataEntryCells" xfId="132"/>
    <cellStyle name="Date" xfId="133"/>
    <cellStyle name="Dezimal [0]_Germany" xfId="134"/>
    <cellStyle name="Dezimal_Germany" xfId="135"/>
    <cellStyle name="ErrRpt-DataEntryCells" xfId="136"/>
    <cellStyle name="ErrRpt-GreyBackground" xfId="137"/>
    <cellStyle name="ErrRpt_DataEntryCells" xfId="138"/>
    <cellStyle name="Euro" xfId="139"/>
    <cellStyle name="Euro 2" xfId="140"/>
    <cellStyle name="Explanatory Text 2" xfId="141"/>
    <cellStyle name="Fixed" xfId="142"/>
    <cellStyle name="formula" xfId="143"/>
    <cellStyle name="gap" xfId="144"/>
    <cellStyle name="Gekoppelde cel 2" xfId="145"/>
    <cellStyle name="Goed 2" xfId="146"/>
    <cellStyle name="Good 2" xfId="147"/>
    <cellStyle name="GreyBackground" xfId="148"/>
    <cellStyle name="Heading 1 2" xfId="149"/>
    <cellStyle name="Heading 2 2" xfId="150"/>
    <cellStyle name="Heading 3 2" xfId="151"/>
    <cellStyle name="Heading 4 2" xfId="152"/>
    <cellStyle name="Hyperlink 2" xfId="153"/>
    <cellStyle name="Hyperlink 3" xfId="154"/>
    <cellStyle name="Hyperlink 4" xfId="155"/>
    <cellStyle name="Input 2" xfId="156"/>
    <cellStyle name="Invoer 2" xfId="157"/>
    <cellStyle name="ISC" xfId="158"/>
    <cellStyle name="isced" xfId="159"/>
    <cellStyle name="ISCED Titles" xfId="160"/>
    <cellStyle name="Komma 2" xfId="161"/>
    <cellStyle name="Kop 1 2" xfId="162"/>
    <cellStyle name="Kop 2 2" xfId="163"/>
    <cellStyle name="Kop 3 2" xfId="164"/>
    <cellStyle name="Kop 4 2" xfId="165"/>
    <cellStyle name="level1a" xfId="166"/>
    <cellStyle name="level2" xfId="167"/>
    <cellStyle name="level2a" xfId="168"/>
    <cellStyle name="level3" xfId="169"/>
    <cellStyle name="Linked Cell 2" xfId="170"/>
    <cellStyle name="Migliaia (0)_conti99" xfId="171"/>
    <cellStyle name="Milliers [0]_8GRAD" xfId="172"/>
    <cellStyle name="Milliers_8GRAD" xfId="173"/>
    <cellStyle name="Monétaire [0]_8GRAD" xfId="174"/>
    <cellStyle name="Monétaire_8GRAD" xfId="175"/>
    <cellStyle name="Neutraal 2" xfId="176"/>
    <cellStyle name="Neutral 2" xfId="177"/>
    <cellStyle name="Neutrale" xfId="178"/>
    <cellStyle name="Normal 19" xfId="179"/>
    <cellStyle name="Normal 2" xfId="180"/>
    <cellStyle name="Normal 2 2" xfId="181"/>
    <cellStyle name="Normal 2 2 2" xfId="182"/>
    <cellStyle name="Normal 2 2 3" xfId="183"/>
    <cellStyle name="Normal 2 2_GII2013_Mika_June07" xfId="184"/>
    <cellStyle name="Normal 2 3" xfId="185"/>
    <cellStyle name="Normal 2 3 2" xfId="186"/>
    <cellStyle name="Normal 2 3_GII2013_Mika_June07" xfId="187"/>
    <cellStyle name="Normal 2 4" xfId="188"/>
    <cellStyle name="Normal 2 5" xfId="189"/>
    <cellStyle name="Normal 2 6" xfId="190"/>
    <cellStyle name="Normal 2 7" xfId="191"/>
    <cellStyle name="Normal 2 8" xfId="192"/>
    <cellStyle name="Normal 2_962010071P1G001" xfId="193"/>
    <cellStyle name="Normal 3" xfId="194"/>
    <cellStyle name="Normal 3 2" xfId="195"/>
    <cellStyle name="Normal 3 2 2" xfId="196"/>
    <cellStyle name="Normal 3 2_SSI2012-Finaldata_JRCresults_2003" xfId="197"/>
    <cellStyle name="Normal 3 3" xfId="198"/>
    <cellStyle name="Normal 3 3 2" xfId="199"/>
    <cellStyle name="Normal 3 3_SSI2012-Finaldata_JRCresults_2003" xfId="200"/>
    <cellStyle name="Normal 3 4" xfId="201"/>
    <cellStyle name="Normal 3 5" xfId="202"/>
    <cellStyle name="Normal 3_SSI2012-Finaldata_JRCresults_2003" xfId="203"/>
    <cellStyle name="Normal 4" xfId="204"/>
    <cellStyle name="Normal 5" xfId="205"/>
    <cellStyle name="Normal 6" xfId="206"/>
    <cellStyle name="Normal 6 2" xfId="207"/>
    <cellStyle name="Normal 7" xfId="208"/>
    <cellStyle name="Normal 8" xfId="209"/>
    <cellStyle name="Normale_Foglio1" xfId="210"/>
    <cellStyle name="Nota" xfId="211"/>
    <cellStyle name="Note 2" xfId="212"/>
    <cellStyle name="Note 2 2" xfId="213"/>
    <cellStyle name="Note 2 3" xfId="214"/>
    <cellStyle name="Notitie 2" xfId="215"/>
    <cellStyle name="Ongeldig 2" xfId="216"/>
    <cellStyle name="Output 2" xfId="217"/>
    <cellStyle name="Percent 2" xfId="218"/>
    <cellStyle name="Prozent_SubCatperStud" xfId="219"/>
    <cellStyle name="row" xfId="220"/>
    <cellStyle name="Row-Col Headings" xfId="221"/>
    <cellStyle name="RowCodes" xfId="222"/>
    <cellStyle name="RowTitles" xfId="223"/>
    <cellStyle name="RowTitles-Col2" xfId="224"/>
    <cellStyle name="RowTitles-Detail" xfId="225"/>
    <cellStyle name="RowTitles1-Detail" xfId="226"/>
    <cellStyle name="ss1" xfId="227"/>
    <cellStyle name="ss10" xfId="228"/>
    <cellStyle name="ss11" xfId="229"/>
    <cellStyle name="ss12" xfId="230"/>
    <cellStyle name="ss13" xfId="231"/>
    <cellStyle name="ss14" xfId="232"/>
    <cellStyle name="ss15" xfId="233"/>
    <cellStyle name="ss16" xfId="234"/>
    <cellStyle name="ss17" xfId="235"/>
    <cellStyle name="ss18" xfId="236"/>
    <cellStyle name="ss19" xfId="237"/>
    <cellStyle name="ss2" xfId="238"/>
    <cellStyle name="ss20" xfId="239"/>
    <cellStyle name="ss21" xfId="240"/>
    <cellStyle name="ss22" xfId="241"/>
    <cellStyle name="ss3" xfId="242"/>
    <cellStyle name="ss4" xfId="243"/>
    <cellStyle name="ss5" xfId="244"/>
    <cellStyle name="ss6" xfId="245"/>
    <cellStyle name="ss7" xfId="246"/>
    <cellStyle name="ss8" xfId="247"/>
    <cellStyle name="ss9" xfId="248"/>
    <cellStyle name="Standaard 2" xfId="249"/>
    <cellStyle name="Standaard 3" xfId="250"/>
    <cellStyle name="Standard_cpi-mp-be-stats" xfId="251"/>
    <cellStyle name="Style 1" xfId="252"/>
    <cellStyle name="Style 2" xfId="253"/>
    <cellStyle name="Table No." xfId="254"/>
    <cellStyle name="Table Title" xfId="255"/>
    <cellStyle name="Tagline" xfId="256"/>
    <cellStyle name="temp" xfId="257"/>
    <cellStyle name="test" xfId="258"/>
    <cellStyle name="Testo avviso" xfId="259"/>
    <cellStyle name="Testo descrittivo" xfId="260"/>
    <cellStyle name="Title 1" xfId="261"/>
    <cellStyle name="Title 2" xfId="262"/>
    <cellStyle name="title1" xfId="263"/>
    <cellStyle name="Titolo" xfId="264"/>
    <cellStyle name="Titolo 1" xfId="265"/>
    <cellStyle name="Titolo 2" xfId="266"/>
    <cellStyle name="Titolo 3" xfId="267"/>
    <cellStyle name="Titolo 4" xfId="268"/>
    <cellStyle name="Titolo_SSI2012-Finaldata_JRCresults_2003" xfId="269"/>
    <cellStyle name="Totaal 2" xfId="270"/>
    <cellStyle name="Total 2" xfId="271"/>
    <cellStyle name="Totale" xfId="272"/>
    <cellStyle name="Uitvoer 2" xfId="273"/>
    <cellStyle name="Valore non valido" xfId="274"/>
    <cellStyle name="Valore valido" xfId="275"/>
    <cellStyle name="Verklarende tekst 2" xfId="276"/>
    <cellStyle name="Waarschuwingstekst 2" xfId="277"/>
    <cellStyle name="Warning Text 2" xfId="278"/>
    <cellStyle name="Währung [0]_Germany" xfId="279"/>
    <cellStyle name="Währung_Germany" xfId="280"/>
    <cellStyle name="*unknown*" xfId="20" builtinId="8"/>
    <cellStyle name="Excel Built-in Heading 2" xfId="281"/>
    <cellStyle name="Excel Built-in Heading 1" xfId="282"/>
    <cellStyle name="Excel Built-in Heading 3" xfId="283"/>
    <cellStyle name="Excel Built-in 60% - Accent1" xfId="284"/>
    <cellStyle name="Excel Built-in 20% - Accent1" xfId="285"/>
    <cellStyle name="Excel Built-in 40% - Accent1" xfId="286"/>
    <cellStyle name="Excel Built-in Accent1" xfId="287"/>
    <cellStyle name="Excel Built-in 20% - Accent5" xfId="288"/>
    <cellStyle name="Excel Built-in 40% - Accent5" xfId="289"/>
    <cellStyle name="Excel Built-in 60% - Accent5" xfId="290"/>
    <cellStyle name="Excel Built-in Accent6" xfId="291"/>
    <cellStyle name="Excel Built-in Accent5" xfId="292"/>
    <cellStyle name="Excel Built-in 60% - Accent4" xfId="293"/>
    <cellStyle name="Excel Built-in 40% - Accent4" xfId="294"/>
    <cellStyle name="Excel Built-in Accent4" xfId="295"/>
    <cellStyle name="Excel Built-in 20% - Accent4" xfId="296"/>
  </cellStyles>
  <dxfs count="56">
    <dxf>
      <font>
        <b val="1"/>
        <i val="0"/>
        <color rgb="FFFFFFFF"/>
      </font>
      <fill>
        <patternFill>
          <bgColor rgb="FF9B5747"/>
        </patternFill>
      </fill>
    </dxf>
    <dxf>
      <font>
        <b val="1"/>
        <i val="0"/>
        <color rgb="FFFFFFFF"/>
      </font>
      <fill>
        <patternFill>
          <bgColor rgb="FFD44E27"/>
        </patternFill>
      </fill>
    </dxf>
    <dxf>
      <font>
        <b val="1"/>
        <i val="0"/>
      </font>
      <fill>
        <patternFill>
          <bgColor rgb="FFFF7900"/>
        </patternFill>
      </fill>
    </dxf>
    <dxf>
      <font>
        <b val="1"/>
        <i val="0"/>
      </font>
      <fill>
        <patternFill>
          <bgColor rgb="FFFFAF79"/>
        </patternFill>
      </fill>
    </dxf>
    <dxf>
      <font>
        <b val="1"/>
        <i val="0"/>
      </font>
      <fill>
        <patternFill>
          <bgColor rgb="FFF9FFC9"/>
        </patternFill>
      </fill>
    </dxf>
    <dxf>
      <font>
        <b val="1"/>
        <i val="0"/>
        <color rgb="FFFFFFFF"/>
      </font>
      <fill>
        <patternFill>
          <bgColor rgb="FF18657D"/>
        </patternFill>
      </fill>
    </dxf>
    <dxf>
      <font>
        <b val="1"/>
        <i val="0"/>
        <color rgb="FFFFFFFF"/>
      </font>
      <fill>
        <patternFill>
          <bgColor rgb="FF0092C8"/>
        </patternFill>
      </fill>
    </dxf>
    <dxf>
      <font>
        <b val="1"/>
        <i val="0"/>
      </font>
      <fill>
        <patternFill>
          <bgColor rgb="FF4AC0DF"/>
        </patternFill>
      </fill>
    </dxf>
    <dxf>
      <font>
        <b val="1"/>
        <i val="0"/>
      </font>
      <fill>
        <patternFill>
          <bgColor rgb="FFA2D8E6"/>
        </patternFill>
      </fill>
    </dxf>
    <dxf>
      <font>
        <b val="1"/>
        <i val="0"/>
      </font>
      <fill>
        <patternFill>
          <bgColor rgb="FFCFECF5"/>
        </patternFill>
      </fill>
    </dxf>
    <dxf>
      <font>
        <b val="1"/>
        <i val="0"/>
        <color rgb="FFFFFFFF"/>
      </font>
      <fill>
        <patternFill>
          <bgColor rgb="FF006853"/>
        </patternFill>
      </fill>
    </dxf>
    <dxf>
      <font>
        <b val="1"/>
        <i val="0"/>
        <color rgb="FFFFFFFF"/>
      </font>
      <fill>
        <patternFill>
          <bgColor rgb="FF00AB69"/>
        </patternFill>
      </fill>
    </dxf>
    <dxf>
      <font>
        <b val="1"/>
        <i val="0"/>
      </font>
      <fill>
        <patternFill>
          <bgColor rgb="FF70C396"/>
        </patternFill>
      </fill>
    </dxf>
    <dxf>
      <font>
        <b val="1"/>
        <i val="0"/>
      </font>
      <fill>
        <patternFill>
          <bgColor rgb="FFBFE1C5"/>
        </patternFill>
      </fill>
    </dxf>
    <dxf>
      <font>
        <b val="1"/>
        <i val="0"/>
      </font>
      <fill>
        <patternFill>
          <bgColor rgb="FFDFEDE0"/>
        </patternFill>
      </fill>
    </dxf>
    <dxf>
      <font>
        <b val="1"/>
        <i val="0"/>
        <color rgb="FFFFFFFF"/>
      </font>
      <fill>
        <patternFill>
          <bgColor rgb="FF0E5163"/>
        </patternFill>
      </fill>
    </dxf>
    <dxf>
      <font>
        <b val="1"/>
        <i val="0"/>
        <color rgb="FFFFFFFF"/>
      </font>
      <fill>
        <patternFill>
          <bgColor rgb="FF388297"/>
        </patternFill>
      </fill>
    </dxf>
    <dxf>
      <font>
        <b val="1"/>
        <i val="0"/>
      </font>
      <fill>
        <patternFill>
          <bgColor rgb="FF8FB6C0"/>
        </patternFill>
      </fill>
    </dxf>
    <dxf>
      <font>
        <b val="1"/>
        <i val="0"/>
      </font>
      <fill>
        <patternFill>
          <bgColor rgb="FFB8CED8"/>
        </patternFill>
      </fill>
    </dxf>
    <dxf>
      <font>
        <b val="1"/>
        <i val="0"/>
      </font>
      <fill>
        <patternFill>
          <bgColor rgb="FFDDE5F1"/>
        </patternFill>
      </fill>
    </dxf>
    <dxf>
      <font>
        <b val="1"/>
        <i val="0"/>
        <color rgb="FFFFFFFF"/>
      </font>
      <fill>
        <patternFill>
          <bgColor rgb="FF35574A"/>
        </patternFill>
      </fill>
    </dxf>
    <dxf>
      <font>
        <b val="1"/>
        <i val="0"/>
        <color rgb="FFFFFFFF"/>
      </font>
      <fill>
        <patternFill>
          <bgColor rgb="FF397553"/>
        </patternFill>
      </fill>
    </dxf>
    <dxf>
      <font>
        <b val="1"/>
        <i val="0"/>
      </font>
      <fill>
        <patternFill>
          <bgColor rgb="FF61917D"/>
        </patternFill>
      </fill>
    </dxf>
    <dxf>
      <font>
        <b val="1"/>
        <i val="0"/>
      </font>
      <fill>
        <patternFill>
          <bgColor rgb="FFACBDA7"/>
        </patternFill>
      </fill>
    </dxf>
    <dxf>
      <font>
        <b val="1"/>
        <i val="0"/>
      </font>
      <fill>
        <patternFill>
          <bgColor rgb="FFC7CFBA"/>
        </patternFill>
      </fill>
    </dxf>
    <dxf>
      <font>
        <b val="1"/>
        <i val="0"/>
        <color rgb="FFFFFFFF"/>
      </font>
      <fill>
        <patternFill>
          <bgColor rgb="FFD6724E"/>
        </patternFill>
      </fill>
    </dxf>
    <dxf>
      <font>
        <b val="1"/>
        <i val="0"/>
        <color rgb="FFFFFFFF"/>
      </font>
      <fill>
        <patternFill>
          <bgColor rgb="FFF7946D"/>
        </patternFill>
      </fill>
    </dxf>
    <dxf>
      <font>
        <b val="1"/>
        <i val="0"/>
      </font>
      <fill>
        <patternFill>
          <bgColor rgb="FFFBBF9A"/>
        </patternFill>
      </fill>
    </dxf>
    <dxf>
      <font>
        <b val="1"/>
        <i val="0"/>
      </font>
      <fill>
        <patternFill>
          <bgColor rgb="FFFADCCD"/>
        </patternFill>
      </fill>
    </dxf>
    <dxf>
      <font>
        <b val="1"/>
        <i val="0"/>
      </font>
      <fill>
        <patternFill>
          <bgColor rgb="FFFFEFDA"/>
        </patternFill>
      </fill>
    </dxf>
    <dxf>
      <font>
        <b val="1"/>
        <i val="0"/>
        <color rgb="FFFFFFFF"/>
      </font>
      <fill>
        <patternFill>
          <bgColor rgb="FF35574A"/>
        </patternFill>
      </fill>
    </dxf>
    <dxf>
      <font>
        <b val="1"/>
        <i val="0"/>
        <color rgb="FFFFFFFF"/>
      </font>
      <fill>
        <patternFill>
          <bgColor rgb="FF397553"/>
        </patternFill>
      </fill>
    </dxf>
    <dxf>
      <font>
        <b val="1"/>
        <i val="0"/>
        <color rgb="FFFFFFFF"/>
      </font>
      <fill>
        <patternFill>
          <bgColor rgb="FF61917D"/>
        </patternFill>
      </fill>
    </dxf>
    <dxf>
      <font>
        <b val="1"/>
        <i val="0"/>
      </font>
      <fill>
        <patternFill>
          <bgColor rgb="FFACBDA7"/>
        </patternFill>
      </fill>
    </dxf>
    <dxf>
      <font>
        <b val="1"/>
        <i val="0"/>
      </font>
      <fill>
        <patternFill>
          <bgColor rgb="FFC7CFBA"/>
        </patternFill>
      </fill>
    </dxf>
    <dxf>
      <font>
        <b val="1"/>
        <i val="0"/>
        <color rgb="FFFFFFFF"/>
      </font>
      <fill>
        <patternFill>
          <bgColor rgb="FF9B5747"/>
        </patternFill>
      </fill>
    </dxf>
    <dxf>
      <font>
        <b val="1"/>
        <i val="0"/>
        <color rgb="FFFFFFFF"/>
      </font>
      <fill>
        <patternFill>
          <bgColor rgb="FFD6724E"/>
        </patternFill>
      </fill>
    </dxf>
    <dxf>
      <font>
        <b val="1"/>
        <i val="0"/>
      </font>
      <fill>
        <patternFill>
          <bgColor rgb="FFF7946D"/>
        </patternFill>
      </fill>
    </dxf>
    <dxf>
      <font>
        <b val="1"/>
        <i val="0"/>
      </font>
      <fill>
        <patternFill>
          <bgColor rgb="FFFBBF9A"/>
        </patternFill>
      </fill>
    </dxf>
    <dxf>
      <font>
        <b val="1"/>
        <i val="0"/>
      </font>
      <fill>
        <patternFill>
          <bgColor rgb="FFFADCCD"/>
        </patternFill>
      </fill>
    </dxf>
    <dxf>
      <font>
        <b val="1"/>
        <i val="0"/>
        <color rgb="FFFFFFFF"/>
      </font>
      <fill>
        <patternFill>
          <bgColor rgb="FF0E5163"/>
        </patternFill>
      </fill>
    </dxf>
    <dxf>
      <font>
        <b val="1"/>
        <i val="0"/>
        <color rgb="FFFFFFFF"/>
      </font>
      <fill>
        <patternFill>
          <bgColor rgb="FF18657D"/>
        </patternFill>
      </fill>
    </dxf>
    <dxf>
      <font>
        <b val="1"/>
        <i val="0"/>
      </font>
      <fill>
        <patternFill>
          <bgColor rgb="FF388297"/>
        </patternFill>
      </fill>
    </dxf>
    <dxf>
      <font>
        <b val="1"/>
        <i val="0"/>
      </font>
      <fill>
        <patternFill>
          <bgColor rgb="FF8FB6C0"/>
        </patternFill>
      </fill>
    </dxf>
    <dxf>
      <font>
        <b val="1"/>
        <i val="0"/>
      </font>
      <fill>
        <patternFill>
          <bgColor rgb="FFB8CED8"/>
        </patternFill>
      </fill>
    </dxf>
    <dxf>
      <font>
        <b val="1"/>
        <i val="0"/>
        <color rgb="FFFFFFFF"/>
      </font>
      <fill>
        <patternFill>
          <bgColor rgb="FFFF0000"/>
        </patternFill>
      </fill>
    </dxf>
    <dxf>
      <font>
        <b val="1"/>
        <i val="0"/>
        <color rgb="FFFFFFFF"/>
      </font>
      <fill>
        <patternFill>
          <bgColor rgb="FF691C32"/>
        </patternFill>
      </fill>
    </dxf>
    <dxf>
      <font>
        <b val="1"/>
        <i val="0"/>
        <color rgb="FFFFFFFF"/>
      </font>
      <fill>
        <patternFill>
          <bgColor rgb="FFA32035"/>
        </patternFill>
      </fill>
    </dxf>
    <dxf>
      <font>
        <b val="1"/>
        <i val="0"/>
        <color rgb="FFFFFFFF"/>
      </font>
      <fill>
        <patternFill>
          <bgColor rgb="FFEA0029"/>
        </patternFill>
      </fill>
    </dxf>
    <dxf>
      <font>
        <b val="1"/>
        <i val="0"/>
      </font>
      <fill>
        <patternFill>
          <bgColor rgb="FFFF796C"/>
        </patternFill>
      </fill>
    </dxf>
    <dxf>
      <font>
        <b val="1"/>
        <i val="0"/>
      </font>
      <fill>
        <patternFill>
          <bgColor rgb="FFF8AFB0"/>
        </patternFill>
      </fill>
    </dxf>
    <dxf>
      <font>
        <b val="1"/>
        <i val="0"/>
        <color rgb="FFFFFFFF"/>
      </font>
      <fill>
        <patternFill>
          <bgColor rgb="FF691C32"/>
        </patternFill>
      </fill>
    </dxf>
    <dxf>
      <font>
        <b val="1"/>
        <i val="0"/>
        <color rgb="FFFFFFFF"/>
      </font>
      <fill>
        <patternFill>
          <bgColor rgb="FFA32035"/>
        </patternFill>
      </fill>
    </dxf>
    <dxf>
      <font>
        <b val="1"/>
        <i val="0"/>
        <color rgb="FFFFFFFF"/>
      </font>
      <fill>
        <patternFill>
          <bgColor rgb="FFEA0029"/>
        </patternFill>
      </fill>
    </dxf>
    <dxf>
      <font>
        <b val="1"/>
        <i val="0"/>
      </font>
      <fill>
        <patternFill>
          <bgColor rgb="FFFF796C"/>
        </patternFill>
      </fill>
    </dxf>
    <dxf>
      <font>
        <b val="1"/>
        <i val="0"/>
      </font>
      <fill>
        <patternFill>
          <bgColor rgb="FFF8AFB0"/>
        </patternFill>
      </fill>
    </dxf>
  </dxfs>
  <colors>
    <indexedColors>
      <rgbColor rgb="FF000000"/>
      <rgbColor rgb="FFFFFFFF"/>
      <rgbColor rgb="FFFF0000"/>
      <rgbColor rgb="FF00FF00"/>
      <rgbColor rgb="FF0000FF"/>
      <rgbColor rgb="FFFFFF00"/>
      <rgbColor rgb="FFFB9A64"/>
      <rgbColor rgb="FFC6DABC"/>
      <rgbColor rgb="FFED0029"/>
      <rgbColor rgb="FF055B39"/>
      <rgbColor rgb="FFFEDDC9"/>
      <rgbColor rgb="FF61917D"/>
      <rgbColor rgb="FF800080"/>
      <rgbColor rgb="FF1A627F"/>
      <rgbColor rgb="FFC0C0C0"/>
      <rgbColor rgb="FF767F72"/>
      <rgbColor rgb="FF90B6C5"/>
      <rgbColor rgb="FF9B5747"/>
      <rgbColor rgb="FFFEFFCC"/>
      <rgbColor rgb="FFCCFFFF"/>
      <rgbColor rgb="FFD9D9D9"/>
      <rgbColor rgb="FFFF7E7B"/>
      <rgbColor rgb="FF016EDE"/>
      <rgbColor rgb="FFC3CEF4"/>
      <rgbColor rgb="FFF3F2F2"/>
      <rgbColor rgb="FFF8AFB0"/>
      <rgbColor rgb="FFFDBD95"/>
      <rgbColor rgb="FFBFBFBF"/>
      <rgbColor rgb="FFD6724E"/>
      <rgbColor rgb="FFFF7900"/>
      <rgbColor rgb="FF397553"/>
      <rgbColor rgb="FFE1ECDF"/>
      <rgbColor rgb="FF4AC0DF"/>
      <rgbColor rgb="FFDAEAF4"/>
      <rgbColor rgb="FFCCFFCC"/>
      <rgbColor rgb="FFFFFF99"/>
      <rgbColor rgb="FF9ACEFE"/>
      <rgbColor rgb="FFFF99CC"/>
      <rgbColor rgb="FFCC99FF"/>
      <rgbColor rgb="FFFFCE98"/>
      <rgbColor rgb="FFACBBA4"/>
      <rgbColor rgb="FF33CCCC"/>
      <rgbColor rgb="FF70C396"/>
      <rgbColor rgb="FFFFCC00"/>
      <rgbColor rgb="FFFF9900"/>
      <rgbColor rgb="FFFF6600"/>
      <rgbColor rgb="FF3B819E"/>
      <rgbColor rgb="FF898989"/>
      <rgbColor rgb="FF013468"/>
      <rgbColor rgb="FF169E67"/>
      <rgbColor rgb="FF35574A"/>
      <rgbColor rgb="FF402433"/>
      <rgbColor rgb="FFB01E07"/>
      <rgbColor rgb="FFD33627"/>
      <rgbColor rgb="FF39329A"/>
      <rgbColor rgb="FF32323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externalLink" Target="externalLinks/externalLink1.xml"/><Relationship Id="rId1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
</Relationships>
</file>

<file path=xl/drawings/_rels/drawing3.xml.rels><?xml version="1.0" encoding="UTF-8"?>
<Relationships xmlns="http://schemas.openxmlformats.org/package/2006/relationships"><Relationship Id="rId1" Type="http://schemas.openxmlformats.org/officeDocument/2006/relationships/image" Target="../media/image6.png"/>
</Relationships>
</file>

<file path=xl/drawings/_rels/drawing4.xml.rels><?xml version="1.0" encoding="UTF-8"?>
<Relationships xmlns="http://schemas.openxmlformats.org/package/2006/relationships"><Relationship Id="rId1" Type="http://schemas.openxmlformats.org/officeDocument/2006/relationships/image" Target="../media/image7.png"/>
</Relationships>
</file>

<file path=xl/drawings/_rels/drawing5.xml.rels><?xml version="1.0" encoding="UTF-8"?>
<Relationships xmlns="http://schemas.openxmlformats.org/package/2006/relationships"><Relationship Id="rId1" Type="http://schemas.openxmlformats.org/officeDocument/2006/relationships/image" Target="../media/image8.png"/>
</Relationships>
</file>

<file path=xl/drawings/_rels/drawing6.xml.rels><?xml version="1.0" encoding="UTF-8"?>
<Relationships xmlns="http://schemas.openxmlformats.org/package/2006/relationships"><Relationship Id="rId1" Type="http://schemas.openxmlformats.org/officeDocument/2006/relationships/image" Target="../media/image9.png"/>
</Relationships>
</file>

<file path=xl/drawings/_rels/drawing7.xml.rels><?xml version="1.0" encoding="UTF-8"?>
<Relationships xmlns="http://schemas.openxmlformats.org/package/2006/relationships"><Relationship Id="rId1" Type="http://schemas.openxmlformats.org/officeDocument/2006/relationships/image" Target="../media/image10.png"/>
</Relationships>
</file>

<file path=xl/drawings/_rels/drawing8.xml.rels><?xml version="1.0" encoding="UTF-8"?>
<Relationships xmlns="http://schemas.openxmlformats.org/package/2006/relationships"><Relationship Id="rId1" Type="http://schemas.openxmlformats.org/officeDocument/2006/relationships/image" Target="../media/image11.png"/>
</Relationships>
</file>

<file path=xl/drawings/_rels/drawing9.xml.rels><?xml version="1.0" encoding="UTF-8"?>
<Relationships xmlns="http://schemas.openxmlformats.org/package/2006/relationships"><Relationship Id="rId1" Type="http://schemas.openxmlformats.org/officeDocument/2006/relationships/image" Target="../media/image12.png"/>
</Relationships>
</file>

<file path=xl/drawings/_rels/drawing10.xml.rels><?xml version="1.0" encoding="UTF-8"?>
<Relationships xmlns="http://schemas.openxmlformats.org/package/2006/relationships"><Relationship Id="rId1" Type="http://schemas.openxmlformats.org/officeDocument/2006/relationships/image" Target="../media/image13.png"/>
</Relationships>
</file>

<file path=xl/drawings/_rels/drawing11.xml.rels><?xml version="1.0" encoding="UTF-8"?>
<Relationships xmlns="http://schemas.openxmlformats.org/package/2006/relationships"><Relationship Id="rId1" Type="http://schemas.openxmlformats.org/officeDocument/2006/relationships/image" Target="../media/image1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5857920</xdr:colOff>
      <xdr:row>9</xdr:row>
      <xdr:rowOff>104760</xdr:rowOff>
    </xdr:from>
    <xdr:to>
      <xdr:col>0</xdr:col>
      <xdr:colOff>7084800</xdr:colOff>
      <xdr:row>9</xdr:row>
      <xdr:rowOff>533880</xdr:rowOff>
    </xdr:to>
    <xdr:pic>
      <xdr:nvPicPr>
        <xdr:cNvPr id="0" name="Picture 2" descr=""/>
        <xdr:cNvPicPr/>
      </xdr:nvPicPr>
      <xdr:blipFill>
        <a:blip r:embed="rId1"/>
        <a:stretch/>
      </xdr:blipFill>
      <xdr:spPr>
        <a:xfrm>
          <a:off x="5857920" y="10092600"/>
          <a:ext cx="1226880" cy="429120"/>
        </a:xfrm>
        <a:prstGeom prst="rect">
          <a:avLst/>
        </a:prstGeom>
        <a:ln>
          <a:noFill/>
        </a:ln>
      </xdr:spPr>
    </xdr:pic>
    <xdr:clientData/>
  </xdr:twoCellAnchor>
  <xdr:twoCellAnchor editAs="oneCell">
    <xdr:from>
      <xdr:col>0</xdr:col>
      <xdr:colOff>285840</xdr:colOff>
      <xdr:row>8</xdr:row>
      <xdr:rowOff>38160</xdr:rowOff>
    </xdr:from>
    <xdr:to>
      <xdr:col>0</xdr:col>
      <xdr:colOff>6193080</xdr:colOff>
      <xdr:row>8</xdr:row>
      <xdr:rowOff>3720240</xdr:rowOff>
    </xdr:to>
    <xdr:pic>
      <xdr:nvPicPr>
        <xdr:cNvPr id="1" name="Picture 3" descr=""/>
        <xdr:cNvPicPr/>
      </xdr:nvPicPr>
      <xdr:blipFill>
        <a:blip r:embed="rId2"/>
        <a:stretch/>
      </xdr:blipFill>
      <xdr:spPr>
        <a:xfrm>
          <a:off x="285840" y="6206400"/>
          <a:ext cx="5907240" cy="3682080"/>
        </a:xfrm>
        <a:prstGeom prst="rect">
          <a:avLst/>
        </a:prstGeom>
        <a:ln>
          <a:noFill/>
        </a:ln>
      </xdr:spPr>
    </xdr:pic>
    <xdr:clientData/>
  </xdr:twoCellAnchor>
  <xdr:twoCellAnchor editAs="oneCell">
    <xdr:from>
      <xdr:col>0</xdr:col>
      <xdr:colOff>0</xdr:colOff>
      <xdr:row>0</xdr:row>
      <xdr:rowOff>0</xdr:rowOff>
    </xdr:from>
    <xdr:to>
      <xdr:col>1</xdr:col>
      <xdr:colOff>25200</xdr:colOff>
      <xdr:row>0</xdr:row>
      <xdr:rowOff>1554120</xdr:rowOff>
    </xdr:to>
    <xdr:pic>
      <xdr:nvPicPr>
        <xdr:cNvPr id="2" name="Picture 5" descr=""/>
        <xdr:cNvPicPr/>
      </xdr:nvPicPr>
      <xdr:blipFill>
        <a:blip r:embed="rId3"/>
        <a:srcRect l="0" t="20775" r="0" b="20376"/>
        <a:stretch/>
      </xdr:blipFill>
      <xdr:spPr>
        <a:xfrm>
          <a:off x="0" y="0"/>
          <a:ext cx="10258560" cy="15541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219960</xdr:colOff>
      <xdr:row>1</xdr:row>
      <xdr:rowOff>186120</xdr:rowOff>
    </xdr:from>
    <xdr:to>
      <xdr:col>0</xdr:col>
      <xdr:colOff>1508400</xdr:colOff>
      <xdr:row>1</xdr:row>
      <xdr:rowOff>789120</xdr:rowOff>
    </xdr:to>
    <xdr:pic>
      <xdr:nvPicPr>
        <xdr:cNvPr id="3" name="Picture 3" descr=""/>
        <xdr:cNvPicPr/>
      </xdr:nvPicPr>
      <xdr:blipFill>
        <a:blip r:embed="rId1"/>
        <a:stretch/>
      </xdr:blipFill>
      <xdr:spPr>
        <a:xfrm>
          <a:off x="219960" y="370080"/>
          <a:ext cx="1288440" cy="6030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129600</xdr:colOff>
      <xdr:row>1</xdr:row>
      <xdr:rowOff>221040</xdr:rowOff>
    </xdr:from>
    <xdr:to>
      <xdr:col>1</xdr:col>
      <xdr:colOff>464040</xdr:colOff>
      <xdr:row>1</xdr:row>
      <xdr:rowOff>1202040</xdr:rowOff>
    </xdr:to>
    <xdr:pic>
      <xdr:nvPicPr>
        <xdr:cNvPr id="4" name="Picture 2" descr=""/>
        <xdr:cNvPicPr/>
      </xdr:nvPicPr>
      <xdr:blipFill>
        <a:blip r:embed="rId1"/>
        <a:stretch/>
      </xdr:blipFill>
      <xdr:spPr>
        <a:xfrm>
          <a:off x="129600" y="405000"/>
          <a:ext cx="2613240" cy="9810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144720</xdr:colOff>
      <xdr:row>1</xdr:row>
      <xdr:rowOff>221040</xdr:rowOff>
    </xdr:from>
    <xdr:to>
      <xdr:col>1</xdr:col>
      <xdr:colOff>451080</xdr:colOff>
      <xdr:row>1</xdr:row>
      <xdr:rowOff>1188360</xdr:rowOff>
    </xdr:to>
    <xdr:pic>
      <xdr:nvPicPr>
        <xdr:cNvPr id="5" name="Picture 3" descr=""/>
        <xdr:cNvPicPr/>
      </xdr:nvPicPr>
      <xdr:blipFill>
        <a:blip r:embed="rId1"/>
        <a:stretch/>
      </xdr:blipFill>
      <xdr:spPr>
        <a:xfrm>
          <a:off x="144720" y="405000"/>
          <a:ext cx="2585160" cy="96732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167760</xdr:colOff>
      <xdr:row>1</xdr:row>
      <xdr:rowOff>205920</xdr:rowOff>
    </xdr:from>
    <xdr:to>
      <xdr:col>1</xdr:col>
      <xdr:colOff>344160</xdr:colOff>
      <xdr:row>1</xdr:row>
      <xdr:rowOff>1112400</xdr:rowOff>
    </xdr:to>
    <xdr:pic>
      <xdr:nvPicPr>
        <xdr:cNvPr id="6" name="Picture 2" descr=""/>
        <xdr:cNvPicPr/>
      </xdr:nvPicPr>
      <xdr:blipFill>
        <a:blip r:embed="rId1"/>
        <a:stretch/>
      </xdr:blipFill>
      <xdr:spPr>
        <a:xfrm>
          <a:off x="167760" y="389880"/>
          <a:ext cx="2455200" cy="90648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600120</xdr:colOff>
      <xdr:row>1</xdr:row>
      <xdr:rowOff>200160</xdr:rowOff>
    </xdr:from>
    <xdr:to>
      <xdr:col>0</xdr:col>
      <xdr:colOff>2796840</xdr:colOff>
      <xdr:row>1</xdr:row>
      <xdr:rowOff>1228680</xdr:rowOff>
    </xdr:to>
    <xdr:pic>
      <xdr:nvPicPr>
        <xdr:cNvPr id="7" name="Picture 2" descr=""/>
        <xdr:cNvPicPr/>
      </xdr:nvPicPr>
      <xdr:blipFill>
        <a:blip r:embed="rId1"/>
        <a:stretch/>
      </xdr:blipFill>
      <xdr:spPr>
        <a:xfrm>
          <a:off x="600120" y="384120"/>
          <a:ext cx="2196720" cy="102852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171360</xdr:colOff>
      <xdr:row>1</xdr:row>
      <xdr:rowOff>181080</xdr:rowOff>
    </xdr:from>
    <xdr:to>
      <xdr:col>0</xdr:col>
      <xdr:colOff>1459800</xdr:colOff>
      <xdr:row>1</xdr:row>
      <xdr:rowOff>784080</xdr:rowOff>
    </xdr:to>
    <xdr:pic>
      <xdr:nvPicPr>
        <xdr:cNvPr id="8" name="Picture 2" descr=""/>
        <xdr:cNvPicPr/>
      </xdr:nvPicPr>
      <xdr:blipFill>
        <a:blip r:embed="rId1"/>
        <a:stretch/>
      </xdr:blipFill>
      <xdr:spPr>
        <a:xfrm>
          <a:off x="171360" y="365040"/>
          <a:ext cx="1288440" cy="6030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66600</xdr:colOff>
      <xdr:row>1</xdr:row>
      <xdr:rowOff>343080</xdr:rowOff>
    </xdr:from>
    <xdr:to>
      <xdr:col>0</xdr:col>
      <xdr:colOff>1866240</xdr:colOff>
      <xdr:row>1</xdr:row>
      <xdr:rowOff>1057680</xdr:rowOff>
    </xdr:to>
    <xdr:pic>
      <xdr:nvPicPr>
        <xdr:cNvPr id="9" name="Picture 1" descr=""/>
        <xdr:cNvPicPr/>
      </xdr:nvPicPr>
      <xdr:blipFill>
        <a:blip r:embed="rId1"/>
        <a:srcRect l="8303" t="26058" r="7944" b="26904"/>
        <a:stretch/>
      </xdr:blipFill>
      <xdr:spPr>
        <a:xfrm>
          <a:off x="66600" y="527040"/>
          <a:ext cx="1799640" cy="71460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209520</xdr:colOff>
      <xdr:row>1</xdr:row>
      <xdr:rowOff>200160</xdr:rowOff>
    </xdr:from>
    <xdr:to>
      <xdr:col>0</xdr:col>
      <xdr:colOff>1497960</xdr:colOff>
      <xdr:row>1</xdr:row>
      <xdr:rowOff>803160</xdr:rowOff>
    </xdr:to>
    <xdr:pic>
      <xdr:nvPicPr>
        <xdr:cNvPr id="10" name="Picture 2" descr=""/>
        <xdr:cNvPicPr/>
      </xdr:nvPicPr>
      <xdr:blipFill>
        <a:blip r:embed="rId1"/>
        <a:stretch/>
      </xdr:blipFill>
      <xdr:spPr>
        <a:xfrm>
          <a:off x="209520" y="384120"/>
          <a:ext cx="1288440" cy="60300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209520</xdr:colOff>
      <xdr:row>1</xdr:row>
      <xdr:rowOff>237960</xdr:rowOff>
    </xdr:from>
    <xdr:to>
      <xdr:col>0</xdr:col>
      <xdr:colOff>1497960</xdr:colOff>
      <xdr:row>1</xdr:row>
      <xdr:rowOff>840960</xdr:rowOff>
    </xdr:to>
    <xdr:pic>
      <xdr:nvPicPr>
        <xdr:cNvPr id="11" name="Picture 2" descr=""/>
        <xdr:cNvPicPr/>
      </xdr:nvPicPr>
      <xdr:blipFill>
        <a:blip r:embed="rId1"/>
        <a:stretch/>
      </xdr:blipFill>
      <xdr:spPr>
        <a:xfrm>
          <a:off x="209520" y="421920"/>
          <a:ext cx="1288440" cy="60300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122040</xdr:colOff>
      <xdr:row>0</xdr:row>
      <xdr:rowOff>228600</xdr:rowOff>
    </xdr:from>
    <xdr:to>
      <xdr:col>0</xdr:col>
      <xdr:colOff>1410480</xdr:colOff>
      <xdr:row>0</xdr:row>
      <xdr:rowOff>831600</xdr:rowOff>
    </xdr:to>
    <xdr:pic>
      <xdr:nvPicPr>
        <xdr:cNvPr id="12" name="Picture 1" descr=""/>
        <xdr:cNvPicPr/>
      </xdr:nvPicPr>
      <xdr:blipFill>
        <a:blip r:embed="rId1"/>
        <a:stretch/>
      </xdr:blipFill>
      <xdr:spPr>
        <a:xfrm>
          <a:off x="122040" y="228600"/>
          <a:ext cx="1288440" cy="603000"/>
        </a:xfrm>
        <a:prstGeom prst="rect">
          <a:avLst/>
        </a:prstGeom>
        <a:ln>
          <a:noFill/>
        </a:ln>
      </xdr:spPr>
    </xdr:pic>
    <xdr:clientData/>
  </xdr:twoCellAnchor>
</xdr:wsDr>
</file>

<file path=xl/externalLinks/_rels/externalLink1.xml.rels><?xml version="1.0" encoding="UTF-8"?>
<Relationships xmlns="http://schemas.openxmlformats.org/package/2006/relationships"><Relationship Id="rId1" Type="http://schemas.openxmlformats.org/officeDocument/2006/relationships/externalLinkPath" Target="Users/Sepehr/Downloads/RISK%202023%20per%20Qlik.xlsx" TargetMode="External"/>
</Relationships>
</file>

<file path=xl/externalLinks/externalLink1.xml><?xml version="1.0" encoding="UTF-8" standalone="yes"?>
<externalLink xmlns="http://schemas.openxmlformats.org/spreadsheetml/2006/main"><externalBook xmlns:r="http://schemas.openxmlformats.org/officeDocument/2006/relationships" r:id="rId1"><sheetNames><sheetName val="Luca"/><sheetName val="Sheet3"/><sheetName val="INFORM"/></sheetNames><sheetDataSet><sheetData sheetId="0"><row r="1"><cell r="B1" t="str"><v>ISO3</v></cell><cell r="C1" t="str"><v>Sub Region</v></cell><cell r="D1" t="str"><v>Region</v></cell><cell r="E1" t="str"><v>Income Group</v></cell></row><row r="2"><cell r="B2" t="str"><v>AFG</v></cell><cell r="C2" t="str"><v>South Asia</v></cell><cell r="D2" t="str"><v>Asia</v></cell><cell r="E2" t="str"><v>Low income</v></cell></row><row r="3"><cell r="B3" t="str"><v>ALB</v></cell><cell r="C3" t="str"><v>Europe & Central Asia</v></cell><cell r="D3" t="str"><v>Europe</v></cell><cell r="E3" t="str"><v>Upper middle income</v></cell></row><row r="4"><cell r="B4" t="str"><v>DZA</v></cell><cell r="C4" t="str"><v>Middle East & North Africa</v></cell><cell r="D4" t="str"><v>Africa</v></cell><cell r="E4" t="str"><v>Lower middle income</v></cell></row><row r="5"><cell r="B5" t="str"><v>AGO</v></cell><cell r="C5" t="str"><v>Sub-Saharan Africa</v></cell><cell r="D5" t="str"><v>Africa</v></cell><cell r="E5" t="str"><v>Lower middle income</v></cell></row><row r="6"><cell r="B6" t="str"><v>ATG</v></cell><cell r="C6" t="str"><v>Latin America & Caribbean</v></cell><cell r="D6" t="str"><v>Americas</v></cell><cell r="E6" t="str"><v>High income</v></cell></row><row r="7"><cell r="B7" t="str"><v>ARG</v></cell><cell r="C7" t="str"><v>Latin America & Caribbean</v></cell><cell r="D7" t="str"><v>Americas</v></cell><cell r="E7" t="str"><v>Upper middle income</v></cell></row><row r="8"><cell r="B8" t="str"><v>ARM</v></cell><cell r="C8" t="str"><v>Europe & Central Asia</v></cell><cell r="D8" t="str"><v>Asia</v></cell><cell r="E8" t="str"><v>Upper middle income</v></cell></row><row r="9"><cell r="B9" t="str"><v>AUS</v></cell><cell r="C9" t="str"><v>East Asia & Pacific</v></cell><cell r="D9" t="str"><v>Oeania</v></cell><cell r="E9" t="str"><v>High income</v></cell></row><row r="10"><cell r="B10" t="str"><v>AUT</v></cell><cell r="C10" t="str"><v>Europe & Central Asia</v></cell><cell r="D10" t="str"><v>Europe</v></cell><cell r="E10" t="str"><v>High income</v></cell></row><row r="11"><cell r="B11" t="str"><v>AZE</v></cell><cell r="C11" t="str"><v>Europe & Central Asia</v></cell><cell r="D11" t="str"><v>Asia</v></cell><cell r="E11" t="str"><v>Upper middle income</v></cell></row><row r="12"><cell r="B12" t="str"><v>BHS</v></cell><cell r="C12" t="str"><v>Latin America & Caribbean</v></cell><cell r="D12" t="str"><v>Americas</v></cell><cell r="E12" t="str"><v>High income</v></cell></row><row r="13"><cell r="B13" t="str"><v>BHR</v></cell><cell r="C13" t="str"><v>Middle East & North Africa</v></cell><cell r="D13" t="str"><v>Asia</v></cell><cell r="E13" t="str"><v>High income</v></cell></row><row r="14"><cell r="B14" t="str"><v>BGD</v></cell><cell r="C14" t="str"><v>South Asia</v></cell><cell r="D14" t="str"><v>Asia</v></cell><cell r="E14" t="str"><v>Lower middle income</v></cell></row><row r="15"><cell r="B15" t="str"><v>BRB</v></cell><cell r="C15" t="str"><v>Latin America & Caribbean</v></cell><cell r="D15" t="str"><v>Americas</v></cell><cell r="E15" t="str"><v>High income</v></cell></row><row r="16"><cell r="B16" t="str"><v>BLR</v></cell><cell r="C16" t="str"><v>Europe & Central Asia</v></cell><cell r="D16" t="str"><v>Europe</v></cell><cell r="E16" t="str"><v>Upper middle income</v></cell></row><row r="17"><cell r="B17" t="str"><v>BEL</v></cell><cell r="C17" t="str"><v>Europe & Central Asia</v></cell><cell r="D17" t="str"><v>Europe</v></cell><cell r="E17" t="str"><v>High income</v></cell></row><row r="18"><cell r="B18" t="str"><v>BLZ</v></cell><cell r="C18" t="str"><v>Latin America & Caribbean</v></cell><cell r="D18" t="str"><v>Americas</v></cell><cell r="E18" t="str"><v>Upper middle income</v></cell></row><row r="19"><cell r="B19" t="str"><v>BEN</v></cell><cell r="C19" t="str"><v>Sub-Saharan Africa</v></cell><cell r="D19" t="str"><v>Africa</v></cell><cell r="E19" t="str"><v>Lower middle income</v></cell></row><row r="20"><cell r="B20" t="str"><v>BTN</v></cell><cell r="C20" t="str"><v>South Asia</v></cell><cell r="D20" t="str"><v>Asia</v></cell><cell r="E20" t="str"><v>Lower middle income</v></cell></row><row r="21"><cell r="B21" t="str"><v>BOL</v></cell><cell r="C21" t="str"><v>Latin America & Caribbean</v></cell><cell r="D21" t="str"><v>Americas</v></cell><cell r="E21" t="str"><v>Lower middle income</v></cell></row><row r="22"><cell r="B22" t="str"><v>BIH</v></cell><cell r="C22" t="str"><v>Europe & Central Asia</v></cell><cell r="D22" t="str"><v>Europe</v></cell><cell r="E22" t="str"><v>Upper middle income</v></cell></row><row r="23"><cell r="B23" t="str"><v>BWA</v></cell><cell r="C23" t="str"><v>Sub-Saharan Africa</v></cell><cell r="D23" t="str"><v>Africa</v></cell><cell r="E23" t="str"><v>Upper middle income</v></cell></row><row r="24"><cell r="B24" t="str"><v>BRA</v></cell><cell r="C24" t="str"><v>Latin America & Caribbean</v></cell><cell r="D24" t="str"><v>Americas</v></cell><cell r="E24" t="str"><v>Upper middle income</v></cell></row><row r="25"><cell r="B25" t="str"><v>BRN</v></cell><cell r="C25" t="str"><v>East Asia & Pacific</v></cell><cell r="D25" t="str"><v>Asia</v></cell><cell r="E25" t="str"><v>High income</v></cell></row><row r="26"><cell r="B26" t="str"><v>BGR</v></cell><cell r="C26" t="str"><v>Europe & Central Asia</v></cell><cell r="D26" t="str"><v>Europe</v></cell><cell r="E26" t="str"><v>Upper middle income</v></cell></row><row r="27"><cell r="B27" t="str"><v>BFA</v></cell><cell r="C27" t="str"><v>Sub-Saharan Africa</v></cell><cell r="D27" t="str"><v>Africa</v></cell><cell r="E27" t="str"><v>Low income</v></cell></row><row r="28"><cell r="B28" t="str"><v>BDI</v></cell><cell r="C28" t="str"><v>Sub-Saharan Africa</v></cell><cell r="D28" t="str"><v>Africa</v></cell><cell r="E28" t="str"><v>Low income</v></cell></row><row r="29"><cell r="B29" t="str"><v>CPV</v></cell><cell r="C29" t="str"><v>Sub-Saharan Africa</v></cell><cell r="D29" t="str"><v>Africa</v></cell><cell r="E29" t="str"><v>Lower middle income</v></cell></row><row r="30"><cell r="B30" t="str"><v>KHM</v></cell><cell r="C30" t="str"><v>East Asia & Pacific</v></cell><cell r="D30" t="str"><v>Asia</v></cell><cell r="E30" t="str"><v>Lower middle income</v></cell></row><row r="31"><cell r="B31" t="str"><v>CMR</v></cell><cell r="C31" t="str"><v>Sub-Saharan Africa</v></cell><cell r="D31" t="str"><v>Africa</v></cell><cell r="E31" t="str"><v>Lower middle income</v></cell></row><row r="32"><cell r="B32" t="str"><v>CAN</v></cell><cell r="C32" t="str"><v>North America</v></cell><cell r="D32" t="str"><v>Americas</v></cell><cell r="E32" t="str"><v>High income</v></cell></row><row r="33"><cell r="B33" t="str"><v>CAF</v></cell><cell r="C33" t="str"><v>Sub-Saharan Africa</v></cell><cell r="D33" t="str"><v>Africa</v></cell><cell r="E33" t="str"><v>Low income</v></cell></row><row r="34"><cell r="B34" t="str"><v>TCD</v></cell><cell r="C34" t="str"><v>Sub-Saharan Africa</v></cell><cell r="D34" t="str"><v>Africa</v></cell><cell r="E34" t="str"><v>Low income</v></cell></row><row r="35"><cell r="B35" t="str"><v>CHL</v></cell><cell r="C35" t="str"><v>Latin America & Caribbean</v></cell><cell r="D35" t="str"><v>Americas</v></cell><cell r="E35" t="str"><v>High income</v></cell></row><row r="36"><cell r="B36" t="str"><v>CHN</v></cell><cell r="C36" t="str"><v>East Asia & Pacific</v></cell><cell r="D36" t="str"><v>Asia</v></cell><cell r="E36" t="str"><v>Upper middle income</v></cell></row><row r="37"><cell r="B37" t="str"><v>COL</v></cell><cell r="C37" t="str"><v>Latin America & Caribbean</v></cell><cell r="D37" t="str"><v>Americas</v></cell><cell r="E37" t="str"><v>Upper middle income</v></cell></row><row r="38"><cell r="B38" t="str"><v>COM</v></cell><cell r="C38" t="str"><v>Sub-Saharan Africa</v></cell><cell r="D38" t="str"><v>Africa</v></cell><cell r="E38" t="str"><v>Lower middle income</v></cell></row><row r="39"><cell r="B39" t="str"><v>COG</v></cell><cell r="C39" t="str"><v>Sub-Saharan Africa</v></cell><cell r="D39" t="str"><v>Africa</v></cell><cell r="E39" t="str"><v>Lower middle income</v></cell></row><row r="40"><cell r="B40" t="str"><v>COD</v></cell><cell r="C40" t="str"><v>Sub-Saharan Africa</v></cell><cell r="D40" t="str"><v>Africa</v></cell><cell r="E40" t="str"><v>Low income</v></cell></row><row r="41"><cell r="B41" t="str"><v>CRI</v></cell><cell r="C41" t="str"><v>Latin America & Caribbean</v></cell><cell r="D41" t="str"><v>Americas</v></cell><cell r="E41" t="str"><v>Upper middle income</v></cell></row><row r="42"><cell r="B42" t="str"><v>CIV</v></cell><cell r="C42" t="str"><v>Sub-Saharan Africa</v></cell><cell r="D42" t="str"><v>Africa</v></cell><cell r="E42" t="str"><v>Lower middle income</v></cell></row><row r="43"><cell r="B43" t="str"><v>HRV</v></cell><cell r="C43" t="str"><v>Europe & Central Asia</v></cell><cell r="D43" t="str"><v>Europe</v></cell><cell r="E43" t="str"><v>High income</v></cell></row><row r="44"><cell r="B44" t="str"><v>CUB</v></cell><cell r="C44" t="str"><v>Latin America & Caribbean</v></cell><cell r="D44" t="str"><v>Americas</v></cell><cell r="E44" t="str"><v>Upper middle income</v></cell></row><row r="45"><cell r="B45" t="str"><v>CYP</v></cell><cell r="C45" t="str"><v>Europe & Central Asia</v></cell><cell r="D45" t="str"><v>Asia</v></cell><cell r="E45" t="str"><v>High income</v></cell></row><row r="46"><cell r="B46" t="str"><v>CZE</v></cell><cell r="C46" t="str"><v>Europe & Central Asia</v></cell><cell r="D46" t="str"><v>Europe</v></cell><cell r="E46" t="str"><v>High income</v></cell></row><row r="47"><cell r="B47" t="str"><v>DNK</v></cell><cell r="C47" t="str"><v>Europe & Central Asia</v></cell><cell r="D47" t="str"><v>Europe</v></cell><cell r="E47" t="str"><v>High income</v></cell></row><row r="48"><cell r="B48" t="str"><v>DJI</v></cell><cell r="C48" t="str"><v>Middle East & North Africa</v></cell><cell r="D48" t="str"><v>Africa</v></cell><cell r="E48" t="str"><v>Lower middle income</v></cell></row><row r="49"><cell r="B49" t="str"><v>DMA</v></cell><cell r="C49" t="str"><v>Latin America & Caribbean</v></cell><cell r="D49" t="str"><v>Americas</v></cell><cell r="E49" t="str"><v>Upper middle income</v></cell></row><row r="50"><cell r="B50" t="str"><v>DOM</v></cell><cell r="C50" t="str"><v>Latin America & Caribbean</v></cell><cell r="D50" t="str"><v>Americas</v></cell><cell r="E50" t="str"><v>Upper middle income</v></cell></row><row r="51"><cell r="B51" t="str"><v>ECU</v></cell><cell r="C51" t="str"><v>Latin America & Caribbean</v></cell><cell r="D51" t="str"><v>Americas</v></cell><cell r="E51" t="str"><v>Upper middle income</v></cell></row><row r="52"><cell r="B52" t="str"><v>EGY</v></cell><cell r="C52" t="str"><v>Middle East & North Africa</v></cell><cell r="D52" t="str"><v>Africa</v></cell><cell r="E52" t="str"><v>Lower middle income</v></cell></row><row r="53"><cell r="B53" t="str"><v>SLV</v></cell><cell r="C53" t="str"><v>Latin America & Caribbean</v></cell><cell r="D53" t="str"><v>Americas</v></cell><cell r="E53" t="str"><v>Lower middle income</v></cell></row><row r="54"><cell r="B54" t="str"><v>GNQ</v></cell><cell r="C54" t="str"><v>Sub-Saharan Africa</v></cell><cell r="D54" t="str"><v>Africa</v></cell><cell r="E54" t="str"><v>Upper middle income</v></cell></row><row r="55"><cell r="B55" t="str"><v>ERI</v></cell><cell r="C55" t="str"><v>Sub-Saharan Africa</v></cell><cell r="D55" t="str"><v>Africa</v></cell><cell r="E55" t="str"><v>Low income</v></cell></row><row r="56"><cell r="B56" t="str"><v>EST</v></cell><cell r="C56" t="str"><v>Europe & Central Asia</v></cell><cell r="D56" t="str"><v>Europe</v></cell><cell r="E56" t="str"><v>High income</v></cell></row><row r="57"><cell r="B57" t="str"><v>SWZ</v></cell><cell r="C57" t="str"><v>Sub-Saharan Africa</v></cell><cell r="D57" t="str"><v>Africa</v></cell><cell r="E57" t="str"><v>Lower middle income</v></cell></row><row r="58"><cell r="B58" t="str"><v>ETH</v></cell><cell r="C58" t="str"><v>Sub-Saharan Africa</v></cell><cell r="D58" t="str"><v>Africa</v></cell><cell r="E58" t="str"><v>Low income</v></cell></row><row r="59"><cell r="B59" t="str"><v>FJI</v></cell><cell r="C59" t="str"><v>East Asia & Pacific</v></cell><cell r="D59" t="str"><v>Oeania</v></cell><cell r="E59" t="str"><v>Upper middle income</v></cell></row><row r="60"><cell r="B60" t="str"><v>FIN</v></cell><cell r="C60" t="str"><v>Europe & Central Asia</v></cell><cell r="D60" t="str"><v>Europe</v></cell><cell r="E60" t="str"><v>High income</v></cell></row><row r="61"><cell r="B61" t="str"><v>FRA</v></cell><cell r="C61" t="str"><v>Europe & Central Asia</v></cell><cell r="D61" t="str"><v>Europe</v></cell><cell r="E61" t="str"><v>High income</v></cell></row><row r="62"><cell r="B62" t="str"><v>GAB</v></cell><cell r="C62" t="str"><v>Sub-Saharan Africa</v></cell><cell r="D62" t="str"><v>Africa</v></cell><cell r="E62" t="str"><v>Upper middle income</v></cell></row><row r="63"><cell r="B63" t="str"><v>GMB</v></cell><cell r="C63" t="str"><v>Sub-Saharan Africa</v></cell><cell r="D63" t="str"><v>Africa</v></cell><cell r="E63" t="str"><v>Low income</v></cell></row><row r="64"><cell r="B64" t="str"><v>GEO</v></cell><cell r="C64" t="str"><v>Europe & Central Asia</v></cell><cell r="D64" t="str"><v>Asia</v></cell><cell r="E64" t="str"><v>Upper middle income</v></cell></row><row r="65"><cell r="B65" t="str"><v>DEU</v></cell><cell r="C65" t="str"><v>Europe & Central Asia</v></cell><cell r="D65" t="str"><v>Europe</v></cell><cell r="E65" t="str"><v>High income</v></cell></row><row r="66"><cell r="B66" t="str"><v>GHA</v></cell><cell r="C66" t="str"><v>Sub-Saharan Africa</v></cell><cell r="D66" t="str"><v>Africa</v></cell><cell r="E66" t="str"><v>Lower middle income</v></cell></row><row r="67"><cell r="B67" t="str"><v>GRC</v></cell><cell r="C67" t="str"><v>Europe & Central Asia</v></cell><cell r="D67" t="str"><v>Europe</v></cell><cell r="E67" t="str"><v>High income</v></cell></row><row r="68"><cell r="B68" t="str"><v>GRD</v></cell><cell r="C68" t="str"><v>Latin America & Caribbean</v></cell><cell r="D68" t="str"><v>Americas</v></cell><cell r="E68" t="str"><v>Upper middle income</v></cell></row><row r="69"><cell r="B69" t="str"><v>GTM</v></cell><cell r="C69" t="str"><v>Latin America & Caribbean</v></cell><cell r="D69" t="str"><v>Americas</v></cell><cell r="E69" t="str"><v>Upper middle income</v></cell></row><row r="70"><cell r="B70" t="str"><v>GIN</v></cell><cell r="C70" t="str"><v>Sub-Saharan Africa</v></cell><cell r="D70" t="str"><v>Africa</v></cell><cell r="E70" t="str"><v>Low income</v></cell></row><row r="71"><cell r="B71" t="str"><v>GNB</v></cell><cell r="C71" t="str"><v>Sub-Saharan Africa</v></cell><cell r="D71" t="str"><v>Africa</v></cell><cell r="E71" t="str"><v>Low income</v></cell></row><row r="72"><cell r="B72" t="str"><v>GUY</v></cell><cell r="C72" t="str"><v>Latin America & Caribbean</v></cell><cell r="D72" t="str"><v>Americas</v></cell><cell r="E72" t="str"><v>Upper middle income</v></cell></row><row r="73"><cell r="B73" t="str"><v>HTI</v></cell><cell r="C73" t="str"><v>Latin America & Caribbean</v></cell><cell r="D73" t="str"><v>Americas</v></cell><cell r="E73" t="str"><v>Lower middle income</v></cell></row><row r="74"><cell r="B74" t="str"><v>HND</v></cell><cell r="C74" t="str"><v>Latin America & Caribbean</v></cell><cell r="D74" t="str"><v>Americas</v></cell><cell r="E74" t="str"><v>Lower middle income</v></cell></row><row r="75"><cell r="B75" t="str"><v>HUN</v></cell><cell r="C75" t="str"><v>Europe & Central Asia</v></cell><cell r="D75" t="str"><v>Europe</v></cell><cell r="E75" t="str"><v>High income</v></cell></row><row r="76"><cell r="B76" t="str"><v>ISL</v></cell><cell r="C76" t="str"><v>Europe & Central Asia</v></cell><cell r="D76" t="str"><v>Europe</v></cell><cell r="E76" t="str"><v>High income</v></cell></row><row r="77"><cell r="B77" t="str"><v>IND</v></cell><cell r="C77" t="str"><v>South Asia</v></cell><cell r="D77" t="str"><v>Asia</v></cell><cell r="E77" t="str"><v>Lower middle income</v></cell></row><row r="78"><cell r="B78" t="str"><v>IDN</v></cell><cell r="C78" t="str"><v>East Asia & Pacific</v></cell><cell r="D78" t="str"><v>Asia</v></cell><cell r="E78" t="str"><v>Lower middle income</v></cell></row><row r="79"><cell r="B79" t="str"><v>IRN</v></cell><cell r="C79" t="str"><v>Middle East & North Africa</v></cell><cell r="D79" t="str"><v>Asia</v></cell><cell r="E79" t="str"><v>Lower middle income</v></cell></row><row r="80"><cell r="B80" t="str"><v>IRQ</v></cell><cell r="C80" t="str"><v>Middle East & North Africa</v></cell><cell r="D80" t="str"><v>Asia</v></cell><cell r="E80" t="str"><v>Upper middle income</v></cell></row><row r="81"><cell r="B81" t="str"><v>IRL</v></cell><cell r="C81" t="str"><v>Europe & Central Asia</v></cell><cell r="D81" t="str"><v>Europe</v></cell><cell r="E81" t="str"><v>High income</v></cell></row><row r="82"><cell r="B82" t="str"><v>ISR</v></cell><cell r="C82" t="str"><v>Middle East & North Africa</v></cell><cell r="D82" t="str"><v>Asia</v></cell><cell r="E82" t="str"><v>High income</v></cell></row><row r="83"><cell r="B83" t="str"><v>ITA</v></cell><cell r="C83" t="str"><v>Europe & Central Asia</v></cell><cell r="D83" t="str"><v>Europe</v></cell><cell r="E83" t="str"><v>High income</v></cell></row><row r="84"><cell r="B84" t="str"><v>JAM</v></cell><cell r="C84" t="str"><v>Latin America & Caribbean</v></cell><cell r="D84" t="str"><v>Americas</v></cell><cell r="E84" t="str"><v>Upper middle income</v></cell></row><row r="85"><cell r="B85" t="str"><v>JPN</v></cell><cell r="C85" t="str"><v>East Asia & Pacific</v></cell><cell r="D85" t="str"><v>Asia</v></cell><cell r="E85" t="str"><v>High income</v></cell></row><row r="86"><cell r="B86" t="str"><v>JOR</v></cell><cell r="C86" t="str"><v>Middle East & North Africa</v></cell><cell r="D86" t="str"><v>Asia</v></cell><cell r="E86" t="str"><v>Upper middle income</v></cell></row><row r="87"><cell r="B87" t="str"><v>KAZ</v></cell><cell r="C87" t="str"><v>Europe & Central Asia</v></cell><cell r="D87" t="str"><v>Asia</v></cell><cell r="E87" t="str"><v>Upper middle income</v></cell></row><row r="88"><cell r="B88" t="str"><v>KEN</v></cell><cell r="C88" t="str"><v>Sub-Saharan Africa</v></cell><cell r="D88" t="str"><v>Africa</v></cell><cell r="E88" t="str"><v>Lower middle income</v></cell></row><row r="89"><cell r="B89" t="str"><v>KIR</v></cell><cell r="C89" t="str"><v>East Asia & Pacific</v></cell><cell r="D89" t="str"><v>Oeania</v></cell><cell r="E89" t="str"><v>Lower middle income</v></cell></row><row r="90"><cell r="B90" t="str"><v>PRK</v></cell><cell r="C90" t="str"><v>East Asia & Pacific</v></cell><cell r="D90" t="str"><v>Asia</v></cell><cell r="E90" t="str"><v>Low income</v></cell></row><row r="91"><cell r="B91" t="str"><v>KOR</v></cell><cell r="C91" t="str"><v>East Asia & Pacific</v></cell><cell r="D91" t="str"><v>Asia</v></cell><cell r="E91" t="str"><v>High income</v></cell></row><row r="92"><cell r="B92" t="str"><v>KWT</v></cell><cell r="C92" t="str"><v>Middle East & North Africa</v></cell><cell r="D92" t="str"><v>Asia</v></cell><cell r="E92" t="str"><v>High income</v></cell></row><row r="93"><cell r="B93" t="str"><v>KGZ</v></cell><cell r="C93" t="str"><v>Europe & Central Asia</v></cell><cell r="D93" t="str"><v>Asia</v></cell><cell r="E93" t="str"><v>Lower middle income</v></cell></row><row r="94"><cell r="B94" t="str"><v>LAO</v></cell><cell r="C94" t="str"><v>East Asia & Pacific</v></cell><cell r="D94" t="str"><v>Asia</v></cell><cell r="E94" t="str"><v>Lower middle income</v></cell></row><row r="95"><cell r="B95" t="str"><v>LVA</v></cell><cell r="C95" t="str"><v>Europe & Central Asia</v></cell><cell r="D95" t="str"><v>Europe</v></cell><cell r="E95" t="str"><v>High income</v></cell></row><row r="96"><cell r="B96" t="str"><v>LBN</v></cell><cell r="C96" t="str"><v>Middle East & North Africa</v></cell><cell r="D96" t="str"><v>Asia</v></cell><cell r="E96" t="str"><v>Lower middle income</v></cell></row><row r="97"><cell r="B97" t="str"><v>LSO</v></cell><cell r="C97" t="str"><v>Sub-Saharan Africa</v></cell><cell r="D97" t="str"><v>Africa</v></cell><cell r="E97" t="str"><v>Lower middle income</v></cell></row><row r="98"><cell r="B98" t="str"><v>LBR</v></cell><cell r="C98" t="str"><v>Sub-Saharan Africa</v></cell><cell r="D98" t="str"><v>Africa</v></cell><cell r="E98" t="str"><v>Low income</v></cell></row><row r="99"><cell r="B99" t="str"><v>LBY</v></cell><cell r="C99" t="str"><v>Middle East & North Africa</v></cell><cell r="D99" t="str"><v>Africa</v></cell><cell r="E99" t="str"><v>Upper middle income</v></cell></row><row r="100"><cell r="B100" t="str"><v>LIE</v></cell><cell r="C100" t="str"><v>Europe & Central Asia</v></cell><cell r="D100" t="str"><v>Europe</v></cell><cell r="E100" t="str"><v>High income</v></cell></row><row r="101"><cell r="B101" t="str"><v>LTU</v></cell><cell r="C101" t="str"><v>Europe & Central Asia</v></cell><cell r="D101" t="str"><v>Europe</v></cell><cell r="E101" t="str"><v>High income</v></cell></row><row r="102"><cell r="B102" t="str"><v>LUX</v></cell><cell r="C102" t="str"><v>Europe & Central Asia</v></cell><cell r="D102" t="str"><v>Europe</v></cell><cell r="E102" t="str"><v>High income</v></cell></row><row r="103"><cell r="B103" t="str"><v>MDG</v></cell><cell r="C103" t="str"><v>Sub-Saharan Africa</v></cell><cell r="D103" t="str"><v>Africa</v></cell><cell r="E103" t="str"><v>Low income</v></cell></row><row r="104"><cell r="B104" t="str"><v>MWI</v></cell><cell r="C104" t="str"><v>Sub-Saharan Africa</v></cell><cell r="D104" t="str"><v>Africa</v></cell><cell r="E104" t="str"><v>Low income</v></cell></row><row r="105"><cell r="B105" t="str"><v>MYS</v></cell><cell r="C105" t="str"><v>East Asia & Pacific</v></cell><cell r="D105" t="str"><v>Asia</v></cell><cell r="E105" t="str"><v>Upper middle income</v></cell></row><row r="106"><cell r="B106" t="str"><v>MDV</v></cell><cell r="C106" t="str"><v>South Asia</v></cell><cell r="D106" t="str"><v>Asia</v></cell><cell r="E106" t="str"><v>Upper middle income</v></cell></row><row r="107"><cell r="B107" t="str"><v>MLI</v></cell><cell r="C107" t="str"><v>Sub-Saharan Africa</v></cell><cell r="D107" t="str"><v>Africa</v></cell><cell r="E107" t="str"><v>Low income</v></cell></row><row r="108"><cell r="B108" t="str"><v>MLT</v></cell><cell r="C108" t="str"><v>Middle East & North Africa</v></cell><cell r="D108" t="str"><v>Europe</v></cell><cell r="E108" t="str"><v>High income</v></cell></row><row r="109"><cell r="B109" t="str"><v>MHL</v></cell><cell r="C109" t="str"><v>East Asia & Pacific</v></cell><cell r="D109" t="str"><v>Oeania</v></cell><cell r="E109" t="str"><v>Upper middle income</v></cell></row><row r="110"><cell r="B110" t="str"><v>MRT</v></cell><cell r="C110" t="str"><v>Sub-Saharan Africa</v></cell><cell r="D110" t="str"><v>Africa</v></cell><cell r="E110" t="str"><v>Lower middle income</v></cell></row><row r="111"><cell r="B111" t="str"><v>MUS</v></cell><cell r="C111" t="str"><v>Sub-Saharan Africa</v></cell><cell r="D111" t="str"><v>Africa</v></cell><cell r="E111" t="str"><v>Upper middle income</v></cell></row><row r="112"><cell r="B112" t="str"><v>MEX</v></cell><cell r="C112" t="str"><v>Latin America & Caribbean</v></cell><cell r="D112" t="str"><v>Americas</v></cell><cell r="E112" t="str"><v>Upper middle income</v></cell></row><row r="113"><cell r="B113" t="str"><v>FSM</v></cell><cell r="C113" t="str"><v>East Asia & Pacific</v></cell><cell r="D113" t="str"><v>Oeania</v></cell><cell r="E113" t="str"><v>Lower middle income</v></cell></row><row r="114"><cell r="B114" t="str"><v>MDA</v></cell><cell r="C114" t="str"><v>Europe & Central Asia</v></cell><cell r="D114" t="str"><v>Europe</v></cell><cell r="E114" t="str"><v>Upper middle income</v></cell></row><row r="115"><cell r="B115" t="str"><v>MNG</v></cell><cell r="C115" t="str"><v>East Asia & Pacific</v></cell><cell r="D115" t="str"><v>Asia</v></cell><cell r="E115" t="str"><v>Lower middle income</v></cell></row><row r="116"><cell r="B116" t="str"><v>MNE</v></cell><cell r="C116" t="str"><v>Europe & Central Asia</v></cell><cell r="D116" t="str"><v>Europe</v></cell><cell r="E116" t="str"><v>Upper middle income</v></cell></row><row r="117"><cell r="B117" t="str"><v>MAR</v></cell><cell r="C117" t="str"><v>Middle East & North Africa</v></cell><cell r="D117" t="str"><v>Africa</v></cell><cell r="E117" t="str"><v>Lower middle income</v></cell></row><row r="118"><cell r="B118" t="str"><v>MOZ</v></cell><cell r="C118" t="str"><v>Sub-Saharan Africa</v></cell><cell r="D118" t="str"><v>Africa</v></cell><cell r="E118" t="str"><v>Low income</v></cell></row><row r="119"><cell r="B119" t="str"><v>MMR</v></cell><cell r="C119" t="str"><v>East Asia & Pacific</v></cell><cell r="D119" t="str"><v>Asia</v></cell><cell r="E119" t="str"><v>Lower middle income</v></cell></row><row r="120"><cell r="B120" t="str"><v>NAM</v></cell><cell r="C120" t="str"><v>Sub-Saharan Africa</v></cell><cell r="D120" t="str"><v>Africa</v></cell><cell r="E120" t="str"><v>Upper middle income</v></cell></row><row r="121"><cell r="B121" t="str"><v>NRU</v></cell><cell r="C121" t="str"><v>East Asia & Pacific</v></cell><cell r="D121" t="str"><v>Oeania</v></cell><cell r="E121" t="str"><v>High income</v></cell></row><row r="122"><cell r="B122" t="str"><v>NPL</v></cell><cell r="C122" t="str"><v>South Asia</v></cell><cell r="D122" t="str"><v>Asia</v></cell><cell r="E122" t="str"><v>Lower middle income</v></cell></row><row r="123"><cell r="B123" t="str"><v>NLD</v></cell><cell r="C123" t="str"><v>Europe & Central Asia</v></cell><cell r="D123" t="str"><v>Europe</v></cell><cell r="E123" t="str"><v>High income</v></cell></row><row r="124"><cell r="B124" t="str"><v>NZL</v></cell><cell r="C124" t="str"><v>East Asia & Pacific</v></cell><cell r="D124" t="str"><v>Oeania</v></cell><cell r="E124" t="str"><v>High income</v></cell></row><row r="125"><cell r="B125" t="str"><v>NIC</v></cell><cell r="C125" t="str"><v>Latin America & Caribbean</v></cell><cell r="D125" t="str"><v>Americas</v></cell><cell r="E125" t="str"><v>Lower middle income</v></cell></row><row r="126"><cell r="B126" t="str"><v>NER</v></cell><cell r="C126" t="str"><v>Sub-Saharan Africa</v></cell><cell r="D126" t="str"><v>Africa</v></cell><cell r="E126" t="str"><v>Low income</v></cell></row><row r="127"><cell r="B127" t="str"><v>NGA</v></cell><cell r="C127" t="str"><v>Sub-Saharan Africa</v></cell><cell r="D127" t="str"><v>Africa</v></cell><cell r="E127" t="str"><v>Lower middle income</v></cell></row><row r="128"><cell r="B128" t="str"><v>MKD</v></cell><cell r="C128" t="str"><v>Europe & Central Asia</v></cell><cell r="D128" t="str"><v>Europe</v></cell><cell r="E128" t="str"><v>Upper middle income</v></cell></row><row r="129"><cell r="B129" t="str"><v>NOR</v></cell><cell r="C129" t="str"><v>Europe & Central Asia</v></cell><cell r="D129" t="str"><v>Europe</v></cell><cell r="E129" t="str"><v>High income</v></cell></row><row r="130"><cell r="B130" t="str"><v>OMN</v></cell><cell r="C130" t="str"><v>Middle East & North Africa</v></cell><cell r="D130" t="str"><v>Asia</v></cell><cell r="E130" t="str"><v>High income</v></cell></row><row r="131"><cell r="B131" t="str"><v>PAK</v></cell><cell r="C131" t="str"><v>South Asia</v></cell><cell r="D131" t="str"><v>Asia</v></cell><cell r="E131" t="str"><v>Lower middle income</v></cell></row><row r="132"><cell r="B132" t="str"><v>PLW</v></cell><cell r="C132" t="str"><v>East Asia & Pacific</v></cell><cell r="D132" t="str"><v>Oeania</v></cell><cell r="E132" t="str"><v>Upper middle income</v></cell></row><row r="133"><cell r="B133" t="str"><v>PSE</v></cell><cell r="C133" t="str"><v>Middle East & North Africa</v></cell><cell r="D133" t="str"><v>Asia</v></cell><cell r="E133" t="str"><v>Lower middle income</v></cell></row><row r="134"><cell r="B134" t="str"><v>PAN</v></cell><cell r="C134" t="str"><v>Latin America & Caribbean</v></cell><cell r="D134" t="str"><v>Americas</v></cell><cell r="E134" t="str"><v>High income</v></cell></row><row r="135"><cell r="B135" t="str"><v>PNG</v></cell><cell r="C135" t="str"><v>East Asia & Pacific</v></cell><cell r="D135" t="str"><v>Oeania</v></cell><cell r="E135" t="str"><v>Lower middle income</v></cell></row><row r="136"><cell r="B136" t="str"><v>PRY</v></cell><cell r="C136" t="str"><v>Latin America & Caribbean</v></cell><cell r="D136" t="str"><v>Americas</v></cell><cell r="E136" t="str"><v>Upper middle income</v></cell></row><row r="137"><cell r="B137" t="str"><v>PER</v></cell><cell r="C137" t="str"><v>Latin America & Caribbean</v></cell><cell r="D137" t="str"><v>Americas</v></cell><cell r="E137" t="str"><v>Upper middle income</v></cell></row><row r="138"><cell r="B138" t="str"><v>PHL</v></cell><cell r="C138" t="str"><v>East Asia & Pacific</v></cell><cell r="D138" t="str"><v>Asia</v></cell><cell r="E138" t="str"><v>Lower middle income</v></cell></row><row r="139"><cell r="B139" t="str"><v>POL</v></cell><cell r="C139" t="str"><v>Europe & Central Asia</v></cell><cell r="D139" t="str"><v>Europe</v></cell><cell r="E139" t="str"><v>High income</v></cell></row><row r="140"><cell r="B140" t="str"><v>PRT</v></cell><cell r="C140" t="str"><v>Europe & Central Asia</v></cell><cell r="D140" t="str"><v>Europe</v></cell><cell r="E140" t="str"><v>High income</v></cell></row><row r="141"><cell r="B141" t="str"><v>QAT</v></cell><cell r="C141" t="str"><v>Middle East & North Africa</v></cell><cell r="D141" t="str"><v>Asia</v></cell><cell r="E141" t="str"><v>High income</v></cell></row><row r="142"><cell r="B142" t="str"><v>ROU</v></cell><cell r="C142" t="str"><v>Europe & Central Asia</v></cell><cell r="D142" t="str"><v>Europe</v></cell><cell r="E142" t="str"><v>High income</v></cell></row><row r="143"><cell r="B143" t="str"><v>RUS</v></cell><cell r="C143" t="str"><v>Europe & Central Asia</v></cell><cell r="D143" t="str"><v>Europe</v></cell><cell r="E143" t="str"><v>Upper middle income</v></cell></row><row r="144"><cell r="B144" t="str"><v>RWA</v></cell><cell r="C144" t="str"><v>Sub-Saharan Africa</v></cell><cell r="D144" t="str"><v>Africa</v></cell><cell r="E144" t="str"><v>Low income</v></cell></row><row r="145"><cell r="B145" t="str"><v>KNA</v></cell><cell r="C145" t="str"><v>Latin America & Caribbean</v></cell><cell r="D145" t="str"><v>Americas</v></cell><cell r="E145" t="str"><v>High income</v></cell></row><row r="146"><cell r="B146" t="str"><v>LCA</v></cell><cell r="C146" t="str"><v>Latin America & Caribbean</v></cell><cell r="D146" t="str"><v>Americas</v></cell><cell r="E146" t="str"><v>Upper middle income</v></cell></row><row r="147"><cell r="B147" t="str"><v>VCT</v></cell><cell r="C147" t="str"><v>Latin America & Caribbean</v></cell><cell r="D147" t="str"><v>Americas</v></cell><cell r="E147" t="str"><v>Upper middle income</v></cell></row><row r="148"><cell r="B148" t="str"><v>WSM</v></cell><cell r="C148" t="str"><v>East Asia & Pacific</v></cell><cell r="D148" t="str"><v>Oeania</v></cell><cell r="E148" t="str"><v>Lower middle income</v></cell></row><row r="149"><cell r="B149" t="str"><v>STP</v></cell><cell r="C149" t="str"><v>Sub-Saharan Africa</v></cell><cell r="D149" t="str"><v>Africa</v></cell><cell r="E149" t="str"><v>Lower middle income</v></cell></row><row r="150"><cell r="B150" t="str"><v>SAU</v></cell><cell r="C150" t="str"><v>Middle East & North Africa</v></cell><cell r="D150" t="str"><v>Asia</v></cell><cell r="E150" t="str"><v>High income</v></cell></row><row r="151"><cell r="B151" t="str"><v>SEN</v></cell><cell r="C151" t="str"><v>Sub-Saharan Africa</v></cell><cell r="D151" t="str"><v>Africa</v></cell><cell r="E151" t="str"><v>Lower middle income</v></cell></row><row r="152"><cell r="B152" t="str"><v>SRB</v></cell><cell r="C152" t="str"><v>Europe & Central Asia</v></cell><cell r="D152" t="str"><v>Europe</v></cell><cell r="E152" t="str"><v>Upper middle income</v></cell></row><row r="153"><cell r="B153" t="str"><v>SYC</v></cell><cell r="C153" t="str"><v>Sub-Saharan Africa</v></cell><cell r="D153" t="str"><v>Africa</v></cell><cell r="E153" t="str"><v>High income</v></cell></row><row r="154"><cell r="B154" t="str"><v>SLE</v></cell><cell r="C154" t="str"><v>Sub-Saharan Africa</v></cell><cell r="D154" t="str"><v>Africa</v></cell><cell r="E154" t="str"><v>Low income</v></cell></row><row r="155"><cell r="B155" t="str"><v>SGP</v></cell><cell r="C155" t="str"><v>East Asia & Pacific</v></cell><cell r="D155" t="str"><v>Asia</v></cell><cell r="E155" t="str"><v>High income</v></cell></row><row r="156"><cell r="B156" t="str"><v>SVK</v></cell><cell r="C156" t="str"><v>Europe & Central Asia</v></cell><cell r="D156" t="str"><v>Europe</v></cell><cell r="E156" t="str"><v>High income</v></cell></row><row r="157"><cell r="B157" t="str"><v>SVN</v></cell><cell r="C157" t="str"><v>Europe & Central Asia</v></cell><cell r="D157" t="str"><v>Europe</v></cell><cell r="E157" t="str"><v>High income</v></cell></row><row r="158"><cell r="B158" t="str"><v>SLB</v></cell><cell r="C158" t="str"><v>East Asia & Pacific</v></cell><cell r="D158" t="str"><v>Oeania</v></cell><cell r="E158" t="str"><v>Lower middle income</v></cell></row><row r="159"><cell r="B159" t="str"><v>SOM</v></cell><cell r="C159" t="str"><v>Sub-Saharan Africa</v></cell><cell r="D159" t="str"><v>Africa</v></cell><cell r="E159" t="str"><v>Low income</v></cell></row><row r="160"><cell r="B160" t="str"><v>ZAF</v></cell><cell r="C160" t="str"><v>Sub-Saharan Africa</v></cell><cell r="D160" t="str"><v>Africa</v></cell><cell r="E160" t="str"><v>Upper middle income</v></cell></row><row r="161"><cell r="B161" t="str"><v>SSD</v></cell><cell r="C161" t="str"><v>Sub-Saharan Africa</v></cell><cell r="D161" t="str"><v>Africa</v></cell><cell r="E161" t="str"><v>Low income</v></cell></row><row r="162"><cell r="B162" t="str"><v>ESP</v></cell><cell r="C162" t="str"><v>Europe & Central Asia</v></cell><cell r="D162" t="str"><v>Europe</v></cell><cell r="E162" t="str"><v>High income</v></cell></row><row r="163"><cell r="B163" t="str"><v>LKA</v></cell><cell r="C163" t="str"><v>South Asia</v></cell><cell r="D163" t="str"><v>Asia</v></cell><cell r="E163" t="str"><v>Lower middle income</v></cell></row><row r="164"><cell r="B164" t="str"><v>SDN</v></cell><cell r="C164" t="str"><v>Sub-Saharan Africa</v></cell><cell r="D164" t="str"><v>Africa</v></cell><cell r="E164" t="str"><v>Low income</v></cell></row><row r="165"><cell r="B165" t="str"><v>SUR</v></cell><cell r="C165" t="str"><v>Latin America & Caribbean</v></cell><cell r="D165" t="str"><v>Americas</v></cell><cell r="E165" t="str"><v>Upper middle income</v></cell></row><row r="166"><cell r="B166" t="str"><v>SWE</v></cell><cell r="C166" t="str"><v>Europe & Central Asia</v></cell><cell r="D166" t="str"><v>Europe</v></cell><cell r="E166" t="str"><v>High income</v></cell></row><row r="167"><cell r="B167" t="str"><v>CHE</v></cell><cell r="C167" t="str"><v>Europe & Central Asia</v></cell><cell r="D167" t="str"><v>Europe</v></cell><cell r="E167" t="str"><v>High income</v></cell></row><row r="168"><cell r="B168" t="str"><v>SYR</v></cell><cell r="C168" t="str"><v>Middle East & North Africa</v></cell><cell r="D168" t="str"><v>Asia</v></cell><cell r="E168" t="str"><v>Low income</v></cell></row><row r="169"><cell r="B169" t="str"><v>TJK</v></cell><cell r="C169" t="str"><v>Europe & Central Asia</v></cell><cell r="D169" t="str"><v>Asia</v></cell><cell r="E169" t="str"><v>Lower middle income</v></cell></row><row r="170"><cell r="B170" t="str"><v>TZA</v></cell><cell r="C170" t="str"><v>Sub-Saharan Africa</v></cell><cell r="D170" t="str"><v>Africa</v></cell><cell r="E170" t="str"><v>Lower middle income</v></cell></row><row r="171"><cell r="B171" t="str"><v>THA</v></cell><cell r="C171" t="str"><v>East Asia & Pacific</v></cell><cell r="D171" t="str"><v>Asia</v></cell><cell r="E171" t="str"><v>Upper middle income</v></cell></row><row r="172"><cell r="B172" t="str"><v>TLS</v></cell><cell r="C172" t="str"><v>East Asia & Pacific</v></cell><cell r="D172" t="str"><v>Asia</v></cell><cell r="E172" t="str"><v>Lower middle income</v></cell></row><row r="173"><cell r="B173" t="str"><v>TGO</v></cell><cell r="C173" t="str"><v>Sub-Saharan Africa</v></cell><cell r="D173" t="str"><v>Africa</v></cell><cell r="E173" t="str"><v>Low income</v></cell></row><row r="174"><cell r="B174" t="str"><v>TON</v></cell><cell r="C174" t="str"><v>East Asia & Pacific</v></cell><cell r="D174" t="str"><v>Oeania</v></cell><cell r="E174" t="str"><v>Upper middle income</v></cell></row><row r="175"><cell r="B175" t="str"><v>TTO</v></cell><cell r="C175" t="str"><v>Latin America & Caribbean</v></cell><cell r="D175" t="str"><v>Americas</v></cell><cell r="E175" t="str"><v>High income</v></cell></row><row r="176"><cell r="B176" t="str"><v>TUN</v></cell><cell r="C176" t="str"><v>Middle East & North Africa</v></cell><cell r="D176" t="str"><v>Africa</v></cell><cell r="E176" t="str"><v>Lower middle income</v></cell></row><row r="177"><cell r="B177" t="str"><v>TUR</v></cell><cell r="C177" t="str"><v>Europe & Central Asia</v></cell><cell r="D177" t="str"><v>Asia</v></cell><cell r="E177" t="str"><v>Upper middle income</v></cell></row><row r="178"><cell r="B178" t="str"><v>TKM</v></cell><cell r="C178" t="str"><v>Europe & Central Asia</v></cell><cell r="D178" t="str"><v>Asia</v></cell><cell r="E178" t="str"><v>Upper middle income</v></cell></row><row r="179"><cell r="B179" t="str"><v>TUV</v></cell><cell r="C179" t="str"><v>East Asia & Pacific</v></cell><cell r="D179" t="str"><v>Oeania</v></cell><cell r="E179" t="str"><v>Upper middle income</v></cell></row><row r="180"><cell r="B180" t="str"><v>UGA</v></cell><cell r="C180" t="str"><v>Sub-Saharan Africa</v></cell><cell r="D180" t="str"><v>Africa</v></cell><cell r="E180" t="str"><v>Low income</v></cell></row><row r="181"><cell r="B181" t="str"><v>UKR</v></cell><cell r="C181" t="str"><v>Europe & Central Asia</v></cell><cell r="D181" t="str"><v>Europe</v></cell><cell r="E181" t="str"><v>Lower middle income</v></cell></row><row r="182"><cell r="B182" t="str"><v>ARE</v></cell><cell r="C182" t="str"><v>Middle East & North Africa</v></cell><cell r="D182" t="str"><v>Asia</v></cell><cell r="E182" t="str"><v>High income</v></cell></row><row r="183"><cell r="B183" t="str"><v>GBR</v></cell><cell r="C183" t="str"><v>Europe & Central Asia</v></cell><cell r="D183" t="str"><v>Europe</v></cell><cell r="E183" t="str"><v>High income</v></cell></row><row r="184"><cell r="B184" t="str"><v>USA</v></cell><cell r="C184" t="str"><v>North America</v></cell><cell r="D184" t="str"><v>Americas</v></cell><cell r="E184" t="str"><v>High income</v></cell></row><row r="185"><cell r="B185" t="str"><v>URY</v></cell><cell r="C185" t="str"><v>Latin America & Caribbean</v></cell><cell r="D185" t="str"><v>Americas</v></cell><cell r="E185" t="str"><v>High income</v></cell></row><row r="186"><cell r="B186" t="str"><v>UZB</v></cell><cell r="C186" t="str"><v>Europe & Central Asia</v></cell><cell r="D186" t="str"><v>Asia</v></cell><cell r="E186" t="str"><v>Lower middle income</v></cell></row><row r="187"><cell r="B187" t="str"><v>VUT</v></cell><cell r="C187" t="str"><v>East Asia & Pacific</v></cell><cell r="D187" t="str"><v>Oeania</v></cell><cell r="E187" t="str"><v>Lower middle income</v></cell></row><row r="188"><cell r="B188" t="str"><v>VEN</v></cell><cell r="C188" t="str"><v>Latin America & Caribbean</v></cell><cell r="D188" t="str"><v>Americas</v></cell><cell r="E188"><v>0</v></cell></row><row r="189"><cell r="B189" t="str"><v>VNM</v></cell><cell r="C189" t="str"><v>East Asia & Pacific</v></cell><cell r="D189" t="str"><v>Asia</v></cell><cell r="E189" t="str"><v>Lower middle income</v></cell></row><row r="190"><cell r="B190" t="str"><v>YEM</v></cell><cell r="C190" t="str"><v>Middle East & North Africa</v></cell><cell r="D190" t="str"><v>Asia</v></cell><cell r="E190" t="str"><v>Low income</v></cell></row><row r="191"><cell r="B191" t="str"><v>ZMB</v></cell><cell r="C191" t="str"><v>Sub-Saharan Africa</v></cell><cell r="D191" t="str"><v>Africa</v></cell><cell r="E191" t="str"><v>Low income</v></cell></row><row r="192"><cell r="B192" t="str"><v>ZWE</v></cell><cell r="C192" t="str"><v>Sub-Saharan Africa</v></cell><cell r="D192" t="str"><v>Africa</v></cell><cell r="E192" t="str"><v>Lower middle income</v></cell></row></sheetData><sheetData sheetId="1"></sheetData><sheetData sheetId="2"></sheetData></sheetDataSet></externalBook></externalLink>
</file>

<file path=xl/worksheets/_rels/sheet1.xml.rels><?xml version="1.0" encoding="UTF-8"?>
<Relationships xmlns="http://schemas.openxmlformats.org/package/2006/relationships"><Relationship Id="rId1" Type="http://schemas.openxmlformats.org/officeDocument/2006/relationships/hyperlink" Target="https://drmkc.jrc.ec.europa.eu/inform-index"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image" Target="../media/image5.png"/>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1.v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_rels/sheet10.xml.rels><?xml version="1.0" encoding="UTF-8"?>
<Relationships xmlns="http://schemas.openxmlformats.org/package/2006/relationships"><Relationship Id="rId1" Type="http://schemas.openxmlformats.org/officeDocument/2006/relationships/drawing" Target="../drawings/drawing9.xml"/>
</Relationships>
</file>

<file path=xl/worksheets/_rels/sheet11.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_rels/sheet14.xml.rels><?xml version="1.0" encoding="UTF-8"?>
<Relationships xmlns="http://schemas.openxmlformats.org/package/2006/relationships"><Relationship Id="rId1" Type="http://schemas.openxmlformats.org/officeDocument/2006/relationships/hyperlink" Target="http://risk.preventionweb.net/capraviewer/download.jsp" TargetMode="External"/><Relationship Id="rId2" Type="http://schemas.openxmlformats.org/officeDocument/2006/relationships/hyperlink" Target="http://risk.preventionweb.net/capraviewer/download.jsp" TargetMode="External"/><Relationship Id="rId3" Type="http://schemas.openxmlformats.org/officeDocument/2006/relationships/hyperlink" Target="http://risk.preventionweb.net/capraviewer/download.jsp" TargetMode="External"/><Relationship Id="rId4" Type="http://schemas.openxmlformats.org/officeDocument/2006/relationships/hyperlink" Target="http://risk.preventionweb.net/capraviewer/download.jsp" TargetMode="External"/><Relationship Id="rId5" Type="http://schemas.openxmlformats.org/officeDocument/2006/relationships/hyperlink" Target="http://risk.preventionweb.net/capraviewer/download.jsp" TargetMode="External"/><Relationship Id="rId6" Type="http://schemas.openxmlformats.org/officeDocument/2006/relationships/hyperlink" Target="http://risk.preventionweb.net/capraviewer/download.jsp" TargetMode="External"/><Relationship Id="rId7" Type="http://schemas.openxmlformats.org/officeDocument/2006/relationships/hyperlink" Target="http://risk.preventionweb.net/capraviewer/download.jsp" TargetMode="External"/><Relationship Id="rId8" Type="http://schemas.openxmlformats.org/officeDocument/2006/relationships/hyperlink" Target="http://risk.preventionweb.net/capraviewer/download.jsp" TargetMode="External"/><Relationship Id="rId9" Type="http://schemas.openxmlformats.org/officeDocument/2006/relationships/hyperlink" Target="http://risk.preventionweb.net/capraviewer/download.jsp" TargetMode="External"/><Relationship Id="rId10" Type="http://schemas.openxmlformats.org/officeDocument/2006/relationships/hyperlink" Target="http://risk.preventionweb.net/capraviewer/download.jsp" TargetMode="External"/><Relationship Id="rId11" Type="http://schemas.openxmlformats.org/officeDocument/2006/relationships/hyperlink" Target="http://data.worldbank.org/indicator/SH.STA.MMRT" TargetMode="External"/><Relationship Id="rId12" Type="http://schemas.openxmlformats.org/officeDocument/2006/relationships/hyperlink" Target="http://data.worldbank.org/indicator/SH.STA.MMRT" TargetMode="External"/><Relationship Id="rId13" Type="http://schemas.openxmlformats.org/officeDocument/2006/relationships/hyperlink" Target="http://data.worldbank.org/indicator/NY.GDP.PCAP.CD"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66"/>
  <sheetViews>
    <sheetView showFormulas="false" showGridLines="true" showRowColHeaders="true" showZeros="true" rightToLeft="false" tabSelected="false" showOutlineSymbols="true" defaultGridColor="true" view="normal" topLeftCell="A64" colorId="64" zoomScale="100" zoomScaleNormal="100" zoomScalePageLayoutView="100" workbookViewId="0">
      <selection pane="topLeft" activeCell="A17" activeCellId="0" sqref="A17"/>
    </sheetView>
  </sheetViews>
  <sheetFormatPr defaultColWidth="9.09375" defaultRowHeight="14.5" zeroHeight="false" outlineLevelRow="0" outlineLevelCol="0"/>
  <cols>
    <col collapsed="false" customWidth="true" hidden="false" outlineLevel="0" max="1" min="1" style="1" width="115.09"/>
    <col collapsed="false" customWidth="false" hidden="false" outlineLevel="0" max="1024" min="2" style="1" width="9.09"/>
  </cols>
  <sheetData>
    <row r="1" customFormat="false" ht="123.65" hidden="false" customHeight="true" outlineLevel="0" collapsed="false">
      <c r="A1" s="2"/>
    </row>
    <row r="2" customFormat="false" ht="20.4" hidden="false" customHeight="true" outlineLevel="0" collapsed="false">
      <c r="A2" s="3" t="s">
        <v>0</v>
      </c>
    </row>
    <row r="3" customFormat="false" ht="20.4" hidden="false" customHeight="true" outlineLevel="0" collapsed="false">
      <c r="A3" s="3" t="s">
        <v>1</v>
      </c>
    </row>
    <row r="4" customFormat="false" ht="60.5" hidden="false" customHeight="false" outlineLevel="0" collapsed="false">
      <c r="A4" s="4" t="s">
        <v>2</v>
      </c>
    </row>
    <row r="5" customFormat="false" ht="80" hidden="false" customHeight="true" outlineLevel="0" collapsed="false">
      <c r="A5" s="5" t="s">
        <v>3</v>
      </c>
    </row>
    <row r="6" customFormat="false" ht="20" hidden="false" customHeight="false" outlineLevel="0" collapsed="false">
      <c r="A6" s="6" t="s">
        <v>4</v>
      </c>
    </row>
    <row r="7" customFormat="false" ht="154" hidden="false" customHeight="false" outlineLevel="0" collapsed="false">
      <c r="A7" s="7" t="s">
        <v>5</v>
      </c>
    </row>
    <row r="8" customFormat="false" ht="6.75" hidden="false" customHeight="true" outlineLevel="0" collapsed="false">
      <c r="A8" s="8"/>
    </row>
    <row r="9" customFormat="false" ht="300.75" hidden="false" customHeight="true" outlineLevel="0" collapsed="false"/>
    <row r="10" customFormat="false" ht="45.75" hidden="false" customHeight="true" outlineLevel="0" collapsed="false">
      <c r="A10" s="9" t="s">
        <v>6</v>
      </c>
    </row>
    <row r="11" customFormat="false" ht="58.5" hidden="false" customHeight="true" outlineLevel="0" collapsed="false">
      <c r="A11" s="9" t="s">
        <v>7</v>
      </c>
    </row>
    <row r="12" s="10" customFormat="true" ht="173.25" hidden="false" customHeight="true" outlineLevel="0" collapsed="false">
      <c r="A12" s="9" t="s">
        <v>8</v>
      </c>
    </row>
    <row r="13" customFormat="false" ht="24" hidden="false" customHeight="true" outlineLevel="0" collapsed="false">
      <c r="A13" s="11" t="s">
        <v>9</v>
      </c>
    </row>
    <row r="14" customFormat="false" ht="15.75" hidden="false" customHeight="true" outlineLevel="0" collapsed="false">
      <c r="A14" s="12" t="s">
        <v>10</v>
      </c>
    </row>
    <row r="15" customFormat="false" ht="15.75" hidden="false" customHeight="true" outlineLevel="0" collapsed="false">
      <c r="A15" s="13"/>
    </row>
    <row r="16" customFormat="false" ht="21" hidden="false" customHeight="true" outlineLevel="0" collapsed="false">
      <c r="A16" s="14" t="s">
        <v>11</v>
      </c>
    </row>
    <row r="17" customFormat="false" ht="153" hidden="false" customHeight="true" outlineLevel="0" collapsed="false">
      <c r="A17" s="15" t="s">
        <v>12</v>
      </c>
    </row>
    <row r="18" customFormat="false" ht="21.65" hidden="false" customHeight="true" outlineLevel="0" collapsed="false">
      <c r="A18" s="14" t="s">
        <v>13</v>
      </c>
    </row>
    <row r="19" customFormat="false" ht="14.5" hidden="false" customHeight="false" outlineLevel="0" collapsed="false">
      <c r="A19" s="15" t="s">
        <v>14</v>
      </c>
    </row>
    <row r="20" customFormat="false" ht="72.5" hidden="false" customHeight="false" outlineLevel="0" collapsed="false">
      <c r="A20" s="15" t="s">
        <v>15</v>
      </c>
    </row>
    <row r="21" customFormat="false" ht="25.75" hidden="false" customHeight="true" outlineLevel="0" collapsed="false">
      <c r="A21" s="15" t="s">
        <v>16</v>
      </c>
    </row>
    <row r="22" customFormat="false" ht="144.5" hidden="false" customHeight="false" outlineLevel="0" collapsed="false">
      <c r="A22" s="16" t="s">
        <v>17</v>
      </c>
    </row>
    <row r="23" customFormat="false" ht="14.5" hidden="false" customHeight="false" outlineLevel="0" collapsed="false">
      <c r="A23" s="17" t="s">
        <v>18</v>
      </c>
    </row>
    <row r="24" customFormat="false" ht="24.75" hidden="false" customHeight="true" outlineLevel="0" collapsed="false">
      <c r="A24" s="14" t="s">
        <v>19</v>
      </c>
    </row>
    <row r="25" customFormat="false" ht="34.5" hidden="false" customHeight="true" outlineLevel="0" collapsed="false">
      <c r="A25" s="15" t="s">
        <v>20</v>
      </c>
    </row>
    <row r="26" customFormat="false" ht="75.65" hidden="false" customHeight="true" outlineLevel="0" collapsed="false">
      <c r="A26" s="16" t="s">
        <v>21</v>
      </c>
    </row>
    <row r="27" customFormat="false" ht="24.65" hidden="false" customHeight="true" outlineLevel="0" collapsed="false">
      <c r="A27" s="15" t="s">
        <v>22</v>
      </c>
    </row>
    <row r="28" customFormat="false" ht="141.65" hidden="false" customHeight="true" outlineLevel="0" collapsed="false">
      <c r="A28" s="16" t="s">
        <v>23</v>
      </c>
    </row>
    <row r="29" customFormat="false" ht="24.75" hidden="false" customHeight="true" outlineLevel="0" collapsed="false">
      <c r="A29" s="14" t="s">
        <v>24</v>
      </c>
    </row>
    <row r="30" customFormat="false" ht="75.65" hidden="false" customHeight="true" outlineLevel="0" collapsed="false">
      <c r="A30" s="15" t="s">
        <v>25</v>
      </c>
    </row>
    <row r="31" customFormat="false" ht="24.75" hidden="false" customHeight="true" outlineLevel="0" collapsed="false">
      <c r="A31" s="15" t="s">
        <v>26</v>
      </c>
    </row>
    <row r="32" customFormat="false" ht="69" hidden="false" customHeight="true" outlineLevel="0" collapsed="false">
      <c r="A32" s="15" t="s">
        <v>27</v>
      </c>
    </row>
    <row r="33" customFormat="false" ht="137.4" hidden="false" customHeight="true" outlineLevel="0" collapsed="false">
      <c r="A33" s="16" t="s">
        <v>28</v>
      </c>
    </row>
    <row r="34" customFormat="false" ht="24.75" hidden="false" customHeight="true" outlineLevel="0" collapsed="false">
      <c r="A34" s="14" t="s">
        <v>29</v>
      </c>
    </row>
    <row r="35" customFormat="false" ht="83.25" hidden="false" customHeight="true" outlineLevel="0" collapsed="false">
      <c r="A35" s="15" t="s">
        <v>30</v>
      </c>
    </row>
    <row r="36" customFormat="false" ht="33" hidden="false" customHeight="true" outlineLevel="0" collapsed="false">
      <c r="A36" s="15" t="s">
        <v>31</v>
      </c>
    </row>
    <row r="37" customFormat="false" ht="97.25" hidden="false" customHeight="true" outlineLevel="0" collapsed="false">
      <c r="A37" s="15" t="s">
        <v>32</v>
      </c>
    </row>
    <row r="38" customFormat="false" ht="25.5" hidden="false" customHeight="true" outlineLevel="0" collapsed="false">
      <c r="A38" s="14" t="s">
        <v>33</v>
      </c>
    </row>
    <row r="39" customFormat="false" ht="63" hidden="false" customHeight="true" outlineLevel="0" collapsed="false">
      <c r="A39" s="15" t="s">
        <v>34</v>
      </c>
    </row>
    <row r="40" customFormat="false" ht="69.75" hidden="false" customHeight="true" outlineLevel="0" collapsed="false">
      <c r="A40" s="15" t="s">
        <v>35</v>
      </c>
    </row>
    <row r="41" customFormat="false" ht="14.5" hidden="false" customHeight="false" outlineLevel="0" collapsed="false">
      <c r="A41" s="14" t="s">
        <v>36</v>
      </c>
    </row>
    <row r="42" customFormat="false" ht="63" hidden="false" customHeight="true" outlineLevel="0" collapsed="false">
      <c r="A42" s="15" t="s">
        <v>37</v>
      </c>
    </row>
    <row r="43" customFormat="false" ht="111.75" hidden="false" customHeight="true" outlineLevel="0" collapsed="false">
      <c r="A43" s="15" t="s">
        <v>38</v>
      </c>
    </row>
    <row r="44" customFormat="false" ht="14.5" hidden="false" customHeight="false" outlineLevel="0" collapsed="false">
      <c r="A44" s="14" t="s">
        <v>39</v>
      </c>
    </row>
    <row r="45" customFormat="false" ht="36.5" hidden="false" customHeight="false" outlineLevel="0" collapsed="false">
      <c r="A45" s="15" t="s">
        <v>40</v>
      </c>
    </row>
    <row r="46" customFormat="false" ht="29.25" hidden="false" customHeight="true" outlineLevel="0" collapsed="false">
      <c r="A46" s="15" t="s">
        <v>41</v>
      </c>
    </row>
    <row r="47" customFormat="false" ht="14.5" hidden="false" customHeight="false" outlineLevel="0" collapsed="false">
      <c r="A47" s="15" t="s">
        <v>42</v>
      </c>
    </row>
    <row r="48" customFormat="false" ht="14.5" hidden="false" customHeight="false" outlineLevel="0" collapsed="false">
      <c r="A48" s="15" t="s">
        <v>43</v>
      </c>
    </row>
    <row r="49" customFormat="false" ht="14.5" hidden="false" customHeight="false" outlineLevel="0" collapsed="false">
      <c r="A49" s="14" t="s">
        <v>44</v>
      </c>
    </row>
    <row r="50" customFormat="false" ht="14.5" hidden="false" customHeight="false" outlineLevel="0" collapsed="false">
      <c r="A50" s="15" t="s">
        <v>45</v>
      </c>
    </row>
    <row r="51" customFormat="false" ht="63.75" hidden="false" customHeight="true" outlineLevel="0" collapsed="false">
      <c r="A51" s="15" t="s">
        <v>46</v>
      </c>
    </row>
    <row r="52" customFormat="false" ht="14.5" hidden="false" customHeight="false" outlineLevel="0" collapsed="false">
      <c r="A52" s="15" t="s">
        <v>47</v>
      </c>
    </row>
    <row r="53" customFormat="false" ht="14.5" hidden="false" customHeight="false" outlineLevel="0" collapsed="false">
      <c r="A53" s="15" t="s">
        <v>48</v>
      </c>
    </row>
    <row r="54" customFormat="false" ht="14.5" hidden="false" customHeight="false" outlineLevel="0" collapsed="false">
      <c r="A54" s="15" t="s">
        <v>49</v>
      </c>
    </row>
    <row r="55" customFormat="false" ht="14.5" hidden="false" customHeight="false" outlineLevel="0" collapsed="false">
      <c r="A55" s="15" t="s">
        <v>50</v>
      </c>
    </row>
    <row r="56" customFormat="false" ht="60.5" hidden="false" customHeight="false" outlineLevel="0" collapsed="false">
      <c r="A56" s="15" t="s">
        <v>51</v>
      </c>
    </row>
    <row r="57" customFormat="false" ht="14.5" hidden="false" customHeight="false" outlineLevel="0" collapsed="false">
      <c r="A57" s="15" t="s">
        <v>52</v>
      </c>
    </row>
    <row r="58" customFormat="false" ht="24.5" hidden="false" customHeight="false" outlineLevel="0" collapsed="false">
      <c r="A58" s="15" t="s">
        <v>53</v>
      </c>
    </row>
    <row r="59" customFormat="false" ht="14.5" hidden="false" customHeight="false" outlineLevel="0" collapsed="false">
      <c r="A59" s="15" t="s">
        <v>54</v>
      </c>
    </row>
    <row r="60" customFormat="false" ht="14.5" hidden="false" customHeight="false" outlineLevel="0" collapsed="false">
      <c r="A60" s="15" t="s">
        <v>55</v>
      </c>
    </row>
    <row r="61" customFormat="false" ht="14.5" hidden="false" customHeight="false" outlineLevel="0" collapsed="false">
      <c r="A61" s="15" t="s">
        <v>56</v>
      </c>
    </row>
    <row r="62" customFormat="false" ht="14.5" hidden="false" customHeight="false" outlineLevel="0" collapsed="false">
      <c r="A62" s="15" t="s">
        <v>57</v>
      </c>
    </row>
    <row r="63" customFormat="false" ht="14.5" hidden="false" customHeight="false" outlineLevel="0" collapsed="false">
      <c r="A63" s="15" t="s">
        <v>58</v>
      </c>
    </row>
    <row r="64" customFormat="false" ht="24.5" hidden="false" customHeight="false" outlineLevel="0" collapsed="false">
      <c r="A64" s="15" t="s">
        <v>59</v>
      </c>
    </row>
    <row r="65" customFormat="false" ht="14.5" hidden="false" customHeight="false" outlineLevel="0" collapsed="false">
      <c r="A65" s="15" t="s">
        <v>60</v>
      </c>
    </row>
    <row r="66" customFormat="false" ht="14.5" hidden="false" customHeight="false" outlineLevel="0" collapsed="false">
      <c r="A66" s="18" t="s">
        <v>61</v>
      </c>
    </row>
  </sheetData>
  <hyperlinks>
    <hyperlink ref="A14" r:id="rId1" display="https://drmkc.jrc.ec.europa.eu/inform-index"/>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30029"/>
    <pageSetUpPr fitToPage="false"/>
  </sheetPr>
  <dimension ref="A1:AO19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3" topLeftCell="C52" activePane="bottomRight" state="frozen"/>
      <selection pane="topLeft" activeCell="A1" activeCellId="0" sqref="A1"/>
      <selection pane="topRight" activeCell="C1" activeCellId="0" sqref="C1"/>
      <selection pane="bottomLeft" activeCell="A52" activeCellId="0" sqref="A52"/>
      <selection pane="bottomRight" activeCell="B2" activeCellId="0" sqref="B2"/>
    </sheetView>
  </sheetViews>
  <sheetFormatPr defaultColWidth="8.5390625" defaultRowHeight="14.5" zeroHeight="false" outlineLevelRow="0" outlineLevelCol="0"/>
  <cols>
    <col collapsed="false" customWidth="true" hidden="false" outlineLevel="0" max="1" min="1" style="0" width="32.09"/>
    <col collapsed="false" customWidth="true" hidden="false" outlineLevel="0" max="4" min="4" style="0" width="10.36"/>
  </cols>
  <sheetData>
    <row r="1" s="20" customFormat="true" ht="14.5" hidden="false" customHeight="false" outlineLevel="0" collapsed="false">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row>
    <row r="2" customFormat="false" ht="90.5" hidden="false" customHeight="false" outlineLevel="0" collapsed="false">
      <c r="A2" s="21" t="s">
        <v>62</v>
      </c>
      <c r="B2" s="22" t="s">
        <v>63</v>
      </c>
      <c r="C2" s="23" t="s">
        <v>64</v>
      </c>
      <c r="D2" s="23" t="s">
        <v>65</v>
      </c>
      <c r="E2" s="24" t="s">
        <v>66</v>
      </c>
      <c r="F2" s="25" t="s">
        <v>67</v>
      </c>
      <c r="G2" s="26" t="s">
        <v>68</v>
      </c>
      <c r="H2" s="27" t="s">
        <v>69</v>
      </c>
      <c r="I2" s="28" t="s">
        <v>70</v>
      </c>
      <c r="J2" s="28" t="s">
        <v>71</v>
      </c>
      <c r="K2" s="28" t="s">
        <v>72</v>
      </c>
      <c r="L2" s="28" t="s">
        <v>73</v>
      </c>
      <c r="M2" s="28" t="s">
        <v>74</v>
      </c>
      <c r="N2" s="28" t="s">
        <v>75</v>
      </c>
      <c r="O2" s="27" t="s">
        <v>76</v>
      </c>
      <c r="P2" s="28" t="s">
        <v>77</v>
      </c>
      <c r="Q2" s="28" t="s">
        <v>78</v>
      </c>
      <c r="R2" s="29" t="s">
        <v>79</v>
      </c>
      <c r="S2" s="30" t="s">
        <v>80</v>
      </c>
      <c r="T2" s="31" t="s">
        <v>81</v>
      </c>
      <c r="U2" s="31" t="s">
        <v>82</v>
      </c>
      <c r="V2" s="31" t="s">
        <v>83</v>
      </c>
      <c r="W2" s="30" t="s">
        <v>84</v>
      </c>
      <c r="X2" s="31" t="s">
        <v>85</v>
      </c>
      <c r="Y2" s="32" t="s">
        <v>86</v>
      </c>
      <c r="Z2" s="32" t="s">
        <v>87</v>
      </c>
      <c r="AA2" s="32" t="s">
        <v>88</v>
      </c>
      <c r="AB2" s="32" t="s">
        <v>89</v>
      </c>
      <c r="AC2" s="33" t="s">
        <v>90</v>
      </c>
      <c r="AD2" s="34" t="s">
        <v>91</v>
      </c>
      <c r="AE2" s="35" t="s">
        <v>92</v>
      </c>
      <c r="AF2" s="36" t="s">
        <v>93</v>
      </c>
      <c r="AG2" s="36" t="s">
        <v>94</v>
      </c>
      <c r="AH2" s="35" t="s">
        <v>95</v>
      </c>
      <c r="AI2" s="36" t="s">
        <v>96</v>
      </c>
      <c r="AJ2" s="36" t="s">
        <v>97</v>
      </c>
      <c r="AK2" s="36" t="s">
        <v>98</v>
      </c>
      <c r="AL2" s="37" t="s">
        <v>99</v>
      </c>
      <c r="AM2" s="37" t="s">
        <v>100</v>
      </c>
      <c r="AN2" s="24" t="s">
        <v>101</v>
      </c>
      <c r="AO2" s="37" t="s">
        <v>102</v>
      </c>
    </row>
    <row r="3" customFormat="false" ht="15" hidden="false" customHeight="false" outlineLevel="0" collapsed="false">
      <c r="A3" s="38" t="s">
        <v>103</v>
      </c>
      <c r="B3" s="39" t="s">
        <v>103</v>
      </c>
      <c r="C3" s="39" t="s">
        <v>104</v>
      </c>
      <c r="D3" s="39" t="s">
        <v>105</v>
      </c>
      <c r="E3" s="39" t="s">
        <v>106</v>
      </c>
      <c r="F3" s="39" t="s">
        <v>104</v>
      </c>
      <c r="G3" s="39" t="s">
        <v>104</v>
      </c>
      <c r="H3" s="39" t="s">
        <v>104</v>
      </c>
      <c r="I3" s="39" t="s">
        <v>104</v>
      </c>
      <c r="J3" s="39" t="s">
        <v>104</v>
      </c>
      <c r="K3" s="39" t="s">
        <v>104</v>
      </c>
      <c r="L3" s="39" t="s">
        <v>104</v>
      </c>
      <c r="M3" s="39" t="s">
        <v>104</v>
      </c>
      <c r="N3" s="39" t="s">
        <v>104</v>
      </c>
      <c r="O3" s="39" t="s">
        <v>104</v>
      </c>
      <c r="P3" s="39" t="s">
        <v>104</v>
      </c>
      <c r="Q3" s="39" t="s">
        <v>104</v>
      </c>
      <c r="R3" s="39" t="s">
        <v>104</v>
      </c>
      <c r="S3" s="39" t="s">
        <v>104</v>
      </c>
      <c r="T3" s="39" t="s">
        <v>104</v>
      </c>
      <c r="U3" s="39" t="s">
        <v>104</v>
      </c>
      <c r="V3" s="39" t="s">
        <v>104</v>
      </c>
      <c r="W3" s="39" t="s">
        <v>104</v>
      </c>
      <c r="X3" s="39" t="s">
        <v>104</v>
      </c>
      <c r="Y3" s="39" t="s">
        <v>104</v>
      </c>
      <c r="Z3" s="39" t="s">
        <v>104</v>
      </c>
      <c r="AA3" s="39" t="s">
        <v>104</v>
      </c>
      <c r="AB3" s="39" t="s">
        <v>104</v>
      </c>
      <c r="AC3" s="39" t="s">
        <v>104</v>
      </c>
      <c r="AD3" s="39" t="s">
        <v>104</v>
      </c>
      <c r="AE3" s="39" t="s">
        <v>104</v>
      </c>
      <c r="AF3" s="39" t="s">
        <v>104</v>
      </c>
      <c r="AG3" s="39" t="s">
        <v>104</v>
      </c>
      <c r="AH3" s="39" t="s">
        <v>104</v>
      </c>
      <c r="AI3" s="39" t="s">
        <v>104</v>
      </c>
      <c r="AJ3" s="39" t="s">
        <v>104</v>
      </c>
      <c r="AK3" s="39" t="s">
        <v>104</v>
      </c>
      <c r="AL3" s="39" t="s">
        <v>107</v>
      </c>
      <c r="AM3" s="39" t="s">
        <v>108</v>
      </c>
      <c r="AN3" s="39" t="s">
        <v>109</v>
      </c>
      <c r="AO3" s="39" t="s">
        <v>110</v>
      </c>
    </row>
    <row r="4" customFormat="false" ht="14.5" hidden="false" customHeight="false" outlineLevel="0" collapsed="false">
      <c r="A4" s="40" t="str">
        <f aca="false">'Indicator Data'!A6</f>
        <v>Afghanistan</v>
      </c>
      <c r="B4" s="40" t="str">
        <f aca="false">'Indicator Data'!B6</f>
        <v>AFG</v>
      </c>
      <c r="C4" s="41" t="n">
        <f aca="false">ROUND(G4^(1/3)*R4^(1/3)*AD4^(1/3),1)</f>
        <v>8.1</v>
      </c>
      <c r="D4" s="41" t="str">
        <f aca="false">IF(C4&gt;=6.5,"Very High",IF(C4&gt;=5,"High",IF(C4&gt;=3.5,"Medium",IF(C4&gt;=2,"Low","Very Low"))))</f>
        <v>Very High</v>
      </c>
      <c r="E4" s="42" t="n">
        <f aca="false">_xlfn.RANK.EQ(C4,C$4:C$194)</f>
        <v>4</v>
      </c>
      <c r="F4" s="43" t="n">
        <f aca="false">VLOOKUP($B4,'Lack of Reliability Index'!$A$2:$H$192,8,0)</f>
        <v>2.7945205479452</v>
      </c>
      <c r="G4" s="41" t="n">
        <f aca="false">ROUND((10-GEOMEAN(((10-H4)/10*9+1),((10-O4)/10*9+1)))/9*10,1)</f>
        <v>8.9</v>
      </c>
      <c r="H4" s="41" t="n">
        <f aca="false">'Hazard &amp; Exposure'!DD6</f>
        <v>6.8</v>
      </c>
      <c r="I4" s="44" t="n">
        <f aca="false">'Hazard &amp; Exposure'!AO6</f>
        <v>9.7</v>
      </c>
      <c r="J4" s="44" t="n">
        <f aca="false">'Hazard &amp; Exposure'!AP6</f>
        <v>7.2</v>
      </c>
      <c r="K4" s="44" t="n">
        <f aca="false">'Hazard &amp; Exposure'!AQ6</f>
        <v>0</v>
      </c>
      <c r="L4" s="44" t="n">
        <f aca="false">'Hazard &amp; Exposure'!AR6</f>
        <v>0</v>
      </c>
      <c r="M4" s="44" t="n">
        <f aca="false">'Hazard &amp; Exposure'!AU6</f>
        <v>8.9</v>
      </c>
      <c r="N4" s="44" t="n">
        <f aca="false">'Hazard &amp; Exposure'!DC6</f>
        <v>7</v>
      </c>
      <c r="O4" s="41" t="n">
        <f aca="false">'Hazard &amp; Exposure'!DI6</f>
        <v>10</v>
      </c>
      <c r="P4" s="44" t="n">
        <f aca="false">'Hazard &amp; Exposure'!DE6</f>
        <v>10</v>
      </c>
      <c r="Q4" s="44" t="n">
        <f aca="false">'Hazard &amp; Exposure'!DH6</f>
        <v>10</v>
      </c>
      <c r="R4" s="41" t="n">
        <f aca="false">ROUND((10-GEOMEAN(((10-S4)/10*9+1),((10-W4)/10*9+1)))/9*10,1)</f>
        <v>8.5</v>
      </c>
      <c r="S4" s="41" t="n">
        <f aca="false">Vulnerability!O6</f>
        <v>7.8</v>
      </c>
      <c r="T4" s="45" t="n">
        <f aca="false">Vulnerability!E6</f>
        <v>8.5</v>
      </c>
      <c r="U4" s="45" t="n">
        <f aca="false">Vulnerability!H6</f>
        <v>8.7</v>
      </c>
      <c r="V4" s="45" t="n">
        <f aca="false">Vulnerability!N6</f>
        <v>5.6</v>
      </c>
      <c r="W4" s="41" t="n">
        <f aca="false">Vulnerability!AM6</f>
        <v>9</v>
      </c>
      <c r="X4" s="45" t="n">
        <f aca="false">Vulnerability!T6</f>
        <v>10</v>
      </c>
      <c r="Y4" s="46" t="n">
        <f aca="false">Vulnerability!AB6</f>
        <v>2</v>
      </c>
      <c r="Z4" s="46" t="n">
        <f aca="false">Vulnerability!AE6</f>
        <v>4.4</v>
      </c>
      <c r="AA4" s="46" t="n">
        <f aca="false">Vulnerability!AH6</f>
        <v>10</v>
      </c>
      <c r="AB4" s="46" t="n">
        <f aca="false">Vulnerability!AK6</f>
        <v>7.2</v>
      </c>
      <c r="AC4" s="45" t="n">
        <f aca="false">Vulnerability!AL6</f>
        <v>7.1</v>
      </c>
      <c r="AD4" s="41" t="n">
        <f aca="false">ROUND((10-GEOMEAN(((10-AE4)/10*9+1),((10-AH4)/10*9+1)))/9*10,1)</f>
        <v>7.1</v>
      </c>
      <c r="AE4" s="41" t="n">
        <f aca="false">'Lack of Coping Capacity'!H6</f>
        <v>7.3</v>
      </c>
      <c r="AF4" s="47" t="n">
        <f aca="false">'Lack of Coping Capacity'!D6</f>
        <v>6.3</v>
      </c>
      <c r="AG4" s="47" t="n">
        <f aca="false">'Lack of Coping Capacity'!G6</f>
        <v>8.2</v>
      </c>
      <c r="AH4" s="41" t="n">
        <f aca="false">'Lack of Coping Capacity'!AA6</f>
        <v>6.9</v>
      </c>
      <c r="AI4" s="47" t="n">
        <f aca="false">'Lack of Coping Capacity'!M6</f>
        <v>6.3</v>
      </c>
      <c r="AJ4" s="47" t="n">
        <f aca="false">'Lack of Coping Capacity'!R6</f>
        <v>6.5</v>
      </c>
      <c r="AK4" s="47" t="n">
        <f aca="false">'Lack of Coping Capacity'!Z6</f>
        <v>8</v>
      </c>
      <c r="AL4" s="48" t="n">
        <f aca="false">'Imputed and missing data hidden'!BX2</f>
        <v>4</v>
      </c>
      <c r="AM4" s="49" t="n">
        <f aca="false">AL4/51</f>
        <v>0.0784313725490196</v>
      </c>
      <c r="AN4" s="48" t="str">
        <f aca="false">IF(Q4&gt;=7,"YES","")</f>
        <v>YES</v>
      </c>
      <c r="AO4" s="50" t="n">
        <f aca="false">'Indicator Date hidden2'!BY3</f>
        <v>0.219178082191781</v>
      </c>
    </row>
    <row r="5" customFormat="false" ht="14.5" hidden="false" customHeight="false" outlineLevel="0" collapsed="false">
      <c r="A5" s="40" t="str">
        <f aca="false">'Indicator Data'!A7</f>
        <v>Albania</v>
      </c>
      <c r="B5" s="40" t="str">
        <f aca="false">'Indicator Data'!B7</f>
        <v>ALB</v>
      </c>
      <c r="C5" s="41" t="n">
        <f aca="false">ROUND(G5^(1/3)*R5^(1/3)*AD5^(1/3),1)</f>
        <v>3.1</v>
      </c>
      <c r="D5" s="41" t="str">
        <f aca="false">IF(C5&gt;=6.5,"Very High",IF(C5&gt;=5,"High",IF(C5&gt;=3.5,"Medium",IF(C5&gt;=2,"Low","Very Low"))))</f>
        <v>Low</v>
      </c>
      <c r="E5" s="42" t="n">
        <f aca="false">_xlfn.RANK.EQ(C5,C$4:C$194)</f>
        <v>112</v>
      </c>
      <c r="F5" s="43" t="n">
        <f aca="false">VLOOKUP($B5,'Lack of Reliability Index'!$A$2:$H$192,8,0)</f>
        <v>2.85714285714286</v>
      </c>
      <c r="G5" s="41" t="n">
        <f aca="false">ROUND((10-GEOMEAN(((10-H5)/10*9+1),((10-O5)/10*9+1)))/9*10,1)</f>
        <v>3.8</v>
      </c>
      <c r="H5" s="41" t="n">
        <f aca="false">'Hazard &amp; Exposure'!DD7</f>
        <v>6.3</v>
      </c>
      <c r="I5" s="44" t="n">
        <f aca="false">'Hazard &amp; Exposure'!AO7</f>
        <v>9.3</v>
      </c>
      <c r="J5" s="44" t="n">
        <f aca="false">'Hazard &amp; Exposure'!AP7</f>
        <v>4.7</v>
      </c>
      <c r="K5" s="44" t="n">
        <f aca="false">'Hazard &amp; Exposure'!AQ7</f>
        <v>7.8</v>
      </c>
      <c r="L5" s="44" t="n">
        <f aca="false">'Hazard &amp; Exposure'!AR7</f>
        <v>0</v>
      </c>
      <c r="M5" s="44" t="n">
        <f aca="false">'Hazard &amp; Exposure'!AU7</f>
        <v>6.6</v>
      </c>
      <c r="N5" s="44" t="n">
        <f aca="false">'Hazard &amp; Exposure'!DC7</f>
        <v>4.6</v>
      </c>
      <c r="O5" s="41" t="n">
        <f aca="false">'Hazard &amp; Exposure'!DI7</f>
        <v>0.1</v>
      </c>
      <c r="P5" s="44" t="n">
        <f aca="false">'Hazard &amp; Exposure'!DE7</f>
        <v>0.1</v>
      </c>
      <c r="Q5" s="44" t="n">
        <f aca="false">'Hazard &amp; Exposure'!DH7</f>
        <v>0</v>
      </c>
      <c r="R5" s="41" t="n">
        <f aca="false">ROUND((10-GEOMEAN(((10-S5)/10*9+1),((10-W5)/10*9+1)))/9*10,1)</f>
        <v>1.7</v>
      </c>
      <c r="S5" s="41" t="n">
        <f aca="false">Vulnerability!O7</f>
        <v>2</v>
      </c>
      <c r="T5" s="45" t="n">
        <f aca="false">Vulnerability!E7</f>
        <v>1.9</v>
      </c>
      <c r="U5" s="45" t="n">
        <f aca="false">Vulnerability!H7</f>
        <v>1.9</v>
      </c>
      <c r="V5" s="45" t="n">
        <f aca="false">Vulnerability!N7</f>
        <v>2.3</v>
      </c>
      <c r="W5" s="41" t="n">
        <f aca="false">Vulnerability!AM7</f>
        <v>1.4</v>
      </c>
      <c r="X5" s="45" t="n">
        <f aca="false">Vulnerability!T7</f>
        <v>2.3</v>
      </c>
      <c r="Y5" s="46" t="n">
        <f aca="false">Vulnerability!AB7</f>
        <v>0.2</v>
      </c>
      <c r="Z5" s="46" t="n">
        <f aca="false">Vulnerability!AE7</f>
        <v>0.6</v>
      </c>
      <c r="AA5" s="46" t="n">
        <f aca="false">Vulnerability!AH7</f>
        <v>0</v>
      </c>
      <c r="AB5" s="46" t="n">
        <f aca="false">Vulnerability!AK7</f>
        <v>1</v>
      </c>
      <c r="AC5" s="45" t="n">
        <f aca="false">Vulnerability!AL7</f>
        <v>0.5</v>
      </c>
      <c r="AD5" s="41" t="n">
        <f aca="false">ROUND((10-GEOMEAN(((10-AE5)/10*9+1),((10-AH5)/10*9+1)))/9*10,1)</f>
        <v>4.4</v>
      </c>
      <c r="AE5" s="41" t="n">
        <f aca="false">'Lack of Coping Capacity'!H7</f>
        <v>5.9</v>
      </c>
      <c r="AF5" s="47" t="str">
        <f aca="false">'Lack of Coping Capacity'!D7</f>
        <v>x</v>
      </c>
      <c r="AG5" s="47" t="n">
        <f aca="false">'Lack of Coping Capacity'!G7</f>
        <v>5.9</v>
      </c>
      <c r="AH5" s="41" t="n">
        <f aca="false">'Lack of Coping Capacity'!AA7</f>
        <v>2.5</v>
      </c>
      <c r="AI5" s="47" t="n">
        <f aca="false">'Lack of Coping Capacity'!M7</f>
        <v>2.2</v>
      </c>
      <c r="AJ5" s="47" t="n">
        <f aca="false">'Lack of Coping Capacity'!R7</f>
        <v>1.4</v>
      </c>
      <c r="AK5" s="47" t="n">
        <f aca="false">'Lack of Coping Capacity'!Z7</f>
        <v>3.9</v>
      </c>
      <c r="AL5" s="48" t="n">
        <f aca="false">'Imputed and missing data hidden'!BX3</f>
        <v>7</v>
      </c>
      <c r="AM5" s="49" t="n">
        <f aca="false">AL5/51</f>
        <v>0.137254901960784</v>
      </c>
      <c r="AN5" s="48" t="str">
        <f aca="false">IF(Q5&gt;=7,"YES","")</f>
        <v/>
      </c>
      <c r="AO5" s="50" t="n">
        <f aca="false">'Indicator Date hidden2'!BY4</f>
        <v>0.185714285714286</v>
      </c>
    </row>
    <row r="6" customFormat="false" ht="14.5" hidden="false" customHeight="false" outlineLevel="0" collapsed="false">
      <c r="A6" s="40" t="str">
        <f aca="false">'Indicator Data'!A8</f>
        <v>Algeria</v>
      </c>
      <c r="B6" s="40" t="str">
        <f aca="false">'Indicator Data'!B8</f>
        <v>DZA</v>
      </c>
      <c r="C6" s="41" t="n">
        <f aca="false">ROUND(G6^(1/3)*R6^(1/3)*AD6^(1/3),1)</f>
        <v>3.6</v>
      </c>
      <c r="D6" s="41" t="str">
        <f aca="false">IF(C6&gt;=6.5,"Very High",IF(C6&gt;=5,"High",IF(C6&gt;=3.5,"Medium",IF(C6&gt;=2,"Low","Very Low"))))</f>
        <v>Medium</v>
      </c>
      <c r="E6" s="42" t="n">
        <f aca="false">_xlfn.RANK.EQ(C6,C$4:C$194)</f>
        <v>91</v>
      </c>
      <c r="F6" s="43" t="n">
        <f aca="false">VLOOKUP($B6,'Lack of Reliability Index'!$A$2:$H$192,8,0)</f>
        <v>2.16296296296296</v>
      </c>
      <c r="G6" s="41" t="n">
        <f aca="false">ROUND((10-GEOMEAN(((10-H6)/10*9+1),((10-O6)/10*9+1)))/9*10,1)</f>
        <v>3.6</v>
      </c>
      <c r="H6" s="41" t="n">
        <f aca="false">'Hazard &amp; Exposure'!DD8</f>
        <v>4.7</v>
      </c>
      <c r="I6" s="44" t="n">
        <f aca="false">'Hazard &amp; Exposure'!AO8</f>
        <v>8.8</v>
      </c>
      <c r="J6" s="44" t="n">
        <f aca="false">'Hazard &amp; Exposure'!AP8</f>
        <v>5.2</v>
      </c>
      <c r="K6" s="44" t="n">
        <f aca="false">'Hazard &amp; Exposure'!AQ8</f>
        <v>4.6</v>
      </c>
      <c r="L6" s="44" t="n">
        <f aca="false">'Hazard &amp; Exposure'!AR8</f>
        <v>0</v>
      </c>
      <c r="M6" s="44" t="n">
        <f aca="false">'Hazard &amp; Exposure'!AU8</f>
        <v>2.4</v>
      </c>
      <c r="N6" s="44" t="n">
        <f aca="false">'Hazard &amp; Exposure'!DC8</f>
        <v>3.4</v>
      </c>
      <c r="O6" s="41" t="n">
        <f aca="false">'Hazard &amp; Exposure'!DI8</f>
        <v>2.2</v>
      </c>
      <c r="P6" s="44" t="n">
        <f aca="false">'Hazard &amp; Exposure'!DE8</f>
        <v>3.1</v>
      </c>
      <c r="Q6" s="44" t="n">
        <f aca="false">'Hazard &amp; Exposure'!DH8</f>
        <v>0</v>
      </c>
      <c r="R6" s="41" t="n">
        <f aca="false">ROUND((10-GEOMEAN(((10-S6)/10*9+1),((10-W6)/10*9+1)))/9*10,1)</f>
        <v>2.9</v>
      </c>
      <c r="S6" s="41" t="n">
        <f aca="false">Vulnerability!O8</f>
        <v>2.5</v>
      </c>
      <c r="T6" s="45" t="n">
        <f aca="false">Vulnerability!E8</f>
        <v>3.2</v>
      </c>
      <c r="U6" s="45" t="n">
        <f aca="false">Vulnerability!H8</f>
        <v>3.2</v>
      </c>
      <c r="V6" s="45" t="n">
        <f aca="false">Vulnerability!N8</f>
        <v>0.2</v>
      </c>
      <c r="W6" s="41" t="n">
        <f aca="false">Vulnerability!AM8</f>
        <v>3.2</v>
      </c>
      <c r="X6" s="45" t="n">
        <f aca="false">Vulnerability!T8</f>
        <v>5.3</v>
      </c>
      <c r="Y6" s="46" t="n">
        <f aca="false">Vulnerability!AB8</f>
        <v>0.3</v>
      </c>
      <c r="Z6" s="46" t="n">
        <f aca="false">Vulnerability!AE8</f>
        <v>1.2</v>
      </c>
      <c r="AA6" s="46" t="n">
        <f aca="false">Vulnerability!AH8</f>
        <v>0.1</v>
      </c>
      <c r="AB6" s="46" t="n">
        <f aca="false">Vulnerability!AK8</f>
        <v>0</v>
      </c>
      <c r="AC6" s="45" t="n">
        <f aca="false">Vulnerability!AL8</f>
        <v>0.4</v>
      </c>
      <c r="AD6" s="41" t="n">
        <f aca="false">ROUND((10-GEOMEAN(((10-AE6)/10*9+1),((10-AH6)/10*9+1)))/9*10,1)</f>
        <v>4.4</v>
      </c>
      <c r="AE6" s="41" t="n">
        <f aca="false">'Lack of Coping Capacity'!H8</f>
        <v>5</v>
      </c>
      <c r="AF6" s="47" t="n">
        <f aca="false">'Lack of Coping Capacity'!D8</f>
        <v>3.5</v>
      </c>
      <c r="AG6" s="47" t="n">
        <f aca="false">'Lack of Coping Capacity'!G8</f>
        <v>6.4</v>
      </c>
      <c r="AH6" s="41" t="n">
        <f aca="false">'Lack of Coping Capacity'!AA8</f>
        <v>3.8</v>
      </c>
      <c r="AI6" s="47" t="n">
        <f aca="false">'Lack of Coping Capacity'!M8</f>
        <v>3.1</v>
      </c>
      <c r="AJ6" s="47" t="n">
        <f aca="false">'Lack of Coping Capacity'!R8</f>
        <v>4.1</v>
      </c>
      <c r="AK6" s="47" t="n">
        <f aca="false">'Lack of Coping Capacity'!Z8</f>
        <v>4.1</v>
      </c>
      <c r="AL6" s="48" t="n">
        <f aca="false">'Imputed and missing data hidden'!BX4</f>
        <v>2</v>
      </c>
      <c r="AM6" s="49" t="n">
        <f aca="false">AL6/51</f>
        <v>0.0392156862745098</v>
      </c>
      <c r="AN6" s="48" t="str">
        <f aca="false">IF(Q6&gt;=7,"YES","")</f>
        <v/>
      </c>
      <c r="AO6" s="50" t="n">
        <f aca="false">'Indicator Date hidden2'!BY5</f>
        <v>0.305555555555556</v>
      </c>
    </row>
    <row r="7" customFormat="false" ht="14.5" hidden="false" customHeight="false" outlineLevel="0" collapsed="false">
      <c r="A7" s="40" t="str">
        <f aca="false">'Indicator Data'!A9</f>
        <v>Angola</v>
      </c>
      <c r="B7" s="40" t="str">
        <f aca="false">'Indicator Data'!B9</f>
        <v>AGO</v>
      </c>
      <c r="C7" s="41" t="n">
        <f aca="false">ROUND(G7^(1/3)*R7^(1/3)*AD7^(1/3),1)</f>
        <v>4.6</v>
      </c>
      <c r="D7" s="41" t="str">
        <f aca="false">IF(C7&gt;=6.5,"Very High",IF(C7&gt;=5,"High",IF(C7&gt;=3.5,"Medium",IF(C7&gt;=2,"Low","Very Low"))))</f>
        <v>Medium</v>
      </c>
      <c r="E7" s="42" t="n">
        <f aca="false">_xlfn.RANK.EQ(C7,C$4:C$194)</f>
        <v>48</v>
      </c>
      <c r="F7" s="43" t="n">
        <f aca="false">VLOOKUP($B7,'Lack of Reliability Index'!$A$2:$H$192,8,0)</f>
        <v>1.65765765765766</v>
      </c>
      <c r="G7" s="41" t="n">
        <f aca="false">ROUND((10-GEOMEAN(((10-H7)/10*9+1),((10-O7)/10*9+1)))/9*10,1)</f>
        <v>2.7</v>
      </c>
      <c r="H7" s="41" t="n">
        <f aca="false">'Hazard &amp; Exposure'!DD9</f>
        <v>3.1</v>
      </c>
      <c r="I7" s="44" t="n">
        <f aca="false">'Hazard &amp; Exposure'!AO9</f>
        <v>0.1</v>
      </c>
      <c r="J7" s="44" t="n">
        <f aca="false">'Hazard &amp; Exposure'!AP9</f>
        <v>5.1</v>
      </c>
      <c r="K7" s="44" t="n">
        <f aca="false">'Hazard &amp; Exposure'!AQ9</f>
        <v>0</v>
      </c>
      <c r="L7" s="44" t="n">
        <f aca="false">'Hazard &amp; Exposure'!AR9</f>
        <v>0</v>
      </c>
      <c r="M7" s="44" t="n">
        <f aca="false">'Hazard &amp; Exposure'!AU9</f>
        <v>3.7</v>
      </c>
      <c r="N7" s="44" t="n">
        <f aca="false">'Hazard &amp; Exposure'!DC9</f>
        <v>6.9</v>
      </c>
      <c r="O7" s="41" t="n">
        <f aca="false">'Hazard &amp; Exposure'!DI9</f>
        <v>2.2</v>
      </c>
      <c r="P7" s="44" t="n">
        <f aca="false">'Hazard &amp; Exposure'!DE9</f>
        <v>3.2</v>
      </c>
      <c r="Q7" s="44" t="n">
        <f aca="false">'Hazard &amp; Exposure'!DH9</f>
        <v>0</v>
      </c>
      <c r="R7" s="41" t="n">
        <f aca="false">ROUND((10-GEOMEAN(((10-S7)/10*9+1),((10-W7)/10*9+1)))/9*10,1)</f>
        <v>5.1</v>
      </c>
      <c r="S7" s="41" t="n">
        <f aca="false">Vulnerability!O9</f>
        <v>5.8</v>
      </c>
      <c r="T7" s="45" t="n">
        <f aca="false">Vulnerability!E9</f>
        <v>8</v>
      </c>
      <c r="U7" s="45" t="n">
        <f aca="false">Vulnerability!H9</f>
        <v>6.9</v>
      </c>
      <c r="V7" s="45" t="n">
        <f aca="false">Vulnerability!N9</f>
        <v>0.1</v>
      </c>
      <c r="W7" s="41" t="n">
        <f aca="false">Vulnerability!AM9</f>
        <v>4.3</v>
      </c>
      <c r="X7" s="45" t="n">
        <f aca="false">Vulnerability!T9</f>
        <v>4.7</v>
      </c>
      <c r="Y7" s="46" t="n">
        <f aca="false">Vulnerability!AB9</f>
        <v>4.7</v>
      </c>
      <c r="Z7" s="46" t="n">
        <f aca="false">Vulnerability!AE9</f>
        <v>4.9</v>
      </c>
      <c r="AA7" s="46" t="n">
        <f aca="false">Vulnerability!AH9</f>
        <v>0</v>
      </c>
      <c r="AB7" s="46" t="n">
        <f aca="false">Vulnerability!AK9</f>
        <v>5.1</v>
      </c>
      <c r="AC7" s="45" t="n">
        <f aca="false">Vulnerability!AL9</f>
        <v>3.9</v>
      </c>
      <c r="AD7" s="41" t="n">
        <f aca="false">ROUND((10-GEOMEAN(((10-AE7)/10*9+1),((10-AH7)/10*9+1)))/9*10,1)</f>
        <v>6.9</v>
      </c>
      <c r="AE7" s="41" t="n">
        <f aca="false">'Lack of Coping Capacity'!H9</f>
        <v>6.3</v>
      </c>
      <c r="AF7" s="47" t="n">
        <f aca="false">'Lack of Coping Capacity'!D9</f>
        <v>5.2</v>
      </c>
      <c r="AG7" s="47" t="n">
        <f aca="false">'Lack of Coping Capacity'!G9</f>
        <v>7.3</v>
      </c>
      <c r="AH7" s="41" t="n">
        <f aca="false">'Lack of Coping Capacity'!AA9</f>
        <v>7.4</v>
      </c>
      <c r="AI7" s="47" t="n">
        <f aca="false">'Lack of Coping Capacity'!M9</f>
        <v>6.5</v>
      </c>
      <c r="AJ7" s="47" t="n">
        <f aca="false">'Lack of Coping Capacity'!R9</f>
        <v>7.9</v>
      </c>
      <c r="AK7" s="47" t="n">
        <f aca="false">'Lack of Coping Capacity'!Z9</f>
        <v>7.7</v>
      </c>
      <c r="AL7" s="48" t="n">
        <f aca="false">'Imputed and missing data hidden'!BX5</f>
        <v>0</v>
      </c>
      <c r="AM7" s="49" t="n">
        <f aca="false">AL7/51</f>
        <v>0</v>
      </c>
      <c r="AN7" s="48" t="str">
        <f aca="false">IF(Q7&gt;=7,"YES","")</f>
        <v/>
      </c>
      <c r="AO7" s="50" t="n">
        <f aca="false">'Indicator Date hidden2'!BY6</f>
        <v>0.310810810810811</v>
      </c>
    </row>
    <row r="8" customFormat="false" ht="14.5" hidden="false" customHeight="false" outlineLevel="0" collapsed="false">
      <c r="A8" s="40" t="str">
        <f aca="false">'Indicator Data'!A10</f>
        <v>Antigua and Barbuda</v>
      </c>
      <c r="B8" s="40" t="str">
        <f aca="false">'Indicator Data'!B10</f>
        <v>ATG</v>
      </c>
      <c r="C8" s="41" t="n">
        <f aca="false">ROUND(G8^(1/3)*R8^(1/3)*AD8^(1/3),1)</f>
        <v>2.2</v>
      </c>
      <c r="D8" s="41" t="str">
        <f aca="false">IF(C8&gt;=6.5,"Very High",IF(C8&gt;=5,"High",IF(C8&gt;=3.5,"Medium",IF(C8&gt;=2,"Low","Very Low"))))</f>
        <v>Low</v>
      </c>
      <c r="E8" s="42" t="n">
        <f aca="false">_xlfn.RANK.EQ(C8,C$4:C$194)</f>
        <v>150</v>
      </c>
      <c r="F8" s="43" t="n">
        <f aca="false">VLOOKUP($B8,'Lack of Reliability Index'!$A$2:$H$192,8,0)</f>
        <v>6.18579234972678</v>
      </c>
      <c r="G8" s="41" t="n">
        <f aca="false">ROUND((10-GEOMEAN(((10-H8)/10*9+1),((10-O8)/10*9+1)))/9*10,1)</f>
        <v>2</v>
      </c>
      <c r="H8" s="41" t="n">
        <f aca="false">'Hazard &amp; Exposure'!DD10</f>
        <v>3.7</v>
      </c>
      <c r="I8" s="44" t="n">
        <f aca="false">'Hazard &amp; Exposure'!AO10</f>
        <v>5.2</v>
      </c>
      <c r="J8" s="44" t="n">
        <f aca="false">'Hazard &amp; Exposure'!AP10</f>
        <v>0.1</v>
      </c>
      <c r="K8" s="44" t="n">
        <f aca="false">'Hazard &amp; Exposure'!AQ10</f>
        <v>0</v>
      </c>
      <c r="L8" s="44" t="n">
        <f aca="false">'Hazard &amp; Exposure'!AR10</f>
        <v>8.4</v>
      </c>
      <c r="M8" s="44" t="n">
        <f aca="false">'Hazard &amp; Exposure'!AU10</f>
        <v>0</v>
      </c>
      <c r="N8" s="44" t="n">
        <f aca="false">'Hazard &amp; Exposure'!DC10</f>
        <v>3.5</v>
      </c>
      <c r="O8" s="41" t="n">
        <f aca="false">'Hazard &amp; Exposure'!DI10</f>
        <v>0</v>
      </c>
      <c r="P8" s="44" t="n">
        <f aca="false">'Hazard &amp; Exposure'!DE10</f>
        <v>0</v>
      </c>
      <c r="Q8" s="44" t="n">
        <f aca="false">'Hazard &amp; Exposure'!DH10</f>
        <v>0</v>
      </c>
      <c r="R8" s="41" t="n">
        <f aca="false">ROUND((10-GEOMEAN(((10-S8)/10*9+1),((10-W8)/10*9+1)))/9*10,1)</f>
        <v>1.5</v>
      </c>
      <c r="S8" s="41" t="n">
        <f aca="false">Vulnerability!O10</f>
        <v>2</v>
      </c>
      <c r="T8" s="45" t="n">
        <f aca="false">Vulnerability!E10</f>
        <v>2.4</v>
      </c>
      <c r="U8" s="45" t="str">
        <f aca="false">Vulnerability!H10</f>
        <v>x</v>
      </c>
      <c r="V8" s="45" t="n">
        <f aca="false">Vulnerability!N10</f>
        <v>1.2</v>
      </c>
      <c r="W8" s="41" t="n">
        <f aca="false">Vulnerability!AM10</f>
        <v>0.9</v>
      </c>
      <c r="X8" s="45" t="n">
        <f aca="false">Vulnerability!T10</f>
        <v>0</v>
      </c>
      <c r="Y8" s="46" t="n">
        <f aca="false">Vulnerability!AB10</f>
        <v>0.1</v>
      </c>
      <c r="Z8" s="46" t="n">
        <f aca="false">Vulnerability!AE10</f>
        <v>0.5</v>
      </c>
      <c r="AA8" s="46" t="n">
        <f aca="false">Vulnerability!AH10</f>
        <v>0</v>
      </c>
      <c r="AB8" s="46" t="n">
        <f aca="false">Vulnerability!AK10</f>
        <v>5.2</v>
      </c>
      <c r="AC8" s="45" t="n">
        <f aca="false">Vulnerability!AL10</f>
        <v>1.8</v>
      </c>
      <c r="AD8" s="41" t="n">
        <f aca="false">ROUND((10-GEOMEAN(((10-AE8)/10*9+1),((10-AH8)/10*9+1)))/9*10,1)</f>
        <v>3.7</v>
      </c>
      <c r="AE8" s="41" t="n">
        <f aca="false">'Lack of Coping Capacity'!H10</f>
        <v>5.4</v>
      </c>
      <c r="AF8" s="47" t="n">
        <f aca="false">'Lack of Coping Capacity'!D10</f>
        <v>5.4</v>
      </c>
      <c r="AG8" s="47" t="n">
        <f aca="false">'Lack of Coping Capacity'!G10</f>
        <v>5.3</v>
      </c>
      <c r="AH8" s="41" t="n">
        <f aca="false">'Lack of Coping Capacity'!AA10</f>
        <v>1.6</v>
      </c>
      <c r="AI8" s="47" t="n">
        <f aca="false">'Lack of Coping Capacity'!M10</f>
        <v>0.9</v>
      </c>
      <c r="AJ8" s="47" t="n">
        <f aca="false">'Lack of Coping Capacity'!R10</f>
        <v>0.7</v>
      </c>
      <c r="AK8" s="47" t="n">
        <f aca="false">'Lack of Coping Capacity'!Z10</f>
        <v>3.1</v>
      </c>
      <c r="AL8" s="48" t="n">
        <f aca="false">'Imputed and missing data hidden'!BX6</f>
        <v>19</v>
      </c>
      <c r="AM8" s="49" t="n">
        <f aca="false">AL8/51</f>
        <v>0.372549019607843</v>
      </c>
      <c r="AN8" s="48" t="str">
        <f aca="false">IF(Q8&gt;=7,"YES","")</f>
        <v/>
      </c>
      <c r="AO8" s="50" t="n">
        <f aca="false">'Indicator Date hidden2'!BY7</f>
        <v>0.40983606557377</v>
      </c>
    </row>
    <row r="9" customFormat="false" ht="14.5" hidden="false" customHeight="false" outlineLevel="0" collapsed="false">
      <c r="A9" s="40" t="str">
        <f aca="false">'Indicator Data'!A11</f>
        <v>Argentina</v>
      </c>
      <c r="B9" s="40" t="str">
        <f aca="false">'Indicator Data'!B11</f>
        <v>ARG</v>
      </c>
      <c r="C9" s="41" t="n">
        <f aca="false">ROUND(G9^(1/3)*R9^(1/3)*AD9^(1/3),1)</f>
        <v>2.9</v>
      </c>
      <c r="D9" s="41" t="str">
        <f aca="false">IF(C9&gt;=6.5,"Very High",IF(C9&gt;=5,"High",IF(C9&gt;=3.5,"Medium",IF(C9&gt;=2,"Low","Very Low"))))</f>
        <v>Low</v>
      </c>
      <c r="E9" s="42" t="n">
        <f aca="false">_xlfn.RANK.EQ(C9,C$4:C$194)</f>
        <v>121</v>
      </c>
      <c r="F9" s="43" t="n">
        <f aca="false">VLOOKUP($B9,'Lack of Reliability Index'!$A$2:$H$192,8,0)</f>
        <v>3.67407407407407</v>
      </c>
      <c r="G9" s="41" t="n">
        <f aca="false">ROUND((10-GEOMEAN(((10-H9)/10*9+1),((10-O9)/10*9+1)))/9*10,1)</f>
        <v>2.4</v>
      </c>
      <c r="H9" s="41" t="n">
        <f aca="false">'Hazard &amp; Exposure'!DD11</f>
        <v>4.1</v>
      </c>
      <c r="I9" s="44" t="n">
        <f aca="false">'Hazard &amp; Exposure'!AO11</f>
        <v>6.7</v>
      </c>
      <c r="J9" s="44" t="n">
        <f aca="false">'Hazard &amp; Exposure'!AP11</f>
        <v>6.5</v>
      </c>
      <c r="K9" s="44" t="n">
        <f aca="false">'Hazard &amp; Exposure'!AQ11</f>
        <v>0</v>
      </c>
      <c r="L9" s="44" t="n">
        <f aca="false">'Hazard &amp; Exposure'!AR11</f>
        <v>0</v>
      </c>
      <c r="M9" s="44" t="n">
        <f aca="false">'Hazard &amp; Exposure'!AU11</f>
        <v>4.6</v>
      </c>
      <c r="N9" s="44" t="n">
        <f aca="false">'Hazard &amp; Exposure'!DC11</f>
        <v>4</v>
      </c>
      <c r="O9" s="41" t="n">
        <f aca="false">'Hazard &amp; Exposure'!DI11</f>
        <v>0.2</v>
      </c>
      <c r="P9" s="44" t="n">
        <f aca="false">'Hazard &amp; Exposure'!DE11</f>
        <v>0.3</v>
      </c>
      <c r="Q9" s="44" t="n">
        <f aca="false">'Hazard &amp; Exposure'!DH11</f>
        <v>0</v>
      </c>
      <c r="R9" s="41" t="n">
        <f aca="false">ROUND((10-GEOMEAN(((10-S9)/10*9+1),((10-W9)/10*9+1)))/9*10,1)</f>
        <v>2.8</v>
      </c>
      <c r="S9" s="41" t="n">
        <f aca="false">Vulnerability!O11</f>
        <v>1.7</v>
      </c>
      <c r="T9" s="45" t="n">
        <f aca="false">Vulnerability!E11</f>
        <v>1.1</v>
      </c>
      <c r="U9" s="45" t="n">
        <f aca="false">Vulnerability!H11</f>
        <v>4.4</v>
      </c>
      <c r="V9" s="45" t="n">
        <f aca="false">Vulnerability!N11</f>
        <v>0</v>
      </c>
      <c r="W9" s="41" t="n">
        <f aca="false">Vulnerability!AM11</f>
        <v>3.8</v>
      </c>
      <c r="X9" s="45" t="n">
        <f aca="false">Vulnerability!T11</f>
        <v>6.1</v>
      </c>
      <c r="Y9" s="46" t="n">
        <f aca="false">Vulnerability!AB11</f>
        <v>0.3</v>
      </c>
      <c r="Z9" s="46" t="n">
        <f aca="false">Vulnerability!AE11</f>
        <v>0.6</v>
      </c>
      <c r="AA9" s="46" t="n">
        <f aca="false">Vulnerability!AH11</f>
        <v>0.3</v>
      </c>
      <c r="AB9" s="46" t="n">
        <f aca="false">Vulnerability!AK11</f>
        <v>0.9</v>
      </c>
      <c r="AC9" s="45" t="n">
        <f aca="false">Vulnerability!AL11</f>
        <v>0.5</v>
      </c>
      <c r="AD9" s="41" t="n">
        <f aca="false">ROUND((10-GEOMEAN(((10-AE9)/10*9+1),((10-AH9)/10*9+1)))/9*10,1)</f>
        <v>3.6</v>
      </c>
      <c r="AE9" s="41" t="n">
        <f aca="false">'Lack of Coping Capacity'!H11</f>
        <v>4.8</v>
      </c>
      <c r="AF9" s="47" t="n">
        <f aca="false">'Lack of Coping Capacity'!D11</f>
        <v>3.8</v>
      </c>
      <c r="AG9" s="47" t="n">
        <f aca="false">'Lack of Coping Capacity'!G11</f>
        <v>5.8</v>
      </c>
      <c r="AH9" s="41" t="n">
        <f aca="false">'Lack of Coping Capacity'!AA11</f>
        <v>2.1</v>
      </c>
      <c r="AI9" s="47" t="n">
        <f aca="false">'Lack of Coping Capacity'!M11</f>
        <v>1.4</v>
      </c>
      <c r="AJ9" s="47" t="n">
        <f aca="false">'Lack of Coping Capacity'!R11</f>
        <v>3</v>
      </c>
      <c r="AK9" s="47" t="n">
        <f aca="false">'Lack of Coping Capacity'!Z11</f>
        <v>1.9</v>
      </c>
      <c r="AL9" s="48" t="n">
        <f aca="false">'Imputed and missing data hidden'!BX7</f>
        <v>6</v>
      </c>
      <c r="AM9" s="49" t="n">
        <f aca="false">AL9/51</f>
        <v>0.117647058823529</v>
      </c>
      <c r="AN9" s="48" t="str">
        <f aca="false">IF(Q9&gt;=7,"YES","")</f>
        <v/>
      </c>
      <c r="AO9" s="50" t="n">
        <f aca="false">'Indicator Date hidden2'!BY8</f>
        <v>0.388888888888889</v>
      </c>
    </row>
    <row r="10" customFormat="false" ht="14.5" hidden="false" customHeight="false" outlineLevel="0" collapsed="false">
      <c r="A10" s="40" t="str">
        <f aca="false">'Indicator Data'!A12</f>
        <v>Armenia</v>
      </c>
      <c r="B10" s="40" t="str">
        <f aca="false">'Indicator Data'!B12</f>
        <v>ARM</v>
      </c>
      <c r="C10" s="41" t="n">
        <f aca="false">ROUND(G10^(1/3)*R10^(1/3)*AD10^(1/3),1)</f>
        <v>4.6</v>
      </c>
      <c r="D10" s="41" t="str">
        <f aca="false">IF(C10&gt;=6.5,"Very High",IF(C10&gt;=5,"High",IF(C10&gt;=3.5,"Medium",IF(C10&gt;=2,"Low","Very Low"))))</f>
        <v>Medium</v>
      </c>
      <c r="E10" s="42" t="n">
        <f aca="false">_xlfn.RANK.EQ(C10,C$4:C$194)</f>
        <v>48</v>
      </c>
      <c r="F10" s="43" t="n">
        <f aca="false">VLOOKUP($B10,'Lack of Reliability Index'!$A$2:$H$192,8,0)</f>
        <v>2.53153153153153</v>
      </c>
      <c r="G10" s="41" t="n">
        <f aca="false">ROUND((10-GEOMEAN(((10-H10)/10*9+1),((10-O10)/10*9+1)))/9*10,1)</f>
        <v>8.4</v>
      </c>
      <c r="H10" s="41" t="n">
        <f aca="false">'Hazard &amp; Exposure'!DD12</f>
        <v>4.4</v>
      </c>
      <c r="I10" s="44" t="n">
        <f aca="false">'Hazard &amp; Exposure'!AO12</f>
        <v>8.2</v>
      </c>
      <c r="J10" s="44" t="n">
        <f aca="false">'Hazard &amp; Exposure'!AP12</f>
        <v>4.3</v>
      </c>
      <c r="K10" s="44" t="n">
        <f aca="false">'Hazard &amp; Exposure'!AQ12</f>
        <v>0</v>
      </c>
      <c r="L10" s="44" t="n">
        <f aca="false">'Hazard &amp; Exposure'!AR12</f>
        <v>0</v>
      </c>
      <c r="M10" s="44" t="n">
        <f aca="false">'Hazard &amp; Exposure'!AU12</f>
        <v>4.9</v>
      </c>
      <c r="N10" s="44" t="n">
        <f aca="false">'Hazard &amp; Exposure'!DC12</f>
        <v>5.1</v>
      </c>
      <c r="O10" s="41" t="n">
        <f aca="false">'Hazard &amp; Exposure'!DI12</f>
        <v>10</v>
      </c>
      <c r="P10" s="44" t="n">
        <f aca="false">'Hazard &amp; Exposure'!DE12</f>
        <v>0.1</v>
      </c>
      <c r="Q10" s="44" t="n">
        <f aca="false">'Hazard &amp; Exposure'!DH12</f>
        <v>10</v>
      </c>
      <c r="R10" s="41" t="n">
        <f aca="false">ROUND((10-GEOMEAN(((10-S10)/10*9+1),((10-W10)/10*9+1)))/9*10,1)</f>
        <v>2.6</v>
      </c>
      <c r="S10" s="41" t="n">
        <f aca="false">Vulnerability!O12</f>
        <v>1.6</v>
      </c>
      <c r="T10" s="45" t="n">
        <f aca="false">Vulnerability!E12</f>
        <v>1.3</v>
      </c>
      <c r="U10" s="45" t="n">
        <f aca="false">Vulnerability!H12</f>
        <v>1.7</v>
      </c>
      <c r="V10" s="45" t="n">
        <f aca="false">Vulnerability!N12</f>
        <v>2</v>
      </c>
      <c r="W10" s="41" t="n">
        <f aca="false">Vulnerability!AM12</f>
        <v>3.5</v>
      </c>
      <c r="X10" s="45" t="n">
        <f aca="false">Vulnerability!T12</f>
        <v>5.6</v>
      </c>
      <c r="Y10" s="46" t="n">
        <f aca="false">Vulnerability!AB12</f>
        <v>0.2</v>
      </c>
      <c r="Z10" s="46" t="n">
        <f aca="false">Vulnerability!AE12</f>
        <v>0.7</v>
      </c>
      <c r="AA10" s="46" t="n">
        <f aca="false">Vulnerability!AH12</f>
        <v>0</v>
      </c>
      <c r="AB10" s="46" t="n">
        <f aca="false">Vulnerability!AK12</f>
        <v>1.8</v>
      </c>
      <c r="AC10" s="45" t="n">
        <f aca="false">Vulnerability!AL12</f>
        <v>0.7</v>
      </c>
      <c r="AD10" s="41" t="n">
        <f aca="false">ROUND((10-GEOMEAN(((10-AE10)/10*9+1),((10-AH10)/10*9+1)))/9*10,1)</f>
        <v>4.5</v>
      </c>
      <c r="AE10" s="41" t="n">
        <f aca="false">'Lack of Coping Capacity'!H12</f>
        <v>6.4</v>
      </c>
      <c r="AF10" s="47" t="n">
        <f aca="false">'Lack of Coping Capacity'!D12</f>
        <v>7.5</v>
      </c>
      <c r="AG10" s="47" t="n">
        <f aca="false">'Lack of Coping Capacity'!G12</f>
        <v>5.2</v>
      </c>
      <c r="AH10" s="41" t="n">
        <f aca="false">'Lack of Coping Capacity'!AA12</f>
        <v>1.7</v>
      </c>
      <c r="AI10" s="47" t="n">
        <f aca="false">'Lack of Coping Capacity'!M12</f>
        <v>1.6</v>
      </c>
      <c r="AJ10" s="47" t="n">
        <f aca="false">'Lack of Coping Capacity'!R12</f>
        <v>1.2</v>
      </c>
      <c r="AK10" s="47" t="n">
        <f aca="false">'Lack of Coping Capacity'!Z12</f>
        <v>2.2</v>
      </c>
      <c r="AL10" s="48" t="n">
        <f aca="false">'Imputed and missing data hidden'!BX8</f>
        <v>3</v>
      </c>
      <c r="AM10" s="49" t="n">
        <f aca="false">AL10/51</f>
        <v>0.0588235294117647</v>
      </c>
      <c r="AN10" s="48" t="str">
        <f aca="false">IF(Q10&gt;=7,"YES","")</f>
        <v>YES</v>
      </c>
      <c r="AO10" s="50" t="n">
        <f aca="false">'Indicator Date hidden2'!BY9</f>
        <v>0.22972972972973</v>
      </c>
    </row>
    <row r="11" customFormat="false" ht="14.5" hidden="false" customHeight="false" outlineLevel="0" collapsed="false">
      <c r="A11" s="40" t="str">
        <f aca="false">'Indicator Data'!A13</f>
        <v>Australia</v>
      </c>
      <c r="B11" s="40" t="str">
        <f aca="false">'Indicator Data'!B13</f>
        <v>AUS</v>
      </c>
      <c r="C11" s="41" t="n">
        <f aca="false">ROUND(G11^(1/3)*R11^(1/3)*AD11^(1/3),1)</f>
        <v>2.4</v>
      </c>
      <c r="D11" s="41" t="str">
        <f aca="false">IF(C11&gt;=6.5,"Very High",IF(C11&gt;=5,"High",IF(C11&gt;=3.5,"Medium",IF(C11&gt;=2,"Low","Very Low"))))</f>
        <v>Low</v>
      </c>
      <c r="E11" s="42" t="n">
        <f aca="false">_xlfn.RANK.EQ(C11,C$4:C$194)</f>
        <v>141</v>
      </c>
      <c r="F11" s="43" t="n">
        <f aca="false">VLOOKUP($B11,'Lack of Reliability Index'!$A$2:$H$192,8,0)</f>
        <v>3.4051282051282</v>
      </c>
      <c r="G11" s="41" t="n">
        <f aca="false">ROUND((10-GEOMEAN(((10-H11)/10*9+1),((10-O11)/10*9+1)))/9*10,1)</f>
        <v>2.9</v>
      </c>
      <c r="H11" s="41" t="n">
        <f aca="false">'Hazard &amp; Exposure'!DD13</f>
        <v>4.8</v>
      </c>
      <c r="I11" s="44" t="n">
        <f aca="false">'Hazard &amp; Exposure'!AO13</f>
        <v>0.2</v>
      </c>
      <c r="J11" s="44" t="n">
        <f aca="false">'Hazard &amp; Exposure'!AP13</f>
        <v>5.3</v>
      </c>
      <c r="K11" s="44" t="n">
        <f aca="false">'Hazard &amp; Exposure'!AQ13</f>
        <v>7.2</v>
      </c>
      <c r="L11" s="44" t="n">
        <f aca="false">'Hazard &amp; Exposure'!AR13</f>
        <v>4.8</v>
      </c>
      <c r="M11" s="44" t="n">
        <f aca="false">'Hazard &amp; Exposure'!AU13</f>
        <v>6.4</v>
      </c>
      <c r="N11" s="44" t="n">
        <f aca="false">'Hazard &amp; Exposure'!DC13</f>
        <v>2.2</v>
      </c>
      <c r="O11" s="41" t="n">
        <f aca="false">'Hazard &amp; Exposure'!DI13</f>
        <v>0.4</v>
      </c>
      <c r="P11" s="44" t="n">
        <f aca="false">'Hazard &amp; Exposure'!DE13</f>
        <v>0.5</v>
      </c>
      <c r="Q11" s="44" t="n">
        <f aca="false">'Hazard &amp; Exposure'!DH13</f>
        <v>0</v>
      </c>
      <c r="R11" s="41" t="n">
        <f aca="false">ROUND((10-GEOMEAN(((10-S11)/10*9+1),((10-W11)/10*9+1)))/9*10,1)</f>
        <v>2.2</v>
      </c>
      <c r="S11" s="41" t="n">
        <f aca="false">Vulnerability!O13</f>
        <v>0.5</v>
      </c>
      <c r="T11" s="45" t="n">
        <f aca="false">Vulnerability!E13</f>
        <v>0</v>
      </c>
      <c r="U11" s="45" t="n">
        <f aca="false">Vulnerability!H13</f>
        <v>1.8</v>
      </c>
      <c r="V11" s="45" t="n">
        <f aca="false">Vulnerability!N13</f>
        <v>0</v>
      </c>
      <c r="W11" s="41" t="n">
        <f aca="false">Vulnerability!AM13</f>
        <v>3.7</v>
      </c>
      <c r="X11" s="45" t="n">
        <f aca="false">Vulnerability!T13</f>
        <v>6</v>
      </c>
      <c r="Y11" s="46" t="n">
        <f aca="false">Vulnerability!AB13</f>
        <v>0.1</v>
      </c>
      <c r="Z11" s="46" t="n">
        <f aca="false">Vulnerability!AE13</f>
        <v>0.3</v>
      </c>
      <c r="AA11" s="46" t="n">
        <f aca="false">Vulnerability!AH13</f>
        <v>0.3</v>
      </c>
      <c r="AB11" s="46" t="n">
        <f aca="false">Vulnerability!AK13</f>
        <v>0.8</v>
      </c>
      <c r="AC11" s="45" t="n">
        <f aca="false">Vulnerability!AL13</f>
        <v>0.4</v>
      </c>
      <c r="AD11" s="41" t="n">
        <f aca="false">ROUND((10-GEOMEAN(((10-AE11)/10*9+1),((10-AH11)/10*9+1)))/9*10,1)</f>
        <v>2.1</v>
      </c>
      <c r="AE11" s="41" t="n">
        <f aca="false">'Lack of Coping Capacity'!H13</f>
        <v>2.4</v>
      </c>
      <c r="AF11" s="47" t="n">
        <f aca="false">'Lack of Coping Capacity'!D13</f>
        <v>2.4</v>
      </c>
      <c r="AG11" s="47" t="n">
        <f aca="false">'Lack of Coping Capacity'!G13</f>
        <v>2.3</v>
      </c>
      <c r="AH11" s="41" t="n">
        <f aca="false">'Lack of Coping Capacity'!AA13</f>
        <v>1.8</v>
      </c>
      <c r="AI11" s="47" t="n">
        <f aca="false">'Lack of Coping Capacity'!M13</f>
        <v>1.9</v>
      </c>
      <c r="AJ11" s="47" t="n">
        <f aca="false">'Lack of Coping Capacity'!R13</f>
        <v>3</v>
      </c>
      <c r="AK11" s="47" t="n">
        <f aca="false">'Lack of Coping Capacity'!Z13</f>
        <v>0.4</v>
      </c>
      <c r="AL11" s="48" t="n">
        <f aca="false">'Imputed and missing data hidden'!BX9</f>
        <v>10</v>
      </c>
      <c r="AM11" s="49" t="n">
        <f aca="false">AL11/51</f>
        <v>0.196078431372549</v>
      </c>
      <c r="AN11" s="48" t="str">
        <f aca="false">IF(Q11&gt;=7,"YES","")</f>
        <v/>
      </c>
      <c r="AO11" s="50" t="n">
        <f aca="false">'Indicator Date hidden2'!BY10</f>
        <v>0.138461538461538</v>
      </c>
    </row>
    <row r="12" customFormat="false" ht="14.5" hidden="false" customHeight="false" outlineLevel="0" collapsed="false">
      <c r="A12" s="40" t="str">
        <f aca="false">'Indicator Data'!A14</f>
        <v>Austria</v>
      </c>
      <c r="B12" s="40" t="str">
        <f aca="false">'Indicator Data'!B14</f>
        <v>AUT</v>
      </c>
      <c r="C12" s="41" t="n">
        <f aca="false">ROUND(G12^(1/3)*R12^(1/3)*AD12^(1/3),1)</f>
        <v>1.9</v>
      </c>
      <c r="D12" s="41" t="str">
        <f aca="false">IF(C12&gt;=6.5,"Very High",IF(C12&gt;=5,"High",IF(C12&gt;=3.5,"Medium",IF(C12&gt;=2,"Low","Very Low"))))</f>
        <v>Very Low</v>
      </c>
      <c r="E12" s="42" t="n">
        <f aca="false">_xlfn.RANK.EQ(C12,C$4:C$194)</f>
        <v>160</v>
      </c>
      <c r="F12" s="43" t="n">
        <f aca="false">VLOOKUP($B12,'Lack of Reliability Index'!$A$2:$H$192,8,0)</f>
        <v>4.4989247311828</v>
      </c>
      <c r="G12" s="41" t="n">
        <f aca="false">ROUND((10-GEOMEAN(((10-H12)/10*9+1),((10-O12)/10*9+1)))/9*10,1)</f>
        <v>1.5</v>
      </c>
      <c r="H12" s="41" t="n">
        <f aca="false">'Hazard &amp; Exposure'!DD14</f>
        <v>2.5</v>
      </c>
      <c r="I12" s="44" t="n">
        <f aca="false">'Hazard &amp; Exposure'!AO14</f>
        <v>4.2</v>
      </c>
      <c r="J12" s="44" t="n">
        <f aca="false">'Hazard &amp; Exposure'!AP14</f>
        <v>5.5</v>
      </c>
      <c r="K12" s="44" t="n">
        <f aca="false">'Hazard &amp; Exposure'!AQ14</f>
        <v>0</v>
      </c>
      <c r="L12" s="44" t="n">
        <f aca="false">'Hazard &amp; Exposure'!AR14</f>
        <v>0</v>
      </c>
      <c r="M12" s="44" t="n">
        <f aca="false">'Hazard &amp; Exposure'!AU14</f>
        <v>1.9</v>
      </c>
      <c r="N12" s="44" t="n">
        <f aca="false">'Hazard &amp; Exposure'!DC14</f>
        <v>1.7</v>
      </c>
      <c r="O12" s="41" t="n">
        <f aca="false">'Hazard &amp; Exposure'!DI14</f>
        <v>0.4</v>
      </c>
      <c r="P12" s="44" t="n">
        <f aca="false">'Hazard &amp; Exposure'!DE14</f>
        <v>0.5</v>
      </c>
      <c r="Q12" s="44" t="n">
        <f aca="false">'Hazard &amp; Exposure'!DH14</f>
        <v>0</v>
      </c>
      <c r="R12" s="41" t="n">
        <f aca="false">ROUND((10-GEOMEAN(((10-S12)/10*9+1),((10-W12)/10*9+1)))/9*10,1)</f>
        <v>3</v>
      </c>
      <c r="S12" s="41" t="n">
        <f aca="false">Vulnerability!O14</f>
        <v>0.3</v>
      </c>
      <c r="T12" s="45" t="n">
        <f aca="false">Vulnerability!E14</f>
        <v>0</v>
      </c>
      <c r="U12" s="45" t="n">
        <f aca="false">Vulnerability!H14</f>
        <v>1.1</v>
      </c>
      <c r="V12" s="45" t="n">
        <f aca="false">Vulnerability!N14</f>
        <v>0.1</v>
      </c>
      <c r="W12" s="41" t="n">
        <f aca="false">Vulnerability!AM14</f>
        <v>5</v>
      </c>
      <c r="X12" s="45" t="n">
        <f aca="false">Vulnerability!T14</f>
        <v>7.7</v>
      </c>
      <c r="Y12" s="46" t="n">
        <f aca="false">Vulnerability!AB14</f>
        <v>0.1</v>
      </c>
      <c r="Z12" s="46" t="n">
        <f aca="false">Vulnerability!AE14</f>
        <v>0.3</v>
      </c>
      <c r="AA12" s="46" t="n">
        <f aca="false">Vulnerability!AH14</f>
        <v>0</v>
      </c>
      <c r="AB12" s="46" t="n">
        <f aca="false">Vulnerability!AK14</f>
        <v>0.4</v>
      </c>
      <c r="AC12" s="45" t="n">
        <f aca="false">Vulnerability!AL14</f>
        <v>0.2</v>
      </c>
      <c r="AD12" s="41" t="n">
        <f aca="false">ROUND((10-GEOMEAN(((10-AE12)/10*9+1),((10-AH12)/10*9+1)))/9*10,1)</f>
        <v>1.5</v>
      </c>
      <c r="AE12" s="41" t="n">
        <f aca="false">'Lack of Coping Capacity'!H14</f>
        <v>2.1</v>
      </c>
      <c r="AF12" s="47" t="n">
        <f aca="false">'Lack of Coping Capacity'!D14</f>
        <v>2</v>
      </c>
      <c r="AG12" s="47" t="n">
        <f aca="false">'Lack of Coping Capacity'!G14</f>
        <v>2.2</v>
      </c>
      <c r="AH12" s="41" t="n">
        <f aca="false">'Lack of Coping Capacity'!AA14</f>
        <v>0.8</v>
      </c>
      <c r="AI12" s="47" t="n">
        <f aca="false">'Lack of Coping Capacity'!M14</f>
        <v>1.8</v>
      </c>
      <c r="AJ12" s="47" t="n">
        <f aca="false">'Lack of Coping Capacity'!R14</f>
        <v>0</v>
      </c>
      <c r="AK12" s="47" t="n">
        <f aca="false">'Lack of Coping Capacity'!Z14</f>
        <v>0.6</v>
      </c>
      <c r="AL12" s="48" t="n">
        <f aca="false">'Imputed and missing data hidden'!BX10</f>
        <v>13</v>
      </c>
      <c r="AM12" s="49" t="n">
        <f aca="false">AL12/51</f>
        <v>0.254901960784314</v>
      </c>
      <c r="AN12" s="48" t="str">
        <f aca="false">IF(Q12&gt;=7,"YES","")</f>
        <v/>
      </c>
      <c r="AO12" s="50" t="n">
        <f aca="false">'Indicator Date hidden2'!BY11</f>
        <v>0.193548387096774</v>
      </c>
    </row>
    <row r="13" customFormat="false" ht="14.5" hidden="false" customHeight="false" outlineLevel="0" collapsed="false">
      <c r="A13" s="40" t="str">
        <f aca="false">'Indicator Data'!A15</f>
        <v>Azerbaijan</v>
      </c>
      <c r="B13" s="40" t="str">
        <f aca="false">'Indicator Data'!B15</f>
        <v>AZE</v>
      </c>
      <c r="C13" s="41" t="n">
        <f aca="false">ROUND(G13^(1/3)*R13^(1/3)*AD13^(1/3),1)</f>
        <v>5.8</v>
      </c>
      <c r="D13" s="41" t="str">
        <f aca="false">IF(C13&gt;=6.5,"Very High",IF(C13&gt;=5,"High",IF(C13&gt;=3.5,"Medium",IF(C13&gt;=2,"Low","Very Low"))))</f>
        <v>High</v>
      </c>
      <c r="E13" s="42" t="n">
        <f aca="false">_xlfn.RANK.EQ(C13,C$4:C$194)</f>
        <v>27</v>
      </c>
      <c r="F13" s="43" t="n">
        <f aca="false">VLOOKUP($B13,'Lack of Reliability Index'!$A$2:$H$192,8,0)</f>
        <v>6.37089201877934</v>
      </c>
      <c r="G13" s="41" t="n">
        <f aca="false">ROUND((10-GEOMEAN(((10-H13)/10*9+1),((10-O13)/10*9+1)))/9*10,1)</f>
        <v>8.5</v>
      </c>
      <c r="H13" s="41" t="n">
        <f aca="false">'Hazard &amp; Exposure'!DD15</f>
        <v>4.8</v>
      </c>
      <c r="I13" s="44" t="n">
        <f aca="false">'Hazard &amp; Exposure'!AO15</f>
        <v>8.8</v>
      </c>
      <c r="J13" s="44" t="n">
        <f aca="false">'Hazard &amp; Exposure'!AP15</f>
        <v>4.9</v>
      </c>
      <c r="K13" s="44" t="n">
        <f aca="false">'Hazard &amp; Exposure'!AQ15</f>
        <v>0</v>
      </c>
      <c r="L13" s="44" t="n">
        <f aca="false">'Hazard &amp; Exposure'!AR15</f>
        <v>0</v>
      </c>
      <c r="M13" s="44" t="n">
        <f aca="false">'Hazard &amp; Exposure'!AU15</f>
        <v>5</v>
      </c>
      <c r="N13" s="44" t="n">
        <f aca="false">'Hazard &amp; Exposure'!DC15</f>
        <v>5.3</v>
      </c>
      <c r="O13" s="41" t="n">
        <f aca="false">'Hazard &amp; Exposure'!DI15</f>
        <v>10</v>
      </c>
      <c r="P13" s="44" t="n">
        <f aca="false">'Hazard &amp; Exposure'!DE15</f>
        <v>4.7</v>
      </c>
      <c r="Q13" s="44" t="n">
        <f aca="false">'Hazard &amp; Exposure'!DH15</f>
        <v>10</v>
      </c>
      <c r="R13" s="41" t="n">
        <f aca="false">ROUND((10-GEOMEAN(((10-S13)/10*9+1),((10-W13)/10*9+1)))/9*10,1)</f>
        <v>5</v>
      </c>
      <c r="S13" s="41" t="n">
        <f aca="false">Vulnerability!O15</f>
        <v>2.7</v>
      </c>
      <c r="T13" s="45" t="n">
        <f aca="false">Vulnerability!E15</f>
        <v>2.9</v>
      </c>
      <c r="U13" s="45" t="n">
        <f aca="false">Vulnerability!H15</f>
        <v>4.3</v>
      </c>
      <c r="V13" s="45" t="n">
        <f aca="false">Vulnerability!N15</f>
        <v>0.6</v>
      </c>
      <c r="W13" s="41" t="n">
        <f aca="false">Vulnerability!AM15</f>
        <v>6.7</v>
      </c>
      <c r="X13" s="45" t="n">
        <f aca="false">Vulnerability!T15</f>
        <v>9.2</v>
      </c>
      <c r="Y13" s="46" t="n">
        <f aca="false">Vulnerability!AB15</f>
        <v>0.5</v>
      </c>
      <c r="Z13" s="46" t="n">
        <f aca="false">Vulnerability!AE15</f>
        <v>1.3</v>
      </c>
      <c r="AA13" s="46" t="n">
        <f aca="false">Vulnerability!AH15</f>
        <v>0</v>
      </c>
      <c r="AB13" s="46" t="n">
        <f aca="false">Vulnerability!AK15</f>
        <v>1.4</v>
      </c>
      <c r="AC13" s="45" t="n">
        <f aca="false">Vulnerability!AL15</f>
        <v>0.8</v>
      </c>
      <c r="AD13" s="41" t="n">
        <f aca="false">ROUND((10-GEOMEAN(((10-AE13)/10*9+1),((10-AH13)/10*9+1)))/9*10,1)</f>
        <v>4.6</v>
      </c>
      <c r="AE13" s="41" t="n">
        <f aca="false">'Lack of Coping Capacity'!H15</f>
        <v>6.2</v>
      </c>
      <c r="AF13" s="47" t="str">
        <f aca="false">'Lack of Coping Capacity'!D15</f>
        <v>x</v>
      </c>
      <c r="AG13" s="47" t="n">
        <f aca="false">'Lack of Coping Capacity'!G15</f>
        <v>6.2</v>
      </c>
      <c r="AH13" s="41" t="n">
        <f aca="false">'Lack of Coping Capacity'!AA15</f>
        <v>2.5</v>
      </c>
      <c r="AI13" s="47" t="n">
        <f aca="false">'Lack of Coping Capacity'!M15</f>
        <v>1.6</v>
      </c>
      <c r="AJ13" s="47" t="n">
        <f aca="false">'Lack of Coping Capacity'!R15</f>
        <v>2.7</v>
      </c>
      <c r="AK13" s="47" t="n">
        <f aca="false">'Lack of Coping Capacity'!Z15</f>
        <v>3.3</v>
      </c>
      <c r="AL13" s="48" t="n">
        <f aca="false">'Imputed and missing data hidden'!BX11</f>
        <v>7</v>
      </c>
      <c r="AM13" s="49" t="n">
        <f aca="false">AL13/51</f>
        <v>0.137254901960784</v>
      </c>
      <c r="AN13" s="48" t="str">
        <f aca="false">IF(Q13&gt;=7,"YES","")</f>
        <v>YES</v>
      </c>
      <c r="AO13" s="50" t="n">
        <f aca="false">'Indicator Date hidden2'!BY12</f>
        <v>0.605633802816901</v>
      </c>
    </row>
    <row r="14" customFormat="false" ht="14.5" hidden="false" customHeight="false" outlineLevel="0" collapsed="false">
      <c r="A14" s="40" t="str">
        <f aca="false">'Indicator Data'!A16</f>
        <v>Bahamas</v>
      </c>
      <c r="B14" s="40" t="str">
        <f aca="false">'Indicator Data'!B16</f>
        <v>BHS</v>
      </c>
      <c r="C14" s="41" t="n">
        <f aca="false">ROUND(G14^(1/3)*R14^(1/3)*AD14^(1/3),1)</f>
        <v>2.1</v>
      </c>
      <c r="D14" s="41" t="str">
        <f aca="false">IF(C14&gt;=6.5,"Very High",IF(C14&gt;=5,"High",IF(C14&gt;=3.5,"Medium",IF(C14&gt;=2,"Low","Very Low"))))</f>
        <v>Low</v>
      </c>
      <c r="E14" s="42" t="n">
        <f aca="false">_xlfn.RANK.EQ(C14,C$4:C$194)</f>
        <v>153</v>
      </c>
      <c r="F14" s="43" t="n">
        <f aca="false">VLOOKUP($B14,'Lack of Reliability Index'!$A$2:$H$192,8,0)</f>
        <v>5.29032258064516</v>
      </c>
      <c r="G14" s="41" t="n">
        <f aca="false">ROUND((10-GEOMEAN(((10-H14)/10*9+1),((10-O14)/10*9+1)))/9*10,1)</f>
        <v>1.8</v>
      </c>
      <c r="H14" s="41" t="n">
        <f aca="false">'Hazard &amp; Exposure'!DD16</f>
        <v>3.3</v>
      </c>
      <c r="I14" s="44" t="n">
        <f aca="false">'Hazard &amp; Exposure'!AO16</f>
        <v>0.1</v>
      </c>
      <c r="J14" s="44" t="n">
        <f aca="false">'Hazard &amp; Exposure'!AP16</f>
        <v>0.1</v>
      </c>
      <c r="K14" s="44" t="n">
        <f aca="false">'Hazard &amp; Exposure'!AQ16</f>
        <v>0</v>
      </c>
      <c r="L14" s="44" t="n">
        <f aca="false">'Hazard &amp; Exposure'!AR16</f>
        <v>8.8</v>
      </c>
      <c r="M14" s="44" t="n">
        <f aca="false">'Hazard &amp; Exposure'!AU16</f>
        <v>1.5</v>
      </c>
      <c r="N14" s="44" t="n">
        <f aca="false">'Hazard &amp; Exposure'!DC16</f>
        <v>3.7</v>
      </c>
      <c r="O14" s="41" t="n">
        <f aca="false">'Hazard &amp; Exposure'!DI16</f>
        <v>0</v>
      </c>
      <c r="P14" s="44" t="n">
        <f aca="false">'Hazard &amp; Exposure'!DE16</f>
        <v>0</v>
      </c>
      <c r="Q14" s="44" t="n">
        <f aca="false">'Hazard &amp; Exposure'!DH16</f>
        <v>0</v>
      </c>
      <c r="R14" s="41" t="n">
        <f aca="false">ROUND((10-GEOMEAN(((10-S14)/10*9+1),((10-W14)/10*9+1)))/9*10,1)</f>
        <v>1.7</v>
      </c>
      <c r="S14" s="41" t="n">
        <f aca="false">Vulnerability!O16</f>
        <v>2</v>
      </c>
      <c r="T14" s="45" t="n">
        <f aca="false">Vulnerability!E16</f>
        <v>1.7</v>
      </c>
      <c r="U14" s="45" t="n">
        <f aca="false">Vulnerability!H16</f>
        <v>4.5</v>
      </c>
      <c r="V14" s="45" t="n">
        <f aca="false">Vulnerability!N16</f>
        <v>0.2</v>
      </c>
      <c r="W14" s="41" t="n">
        <f aca="false">Vulnerability!AM16</f>
        <v>1.3</v>
      </c>
      <c r="X14" s="45" t="n">
        <f aca="false">Vulnerability!T16</f>
        <v>0.8</v>
      </c>
      <c r="Y14" s="46" t="n">
        <f aca="false">Vulnerability!AB16</f>
        <v>0.7</v>
      </c>
      <c r="Z14" s="46" t="n">
        <f aca="false">Vulnerability!AE16</f>
        <v>0.9</v>
      </c>
      <c r="AA14" s="46" t="n">
        <f aca="false">Vulnerability!AH16</f>
        <v>0</v>
      </c>
      <c r="AB14" s="46" t="n">
        <f aca="false">Vulnerability!AK16</f>
        <v>4.7</v>
      </c>
      <c r="AC14" s="45" t="n">
        <f aca="false">Vulnerability!AL16</f>
        <v>1.8</v>
      </c>
      <c r="AD14" s="41" t="n">
        <f aca="false">ROUND((10-GEOMEAN(((10-AE14)/10*9+1),((10-AH14)/10*9+1)))/9*10,1)</f>
        <v>3.1</v>
      </c>
      <c r="AE14" s="41" t="n">
        <f aca="false">'Lack of Coping Capacity'!H16</f>
        <v>3.9</v>
      </c>
      <c r="AF14" s="47" t="str">
        <f aca="false">'Lack of Coping Capacity'!D16</f>
        <v>x</v>
      </c>
      <c r="AG14" s="47" t="n">
        <f aca="false">'Lack of Coping Capacity'!G16</f>
        <v>3.9</v>
      </c>
      <c r="AH14" s="41" t="n">
        <f aca="false">'Lack of Coping Capacity'!AA16</f>
        <v>2.2</v>
      </c>
      <c r="AI14" s="47" t="n">
        <f aca="false">'Lack of Coping Capacity'!M16</f>
        <v>1.8</v>
      </c>
      <c r="AJ14" s="47" t="n">
        <f aca="false">'Lack of Coping Capacity'!R16</f>
        <v>2</v>
      </c>
      <c r="AK14" s="47" t="n">
        <f aca="false">'Lack of Coping Capacity'!Z16</f>
        <v>2.8</v>
      </c>
      <c r="AL14" s="48" t="n">
        <f aca="false">'Imputed and missing data hidden'!BX12</f>
        <v>16</v>
      </c>
      <c r="AM14" s="49" t="n">
        <f aca="false">AL14/51</f>
        <v>0.313725490196078</v>
      </c>
      <c r="AN14" s="48" t="str">
        <f aca="false">IF(Q14&gt;=7,"YES","")</f>
        <v/>
      </c>
      <c r="AO14" s="50" t="n">
        <f aca="false">'Indicator Date hidden2'!BY13</f>
        <v>0.241935483870968</v>
      </c>
    </row>
    <row r="15" customFormat="false" ht="14.5" hidden="false" customHeight="false" outlineLevel="0" collapsed="false">
      <c r="A15" s="40" t="str">
        <f aca="false">'Indicator Data'!A17</f>
        <v>Bahrain</v>
      </c>
      <c r="B15" s="40" t="str">
        <f aca="false">'Indicator Data'!B17</f>
        <v>BHR</v>
      </c>
      <c r="C15" s="41" t="n">
        <f aca="false">ROUND(G15^(1/3)*R15^(1/3)*AD15^(1/3),1)</f>
        <v>1.2</v>
      </c>
      <c r="D15" s="41" t="str">
        <f aca="false">IF(C15&gt;=6.5,"Very High",IF(C15&gt;=5,"High",IF(C15&gt;=3.5,"Medium",IF(C15&gt;=2,"Low","Very Low"))))</f>
        <v>Very Low</v>
      </c>
      <c r="E15" s="42" t="n">
        <f aca="false">_xlfn.RANK.EQ(C15,C$4:C$194)</f>
        <v>185</v>
      </c>
      <c r="F15" s="43" t="n">
        <f aca="false">VLOOKUP($B15,'Lack of Reliability Index'!$A$2:$H$192,8,0)</f>
        <v>5.06666666666667</v>
      </c>
      <c r="G15" s="41" t="n">
        <f aca="false">ROUND((10-GEOMEAN(((10-H15)/10*9+1),((10-O15)/10*9+1)))/9*10,1)</f>
        <v>0.5</v>
      </c>
      <c r="H15" s="41" t="n">
        <f aca="false">'Hazard &amp; Exposure'!DD17</f>
        <v>0.8</v>
      </c>
      <c r="I15" s="44" t="n">
        <f aca="false">'Hazard &amp; Exposure'!AO17</f>
        <v>0.1</v>
      </c>
      <c r="J15" s="44" t="n">
        <f aca="false">'Hazard &amp; Exposure'!AP17</f>
        <v>0.1</v>
      </c>
      <c r="K15" s="44" t="n">
        <f aca="false">'Hazard &amp; Exposure'!AQ17</f>
        <v>0</v>
      </c>
      <c r="L15" s="44" t="n">
        <f aca="false">'Hazard &amp; Exposure'!AR17</f>
        <v>0</v>
      </c>
      <c r="M15" s="44" t="n">
        <f aca="false">'Hazard &amp; Exposure'!AU17</f>
        <v>0</v>
      </c>
      <c r="N15" s="44" t="n">
        <f aca="false">'Hazard &amp; Exposure'!DC17</f>
        <v>3.7</v>
      </c>
      <c r="O15" s="41" t="n">
        <f aca="false">'Hazard &amp; Exposure'!DI17</f>
        <v>0.2</v>
      </c>
      <c r="P15" s="44" t="n">
        <f aca="false">'Hazard &amp; Exposure'!DE17</f>
        <v>0.3</v>
      </c>
      <c r="Q15" s="44" t="n">
        <f aca="false">'Hazard &amp; Exposure'!DH17</f>
        <v>0</v>
      </c>
      <c r="R15" s="41" t="n">
        <f aca="false">ROUND((10-GEOMEAN(((10-S15)/10*9+1),((10-W15)/10*9+1)))/9*10,1)</f>
        <v>1.1</v>
      </c>
      <c r="S15" s="41" t="n">
        <f aca="false">Vulnerability!O17</f>
        <v>1.2</v>
      </c>
      <c r="T15" s="45" t="n">
        <f aca="false">Vulnerability!E17</f>
        <v>1</v>
      </c>
      <c r="U15" s="45" t="n">
        <f aca="false">Vulnerability!H17</f>
        <v>2.8</v>
      </c>
      <c r="V15" s="45" t="n">
        <f aca="false">Vulnerability!N17</f>
        <v>0</v>
      </c>
      <c r="W15" s="41" t="n">
        <f aca="false">Vulnerability!AM17</f>
        <v>1</v>
      </c>
      <c r="X15" s="45" t="n">
        <f aca="false">Vulnerability!T17</f>
        <v>1.2</v>
      </c>
      <c r="Y15" s="46" t="n">
        <f aca="false">Vulnerability!AB17</f>
        <v>0.1</v>
      </c>
      <c r="Z15" s="46" t="n">
        <f aca="false">Vulnerability!AE17</f>
        <v>0.5</v>
      </c>
      <c r="AA15" s="46" t="n">
        <f aca="false">Vulnerability!AH17</f>
        <v>0</v>
      </c>
      <c r="AB15" s="46" t="n">
        <f aca="false">Vulnerability!AK17</f>
        <v>2.3</v>
      </c>
      <c r="AC15" s="45" t="n">
        <f aca="false">Vulnerability!AL17</f>
        <v>0.8</v>
      </c>
      <c r="AD15" s="41" t="n">
        <f aca="false">ROUND((10-GEOMEAN(((10-AE15)/10*9+1),((10-AH15)/10*9+1)))/9*10,1)</f>
        <v>3</v>
      </c>
      <c r="AE15" s="41" t="n">
        <f aca="false">'Lack of Coping Capacity'!H17</f>
        <v>4.4</v>
      </c>
      <c r="AF15" s="47" t="n">
        <f aca="false">'Lack of Coping Capacity'!D17</f>
        <v>3.8</v>
      </c>
      <c r="AG15" s="47" t="n">
        <f aca="false">'Lack of Coping Capacity'!G17</f>
        <v>5</v>
      </c>
      <c r="AH15" s="41" t="n">
        <f aca="false">'Lack of Coping Capacity'!AA17</f>
        <v>1.4</v>
      </c>
      <c r="AI15" s="47" t="n">
        <f aca="false">'Lack of Coping Capacity'!M17</f>
        <v>1.4</v>
      </c>
      <c r="AJ15" s="47" t="n">
        <f aca="false">'Lack of Coping Capacity'!R17</f>
        <v>0</v>
      </c>
      <c r="AK15" s="47" t="n">
        <f aca="false">'Lack of Coping Capacity'!Z17</f>
        <v>2.9</v>
      </c>
      <c r="AL15" s="48" t="n">
        <f aca="false">'Imputed and missing data hidden'!BX13</f>
        <v>18</v>
      </c>
      <c r="AM15" s="49" t="n">
        <f aca="false">AL15/51</f>
        <v>0.352941176470588</v>
      </c>
      <c r="AN15" s="48" t="str">
        <f aca="false">IF(Q15&gt;=7,"YES","")</f>
        <v/>
      </c>
      <c r="AO15" s="50" t="n">
        <f aca="false">'Indicator Date hidden2'!BY14</f>
        <v>0.2</v>
      </c>
    </row>
    <row r="16" customFormat="false" ht="14.5" hidden="false" customHeight="false" outlineLevel="0" collapsed="false">
      <c r="A16" s="40" t="str">
        <f aca="false">'Indicator Data'!A18</f>
        <v>Bangladesh</v>
      </c>
      <c r="B16" s="40" t="str">
        <f aca="false">'Indicator Data'!B18</f>
        <v>BGD</v>
      </c>
      <c r="C16" s="41" t="n">
        <f aca="false">ROUND(G16^(1/3)*R16^(1/3)*AD16^(1/3),1)</f>
        <v>5.5</v>
      </c>
      <c r="D16" s="41" t="str">
        <f aca="false">IF(C16&gt;=6.5,"Very High",IF(C16&gt;=5,"High",IF(C16&gt;=3.5,"Medium",IF(C16&gt;=2,"Low","Very Low"))))</f>
        <v>High</v>
      </c>
      <c r="E16" s="42" t="n">
        <f aca="false">_xlfn.RANK.EQ(C16,C$4:C$194)</f>
        <v>29</v>
      </c>
      <c r="F16" s="43" t="n">
        <f aca="false">VLOOKUP($B16,'Lack of Reliability Index'!$A$2:$H$192,8,0)</f>
        <v>2.14814814814815</v>
      </c>
      <c r="G16" s="41" t="n">
        <f aca="false">ROUND((10-GEOMEAN(((10-H16)/10*9+1),((10-O16)/10*9+1)))/9*10,1)</f>
        <v>6.3</v>
      </c>
      <c r="H16" s="41" t="n">
        <f aca="false">'Hazard &amp; Exposure'!DD18</f>
        <v>8.1</v>
      </c>
      <c r="I16" s="44" t="n">
        <f aca="false">'Hazard &amp; Exposure'!AO18</f>
        <v>9.2</v>
      </c>
      <c r="J16" s="44" t="n">
        <f aca="false">'Hazard &amp; Exposure'!AP18</f>
        <v>10</v>
      </c>
      <c r="K16" s="44" t="n">
        <f aca="false">'Hazard &amp; Exposure'!AQ18</f>
        <v>8.2</v>
      </c>
      <c r="L16" s="44" t="n">
        <f aca="false">'Hazard &amp; Exposure'!AR18</f>
        <v>6.9</v>
      </c>
      <c r="M16" s="44" t="n">
        <f aca="false">'Hazard &amp; Exposure'!AU18</f>
        <v>3.9</v>
      </c>
      <c r="N16" s="44" t="n">
        <f aca="false">'Hazard &amp; Exposure'!DC18</f>
        <v>7.5</v>
      </c>
      <c r="O16" s="41" t="n">
        <f aca="false">'Hazard &amp; Exposure'!DI18</f>
        <v>3.3</v>
      </c>
      <c r="P16" s="44" t="n">
        <f aca="false">'Hazard &amp; Exposure'!DE18</f>
        <v>4.7</v>
      </c>
      <c r="Q16" s="44" t="n">
        <f aca="false">'Hazard &amp; Exposure'!DH18</f>
        <v>0</v>
      </c>
      <c r="R16" s="41" t="n">
        <f aca="false">ROUND((10-GEOMEAN(((10-S16)/10*9+1),((10-W16)/10*9+1)))/9*10,1)</f>
        <v>5.5</v>
      </c>
      <c r="S16" s="41" t="n">
        <f aca="false">Vulnerability!O18</f>
        <v>4.8</v>
      </c>
      <c r="T16" s="45" t="n">
        <f aca="false">Vulnerability!E18</f>
        <v>6.6</v>
      </c>
      <c r="U16" s="45" t="n">
        <f aca="false">Vulnerability!H18</f>
        <v>4.6</v>
      </c>
      <c r="V16" s="45" t="n">
        <f aca="false">Vulnerability!N18</f>
        <v>1.2</v>
      </c>
      <c r="W16" s="41" t="n">
        <f aca="false">Vulnerability!AM18</f>
        <v>6.2</v>
      </c>
      <c r="X16" s="45" t="n">
        <f aca="false">Vulnerability!T18</f>
        <v>7.7</v>
      </c>
      <c r="Y16" s="46" t="n">
        <f aca="false">Vulnerability!AB18</f>
        <v>2.6</v>
      </c>
      <c r="Z16" s="46" t="n">
        <f aca="false">Vulnerability!AE18</f>
        <v>3.6</v>
      </c>
      <c r="AA16" s="46" t="n">
        <f aca="false">Vulnerability!AH18</f>
        <v>5.9</v>
      </c>
      <c r="AB16" s="46" t="n">
        <f aca="false">Vulnerability!AK18</f>
        <v>3.6</v>
      </c>
      <c r="AC16" s="45" t="n">
        <f aca="false">Vulnerability!AL18</f>
        <v>4</v>
      </c>
      <c r="AD16" s="41" t="n">
        <f aca="false">ROUND((10-GEOMEAN(((10-AE16)/10*9+1),((10-AH16)/10*9+1)))/9*10,1)</f>
        <v>4.9</v>
      </c>
      <c r="AE16" s="41" t="n">
        <f aca="false">'Lack of Coping Capacity'!H18</f>
        <v>5</v>
      </c>
      <c r="AF16" s="47" t="n">
        <f aca="false">'Lack of Coping Capacity'!D18</f>
        <v>3</v>
      </c>
      <c r="AG16" s="47" t="n">
        <f aca="false">'Lack of Coping Capacity'!G18</f>
        <v>7</v>
      </c>
      <c r="AH16" s="41" t="n">
        <f aca="false">'Lack of Coping Capacity'!AA18</f>
        <v>4.7</v>
      </c>
      <c r="AI16" s="47" t="n">
        <f aca="false">'Lack of Coping Capacity'!M18</f>
        <v>4.4</v>
      </c>
      <c r="AJ16" s="47" t="n">
        <f aca="false">'Lack of Coping Capacity'!R18</f>
        <v>4.6</v>
      </c>
      <c r="AK16" s="47" t="n">
        <f aca="false">'Lack of Coping Capacity'!Z18</f>
        <v>5.2</v>
      </c>
      <c r="AL16" s="48" t="n">
        <f aca="false">'Imputed and missing data hidden'!BX14</f>
        <v>5</v>
      </c>
      <c r="AM16" s="49" t="n">
        <f aca="false">AL16/51</f>
        <v>0.0980392156862745</v>
      </c>
      <c r="AN16" s="48" t="str">
        <f aca="false">IF(Q16&gt;=7,"YES","")</f>
        <v/>
      </c>
      <c r="AO16" s="50" t="n">
        <f aca="false">'Indicator Date hidden2'!BY15</f>
        <v>0.152777777777778</v>
      </c>
    </row>
    <row r="17" customFormat="false" ht="14.5" hidden="false" customHeight="false" outlineLevel="0" collapsed="false">
      <c r="A17" s="40" t="str">
        <f aca="false">'Indicator Data'!A19</f>
        <v>Barbados</v>
      </c>
      <c r="B17" s="40" t="str">
        <f aca="false">'Indicator Data'!B19</f>
        <v>BRB</v>
      </c>
      <c r="C17" s="41" t="n">
        <f aca="false">ROUND(G17^(1/3)*R17^(1/3)*AD17^(1/3),1)</f>
        <v>2</v>
      </c>
      <c r="D17" s="41" t="str">
        <f aca="false">IF(C17&gt;=6.5,"Very High",IF(C17&gt;=5,"High",IF(C17&gt;=3.5,"Medium",IF(C17&gt;=2,"Low","Very Low"))))</f>
        <v>Low</v>
      </c>
      <c r="E17" s="42" t="n">
        <f aca="false">_xlfn.RANK.EQ(C17,C$4:C$194)</f>
        <v>156</v>
      </c>
      <c r="F17" s="43" t="n">
        <f aca="false">VLOOKUP($B17,'Lack of Reliability Index'!$A$2:$H$192,8,0)</f>
        <v>5.94782608695652</v>
      </c>
      <c r="G17" s="41" t="n">
        <f aca="false">ROUND((10-GEOMEAN(((10-H17)/10*9+1),((10-O17)/10*9+1)))/9*10,1)</f>
        <v>2.1</v>
      </c>
      <c r="H17" s="41" t="n">
        <f aca="false">'Hazard &amp; Exposure'!DD19</f>
        <v>3.8</v>
      </c>
      <c r="I17" s="44" t="n">
        <f aca="false">'Hazard &amp; Exposure'!AO19</f>
        <v>5.6</v>
      </c>
      <c r="J17" s="44" t="n">
        <f aca="false">'Hazard &amp; Exposure'!AP19</f>
        <v>0.1</v>
      </c>
      <c r="K17" s="44" t="n">
        <f aca="false">'Hazard &amp; Exposure'!AQ19</f>
        <v>5.7</v>
      </c>
      <c r="L17" s="44" t="n">
        <f aca="false">'Hazard &amp; Exposure'!AR19</f>
        <v>4.6</v>
      </c>
      <c r="M17" s="44" t="n">
        <f aca="false">'Hazard &amp; Exposure'!AU19</f>
        <v>0.5</v>
      </c>
      <c r="N17" s="44" t="n">
        <f aca="false">'Hazard &amp; Exposure'!DC19</f>
        <v>4.2</v>
      </c>
      <c r="O17" s="41" t="n">
        <f aca="false">'Hazard &amp; Exposure'!DI19</f>
        <v>0</v>
      </c>
      <c r="P17" s="44" t="n">
        <f aca="false">'Hazard &amp; Exposure'!DE19</f>
        <v>0</v>
      </c>
      <c r="Q17" s="44" t="n">
        <f aca="false">'Hazard &amp; Exposure'!DH19</f>
        <v>0</v>
      </c>
      <c r="R17" s="41" t="n">
        <f aca="false">ROUND((10-GEOMEAN(((10-S17)/10*9+1),((10-W17)/10*9+1)))/9*10,1)</f>
        <v>1.4</v>
      </c>
      <c r="S17" s="41" t="n">
        <f aca="false">Vulnerability!O19</f>
        <v>2.3</v>
      </c>
      <c r="T17" s="45" t="n">
        <f aca="false">Vulnerability!E19</f>
        <v>2.6</v>
      </c>
      <c r="U17" s="45" t="n">
        <f aca="false">Vulnerability!H19</f>
        <v>3.4</v>
      </c>
      <c r="V17" s="45" t="n">
        <f aca="false">Vulnerability!N19</f>
        <v>0.5</v>
      </c>
      <c r="W17" s="41" t="n">
        <f aca="false">Vulnerability!AM19</f>
        <v>0.5</v>
      </c>
      <c r="X17" s="45" t="n">
        <f aca="false">Vulnerability!T19</f>
        <v>0</v>
      </c>
      <c r="Y17" s="46" t="n">
        <f aca="false">Vulnerability!AB19</f>
        <v>0.5</v>
      </c>
      <c r="Z17" s="46" t="n">
        <f aca="false">Vulnerability!AE19</f>
        <v>0.9</v>
      </c>
      <c r="AA17" s="46" t="n">
        <f aca="false">Vulnerability!AH19</f>
        <v>0.6</v>
      </c>
      <c r="AB17" s="46" t="n">
        <f aca="false">Vulnerability!AK19</f>
        <v>2</v>
      </c>
      <c r="AC17" s="45" t="n">
        <f aca="false">Vulnerability!AL19</f>
        <v>1</v>
      </c>
      <c r="AD17" s="41" t="n">
        <f aca="false">ROUND((10-GEOMEAN(((10-AE17)/10*9+1),((10-AH17)/10*9+1)))/9*10,1)</f>
        <v>2.6</v>
      </c>
      <c r="AE17" s="41" t="n">
        <f aca="false">'Lack of Coping Capacity'!H19</f>
        <v>3.3</v>
      </c>
      <c r="AF17" s="47" t="n">
        <f aca="false">'Lack of Coping Capacity'!D19</f>
        <v>2.7</v>
      </c>
      <c r="AG17" s="47" t="n">
        <f aca="false">'Lack of Coping Capacity'!G19</f>
        <v>3.8</v>
      </c>
      <c r="AH17" s="41" t="n">
        <f aca="false">'Lack of Coping Capacity'!AA19</f>
        <v>1.8</v>
      </c>
      <c r="AI17" s="47" t="n">
        <f aca="false">'Lack of Coping Capacity'!M19</f>
        <v>1.7</v>
      </c>
      <c r="AJ17" s="47" t="n">
        <f aca="false">'Lack of Coping Capacity'!R19</f>
        <v>0.2</v>
      </c>
      <c r="AK17" s="47" t="n">
        <f aca="false">'Lack of Coping Capacity'!Z19</f>
        <v>3.4</v>
      </c>
      <c r="AL17" s="48" t="n">
        <f aca="false">'Imputed and missing data hidden'!BX15</f>
        <v>11</v>
      </c>
      <c r="AM17" s="49" t="n">
        <f aca="false">AL17/51</f>
        <v>0.215686274509804</v>
      </c>
      <c r="AN17" s="48" t="str">
        <f aca="false">IF(Q17&gt;=7,"YES","")</f>
        <v/>
      </c>
      <c r="AO17" s="50" t="n">
        <f aca="false">'Indicator Date hidden2'!BY16</f>
        <v>0.565217391304348</v>
      </c>
    </row>
    <row r="18" customFormat="false" ht="14.5" hidden="false" customHeight="false" outlineLevel="0" collapsed="false">
      <c r="A18" s="40" t="str">
        <f aca="false">'Indicator Data'!A20</f>
        <v>Belarus</v>
      </c>
      <c r="B18" s="40" t="str">
        <f aca="false">'Indicator Data'!B20</f>
        <v>BLR</v>
      </c>
      <c r="C18" s="41" t="n">
        <f aca="false">ROUND(G18^(1/3)*R18^(1/3)*AD18^(1/3),1)</f>
        <v>1.8</v>
      </c>
      <c r="D18" s="41" t="str">
        <f aca="false">IF(C18&gt;=6.5,"Very High",IF(C18&gt;=5,"High",IF(C18&gt;=3.5,"Medium",IF(C18&gt;=2,"Low","Very Low"))))</f>
        <v>Very Low</v>
      </c>
      <c r="E18" s="42" t="n">
        <f aca="false">_xlfn.RANK.EQ(C18,C$4:C$194)</f>
        <v>167</v>
      </c>
      <c r="F18" s="43" t="n">
        <f aca="false">VLOOKUP($B18,'Lack of Reliability Index'!$A$2:$H$192,8,0)</f>
        <v>4.0231884057971</v>
      </c>
      <c r="G18" s="41" t="n">
        <f aca="false">ROUND((10-GEOMEAN(((10-H18)/10*9+1),((10-O18)/10*9+1)))/9*10,1)</f>
        <v>1.1</v>
      </c>
      <c r="H18" s="41" t="n">
        <f aca="false">'Hazard &amp; Exposure'!DD20</f>
        <v>2</v>
      </c>
      <c r="I18" s="44" t="n">
        <f aca="false">'Hazard &amp; Exposure'!AO20</f>
        <v>0.1</v>
      </c>
      <c r="J18" s="44" t="n">
        <f aca="false">'Hazard &amp; Exposure'!AP20</f>
        <v>6.2</v>
      </c>
      <c r="K18" s="44" t="n">
        <f aca="false">'Hazard &amp; Exposure'!AQ20</f>
        <v>0</v>
      </c>
      <c r="L18" s="44" t="n">
        <f aca="false">'Hazard &amp; Exposure'!AR20</f>
        <v>0</v>
      </c>
      <c r="M18" s="44" t="n">
        <f aca="false">'Hazard &amp; Exposure'!AU20</f>
        <v>1.5</v>
      </c>
      <c r="N18" s="44" t="n">
        <f aca="false">'Hazard &amp; Exposure'!DC20</f>
        <v>2.2</v>
      </c>
      <c r="O18" s="41" t="n">
        <f aca="false">'Hazard &amp; Exposure'!DI20</f>
        <v>0.1</v>
      </c>
      <c r="P18" s="44" t="n">
        <f aca="false">'Hazard &amp; Exposure'!DE20</f>
        <v>0.1</v>
      </c>
      <c r="Q18" s="44" t="n">
        <f aca="false">'Hazard &amp; Exposure'!DH20</f>
        <v>0</v>
      </c>
      <c r="R18" s="41" t="n">
        <f aca="false">ROUND((10-GEOMEAN(((10-S18)/10*9+1),((10-W18)/10*9+1)))/9*10,1)</f>
        <v>1.7</v>
      </c>
      <c r="S18" s="41" t="n">
        <f aca="false">Vulnerability!O20</f>
        <v>1.1</v>
      </c>
      <c r="T18" s="45" t="n">
        <f aca="false">Vulnerability!E20</f>
        <v>1.5</v>
      </c>
      <c r="U18" s="45" t="n">
        <f aca="false">Vulnerability!H20</f>
        <v>0.8</v>
      </c>
      <c r="V18" s="45" t="n">
        <f aca="false">Vulnerability!N20</f>
        <v>0.6</v>
      </c>
      <c r="W18" s="41" t="n">
        <f aca="false">Vulnerability!AM20</f>
        <v>2.2</v>
      </c>
      <c r="X18" s="45" t="n">
        <f aca="false">Vulnerability!T20</f>
        <v>3.7</v>
      </c>
      <c r="Y18" s="46" t="n">
        <f aca="false">Vulnerability!AB20</f>
        <v>0.5</v>
      </c>
      <c r="Z18" s="46" t="n">
        <f aca="false">Vulnerability!AE20</f>
        <v>0.2</v>
      </c>
      <c r="AA18" s="46" t="n">
        <f aca="false">Vulnerability!AH20</f>
        <v>0</v>
      </c>
      <c r="AB18" s="46" t="n">
        <f aca="false">Vulnerability!AK20</f>
        <v>1.1</v>
      </c>
      <c r="AC18" s="45" t="n">
        <f aca="false">Vulnerability!AL20</f>
        <v>0.5</v>
      </c>
      <c r="AD18" s="41" t="n">
        <f aca="false">ROUND((10-GEOMEAN(((10-AE18)/10*9+1),((10-AH18)/10*9+1)))/9*10,1)</f>
        <v>3</v>
      </c>
      <c r="AE18" s="41" t="n">
        <f aca="false">'Lack of Coping Capacity'!H20</f>
        <v>4.5</v>
      </c>
      <c r="AF18" s="47" t="n">
        <f aca="false">'Lack of Coping Capacity'!D20</f>
        <v>2.8</v>
      </c>
      <c r="AG18" s="47" t="n">
        <f aca="false">'Lack of Coping Capacity'!G20</f>
        <v>6.2</v>
      </c>
      <c r="AH18" s="41" t="n">
        <f aca="false">'Lack of Coping Capacity'!AA20</f>
        <v>1.1</v>
      </c>
      <c r="AI18" s="47" t="n">
        <f aca="false">'Lack of Coping Capacity'!M20</f>
        <v>1.4</v>
      </c>
      <c r="AJ18" s="47" t="n">
        <f aca="false">'Lack of Coping Capacity'!R20</f>
        <v>0.3</v>
      </c>
      <c r="AK18" s="47" t="n">
        <f aca="false">'Lack of Coping Capacity'!Z20</f>
        <v>1.6</v>
      </c>
      <c r="AL18" s="48" t="n">
        <f aca="false">'Imputed and missing data hidden'!BX16</f>
        <v>9</v>
      </c>
      <c r="AM18" s="49" t="n">
        <f aca="false">AL18/51</f>
        <v>0.176470588235294</v>
      </c>
      <c r="AN18" s="48" t="str">
        <f aca="false">IF(Q18&gt;=7,"YES","")</f>
        <v/>
      </c>
      <c r="AO18" s="50" t="n">
        <f aca="false">'Indicator Date hidden2'!BY17</f>
        <v>0.304347826086957</v>
      </c>
    </row>
    <row r="19" customFormat="false" ht="14.5" hidden="false" customHeight="false" outlineLevel="0" collapsed="false">
      <c r="A19" s="40" t="str">
        <f aca="false">'Indicator Data'!A21</f>
        <v>Belgium</v>
      </c>
      <c r="B19" s="40" t="str">
        <f aca="false">'Indicator Data'!B21</f>
        <v>BEL</v>
      </c>
      <c r="C19" s="41" t="n">
        <f aca="false">ROUND(G19^(1/3)*R19^(1/3)*AD19^(1/3),1)</f>
        <v>1.7</v>
      </c>
      <c r="D19" s="41" t="str">
        <f aca="false">IF(C19&gt;=6.5,"Very High",IF(C19&gt;=5,"High",IF(C19&gt;=3.5,"Medium",IF(C19&gt;=2,"Low","Very Low"))))</f>
        <v>Very Low</v>
      </c>
      <c r="E19" s="42" t="n">
        <f aca="false">_xlfn.RANK.EQ(C19,C$4:C$194)</f>
        <v>173</v>
      </c>
      <c r="F19" s="43" t="n">
        <f aca="false">VLOOKUP($B19,'Lack of Reliability Index'!$A$2:$H$192,8,0)</f>
        <v>4.72380952380953</v>
      </c>
      <c r="G19" s="41" t="n">
        <f aca="false">ROUND((10-GEOMEAN(((10-H19)/10*9+1),((10-O19)/10*9+1)))/9*10,1)</f>
        <v>1.1</v>
      </c>
      <c r="H19" s="41" t="n">
        <f aca="false">'Hazard &amp; Exposure'!DD21</f>
        <v>1.8</v>
      </c>
      <c r="I19" s="44" t="n">
        <f aca="false">'Hazard &amp; Exposure'!AO21</f>
        <v>3.4</v>
      </c>
      <c r="J19" s="44" t="n">
        <f aca="false">'Hazard &amp; Exposure'!AP21</f>
        <v>4</v>
      </c>
      <c r="K19" s="44" t="n">
        <f aca="false">'Hazard &amp; Exposure'!AQ21</f>
        <v>0</v>
      </c>
      <c r="L19" s="44" t="n">
        <f aca="false">'Hazard &amp; Exposure'!AR21</f>
        <v>0</v>
      </c>
      <c r="M19" s="44" t="n">
        <f aca="false">'Hazard &amp; Exposure'!AU21</f>
        <v>1</v>
      </c>
      <c r="N19" s="44" t="n">
        <f aca="false">'Hazard &amp; Exposure'!DC21</f>
        <v>1.5</v>
      </c>
      <c r="O19" s="41" t="n">
        <f aca="false">'Hazard &amp; Exposure'!DI21</f>
        <v>0.3</v>
      </c>
      <c r="P19" s="44" t="n">
        <f aca="false">'Hazard &amp; Exposure'!DE21</f>
        <v>0.4</v>
      </c>
      <c r="Q19" s="44" t="n">
        <f aca="false">'Hazard &amp; Exposure'!DH21</f>
        <v>0</v>
      </c>
      <c r="R19" s="41" t="n">
        <f aca="false">ROUND((10-GEOMEAN(((10-S19)/10*9+1),((10-W19)/10*9+1)))/9*10,1)</f>
        <v>2.5</v>
      </c>
      <c r="S19" s="41" t="n">
        <f aca="false">Vulnerability!O21</f>
        <v>0.3</v>
      </c>
      <c r="T19" s="45" t="n">
        <f aca="false">Vulnerability!E21</f>
        <v>0</v>
      </c>
      <c r="U19" s="45" t="n">
        <f aca="false">Vulnerability!H21</f>
        <v>0.6</v>
      </c>
      <c r="V19" s="45" t="n">
        <f aca="false">Vulnerability!N21</f>
        <v>0.4</v>
      </c>
      <c r="W19" s="41" t="n">
        <f aca="false">Vulnerability!AM21</f>
        <v>4.2</v>
      </c>
      <c r="X19" s="45" t="n">
        <f aca="false">Vulnerability!T21</f>
        <v>6.7</v>
      </c>
      <c r="Y19" s="46" t="n">
        <f aca="false">Vulnerability!AB21</f>
        <v>0.1</v>
      </c>
      <c r="Z19" s="46" t="n">
        <f aca="false">Vulnerability!AE21</f>
        <v>0.3</v>
      </c>
      <c r="AA19" s="46" t="n">
        <f aca="false">Vulnerability!AH21</f>
        <v>0.4</v>
      </c>
      <c r="AB19" s="46" t="n">
        <f aca="false">Vulnerability!AK21</f>
        <v>0.1</v>
      </c>
      <c r="AC19" s="45" t="n">
        <f aca="false">Vulnerability!AL21</f>
        <v>0.2</v>
      </c>
      <c r="AD19" s="41" t="n">
        <f aca="false">ROUND((10-GEOMEAN(((10-AE19)/10*9+1),((10-AH19)/10*9+1)))/9*10,1)</f>
        <v>1.9</v>
      </c>
      <c r="AE19" s="41" t="n">
        <f aca="false">'Lack of Coping Capacity'!H21</f>
        <v>2.8</v>
      </c>
      <c r="AF19" s="47" t="str">
        <f aca="false">'Lack of Coping Capacity'!D21</f>
        <v>x</v>
      </c>
      <c r="AG19" s="47" t="n">
        <f aca="false">'Lack of Coping Capacity'!G21</f>
        <v>2.8</v>
      </c>
      <c r="AH19" s="41" t="n">
        <f aca="false">'Lack of Coping Capacity'!AA21</f>
        <v>0.9</v>
      </c>
      <c r="AI19" s="47" t="n">
        <f aca="false">'Lack of Coping Capacity'!M21</f>
        <v>2</v>
      </c>
      <c r="AJ19" s="47" t="n">
        <f aca="false">'Lack of Coping Capacity'!R21</f>
        <v>0</v>
      </c>
      <c r="AK19" s="47" t="n">
        <f aca="false">'Lack of Coping Capacity'!Z21</f>
        <v>0.7</v>
      </c>
      <c r="AL19" s="48" t="n">
        <f aca="false">'Imputed and missing data hidden'!BX17</f>
        <v>12</v>
      </c>
      <c r="AM19" s="49" t="n">
        <f aca="false">AL19/51</f>
        <v>0.235294117647059</v>
      </c>
      <c r="AN19" s="48" t="str">
        <f aca="false">IF(Q19&gt;=7,"YES","")</f>
        <v/>
      </c>
      <c r="AO19" s="50" t="n">
        <f aca="false">'Indicator Date hidden2'!BY18</f>
        <v>0.285714285714286</v>
      </c>
    </row>
    <row r="20" customFormat="false" ht="14.5" hidden="false" customHeight="false" outlineLevel="0" collapsed="false">
      <c r="A20" s="40" t="str">
        <f aca="false">'Indicator Data'!A22</f>
        <v>Belize</v>
      </c>
      <c r="B20" s="40" t="str">
        <f aca="false">'Indicator Data'!B22</f>
        <v>BLZ</v>
      </c>
      <c r="C20" s="41" t="n">
        <f aca="false">ROUND(G20^(1/3)*R20^(1/3)*AD20^(1/3),1)</f>
        <v>3.9</v>
      </c>
      <c r="D20" s="41" t="str">
        <f aca="false">IF(C20&gt;=6.5,"Very High",IF(C20&gt;=5,"High",IF(C20&gt;=3.5,"Medium",IF(C20&gt;=2,"Low","Very Low"))))</f>
        <v>Medium</v>
      </c>
      <c r="E20" s="42" t="n">
        <f aca="false">_xlfn.RANK.EQ(C20,C$4:C$194)</f>
        <v>79</v>
      </c>
      <c r="F20" s="43" t="n">
        <f aca="false">VLOOKUP($B20,'Lack of Reliability Index'!$A$2:$H$192,8,0)</f>
        <v>5.21739130434783</v>
      </c>
      <c r="G20" s="41" t="n">
        <f aca="false">ROUND((10-GEOMEAN(((10-H20)/10*9+1),((10-O20)/10*9+1)))/9*10,1)</f>
        <v>3.2</v>
      </c>
      <c r="H20" s="41" t="n">
        <f aca="false">'Hazard &amp; Exposure'!DD22</f>
        <v>5.5</v>
      </c>
      <c r="I20" s="44" t="n">
        <f aca="false">'Hazard &amp; Exposure'!AO22</f>
        <v>2.4</v>
      </c>
      <c r="J20" s="44" t="n">
        <f aca="false">'Hazard &amp; Exposure'!AP22</f>
        <v>8.4</v>
      </c>
      <c r="K20" s="44" t="n">
        <f aca="false">'Hazard &amp; Exposure'!AQ22</f>
        <v>5.3</v>
      </c>
      <c r="L20" s="44" t="n">
        <f aca="false">'Hazard &amp; Exposure'!AR22</f>
        <v>7.2</v>
      </c>
      <c r="M20" s="44" t="n">
        <f aca="false">'Hazard &amp; Exposure'!AU22</f>
        <v>2.4</v>
      </c>
      <c r="N20" s="44" t="n">
        <f aca="false">'Hazard &amp; Exposure'!DC22</f>
        <v>4.3</v>
      </c>
      <c r="O20" s="41" t="n">
        <f aca="false">'Hazard &amp; Exposure'!DI22</f>
        <v>0</v>
      </c>
      <c r="P20" s="44" t="n">
        <f aca="false">'Hazard &amp; Exposure'!DE22</f>
        <v>0</v>
      </c>
      <c r="Q20" s="44" t="n">
        <f aca="false">'Hazard &amp; Exposure'!DH22</f>
        <v>0</v>
      </c>
      <c r="R20" s="41" t="n">
        <f aca="false">ROUND((10-GEOMEAN(((10-S20)/10*9+1),((10-W20)/10*9+1)))/9*10,1)</f>
        <v>3.6</v>
      </c>
      <c r="S20" s="41" t="n">
        <f aca="false">Vulnerability!O22</f>
        <v>4</v>
      </c>
      <c r="T20" s="45" t="n">
        <f aca="false">Vulnerability!E22</f>
        <v>4.2</v>
      </c>
      <c r="U20" s="45" t="n">
        <f aca="false">Vulnerability!H22</f>
        <v>5.5</v>
      </c>
      <c r="V20" s="45" t="n">
        <f aca="false">Vulnerability!N22</f>
        <v>2.1</v>
      </c>
      <c r="W20" s="41" t="n">
        <f aca="false">Vulnerability!AM22</f>
        <v>3.1</v>
      </c>
      <c r="X20" s="45" t="n">
        <f aca="false">Vulnerability!T22</f>
        <v>3.9</v>
      </c>
      <c r="Y20" s="46" t="n">
        <f aca="false">Vulnerability!AB22</f>
        <v>0.8</v>
      </c>
      <c r="Z20" s="46" t="n">
        <f aca="false">Vulnerability!AE22</f>
        <v>1</v>
      </c>
      <c r="AA20" s="46" t="n">
        <f aca="false">Vulnerability!AH22</f>
        <v>3.7</v>
      </c>
      <c r="AB20" s="46" t="n">
        <f aca="false">Vulnerability!AK22</f>
        <v>2.6</v>
      </c>
      <c r="AC20" s="45" t="n">
        <f aca="false">Vulnerability!AL22</f>
        <v>2.1</v>
      </c>
      <c r="AD20" s="41" t="n">
        <f aca="false">ROUND((10-GEOMEAN(((10-AE20)/10*9+1),((10-AH20)/10*9+1)))/9*10,1)</f>
        <v>5.2</v>
      </c>
      <c r="AE20" s="41" t="n">
        <f aca="false">'Lack of Coping Capacity'!H22</f>
        <v>6.3</v>
      </c>
      <c r="AF20" s="47" t="str">
        <f aca="false">'Lack of Coping Capacity'!D22</f>
        <v>x</v>
      </c>
      <c r="AG20" s="47" t="n">
        <f aca="false">'Lack of Coping Capacity'!G22</f>
        <v>6.3</v>
      </c>
      <c r="AH20" s="41" t="n">
        <f aca="false">'Lack of Coping Capacity'!AA22</f>
        <v>3.9</v>
      </c>
      <c r="AI20" s="47" t="n">
        <f aca="false">'Lack of Coping Capacity'!M22</f>
        <v>4</v>
      </c>
      <c r="AJ20" s="47" t="n">
        <f aca="false">'Lack of Coping Capacity'!R22</f>
        <v>3</v>
      </c>
      <c r="AK20" s="47" t="n">
        <f aca="false">'Lack of Coping Capacity'!Z22</f>
        <v>4.8</v>
      </c>
      <c r="AL20" s="48" t="n">
        <f aca="false">'Imputed and missing data hidden'!BX18</f>
        <v>10</v>
      </c>
      <c r="AM20" s="49" t="n">
        <f aca="false">AL20/51</f>
        <v>0.196078431372549</v>
      </c>
      <c r="AN20" s="48" t="str">
        <f aca="false">IF(Q20&gt;=7,"YES","")</f>
        <v/>
      </c>
      <c r="AO20" s="50" t="n">
        <f aca="false">'Indicator Date hidden2'!BY19</f>
        <v>0.478260869565218</v>
      </c>
    </row>
    <row r="21" customFormat="false" ht="14.5" hidden="false" customHeight="false" outlineLevel="0" collapsed="false">
      <c r="A21" s="40" t="str">
        <f aca="false">'Indicator Data'!A23</f>
        <v>Benin</v>
      </c>
      <c r="B21" s="40" t="str">
        <f aca="false">'Indicator Data'!B23</f>
        <v>BEN</v>
      </c>
      <c r="C21" s="41" t="n">
        <f aca="false">ROUND(G21^(1/3)*R21^(1/3)*AD21^(1/3),1)</f>
        <v>3.8</v>
      </c>
      <c r="D21" s="41" t="str">
        <f aca="false">IF(C21&gt;=6.5,"Very High",IF(C21&gt;=5,"High",IF(C21&gt;=3.5,"Medium",IF(C21&gt;=2,"Low","Very Low"))))</f>
        <v>Medium</v>
      </c>
      <c r="E21" s="42" t="n">
        <f aca="false">_xlfn.RANK.EQ(C21,C$4:C$194)</f>
        <v>83</v>
      </c>
      <c r="F21" s="43" t="n">
        <f aca="false">VLOOKUP($B21,'Lack of Reliability Index'!$A$2:$H$192,8,0)</f>
        <v>1.14337899543379</v>
      </c>
      <c r="G21" s="41" t="n">
        <f aca="false">ROUND((10-GEOMEAN(((10-H21)/10*9+1),((10-O21)/10*9+1)))/9*10,1)</f>
        <v>1.7</v>
      </c>
      <c r="H21" s="41" t="n">
        <f aca="false">'Hazard &amp; Exposure'!DD23</f>
        <v>2.9</v>
      </c>
      <c r="I21" s="44" t="n">
        <f aca="false">'Hazard &amp; Exposure'!AO23</f>
        <v>0.1</v>
      </c>
      <c r="J21" s="44" t="n">
        <f aca="false">'Hazard &amp; Exposure'!AP23</f>
        <v>5.1</v>
      </c>
      <c r="K21" s="44" t="n">
        <f aca="false">'Hazard &amp; Exposure'!AQ23</f>
        <v>0</v>
      </c>
      <c r="L21" s="44" t="n">
        <f aca="false">'Hazard &amp; Exposure'!AR23</f>
        <v>0</v>
      </c>
      <c r="M21" s="44" t="n">
        <f aca="false">'Hazard &amp; Exposure'!AU23</f>
        <v>1</v>
      </c>
      <c r="N21" s="44" t="n">
        <f aca="false">'Hazard &amp; Exposure'!DC23</f>
        <v>7.5</v>
      </c>
      <c r="O21" s="41" t="n">
        <f aca="false">'Hazard &amp; Exposure'!DI23</f>
        <v>0.4</v>
      </c>
      <c r="P21" s="44" t="n">
        <f aca="false">'Hazard &amp; Exposure'!DE23</f>
        <v>0.5</v>
      </c>
      <c r="Q21" s="44" t="n">
        <f aca="false">'Hazard &amp; Exposure'!DH23</f>
        <v>0</v>
      </c>
      <c r="R21" s="41" t="n">
        <f aca="false">ROUND((10-GEOMEAN(((10-S21)/10*9+1),((10-W21)/10*9+1)))/9*10,1)</f>
        <v>4.7</v>
      </c>
      <c r="S21" s="41" t="n">
        <f aca="false">Vulnerability!O23</f>
        <v>6.2</v>
      </c>
      <c r="T21" s="45" t="n">
        <f aca="false">Vulnerability!E23</f>
        <v>8.6</v>
      </c>
      <c r="U21" s="45" t="n">
        <f aca="false">Vulnerability!H23</f>
        <v>5.7</v>
      </c>
      <c r="V21" s="45" t="n">
        <f aca="false">Vulnerability!N23</f>
        <v>1.9</v>
      </c>
      <c r="W21" s="41" t="n">
        <f aca="false">Vulnerability!AM23</f>
        <v>2.8</v>
      </c>
      <c r="X21" s="45" t="n">
        <f aca="false">Vulnerability!T23</f>
        <v>2.4</v>
      </c>
      <c r="Y21" s="46" t="n">
        <f aca="false">Vulnerability!AB23</f>
        <v>4.2</v>
      </c>
      <c r="Z21" s="46" t="n">
        <f aca="false">Vulnerability!AE23</f>
        <v>5.2</v>
      </c>
      <c r="AA21" s="46" t="n">
        <f aca="false">Vulnerability!AH23</f>
        <v>0.2</v>
      </c>
      <c r="AB21" s="46" t="n">
        <f aca="false">Vulnerability!AK23</f>
        <v>1.9</v>
      </c>
      <c r="AC21" s="45" t="n">
        <f aca="false">Vulnerability!AL23</f>
        <v>3.1</v>
      </c>
      <c r="AD21" s="41" t="n">
        <f aca="false">ROUND((10-GEOMEAN(((10-AE21)/10*9+1),((10-AH21)/10*9+1)))/9*10,1)</f>
        <v>6.7</v>
      </c>
      <c r="AE21" s="41" t="n">
        <f aca="false">'Lack of Coping Capacity'!H23</f>
        <v>5.6</v>
      </c>
      <c r="AF21" s="47" t="n">
        <f aca="false">'Lack of Coping Capacity'!D23</f>
        <v>5.5</v>
      </c>
      <c r="AG21" s="47" t="n">
        <f aca="false">'Lack of Coping Capacity'!G23</f>
        <v>5.7</v>
      </c>
      <c r="AH21" s="41" t="n">
        <f aca="false">'Lack of Coping Capacity'!AA23</f>
        <v>7.5</v>
      </c>
      <c r="AI21" s="47" t="n">
        <f aca="false">'Lack of Coping Capacity'!M23</f>
        <v>7</v>
      </c>
      <c r="AJ21" s="47" t="n">
        <f aca="false">'Lack of Coping Capacity'!R23</f>
        <v>8.3</v>
      </c>
      <c r="AK21" s="47" t="n">
        <f aca="false">'Lack of Coping Capacity'!Z23</f>
        <v>7.2</v>
      </c>
      <c r="AL21" s="48" t="n">
        <f aca="false">'Imputed and missing data hidden'!BX19</f>
        <v>1</v>
      </c>
      <c r="AM21" s="49" t="n">
        <f aca="false">AL21/51</f>
        <v>0.0196078431372549</v>
      </c>
      <c r="AN21" s="48" t="str">
        <f aca="false">IF(Q21&gt;=7,"YES","")</f>
        <v/>
      </c>
      <c r="AO21" s="50" t="n">
        <f aca="false">'Indicator Date hidden2'!BY20</f>
        <v>0.164383561643836</v>
      </c>
    </row>
    <row r="22" customFormat="false" ht="14.5" hidden="false" customHeight="false" outlineLevel="0" collapsed="false">
      <c r="A22" s="40" t="str">
        <f aca="false">'Indicator Data'!A24</f>
        <v>Bhutan</v>
      </c>
      <c r="B22" s="40" t="str">
        <f aca="false">'Indicator Data'!B24</f>
        <v>BTN</v>
      </c>
      <c r="C22" s="41" t="n">
        <f aca="false">ROUND(G22^(1/3)*R22^(1/3)*AD22^(1/3),1)</f>
        <v>3.1</v>
      </c>
      <c r="D22" s="41" t="str">
        <f aca="false">IF(C22&gt;=6.5,"Very High",IF(C22&gt;=5,"High",IF(C22&gt;=3.5,"Medium",IF(C22&gt;=2,"Low","Very Low"))))</f>
        <v>Low</v>
      </c>
      <c r="E22" s="42" t="n">
        <f aca="false">_xlfn.RANK.EQ(C22,C$4:C$194)</f>
        <v>112</v>
      </c>
      <c r="F22" s="43" t="n">
        <f aca="false">VLOOKUP($B22,'Lack of Reliability Index'!$A$2:$H$192,8,0)</f>
        <v>4.01481481481482</v>
      </c>
      <c r="G22" s="41" t="n">
        <f aca="false">ROUND((10-GEOMEAN(((10-H22)/10*9+1),((10-O22)/10*9+1)))/9*10,1)</f>
        <v>2</v>
      </c>
      <c r="H22" s="41" t="n">
        <f aca="false">'Hazard &amp; Exposure'!DD24</f>
        <v>3.5</v>
      </c>
      <c r="I22" s="44" t="n">
        <f aca="false">'Hazard &amp; Exposure'!AO24</f>
        <v>7.4</v>
      </c>
      <c r="J22" s="44" t="n">
        <f aca="false">'Hazard &amp; Exposure'!AP24</f>
        <v>5.1</v>
      </c>
      <c r="K22" s="44" t="n">
        <f aca="false">'Hazard &amp; Exposure'!AQ24</f>
        <v>0</v>
      </c>
      <c r="L22" s="44" t="n">
        <f aca="false">'Hazard &amp; Exposure'!AR24</f>
        <v>0</v>
      </c>
      <c r="M22" s="44" t="n">
        <f aca="false">'Hazard &amp; Exposure'!AU24</f>
        <v>0</v>
      </c>
      <c r="N22" s="44" t="n">
        <f aca="false">'Hazard &amp; Exposure'!DC24</f>
        <v>4.9</v>
      </c>
      <c r="O22" s="41" t="n">
        <f aca="false">'Hazard &amp; Exposure'!DI24</f>
        <v>0.1</v>
      </c>
      <c r="P22" s="44" t="n">
        <f aca="false">'Hazard &amp; Exposure'!DE24</f>
        <v>0.1</v>
      </c>
      <c r="Q22" s="44" t="n">
        <f aca="false">'Hazard &amp; Exposure'!DH24</f>
        <v>0</v>
      </c>
      <c r="R22" s="41" t="n">
        <f aca="false">ROUND((10-GEOMEAN(((10-S22)/10*9+1),((10-W22)/10*9+1)))/9*10,1)</f>
        <v>3.5</v>
      </c>
      <c r="S22" s="41" t="n">
        <f aca="false">Vulnerability!O24</f>
        <v>5.3</v>
      </c>
      <c r="T22" s="45" t="n">
        <f aca="false">Vulnerability!E24</f>
        <v>6.9</v>
      </c>
      <c r="U22" s="45" t="n">
        <f aca="false">Vulnerability!H24</f>
        <v>4.4</v>
      </c>
      <c r="V22" s="45" t="n">
        <f aca="false">Vulnerability!N24</f>
        <v>3.1</v>
      </c>
      <c r="W22" s="41" t="n">
        <f aca="false">Vulnerability!AM24</f>
        <v>1.2</v>
      </c>
      <c r="X22" s="45" t="n">
        <f aca="false">Vulnerability!T24</f>
        <v>0</v>
      </c>
      <c r="Y22" s="46" t="n">
        <f aca="false">Vulnerability!AB24</f>
        <v>1.7</v>
      </c>
      <c r="Z22" s="46" t="n">
        <f aca="false">Vulnerability!AE24</f>
        <v>2.5</v>
      </c>
      <c r="AA22" s="46" t="n">
        <f aca="false">Vulnerability!AH24</f>
        <v>0</v>
      </c>
      <c r="AB22" s="46" t="n">
        <f aca="false">Vulnerability!AK24</f>
        <v>4.2</v>
      </c>
      <c r="AC22" s="45" t="n">
        <f aca="false">Vulnerability!AL24</f>
        <v>2.2</v>
      </c>
      <c r="AD22" s="41" t="n">
        <f aca="false">ROUND((10-GEOMEAN(((10-AE22)/10*9+1),((10-AH22)/10*9+1)))/9*10,1)</f>
        <v>4.4</v>
      </c>
      <c r="AE22" s="41" t="n">
        <f aca="false">'Lack of Coping Capacity'!H24</f>
        <v>4.2</v>
      </c>
      <c r="AF22" s="47" t="n">
        <f aca="false">'Lack of Coping Capacity'!D24</f>
        <v>4.5</v>
      </c>
      <c r="AG22" s="47" t="n">
        <f aca="false">'Lack of Coping Capacity'!G24</f>
        <v>3.8</v>
      </c>
      <c r="AH22" s="41" t="n">
        <f aca="false">'Lack of Coping Capacity'!AA24</f>
        <v>4.5</v>
      </c>
      <c r="AI22" s="47" t="n">
        <f aca="false">'Lack of Coping Capacity'!M24</f>
        <v>4</v>
      </c>
      <c r="AJ22" s="47" t="n">
        <f aca="false">'Lack of Coping Capacity'!R24</f>
        <v>4.3</v>
      </c>
      <c r="AK22" s="47" t="n">
        <f aca="false">'Lack of Coping Capacity'!Z24</f>
        <v>5.2</v>
      </c>
      <c r="AL22" s="48" t="n">
        <f aca="false">'Imputed and missing data hidden'!BX20</f>
        <v>7</v>
      </c>
      <c r="AM22" s="49" t="n">
        <f aca="false">AL22/51</f>
        <v>0.137254901960784</v>
      </c>
      <c r="AN22" s="48" t="str">
        <f aca="false">IF(Q22&gt;=7,"YES","")</f>
        <v/>
      </c>
      <c r="AO22" s="50" t="n">
        <f aca="false">'Indicator Date hidden2'!BY21</f>
        <v>0.402777777777778</v>
      </c>
    </row>
    <row r="23" customFormat="false" ht="14.5" hidden="false" customHeight="false" outlineLevel="0" collapsed="false">
      <c r="A23" s="40" t="str">
        <f aca="false">'Indicator Data'!A25</f>
        <v>Bolivia</v>
      </c>
      <c r="B23" s="40" t="str">
        <f aca="false">'Indicator Data'!B25</f>
        <v>BOL</v>
      </c>
      <c r="C23" s="41" t="n">
        <f aca="false">ROUND(G23^(1/3)*R23^(1/3)*AD23^(1/3),1)</f>
        <v>4</v>
      </c>
      <c r="D23" s="41" t="str">
        <f aca="false">IF(C23&gt;=6.5,"Very High",IF(C23&gt;=5,"High",IF(C23&gt;=3.5,"Medium",IF(C23&gt;=2,"Low","Very Low"))))</f>
        <v>Medium</v>
      </c>
      <c r="E23" s="42" t="n">
        <f aca="false">_xlfn.RANK.EQ(C23,C$4:C$194)</f>
        <v>75</v>
      </c>
      <c r="F23" s="43" t="n">
        <f aca="false">VLOOKUP($B23,'Lack of Reliability Index'!$A$2:$H$192,8,0)</f>
        <v>2.50810810810811</v>
      </c>
      <c r="G23" s="41" t="n">
        <f aca="false">ROUND((10-GEOMEAN(((10-H23)/10*9+1),((10-O23)/10*9+1)))/9*10,1)</f>
        <v>3.1</v>
      </c>
      <c r="H23" s="41" t="n">
        <f aca="false">'Hazard &amp; Exposure'!DD25</f>
        <v>4.8</v>
      </c>
      <c r="I23" s="44" t="n">
        <f aca="false">'Hazard &amp; Exposure'!AO25</f>
        <v>7.7</v>
      </c>
      <c r="J23" s="44" t="n">
        <f aca="false">'Hazard &amp; Exposure'!AP25</f>
        <v>5.5</v>
      </c>
      <c r="K23" s="44" t="n">
        <f aca="false">'Hazard &amp; Exposure'!AQ25</f>
        <v>0</v>
      </c>
      <c r="L23" s="44" t="n">
        <f aca="false">'Hazard &amp; Exposure'!AR25</f>
        <v>0</v>
      </c>
      <c r="M23" s="44" t="n">
        <f aca="false">'Hazard &amp; Exposure'!AU25</f>
        <v>6.5</v>
      </c>
      <c r="N23" s="44" t="n">
        <f aca="false">'Hazard &amp; Exposure'!DC25</f>
        <v>5.3</v>
      </c>
      <c r="O23" s="41" t="n">
        <f aca="false">'Hazard &amp; Exposure'!DI25</f>
        <v>0.9</v>
      </c>
      <c r="P23" s="44" t="n">
        <f aca="false">'Hazard &amp; Exposure'!DE25</f>
        <v>1.3</v>
      </c>
      <c r="Q23" s="44" t="n">
        <f aca="false">'Hazard &amp; Exposure'!DH25</f>
        <v>0</v>
      </c>
      <c r="R23" s="41" t="n">
        <f aca="false">ROUND((10-GEOMEAN(((10-S23)/10*9+1),((10-W23)/10*9+1)))/9*10,1)</f>
        <v>3.8</v>
      </c>
      <c r="S23" s="41" t="n">
        <f aca="false">Vulnerability!O25</f>
        <v>4.4</v>
      </c>
      <c r="T23" s="45" t="n">
        <f aca="false">Vulnerability!E25</f>
        <v>5.8</v>
      </c>
      <c r="U23" s="45" t="n">
        <f aca="false">Vulnerability!H25</f>
        <v>5.1</v>
      </c>
      <c r="V23" s="45" t="n">
        <f aca="false">Vulnerability!N25</f>
        <v>0.9</v>
      </c>
      <c r="W23" s="41" t="n">
        <f aca="false">Vulnerability!AM25</f>
        <v>3.2</v>
      </c>
      <c r="X23" s="45" t="n">
        <f aca="false">Vulnerability!T25</f>
        <v>3.5</v>
      </c>
      <c r="Y23" s="46" t="n">
        <f aca="false">Vulnerability!AB25</f>
        <v>0.7</v>
      </c>
      <c r="Z23" s="46" t="n">
        <f aca="false">Vulnerability!AE25</f>
        <v>1.4</v>
      </c>
      <c r="AA23" s="46" t="n">
        <f aca="false">Vulnerability!AH25</f>
        <v>4.4</v>
      </c>
      <c r="AB23" s="46" t="n">
        <f aca="false">Vulnerability!AK25</f>
        <v>4.2</v>
      </c>
      <c r="AC23" s="45" t="n">
        <f aca="false">Vulnerability!AL25</f>
        <v>2.8</v>
      </c>
      <c r="AD23" s="41" t="n">
        <f aca="false">ROUND((10-GEOMEAN(((10-AE23)/10*9+1),((10-AH23)/10*9+1)))/9*10,1)</f>
        <v>5.3</v>
      </c>
      <c r="AE23" s="41" t="n">
        <f aca="false">'Lack of Coping Capacity'!H25</f>
        <v>6.1</v>
      </c>
      <c r="AF23" s="47" t="n">
        <f aca="false">'Lack of Coping Capacity'!D25</f>
        <v>5.6</v>
      </c>
      <c r="AG23" s="47" t="n">
        <f aca="false">'Lack of Coping Capacity'!G25</f>
        <v>6.6</v>
      </c>
      <c r="AH23" s="41" t="n">
        <f aca="false">'Lack of Coping Capacity'!AA25</f>
        <v>4.4</v>
      </c>
      <c r="AI23" s="47" t="n">
        <f aca="false">'Lack of Coping Capacity'!M25</f>
        <v>2.7</v>
      </c>
      <c r="AJ23" s="47" t="n">
        <f aca="false">'Lack of Coping Capacity'!R25</f>
        <v>4.8</v>
      </c>
      <c r="AK23" s="47" t="n">
        <f aca="false">'Lack of Coping Capacity'!Z25</f>
        <v>5.6</v>
      </c>
      <c r="AL23" s="48" t="n">
        <f aca="false">'Imputed and missing data hidden'!BX21</f>
        <v>4</v>
      </c>
      <c r="AM23" s="49" t="n">
        <f aca="false">AL23/51</f>
        <v>0.0784313725490196</v>
      </c>
      <c r="AN23" s="48" t="str">
        <f aca="false">IF(Q23&gt;=7,"YES","")</f>
        <v/>
      </c>
      <c r="AO23" s="50" t="n">
        <f aca="false">'Indicator Date hidden2'!BY22</f>
        <v>0.27027027027027</v>
      </c>
    </row>
    <row r="24" customFormat="false" ht="14.5" hidden="false" customHeight="false" outlineLevel="0" collapsed="false">
      <c r="A24" s="40" t="str">
        <f aca="false">'Indicator Data'!A26</f>
        <v>Bosnia and Herzegovina</v>
      </c>
      <c r="B24" s="40" t="str">
        <f aca="false">'Indicator Data'!B26</f>
        <v>BIH</v>
      </c>
      <c r="C24" s="41" t="n">
        <f aca="false">ROUND(G24^(1/3)*R24^(1/3)*AD24^(1/3),1)</f>
        <v>3.5</v>
      </c>
      <c r="D24" s="41" t="str">
        <f aca="false">IF(C24&gt;=6.5,"Very High",IF(C24&gt;=5,"High",IF(C24&gt;=3.5,"Medium",IF(C24&gt;=2,"Low","Very Low"))))</f>
        <v>Medium</v>
      </c>
      <c r="E24" s="42" t="n">
        <f aca="false">_xlfn.RANK.EQ(C24,C$4:C$194)</f>
        <v>94</v>
      </c>
      <c r="F24" s="43" t="n">
        <f aca="false">VLOOKUP($B24,'Lack of Reliability Index'!$A$2:$H$192,8,0)</f>
        <v>6.4</v>
      </c>
      <c r="G24" s="41" t="n">
        <f aca="false">ROUND((10-GEOMEAN(((10-H24)/10*9+1),((10-O24)/10*9+1)))/9*10,1)</f>
        <v>2.3</v>
      </c>
      <c r="H24" s="41" t="n">
        <f aca="false">'Hazard &amp; Exposure'!DD26</f>
        <v>4</v>
      </c>
      <c r="I24" s="44" t="n">
        <f aca="false">'Hazard &amp; Exposure'!AO26</f>
        <v>6.3</v>
      </c>
      <c r="J24" s="44" t="n">
        <f aca="false">'Hazard &amp; Exposure'!AP26</f>
        <v>7.1</v>
      </c>
      <c r="K24" s="44" t="n">
        <f aca="false">'Hazard &amp; Exposure'!AQ26</f>
        <v>3.1</v>
      </c>
      <c r="L24" s="44" t="n">
        <f aca="false">'Hazard &amp; Exposure'!AR26</f>
        <v>0</v>
      </c>
      <c r="M24" s="44" t="n">
        <f aca="false">'Hazard &amp; Exposure'!AU26</f>
        <v>2.8</v>
      </c>
      <c r="N24" s="44" t="n">
        <f aca="false">'Hazard &amp; Exposure'!DC26</f>
        <v>2.1</v>
      </c>
      <c r="O24" s="41" t="n">
        <f aca="false">'Hazard &amp; Exposure'!DI26</f>
        <v>0.1</v>
      </c>
      <c r="P24" s="44" t="n">
        <f aca="false">'Hazard &amp; Exposure'!DE26</f>
        <v>0.1</v>
      </c>
      <c r="Q24" s="44" t="n">
        <f aca="false">'Hazard &amp; Exposure'!DH26</f>
        <v>0</v>
      </c>
      <c r="R24" s="41" t="n">
        <f aca="false">ROUND((10-GEOMEAN(((10-S24)/10*9+1),((10-W24)/10*9+1)))/9*10,1)</f>
        <v>3.8</v>
      </c>
      <c r="S24" s="41" t="n">
        <f aca="false">Vulnerability!O26</f>
        <v>2.6</v>
      </c>
      <c r="T24" s="45" t="n">
        <f aca="false">Vulnerability!E26</f>
        <v>2.9</v>
      </c>
      <c r="U24" s="45" t="n">
        <f aca="false">Vulnerability!H26</f>
        <v>2</v>
      </c>
      <c r="V24" s="45" t="n">
        <f aca="false">Vulnerability!N26</f>
        <v>2.6</v>
      </c>
      <c r="W24" s="41" t="n">
        <f aca="false">Vulnerability!AM26</f>
        <v>4.9</v>
      </c>
      <c r="X24" s="45" t="n">
        <f aca="false">Vulnerability!T26</f>
        <v>7</v>
      </c>
      <c r="Y24" s="46" t="n">
        <f aca="false">Vulnerability!AB26</f>
        <v>0.3</v>
      </c>
      <c r="Z24" s="46" t="n">
        <f aca="false">Vulnerability!AE26</f>
        <v>0.4</v>
      </c>
      <c r="AA24" s="46" t="n">
        <f aca="false">Vulnerability!AH26</f>
        <v>4</v>
      </c>
      <c r="AB24" s="46" t="n">
        <f aca="false">Vulnerability!AK26</f>
        <v>1.2</v>
      </c>
      <c r="AC24" s="45" t="n">
        <f aca="false">Vulnerability!AL26</f>
        <v>1.6</v>
      </c>
      <c r="AD24" s="41" t="n">
        <f aca="false">ROUND((10-GEOMEAN(((10-AE24)/10*9+1),((10-AH24)/10*9+1)))/9*10,1)</f>
        <v>4.9</v>
      </c>
      <c r="AE24" s="41" t="n">
        <f aca="false">'Lack of Coping Capacity'!H26</f>
        <v>6.8</v>
      </c>
      <c r="AF24" s="47" t="str">
        <f aca="false">'Lack of Coping Capacity'!D26</f>
        <v>x</v>
      </c>
      <c r="AG24" s="47" t="n">
        <f aca="false">'Lack of Coping Capacity'!G26</f>
        <v>6.8</v>
      </c>
      <c r="AH24" s="41" t="n">
        <f aca="false">'Lack of Coping Capacity'!AA26</f>
        <v>2.3</v>
      </c>
      <c r="AI24" s="47" t="n">
        <f aca="false">'Lack of Coping Capacity'!M26</f>
        <v>2.1</v>
      </c>
      <c r="AJ24" s="47" t="n">
        <f aca="false">'Lack of Coping Capacity'!R26</f>
        <v>1.3</v>
      </c>
      <c r="AK24" s="47" t="n">
        <f aca="false">'Lack of Coping Capacity'!Z26</f>
        <v>3.6</v>
      </c>
      <c r="AL24" s="48" t="n">
        <f aca="false">'Imputed and missing data hidden'!BX22</f>
        <v>9</v>
      </c>
      <c r="AM24" s="49" t="n">
        <f aca="false">AL24/51</f>
        <v>0.176470588235294</v>
      </c>
      <c r="AN24" s="48" t="str">
        <f aca="false">IF(Q24&gt;=7,"YES","")</f>
        <v/>
      </c>
      <c r="AO24" s="50" t="n">
        <f aca="false">'Indicator Date hidden2'!BY23</f>
        <v>0.764705882352941</v>
      </c>
    </row>
    <row r="25" customFormat="false" ht="14.5" hidden="false" customHeight="false" outlineLevel="0" collapsed="false">
      <c r="A25" s="40" t="str">
        <f aca="false">'Indicator Data'!A27</f>
        <v>Botswana</v>
      </c>
      <c r="B25" s="40" t="str">
        <f aca="false">'Indicator Data'!B27</f>
        <v>BWA</v>
      </c>
      <c r="C25" s="41" t="n">
        <f aca="false">ROUND(G25^(1/3)*R25^(1/3)*AD25^(1/3),1)</f>
        <v>2.9</v>
      </c>
      <c r="D25" s="41" t="str">
        <f aca="false">IF(C25&gt;=6.5,"Very High",IF(C25&gt;=5,"High",IF(C25&gt;=3.5,"Medium",IF(C25&gt;=2,"Low","Very Low"))))</f>
        <v>Low</v>
      </c>
      <c r="E25" s="42" t="n">
        <f aca="false">_xlfn.RANK.EQ(C25,C$4:C$194)</f>
        <v>121</v>
      </c>
      <c r="F25" s="43" t="n">
        <f aca="false">VLOOKUP($B25,'Lack of Reliability Index'!$A$2:$H$192,8,0)</f>
        <v>2.82816901408451</v>
      </c>
      <c r="G25" s="41" t="n">
        <f aca="false">ROUND((10-GEOMEAN(((10-H25)/10*9+1),((10-O25)/10*9+1)))/9*10,1)</f>
        <v>1.5</v>
      </c>
      <c r="H25" s="41" t="n">
        <f aca="false">'Hazard &amp; Exposure'!DD27</f>
        <v>2.7</v>
      </c>
      <c r="I25" s="44" t="n">
        <f aca="false">'Hazard &amp; Exposure'!AO27</f>
        <v>0.1</v>
      </c>
      <c r="J25" s="44" t="n">
        <f aca="false">'Hazard &amp; Exposure'!AP27</f>
        <v>4.8</v>
      </c>
      <c r="K25" s="44" t="n">
        <f aca="false">'Hazard &amp; Exposure'!AQ27</f>
        <v>0</v>
      </c>
      <c r="L25" s="44" t="n">
        <f aca="false">'Hazard &amp; Exposure'!AR27</f>
        <v>0</v>
      </c>
      <c r="M25" s="44" t="n">
        <f aca="false">'Hazard &amp; Exposure'!AU27</f>
        <v>5.6</v>
      </c>
      <c r="N25" s="44" t="n">
        <f aca="false">'Hazard &amp; Exposure'!DC27</f>
        <v>3.7</v>
      </c>
      <c r="O25" s="41" t="n">
        <f aca="false">'Hazard &amp; Exposure'!DI27</f>
        <v>0.1</v>
      </c>
      <c r="P25" s="44" t="n">
        <f aca="false">'Hazard &amp; Exposure'!DE27</f>
        <v>0.1</v>
      </c>
      <c r="Q25" s="44" t="n">
        <f aca="false">'Hazard &amp; Exposure'!DH27</f>
        <v>0</v>
      </c>
      <c r="R25" s="41" t="n">
        <f aca="false">ROUND((10-GEOMEAN(((10-S25)/10*9+1),((10-W25)/10*9+1)))/9*10,1)</f>
        <v>3.6</v>
      </c>
      <c r="S25" s="41" t="n">
        <f aca="false">Vulnerability!O27</f>
        <v>4.5</v>
      </c>
      <c r="T25" s="45" t="n">
        <f aca="false">Vulnerability!E27</f>
        <v>5.4</v>
      </c>
      <c r="U25" s="45" t="n">
        <f aca="false">Vulnerability!H27</f>
        <v>6.7</v>
      </c>
      <c r="V25" s="45" t="n">
        <f aca="false">Vulnerability!N27</f>
        <v>0.5</v>
      </c>
      <c r="W25" s="41" t="n">
        <f aca="false">Vulnerability!AM27</f>
        <v>2.6</v>
      </c>
      <c r="X25" s="45" t="n">
        <f aca="false">Vulnerability!T27</f>
        <v>1.2</v>
      </c>
      <c r="Y25" s="46" t="n">
        <f aca="false">Vulnerability!AB27</f>
        <v>5.2</v>
      </c>
      <c r="Z25" s="46" t="n">
        <f aca="false">Vulnerability!AE27</f>
        <v>3.4</v>
      </c>
      <c r="AA25" s="46" t="n">
        <f aca="false">Vulnerability!AH27</f>
        <v>0</v>
      </c>
      <c r="AB25" s="46" t="n">
        <f aca="false">Vulnerability!AK27</f>
        <v>5.4</v>
      </c>
      <c r="AC25" s="45" t="n">
        <f aca="false">Vulnerability!AL27</f>
        <v>3.8</v>
      </c>
      <c r="AD25" s="41" t="n">
        <f aca="false">ROUND((10-GEOMEAN(((10-AE25)/10*9+1),((10-AH25)/10*9+1)))/9*10,1)</f>
        <v>4.6</v>
      </c>
      <c r="AE25" s="41" t="n">
        <f aca="false">'Lack of Coping Capacity'!H27</f>
        <v>5.1</v>
      </c>
      <c r="AF25" s="47" t="n">
        <f aca="false">'Lack of Coping Capacity'!D27</f>
        <v>5.6</v>
      </c>
      <c r="AG25" s="47" t="n">
        <f aca="false">'Lack of Coping Capacity'!G27</f>
        <v>4.5</v>
      </c>
      <c r="AH25" s="41" t="n">
        <f aca="false">'Lack of Coping Capacity'!AA27</f>
        <v>4</v>
      </c>
      <c r="AI25" s="47" t="n">
        <f aca="false">'Lack of Coping Capacity'!M27</f>
        <v>2.8</v>
      </c>
      <c r="AJ25" s="47" t="n">
        <f aca="false">'Lack of Coping Capacity'!R27</f>
        <v>4.4</v>
      </c>
      <c r="AK25" s="47" t="n">
        <f aca="false">'Lack of Coping Capacity'!Z27</f>
        <v>4.9</v>
      </c>
      <c r="AL25" s="48" t="n">
        <f aca="false">'Imputed and missing data hidden'!BX23</f>
        <v>3</v>
      </c>
      <c r="AM25" s="49" t="n">
        <f aca="false">AL25/51</f>
        <v>0.0588235294117647</v>
      </c>
      <c r="AN25" s="48" t="str">
        <f aca="false">IF(Q25&gt;=7,"YES","")</f>
        <v/>
      </c>
      <c r="AO25" s="50" t="n">
        <f aca="false">'Indicator Date hidden2'!BY24</f>
        <v>0.380281690140845</v>
      </c>
    </row>
    <row r="26" customFormat="false" ht="14.5" hidden="false" customHeight="false" outlineLevel="0" collapsed="false">
      <c r="A26" s="40" t="str">
        <f aca="false">'Indicator Data'!A28</f>
        <v>Brazil</v>
      </c>
      <c r="B26" s="40" t="str">
        <f aca="false">'Indicator Data'!B28</f>
        <v>BRA</v>
      </c>
      <c r="C26" s="41" t="n">
        <f aca="false">ROUND(G26^(1/3)*R26^(1/3)*AD26^(1/3),1)</f>
        <v>4.5</v>
      </c>
      <c r="D26" s="41" t="str">
        <f aca="false">IF(C26&gt;=6.5,"Very High",IF(C26&gt;=5,"High",IF(C26&gt;=3.5,"Medium",IF(C26&gt;=2,"Low","Very Low"))))</f>
        <v>Medium</v>
      </c>
      <c r="E26" s="42" t="n">
        <f aca="false">_xlfn.RANK.EQ(C26,C$4:C$194)</f>
        <v>55</v>
      </c>
      <c r="F26" s="43" t="n">
        <f aca="false">VLOOKUP($B26,'Lack of Reliability Index'!$A$2:$H$192,8,0)</f>
        <v>4.02347417840376</v>
      </c>
      <c r="G26" s="41" t="n">
        <f aca="false">ROUND((10-GEOMEAN(((10-H26)/10*9+1),((10-O26)/10*9+1)))/9*10,1)</f>
        <v>5.7</v>
      </c>
      <c r="H26" s="41" t="n">
        <f aca="false">'Hazard &amp; Exposure'!DD28</f>
        <v>4</v>
      </c>
      <c r="I26" s="44" t="n">
        <f aca="false">'Hazard &amp; Exposure'!AO28</f>
        <v>1</v>
      </c>
      <c r="J26" s="44" t="n">
        <f aca="false">'Hazard &amp; Exposure'!AP28</f>
        <v>8.1</v>
      </c>
      <c r="K26" s="44" t="n">
        <f aca="false">'Hazard &amp; Exposure'!AQ28</f>
        <v>0</v>
      </c>
      <c r="L26" s="44" t="n">
        <f aca="false">'Hazard &amp; Exposure'!AR28</f>
        <v>0</v>
      </c>
      <c r="M26" s="44" t="n">
        <f aca="false">'Hazard &amp; Exposure'!AU28</f>
        <v>4.5</v>
      </c>
      <c r="N26" s="44" t="n">
        <f aca="false">'Hazard &amp; Exposure'!DC28</f>
        <v>6</v>
      </c>
      <c r="O26" s="41" t="n">
        <f aca="false">'Hazard &amp; Exposure'!DI28</f>
        <v>7</v>
      </c>
      <c r="P26" s="44" t="n">
        <f aca="false">'Hazard &amp; Exposure'!DE28</f>
        <v>10</v>
      </c>
      <c r="Q26" s="44" t="n">
        <f aca="false">'Hazard &amp; Exposure'!DH28</f>
        <v>7</v>
      </c>
      <c r="R26" s="41" t="n">
        <f aca="false">ROUND((10-GEOMEAN(((10-S26)/10*9+1),((10-W26)/10*9+1)))/9*10,1)</f>
        <v>3.8</v>
      </c>
      <c r="S26" s="41" t="n">
        <f aca="false">Vulnerability!O28</f>
        <v>3.3</v>
      </c>
      <c r="T26" s="45" t="n">
        <f aca="false">Vulnerability!E28</f>
        <v>3.7</v>
      </c>
      <c r="U26" s="45" t="n">
        <f aca="false">Vulnerability!H28</f>
        <v>5.7</v>
      </c>
      <c r="V26" s="45" t="n">
        <f aca="false">Vulnerability!N28</f>
        <v>0.1</v>
      </c>
      <c r="W26" s="41" t="n">
        <f aca="false">Vulnerability!AM28</f>
        <v>4.3</v>
      </c>
      <c r="X26" s="45" t="n">
        <f aca="false">Vulnerability!T28</f>
        <v>6.6</v>
      </c>
      <c r="Y26" s="46" t="n">
        <f aca="false">Vulnerability!AB28</f>
        <v>0.7</v>
      </c>
      <c r="Z26" s="46" t="n">
        <f aca="false">Vulnerability!AE28</f>
        <v>1.1</v>
      </c>
      <c r="AA26" s="46" t="n">
        <f aca="false">Vulnerability!AH28</f>
        <v>0.4</v>
      </c>
      <c r="AB26" s="46" t="n">
        <f aca="false">Vulnerability!AK28</f>
        <v>1.2</v>
      </c>
      <c r="AC26" s="45" t="n">
        <f aca="false">Vulnerability!AL28</f>
        <v>0.9</v>
      </c>
      <c r="AD26" s="41" t="n">
        <f aca="false">ROUND((10-GEOMEAN(((10-AE26)/10*9+1),((10-AH26)/10*9+1)))/9*10,1)</f>
        <v>4.3</v>
      </c>
      <c r="AE26" s="41" t="n">
        <f aca="false">'Lack of Coping Capacity'!H28</f>
        <v>5.2</v>
      </c>
      <c r="AF26" s="47" t="n">
        <f aca="false">'Lack of Coping Capacity'!D28</f>
        <v>4.3</v>
      </c>
      <c r="AG26" s="47" t="n">
        <f aca="false">'Lack of Coping Capacity'!G28</f>
        <v>6.1</v>
      </c>
      <c r="AH26" s="41" t="n">
        <f aca="false">'Lack of Coping Capacity'!AA28</f>
        <v>3.2</v>
      </c>
      <c r="AI26" s="47" t="n">
        <f aca="false">'Lack of Coping Capacity'!M28</f>
        <v>2.2</v>
      </c>
      <c r="AJ26" s="47" t="n">
        <f aca="false">'Lack of Coping Capacity'!R28</f>
        <v>3.4</v>
      </c>
      <c r="AK26" s="47" t="n">
        <f aca="false">'Lack of Coping Capacity'!Z28</f>
        <v>4</v>
      </c>
      <c r="AL26" s="48" t="n">
        <f aca="false">'Imputed and missing data hidden'!BX24</f>
        <v>7</v>
      </c>
      <c r="AM26" s="49" t="n">
        <f aca="false">AL26/51</f>
        <v>0.137254901960784</v>
      </c>
      <c r="AN26" s="48" t="str">
        <f aca="false">IF(Q26&gt;=7,"YES","")</f>
        <v>YES</v>
      </c>
      <c r="AO26" s="50" t="n">
        <f aca="false">'Indicator Date hidden2'!BY25</f>
        <v>0.253521126760563</v>
      </c>
    </row>
    <row r="27" customFormat="false" ht="14.5" hidden="false" customHeight="false" outlineLevel="0" collapsed="false">
      <c r="A27" s="40" t="str">
        <f aca="false">'Indicator Data'!A29</f>
        <v>Brunei Darussalam</v>
      </c>
      <c r="B27" s="40" t="str">
        <f aca="false">'Indicator Data'!B29</f>
        <v>BRN</v>
      </c>
      <c r="C27" s="41" t="n">
        <f aca="false">ROUND(G27^(1/3)*R27^(1/3)*AD27^(1/3),1)</f>
        <v>1.8</v>
      </c>
      <c r="D27" s="41" t="str">
        <f aca="false">IF(C27&gt;=6.5,"Very High",IF(C27&gt;=5,"High",IF(C27&gt;=3.5,"Medium",IF(C27&gt;=2,"Low","Very Low"))))</f>
        <v>Very Low</v>
      </c>
      <c r="E27" s="42" t="n">
        <f aca="false">_xlfn.RANK.EQ(C27,C$4:C$194)</f>
        <v>167</v>
      </c>
      <c r="F27" s="43" t="n">
        <f aca="false">VLOOKUP($B27,'Lack of Reliability Index'!$A$2:$H$192,8,0)</f>
        <v>6.35028248587571</v>
      </c>
      <c r="G27" s="41" t="n">
        <f aca="false">ROUND((10-GEOMEAN(((10-H27)/10*9+1),((10-O27)/10*9+1)))/9*10,1)</f>
        <v>1.4</v>
      </c>
      <c r="H27" s="41" t="n">
        <f aca="false">'Hazard &amp; Exposure'!DD29</f>
        <v>2.7</v>
      </c>
      <c r="I27" s="44" t="n">
        <f aca="false">'Hazard &amp; Exposure'!AO29</f>
        <v>0.1</v>
      </c>
      <c r="J27" s="44" t="n">
        <f aca="false">'Hazard &amp; Exposure'!AP29</f>
        <v>1.4</v>
      </c>
      <c r="K27" s="44" t="n">
        <f aca="false">'Hazard &amp; Exposure'!AQ29</f>
        <v>5</v>
      </c>
      <c r="L27" s="44" t="n">
        <f aca="false">'Hazard &amp; Exposure'!AR29</f>
        <v>1.9</v>
      </c>
      <c r="M27" s="44" t="n">
        <f aca="false">'Hazard &amp; Exposure'!AU29</f>
        <v>2.4</v>
      </c>
      <c r="N27" s="44" t="n">
        <f aca="false">'Hazard &amp; Exposure'!DC29</f>
        <v>4.4</v>
      </c>
      <c r="O27" s="41" t="n">
        <f aca="false">'Hazard &amp; Exposure'!DI29</f>
        <v>0</v>
      </c>
      <c r="P27" s="44" t="n">
        <f aca="false">'Hazard &amp; Exposure'!DE29</f>
        <v>0</v>
      </c>
      <c r="Q27" s="44" t="n">
        <f aca="false">'Hazard &amp; Exposure'!DH29</f>
        <v>0</v>
      </c>
      <c r="R27" s="41" t="n">
        <f aca="false">ROUND((10-GEOMEAN(((10-S27)/10*9+1),((10-W27)/10*9+1)))/9*10,1)</f>
        <v>1.1</v>
      </c>
      <c r="S27" s="41" t="n">
        <f aca="false">Vulnerability!O29</f>
        <v>1.5</v>
      </c>
      <c r="T27" s="45" t="n">
        <f aca="false">Vulnerability!E29</f>
        <v>1.2</v>
      </c>
      <c r="U27" s="45" t="n">
        <f aca="false">Vulnerability!H29</f>
        <v>3.4</v>
      </c>
      <c r="V27" s="45" t="n">
        <f aca="false">Vulnerability!N29</f>
        <v>0</v>
      </c>
      <c r="W27" s="41" t="n">
        <f aca="false">Vulnerability!AM29</f>
        <v>0.6</v>
      </c>
      <c r="X27" s="45" t="n">
        <f aca="false">Vulnerability!T29</f>
        <v>0</v>
      </c>
      <c r="Y27" s="46" t="n">
        <f aca="false">Vulnerability!AB29</f>
        <v>0.8</v>
      </c>
      <c r="Z27" s="46" t="n">
        <f aca="false">Vulnerability!AE29</f>
        <v>0.9</v>
      </c>
      <c r="AA27" s="46" t="n">
        <f aca="false">Vulnerability!AH29</f>
        <v>0</v>
      </c>
      <c r="AB27" s="46" t="n">
        <f aca="false">Vulnerability!AK29</f>
        <v>2.4</v>
      </c>
      <c r="AC27" s="45" t="n">
        <f aca="false">Vulnerability!AL29</f>
        <v>1.1</v>
      </c>
      <c r="AD27" s="41" t="n">
        <f aca="false">ROUND((10-GEOMEAN(((10-AE27)/10*9+1),((10-AH27)/10*9+1)))/9*10,1)</f>
        <v>3.5</v>
      </c>
      <c r="AE27" s="41" t="n">
        <f aca="false">'Lack of Coping Capacity'!H29</f>
        <v>4.6</v>
      </c>
      <c r="AF27" s="47" t="n">
        <f aca="false">'Lack of Coping Capacity'!D29</f>
        <v>6</v>
      </c>
      <c r="AG27" s="47" t="n">
        <f aca="false">'Lack of Coping Capacity'!G29</f>
        <v>3.1</v>
      </c>
      <c r="AH27" s="41" t="n">
        <f aca="false">'Lack of Coping Capacity'!AA29</f>
        <v>2.2</v>
      </c>
      <c r="AI27" s="47" t="n">
        <f aca="false">'Lack of Coping Capacity'!M29</f>
        <v>1.3</v>
      </c>
      <c r="AJ27" s="47" t="n">
        <f aca="false">'Lack of Coping Capacity'!R29</f>
        <v>2.5</v>
      </c>
      <c r="AK27" s="47" t="n">
        <f aca="false">'Lack of Coping Capacity'!Z29</f>
        <v>2.9</v>
      </c>
      <c r="AL27" s="48" t="n">
        <f aca="false">'Imputed and missing data hidden'!BX25</f>
        <v>15</v>
      </c>
      <c r="AM27" s="49" t="n">
        <f aca="false">AL27/51</f>
        <v>0.294117647058823</v>
      </c>
      <c r="AN27" s="48" t="str">
        <f aca="false">IF(Q27&gt;=7,"YES","")</f>
        <v/>
      </c>
      <c r="AO27" s="50" t="n">
        <f aca="false">'Indicator Date hidden2'!BY26</f>
        <v>0.440677966101695</v>
      </c>
    </row>
    <row r="28" customFormat="false" ht="14.5" hidden="false" customHeight="false" outlineLevel="0" collapsed="false">
      <c r="A28" s="40" t="str">
        <f aca="false">'Indicator Data'!A30</f>
        <v>Bulgaria</v>
      </c>
      <c r="B28" s="40" t="str">
        <f aca="false">'Indicator Data'!B30</f>
        <v>BGR</v>
      </c>
      <c r="C28" s="41" t="n">
        <f aca="false">ROUND(G28^(1/3)*R28^(1/3)*AD28^(1/3),1)</f>
        <v>2.7</v>
      </c>
      <c r="D28" s="41" t="str">
        <f aca="false">IF(C28&gt;=6.5,"Very High",IF(C28&gt;=5,"High",IF(C28&gt;=3.5,"Medium",IF(C28&gt;=2,"Low","Very Low"))))</f>
        <v>Low</v>
      </c>
      <c r="E28" s="42" t="n">
        <f aca="false">_xlfn.RANK.EQ(C28,C$4:C$194)</f>
        <v>127</v>
      </c>
      <c r="F28" s="43" t="n">
        <f aca="false">VLOOKUP($B28,'Lack of Reliability Index'!$A$2:$H$192,8,0)</f>
        <v>4.60099502487562</v>
      </c>
      <c r="G28" s="41" t="n">
        <f aca="false">ROUND((10-GEOMEAN(((10-H28)/10*9+1),((10-O28)/10*9+1)))/9*10,1)</f>
        <v>2</v>
      </c>
      <c r="H28" s="41" t="n">
        <f aca="false">'Hazard &amp; Exposure'!DD30</f>
        <v>3.6</v>
      </c>
      <c r="I28" s="44" t="n">
        <f aca="false">'Hazard &amp; Exposure'!AO30</f>
        <v>6.6</v>
      </c>
      <c r="J28" s="44" t="n">
        <f aca="false">'Hazard &amp; Exposure'!AP30</f>
        <v>4.9</v>
      </c>
      <c r="K28" s="44" t="n">
        <f aca="false">'Hazard &amp; Exposure'!AQ30</f>
        <v>0</v>
      </c>
      <c r="L28" s="44" t="n">
        <f aca="false">'Hazard &amp; Exposure'!AR30</f>
        <v>0</v>
      </c>
      <c r="M28" s="44" t="n">
        <f aca="false">'Hazard &amp; Exposure'!AU30</f>
        <v>2.7</v>
      </c>
      <c r="N28" s="44" t="n">
        <f aca="false">'Hazard &amp; Exposure'!DC30</f>
        <v>4.8</v>
      </c>
      <c r="O28" s="41" t="n">
        <f aca="false">'Hazard &amp; Exposure'!DI30</f>
        <v>0.1</v>
      </c>
      <c r="P28" s="44" t="n">
        <f aca="false">'Hazard &amp; Exposure'!DE30</f>
        <v>0.1</v>
      </c>
      <c r="Q28" s="44" t="n">
        <f aca="false">'Hazard &amp; Exposure'!DH30</f>
        <v>0</v>
      </c>
      <c r="R28" s="41" t="n">
        <f aca="false">ROUND((10-GEOMEAN(((10-S28)/10*9+1),((10-W28)/10*9+1)))/9*10,1)</f>
        <v>3.2</v>
      </c>
      <c r="S28" s="41" t="n">
        <f aca="false">Vulnerability!O30</f>
        <v>1.8</v>
      </c>
      <c r="T28" s="45" t="n">
        <f aca="false">Vulnerability!E30</f>
        <v>1.7</v>
      </c>
      <c r="U28" s="45" t="n">
        <f aca="false">Vulnerability!H30</f>
        <v>3.3</v>
      </c>
      <c r="V28" s="45" t="n">
        <f aca="false">Vulnerability!N30</f>
        <v>0.3</v>
      </c>
      <c r="W28" s="41" t="n">
        <f aca="false">Vulnerability!AM30</f>
        <v>4.4</v>
      </c>
      <c r="X28" s="45" t="n">
        <f aca="false">Vulnerability!T30</f>
        <v>6.7</v>
      </c>
      <c r="Y28" s="46" t="n">
        <f aca="false">Vulnerability!AB30</f>
        <v>0.2</v>
      </c>
      <c r="Z28" s="46" t="n">
        <f aca="false">Vulnerability!AE30</f>
        <v>0.5</v>
      </c>
      <c r="AA28" s="46" t="n">
        <f aca="false">Vulnerability!AH30</f>
        <v>0</v>
      </c>
      <c r="AB28" s="46" t="n">
        <f aca="false">Vulnerability!AK30</f>
        <v>2.3</v>
      </c>
      <c r="AC28" s="45" t="n">
        <f aca="false">Vulnerability!AL30</f>
        <v>0.8</v>
      </c>
      <c r="AD28" s="41" t="n">
        <f aca="false">ROUND((10-GEOMEAN(((10-AE28)/10*9+1),((10-AH28)/10*9+1)))/9*10,1)</f>
        <v>3.2</v>
      </c>
      <c r="AE28" s="41" t="n">
        <f aca="false">'Lack of Coping Capacity'!H30</f>
        <v>4.4</v>
      </c>
      <c r="AF28" s="47" t="n">
        <f aca="false">'Lack of Coping Capacity'!D30</f>
        <v>3.2</v>
      </c>
      <c r="AG28" s="47" t="n">
        <f aca="false">'Lack of Coping Capacity'!G30</f>
        <v>5.5</v>
      </c>
      <c r="AH28" s="41" t="n">
        <f aca="false">'Lack of Coping Capacity'!AA30</f>
        <v>1.7</v>
      </c>
      <c r="AI28" s="47" t="n">
        <f aca="false">'Lack of Coping Capacity'!M30</f>
        <v>2</v>
      </c>
      <c r="AJ28" s="47" t="n">
        <f aca="false">'Lack of Coping Capacity'!R30</f>
        <v>1.4</v>
      </c>
      <c r="AK28" s="47" t="n">
        <f aca="false">'Lack of Coping Capacity'!Z30</f>
        <v>1.6</v>
      </c>
      <c r="AL28" s="48" t="n">
        <f aca="false">'Imputed and missing data hidden'!BX26</f>
        <v>8</v>
      </c>
      <c r="AM28" s="49" t="n">
        <f aca="false">AL28/51</f>
        <v>0.156862745098039</v>
      </c>
      <c r="AN28" s="48" t="str">
        <f aca="false">IF(Q28&gt;=7,"YES","")</f>
        <v/>
      </c>
      <c r="AO28" s="50" t="n">
        <f aca="false">'Indicator Date hidden2'!BY27</f>
        <v>0.462686567164179</v>
      </c>
    </row>
    <row r="29" customFormat="false" ht="14.5" hidden="false" customHeight="false" outlineLevel="0" collapsed="false">
      <c r="A29" s="40" t="str">
        <f aca="false">'Indicator Data'!A31</f>
        <v>Burkina Faso</v>
      </c>
      <c r="B29" s="40" t="str">
        <f aca="false">'Indicator Data'!B31</f>
        <v>BFA</v>
      </c>
      <c r="C29" s="41" t="n">
        <f aca="false">ROUND(G29^(1/3)*R29^(1/3)*AD29^(1/3),1)</f>
        <v>7</v>
      </c>
      <c r="D29" s="41" t="str">
        <f aca="false">IF(C29&gt;=6.5,"Very High",IF(C29&gt;=5,"High",IF(C29&gt;=3.5,"Medium",IF(C29&gt;=2,"Low","Very Low"))))</f>
        <v>Very High</v>
      </c>
      <c r="E29" s="42" t="n">
        <f aca="false">_xlfn.RANK.EQ(C29,C$4:C$194)</f>
        <v>12</v>
      </c>
      <c r="F29" s="43" t="n">
        <f aca="false">VLOOKUP($B29,'Lack of Reliability Index'!$A$2:$H$192,8,0)</f>
        <v>1.98198198198198</v>
      </c>
      <c r="G29" s="41" t="n">
        <f aca="false">ROUND((10-GEOMEAN(((10-H29)/10*9+1),((10-O29)/10*9+1)))/9*10,1)</f>
        <v>7.1</v>
      </c>
      <c r="H29" s="41" t="n">
        <f aca="false">'Hazard &amp; Exposure'!DD31</f>
        <v>3.6</v>
      </c>
      <c r="I29" s="44" t="n">
        <f aca="false">'Hazard &amp; Exposure'!AO31</f>
        <v>0.1</v>
      </c>
      <c r="J29" s="44" t="n">
        <f aca="false">'Hazard &amp; Exposure'!AP31</f>
        <v>4.6</v>
      </c>
      <c r="K29" s="44" t="n">
        <f aca="false">'Hazard &amp; Exposure'!AQ31</f>
        <v>0</v>
      </c>
      <c r="L29" s="44" t="n">
        <f aca="false">'Hazard &amp; Exposure'!AR31</f>
        <v>0</v>
      </c>
      <c r="M29" s="44" t="n">
        <f aca="false">'Hazard &amp; Exposure'!AU31</f>
        <v>5.6</v>
      </c>
      <c r="N29" s="44" t="n">
        <f aca="false">'Hazard &amp; Exposure'!DC31</f>
        <v>7.3</v>
      </c>
      <c r="O29" s="41" t="n">
        <f aca="false">'Hazard &amp; Exposure'!DI31</f>
        <v>9</v>
      </c>
      <c r="P29" s="44" t="n">
        <f aca="false">'Hazard &amp; Exposure'!DE31</f>
        <v>8.7</v>
      </c>
      <c r="Q29" s="44" t="n">
        <f aca="false">'Hazard &amp; Exposure'!DH31</f>
        <v>9</v>
      </c>
      <c r="R29" s="41" t="n">
        <f aca="false">ROUND((10-GEOMEAN(((10-S29)/10*9+1),((10-W29)/10*9+1)))/9*10,1)</f>
        <v>7.7</v>
      </c>
      <c r="S29" s="41" t="n">
        <f aca="false">Vulnerability!O31</f>
        <v>7.3</v>
      </c>
      <c r="T29" s="45" t="n">
        <f aca="false">Vulnerability!E31</f>
        <v>9.6</v>
      </c>
      <c r="U29" s="45" t="n">
        <f aca="false">Vulnerability!H31</f>
        <v>6.8</v>
      </c>
      <c r="V29" s="45" t="n">
        <f aca="false">Vulnerability!N31</f>
        <v>3.2</v>
      </c>
      <c r="W29" s="41" t="n">
        <f aca="false">Vulnerability!AM31</f>
        <v>8.1</v>
      </c>
      <c r="X29" s="45" t="n">
        <f aca="false">Vulnerability!T31</f>
        <v>9.8</v>
      </c>
      <c r="Y29" s="46" t="n">
        <f aca="false">Vulnerability!AB31</f>
        <v>3.6</v>
      </c>
      <c r="Z29" s="46" t="n">
        <f aca="false">Vulnerability!AE31</f>
        <v>4.8</v>
      </c>
      <c r="AA29" s="46" t="n">
        <f aca="false">Vulnerability!AH31</f>
        <v>3.3</v>
      </c>
      <c r="AB29" s="46" t="n">
        <f aca="false">Vulnerability!AK31</f>
        <v>4.1</v>
      </c>
      <c r="AC29" s="45" t="n">
        <f aca="false">Vulnerability!AL31</f>
        <v>4</v>
      </c>
      <c r="AD29" s="41" t="n">
        <f aca="false">ROUND((10-GEOMEAN(((10-AE29)/10*9+1),((10-AH29)/10*9+1)))/9*10,1)</f>
        <v>6.4</v>
      </c>
      <c r="AE29" s="41" t="n">
        <f aca="false">'Lack of Coping Capacity'!H31</f>
        <v>4.7</v>
      </c>
      <c r="AF29" s="47" t="n">
        <f aca="false">'Lack of Coping Capacity'!D31</f>
        <v>3.2</v>
      </c>
      <c r="AG29" s="47" t="n">
        <f aca="false">'Lack of Coping Capacity'!G31</f>
        <v>6.1</v>
      </c>
      <c r="AH29" s="41" t="n">
        <f aca="false">'Lack of Coping Capacity'!AA31</f>
        <v>7.7</v>
      </c>
      <c r="AI29" s="47" t="n">
        <f aca="false">'Lack of Coping Capacity'!M31</f>
        <v>7.5</v>
      </c>
      <c r="AJ29" s="47" t="n">
        <f aca="false">'Lack of Coping Capacity'!R31</f>
        <v>9.1</v>
      </c>
      <c r="AK29" s="47" t="n">
        <f aca="false">'Lack of Coping Capacity'!Z31</f>
        <v>6.4</v>
      </c>
      <c r="AL29" s="48" t="n">
        <f aca="false">'Imputed and missing data hidden'!BX27</f>
        <v>0</v>
      </c>
      <c r="AM29" s="49" t="n">
        <f aca="false">AL29/51</f>
        <v>0</v>
      </c>
      <c r="AN29" s="48" t="str">
        <f aca="false">IF(Q29&gt;=7,"YES","")</f>
        <v>YES</v>
      </c>
      <c r="AO29" s="50" t="n">
        <f aca="false">'Indicator Date hidden2'!BY28</f>
        <v>0.297297297297297</v>
      </c>
    </row>
    <row r="30" customFormat="false" ht="14.5" hidden="false" customHeight="false" outlineLevel="0" collapsed="false">
      <c r="A30" s="40" t="str">
        <f aca="false">'Indicator Data'!A32</f>
        <v>Burundi</v>
      </c>
      <c r="B30" s="40" t="str">
        <f aca="false">'Indicator Data'!B32</f>
        <v>BDI</v>
      </c>
      <c r="C30" s="41" t="n">
        <f aca="false">ROUND(G30^(1/3)*R30^(1/3)*AD30^(1/3),1)</f>
        <v>6</v>
      </c>
      <c r="D30" s="41" t="str">
        <f aca="false">IF(C30&gt;=6.5,"Very High",IF(C30&gt;=5,"High",IF(C30&gt;=3.5,"Medium",IF(C30&gt;=2,"Low","Very Low"))))</f>
        <v>High</v>
      </c>
      <c r="E30" s="42" t="n">
        <f aca="false">_xlfn.RANK.EQ(C30,C$4:C$194)</f>
        <v>25</v>
      </c>
      <c r="F30" s="43" t="n">
        <f aca="false">VLOOKUP($B30,'Lack of Reliability Index'!$A$2:$H$192,8,0)</f>
        <v>1.83063063063063</v>
      </c>
      <c r="G30" s="41" t="n">
        <f aca="false">ROUND((10-GEOMEAN(((10-H30)/10*9+1),((10-O30)/10*9+1)))/9*10,1)</f>
        <v>4.7</v>
      </c>
      <c r="H30" s="41" t="n">
        <f aca="false">'Hazard &amp; Exposure'!DD32</f>
        <v>3.6</v>
      </c>
      <c r="I30" s="44" t="n">
        <f aca="false">'Hazard &amp; Exposure'!AO32</f>
        <v>4.9</v>
      </c>
      <c r="J30" s="44" t="n">
        <f aca="false">'Hazard &amp; Exposure'!AP32</f>
        <v>3.7</v>
      </c>
      <c r="K30" s="44" t="n">
        <f aca="false">'Hazard &amp; Exposure'!AQ32</f>
        <v>0</v>
      </c>
      <c r="L30" s="44" t="n">
        <f aca="false">'Hazard &amp; Exposure'!AR32</f>
        <v>0</v>
      </c>
      <c r="M30" s="44" t="n">
        <f aca="false">'Hazard &amp; Exposure'!AU32</f>
        <v>3.9</v>
      </c>
      <c r="N30" s="44" t="n">
        <f aca="false">'Hazard &amp; Exposure'!DC32</f>
        <v>6.9</v>
      </c>
      <c r="O30" s="41" t="n">
        <f aca="false">'Hazard &amp; Exposure'!DI32</f>
        <v>5.6</v>
      </c>
      <c r="P30" s="44" t="n">
        <f aca="false">'Hazard &amp; Exposure'!DE32</f>
        <v>8</v>
      </c>
      <c r="Q30" s="44" t="n">
        <f aca="false">'Hazard &amp; Exposure'!DH32</f>
        <v>0</v>
      </c>
      <c r="R30" s="41" t="n">
        <f aca="false">ROUND((10-GEOMEAN(((10-S30)/10*9+1),((10-W30)/10*9+1)))/9*10,1)</f>
        <v>6.6</v>
      </c>
      <c r="S30" s="41" t="n">
        <f aca="false">Vulnerability!O32</f>
        <v>7</v>
      </c>
      <c r="T30" s="45" t="n">
        <f aca="false">Vulnerability!E32</f>
        <v>9.5</v>
      </c>
      <c r="U30" s="45" t="n">
        <f aca="false">Vulnerability!H32</f>
        <v>5.1</v>
      </c>
      <c r="V30" s="45" t="n">
        <f aca="false">Vulnerability!N32</f>
        <v>3.9</v>
      </c>
      <c r="W30" s="41" t="n">
        <f aca="false">Vulnerability!AM32</f>
        <v>6.1</v>
      </c>
      <c r="X30" s="45" t="n">
        <f aca="false">Vulnerability!T32</f>
        <v>7.2</v>
      </c>
      <c r="Y30" s="46" t="n">
        <f aca="false">Vulnerability!AB32</f>
        <v>3.4</v>
      </c>
      <c r="Z30" s="46" t="n">
        <f aca="false">Vulnerability!AE32</f>
        <v>5.2</v>
      </c>
      <c r="AA30" s="46" t="n">
        <f aca="false">Vulnerability!AH32</f>
        <v>0.3</v>
      </c>
      <c r="AB30" s="46" t="n">
        <f aca="false">Vulnerability!AK32</f>
        <v>7.5</v>
      </c>
      <c r="AC30" s="45" t="n">
        <f aca="false">Vulnerability!AL32</f>
        <v>4.6</v>
      </c>
      <c r="AD30" s="41" t="n">
        <f aca="false">ROUND((10-GEOMEAN(((10-AE30)/10*9+1),((10-AH30)/10*9+1)))/9*10,1)</f>
        <v>6.8</v>
      </c>
      <c r="AE30" s="41" t="n">
        <f aca="false">'Lack of Coping Capacity'!H32</f>
        <v>6.2</v>
      </c>
      <c r="AF30" s="47" t="n">
        <f aca="false">'Lack of Coping Capacity'!D32</f>
        <v>4.6</v>
      </c>
      <c r="AG30" s="47" t="n">
        <f aca="false">'Lack of Coping Capacity'!G32</f>
        <v>7.8</v>
      </c>
      <c r="AH30" s="41" t="n">
        <f aca="false">'Lack of Coping Capacity'!AA32</f>
        <v>7.3</v>
      </c>
      <c r="AI30" s="47" t="n">
        <f aca="false">'Lack of Coping Capacity'!M32</f>
        <v>7.8</v>
      </c>
      <c r="AJ30" s="47" t="n">
        <f aca="false">'Lack of Coping Capacity'!R32</f>
        <v>7.1</v>
      </c>
      <c r="AK30" s="47" t="n">
        <f aca="false">'Lack of Coping Capacity'!Z32</f>
        <v>6.9</v>
      </c>
      <c r="AL30" s="48" t="n">
        <f aca="false">'Imputed and missing data hidden'!BX28</f>
        <v>2</v>
      </c>
      <c r="AM30" s="49" t="n">
        <f aca="false">AL30/51</f>
        <v>0.0392156862745098</v>
      </c>
      <c r="AN30" s="48" t="str">
        <f aca="false">IF(Q30&gt;=7,"YES","")</f>
        <v/>
      </c>
      <c r="AO30" s="50" t="n">
        <f aca="false">'Indicator Date hidden2'!BY29</f>
        <v>0.243243243243243</v>
      </c>
    </row>
    <row r="31" customFormat="false" ht="14.5" hidden="false" customHeight="false" outlineLevel="0" collapsed="false">
      <c r="A31" s="40" t="str">
        <f aca="false">'Indicator Data'!A33</f>
        <v>Cabo Verde</v>
      </c>
      <c r="B31" s="40" t="str">
        <f aca="false">'Indicator Data'!B33</f>
        <v>CPV</v>
      </c>
      <c r="C31" s="41" t="n">
        <f aca="false">ROUND(G31^(1/3)*R31^(1/3)*AD31^(1/3),1)</f>
        <v>2.4</v>
      </c>
      <c r="D31" s="41" t="str">
        <f aca="false">IF(C31&gt;=6.5,"Very High",IF(C31&gt;=5,"High",IF(C31&gt;=3.5,"Medium",IF(C31&gt;=2,"Low","Very Low"))))</f>
        <v>Low</v>
      </c>
      <c r="E31" s="42" t="n">
        <f aca="false">_xlfn.RANK.EQ(C31,C$4:C$194)</f>
        <v>141</v>
      </c>
      <c r="F31" s="43" t="n">
        <f aca="false">VLOOKUP($B31,'Lack of Reliability Index'!$A$2:$H$192,8,0)</f>
        <v>4.36616915422886</v>
      </c>
      <c r="G31" s="41" t="n">
        <f aca="false">ROUND((10-GEOMEAN(((10-H31)/10*9+1),((10-O31)/10*9+1)))/9*10,1)</f>
        <v>1</v>
      </c>
      <c r="H31" s="41" t="n">
        <f aca="false">'Hazard &amp; Exposure'!DD33</f>
        <v>1.8</v>
      </c>
      <c r="I31" s="44" t="n">
        <f aca="false">'Hazard &amp; Exposure'!AO33</f>
        <v>0.1</v>
      </c>
      <c r="J31" s="44" t="n">
        <f aca="false">'Hazard &amp; Exposure'!AP33</f>
        <v>0.1</v>
      </c>
      <c r="K31" s="44" t="n">
        <f aca="false">'Hazard &amp; Exposure'!AQ33</f>
        <v>0</v>
      </c>
      <c r="L31" s="44" t="n">
        <f aca="false">'Hazard &amp; Exposure'!AR33</f>
        <v>0</v>
      </c>
      <c r="M31" s="44" t="n">
        <f aca="false">'Hazard &amp; Exposure'!AU33</f>
        <v>4.1</v>
      </c>
      <c r="N31" s="44" t="n">
        <f aca="false">'Hazard &amp; Exposure'!DC33</f>
        <v>4.7</v>
      </c>
      <c r="O31" s="41" t="n">
        <f aca="false">'Hazard &amp; Exposure'!DI33</f>
        <v>0.1</v>
      </c>
      <c r="P31" s="44" t="n">
        <f aca="false">'Hazard &amp; Exposure'!DE33</f>
        <v>0.1</v>
      </c>
      <c r="Q31" s="44" t="n">
        <f aca="false">'Hazard &amp; Exposure'!DH33</f>
        <v>0</v>
      </c>
      <c r="R31" s="41" t="n">
        <f aca="false">ROUND((10-GEOMEAN(((10-S31)/10*9+1),((10-W31)/10*9+1)))/9*10,1)</f>
        <v>3.7</v>
      </c>
      <c r="S31" s="41" t="n">
        <f aca="false">Vulnerability!O33</f>
        <v>4.8</v>
      </c>
      <c r="T31" s="45" t="n">
        <f aca="false">Vulnerability!E33</f>
        <v>4.7</v>
      </c>
      <c r="U31" s="45" t="n">
        <f aca="false">Vulnerability!H33</f>
        <v>4.9</v>
      </c>
      <c r="V31" s="45" t="n">
        <f aca="false">Vulnerability!N33</f>
        <v>5</v>
      </c>
      <c r="W31" s="41" t="n">
        <f aca="false">Vulnerability!AM33</f>
        <v>2.5</v>
      </c>
      <c r="X31" s="45" t="n">
        <f aca="false">Vulnerability!T33</f>
        <v>0</v>
      </c>
      <c r="Y31" s="46" t="n">
        <f aca="false">Vulnerability!AB33</f>
        <v>1.1</v>
      </c>
      <c r="Z31" s="46" t="n">
        <f aca="false">Vulnerability!AE33</f>
        <v>1.1</v>
      </c>
      <c r="AA31" s="46" t="n">
        <f aca="false">Vulnerability!AH33</f>
        <v>7.8</v>
      </c>
      <c r="AB31" s="46" t="n">
        <f aca="false">Vulnerability!AK33</f>
        <v>5.1</v>
      </c>
      <c r="AC31" s="45" t="n">
        <f aca="false">Vulnerability!AL33</f>
        <v>4.4</v>
      </c>
      <c r="AD31" s="41" t="n">
        <f aca="false">ROUND((10-GEOMEAN(((10-AE31)/10*9+1),((10-AH31)/10*9+1)))/9*10,1)</f>
        <v>3.8</v>
      </c>
      <c r="AE31" s="41" t="n">
        <f aca="false">'Lack of Coping Capacity'!H33</f>
        <v>3.9</v>
      </c>
      <c r="AF31" s="47" t="n">
        <f aca="false">'Lack of Coping Capacity'!D33</f>
        <v>3.4</v>
      </c>
      <c r="AG31" s="47" t="n">
        <f aca="false">'Lack of Coping Capacity'!G33</f>
        <v>4.3</v>
      </c>
      <c r="AH31" s="41" t="n">
        <f aca="false">'Lack of Coping Capacity'!AA33</f>
        <v>3.6</v>
      </c>
      <c r="AI31" s="47" t="n">
        <f aca="false">'Lack of Coping Capacity'!M33</f>
        <v>3</v>
      </c>
      <c r="AJ31" s="47" t="n">
        <f aca="false">'Lack of Coping Capacity'!R33</f>
        <v>2.9</v>
      </c>
      <c r="AK31" s="47" t="n">
        <f aca="false">'Lack of Coping Capacity'!Z33</f>
        <v>4.8</v>
      </c>
      <c r="AL31" s="48" t="n">
        <f aca="false">'Imputed and missing data hidden'!BX29</f>
        <v>11</v>
      </c>
      <c r="AM31" s="49" t="n">
        <f aca="false">AL31/51</f>
        <v>0.215686274509804</v>
      </c>
      <c r="AN31" s="48" t="str">
        <f aca="false">IF(Q31&gt;=7,"YES","")</f>
        <v/>
      </c>
      <c r="AO31" s="50" t="n">
        <f aca="false">'Indicator Date hidden2'!BY30</f>
        <v>0.26865671641791</v>
      </c>
    </row>
    <row r="32" customFormat="false" ht="14.5" hidden="false" customHeight="false" outlineLevel="0" collapsed="false">
      <c r="A32" s="40" t="str">
        <f aca="false">'Indicator Data'!A34</f>
        <v>Cambodia</v>
      </c>
      <c r="B32" s="40" t="str">
        <f aca="false">'Indicator Data'!B34</f>
        <v>KHM</v>
      </c>
      <c r="C32" s="41" t="n">
        <f aca="false">ROUND(G32^(1/3)*R32^(1/3)*AD32^(1/3),1)</f>
        <v>4.4</v>
      </c>
      <c r="D32" s="41" t="str">
        <f aca="false">IF(C32&gt;=6.5,"Very High",IF(C32&gt;=5,"High",IF(C32&gt;=3.5,"Medium",IF(C32&gt;=2,"Low","Very Low"))))</f>
        <v>Medium</v>
      </c>
      <c r="E32" s="42" t="n">
        <f aca="false">_xlfn.RANK.EQ(C32,C$4:C$194)</f>
        <v>61</v>
      </c>
      <c r="F32" s="43" t="n">
        <f aca="false">VLOOKUP($B32,'Lack of Reliability Index'!$A$2:$H$192,8,0)</f>
        <v>3.25844748858447</v>
      </c>
      <c r="G32" s="41" t="n">
        <f aca="false">ROUND((10-GEOMEAN(((10-H32)/10*9+1),((10-O32)/10*9+1)))/9*10,1)</f>
        <v>3.5</v>
      </c>
      <c r="H32" s="41" t="n">
        <f aca="false">'Hazard &amp; Exposure'!DD34</f>
        <v>5.8</v>
      </c>
      <c r="I32" s="44" t="n">
        <f aca="false">'Hazard &amp; Exposure'!AO34</f>
        <v>0.1</v>
      </c>
      <c r="J32" s="44" t="n">
        <f aca="false">'Hazard &amp; Exposure'!AP34</f>
        <v>9.5</v>
      </c>
      <c r="K32" s="44" t="n">
        <f aca="false">'Hazard &amp; Exposure'!AQ34</f>
        <v>5.2</v>
      </c>
      <c r="L32" s="44" t="n">
        <f aca="false">'Hazard &amp; Exposure'!AR34</f>
        <v>4</v>
      </c>
      <c r="M32" s="44" t="n">
        <f aca="false">'Hazard &amp; Exposure'!AU34</f>
        <v>4.6</v>
      </c>
      <c r="N32" s="44" t="n">
        <f aca="false">'Hazard &amp; Exposure'!DC34</f>
        <v>6.5</v>
      </c>
      <c r="O32" s="41" t="n">
        <f aca="false">'Hazard &amp; Exposure'!DI34</f>
        <v>0.3</v>
      </c>
      <c r="P32" s="44" t="n">
        <f aca="false">'Hazard &amp; Exposure'!DE34</f>
        <v>0.4</v>
      </c>
      <c r="Q32" s="44" t="n">
        <f aca="false">'Hazard &amp; Exposure'!DH34</f>
        <v>0</v>
      </c>
      <c r="R32" s="41" t="n">
        <f aca="false">ROUND((10-GEOMEAN(((10-S32)/10*9+1),((10-W32)/10*9+1)))/9*10,1)</f>
        <v>4</v>
      </c>
      <c r="S32" s="41" t="n">
        <f aca="false">Vulnerability!O34</f>
        <v>5.9</v>
      </c>
      <c r="T32" s="45" t="n">
        <f aca="false">Vulnerability!E34</f>
        <v>7.4</v>
      </c>
      <c r="U32" s="45" t="n">
        <f aca="false">Vulnerability!H34</f>
        <v>6.3</v>
      </c>
      <c r="V32" s="45" t="n">
        <f aca="false">Vulnerability!N34</f>
        <v>2.3</v>
      </c>
      <c r="W32" s="41" t="n">
        <f aca="false">Vulnerability!AM34</f>
        <v>1.3</v>
      </c>
      <c r="X32" s="45" t="n">
        <f aca="false">Vulnerability!T34</f>
        <v>0</v>
      </c>
      <c r="Y32" s="46" t="n">
        <f aca="false">Vulnerability!AB34</f>
        <v>2.3</v>
      </c>
      <c r="Z32" s="46" t="n">
        <f aca="false">Vulnerability!AE34</f>
        <v>3.7</v>
      </c>
      <c r="AA32" s="46" t="n">
        <f aca="false">Vulnerability!AH34</f>
        <v>1.2</v>
      </c>
      <c r="AB32" s="46" t="n">
        <f aca="false">Vulnerability!AK34</f>
        <v>2.1</v>
      </c>
      <c r="AC32" s="45" t="n">
        <f aca="false">Vulnerability!AL34</f>
        <v>2.4</v>
      </c>
      <c r="AD32" s="41" t="n">
        <f aca="false">ROUND((10-GEOMEAN(((10-AE32)/10*9+1),((10-AH32)/10*9+1)))/9*10,1)</f>
        <v>5.9</v>
      </c>
      <c r="AE32" s="41" t="n">
        <f aca="false">'Lack of Coping Capacity'!H34</f>
        <v>6.8</v>
      </c>
      <c r="AF32" s="47" t="n">
        <f aca="false">'Lack of Coping Capacity'!D34</f>
        <v>6.8</v>
      </c>
      <c r="AG32" s="47" t="n">
        <f aca="false">'Lack of Coping Capacity'!G34</f>
        <v>6.8</v>
      </c>
      <c r="AH32" s="41" t="n">
        <f aca="false">'Lack of Coping Capacity'!AA34</f>
        <v>4.9</v>
      </c>
      <c r="AI32" s="47" t="n">
        <f aca="false">'Lack of Coping Capacity'!M34</f>
        <v>3.2</v>
      </c>
      <c r="AJ32" s="47" t="n">
        <f aca="false">'Lack of Coping Capacity'!R34</f>
        <v>5.8</v>
      </c>
      <c r="AK32" s="47" t="n">
        <f aca="false">'Lack of Coping Capacity'!Z34</f>
        <v>5.6</v>
      </c>
      <c r="AL32" s="48" t="n">
        <f aca="false">'Imputed and missing data hidden'!BX30</f>
        <v>4</v>
      </c>
      <c r="AM32" s="49" t="n">
        <f aca="false">AL32/51</f>
        <v>0.0784313725490196</v>
      </c>
      <c r="AN32" s="48" t="str">
        <f aca="false">IF(Q32&gt;=7,"YES","")</f>
        <v/>
      </c>
      <c r="AO32" s="50" t="n">
        <f aca="false">'Indicator Date hidden2'!BY31</f>
        <v>0.410958904109589</v>
      </c>
    </row>
    <row r="33" customFormat="false" ht="14.5" hidden="false" customHeight="false" outlineLevel="0" collapsed="false">
      <c r="A33" s="40" t="str">
        <f aca="false">'Indicator Data'!A35</f>
        <v>Cameroon</v>
      </c>
      <c r="B33" s="40" t="str">
        <f aca="false">'Indicator Data'!B35</f>
        <v>CMR</v>
      </c>
      <c r="C33" s="41" t="n">
        <f aca="false">ROUND(G33^(1/3)*R33^(1/3)*AD33^(1/3),1)</f>
        <v>6.5</v>
      </c>
      <c r="D33" s="41" t="str">
        <f aca="false">IF(C33&gt;=6.5,"Very High",IF(C33&gt;=5,"High",IF(C33&gt;=3.5,"Medium",IF(C33&gt;=2,"Low","Very Low"))))</f>
        <v>Very High</v>
      </c>
      <c r="E33" s="42" t="n">
        <f aca="false">_xlfn.RANK.EQ(C33,C$4:C$194)</f>
        <v>19</v>
      </c>
      <c r="F33" s="43" t="n">
        <f aca="false">VLOOKUP($B33,'Lack of Reliability Index'!$A$2:$H$192,8,0)</f>
        <v>2.61261261261261</v>
      </c>
      <c r="G33" s="41" t="n">
        <f aca="false">ROUND((10-GEOMEAN(((10-H33)/10*9+1),((10-O33)/10*9+1)))/9*10,1)</f>
        <v>7.1</v>
      </c>
      <c r="H33" s="41" t="n">
        <f aca="false">'Hazard &amp; Exposure'!DD35</f>
        <v>3.6</v>
      </c>
      <c r="I33" s="44" t="n">
        <f aca="false">'Hazard &amp; Exposure'!AO35</f>
        <v>0.1</v>
      </c>
      <c r="J33" s="44" t="n">
        <f aca="false">'Hazard &amp; Exposure'!AP35</f>
        <v>6</v>
      </c>
      <c r="K33" s="44" t="n">
        <f aca="false">'Hazard &amp; Exposure'!AQ35</f>
        <v>0</v>
      </c>
      <c r="L33" s="44" t="n">
        <f aca="false">'Hazard &amp; Exposure'!AR35</f>
        <v>0</v>
      </c>
      <c r="M33" s="44" t="n">
        <f aca="false">'Hazard &amp; Exposure'!AU35</f>
        <v>3</v>
      </c>
      <c r="N33" s="44" t="n">
        <f aca="false">'Hazard &amp; Exposure'!DC35</f>
        <v>7.9</v>
      </c>
      <c r="O33" s="41" t="n">
        <f aca="false">'Hazard &amp; Exposure'!DI35</f>
        <v>9</v>
      </c>
      <c r="P33" s="44" t="n">
        <f aca="false">'Hazard &amp; Exposure'!DE35</f>
        <v>9.4</v>
      </c>
      <c r="Q33" s="44" t="n">
        <f aca="false">'Hazard &amp; Exposure'!DH35</f>
        <v>9</v>
      </c>
      <c r="R33" s="41" t="n">
        <f aca="false">ROUND((10-GEOMEAN(((10-S33)/10*9+1),((10-W33)/10*9+1)))/9*10,1)</f>
        <v>6.7</v>
      </c>
      <c r="S33" s="41" t="n">
        <f aca="false">Vulnerability!O35</f>
        <v>5.9</v>
      </c>
      <c r="T33" s="45" t="n">
        <f aca="false">Vulnerability!E35</f>
        <v>7.9</v>
      </c>
      <c r="U33" s="45" t="n">
        <f aca="false">Vulnerability!H35</f>
        <v>6.5</v>
      </c>
      <c r="V33" s="45" t="n">
        <f aca="false">Vulnerability!N35</f>
        <v>1.3</v>
      </c>
      <c r="W33" s="41" t="n">
        <f aca="false">Vulnerability!AM35</f>
        <v>7.3</v>
      </c>
      <c r="X33" s="45" t="n">
        <f aca="false">Vulnerability!T35</f>
        <v>9.3</v>
      </c>
      <c r="Y33" s="46" t="n">
        <f aca="false">Vulnerability!AB35</f>
        <v>4.7</v>
      </c>
      <c r="Z33" s="46" t="n">
        <f aca="false">Vulnerability!AE35</f>
        <v>4</v>
      </c>
      <c r="AA33" s="46" t="n">
        <f aca="false">Vulnerability!AH35</f>
        <v>0</v>
      </c>
      <c r="AB33" s="46" t="n">
        <f aca="false">Vulnerability!AK35</f>
        <v>2.1</v>
      </c>
      <c r="AC33" s="45" t="n">
        <f aca="false">Vulnerability!AL35</f>
        <v>2.9</v>
      </c>
      <c r="AD33" s="41" t="n">
        <f aca="false">ROUND((10-GEOMEAN(((10-AE33)/10*9+1),((10-AH33)/10*9+1)))/9*10,1)</f>
        <v>5.9</v>
      </c>
      <c r="AE33" s="41" t="n">
        <f aca="false">'Lack of Coping Capacity'!H35</f>
        <v>4.9</v>
      </c>
      <c r="AF33" s="47" t="n">
        <f aca="false">'Lack of Coping Capacity'!D35</f>
        <v>2.6</v>
      </c>
      <c r="AG33" s="47" t="n">
        <f aca="false">'Lack of Coping Capacity'!G35</f>
        <v>7.1</v>
      </c>
      <c r="AH33" s="41" t="n">
        <f aca="false">'Lack of Coping Capacity'!AA35</f>
        <v>6.8</v>
      </c>
      <c r="AI33" s="47" t="n">
        <f aca="false">'Lack of Coping Capacity'!M35</f>
        <v>5</v>
      </c>
      <c r="AJ33" s="47" t="n">
        <f aca="false">'Lack of Coping Capacity'!R35</f>
        <v>7.5</v>
      </c>
      <c r="AK33" s="47" t="n">
        <f aca="false">'Lack of Coping Capacity'!Z35</f>
        <v>8</v>
      </c>
      <c r="AL33" s="48" t="n">
        <f aca="false">'Imputed and missing data hidden'!BX31</f>
        <v>0</v>
      </c>
      <c r="AM33" s="49" t="n">
        <f aca="false">AL33/51</f>
        <v>0</v>
      </c>
      <c r="AN33" s="48" t="str">
        <f aca="false">IF(Q33&gt;=7,"YES","")</f>
        <v>YES</v>
      </c>
      <c r="AO33" s="50" t="n">
        <f aca="false">'Indicator Date hidden2'!BY32</f>
        <v>0.391891891891892</v>
      </c>
    </row>
    <row r="34" customFormat="false" ht="14.5" hidden="false" customHeight="false" outlineLevel="0" collapsed="false">
      <c r="A34" s="40" t="str">
        <f aca="false">'Indicator Data'!A36</f>
        <v>Canada</v>
      </c>
      <c r="B34" s="40" t="str">
        <f aca="false">'Indicator Data'!B36</f>
        <v>CAN</v>
      </c>
      <c r="C34" s="41" t="n">
        <f aca="false">ROUND(G34^(1/3)*R34^(1/3)*AD34^(1/3),1)</f>
        <v>2.4</v>
      </c>
      <c r="D34" s="41" t="str">
        <f aca="false">IF(C34&gt;=6.5,"Very High",IF(C34&gt;=5,"High",IF(C34&gt;=3.5,"Medium",IF(C34&gt;=2,"Low","Very Low"))))</f>
        <v>Low</v>
      </c>
      <c r="E34" s="42" t="n">
        <f aca="false">_xlfn.RANK.EQ(C34,C$4:C$194)</f>
        <v>141</v>
      </c>
      <c r="F34" s="43" t="n">
        <f aca="false">VLOOKUP($B34,'Lack of Reliability Index'!$A$2:$H$192,8,0)</f>
        <v>4.11666666666667</v>
      </c>
      <c r="G34" s="41" t="n">
        <f aca="false">ROUND((10-GEOMEAN(((10-H34)/10*9+1),((10-O34)/10*9+1)))/9*10,1)</f>
        <v>2.5</v>
      </c>
      <c r="H34" s="41" t="n">
        <f aca="false">'Hazard &amp; Exposure'!DD36</f>
        <v>4.3</v>
      </c>
      <c r="I34" s="44" t="n">
        <f aca="false">'Hazard &amp; Exposure'!AO36</f>
        <v>5.5</v>
      </c>
      <c r="J34" s="44" t="n">
        <f aca="false">'Hazard &amp; Exposure'!AP36</f>
        <v>5.2</v>
      </c>
      <c r="K34" s="44" t="n">
        <f aca="false">'Hazard &amp; Exposure'!AQ36</f>
        <v>6.9</v>
      </c>
      <c r="L34" s="44" t="n">
        <f aca="false">'Hazard &amp; Exposure'!AR36</f>
        <v>2.6</v>
      </c>
      <c r="M34" s="44" t="n">
        <f aca="false">'Hazard &amp; Exposure'!AU36</f>
        <v>2.2</v>
      </c>
      <c r="N34" s="44" t="n">
        <f aca="false">'Hazard &amp; Exposure'!DC36</f>
        <v>1.4</v>
      </c>
      <c r="O34" s="41" t="n">
        <f aca="false">'Hazard &amp; Exposure'!DI36</f>
        <v>0.1</v>
      </c>
      <c r="P34" s="44" t="n">
        <f aca="false">'Hazard &amp; Exposure'!DE36</f>
        <v>0.1</v>
      </c>
      <c r="Q34" s="44" t="n">
        <f aca="false">'Hazard &amp; Exposure'!DH36</f>
        <v>0</v>
      </c>
      <c r="R34" s="41" t="n">
        <f aca="false">ROUND((10-GEOMEAN(((10-S34)/10*9+1),((10-W34)/10*9+1)))/9*10,1)</f>
        <v>2.3</v>
      </c>
      <c r="S34" s="41" t="n">
        <f aca="false">Vulnerability!O36</f>
        <v>0.4</v>
      </c>
      <c r="T34" s="45" t="n">
        <f aca="false">Vulnerability!E36</f>
        <v>0</v>
      </c>
      <c r="U34" s="45" t="n">
        <f aca="false">Vulnerability!H36</f>
        <v>1.6</v>
      </c>
      <c r="V34" s="45" t="n">
        <f aca="false">Vulnerability!N36</f>
        <v>0</v>
      </c>
      <c r="W34" s="41" t="n">
        <f aca="false">Vulnerability!AM36</f>
        <v>3.8</v>
      </c>
      <c r="X34" s="45" t="n">
        <f aca="false">Vulnerability!T36</f>
        <v>6.2</v>
      </c>
      <c r="Y34" s="46" t="n">
        <f aca="false">Vulnerability!AB36</f>
        <v>0.1</v>
      </c>
      <c r="Z34" s="46" t="n">
        <f aca="false">Vulnerability!AE36</f>
        <v>0.4</v>
      </c>
      <c r="AA34" s="46" t="n">
        <f aca="false">Vulnerability!AH36</f>
        <v>0.1</v>
      </c>
      <c r="AB34" s="46" t="n">
        <f aca="false">Vulnerability!AK36</f>
        <v>0.6</v>
      </c>
      <c r="AC34" s="45" t="n">
        <f aca="false">Vulnerability!AL36</f>
        <v>0.3</v>
      </c>
      <c r="AD34" s="41" t="n">
        <f aca="false">ROUND((10-GEOMEAN(((10-AE34)/10*9+1),((10-AH34)/10*9+1)))/9*10,1)</f>
        <v>2.4</v>
      </c>
      <c r="AE34" s="41" t="n">
        <f aca="false">'Lack of Coping Capacity'!H36</f>
        <v>2.6</v>
      </c>
      <c r="AF34" s="47" t="n">
        <f aca="false">'Lack of Coping Capacity'!D36</f>
        <v>3</v>
      </c>
      <c r="AG34" s="47" t="n">
        <f aca="false">'Lack of Coping Capacity'!G36</f>
        <v>2.2</v>
      </c>
      <c r="AH34" s="41" t="n">
        <f aca="false">'Lack of Coping Capacity'!AA36</f>
        <v>2.2</v>
      </c>
      <c r="AI34" s="47" t="n">
        <f aca="false">'Lack of Coping Capacity'!M36</f>
        <v>2.1</v>
      </c>
      <c r="AJ34" s="47" t="n">
        <f aca="false">'Lack of Coping Capacity'!R36</f>
        <v>3</v>
      </c>
      <c r="AK34" s="47" t="n">
        <f aca="false">'Lack of Coping Capacity'!Z36</f>
        <v>1.5</v>
      </c>
      <c r="AL34" s="48" t="n">
        <f aca="false">'Imputed and missing data hidden'!BX32</f>
        <v>12</v>
      </c>
      <c r="AM34" s="49" t="n">
        <f aca="false">AL34/51</f>
        <v>0.235294117647059</v>
      </c>
      <c r="AN34" s="48" t="str">
        <f aca="false">IF(Q34&gt;=7,"YES","")</f>
        <v/>
      </c>
      <c r="AO34" s="50" t="n">
        <f aca="false">'Indicator Date hidden2'!BY33</f>
        <v>0.171875</v>
      </c>
    </row>
    <row r="35" customFormat="false" ht="14.5" hidden="false" customHeight="false" outlineLevel="0" collapsed="false">
      <c r="A35" s="40" t="str">
        <f aca="false">'Indicator Data'!A37</f>
        <v>Central African Republic</v>
      </c>
      <c r="B35" s="40" t="str">
        <f aca="false">'Indicator Data'!B37</f>
        <v>CAF</v>
      </c>
      <c r="C35" s="41" t="n">
        <f aca="false">ROUND(G35^(1/3)*R35^(1/3)*AD35^(1/3),1)</f>
        <v>8.5</v>
      </c>
      <c r="D35" s="41" t="str">
        <f aca="false">IF(C35&gt;=6.5,"Very High",IF(C35&gt;=5,"High",IF(C35&gt;=3.5,"Medium",IF(C35&gt;=2,"Low","Very Low"))))</f>
        <v>Very High</v>
      </c>
      <c r="E35" s="42" t="n">
        <f aca="false">_xlfn.RANK.EQ(C35,C$4:C$194)</f>
        <v>2</v>
      </c>
      <c r="F35" s="43" t="n">
        <f aca="false">VLOOKUP($B35,'Lack of Reliability Index'!$A$2:$H$192,8,0)</f>
        <v>5.98591549295775</v>
      </c>
      <c r="G35" s="41" t="n">
        <f aca="false">ROUND((10-GEOMEAN(((10-H35)/10*9+1),((10-O35)/10*9+1)))/9*10,1)</f>
        <v>8.1</v>
      </c>
      <c r="H35" s="41" t="n">
        <f aca="false">'Hazard &amp; Exposure'!DD37</f>
        <v>3.2</v>
      </c>
      <c r="I35" s="44" t="n">
        <f aca="false">'Hazard &amp; Exposure'!AO37</f>
        <v>0.1</v>
      </c>
      <c r="J35" s="44" t="n">
        <f aca="false">'Hazard &amp; Exposure'!AP37</f>
        <v>5.7</v>
      </c>
      <c r="K35" s="44" t="n">
        <f aca="false">'Hazard &amp; Exposure'!AQ37</f>
        <v>0</v>
      </c>
      <c r="L35" s="44" t="n">
        <f aca="false">'Hazard &amp; Exposure'!AR37</f>
        <v>0</v>
      </c>
      <c r="M35" s="44" t="n">
        <f aca="false">'Hazard &amp; Exposure'!AU37</f>
        <v>0.5</v>
      </c>
      <c r="N35" s="44" t="n">
        <f aca="false">'Hazard &amp; Exposure'!DC37</f>
        <v>8</v>
      </c>
      <c r="O35" s="41" t="n">
        <f aca="false">'Hazard &amp; Exposure'!DI37</f>
        <v>10</v>
      </c>
      <c r="P35" s="44" t="n">
        <f aca="false">'Hazard &amp; Exposure'!DE37</f>
        <v>9.8</v>
      </c>
      <c r="Q35" s="44" t="n">
        <f aca="false">'Hazard &amp; Exposure'!DH37</f>
        <v>10</v>
      </c>
      <c r="R35" s="41" t="n">
        <f aca="false">ROUND((10-GEOMEAN(((10-S35)/10*9+1),((10-W35)/10*9+1)))/9*10,1)</f>
        <v>8.7</v>
      </c>
      <c r="S35" s="41" t="n">
        <f aca="false">Vulnerability!O37</f>
        <v>8.5</v>
      </c>
      <c r="T35" s="45" t="n">
        <f aca="false">Vulnerability!E37</f>
        <v>10</v>
      </c>
      <c r="U35" s="45" t="n">
        <f aca="false">Vulnerability!H37</f>
        <v>8.5</v>
      </c>
      <c r="V35" s="45" t="n">
        <f aca="false">Vulnerability!N37</f>
        <v>5.6</v>
      </c>
      <c r="W35" s="41" t="n">
        <f aca="false">Vulnerability!AM37</f>
        <v>8.8</v>
      </c>
      <c r="X35" s="45" t="n">
        <f aca="false">Vulnerability!T37</f>
        <v>9.7</v>
      </c>
      <c r="Y35" s="46" t="n">
        <f aca="false">Vulnerability!AB37</f>
        <v>8.4</v>
      </c>
      <c r="Z35" s="46" t="n">
        <f aca="false">Vulnerability!AE37</f>
        <v>6.3</v>
      </c>
      <c r="AA35" s="46" t="n">
        <f aca="false">Vulnerability!AH37</f>
        <v>0.6</v>
      </c>
      <c r="AB35" s="46" t="n">
        <f aca="false">Vulnerability!AK37</f>
        <v>9.4</v>
      </c>
      <c r="AC35" s="45" t="n">
        <f aca="false">Vulnerability!AL37</f>
        <v>7.2</v>
      </c>
      <c r="AD35" s="41" t="n">
        <f aca="false">ROUND((10-GEOMEAN(((10-AE35)/10*9+1),((10-AH35)/10*9+1)))/9*10,1)</f>
        <v>8.8</v>
      </c>
      <c r="AE35" s="41" t="n">
        <f aca="false">'Lack of Coping Capacity'!H37</f>
        <v>8</v>
      </c>
      <c r="AF35" s="47" t="str">
        <f aca="false">'Lack of Coping Capacity'!D37</f>
        <v>x</v>
      </c>
      <c r="AG35" s="47" t="n">
        <f aca="false">'Lack of Coping Capacity'!G37</f>
        <v>8</v>
      </c>
      <c r="AH35" s="41" t="n">
        <f aca="false">'Lack of Coping Capacity'!AA37</f>
        <v>9.4</v>
      </c>
      <c r="AI35" s="47" t="n">
        <f aca="false">'Lack of Coping Capacity'!M37</f>
        <v>8.8</v>
      </c>
      <c r="AJ35" s="47" t="n">
        <f aca="false">'Lack of Coping Capacity'!R37</f>
        <v>9.7</v>
      </c>
      <c r="AK35" s="47" t="n">
        <f aca="false">'Lack of Coping Capacity'!Z37</f>
        <v>9.7</v>
      </c>
      <c r="AL35" s="48" t="n">
        <f aca="false">'Imputed and missing data hidden'!BX33</f>
        <v>5</v>
      </c>
      <c r="AM35" s="49" t="n">
        <f aca="false">AL35/51</f>
        <v>0.0980392156862745</v>
      </c>
      <c r="AN35" s="48" t="str">
        <f aca="false">IF(Q35&gt;=7,"YES","")</f>
        <v>YES</v>
      </c>
      <c r="AO35" s="50" t="n">
        <f aca="false">'Indicator Date hidden2'!BY34</f>
        <v>0.647887323943662</v>
      </c>
    </row>
    <row r="36" customFormat="false" ht="14.5" hidden="false" customHeight="false" outlineLevel="0" collapsed="false">
      <c r="A36" s="40" t="str">
        <f aca="false">'Indicator Data'!A38</f>
        <v>Chad</v>
      </c>
      <c r="B36" s="40" t="str">
        <f aca="false">'Indicator Data'!B38</f>
        <v>TCD</v>
      </c>
      <c r="C36" s="41" t="n">
        <f aca="false">ROUND(G36^(1/3)*R36^(1/3)*AD36^(1/3),1)</f>
        <v>7.9</v>
      </c>
      <c r="D36" s="41" t="str">
        <f aca="false">IF(C36&gt;=6.5,"Very High",IF(C36&gt;=5,"High",IF(C36&gt;=3.5,"Medium",IF(C36&gt;=2,"Low","Very Low"))))</f>
        <v>Very High</v>
      </c>
      <c r="E36" s="42" t="n">
        <f aca="false">_xlfn.RANK.EQ(C36,C$4:C$194)</f>
        <v>6</v>
      </c>
      <c r="F36" s="43" t="n">
        <f aca="false">VLOOKUP($B36,'Lack of Reliability Index'!$A$2:$H$192,8,0)</f>
        <v>2.5962441314554</v>
      </c>
      <c r="G36" s="41" t="n">
        <f aca="false">ROUND((10-GEOMEAN(((10-H36)/10*9+1),((10-O36)/10*9+1)))/9*10,1)</f>
        <v>7.3</v>
      </c>
      <c r="H36" s="41" t="n">
        <f aca="false">'Hazard &amp; Exposure'!DD38</f>
        <v>4.1</v>
      </c>
      <c r="I36" s="44" t="n">
        <f aca="false">'Hazard &amp; Exposure'!AO38</f>
        <v>0.1</v>
      </c>
      <c r="J36" s="44" t="n">
        <f aca="false">'Hazard &amp; Exposure'!AP38</f>
        <v>7.5</v>
      </c>
      <c r="K36" s="44" t="n">
        <f aca="false">'Hazard &amp; Exposure'!AQ38</f>
        <v>0</v>
      </c>
      <c r="L36" s="44" t="n">
        <f aca="false">'Hazard &amp; Exposure'!AR38</f>
        <v>0</v>
      </c>
      <c r="M36" s="44" t="n">
        <f aca="false">'Hazard &amp; Exposure'!AU38</f>
        <v>5</v>
      </c>
      <c r="N36" s="44" t="n">
        <f aca="false">'Hazard &amp; Exposure'!DC38</f>
        <v>7</v>
      </c>
      <c r="O36" s="41" t="n">
        <f aca="false">'Hazard &amp; Exposure'!DI38</f>
        <v>9</v>
      </c>
      <c r="P36" s="44" t="n">
        <f aca="false">'Hazard &amp; Exposure'!DE38</f>
        <v>10</v>
      </c>
      <c r="Q36" s="44" t="n">
        <f aca="false">'Hazard &amp; Exposure'!DH38</f>
        <v>9</v>
      </c>
      <c r="R36" s="41" t="n">
        <f aca="false">ROUND((10-GEOMEAN(((10-S36)/10*9+1),((10-W36)/10*9+1)))/9*10,1)</f>
        <v>7.6</v>
      </c>
      <c r="S36" s="41" t="n">
        <f aca="false">Vulnerability!O38</f>
        <v>7.3</v>
      </c>
      <c r="T36" s="45" t="n">
        <f aca="false">Vulnerability!E38</f>
        <v>10</v>
      </c>
      <c r="U36" s="45" t="n">
        <f aca="false">Vulnerability!H38</f>
        <v>6.3</v>
      </c>
      <c r="V36" s="45" t="n">
        <f aca="false">Vulnerability!N38</f>
        <v>2.8</v>
      </c>
      <c r="W36" s="41" t="n">
        <f aca="false">Vulnerability!AM38</f>
        <v>7.9</v>
      </c>
      <c r="X36" s="45" t="n">
        <f aca="false">Vulnerability!T38</f>
        <v>9.3</v>
      </c>
      <c r="Y36" s="46" t="n">
        <f aca="false">Vulnerability!AB38</f>
        <v>3.4</v>
      </c>
      <c r="Z36" s="46" t="n">
        <f aca="false">Vulnerability!AE38</f>
        <v>6.7</v>
      </c>
      <c r="AA36" s="46" t="n">
        <f aca="false">Vulnerability!AH38</f>
        <v>0.8</v>
      </c>
      <c r="AB36" s="46" t="n">
        <f aca="false">Vulnerability!AK38</f>
        <v>7.8</v>
      </c>
      <c r="AC36" s="45" t="n">
        <f aca="false">Vulnerability!AL38</f>
        <v>5.3</v>
      </c>
      <c r="AD36" s="41" t="n">
        <f aca="false">ROUND((10-GEOMEAN(((10-AE36)/10*9+1),((10-AH36)/10*9+1)))/9*10,1)</f>
        <v>8.8</v>
      </c>
      <c r="AE36" s="41" t="n">
        <f aca="false">'Lack of Coping Capacity'!H38</f>
        <v>8</v>
      </c>
      <c r="AF36" s="47" t="str">
        <f aca="false">'Lack of Coping Capacity'!D38</f>
        <v>x</v>
      </c>
      <c r="AG36" s="47" t="n">
        <f aca="false">'Lack of Coping Capacity'!G38</f>
        <v>8</v>
      </c>
      <c r="AH36" s="41" t="n">
        <f aca="false">'Lack of Coping Capacity'!AA38</f>
        <v>9.4</v>
      </c>
      <c r="AI36" s="47" t="n">
        <f aca="false">'Lack of Coping Capacity'!M38</f>
        <v>8.9</v>
      </c>
      <c r="AJ36" s="47" t="n">
        <f aca="false">'Lack of Coping Capacity'!R38</f>
        <v>9.9</v>
      </c>
      <c r="AK36" s="47" t="n">
        <f aca="false">'Lack of Coping Capacity'!Z38</f>
        <v>9.5</v>
      </c>
      <c r="AL36" s="48" t="n">
        <f aca="false">'Imputed and missing data hidden'!BX34</f>
        <v>3</v>
      </c>
      <c r="AM36" s="49" t="n">
        <f aca="false">AL36/51</f>
        <v>0.0588235294117647</v>
      </c>
      <c r="AN36" s="48" t="str">
        <f aca="false">IF(Q36&gt;=7,"YES","")</f>
        <v>YES</v>
      </c>
      <c r="AO36" s="50" t="n">
        <f aca="false">'Indicator Date hidden2'!BY35</f>
        <v>0.23943661971831</v>
      </c>
    </row>
    <row r="37" customFormat="false" ht="14.5" hidden="false" customHeight="false" outlineLevel="0" collapsed="false">
      <c r="A37" s="40" t="str">
        <f aca="false">'Indicator Data'!A39</f>
        <v>Chile</v>
      </c>
      <c r="B37" s="40" t="str">
        <f aca="false">'Indicator Data'!B39</f>
        <v>CHL</v>
      </c>
      <c r="C37" s="41" t="n">
        <f aca="false">ROUND(G37^(1/3)*R37^(1/3)*AD37^(1/3),1)</f>
        <v>3.4</v>
      </c>
      <c r="D37" s="41" t="str">
        <f aca="false">IF(C37&gt;=6.5,"Very High",IF(C37&gt;=5,"High",IF(C37&gt;=3.5,"Medium",IF(C37&gt;=2,"Low","Very Low"))))</f>
        <v>Low</v>
      </c>
      <c r="E37" s="42" t="n">
        <f aca="false">_xlfn.RANK.EQ(C37,C$4:C$194)</f>
        <v>99</v>
      </c>
      <c r="F37" s="43" t="n">
        <f aca="false">VLOOKUP($B37,'Lack of Reliability Index'!$A$2:$H$192,8,0)</f>
        <v>4.27042253521127</v>
      </c>
      <c r="G37" s="41" t="n">
        <f aca="false">ROUND((10-GEOMEAN(((10-H37)/10*9+1),((10-O37)/10*9+1)))/9*10,1)</f>
        <v>3.8</v>
      </c>
      <c r="H37" s="41" t="n">
        <f aca="false">'Hazard &amp; Exposure'!DD39</f>
        <v>6.2</v>
      </c>
      <c r="I37" s="44" t="n">
        <f aca="false">'Hazard &amp; Exposure'!AO39</f>
        <v>9.8</v>
      </c>
      <c r="J37" s="44" t="n">
        <f aca="false">'Hazard &amp; Exposure'!AP39</f>
        <v>5.6</v>
      </c>
      <c r="K37" s="44" t="n">
        <f aca="false">'Hazard &amp; Exposure'!AQ39</f>
        <v>9.1</v>
      </c>
      <c r="L37" s="44" t="n">
        <f aca="false">'Hazard &amp; Exposure'!AR39</f>
        <v>0</v>
      </c>
      <c r="M37" s="44" t="n">
        <f aca="false">'Hazard &amp; Exposure'!AU39</f>
        <v>0.3</v>
      </c>
      <c r="N37" s="44" t="n">
        <f aca="false">'Hazard &amp; Exposure'!DC39</f>
        <v>2.6</v>
      </c>
      <c r="O37" s="41" t="n">
        <f aca="false">'Hazard &amp; Exposure'!DI39</f>
        <v>0.1</v>
      </c>
      <c r="P37" s="44" t="n">
        <f aca="false">'Hazard &amp; Exposure'!DE39</f>
        <v>0.2</v>
      </c>
      <c r="Q37" s="44" t="n">
        <f aca="false">'Hazard &amp; Exposure'!DH39</f>
        <v>0</v>
      </c>
      <c r="R37" s="41" t="n">
        <f aca="false">ROUND((10-GEOMEAN(((10-S37)/10*9+1),((10-W37)/10*9+1)))/9*10,1)</f>
        <v>3.8</v>
      </c>
      <c r="S37" s="41" t="n">
        <f aca="false">Vulnerability!O39</f>
        <v>1.6</v>
      </c>
      <c r="T37" s="45" t="n">
        <f aca="false">Vulnerability!E39</f>
        <v>1</v>
      </c>
      <c r="U37" s="45" t="n">
        <f aca="false">Vulnerability!H39</f>
        <v>4.2</v>
      </c>
      <c r="V37" s="45" t="n">
        <f aca="false">Vulnerability!N39</f>
        <v>0</v>
      </c>
      <c r="W37" s="41" t="n">
        <f aca="false">Vulnerability!AM39</f>
        <v>5.5</v>
      </c>
      <c r="X37" s="45" t="n">
        <f aca="false">Vulnerability!T39</f>
        <v>8.1</v>
      </c>
      <c r="Y37" s="46" t="n">
        <f aca="false">Vulnerability!AB39</f>
        <v>0.6</v>
      </c>
      <c r="Z37" s="46" t="n">
        <f aca="false">Vulnerability!AE39</f>
        <v>0.3</v>
      </c>
      <c r="AA37" s="46" t="n">
        <f aca="false">Vulnerability!AH39</f>
        <v>0</v>
      </c>
      <c r="AB37" s="46" t="n">
        <f aca="false">Vulnerability!AK39</f>
        <v>1.6</v>
      </c>
      <c r="AC37" s="45" t="n">
        <f aca="false">Vulnerability!AL39</f>
        <v>0.6</v>
      </c>
      <c r="AD37" s="41" t="n">
        <f aca="false">ROUND((10-GEOMEAN(((10-AE37)/10*9+1),((10-AH37)/10*9+1)))/9*10,1)</f>
        <v>2.8</v>
      </c>
      <c r="AE37" s="41" t="n">
        <f aca="false">'Lack of Coping Capacity'!H39</f>
        <v>3.2</v>
      </c>
      <c r="AF37" s="47" t="n">
        <f aca="false">'Lack of Coping Capacity'!D39</f>
        <v>3.2</v>
      </c>
      <c r="AG37" s="47" t="n">
        <f aca="false">'Lack of Coping Capacity'!G39</f>
        <v>3.2</v>
      </c>
      <c r="AH37" s="41" t="n">
        <f aca="false">'Lack of Coping Capacity'!AA39</f>
        <v>2.3</v>
      </c>
      <c r="AI37" s="47" t="n">
        <f aca="false">'Lack of Coping Capacity'!M39</f>
        <v>1.4</v>
      </c>
      <c r="AJ37" s="47" t="n">
        <f aca="false">'Lack of Coping Capacity'!R39</f>
        <v>2.7</v>
      </c>
      <c r="AK37" s="47" t="n">
        <f aca="false">'Lack of Coping Capacity'!Z39</f>
        <v>2.8</v>
      </c>
      <c r="AL37" s="48" t="n">
        <f aca="false">'Imputed and missing data hidden'!BX35</f>
        <v>7</v>
      </c>
      <c r="AM37" s="49" t="n">
        <f aca="false">AL37/51</f>
        <v>0.137254901960784</v>
      </c>
      <c r="AN37" s="48" t="str">
        <f aca="false">IF(Q37&gt;=7,"YES","")</f>
        <v/>
      </c>
      <c r="AO37" s="50" t="n">
        <f aca="false">'Indicator Date hidden2'!BY36</f>
        <v>0.450704225352113</v>
      </c>
    </row>
    <row r="38" customFormat="false" ht="14.5" hidden="false" customHeight="false" outlineLevel="0" collapsed="false">
      <c r="A38" s="40" t="str">
        <f aca="false">'Indicator Data'!A40</f>
        <v>China</v>
      </c>
      <c r="B38" s="40" t="str">
        <f aca="false">'Indicator Data'!B40</f>
        <v>CHN</v>
      </c>
      <c r="C38" s="41" t="n">
        <f aca="false">ROUND(G38^(1/3)*R38^(1/3)*AD38^(1/3),1)</f>
        <v>3.7</v>
      </c>
      <c r="D38" s="41" t="str">
        <f aca="false">IF(C38&gt;=6.5,"Very High",IF(C38&gt;=5,"High",IF(C38&gt;=3.5,"Medium",IF(C38&gt;=2,"Low","Very Low"))))</f>
        <v>Medium</v>
      </c>
      <c r="E38" s="42" t="n">
        <f aca="false">_xlfn.RANK.EQ(C38,C$4:C$194)</f>
        <v>87</v>
      </c>
      <c r="F38" s="43" t="n">
        <f aca="false">VLOOKUP($B38,'Lack of Reliability Index'!$A$2:$H$192,8,0)</f>
        <v>5.98095238095238</v>
      </c>
      <c r="G38" s="41" t="n">
        <f aca="false">ROUND((10-GEOMEAN(((10-H38)/10*9+1),((10-O38)/10*9+1)))/9*10,1)</f>
        <v>5</v>
      </c>
      <c r="H38" s="41" t="n">
        <f aca="false">'Hazard &amp; Exposure'!DD40</f>
        <v>7.5</v>
      </c>
      <c r="I38" s="44" t="n">
        <f aca="false">'Hazard &amp; Exposure'!AO40</f>
        <v>7.2</v>
      </c>
      <c r="J38" s="44" t="n">
        <f aca="false">'Hazard &amp; Exposure'!AP40</f>
        <v>8.4</v>
      </c>
      <c r="K38" s="44" t="n">
        <f aca="false">'Hazard &amp; Exposure'!AQ40</f>
        <v>9.2</v>
      </c>
      <c r="L38" s="44" t="n">
        <f aca="false">'Hazard &amp; Exposure'!AR40</f>
        <v>8.1</v>
      </c>
      <c r="M38" s="44" t="n">
        <f aca="false">'Hazard &amp; Exposure'!AU40</f>
        <v>4.6</v>
      </c>
      <c r="N38" s="44" t="n">
        <f aca="false">'Hazard &amp; Exposure'!DC40</f>
        <v>5.5</v>
      </c>
      <c r="O38" s="41" t="n">
        <f aca="false">'Hazard &amp; Exposure'!DI40</f>
        <v>0.8</v>
      </c>
      <c r="P38" s="44" t="n">
        <f aca="false">'Hazard &amp; Exposure'!DE40</f>
        <v>1.2</v>
      </c>
      <c r="Q38" s="44" t="n">
        <f aca="false">'Hazard &amp; Exposure'!DH40</f>
        <v>0</v>
      </c>
      <c r="R38" s="41" t="n">
        <f aca="false">ROUND((10-GEOMEAN(((10-S38)/10*9+1),((10-W38)/10*9+1)))/9*10,1)</f>
        <v>3</v>
      </c>
      <c r="S38" s="41" t="n">
        <f aca="false">Vulnerability!O40</f>
        <v>2.6</v>
      </c>
      <c r="T38" s="45" t="n">
        <f aca="false">Vulnerability!E40</f>
        <v>3.7</v>
      </c>
      <c r="U38" s="45" t="n">
        <f aca="false">Vulnerability!H40</f>
        <v>2.8</v>
      </c>
      <c r="V38" s="45" t="n">
        <f aca="false">Vulnerability!N40</f>
        <v>0</v>
      </c>
      <c r="W38" s="41" t="n">
        <f aca="false">Vulnerability!AM40</f>
        <v>3.3</v>
      </c>
      <c r="X38" s="45" t="n">
        <f aca="false">Vulnerability!T40</f>
        <v>5.3</v>
      </c>
      <c r="Y38" s="46" t="n">
        <f aca="false">Vulnerability!AB40</f>
        <v>0.4</v>
      </c>
      <c r="Z38" s="46" t="n">
        <f aca="false">Vulnerability!AE40</f>
        <v>0.6</v>
      </c>
      <c r="AA38" s="46" t="n">
        <f aca="false">Vulnerability!AH40</f>
        <v>0.9</v>
      </c>
      <c r="AB38" s="46" t="n">
        <f aca="false">Vulnerability!AK40</f>
        <v>1</v>
      </c>
      <c r="AC38" s="45" t="n">
        <f aca="false">Vulnerability!AL40</f>
        <v>0.7</v>
      </c>
      <c r="AD38" s="41" t="n">
        <f aca="false">ROUND((10-GEOMEAN(((10-AE38)/10*9+1),((10-AH38)/10*9+1)))/9*10,1)</f>
        <v>3.3</v>
      </c>
      <c r="AE38" s="41" t="n">
        <f aca="false">'Lack of Coping Capacity'!H40</f>
        <v>3.6</v>
      </c>
      <c r="AF38" s="47" t="n">
        <f aca="false">'Lack of Coping Capacity'!D40</f>
        <v>2.5</v>
      </c>
      <c r="AG38" s="47" t="n">
        <f aca="false">'Lack of Coping Capacity'!G40</f>
        <v>4.6</v>
      </c>
      <c r="AH38" s="41" t="n">
        <f aca="false">'Lack of Coping Capacity'!AA40</f>
        <v>3</v>
      </c>
      <c r="AI38" s="47" t="n">
        <f aca="false">'Lack of Coping Capacity'!M40</f>
        <v>2</v>
      </c>
      <c r="AJ38" s="47" t="n">
        <f aca="false">'Lack of Coping Capacity'!R40</f>
        <v>3.6</v>
      </c>
      <c r="AK38" s="47" t="n">
        <f aca="false">'Lack of Coping Capacity'!Z40</f>
        <v>3.3</v>
      </c>
      <c r="AL38" s="48" t="n">
        <f aca="false">'Imputed and missing data hidden'!BX36</f>
        <v>9</v>
      </c>
      <c r="AM38" s="49" t="n">
        <f aca="false">AL38/51</f>
        <v>0.176470588235294</v>
      </c>
      <c r="AN38" s="48" t="str">
        <f aca="false">IF(Q38&gt;=7,"YES","")</f>
        <v/>
      </c>
      <c r="AO38" s="50" t="n">
        <f aca="false">'Indicator Date hidden2'!BY37</f>
        <v>0.671428571428571</v>
      </c>
    </row>
    <row r="39" customFormat="false" ht="14.5" hidden="false" customHeight="false" outlineLevel="0" collapsed="false">
      <c r="A39" s="40" t="str">
        <f aca="false">'Indicator Data'!A41</f>
        <v>Colombia</v>
      </c>
      <c r="B39" s="40" t="str">
        <f aca="false">'Indicator Data'!B41</f>
        <v>COL</v>
      </c>
      <c r="C39" s="41" t="n">
        <f aca="false">ROUND(G39^(1/3)*R39^(1/3)*AD39^(1/3),1)</f>
        <v>5.4</v>
      </c>
      <c r="D39" s="41" t="str">
        <f aca="false">IF(C39&gt;=6.5,"Very High",IF(C39&gt;=5,"High",IF(C39&gt;=3.5,"Medium",IF(C39&gt;=2,"Low","Very Low"))))</f>
        <v>High</v>
      </c>
      <c r="E39" s="42" t="n">
        <f aca="false">_xlfn.RANK.EQ(C39,C$4:C$194)</f>
        <v>30</v>
      </c>
      <c r="F39" s="43" t="n">
        <f aca="false">VLOOKUP($B39,'Lack of Reliability Index'!$A$2:$H$192,8,0)</f>
        <v>2.59459459459459</v>
      </c>
      <c r="G39" s="41" t="n">
        <f aca="false">ROUND((10-GEOMEAN(((10-H39)/10*9+1),((10-O39)/10*9+1)))/9*10,1)</f>
        <v>6.9</v>
      </c>
      <c r="H39" s="41" t="n">
        <f aca="false">'Hazard &amp; Exposure'!DD41</f>
        <v>6.7</v>
      </c>
      <c r="I39" s="44" t="n">
        <f aca="false">'Hazard &amp; Exposure'!AO41</f>
        <v>9.6</v>
      </c>
      <c r="J39" s="44" t="n">
        <f aca="false">'Hazard &amp; Exposure'!AP41</f>
        <v>6.8</v>
      </c>
      <c r="K39" s="44" t="n">
        <f aca="false">'Hazard &amp; Exposure'!AQ41</f>
        <v>7.9</v>
      </c>
      <c r="L39" s="44" t="n">
        <f aca="false">'Hazard &amp; Exposure'!AR41</f>
        <v>4.1</v>
      </c>
      <c r="M39" s="44" t="n">
        <f aca="false">'Hazard &amp; Exposure'!AU41</f>
        <v>1.9</v>
      </c>
      <c r="N39" s="44" t="n">
        <f aca="false">'Hazard &amp; Exposure'!DC41</f>
        <v>5.5</v>
      </c>
      <c r="O39" s="41" t="n">
        <f aca="false">'Hazard &amp; Exposure'!DI41</f>
        <v>7</v>
      </c>
      <c r="P39" s="44" t="n">
        <f aca="false">'Hazard &amp; Exposure'!DE41</f>
        <v>9.4</v>
      </c>
      <c r="Q39" s="44" t="n">
        <f aca="false">'Hazard &amp; Exposure'!DH41</f>
        <v>7</v>
      </c>
      <c r="R39" s="41" t="n">
        <f aca="false">ROUND((10-GEOMEAN(((10-S39)/10*9+1),((10-W39)/10*9+1)))/9*10,1)</f>
        <v>6.2</v>
      </c>
      <c r="S39" s="41" t="n">
        <f aca="false">Vulnerability!O41</f>
        <v>3.8</v>
      </c>
      <c r="T39" s="45" t="n">
        <f aca="false">Vulnerability!E41</f>
        <v>3.8</v>
      </c>
      <c r="U39" s="45" t="n">
        <f aca="false">Vulnerability!H41</f>
        <v>6.5</v>
      </c>
      <c r="V39" s="45" t="n">
        <f aca="false">Vulnerability!N41</f>
        <v>0.9</v>
      </c>
      <c r="W39" s="41" t="n">
        <f aca="false">Vulnerability!AM41</f>
        <v>7.8</v>
      </c>
      <c r="X39" s="45" t="n">
        <f aca="false">Vulnerability!T41</f>
        <v>10</v>
      </c>
      <c r="Y39" s="46" t="n">
        <f aca="false">Vulnerability!AB41</f>
        <v>0.6</v>
      </c>
      <c r="Z39" s="46" t="n">
        <f aca="false">Vulnerability!AE41</f>
        <v>0.9</v>
      </c>
      <c r="AA39" s="46" t="n">
        <f aca="false">Vulnerability!AH41</f>
        <v>0.3</v>
      </c>
      <c r="AB39" s="46" t="n">
        <f aca="false">Vulnerability!AK41</f>
        <v>2.2</v>
      </c>
      <c r="AC39" s="45" t="n">
        <f aca="false">Vulnerability!AL41</f>
        <v>1</v>
      </c>
      <c r="AD39" s="41" t="n">
        <f aca="false">ROUND((10-GEOMEAN(((10-AE39)/10*9+1),((10-AH39)/10*9+1)))/9*10,1)</f>
        <v>3.6</v>
      </c>
      <c r="AE39" s="41" t="n">
        <f aca="false">'Lack of Coping Capacity'!H41</f>
        <v>4.3</v>
      </c>
      <c r="AF39" s="47" t="n">
        <f aca="false">'Lack of Coping Capacity'!D41</f>
        <v>3</v>
      </c>
      <c r="AG39" s="47" t="n">
        <f aca="false">'Lack of Coping Capacity'!G41</f>
        <v>5.5</v>
      </c>
      <c r="AH39" s="41" t="n">
        <f aca="false">'Lack of Coping Capacity'!AA41</f>
        <v>2.9</v>
      </c>
      <c r="AI39" s="47" t="n">
        <f aca="false">'Lack of Coping Capacity'!M41</f>
        <v>1.8</v>
      </c>
      <c r="AJ39" s="47" t="n">
        <f aca="false">'Lack of Coping Capacity'!R41</f>
        <v>3.4</v>
      </c>
      <c r="AK39" s="47" t="n">
        <f aca="false">'Lack of Coping Capacity'!Z41</f>
        <v>3.4</v>
      </c>
      <c r="AL39" s="48" t="n">
        <f aca="false">'Imputed and missing data hidden'!BX37</f>
        <v>4</v>
      </c>
      <c r="AM39" s="49" t="n">
        <f aca="false">AL39/51</f>
        <v>0.0784313725490196</v>
      </c>
      <c r="AN39" s="48" t="str">
        <f aca="false">IF(Q39&gt;=7,"YES","")</f>
        <v>YES</v>
      </c>
      <c r="AO39" s="50" t="n">
        <f aca="false">'Indicator Date hidden2'!BY38</f>
        <v>0.189189189189189</v>
      </c>
    </row>
    <row r="40" customFormat="false" ht="14.5" hidden="false" customHeight="false" outlineLevel="0" collapsed="false">
      <c r="A40" s="40" t="str">
        <f aca="false">'Indicator Data'!A42</f>
        <v>Comoros</v>
      </c>
      <c r="B40" s="40" t="str">
        <f aca="false">'Indicator Data'!B42</f>
        <v>COM</v>
      </c>
      <c r="C40" s="41" t="n">
        <f aca="false">ROUND(G40^(1/3)*R40^(1/3)*AD40^(1/3),1)</f>
        <v>3.7</v>
      </c>
      <c r="D40" s="41" t="str">
        <f aca="false">IF(C40&gt;=6.5,"Very High",IF(C40&gt;=5,"High",IF(C40&gt;=3.5,"Medium",IF(C40&gt;=2,"Low","Very Low"))))</f>
        <v>Medium</v>
      </c>
      <c r="E40" s="42" t="n">
        <f aca="false">_xlfn.RANK.EQ(C40,C$4:C$194)</f>
        <v>87</v>
      </c>
      <c r="F40" s="43" t="n">
        <f aca="false">VLOOKUP($B40,'Lack of Reliability Index'!$A$2:$H$192,8,0)</f>
        <v>5.23943661971831</v>
      </c>
      <c r="G40" s="41" t="n">
        <f aca="false">ROUND((10-GEOMEAN(((10-H40)/10*9+1),((10-O40)/10*9+1)))/9*10,1)</f>
        <v>1.5</v>
      </c>
      <c r="H40" s="41" t="n">
        <f aca="false">'Hazard &amp; Exposure'!DD42</f>
        <v>2.8</v>
      </c>
      <c r="I40" s="44" t="n">
        <f aca="false">'Hazard &amp; Exposure'!AO42</f>
        <v>0.1</v>
      </c>
      <c r="J40" s="44" t="n">
        <f aca="false">'Hazard &amp; Exposure'!AP42</f>
        <v>0.1</v>
      </c>
      <c r="K40" s="44" t="n">
        <f aca="false">'Hazard &amp; Exposure'!AQ42</f>
        <v>5.5</v>
      </c>
      <c r="L40" s="44" t="n">
        <f aca="false">'Hazard &amp; Exposure'!AR42</f>
        <v>2.9</v>
      </c>
      <c r="M40" s="44" t="n">
        <f aca="false">'Hazard &amp; Exposure'!AU42</f>
        <v>0</v>
      </c>
      <c r="N40" s="44" t="n">
        <f aca="false">'Hazard &amp; Exposure'!DC42</f>
        <v>5.7</v>
      </c>
      <c r="O40" s="41" t="n">
        <f aca="false">'Hazard &amp; Exposure'!DI42</f>
        <v>0.1</v>
      </c>
      <c r="P40" s="44" t="n">
        <f aca="false">'Hazard &amp; Exposure'!DE42</f>
        <v>0.1</v>
      </c>
      <c r="Q40" s="44" t="n">
        <f aca="false">'Hazard &amp; Exposure'!DH42</f>
        <v>0</v>
      </c>
      <c r="R40" s="41" t="n">
        <f aca="false">ROUND((10-GEOMEAN(((10-S40)/10*9+1),((10-W40)/10*9+1)))/9*10,1)</f>
        <v>4.6</v>
      </c>
      <c r="S40" s="41" t="n">
        <f aca="false">Vulnerability!O42</f>
        <v>6.4</v>
      </c>
      <c r="T40" s="45" t="n">
        <f aca="false">Vulnerability!E42</f>
        <v>7.7</v>
      </c>
      <c r="U40" s="45" t="n">
        <f aca="false">Vulnerability!H42</f>
        <v>5.1</v>
      </c>
      <c r="V40" s="45" t="n">
        <f aca="false">Vulnerability!N42</f>
        <v>5</v>
      </c>
      <c r="W40" s="41" t="n">
        <f aca="false">Vulnerability!AM42</f>
        <v>2.2</v>
      </c>
      <c r="X40" s="45" t="n">
        <f aca="false">Vulnerability!T42</f>
        <v>0</v>
      </c>
      <c r="Y40" s="46" t="n">
        <f aca="false">Vulnerability!AB42</f>
        <v>1.9</v>
      </c>
      <c r="Z40" s="46" t="n">
        <f aca="false">Vulnerability!AE42</f>
        <v>4.3</v>
      </c>
      <c r="AA40" s="46" t="n">
        <f aca="false">Vulnerability!AH42</f>
        <v>0</v>
      </c>
      <c r="AB40" s="46" t="n">
        <f aca="false">Vulnerability!AK42</f>
        <v>7.2</v>
      </c>
      <c r="AC40" s="45" t="n">
        <f aca="false">Vulnerability!AL42</f>
        <v>3.9</v>
      </c>
      <c r="AD40" s="41" t="n">
        <f aca="false">ROUND((10-GEOMEAN(((10-AE40)/10*9+1),((10-AH40)/10*9+1)))/9*10,1)</f>
        <v>7.1</v>
      </c>
      <c r="AE40" s="41" t="n">
        <f aca="false">'Lack of Coping Capacity'!H42</f>
        <v>8</v>
      </c>
      <c r="AF40" s="47" t="n">
        <f aca="false">'Lack of Coping Capacity'!D42</f>
        <v>7.8</v>
      </c>
      <c r="AG40" s="47" t="n">
        <f aca="false">'Lack of Coping Capacity'!G42</f>
        <v>8.1</v>
      </c>
      <c r="AH40" s="41" t="n">
        <f aca="false">'Lack of Coping Capacity'!AA42</f>
        <v>5.9</v>
      </c>
      <c r="AI40" s="47" t="n">
        <f aca="false">'Lack of Coping Capacity'!M42</f>
        <v>5.8</v>
      </c>
      <c r="AJ40" s="47" t="n">
        <f aca="false">'Lack of Coping Capacity'!R42</f>
        <v>5.8</v>
      </c>
      <c r="AK40" s="47" t="n">
        <f aca="false">'Lack of Coping Capacity'!Z42</f>
        <v>6.1</v>
      </c>
      <c r="AL40" s="48" t="n">
        <f aca="false">'Imputed and missing data hidden'!BX38</f>
        <v>5</v>
      </c>
      <c r="AM40" s="49" t="n">
        <f aca="false">AL40/51</f>
        <v>0.0980392156862745</v>
      </c>
      <c r="AN40" s="48" t="str">
        <f aca="false">IF(Q40&gt;=7,"YES","")</f>
        <v/>
      </c>
      <c r="AO40" s="50" t="n">
        <f aca="false">'Indicator Date hidden2'!BY39</f>
        <v>0.732394366197183</v>
      </c>
    </row>
    <row r="41" customFormat="false" ht="14.5" hidden="false" customHeight="false" outlineLevel="0" collapsed="false">
      <c r="A41" s="40" t="str">
        <f aca="false">'Indicator Data'!A43</f>
        <v>Congo</v>
      </c>
      <c r="B41" s="40" t="str">
        <f aca="false">'Indicator Data'!B43</f>
        <v>COG</v>
      </c>
      <c r="C41" s="41" t="n">
        <f aca="false">ROUND(G41^(1/3)*R41^(1/3)*AD41^(1/3),1)</f>
        <v>5.1</v>
      </c>
      <c r="D41" s="41" t="str">
        <f aca="false">IF(C41&gt;=6.5,"Very High",IF(C41&gt;=5,"High",IF(C41&gt;=3.5,"Medium",IF(C41&gt;=2,"Low","Very Low"))))</f>
        <v>High</v>
      </c>
      <c r="E41" s="42" t="n">
        <f aca="false">_xlfn.RANK.EQ(C41,C$4:C$194)</f>
        <v>35</v>
      </c>
      <c r="F41" s="43" t="n">
        <f aca="false">VLOOKUP($B41,'Lack of Reliability Index'!$A$2:$H$192,8,0)</f>
        <v>3.70045662100457</v>
      </c>
      <c r="G41" s="41" t="n">
        <f aca="false">ROUND((10-GEOMEAN(((10-H41)/10*9+1),((10-O41)/10*9+1)))/9*10,1)</f>
        <v>2.8</v>
      </c>
      <c r="H41" s="41" t="n">
        <f aca="false">'Hazard &amp; Exposure'!DD43</f>
        <v>3.9</v>
      </c>
      <c r="I41" s="44" t="n">
        <f aca="false">'Hazard &amp; Exposure'!AO43</f>
        <v>0.1</v>
      </c>
      <c r="J41" s="44" t="n">
        <f aca="false">'Hazard &amp; Exposure'!AP43</f>
        <v>8.6</v>
      </c>
      <c r="K41" s="44" t="n">
        <f aca="false">'Hazard &amp; Exposure'!AQ43</f>
        <v>0</v>
      </c>
      <c r="L41" s="44" t="n">
        <f aca="false">'Hazard &amp; Exposure'!AR43</f>
        <v>0</v>
      </c>
      <c r="M41" s="44" t="n">
        <f aca="false">'Hazard &amp; Exposure'!AU43</f>
        <v>1</v>
      </c>
      <c r="N41" s="44" t="n">
        <f aca="false">'Hazard &amp; Exposure'!DC43</f>
        <v>7.1</v>
      </c>
      <c r="O41" s="41" t="n">
        <f aca="false">'Hazard &amp; Exposure'!DI43</f>
        <v>1.5</v>
      </c>
      <c r="P41" s="44" t="n">
        <f aca="false">'Hazard &amp; Exposure'!DE43</f>
        <v>2.1</v>
      </c>
      <c r="Q41" s="44" t="n">
        <f aca="false">'Hazard &amp; Exposure'!DH43</f>
        <v>0</v>
      </c>
      <c r="R41" s="41" t="n">
        <f aca="false">ROUND((10-GEOMEAN(((10-S41)/10*9+1),((10-W41)/10*9+1)))/9*10,1)</f>
        <v>6.5</v>
      </c>
      <c r="S41" s="41" t="n">
        <f aca="false">Vulnerability!O43</f>
        <v>5.5</v>
      </c>
      <c r="T41" s="45" t="n">
        <f aca="false">Vulnerability!E43</f>
        <v>7.1</v>
      </c>
      <c r="U41" s="45" t="n">
        <f aca="false">Vulnerability!H43</f>
        <v>6.8</v>
      </c>
      <c r="V41" s="45" t="n">
        <f aca="false">Vulnerability!N43</f>
        <v>0.8</v>
      </c>
      <c r="W41" s="41" t="n">
        <f aca="false">Vulnerability!AM43</f>
        <v>7.4</v>
      </c>
      <c r="X41" s="45" t="n">
        <f aca="false">Vulnerability!T43</f>
        <v>8.8</v>
      </c>
      <c r="Y41" s="46" t="n">
        <f aca="false">Vulnerability!AB43</f>
        <v>5.8</v>
      </c>
      <c r="Z41" s="46" t="n">
        <f aca="false">Vulnerability!AE43</f>
        <v>3.1</v>
      </c>
      <c r="AA41" s="46" t="n">
        <f aca="false">Vulnerability!AH43</f>
        <v>0.7</v>
      </c>
      <c r="AB41" s="46" t="n">
        <f aca="false">Vulnerability!AK43</f>
        <v>7.9</v>
      </c>
      <c r="AC41" s="45" t="n">
        <f aca="false">Vulnerability!AL43</f>
        <v>5</v>
      </c>
      <c r="AD41" s="41" t="n">
        <f aca="false">ROUND((10-GEOMEAN(((10-AE41)/10*9+1),((10-AH41)/10*9+1)))/9*10,1)</f>
        <v>7.5</v>
      </c>
      <c r="AE41" s="41" t="n">
        <f aca="false">'Lack of Coping Capacity'!H43</f>
        <v>7.9</v>
      </c>
      <c r="AF41" s="47" t="str">
        <f aca="false">'Lack of Coping Capacity'!D43</f>
        <v>x</v>
      </c>
      <c r="AG41" s="47" t="n">
        <f aca="false">'Lack of Coping Capacity'!G43</f>
        <v>7.9</v>
      </c>
      <c r="AH41" s="41" t="n">
        <f aca="false">'Lack of Coping Capacity'!AA43</f>
        <v>7.1</v>
      </c>
      <c r="AI41" s="47" t="n">
        <f aca="false">'Lack of Coping Capacity'!M43</f>
        <v>5.9</v>
      </c>
      <c r="AJ41" s="47" t="n">
        <f aca="false">'Lack of Coping Capacity'!R43</f>
        <v>8</v>
      </c>
      <c r="AK41" s="47" t="n">
        <f aca="false">'Lack of Coping Capacity'!Z43</f>
        <v>7.5</v>
      </c>
      <c r="AL41" s="48" t="n">
        <f aca="false">'Imputed and missing data hidden'!BX39</f>
        <v>1</v>
      </c>
      <c r="AM41" s="49" t="n">
        <f aca="false">AL41/51</f>
        <v>0.0196078431372549</v>
      </c>
      <c r="AN41" s="48" t="str">
        <f aca="false">IF(Q41&gt;=7,"YES","")</f>
        <v/>
      </c>
      <c r="AO41" s="50" t="n">
        <f aca="false">'Indicator Date hidden2'!BY40</f>
        <v>0.643835616438356</v>
      </c>
    </row>
    <row r="42" customFormat="false" ht="14.5" hidden="false" customHeight="false" outlineLevel="0" collapsed="false">
      <c r="A42" s="40" t="str">
        <f aca="false">'Indicator Data'!A44</f>
        <v>Congo DR</v>
      </c>
      <c r="B42" s="40" t="str">
        <f aca="false">'Indicator Data'!B44</f>
        <v>COD</v>
      </c>
      <c r="C42" s="41" t="n">
        <f aca="false">ROUND(G42^(1/3)*R42^(1/3)*AD42^(1/3),1)</f>
        <v>7.6</v>
      </c>
      <c r="D42" s="41" t="str">
        <f aca="false">IF(C42&gt;=6.5,"Very High",IF(C42&gt;=5,"High",IF(C42&gt;=3.5,"Medium",IF(C42&gt;=2,"Low","Very Low"))))</f>
        <v>Very High</v>
      </c>
      <c r="E42" s="42" t="n">
        <f aca="false">_xlfn.RANK.EQ(C42,C$4:C$194)</f>
        <v>7</v>
      </c>
      <c r="F42" s="43" t="n">
        <f aca="false">VLOOKUP($B42,'Lack of Reliability Index'!$A$2:$H$192,8,0)</f>
        <v>3.31506849315068</v>
      </c>
      <c r="G42" s="41" t="n">
        <f aca="false">ROUND((10-GEOMEAN(((10-H42)/10*9+1),((10-O42)/10*9+1)))/9*10,1)</f>
        <v>7.3</v>
      </c>
      <c r="H42" s="41" t="n">
        <f aca="false">'Hazard &amp; Exposure'!DD44</f>
        <v>4.4</v>
      </c>
      <c r="I42" s="44" t="n">
        <f aca="false">'Hazard &amp; Exposure'!AO44</f>
        <v>4.5</v>
      </c>
      <c r="J42" s="44" t="n">
        <f aca="false">'Hazard &amp; Exposure'!AP44</f>
        <v>7.5</v>
      </c>
      <c r="K42" s="44" t="n">
        <f aca="false">'Hazard &amp; Exposure'!AQ44</f>
        <v>0</v>
      </c>
      <c r="L42" s="44" t="n">
        <f aca="false">'Hazard &amp; Exposure'!AR44</f>
        <v>0</v>
      </c>
      <c r="M42" s="44" t="n">
        <f aca="false">'Hazard &amp; Exposure'!AU44</f>
        <v>0</v>
      </c>
      <c r="N42" s="44" t="n">
        <f aca="false">'Hazard &amp; Exposure'!DC44</f>
        <v>8.3</v>
      </c>
      <c r="O42" s="41" t="n">
        <f aca="false">'Hazard &amp; Exposure'!DI44</f>
        <v>9</v>
      </c>
      <c r="P42" s="44" t="n">
        <f aca="false">'Hazard &amp; Exposure'!DE44</f>
        <v>10</v>
      </c>
      <c r="Q42" s="44" t="n">
        <f aca="false">'Hazard &amp; Exposure'!DH44</f>
        <v>9</v>
      </c>
      <c r="R42" s="41" t="n">
        <f aca="false">ROUND((10-GEOMEAN(((10-S42)/10*9+1),((10-W42)/10*9+1)))/9*10,1)</f>
        <v>7.5</v>
      </c>
      <c r="S42" s="41" t="n">
        <f aca="false">Vulnerability!O44</f>
        <v>6.6</v>
      </c>
      <c r="T42" s="45" t="n">
        <f aca="false">Vulnerability!E44</f>
        <v>8.9</v>
      </c>
      <c r="U42" s="45" t="n">
        <f aca="false">Vulnerability!H44</f>
        <v>6.3</v>
      </c>
      <c r="V42" s="45" t="n">
        <f aca="false">Vulnerability!N44</f>
        <v>2.2</v>
      </c>
      <c r="W42" s="41" t="n">
        <f aca="false">Vulnerability!AM44</f>
        <v>8.2</v>
      </c>
      <c r="X42" s="45" t="n">
        <f aca="false">Vulnerability!T44</f>
        <v>9.5</v>
      </c>
      <c r="Y42" s="46" t="n">
        <f aca="false">Vulnerability!AB44</f>
        <v>5.3</v>
      </c>
      <c r="Z42" s="46" t="n">
        <f aca="false">Vulnerability!AE44</f>
        <v>5.7</v>
      </c>
      <c r="AA42" s="46" t="n">
        <f aca="false">Vulnerability!AH44</f>
        <v>0.3</v>
      </c>
      <c r="AB42" s="46" t="n">
        <f aca="false">Vulnerability!AK44</f>
        <v>8.6</v>
      </c>
      <c r="AC42" s="45" t="n">
        <f aca="false">Vulnerability!AL44</f>
        <v>5.7</v>
      </c>
      <c r="AD42" s="41" t="n">
        <f aca="false">ROUND((10-GEOMEAN(((10-AE42)/10*9+1),((10-AH42)/10*9+1)))/9*10,1)</f>
        <v>8.1</v>
      </c>
      <c r="AE42" s="41" t="n">
        <f aca="false">'Lack of Coping Capacity'!H44</f>
        <v>7.9</v>
      </c>
      <c r="AF42" s="47" t="n">
        <f aca="false">'Lack of Coping Capacity'!D44</f>
        <v>7.5</v>
      </c>
      <c r="AG42" s="47" t="n">
        <f aca="false">'Lack of Coping Capacity'!G44</f>
        <v>8.2</v>
      </c>
      <c r="AH42" s="41" t="n">
        <f aca="false">'Lack of Coping Capacity'!AA44</f>
        <v>8.3</v>
      </c>
      <c r="AI42" s="47" t="n">
        <f aca="false">'Lack of Coping Capacity'!M44</f>
        <v>7.3</v>
      </c>
      <c r="AJ42" s="47" t="n">
        <f aca="false">'Lack of Coping Capacity'!R44</f>
        <v>9.6</v>
      </c>
      <c r="AK42" s="47" t="n">
        <f aca="false">'Lack of Coping Capacity'!Z44</f>
        <v>8</v>
      </c>
      <c r="AL42" s="48" t="n">
        <f aca="false">'Imputed and missing data hidden'!BX40</f>
        <v>2</v>
      </c>
      <c r="AM42" s="49" t="n">
        <f aca="false">AL42/51</f>
        <v>0.0392156862745098</v>
      </c>
      <c r="AN42" s="48" t="str">
        <f aca="false">IF(Q42&gt;=7,"YES","")</f>
        <v>YES</v>
      </c>
      <c r="AO42" s="50" t="n">
        <f aca="false">'Indicator Date hidden2'!BY41</f>
        <v>0.397260273972603</v>
      </c>
    </row>
    <row r="43" customFormat="false" ht="14.5" hidden="false" customHeight="false" outlineLevel="0" collapsed="false">
      <c r="A43" s="40" t="str">
        <f aca="false">'Indicator Data'!A45</f>
        <v>Costa Rica</v>
      </c>
      <c r="B43" s="40" t="str">
        <f aca="false">'Indicator Data'!B45</f>
        <v>CRI</v>
      </c>
      <c r="C43" s="41" t="n">
        <f aca="false">ROUND(G43^(1/3)*R43^(1/3)*AD43^(1/3),1)</f>
        <v>3.5</v>
      </c>
      <c r="D43" s="41" t="str">
        <f aca="false">IF(C43&gt;=6.5,"Very High",IF(C43&gt;=5,"High",IF(C43&gt;=3.5,"Medium",IF(C43&gt;=2,"Low","Very Low"))))</f>
        <v>Medium</v>
      </c>
      <c r="E43" s="42" t="n">
        <f aca="false">_xlfn.RANK.EQ(C43,C$4:C$194)</f>
        <v>94</v>
      </c>
      <c r="F43" s="43" t="n">
        <f aca="false">VLOOKUP($B43,'Lack of Reliability Index'!$A$2:$H$192,8,0)</f>
        <v>2.94063926940639</v>
      </c>
      <c r="G43" s="41" t="n">
        <f aca="false">ROUND((10-GEOMEAN(((10-H43)/10*9+1),((10-O43)/10*9+1)))/9*10,1)</f>
        <v>3.7</v>
      </c>
      <c r="H43" s="41" t="n">
        <f aca="false">'Hazard &amp; Exposure'!DD45</f>
        <v>6.1</v>
      </c>
      <c r="I43" s="44" t="n">
        <f aca="false">'Hazard &amp; Exposure'!AO45</f>
        <v>9.6</v>
      </c>
      <c r="J43" s="44" t="n">
        <f aca="false">'Hazard &amp; Exposure'!AP45</f>
        <v>3.3</v>
      </c>
      <c r="K43" s="44" t="n">
        <f aca="false">'Hazard &amp; Exposure'!AQ45</f>
        <v>8.7</v>
      </c>
      <c r="L43" s="44" t="n">
        <f aca="false">'Hazard &amp; Exposure'!AR45</f>
        <v>1.9</v>
      </c>
      <c r="M43" s="44" t="n">
        <f aca="false">'Hazard &amp; Exposure'!AU45</f>
        <v>1</v>
      </c>
      <c r="N43" s="44" t="n">
        <f aca="false">'Hazard &amp; Exposure'!DC45</f>
        <v>5</v>
      </c>
      <c r="O43" s="41" t="n">
        <f aca="false">'Hazard &amp; Exposure'!DI45</f>
        <v>0.1</v>
      </c>
      <c r="P43" s="44" t="n">
        <f aca="false">'Hazard &amp; Exposure'!DE45</f>
        <v>0.1</v>
      </c>
      <c r="Q43" s="44" t="n">
        <f aca="false">'Hazard &amp; Exposure'!DH45</f>
        <v>0</v>
      </c>
      <c r="R43" s="41" t="n">
        <f aca="false">ROUND((10-GEOMEAN(((10-S43)/10*9+1),((10-W43)/10*9+1)))/9*10,1)</f>
        <v>4.6</v>
      </c>
      <c r="S43" s="41" t="n">
        <f aca="false">Vulnerability!O45</f>
        <v>2.2</v>
      </c>
      <c r="T43" s="45" t="n">
        <f aca="false">Vulnerability!E45</f>
        <v>1.8</v>
      </c>
      <c r="U43" s="45" t="n">
        <f aca="false">Vulnerability!H45</f>
        <v>5</v>
      </c>
      <c r="V43" s="45" t="n">
        <f aca="false">Vulnerability!N45</f>
        <v>0.3</v>
      </c>
      <c r="W43" s="41" t="n">
        <f aca="false">Vulnerability!AM45</f>
        <v>6.3</v>
      </c>
      <c r="X43" s="45" t="n">
        <f aca="false">Vulnerability!T45</f>
        <v>8.8</v>
      </c>
      <c r="Y43" s="46" t="n">
        <f aca="false">Vulnerability!AB45</f>
        <v>0.4</v>
      </c>
      <c r="Z43" s="46" t="n">
        <f aca="false">Vulnerability!AE45</f>
        <v>0.6</v>
      </c>
      <c r="AA43" s="46" t="n">
        <f aca="false">Vulnerability!AH45</f>
        <v>2.1</v>
      </c>
      <c r="AB43" s="46" t="n">
        <f aca="false">Vulnerability!AK45</f>
        <v>1.8</v>
      </c>
      <c r="AC43" s="45" t="n">
        <f aca="false">Vulnerability!AL45</f>
        <v>1.3</v>
      </c>
      <c r="AD43" s="41" t="n">
        <f aca="false">ROUND((10-GEOMEAN(((10-AE43)/10*9+1),((10-AH43)/10*9+1)))/9*10,1)</f>
        <v>2.5</v>
      </c>
      <c r="AE43" s="41" t="n">
        <f aca="false">'Lack of Coping Capacity'!H45</f>
        <v>2.9</v>
      </c>
      <c r="AF43" s="47" t="n">
        <f aca="false">'Lack of Coping Capacity'!D45</f>
        <v>1.5</v>
      </c>
      <c r="AG43" s="47" t="n">
        <f aca="false">'Lack of Coping Capacity'!G45</f>
        <v>4.3</v>
      </c>
      <c r="AH43" s="41" t="n">
        <f aca="false">'Lack of Coping Capacity'!AA45</f>
        <v>2.1</v>
      </c>
      <c r="AI43" s="47" t="n">
        <f aca="false">'Lack of Coping Capacity'!M45</f>
        <v>1.3</v>
      </c>
      <c r="AJ43" s="47" t="n">
        <f aca="false">'Lack of Coping Capacity'!R45</f>
        <v>1.9</v>
      </c>
      <c r="AK43" s="47" t="n">
        <f aca="false">'Lack of Coping Capacity'!Z45</f>
        <v>3.2</v>
      </c>
      <c r="AL43" s="48" t="n">
        <f aca="false">'Imputed and missing data hidden'!BX41</f>
        <v>5</v>
      </c>
      <c r="AM43" s="49" t="n">
        <f aca="false">AL43/51</f>
        <v>0.0980392156862745</v>
      </c>
      <c r="AN43" s="48" t="str">
        <f aca="false">IF(Q43&gt;=7,"YES","")</f>
        <v/>
      </c>
      <c r="AO43" s="50" t="n">
        <f aca="false">'Indicator Date hidden2'!BY42</f>
        <v>0.301369863013699</v>
      </c>
    </row>
    <row r="44" customFormat="false" ht="14.5" hidden="false" customHeight="false" outlineLevel="0" collapsed="false">
      <c r="A44" s="40" t="str">
        <f aca="false">'Indicator Data'!A46</f>
        <v>Côte d'Ivoire</v>
      </c>
      <c r="B44" s="40" t="str">
        <f aca="false">'Indicator Data'!B46</f>
        <v>CIV</v>
      </c>
      <c r="C44" s="41" t="n">
        <f aca="false">ROUND(G44^(1/3)*R44^(1/3)*AD44^(1/3),1)</f>
        <v>4.5</v>
      </c>
      <c r="D44" s="41" t="str">
        <f aca="false">IF(C44&gt;=6.5,"Very High",IF(C44&gt;=5,"High",IF(C44&gt;=3.5,"Medium",IF(C44&gt;=2,"Low","Very Low"))))</f>
        <v>Medium</v>
      </c>
      <c r="E44" s="42" t="n">
        <f aca="false">_xlfn.RANK.EQ(C44,C$4:C$194)</f>
        <v>55</v>
      </c>
      <c r="F44" s="43" t="n">
        <f aca="false">VLOOKUP($B44,'Lack of Reliability Index'!$A$2:$H$192,8,0)</f>
        <v>2.09315068493151</v>
      </c>
      <c r="G44" s="41" t="n">
        <f aca="false">ROUND((10-GEOMEAN(((10-H44)/10*9+1),((10-O44)/10*9+1)))/9*10,1)</f>
        <v>2.5</v>
      </c>
      <c r="H44" s="41" t="n">
        <f aca="false">'Hazard &amp; Exposure'!DD46</f>
        <v>3.9</v>
      </c>
      <c r="I44" s="44" t="n">
        <f aca="false">'Hazard &amp; Exposure'!AO46</f>
        <v>0.1</v>
      </c>
      <c r="J44" s="44" t="n">
        <f aca="false">'Hazard &amp; Exposure'!AP46</f>
        <v>5.6</v>
      </c>
      <c r="K44" s="44" t="n">
        <f aca="false">'Hazard &amp; Exposure'!AQ46</f>
        <v>4.6</v>
      </c>
      <c r="L44" s="44" t="n">
        <f aca="false">'Hazard &amp; Exposure'!AR46</f>
        <v>0</v>
      </c>
      <c r="M44" s="44" t="n">
        <f aca="false">'Hazard &amp; Exposure'!AU46</f>
        <v>1</v>
      </c>
      <c r="N44" s="44" t="n">
        <f aca="false">'Hazard &amp; Exposure'!DC46</f>
        <v>7.9</v>
      </c>
      <c r="O44" s="41" t="n">
        <f aca="false">'Hazard &amp; Exposure'!DI46</f>
        <v>0.9</v>
      </c>
      <c r="P44" s="44" t="n">
        <f aca="false">'Hazard &amp; Exposure'!DE46</f>
        <v>1.3</v>
      </c>
      <c r="Q44" s="44" t="n">
        <f aca="false">'Hazard &amp; Exposure'!DH46</f>
        <v>0</v>
      </c>
      <c r="R44" s="41" t="n">
        <f aca="false">ROUND((10-GEOMEAN(((10-S44)/10*9+1),((10-W44)/10*9+1)))/9*10,1)</f>
        <v>5.6</v>
      </c>
      <c r="S44" s="41" t="n">
        <f aca="false">Vulnerability!O46</f>
        <v>5.7</v>
      </c>
      <c r="T44" s="45" t="n">
        <f aca="false">Vulnerability!E46</f>
        <v>8.1</v>
      </c>
      <c r="U44" s="45" t="n">
        <f aca="false">Vulnerability!H46</f>
        <v>5.8</v>
      </c>
      <c r="V44" s="45" t="n">
        <f aca="false">Vulnerability!N46</f>
        <v>0.7</v>
      </c>
      <c r="W44" s="41" t="n">
        <f aca="false">Vulnerability!AM46</f>
        <v>5.4</v>
      </c>
      <c r="X44" s="45" t="n">
        <f aca="false">Vulnerability!T46</f>
        <v>7.1</v>
      </c>
      <c r="Y44" s="46" t="n">
        <f aca="false">Vulnerability!AB46</f>
        <v>5.3</v>
      </c>
      <c r="Z44" s="46" t="n">
        <f aca="false">Vulnerability!AE46</f>
        <v>4.4</v>
      </c>
      <c r="AA44" s="46" t="n">
        <f aca="false">Vulnerability!AH46</f>
        <v>0</v>
      </c>
      <c r="AB44" s="46" t="n">
        <f aca="false">Vulnerability!AK46</f>
        <v>1.2</v>
      </c>
      <c r="AC44" s="45" t="n">
        <f aca="false">Vulnerability!AL46</f>
        <v>3</v>
      </c>
      <c r="AD44" s="41" t="n">
        <f aca="false">ROUND((10-GEOMEAN(((10-AE44)/10*9+1),((10-AH44)/10*9+1)))/9*10,1)</f>
        <v>6.6</v>
      </c>
      <c r="AE44" s="41" t="n">
        <f aca="false">'Lack of Coping Capacity'!H46</f>
        <v>7</v>
      </c>
      <c r="AF44" s="47" t="n">
        <f aca="false">'Lack of Coping Capacity'!D46</f>
        <v>7.8</v>
      </c>
      <c r="AG44" s="47" t="n">
        <f aca="false">'Lack of Coping Capacity'!G46</f>
        <v>6.2</v>
      </c>
      <c r="AH44" s="41" t="n">
        <f aca="false">'Lack of Coping Capacity'!AA46</f>
        <v>6.1</v>
      </c>
      <c r="AI44" s="47" t="n">
        <f aca="false">'Lack of Coping Capacity'!M46</f>
        <v>3.5</v>
      </c>
      <c r="AJ44" s="47" t="n">
        <f aca="false">'Lack of Coping Capacity'!R46</f>
        <v>7.4</v>
      </c>
      <c r="AK44" s="47" t="n">
        <f aca="false">'Lack of Coping Capacity'!Z46</f>
        <v>7.3</v>
      </c>
      <c r="AL44" s="48" t="n">
        <f aca="false">'Imputed and missing data hidden'!BX42</f>
        <v>1</v>
      </c>
      <c r="AM44" s="49" t="n">
        <f aca="false">AL44/51</f>
        <v>0.0196078431372549</v>
      </c>
      <c r="AN44" s="48" t="str">
        <f aca="false">IF(Q44&gt;=7,"YES","")</f>
        <v/>
      </c>
      <c r="AO44" s="50" t="n">
        <f aca="false">'Indicator Date hidden2'!BY43</f>
        <v>0.342465753424658</v>
      </c>
    </row>
    <row r="45" customFormat="false" ht="14.5" hidden="false" customHeight="false" outlineLevel="0" collapsed="false">
      <c r="A45" s="40" t="str">
        <f aca="false">'Indicator Data'!A47</f>
        <v>Croatia</v>
      </c>
      <c r="B45" s="40" t="str">
        <f aca="false">'Indicator Data'!B47</f>
        <v>HRV</v>
      </c>
      <c r="C45" s="41" t="n">
        <f aca="false">ROUND(G45^(1/3)*R45^(1/3)*AD45^(1/3),1)</f>
        <v>2.6</v>
      </c>
      <c r="D45" s="41" t="str">
        <f aca="false">IF(C45&gt;=6.5,"Very High",IF(C45&gt;=5,"High",IF(C45&gt;=3.5,"Medium",IF(C45&gt;=2,"Low","Very Low"))))</f>
        <v>Low</v>
      </c>
      <c r="E45" s="42" t="n">
        <f aca="false">_xlfn.RANK.EQ(C45,C$4:C$194)</f>
        <v>132</v>
      </c>
      <c r="F45" s="43" t="n">
        <f aca="false">VLOOKUP($B45,'Lack of Reliability Index'!$A$2:$H$192,8,0)</f>
        <v>4.44444444444444</v>
      </c>
      <c r="G45" s="41" t="n">
        <f aca="false">ROUND((10-GEOMEAN(((10-H45)/10*9+1),((10-O45)/10*9+1)))/9*10,1)</f>
        <v>2.8</v>
      </c>
      <c r="H45" s="41" t="n">
        <f aca="false">'Hazard &amp; Exposure'!DD47</f>
        <v>4.8</v>
      </c>
      <c r="I45" s="44" t="n">
        <f aca="false">'Hazard &amp; Exposure'!AO47</f>
        <v>5.9</v>
      </c>
      <c r="J45" s="44" t="n">
        <f aca="false">'Hazard &amp; Exposure'!AP47</f>
        <v>6.5</v>
      </c>
      <c r="K45" s="44" t="n">
        <f aca="false">'Hazard &amp; Exposure'!AQ47</f>
        <v>7.7</v>
      </c>
      <c r="L45" s="44" t="n">
        <f aca="false">'Hazard &amp; Exposure'!AR47</f>
        <v>0</v>
      </c>
      <c r="M45" s="44" t="n">
        <f aca="false">'Hazard &amp; Exposure'!AU47</f>
        <v>3.1</v>
      </c>
      <c r="N45" s="44" t="n">
        <f aca="false">'Hazard &amp; Exposure'!DC47</f>
        <v>2.1</v>
      </c>
      <c r="O45" s="41" t="n">
        <f aca="false">'Hazard &amp; Exposure'!DI47</f>
        <v>0.1</v>
      </c>
      <c r="P45" s="44" t="n">
        <f aca="false">'Hazard &amp; Exposure'!DE47</f>
        <v>0.1</v>
      </c>
      <c r="Q45" s="44" t="n">
        <f aca="false">'Hazard &amp; Exposure'!DH47</f>
        <v>0</v>
      </c>
      <c r="R45" s="41" t="n">
        <f aca="false">ROUND((10-GEOMEAN(((10-S45)/10*9+1),((10-W45)/10*9+1)))/9*10,1)</f>
        <v>2</v>
      </c>
      <c r="S45" s="41" t="n">
        <f aca="false">Vulnerability!O47</f>
        <v>1.1</v>
      </c>
      <c r="T45" s="45" t="n">
        <f aca="false">Vulnerability!E47</f>
        <v>1</v>
      </c>
      <c r="U45" s="45" t="n">
        <f aca="false">Vulnerability!H47</f>
        <v>1.3</v>
      </c>
      <c r="V45" s="45" t="n">
        <f aca="false">Vulnerability!N47</f>
        <v>1.2</v>
      </c>
      <c r="W45" s="41" t="n">
        <f aca="false">Vulnerability!AM47</f>
        <v>2.8</v>
      </c>
      <c r="X45" s="45" t="n">
        <f aca="false">Vulnerability!T47</f>
        <v>4.4</v>
      </c>
      <c r="Y45" s="46" t="n">
        <f aca="false">Vulnerability!AB47</f>
        <v>0.1</v>
      </c>
      <c r="Z45" s="46" t="n">
        <f aca="false">Vulnerability!AE47</f>
        <v>0.4</v>
      </c>
      <c r="AA45" s="46" t="n">
        <f aca="false">Vulnerability!AH47</f>
        <v>1.3</v>
      </c>
      <c r="AB45" s="46" t="n">
        <f aca="false">Vulnerability!AK47</f>
        <v>1.6</v>
      </c>
      <c r="AC45" s="45" t="n">
        <f aca="false">Vulnerability!AL47</f>
        <v>0.9</v>
      </c>
      <c r="AD45" s="41" t="n">
        <f aca="false">ROUND((10-GEOMEAN(((10-AE45)/10*9+1),((10-AH45)/10*9+1)))/9*10,1)</f>
        <v>3.1</v>
      </c>
      <c r="AE45" s="41" t="n">
        <f aca="false">'Lack of Coping Capacity'!H47</f>
        <v>4.6</v>
      </c>
      <c r="AF45" s="47" t="n">
        <f aca="false">'Lack of Coping Capacity'!D47</f>
        <v>4.4</v>
      </c>
      <c r="AG45" s="47" t="n">
        <f aca="false">'Lack of Coping Capacity'!G47</f>
        <v>4.7</v>
      </c>
      <c r="AH45" s="41" t="n">
        <f aca="false">'Lack of Coping Capacity'!AA47</f>
        <v>1.2</v>
      </c>
      <c r="AI45" s="47" t="n">
        <f aca="false">'Lack of Coping Capacity'!M47</f>
        <v>1.8</v>
      </c>
      <c r="AJ45" s="47" t="n">
        <f aca="false">'Lack of Coping Capacity'!R47</f>
        <v>0.2</v>
      </c>
      <c r="AK45" s="47" t="n">
        <f aca="false">'Lack of Coping Capacity'!Z47</f>
        <v>1.6</v>
      </c>
      <c r="AL45" s="48" t="n">
        <f aca="false">'Imputed and missing data hidden'!BX43</f>
        <v>10</v>
      </c>
      <c r="AM45" s="49" t="n">
        <f aca="false">AL45/51</f>
        <v>0.196078431372549</v>
      </c>
      <c r="AN45" s="48" t="str">
        <f aca="false">IF(Q45&gt;=7,"YES","")</f>
        <v/>
      </c>
      <c r="AO45" s="50" t="n">
        <f aca="false">'Indicator Date hidden2'!BY44</f>
        <v>0.333333333333333</v>
      </c>
    </row>
    <row r="46" customFormat="false" ht="14.5" hidden="false" customHeight="false" outlineLevel="0" collapsed="false">
      <c r="A46" s="40" t="str">
        <f aca="false">'Indicator Data'!A48</f>
        <v>Cuba</v>
      </c>
      <c r="B46" s="40" t="str">
        <f aca="false">'Indicator Data'!B48</f>
        <v>CUB</v>
      </c>
      <c r="C46" s="41" t="n">
        <f aca="false">ROUND(G46^(1/3)*R46^(1/3)*AD46^(1/3),1)</f>
        <v>2.3</v>
      </c>
      <c r="D46" s="41" t="str">
        <f aca="false">IF(C46&gt;=6.5,"Very High",IF(C46&gt;=5,"High",IF(C46&gt;=3.5,"Medium",IF(C46&gt;=2,"Low","Very Low"))))</f>
        <v>Low</v>
      </c>
      <c r="E46" s="42" t="n">
        <f aca="false">_xlfn.RANK.EQ(C46,C$4:C$194)</f>
        <v>145</v>
      </c>
      <c r="F46" s="43" t="n">
        <f aca="false">VLOOKUP($B46,'Lack of Reliability Index'!$A$2:$H$192,8,0)</f>
        <v>4.60676328502415</v>
      </c>
      <c r="G46" s="41" t="n">
        <f aca="false">ROUND((10-GEOMEAN(((10-H46)/10*9+1),((10-O46)/10*9+1)))/9*10,1)</f>
        <v>3.3</v>
      </c>
      <c r="H46" s="41" t="n">
        <f aca="false">'Hazard &amp; Exposure'!DD48</f>
        <v>5.6</v>
      </c>
      <c r="I46" s="44" t="n">
        <f aca="false">'Hazard &amp; Exposure'!AO48</f>
        <v>5.8</v>
      </c>
      <c r="J46" s="44" t="n">
        <f aca="false">'Hazard &amp; Exposure'!AP48</f>
        <v>3.6</v>
      </c>
      <c r="K46" s="44" t="n">
        <f aca="false">'Hazard &amp; Exposure'!AQ48</f>
        <v>5.7</v>
      </c>
      <c r="L46" s="44" t="n">
        <f aca="false">'Hazard &amp; Exposure'!AR48</f>
        <v>8</v>
      </c>
      <c r="M46" s="44" t="n">
        <f aca="false">'Hazard &amp; Exposure'!AU48</f>
        <v>4.2</v>
      </c>
      <c r="N46" s="44" t="n">
        <f aca="false">'Hazard &amp; Exposure'!DC48</f>
        <v>5</v>
      </c>
      <c r="O46" s="41" t="n">
        <f aca="false">'Hazard &amp; Exposure'!DI48</f>
        <v>0.1</v>
      </c>
      <c r="P46" s="44" t="n">
        <f aca="false">'Hazard &amp; Exposure'!DE48</f>
        <v>0.1</v>
      </c>
      <c r="Q46" s="44" t="n">
        <f aca="false">'Hazard &amp; Exposure'!DH48</f>
        <v>0</v>
      </c>
      <c r="R46" s="41" t="n">
        <f aca="false">ROUND((10-GEOMEAN(((10-S46)/10*9+1),((10-W46)/10*9+1)))/9*10,1)</f>
        <v>1.2</v>
      </c>
      <c r="S46" s="41" t="n">
        <f aca="false">Vulnerability!O48</f>
        <v>2</v>
      </c>
      <c r="T46" s="45" t="n">
        <f aca="false">Vulnerability!E48</f>
        <v>1.6</v>
      </c>
      <c r="U46" s="45" t="n">
        <f aca="false">Vulnerability!H48</f>
        <v>4.1</v>
      </c>
      <c r="V46" s="45" t="n">
        <f aca="false">Vulnerability!N48</f>
        <v>0.5</v>
      </c>
      <c r="W46" s="41" t="n">
        <f aca="false">Vulnerability!AM48</f>
        <v>0.3</v>
      </c>
      <c r="X46" s="45" t="n">
        <f aca="false">Vulnerability!T48</f>
        <v>0</v>
      </c>
      <c r="Y46" s="46" t="n">
        <f aca="false">Vulnerability!AB48</f>
        <v>0.4</v>
      </c>
      <c r="Z46" s="46" t="n">
        <f aca="false">Vulnerability!AE48</f>
        <v>0.5</v>
      </c>
      <c r="AA46" s="46" t="n">
        <f aca="false">Vulnerability!AH48</f>
        <v>0.1</v>
      </c>
      <c r="AB46" s="46" t="n">
        <f aca="false">Vulnerability!AK48</f>
        <v>1.3</v>
      </c>
      <c r="AC46" s="45" t="n">
        <f aca="false">Vulnerability!AL48</f>
        <v>0.6</v>
      </c>
      <c r="AD46" s="41" t="n">
        <f aca="false">ROUND((10-GEOMEAN(((10-AE46)/10*9+1),((10-AH46)/10*9+1)))/9*10,1)</f>
        <v>2.9</v>
      </c>
      <c r="AE46" s="41" t="n">
        <f aca="false">'Lack of Coping Capacity'!H48</f>
        <v>4</v>
      </c>
      <c r="AF46" s="47" t="n">
        <f aca="false">'Lack of Coping Capacity'!D48</f>
        <v>2.5</v>
      </c>
      <c r="AG46" s="47" t="n">
        <f aca="false">'Lack of Coping Capacity'!G48</f>
        <v>5.4</v>
      </c>
      <c r="AH46" s="41" t="n">
        <f aca="false">'Lack of Coping Capacity'!AA48</f>
        <v>1.6</v>
      </c>
      <c r="AI46" s="47" t="n">
        <f aca="false">'Lack of Coping Capacity'!M48</f>
        <v>2.5</v>
      </c>
      <c r="AJ46" s="47" t="n">
        <f aca="false">'Lack of Coping Capacity'!R48</f>
        <v>1.8</v>
      </c>
      <c r="AK46" s="47" t="n">
        <f aca="false">'Lack of Coping Capacity'!Z48</f>
        <v>0.5</v>
      </c>
      <c r="AL46" s="48" t="n">
        <f aca="false">'Imputed and missing data hidden'!BX44</f>
        <v>8</v>
      </c>
      <c r="AM46" s="49" t="n">
        <f aca="false">AL46/51</f>
        <v>0.156862745098039</v>
      </c>
      <c r="AN46" s="48" t="str">
        <f aca="false">IF(Q46&gt;=7,"YES","")</f>
        <v/>
      </c>
      <c r="AO46" s="50" t="n">
        <f aca="false">'Indicator Date hidden2'!BY45</f>
        <v>0.463768115942029</v>
      </c>
    </row>
    <row r="47" customFormat="false" ht="14.5" hidden="false" customHeight="false" outlineLevel="0" collapsed="false">
      <c r="A47" s="40" t="str">
        <f aca="false">'Indicator Data'!A49</f>
        <v>Cyprus</v>
      </c>
      <c r="B47" s="40" t="str">
        <f aca="false">'Indicator Data'!B49</f>
        <v>CYP</v>
      </c>
      <c r="C47" s="41" t="n">
        <f aca="false">ROUND(G47^(1/3)*R47^(1/3)*AD47^(1/3),1)</f>
        <v>2.9</v>
      </c>
      <c r="D47" s="41" t="str">
        <f aca="false">IF(C47&gt;=6.5,"Very High",IF(C47&gt;=5,"High",IF(C47&gt;=3.5,"Medium",IF(C47&gt;=2,"Low","Very Low"))))</f>
        <v>Low</v>
      </c>
      <c r="E47" s="42" t="n">
        <f aca="false">_xlfn.RANK.EQ(C47,C$4:C$194)</f>
        <v>121</v>
      </c>
      <c r="F47" s="43" t="n">
        <f aca="false">VLOOKUP($B47,'Lack of Reliability Index'!$A$2:$H$192,8,0)</f>
        <v>5.14708994708995</v>
      </c>
      <c r="G47" s="41" t="n">
        <f aca="false">ROUND((10-GEOMEAN(((10-H47)/10*9+1),((10-O47)/10*9+1)))/9*10,1)</f>
        <v>2.4</v>
      </c>
      <c r="H47" s="41" t="n">
        <f aca="false">'Hazard &amp; Exposure'!DD49</f>
        <v>4.3</v>
      </c>
      <c r="I47" s="44" t="n">
        <f aca="false">'Hazard &amp; Exposure'!AO49</f>
        <v>8.7</v>
      </c>
      <c r="J47" s="44" t="n">
        <f aca="false">'Hazard &amp; Exposure'!AP49</f>
        <v>0</v>
      </c>
      <c r="K47" s="44" t="n">
        <f aca="false">'Hazard &amp; Exposure'!AQ49</f>
        <v>6.4</v>
      </c>
      <c r="L47" s="44" t="n">
        <f aca="false">'Hazard &amp; Exposure'!AR49</f>
        <v>0</v>
      </c>
      <c r="M47" s="44" t="n">
        <f aca="false">'Hazard &amp; Exposure'!AU49</f>
        <v>2.9</v>
      </c>
      <c r="N47" s="44" t="n">
        <f aca="false">'Hazard &amp; Exposure'!DC49</f>
        <v>2.5</v>
      </c>
      <c r="O47" s="41" t="n">
        <f aca="false">'Hazard &amp; Exposure'!DI49</f>
        <v>0</v>
      </c>
      <c r="P47" s="44" t="n">
        <f aca="false">'Hazard &amp; Exposure'!DE49</f>
        <v>0</v>
      </c>
      <c r="Q47" s="44" t="n">
        <f aca="false">'Hazard &amp; Exposure'!DH49</f>
        <v>0</v>
      </c>
      <c r="R47" s="41" t="n">
        <f aca="false">ROUND((10-GEOMEAN(((10-S47)/10*9+1),((10-W47)/10*9+1)))/9*10,1)</f>
        <v>4.1</v>
      </c>
      <c r="S47" s="41" t="n">
        <f aca="false">Vulnerability!O49</f>
        <v>0.6</v>
      </c>
      <c r="T47" s="45" t="n">
        <f aca="false">Vulnerability!E49</f>
        <v>0.3</v>
      </c>
      <c r="U47" s="45" t="n">
        <f aca="false">Vulnerability!H49</f>
        <v>1.4</v>
      </c>
      <c r="V47" s="45" t="n">
        <f aca="false">Vulnerability!N49</f>
        <v>0.4</v>
      </c>
      <c r="W47" s="41" t="n">
        <f aca="false">Vulnerability!AM49</f>
        <v>6.5</v>
      </c>
      <c r="X47" s="45" t="n">
        <f aca="false">Vulnerability!T49</f>
        <v>9.1</v>
      </c>
      <c r="Y47" s="46" t="n">
        <f aca="false">Vulnerability!AB49</f>
        <v>0.1</v>
      </c>
      <c r="Z47" s="46" t="n">
        <f aca="false">Vulnerability!AE49</f>
        <v>0.2</v>
      </c>
      <c r="AA47" s="46" t="n">
        <f aca="false">Vulnerability!AH49</f>
        <v>0</v>
      </c>
      <c r="AB47" s="46" t="n">
        <f aca="false">Vulnerability!AK49</f>
        <v>2</v>
      </c>
      <c r="AC47" s="45" t="n">
        <f aca="false">Vulnerability!AL49</f>
        <v>0.6</v>
      </c>
      <c r="AD47" s="41" t="n">
        <f aca="false">ROUND((10-GEOMEAN(((10-AE47)/10*9+1),((10-AH47)/10*9+1)))/9*10,1)</f>
        <v>2.6</v>
      </c>
      <c r="AE47" s="41" t="n">
        <f aca="false">'Lack of Coping Capacity'!H49</f>
        <v>4</v>
      </c>
      <c r="AF47" s="47" t="str">
        <f aca="false">'Lack of Coping Capacity'!D49</f>
        <v>x</v>
      </c>
      <c r="AG47" s="47" t="n">
        <f aca="false">'Lack of Coping Capacity'!G49</f>
        <v>4</v>
      </c>
      <c r="AH47" s="41" t="n">
        <f aca="false">'Lack of Coping Capacity'!AA49</f>
        <v>1</v>
      </c>
      <c r="AI47" s="47" t="n">
        <f aca="false">'Lack of Coping Capacity'!M49</f>
        <v>1.1</v>
      </c>
      <c r="AJ47" s="47" t="n">
        <f aca="false">'Lack of Coping Capacity'!R49</f>
        <v>0</v>
      </c>
      <c r="AK47" s="47" t="n">
        <f aca="false">'Lack of Coping Capacity'!Z49</f>
        <v>1.8</v>
      </c>
      <c r="AL47" s="48" t="n">
        <f aca="false">'Imputed and missing data hidden'!BX45</f>
        <v>12</v>
      </c>
      <c r="AM47" s="49" t="n">
        <f aca="false">AL47/51</f>
        <v>0.235294117647059</v>
      </c>
      <c r="AN47" s="48" t="str">
        <f aca="false">IF(Q47&gt;=7,"YES","")</f>
        <v/>
      </c>
      <c r="AO47" s="50" t="n">
        <f aca="false">'Indicator Date hidden2'!BY46</f>
        <v>0.365079365079365</v>
      </c>
    </row>
    <row r="48" customFormat="false" ht="14.5" hidden="false" customHeight="false" outlineLevel="0" collapsed="false">
      <c r="A48" s="40" t="str">
        <f aca="false">'Indicator Data'!A50</f>
        <v>Czech Republic</v>
      </c>
      <c r="B48" s="40" t="str">
        <f aca="false">'Indicator Data'!B50</f>
        <v>CZE</v>
      </c>
      <c r="C48" s="41" t="n">
        <f aca="false">ROUND(G48^(1/3)*R48^(1/3)*AD48^(1/3),1)</f>
        <v>1.8</v>
      </c>
      <c r="D48" s="41" t="str">
        <f aca="false">IF(C48&gt;=6.5,"Very High",IF(C48&gt;=5,"High",IF(C48&gt;=3.5,"Medium",IF(C48&gt;=2,"Low","Very Low"))))</f>
        <v>Very Low</v>
      </c>
      <c r="E48" s="42" t="n">
        <f aca="false">_xlfn.RANK.EQ(C48,C$4:C$194)</f>
        <v>167</v>
      </c>
      <c r="F48" s="43" t="n">
        <f aca="false">VLOOKUP($B48,'Lack of Reliability Index'!$A$2:$H$192,8,0)</f>
        <v>4.55449735449735</v>
      </c>
      <c r="G48" s="41" t="n">
        <f aca="false">ROUND((10-GEOMEAN(((10-H48)/10*9+1),((10-O48)/10*9+1)))/9*10,1)</f>
        <v>0.9</v>
      </c>
      <c r="H48" s="41" t="n">
        <f aca="false">'Hazard &amp; Exposure'!DD50</f>
        <v>1.7</v>
      </c>
      <c r="I48" s="44" t="n">
        <f aca="false">'Hazard &amp; Exposure'!AO50</f>
        <v>0.9</v>
      </c>
      <c r="J48" s="44" t="n">
        <f aca="false">'Hazard &amp; Exposure'!AP50</f>
        <v>5.3</v>
      </c>
      <c r="K48" s="44" t="n">
        <f aca="false">'Hazard &amp; Exposure'!AQ50</f>
        <v>0</v>
      </c>
      <c r="L48" s="44" t="n">
        <f aca="false">'Hazard &amp; Exposure'!AR50</f>
        <v>0</v>
      </c>
      <c r="M48" s="44" t="n">
        <f aca="false">'Hazard &amp; Exposure'!AU50</f>
        <v>1.5</v>
      </c>
      <c r="N48" s="44" t="n">
        <f aca="false">'Hazard &amp; Exposure'!DC50</f>
        <v>1.5</v>
      </c>
      <c r="O48" s="41" t="n">
        <f aca="false">'Hazard &amp; Exposure'!DI50</f>
        <v>0.1</v>
      </c>
      <c r="P48" s="44" t="n">
        <f aca="false">'Hazard &amp; Exposure'!DE50</f>
        <v>0.1</v>
      </c>
      <c r="Q48" s="44" t="n">
        <f aca="false">'Hazard &amp; Exposure'!DH50</f>
        <v>0</v>
      </c>
      <c r="R48" s="41" t="n">
        <f aca="false">ROUND((10-GEOMEAN(((10-S48)/10*9+1),((10-W48)/10*9+1)))/9*10,1)</f>
        <v>3.4</v>
      </c>
      <c r="S48" s="41" t="n">
        <f aca="false">Vulnerability!O50</f>
        <v>0.3</v>
      </c>
      <c r="T48" s="45" t="n">
        <f aca="false">Vulnerability!E50</f>
        <v>0</v>
      </c>
      <c r="U48" s="45" t="n">
        <f aca="false">Vulnerability!H50</f>
        <v>1</v>
      </c>
      <c r="V48" s="45" t="n">
        <f aca="false">Vulnerability!N50</f>
        <v>0.3</v>
      </c>
      <c r="W48" s="41" t="n">
        <f aca="false">Vulnerability!AM50</f>
        <v>5.6</v>
      </c>
      <c r="X48" s="45" t="n">
        <f aca="false">Vulnerability!T50</f>
        <v>8.3</v>
      </c>
      <c r="Y48" s="46" t="n">
        <f aca="false">Vulnerability!AB50</f>
        <v>0.1</v>
      </c>
      <c r="Z48" s="46" t="n">
        <f aca="false">Vulnerability!AE50</f>
        <v>0.2</v>
      </c>
      <c r="AA48" s="46" t="n">
        <f aca="false">Vulnerability!AH50</f>
        <v>0</v>
      </c>
      <c r="AB48" s="46" t="n">
        <f aca="false">Vulnerability!AK50</f>
        <v>1.4</v>
      </c>
      <c r="AC48" s="45" t="n">
        <f aca="false">Vulnerability!AL50</f>
        <v>0.4</v>
      </c>
      <c r="AD48" s="41" t="n">
        <f aca="false">ROUND((10-GEOMEAN(((10-AE48)/10*9+1),((10-AH48)/10*9+1)))/9*10,1)</f>
        <v>2</v>
      </c>
      <c r="AE48" s="41" t="n">
        <f aca="false">'Lack of Coping Capacity'!H50</f>
        <v>3.2</v>
      </c>
      <c r="AF48" s="47" t="n">
        <f aca="false">'Lack of Coping Capacity'!D50</f>
        <v>2.5</v>
      </c>
      <c r="AG48" s="47" t="n">
        <f aca="false">'Lack of Coping Capacity'!G50</f>
        <v>3.9</v>
      </c>
      <c r="AH48" s="41" t="n">
        <f aca="false">'Lack of Coping Capacity'!AA50</f>
        <v>0.6</v>
      </c>
      <c r="AI48" s="47" t="n">
        <f aca="false">'Lack of Coping Capacity'!M50</f>
        <v>1.5</v>
      </c>
      <c r="AJ48" s="47" t="n">
        <f aca="false">'Lack of Coping Capacity'!R50</f>
        <v>0</v>
      </c>
      <c r="AK48" s="47" t="n">
        <f aca="false">'Lack of Coping Capacity'!Z50</f>
        <v>0.2</v>
      </c>
      <c r="AL48" s="48" t="n">
        <f aca="false">'Imputed and missing data hidden'!BX46</f>
        <v>12</v>
      </c>
      <c r="AM48" s="49" t="n">
        <f aca="false">AL48/51</f>
        <v>0.235294117647059</v>
      </c>
      <c r="AN48" s="48" t="str">
        <f aca="false">IF(Q48&gt;=7,"YES","")</f>
        <v/>
      </c>
      <c r="AO48" s="50" t="n">
        <f aca="false">'Indicator Date hidden2'!BY47</f>
        <v>0.253968253968254</v>
      </c>
    </row>
    <row r="49" customFormat="false" ht="14.5" hidden="false" customHeight="false" outlineLevel="0" collapsed="false">
      <c r="A49" s="40" t="str">
        <f aca="false">'Indicator Data'!A51</f>
        <v>Denmark</v>
      </c>
      <c r="B49" s="40" t="str">
        <f aca="false">'Indicator Data'!B51</f>
        <v>DNK</v>
      </c>
      <c r="C49" s="41" t="n">
        <f aca="false">ROUND(G49^(1/3)*R49^(1/3)*AD49^(1/3),1)</f>
        <v>1.2</v>
      </c>
      <c r="D49" s="41" t="str">
        <f aca="false">IF(C49&gt;=6.5,"Very High",IF(C49&gt;=5,"High",IF(C49&gt;=3.5,"Medium",IF(C49&gt;=2,"Low","Very Low"))))</f>
        <v>Very Low</v>
      </c>
      <c r="E49" s="42" t="n">
        <f aca="false">_xlfn.RANK.EQ(C49,C$4:C$194)</f>
        <v>185</v>
      </c>
      <c r="F49" s="43" t="n">
        <f aca="false">VLOOKUP($B49,'Lack of Reliability Index'!$A$2:$H$192,8,0)</f>
        <v>3.07692307692308</v>
      </c>
      <c r="G49" s="41" t="n">
        <f aca="false">ROUND((10-GEOMEAN(((10-H49)/10*9+1),((10-O49)/10*9+1)))/9*10,1)</f>
        <v>0.7</v>
      </c>
      <c r="H49" s="41" t="n">
        <f aca="false">'Hazard &amp; Exposure'!DD51</f>
        <v>1.2</v>
      </c>
      <c r="I49" s="44" t="n">
        <f aca="false">'Hazard &amp; Exposure'!AO51</f>
        <v>0.1</v>
      </c>
      <c r="J49" s="44" t="n">
        <f aca="false">'Hazard &amp; Exposure'!AP51</f>
        <v>2.3</v>
      </c>
      <c r="K49" s="44" t="n">
        <f aca="false">'Hazard &amp; Exposure'!AQ51</f>
        <v>0</v>
      </c>
      <c r="L49" s="44" t="n">
        <f aca="false">'Hazard &amp; Exposure'!AR51</f>
        <v>0</v>
      </c>
      <c r="M49" s="44" t="n">
        <f aca="false">'Hazard &amp; Exposure'!AU51</f>
        <v>2.7</v>
      </c>
      <c r="N49" s="44" t="n">
        <f aca="false">'Hazard &amp; Exposure'!DC51</f>
        <v>1.7</v>
      </c>
      <c r="O49" s="41" t="n">
        <f aca="false">'Hazard &amp; Exposure'!DI51</f>
        <v>0.1</v>
      </c>
      <c r="P49" s="44" t="n">
        <f aca="false">'Hazard &amp; Exposure'!DE51</f>
        <v>0.1</v>
      </c>
      <c r="Q49" s="44" t="n">
        <f aca="false">'Hazard &amp; Exposure'!DH51</f>
        <v>0</v>
      </c>
      <c r="R49" s="41" t="n">
        <f aca="false">ROUND((10-GEOMEAN(((10-S49)/10*9+1),((10-W49)/10*9+1)))/9*10,1)</f>
        <v>2.1</v>
      </c>
      <c r="S49" s="41" t="n">
        <f aca="false">Vulnerability!O51</f>
        <v>0.2</v>
      </c>
      <c r="T49" s="45" t="n">
        <f aca="false">Vulnerability!E51</f>
        <v>0</v>
      </c>
      <c r="U49" s="45" t="n">
        <f aca="false">Vulnerability!H51</f>
        <v>0.6</v>
      </c>
      <c r="V49" s="45" t="n">
        <f aca="false">Vulnerability!N51</f>
        <v>0.1</v>
      </c>
      <c r="W49" s="41" t="n">
        <f aca="false">Vulnerability!AM51</f>
        <v>3.7</v>
      </c>
      <c r="X49" s="45" t="n">
        <f aca="false">Vulnerability!T51</f>
        <v>6</v>
      </c>
      <c r="Y49" s="46" t="n">
        <f aca="false">Vulnerability!AB51</f>
        <v>0.1</v>
      </c>
      <c r="Z49" s="46" t="n">
        <f aca="false">Vulnerability!AE51</f>
        <v>0.3</v>
      </c>
      <c r="AA49" s="46" t="n">
        <f aca="false">Vulnerability!AH51</f>
        <v>0</v>
      </c>
      <c r="AB49" s="46" t="n">
        <f aca="false">Vulnerability!AK51</f>
        <v>1.3</v>
      </c>
      <c r="AC49" s="45" t="n">
        <f aca="false">Vulnerability!AL51</f>
        <v>0.4</v>
      </c>
      <c r="AD49" s="41" t="n">
        <f aca="false">ROUND((10-GEOMEAN(((10-AE49)/10*9+1),((10-AH49)/10*9+1)))/9*10,1)</f>
        <v>1.3</v>
      </c>
      <c r="AE49" s="41" t="n">
        <f aca="false">'Lack of Coping Capacity'!H51</f>
        <v>2</v>
      </c>
      <c r="AF49" s="47" t="n">
        <f aca="false">'Lack of Coping Capacity'!D51</f>
        <v>2.7</v>
      </c>
      <c r="AG49" s="47" t="n">
        <f aca="false">'Lack of Coping Capacity'!G51</f>
        <v>1.2</v>
      </c>
      <c r="AH49" s="41" t="n">
        <f aca="false">'Lack of Coping Capacity'!AA51</f>
        <v>0.5</v>
      </c>
      <c r="AI49" s="47" t="n">
        <f aca="false">'Lack of Coping Capacity'!M51</f>
        <v>1.4</v>
      </c>
      <c r="AJ49" s="47" t="n">
        <f aca="false">'Lack of Coping Capacity'!R51</f>
        <v>0</v>
      </c>
      <c r="AK49" s="47" t="n">
        <f aca="false">'Lack of Coping Capacity'!Z51</f>
        <v>0.2</v>
      </c>
      <c r="AL49" s="48" t="n">
        <f aca="false">'Imputed and missing data hidden'!BX47</f>
        <v>10</v>
      </c>
      <c r="AM49" s="49" t="n">
        <f aca="false">AL49/51</f>
        <v>0.196078431372549</v>
      </c>
      <c r="AN49" s="48" t="str">
        <f aca="false">IF(Q49&gt;=7,"YES","")</f>
        <v/>
      </c>
      <c r="AO49" s="50" t="n">
        <f aca="false">'Indicator Date hidden2'!BY48</f>
        <v>0.0769230769230769</v>
      </c>
    </row>
    <row r="50" customFormat="false" ht="14.5" hidden="false" customHeight="false" outlineLevel="0" collapsed="false">
      <c r="A50" s="40" t="str">
        <f aca="false">'Indicator Data'!A52</f>
        <v>Djibouti</v>
      </c>
      <c r="B50" s="40" t="str">
        <f aca="false">'Indicator Data'!B52</f>
        <v>DJI</v>
      </c>
      <c r="C50" s="41" t="n">
        <f aca="false">ROUND(G50^(1/3)*R50^(1/3)*AD50^(1/3),1)</f>
        <v>4.8</v>
      </c>
      <c r="D50" s="41" t="str">
        <f aca="false">IF(C50&gt;=6.5,"Very High",IF(C50&gt;=5,"High",IF(C50&gt;=3.5,"Medium",IF(C50&gt;=2,"Low","Very Low"))))</f>
        <v>Medium</v>
      </c>
      <c r="E50" s="42" t="n">
        <f aca="false">_xlfn.RANK.EQ(C50,C$4:C$194)</f>
        <v>43</v>
      </c>
      <c r="F50" s="43" t="n">
        <f aca="false">VLOOKUP($B50,'Lack of Reliability Index'!$A$2:$H$192,8,0)</f>
        <v>3.27843137254902</v>
      </c>
      <c r="G50" s="41" t="n">
        <f aca="false">ROUND((10-GEOMEAN(((10-H50)/10*9+1),((10-O50)/10*9+1)))/9*10,1)</f>
        <v>3.4</v>
      </c>
      <c r="H50" s="41" t="n">
        <f aca="false">'Hazard &amp; Exposure'!DD52</f>
        <v>5.5</v>
      </c>
      <c r="I50" s="44" t="n">
        <f aca="false">'Hazard &amp; Exposure'!AO52</f>
        <v>5.3</v>
      </c>
      <c r="J50" s="44" t="n">
        <f aca="false">'Hazard &amp; Exposure'!AP52</f>
        <v>0.4</v>
      </c>
      <c r="K50" s="44" t="n">
        <f aca="false">'Hazard &amp; Exposure'!AQ52</f>
        <v>8.5</v>
      </c>
      <c r="L50" s="44" t="n">
        <f aca="false">'Hazard &amp; Exposure'!AR52</f>
        <v>0</v>
      </c>
      <c r="M50" s="44" t="n">
        <f aca="false">'Hazard &amp; Exposure'!AU52</f>
        <v>8.1</v>
      </c>
      <c r="N50" s="44" t="n">
        <f aca="false">'Hazard &amp; Exposure'!DC52</f>
        <v>5.3</v>
      </c>
      <c r="O50" s="41" t="n">
        <f aca="false">'Hazard &amp; Exposure'!DI52</f>
        <v>0.6</v>
      </c>
      <c r="P50" s="44" t="n">
        <f aca="false">'Hazard &amp; Exposure'!DE52</f>
        <v>0.9</v>
      </c>
      <c r="Q50" s="44" t="n">
        <f aca="false">'Hazard &amp; Exposure'!DH52</f>
        <v>0</v>
      </c>
      <c r="R50" s="41" t="n">
        <f aca="false">ROUND((10-GEOMEAN(((10-S50)/10*9+1),((10-W50)/10*9+1)))/9*10,1)</f>
        <v>5.4</v>
      </c>
      <c r="S50" s="41" t="n">
        <f aca="false">Vulnerability!O52</f>
        <v>5.7</v>
      </c>
      <c r="T50" s="45" t="n">
        <f aca="false">Vulnerability!E52</f>
        <v>7.5</v>
      </c>
      <c r="U50" s="45" t="n">
        <f aca="false">Vulnerability!H52</f>
        <v>4.1</v>
      </c>
      <c r="V50" s="45" t="n">
        <f aca="false">Vulnerability!N52</f>
        <v>3.5</v>
      </c>
      <c r="W50" s="41" t="n">
        <f aca="false">Vulnerability!AM52</f>
        <v>5.1</v>
      </c>
      <c r="X50" s="45" t="n">
        <f aca="false">Vulnerability!T52</f>
        <v>6.3</v>
      </c>
      <c r="Y50" s="46" t="n">
        <f aca="false">Vulnerability!AB52</f>
        <v>2.2</v>
      </c>
      <c r="Z50" s="46" t="n">
        <f aca="false">Vulnerability!AE52</f>
        <v>5.1</v>
      </c>
      <c r="AA50" s="46" t="n">
        <f aca="false">Vulnerability!AH52</f>
        <v>2.5</v>
      </c>
      <c r="AB50" s="46" t="n">
        <f aca="false">Vulnerability!AK52</f>
        <v>4.2</v>
      </c>
      <c r="AC50" s="45" t="n">
        <f aca="false">Vulnerability!AL52</f>
        <v>3.6</v>
      </c>
      <c r="AD50" s="41" t="n">
        <f aca="false">ROUND((10-GEOMEAN(((10-AE50)/10*9+1),((10-AH50)/10*9+1)))/9*10,1)</f>
        <v>6.1</v>
      </c>
      <c r="AE50" s="41" t="n">
        <f aca="false">'Lack of Coping Capacity'!H52</f>
        <v>6.1</v>
      </c>
      <c r="AF50" s="47" t="n">
        <f aca="false">'Lack of Coping Capacity'!D52</f>
        <v>5.5</v>
      </c>
      <c r="AG50" s="47" t="n">
        <f aca="false">'Lack of Coping Capacity'!G52</f>
        <v>6.7</v>
      </c>
      <c r="AH50" s="41" t="n">
        <f aca="false">'Lack of Coping Capacity'!AA52</f>
        <v>6</v>
      </c>
      <c r="AI50" s="47" t="n">
        <f aca="false">'Lack of Coping Capacity'!M52</f>
        <v>5.3</v>
      </c>
      <c r="AJ50" s="47" t="n">
        <f aca="false">'Lack of Coping Capacity'!R52</f>
        <v>5.8</v>
      </c>
      <c r="AK50" s="47" t="n">
        <f aca="false">'Lack of Coping Capacity'!Z52</f>
        <v>6.9</v>
      </c>
      <c r="AL50" s="48" t="n">
        <f aca="false">'Imputed and missing data hidden'!BX48</f>
        <v>7</v>
      </c>
      <c r="AM50" s="49" t="n">
        <f aca="false">AL50/51</f>
        <v>0.137254901960784</v>
      </c>
      <c r="AN50" s="48" t="str">
        <f aca="false">IF(Q50&gt;=7,"YES","")</f>
        <v/>
      </c>
      <c r="AO50" s="50" t="n">
        <f aca="false">'Indicator Date hidden2'!BY49</f>
        <v>0.264705882352941</v>
      </c>
    </row>
    <row r="51" customFormat="false" ht="14.5" hidden="false" customHeight="false" outlineLevel="0" collapsed="false">
      <c r="A51" s="40" t="str">
        <f aca="false">'Indicator Data'!A53</f>
        <v>Dominica</v>
      </c>
      <c r="B51" s="40" t="str">
        <f aca="false">'Indicator Data'!B53</f>
        <v>DMA</v>
      </c>
      <c r="C51" s="41" t="n">
        <f aca="false">ROUND(G51^(1/3)*R51^(1/3)*AD51^(1/3),1)</f>
        <v>3.1</v>
      </c>
      <c r="D51" s="41" t="str">
        <f aca="false">IF(C51&gt;=6.5,"Very High",IF(C51&gt;=5,"High",IF(C51&gt;=3.5,"Medium",IF(C51&gt;=2,"Low","Very Low"))))</f>
        <v>Low</v>
      </c>
      <c r="E51" s="42" t="n">
        <f aca="false">_xlfn.RANK.EQ(C51,C$4:C$194)</f>
        <v>112</v>
      </c>
      <c r="F51" s="43" t="n">
        <f aca="false">VLOOKUP($B51,'Lack of Reliability Index'!$A$2:$H$192,8,0)</f>
        <v>5.47126436781609</v>
      </c>
      <c r="G51" s="41" t="n">
        <f aca="false">ROUND((10-GEOMEAN(((10-H51)/10*9+1),((10-O51)/10*9+1)))/9*10,1)</f>
        <v>2.8</v>
      </c>
      <c r="H51" s="41" t="n">
        <f aca="false">'Hazard &amp; Exposure'!DD53</f>
        <v>4.9</v>
      </c>
      <c r="I51" s="44" t="n">
        <f aca="false">'Hazard &amp; Exposure'!AO53</f>
        <v>4</v>
      </c>
      <c r="J51" s="44" t="n">
        <f aca="false">'Hazard &amp; Exposure'!AP53</f>
        <v>0.1</v>
      </c>
      <c r="K51" s="44" t="n">
        <f aca="false">'Hazard &amp; Exposure'!AQ53</f>
        <v>8.5</v>
      </c>
      <c r="L51" s="44" t="n">
        <f aca="false">'Hazard &amp; Exposure'!AR53</f>
        <v>7.6</v>
      </c>
      <c r="M51" s="44" t="n">
        <f aca="false">'Hazard &amp; Exposure'!AU53</f>
        <v>0</v>
      </c>
      <c r="N51" s="44" t="n">
        <f aca="false">'Hazard &amp; Exposure'!DC53</f>
        <v>3.8</v>
      </c>
      <c r="O51" s="41" t="n">
        <f aca="false">'Hazard &amp; Exposure'!DI53</f>
        <v>0</v>
      </c>
      <c r="P51" s="44" t="n">
        <f aca="false">'Hazard &amp; Exposure'!DE53</f>
        <v>0</v>
      </c>
      <c r="Q51" s="44" t="n">
        <f aca="false">'Hazard &amp; Exposure'!DH53</f>
        <v>0</v>
      </c>
      <c r="R51" s="41" t="n">
        <f aca="false">ROUND((10-GEOMEAN(((10-S51)/10*9+1),((10-W51)/10*9+1)))/9*10,1)</f>
        <v>2.5</v>
      </c>
      <c r="S51" s="41" t="n">
        <f aca="false">Vulnerability!O53</f>
        <v>4.1</v>
      </c>
      <c r="T51" s="45" t="n">
        <f aca="false">Vulnerability!E53</f>
        <v>3.2</v>
      </c>
      <c r="U51" s="45" t="str">
        <f aca="false">Vulnerability!H53</f>
        <v>x</v>
      </c>
      <c r="V51" s="45" t="n">
        <f aca="false">Vulnerability!N53</f>
        <v>5.8</v>
      </c>
      <c r="W51" s="41" t="n">
        <f aca="false">Vulnerability!AM53</f>
        <v>0.5</v>
      </c>
      <c r="X51" s="45" t="n">
        <f aca="false">Vulnerability!T53</f>
        <v>0</v>
      </c>
      <c r="Y51" s="46" t="n">
        <f aca="false">Vulnerability!AB53</f>
        <v>0.5</v>
      </c>
      <c r="Z51" s="46" t="n">
        <f aca="false">Vulnerability!AE53</f>
        <v>2.7</v>
      </c>
      <c r="AA51" s="46" t="n">
        <f aca="false">Vulnerability!AH53</f>
        <v>0</v>
      </c>
      <c r="AB51" s="46" t="n">
        <f aca="false">Vulnerability!AK53</f>
        <v>0.3</v>
      </c>
      <c r="AC51" s="45" t="n">
        <f aca="false">Vulnerability!AL53</f>
        <v>0.9</v>
      </c>
      <c r="AD51" s="41" t="n">
        <f aca="false">ROUND((10-GEOMEAN(((10-AE51)/10*9+1),((10-AH51)/10*9+1)))/9*10,1)</f>
        <v>4.1</v>
      </c>
      <c r="AE51" s="41" t="n">
        <f aca="false">'Lack of Coping Capacity'!H53</f>
        <v>5</v>
      </c>
      <c r="AF51" s="47" t="str">
        <f aca="false">'Lack of Coping Capacity'!D53</f>
        <v>x</v>
      </c>
      <c r="AG51" s="47" t="n">
        <f aca="false">'Lack of Coping Capacity'!G53</f>
        <v>5</v>
      </c>
      <c r="AH51" s="41" t="n">
        <f aca="false">'Lack of Coping Capacity'!AA53</f>
        <v>3</v>
      </c>
      <c r="AI51" s="47" t="n">
        <f aca="false">'Lack of Coping Capacity'!M53</f>
        <v>2.6</v>
      </c>
      <c r="AJ51" s="47" t="n">
        <f aca="false">'Lack of Coping Capacity'!R53</f>
        <v>1</v>
      </c>
      <c r="AK51" s="47" t="n">
        <f aca="false">'Lack of Coping Capacity'!Z53</f>
        <v>5.4</v>
      </c>
      <c r="AL51" s="48" t="n">
        <f aca="false">'Imputed and missing data hidden'!BX49</f>
        <v>21</v>
      </c>
      <c r="AM51" s="49" t="n">
        <f aca="false">AL51/51</f>
        <v>0.411764705882353</v>
      </c>
      <c r="AN51" s="48" t="str">
        <f aca="false">IF(Q51&gt;=7,"YES","")</f>
        <v/>
      </c>
      <c r="AO51" s="50" t="n">
        <f aca="false">'Indicator Date hidden2'!BY50</f>
        <v>0.275862068965517</v>
      </c>
    </row>
    <row r="52" customFormat="false" ht="14.5" hidden="false" customHeight="false" outlineLevel="0" collapsed="false">
      <c r="A52" s="40" t="str">
        <f aca="false">'Indicator Data'!A54</f>
        <v>Dominican Republic</v>
      </c>
      <c r="B52" s="40" t="str">
        <f aca="false">'Indicator Data'!B54</f>
        <v>DOM</v>
      </c>
      <c r="C52" s="41" t="n">
        <f aca="false">ROUND(G52^(1/3)*R52^(1/3)*AD52^(1/3),1)</f>
        <v>4.1</v>
      </c>
      <c r="D52" s="41" t="str">
        <f aca="false">IF(C52&gt;=6.5,"Very High",IF(C52&gt;=5,"High",IF(C52&gt;=3.5,"Medium",IF(C52&gt;=2,"Low","Very Low"))))</f>
        <v>Medium</v>
      </c>
      <c r="E52" s="42" t="n">
        <f aca="false">_xlfn.RANK.EQ(C52,C$4:C$194)</f>
        <v>71</v>
      </c>
      <c r="F52" s="43" t="n">
        <f aca="false">VLOOKUP($B52,'Lack of Reliability Index'!$A$2:$H$192,8,0)</f>
        <v>2.43603603603604</v>
      </c>
      <c r="G52" s="41" t="n">
        <f aca="false">ROUND((10-GEOMEAN(((10-H52)/10*9+1),((10-O52)/10*9+1)))/9*10,1)</f>
        <v>4.1</v>
      </c>
      <c r="H52" s="41" t="n">
        <f aca="false">'Hazard &amp; Exposure'!DD54</f>
        <v>6.7</v>
      </c>
      <c r="I52" s="44" t="n">
        <f aca="false">'Hazard &amp; Exposure'!AO54</f>
        <v>9.7</v>
      </c>
      <c r="J52" s="44" t="n">
        <f aca="false">'Hazard &amp; Exposure'!AP54</f>
        <v>4.6</v>
      </c>
      <c r="K52" s="44" t="n">
        <f aca="false">'Hazard &amp; Exposure'!AQ54</f>
        <v>6.4</v>
      </c>
      <c r="L52" s="44" t="n">
        <f aca="false">'Hazard &amp; Exposure'!AR54</f>
        <v>7.9</v>
      </c>
      <c r="M52" s="44" t="n">
        <f aca="false">'Hazard &amp; Exposure'!AU54</f>
        <v>0.5</v>
      </c>
      <c r="N52" s="44" t="n">
        <f aca="false">'Hazard &amp; Exposure'!DC54</f>
        <v>5.8</v>
      </c>
      <c r="O52" s="41" t="n">
        <f aca="false">'Hazard &amp; Exposure'!DI54</f>
        <v>0.1</v>
      </c>
      <c r="P52" s="44" t="n">
        <f aca="false">'Hazard &amp; Exposure'!DE54</f>
        <v>0.1</v>
      </c>
      <c r="Q52" s="44" t="n">
        <f aca="false">'Hazard &amp; Exposure'!DH54</f>
        <v>0</v>
      </c>
      <c r="R52" s="41" t="n">
        <f aca="false">ROUND((10-GEOMEAN(((10-S52)/10*9+1),((10-W52)/10*9+1)))/9*10,1)</f>
        <v>3.8</v>
      </c>
      <c r="S52" s="41" t="n">
        <f aca="false">Vulnerability!O54</f>
        <v>3.4</v>
      </c>
      <c r="T52" s="45" t="n">
        <f aca="false">Vulnerability!E54</f>
        <v>3.7</v>
      </c>
      <c r="U52" s="45" t="n">
        <f aca="false">Vulnerability!H54</f>
        <v>4.9</v>
      </c>
      <c r="V52" s="45" t="n">
        <f aca="false">Vulnerability!N54</f>
        <v>1.4</v>
      </c>
      <c r="W52" s="41" t="n">
        <f aca="false">Vulnerability!AM54</f>
        <v>4.2</v>
      </c>
      <c r="X52" s="45" t="n">
        <f aca="false">Vulnerability!T54</f>
        <v>6.3</v>
      </c>
      <c r="Y52" s="46" t="n">
        <f aca="false">Vulnerability!AB54</f>
        <v>1.3</v>
      </c>
      <c r="Z52" s="46" t="n">
        <f aca="false">Vulnerability!AE54</f>
        <v>1.7</v>
      </c>
      <c r="AA52" s="46" t="n">
        <f aca="false">Vulnerability!AH54</f>
        <v>0.1</v>
      </c>
      <c r="AB52" s="46" t="n">
        <f aca="false">Vulnerability!AK54</f>
        <v>2</v>
      </c>
      <c r="AC52" s="45" t="n">
        <f aca="false">Vulnerability!AL54</f>
        <v>1.3</v>
      </c>
      <c r="AD52" s="41" t="n">
        <f aca="false">ROUND((10-GEOMEAN(((10-AE52)/10*9+1),((10-AH52)/10*9+1)))/9*10,1)</f>
        <v>4.4</v>
      </c>
      <c r="AE52" s="41" t="n">
        <f aca="false">'Lack of Coping Capacity'!H54</f>
        <v>5.5</v>
      </c>
      <c r="AF52" s="47" t="n">
        <f aca="false">'Lack of Coping Capacity'!D54</f>
        <v>4.6</v>
      </c>
      <c r="AG52" s="47" t="n">
        <f aca="false">'Lack of Coping Capacity'!G54</f>
        <v>6.4</v>
      </c>
      <c r="AH52" s="41" t="n">
        <f aca="false">'Lack of Coping Capacity'!AA54</f>
        <v>3</v>
      </c>
      <c r="AI52" s="47" t="n">
        <f aca="false">'Lack of Coping Capacity'!M54</f>
        <v>2.4</v>
      </c>
      <c r="AJ52" s="47" t="n">
        <f aca="false">'Lack of Coping Capacity'!R54</f>
        <v>2</v>
      </c>
      <c r="AK52" s="47" t="n">
        <f aca="false">'Lack of Coping Capacity'!Z54</f>
        <v>4.7</v>
      </c>
      <c r="AL52" s="48" t="n">
        <f aca="false">'Imputed and missing data hidden'!BX50</f>
        <v>4</v>
      </c>
      <c r="AM52" s="49" t="n">
        <f aca="false">AL52/51</f>
        <v>0.0784313725490196</v>
      </c>
      <c r="AN52" s="48" t="str">
        <f aca="false">IF(Q52&gt;=7,"YES","")</f>
        <v/>
      </c>
      <c r="AO52" s="50" t="n">
        <f aca="false">'Indicator Date hidden2'!BY51</f>
        <v>0.256756756756757</v>
      </c>
    </row>
    <row r="53" customFormat="false" ht="14.5" hidden="false" customHeight="false" outlineLevel="0" collapsed="false">
      <c r="A53" s="40" t="str">
        <f aca="false">'Indicator Data'!A55</f>
        <v>Ecuador</v>
      </c>
      <c r="B53" s="40" t="str">
        <f aca="false">'Indicator Data'!B55</f>
        <v>ECU</v>
      </c>
      <c r="C53" s="41" t="n">
        <f aca="false">ROUND(G53^(1/3)*R53^(1/3)*AD53^(1/3),1)</f>
        <v>4.6</v>
      </c>
      <c r="D53" s="41" t="str">
        <f aca="false">IF(C53&gt;=6.5,"Very High",IF(C53&gt;=5,"High",IF(C53&gt;=3.5,"Medium",IF(C53&gt;=2,"Low","Very Low"))))</f>
        <v>Medium</v>
      </c>
      <c r="E53" s="42" t="n">
        <f aca="false">_xlfn.RANK.EQ(C53,C$4:C$194)</f>
        <v>48</v>
      </c>
      <c r="F53" s="43" t="n">
        <f aca="false">VLOOKUP($B53,'Lack of Reliability Index'!$A$2:$H$192,8,0)</f>
        <v>2.43603603603604</v>
      </c>
      <c r="G53" s="41" t="n">
        <f aca="false">ROUND((10-GEOMEAN(((10-H53)/10*9+1),((10-O53)/10*9+1)))/9*10,1)</f>
        <v>4.9</v>
      </c>
      <c r="H53" s="41" t="n">
        <f aca="false">'Hazard &amp; Exposure'!DD55</f>
        <v>6.9</v>
      </c>
      <c r="I53" s="44" t="n">
        <f aca="false">'Hazard &amp; Exposure'!AO55</f>
        <v>9.8</v>
      </c>
      <c r="J53" s="44" t="n">
        <f aca="false">'Hazard &amp; Exposure'!AP55</f>
        <v>6.7</v>
      </c>
      <c r="K53" s="44" t="n">
        <f aca="false">'Hazard &amp; Exposure'!AQ55</f>
        <v>9.2</v>
      </c>
      <c r="L53" s="44" t="n">
        <f aca="false">'Hazard &amp; Exposure'!AR55</f>
        <v>0</v>
      </c>
      <c r="M53" s="44" t="n">
        <f aca="false">'Hazard &amp; Exposure'!AU55</f>
        <v>3.7</v>
      </c>
      <c r="N53" s="44" t="n">
        <f aca="false">'Hazard &amp; Exposure'!DC55</f>
        <v>5</v>
      </c>
      <c r="O53" s="41" t="n">
        <f aca="false">'Hazard &amp; Exposure'!DI55</f>
        <v>1.9</v>
      </c>
      <c r="P53" s="44" t="n">
        <f aca="false">'Hazard &amp; Exposure'!DE55</f>
        <v>2.7</v>
      </c>
      <c r="Q53" s="44" t="n">
        <f aca="false">'Hazard &amp; Exposure'!DH55</f>
        <v>0</v>
      </c>
      <c r="R53" s="41" t="n">
        <f aca="false">ROUND((10-GEOMEAN(((10-S53)/10*9+1),((10-W53)/10*9+1)))/9*10,1)</f>
        <v>4.9</v>
      </c>
      <c r="S53" s="41" t="n">
        <f aca="false">Vulnerability!O55</f>
        <v>3.5</v>
      </c>
      <c r="T53" s="45" t="n">
        <f aca="false">Vulnerability!E55</f>
        <v>3.8</v>
      </c>
      <c r="U53" s="45" t="n">
        <f aca="false">Vulnerability!H55</f>
        <v>5.4</v>
      </c>
      <c r="V53" s="45" t="n">
        <f aca="false">Vulnerability!N55</f>
        <v>0.8</v>
      </c>
      <c r="W53" s="41" t="n">
        <f aca="false">Vulnerability!AM55</f>
        <v>6.1</v>
      </c>
      <c r="X53" s="45" t="n">
        <f aca="false">Vulnerability!T55</f>
        <v>8.4</v>
      </c>
      <c r="Y53" s="46" t="n">
        <f aca="false">Vulnerability!AB55</f>
        <v>0.4</v>
      </c>
      <c r="Z53" s="46" t="n">
        <f aca="false">Vulnerability!AE55</f>
        <v>1.1</v>
      </c>
      <c r="AA53" s="46" t="n">
        <f aca="false">Vulnerability!AH55</f>
        <v>0.7</v>
      </c>
      <c r="AB53" s="46" t="n">
        <f aca="false">Vulnerability!AK55</f>
        <v>4.5</v>
      </c>
      <c r="AC53" s="45" t="n">
        <f aca="false">Vulnerability!AL55</f>
        <v>1.8</v>
      </c>
      <c r="AD53" s="41" t="n">
        <f aca="false">ROUND((10-GEOMEAN(((10-AE53)/10*9+1),((10-AH53)/10*9+1)))/9*10,1)</f>
        <v>4</v>
      </c>
      <c r="AE53" s="41" t="n">
        <f aca="false">'Lack of Coping Capacity'!H55</f>
        <v>4.6</v>
      </c>
      <c r="AF53" s="47" t="n">
        <f aca="false">'Lack of Coping Capacity'!D55</f>
        <v>3</v>
      </c>
      <c r="AG53" s="47" t="n">
        <f aca="false">'Lack of Coping Capacity'!G55</f>
        <v>6.2</v>
      </c>
      <c r="AH53" s="41" t="n">
        <f aca="false">'Lack of Coping Capacity'!AA55</f>
        <v>3.4</v>
      </c>
      <c r="AI53" s="47" t="n">
        <f aca="false">'Lack of Coping Capacity'!M55</f>
        <v>2.7</v>
      </c>
      <c r="AJ53" s="47" t="n">
        <f aca="false">'Lack of Coping Capacity'!R55</f>
        <v>3.1</v>
      </c>
      <c r="AK53" s="47" t="n">
        <f aca="false">'Lack of Coping Capacity'!Z55</f>
        <v>4.3</v>
      </c>
      <c r="AL53" s="48" t="n">
        <f aca="false">'Imputed and missing data hidden'!BX51</f>
        <v>4</v>
      </c>
      <c r="AM53" s="49" t="n">
        <f aca="false">AL53/51</f>
        <v>0.0784313725490196</v>
      </c>
      <c r="AN53" s="48" t="str">
        <f aca="false">IF(Q53&gt;=7,"YES","")</f>
        <v/>
      </c>
      <c r="AO53" s="50" t="n">
        <f aca="false">'Indicator Date hidden2'!BY52</f>
        <v>0.256756756756757</v>
      </c>
    </row>
    <row r="54" customFormat="false" ht="14.5" hidden="false" customHeight="false" outlineLevel="0" collapsed="false">
      <c r="A54" s="40" t="str">
        <f aca="false">'Indicator Data'!A56</f>
        <v>Egypt</v>
      </c>
      <c r="B54" s="40" t="str">
        <f aca="false">'Indicator Data'!B56</f>
        <v>EGY</v>
      </c>
      <c r="C54" s="41" t="n">
        <f aca="false">ROUND(G54^(1/3)*R54^(1/3)*AD54^(1/3),1)</f>
        <v>4.7</v>
      </c>
      <c r="D54" s="41" t="str">
        <f aca="false">IF(C54&gt;=6.5,"Very High",IF(C54&gt;=5,"High",IF(C54&gt;=3.5,"Medium",IF(C54&gt;=2,"Low","Very Low"))))</f>
        <v>Medium</v>
      </c>
      <c r="E54" s="42" t="n">
        <f aca="false">_xlfn.RANK.EQ(C54,C$4:C$194)</f>
        <v>45</v>
      </c>
      <c r="F54" s="43" t="n">
        <f aca="false">VLOOKUP($B54,'Lack of Reliability Index'!$A$2:$H$192,8,0)</f>
        <v>2.4337899543379</v>
      </c>
      <c r="G54" s="41" t="n">
        <f aca="false">ROUND((10-GEOMEAN(((10-H54)/10*9+1),((10-O54)/10*9+1)))/9*10,1)</f>
        <v>6.1</v>
      </c>
      <c r="H54" s="41" t="n">
        <f aca="false">'Hazard &amp; Exposure'!DD56</f>
        <v>4.9</v>
      </c>
      <c r="I54" s="44" t="n">
        <f aca="false">'Hazard &amp; Exposure'!AO56</f>
        <v>4.9</v>
      </c>
      <c r="J54" s="44" t="n">
        <f aca="false">'Hazard &amp; Exposure'!AP56</f>
        <v>8.1</v>
      </c>
      <c r="K54" s="44" t="n">
        <f aca="false">'Hazard &amp; Exposure'!AQ56</f>
        <v>7.2</v>
      </c>
      <c r="L54" s="44" t="n">
        <f aca="false">'Hazard &amp; Exposure'!AR56</f>
        <v>0</v>
      </c>
      <c r="M54" s="44" t="n">
        <f aca="false">'Hazard &amp; Exposure'!AU56</f>
        <v>1.9</v>
      </c>
      <c r="N54" s="44" t="n">
        <f aca="false">'Hazard &amp; Exposure'!DC56</f>
        <v>3.2</v>
      </c>
      <c r="O54" s="41" t="n">
        <f aca="false">'Hazard &amp; Exposure'!DI56</f>
        <v>7</v>
      </c>
      <c r="P54" s="44" t="n">
        <f aca="false">'Hazard &amp; Exposure'!DE56</f>
        <v>10</v>
      </c>
      <c r="Q54" s="44" t="n">
        <f aca="false">'Hazard &amp; Exposure'!DH56</f>
        <v>7</v>
      </c>
      <c r="R54" s="41" t="n">
        <f aca="false">ROUND((10-GEOMEAN(((10-S54)/10*9+1),((10-W54)/10*9+1)))/9*10,1)</f>
        <v>3.8</v>
      </c>
      <c r="S54" s="41" t="n">
        <f aca="false">Vulnerability!O56</f>
        <v>3.4</v>
      </c>
      <c r="T54" s="45" t="n">
        <f aca="false">Vulnerability!E56</f>
        <v>4.4</v>
      </c>
      <c r="U54" s="45" t="n">
        <f aca="false">Vulnerability!H56</f>
        <v>3.8</v>
      </c>
      <c r="V54" s="45" t="n">
        <f aca="false">Vulnerability!N56</f>
        <v>1.1</v>
      </c>
      <c r="W54" s="41" t="n">
        <f aca="false">Vulnerability!AM56</f>
        <v>4.1</v>
      </c>
      <c r="X54" s="45" t="n">
        <f aca="false">Vulnerability!T56</f>
        <v>6.4</v>
      </c>
      <c r="Y54" s="46" t="n">
        <f aca="false">Vulnerability!AB56</f>
        <v>0.2</v>
      </c>
      <c r="Z54" s="46" t="n">
        <f aca="false">Vulnerability!AE56</f>
        <v>1.6</v>
      </c>
      <c r="AA54" s="46" t="n">
        <f aca="false">Vulnerability!AH56</f>
        <v>0</v>
      </c>
      <c r="AB54" s="46" t="n">
        <f aca="false">Vulnerability!AK56</f>
        <v>0.5</v>
      </c>
      <c r="AC54" s="45" t="n">
        <f aca="false">Vulnerability!AL56</f>
        <v>0.6</v>
      </c>
      <c r="AD54" s="41" t="n">
        <f aca="false">ROUND((10-GEOMEAN(((10-AE54)/10*9+1),((10-AH54)/10*9+1)))/9*10,1)</f>
        <v>4.5</v>
      </c>
      <c r="AE54" s="41" t="n">
        <f aca="false">'Lack of Coping Capacity'!H56</f>
        <v>5.3</v>
      </c>
      <c r="AF54" s="47" t="n">
        <f aca="false">'Lack of Coping Capacity'!D56</f>
        <v>4.2</v>
      </c>
      <c r="AG54" s="47" t="n">
        <f aca="false">'Lack of Coping Capacity'!G56</f>
        <v>6.4</v>
      </c>
      <c r="AH54" s="41" t="n">
        <f aca="false">'Lack of Coping Capacity'!AA56</f>
        <v>3.7</v>
      </c>
      <c r="AI54" s="47" t="n">
        <f aca="false">'Lack of Coping Capacity'!M56</f>
        <v>3.4</v>
      </c>
      <c r="AJ54" s="47" t="n">
        <f aca="false">'Lack of Coping Capacity'!R56</f>
        <v>3.2</v>
      </c>
      <c r="AK54" s="47" t="n">
        <f aca="false">'Lack of Coping Capacity'!Z56</f>
        <v>4.4</v>
      </c>
      <c r="AL54" s="48" t="n">
        <f aca="false">'Imputed and missing data hidden'!BX52</f>
        <v>1</v>
      </c>
      <c r="AM54" s="49" t="n">
        <f aca="false">AL54/51</f>
        <v>0.0196078431372549</v>
      </c>
      <c r="AN54" s="48" t="str">
        <f aca="false">IF(Q54&gt;=7,"YES","")</f>
        <v>YES</v>
      </c>
      <c r="AO54" s="50" t="n">
        <f aca="false">'Indicator Date hidden2'!BY53</f>
        <v>0.315068493150685</v>
      </c>
    </row>
    <row r="55" customFormat="false" ht="14.5" hidden="false" customHeight="false" outlineLevel="0" collapsed="false">
      <c r="A55" s="40" t="str">
        <f aca="false">'Indicator Data'!A57</f>
        <v>El Salvador</v>
      </c>
      <c r="B55" s="40" t="str">
        <f aca="false">'Indicator Data'!B57</f>
        <v>SLV</v>
      </c>
      <c r="C55" s="41" t="n">
        <f aca="false">ROUND(G55^(1/3)*R55^(1/3)*AD55^(1/3),1)</f>
        <v>4.3</v>
      </c>
      <c r="D55" s="41" t="str">
        <f aca="false">IF(C55&gt;=6.5,"Very High",IF(C55&gt;=5,"High",IF(C55&gt;=3.5,"Medium",IF(C55&gt;=2,"Low","Very Low"))))</f>
        <v>Medium</v>
      </c>
      <c r="E55" s="42" t="n">
        <f aca="false">_xlfn.RANK.EQ(C55,C$4:C$194)</f>
        <v>65</v>
      </c>
      <c r="F55" s="43" t="n">
        <f aca="false">VLOOKUP($B55,'Lack of Reliability Index'!$A$2:$H$192,8,0)</f>
        <v>3.51711711711712</v>
      </c>
      <c r="G55" s="41" t="n">
        <f aca="false">ROUND((10-GEOMEAN(((10-H55)/10*9+1),((10-O55)/10*9+1)))/9*10,1)</f>
        <v>3.9</v>
      </c>
      <c r="H55" s="41" t="n">
        <f aca="false">'Hazard &amp; Exposure'!DD57</f>
        <v>6.4</v>
      </c>
      <c r="I55" s="44" t="n">
        <f aca="false">'Hazard &amp; Exposure'!AO57</f>
        <v>9.7</v>
      </c>
      <c r="J55" s="44" t="n">
        <f aca="false">'Hazard &amp; Exposure'!AP57</f>
        <v>3</v>
      </c>
      <c r="K55" s="44" t="n">
        <f aca="false">'Hazard &amp; Exposure'!AQ57</f>
        <v>8.2</v>
      </c>
      <c r="L55" s="44" t="n">
        <f aca="false">'Hazard &amp; Exposure'!AR57</f>
        <v>3.7</v>
      </c>
      <c r="M55" s="44" t="n">
        <f aca="false">'Hazard &amp; Exposure'!AU57</f>
        <v>3.7</v>
      </c>
      <c r="N55" s="44" t="n">
        <f aca="false">'Hazard &amp; Exposure'!DC57</f>
        <v>5.5</v>
      </c>
      <c r="O55" s="41" t="n">
        <f aca="false">'Hazard &amp; Exposure'!DI57</f>
        <v>0.1</v>
      </c>
      <c r="P55" s="44" t="n">
        <f aca="false">'Hazard &amp; Exposure'!DE57</f>
        <v>0.2</v>
      </c>
      <c r="Q55" s="44" t="n">
        <f aca="false">'Hazard &amp; Exposure'!DH57</f>
        <v>0</v>
      </c>
      <c r="R55" s="41" t="n">
        <f aca="false">ROUND((10-GEOMEAN(((10-S55)/10*9+1),((10-W55)/10*9+1)))/9*10,1)</f>
        <v>4.4</v>
      </c>
      <c r="S55" s="41" t="n">
        <f aca="false">Vulnerability!O57</f>
        <v>4.6</v>
      </c>
      <c r="T55" s="45" t="n">
        <f aca="false">Vulnerability!E57</f>
        <v>5.1</v>
      </c>
      <c r="U55" s="45" t="n">
        <f aca="false">Vulnerability!H57</f>
        <v>4.3</v>
      </c>
      <c r="V55" s="45" t="n">
        <f aca="false">Vulnerability!N57</f>
        <v>3.9</v>
      </c>
      <c r="W55" s="41" t="n">
        <f aca="false">Vulnerability!AM57</f>
        <v>4.1</v>
      </c>
      <c r="X55" s="45" t="n">
        <f aca="false">Vulnerability!T57</f>
        <v>6</v>
      </c>
      <c r="Y55" s="46" t="n">
        <f aca="false">Vulnerability!AB57</f>
        <v>1.1</v>
      </c>
      <c r="Z55" s="46" t="n">
        <f aca="false">Vulnerability!AE57</f>
        <v>1.1</v>
      </c>
      <c r="AA55" s="46" t="n">
        <f aca="false">Vulnerability!AH57</f>
        <v>0.6</v>
      </c>
      <c r="AB55" s="46" t="n">
        <f aca="false">Vulnerability!AK57</f>
        <v>2.5</v>
      </c>
      <c r="AC55" s="45" t="n">
        <f aca="false">Vulnerability!AL57</f>
        <v>1.4</v>
      </c>
      <c r="AD55" s="41" t="n">
        <f aca="false">ROUND((10-GEOMEAN(((10-AE55)/10*9+1),((10-AH55)/10*9+1)))/9*10,1)</f>
        <v>4.6</v>
      </c>
      <c r="AE55" s="41" t="n">
        <f aca="false">'Lack of Coping Capacity'!H57</f>
        <v>5.7</v>
      </c>
      <c r="AF55" s="47" t="n">
        <f aca="false">'Lack of Coping Capacity'!D57</f>
        <v>5.2</v>
      </c>
      <c r="AG55" s="47" t="n">
        <f aca="false">'Lack of Coping Capacity'!G57</f>
        <v>6.2</v>
      </c>
      <c r="AH55" s="41" t="n">
        <f aca="false">'Lack of Coping Capacity'!AA57</f>
        <v>3.2</v>
      </c>
      <c r="AI55" s="47" t="n">
        <f aca="false">'Lack of Coping Capacity'!M57</f>
        <v>2.3</v>
      </c>
      <c r="AJ55" s="47" t="n">
        <f aca="false">'Lack of Coping Capacity'!R57</f>
        <v>2.4</v>
      </c>
      <c r="AK55" s="47" t="n">
        <f aca="false">'Lack of Coping Capacity'!Z57</f>
        <v>4.9</v>
      </c>
      <c r="AL55" s="48" t="n">
        <f aca="false">'Imputed and missing data hidden'!BX53</f>
        <v>4</v>
      </c>
      <c r="AM55" s="49" t="n">
        <f aca="false">AL55/51</f>
        <v>0.0784313725490196</v>
      </c>
      <c r="AN55" s="48" t="str">
        <f aca="false">IF(Q55&gt;=7,"YES","")</f>
        <v/>
      </c>
      <c r="AO55" s="50" t="n">
        <f aca="false">'Indicator Date hidden2'!BY54</f>
        <v>0.45945945945946</v>
      </c>
    </row>
    <row r="56" customFormat="false" ht="14.5" hidden="false" customHeight="false" outlineLevel="0" collapsed="false">
      <c r="A56" s="40" t="str">
        <f aca="false">'Indicator Data'!A58</f>
        <v>Equatorial Guinea</v>
      </c>
      <c r="B56" s="40" t="str">
        <f aca="false">'Indicator Data'!B58</f>
        <v>GNQ</v>
      </c>
      <c r="C56" s="41" t="n">
        <f aca="false">ROUND(G56^(1/3)*R56^(1/3)*AD56^(1/3),1)</f>
        <v>3.4</v>
      </c>
      <c r="D56" s="41" t="str">
        <f aca="false">IF(C56&gt;=6.5,"Very High",IF(C56&gt;=5,"High",IF(C56&gt;=3.5,"Medium",IF(C56&gt;=2,"Low","Very Low"))))</f>
        <v>Low</v>
      </c>
      <c r="E56" s="42" t="n">
        <f aca="false">_xlfn.RANK.EQ(C56,C$4:C$194)</f>
        <v>99</v>
      </c>
      <c r="F56" s="43" t="n">
        <f aca="false">VLOOKUP($B56,'Lack of Reliability Index'!$A$2:$H$192,8,0)</f>
        <v>6.40796019900498</v>
      </c>
      <c r="G56" s="41" t="n">
        <f aca="false">ROUND((10-GEOMEAN(((10-H56)/10*9+1),((10-O56)/10*9+1)))/9*10,1)</f>
        <v>1.7</v>
      </c>
      <c r="H56" s="41" t="n">
        <f aca="false">'Hazard &amp; Exposure'!DD58</f>
        <v>3</v>
      </c>
      <c r="I56" s="44" t="n">
        <f aca="false">'Hazard &amp; Exposure'!AO58</f>
        <v>0.1</v>
      </c>
      <c r="J56" s="44" t="n">
        <f aca="false">'Hazard &amp; Exposure'!AP58</f>
        <v>4.4</v>
      </c>
      <c r="K56" s="44" t="n">
        <f aca="false">'Hazard &amp; Exposure'!AQ58</f>
        <v>0</v>
      </c>
      <c r="L56" s="44" t="n">
        <f aca="false">'Hazard &amp; Exposure'!AR58</f>
        <v>0</v>
      </c>
      <c r="M56" s="44" t="n">
        <f aca="false">'Hazard &amp; Exposure'!AU58</f>
        <v>3.4</v>
      </c>
      <c r="N56" s="44" t="n">
        <f aca="false">'Hazard &amp; Exposure'!DC58</f>
        <v>7.1</v>
      </c>
      <c r="O56" s="41" t="n">
        <f aca="false">'Hazard &amp; Exposure'!DI58</f>
        <v>0.1</v>
      </c>
      <c r="P56" s="44" t="n">
        <f aca="false">'Hazard &amp; Exposure'!DE58</f>
        <v>0.2</v>
      </c>
      <c r="Q56" s="44" t="n">
        <f aca="false">'Hazard &amp; Exposure'!DH58</f>
        <v>0</v>
      </c>
      <c r="R56" s="41" t="n">
        <f aca="false">ROUND((10-GEOMEAN(((10-S56)/10*9+1),((10-W56)/10*9+1)))/9*10,1)</f>
        <v>3.3</v>
      </c>
      <c r="S56" s="41" t="n">
        <f aca="false">Vulnerability!O58</f>
        <v>4.2</v>
      </c>
      <c r="T56" s="45" t="n">
        <f aca="false">Vulnerability!E58</f>
        <v>6.2</v>
      </c>
      <c r="U56" s="45" t="str">
        <f aca="false">Vulnerability!H58</f>
        <v>x</v>
      </c>
      <c r="V56" s="45" t="n">
        <f aca="false">Vulnerability!N58</f>
        <v>0.1</v>
      </c>
      <c r="W56" s="41" t="n">
        <f aca="false">Vulnerability!AM58</f>
        <v>2.2</v>
      </c>
      <c r="X56" s="45" t="n">
        <f aca="false">Vulnerability!T58</f>
        <v>0</v>
      </c>
      <c r="Y56" s="46" t="n">
        <f aca="false">Vulnerability!AB58</f>
        <v>6</v>
      </c>
      <c r="Z56" s="46" t="n">
        <f aca="false">Vulnerability!AE58</f>
        <v>3.6</v>
      </c>
      <c r="AA56" s="46" t="n">
        <f aca="false">Vulnerability!AH58</f>
        <v>0</v>
      </c>
      <c r="AB56" s="46" t="n">
        <f aca="false">Vulnerability!AK58</f>
        <v>5.1</v>
      </c>
      <c r="AC56" s="45" t="n">
        <f aca="false">Vulnerability!AL58</f>
        <v>4</v>
      </c>
      <c r="AD56" s="41" t="n">
        <f aca="false">ROUND((10-GEOMEAN(((10-AE56)/10*9+1),((10-AH56)/10*9+1)))/9*10,1)</f>
        <v>7.3</v>
      </c>
      <c r="AE56" s="41" t="n">
        <f aca="false">'Lack of Coping Capacity'!H58</f>
        <v>8.1</v>
      </c>
      <c r="AF56" s="47" t="str">
        <f aca="false">'Lack of Coping Capacity'!D58</f>
        <v>x</v>
      </c>
      <c r="AG56" s="47" t="n">
        <f aca="false">'Lack of Coping Capacity'!G58</f>
        <v>8.1</v>
      </c>
      <c r="AH56" s="41" t="n">
        <f aca="false">'Lack of Coping Capacity'!AA58</f>
        <v>6.2</v>
      </c>
      <c r="AI56" s="47" t="n">
        <f aca="false">'Lack of Coping Capacity'!M58</f>
        <v>5</v>
      </c>
      <c r="AJ56" s="47" t="n">
        <f aca="false">'Lack of Coping Capacity'!R58</f>
        <v>6.6</v>
      </c>
      <c r="AK56" s="47" t="n">
        <f aca="false">'Lack of Coping Capacity'!Z58</f>
        <v>7.1</v>
      </c>
      <c r="AL56" s="48" t="n">
        <f aca="false">'Imputed and missing data hidden'!BX54</f>
        <v>10</v>
      </c>
      <c r="AM56" s="49" t="n">
        <f aca="false">AL56/51</f>
        <v>0.196078431372549</v>
      </c>
      <c r="AN56" s="48" t="str">
        <f aca="false">IF(Q56&gt;=7,"YES","")</f>
        <v/>
      </c>
      <c r="AO56" s="50" t="n">
        <f aca="false">'Indicator Date hidden2'!BY55</f>
        <v>0.701492537313433</v>
      </c>
    </row>
    <row r="57" customFormat="false" ht="14.5" hidden="false" customHeight="false" outlineLevel="0" collapsed="false">
      <c r="A57" s="40" t="str">
        <f aca="false">'Indicator Data'!A59</f>
        <v>Eritrea</v>
      </c>
      <c r="B57" s="40" t="str">
        <f aca="false">'Indicator Data'!B59</f>
        <v>ERI</v>
      </c>
      <c r="C57" s="41" t="n">
        <f aca="false">ROUND(G57^(1/3)*R57^(1/3)*AD57^(1/3),1)</f>
        <v>6.2</v>
      </c>
      <c r="D57" s="41" t="str">
        <f aca="false">IF(C57&gt;=6.5,"Very High",IF(C57&gt;=5,"High",IF(C57&gt;=3.5,"Medium",IF(C57&gt;=2,"Low","Very Low"))))</f>
        <v>High</v>
      </c>
      <c r="E57" s="42" t="n">
        <f aca="false">_xlfn.RANK.EQ(C57,C$4:C$194)</f>
        <v>22</v>
      </c>
      <c r="F57" s="43" t="n">
        <f aca="false">VLOOKUP($B57,'Lack of Reliability Index'!$A$2:$H$192,8,0)</f>
        <v>9.66666666666667</v>
      </c>
      <c r="G57" s="41" t="n">
        <f aca="false">ROUND((10-GEOMEAN(((10-H57)/10*9+1),((10-O57)/10*9+1)))/9*10,1)</f>
        <v>7.1</v>
      </c>
      <c r="H57" s="41" t="n">
        <f aca="false">'Hazard &amp; Exposure'!DD59</f>
        <v>3.5</v>
      </c>
      <c r="I57" s="44" t="n">
        <f aca="false">'Hazard &amp; Exposure'!AO59</f>
        <v>3.4</v>
      </c>
      <c r="J57" s="44" t="n">
        <f aca="false">'Hazard &amp; Exposure'!AP59</f>
        <v>3.1</v>
      </c>
      <c r="K57" s="44" t="n">
        <f aca="false">'Hazard &amp; Exposure'!AQ59</f>
        <v>0</v>
      </c>
      <c r="L57" s="44" t="n">
        <f aca="false">'Hazard &amp; Exposure'!AR59</f>
        <v>0</v>
      </c>
      <c r="M57" s="44" t="n">
        <f aca="false">'Hazard &amp; Exposure'!AU59</f>
        <v>6.1</v>
      </c>
      <c r="N57" s="44" t="n">
        <f aca="false">'Hazard &amp; Exposure'!DC59</f>
        <v>6</v>
      </c>
      <c r="O57" s="41" t="n">
        <f aca="false">'Hazard &amp; Exposure'!DI59</f>
        <v>9</v>
      </c>
      <c r="P57" s="44" t="n">
        <f aca="false">'Hazard &amp; Exposure'!DE59</f>
        <v>0.3</v>
      </c>
      <c r="Q57" s="44" t="n">
        <f aca="false">'Hazard &amp; Exposure'!DH59</f>
        <v>9</v>
      </c>
      <c r="R57" s="41" t="n">
        <f aca="false">ROUND((10-GEOMEAN(((10-S57)/10*9+1),((10-W57)/10*9+1)))/9*10,1)</f>
        <v>4.4</v>
      </c>
      <c r="S57" s="41" t="n">
        <f aca="false">Vulnerability!O59</f>
        <v>6</v>
      </c>
      <c r="T57" s="45" t="n">
        <f aca="false">Vulnerability!E59</f>
        <v>8.8</v>
      </c>
      <c r="U57" s="45" t="str">
        <f aca="false">Vulnerability!H59</f>
        <v>x</v>
      </c>
      <c r="V57" s="45" t="n">
        <f aca="false">Vulnerability!N59</f>
        <v>0.4</v>
      </c>
      <c r="W57" s="41" t="n">
        <f aca="false">Vulnerability!AM59</f>
        <v>2.2</v>
      </c>
      <c r="X57" s="45" t="n">
        <f aca="false">Vulnerability!T59</f>
        <v>0</v>
      </c>
      <c r="Y57" s="46" t="n">
        <f aca="false">Vulnerability!AB59</f>
        <v>1</v>
      </c>
      <c r="Z57" s="46" t="n">
        <f aca="false">Vulnerability!AE59</f>
        <v>5.9</v>
      </c>
      <c r="AA57" s="46" t="n">
        <f aca="false">Vulnerability!AH59</f>
        <v>0</v>
      </c>
      <c r="AB57" s="46" t="n">
        <f aca="false">Vulnerability!AK59</f>
        <v>6.8</v>
      </c>
      <c r="AC57" s="45" t="n">
        <f aca="false">Vulnerability!AL59</f>
        <v>4</v>
      </c>
      <c r="AD57" s="41" t="n">
        <f aca="false">ROUND((10-GEOMEAN(((10-AE57)/10*9+1),((10-AH57)/10*9+1)))/9*10,1)</f>
        <v>7.7</v>
      </c>
      <c r="AE57" s="41" t="n">
        <f aca="false">'Lack of Coping Capacity'!H59</f>
        <v>8</v>
      </c>
      <c r="AF57" s="47" t="str">
        <f aca="false">'Lack of Coping Capacity'!D59</f>
        <v>x</v>
      </c>
      <c r="AG57" s="47" t="n">
        <f aca="false">'Lack of Coping Capacity'!G59</f>
        <v>8</v>
      </c>
      <c r="AH57" s="41" t="n">
        <f aca="false">'Lack of Coping Capacity'!AA59</f>
        <v>7.3</v>
      </c>
      <c r="AI57" s="47" t="n">
        <f aca="false">'Lack of Coping Capacity'!M59</f>
        <v>6.7</v>
      </c>
      <c r="AJ57" s="47" t="n">
        <f aca="false">'Lack of Coping Capacity'!R59</f>
        <v>9.7</v>
      </c>
      <c r="AK57" s="47" t="n">
        <f aca="false">'Lack of Coping Capacity'!Z59</f>
        <v>5.5</v>
      </c>
      <c r="AL57" s="48" t="n">
        <f aca="false">'Imputed and missing data hidden'!BX55</f>
        <v>14</v>
      </c>
      <c r="AM57" s="49" t="n">
        <f aca="false">AL57/51</f>
        <v>0.274509803921569</v>
      </c>
      <c r="AN57" s="48" t="str">
        <f aca="false">IF(Q57&gt;=7,"YES","")</f>
        <v>YES</v>
      </c>
      <c r="AO57" s="50" t="n">
        <f aca="false">'Indicator Date hidden2'!BY56</f>
        <v>1.04477611940299</v>
      </c>
    </row>
    <row r="58" customFormat="false" ht="14.5" hidden="false" customHeight="false" outlineLevel="0" collapsed="false">
      <c r="A58" s="40" t="str">
        <f aca="false">'Indicator Data'!A60</f>
        <v>Estonia</v>
      </c>
      <c r="B58" s="40" t="str">
        <f aca="false">'Indicator Data'!B60</f>
        <v>EST</v>
      </c>
      <c r="C58" s="41" t="n">
        <f aca="false">ROUND(G58^(1/3)*R58^(1/3)*AD58^(1/3),1)</f>
        <v>1.3</v>
      </c>
      <c r="D58" s="41" t="str">
        <f aca="false">IF(C58&gt;=6.5,"Very High",IF(C58&gt;=5,"High",IF(C58&gt;=3.5,"Medium",IF(C58&gt;=2,"Low","Very Low"))))</f>
        <v>Very Low</v>
      </c>
      <c r="E58" s="42" t="n">
        <f aca="false">_xlfn.RANK.EQ(C58,C$4:C$194)</f>
        <v>184</v>
      </c>
      <c r="F58" s="43" t="n">
        <f aca="false">VLOOKUP($B58,'Lack of Reliability Index'!$A$2:$H$192,8,0)</f>
        <v>4.8</v>
      </c>
      <c r="G58" s="41" t="n">
        <f aca="false">ROUND((10-GEOMEAN(((10-H58)/10*9+1),((10-O58)/10*9+1)))/9*10,1)</f>
        <v>0.5</v>
      </c>
      <c r="H58" s="41" t="n">
        <f aca="false">'Hazard &amp; Exposure'!DD60</f>
        <v>0.9</v>
      </c>
      <c r="I58" s="44" t="n">
        <f aca="false">'Hazard &amp; Exposure'!AO60</f>
        <v>0.1</v>
      </c>
      <c r="J58" s="44" t="n">
        <f aca="false">'Hazard &amp; Exposure'!AP60</f>
        <v>3.6</v>
      </c>
      <c r="K58" s="44" t="n">
        <f aca="false">'Hazard &amp; Exposure'!AQ60</f>
        <v>0</v>
      </c>
      <c r="L58" s="44" t="n">
        <f aca="false">'Hazard &amp; Exposure'!AR60</f>
        <v>0</v>
      </c>
      <c r="M58" s="44" t="n">
        <f aca="false">'Hazard &amp; Exposure'!AU60</f>
        <v>0</v>
      </c>
      <c r="N58" s="44" t="n">
        <f aca="false">'Hazard &amp; Exposure'!DC60</f>
        <v>1.2</v>
      </c>
      <c r="O58" s="41" t="n">
        <f aca="false">'Hazard &amp; Exposure'!DI60</f>
        <v>0</v>
      </c>
      <c r="P58" s="44" t="n">
        <f aca="false">'Hazard &amp; Exposure'!DE60</f>
        <v>0</v>
      </c>
      <c r="Q58" s="44" t="n">
        <f aca="false">'Hazard &amp; Exposure'!DH60</f>
        <v>0</v>
      </c>
      <c r="R58" s="41" t="n">
        <f aca="false">ROUND((10-GEOMEAN(((10-S58)/10*9+1),((10-W58)/10*9+1)))/9*10,1)</f>
        <v>2.6</v>
      </c>
      <c r="S58" s="41" t="n">
        <f aca="false">Vulnerability!O60</f>
        <v>0.5</v>
      </c>
      <c r="T58" s="45" t="n">
        <f aca="false">Vulnerability!E60</f>
        <v>0.2</v>
      </c>
      <c r="U58" s="45" t="n">
        <f aca="false">Vulnerability!H60</f>
        <v>1.3</v>
      </c>
      <c r="V58" s="45" t="n">
        <f aca="false">Vulnerability!N60</f>
        <v>0.3</v>
      </c>
      <c r="W58" s="41" t="n">
        <f aca="false">Vulnerability!AM60</f>
        <v>4.3</v>
      </c>
      <c r="X58" s="45" t="n">
        <f aca="false">Vulnerability!T60</f>
        <v>6.7</v>
      </c>
      <c r="Y58" s="46" t="n">
        <f aca="false">Vulnerability!AB60</f>
        <v>0.5</v>
      </c>
      <c r="Z58" s="46" t="n">
        <f aca="false">Vulnerability!AE60</f>
        <v>0.2</v>
      </c>
      <c r="AA58" s="46" t="n">
        <f aca="false">Vulnerability!AH60</f>
        <v>0</v>
      </c>
      <c r="AB58" s="46" t="n">
        <f aca="false">Vulnerability!AK60</f>
        <v>1.7</v>
      </c>
      <c r="AC58" s="45" t="n">
        <f aca="false">Vulnerability!AL60</f>
        <v>0.6</v>
      </c>
      <c r="AD58" s="41" t="n">
        <f aca="false">ROUND((10-GEOMEAN(((10-AE58)/10*9+1),((10-AH58)/10*9+1)))/9*10,1)</f>
        <v>1.6</v>
      </c>
      <c r="AE58" s="41" t="n">
        <f aca="false">'Lack of Coping Capacity'!H60</f>
        <v>2.5</v>
      </c>
      <c r="AF58" s="47" t="str">
        <f aca="false">'Lack of Coping Capacity'!D60</f>
        <v>x</v>
      </c>
      <c r="AG58" s="47" t="n">
        <f aca="false">'Lack of Coping Capacity'!G60</f>
        <v>2.5</v>
      </c>
      <c r="AH58" s="41" t="n">
        <f aca="false">'Lack of Coping Capacity'!AA60</f>
        <v>0.7</v>
      </c>
      <c r="AI58" s="47" t="n">
        <f aca="false">'Lack of Coping Capacity'!M60</f>
        <v>1</v>
      </c>
      <c r="AJ58" s="47" t="n">
        <f aca="false">'Lack of Coping Capacity'!R60</f>
        <v>0.1</v>
      </c>
      <c r="AK58" s="47" t="n">
        <f aca="false">'Lack of Coping Capacity'!Z60</f>
        <v>1.1</v>
      </c>
      <c r="AL58" s="48" t="n">
        <f aca="false">'Imputed and missing data hidden'!BX56</f>
        <v>10</v>
      </c>
      <c r="AM58" s="49" t="n">
        <f aca="false">AL58/51</f>
        <v>0.196078431372549</v>
      </c>
      <c r="AN58" s="48" t="str">
        <f aca="false">IF(Q58&gt;=7,"YES","")</f>
        <v/>
      </c>
      <c r="AO58" s="50" t="n">
        <f aca="false">'Indicator Date hidden2'!BY57</f>
        <v>0.4</v>
      </c>
    </row>
    <row r="59" customFormat="false" ht="14.5" hidden="false" customHeight="false" outlineLevel="0" collapsed="false">
      <c r="A59" s="40" t="str">
        <f aca="false">'Indicator Data'!A61</f>
        <v>Eswatini</v>
      </c>
      <c r="B59" s="40" t="str">
        <f aca="false">'Indicator Data'!B61</f>
        <v>SWZ</v>
      </c>
      <c r="C59" s="41" t="n">
        <f aca="false">ROUND(G59^(1/3)*R59^(1/3)*AD59^(1/3),1)</f>
        <v>3.3</v>
      </c>
      <c r="D59" s="41" t="str">
        <f aca="false">IF(C59&gt;=6.5,"Very High",IF(C59&gt;=5,"High",IF(C59&gt;=3.5,"Medium",IF(C59&gt;=2,"Low","Very Low"))))</f>
        <v>Low</v>
      </c>
      <c r="E59" s="42" t="n">
        <f aca="false">_xlfn.RANK.EQ(C59,C$4:C$194)</f>
        <v>106</v>
      </c>
      <c r="F59" s="43" t="n">
        <f aca="false">VLOOKUP($B59,'Lack of Reliability Index'!$A$2:$H$192,8,0)</f>
        <v>2.59459459459459</v>
      </c>
      <c r="G59" s="41" t="n">
        <f aca="false">ROUND((10-GEOMEAN(((10-H59)/10*9+1),((10-O59)/10*9+1)))/9*10,1)</f>
        <v>1.5</v>
      </c>
      <c r="H59" s="41" t="n">
        <f aca="false">'Hazard &amp; Exposure'!DD61</f>
        <v>2.5</v>
      </c>
      <c r="I59" s="44" t="n">
        <f aca="false">'Hazard &amp; Exposure'!AO61</f>
        <v>0.1</v>
      </c>
      <c r="J59" s="44" t="n">
        <f aca="false">'Hazard &amp; Exposure'!AP61</f>
        <v>4.2</v>
      </c>
      <c r="K59" s="44" t="n">
        <f aca="false">'Hazard &amp; Exposure'!AQ61</f>
        <v>0</v>
      </c>
      <c r="L59" s="44" t="n">
        <f aca="false">'Hazard &amp; Exposure'!AR61</f>
        <v>0.2</v>
      </c>
      <c r="M59" s="44" t="n">
        <f aca="false">'Hazard &amp; Exposure'!AU61</f>
        <v>5.1</v>
      </c>
      <c r="N59" s="44" t="n">
        <f aca="false">'Hazard &amp; Exposure'!DC61</f>
        <v>4</v>
      </c>
      <c r="O59" s="41" t="n">
        <f aca="false">'Hazard &amp; Exposure'!DI61</f>
        <v>0.4</v>
      </c>
      <c r="P59" s="44" t="n">
        <f aca="false">'Hazard &amp; Exposure'!DE61</f>
        <v>0.5</v>
      </c>
      <c r="Q59" s="44" t="n">
        <f aca="false">'Hazard &amp; Exposure'!DH61</f>
        <v>0</v>
      </c>
      <c r="R59" s="41" t="n">
        <f aca="false">ROUND((10-GEOMEAN(((10-S59)/10*9+1),((10-W59)/10*9+1)))/9*10,1)</f>
        <v>4.3</v>
      </c>
      <c r="S59" s="41" t="n">
        <f aca="false">Vulnerability!O61</f>
        <v>5.6</v>
      </c>
      <c r="T59" s="45" t="n">
        <f aca="false">Vulnerability!E61</f>
        <v>6.5</v>
      </c>
      <c r="U59" s="45" t="n">
        <f aca="false">Vulnerability!H61</f>
        <v>7.5</v>
      </c>
      <c r="V59" s="45" t="n">
        <f aca="false">Vulnerability!N61</f>
        <v>1.7</v>
      </c>
      <c r="W59" s="41" t="n">
        <f aca="false">Vulnerability!AM61</f>
        <v>2.7</v>
      </c>
      <c r="X59" s="45" t="n">
        <f aca="false">Vulnerability!T61</f>
        <v>2.4</v>
      </c>
      <c r="Y59" s="46" t="n">
        <f aca="false">Vulnerability!AB61</f>
        <v>4.9</v>
      </c>
      <c r="Z59" s="46" t="n">
        <f aca="false">Vulnerability!AE61</f>
        <v>2.5</v>
      </c>
      <c r="AA59" s="46" t="n">
        <f aca="false">Vulnerability!AH61</f>
        <v>0</v>
      </c>
      <c r="AB59" s="46" t="n">
        <f aca="false">Vulnerability!AK61</f>
        <v>3.6</v>
      </c>
      <c r="AC59" s="45" t="n">
        <f aca="false">Vulnerability!AL61</f>
        <v>2.9</v>
      </c>
      <c r="AD59" s="41" t="n">
        <f aca="false">ROUND((10-GEOMEAN(((10-AE59)/10*9+1),((10-AH59)/10*9+1)))/9*10,1)</f>
        <v>5.5</v>
      </c>
      <c r="AE59" s="41" t="n">
        <f aca="false">'Lack of Coping Capacity'!H61</f>
        <v>5.6</v>
      </c>
      <c r="AF59" s="47" t="n">
        <f aca="false">'Lack of Coping Capacity'!D61</f>
        <v>4.4</v>
      </c>
      <c r="AG59" s="47" t="n">
        <f aca="false">'Lack of Coping Capacity'!G61</f>
        <v>6.7</v>
      </c>
      <c r="AH59" s="41" t="n">
        <f aca="false">'Lack of Coping Capacity'!AA61</f>
        <v>5.3</v>
      </c>
      <c r="AI59" s="47" t="n">
        <f aca="false">'Lack of Coping Capacity'!M61</f>
        <v>4.1</v>
      </c>
      <c r="AJ59" s="47" t="n">
        <f aca="false">'Lack of Coping Capacity'!R61</f>
        <v>5.2</v>
      </c>
      <c r="AK59" s="47" t="n">
        <f aca="false">'Lack of Coping Capacity'!Z61</f>
        <v>6.6</v>
      </c>
      <c r="AL59" s="48" t="n">
        <f aca="false">'Imputed and missing data hidden'!BX57</f>
        <v>0</v>
      </c>
      <c r="AM59" s="49" t="n">
        <f aca="false">AL59/51</f>
        <v>0</v>
      </c>
      <c r="AN59" s="48" t="str">
        <f aca="false">IF(Q59&gt;=7,"YES","")</f>
        <v/>
      </c>
      <c r="AO59" s="50" t="n">
        <f aca="false">'Indicator Date hidden2'!BY58</f>
        <v>0.486486486486487</v>
      </c>
    </row>
    <row r="60" customFormat="false" ht="14.5" hidden="false" customHeight="false" outlineLevel="0" collapsed="false">
      <c r="A60" s="40" t="str">
        <f aca="false">'Indicator Data'!A62</f>
        <v>Ethiopia</v>
      </c>
      <c r="B60" s="40" t="str">
        <f aca="false">'Indicator Data'!B62</f>
        <v>ETH</v>
      </c>
      <c r="C60" s="41" t="n">
        <f aca="false">ROUND(G60^(1/3)*R60^(1/3)*AD60^(1/3),1)</f>
        <v>7</v>
      </c>
      <c r="D60" s="41" t="str">
        <f aca="false">IF(C60&gt;=6.5,"Very High",IF(C60&gt;=5,"High",IF(C60&gt;=3.5,"Medium",IF(C60&gt;=2,"Low","Very Low"))))</f>
        <v>Very High</v>
      </c>
      <c r="E60" s="42" t="n">
        <f aca="false">_xlfn.RANK.EQ(C60,C$4:C$194)</f>
        <v>12</v>
      </c>
      <c r="F60" s="43" t="n">
        <f aca="false">VLOOKUP($B60,'Lack of Reliability Index'!$A$2:$H$192,8,0)</f>
        <v>1.35135135135135</v>
      </c>
      <c r="G60" s="41" t="n">
        <f aca="false">ROUND((10-GEOMEAN(((10-H60)/10*9+1),((10-O60)/10*9+1)))/9*10,1)</f>
        <v>7.3</v>
      </c>
      <c r="H60" s="41" t="n">
        <f aca="false">'Hazard &amp; Exposure'!DD62</f>
        <v>4.4</v>
      </c>
      <c r="I60" s="44" t="n">
        <f aca="false">'Hazard &amp; Exposure'!AO62</f>
        <v>4.8</v>
      </c>
      <c r="J60" s="44" t="n">
        <f aca="false">'Hazard &amp; Exposure'!AP62</f>
        <v>5.7</v>
      </c>
      <c r="K60" s="44" t="n">
        <f aca="false">'Hazard &amp; Exposure'!AQ62</f>
        <v>0</v>
      </c>
      <c r="L60" s="44" t="n">
        <f aca="false">'Hazard &amp; Exposure'!AR62</f>
        <v>0</v>
      </c>
      <c r="M60" s="44" t="n">
        <f aca="false">'Hazard &amp; Exposure'!AU62</f>
        <v>5.3</v>
      </c>
      <c r="N60" s="44" t="n">
        <f aca="false">'Hazard &amp; Exposure'!DC62</f>
        <v>7.4</v>
      </c>
      <c r="O60" s="41" t="n">
        <f aca="false">'Hazard &amp; Exposure'!DI62</f>
        <v>9</v>
      </c>
      <c r="P60" s="44" t="n">
        <f aca="false">'Hazard &amp; Exposure'!DE62</f>
        <v>10</v>
      </c>
      <c r="Q60" s="44" t="n">
        <f aca="false">'Hazard &amp; Exposure'!DH62</f>
        <v>9</v>
      </c>
      <c r="R60" s="41" t="n">
        <f aca="false">ROUND((10-GEOMEAN(((10-S60)/10*9+1),((10-W60)/10*9+1)))/9*10,1)</f>
        <v>7.1</v>
      </c>
      <c r="S60" s="41" t="n">
        <f aca="false">Vulnerability!O62</f>
        <v>6.2</v>
      </c>
      <c r="T60" s="45" t="n">
        <f aca="false">Vulnerability!E62</f>
        <v>9.3</v>
      </c>
      <c r="U60" s="45" t="n">
        <f aca="false">Vulnerability!H62</f>
        <v>4.7</v>
      </c>
      <c r="V60" s="45" t="n">
        <f aca="false">Vulnerability!N62</f>
        <v>1.6</v>
      </c>
      <c r="W60" s="41" t="n">
        <f aca="false">Vulnerability!AM62</f>
        <v>7.8</v>
      </c>
      <c r="X60" s="45" t="n">
        <f aca="false">Vulnerability!T62</f>
        <v>9.1</v>
      </c>
      <c r="Y60" s="46" t="n">
        <f aca="false">Vulnerability!AB62</f>
        <v>3</v>
      </c>
      <c r="Z60" s="46" t="n">
        <f aca="false">Vulnerability!AE62</f>
        <v>4.2</v>
      </c>
      <c r="AA60" s="46" t="n">
        <f aca="false">Vulnerability!AH62</f>
        <v>8.2</v>
      </c>
      <c r="AB60" s="46" t="n">
        <f aca="false">Vulnerability!AK62</f>
        <v>6.1</v>
      </c>
      <c r="AC60" s="45" t="n">
        <f aca="false">Vulnerability!AL62</f>
        <v>5.8</v>
      </c>
      <c r="AD60" s="41" t="n">
        <f aca="false">ROUND((10-GEOMEAN(((10-AE60)/10*9+1),((10-AH60)/10*9+1)))/9*10,1)</f>
        <v>6.7</v>
      </c>
      <c r="AE60" s="41" t="n">
        <f aca="false">'Lack of Coping Capacity'!H62</f>
        <v>4.5</v>
      </c>
      <c r="AF60" s="47" t="n">
        <f aca="false">'Lack of Coping Capacity'!D62</f>
        <v>2.9</v>
      </c>
      <c r="AG60" s="47" t="n">
        <f aca="false">'Lack of Coping Capacity'!G62</f>
        <v>6.1</v>
      </c>
      <c r="AH60" s="41" t="n">
        <f aca="false">'Lack of Coping Capacity'!AA62</f>
        <v>8.2</v>
      </c>
      <c r="AI60" s="47" t="n">
        <f aca="false">'Lack of Coping Capacity'!M62</f>
        <v>7.2</v>
      </c>
      <c r="AJ60" s="47" t="n">
        <f aca="false">'Lack of Coping Capacity'!R62</f>
        <v>9.8</v>
      </c>
      <c r="AK60" s="47" t="n">
        <f aca="false">'Lack of Coping Capacity'!Z62</f>
        <v>7.6</v>
      </c>
      <c r="AL60" s="48" t="n">
        <f aca="false">'Imputed and missing data hidden'!BX58</f>
        <v>0</v>
      </c>
      <c r="AM60" s="49" t="n">
        <f aca="false">AL60/51</f>
        <v>0</v>
      </c>
      <c r="AN60" s="48" t="str">
        <f aca="false">IF(Q60&gt;=7,"YES","")</f>
        <v>YES</v>
      </c>
      <c r="AO60" s="50" t="n">
        <f aca="false">'Indicator Date hidden2'!BY59</f>
        <v>0.202702702702703</v>
      </c>
    </row>
    <row r="61" customFormat="false" ht="14.5" hidden="false" customHeight="false" outlineLevel="0" collapsed="false">
      <c r="A61" s="40" t="str">
        <f aca="false">'Indicator Data'!A63</f>
        <v>Fiji</v>
      </c>
      <c r="B61" s="40" t="str">
        <f aca="false">'Indicator Data'!B63</f>
        <v>FJI</v>
      </c>
      <c r="C61" s="41" t="n">
        <f aca="false">ROUND(G61^(1/3)*R61^(1/3)*AD61^(1/3),1)</f>
        <v>2.7</v>
      </c>
      <c r="D61" s="41" t="str">
        <f aca="false">IF(C61&gt;=6.5,"Very High",IF(C61&gt;=5,"High",IF(C61&gt;=3.5,"Medium",IF(C61&gt;=2,"Low","Very Low"))))</f>
        <v>Low</v>
      </c>
      <c r="E61" s="42" t="n">
        <f aca="false">_xlfn.RANK.EQ(C61,C$4:C$194)</f>
        <v>127</v>
      </c>
      <c r="F61" s="43" t="n">
        <f aca="false">VLOOKUP($B61,'Lack of Reliability Index'!$A$2:$H$192,8,0)</f>
        <v>3.5047619047619</v>
      </c>
      <c r="G61" s="41" t="n">
        <f aca="false">ROUND((10-GEOMEAN(((10-H61)/10*9+1),((10-O61)/10*9+1)))/9*10,1)</f>
        <v>2.2</v>
      </c>
      <c r="H61" s="41" t="n">
        <f aca="false">'Hazard &amp; Exposure'!DD63</f>
        <v>3.9</v>
      </c>
      <c r="I61" s="44" t="n">
        <f aca="false">'Hazard &amp; Exposure'!AO63</f>
        <v>3.5</v>
      </c>
      <c r="J61" s="44" t="n">
        <f aca="false">'Hazard &amp; Exposure'!AP63</f>
        <v>0.1</v>
      </c>
      <c r="K61" s="44" t="n">
        <f aca="false">'Hazard &amp; Exposure'!AQ63</f>
        <v>8</v>
      </c>
      <c r="L61" s="44" t="n">
        <f aca="false">'Hazard &amp; Exposure'!AR63</f>
        <v>3.1</v>
      </c>
      <c r="M61" s="44" t="n">
        <f aca="false">'Hazard &amp; Exposure'!AU63</f>
        <v>2.5</v>
      </c>
      <c r="N61" s="44" t="n">
        <f aca="false">'Hazard &amp; Exposure'!DC63</f>
        <v>3.4</v>
      </c>
      <c r="O61" s="41" t="n">
        <f aca="false">'Hazard &amp; Exposure'!DI63</f>
        <v>0</v>
      </c>
      <c r="P61" s="44" t="n">
        <f aca="false">'Hazard &amp; Exposure'!DE63</f>
        <v>0</v>
      </c>
      <c r="Q61" s="44" t="n">
        <f aca="false">'Hazard &amp; Exposure'!DH63</f>
        <v>0</v>
      </c>
      <c r="R61" s="41" t="n">
        <f aca="false">ROUND((10-GEOMEAN(((10-S61)/10*9+1),((10-W61)/10*9+1)))/9*10,1)</f>
        <v>3.4</v>
      </c>
      <c r="S61" s="41" t="n">
        <f aca="false">Vulnerability!O63</f>
        <v>3.2</v>
      </c>
      <c r="T61" s="45" t="n">
        <f aca="false">Vulnerability!E63</f>
        <v>3.1</v>
      </c>
      <c r="U61" s="45" t="n">
        <f aca="false">Vulnerability!H63</f>
        <v>3.2</v>
      </c>
      <c r="V61" s="45" t="n">
        <f aca="false">Vulnerability!N63</f>
        <v>3.4</v>
      </c>
      <c r="W61" s="41" t="n">
        <f aca="false">Vulnerability!AM63</f>
        <v>3.6</v>
      </c>
      <c r="X61" s="45" t="n">
        <f aca="false">Vulnerability!T63</f>
        <v>0</v>
      </c>
      <c r="Y61" s="46" t="n">
        <f aca="false">Vulnerability!AB63</f>
        <v>4</v>
      </c>
      <c r="Z61" s="46" t="n">
        <f aca="false">Vulnerability!AE63</f>
        <v>2.1</v>
      </c>
      <c r="AA61" s="46" t="n">
        <f aca="false">Vulnerability!AH63</f>
        <v>10</v>
      </c>
      <c r="AB61" s="46" t="n">
        <f aca="false">Vulnerability!AK63</f>
        <v>2.1</v>
      </c>
      <c r="AC61" s="45" t="n">
        <f aca="false">Vulnerability!AL63</f>
        <v>6.1</v>
      </c>
      <c r="AD61" s="41" t="n">
        <f aca="false">ROUND((10-GEOMEAN(((10-AE61)/10*9+1),((10-AH61)/10*9+1)))/9*10,1)</f>
        <v>2.7</v>
      </c>
      <c r="AE61" s="41" t="n">
        <f aca="false">'Lack of Coping Capacity'!H63</f>
        <v>2.3</v>
      </c>
      <c r="AF61" s="47" t="n">
        <f aca="false">'Lack of Coping Capacity'!D63</f>
        <v>0.1</v>
      </c>
      <c r="AG61" s="47" t="n">
        <f aca="false">'Lack of Coping Capacity'!G63</f>
        <v>4.5</v>
      </c>
      <c r="AH61" s="41" t="n">
        <f aca="false">'Lack of Coping Capacity'!AA63</f>
        <v>3.1</v>
      </c>
      <c r="AI61" s="47" t="n">
        <f aca="false">'Lack of Coping Capacity'!M63</f>
        <v>2</v>
      </c>
      <c r="AJ61" s="47" t="n">
        <f aca="false">'Lack of Coping Capacity'!R63</f>
        <v>3.1</v>
      </c>
      <c r="AK61" s="47" t="n">
        <f aca="false">'Lack of Coping Capacity'!Z63</f>
        <v>4.2</v>
      </c>
      <c r="AL61" s="48" t="n">
        <f aca="false">'Imputed and missing data hidden'!BX59</f>
        <v>8</v>
      </c>
      <c r="AM61" s="49" t="n">
        <f aca="false">AL61/51</f>
        <v>0.156862745098039</v>
      </c>
      <c r="AN61" s="48" t="str">
        <f aca="false">IF(Q61&gt;=7,"YES","")</f>
        <v/>
      </c>
      <c r="AO61" s="50" t="n">
        <f aca="false">'Indicator Date hidden2'!BY60</f>
        <v>0.257142857142857</v>
      </c>
    </row>
    <row r="62" customFormat="false" ht="14.5" hidden="false" customHeight="false" outlineLevel="0" collapsed="false">
      <c r="A62" s="40" t="str">
        <f aca="false">'Indicator Data'!A64</f>
        <v>Finland</v>
      </c>
      <c r="B62" s="40" t="str">
        <f aca="false">'Indicator Data'!B64</f>
        <v>FIN</v>
      </c>
      <c r="C62" s="41" t="n">
        <f aca="false">ROUND(G62^(1/3)*R62^(1/3)*AD62^(1/3),1)</f>
        <v>0.9</v>
      </c>
      <c r="D62" s="41" t="str">
        <f aca="false">IF(C62&gt;=6.5,"Very High",IF(C62&gt;=5,"High",IF(C62&gt;=3.5,"Medium",IF(C62&gt;=2,"Low","Very Low"))))</f>
        <v>Very Low</v>
      </c>
      <c r="E62" s="42" t="n">
        <f aca="false">_xlfn.RANK.EQ(C62,C$4:C$194)</f>
        <v>188</v>
      </c>
      <c r="F62" s="43" t="n">
        <f aca="false">VLOOKUP($B62,'Lack of Reliability Index'!$A$2:$H$192,8,0)</f>
        <v>4.56719576719577</v>
      </c>
      <c r="G62" s="41" t="n">
        <f aca="false">ROUND((10-GEOMEAN(((10-H62)/10*9+1),((10-O62)/10*9+1)))/9*10,1)</f>
        <v>0.3</v>
      </c>
      <c r="H62" s="41" t="n">
        <f aca="false">'Hazard &amp; Exposure'!DD64</f>
        <v>0.5</v>
      </c>
      <c r="I62" s="44" t="n">
        <f aca="false">'Hazard &amp; Exposure'!AO64</f>
        <v>0.1</v>
      </c>
      <c r="J62" s="44" t="n">
        <f aca="false">'Hazard &amp; Exposure'!AP64</f>
        <v>0.1</v>
      </c>
      <c r="K62" s="44" t="n">
        <f aca="false">'Hazard &amp; Exposure'!AQ64</f>
        <v>0</v>
      </c>
      <c r="L62" s="44" t="n">
        <f aca="false">'Hazard &amp; Exposure'!AR64</f>
        <v>0</v>
      </c>
      <c r="M62" s="44" t="n">
        <f aca="false">'Hazard &amp; Exposure'!AU64</f>
        <v>1.5</v>
      </c>
      <c r="N62" s="44" t="n">
        <f aca="false">'Hazard &amp; Exposure'!DC64</f>
        <v>1.2</v>
      </c>
      <c r="O62" s="41" t="n">
        <f aca="false">'Hazard &amp; Exposure'!DI64</f>
        <v>0.1</v>
      </c>
      <c r="P62" s="44" t="n">
        <f aca="false">'Hazard &amp; Exposure'!DE64</f>
        <v>0.1</v>
      </c>
      <c r="Q62" s="44" t="n">
        <f aca="false">'Hazard &amp; Exposure'!DH64</f>
        <v>0</v>
      </c>
      <c r="R62" s="41" t="n">
        <f aca="false">ROUND((10-GEOMEAN(((10-S62)/10*9+1),((10-W62)/10*9+1)))/9*10,1)</f>
        <v>2.1</v>
      </c>
      <c r="S62" s="41" t="n">
        <f aca="false">Vulnerability!O64</f>
        <v>0.2</v>
      </c>
      <c r="T62" s="45" t="n">
        <f aca="false">Vulnerability!E64</f>
        <v>0</v>
      </c>
      <c r="U62" s="45" t="n">
        <f aca="false">Vulnerability!H64</f>
        <v>0.7</v>
      </c>
      <c r="V62" s="45" t="n">
        <f aca="false">Vulnerability!N64</f>
        <v>0.1</v>
      </c>
      <c r="W62" s="41" t="n">
        <f aca="false">Vulnerability!AM64</f>
        <v>3.6</v>
      </c>
      <c r="X62" s="45" t="n">
        <f aca="false">Vulnerability!T64</f>
        <v>5.8</v>
      </c>
      <c r="Y62" s="46" t="n">
        <f aca="false">Vulnerability!AB64</f>
        <v>0.1</v>
      </c>
      <c r="Z62" s="46" t="n">
        <f aca="false">Vulnerability!AE64</f>
        <v>0.2</v>
      </c>
      <c r="AA62" s="46" t="n">
        <f aca="false">Vulnerability!AH64</f>
        <v>0</v>
      </c>
      <c r="AB62" s="46" t="n">
        <f aca="false">Vulnerability!AK64</f>
        <v>1.4</v>
      </c>
      <c r="AC62" s="45" t="n">
        <f aca="false">Vulnerability!AL64</f>
        <v>0.4</v>
      </c>
      <c r="AD62" s="41" t="n">
        <f aca="false">ROUND((10-GEOMEAN(((10-AE62)/10*9+1),((10-AH62)/10*9+1)))/9*10,1)</f>
        <v>1.3</v>
      </c>
      <c r="AE62" s="41" t="n">
        <f aca="false">'Lack of Coping Capacity'!H64</f>
        <v>1.7</v>
      </c>
      <c r="AF62" s="47" t="n">
        <f aca="false">'Lack of Coping Capacity'!D64</f>
        <v>2.2</v>
      </c>
      <c r="AG62" s="47" t="n">
        <f aca="false">'Lack of Coping Capacity'!G64</f>
        <v>1.2</v>
      </c>
      <c r="AH62" s="41" t="n">
        <f aca="false">'Lack of Coping Capacity'!AA64</f>
        <v>0.8</v>
      </c>
      <c r="AI62" s="47" t="n">
        <f aca="false">'Lack of Coping Capacity'!M64</f>
        <v>1.5</v>
      </c>
      <c r="AJ62" s="47" t="n">
        <f aca="false">'Lack of Coping Capacity'!R64</f>
        <v>0.5</v>
      </c>
      <c r="AK62" s="47" t="n">
        <f aca="false">'Lack of Coping Capacity'!Z64</f>
        <v>0.5</v>
      </c>
      <c r="AL62" s="48" t="n">
        <f aca="false">'Imputed and missing data hidden'!BX60</f>
        <v>13</v>
      </c>
      <c r="AM62" s="49" t="n">
        <f aca="false">AL62/51</f>
        <v>0.254901960784314</v>
      </c>
      <c r="AN62" s="48" t="str">
        <f aca="false">IF(Q62&gt;=7,"YES","")</f>
        <v/>
      </c>
      <c r="AO62" s="50" t="n">
        <f aca="false">'Indicator Date hidden2'!BY61</f>
        <v>0.206349206349206</v>
      </c>
    </row>
    <row r="63" customFormat="false" ht="14.5" hidden="false" customHeight="false" outlineLevel="0" collapsed="false">
      <c r="A63" s="40" t="str">
        <f aca="false">'Indicator Data'!A65</f>
        <v>France</v>
      </c>
      <c r="B63" s="40" t="str">
        <f aca="false">'Indicator Data'!B65</f>
        <v>FRA</v>
      </c>
      <c r="C63" s="41" t="n">
        <f aca="false">ROUND(G63^(1/3)*R63^(1/3)*AD63^(1/3),1)</f>
        <v>2.3</v>
      </c>
      <c r="D63" s="41" t="str">
        <f aca="false">IF(C63&gt;=6.5,"Very High",IF(C63&gt;=5,"High",IF(C63&gt;=3.5,"Medium",IF(C63&gt;=2,"Low","Very Low"))))</f>
        <v>Low</v>
      </c>
      <c r="E63" s="42" t="n">
        <f aca="false">_xlfn.RANK.EQ(C63,C$4:C$194)</f>
        <v>145</v>
      </c>
      <c r="F63" s="43" t="n">
        <f aca="false">VLOOKUP($B63,'Lack of Reliability Index'!$A$2:$H$192,8,0)</f>
        <v>4.41025641025641</v>
      </c>
      <c r="G63" s="41" t="n">
        <f aca="false">ROUND((10-GEOMEAN(((10-H63)/10*9+1),((10-O63)/10*9+1)))/9*10,1)</f>
        <v>2.1</v>
      </c>
      <c r="H63" s="41" t="n">
        <f aca="false">'Hazard &amp; Exposure'!DD65</f>
        <v>3.4</v>
      </c>
      <c r="I63" s="44" t="n">
        <f aca="false">'Hazard &amp; Exposure'!AO65</f>
        <v>3.3</v>
      </c>
      <c r="J63" s="44" t="n">
        <f aca="false">'Hazard &amp; Exposure'!AP65</f>
        <v>6.4</v>
      </c>
      <c r="K63" s="44" t="n">
        <f aca="false">'Hazard &amp; Exposure'!AQ65</f>
        <v>5.7</v>
      </c>
      <c r="L63" s="44" t="n">
        <f aca="false">'Hazard &amp; Exposure'!AR65</f>
        <v>0</v>
      </c>
      <c r="M63" s="44" t="n">
        <f aca="false">'Hazard &amp; Exposure'!AU65</f>
        <v>1.3</v>
      </c>
      <c r="N63" s="44" t="n">
        <f aca="false">'Hazard &amp; Exposure'!DC65</f>
        <v>1.6</v>
      </c>
      <c r="O63" s="41" t="n">
        <f aca="false">'Hazard &amp; Exposure'!DI65</f>
        <v>0.5</v>
      </c>
      <c r="P63" s="44" t="n">
        <f aca="false">'Hazard &amp; Exposure'!DE65</f>
        <v>0.7</v>
      </c>
      <c r="Q63" s="44" t="n">
        <f aca="false">'Hazard &amp; Exposure'!DH65</f>
        <v>0</v>
      </c>
      <c r="R63" s="41" t="n">
        <f aca="false">ROUND((10-GEOMEAN(((10-S63)/10*9+1),((10-W63)/10*9+1)))/9*10,1)</f>
        <v>3</v>
      </c>
      <c r="S63" s="41" t="n">
        <f aca="false">Vulnerability!O65</f>
        <v>0.4</v>
      </c>
      <c r="T63" s="45" t="n">
        <f aca="false">Vulnerability!E65</f>
        <v>0</v>
      </c>
      <c r="U63" s="45" t="n">
        <f aca="false">Vulnerability!H65</f>
        <v>1.3</v>
      </c>
      <c r="V63" s="45" t="n">
        <f aca="false">Vulnerability!N65</f>
        <v>0.2</v>
      </c>
      <c r="W63" s="41" t="n">
        <f aca="false">Vulnerability!AM65</f>
        <v>5</v>
      </c>
      <c r="X63" s="45" t="n">
        <f aca="false">Vulnerability!T65</f>
        <v>7.6</v>
      </c>
      <c r="Y63" s="46" t="n">
        <f aca="false">Vulnerability!AB65</f>
        <v>0.2</v>
      </c>
      <c r="Z63" s="46" t="n">
        <f aca="false">Vulnerability!AE65</f>
        <v>0.3</v>
      </c>
      <c r="AA63" s="46" t="n">
        <f aca="false">Vulnerability!AH65</f>
        <v>0.1</v>
      </c>
      <c r="AB63" s="46" t="n">
        <f aca="false">Vulnerability!AK65</f>
        <v>0.6</v>
      </c>
      <c r="AC63" s="45" t="n">
        <f aca="false">Vulnerability!AL65</f>
        <v>0.3</v>
      </c>
      <c r="AD63" s="41" t="n">
        <f aca="false">ROUND((10-GEOMEAN(((10-AE63)/10*9+1),((10-AH63)/10*9+1)))/9*10,1)</f>
        <v>1.9</v>
      </c>
      <c r="AE63" s="41" t="n">
        <f aca="false">'Lack of Coping Capacity'!H65</f>
        <v>2.8</v>
      </c>
      <c r="AF63" s="47" t="n">
        <f aca="false">'Lack of Coping Capacity'!D65</f>
        <v>2.9</v>
      </c>
      <c r="AG63" s="47" t="n">
        <f aca="false">'Lack of Coping Capacity'!G65</f>
        <v>2.7</v>
      </c>
      <c r="AH63" s="41" t="n">
        <f aca="false">'Lack of Coping Capacity'!AA65</f>
        <v>1</v>
      </c>
      <c r="AI63" s="47" t="n">
        <f aca="false">'Lack of Coping Capacity'!M65</f>
        <v>2</v>
      </c>
      <c r="AJ63" s="47" t="n">
        <f aca="false">'Lack of Coping Capacity'!R65</f>
        <v>0.1</v>
      </c>
      <c r="AK63" s="47" t="n">
        <f aca="false">'Lack of Coping Capacity'!Z65</f>
        <v>0.9</v>
      </c>
      <c r="AL63" s="48" t="n">
        <f aca="false">'Imputed and missing data hidden'!BX61</f>
        <v>11</v>
      </c>
      <c r="AM63" s="49" t="n">
        <f aca="false">AL63/51</f>
        <v>0.215686274509804</v>
      </c>
      <c r="AN63" s="48" t="str">
        <f aca="false">IF(Q63&gt;=7,"YES","")</f>
        <v/>
      </c>
      <c r="AO63" s="50" t="n">
        <f aca="false">'Indicator Date hidden2'!BY62</f>
        <v>0.276923076923077</v>
      </c>
    </row>
    <row r="64" customFormat="false" ht="14.5" hidden="false" customHeight="false" outlineLevel="0" collapsed="false">
      <c r="A64" s="40" t="str">
        <f aca="false">'Indicator Data'!A66</f>
        <v>Gabon</v>
      </c>
      <c r="B64" s="40" t="str">
        <f aca="false">'Indicator Data'!B66</f>
        <v>GAB</v>
      </c>
      <c r="C64" s="41" t="n">
        <f aca="false">ROUND(G64^(1/3)*R64^(1/3)*AD64^(1/3),1)</f>
        <v>3.1</v>
      </c>
      <c r="D64" s="41" t="str">
        <f aca="false">IF(C64&gt;=6.5,"Very High",IF(C64&gt;=5,"High",IF(C64&gt;=3.5,"Medium",IF(C64&gt;=2,"Low","Very Low"))))</f>
        <v>Low</v>
      </c>
      <c r="E64" s="42" t="n">
        <f aca="false">_xlfn.RANK.EQ(C64,C$4:C$194)</f>
        <v>112</v>
      </c>
      <c r="F64" s="43" t="n">
        <f aca="false">VLOOKUP($B64,'Lack of Reliability Index'!$A$2:$H$192,8,0)</f>
        <v>3.92112676056338</v>
      </c>
      <c r="G64" s="41" t="n">
        <f aca="false">ROUND((10-GEOMEAN(((10-H64)/10*9+1),((10-O64)/10*9+1)))/9*10,1)</f>
        <v>1.4</v>
      </c>
      <c r="H64" s="41" t="n">
        <f aca="false">'Hazard &amp; Exposure'!DD66</f>
        <v>2.6</v>
      </c>
      <c r="I64" s="44" t="n">
        <f aca="false">'Hazard &amp; Exposure'!AO66</f>
        <v>0.1</v>
      </c>
      <c r="J64" s="44" t="n">
        <f aca="false">'Hazard &amp; Exposure'!AP66</f>
        <v>4.8</v>
      </c>
      <c r="K64" s="44" t="n">
        <f aca="false">'Hazard &amp; Exposure'!AQ66</f>
        <v>0</v>
      </c>
      <c r="L64" s="44" t="n">
        <f aca="false">'Hazard &amp; Exposure'!AR66</f>
        <v>0</v>
      </c>
      <c r="M64" s="44" t="n">
        <f aca="false">'Hazard &amp; Exposure'!AU66</f>
        <v>1</v>
      </c>
      <c r="N64" s="44" t="n">
        <f aca="false">'Hazard &amp; Exposure'!DC66</f>
        <v>6.7</v>
      </c>
      <c r="O64" s="41" t="n">
        <f aca="false">'Hazard &amp; Exposure'!DI66</f>
        <v>0.1</v>
      </c>
      <c r="P64" s="44" t="n">
        <f aca="false">'Hazard &amp; Exposure'!DE66</f>
        <v>0.1</v>
      </c>
      <c r="Q64" s="44" t="n">
        <f aca="false">'Hazard &amp; Exposure'!DH66</f>
        <v>0</v>
      </c>
      <c r="R64" s="41" t="n">
        <f aca="false">ROUND((10-GEOMEAN(((10-S64)/10*9+1),((10-W64)/10*9+1)))/9*10,1)</f>
        <v>3.4</v>
      </c>
      <c r="S64" s="41" t="n">
        <f aca="false">Vulnerability!O66</f>
        <v>4.3</v>
      </c>
      <c r="T64" s="45" t="n">
        <f aca="false">Vulnerability!E66</f>
        <v>5.5</v>
      </c>
      <c r="U64" s="45" t="n">
        <f aca="false">Vulnerability!H66</f>
        <v>5.2</v>
      </c>
      <c r="V64" s="45" t="n">
        <f aca="false">Vulnerability!N66</f>
        <v>0.8</v>
      </c>
      <c r="W64" s="41" t="n">
        <f aca="false">Vulnerability!AM66</f>
        <v>2.3</v>
      </c>
      <c r="X64" s="45" t="n">
        <f aca="false">Vulnerability!T66</f>
        <v>1</v>
      </c>
      <c r="Y64" s="46" t="n">
        <f aca="false">Vulnerability!AB66</f>
        <v>5.8</v>
      </c>
      <c r="Z64" s="46" t="n">
        <f aca="false">Vulnerability!AE66</f>
        <v>2.3</v>
      </c>
      <c r="AA64" s="46" t="n">
        <f aca="false">Vulnerability!AH66</f>
        <v>0</v>
      </c>
      <c r="AB64" s="46" t="n">
        <f aca="false">Vulnerability!AK66</f>
        <v>4.2</v>
      </c>
      <c r="AC64" s="45" t="n">
        <f aca="false">Vulnerability!AL66</f>
        <v>3.4</v>
      </c>
      <c r="AD64" s="41" t="n">
        <f aca="false">ROUND((10-GEOMEAN(((10-AE64)/10*9+1),((10-AH64)/10*9+1)))/9*10,1)</f>
        <v>6.1</v>
      </c>
      <c r="AE64" s="41" t="n">
        <f aca="false">'Lack of Coping Capacity'!H66</f>
        <v>6.8</v>
      </c>
      <c r="AF64" s="47" t="n">
        <f aca="false">'Lack of Coping Capacity'!D66</f>
        <v>6.7</v>
      </c>
      <c r="AG64" s="47" t="n">
        <f aca="false">'Lack of Coping Capacity'!G66</f>
        <v>6.9</v>
      </c>
      <c r="AH64" s="41" t="n">
        <f aca="false">'Lack of Coping Capacity'!AA66</f>
        <v>5.2</v>
      </c>
      <c r="AI64" s="47" t="n">
        <f aca="false">'Lack of Coping Capacity'!M66</f>
        <v>2.7</v>
      </c>
      <c r="AJ64" s="47" t="n">
        <f aca="false">'Lack of Coping Capacity'!R66</f>
        <v>6.1</v>
      </c>
      <c r="AK64" s="47" t="n">
        <f aca="false">'Lack of Coping Capacity'!Z66</f>
        <v>6.7</v>
      </c>
      <c r="AL64" s="48" t="n">
        <f aca="false">'Imputed and missing data hidden'!BX62</f>
        <v>4</v>
      </c>
      <c r="AM64" s="49" t="n">
        <f aca="false">AL64/51</f>
        <v>0.0784313725490196</v>
      </c>
      <c r="AN64" s="48" t="str">
        <f aca="false">IF(Q64&gt;=7,"YES","")</f>
        <v/>
      </c>
      <c r="AO64" s="50" t="n">
        <f aca="false">'Indicator Date hidden2'!BY63</f>
        <v>0.535211267605634</v>
      </c>
    </row>
    <row r="65" customFormat="false" ht="14.5" hidden="false" customHeight="false" outlineLevel="0" collapsed="false">
      <c r="A65" s="40" t="str">
        <f aca="false">'Indicator Data'!A67</f>
        <v>Gambia</v>
      </c>
      <c r="B65" s="40" t="str">
        <f aca="false">'Indicator Data'!B67</f>
        <v>GMB</v>
      </c>
      <c r="C65" s="41" t="n">
        <f aca="false">ROUND(G65^(1/3)*R65^(1/3)*AD65^(1/3),1)</f>
        <v>3.7</v>
      </c>
      <c r="D65" s="41" t="str">
        <f aca="false">IF(C65&gt;=6.5,"Very High",IF(C65&gt;=5,"High",IF(C65&gt;=3.5,"Medium",IF(C65&gt;=2,"Low","Very Low"))))</f>
        <v>Medium</v>
      </c>
      <c r="E65" s="42" t="n">
        <f aca="false">_xlfn.RANK.EQ(C65,C$4:C$194)</f>
        <v>87</v>
      </c>
      <c r="F65" s="43" t="n">
        <f aca="false">VLOOKUP($B65,'Lack of Reliability Index'!$A$2:$H$192,8,0)</f>
        <v>1.8018018018018</v>
      </c>
      <c r="G65" s="41" t="n">
        <f aca="false">ROUND((10-GEOMEAN(((10-H65)/10*9+1),((10-O65)/10*9+1)))/9*10,1)</f>
        <v>1.7</v>
      </c>
      <c r="H65" s="41" t="n">
        <f aca="false">'Hazard &amp; Exposure'!DD67</f>
        <v>3.1</v>
      </c>
      <c r="I65" s="44" t="n">
        <f aca="false">'Hazard &amp; Exposure'!AO67</f>
        <v>0.1</v>
      </c>
      <c r="J65" s="44" t="n">
        <f aca="false">'Hazard &amp; Exposure'!AP67</f>
        <v>3.5</v>
      </c>
      <c r="K65" s="44" t="n">
        <f aca="false">'Hazard &amp; Exposure'!AQ67</f>
        <v>3.6</v>
      </c>
      <c r="L65" s="44" t="n">
        <f aca="false">'Hazard &amp; Exposure'!AR67</f>
        <v>0</v>
      </c>
      <c r="M65" s="44" t="n">
        <f aca="false">'Hazard &amp; Exposure'!AU67</f>
        <v>3.2</v>
      </c>
      <c r="N65" s="44" t="n">
        <f aca="false">'Hazard &amp; Exposure'!DC67</f>
        <v>6.3</v>
      </c>
      <c r="O65" s="41" t="n">
        <f aca="false">'Hazard &amp; Exposure'!DI67</f>
        <v>0.1</v>
      </c>
      <c r="P65" s="44" t="n">
        <f aca="false">'Hazard &amp; Exposure'!DE67</f>
        <v>0.1</v>
      </c>
      <c r="Q65" s="44" t="n">
        <f aca="false">'Hazard &amp; Exposure'!DH67</f>
        <v>0</v>
      </c>
      <c r="R65" s="41" t="n">
        <f aca="false">ROUND((10-GEOMEAN(((10-S65)/10*9+1),((10-W65)/10*9+1)))/9*10,1)</f>
        <v>5.4</v>
      </c>
      <c r="S65" s="41" t="n">
        <f aca="false">Vulnerability!O67</f>
        <v>7.1</v>
      </c>
      <c r="T65" s="45" t="n">
        <f aca="false">Vulnerability!E67</f>
        <v>8.4</v>
      </c>
      <c r="U65" s="45" t="n">
        <f aca="false">Vulnerability!H67</f>
        <v>5.5</v>
      </c>
      <c r="V65" s="45" t="n">
        <f aca="false">Vulnerability!N67</f>
        <v>6.1</v>
      </c>
      <c r="W65" s="41" t="n">
        <f aca="false">Vulnerability!AM67</f>
        <v>3.1</v>
      </c>
      <c r="X65" s="45" t="n">
        <f aca="false">Vulnerability!T67</f>
        <v>3</v>
      </c>
      <c r="Y65" s="46" t="n">
        <f aca="false">Vulnerability!AB67</f>
        <v>2.5</v>
      </c>
      <c r="Z65" s="46" t="n">
        <f aca="false">Vulnerability!AE67</f>
        <v>3.2</v>
      </c>
      <c r="AA65" s="46" t="n">
        <f aca="false">Vulnerability!AH67</f>
        <v>0.3</v>
      </c>
      <c r="AB65" s="46" t="n">
        <f aca="false">Vulnerability!AK67</f>
        <v>5.8</v>
      </c>
      <c r="AC65" s="45" t="n">
        <f aca="false">Vulnerability!AL67</f>
        <v>3.2</v>
      </c>
      <c r="AD65" s="41" t="n">
        <f aca="false">ROUND((10-GEOMEAN(((10-AE65)/10*9+1),((10-AH65)/10*9+1)))/9*10,1)</f>
        <v>5.4</v>
      </c>
      <c r="AE65" s="41" t="n">
        <f aca="false">'Lack of Coping Capacity'!H67</f>
        <v>4.7</v>
      </c>
      <c r="AF65" s="47" t="n">
        <f aca="false">'Lack of Coping Capacity'!D67</f>
        <v>3</v>
      </c>
      <c r="AG65" s="47" t="n">
        <f aca="false">'Lack of Coping Capacity'!G67</f>
        <v>6.3</v>
      </c>
      <c r="AH65" s="41" t="n">
        <f aca="false">'Lack of Coping Capacity'!AA67</f>
        <v>6.1</v>
      </c>
      <c r="AI65" s="47" t="n">
        <f aca="false">'Lack of Coping Capacity'!M67</f>
        <v>5.8</v>
      </c>
      <c r="AJ65" s="47" t="n">
        <f aca="false">'Lack of Coping Capacity'!R67</f>
        <v>5.2</v>
      </c>
      <c r="AK65" s="47" t="n">
        <f aca="false">'Lack of Coping Capacity'!Z67</f>
        <v>7.4</v>
      </c>
      <c r="AL65" s="48" t="n">
        <f aca="false">'Imputed and missing data hidden'!BX63</f>
        <v>0</v>
      </c>
      <c r="AM65" s="49" t="n">
        <f aca="false">AL65/51</f>
        <v>0</v>
      </c>
      <c r="AN65" s="48" t="str">
        <f aca="false">IF(Q65&gt;=7,"YES","")</f>
        <v/>
      </c>
      <c r="AO65" s="50" t="n">
        <f aca="false">'Indicator Date hidden2'!BY64</f>
        <v>0.337837837837838</v>
      </c>
    </row>
    <row r="66" customFormat="false" ht="14.5" hidden="false" customHeight="false" outlineLevel="0" collapsed="false">
      <c r="A66" s="40" t="str">
        <f aca="false">'Indicator Data'!A68</f>
        <v>Georgia</v>
      </c>
      <c r="B66" s="40" t="str">
        <f aca="false">'Indicator Data'!B68</f>
        <v>GEO</v>
      </c>
      <c r="C66" s="41" t="n">
        <f aca="false">ROUND(G66^(1/3)*R66^(1/3)*AD66^(1/3),1)</f>
        <v>3.4</v>
      </c>
      <c r="D66" s="41" t="str">
        <f aca="false">IF(C66&gt;=6.5,"Very High",IF(C66&gt;=5,"High",IF(C66&gt;=3.5,"Medium",IF(C66&gt;=2,"Low","Very Low"))))</f>
        <v>Low</v>
      </c>
      <c r="E66" s="42" t="n">
        <f aca="false">_xlfn.RANK.EQ(C66,C$4:C$194)</f>
        <v>99</v>
      </c>
      <c r="F66" s="43" t="n">
        <f aca="false">VLOOKUP($B66,'Lack of Reliability Index'!$A$2:$H$192,8,0)</f>
        <v>1.66486486486486</v>
      </c>
      <c r="G66" s="41" t="n">
        <f aca="false">ROUND((10-GEOMEAN(((10-H66)/10*9+1),((10-O66)/10*9+1)))/9*10,1)</f>
        <v>2.5</v>
      </c>
      <c r="H66" s="41" t="n">
        <f aca="false">'Hazard &amp; Exposure'!DD68</f>
        <v>4.4</v>
      </c>
      <c r="I66" s="44" t="n">
        <f aca="false">'Hazard &amp; Exposure'!AO68</f>
        <v>7.9</v>
      </c>
      <c r="J66" s="44" t="n">
        <f aca="false">'Hazard &amp; Exposure'!AP68</f>
        <v>5.1</v>
      </c>
      <c r="K66" s="44" t="n">
        <f aca="false">'Hazard &amp; Exposure'!AQ68</f>
        <v>0</v>
      </c>
      <c r="L66" s="44" t="n">
        <f aca="false">'Hazard &amp; Exposure'!AR68</f>
        <v>0</v>
      </c>
      <c r="M66" s="44" t="n">
        <f aca="false">'Hazard &amp; Exposure'!AU68</f>
        <v>5.1</v>
      </c>
      <c r="N66" s="44" t="n">
        <f aca="false">'Hazard &amp; Exposure'!DC68</f>
        <v>4.9</v>
      </c>
      <c r="O66" s="41" t="n">
        <f aca="false">'Hazard &amp; Exposure'!DI68</f>
        <v>0.1</v>
      </c>
      <c r="P66" s="44" t="n">
        <f aca="false">'Hazard &amp; Exposure'!DE68</f>
        <v>0.2</v>
      </c>
      <c r="Q66" s="44" t="n">
        <f aca="false">'Hazard &amp; Exposure'!DH68</f>
        <v>0</v>
      </c>
      <c r="R66" s="41" t="n">
        <f aca="false">ROUND((10-GEOMEAN(((10-S66)/10*9+1),((10-W66)/10*9+1)))/9*10,1)</f>
        <v>4.8</v>
      </c>
      <c r="S66" s="41" t="n">
        <f aca="false">Vulnerability!O68</f>
        <v>2.5</v>
      </c>
      <c r="T66" s="45" t="n">
        <f aca="false">Vulnerability!E68</f>
        <v>1.1</v>
      </c>
      <c r="U66" s="45" t="n">
        <f aca="false">Vulnerability!H68</f>
        <v>3.4</v>
      </c>
      <c r="V66" s="45" t="n">
        <f aca="false">Vulnerability!N68</f>
        <v>4.4</v>
      </c>
      <c r="W66" s="41" t="n">
        <f aca="false">Vulnerability!AM68</f>
        <v>6.5</v>
      </c>
      <c r="X66" s="45" t="n">
        <f aca="false">Vulnerability!T68</f>
        <v>9</v>
      </c>
      <c r="Y66" s="46" t="n">
        <f aca="false">Vulnerability!AB68</f>
        <v>0.5</v>
      </c>
      <c r="Z66" s="46" t="n">
        <f aca="false">Vulnerability!AE68</f>
        <v>0.6</v>
      </c>
      <c r="AA66" s="46" t="n">
        <f aca="false">Vulnerability!AH68</f>
        <v>0.2</v>
      </c>
      <c r="AB66" s="46" t="n">
        <f aca="false">Vulnerability!AK68</f>
        <v>2.6</v>
      </c>
      <c r="AC66" s="45" t="n">
        <f aca="false">Vulnerability!AL68</f>
        <v>1</v>
      </c>
      <c r="AD66" s="41" t="n">
        <f aca="false">ROUND((10-GEOMEAN(((10-AE66)/10*9+1),((10-AH66)/10*9+1)))/9*10,1)</f>
        <v>3.2</v>
      </c>
      <c r="AE66" s="41" t="n">
        <f aca="false">'Lack of Coping Capacity'!H68</f>
        <v>4.4</v>
      </c>
      <c r="AF66" s="47" t="n">
        <f aca="false">'Lack of Coping Capacity'!D68</f>
        <v>4.7</v>
      </c>
      <c r="AG66" s="47" t="n">
        <f aca="false">'Lack of Coping Capacity'!G68</f>
        <v>4</v>
      </c>
      <c r="AH66" s="41" t="n">
        <f aca="false">'Lack of Coping Capacity'!AA68</f>
        <v>1.8</v>
      </c>
      <c r="AI66" s="47" t="n">
        <f aca="false">'Lack of Coping Capacity'!M68</f>
        <v>1.6</v>
      </c>
      <c r="AJ66" s="47" t="n">
        <f aca="false">'Lack of Coping Capacity'!R68</f>
        <v>1.3</v>
      </c>
      <c r="AK66" s="47" t="n">
        <f aca="false">'Lack of Coping Capacity'!Z68</f>
        <v>2.5</v>
      </c>
      <c r="AL66" s="48" t="n">
        <f aca="false">'Imputed and missing data hidden'!BX64</f>
        <v>3</v>
      </c>
      <c r="AM66" s="49" t="n">
        <f aca="false">AL66/51</f>
        <v>0.0588235294117647</v>
      </c>
      <c r="AN66" s="48" t="str">
        <f aca="false">IF(Q66&gt;=7,"YES","")</f>
        <v/>
      </c>
      <c r="AO66" s="50" t="n">
        <f aca="false">'Indicator Date hidden2'!BY65</f>
        <v>0.162162162162162</v>
      </c>
    </row>
    <row r="67" customFormat="false" ht="14.5" hidden="false" customHeight="false" outlineLevel="0" collapsed="false">
      <c r="A67" s="40" t="str">
        <f aca="false">'Indicator Data'!A69</f>
        <v>Germany</v>
      </c>
      <c r="B67" s="40" t="str">
        <f aca="false">'Indicator Data'!B69</f>
        <v>DEU</v>
      </c>
      <c r="C67" s="41" t="n">
        <f aca="false">ROUND(G67^(1/3)*R67^(1/3)*AD67^(1/3),1)</f>
        <v>2.1</v>
      </c>
      <c r="D67" s="41" t="str">
        <f aca="false">IF(C67&gt;=6.5,"Very High",IF(C67&gt;=5,"High",IF(C67&gt;=3.5,"Medium",IF(C67&gt;=2,"Low","Very Low"))))</f>
        <v>Low</v>
      </c>
      <c r="E67" s="42" t="n">
        <f aca="false">_xlfn.RANK.EQ(C67,C$4:C$194)</f>
        <v>153</v>
      </c>
      <c r="F67" s="43" t="n">
        <f aca="false">VLOOKUP($B67,'Lack of Reliability Index'!$A$2:$H$192,8,0)</f>
        <v>3.40696517412935</v>
      </c>
      <c r="G67" s="41" t="n">
        <f aca="false">ROUND((10-GEOMEAN(((10-H67)/10*9+1),((10-O67)/10*9+1)))/9*10,1)</f>
        <v>1.6</v>
      </c>
      <c r="H67" s="41" t="n">
        <f aca="false">'Hazard &amp; Exposure'!DD69</f>
        <v>2.6</v>
      </c>
      <c r="I67" s="44" t="n">
        <f aca="false">'Hazard &amp; Exposure'!AO69</f>
        <v>4.3</v>
      </c>
      <c r="J67" s="44" t="n">
        <f aca="false">'Hazard &amp; Exposure'!AP69</f>
        <v>6.1</v>
      </c>
      <c r="K67" s="44" t="n">
        <f aca="false">'Hazard &amp; Exposure'!AQ69</f>
        <v>0</v>
      </c>
      <c r="L67" s="44" t="n">
        <f aca="false">'Hazard &amp; Exposure'!AR69</f>
        <v>0</v>
      </c>
      <c r="M67" s="44" t="n">
        <f aca="false">'Hazard &amp; Exposure'!AU69</f>
        <v>1.5</v>
      </c>
      <c r="N67" s="44" t="n">
        <f aca="false">'Hazard &amp; Exposure'!DC69</f>
        <v>1.5</v>
      </c>
      <c r="O67" s="41" t="n">
        <f aca="false">'Hazard &amp; Exposure'!DI69</f>
        <v>0.4</v>
      </c>
      <c r="P67" s="44" t="n">
        <f aca="false">'Hazard &amp; Exposure'!DE69</f>
        <v>0.5</v>
      </c>
      <c r="Q67" s="44" t="n">
        <f aca="false">'Hazard &amp; Exposure'!DH69</f>
        <v>0</v>
      </c>
      <c r="R67" s="41" t="n">
        <f aca="false">ROUND((10-GEOMEAN(((10-S67)/10*9+1),((10-W67)/10*9+1)))/9*10,1)</f>
        <v>3.8</v>
      </c>
      <c r="S67" s="41" t="n">
        <f aca="false">Vulnerability!O69</f>
        <v>0.4</v>
      </c>
      <c r="T67" s="45" t="n">
        <f aca="false">Vulnerability!E69</f>
        <v>0</v>
      </c>
      <c r="U67" s="45" t="n">
        <f aca="false">Vulnerability!H69</f>
        <v>1.4</v>
      </c>
      <c r="V67" s="45" t="n">
        <f aca="false">Vulnerability!N69</f>
        <v>0.1</v>
      </c>
      <c r="W67" s="41" t="n">
        <f aca="false">Vulnerability!AM69</f>
        <v>6.1</v>
      </c>
      <c r="X67" s="45" t="n">
        <f aca="false">Vulnerability!T69</f>
        <v>8.8</v>
      </c>
      <c r="Y67" s="46" t="n">
        <f aca="false">Vulnerability!AB69</f>
        <v>0.1</v>
      </c>
      <c r="Z67" s="46" t="n">
        <f aca="false">Vulnerability!AE69</f>
        <v>0.2</v>
      </c>
      <c r="AA67" s="46" t="n">
        <f aca="false">Vulnerability!AH69</f>
        <v>0</v>
      </c>
      <c r="AB67" s="46" t="n">
        <f aca="false">Vulnerability!AK69</f>
        <v>0.7</v>
      </c>
      <c r="AC67" s="45" t="n">
        <f aca="false">Vulnerability!AL69</f>
        <v>0.3</v>
      </c>
      <c r="AD67" s="41" t="n">
        <f aca="false">ROUND((10-GEOMEAN(((10-AE67)/10*9+1),((10-AH67)/10*9+1)))/9*10,1)</f>
        <v>1.6</v>
      </c>
      <c r="AE67" s="41" t="n">
        <f aca="false">'Lack of Coping Capacity'!H69</f>
        <v>2.5</v>
      </c>
      <c r="AF67" s="47" t="n">
        <f aca="false">'Lack of Coping Capacity'!D69</f>
        <v>2.7</v>
      </c>
      <c r="AG67" s="47" t="n">
        <f aca="false">'Lack of Coping Capacity'!G69</f>
        <v>2.2</v>
      </c>
      <c r="AH67" s="41" t="n">
        <f aca="false">'Lack of Coping Capacity'!AA69</f>
        <v>0.7</v>
      </c>
      <c r="AI67" s="47" t="n">
        <f aca="false">'Lack of Coping Capacity'!M69</f>
        <v>1.6</v>
      </c>
      <c r="AJ67" s="47" t="n">
        <f aca="false">'Lack of Coping Capacity'!R69</f>
        <v>0</v>
      </c>
      <c r="AK67" s="47" t="n">
        <f aca="false">'Lack of Coping Capacity'!Z69</f>
        <v>0.4</v>
      </c>
      <c r="AL67" s="48" t="n">
        <f aca="false">'Imputed and missing data hidden'!BX65</f>
        <v>8</v>
      </c>
      <c r="AM67" s="49" t="n">
        <f aca="false">AL67/51</f>
        <v>0.156862745098039</v>
      </c>
      <c r="AN67" s="48" t="str">
        <f aca="false">IF(Q67&gt;=7,"YES","")</f>
        <v/>
      </c>
      <c r="AO67" s="50" t="n">
        <f aca="false">'Indicator Date hidden2'!BY66</f>
        <v>0.238805970149254</v>
      </c>
    </row>
    <row r="68" customFormat="false" ht="14.5" hidden="false" customHeight="false" outlineLevel="0" collapsed="false">
      <c r="A68" s="40" t="str">
        <f aca="false">'Indicator Data'!A70</f>
        <v>Ghana</v>
      </c>
      <c r="B68" s="40" t="str">
        <f aca="false">'Indicator Data'!B70</f>
        <v>GHA</v>
      </c>
      <c r="C68" s="41" t="n">
        <f aca="false">ROUND(G68^(1/3)*R68^(1/3)*AD68^(1/3),1)</f>
        <v>3.6</v>
      </c>
      <c r="D68" s="41" t="str">
        <f aca="false">IF(C68&gt;=6.5,"Very High",IF(C68&gt;=5,"High",IF(C68&gt;=3.5,"Medium",IF(C68&gt;=2,"Low","Very Low"))))</f>
        <v>Medium</v>
      </c>
      <c r="E68" s="42" t="n">
        <f aca="false">_xlfn.RANK.EQ(C68,C$4:C$194)</f>
        <v>91</v>
      </c>
      <c r="F68" s="43" t="n">
        <f aca="false">VLOOKUP($B68,'Lack of Reliability Index'!$A$2:$H$192,8,0)</f>
        <v>1.2972972972973</v>
      </c>
      <c r="G68" s="41" t="n">
        <f aca="false">ROUND((10-GEOMEAN(((10-H68)/10*9+1),((10-O68)/10*9+1)))/9*10,1)</f>
        <v>2.3</v>
      </c>
      <c r="H68" s="41" t="n">
        <f aca="false">'Hazard &amp; Exposure'!DD70</f>
        <v>3.8</v>
      </c>
      <c r="I68" s="44" t="n">
        <f aca="false">'Hazard &amp; Exposure'!AO70</f>
        <v>0.1</v>
      </c>
      <c r="J68" s="44" t="n">
        <f aca="false">'Hazard &amp; Exposure'!AP70</f>
        <v>4.9</v>
      </c>
      <c r="K68" s="44" t="n">
        <f aca="false">'Hazard &amp; Exposure'!AQ70</f>
        <v>5.2</v>
      </c>
      <c r="L68" s="44" t="n">
        <f aca="false">'Hazard &amp; Exposure'!AR70</f>
        <v>0</v>
      </c>
      <c r="M68" s="44" t="n">
        <f aca="false">'Hazard &amp; Exposure'!AU70</f>
        <v>1.5</v>
      </c>
      <c r="N68" s="44" t="n">
        <f aca="false">'Hazard &amp; Exposure'!DC70</f>
        <v>7.5</v>
      </c>
      <c r="O68" s="41" t="n">
        <f aca="false">'Hazard &amp; Exposure'!DI70</f>
        <v>0.4</v>
      </c>
      <c r="P68" s="44" t="n">
        <f aca="false">'Hazard &amp; Exposure'!DE70</f>
        <v>0.6</v>
      </c>
      <c r="Q68" s="44" t="n">
        <f aca="false">'Hazard &amp; Exposure'!DH70</f>
        <v>0</v>
      </c>
      <c r="R68" s="41" t="n">
        <f aca="false">ROUND((10-GEOMEAN(((10-S68)/10*9+1),((10-W68)/10*9+1)))/9*10,1)</f>
        <v>4.1</v>
      </c>
      <c r="S68" s="41" t="n">
        <f aca="false">Vulnerability!O70</f>
        <v>5.4</v>
      </c>
      <c r="T68" s="45" t="n">
        <f aca="false">Vulnerability!E70</f>
        <v>7</v>
      </c>
      <c r="U68" s="45" t="n">
        <f aca="false">Vulnerability!H70</f>
        <v>5.9</v>
      </c>
      <c r="V68" s="45" t="n">
        <f aca="false">Vulnerability!N70</f>
        <v>1.6</v>
      </c>
      <c r="W68" s="41" t="n">
        <f aca="false">Vulnerability!AM70</f>
        <v>2.5</v>
      </c>
      <c r="X68" s="45" t="n">
        <f aca="false">Vulnerability!T70</f>
        <v>3</v>
      </c>
      <c r="Y68" s="46" t="n">
        <f aca="false">Vulnerability!AB70</f>
        <v>3.9</v>
      </c>
      <c r="Z68" s="46" t="n">
        <f aca="false">Vulnerability!AE70</f>
        <v>3.1</v>
      </c>
      <c r="AA68" s="46" t="n">
        <f aca="false">Vulnerability!AH70</f>
        <v>0</v>
      </c>
      <c r="AB68" s="46" t="n">
        <f aca="false">Vulnerability!AK70</f>
        <v>0.6</v>
      </c>
      <c r="AC68" s="45" t="n">
        <f aca="false">Vulnerability!AL70</f>
        <v>2</v>
      </c>
      <c r="AD68" s="41" t="n">
        <f aca="false">ROUND((10-GEOMEAN(((10-AE68)/10*9+1),((10-AH68)/10*9+1)))/9*10,1)</f>
        <v>4.9</v>
      </c>
      <c r="AE68" s="41" t="n">
        <f aca="false">'Lack of Coping Capacity'!H70</f>
        <v>4.5</v>
      </c>
      <c r="AF68" s="47" t="n">
        <f aca="false">'Lack of Coping Capacity'!D70</f>
        <v>3.4</v>
      </c>
      <c r="AG68" s="47" t="n">
        <f aca="false">'Lack of Coping Capacity'!G70</f>
        <v>5.5</v>
      </c>
      <c r="AH68" s="41" t="n">
        <f aca="false">'Lack of Coping Capacity'!AA70</f>
        <v>5.3</v>
      </c>
      <c r="AI68" s="47" t="n">
        <f aca="false">'Lack of Coping Capacity'!M70</f>
        <v>3.3</v>
      </c>
      <c r="AJ68" s="47" t="n">
        <f aca="false">'Lack of Coping Capacity'!R70</f>
        <v>6.5</v>
      </c>
      <c r="AK68" s="47" t="n">
        <f aca="false">'Lack of Coping Capacity'!Z70</f>
        <v>6</v>
      </c>
      <c r="AL68" s="48" t="n">
        <f aca="false">'Imputed and missing data hidden'!BX66</f>
        <v>0</v>
      </c>
      <c r="AM68" s="49" t="n">
        <f aca="false">AL68/51</f>
        <v>0</v>
      </c>
      <c r="AN68" s="48" t="str">
        <f aca="false">IF(Q68&gt;=7,"YES","")</f>
        <v/>
      </c>
      <c r="AO68" s="50" t="n">
        <f aca="false">'Indicator Date hidden2'!BY67</f>
        <v>0.243243243243243</v>
      </c>
    </row>
    <row r="69" customFormat="false" ht="14.5" hidden="false" customHeight="false" outlineLevel="0" collapsed="false">
      <c r="A69" s="40" t="str">
        <f aca="false">'Indicator Data'!A71</f>
        <v>Greece</v>
      </c>
      <c r="B69" s="40" t="str">
        <f aca="false">'Indicator Data'!B71</f>
        <v>GRC</v>
      </c>
      <c r="C69" s="41" t="n">
        <f aca="false">ROUND(G69^(1/3)*R69^(1/3)*AD69^(1/3),1)</f>
        <v>2.8</v>
      </c>
      <c r="D69" s="41" t="str">
        <f aca="false">IF(C69&gt;=6.5,"Very High",IF(C69&gt;=5,"High",IF(C69&gt;=3.5,"Medium",IF(C69&gt;=2,"Low","Very Low"))))</f>
        <v>Low</v>
      </c>
      <c r="E69" s="42" t="n">
        <f aca="false">_xlfn.RANK.EQ(C69,C$4:C$194)</f>
        <v>124</v>
      </c>
      <c r="F69" s="43" t="n">
        <f aca="false">VLOOKUP($B69,'Lack of Reliability Index'!$A$2:$H$192,8,0)</f>
        <v>3.4865671641791</v>
      </c>
      <c r="G69" s="41" t="n">
        <f aca="false">ROUND((10-GEOMEAN(((10-H69)/10*9+1),((10-O69)/10*9+1)))/9*10,1)</f>
        <v>3.5</v>
      </c>
      <c r="H69" s="41" t="n">
        <f aca="false">'Hazard &amp; Exposure'!DD71</f>
        <v>5.9</v>
      </c>
      <c r="I69" s="44" t="n">
        <f aca="false">'Hazard &amp; Exposure'!AO71</f>
        <v>9.6</v>
      </c>
      <c r="J69" s="44" t="n">
        <f aca="false">'Hazard &amp; Exposure'!AP71</f>
        <v>3.1</v>
      </c>
      <c r="K69" s="44" t="n">
        <f aca="false">'Hazard &amp; Exposure'!AQ71</f>
        <v>8.7</v>
      </c>
      <c r="L69" s="44" t="n">
        <f aca="false">'Hazard &amp; Exposure'!AR71</f>
        <v>0</v>
      </c>
      <c r="M69" s="44" t="n">
        <f aca="false">'Hazard &amp; Exposure'!AU71</f>
        <v>1.7</v>
      </c>
      <c r="N69" s="44" t="n">
        <f aca="false">'Hazard &amp; Exposure'!DC71</f>
        <v>4.7</v>
      </c>
      <c r="O69" s="41" t="n">
        <f aca="false">'Hazard &amp; Exposure'!DI71</f>
        <v>0.1</v>
      </c>
      <c r="P69" s="44" t="n">
        <f aca="false">'Hazard &amp; Exposure'!DE71</f>
        <v>0.1</v>
      </c>
      <c r="Q69" s="44" t="n">
        <f aca="false">'Hazard &amp; Exposure'!DH71</f>
        <v>0</v>
      </c>
      <c r="R69" s="41" t="n">
        <f aca="false">ROUND((10-GEOMEAN(((10-S69)/10*9+1),((10-W69)/10*9+1)))/9*10,1)</f>
        <v>2.8</v>
      </c>
      <c r="S69" s="41" t="n">
        <f aca="false">Vulnerability!O71</f>
        <v>0.6</v>
      </c>
      <c r="T69" s="45" t="n">
        <f aca="false">Vulnerability!E71</f>
        <v>0.2</v>
      </c>
      <c r="U69" s="45" t="n">
        <f aca="false">Vulnerability!H71</f>
        <v>1.8</v>
      </c>
      <c r="V69" s="45" t="n">
        <f aca="false">Vulnerability!N71</f>
        <v>0.1</v>
      </c>
      <c r="W69" s="41" t="n">
        <f aca="false">Vulnerability!AM71</f>
        <v>4.5</v>
      </c>
      <c r="X69" s="45" t="n">
        <f aca="false">Vulnerability!T71</f>
        <v>7</v>
      </c>
      <c r="Y69" s="46" t="n">
        <f aca="false">Vulnerability!AB71</f>
        <v>0.2</v>
      </c>
      <c r="Z69" s="46" t="n">
        <f aca="false">Vulnerability!AE71</f>
        <v>0.3</v>
      </c>
      <c r="AA69" s="46" t="n">
        <f aca="false">Vulnerability!AH71</f>
        <v>0.1</v>
      </c>
      <c r="AB69" s="46" t="n">
        <f aca="false">Vulnerability!AK71</f>
        <v>1</v>
      </c>
      <c r="AC69" s="45" t="n">
        <f aca="false">Vulnerability!AL71</f>
        <v>0.4</v>
      </c>
      <c r="AD69" s="41" t="n">
        <f aca="false">ROUND((10-GEOMEAN(((10-AE69)/10*9+1),((10-AH69)/10*9+1)))/9*10,1)</f>
        <v>2.3</v>
      </c>
      <c r="AE69" s="41" t="n">
        <f aca="false">'Lack of Coping Capacity'!H71</f>
        <v>3.5</v>
      </c>
      <c r="AF69" s="47" t="n">
        <f aca="false">'Lack of Coping Capacity'!D71</f>
        <v>2.3</v>
      </c>
      <c r="AG69" s="47" t="n">
        <f aca="false">'Lack of Coping Capacity'!G71</f>
        <v>4.6</v>
      </c>
      <c r="AH69" s="41" t="n">
        <f aca="false">'Lack of Coping Capacity'!AA71</f>
        <v>0.9</v>
      </c>
      <c r="AI69" s="47" t="n">
        <f aca="false">'Lack of Coping Capacity'!M71</f>
        <v>1.8</v>
      </c>
      <c r="AJ69" s="47" t="n">
        <f aca="false">'Lack of Coping Capacity'!R71</f>
        <v>0</v>
      </c>
      <c r="AK69" s="47" t="n">
        <f aca="false">'Lack of Coping Capacity'!Z71</f>
        <v>0.8</v>
      </c>
      <c r="AL69" s="48" t="n">
        <f aca="false">'Imputed and missing data hidden'!BX67</f>
        <v>8</v>
      </c>
      <c r="AM69" s="49" t="n">
        <f aca="false">AL69/51</f>
        <v>0.156862745098039</v>
      </c>
      <c r="AN69" s="48" t="str">
        <f aca="false">IF(Q69&gt;=7,"YES","")</f>
        <v/>
      </c>
      <c r="AO69" s="50" t="n">
        <f aca="false">'Indicator Date hidden2'!BY68</f>
        <v>0.253731343283582</v>
      </c>
    </row>
    <row r="70" customFormat="false" ht="14.5" hidden="false" customHeight="false" outlineLevel="0" collapsed="false">
      <c r="A70" s="40" t="str">
        <f aca="false">'Indicator Data'!A72</f>
        <v>Grenada</v>
      </c>
      <c r="B70" s="40" t="str">
        <f aca="false">'Indicator Data'!B72</f>
        <v>GRD</v>
      </c>
      <c r="C70" s="41" t="n">
        <f aca="false">ROUND(G70^(1/3)*R70^(1/3)*AD70^(1/3),1)</f>
        <v>1.9</v>
      </c>
      <c r="D70" s="41" t="str">
        <f aca="false">IF(C70&gt;=6.5,"Very High",IF(C70&gt;=5,"High",IF(C70&gt;=3.5,"Medium",IF(C70&gt;=2,"Low","Very Low"))))</f>
        <v>Very Low</v>
      </c>
      <c r="E70" s="42" t="n">
        <f aca="false">_xlfn.RANK.EQ(C70,C$4:C$194)</f>
        <v>160</v>
      </c>
      <c r="F70" s="43" t="n">
        <f aca="false">VLOOKUP($B70,'Lack of Reliability Index'!$A$2:$H$192,8,0)</f>
        <v>5.74863387978142</v>
      </c>
      <c r="G70" s="41" t="n">
        <f aca="false">ROUND((10-GEOMEAN(((10-H70)/10*9+1),((10-O70)/10*9+1)))/9*10,1)</f>
        <v>0.9</v>
      </c>
      <c r="H70" s="41" t="n">
        <f aca="false">'Hazard &amp; Exposure'!DD72</f>
        <v>1.7</v>
      </c>
      <c r="I70" s="44" t="n">
        <f aca="false">'Hazard &amp; Exposure'!AO72</f>
        <v>3.5</v>
      </c>
      <c r="J70" s="44" t="n">
        <f aca="false">'Hazard &amp; Exposure'!AP72</f>
        <v>0.1</v>
      </c>
      <c r="K70" s="44" t="n">
        <f aca="false">'Hazard &amp; Exposure'!AQ72</f>
        <v>0</v>
      </c>
      <c r="L70" s="44" t="n">
        <f aca="false">'Hazard &amp; Exposure'!AR72</f>
        <v>1.7</v>
      </c>
      <c r="M70" s="44" t="n">
        <f aca="false">'Hazard &amp; Exposure'!AU72</f>
        <v>0.5</v>
      </c>
      <c r="N70" s="44" t="n">
        <f aca="false">'Hazard &amp; Exposure'!DC72</f>
        <v>3.6</v>
      </c>
      <c r="O70" s="41" t="n">
        <f aca="false">'Hazard &amp; Exposure'!DI72</f>
        <v>0</v>
      </c>
      <c r="P70" s="44" t="n">
        <f aca="false">'Hazard &amp; Exposure'!DE72</f>
        <v>0</v>
      </c>
      <c r="Q70" s="44" t="n">
        <f aca="false">'Hazard &amp; Exposure'!DH72</f>
        <v>0</v>
      </c>
      <c r="R70" s="41" t="n">
        <f aca="false">ROUND((10-GEOMEAN(((10-S70)/10*9+1),((10-W70)/10*9+1)))/9*10,1)</f>
        <v>2.2</v>
      </c>
      <c r="S70" s="41" t="n">
        <f aca="false">Vulnerability!O72</f>
        <v>2.4</v>
      </c>
      <c r="T70" s="45" t="n">
        <f aca="false">Vulnerability!E72</f>
        <v>2.4</v>
      </c>
      <c r="U70" s="45" t="str">
        <f aca="false">Vulnerability!H72</f>
        <v>x</v>
      </c>
      <c r="V70" s="45" t="n">
        <f aca="false">Vulnerability!N72</f>
        <v>2.5</v>
      </c>
      <c r="W70" s="41" t="n">
        <f aca="false">Vulnerability!AM72</f>
        <v>2</v>
      </c>
      <c r="X70" s="45" t="n">
        <f aca="false">Vulnerability!T72</f>
        <v>1.9</v>
      </c>
      <c r="Y70" s="46" t="n">
        <f aca="false">Vulnerability!AB72</f>
        <v>0.1</v>
      </c>
      <c r="Z70" s="46" t="n">
        <f aca="false">Vulnerability!AE72</f>
        <v>1.3</v>
      </c>
      <c r="AA70" s="46" t="n">
        <f aca="false">Vulnerability!AH72</f>
        <v>0</v>
      </c>
      <c r="AB70" s="46" t="n">
        <f aca="false">Vulnerability!AK72</f>
        <v>5.3</v>
      </c>
      <c r="AC70" s="45" t="n">
        <f aca="false">Vulnerability!AL72</f>
        <v>2</v>
      </c>
      <c r="AD70" s="41" t="n">
        <f aca="false">ROUND((10-GEOMEAN(((10-AE70)/10*9+1),((10-AH70)/10*9+1)))/9*10,1)</f>
        <v>3.7</v>
      </c>
      <c r="AE70" s="41" t="n">
        <f aca="false">'Lack of Coping Capacity'!H72</f>
        <v>4.8</v>
      </c>
      <c r="AF70" s="47" t="n">
        <f aca="false">'Lack of Coping Capacity'!D72</f>
        <v>4.7</v>
      </c>
      <c r="AG70" s="47" t="n">
        <f aca="false">'Lack of Coping Capacity'!G72</f>
        <v>4.9</v>
      </c>
      <c r="AH70" s="41" t="n">
        <f aca="false">'Lack of Coping Capacity'!AA72</f>
        <v>2.5</v>
      </c>
      <c r="AI70" s="47" t="n">
        <f aca="false">'Lack of Coping Capacity'!M72</f>
        <v>2.5</v>
      </c>
      <c r="AJ70" s="47" t="n">
        <f aca="false">'Lack of Coping Capacity'!R72</f>
        <v>0.6</v>
      </c>
      <c r="AK70" s="47" t="n">
        <f aca="false">'Lack of Coping Capacity'!Z72</f>
        <v>4.5</v>
      </c>
      <c r="AL70" s="48" t="n">
        <f aca="false">'Imputed and missing data hidden'!BX68</f>
        <v>19</v>
      </c>
      <c r="AM70" s="49" t="n">
        <f aca="false">AL70/51</f>
        <v>0.372549019607843</v>
      </c>
      <c r="AN70" s="48" t="str">
        <f aca="false">IF(Q70&gt;=7,"YES","")</f>
        <v/>
      </c>
      <c r="AO70" s="50" t="n">
        <f aca="false">'Indicator Date hidden2'!BY69</f>
        <v>0.327868852459016</v>
      </c>
    </row>
    <row r="71" customFormat="false" ht="14.5" hidden="false" customHeight="false" outlineLevel="0" collapsed="false">
      <c r="A71" s="40" t="str">
        <f aca="false">'Indicator Data'!A73</f>
        <v>Guatemala</v>
      </c>
      <c r="B71" s="40" t="str">
        <f aca="false">'Indicator Data'!B73</f>
        <v>GTM</v>
      </c>
      <c r="C71" s="41" t="n">
        <f aca="false">ROUND(G71^(1/3)*R71^(1/3)*AD71^(1/3),1)</f>
        <v>5.1</v>
      </c>
      <c r="D71" s="41" t="str">
        <f aca="false">IF(C71&gt;=6.5,"Very High",IF(C71&gt;=5,"High",IF(C71&gt;=3.5,"Medium",IF(C71&gt;=2,"Low","Very Low"))))</f>
        <v>High</v>
      </c>
      <c r="E71" s="42" t="n">
        <f aca="false">_xlfn.RANK.EQ(C71,C$4:C$194)</f>
        <v>35</v>
      </c>
      <c r="F71" s="43" t="n">
        <f aca="false">VLOOKUP($B71,'Lack of Reliability Index'!$A$2:$H$192,8,0)</f>
        <v>2.86846846846847</v>
      </c>
      <c r="G71" s="41" t="n">
        <f aca="false">ROUND((10-GEOMEAN(((10-H71)/10*9+1),((10-O71)/10*9+1)))/9*10,1)</f>
        <v>4.2</v>
      </c>
      <c r="H71" s="41" t="n">
        <f aca="false">'Hazard &amp; Exposure'!DD73</f>
        <v>6.6</v>
      </c>
      <c r="I71" s="44" t="n">
        <f aca="false">'Hazard &amp; Exposure'!AO73</f>
        <v>9.8</v>
      </c>
      <c r="J71" s="44" t="n">
        <f aca="false">'Hazard &amp; Exposure'!AP73</f>
        <v>5.1</v>
      </c>
      <c r="K71" s="44" t="n">
        <f aca="false">'Hazard &amp; Exposure'!AQ73</f>
        <v>7.4</v>
      </c>
      <c r="L71" s="44" t="n">
        <f aca="false">'Hazard &amp; Exposure'!AR73</f>
        <v>4.5</v>
      </c>
      <c r="M71" s="44" t="n">
        <f aca="false">'Hazard &amp; Exposure'!AU73</f>
        <v>3.8</v>
      </c>
      <c r="N71" s="44" t="n">
        <f aca="false">'Hazard &amp; Exposure'!DC73</f>
        <v>5.3</v>
      </c>
      <c r="O71" s="41" t="n">
        <f aca="false">'Hazard &amp; Exposure'!DI73</f>
        <v>0.5</v>
      </c>
      <c r="P71" s="44" t="n">
        <f aca="false">'Hazard &amp; Exposure'!DE73</f>
        <v>0.7</v>
      </c>
      <c r="Q71" s="44" t="n">
        <f aca="false">'Hazard &amp; Exposure'!DH73</f>
        <v>0</v>
      </c>
      <c r="R71" s="41" t="n">
        <f aca="false">ROUND((10-GEOMEAN(((10-S71)/10*9+1),((10-W71)/10*9+1)))/9*10,1)</f>
        <v>5.7</v>
      </c>
      <c r="S71" s="41" t="n">
        <f aca="false">Vulnerability!O73</f>
        <v>5.4</v>
      </c>
      <c r="T71" s="45" t="n">
        <f aca="false">Vulnerability!E73</f>
        <v>6.6</v>
      </c>
      <c r="U71" s="45" t="n">
        <f aca="false">Vulnerability!H73</f>
        <v>6.1</v>
      </c>
      <c r="V71" s="45" t="n">
        <f aca="false">Vulnerability!N73</f>
        <v>2.1</v>
      </c>
      <c r="W71" s="41" t="n">
        <f aca="false">Vulnerability!AM73</f>
        <v>6</v>
      </c>
      <c r="X71" s="45" t="n">
        <f aca="false">Vulnerability!T73</f>
        <v>7.1</v>
      </c>
      <c r="Y71" s="46" t="n">
        <f aca="false">Vulnerability!AB73</f>
        <v>1</v>
      </c>
      <c r="Z71" s="46" t="n">
        <f aca="false">Vulnerability!AE73</f>
        <v>2.3</v>
      </c>
      <c r="AA71" s="46" t="n">
        <f aca="false">Vulnerability!AH73</f>
        <v>8.1</v>
      </c>
      <c r="AB71" s="46" t="n">
        <f aca="false">Vulnerability!AK73</f>
        <v>3.9</v>
      </c>
      <c r="AC71" s="45" t="n">
        <f aca="false">Vulnerability!AL73</f>
        <v>4.5</v>
      </c>
      <c r="AD71" s="41" t="n">
        <f aca="false">ROUND((10-GEOMEAN(((10-AE71)/10*9+1),((10-AH71)/10*9+1)))/9*10,1)</f>
        <v>5.4</v>
      </c>
      <c r="AE71" s="41" t="n">
        <f aca="false">'Lack of Coping Capacity'!H73</f>
        <v>6.3</v>
      </c>
      <c r="AF71" s="47" t="n">
        <f aca="false">'Lack of Coping Capacity'!D73</f>
        <v>5.5</v>
      </c>
      <c r="AG71" s="47" t="n">
        <f aca="false">'Lack of Coping Capacity'!G73</f>
        <v>7</v>
      </c>
      <c r="AH71" s="41" t="n">
        <f aca="false">'Lack of Coping Capacity'!AA73</f>
        <v>4.3</v>
      </c>
      <c r="AI71" s="47" t="n">
        <f aca="false">'Lack of Coping Capacity'!M73</f>
        <v>3.4</v>
      </c>
      <c r="AJ71" s="47" t="n">
        <f aca="false">'Lack of Coping Capacity'!R73</f>
        <v>4.3</v>
      </c>
      <c r="AK71" s="47" t="n">
        <f aca="false">'Lack of Coping Capacity'!Z73</f>
        <v>5.3</v>
      </c>
      <c r="AL71" s="48" t="n">
        <f aca="false">'Imputed and missing data hidden'!BX69</f>
        <v>4</v>
      </c>
      <c r="AM71" s="49" t="n">
        <f aca="false">AL71/51</f>
        <v>0.0784313725490196</v>
      </c>
      <c r="AN71" s="48" t="str">
        <f aca="false">IF(Q71&gt;=7,"YES","")</f>
        <v/>
      </c>
      <c r="AO71" s="50" t="n">
        <f aca="false">'Indicator Date hidden2'!BY70</f>
        <v>0.337837837837838</v>
      </c>
    </row>
    <row r="72" customFormat="false" ht="14.5" hidden="false" customHeight="false" outlineLevel="0" collapsed="false">
      <c r="A72" s="40" t="str">
        <f aca="false">'Indicator Data'!A74</f>
        <v>Guinea</v>
      </c>
      <c r="B72" s="40" t="str">
        <f aca="false">'Indicator Data'!B74</f>
        <v>GIN</v>
      </c>
      <c r="C72" s="41" t="n">
        <f aca="false">ROUND(G72^(1/3)*R72^(1/3)*AD72^(1/3),1)</f>
        <v>4.6</v>
      </c>
      <c r="D72" s="41" t="str">
        <f aca="false">IF(C72&gt;=6.5,"Very High",IF(C72&gt;=5,"High",IF(C72&gt;=3.5,"Medium",IF(C72&gt;=2,"Low","Very Low"))))</f>
        <v>Medium</v>
      </c>
      <c r="E72" s="42" t="n">
        <f aca="false">_xlfn.RANK.EQ(C72,C$4:C$194)</f>
        <v>48</v>
      </c>
      <c r="F72" s="43" t="n">
        <f aca="false">VLOOKUP($B72,'Lack of Reliability Index'!$A$2:$H$192,8,0)</f>
        <v>2.34366197183099</v>
      </c>
      <c r="G72" s="41" t="n">
        <f aca="false">ROUND((10-GEOMEAN(((10-H72)/10*9+1),((10-O72)/10*9+1)))/9*10,1)</f>
        <v>3.3</v>
      </c>
      <c r="H72" s="41" t="n">
        <f aca="false">'Hazard &amp; Exposure'!DD74</f>
        <v>3.9</v>
      </c>
      <c r="I72" s="44" t="n">
        <f aca="false">'Hazard &amp; Exposure'!AO74</f>
        <v>0.1</v>
      </c>
      <c r="J72" s="44" t="n">
        <f aca="false">'Hazard &amp; Exposure'!AP74</f>
        <v>5.1</v>
      </c>
      <c r="K72" s="44" t="n">
        <f aca="false">'Hazard &amp; Exposure'!AQ74</f>
        <v>5.2</v>
      </c>
      <c r="L72" s="44" t="n">
        <f aca="false">'Hazard &amp; Exposure'!AR74</f>
        <v>0</v>
      </c>
      <c r="M72" s="44" t="n">
        <f aca="false">'Hazard &amp; Exposure'!AU74</f>
        <v>0.8</v>
      </c>
      <c r="N72" s="44" t="n">
        <f aca="false">'Hazard &amp; Exposure'!DC74</f>
        <v>8</v>
      </c>
      <c r="O72" s="41" t="n">
        <f aca="false">'Hazard &amp; Exposure'!DI74</f>
        <v>2.7</v>
      </c>
      <c r="P72" s="44" t="n">
        <f aca="false">'Hazard &amp; Exposure'!DE74</f>
        <v>3.9</v>
      </c>
      <c r="Q72" s="44" t="n">
        <f aca="false">'Hazard &amp; Exposure'!DH74</f>
        <v>0</v>
      </c>
      <c r="R72" s="41" t="n">
        <f aca="false">ROUND((10-GEOMEAN(((10-S72)/10*9+1),((10-W72)/10*9+1)))/9*10,1)</f>
        <v>4.2</v>
      </c>
      <c r="S72" s="41" t="n">
        <f aca="false">Vulnerability!O74</f>
        <v>5.2</v>
      </c>
      <c r="T72" s="45" t="n">
        <f aca="false">Vulnerability!E74</f>
        <v>9.1</v>
      </c>
      <c r="U72" s="45" t="n">
        <f aca="false">Vulnerability!H74</f>
        <v>1.2</v>
      </c>
      <c r="V72" s="45" t="n">
        <f aca="false">Vulnerability!N74</f>
        <v>1.5</v>
      </c>
      <c r="W72" s="41" t="n">
        <f aca="false">Vulnerability!AM74</f>
        <v>3</v>
      </c>
      <c r="X72" s="45" t="n">
        <f aca="false">Vulnerability!T74</f>
        <v>2.2</v>
      </c>
      <c r="Y72" s="46" t="n">
        <f aca="false">Vulnerability!AB74</f>
        <v>5.1</v>
      </c>
      <c r="Z72" s="46" t="n">
        <f aca="false">Vulnerability!AE74</f>
        <v>5.5</v>
      </c>
      <c r="AA72" s="46" t="n">
        <f aca="false">Vulnerability!AH74</f>
        <v>0.4</v>
      </c>
      <c r="AB72" s="46" t="n">
        <f aca="false">Vulnerability!AK74</f>
        <v>2.7</v>
      </c>
      <c r="AC72" s="45" t="n">
        <f aca="false">Vulnerability!AL74</f>
        <v>3.7</v>
      </c>
      <c r="AD72" s="41" t="n">
        <f aca="false">ROUND((10-GEOMEAN(((10-AE72)/10*9+1),((10-AH72)/10*9+1)))/9*10,1)</f>
        <v>7</v>
      </c>
      <c r="AE72" s="41" t="n">
        <f aca="false">'Lack of Coping Capacity'!H74</f>
        <v>6.1</v>
      </c>
      <c r="AF72" s="47" t="n">
        <f aca="false">'Lack of Coping Capacity'!D74</f>
        <v>5</v>
      </c>
      <c r="AG72" s="47" t="n">
        <f aca="false">'Lack of Coping Capacity'!G74</f>
        <v>7.2</v>
      </c>
      <c r="AH72" s="41" t="n">
        <f aca="false">'Lack of Coping Capacity'!AA74</f>
        <v>7.8</v>
      </c>
      <c r="AI72" s="47" t="n">
        <f aca="false">'Lack of Coping Capacity'!M74</f>
        <v>6.8</v>
      </c>
      <c r="AJ72" s="47" t="n">
        <f aca="false">'Lack of Coping Capacity'!R74</f>
        <v>7.9</v>
      </c>
      <c r="AK72" s="47" t="n">
        <f aca="false">'Lack of Coping Capacity'!Z74</f>
        <v>8.7</v>
      </c>
      <c r="AL72" s="48" t="n">
        <f aca="false">'Imputed and missing data hidden'!BX70</f>
        <v>4</v>
      </c>
      <c r="AM72" s="49" t="n">
        <f aca="false">AL72/51</f>
        <v>0.0784313725490196</v>
      </c>
      <c r="AN72" s="48" t="str">
        <f aca="false">IF(Q72&gt;=7,"YES","")</f>
        <v/>
      </c>
      <c r="AO72" s="50" t="n">
        <f aca="false">'Indicator Date hidden2'!BY71</f>
        <v>0.23943661971831</v>
      </c>
    </row>
    <row r="73" customFormat="false" ht="14.5" hidden="false" customHeight="false" outlineLevel="0" collapsed="false">
      <c r="A73" s="40" t="str">
        <f aca="false">'Indicator Data'!A75</f>
        <v>Guinea-Bissau</v>
      </c>
      <c r="B73" s="40" t="str">
        <f aca="false">'Indicator Data'!B75</f>
        <v>GNB</v>
      </c>
      <c r="C73" s="41" t="n">
        <f aca="false">ROUND(G73^(1/3)*R73^(1/3)*AD73^(1/3),1)</f>
        <v>3.8</v>
      </c>
      <c r="D73" s="41" t="str">
        <f aca="false">IF(C73&gt;=6.5,"Very High",IF(C73&gt;=5,"High",IF(C73&gt;=3.5,"Medium",IF(C73&gt;=2,"Low","Very Low"))))</f>
        <v>Medium</v>
      </c>
      <c r="E73" s="42" t="n">
        <f aca="false">_xlfn.RANK.EQ(C73,C$4:C$194)</f>
        <v>83</v>
      </c>
      <c r="F73" s="43" t="n">
        <f aca="false">VLOOKUP($B73,'Lack of Reliability Index'!$A$2:$H$192,8,0)</f>
        <v>2.19342723004695</v>
      </c>
      <c r="G73" s="41" t="n">
        <f aca="false">ROUND((10-GEOMEAN(((10-H73)/10*9+1),((10-O73)/10*9+1)))/9*10,1)</f>
        <v>1.5</v>
      </c>
      <c r="H73" s="41" t="n">
        <f aca="false">'Hazard &amp; Exposure'!DD75</f>
        <v>2.7</v>
      </c>
      <c r="I73" s="44" t="n">
        <f aca="false">'Hazard &amp; Exposure'!AO75</f>
        <v>0.1</v>
      </c>
      <c r="J73" s="44" t="n">
        <f aca="false">'Hazard &amp; Exposure'!AP75</f>
        <v>3.3</v>
      </c>
      <c r="K73" s="44" t="n">
        <f aca="false">'Hazard &amp; Exposure'!AQ75</f>
        <v>1.5</v>
      </c>
      <c r="L73" s="44" t="n">
        <f aca="false">'Hazard &amp; Exposure'!AR75</f>
        <v>0</v>
      </c>
      <c r="M73" s="44" t="n">
        <f aca="false">'Hazard &amp; Exposure'!AU75</f>
        <v>2</v>
      </c>
      <c r="N73" s="44" t="n">
        <f aca="false">'Hazard &amp; Exposure'!DC75</f>
        <v>6.9</v>
      </c>
      <c r="O73" s="41" t="n">
        <f aca="false">'Hazard &amp; Exposure'!DI75</f>
        <v>0.1</v>
      </c>
      <c r="P73" s="44" t="n">
        <f aca="false">'Hazard &amp; Exposure'!DE75</f>
        <v>0.2</v>
      </c>
      <c r="Q73" s="44" t="n">
        <f aca="false">'Hazard &amp; Exposure'!DH75</f>
        <v>0</v>
      </c>
      <c r="R73" s="41" t="n">
        <f aca="false">ROUND((10-GEOMEAN(((10-S73)/10*9+1),((10-W73)/10*9+1)))/9*10,1)</f>
        <v>4.8</v>
      </c>
      <c r="S73" s="41" t="n">
        <f aca="false">Vulnerability!O75</f>
        <v>6.1</v>
      </c>
      <c r="T73" s="45" t="n">
        <f aca="false">Vulnerability!E75</f>
        <v>9</v>
      </c>
      <c r="U73" s="45" t="n">
        <f aca="false">Vulnerability!H75</f>
        <v>2.4</v>
      </c>
      <c r="V73" s="45" t="n">
        <f aca="false">Vulnerability!N75</f>
        <v>3.9</v>
      </c>
      <c r="W73" s="41" t="n">
        <f aca="false">Vulnerability!AM75</f>
        <v>3.2</v>
      </c>
      <c r="X73" s="45" t="n">
        <f aca="false">Vulnerability!T75</f>
        <v>2</v>
      </c>
      <c r="Y73" s="46" t="n">
        <f aca="false">Vulnerability!AB75</f>
        <v>6</v>
      </c>
      <c r="Z73" s="46" t="n">
        <f aca="false">Vulnerability!AE75</f>
        <v>5.1</v>
      </c>
      <c r="AA73" s="46" t="n">
        <f aca="false">Vulnerability!AH75</f>
        <v>0</v>
      </c>
      <c r="AB73" s="46" t="n">
        <f aca="false">Vulnerability!AK75</f>
        <v>4.8</v>
      </c>
      <c r="AC73" s="45" t="n">
        <f aca="false">Vulnerability!AL75</f>
        <v>4.3</v>
      </c>
      <c r="AD73" s="41" t="n">
        <f aca="false">ROUND((10-GEOMEAN(((10-AE73)/10*9+1),((10-AH73)/10*9+1)))/9*10,1)</f>
        <v>7.9</v>
      </c>
      <c r="AE73" s="41" t="n">
        <f aca="false">'Lack of Coping Capacity'!H75</f>
        <v>7.9</v>
      </c>
      <c r="AF73" s="47" t="n">
        <f aca="false">'Lack of Coping Capacity'!D75</f>
        <v>7.8</v>
      </c>
      <c r="AG73" s="47" t="n">
        <f aca="false">'Lack of Coping Capacity'!G75</f>
        <v>7.9</v>
      </c>
      <c r="AH73" s="41" t="n">
        <f aca="false">'Lack of Coping Capacity'!AA75</f>
        <v>7.8</v>
      </c>
      <c r="AI73" s="47" t="n">
        <f aca="false">'Lack of Coping Capacity'!M75</f>
        <v>7.1</v>
      </c>
      <c r="AJ73" s="47" t="n">
        <f aca="false">'Lack of Coping Capacity'!R75</f>
        <v>8.7</v>
      </c>
      <c r="AK73" s="47" t="n">
        <f aca="false">'Lack of Coping Capacity'!Z75</f>
        <v>7.7</v>
      </c>
      <c r="AL73" s="48" t="n">
        <f aca="false">'Imputed and missing data hidden'!BX71</f>
        <v>4</v>
      </c>
      <c r="AM73" s="49" t="n">
        <f aca="false">AL73/51</f>
        <v>0.0784313725490196</v>
      </c>
      <c r="AN73" s="48" t="str">
        <f aca="false">IF(Q73&gt;=7,"YES","")</f>
        <v/>
      </c>
      <c r="AO73" s="50" t="n">
        <f aca="false">'Indicator Date hidden2'!BY72</f>
        <v>0.211267605633803</v>
      </c>
    </row>
    <row r="74" customFormat="false" ht="14.5" hidden="false" customHeight="false" outlineLevel="0" collapsed="false">
      <c r="A74" s="40" t="str">
        <f aca="false">'Indicator Data'!A76</f>
        <v>Guyana</v>
      </c>
      <c r="B74" s="40" t="str">
        <f aca="false">'Indicator Data'!B76</f>
        <v>GUY</v>
      </c>
      <c r="C74" s="41" t="n">
        <f aca="false">ROUND(G74^(1/3)*R74^(1/3)*AD74^(1/3),1)</f>
        <v>3.7</v>
      </c>
      <c r="D74" s="41" t="str">
        <f aca="false">IF(C74&gt;=6.5,"Very High",IF(C74&gt;=5,"High",IF(C74&gt;=3.5,"Medium",IF(C74&gt;=2,"Low","Very Low"))))</f>
        <v>Medium</v>
      </c>
      <c r="E74" s="42" t="n">
        <f aca="false">_xlfn.RANK.EQ(C74,C$4:C$194)</f>
        <v>87</v>
      </c>
      <c r="F74" s="43" t="n">
        <f aca="false">VLOOKUP($B74,'Lack of Reliability Index'!$A$2:$H$192,8,0)</f>
        <v>3.3037037037037</v>
      </c>
      <c r="G74" s="41" t="n">
        <f aca="false">ROUND((10-GEOMEAN(((10-H74)/10*9+1),((10-O74)/10*9+1)))/9*10,1)</f>
        <v>2.2</v>
      </c>
      <c r="H74" s="41" t="n">
        <f aca="false">'Hazard &amp; Exposure'!DD76</f>
        <v>3.9</v>
      </c>
      <c r="I74" s="44" t="n">
        <f aca="false">'Hazard &amp; Exposure'!AO76</f>
        <v>0.1</v>
      </c>
      <c r="J74" s="44" t="n">
        <f aca="false">'Hazard &amp; Exposure'!AP76</f>
        <v>4.8</v>
      </c>
      <c r="K74" s="44" t="n">
        <f aca="false">'Hazard &amp; Exposure'!AQ76</f>
        <v>6.7</v>
      </c>
      <c r="L74" s="44" t="n">
        <f aca="false">'Hazard &amp; Exposure'!AR76</f>
        <v>0</v>
      </c>
      <c r="M74" s="44" t="n">
        <f aca="false">'Hazard &amp; Exposure'!AU76</f>
        <v>4.2</v>
      </c>
      <c r="N74" s="44" t="n">
        <f aca="false">'Hazard &amp; Exposure'!DC76</f>
        <v>5.3</v>
      </c>
      <c r="O74" s="41" t="n">
        <f aca="false">'Hazard &amp; Exposure'!DI76</f>
        <v>0.1</v>
      </c>
      <c r="P74" s="44" t="n">
        <f aca="false">'Hazard &amp; Exposure'!DE76</f>
        <v>0.1</v>
      </c>
      <c r="Q74" s="44" t="n">
        <f aca="false">'Hazard &amp; Exposure'!DH76</f>
        <v>0</v>
      </c>
      <c r="R74" s="41" t="n">
        <f aca="false">ROUND((10-GEOMEAN(((10-S74)/10*9+1),((10-W74)/10*9+1)))/9*10,1)</f>
        <v>4.4</v>
      </c>
      <c r="S74" s="41" t="n">
        <f aca="false">Vulnerability!O76</f>
        <v>4.2</v>
      </c>
      <c r="T74" s="45" t="n">
        <f aca="false">Vulnerability!E76</f>
        <v>4.4</v>
      </c>
      <c r="U74" s="45" t="n">
        <f aca="false">Vulnerability!H76</f>
        <v>6.2</v>
      </c>
      <c r="V74" s="45" t="n">
        <f aca="false">Vulnerability!N76</f>
        <v>1.8</v>
      </c>
      <c r="W74" s="41" t="n">
        <f aca="false">Vulnerability!AM76</f>
        <v>4.5</v>
      </c>
      <c r="X74" s="45" t="n">
        <f aca="false">Vulnerability!T76</f>
        <v>6.1</v>
      </c>
      <c r="Y74" s="46" t="n">
        <f aca="false">Vulnerability!AB76</f>
        <v>3.5</v>
      </c>
      <c r="Z74" s="46" t="n">
        <f aca="false">Vulnerability!AE76</f>
        <v>2.2</v>
      </c>
      <c r="AA74" s="46" t="n">
        <f aca="false">Vulnerability!AH76</f>
        <v>2.1</v>
      </c>
      <c r="AB74" s="46" t="n">
        <f aca="false">Vulnerability!AK76</f>
        <v>1.6</v>
      </c>
      <c r="AC74" s="45" t="n">
        <f aca="false">Vulnerability!AL76</f>
        <v>2.4</v>
      </c>
      <c r="AD74" s="41" t="n">
        <f aca="false">ROUND((10-GEOMEAN(((10-AE74)/10*9+1),((10-AH74)/10*9+1)))/9*10,1)</f>
        <v>5.1</v>
      </c>
      <c r="AE74" s="41" t="n">
        <f aca="false">'Lack of Coping Capacity'!H76</f>
        <v>6</v>
      </c>
      <c r="AF74" s="47" t="str">
        <f aca="false">'Lack of Coping Capacity'!D76</f>
        <v>x</v>
      </c>
      <c r="AG74" s="47" t="n">
        <f aca="false">'Lack of Coping Capacity'!G76</f>
        <v>6</v>
      </c>
      <c r="AH74" s="41" t="n">
        <f aca="false">'Lack of Coping Capacity'!AA76</f>
        <v>4.1</v>
      </c>
      <c r="AI74" s="47" t="n">
        <f aca="false">'Lack of Coping Capacity'!M76</f>
        <v>3.7</v>
      </c>
      <c r="AJ74" s="47" t="n">
        <f aca="false">'Lack of Coping Capacity'!R76</f>
        <v>4.1</v>
      </c>
      <c r="AK74" s="47" t="n">
        <f aca="false">'Lack of Coping Capacity'!Z76</f>
        <v>4.6</v>
      </c>
      <c r="AL74" s="48" t="n">
        <f aca="false">'Imputed and missing data hidden'!BX72</f>
        <v>6</v>
      </c>
      <c r="AM74" s="49" t="n">
        <f aca="false">AL74/51</f>
        <v>0.117647058823529</v>
      </c>
      <c r="AN74" s="48" t="str">
        <f aca="false">IF(Q74&gt;=7,"YES","")</f>
        <v/>
      </c>
      <c r="AO74" s="50" t="n">
        <f aca="false">'Indicator Date hidden2'!BY73</f>
        <v>0.319444444444444</v>
      </c>
    </row>
    <row r="75" customFormat="false" ht="14.5" hidden="false" customHeight="false" outlineLevel="0" collapsed="false">
      <c r="A75" s="40" t="str">
        <f aca="false">'Indicator Data'!A77</f>
        <v>Haiti</v>
      </c>
      <c r="B75" s="40" t="str">
        <f aca="false">'Indicator Data'!B77</f>
        <v>HTI</v>
      </c>
      <c r="C75" s="41" t="n">
        <f aca="false">ROUND(G75^(1/3)*R75^(1/3)*AD75^(1/3),1)</f>
        <v>6.5</v>
      </c>
      <c r="D75" s="41" t="str">
        <f aca="false">IF(C75&gt;=6.5,"Very High",IF(C75&gt;=5,"High",IF(C75&gt;=3.5,"Medium",IF(C75&gt;=2,"Low","Very Low"))))</f>
        <v>Very High</v>
      </c>
      <c r="E75" s="42" t="n">
        <f aca="false">_xlfn.RANK.EQ(C75,C$4:C$194)</f>
        <v>19</v>
      </c>
      <c r="F75" s="43" t="n">
        <f aca="false">VLOOKUP($B75,'Lack of Reliability Index'!$A$2:$H$192,8,0)</f>
        <v>2.72432432432432</v>
      </c>
      <c r="G75" s="41" t="n">
        <f aca="false">ROUND((10-GEOMEAN(((10-H75)/10*9+1),((10-O75)/10*9+1)))/9*10,1)</f>
        <v>6.4</v>
      </c>
      <c r="H75" s="41" t="n">
        <f aca="false">'Hazard &amp; Exposure'!DD77</f>
        <v>7</v>
      </c>
      <c r="I75" s="44" t="n">
        <f aca="false">'Hazard &amp; Exposure'!AO77</f>
        <v>9.7</v>
      </c>
      <c r="J75" s="44" t="n">
        <f aca="false">'Hazard &amp; Exposure'!AP77</f>
        <v>4.3</v>
      </c>
      <c r="K75" s="44" t="n">
        <f aca="false">'Hazard &amp; Exposure'!AQ77</f>
        <v>6.3</v>
      </c>
      <c r="L75" s="44" t="n">
        <f aca="false">'Hazard &amp; Exposure'!AR77</f>
        <v>7.2</v>
      </c>
      <c r="M75" s="44" t="n">
        <f aca="false">'Hazard &amp; Exposure'!AU77</f>
        <v>3.6</v>
      </c>
      <c r="N75" s="44" t="n">
        <f aca="false">'Hazard &amp; Exposure'!DC77</f>
        <v>7.3</v>
      </c>
      <c r="O75" s="41" t="n">
        <f aca="false">'Hazard &amp; Exposure'!DI77</f>
        <v>5.8</v>
      </c>
      <c r="P75" s="44" t="n">
        <f aca="false">'Hazard &amp; Exposure'!DE77</f>
        <v>8.3</v>
      </c>
      <c r="Q75" s="44" t="n">
        <f aca="false">'Hazard &amp; Exposure'!DH77</f>
        <v>0</v>
      </c>
      <c r="R75" s="41" t="n">
        <f aca="false">ROUND((10-GEOMEAN(((10-S75)/10*9+1),((10-W75)/10*9+1)))/9*10,1)</f>
        <v>5.9</v>
      </c>
      <c r="S75" s="41" t="n">
        <f aca="false">Vulnerability!O77</f>
        <v>6.9</v>
      </c>
      <c r="T75" s="45" t="n">
        <f aca="false">Vulnerability!E77</f>
        <v>8.2</v>
      </c>
      <c r="U75" s="45" t="n">
        <f aca="false">Vulnerability!H77</f>
        <v>6.3</v>
      </c>
      <c r="V75" s="45" t="n">
        <f aca="false">Vulnerability!N77</f>
        <v>4.9</v>
      </c>
      <c r="W75" s="41" t="n">
        <f aca="false">Vulnerability!AM77</f>
        <v>4.6</v>
      </c>
      <c r="X75" s="45" t="n">
        <f aca="false">Vulnerability!T77</f>
        <v>3.8</v>
      </c>
      <c r="Y75" s="46" t="n">
        <f aca="false">Vulnerability!AB77</f>
        <v>2.6</v>
      </c>
      <c r="Z75" s="46" t="n">
        <f aca="false">Vulnerability!AE77</f>
        <v>3.4</v>
      </c>
      <c r="AA75" s="46" t="n">
        <f aca="false">Vulnerability!AH77</f>
        <v>3.3</v>
      </c>
      <c r="AB75" s="46" t="n">
        <f aca="false">Vulnerability!AK77</f>
        <v>9.1</v>
      </c>
      <c r="AC75" s="45" t="n">
        <f aca="false">Vulnerability!AL77</f>
        <v>5.4</v>
      </c>
      <c r="AD75" s="41" t="n">
        <f aca="false">ROUND((10-GEOMEAN(((10-AE75)/10*9+1),((10-AH75)/10*9+1)))/9*10,1)</f>
        <v>7.2</v>
      </c>
      <c r="AE75" s="41" t="n">
        <f aca="false">'Lack of Coping Capacity'!H77</f>
        <v>7.7</v>
      </c>
      <c r="AF75" s="47" t="n">
        <f aca="false">'Lack of Coping Capacity'!D77</f>
        <v>6.7</v>
      </c>
      <c r="AG75" s="47" t="n">
        <f aca="false">'Lack of Coping Capacity'!G77</f>
        <v>8.6</v>
      </c>
      <c r="AH75" s="41" t="n">
        <f aca="false">'Lack of Coping Capacity'!AA77</f>
        <v>6.6</v>
      </c>
      <c r="AI75" s="47" t="n">
        <f aca="false">'Lack of Coping Capacity'!M77</f>
        <v>6.4</v>
      </c>
      <c r="AJ75" s="47" t="n">
        <f aca="false">'Lack of Coping Capacity'!R77</f>
        <v>5.1</v>
      </c>
      <c r="AK75" s="47" t="n">
        <f aca="false">'Lack of Coping Capacity'!Z77</f>
        <v>8.3</v>
      </c>
      <c r="AL75" s="48" t="n">
        <f aca="false">'Imputed and missing data hidden'!BX73</f>
        <v>4</v>
      </c>
      <c r="AM75" s="49" t="n">
        <f aca="false">AL75/51</f>
        <v>0.0784313725490196</v>
      </c>
      <c r="AN75" s="48" t="str">
        <f aca="false">IF(Q75&gt;=7,"YES","")</f>
        <v/>
      </c>
      <c r="AO75" s="50" t="n">
        <f aca="false">'Indicator Date hidden2'!BY74</f>
        <v>0.310810810810811</v>
      </c>
    </row>
    <row r="76" customFormat="false" ht="14.5" hidden="false" customHeight="false" outlineLevel="0" collapsed="false">
      <c r="A76" s="40" t="str">
        <f aca="false">'Indicator Data'!A78</f>
        <v>Honduras</v>
      </c>
      <c r="B76" s="40" t="str">
        <f aca="false">'Indicator Data'!B78</f>
        <v>HND</v>
      </c>
      <c r="C76" s="41" t="n">
        <f aca="false">ROUND(G76^(1/3)*R76^(1/3)*AD76^(1/3),1)</f>
        <v>5.1</v>
      </c>
      <c r="D76" s="41" t="str">
        <f aca="false">IF(C76&gt;=6.5,"Very High",IF(C76&gt;=5,"High",IF(C76&gt;=3.5,"Medium",IF(C76&gt;=2,"Low","Very Low"))))</f>
        <v>High</v>
      </c>
      <c r="E76" s="42" t="n">
        <f aca="false">_xlfn.RANK.EQ(C76,C$4:C$194)</f>
        <v>35</v>
      </c>
      <c r="F76" s="43" t="n">
        <f aca="false">VLOOKUP($B76,'Lack of Reliability Index'!$A$2:$H$192,8,0)</f>
        <v>3.08468468468468</v>
      </c>
      <c r="G76" s="41" t="n">
        <f aca="false">ROUND((10-GEOMEAN(((10-H76)/10*9+1),((10-O76)/10*9+1)))/9*10,1)</f>
        <v>4</v>
      </c>
      <c r="H76" s="41" t="n">
        <f aca="false">'Hazard &amp; Exposure'!DD78</f>
        <v>6.5</v>
      </c>
      <c r="I76" s="44" t="n">
        <f aca="false">'Hazard &amp; Exposure'!AO78</f>
        <v>9.4</v>
      </c>
      <c r="J76" s="44" t="n">
        <f aca="false">'Hazard &amp; Exposure'!AP78</f>
        <v>5.1</v>
      </c>
      <c r="K76" s="44" t="n">
        <f aca="false">'Hazard &amp; Exposure'!AQ78</f>
        <v>7</v>
      </c>
      <c r="L76" s="44" t="n">
        <f aca="false">'Hazard &amp; Exposure'!AR78</f>
        <v>4.3</v>
      </c>
      <c r="M76" s="44" t="n">
        <f aca="false">'Hazard &amp; Exposure'!AU78</f>
        <v>4.6</v>
      </c>
      <c r="N76" s="44" t="n">
        <f aca="false">'Hazard &amp; Exposure'!DC78</f>
        <v>5.7</v>
      </c>
      <c r="O76" s="41" t="n">
        <f aca="false">'Hazard &amp; Exposure'!DI78</f>
        <v>0.2</v>
      </c>
      <c r="P76" s="44" t="n">
        <f aca="false">'Hazard &amp; Exposure'!DE78</f>
        <v>0.3</v>
      </c>
      <c r="Q76" s="44" t="n">
        <f aca="false">'Hazard &amp; Exposure'!DH78</f>
        <v>0</v>
      </c>
      <c r="R76" s="41" t="n">
        <f aca="false">ROUND((10-GEOMEAN(((10-S76)/10*9+1),((10-W76)/10*9+1)))/9*10,1)</f>
        <v>6.2</v>
      </c>
      <c r="S76" s="41" t="n">
        <f aca="false">Vulnerability!O78</f>
        <v>5.7</v>
      </c>
      <c r="T76" s="45" t="n">
        <f aca="false">Vulnerability!E78</f>
        <v>6.3</v>
      </c>
      <c r="U76" s="45" t="n">
        <f aca="false">Vulnerability!H78</f>
        <v>5.7</v>
      </c>
      <c r="V76" s="45" t="n">
        <f aca="false">Vulnerability!N78</f>
        <v>4.6</v>
      </c>
      <c r="W76" s="41" t="n">
        <f aca="false">Vulnerability!AM78</f>
        <v>6.7</v>
      </c>
      <c r="X76" s="45" t="n">
        <f aca="false">Vulnerability!T78</f>
        <v>7.5</v>
      </c>
      <c r="Y76" s="46" t="n">
        <f aca="false">Vulnerability!AB78</f>
        <v>0.8</v>
      </c>
      <c r="Z76" s="46" t="n">
        <f aca="false">Vulnerability!AE78</f>
        <v>1.4</v>
      </c>
      <c r="AA76" s="46" t="n">
        <f aca="false">Vulnerability!AH78</f>
        <v>10</v>
      </c>
      <c r="AB76" s="46" t="n">
        <f aca="false">Vulnerability!AK78</f>
        <v>3.9</v>
      </c>
      <c r="AC76" s="45" t="n">
        <f aca="false">Vulnerability!AL78</f>
        <v>5.8</v>
      </c>
      <c r="AD76" s="41" t="n">
        <f aca="false">ROUND((10-GEOMEAN(((10-AE76)/10*9+1),((10-AH76)/10*9+1)))/9*10,1)</f>
        <v>5.3</v>
      </c>
      <c r="AE76" s="41" t="n">
        <f aca="false">'Lack of Coping Capacity'!H78</f>
        <v>6.1</v>
      </c>
      <c r="AF76" s="47" t="n">
        <f aca="false">'Lack of Coping Capacity'!D78</f>
        <v>5.2</v>
      </c>
      <c r="AG76" s="47" t="n">
        <f aca="false">'Lack of Coping Capacity'!G78</f>
        <v>7</v>
      </c>
      <c r="AH76" s="41" t="n">
        <f aca="false">'Lack of Coping Capacity'!AA78</f>
        <v>4.4</v>
      </c>
      <c r="AI76" s="47" t="n">
        <f aca="false">'Lack of Coping Capacity'!M78</f>
        <v>3.9</v>
      </c>
      <c r="AJ76" s="47" t="n">
        <f aca="false">'Lack of Coping Capacity'!R78</f>
        <v>3.8</v>
      </c>
      <c r="AK76" s="47" t="n">
        <f aca="false">'Lack of Coping Capacity'!Z78</f>
        <v>5.5</v>
      </c>
      <c r="AL76" s="48" t="n">
        <f aca="false">'Imputed and missing data hidden'!BX74</f>
        <v>4</v>
      </c>
      <c r="AM76" s="49" t="n">
        <f aca="false">AL76/51</f>
        <v>0.0784313725490196</v>
      </c>
      <c r="AN76" s="48" t="str">
        <f aca="false">IF(Q76&gt;=7,"YES","")</f>
        <v/>
      </c>
      <c r="AO76" s="50" t="n">
        <f aca="false">'Indicator Date hidden2'!BY75</f>
        <v>0.378378378378378</v>
      </c>
    </row>
    <row r="77" customFormat="false" ht="14.5" hidden="false" customHeight="false" outlineLevel="0" collapsed="false">
      <c r="A77" s="40" t="str">
        <f aca="false">'Indicator Data'!A79</f>
        <v>Hungary</v>
      </c>
      <c r="B77" s="40" t="str">
        <f aca="false">'Indicator Data'!B79</f>
        <v>HUN</v>
      </c>
      <c r="C77" s="41" t="n">
        <f aca="false">ROUND(G77^(1/3)*R77^(1/3)*AD77^(1/3),1)</f>
        <v>2</v>
      </c>
      <c r="D77" s="41" t="str">
        <f aca="false">IF(C77&gt;=6.5,"Very High",IF(C77&gt;=5,"High",IF(C77&gt;=3.5,"Medium",IF(C77&gt;=2,"Low","Very Low"))))</f>
        <v>Low</v>
      </c>
      <c r="E77" s="42" t="n">
        <f aca="false">_xlfn.RANK.EQ(C77,C$4:C$194)</f>
        <v>156</v>
      </c>
      <c r="F77" s="43" t="n">
        <f aca="false">VLOOKUP($B77,'Lack of Reliability Index'!$A$2:$H$192,8,0)</f>
        <v>4.14358974358974</v>
      </c>
      <c r="G77" s="41" t="n">
        <f aca="false">ROUND((10-GEOMEAN(((10-H77)/10*9+1),((10-O77)/10*9+1)))/9*10,1)</f>
        <v>2</v>
      </c>
      <c r="H77" s="41" t="n">
        <f aca="false">'Hazard &amp; Exposure'!DD79</f>
        <v>3.5</v>
      </c>
      <c r="I77" s="44" t="n">
        <f aca="false">'Hazard &amp; Exposure'!AO79</f>
        <v>2.3</v>
      </c>
      <c r="J77" s="44" t="n">
        <f aca="false">'Hazard &amp; Exposure'!AP79</f>
        <v>7.5</v>
      </c>
      <c r="K77" s="44" t="n">
        <f aca="false">'Hazard &amp; Exposure'!AQ79</f>
        <v>0</v>
      </c>
      <c r="L77" s="44" t="n">
        <f aca="false">'Hazard &amp; Exposure'!AR79</f>
        <v>0</v>
      </c>
      <c r="M77" s="44" t="n">
        <f aca="false">'Hazard &amp; Exposure'!AU79</f>
        <v>2.7</v>
      </c>
      <c r="N77" s="44" t="n">
        <f aca="false">'Hazard &amp; Exposure'!DC79</f>
        <v>5</v>
      </c>
      <c r="O77" s="41" t="n">
        <f aca="false">'Hazard &amp; Exposure'!DI79</f>
        <v>0.1</v>
      </c>
      <c r="P77" s="44" t="n">
        <f aca="false">'Hazard &amp; Exposure'!DE79</f>
        <v>0.1</v>
      </c>
      <c r="Q77" s="44" t="n">
        <f aca="false">'Hazard &amp; Exposure'!DH79</f>
        <v>0</v>
      </c>
      <c r="R77" s="41" t="n">
        <f aca="false">ROUND((10-GEOMEAN(((10-S77)/10*9+1),((10-W77)/10*9+1)))/9*10,1)</f>
        <v>2</v>
      </c>
      <c r="S77" s="41" t="n">
        <f aca="false">Vulnerability!O79</f>
        <v>1.1</v>
      </c>
      <c r="T77" s="45" t="n">
        <f aca="false">Vulnerability!E79</f>
        <v>0.9</v>
      </c>
      <c r="U77" s="45" t="n">
        <f aca="false">Vulnerability!H79</f>
        <v>2.2</v>
      </c>
      <c r="V77" s="45" t="n">
        <f aca="false">Vulnerability!N79</f>
        <v>0.5</v>
      </c>
      <c r="W77" s="41" t="n">
        <f aca="false">Vulnerability!AM79</f>
        <v>2.8</v>
      </c>
      <c r="X77" s="45" t="n">
        <f aca="false">Vulnerability!T79</f>
        <v>4.7</v>
      </c>
      <c r="Y77" s="46" t="n">
        <f aca="false">Vulnerability!AB79</f>
        <v>0.1</v>
      </c>
      <c r="Z77" s="46" t="n">
        <f aca="false">Vulnerability!AE79</f>
        <v>0.3</v>
      </c>
      <c r="AA77" s="46" t="n">
        <f aca="false">Vulnerability!AH79</f>
        <v>0</v>
      </c>
      <c r="AB77" s="46" t="n">
        <f aca="false">Vulnerability!AK79</f>
        <v>1</v>
      </c>
      <c r="AC77" s="45" t="n">
        <f aca="false">Vulnerability!AL79</f>
        <v>0.4</v>
      </c>
      <c r="AD77" s="41" t="n">
        <f aca="false">ROUND((10-GEOMEAN(((10-AE77)/10*9+1),((10-AH77)/10*9+1)))/9*10,1)</f>
        <v>2.1</v>
      </c>
      <c r="AE77" s="41" t="n">
        <f aca="false">'Lack of Coping Capacity'!H79</f>
        <v>3.1</v>
      </c>
      <c r="AF77" s="47" t="n">
        <f aca="false">'Lack of Coping Capacity'!D79</f>
        <v>1.4</v>
      </c>
      <c r="AG77" s="47" t="n">
        <f aca="false">'Lack of Coping Capacity'!G79</f>
        <v>4.8</v>
      </c>
      <c r="AH77" s="41" t="n">
        <f aca="false">'Lack of Coping Capacity'!AA79</f>
        <v>1</v>
      </c>
      <c r="AI77" s="47" t="n">
        <f aca="false">'Lack of Coping Capacity'!M79</f>
        <v>1.6</v>
      </c>
      <c r="AJ77" s="47" t="n">
        <f aca="false">'Lack of Coping Capacity'!R79</f>
        <v>0.1</v>
      </c>
      <c r="AK77" s="47" t="n">
        <f aca="false">'Lack of Coping Capacity'!Z79</f>
        <v>1.2</v>
      </c>
      <c r="AL77" s="48" t="n">
        <f aca="false">'Imputed and missing data hidden'!BX75</f>
        <v>10</v>
      </c>
      <c r="AM77" s="49" t="n">
        <f aca="false">AL77/51</f>
        <v>0.196078431372549</v>
      </c>
      <c r="AN77" s="48" t="str">
        <f aca="false">IF(Q77&gt;=7,"YES","")</f>
        <v/>
      </c>
      <c r="AO77" s="50" t="n">
        <f aca="false">'Indicator Date hidden2'!BY76</f>
        <v>0.276923076923077</v>
      </c>
    </row>
    <row r="78" customFormat="false" ht="14.5" hidden="false" customHeight="false" outlineLevel="0" collapsed="false">
      <c r="A78" s="40" t="str">
        <f aca="false">'Indicator Data'!A80</f>
        <v>Iceland</v>
      </c>
      <c r="B78" s="40" t="str">
        <f aca="false">'Indicator Data'!B80</f>
        <v>ISL</v>
      </c>
      <c r="C78" s="41" t="n">
        <f aca="false">ROUND(G78^(1/3)*R78^(1/3)*AD78^(1/3),1)</f>
        <v>1.4</v>
      </c>
      <c r="D78" s="41" t="str">
        <f aca="false">IF(C78&gt;=6.5,"Very High",IF(C78&gt;=5,"High",IF(C78&gt;=3.5,"Medium",IF(C78&gt;=2,"Low","Very Low"))))</f>
        <v>Very Low</v>
      </c>
      <c r="E78" s="42" t="n">
        <f aca="false">_xlfn.RANK.EQ(C78,C$4:C$194)</f>
        <v>180</v>
      </c>
      <c r="F78" s="43" t="n">
        <f aca="false">VLOOKUP($B78,'Lack of Reliability Index'!$A$2:$H$192,8,0)</f>
        <v>4.24126984126984</v>
      </c>
      <c r="G78" s="41" t="n">
        <f aca="false">ROUND((10-GEOMEAN(((10-H78)/10*9+1),((10-O78)/10*9+1)))/9*10,1)</f>
        <v>1.2</v>
      </c>
      <c r="H78" s="41" t="n">
        <f aca="false">'Hazard &amp; Exposure'!DD80</f>
        <v>2.2</v>
      </c>
      <c r="I78" s="44" t="n">
        <f aca="false">'Hazard &amp; Exposure'!AO80</f>
        <v>7.5</v>
      </c>
      <c r="J78" s="44" t="n">
        <f aca="false">'Hazard &amp; Exposure'!AP80</f>
        <v>0.1</v>
      </c>
      <c r="K78" s="44" t="n">
        <f aca="false">'Hazard &amp; Exposure'!AQ80</f>
        <v>0</v>
      </c>
      <c r="L78" s="44" t="n">
        <f aca="false">'Hazard &amp; Exposure'!AR80</f>
        <v>0</v>
      </c>
      <c r="M78" s="44" t="n">
        <f aca="false">'Hazard &amp; Exposure'!AU80</f>
        <v>0</v>
      </c>
      <c r="N78" s="44" t="n">
        <f aca="false">'Hazard &amp; Exposure'!DC80</f>
        <v>2.2</v>
      </c>
      <c r="O78" s="41" t="n">
        <f aca="false">'Hazard &amp; Exposure'!DI80</f>
        <v>0</v>
      </c>
      <c r="P78" s="44" t="n">
        <f aca="false">'Hazard &amp; Exposure'!DE80</f>
        <v>0</v>
      </c>
      <c r="Q78" s="44" t="n">
        <f aca="false">'Hazard &amp; Exposure'!DH80</f>
        <v>0</v>
      </c>
      <c r="R78" s="41" t="n">
        <f aca="false">ROUND((10-GEOMEAN(((10-S78)/10*9+1),((10-W78)/10*9+1)))/9*10,1)</f>
        <v>1.2</v>
      </c>
      <c r="S78" s="41" t="n">
        <f aca="false">Vulnerability!O80</f>
        <v>0.2</v>
      </c>
      <c r="T78" s="45" t="n">
        <f aca="false">Vulnerability!E80</f>
        <v>0</v>
      </c>
      <c r="U78" s="45" t="n">
        <f aca="false">Vulnerability!H80</f>
        <v>0.6</v>
      </c>
      <c r="V78" s="45" t="n">
        <f aca="false">Vulnerability!N80</f>
        <v>0.2</v>
      </c>
      <c r="W78" s="41" t="n">
        <f aca="false">Vulnerability!AM80</f>
        <v>2.1</v>
      </c>
      <c r="X78" s="45" t="n">
        <f aca="false">Vulnerability!T80</f>
        <v>3.7</v>
      </c>
      <c r="Y78" s="46" t="n">
        <f aca="false">Vulnerability!AB80</f>
        <v>0.1</v>
      </c>
      <c r="Z78" s="46" t="n">
        <f aca="false">Vulnerability!AE80</f>
        <v>0.1</v>
      </c>
      <c r="AA78" s="46" t="n">
        <f aca="false">Vulnerability!AH80</f>
        <v>0</v>
      </c>
      <c r="AB78" s="46" t="n">
        <f aca="false">Vulnerability!AK80</f>
        <v>0.4</v>
      </c>
      <c r="AC78" s="45" t="n">
        <f aca="false">Vulnerability!AL80</f>
        <v>0.2</v>
      </c>
      <c r="AD78" s="41" t="n">
        <f aca="false">ROUND((10-GEOMEAN(((10-AE78)/10*9+1),((10-AH78)/10*9+1)))/9*10,1)</f>
        <v>1.9</v>
      </c>
      <c r="AE78" s="41" t="n">
        <f aca="false">'Lack of Coping Capacity'!H80</f>
        <v>2.3</v>
      </c>
      <c r="AF78" s="47" t="str">
        <f aca="false">'Lack of Coping Capacity'!D80</f>
        <v>x</v>
      </c>
      <c r="AG78" s="47" t="n">
        <f aca="false">'Lack of Coping Capacity'!G80</f>
        <v>2.3</v>
      </c>
      <c r="AH78" s="41" t="n">
        <f aca="false">'Lack of Coping Capacity'!AA80</f>
        <v>1.4</v>
      </c>
      <c r="AI78" s="47" t="n">
        <f aca="false">'Lack of Coping Capacity'!M80</f>
        <v>1.3</v>
      </c>
      <c r="AJ78" s="47" t="n">
        <f aca="false">'Lack of Coping Capacity'!R80</f>
        <v>2.6</v>
      </c>
      <c r="AK78" s="47" t="n">
        <f aca="false">'Lack of Coping Capacity'!Z80</f>
        <v>0.3</v>
      </c>
      <c r="AL78" s="48" t="n">
        <f aca="false">'Imputed and missing data hidden'!BX76</f>
        <v>14</v>
      </c>
      <c r="AM78" s="49" t="n">
        <f aca="false">AL78/51</f>
        <v>0.274509803921569</v>
      </c>
      <c r="AN78" s="48" t="str">
        <f aca="false">IF(Q78&gt;=7,"YES","")</f>
        <v/>
      </c>
      <c r="AO78" s="50" t="n">
        <f aca="false">'Indicator Date hidden2'!BY77</f>
        <v>0.0952380952380952</v>
      </c>
    </row>
    <row r="79" customFormat="false" ht="14.5" hidden="false" customHeight="false" outlineLevel="0" collapsed="false">
      <c r="A79" s="40" t="str">
        <f aca="false">'Indicator Data'!A81</f>
        <v>India</v>
      </c>
      <c r="B79" s="40" t="str">
        <f aca="false">'Indicator Data'!B81</f>
        <v>IND</v>
      </c>
      <c r="C79" s="41" t="n">
        <f aca="false">ROUND(G79^(1/3)*R79^(1/3)*AD79^(1/3),1)</f>
        <v>5.3</v>
      </c>
      <c r="D79" s="41" t="str">
        <f aca="false">IF(C79&gt;=6.5,"Very High",IF(C79&gt;=5,"High",IF(C79&gt;=3.5,"Medium",IF(C79&gt;=2,"Low","Very Low"))))</f>
        <v>High</v>
      </c>
      <c r="E79" s="42" t="n">
        <f aca="false">_xlfn.RANK.EQ(C79,C$4:C$194)</f>
        <v>31</v>
      </c>
      <c r="F79" s="43" t="n">
        <f aca="false">VLOOKUP($B79,'Lack of Reliability Index'!$A$2:$H$192,8,0)</f>
        <v>3.18518518518518</v>
      </c>
      <c r="G79" s="41" t="n">
        <f aca="false">ROUND((10-GEOMEAN(((10-H79)/10*9+1),((10-O79)/10*9+1)))/9*10,1)</f>
        <v>7.4</v>
      </c>
      <c r="H79" s="41" t="n">
        <f aca="false">'Hazard &amp; Exposure'!DD81</f>
        <v>7.7</v>
      </c>
      <c r="I79" s="44" t="n">
        <f aca="false">'Hazard &amp; Exposure'!AO81</f>
        <v>8.3</v>
      </c>
      <c r="J79" s="44" t="n">
        <f aca="false">'Hazard &amp; Exposure'!AP81</f>
        <v>8.4</v>
      </c>
      <c r="K79" s="44" t="n">
        <f aca="false">'Hazard &amp; Exposure'!AQ81</f>
        <v>8.1</v>
      </c>
      <c r="L79" s="44" t="n">
        <f aca="false">'Hazard &amp; Exposure'!AR81</f>
        <v>7.2</v>
      </c>
      <c r="M79" s="44" t="n">
        <f aca="false">'Hazard &amp; Exposure'!AU81</f>
        <v>6.6</v>
      </c>
      <c r="N79" s="44" t="n">
        <f aca="false">'Hazard &amp; Exposure'!DC81</f>
        <v>7.5</v>
      </c>
      <c r="O79" s="41" t="n">
        <f aca="false">'Hazard &amp; Exposure'!DI81</f>
        <v>7</v>
      </c>
      <c r="P79" s="44" t="n">
        <f aca="false">'Hazard &amp; Exposure'!DE81</f>
        <v>10</v>
      </c>
      <c r="Q79" s="44" t="n">
        <f aca="false">'Hazard &amp; Exposure'!DH81</f>
        <v>0</v>
      </c>
      <c r="R79" s="41" t="n">
        <f aca="false">ROUND((10-GEOMEAN(((10-S79)/10*9+1),((10-W79)/10*9+1)))/9*10,1)</f>
        <v>4.8</v>
      </c>
      <c r="S79" s="41" t="n">
        <f aca="false">Vulnerability!O81</f>
        <v>4.6</v>
      </c>
      <c r="T79" s="45" t="n">
        <f aca="false">Vulnerability!E81</f>
        <v>6.6</v>
      </c>
      <c r="U79" s="45" t="n">
        <f aca="false">Vulnerability!H81</f>
        <v>4.6</v>
      </c>
      <c r="V79" s="45" t="n">
        <f aca="false">Vulnerability!N81</f>
        <v>0.4</v>
      </c>
      <c r="W79" s="41" t="n">
        <f aca="false">Vulnerability!AM81</f>
        <v>4.9</v>
      </c>
      <c r="X79" s="45" t="n">
        <f aca="false">Vulnerability!T81</f>
        <v>6.1</v>
      </c>
      <c r="Y79" s="46" t="n">
        <f aca="false">Vulnerability!AB81</f>
        <v>3.1</v>
      </c>
      <c r="Z79" s="46" t="n">
        <f aca="false">Vulnerability!AE81</f>
        <v>5</v>
      </c>
      <c r="AA79" s="46" t="n">
        <f aca="false">Vulnerability!AH81</f>
        <v>0.5</v>
      </c>
      <c r="AB79" s="46" t="n">
        <f aca="false">Vulnerability!AK81</f>
        <v>4.5</v>
      </c>
      <c r="AC79" s="45" t="n">
        <f aca="false">Vulnerability!AL81</f>
        <v>3.5</v>
      </c>
      <c r="AD79" s="41" t="n">
        <f aca="false">ROUND((10-GEOMEAN(((10-AE79)/10*9+1),((10-AH79)/10*9+1)))/9*10,1)</f>
        <v>4.2</v>
      </c>
      <c r="AE79" s="41" t="n">
        <f aca="false">'Lack of Coping Capacity'!H81</f>
        <v>3.5</v>
      </c>
      <c r="AF79" s="47" t="n">
        <f aca="false">'Lack of Coping Capacity'!D81</f>
        <v>1.8</v>
      </c>
      <c r="AG79" s="47" t="n">
        <f aca="false">'Lack of Coping Capacity'!G81</f>
        <v>5.1</v>
      </c>
      <c r="AH79" s="41" t="n">
        <f aca="false">'Lack of Coping Capacity'!AA81</f>
        <v>4.8</v>
      </c>
      <c r="AI79" s="47" t="n">
        <f aca="false">'Lack of Coping Capacity'!M81</f>
        <v>4.2</v>
      </c>
      <c r="AJ79" s="47" t="n">
        <f aca="false">'Lack of Coping Capacity'!R81</f>
        <v>4.2</v>
      </c>
      <c r="AK79" s="47" t="n">
        <f aca="false">'Lack of Coping Capacity'!Z81</f>
        <v>6.1</v>
      </c>
      <c r="AL79" s="48" t="n">
        <f aca="false">'Imputed and missing data hidden'!BX77</f>
        <v>5</v>
      </c>
      <c r="AM79" s="49" t="n">
        <f aca="false">AL79/51</f>
        <v>0.0980392156862745</v>
      </c>
      <c r="AN79" s="48" t="str">
        <f aca="false">IF(Q79&gt;=7,"YES","")</f>
        <v/>
      </c>
      <c r="AO79" s="50" t="n">
        <f aca="false">'Indicator Date hidden2'!BY78</f>
        <v>0.347222222222222</v>
      </c>
    </row>
    <row r="80" customFormat="false" ht="14.5" hidden="false" customHeight="false" outlineLevel="0" collapsed="false">
      <c r="A80" s="40" t="str">
        <f aca="false">'Indicator Data'!A82</f>
        <v>Indonesia</v>
      </c>
      <c r="B80" s="40" t="str">
        <f aca="false">'Indicator Data'!B82</f>
        <v>IDN</v>
      </c>
      <c r="C80" s="41" t="n">
        <f aca="false">ROUND(G80^(1/3)*R80^(1/3)*AD80^(1/3),1)</f>
        <v>4.6</v>
      </c>
      <c r="D80" s="41" t="str">
        <f aca="false">IF(C80&gt;=6.5,"Very High",IF(C80&gt;=5,"High",IF(C80&gt;=3.5,"Medium",IF(C80&gt;=2,"Low","Very Low"))))</f>
        <v>Medium</v>
      </c>
      <c r="E80" s="42" t="n">
        <f aca="false">_xlfn.RANK.EQ(C80,C$4:C$194)</f>
        <v>48</v>
      </c>
      <c r="F80" s="43" t="n">
        <f aca="false">VLOOKUP($B80,'Lack of Reliability Index'!$A$2:$H$192,8,0)</f>
        <v>1.44864864864865</v>
      </c>
      <c r="G80" s="41" t="n">
        <f aca="false">ROUND((10-GEOMEAN(((10-H80)/10*9+1),((10-O80)/10*9+1)))/9*10,1)</f>
        <v>6.7</v>
      </c>
      <c r="H80" s="41" t="n">
        <f aca="false">'Hazard &amp; Exposure'!DD82</f>
        <v>7.7</v>
      </c>
      <c r="I80" s="44" t="n">
        <f aca="false">'Hazard &amp; Exposure'!AO82</f>
        <v>8.9</v>
      </c>
      <c r="J80" s="44" t="n">
        <f aca="false">'Hazard &amp; Exposure'!AP82</f>
        <v>8.1</v>
      </c>
      <c r="K80" s="44" t="n">
        <f aca="false">'Hazard &amp; Exposure'!AQ82</f>
        <v>9.7</v>
      </c>
      <c r="L80" s="44" t="n">
        <f aca="false">'Hazard &amp; Exposure'!AR82</f>
        <v>6.1</v>
      </c>
      <c r="M80" s="44" t="n">
        <f aca="false">'Hazard &amp; Exposure'!AU82</f>
        <v>3</v>
      </c>
      <c r="N80" s="44" t="n">
        <f aca="false">'Hazard &amp; Exposure'!DC82</f>
        <v>7</v>
      </c>
      <c r="O80" s="41" t="n">
        <f aca="false">'Hazard &amp; Exposure'!DI82</f>
        <v>5.3</v>
      </c>
      <c r="P80" s="44" t="n">
        <f aca="false">'Hazard &amp; Exposure'!DE82</f>
        <v>7.6</v>
      </c>
      <c r="Q80" s="44" t="n">
        <f aca="false">'Hazard &amp; Exposure'!DH82</f>
        <v>0</v>
      </c>
      <c r="R80" s="41" t="n">
        <f aca="false">ROUND((10-GEOMEAN(((10-S80)/10*9+1),((10-W80)/10*9+1)))/9*10,1)</f>
        <v>3.3</v>
      </c>
      <c r="S80" s="41" t="n">
        <f aca="false">Vulnerability!O82</f>
        <v>3.2</v>
      </c>
      <c r="T80" s="45" t="n">
        <f aca="false">Vulnerability!E82</f>
        <v>3.9</v>
      </c>
      <c r="U80" s="45" t="n">
        <f aca="false">Vulnerability!H82</f>
        <v>4.8</v>
      </c>
      <c r="V80" s="45" t="n">
        <f aca="false">Vulnerability!N82</f>
        <v>0.1</v>
      </c>
      <c r="W80" s="41" t="n">
        <f aca="false">Vulnerability!AM82</f>
        <v>3.3</v>
      </c>
      <c r="X80" s="45" t="n">
        <f aca="false">Vulnerability!T82</f>
        <v>4.4</v>
      </c>
      <c r="Y80" s="46" t="n">
        <f aca="false">Vulnerability!AB82</f>
        <v>2.5</v>
      </c>
      <c r="Z80" s="46" t="n">
        <f aca="false">Vulnerability!AE82</f>
        <v>2.9</v>
      </c>
      <c r="AA80" s="46" t="n">
        <f aca="false">Vulnerability!AH82</f>
        <v>0.4</v>
      </c>
      <c r="AB80" s="46" t="n">
        <f aca="false">Vulnerability!AK82</f>
        <v>1.9</v>
      </c>
      <c r="AC80" s="45" t="n">
        <f aca="false">Vulnerability!AL82</f>
        <v>2</v>
      </c>
      <c r="AD80" s="41" t="n">
        <f aca="false">ROUND((10-GEOMEAN(((10-AE80)/10*9+1),((10-AH80)/10*9+1)))/9*10,1)</f>
        <v>4.4</v>
      </c>
      <c r="AE80" s="41" t="n">
        <f aca="false">'Lack of Coping Capacity'!H82</f>
        <v>4.3</v>
      </c>
      <c r="AF80" s="47" t="n">
        <f aca="false">'Lack of Coping Capacity'!D82</f>
        <v>3.3</v>
      </c>
      <c r="AG80" s="47" t="n">
        <f aca="false">'Lack of Coping Capacity'!G82</f>
        <v>5.3</v>
      </c>
      <c r="AH80" s="41" t="n">
        <f aca="false">'Lack of Coping Capacity'!AA82</f>
        <v>4.4</v>
      </c>
      <c r="AI80" s="47" t="n">
        <f aca="false">'Lack of Coping Capacity'!M82</f>
        <v>2.4</v>
      </c>
      <c r="AJ80" s="47" t="n">
        <f aca="false">'Lack of Coping Capacity'!R82</f>
        <v>4</v>
      </c>
      <c r="AK80" s="47" t="n">
        <f aca="false">'Lack of Coping Capacity'!Z82</f>
        <v>6.9</v>
      </c>
      <c r="AL80" s="48" t="n">
        <f aca="false">'Imputed and missing data hidden'!BX78</f>
        <v>3</v>
      </c>
      <c r="AM80" s="49" t="n">
        <f aca="false">AL80/51</f>
        <v>0.0588235294117647</v>
      </c>
      <c r="AN80" s="48" t="str">
        <f aca="false">IF(Q80&gt;=7,"YES","")</f>
        <v/>
      </c>
      <c r="AO80" s="50" t="n">
        <f aca="false">'Indicator Date hidden2'!BY79</f>
        <v>0.121621621621622</v>
      </c>
    </row>
    <row r="81" customFormat="false" ht="14.5" hidden="false" customHeight="false" outlineLevel="0" collapsed="false">
      <c r="A81" s="40" t="str">
        <f aca="false">'Indicator Data'!A83</f>
        <v>Iran</v>
      </c>
      <c r="B81" s="40" t="str">
        <f aca="false">'Indicator Data'!B83</f>
        <v>IRN</v>
      </c>
      <c r="C81" s="41" t="n">
        <f aca="false">ROUND(G81^(1/3)*R81^(1/3)*AD81^(1/3),1)</f>
        <v>5.1</v>
      </c>
      <c r="D81" s="41" t="str">
        <f aca="false">IF(C81&gt;=6.5,"Very High",IF(C81&gt;=5,"High",IF(C81&gt;=3.5,"Medium",IF(C81&gt;=2,"Low","Very Low"))))</f>
        <v>High</v>
      </c>
      <c r="E81" s="42" t="n">
        <f aca="false">_xlfn.RANK.EQ(C81,C$4:C$194)</f>
        <v>35</v>
      </c>
      <c r="F81" s="43" t="n">
        <f aca="false">VLOOKUP($B81,'Lack of Reliability Index'!$A$2:$H$192,8,0)</f>
        <v>3.70328638497653</v>
      </c>
      <c r="G81" s="41" t="n">
        <f aca="false">ROUND((10-GEOMEAN(((10-H81)/10*9+1),((10-O81)/10*9+1)))/9*10,1)</f>
        <v>6.7</v>
      </c>
      <c r="H81" s="41" t="n">
        <f aca="false">'Hazard &amp; Exposure'!DD83</f>
        <v>6.8</v>
      </c>
      <c r="I81" s="44" t="n">
        <f aca="false">'Hazard &amp; Exposure'!AO83</f>
        <v>9.6</v>
      </c>
      <c r="J81" s="44" t="n">
        <f aca="false">'Hazard &amp; Exposure'!AP83</f>
        <v>6.4</v>
      </c>
      <c r="K81" s="44" t="n">
        <f aca="false">'Hazard &amp; Exposure'!AQ83</f>
        <v>6.9</v>
      </c>
      <c r="L81" s="44" t="n">
        <f aca="false">'Hazard &amp; Exposure'!AR83</f>
        <v>1.8</v>
      </c>
      <c r="M81" s="44" t="n">
        <f aca="false">'Hazard &amp; Exposure'!AU83</f>
        <v>6</v>
      </c>
      <c r="N81" s="44" t="n">
        <f aca="false">'Hazard &amp; Exposure'!DC83</f>
        <v>6.4</v>
      </c>
      <c r="O81" s="41" t="n">
        <f aca="false">'Hazard &amp; Exposure'!DI83</f>
        <v>6.6</v>
      </c>
      <c r="P81" s="44" t="n">
        <f aca="false">'Hazard &amp; Exposure'!DE83</f>
        <v>9.4</v>
      </c>
      <c r="Q81" s="44" t="n">
        <f aca="false">'Hazard &amp; Exposure'!DH83</f>
        <v>0</v>
      </c>
      <c r="R81" s="41" t="n">
        <f aca="false">ROUND((10-GEOMEAN(((10-S81)/10*9+1),((10-W81)/10*9+1)))/9*10,1)</f>
        <v>4.4</v>
      </c>
      <c r="S81" s="41" t="n">
        <f aca="false">Vulnerability!O83</f>
        <v>2.5</v>
      </c>
      <c r="T81" s="45" t="n">
        <f aca="false">Vulnerability!E83</f>
        <v>2.3</v>
      </c>
      <c r="U81" s="45" t="n">
        <f aca="false">Vulnerability!H83</f>
        <v>5.1</v>
      </c>
      <c r="V81" s="45" t="n">
        <f aca="false">Vulnerability!N83</f>
        <v>0.1</v>
      </c>
      <c r="W81" s="41" t="n">
        <f aca="false">Vulnerability!AM83</f>
        <v>5.9</v>
      </c>
      <c r="X81" s="45" t="n">
        <f aca="false">Vulnerability!T83</f>
        <v>8.3</v>
      </c>
      <c r="Y81" s="46" t="n">
        <f aca="false">Vulnerability!AB83</f>
        <v>0.1</v>
      </c>
      <c r="Z81" s="46" t="n">
        <f aca="false">Vulnerability!AE83</f>
        <v>1</v>
      </c>
      <c r="AA81" s="46" t="n">
        <f aca="false">Vulnerability!AH83</f>
        <v>3</v>
      </c>
      <c r="AB81" s="46" t="n">
        <f aca="false">Vulnerability!AK83</f>
        <v>1.4</v>
      </c>
      <c r="AC81" s="45" t="n">
        <f aca="false">Vulnerability!AL83</f>
        <v>1.4</v>
      </c>
      <c r="AD81" s="41" t="n">
        <f aca="false">ROUND((10-GEOMEAN(((10-AE81)/10*9+1),((10-AH81)/10*9+1)))/9*10,1)</f>
        <v>4.6</v>
      </c>
      <c r="AE81" s="41" t="n">
        <f aca="false">'Lack of Coping Capacity'!H83</f>
        <v>5.9</v>
      </c>
      <c r="AF81" s="47" t="n">
        <f aca="false">'Lack of Coping Capacity'!D83</f>
        <v>4.4</v>
      </c>
      <c r="AG81" s="47" t="n">
        <f aca="false">'Lack of Coping Capacity'!G83</f>
        <v>7.3</v>
      </c>
      <c r="AH81" s="41" t="n">
        <f aca="false">'Lack of Coping Capacity'!AA83</f>
        <v>3</v>
      </c>
      <c r="AI81" s="47" t="n">
        <f aca="false">'Lack of Coping Capacity'!M83</f>
        <v>1.8</v>
      </c>
      <c r="AJ81" s="47" t="n">
        <f aca="false">'Lack of Coping Capacity'!R83</f>
        <v>3.6</v>
      </c>
      <c r="AK81" s="47" t="n">
        <f aca="false">'Lack of Coping Capacity'!Z83</f>
        <v>3.7</v>
      </c>
      <c r="AL81" s="48" t="n">
        <f aca="false">'Imputed and missing data hidden'!BX79</f>
        <v>6</v>
      </c>
      <c r="AM81" s="49" t="n">
        <f aca="false">AL81/51</f>
        <v>0.117647058823529</v>
      </c>
      <c r="AN81" s="48" t="str">
        <f aca="false">IF(Q81&gt;=7,"YES","")</f>
        <v/>
      </c>
      <c r="AO81" s="50" t="n">
        <f aca="false">'Indicator Date hidden2'!BY80</f>
        <v>0.394366197183099</v>
      </c>
    </row>
    <row r="82" customFormat="false" ht="14.5" hidden="false" customHeight="false" outlineLevel="0" collapsed="false">
      <c r="A82" s="40" t="str">
        <f aca="false">'Indicator Data'!A84</f>
        <v>Iraq</v>
      </c>
      <c r="B82" s="40" t="str">
        <f aca="false">'Indicator Data'!B84</f>
        <v>IRQ</v>
      </c>
      <c r="C82" s="41" t="n">
        <f aca="false">ROUND(G82^(1/3)*R82^(1/3)*AD82^(1/3),1)</f>
        <v>6.6</v>
      </c>
      <c r="D82" s="41" t="str">
        <f aca="false">IF(C82&gt;=6.5,"Very High",IF(C82&gt;=5,"High",IF(C82&gt;=3.5,"Medium",IF(C82&gt;=2,"Low","Very Low"))))</f>
        <v>Very High</v>
      </c>
      <c r="E82" s="42" t="n">
        <f aca="false">_xlfn.RANK.EQ(C82,C$4:C$194)</f>
        <v>18</v>
      </c>
      <c r="F82" s="43" t="n">
        <f aca="false">VLOOKUP($B82,'Lack of Reliability Index'!$A$2:$H$192,8,0)</f>
        <v>5.7037037037037</v>
      </c>
      <c r="G82" s="41" t="n">
        <f aca="false">ROUND((10-GEOMEAN(((10-H82)/10*9+1),((10-O82)/10*9+1)))/9*10,1)</f>
        <v>7.8</v>
      </c>
      <c r="H82" s="41" t="n">
        <f aca="false">'Hazard &amp; Exposure'!DD84</f>
        <v>6</v>
      </c>
      <c r="I82" s="44" t="n">
        <f aca="false">'Hazard &amp; Exposure'!AO84</f>
        <v>5.4</v>
      </c>
      <c r="J82" s="44" t="n">
        <f aca="false">'Hazard &amp; Exposure'!AP84</f>
        <v>9.5</v>
      </c>
      <c r="K82" s="44" t="n">
        <f aca="false">'Hazard &amp; Exposure'!AQ84</f>
        <v>0</v>
      </c>
      <c r="L82" s="44" t="n">
        <f aca="false">'Hazard &amp; Exposure'!AR84</f>
        <v>0</v>
      </c>
      <c r="M82" s="44" t="n">
        <f aca="false">'Hazard &amp; Exposure'!AU84</f>
        <v>7.2</v>
      </c>
      <c r="N82" s="44" t="n">
        <f aca="false">'Hazard &amp; Exposure'!DC84</f>
        <v>6.9</v>
      </c>
      <c r="O82" s="41" t="n">
        <f aca="false">'Hazard &amp; Exposure'!DI84</f>
        <v>9</v>
      </c>
      <c r="P82" s="44" t="n">
        <f aca="false">'Hazard &amp; Exposure'!DE84</f>
        <v>10</v>
      </c>
      <c r="Q82" s="44" t="n">
        <f aca="false">'Hazard &amp; Exposure'!DH84</f>
        <v>9</v>
      </c>
      <c r="R82" s="41" t="n">
        <f aca="false">ROUND((10-GEOMEAN(((10-S82)/10*9+1),((10-W82)/10*9+1)))/9*10,1)</f>
        <v>5.8</v>
      </c>
      <c r="S82" s="41" t="n">
        <f aca="false">Vulnerability!O84</f>
        <v>4</v>
      </c>
      <c r="T82" s="45" t="n">
        <f aca="false">Vulnerability!E84</f>
        <v>5.1</v>
      </c>
      <c r="U82" s="45" t="n">
        <f aca="false">Vulnerability!H84</f>
        <v>4.4</v>
      </c>
      <c r="V82" s="45" t="n">
        <f aca="false">Vulnerability!N84</f>
        <v>1.2</v>
      </c>
      <c r="W82" s="41" t="n">
        <f aca="false">Vulnerability!AM84</f>
        <v>7.1</v>
      </c>
      <c r="X82" s="45" t="n">
        <f aca="false">Vulnerability!T84</f>
        <v>8.8</v>
      </c>
      <c r="Y82" s="46" t="n">
        <f aca="false">Vulnerability!AB84</f>
        <v>0.4</v>
      </c>
      <c r="Z82" s="46" t="n">
        <f aca="false">Vulnerability!AE84</f>
        <v>1.4</v>
      </c>
      <c r="AA82" s="46" t="n">
        <f aca="false">Vulnerability!AH84</f>
        <v>8.1</v>
      </c>
      <c r="AB82" s="46" t="n">
        <f aca="false">Vulnerability!AK84</f>
        <v>4</v>
      </c>
      <c r="AC82" s="45" t="n">
        <f aca="false">Vulnerability!AL84</f>
        <v>4.2</v>
      </c>
      <c r="AD82" s="41" t="n">
        <f aca="false">ROUND((10-GEOMEAN(((10-AE82)/10*9+1),((10-AH82)/10*9+1)))/9*10,1)</f>
        <v>6.5</v>
      </c>
      <c r="AE82" s="41" t="n">
        <f aca="false">'Lack of Coping Capacity'!H84</f>
        <v>8.1</v>
      </c>
      <c r="AF82" s="47" t="n">
        <f aca="false">'Lack of Coping Capacity'!D84</f>
        <v>8.4</v>
      </c>
      <c r="AG82" s="47" t="n">
        <f aca="false">'Lack of Coping Capacity'!G84</f>
        <v>7.7</v>
      </c>
      <c r="AH82" s="41" t="n">
        <f aca="false">'Lack of Coping Capacity'!AA84</f>
        <v>3.9</v>
      </c>
      <c r="AI82" s="47" t="n">
        <f aca="false">'Lack of Coping Capacity'!M84</f>
        <v>3.1</v>
      </c>
      <c r="AJ82" s="47" t="n">
        <f aca="false">'Lack of Coping Capacity'!R84</f>
        <v>3.1</v>
      </c>
      <c r="AK82" s="47" t="n">
        <f aca="false">'Lack of Coping Capacity'!Z84</f>
        <v>5.6</v>
      </c>
      <c r="AL82" s="48" t="n">
        <f aca="false">'Imputed and missing data hidden'!BX80</f>
        <v>6</v>
      </c>
      <c r="AM82" s="49" t="n">
        <f aca="false">AL82/51</f>
        <v>0.117647058823529</v>
      </c>
      <c r="AN82" s="48" t="str">
        <f aca="false">IF(Q82&gt;=7,"YES","")</f>
        <v>YES</v>
      </c>
      <c r="AO82" s="50" t="n">
        <f aca="false">'Indicator Date hidden2'!BY81</f>
        <v>0.555555555555556</v>
      </c>
    </row>
    <row r="83" customFormat="false" ht="14.5" hidden="false" customHeight="false" outlineLevel="0" collapsed="false">
      <c r="A83" s="40" t="str">
        <f aca="false">'Indicator Data'!A85</f>
        <v>Ireland</v>
      </c>
      <c r="B83" s="40" t="str">
        <f aca="false">'Indicator Data'!B85</f>
        <v>IRL</v>
      </c>
      <c r="C83" s="41" t="n">
        <f aca="false">ROUND(G83^(1/3)*R83^(1/3)*AD83^(1/3),1)</f>
        <v>1.6</v>
      </c>
      <c r="D83" s="41" t="str">
        <f aca="false">IF(C83&gt;=6.5,"Very High",IF(C83&gt;=5,"High",IF(C83&gt;=3.5,"Medium",IF(C83&gt;=2,"Low","Very Low"))))</f>
        <v>Very Low</v>
      </c>
      <c r="E83" s="42" t="n">
        <f aca="false">_xlfn.RANK.EQ(C83,C$4:C$194)</f>
        <v>176</v>
      </c>
      <c r="F83" s="43" t="n">
        <f aca="false">VLOOKUP($B83,'Lack of Reliability Index'!$A$2:$H$192,8,0)</f>
        <v>4.21587301587302</v>
      </c>
      <c r="G83" s="41" t="n">
        <f aca="false">ROUND((10-GEOMEAN(((10-H83)/10*9+1),((10-O83)/10*9+1)))/9*10,1)</f>
        <v>1.3</v>
      </c>
      <c r="H83" s="41" t="n">
        <f aca="false">'Hazard &amp; Exposure'!DD85</f>
        <v>2.3</v>
      </c>
      <c r="I83" s="44" t="n">
        <f aca="false">'Hazard &amp; Exposure'!AO85</f>
        <v>0.1</v>
      </c>
      <c r="J83" s="44" t="n">
        <f aca="false">'Hazard &amp; Exposure'!AP85</f>
        <v>3.9</v>
      </c>
      <c r="K83" s="44" t="n">
        <f aca="false">'Hazard &amp; Exposure'!AQ85</f>
        <v>5.8</v>
      </c>
      <c r="L83" s="44" t="n">
        <f aca="false">'Hazard &amp; Exposure'!AR85</f>
        <v>0</v>
      </c>
      <c r="M83" s="44" t="n">
        <f aca="false">'Hazard &amp; Exposure'!AU85</f>
        <v>0.5</v>
      </c>
      <c r="N83" s="44" t="n">
        <f aca="false">'Hazard &amp; Exposure'!DC85</f>
        <v>1.5</v>
      </c>
      <c r="O83" s="41" t="n">
        <f aca="false">'Hazard &amp; Exposure'!DI85</f>
        <v>0.1</v>
      </c>
      <c r="P83" s="44" t="n">
        <f aca="false">'Hazard &amp; Exposure'!DE85</f>
        <v>0.1</v>
      </c>
      <c r="Q83" s="44" t="n">
        <f aca="false">'Hazard &amp; Exposure'!DH85</f>
        <v>0</v>
      </c>
      <c r="R83" s="41" t="n">
        <f aca="false">ROUND((10-GEOMEAN(((10-S83)/10*9+1),((10-W83)/10*9+1)))/9*10,1)</f>
        <v>2</v>
      </c>
      <c r="S83" s="41" t="n">
        <f aca="false">Vulnerability!O85</f>
        <v>0.3</v>
      </c>
      <c r="T83" s="45" t="n">
        <f aca="false">Vulnerability!E85</f>
        <v>0</v>
      </c>
      <c r="U83" s="45" t="n">
        <f aca="false">Vulnerability!H85</f>
        <v>1.3</v>
      </c>
      <c r="V83" s="45" t="n">
        <f aca="false">Vulnerability!N85</f>
        <v>0</v>
      </c>
      <c r="W83" s="41" t="n">
        <f aca="false">Vulnerability!AM85</f>
        <v>3.5</v>
      </c>
      <c r="X83" s="45" t="n">
        <f aca="false">Vulnerability!T85</f>
        <v>5.9</v>
      </c>
      <c r="Y83" s="46" t="n">
        <f aca="false">Vulnerability!AB85</f>
        <v>0.2</v>
      </c>
      <c r="Z83" s="46" t="n">
        <f aca="false">Vulnerability!AE85</f>
        <v>0.2</v>
      </c>
      <c r="AA83" s="46" t="n">
        <f aca="false">Vulnerability!AH85</f>
        <v>0</v>
      </c>
      <c r="AB83" s="46" t="n">
        <f aca="false">Vulnerability!AK85</f>
        <v>0</v>
      </c>
      <c r="AC83" s="45" t="n">
        <f aca="false">Vulnerability!AL85</f>
        <v>0.1</v>
      </c>
      <c r="AD83" s="41" t="n">
        <f aca="false">ROUND((10-GEOMEAN(((10-AE83)/10*9+1),((10-AH83)/10*9+1)))/9*10,1)</f>
        <v>1.7</v>
      </c>
      <c r="AE83" s="41" t="n">
        <f aca="false">'Lack of Coping Capacity'!H85</f>
        <v>2.3</v>
      </c>
      <c r="AF83" s="47" t="str">
        <f aca="false">'Lack of Coping Capacity'!D85</f>
        <v>x</v>
      </c>
      <c r="AG83" s="47" t="n">
        <f aca="false">'Lack of Coping Capacity'!G85</f>
        <v>2.3</v>
      </c>
      <c r="AH83" s="41" t="n">
        <f aca="false">'Lack of Coping Capacity'!AA85</f>
        <v>1.1</v>
      </c>
      <c r="AI83" s="47" t="n">
        <f aca="false">'Lack of Coping Capacity'!M85</f>
        <v>1.9</v>
      </c>
      <c r="AJ83" s="47" t="n">
        <f aca="false">'Lack of Coping Capacity'!R85</f>
        <v>0.5</v>
      </c>
      <c r="AK83" s="47" t="n">
        <f aca="false">'Lack of Coping Capacity'!Z85</f>
        <v>1</v>
      </c>
      <c r="AL83" s="48" t="n">
        <f aca="false">'Imputed and missing data hidden'!BX81</f>
        <v>12</v>
      </c>
      <c r="AM83" s="49" t="n">
        <f aca="false">AL83/51</f>
        <v>0.235294117647059</v>
      </c>
      <c r="AN83" s="48" t="str">
        <f aca="false">IF(Q83&gt;=7,"YES","")</f>
        <v/>
      </c>
      <c r="AO83" s="50" t="n">
        <f aca="false">'Indicator Date hidden2'!BY82</f>
        <v>0.190476190476191</v>
      </c>
    </row>
    <row r="84" customFormat="false" ht="14.5" hidden="false" customHeight="false" outlineLevel="0" collapsed="false">
      <c r="A84" s="40" t="str">
        <f aca="false">'Indicator Data'!A86</f>
        <v>Israel</v>
      </c>
      <c r="B84" s="40" t="str">
        <f aca="false">'Indicator Data'!B86</f>
        <v>ISR</v>
      </c>
      <c r="C84" s="41" t="n">
        <f aca="false">ROUND(G84^(1/3)*R84^(1/3)*AD84^(1/3),1)</f>
        <v>2.8</v>
      </c>
      <c r="D84" s="41" t="str">
        <f aca="false">IF(C84&gt;=6.5,"Very High",IF(C84&gt;=5,"High",IF(C84&gt;=3.5,"Medium",IF(C84&gt;=2,"Low","Very Low"))))</f>
        <v>Low</v>
      </c>
      <c r="E84" s="42" t="n">
        <f aca="false">_xlfn.RANK.EQ(C84,C$4:C$194)</f>
        <v>124</v>
      </c>
      <c r="F84" s="43" t="n">
        <f aca="false">VLOOKUP($B84,'Lack of Reliability Index'!$A$2:$H$192,8,0)</f>
        <v>6.16129032258065</v>
      </c>
      <c r="G84" s="41" t="n">
        <f aca="false">ROUND((10-GEOMEAN(((10-H84)/10*9+1),((10-O84)/10*9+1)))/9*10,1)</f>
        <v>5.9</v>
      </c>
      <c r="H84" s="41" t="n">
        <f aca="false">'Hazard &amp; Exposure'!DD86</f>
        <v>4.6</v>
      </c>
      <c r="I84" s="44" t="n">
        <f aca="false">'Hazard &amp; Exposure'!AO86</f>
        <v>7.3</v>
      </c>
      <c r="J84" s="44" t="n">
        <f aca="false">'Hazard &amp; Exposure'!AP86</f>
        <v>2.3</v>
      </c>
      <c r="K84" s="44" t="n">
        <f aca="false">'Hazard &amp; Exposure'!AQ86</f>
        <v>6.2</v>
      </c>
      <c r="L84" s="44" t="n">
        <f aca="false">'Hazard &amp; Exposure'!AR86</f>
        <v>0</v>
      </c>
      <c r="M84" s="44" t="n">
        <f aca="false">'Hazard &amp; Exposure'!AU86</f>
        <v>5.3</v>
      </c>
      <c r="N84" s="44" t="n">
        <f aca="false">'Hazard &amp; Exposure'!DC86</f>
        <v>4</v>
      </c>
      <c r="O84" s="41" t="n">
        <f aca="false">'Hazard &amp; Exposure'!DI86</f>
        <v>7</v>
      </c>
      <c r="P84" s="44" t="n">
        <f aca="false">'Hazard &amp; Exposure'!DE86</f>
        <v>1.1</v>
      </c>
      <c r="Q84" s="44" t="n">
        <f aca="false">'Hazard &amp; Exposure'!DH86</f>
        <v>7</v>
      </c>
      <c r="R84" s="41" t="n">
        <f aca="false">ROUND((10-GEOMEAN(((10-S84)/10*9+1),((10-W84)/10*9+1)))/9*10,1)</f>
        <v>1.7</v>
      </c>
      <c r="S84" s="41" t="n">
        <f aca="false">Vulnerability!O86</f>
        <v>0.7</v>
      </c>
      <c r="T84" s="45" t="n">
        <f aca="false">Vulnerability!E86</f>
        <v>0</v>
      </c>
      <c r="U84" s="45" t="n">
        <f aca="false">Vulnerability!H86</f>
        <v>2.5</v>
      </c>
      <c r="V84" s="45" t="n">
        <f aca="false">Vulnerability!N86</f>
        <v>0.1</v>
      </c>
      <c r="W84" s="41" t="n">
        <f aca="false">Vulnerability!AM86</f>
        <v>2.6</v>
      </c>
      <c r="X84" s="45" t="n">
        <f aca="false">Vulnerability!T86</f>
        <v>4.5</v>
      </c>
      <c r="Y84" s="46" t="n">
        <f aca="false">Vulnerability!AB86</f>
        <v>0</v>
      </c>
      <c r="Z84" s="46" t="n">
        <f aca="false">Vulnerability!AE86</f>
        <v>0.3</v>
      </c>
      <c r="AA84" s="46" t="n">
        <f aca="false">Vulnerability!AH86</f>
        <v>0</v>
      </c>
      <c r="AB84" s="46" t="n">
        <f aca="false">Vulnerability!AK86</f>
        <v>0</v>
      </c>
      <c r="AC84" s="45" t="n">
        <f aca="false">Vulnerability!AL86</f>
        <v>0.1</v>
      </c>
      <c r="AD84" s="41" t="n">
        <f aca="false">ROUND((10-GEOMEAN(((10-AE84)/10*9+1),((10-AH84)/10*9+1)))/9*10,1)</f>
        <v>2.2</v>
      </c>
      <c r="AE84" s="41" t="n">
        <f aca="false">'Lack of Coping Capacity'!H86</f>
        <v>3.5</v>
      </c>
      <c r="AF84" s="47" t="str">
        <f aca="false">'Lack of Coping Capacity'!D86</f>
        <v>x</v>
      </c>
      <c r="AG84" s="47" t="n">
        <f aca="false">'Lack of Coping Capacity'!G86</f>
        <v>3.5</v>
      </c>
      <c r="AH84" s="41" t="n">
        <f aca="false">'Lack of Coping Capacity'!AA86</f>
        <v>0.6</v>
      </c>
      <c r="AI84" s="47" t="n">
        <f aca="false">'Lack of Coping Capacity'!M86</f>
        <v>1.3</v>
      </c>
      <c r="AJ84" s="47" t="n">
        <f aca="false">'Lack of Coping Capacity'!R86</f>
        <v>0</v>
      </c>
      <c r="AK84" s="47" t="n">
        <f aca="false">'Lack of Coping Capacity'!Z86</f>
        <v>0.6</v>
      </c>
      <c r="AL84" s="48" t="n">
        <f aca="false">'Imputed and missing data hidden'!BX82</f>
        <v>13</v>
      </c>
      <c r="AM84" s="49" t="n">
        <f aca="false">AL84/51</f>
        <v>0.254901960784314</v>
      </c>
      <c r="AN84" s="48" t="str">
        <f aca="false">IF(Q84&gt;=7,"YES","")</f>
        <v>YES</v>
      </c>
      <c r="AO84" s="50" t="n">
        <f aca="false">'Indicator Date hidden2'!BY83</f>
        <v>0.274193548387097</v>
      </c>
    </row>
    <row r="85" customFormat="false" ht="14.5" hidden="false" customHeight="false" outlineLevel="0" collapsed="false">
      <c r="A85" s="40" t="str">
        <f aca="false">'Indicator Data'!A87</f>
        <v>Italy</v>
      </c>
      <c r="B85" s="40" t="str">
        <f aca="false">'Indicator Data'!B87</f>
        <v>ITA</v>
      </c>
      <c r="C85" s="41" t="n">
        <f aca="false">ROUND(G85^(1/3)*R85^(1/3)*AD85^(1/3),1)</f>
        <v>2.6</v>
      </c>
      <c r="D85" s="41" t="str">
        <f aca="false">IF(C85&gt;=6.5,"Very High",IF(C85&gt;=5,"High",IF(C85&gt;=3.5,"Medium",IF(C85&gt;=2,"Low","Very Low"))))</f>
        <v>Low</v>
      </c>
      <c r="E85" s="42" t="n">
        <f aca="false">_xlfn.RANK.EQ(C85,C$4:C$194)</f>
        <v>132</v>
      </c>
      <c r="F85" s="43" t="n">
        <f aca="false">VLOOKUP($B85,'Lack of Reliability Index'!$A$2:$H$192,8,0)</f>
        <v>3.45050505050505</v>
      </c>
      <c r="G85" s="41" t="n">
        <f aca="false">ROUND((10-GEOMEAN(((10-H85)/10*9+1),((10-O85)/10*9+1)))/9*10,1)</f>
        <v>3</v>
      </c>
      <c r="H85" s="41" t="n">
        <f aca="false">'Hazard &amp; Exposure'!DD87</f>
        <v>5.1</v>
      </c>
      <c r="I85" s="44" t="n">
        <f aca="false">'Hazard &amp; Exposure'!AO87</f>
        <v>8.6</v>
      </c>
      <c r="J85" s="44" t="n">
        <f aca="false">'Hazard &amp; Exposure'!AP87</f>
        <v>5.4</v>
      </c>
      <c r="K85" s="44" t="n">
        <f aca="false">'Hazard &amp; Exposure'!AQ87</f>
        <v>7.4</v>
      </c>
      <c r="L85" s="44" t="n">
        <f aca="false">'Hazard &amp; Exposure'!AR87</f>
        <v>0</v>
      </c>
      <c r="M85" s="44" t="n">
        <f aca="false">'Hazard &amp; Exposure'!AU87</f>
        <v>1.9</v>
      </c>
      <c r="N85" s="44" t="n">
        <f aca="false">'Hazard &amp; Exposure'!DC87</f>
        <v>2.1</v>
      </c>
      <c r="O85" s="41" t="n">
        <f aca="false">'Hazard &amp; Exposure'!DI87</f>
        <v>0.1</v>
      </c>
      <c r="P85" s="44" t="n">
        <f aca="false">'Hazard &amp; Exposure'!DE87</f>
        <v>0.2</v>
      </c>
      <c r="Q85" s="44" t="n">
        <f aca="false">'Hazard &amp; Exposure'!DH87</f>
        <v>0</v>
      </c>
      <c r="R85" s="41" t="n">
        <f aca="false">ROUND((10-GEOMEAN(((10-S85)/10*9+1),((10-W85)/10*9+1)))/9*10,1)</f>
        <v>2.6</v>
      </c>
      <c r="S85" s="41" t="n">
        <f aca="false">Vulnerability!O87</f>
        <v>0.6</v>
      </c>
      <c r="T85" s="45" t="n">
        <f aca="false">Vulnerability!E87</f>
        <v>0.2</v>
      </c>
      <c r="U85" s="45" t="n">
        <f aca="false">Vulnerability!H87</f>
        <v>1.8</v>
      </c>
      <c r="V85" s="45" t="n">
        <f aca="false">Vulnerability!N87</f>
        <v>0.1</v>
      </c>
      <c r="W85" s="41" t="n">
        <f aca="false">Vulnerability!AM87</f>
        <v>4.2</v>
      </c>
      <c r="X85" s="45" t="n">
        <f aca="false">Vulnerability!T87</f>
        <v>6.7</v>
      </c>
      <c r="Y85" s="46" t="n">
        <f aca="false">Vulnerability!AB87</f>
        <v>0.2</v>
      </c>
      <c r="Z85" s="46" t="n">
        <f aca="false">Vulnerability!AE87</f>
        <v>0.2</v>
      </c>
      <c r="AA85" s="46" t="n">
        <f aca="false">Vulnerability!AH87</f>
        <v>0</v>
      </c>
      <c r="AB85" s="46" t="n">
        <f aca="false">Vulnerability!AK87</f>
        <v>0.8</v>
      </c>
      <c r="AC85" s="45" t="n">
        <f aca="false">Vulnerability!AL87</f>
        <v>0.3</v>
      </c>
      <c r="AD85" s="41" t="n">
        <f aca="false">ROUND((10-GEOMEAN(((10-AE85)/10*9+1),((10-AH85)/10*9+1)))/9*10,1)</f>
        <v>2.2</v>
      </c>
      <c r="AE85" s="41" t="n">
        <f aca="false">'Lack of Coping Capacity'!H87</f>
        <v>3.4</v>
      </c>
      <c r="AF85" s="47" t="n">
        <f aca="false">'Lack of Coping Capacity'!D87</f>
        <v>2.4</v>
      </c>
      <c r="AG85" s="47" t="n">
        <f aca="false">'Lack of Coping Capacity'!G87</f>
        <v>4.3</v>
      </c>
      <c r="AH85" s="41" t="n">
        <f aca="false">'Lack of Coping Capacity'!AA87</f>
        <v>0.7</v>
      </c>
      <c r="AI85" s="47" t="n">
        <f aca="false">'Lack of Coping Capacity'!M87</f>
        <v>1.7</v>
      </c>
      <c r="AJ85" s="47" t="n">
        <f aca="false">'Lack of Coping Capacity'!R87</f>
        <v>0</v>
      </c>
      <c r="AK85" s="47" t="n">
        <f aca="false">'Lack of Coping Capacity'!Z87</f>
        <v>0.4</v>
      </c>
      <c r="AL85" s="48" t="n">
        <f aca="false">'Imputed and missing data hidden'!BX83</f>
        <v>9</v>
      </c>
      <c r="AM85" s="49" t="n">
        <f aca="false">AL85/51</f>
        <v>0.176470588235294</v>
      </c>
      <c r="AN85" s="48" t="str">
        <f aca="false">IF(Q85&gt;=7,"YES","")</f>
        <v/>
      </c>
      <c r="AO85" s="50" t="n">
        <f aca="false">'Indicator Date hidden2'!BY84</f>
        <v>0.196969696969697</v>
      </c>
    </row>
    <row r="86" customFormat="false" ht="14.5" hidden="false" customHeight="false" outlineLevel="0" collapsed="false">
      <c r="A86" s="40" t="str">
        <f aca="false">'Indicator Data'!A88</f>
        <v>Jamaica</v>
      </c>
      <c r="B86" s="40" t="str">
        <f aca="false">'Indicator Data'!B88</f>
        <v>JAM</v>
      </c>
      <c r="C86" s="41" t="n">
        <f aca="false">ROUND(G86^(1/3)*R86^(1/3)*AD86^(1/3),1)</f>
        <v>3.1</v>
      </c>
      <c r="D86" s="41" t="str">
        <f aca="false">IF(C86&gt;=6.5,"Very High",IF(C86&gt;=5,"High",IF(C86&gt;=3.5,"Medium",IF(C86&gt;=2,"Low","Very Low"))))</f>
        <v>Low</v>
      </c>
      <c r="E86" s="42" t="n">
        <f aca="false">_xlfn.RANK.EQ(C86,C$4:C$194)</f>
        <v>112</v>
      </c>
      <c r="F86" s="43" t="n">
        <f aca="false">VLOOKUP($B86,'Lack of Reliability Index'!$A$2:$H$192,8,0)</f>
        <v>5.4962962962963</v>
      </c>
      <c r="G86" s="41" t="n">
        <f aca="false">ROUND((10-GEOMEAN(((10-H86)/10*9+1),((10-O86)/10*9+1)))/9*10,1)</f>
        <v>3.2</v>
      </c>
      <c r="H86" s="41" t="n">
        <f aca="false">'Hazard &amp; Exposure'!DD88</f>
        <v>5.4</v>
      </c>
      <c r="I86" s="44" t="n">
        <f aca="false">'Hazard &amp; Exposure'!AO88</f>
        <v>9.1</v>
      </c>
      <c r="J86" s="44" t="n">
        <f aca="false">'Hazard &amp; Exposure'!AP88</f>
        <v>3.1</v>
      </c>
      <c r="K86" s="44" t="n">
        <f aca="false">'Hazard &amp; Exposure'!AQ88</f>
        <v>0</v>
      </c>
      <c r="L86" s="44" t="n">
        <f aca="false">'Hazard &amp; Exposure'!AR88</f>
        <v>7.2</v>
      </c>
      <c r="M86" s="44" t="n">
        <f aca="false">'Hazard &amp; Exposure'!AU88</f>
        <v>2.9</v>
      </c>
      <c r="N86" s="44" t="n">
        <f aca="false">'Hazard &amp; Exposure'!DC88</f>
        <v>5.2</v>
      </c>
      <c r="O86" s="41" t="n">
        <f aca="false">'Hazard &amp; Exposure'!DI88</f>
        <v>0.1</v>
      </c>
      <c r="P86" s="44" t="n">
        <f aca="false">'Hazard &amp; Exposure'!DE88</f>
        <v>0.2</v>
      </c>
      <c r="Q86" s="44" t="n">
        <f aca="false">'Hazard &amp; Exposure'!DH88</f>
        <v>0</v>
      </c>
      <c r="R86" s="41" t="n">
        <f aca="false">ROUND((10-GEOMEAN(((10-S86)/10*9+1),((10-W86)/10*9+1)))/9*10,1)</f>
        <v>2.5</v>
      </c>
      <c r="S86" s="41" t="n">
        <f aca="false">Vulnerability!O88</f>
        <v>4.1</v>
      </c>
      <c r="T86" s="45" t="n">
        <f aca="false">Vulnerability!E88</f>
        <v>4</v>
      </c>
      <c r="U86" s="45" t="n">
        <f aca="false">Vulnerability!H88</f>
        <v>5.3</v>
      </c>
      <c r="V86" s="45" t="n">
        <f aca="false">Vulnerability!N88</f>
        <v>2.9</v>
      </c>
      <c r="W86" s="41" t="n">
        <f aca="false">Vulnerability!AM88</f>
        <v>0.6</v>
      </c>
      <c r="X86" s="45" t="n">
        <f aca="false">Vulnerability!T88</f>
        <v>0</v>
      </c>
      <c r="Y86" s="46" t="n">
        <f aca="false">Vulnerability!AB88</f>
        <v>0.9</v>
      </c>
      <c r="Z86" s="46" t="n">
        <f aca="false">Vulnerability!AE88</f>
        <v>0.8</v>
      </c>
      <c r="AA86" s="46" t="n">
        <f aca="false">Vulnerability!AH88</f>
        <v>0</v>
      </c>
      <c r="AB86" s="46" t="n">
        <f aca="false">Vulnerability!AK88</f>
        <v>2.7</v>
      </c>
      <c r="AC86" s="45" t="n">
        <f aca="false">Vulnerability!AL88</f>
        <v>1.2</v>
      </c>
      <c r="AD86" s="41" t="n">
        <f aca="false">ROUND((10-GEOMEAN(((10-AE86)/10*9+1),((10-AH86)/10*9+1)))/9*10,1)</f>
        <v>3.6</v>
      </c>
      <c r="AE86" s="41" t="n">
        <f aca="false">'Lack of Coping Capacity'!H88</f>
        <v>4.1</v>
      </c>
      <c r="AF86" s="47" t="n">
        <f aca="false">'Lack of Coping Capacity'!D88</f>
        <v>3.3</v>
      </c>
      <c r="AG86" s="47" t="n">
        <f aca="false">'Lack of Coping Capacity'!G88</f>
        <v>4.9</v>
      </c>
      <c r="AH86" s="41" t="n">
        <f aca="false">'Lack of Coping Capacity'!AA88</f>
        <v>3</v>
      </c>
      <c r="AI86" s="47" t="n">
        <f aca="false">'Lack of Coping Capacity'!M88</f>
        <v>2.8</v>
      </c>
      <c r="AJ86" s="47" t="n">
        <f aca="false">'Lack of Coping Capacity'!R88</f>
        <v>1.9</v>
      </c>
      <c r="AK86" s="47" t="n">
        <f aca="false">'Lack of Coping Capacity'!Z88</f>
        <v>4.2</v>
      </c>
      <c r="AL86" s="48" t="n">
        <f aca="false">'Imputed and missing data hidden'!BX84</f>
        <v>7</v>
      </c>
      <c r="AM86" s="49" t="n">
        <f aca="false">AL86/51</f>
        <v>0.137254901960784</v>
      </c>
      <c r="AN86" s="48" t="str">
        <f aca="false">IF(Q86&gt;=7,"YES","")</f>
        <v/>
      </c>
      <c r="AO86" s="50" t="n">
        <f aca="false">'Indicator Date hidden2'!BY85</f>
        <v>0.680555555555556</v>
      </c>
    </row>
    <row r="87" customFormat="false" ht="14.5" hidden="false" customHeight="false" outlineLevel="0" collapsed="false">
      <c r="A87" s="40" t="str">
        <f aca="false">'Indicator Data'!A89</f>
        <v>Japan</v>
      </c>
      <c r="B87" s="40" t="str">
        <f aca="false">'Indicator Data'!B89</f>
        <v>JPN</v>
      </c>
      <c r="C87" s="41" t="n">
        <f aca="false">ROUND(G87^(1/3)*R87^(1/3)*AD87^(1/3),1)</f>
        <v>2.2</v>
      </c>
      <c r="D87" s="41" t="str">
        <f aca="false">IF(C87&gt;=6.5,"Very High",IF(C87&gt;=5,"High",IF(C87&gt;=3.5,"Medium",IF(C87&gt;=2,"Low","Very Low"))))</f>
        <v>Low</v>
      </c>
      <c r="E87" s="42" t="n">
        <f aca="false">_xlfn.RANK.EQ(C87,C$4:C$194)</f>
        <v>150</v>
      </c>
      <c r="F87" s="43" t="n">
        <f aca="false">VLOOKUP($B87,'Lack of Reliability Index'!$A$2:$H$192,8,0)</f>
        <v>4.58181818181818</v>
      </c>
      <c r="G87" s="41" t="n">
        <f aca="false">ROUND((10-GEOMEAN(((10-H87)/10*9+1),((10-O87)/10*9+1)))/9*10,1)</f>
        <v>5.4</v>
      </c>
      <c r="H87" s="41" t="n">
        <f aca="false">'Hazard &amp; Exposure'!DD89</f>
        <v>8.1</v>
      </c>
      <c r="I87" s="44" t="n">
        <f aca="false">'Hazard &amp; Exposure'!AO89</f>
        <v>10</v>
      </c>
      <c r="J87" s="44" t="n">
        <f aca="false">'Hazard &amp; Exposure'!AP89</f>
        <v>3.9</v>
      </c>
      <c r="K87" s="44" t="n">
        <f aca="false">'Hazard &amp; Exposure'!AQ89</f>
        <v>10</v>
      </c>
      <c r="L87" s="44" t="n">
        <f aca="false">'Hazard &amp; Exposure'!AR89</f>
        <v>10</v>
      </c>
      <c r="M87" s="44" t="n">
        <f aca="false">'Hazard &amp; Exposure'!AU89</f>
        <v>0.5</v>
      </c>
      <c r="N87" s="44" t="n">
        <f aca="false">'Hazard &amp; Exposure'!DC89</f>
        <v>3.5</v>
      </c>
      <c r="O87" s="41" t="n">
        <f aca="false">'Hazard &amp; Exposure'!DI89</f>
        <v>0.1</v>
      </c>
      <c r="P87" s="44" t="n">
        <f aca="false">'Hazard &amp; Exposure'!DE89</f>
        <v>0.2</v>
      </c>
      <c r="Q87" s="44" t="n">
        <f aca="false">'Hazard &amp; Exposure'!DH89</f>
        <v>0</v>
      </c>
      <c r="R87" s="41" t="n">
        <f aca="false">ROUND((10-GEOMEAN(((10-S87)/10*9+1),((10-W87)/10*9+1)))/9*10,1)</f>
        <v>1.3</v>
      </c>
      <c r="S87" s="41" t="n">
        <f aca="false">Vulnerability!O89</f>
        <v>0.4</v>
      </c>
      <c r="T87" s="45" t="n">
        <f aca="false">Vulnerability!E89</f>
        <v>0</v>
      </c>
      <c r="U87" s="45" t="n">
        <f aca="false">Vulnerability!H89</f>
        <v>1.7</v>
      </c>
      <c r="V87" s="45" t="n">
        <f aca="false">Vulnerability!N89</f>
        <v>0</v>
      </c>
      <c r="W87" s="41" t="n">
        <f aca="false">Vulnerability!AM89</f>
        <v>2.1</v>
      </c>
      <c r="X87" s="45" t="n">
        <f aca="false">Vulnerability!T89</f>
        <v>3.1</v>
      </c>
      <c r="Y87" s="46" t="n">
        <f aca="false">Vulnerability!AB89</f>
        <v>0.1</v>
      </c>
      <c r="Z87" s="46" t="n">
        <f aca="false">Vulnerability!AE89</f>
        <v>0.5</v>
      </c>
      <c r="AA87" s="46" t="n">
        <f aca="false">Vulnerability!AH89</f>
        <v>0.1</v>
      </c>
      <c r="AB87" s="46" t="n">
        <f aca="false">Vulnerability!AK89</f>
        <v>2.8</v>
      </c>
      <c r="AC87" s="45" t="n">
        <f aca="false">Vulnerability!AL89</f>
        <v>0.9</v>
      </c>
      <c r="AD87" s="41" t="n">
        <f aca="false">ROUND((10-GEOMEAN(((10-AE87)/10*9+1),((10-AH87)/10*9+1)))/9*10,1)</f>
        <v>1.5</v>
      </c>
      <c r="AE87" s="41" t="n">
        <f aca="false">'Lack of Coping Capacity'!H89</f>
        <v>2.1</v>
      </c>
      <c r="AF87" s="47" t="n">
        <f aca="false">'Lack of Coping Capacity'!D89</f>
        <v>1.9</v>
      </c>
      <c r="AG87" s="47" t="n">
        <f aca="false">'Lack of Coping Capacity'!G89</f>
        <v>2.3</v>
      </c>
      <c r="AH87" s="41" t="n">
        <f aca="false">'Lack of Coping Capacity'!AA89</f>
        <v>0.8</v>
      </c>
      <c r="AI87" s="47" t="n">
        <f aca="false">'Lack of Coping Capacity'!M89</f>
        <v>1.1</v>
      </c>
      <c r="AJ87" s="47" t="n">
        <f aca="false">'Lack of Coping Capacity'!R89</f>
        <v>0.1</v>
      </c>
      <c r="AK87" s="47" t="n">
        <f aca="false">'Lack of Coping Capacity'!Z89</f>
        <v>1.2</v>
      </c>
      <c r="AL87" s="48" t="n">
        <f aca="false">'Imputed and missing data hidden'!BX85</f>
        <v>9</v>
      </c>
      <c r="AM87" s="49" t="n">
        <f aca="false">AL87/51</f>
        <v>0.176470588235294</v>
      </c>
      <c r="AN87" s="48" t="str">
        <f aca="false">IF(Q87&gt;=7,"YES","")</f>
        <v/>
      </c>
      <c r="AO87" s="50" t="n">
        <f aca="false">'Indicator Date hidden2'!BY86</f>
        <v>0.409090909090909</v>
      </c>
    </row>
    <row r="88" customFormat="false" ht="14.5" hidden="false" customHeight="false" outlineLevel="0" collapsed="false">
      <c r="A88" s="40" t="str">
        <f aca="false">'Indicator Data'!A90</f>
        <v>Jordan</v>
      </c>
      <c r="B88" s="40" t="str">
        <f aca="false">'Indicator Data'!B90</f>
        <v>JOR</v>
      </c>
      <c r="C88" s="41" t="n">
        <f aca="false">ROUND(G88^(1/3)*R88^(1/3)*AD88^(1/3),1)</f>
        <v>4.2</v>
      </c>
      <c r="D88" s="41" t="str">
        <f aca="false">IF(C88&gt;=6.5,"Very High",IF(C88&gt;=5,"High",IF(C88&gt;=3.5,"Medium",IF(C88&gt;=2,"Low","Very Low"))))</f>
        <v>Medium</v>
      </c>
      <c r="E88" s="42" t="n">
        <f aca="false">_xlfn.RANK.EQ(C88,C$4:C$194)</f>
        <v>68</v>
      </c>
      <c r="F88" s="43" t="n">
        <f aca="false">VLOOKUP($B88,'Lack of Reliability Index'!$A$2:$H$192,8,0)</f>
        <v>3.32769953051643</v>
      </c>
      <c r="G88" s="41" t="n">
        <f aca="false">ROUND((10-GEOMEAN(((10-H88)/10*9+1),((10-O88)/10*9+1)))/9*10,1)</f>
        <v>2.7</v>
      </c>
      <c r="H88" s="41" t="n">
        <f aca="false">'Hazard &amp; Exposure'!DD90</f>
        <v>4.1</v>
      </c>
      <c r="I88" s="44" t="n">
        <f aca="false">'Hazard &amp; Exposure'!AO90</f>
        <v>7.7</v>
      </c>
      <c r="J88" s="44" t="n">
        <f aca="false">'Hazard &amp; Exposure'!AP90</f>
        <v>2.6</v>
      </c>
      <c r="K88" s="44" t="n">
        <f aca="false">'Hazard &amp; Exposure'!AQ90</f>
        <v>0</v>
      </c>
      <c r="L88" s="44" t="n">
        <f aca="false">'Hazard &amp; Exposure'!AR90</f>
        <v>0</v>
      </c>
      <c r="M88" s="44" t="n">
        <f aca="false">'Hazard &amp; Exposure'!AU90</f>
        <v>6.7</v>
      </c>
      <c r="N88" s="44" t="n">
        <f aca="false">'Hazard &amp; Exposure'!DC90</f>
        <v>3.9</v>
      </c>
      <c r="O88" s="41" t="n">
        <f aca="false">'Hazard &amp; Exposure'!DI90</f>
        <v>1</v>
      </c>
      <c r="P88" s="44" t="n">
        <f aca="false">'Hazard &amp; Exposure'!DE90</f>
        <v>1.4</v>
      </c>
      <c r="Q88" s="44" t="n">
        <f aca="false">'Hazard &amp; Exposure'!DH90</f>
        <v>0</v>
      </c>
      <c r="R88" s="41" t="n">
        <f aca="false">ROUND((10-GEOMEAN(((10-S88)/10*9+1),((10-W88)/10*9+1)))/9*10,1)</f>
        <v>6.2</v>
      </c>
      <c r="S88" s="41" t="n">
        <f aca="false">Vulnerability!O90</f>
        <v>3.6</v>
      </c>
      <c r="T88" s="45" t="n">
        <f aca="false">Vulnerability!E90</f>
        <v>2.2</v>
      </c>
      <c r="U88" s="45" t="n">
        <f aca="false">Vulnerability!H90</f>
        <v>4.1</v>
      </c>
      <c r="V88" s="45" t="n">
        <f aca="false">Vulnerability!N90</f>
        <v>5.9</v>
      </c>
      <c r="W88" s="41" t="n">
        <f aca="false">Vulnerability!AM90</f>
        <v>7.9</v>
      </c>
      <c r="X88" s="45" t="n">
        <f aca="false">Vulnerability!T90</f>
        <v>10</v>
      </c>
      <c r="Y88" s="46" t="n">
        <f aca="false">Vulnerability!AB90</f>
        <v>0.1</v>
      </c>
      <c r="Z88" s="46" t="n">
        <f aca="false">Vulnerability!AE90</f>
        <v>0.9</v>
      </c>
      <c r="AA88" s="46" t="n">
        <f aca="false">Vulnerability!AH90</f>
        <v>0</v>
      </c>
      <c r="AB88" s="46" t="n">
        <f aca="false">Vulnerability!AK90</f>
        <v>4.8</v>
      </c>
      <c r="AC88" s="45" t="n">
        <f aca="false">Vulnerability!AL90</f>
        <v>1.7</v>
      </c>
      <c r="AD88" s="41" t="n">
        <f aca="false">ROUND((10-GEOMEAN(((10-AE88)/10*9+1),((10-AH88)/10*9+1)))/9*10,1)</f>
        <v>4.4</v>
      </c>
      <c r="AE88" s="41" t="n">
        <f aca="false">'Lack of Coping Capacity'!H90</f>
        <v>5.6</v>
      </c>
      <c r="AF88" s="47" t="n">
        <f aca="false">'Lack of Coping Capacity'!D90</f>
        <v>6.1</v>
      </c>
      <c r="AG88" s="47" t="n">
        <f aca="false">'Lack of Coping Capacity'!G90</f>
        <v>5</v>
      </c>
      <c r="AH88" s="41" t="n">
        <f aca="false">'Lack of Coping Capacity'!AA90</f>
        <v>2.9</v>
      </c>
      <c r="AI88" s="47" t="n">
        <f aca="false">'Lack of Coping Capacity'!M90</f>
        <v>2.6</v>
      </c>
      <c r="AJ88" s="47" t="n">
        <f aca="false">'Lack of Coping Capacity'!R90</f>
        <v>2.4</v>
      </c>
      <c r="AK88" s="47" t="n">
        <f aca="false">'Lack of Coping Capacity'!Z90</f>
        <v>3.7</v>
      </c>
      <c r="AL88" s="48" t="n">
        <f aca="false">'Imputed and missing data hidden'!BX86</f>
        <v>6</v>
      </c>
      <c r="AM88" s="49" t="n">
        <f aca="false">AL88/51</f>
        <v>0.117647058823529</v>
      </c>
      <c r="AN88" s="48" t="str">
        <f aca="false">IF(Q88&gt;=7,"YES","")</f>
        <v/>
      </c>
      <c r="AO88" s="50" t="n">
        <f aca="false">'Indicator Date hidden2'!BY87</f>
        <v>0.323943661971831</v>
      </c>
    </row>
    <row r="89" customFormat="false" ht="14.5" hidden="false" customHeight="false" outlineLevel="0" collapsed="false">
      <c r="A89" s="40" t="str">
        <f aca="false">'Indicator Data'!A91</f>
        <v>Kazakhstan</v>
      </c>
      <c r="B89" s="40" t="str">
        <f aca="false">'Indicator Data'!B91</f>
        <v>KAZ</v>
      </c>
      <c r="C89" s="41" t="n">
        <f aca="false">ROUND(G89^(1/3)*R89^(1/3)*AD89^(1/3),1)</f>
        <v>1.8</v>
      </c>
      <c r="D89" s="41" t="str">
        <f aca="false">IF(C89&gt;=6.5,"Very High",IF(C89&gt;=5,"High",IF(C89&gt;=3.5,"Medium",IF(C89&gt;=2,"Low","Very Low"))))</f>
        <v>Very Low</v>
      </c>
      <c r="E89" s="42" t="n">
        <f aca="false">_xlfn.RANK.EQ(C89,C$4:C$194)</f>
        <v>167</v>
      </c>
      <c r="F89" s="43" t="n">
        <f aca="false">VLOOKUP($B89,'Lack of Reliability Index'!$A$2:$H$192,8,0)</f>
        <v>3.33150684931507</v>
      </c>
      <c r="G89" s="41" t="n">
        <f aca="false">ROUND((10-GEOMEAN(((10-H89)/10*9+1),((10-O89)/10*9+1)))/9*10,1)</f>
        <v>2.4</v>
      </c>
      <c r="H89" s="41" t="n">
        <f aca="false">'Hazard &amp; Exposure'!DD91</f>
        <v>4.2</v>
      </c>
      <c r="I89" s="44" t="n">
        <f aca="false">'Hazard &amp; Exposure'!AO91</f>
        <v>6.5</v>
      </c>
      <c r="J89" s="44" t="n">
        <f aca="false">'Hazard &amp; Exposure'!AP91</f>
        <v>6</v>
      </c>
      <c r="K89" s="44" t="n">
        <f aca="false">'Hazard &amp; Exposure'!AQ91</f>
        <v>0</v>
      </c>
      <c r="L89" s="44" t="n">
        <f aca="false">'Hazard &amp; Exposure'!AR91</f>
        <v>0</v>
      </c>
      <c r="M89" s="44" t="n">
        <f aca="false">'Hazard &amp; Exposure'!AU91</f>
        <v>6.1</v>
      </c>
      <c r="N89" s="44" t="n">
        <f aca="false">'Hazard &amp; Exposure'!DC91</f>
        <v>3.8</v>
      </c>
      <c r="O89" s="41" t="n">
        <f aca="false">'Hazard &amp; Exposure'!DI91</f>
        <v>0.1</v>
      </c>
      <c r="P89" s="44" t="n">
        <f aca="false">'Hazard &amp; Exposure'!DE91</f>
        <v>0.1</v>
      </c>
      <c r="Q89" s="44" t="n">
        <f aca="false">'Hazard &amp; Exposure'!DH91</f>
        <v>0</v>
      </c>
      <c r="R89" s="41" t="n">
        <f aca="false">ROUND((10-GEOMEAN(((10-S89)/10*9+1),((10-W89)/10*9+1)))/9*10,1)</f>
        <v>0.7</v>
      </c>
      <c r="S89" s="41" t="n">
        <f aca="false">Vulnerability!O91</f>
        <v>1</v>
      </c>
      <c r="T89" s="45" t="n">
        <f aca="false">Vulnerability!E91</f>
        <v>1.2</v>
      </c>
      <c r="U89" s="45" t="n">
        <f aca="false">Vulnerability!H91</f>
        <v>1.6</v>
      </c>
      <c r="V89" s="45" t="n">
        <f aca="false">Vulnerability!N91</f>
        <v>0</v>
      </c>
      <c r="W89" s="41" t="n">
        <f aca="false">Vulnerability!AM91</f>
        <v>0.3</v>
      </c>
      <c r="X89" s="45" t="n">
        <f aca="false">Vulnerability!T91</f>
        <v>0</v>
      </c>
      <c r="Y89" s="46" t="n">
        <f aca="false">Vulnerability!AB91</f>
        <v>0.6</v>
      </c>
      <c r="Z89" s="46" t="n">
        <f aca="false">Vulnerability!AE91</f>
        <v>0.6</v>
      </c>
      <c r="AA89" s="46" t="n">
        <f aca="false">Vulnerability!AH91</f>
        <v>0.2</v>
      </c>
      <c r="AB89" s="46" t="n">
        <f aca="false">Vulnerability!AK91</f>
        <v>0.4</v>
      </c>
      <c r="AC89" s="45" t="n">
        <f aca="false">Vulnerability!AL91</f>
        <v>0.5</v>
      </c>
      <c r="AD89" s="41" t="n">
        <f aca="false">ROUND((10-GEOMEAN(((10-AE89)/10*9+1),((10-AH89)/10*9+1)))/9*10,1)</f>
        <v>3.7</v>
      </c>
      <c r="AE89" s="41" t="n">
        <f aca="false">'Lack of Coping Capacity'!H91</f>
        <v>4.7</v>
      </c>
      <c r="AF89" s="47" t="n">
        <f aca="false">'Lack of Coping Capacity'!D91</f>
        <v>3.8</v>
      </c>
      <c r="AG89" s="47" t="n">
        <f aca="false">'Lack of Coping Capacity'!G91</f>
        <v>5.5</v>
      </c>
      <c r="AH89" s="41" t="n">
        <f aca="false">'Lack of Coping Capacity'!AA91</f>
        <v>2.5</v>
      </c>
      <c r="AI89" s="47" t="n">
        <f aca="false">'Lack of Coping Capacity'!M91</f>
        <v>1.3</v>
      </c>
      <c r="AJ89" s="47" t="n">
        <f aca="false">'Lack of Coping Capacity'!R91</f>
        <v>3.5</v>
      </c>
      <c r="AK89" s="47" t="n">
        <f aca="false">'Lack of Coping Capacity'!Z91</f>
        <v>2.8</v>
      </c>
      <c r="AL89" s="48" t="n">
        <f aca="false">'Imputed and missing data hidden'!BX87</f>
        <v>4</v>
      </c>
      <c r="AM89" s="49" t="n">
        <f aca="false">AL89/51</f>
        <v>0.0784313725490196</v>
      </c>
      <c r="AN89" s="48" t="str">
        <f aca="false">IF(Q89&gt;=7,"YES","")</f>
        <v/>
      </c>
      <c r="AO89" s="50" t="n">
        <f aca="false">'Indicator Date hidden2'!BY88</f>
        <v>0.424657534246575</v>
      </c>
    </row>
    <row r="90" customFormat="false" ht="14.5" hidden="false" customHeight="false" outlineLevel="0" collapsed="false">
      <c r="A90" s="40" t="str">
        <f aca="false">'Indicator Data'!A92</f>
        <v>Kenya</v>
      </c>
      <c r="B90" s="40" t="str">
        <f aca="false">'Indicator Data'!B92</f>
        <v>KEN</v>
      </c>
      <c r="C90" s="41" t="n">
        <f aca="false">ROUND(G90^(1/3)*R90^(1/3)*AD90^(1/3),1)</f>
        <v>6.7</v>
      </c>
      <c r="D90" s="41" t="str">
        <f aca="false">IF(C90&gt;=6.5,"Very High",IF(C90&gt;=5,"High",IF(C90&gt;=3.5,"Medium",IF(C90&gt;=2,"Low","Very Low"))))</f>
        <v>Very High</v>
      </c>
      <c r="E90" s="42" t="n">
        <f aca="false">_xlfn.RANK.EQ(C90,C$4:C$194)</f>
        <v>17</v>
      </c>
      <c r="F90" s="43" t="n">
        <f aca="false">VLOOKUP($B90,'Lack of Reliability Index'!$A$2:$H$192,8,0)</f>
        <v>2.43243243243243</v>
      </c>
      <c r="G90" s="41" t="n">
        <f aca="false">ROUND((10-GEOMEAN(((10-H90)/10*9+1),((10-O90)/10*9+1)))/9*10,1)</f>
        <v>8.5</v>
      </c>
      <c r="H90" s="41" t="n">
        <f aca="false">'Hazard &amp; Exposure'!DD92</f>
        <v>5.1</v>
      </c>
      <c r="I90" s="44" t="n">
        <f aca="false">'Hazard &amp; Exposure'!AO92</f>
        <v>3.2</v>
      </c>
      <c r="J90" s="44" t="n">
        <f aca="false">'Hazard &amp; Exposure'!AP92</f>
        <v>5.6</v>
      </c>
      <c r="K90" s="44" t="n">
        <f aca="false">'Hazard &amp; Exposure'!AQ92</f>
        <v>6</v>
      </c>
      <c r="L90" s="44" t="n">
        <f aca="false">'Hazard &amp; Exposure'!AR92</f>
        <v>0</v>
      </c>
      <c r="M90" s="44" t="n">
        <f aca="false">'Hazard &amp; Exposure'!AU92</f>
        <v>6.9</v>
      </c>
      <c r="N90" s="44" t="n">
        <f aca="false">'Hazard &amp; Exposure'!DC92</f>
        <v>6.4</v>
      </c>
      <c r="O90" s="41" t="n">
        <f aca="false">'Hazard &amp; Exposure'!DI92</f>
        <v>10</v>
      </c>
      <c r="P90" s="44" t="n">
        <f aca="false">'Hazard &amp; Exposure'!DE92</f>
        <v>9.8</v>
      </c>
      <c r="Q90" s="44" t="n">
        <f aca="false">'Hazard &amp; Exposure'!DH92</f>
        <v>10</v>
      </c>
      <c r="R90" s="41" t="n">
        <f aca="false">ROUND((10-GEOMEAN(((10-S90)/10*9+1),((10-W90)/10*9+1)))/9*10,1)</f>
        <v>6.1</v>
      </c>
      <c r="S90" s="41" t="n">
        <f aca="false">Vulnerability!O92</f>
        <v>5.4</v>
      </c>
      <c r="T90" s="45" t="n">
        <f aca="false">Vulnerability!E92</f>
        <v>7.3</v>
      </c>
      <c r="U90" s="45" t="n">
        <f aca="false">Vulnerability!H92</f>
        <v>5.4</v>
      </c>
      <c r="V90" s="45" t="n">
        <f aca="false">Vulnerability!N92</f>
        <v>1.7</v>
      </c>
      <c r="W90" s="41" t="n">
        <f aca="false">Vulnerability!AM92</f>
        <v>6.7</v>
      </c>
      <c r="X90" s="45" t="n">
        <f aca="false">Vulnerability!T92</f>
        <v>7.9</v>
      </c>
      <c r="Y90" s="46" t="n">
        <f aca="false">Vulnerability!AB92</f>
        <v>3.5</v>
      </c>
      <c r="Z90" s="46" t="n">
        <f aca="false">Vulnerability!AE92</f>
        <v>2.9</v>
      </c>
      <c r="AA90" s="46" t="n">
        <f aca="false">Vulnerability!AH92</f>
        <v>5.7</v>
      </c>
      <c r="AB90" s="46" t="n">
        <f aca="false">Vulnerability!AK92</f>
        <v>7.1</v>
      </c>
      <c r="AC90" s="45" t="n">
        <f aca="false">Vulnerability!AL92</f>
        <v>5</v>
      </c>
      <c r="AD90" s="41" t="n">
        <f aca="false">ROUND((10-GEOMEAN(((10-AE90)/10*9+1),((10-AH90)/10*9+1)))/9*10,1)</f>
        <v>5.8</v>
      </c>
      <c r="AE90" s="41" t="n">
        <f aca="false">'Lack of Coping Capacity'!H92</f>
        <v>5.2</v>
      </c>
      <c r="AF90" s="47" t="n">
        <f aca="false">'Lack of Coping Capacity'!D92</f>
        <v>3.9</v>
      </c>
      <c r="AG90" s="47" t="n">
        <f aca="false">'Lack of Coping Capacity'!G92</f>
        <v>6.4</v>
      </c>
      <c r="AH90" s="41" t="n">
        <f aca="false">'Lack of Coping Capacity'!AA92</f>
        <v>6.4</v>
      </c>
      <c r="AI90" s="47" t="n">
        <f aca="false">'Lack of Coping Capacity'!M92</f>
        <v>4.5</v>
      </c>
      <c r="AJ90" s="47" t="n">
        <f aca="false">'Lack of Coping Capacity'!R92</f>
        <v>8.1</v>
      </c>
      <c r="AK90" s="47" t="n">
        <f aca="false">'Lack of Coping Capacity'!Z92</f>
        <v>6.7</v>
      </c>
      <c r="AL90" s="48" t="n">
        <f aca="false">'Imputed and missing data hidden'!BX88</f>
        <v>0</v>
      </c>
      <c r="AM90" s="49" t="n">
        <f aca="false">AL90/51</f>
        <v>0</v>
      </c>
      <c r="AN90" s="48" t="str">
        <f aca="false">IF(Q90&gt;=7,"YES","")</f>
        <v>YES</v>
      </c>
      <c r="AO90" s="50" t="n">
        <f aca="false">'Indicator Date hidden2'!BY89</f>
        <v>0.364864864864865</v>
      </c>
    </row>
    <row r="91" customFormat="false" ht="14.5" hidden="false" customHeight="false" outlineLevel="0" collapsed="false">
      <c r="A91" s="40" t="str">
        <f aca="false">'Indicator Data'!A93</f>
        <v>Kiribati</v>
      </c>
      <c r="B91" s="40" t="str">
        <f aca="false">'Indicator Data'!B93</f>
        <v>KIR</v>
      </c>
      <c r="C91" s="41" t="n">
        <f aca="false">ROUND(G91^(1/3)*R91^(1/3)*AD91^(1/3),1)</f>
        <v>3.4</v>
      </c>
      <c r="D91" s="41" t="str">
        <f aca="false">IF(C91&gt;=6.5,"Very High",IF(C91&gt;=5,"High",IF(C91&gt;=3.5,"Medium",IF(C91&gt;=2,"Low","Very Low"))))</f>
        <v>Low</v>
      </c>
      <c r="E91" s="42" t="n">
        <f aca="false">_xlfn.RANK.EQ(C91,C$4:C$194)</f>
        <v>99</v>
      </c>
      <c r="F91" s="43" t="n">
        <f aca="false">VLOOKUP($B91,'Lack of Reliability Index'!$A$2:$H$192,8,0)</f>
        <v>6.25</v>
      </c>
      <c r="G91" s="41" t="n">
        <f aca="false">ROUND((10-GEOMEAN(((10-H91)/10*9+1),((10-O91)/10*9+1)))/9*10,1)</f>
        <v>2</v>
      </c>
      <c r="H91" s="41" t="n">
        <f aca="false">'Hazard &amp; Exposure'!DD93</f>
        <v>3.7</v>
      </c>
      <c r="I91" s="44" t="n">
        <f aca="false">'Hazard &amp; Exposure'!AO93</f>
        <v>0.1</v>
      </c>
      <c r="J91" s="44" t="n">
        <f aca="false">'Hazard &amp; Exposure'!AP93</f>
        <v>0.1</v>
      </c>
      <c r="K91" s="44" t="n">
        <f aca="false">'Hazard &amp; Exposure'!AQ93</f>
        <v>8.7</v>
      </c>
      <c r="L91" s="44" t="n">
        <f aca="false">'Hazard &amp; Exposure'!AR93</f>
        <v>0</v>
      </c>
      <c r="M91" s="44" t="n">
        <f aca="false">'Hazard &amp; Exposure'!AU93</f>
        <v>3.8</v>
      </c>
      <c r="N91" s="44" t="n">
        <f aca="false">'Hazard &amp; Exposure'!DC93</f>
        <v>4.4</v>
      </c>
      <c r="O91" s="41" t="n">
        <f aca="false">'Hazard &amp; Exposure'!DI93</f>
        <v>0</v>
      </c>
      <c r="P91" s="44" t="n">
        <f aca="false">'Hazard &amp; Exposure'!DE93</f>
        <v>0</v>
      </c>
      <c r="Q91" s="44" t="n">
        <f aca="false">'Hazard &amp; Exposure'!DH93</f>
        <v>0</v>
      </c>
      <c r="R91" s="41" t="n">
        <f aca="false">ROUND((10-GEOMEAN(((10-S91)/10*9+1),((10-W91)/10*9+1)))/9*10,1)</f>
        <v>3.9</v>
      </c>
      <c r="S91" s="41" t="n">
        <f aca="false">Vulnerability!O93</f>
        <v>5.2</v>
      </c>
      <c r="T91" s="45" t="n">
        <f aca="false">Vulnerability!E93</f>
        <v>6.3</v>
      </c>
      <c r="U91" s="45" t="n">
        <f aca="false">Vulnerability!H93</f>
        <v>0.7</v>
      </c>
      <c r="V91" s="45" t="n">
        <f aca="false">Vulnerability!N93</f>
        <v>7.6</v>
      </c>
      <c r="W91" s="41" t="n">
        <f aca="false">Vulnerability!AM93</f>
        <v>2.4</v>
      </c>
      <c r="X91" s="45" t="n">
        <f aca="false">Vulnerability!T93</f>
        <v>0</v>
      </c>
      <c r="Y91" s="46" t="n">
        <f aca="false">Vulnerability!AB93</f>
        <v>8.9</v>
      </c>
      <c r="Z91" s="46" t="n">
        <f aca="false">Vulnerability!AE93</f>
        <v>2.7</v>
      </c>
      <c r="AA91" s="46" t="n">
        <f aca="false">Vulnerability!AH93</f>
        <v>0</v>
      </c>
      <c r="AB91" s="46" t="n">
        <f aca="false">Vulnerability!AK93</f>
        <v>0.8</v>
      </c>
      <c r="AC91" s="45" t="n">
        <f aca="false">Vulnerability!AL93</f>
        <v>4.3</v>
      </c>
      <c r="AD91" s="41" t="n">
        <f aca="false">ROUND((10-GEOMEAN(((10-AE91)/10*9+1),((10-AH91)/10*9+1)))/9*10,1)</f>
        <v>5.2</v>
      </c>
      <c r="AE91" s="41" t="n">
        <f aca="false">'Lack of Coping Capacity'!H93</f>
        <v>5.5</v>
      </c>
      <c r="AF91" s="47" t="str">
        <f aca="false">'Lack of Coping Capacity'!D93</f>
        <v>x</v>
      </c>
      <c r="AG91" s="47" t="n">
        <f aca="false">'Lack of Coping Capacity'!G93</f>
        <v>5.5</v>
      </c>
      <c r="AH91" s="41" t="n">
        <f aca="false">'Lack of Coping Capacity'!AA93</f>
        <v>4.8</v>
      </c>
      <c r="AI91" s="47" t="n">
        <f aca="false">'Lack of Coping Capacity'!M93</f>
        <v>5</v>
      </c>
      <c r="AJ91" s="47" t="n">
        <f aca="false">'Lack of Coping Capacity'!R93</f>
        <v>3.7</v>
      </c>
      <c r="AK91" s="47" t="n">
        <f aca="false">'Lack of Coping Capacity'!Z93</f>
        <v>5.8</v>
      </c>
      <c r="AL91" s="48" t="n">
        <f aca="false">'Imputed and missing data hidden'!BX89</f>
        <v>16</v>
      </c>
      <c r="AM91" s="49" t="n">
        <f aca="false">AL91/51</f>
        <v>0.313725490196078</v>
      </c>
      <c r="AN91" s="48" t="str">
        <f aca="false">IF(Q91&gt;=7,"YES","")</f>
        <v/>
      </c>
      <c r="AO91" s="50" t="n">
        <f aca="false">'Indicator Date hidden2'!BY90</f>
        <v>0.421875</v>
      </c>
    </row>
    <row r="92" customFormat="false" ht="14.5" hidden="false" customHeight="false" outlineLevel="0" collapsed="false">
      <c r="A92" s="40" t="str">
        <f aca="false">'Indicator Data'!A94</f>
        <v>Korea DPR</v>
      </c>
      <c r="B92" s="40" t="str">
        <f aca="false">'Indicator Data'!B94</f>
        <v>PRK</v>
      </c>
      <c r="C92" s="41" t="n">
        <f aca="false">ROUND(G92^(1/3)*R92^(1/3)*AD92^(1/3),1)</f>
        <v>4.3</v>
      </c>
      <c r="D92" s="41" t="str">
        <f aca="false">IF(C92&gt;=6.5,"Very High",IF(C92&gt;=5,"High",IF(C92&gt;=3.5,"Medium",IF(C92&gt;=2,"Low","Very Low"))))</f>
        <v>Medium</v>
      </c>
      <c r="E92" s="42" t="n">
        <f aca="false">_xlfn.RANK.EQ(C92,C$4:C$194)</f>
        <v>65</v>
      </c>
      <c r="F92" s="43" t="n">
        <f aca="false">VLOOKUP($B92,'Lack of Reliability Index'!$A$2:$H$192,8,0)</f>
        <v>7.67213114754098</v>
      </c>
      <c r="G92" s="41" t="n">
        <f aca="false">ROUND((10-GEOMEAN(((10-H92)/10*9+1),((10-O92)/10*9+1)))/9*10,1)</f>
        <v>3.1</v>
      </c>
      <c r="H92" s="41" t="n">
        <f aca="false">'Hazard &amp; Exposure'!DD94</f>
        <v>5.2</v>
      </c>
      <c r="I92" s="44" t="n">
        <f aca="false">'Hazard &amp; Exposure'!AO94</f>
        <v>4.9</v>
      </c>
      <c r="J92" s="44" t="n">
        <f aca="false">'Hazard &amp; Exposure'!AP94</f>
        <v>7.4</v>
      </c>
      <c r="K92" s="44" t="n">
        <f aca="false">'Hazard &amp; Exposure'!AQ94</f>
        <v>4.6</v>
      </c>
      <c r="L92" s="44" t="n">
        <f aca="false">'Hazard &amp; Exposure'!AR94</f>
        <v>6.5</v>
      </c>
      <c r="M92" s="44" t="n">
        <f aca="false">'Hazard &amp; Exposure'!AU94</f>
        <v>4</v>
      </c>
      <c r="N92" s="44" t="n">
        <f aca="false">'Hazard &amp; Exposure'!DC94</f>
        <v>2.8</v>
      </c>
      <c r="O92" s="41" t="n">
        <f aca="false">'Hazard &amp; Exposure'!DI94</f>
        <v>0.3</v>
      </c>
      <c r="P92" s="44" t="n">
        <f aca="false">'Hazard &amp; Exposure'!DE94</f>
        <v>0.4</v>
      </c>
      <c r="Q92" s="44" t="n">
        <f aca="false">'Hazard &amp; Exposure'!DH94</f>
        <v>0</v>
      </c>
      <c r="R92" s="41" t="n">
        <f aca="false">ROUND((10-GEOMEAN(((10-S92)/10*9+1),((10-W92)/10*9+1)))/9*10,1)</f>
        <v>3.9</v>
      </c>
      <c r="S92" s="41" t="n">
        <f aca="false">Vulnerability!O94</f>
        <v>4.7</v>
      </c>
      <c r="T92" s="45" t="n">
        <f aca="false">Vulnerability!E94</f>
        <v>7</v>
      </c>
      <c r="U92" s="45" t="str">
        <f aca="false">Vulnerability!H94</f>
        <v>x</v>
      </c>
      <c r="V92" s="45" t="n">
        <f aca="false">Vulnerability!N94</f>
        <v>0.1</v>
      </c>
      <c r="W92" s="41" t="n">
        <f aca="false">Vulnerability!AM94</f>
        <v>2.9</v>
      </c>
      <c r="X92" s="45" t="n">
        <f aca="false">Vulnerability!T94</f>
        <v>0</v>
      </c>
      <c r="Y92" s="46" t="n">
        <f aca="false">Vulnerability!AB94</f>
        <v>3.9</v>
      </c>
      <c r="Z92" s="46" t="n">
        <f aca="false">Vulnerability!AE94</f>
        <v>1.7</v>
      </c>
      <c r="AA92" s="46" t="n">
        <f aca="false">Vulnerability!AH94</f>
        <v>0.1</v>
      </c>
      <c r="AB92" s="46" t="n">
        <f aca="false">Vulnerability!AK94</f>
        <v>9.2</v>
      </c>
      <c r="AC92" s="45" t="n">
        <f aca="false">Vulnerability!AL94</f>
        <v>5</v>
      </c>
      <c r="AD92" s="41" t="n">
        <f aca="false">ROUND((10-GEOMEAN(((10-AE92)/10*9+1),((10-AH92)/10*9+1)))/9*10,1)</f>
        <v>6.4</v>
      </c>
      <c r="AE92" s="41" t="n">
        <f aca="false">'Lack of Coping Capacity'!H94</f>
        <v>8.1</v>
      </c>
      <c r="AF92" s="47" t="str">
        <f aca="false">'Lack of Coping Capacity'!D94</f>
        <v>x</v>
      </c>
      <c r="AG92" s="47" t="n">
        <f aca="false">'Lack of Coping Capacity'!G94</f>
        <v>8.1</v>
      </c>
      <c r="AH92" s="41" t="n">
        <f aca="false">'Lack of Coping Capacity'!AA94</f>
        <v>3.7</v>
      </c>
      <c r="AI92" s="47" t="n">
        <f aca="false">'Lack of Coping Capacity'!M94</f>
        <v>7</v>
      </c>
      <c r="AJ92" s="47" t="n">
        <f aca="false">'Lack of Coping Capacity'!R94</f>
        <v>3.4</v>
      </c>
      <c r="AK92" s="47" t="n">
        <f aca="false">'Lack of Coping Capacity'!Z94</f>
        <v>0.7</v>
      </c>
      <c r="AL92" s="48" t="n">
        <f aca="false">'Imputed and missing data hidden'!BX90</f>
        <v>19</v>
      </c>
      <c r="AM92" s="49" t="n">
        <f aca="false">AL92/51</f>
        <v>0.372549019607843</v>
      </c>
      <c r="AN92" s="48" t="str">
        <f aca="false">IF(Q92&gt;=7,"YES","")</f>
        <v/>
      </c>
      <c r="AO92" s="50" t="n">
        <f aca="false">'Indicator Date hidden2'!BY91</f>
        <v>0.688524590163934</v>
      </c>
    </row>
    <row r="93" customFormat="false" ht="14.5" hidden="false" customHeight="false" outlineLevel="0" collapsed="false">
      <c r="A93" s="40" t="str">
        <f aca="false">'Indicator Data'!A95</f>
        <v>Korea Republic of</v>
      </c>
      <c r="B93" s="40" t="str">
        <f aca="false">'Indicator Data'!B95</f>
        <v>KOR</v>
      </c>
      <c r="C93" s="41" t="n">
        <f aca="false">ROUND(G93^(1/3)*R93^(1/3)*AD93^(1/3),1)</f>
        <v>1.9</v>
      </c>
      <c r="D93" s="41" t="str">
        <f aca="false">IF(C93&gt;=6.5,"Very High",IF(C93&gt;=5,"High",IF(C93&gt;=3.5,"Medium",IF(C93&gt;=2,"Low","Very Low"))))</f>
        <v>Very Low</v>
      </c>
      <c r="E93" s="42" t="n">
        <f aca="false">_xlfn.RANK.EQ(C93,C$4:C$194)</f>
        <v>160</v>
      </c>
      <c r="F93" s="43" t="n">
        <f aca="false">VLOOKUP($B93,'Lack of Reliability Index'!$A$2:$H$192,8,0)</f>
        <v>5.74358974358974</v>
      </c>
      <c r="G93" s="41" t="n">
        <f aca="false">ROUND((10-GEOMEAN(((10-H93)/10*9+1),((10-O93)/10*9+1)))/9*10,1)</f>
        <v>3.5</v>
      </c>
      <c r="H93" s="41" t="n">
        <f aca="false">'Hazard &amp; Exposure'!DD95</f>
        <v>5.9</v>
      </c>
      <c r="I93" s="44" t="n">
        <f aca="false">'Hazard &amp; Exposure'!AO95</f>
        <v>7.3</v>
      </c>
      <c r="J93" s="44" t="n">
        <f aca="false">'Hazard &amp; Exposure'!AP95</f>
        <v>4.7</v>
      </c>
      <c r="K93" s="44" t="n">
        <f aca="false">'Hazard &amp; Exposure'!AQ95</f>
        <v>7.6</v>
      </c>
      <c r="L93" s="44" t="n">
        <f aca="false">'Hazard &amp; Exposure'!AR95</f>
        <v>8.5</v>
      </c>
      <c r="M93" s="44" t="n">
        <f aca="false">'Hazard &amp; Exposure'!AU95</f>
        <v>0.3</v>
      </c>
      <c r="N93" s="44" t="n">
        <f aca="false">'Hazard &amp; Exposure'!DC95</f>
        <v>3</v>
      </c>
      <c r="O93" s="41" t="n">
        <f aca="false">'Hazard &amp; Exposure'!DI95</f>
        <v>0.1</v>
      </c>
      <c r="P93" s="44" t="n">
        <f aca="false">'Hazard &amp; Exposure'!DE95</f>
        <v>0.2</v>
      </c>
      <c r="Q93" s="44" t="n">
        <f aca="false">'Hazard &amp; Exposure'!DH95</f>
        <v>0</v>
      </c>
      <c r="R93" s="41" t="n">
        <f aca="false">ROUND((10-GEOMEAN(((10-S93)/10*9+1),((10-W93)/10*9+1)))/9*10,1)</f>
        <v>1.2</v>
      </c>
      <c r="S93" s="41" t="n">
        <f aca="false">Vulnerability!O95</f>
        <v>0.4</v>
      </c>
      <c r="T93" s="45" t="n">
        <f aca="false">Vulnerability!E95</f>
        <v>0</v>
      </c>
      <c r="U93" s="45" t="n">
        <f aca="false">Vulnerability!H95</f>
        <v>1.3</v>
      </c>
      <c r="V93" s="45" t="n">
        <f aca="false">Vulnerability!N95</f>
        <v>0.1</v>
      </c>
      <c r="W93" s="41" t="n">
        <f aca="false">Vulnerability!AM95</f>
        <v>1.9</v>
      </c>
      <c r="X93" s="45" t="n">
        <f aca="false">Vulnerability!T95</f>
        <v>3.2</v>
      </c>
      <c r="Y93" s="46" t="n">
        <f aca="false">Vulnerability!AB95</f>
        <v>0.3</v>
      </c>
      <c r="Z93" s="46" t="n">
        <f aca="false">Vulnerability!AE95</f>
        <v>0.2</v>
      </c>
      <c r="AA93" s="46" t="n">
        <f aca="false">Vulnerability!AH95</f>
        <v>0</v>
      </c>
      <c r="AB93" s="46" t="n">
        <f aca="false">Vulnerability!AK95</f>
        <v>0.8</v>
      </c>
      <c r="AC93" s="45" t="n">
        <f aca="false">Vulnerability!AL95</f>
        <v>0.3</v>
      </c>
      <c r="AD93" s="41" t="n">
        <f aca="false">ROUND((10-GEOMEAN(((10-AE93)/10*9+1),((10-AH93)/10*9+1)))/9*10,1)</f>
        <v>1.6</v>
      </c>
      <c r="AE93" s="41" t="n">
        <f aca="false">'Lack of Coping Capacity'!H95</f>
        <v>2.3</v>
      </c>
      <c r="AF93" s="47" t="n">
        <f aca="false">'Lack of Coping Capacity'!D95</f>
        <v>1.5</v>
      </c>
      <c r="AG93" s="47" t="n">
        <f aca="false">'Lack of Coping Capacity'!G95</f>
        <v>3</v>
      </c>
      <c r="AH93" s="41" t="n">
        <f aca="false">'Lack of Coping Capacity'!AA95</f>
        <v>0.8</v>
      </c>
      <c r="AI93" s="47" t="n">
        <f aca="false">'Lack of Coping Capacity'!M95</f>
        <v>1.2</v>
      </c>
      <c r="AJ93" s="47" t="n">
        <f aca="false">'Lack of Coping Capacity'!R95</f>
        <v>0</v>
      </c>
      <c r="AK93" s="47" t="n">
        <f aca="false">'Lack of Coping Capacity'!Z95</f>
        <v>1.1</v>
      </c>
      <c r="AL93" s="48" t="n">
        <f aca="false">'Imputed and missing data hidden'!BX91</f>
        <v>12</v>
      </c>
      <c r="AM93" s="49" t="n">
        <f aca="false">AL93/51</f>
        <v>0.235294117647059</v>
      </c>
      <c r="AN93" s="48" t="str">
        <f aca="false">IF(Q93&gt;=7,"YES","")</f>
        <v/>
      </c>
      <c r="AO93" s="50" t="n">
        <f aca="false">'Indicator Date hidden2'!BY92</f>
        <v>0.476923076923077</v>
      </c>
    </row>
    <row r="94" customFormat="false" ht="14.5" hidden="false" customHeight="false" outlineLevel="0" collapsed="false">
      <c r="A94" s="40" t="str">
        <f aca="false">'Indicator Data'!A96</f>
        <v>Kuwait</v>
      </c>
      <c r="B94" s="40" t="str">
        <f aca="false">'Indicator Data'!B96</f>
        <v>KWT</v>
      </c>
      <c r="C94" s="41" t="n">
        <f aca="false">ROUND(G94^(1/3)*R94^(1/3)*AD94^(1/3),1)</f>
        <v>1.8</v>
      </c>
      <c r="D94" s="41" t="str">
        <f aca="false">IF(C94&gt;=6.5,"Very High",IF(C94&gt;=5,"High",IF(C94&gt;=3.5,"Medium",IF(C94&gt;=2,"Low","Very Low"))))</f>
        <v>Very Low</v>
      </c>
      <c r="E94" s="42" t="n">
        <f aca="false">_xlfn.RANK.EQ(C94,C$4:C$194)</f>
        <v>167</v>
      </c>
      <c r="F94" s="43" t="n">
        <f aca="false">VLOOKUP($B94,'Lack of Reliability Index'!$A$2:$H$192,8,0)</f>
        <v>4.75698924731183</v>
      </c>
      <c r="G94" s="41" t="n">
        <f aca="false">ROUND((10-GEOMEAN(((10-H94)/10*9+1),((10-O94)/10*9+1)))/9*10,1)</f>
        <v>1</v>
      </c>
      <c r="H94" s="41" t="n">
        <f aca="false">'Hazard &amp; Exposure'!DD96</f>
        <v>1.6</v>
      </c>
      <c r="I94" s="44" t="n">
        <f aca="false">'Hazard &amp; Exposure'!AO96</f>
        <v>0.2</v>
      </c>
      <c r="J94" s="44" t="n">
        <f aca="false">'Hazard &amp; Exposure'!AP96</f>
        <v>1.3</v>
      </c>
      <c r="K94" s="44" t="n">
        <f aca="false">'Hazard &amp; Exposure'!AQ96</f>
        <v>0</v>
      </c>
      <c r="L94" s="44" t="n">
        <f aca="false">'Hazard &amp; Exposure'!AR96</f>
        <v>0</v>
      </c>
      <c r="M94" s="44" t="n">
        <f aca="false">'Hazard &amp; Exposure'!AU96</f>
        <v>3.4</v>
      </c>
      <c r="N94" s="44" t="n">
        <f aca="false">'Hazard &amp; Exposure'!DC96</f>
        <v>3.7</v>
      </c>
      <c r="O94" s="41" t="n">
        <f aca="false">'Hazard &amp; Exposure'!DI96</f>
        <v>0.3</v>
      </c>
      <c r="P94" s="44" t="n">
        <f aca="false">'Hazard &amp; Exposure'!DE96</f>
        <v>0.4</v>
      </c>
      <c r="Q94" s="44" t="n">
        <f aca="false">'Hazard &amp; Exposure'!DH96</f>
        <v>0</v>
      </c>
      <c r="R94" s="41" t="n">
        <f aca="false">ROUND((10-GEOMEAN(((10-S94)/10*9+1),((10-W94)/10*9+1)))/9*10,1)</f>
        <v>1.5</v>
      </c>
      <c r="S94" s="41" t="n">
        <f aca="false">Vulnerability!O96</f>
        <v>1.8</v>
      </c>
      <c r="T94" s="45" t="n">
        <f aca="false">Vulnerability!E96</f>
        <v>1.9</v>
      </c>
      <c r="U94" s="45" t="n">
        <f aca="false">Vulnerability!H96</f>
        <v>3.2</v>
      </c>
      <c r="V94" s="45" t="n">
        <f aca="false">Vulnerability!N96</f>
        <v>0</v>
      </c>
      <c r="W94" s="41" t="n">
        <f aca="false">Vulnerability!AM96</f>
        <v>1.2</v>
      </c>
      <c r="X94" s="45" t="n">
        <f aca="false">Vulnerability!T96</f>
        <v>1.8</v>
      </c>
      <c r="Y94" s="46" t="n">
        <f aca="false">Vulnerability!AB96</f>
        <v>0.2</v>
      </c>
      <c r="Z94" s="46" t="n">
        <f aca="false">Vulnerability!AE96</f>
        <v>0.7</v>
      </c>
      <c r="AA94" s="46" t="n">
        <f aca="false">Vulnerability!AH96</f>
        <v>0</v>
      </c>
      <c r="AB94" s="46" t="n">
        <f aca="false">Vulnerability!AK96</f>
        <v>1</v>
      </c>
      <c r="AC94" s="45" t="n">
        <f aca="false">Vulnerability!AL96</f>
        <v>0.5</v>
      </c>
      <c r="AD94" s="41" t="n">
        <f aca="false">ROUND((10-GEOMEAN(((10-AE94)/10*9+1),((10-AH94)/10*9+1)))/9*10,1)</f>
        <v>3.7</v>
      </c>
      <c r="AE94" s="41" t="n">
        <f aca="false">'Lack of Coping Capacity'!H96</f>
        <v>5.5</v>
      </c>
      <c r="AF94" s="47" t="str">
        <f aca="false">'Lack of Coping Capacity'!D96</f>
        <v>x</v>
      </c>
      <c r="AG94" s="47" t="n">
        <f aca="false">'Lack of Coping Capacity'!G96</f>
        <v>5.5</v>
      </c>
      <c r="AH94" s="41" t="n">
        <f aca="false">'Lack of Coping Capacity'!AA96</f>
        <v>1.3</v>
      </c>
      <c r="AI94" s="47" t="n">
        <f aca="false">'Lack of Coping Capacity'!M96</f>
        <v>0.8</v>
      </c>
      <c r="AJ94" s="47" t="n">
        <f aca="false">'Lack of Coping Capacity'!R96</f>
        <v>1.6</v>
      </c>
      <c r="AK94" s="47" t="n">
        <f aca="false">'Lack of Coping Capacity'!Z96</f>
        <v>1.4</v>
      </c>
      <c r="AL94" s="48" t="n">
        <f aca="false">'Imputed and missing data hidden'!BX92</f>
        <v>13</v>
      </c>
      <c r="AM94" s="49" t="n">
        <f aca="false">AL94/51</f>
        <v>0.254901960784314</v>
      </c>
      <c r="AN94" s="48" t="str">
        <f aca="false">IF(Q94&gt;=7,"YES","")</f>
        <v/>
      </c>
      <c r="AO94" s="50" t="n">
        <f aca="false">'Indicator Date hidden2'!BY93</f>
        <v>0.241935483870968</v>
      </c>
    </row>
    <row r="95" customFormat="false" ht="14.5" hidden="false" customHeight="false" outlineLevel="0" collapsed="false">
      <c r="A95" s="40" t="str">
        <f aca="false">'Indicator Data'!A97</f>
        <v>Kyrgyzstan</v>
      </c>
      <c r="B95" s="40" t="str">
        <f aca="false">'Indicator Data'!B97</f>
        <v>KGZ</v>
      </c>
      <c r="C95" s="41" t="n">
        <f aca="false">ROUND(G95^(1/3)*R95^(1/3)*AD95^(1/3),1)</f>
        <v>3.1</v>
      </c>
      <c r="D95" s="41" t="str">
        <f aca="false">IF(C95&gt;=6.5,"Very High",IF(C95&gt;=5,"High",IF(C95&gt;=3.5,"Medium",IF(C95&gt;=2,"Low","Very Low"))))</f>
        <v>Low</v>
      </c>
      <c r="E95" s="42" t="n">
        <f aca="false">_xlfn.RANK.EQ(C95,C$4:C$194)</f>
        <v>112</v>
      </c>
      <c r="F95" s="43" t="n">
        <f aca="false">VLOOKUP($B95,'Lack of Reliability Index'!$A$2:$H$192,8,0)</f>
        <v>2.16936936936937</v>
      </c>
      <c r="G95" s="41" t="n">
        <f aca="false">ROUND((10-GEOMEAN(((10-H95)/10*9+1),((10-O95)/10*9+1)))/9*10,1)</f>
        <v>2.9</v>
      </c>
      <c r="H95" s="41" t="n">
        <f aca="false">'Hazard &amp; Exposure'!DD97</f>
        <v>5</v>
      </c>
      <c r="I95" s="44" t="n">
        <f aca="false">'Hazard &amp; Exposure'!AO97</f>
        <v>8.6</v>
      </c>
      <c r="J95" s="44" t="n">
        <f aca="false">'Hazard &amp; Exposure'!AP97</f>
        <v>5.6</v>
      </c>
      <c r="K95" s="44" t="n">
        <f aca="false">'Hazard &amp; Exposure'!AQ97</f>
        <v>0</v>
      </c>
      <c r="L95" s="44" t="n">
        <f aca="false">'Hazard &amp; Exposure'!AR97</f>
        <v>0</v>
      </c>
      <c r="M95" s="44" t="n">
        <f aca="false">'Hazard &amp; Exposure'!AU97</f>
        <v>6</v>
      </c>
      <c r="N95" s="44" t="n">
        <f aca="false">'Hazard &amp; Exposure'!DC97</f>
        <v>5.2</v>
      </c>
      <c r="O95" s="41" t="n">
        <f aca="false">'Hazard &amp; Exposure'!DI97</f>
        <v>0.1</v>
      </c>
      <c r="P95" s="44" t="n">
        <f aca="false">'Hazard &amp; Exposure'!DE97</f>
        <v>0.2</v>
      </c>
      <c r="Q95" s="44" t="n">
        <f aca="false">'Hazard &amp; Exposure'!DH97</f>
        <v>0</v>
      </c>
      <c r="R95" s="41" t="n">
        <f aca="false">ROUND((10-GEOMEAN(((10-S95)/10*9+1),((10-W95)/10*9+1)))/9*10,1)</f>
        <v>2.3</v>
      </c>
      <c r="S95" s="41" t="n">
        <f aca="false">Vulnerability!O97</f>
        <v>3.2</v>
      </c>
      <c r="T95" s="45" t="n">
        <f aca="false">Vulnerability!E97</f>
        <v>2.5</v>
      </c>
      <c r="U95" s="45" t="n">
        <f aca="false">Vulnerability!H97</f>
        <v>3</v>
      </c>
      <c r="V95" s="45" t="n">
        <f aca="false">Vulnerability!N97</f>
        <v>4.9</v>
      </c>
      <c r="W95" s="41" t="n">
        <f aca="false">Vulnerability!AM97</f>
        <v>1.2</v>
      </c>
      <c r="X95" s="45" t="n">
        <f aca="false">Vulnerability!T97</f>
        <v>1</v>
      </c>
      <c r="Y95" s="46" t="n">
        <f aca="false">Vulnerability!AB97</f>
        <v>1.5</v>
      </c>
      <c r="Z95" s="46" t="n">
        <f aca="false">Vulnerability!AE97</f>
        <v>0.9</v>
      </c>
      <c r="AA95" s="46" t="n">
        <f aca="false">Vulnerability!AH97</f>
        <v>0.2</v>
      </c>
      <c r="AB95" s="46" t="n">
        <f aca="false">Vulnerability!AK97</f>
        <v>2.3</v>
      </c>
      <c r="AC95" s="45" t="n">
        <f aca="false">Vulnerability!AL97</f>
        <v>1.3</v>
      </c>
      <c r="AD95" s="41" t="n">
        <f aca="false">ROUND((10-GEOMEAN(((10-AE95)/10*9+1),((10-AH95)/10*9+1)))/9*10,1)</f>
        <v>4.3</v>
      </c>
      <c r="AE95" s="41" t="n">
        <f aca="false">'Lack of Coping Capacity'!H97</f>
        <v>5.2</v>
      </c>
      <c r="AF95" s="47" t="n">
        <f aca="false">'Lack of Coping Capacity'!D97</f>
        <v>3.7</v>
      </c>
      <c r="AG95" s="47" t="n">
        <f aca="false">'Lack of Coping Capacity'!G97</f>
        <v>6.7</v>
      </c>
      <c r="AH95" s="41" t="n">
        <f aca="false">'Lack of Coping Capacity'!AA97</f>
        <v>3.2</v>
      </c>
      <c r="AI95" s="47" t="n">
        <f aca="false">'Lack of Coping Capacity'!M97</f>
        <v>2.2</v>
      </c>
      <c r="AJ95" s="47" t="n">
        <f aca="false">'Lack of Coping Capacity'!R97</f>
        <v>3.3</v>
      </c>
      <c r="AK95" s="47" t="n">
        <f aca="false">'Lack of Coping Capacity'!Z97</f>
        <v>4.2</v>
      </c>
      <c r="AL95" s="48" t="n">
        <f aca="false">'Imputed and missing data hidden'!BX93</f>
        <v>3</v>
      </c>
      <c r="AM95" s="49" t="n">
        <f aca="false">AL95/51</f>
        <v>0.0588235294117647</v>
      </c>
      <c r="AN95" s="48" t="str">
        <f aca="false">IF(Q95&gt;=7,"YES","")</f>
        <v/>
      </c>
      <c r="AO95" s="50" t="n">
        <f aca="false">'Indicator Date hidden2'!BY94</f>
        <v>0.256756756756757</v>
      </c>
    </row>
    <row r="96" customFormat="false" ht="14.5" hidden="false" customHeight="false" outlineLevel="0" collapsed="false">
      <c r="A96" s="40" t="str">
        <f aca="false">'Indicator Data'!A98</f>
        <v>Lao PDR</v>
      </c>
      <c r="B96" s="40" t="str">
        <f aca="false">'Indicator Data'!B98</f>
        <v>LAO</v>
      </c>
      <c r="C96" s="41" t="n">
        <f aca="false">ROUND(G96^(1/3)*R96^(1/3)*AD96^(1/3),1)</f>
        <v>3.9</v>
      </c>
      <c r="D96" s="41" t="str">
        <f aca="false">IF(C96&gt;=6.5,"Very High",IF(C96&gt;=5,"High",IF(C96&gt;=3.5,"Medium",IF(C96&gt;=2,"Low","Very Low"))))</f>
        <v>Medium</v>
      </c>
      <c r="E96" s="42" t="n">
        <f aca="false">_xlfn.RANK.EQ(C96,C$4:C$194)</f>
        <v>79</v>
      </c>
      <c r="F96" s="43" t="n">
        <f aca="false">VLOOKUP($B96,'Lack of Reliability Index'!$A$2:$H$192,8,0)</f>
        <v>2.72146118721461</v>
      </c>
      <c r="G96" s="41" t="n">
        <f aca="false">ROUND((10-GEOMEAN(((10-H96)/10*9+1),((10-O96)/10*9+1)))/9*10,1)</f>
        <v>2.9</v>
      </c>
      <c r="H96" s="41" t="n">
        <f aca="false">'Hazard &amp; Exposure'!DD98</f>
        <v>4.9</v>
      </c>
      <c r="I96" s="44" t="n">
        <f aca="false">'Hazard &amp; Exposure'!AO98</f>
        <v>3.1</v>
      </c>
      <c r="J96" s="44" t="n">
        <f aca="false">'Hazard &amp; Exposure'!AP98</f>
        <v>9.1</v>
      </c>
      <c r="K96" s="44" t="n">
        <f aca="false">'Hazard &amp; Exposure'!AQ98</f>
        <v>0</v>
      </c>
      <c r="L96" s="44" t="n">
        <f aca="false">'Hazard &amp; Exposure'!AR98</f>
        <v>3.3</v>
      </c>
      <c r="M96" s="44" t="n">
        <f aca="false">'Hazard &amp; Exposure'!AU98</f>
        <v>2.7</v>
      </c>
      <c r="N96" s="44" t="n">
        <f aca="false">'Hazard &amp; Exposure'!DC98</f>
        <v>6.3</v>
      </c>
      <c r="O96" s="41" t="n">
        <f aca="false">'Hazard &amp; Exposure'!DI98</f>
        <v>0.3</v>
      </c>
      <c r="P96" s="44" t="n">
        <f aca="false">'Hazard &amp; Exposure'!DE98</f>
        <v>0.4</v>
      </c>
      <c r="Q96" s="44" t="n">
        <f aca="false">'Hazard &amp; Exposure'!DH98</f>
        <v>0</v>
      </c>
      <c r="R96" s="41" t="n">
        <f aca="false">ROUND((10-GEOMEAN(((10-S96)/10*9+1),((10-W96)/10*9+1)))/9*10,1)</f>
        <v>3.5</v>
      </c>
      <c r="S96" s="41" t="n">
        <f aca="false">Vulnerability!O98</f>
        <v>4.9</v>
      </c>
      <c r="T96" s="45" t="n">
        <f aca="false">Vulnerability!E98</f>
        <v>6.7</v>
      </c>
      <c r="U96" s="45" t="n">
        <f aca="false">Vulnerability!H98</f>
        <v>4.8</v>
      </c>
      <c r="V96" s="45" t="n">
        <f aca="false">Vulnerability!N98</f>
        <v>1.5</v>
      </c>
      <c r="W96" s="41" t="n">
        <f aca="false">Vulnerability!AM98</f>
        <v>1.9</v>
      </c>
      <c r="X96" s="45" t="n">
        <f aca="false">Vulnerability!T98</f>
        <v>1.6</v>
      </c>
      <c r="Y96" s="46" t="n">
        <f aca="false">Vulnerability!AB98</f>
        <v>1.6</v>
      </c>
      <c r="Z96" s="46" t="n">
        <f aca="false">Vulnerability!AE98</f>
        <v>4.1</v>
      </c>
      <c r="AA96" s="46" t="n">
        <f aca="false">Vulnerability!AH98</f>
        <v>0.4</v>
      </c>
      <c r="AB96" s="46" t="n">
        <f aca="false">Vulnerability!AK98</f>
        <v>2.2</v>
      </c>
      <c r="AC96" s="45" t="n">
        <f aca="false">Vulnerability!AL98</f>
        <v>2.2</v>
      </c>
      <c r="AD96" s="41" t="n">
        <f aca="false">ROUND((10-GEOMEAN(((10-AE96)/10*9+1),((10-AH96)/10*9+1)))/9*10,1)</f>
        <v>5.9</v>
      </c>
      <c r="AE96" s="41" t="n">
        <f aca="false">'Lack of Coping Capacity'!H98</f>
        <v>6.5</v>
      </c>
      <c r="AF96" s="47" t="n">
        <f aca="false">'Lack of Coping Capacity'!D98</f>
        <v>6.1</v>
      </c>
      <c r="AG96" s="47" t="n">
        <f aca="false">'Lack of Coping Capacity'!G98</f>
        <v>6.8</v>
      </c>
      <c r="AH96" s="41" t="n">
        <f aca="false">'Lack of Coping Capacity'!AA98</f>
        <v>5.2</v>
      </c>
      <c r="AI96" s="47" t="n">
        <f aca="false">'Lack of Coping Capacity'!M98</f>
        <v>4.3</v>
      </c>
      <c r="AJ96" s="47" t="n">
        <f aca="false">'Lack of Coping Capacity'!R98</f>
        <v>4.8</v>
      </c>
      <c r="AK96" s="47" t="n">
        <f aca="false">'Lack of Coping Capacity'!Z98</f>
        <v>6.4</v>
      </c>
      <c r="AL96" s="48" t="n">
        <f aca="false">'Imputed and missing data hidden'!BX94</f>
        <v>5</v>
      </c>
      <c r="AM96" s="49" t="n">
        <f aca="false">AL96/51</f>
        <v>0.0980392156862745</v>
      </c>
      <c r="AN96" s="48" t="str">
        <f aca="false">IF(Q96&gt;=7,"YES","")</f>
        <v/>
      </c>
      <c r="AO96" s="50" t="n">
        <f aca="false">'Indicator Date hidden2'!BY95</f>
        <v>0.26027397260274</v>
      </c>
    </row>
    <row r="97" customFormat="false" ht="14.5" hidden="false" customHeight="false" outlineLevel="0" collapsed="false">
      <c r="A97" s="40" t="str">
        <f aca="false">'Indicator Data'!A99</f>
        <v>Latvia</v>
      </c>
      <c r="B97" s="40" t="str">
        <f aca="false">'Indicator Data'!B99</f>
        <v>LVA</v>
      </c>
      <c r="C97" s="41" t="n">
        <f aca="false">ROUND(G97^(1/3)*R97^(1/3)*AD97^(1/3),1)</f>
        <v>1.9</v>
      </c>
      <c r="D97" s="41" t="str">
        <f aca="false">IF(C97&gt;=6.5,"Very High",IF(C97&gt;=5,"High",IF(C97&gt;=3.5,"Medium",IF(C97&gt;=2,"Low","Very Low"))))</f>
        <v>Very Low</v>
      </c>
      <c r="E97" s="42" t="n">
        <f aca="false">_xlfn.RANK.EQ(C97,C$4:C$194)</f>
        <v>160</v>
      </c>
      <c r="F97" s="43" t="n">
        <f aca="false">VLOOKUP($B97,'Lack of Reliability Index'!$A$2:$H$192,8,0)</f>
        <v>3.97948717948718</v>
      </c>
      <c r="G97" s="41" t="n">
        <f aca="false">ROUND((10-GEOMEAN(((10-H97)/10*9+1),((10-O97)/10*9+1)))/9*10,1)</f>
        <v>1.1</v>
      </c>
      <c r="H97" s="41" t="n">
        <f aca="false">'Hazard &amp; Exposure'!DD99</f>
        <v>2.1</v>
      </c>
      <c r="I97" s="44" t="n">
        <f aca="false">'Hazard &amp; Exposure'!AO99</f>
        <v>0.1</v>
      </c>
      <c r="J97" s="44" t="n">
        <f aca="false">'Hazard &amp; Exposure'!AP99</f>
        <v>6.5</v>
      </c>
      <c r="K97" s="44" t="n">
        <f aca="false">'Hazard &amp; Exposure'!AQ99</f>
        <v>0</v>
      </c>
      <c r="L97" s="44" t="n">
        <f aca="false">'Hazard &amp; Exposure'!AR99</f>
        <v>0</v>
      </c>
      <c r="M97" s="44" t="n">
        <f aca="false">'Hazard &amp; Exposure'!AU99</f>
        <v>2.4</v>
      </c>
      <c r="N97" s="44" t="n">
        <f aca="false">'Hazard &amp; Exposure'!DC99</f>
        <v>1.2</v>
      </c>
      <c r="O97" s="41" t="n">
        <f aca="false">'Hazard &amp; Exposure'!DI99</f>
        <v>0</v>
      </c>
      <c r="P97" s="44" t="n">
        <f aca="false">'Hazard &amp; Exposure'!DE99</f>
        <v>0</v>
      </c>
      <c r="Q97" s="44" t="n">
        <f aca="false">'Hazard &amp; Exposure'!DH99</f>
        <v>0</v>
      </c>
      <c r="R97" s="41" t="n">
        <f aca="false">ROUND((10-GEOMEAN(((10-S97)/10*9+1),((10-W97)/10*9+1)))/9*10,1)</f>
        <v>2.5</v>
      </c>
      <c r="S97" s="41" t="n">
        <f aca="false">Vulnerability!O99</f>
        <v>1.1</v>
      </c>
      <c r="T97" s="45" t="n">
        <f aca="false">Vulnerability!E99</f>
        <v>0.7</v>
      </c>
      <c r="U97" s="45" t="n">
        <f aca="false">Vulnerability!H99</f>
        <v>2.4</v>
      </c>
      <c r="V97" s="45" t="n">
        <f aca="false">Vulnerability!N99</f>
        <v>0.6</v>
      </c>
      <c r="W97" s="41" t="n">
        <f aca="false">Vulnerability!AM99</f>
        <v>3.7</v>
      </c>
      <c r="X97" s="45" t="n">
        <f aca="false">Vulnerability!T99</f>
        <v>5.9</v>
      </c>
      <c r="Y97" s="46" t="n">
        <f aca="false">Vulnerability!AB99</f>
        <v>0.5</v>
      </c>
      <c r="Z97" s="46" t="n">
        <f aca="false">Vulnerability!AE99</f>
        <v>0.3</v>
      </c>
      <c r="AA97" s="46" t="n">
        <f aca="false">Vulnerability!AH99</f>
        <v>0</v>
      </c>
      <c r="AB97" s="46" t="n">
        <f aca="false">Vulnerability!AK99</f>
        <v>1</v>
      </c>
      <c r="AC97" s="45" t="n">
        <f aca="false">Vulnerability!AL99</f>
        <v>0.5</v>
      </c>
      <c r="AD97" s="41" t="n">
        <f aca="false">ROUND((10-GEOMEAN(((10-AE97)/10*9+1),((10-AH97)/10*9+1)))/9*10,1)</f>
        <v>2.5</v>
      </c>
      <c r="AE97" s="41" t="n">
        <f aca="false">'Lack of Coping Capacity'!H99</f>
        <v>3.7</v>
      </c>
      <c r="AF97" s="47" t="str">
        <f aca="false">'Lack of Coping Capacity'!D99</f>
        <v>x</v>
      </c>
      <c r="AG97" s="47" t="n">
        <f aca="false">'Lack of Coping Capacity'!G99</f>
        <v>3.7</v>
      </c>
      <c r="AH97" s="41" t="n">
        <f aca="false">'Lack of Coping Capacity'!AA99</f>
        <v>1.2</v>
      </c>
      <c r="AI97" s="47" t="n">
        <f aca="false">'Lack of Coping Capacity'!M99</f>
        <v>1.5</v>
      </c>
      <c r="AJ97" s="47" t="n">
        <f aca="false">'Lack of Coping Capacity'!R99</f>
        <v>0.7</v>
      </c>
      <c r="AK97" s="47" t="n">
        <f aca="false">'Lack of Coping Capacity'!Z99</f>
        <v>1.5</v>
      </c>
      <c r="AL97" s="48" t="n">
        <f aca="false">'Imputed and missing data hidden'!BX95</f>
        <v>10</v>
      </c>
      <c r="AM97" s="49" t="n">
        <f aca="false">AL97/51</f>
        <v>0.196078431372549</v>
      </c>
      <c r="AN97" s="48" t="str">
        <f aca="false">IF(Q97&gt;=7,"YES","")</f>
        <v/>
      </c>
      <c r="AO97" s="50" t="n">
        <f aca="false">'Indicator Date hidden2'!BY96</f>
        <v>0.246153846153846</v>
      </c>
    </row>
    <row r="98" customFormat="false" ht="14.5" hidden="false" customHeight="false" outlineLevel="0" collapsed="false">
      <c r="A98" s="40" t="str">
        <f aca="false">'Indicator Data'!A100</f>
        <v>Lebanon</v>
      </c>
      <c r="B98" s="40" t="str">
        <f aca="false">'Indicator Data'!B100</f>
        <v>LBN</v>
      </c>
      <c r="C98" s="41" t="n">
        <f aca="false">ROUND(G98^(1/3)*R98^(1/3)*AD98^(1/3),1)</f>
        <v>4.5</v>
      </c>
      <c r="D98" s="41" t="str">
        <f aca="false">IF(C98&gt;=6.5,"Very High",IF(C98&gt;=5,"High",IF(C98&gt;=3.5,"Medium",IF(C98&gt;=2,"Low","Very Low"))))</f>
        <v>Medium</v>
      </c>
      <c r="E98" s="42" t="n">
        <f aca="false">_xlfn.RANK.EQ(C98,C$4:C$194)</f>
        <v>55</v>
      </c>
      <c r="F98" s="43" t="n">
        <f aca="false">VLOOKUP($B98,'Lack of Reliability Index'!$A$2:$H$192,8,0)</f>
        <v>3.86859903381642</v>
      </c>
      <c r="G98" s="41" t="n">
        <f aca="false">ROUND((10-GEOMEAN(((10-H98)/10*9+1),((10-O98)/10*9+1)))/9*10,1)</f>
        <v>3.2</v>
      </c>
      <c r="H98" s="41" t="n">
        <f aca="false">'Hazard &amp; Exposure'!DD100</f>
        <v>5.2</v>
      </c>
      <c r="I98" s="44" t="n">
        <f aca="false">'Hazard &amp; Exposure'!AO100</f>
        <v>9.6</v>
      </c>
      <c r="J98" s="44" t="n">
        <f aca="false">'Hazard &amp; Exposure'!AP100</f>
        <v>1.2</v>
      </c>
      <c r="K98" s="44" t="n">
        <f aca="false">'Hazard &amp; Exposure'!AQ100</f>
        <v>7.2</v>
      </c>
      <c r="L98" s="44" t="n">
        <f aca="false">'Hazard &amp; Exposure'!AR100</f>
        <v>0</v>
      </c>
      <c r="M98" s="44" t="n">
        <f aca="false">'Hazard &amp; Exposure'!AU100</f>
        <v>1.9</v>
      </c>
      <c r="N98" s="44" t="n">
        <f aca="false">'Hazard &amp; Exposure'!DC100</f>
        <v>3.7</v>
      </c>
      <c r="O98" s="41" t="n">
        <f aca="false">'Hazard &amp; Exposure'!DI100</f>
        <v>0.5</v>
      </c>
      <c r="P98" s="44" t="n">
        <f aca="false">'Hazard &amp; Exposure'!DE100</f>
        <v>0.7</v>
      </c>
      <c r="Q98" s="44" t="n">
        <f aca="false">'Hazard &amp; Exposure'!DH100</f>
        <v>0</v>
      </c>
      <c r="R98" s="41" t="n">
        <f aca="false">ROUND((10-GEOMEAN(((10-S98)/10*9+1),((10-W98)/10*9+1)))/9*10,1)</f>
        <v>6.4</v>
      </c>
      <c r="S98" s="41" t="n">
        <f aca="false">Vulnerability!O100</f>
        <v>4.3</v>
      </c>
      <c r="T98" s="45" t="n">
        <f aca="false">Vulnerability!E100</f>
        <v>3.1</v>
      </c>
      <c r="U98" s="45" t="n">
        <f aca="false">Vulnerability!H100</f>
        <v>3.6</v>
      </c>
      <c r="V98" s="45" t="n">
        <f aca="false">Vulnerability!N100</f>
        <v>7.4</v>
      </c>
      <c r="W98" s="41" t="n">
        <f aca="false">Vulnerability!AM100</f>
        <v>7.8</v>
      </c>
      <c r="X98" s="45" t="n">
        <f aca="false">Vulnerability!T100</f>
        <v>10</v>
      </c>
      <c r="Y98" s="46" t="n">
        <f aca="false">Vulnerability!AB100</f>
        <v>0.1</v>
      </c>
      <c r="Z98" s="46" t="n">
        <f aca="false">Vulnerability!AE100</f>
        <v>0.5</v>
      </c>
      <c r="AA98" s="46" t="n">
        <f aca="false">Vulnerability!AH100</f>
        <v>0</v>
      </c>
      <c r="AB98" s="46" t="n">
        <f aca="false">Vulnerability!AK100</f>
        <v>3.1</v>
      </c>
      <c r="AC98" s="45" t="n">
        <f aca="false">Vulnerability!AL100</f>
        <v>1</v>
      </c>
      <c r="AD98" s="41" t="n">
        <f aca="false">ROUND((10-GEOMEAN(((10-AE98)/10*9+1),((10-AH98)/10*9+1)))/9*10,1)</f>
        <v>4.4</v>
      </c>
      <c r="AE98" s="41" t="n">
        <f aca="false">'Lack of Coping Capacity'!H100</f>
        <v>6.1</v>
      </c>
      <c r="AF98" s="47" t="n">
        <f aca="false">'Lack of Coping Capacity'!D100</f>
        <v>4.7</v>
      </c>
      <c r="AG98" s="47" t="n">
        <f aca="false">'Lack of Coping Capacity'!G100</f>
        <v>7.5</v>
      </c>
      <c r="AH98" s="41" t="n">
        <f aca="false">'Lack of Coping Capacity'!AA100</f>
        <v>2.2</v>
      </c>
      <c r="AI98" s="47" t="n">
        <f aca="false">'Lack of Coping Capacity'!M100</f>
        <v>2.4</v>
      </c>
      <c r="AJ98" s="47" t="n">
        <f aca="false">'Lack of Coping Capacity'!R100</f>
        <v>0.5</v>
      </c>
      <c r="AK98" s="47" t="n">
        <f aca="false">'Lack of Coping Capacity'!Z100</f>
        <v>3.8</v>
      </c>
      <c r="AL98" s="48" t="n">
        <f aca="false">'Imputed and missing data hidden'!BX96</f>
        <v>9</v>
      </c>
      <c r="AM98" s="49" t="n">
        <f aca="false">AL98/51</f>
        <v>0.176470588235294</v>
      </c>
      <c r="AN98" s="48" t="str">
        <f aca="false">IF(Q98&gt;=7,"YES","")</f>
        <v/>
      </c>
      <c r="AO98" s="50" t="n">
        <f aca="false">'Indicator Date hidden2'!BY97</f>
        <v>0.27536231884058</v>
      </c>
    </row>
    <row r="99" customFormat="false" ht="14.5" hidden="false" customHeight="false" outlineLevel="0" collapsed="false">
      <c r="A99" s="40" t="str">
        <f aca="false">'Indicator Data'!A101</f>
        <v>Lesotho</v>
      </c>
      <c r="B99" s="40" t="str">
        <f aca="false">'Indicator Data'!B101</f>
        <v>LSO</v>
      </c>
      <c r="C99" s="41" t="n">
        <f aca="false">ROUND(G99^(1/3)*R99^(1/3)*AD99^(1/3),1)</f>
        <v>3.9</v>
      </c>
      <c r="D99" s="41" t="str">
        <f aca="false">IF(C99&gt;=6.5,"Very High",IF(C99&gt;=5,"High",IF(C99&gt;=3.5,"Medium",IF(C99&gt;=2,"Low","Very Low"))))</f>
        <v>Medium</v>
      </c>
      <c r="E99" s="42" t="n">
        <f aca="false">_xlfn.RANK.EQ(C99,C$4:C$194)</f>
        <v>79</v>
      </c>
      <c r="F99" s="43" t="n">
        <f aca="false">VLOOKUP($B99,'Lack of Reliability Index'!$A$2:$H$192,8,0)</f>
        <v>2.72511415525114</v>
      </c>
      <c r="G99" s="41" t="n">
        <f aca="false">ROUND((10-GEOMEAN(((10-H99)/10*9+1),((10-O99)/10*9+1)))/9*10,1)</f>
        <v>1.5</v>
      </c>
      <c r="H99" s="41" t="n">
        <f aca="false">'Hazard &amp; Exposure'!DD101</f>
        <v>2.6</v>
      </c>
      <c r="I99" s="44" t="n">
        <f aca="false">'Hazard &amp; Exposure'!AO101</f>
        <v>0.1</v>
      </c>
      <c r="J99" s="44" t="n">
        <f aca="false">'Hazard &amp; Exposure'!AP101</f>
        <v>3</v>
      </c>
      <c r="K99" s="44" t="n">
        <f aca="false">'Hazard &amp; Exposure'!AQ101</f>
        <v>0</v>
      </c>
      <c r="L99" s="44" t="n">
        <f aca="false">'Hazard &amp; Exposure'!AR101</f>
        <v>0</v>
      </c>
      <c r="M99" s="44" t="n">
        <f aca="false">'Hazard &amp; Exposure'!AU101</f>
        <v>6.6</v>
      </c>
      <c r="N99" s="44" t="n">
        <f aca="false">'Hazard &amp; Exposure'!DC101</f>
        <v>3.2</v>
      </c>
      <c r="O99" s="41" t="n">
        <f aca="false">'Hazard &amp; Exposure'!DI101</f>
        <v>0.2</v>
      </c>
      <c r="P99" s="44" t="n">
        <f aca="false">'Hazard &amp; Exposure'!DE101</f>
        <v>0.3</v>
      </c>
      <c r="Q99" s="44" t="n">
        <f aca="false">'Hazard &amp; Exposure'!DH101</f>
        <v>0</v>
      </c>
      <c r="R99" s="41" t="n">
        <f aca="false">ROUND((10-GEOMEAN(((10-S99)/10*9+1),((10-W99)/10*9+1)))/9*10,1)</f>
        <v>5.8</v>
      </c>
      <c r="S99" s="41" t="n">
        <f aca="false">Vulnerability!O101</f>
        <v>6.3</v>
      </c>
      <c r="T99" s="45" t="n">
        <f aca="false">Vulnerability!E101</f>
        <v>7.3</v>
      </c>
      <c r="U99" s="45" t="n">
        <f aca="false">Vulnerability!H101</f>
        <v>6.2</v>
      </c>
      <c r="V99" s="45" t="n">
        <f aca="false">Vulnerability!N101</f>
        <v>4.4</v>
      </c>
      <c r="W99" s="41" t="n">
        <f aca="false">Vulnerability!AM101</f>
        <v>5.2</v>
      </c>
      <c r="X99" s="45" t="n">
        <f aca="false">Vulnerability!T101</f>
        <v>1.1</v>
      </c>
      <c r="Y99" s="46" t="n">
        <f aca="false">Vulnerability!AB101</f>
        <v>7.3</v>
      </c>
      <c r="Z99" s="46" t="n">
        <f aca="false">Vulnerability!AE101</f>
        <v>4.6</v>
      </c>
      <c r="AA99" s="46" t="n">
        <f aca="false">Vulnerability!AH101</f>
        <v>8.4</v>
      </c>
      <c r="AB99" s="46" t="n">
        <f aca="false">Vulnerability!AK101</f>
        <v>8.8</v>
      </c>
      <c r="AC99" s="45" t="n">
        <f aca="false">Vulnerability!AL101</f>
        <v>7.6</v>
      </c>
      <c r="AD99" s="41" t="n">
        <f aca="false">ROUND((10-GEOMEAN(((10-AE99)/10*9+1),((10-AH99)/10*9+1)))/9*10,1)</f>
        <v>6.8</v>
      </c>
      <c r="AE99" s="41" t="n">
        <f aca="false">'Lack of Coping Capacity'!H101</f>
        <v>7.5</v>
      </c>
      <c r="AF99" s="47" t="n">
        <f aca="false">'Lack of Coping Capacity'!D101</f>
        <v>8.4</v>
      </c>
      <c r="AG99" s="47" t="n">
        <f aca="false">'Lack of Coping Capacity'!G101</f>
        <v>6.5</v>
      </c>
      <c r="AH99" s="41" t="n">
        <f aca="false">'Lack of Coping Capacity'!AA101</f>
        <v>6</v>
      </c>
      <c r="AI99" s="47" t="n">
        <f aca="false">'Lack of Coping Capacity'!M101</f>
        <v>5.5</v>
      </c>
      <c r="AJ99" s="47" t="n">
        <f aca="false">'Lack of Coping Capacity'!R101</f>
        <v>6.5</v>
      </c>
      <c r="AK99" s="47" t="n">
        <f aca="false">'Lack of Coping Capacity'!Z101</f>
        <v>6</v>
      </c>
      <c r="AL99" s="48" t="n">
        <f aca="false">'Imputed and missing data hidden'!BX97</f>
        <v>2</v>
      </c>
      <c r="AM99" s="49" t="n">
        <f aca="false">AL99/51</f>
        <v>0.0392156862745098</v>
      </c>
      <c r="AN99" s="48" t="str">
        <f aca="false">IF(Q99&gt;=7,"YES","")</f>
        <v/>
      </c>
      <c r="AO99" s="50" t="n">
        <f aca="false">'Indicator Date hidden2'!BY98</f>
        <v>0.410958904109589</v>
      </c>
    </row>
    <row r="100" customFormat="false" ht="14.5" hidden="false" customHeight="false" outlineLevel="0" collapsed="false">
      <c r="A100" s="40" t="str">
        <f aca="false">'Indicator Data'!A102</f>
        <v>Liberia</v>
      </c>
      <c r="B100" s="40" t="str">
        <f aca="false">'Indicator Data'!B102</f>
        <v>LBR</v>
      </c>
      <c r="C100" s="41" t="n">
        <f aca="false">ROUND(G100^(1/3)*R100^(1/3)*AD100^(1/3),1)</f>
        <v>4.7</v>
      </c>
      <c r="D100" s="41" t="str">
        <f aca="false">IF(C100&gt;=6.5,"Very High",IF(C100&gt;=5,"High",IF(C100&gt;=3.5,"Medium",IF(C100&gt;=2,"Low","Very Low"))))</f>
        <v>Medium</v>
      </c>
      <c r="E100" s="42" t="n">
        <f aca="false">_xlfn.RANK.EQ(C100,C$4:C$194)</f>
        <v>45</v>
      </c>
      <c r="F100" s="43" t="n">
        <f aca="false">VLOOKUP($B100,'Lack of Reliability Index'!$A$2:$H$192,8,0)</f>
        <v>1.94074074074074</v>
      </c>
      <c r="G100" s="41" t="n">
        <f aca="false">ROUND((10-GEOMEAN(((10-H100)/10*9+1),((10-O100)/10*9+1)))/9*10,1)</f>
        <v>2.3</v>
      </c>
      <c r="H100" s="41" t="n">
        <f aca="false">'Hazard &amp; Exposure'!DD102</f>
        <v>4</v>
      </c>
      <c r="I100" s="44" t="n">
        <f aca="false">'Hazard &amp; Exposure'!AO102</f>
        <v>0.1</v>
      </c>
      <c r="J100" s="44" t="n">
        <f aca="false">'Hazard &amp; Exposure'!AP102</f>
        <v>6.2</v>
      </c>
      <c r="K100" s="44" t="n">
        <f aca="false">'Hazard &amp; Exposure'!AQ102</f>
        <v>5.5</v>
      </c>
      <c r="L100" s="44" t="n">
        <f aca="false">'Hazard &amp; Exposure'!AR102</f>
        <v>0</v>
      </c>
      <c r="M100" s="44" t="n">
        <f aca="false">'Hazard &amp; Exposure'!AU102</f>
        <v>0.5</v>
      </c>
      <c r="N100" s="44" t="n">
        <f aca="false">'Hazard &amp; Exposure'!DC102</f>
        <v>7.4</v>
      </c>
      <c r="O100" s="41" t="n">
        <f aca="false">'Hazard &amp; Exposure'!DI102</f>
        <v>0.1</v>
      </c>
      <c r="P100" s="44" t="n">
        <f aca="false">'Hazard &amp; Exposure'!DE102</f>
        <v>0.2</v>
      </c>
      <c r="Q100" s="44" t="n">
        <f aca="false">'Hazard &amp; Exposure'!DH102</f>
        <v>0</v>
      </c>
      <c r="R100" s="41" t="n">
        <f aca="false">ROUND((10-GEOMEAN(((10-S100)/10*9+1),((10-W100)/10*9+1)))/9*10,1)</f>
        <v>5.9</v>
      </c>
      <c r="S100" s="41" t="n">
        <f aca="false">Vulnerability!O102</f>
        <v>7.3</v>
      </c>
      <c r="T100" s="45" t="n">
        <f aca="false">Vulnerability!E102</f>
        <v>8.9</v>
      </c>
      <c r="U100" s="45" t="n">
        <f aca="false">Vulnerability!H102</f>
        <v>5.7</v>
      </c>
      <c r="V100" s="45" t="n">
        <f aca="false">Vulnerability!N102</f>
        <v>5.5</v>
      </c>
      <c r="W100" s="41" t="n">
        <f aca="false">Vulnerability!AM102</f>
        <v>4.1</v>
      </c>
      <c r="X100" s="45" t="n">
        <f aca="false">Vulnerability!T102</f>
        <v>2.4</v>
      </c>
      <c r="Y100" s="46" t="n">
        <f aca="false">Vulnerability!AB102</f>
        <v>5.8</v>
      </c>
      <c r="Z100" s="46" t="n">
        <f aca="false">Vulnerability!AE102</f>
        <v>4.2</v>
      </c>
      <c r="AA100" s="46" t="n">
        <f aca="false">Vulnerability!AH102</f>
        <v>0</v>
      </c>
      <c r="AB100" s="46" t="n">
        <f aca="false">Vulnerability!AK102</f>
        <v>8.6</v>
      </c>
      <c r="AC100" s="45" t="n">
        <f aca="false">Vulnerability!AL102</f>
        <v>5.5</v>
      </c>
      <c r="AD100" s="41" t="n">
        <f aca="false">ROUND((10-GEOMEAN(((10-AE100)/10*9+1),((10-AH100)/10*9+1)))/9*10,1)</f>
        <v>7.8</v>
      </c>
      <c r="AE100" s="41" t="n">
        <f aca="false">'Lack of Coping Capacity'!H102</f>
        <v>7.5</v>
      </c>
      <c r="AF100" s="47" t="str">
        <f aca="false">'Lack of Coping Capacity'!D102</f>
        <v>x</v>
      </c>
      <c r="AG100" s="47" t="n">
        <f aca="false">'Lack of Coping Capacity'!G102</f>
        <v>7.5</v>
      </c>
      <c r="AH100" s="41" t="n">
        <f aca="false">'Lack of Coping Capacity'!AA102</f>
        <v>8</v>
      </c>
      <c r="AI100" s="47" t="n">
        <f aca="false">'Lack of Coping Capacity'!M102</f>
        <v>7.9</v>
      </c>
      <c r="AJ100" s="47" t="n">
        <f aca="false">'Lack of Coping Capacity'!R102</f>
        <v>7.7</v>
      </c>
      <c r="AK100" s="47" t="n">
        <f aca="false">'Lack of Coping Capacity'!Z102</f>
        <v>8.5</v>
      </c>
      <c r="AL100" s="48" t="n">
        <f aca="false">'Imputed and missing data hidden'!BX98</f>
        <v>2</v>
      </c>
      <c r="AM100" s="49" t="n">
        <f aca="false">AL100/51</f>
        <v>0.0392156862745098</v>
      </c>
      <c r="AN100" s="48" t="str">
        <f aca="false">IF(Q100&gt;=7,"YES","")</f>
        <v/>
      </c>
      <c r="AO100" s="50" t="n">
        <f aca="false">'Indicator Date hidden2'!BY99</f>
        <v>0.263888888888889</v>
      </c>
    </row>
    <row r="101" customFormat="false" ht="14.5" hidden="false" customHeight="false" outlineLevel="0" collapsed="false">
      <c r="A101" s="40" t="str">
        <f aca="false">'Indicator Data'!A103</f>
        <v>Libya</v>
      </c>
      <c r="B101" s="40" t="str">
        <f aca="false">'Indicator Data'!B103</f>
        <v>LBY</v>
      </c>
      <c r="C101" s="41" t="n">
        <f aca="false">ROUND(G101^(1/3)*R101^(1/3)*AD101^(1/3),1)</f>
        <v>6.2</v>
      </c>
      <c r="D101" s="41" t="str">
        <f aca="false">IF(C101&gt;=6.5,"Very High",IF(C101&gt;=5,"High",IF(C101&gt;=3.5,"Medium",IF(C101&gt;=2,"Low","Very Low"))))</f>
        <v>High</v>
      </c>
      <c r="E101" s="42" t="n">
        <f aca="false">_xlfn.RANK.EQ(C101,C$4:C$194)</f>
        <v>22</v>
      </c>
      <c r="F101" s="43" t="n">
        <f aca="false">VLOOKUP($B101,'Lack of Reliability Index'!$A$2:$H$192,8,0)</f>
        <v>7.74509803921569</v>
      </c>
      <c r="G101" s="41" t="n">
        <f aca="false">ROUND((10-GEOMEAN(((10-H101)/10*9+1),((10-O101)/10*9+1)))/9*10,1)</f>
        <v>8.2</v>
      </c>
      <c r="H101" s="41" t="n">
        <f aca="false">'Hazard &amp; Exposure'!DD103</f>
        <v>3.7</v>
      </c>
      <c r="I101" s="44" t="n">
        <f aca="false">'Hazard &amp; Exposure'!AO103</f>
        <v>1.9</v>
      </c>
      <c r="J101" s="44" t="n">
        <f aca="false">'Hazard &amp; Exposure'!AP103</f>
        <v>2.6</v>
      </c>
      <c r="K101" s="44" t="n">
        <f aca="false">'Hazard &amp; Exposure'!AQ103</f>
        <v>7.3</v>
      </c>
      <c r="L101" s="44" t="n">
        <f aca="false">'Hazard &amp; Exposure'!AR103</f>
        <v>0</v>
      </c>
      <c r="M101" s="44" t="n">
        <f aca="false">'Hazard &amp; Exposure'!AU103</f>
        <v>5</v>
      </c>
      <c r="N101" s="44" t="n">
        <f aca="false">'Hazard &amp; Exposure'!DC103</f>
        <v>3.1</v>
      </c>
      <c r="O101" s="41" t="n">
        <f aca="false">'Hazard &amp; Exposure'!DI103</f>
        <v>10</v>
      </c>
      <c r="P101" s="44" t="n">
        <f aca="false">'Hazard &amp; Exposure'!DE103</f>
        <v>3.9</v>
      </c>
      <c r="Q101" s="44" t="n">
        <f aca="false">'Hazard &amp; Exposure'!DH103</f>
        <v>10</v>
      </c>
      <c r="R101" s="41" t="n">
        <f aca="false">ROUND((10-GEOMEAN(((10-S101)/10*9+1),((10-W101)/10*9+1)))/9*10,1)</f>
        <v>4</v>
      </c>
      <c r="S101" s="41" t="n">
        <f aca="false">Vulnerability!O103</f>
        <v>2.8</v>
      </c>
      <c r="T101" s="45" t="n">
        <f aca="false">Vulnerability!E103</f>
        <v>3.4</v>
      </c>
      <c r="U101" s="45" t="n">
        <f aca="false">Vulnerability!H103</f>
        <v>3.4</v>
      </c>
      <c r="V101" s="45" t="n">
        <f aca="false">Vulnerability!N103</f>
        <v>1</v>
      </c>
      <c r="W101" s="41" t="n">
        <f aca="false">Vulnerability!AM103</f>
        <v>5.1</v>
      </c>
      <c r="X101" s="45" t="n">
        <f aca="false">Vulnerability!T103</f>
        <v>7.6</v>
      </c>
      <c r="Y101" s="46" t="n">
        <f aca="false">Vulnerability!AB103</f>
        <v>0.5</v>
      </c>
      <c r="Z101" s="46" t="n">
        <f aca="false">Vulnerability!AE103</f>
        <v>1.8</v>
      </c>
      <c r="AA101" s="46" t="n">
        <f aca="false">Vulnerability!AH103</f>
        <v>0</v>
      </c>
      <c r="AB101" s="46" t="n">
        <f aca="false">Vulnerability!AK103</f>
        <v>1</v>
      </c>
      <c r="AC101" s="45" t="n">
        <f aca="false">Vulnerability!AL103</f>
        <v>0.8</v>
      </c>
      <c r="AD101" s="41" t="n">
        <f aca="false">ROUND((10-GEOMEAN(((10-AE101)/10*9+1),((10-AH101)/10*9+1)))/9*10,1)</f>
        <v>7.1</v>
      </c>
      <c r="AE101" s="41" t="n">
        <f aca="false">'Lack of Coping Capacity'!H103</f>
        <v>8.7</v>
      </c>
      <c r="AF101" s="47" t="str">
        <f aca="false">'Lack of Coping Capacity'!D103</f>
        <v>x</v>
      </c>
      <c r="AG101" s="47" t="n">
        <f aca="false">'Lack of Coping Capacity'!G103</f>
        <v>8.7</v>
      </c>
      <c r="AH101" s="41" t="n">
        <f aca="false">'Lack of Coping Capacity'!AA103</f>
        <v>4.4</v>
      </c>
      <c r="AI101" s="47" t="n">
        <f aca="false">'Lack of Coping Capacity'!M103</f>
        <v>6.3</v>
      </c>
      <c r="AJ101" s="47" t="n">
        <f aca="false">'Lack of Coping Capacity'!R103</f>
        <v>3.5</v>
      </c>
      <c r="AK101" s="47" t="n">
        <f aca="false">'Lack of Coping Capacity'!Z103</f>
        <v>3.3</v>
      </c>
      <c r="AL101" s="48" t="n">
        <f aca="false">'Imputed and missing data hidden'!BX99</f>
        <v>10</v>
      </c>
      <c r="AM101" s="49" t="n">
        <f aca="false">AL101/51</f>
        <v>0.196078431372549</v>
      </c>
      <c r="AN101" s="48" t="str">
        <f aca="false">IF(Q101&gt;=7,"YES","")</f>
        <v>YES</v>
      </c>
      <c r="AO101" s="50" t="n">
        <f aca="false">'Indicator Date hidden2'!BY100</f>
        <v>0.661764705882353</v>
      </c>
    </row>
    <row r="102" customFormat="false" ht="14.5" hidden="false" customHeight="false" outlineLevel="0" collapsed="false">
      <c r="A102" s="40" t="str">
        <f aca="false">'Indicator Data'!A104</f>
        <v>Liechtenstein</v>
      </c>
      <c r="B102" s="40" t="str">
        <f aca="false">'Indicator Data'!B104</f>
        <v>LIE</v>
      </c>
      <c r="C102" s="41" t="n">
        <f aca="false">ROUND(G102^(1/3)*R102^(1/3)*AD102^(1/3),1)</f>
        <v>0.8</v>
      </c>
      <c r="D102" s="41" t="str">
        <f aca="false">IF(C102&gt;=6.5,"Very High",IF(C102&gt;=5,"High",IF(C102&gt;=3.5,"Medium",IF(C102&gt;=2,"Low","Very Low"))))</f>
        <v>Very Low</v>
      </c>
      <c r="E102" s="42" t="n">
        <f aca="false">_xlfn.RANK.EQ(C102,C$4:C$194)</f>
        <v>190</v>
      </c>
      <c r="F102" s="43" t="n">
        <f aca="false">VLOOKUP($B102,'Lack of Reliability Index'!$A$2:$H$192,8,0)</f>
        <v>5.44444444444444</v>
      </c>
      <c r="G102" s="41" t="n">
        <f aca="false">ROUND((10-GEOMEAN(((10-H102)/10*9+1),((10-O102)/10*9+1)))/9*10,1)</f>
        <v>0.7</v>
      </c>
      <c r="H102" s="41" t="n">
        <f aca="false">'Hazard &amp; Exposure'!DD104</f>
        <v>1.3</v>
      </c>
      <c r="I102" s="44" t="n">
        <f aca="false">'Hazard &amp; Exposure'!AO104</f>
        <v>5.2</v>
      </c>
      <c r="J102" s="44" t="n">
        <f aca="false">'Hazard &amp; Exposure'!AP104</f>
        <v>0.1</v>
      </c>
      <c r="K102" s="44" t="n">
        <f aca="false">'Hazard &amp; Exposure'!AQ104</f>
        <v>0</v>
      </c>
      <c r="L102" s="44" t="n">
        <f aca="false">'Hazard &amp; Exposure'!AR104</f>
        <v>0</v>
      </c>
      <c r="M102" s="44" t="n">
        <f aca="false">'Hazard &amp; Exposure'!AU104</f>
        <v>0</v>
      </c>
      <c r="N102" s="44" t="n">
        <f aca="false">'Hazard &amp; Exposure'!DC104</f>
        <v>1.2</v>
      </c>
      <c r="O102" s="41" t="n">
        <f aca="false">'Hazard &amp; Exposure'!DI104</f>
        <v>0</v>
      </c>
      <c r="P102" s="44" t="n">
        <f aca="false">'Hazard &amp; Exposure'!DE104</f>
        <v>0</v>
      </c>
      <c r="Q102" s="44" t="n">
        <f aca="false">'Hazard &amp; Exposure'!DH104</f>
        <v>0</v>
      </c>
      <c r="R102" s="41" t="n">
        <f aca="false">ROUND((10-GEOMEAN(((10-S102)/10*9+1),((10-W102)/10*9+1)))/9*10,1)</f>
        <v>0.7</v>
      </c>
      <c r="S102" s="41" t="n">
        <f aca="false">Vulnerability!O104</f>
        <v>0</v>
      </c>
      <c r="T102" s="45" t="n">
        <f aca="false">Vulnerability!E104</f>
        <v>0</v>
      </c>
      <c r="U102" s="45" t="str">
        <f aca="false">Vulnerability!H104</f>
        <v>x</v>
      </c>
      <c r="V102" s="45" t="n">
        <f aca="false">Vulnerability!N104</f>
        <v>0</v>
      </c>
      <c r="W102" s="41" t="n">
        <f aca="false">Vulnerability!AM104</f>
        <v>1.3</v>
      </c>
      <c r="X102" s="45" t="n">
        <f aca="false">Vulnerability!T104</f>
        <v>2.3</v>
      </c>
      <c r="Y102" s="46" t="n">
        <f aca="false">Vulnerability!AB104</f>
        <v>0</v>
      </c>
      <c r="Z102" s="46" t="n">
        <f aca="false">Vulnerability!AE104</f>
        <v>0</v>
      </c>
      <c r="AA102" s="46" t="n">
        <f aca="false">Vulnerability!AH104</f>
        <v>0</v>
      </c>
      <c r="AB102" s="46" t="n">
        <f aca="false">Vulnerability!AK104</f>
        <v>0.7</v>
      </c>
      <c r="AC102" s="45" t="n">
        <f aca="false">Vulnerability!AL104</f>
        <v>0.2</v>
      </c>
      <c r="AD102" s="41" t="n">
        <f aca="false">ROUND((10-GEOMEAN(((10-AE102)/10*9+1),((10-AH102)/10*9+1)))/9*10,1)</f>
        <v>1</v>
      </c>
      <c r="AE102" s="41" t="n">
        <f aca="false">'Lack of Coping Capacity'!H104</f>
        <v>1.4</v>
      </c>
      <c r="AF102" s="47" t="str">
        <f aca="false">'Lack of Coping Capacity'!D104</f>
        <v>x</v>
      </c>
      <c r="AG102" s="47" t="n">
        <f aca="false">'Lack of Coping Capacity'!G104</f>
        <v>1.4</v>
      </c>
      <c r="AH102" s="41" t="n">
        <f aca="false">'Lack of Coping Capacity'!AA104</f>
        <v>0.6</v>
      </c>
      <c r="AI102" s="47" t="n">
        <f aca="false">'Lack of Coping Capacity'!M104</f>
        <v>1.2</v>
      </c>
      <c r="AJ102" s="47" t="n">
        <f aca="false">'Lack of Coping Capacity'!R104</f>
        <v>0</v>
      </c>
      <c r="AK102" s="47" t="str">
        <f aca="false">'Lack of Coping Capacity'!Z104</f>
        <v>x</v>
      </c>
      <c r="AL102" s="48" t="n">
        <f aca="false">'Imputed and missing data hidden'!BX100</f>
        <v>28</v>
      </c>
      <c r="AM102" s="49" t="n">
        <f aca="false">AL102/51</f>
        <v>0.549019607843137</v>
      </c>
      <c r="AN102" s="48" t="str">
        <f aca="false">IF(Q102&gt;=7,"YES","")</f>
        <v/>
      </c>
      <c r="AO102" s="50" t="n">
        <f aca="false">'Indicator Date hidden2'!BY101</f>
        <v>0.270833333333333</v>
      </c>
    </row>
    <row r="103" customFormat="false" ht="14.5" hidden="false" customHeight="false" outlineLevel="0" collapsed="false">
      <c r="A103" s="40" t="str">
        <f aca="false">'Indicator Data'!A105</f>
        <v>Lithuania</v>
      </c>
      <c r="B103" s="40" t="str">
        <f aca="false">'Indicator Data'!B105</f>
        <v>LTU</v>
      </c>
      <c r="C103" s="41" t="n">
        <f aca="false">ROUND(G103^(1/3)*R103^(1/3)*AD103^(1/3),1)</f>
        <v>1.7</v>
      </c>
      <c r="D103" s="41" t="str">
        <f aca="false">IF(C103&gt;=6.5,"Very High",IF(C103&gt;=5,"High",IF(C103&gt;=3.5,"Medium",IF(C103&gt;=2,"Low","Very Low"))))</f>
        <v>Very Low</v>
      </c>
      <c r="E103" s="42" t="n">
        <f aca="false">_xlfn.RANK.EQ(C103,C$4:C$194)</f>
        <v>173</v>
      </c>
      <c r="F103" s="43" t="n">
        <f aca="false">VLOOKUP($B103,'Lack of Reliability Index'!$A$2:$H$192,8,0)</f>
        <v>4.55384615384615</v>
      </c>
      <c r="G103" s="41" t="n">
        <f aca="false">ROUND((10-GEOMEAN(((10-H103)/10*9+1),((10-O103)/10*9+1)))/9*10,1)</f>
        <v>0.8</v>
      </c>
      <c r="H103" s="41" t="n">
        <f aca="false">'Hazard &amp; Exposure'!DD105</f>
        <v>1.5</v>
      </c>
      <c r="I103" s="44" t="n">
        <f aca="false">'Hazard &amp; Exposure'!AO105</f>
        <v>0.1</v>
      </c>
      <c r="J103" s="44" t="n">
        <f aca="false">'Hazard &amp; Exposure'!AP105</f>
        <v>4.7</v>
      </c>
      <c r="K103" s="44" t="n">
        <f aca="false">'Hazard &amp; Exposure'!AQ105</f>
        <v>0</v>
      </c>
      <c r="L103" s="44" t="n">
        <f aca="false">'Hazard &amp; Exposure'!AR105</f>
        <v>0</v>
      </c>
      <c r="M103" s="44" t="n">
        <f aca="false">'Hazard &amp; Exposure'!AU105</f>
        <v>2.4</v>
      </c>
      <c r="N103" s="44" t="n">
        <f aca="false">'Hazard &amp; Exposure'!DC105</f>
        <v>1</v>
      </c>
      <c r="O103" s="41" t="n">
        <f aca="false">'Hazard &amp; Exposure'!DI105</f>
        <v>0</v>
      </c>
      <c r="P103" s="44" t="n">
        <f aca="false">'Hazard &amp; Exposure'!DE105</f>
        <v>0</v>
      </c>
      <c r="Q103" s="44" t="n">
        <f aca="false">'Hazard &amp; Exposure'!DH105</f>
        <v>0</v>
      </c>
      <c r="R103" s="41" t="n">
        <f aca="false">ROUND((10-GEOMEAN(((10-S103)/10*9+1),((10-W103)/10*9+1)))/9*10,1)</f>
        <v>2.6</v>
      </c>
      <c r="S103" s="41" t="n">
        <f aca="false">Vulnerability!O105</f>
        <v>0.8</v>
      </c>
      <c r="T103" s="45" t="n">
        <f aca="false">Vulnerability!E105</f>
        <v>0.4</v>
      </c>
      <c r="U103" s="45" t="n">
        <f aca="false">Vulnerability!H105</f>
        <v>2.2</v>
      </c>
      <c r="V103" s="45" t="n">
        <f aca="false">Vulnerability!N105</f>
        <v>0.3</v>
      </c>
      <c r="W103" s="41" t="n">
        <f aca="false">Vulnerability!AM105</f>
        <v>4.1</v>
      </c>
      <c r="X103" s="45" t="n">
        <f aca="false">Vulnerability!T105</f>
        <v>6.5</v>
      </c>
      <c r="Y103" s="46" t="n">
        <f aca="false">Vulnerability!AB105</f>
        <v>0.3</v>
      </c>
      <c r="Z103" s="46" t="n">
        <f aca="false">Vulnerability!AE105</f>
        <v>0.3</v>
      </c>
      <c r="AA103" s="46" t="n">
        <f aca="false">Vulnerability!AH105</f>
        <v>0</v>
      </c>
      <c r="AB103" s="46" t="n">
        <f aca="false">Vulnerability!AK105</f>
        <v>0.6</v>
      </c>
      <c r="AC103" s="45" t="n">
        <f aca="false">Vulnerability!AL105</f>
        <v>0.3</v>
      </c>
      <c r="AD103" s="41" t="n">
        <f aca="false">ROUND((10-GEOMEAN(((10-AE103)/10*9+1),((10-AH103)/10*9+1)))/9*10,1)</f>
        <v>2.2</v>
      </c>
      <c r="AE103" s="41" t="n">
        <f aca="false">'Lack of Coping Capacity'!H105</f>
        <v>3.4</v>
      </c>
      <c r="AF103" s="47" t="str">
        <f aca="false">'Lack of Coping Capacity'!D105</f>
        <v>x</v>
      </c>
      <c r="AG103" s="47" t="n">
        <f aca="false">'Lack of Coping Capacity'!G105</f>
        <v>3.4</v>
      </c>
      <c r="AH103" s="41" t="n">
        <f aca="false">'Lack of Coping Capacity'!AA105</f>
        <v>0.8</v>
      </c>
      <c r="AI103" s="47" t="n">
        <f aca="false">'Lack of Coping Capacity'!M105</f>
        <v>1.3</v>
      </c>
      <c r="AJ103" s="47" t="n">
        <f aca="false">'Lack of Coping Capacity'!R105</f>
        <v>0.4</v>
      </c>
      <c r="AK103" s="47" t="n">
        <f aca="false">'Lack of Coping Capacity'!Z105</f>
        <v>0.7</v>
      </c>
      <c r="AL103" s="48" t="n">
        <f aca="false">'Imputed and missing data hidden'!BX101</f>
        <v>10</v>
      </c>
      <c r="AM103" s="49" t="n">
        <f aca="false">AL103/51</f>
        <v>0.196078431372549</v>
      </c>
      <c r="AN103" s="48" t="str">
        <f aca="false">IF(Q103&gt;=7,"YES","")</f>
        <v/>
      </c>
      <c r="AO103" s="50" t="n">
        <f aca="false">'Indicator Date hidden2'!BY102</f>
        <v>0.353846153846154</v>
      </c>
    </row>
    <row r="104" customFormat="false" ht="14.5" hidden="false" customHeight="false" outlineLevel="0" collapsed="false">
      <c r="A104" s="40" t="str">
        <f aca="false">'Indicator Data'!A106</f>
        <v>Luxembourg</v>
      </c>
      <c r="B104" s="40" t="str">
        <f aca="false">'Indicator Data'!B106</f>
        <v>LUX</v>
      </c>
      <c r="C104" s="41" t="n">
        <f aca="false">ROUND(G104^(1/3)*R104^(1/3)*AD104^(1/3),1)</f>
        <v>1</v>
      </c>
      <c r="D104" s="41" t="str">
        <f aca="false">IF(C104&gt;=6.5,"Very High",IF(C104&gt;=5,"High",IF(C104&gt;=3.5,"Medium",IF(C104&gt;=2,"Low","Very Low"))))</f>
        <v>Very Low</v>
      </c>
      <c r="E104" s="42" t="n">
        <f aca="false">_xlfn.RANK.EQ(C104,C$4:C$194)</f>
        <v>187</v>
      </c>
      <c r="F104" s="43" t="n">
        <f aca="false">VLOOKUP($B104,'Lack of Reliability Index'!$A$2:$H$192,8,0)</f>
        <v>5.10967741935484</v>
      </c>
      <c r="G104" s="41" t="n">
        <f aca="false">ROUND((10-GEOMEAN(((10-H104)/10*9+1),((10-O104)/10*9+1)))/9*10,1)</f>
        <v>0.5</v>
      </c>
      <c r="H104" s="41" t="n">
        <f aca="false">'Hazard &amp; Exposure'!DD106</f>
        <v>0.8</v>
      </c>
      <c r="I104" s="44" t="n">
        <f aca="false">'Hazard &amp; Exposure'!AO106</f>
        <v>0.2</v>
      </c>
      <c r="J104" s="44" t="n">
        <f aca="false">'Hazard &amp; Exposure'!AP106</f>
        <v>2</v>
      </c>
      <c r="K104" s="44" t="n">
        <f aca="false">'Hazard &amp; Exposure'!AQ106</f>
        <v>0</v>
      </c>
      <c r="L104" s="44" t="n">
        <f aca="false">'Hazard &amp; Exposure'!AR106</f>
        <v>0</v>
      </c>
      <c r="M104" s="44" t="n">
        <f aca="false">'Hazard &amp; Exposure'!AU106</f>
        <v>1</v>
      </c>
      <c r="N104" s="44" t="n">
        <f aca="false">'Hazard &amp; Exposure'!DC106</f>
        <v>1.4</v>
      </c>
      <c r="O104" s="41" t="n">
        <f aca="false">'Hazard &amp; Exposure'!DI106</f>
        <v>0.1</v>
      </c>
      <c r="P104" s="44" t="n">
        <f aca="false">'Hazard &amp; Exposure'!DE106</f>
        <v>0.1</v>
      </c>
      <c r="Q104" s="44" t="n">
        <f aca="false">'Hazard &amp; Exposure'!DH106</f>
        <v>0</v>
      </c>
      <c r="R104" s="41" t="n">
        <f aca="false">ROUND((10-GEOMEAN(((10-S104)/10*9+1),((10-W104)/10*9+1)))/9*10,1)</f>
        <v>1.9</v>
      </c>
      <c r="S104" s="41" t="n">
        <f aca="false">Vulnerability!O106</f>
        <v>0.5</v>
      </c>
      <c r="T104" s="45" t="n">
        <f aca="false">Vulnerability!E106</f>
        <v>0</v>
      </c>
      <c r="U104" s="45" t="n">
        <f aca="false">Vulnerability!H106</f>
        <v>1.6</v>
      </c>
      <c r="V104" s="45" t="n">
        <f aca="false">Vulnerability!N106</f>
        <v>0.5</v>
      </c>
      <c r="W104" s="41" t="n">
        <f aca="false">Vulnerability!AM106</f>
        <v>3.2</v>
      </c>
      <c r="X104" s="45" t="n">
        <f aca="false">Vulnerability!T106</f>
        <v>5.3</v>
      </c>
      <c r="Y104" s="46" t="n">
        <f aca="false">Vulnerability!AB106</f>
        <v>0.1</v>
      </c>
      <c r="Z104" s="46" t="n">
        <f aca="false">Vulnerability!AE106</f>
        <v>0.2</v>
      </c>
      <c r="AA104" s="46" t="n">
        <f aca="false">Vulnerability!AH106</f>
        <v>0</v>
      </c>
      <c r="AB104" s="46" t="n">
        <f aca="false">Vulnerability!AK106</f>
        <v>1.1</v>
      </c>
      <c r="AC104" s="45" t="n">
        <f aca="false">Vulnerability!AL106</f>
        <v>0.4</v>
      </c>
      <c r="AD104" s="41" t="n">
        <f aca="false">ROUND((10-GEOMEAN(((10-AE104)/10*9+1),((10-AH104)/10*9+1)))/9*10,1)</f>
        <v>1.1</v>
      </c>
      <c r="AE104" s="41" t="n">
        <f aca="false">'Lack of Coping Capacity'!H106</f>
        <v>1.6</v>
      </c>
      <c r="AF104" s="47" t="str">
        <f aca="false">'Lack of Coping Capacity'!D106</f>
        <v>x</v>
      </c>
      <c r="AG104" s="47" t="n">
        <f aca="false">'Lack of Coping Capacity'!G106</f>
        <v>1.6</v>
      </c>
      <c r="AH104" s="41" t="n">
        <f aca="false">'Lack of Coping Capacity'!AA106</f>
        <v>0.6</v>
      </c>
      <c r="AI104" s="47" t="n">
        <f aca="false">'Lack of Coping Capacity'!M106</f>
        <v>1</v>
      </c>
      <c r="AJ104" s="47" t="n">
        <f aca="false">'Lack of Coping Capacity'!R106</f>
        <v>0.1</v>
      </c>
      <c r="AK104" s="47" t="n">
        <f aca="false">'Lack of Coping Capacity'!Z106</f>
        <v>0.8</v>
      </c>
      <c r="AL104" s="48" t="n">
        <f aca="false">'Imputed and missing data hidden'!BX102</f>
        <v>14</v>
      </c>
      <c r="AM104" s="49" t="n">
        <f aca="false">AL104/51</f>
        <v>0.274509803921569</v>
      </c>
      <c r="AN104" s="48" t="str">
        <f aca="false">IF(Q104&gt;=7,"YES","")</f>
        <v/>
      </c>
      <c r="AO104" s="50" t="n">
        <f aca="false">'Indicator Date hidden2'!BY103</f>
        <v>0.258064516129032</v>
      </c>
    </row>
    <row r="105" customFormat="false" ht="14.5" hidden="false" customHeight="false" outlineLevel="0" collapsed="false">
      <c r="A105" s="40" t="str">
        <f aca="false">'Indicator Data'!A107</f>
        <v>Madagascar</v>
      </c>
      <c r="B105" s="40" t="str">
        <f aca="false">'Indicator Data'!B107</f>
        <v>MDG</v>
      </c>
      <c r="C105" s="41" t="n">
        <f aca="false">ROUND(G105^(1/3)*R105^(1/3)*AD105^(1/3),1)</f>
        <v>5.3</v>
      </c>
      <c r="D105" s="41" t="str">
        <f aca="false">IF(C105&gt;=6.5,"Very High",IF(C105&gt;=5,"High",IF(C105&gt;=3.5,"Medium",IF(C105&gt;=2,"Low","Very Low"))))</f>
        <v>High</v>
      </c>
      <c r="E105" s="42" t="n">
        <f aca="false">_xlfn.RANK.EQ(C105,C$4:C$194)</f>
        <v>31</v>
      </c>
      <c r="F105" s="43" t="n">
        <f aca="false">VLOOKUP($B105,'Lack of Reliability Index'!$A$2:$H$192,8,0)</f>
        <v>2.38538812785388</v>
      </c>
      <c r="G105" s="41" t="n">
        <f aca="false">ROUND((10-GEOMEAN(((10-H105)/10*9+1),((10-O105)/10*9+1)))/9*10,1)</f>
        <v>3.9</v>
      </c>
      <c r="H105" s="41" t="n">
        <f aca="false">'Hazard &amp; Exposure'!DD107</f>
        <v>6.2</v>
      </c>
      <c r="I105" s="44" t="n">
        <f aca="false">'Hazard &amp; Exposure'!AO107</f>
        <v>0.1</v>
      </c>
      <c r="J105" s="44" t="n">
        <f aca="false">'Hazard &amp; Exposure'!AP107</f>
        <v>7.2</v>
      </c>
      <c r="K105" s="44" t="n">
        <f aca="false">'Hazard &amp; Exposure'!AQ107</f>
        <v>7.8</v>
      </c>
      <c r="L105" s="44" t="n">
        <f aca="false">'Hazard &amp; Exposure'!AR107</f>
        <v>7.4</v>
      </c>
      <c r="M105" s="44" t="n">
        <f aca="false">'Hazard &amp; Exposure'!AU107</f>
        <v>4.7</v>
      </c>
      <c r="N105" s="44" t="n">
        <f aca="false">'Hazard &amp; Exposure'!DC107</f>
        <v>7</v>
      </c>
      <c r="O105" s="41" t="n">
        <f aca="false">'Hazard &amp; Exposure'!DI107</f>
        <v>0.4</v>
      </c>
      <c r="P105" s="44" t="n">
        <f aca="false">'Hazard &amp; Exposure'!DE107</f>
        <v>0.5</v>
      </c>
      <c r="Q105" s="44" t="n">
        <f aca="false">'Hazard &amp; Exposure'!DH107</f>
        <v>0</v>
      </c>
      <c r="R105" s="41" t="n">
        <f aca="false">ROUND((10-GEOMEAN(((10-S105)/10*9+1),((10-W105)/10*9+1)))/9*10,1)</f>
        <v>5.3</v>
      </c>
      <c r="S105" s="41" t="n">
        <f aca="false">Vulnerability!O107</f>
        <v>6.2</v>
      </c>
      <c r="T105" s="45" t="n">
        <f aca="false">Vulnerability!E107</f>
        <v>8.7</v>
      </c>
      <c r="U105" s="45" t="n">
        <f aca="false">Vulnerability!H107</f>
        <v>4.4</v>
      </c>
      <c r="V105" s="45" t="n">
        <f aca="false">Vulnerability!N107</f>
        <v>2.9</v>
      </c>
      <c r="W105" s="41" t="n">
        <f aca="false">Vulnerability!AM107</f>
        <v>4.2</v>
      </c>
      <c r="X105" s="45" t="n">
        <f aca="false">Vulnerability!T107</f>
        <v>1.7</v>
      </c>
      <c r="Y105" s="46" t="n">
        <f aca="false">Vulnerability!AB107</f>
        <v>4.2</v>
      </c>
      <c r="Z105" s="46" t="n">
        <f aca="false">Vulnerability!AE107</f>
        <v>4.6</v>
      </c>
      <c r="AA105" s="46" t="n">
        <f aca="false">Vulnerability!AH107</f>
        <v>2.9</v>
      </c>
      <c r="AB105" s="46" t="n">
        <f aca="false">Vulnerability!AK107</f>
        <v>9.4</v>
      </c>
      <c r="AC105" s="45" t="n">
        <f aca="false">Vulnerability!AL107</f>
        <v>6.1</v>
      </c>
      <c r="AD105" s="41" t="n">
        <f aca="false">ROUND((10-GEOMEAN(((10-AE105)/10*9+1),((10-AH105)/10*9+1)))/9*10,1)</f>
        <v>7.1</v>
      </c>
      <c r="AE105" s="41" t="n">
        <f aca="false">'Lack of Coping Capacity'!H107</f>
        <v>6</v>
      </c>
      <c r="AF105" s="47" t="n">
        <f aca="false">'Lack of Coping Capacity'!D107</f>
        <v>4.7</v>
      </c>
      <c r="AG105" s="47" t="n">
        <f aca="false">'Lack of Coping Capacity'!G107</f>
        <v>7.2</v>
      </c>
      <c r="AH105" s="41" t="n">
        <f aca="false">'Lack of Coping Capacity'!AA107</f>
        <v>7.9</v>
      </c>
      <c r="AI105" s="47" t="n">
        <f aca="false">'Lack of Coping Capacity'!M107</f>
        <v>6.7</v>
      </c>
      <c r="AJ105" s="47" t="n">
        <f aca="false">'Lack of Coping Capacity'!R107</f>
        <v>9.4</v>
      </c>
      <c r="AK105" s="47" t="n">
        <f aca="false">'Lack of Coping Capacity'!Z107</f>
        <v>7.5</v>
      </c>
      <c r="AL105" s="48" t="n">
        <f aca="false">'Imputed and missing data hidden'!BX103</f>
        <v>1</v>
      </c>
      <c r="AM105" s="49" t="n">
        <f aca="false">AL105/51</f>
        <v>0.0196078431372549</v>
      </c>
      <c r="AN105" s="48" t="str">
        <f aca="false">IF(Q105&gt;=7,"YES","")</f>
        <v/>
      </c>
      <c r="AO105" s="50" t="n">
        <f aca="false">'Indicator Date hidden2'!BY104</f>
        <v>0.397260273972603</v>
      </c>
    </row>
    <row r="106" customFormat="false" ht="14.5" hidden="false" customHeight="false" outlineLevel="0" collapsed="false">
      <c r="A106" s="40" t="str">
        <f aca="false">'Indicator Data'!A108</f>
        <v>Malawi</v>
      </c>
      <c r="B106" s="40" t="str">
        <f aca="false">'Indicator Data'!B108</f>
        <v>MWI</v>
      </c>
      <c r="C106" s="41" t="n">
        <f aca="false">ROUND(G106^(1/3)*R106^(1/3)*AD106^(1/3),1)</f>
        <v>4.6</v>
      </c>
      <c r="D106" s="41" t="str">
        <f aca="false">IF(C106&gt;=6.5,"Very High",IF(C106&gt;=5,"High",IF(C106&gt;=3.5,"Medium",IF(C106&gt;=2,"Low","Very Low"))))</f>
        <v>Medium</v>
      </c>
      <c r="E106" s="42" t="n">
        <f aca="false">_xlfn.RANK.EQ(C106,C$4:C$194)</f>
        <v>48</v>
      </c>
      <c r="F106" s="43" t="n">
        <f aca="false">VLOOKUP($B106,'Lack of Reliability Index'!$A$2:$H$192,8,0)</f>
        <v>1.22522522522523</v>
      </c>
      <c r="G106" s="41" t="n">
        <f aca="false">ROUND((10-GEOMEAN(((10-H106)/10*9+1),((10-O106)/10*9+1)))/9*10,1)</f>
        <v>2.7</v>
      </c>
      <c r="H106" s="41" t="n">
        <f aca="false">'Hazard &amp; Exposure'!DD108</f>
        <v>4.6</v>
      </c>
      <c r="I106" s="44" t="n">
        <f aca="false">'Hazard &amp; Exposure'!AO108</f>
        <v>6.5</v>
      </c>
      <c r="J106" s="44" t="n">
        <f aca="false">'Hazard &amp; Exposure'!AP108</f>
        <v>5.3</v>
      </c>
      <c r="K106" s="44" t="n">
        <f aca="false">'Hazard &amp; Exposure'!AQ108</f>
        <v>0</v>
      </c>
      <c r="L106" s="44" t="n">
        <f aca="false">'Hazard &amp; Exposure'!AR108</f>
        <v>0.7</v>
      </c>
      <c r="M106" s="44" t="n">
        <f aca="false">'Hazard &amp; Exposure'!AU108</f>
        <v>5.7</v>
      </c>
      <c r="N106" s="44" t="n">
        <f aca="false">'Hazard &amp; Exposure'!DC108</f>
        <v>6.6</v>
      </c>
      <c r="O106" s="41" t="n">
        <f aca="false">'Hazard &amp; Exposure'!DI108</f>
        <v>0.2</v>
      </c>
      <c r="P106" s="44" t="n">
        <f aca="false">'Hazard &amp; Exposure'!DE108</f>
        <v>0.3</v>
      </c>
      <c r="Q106" s="44" t="n">
        <f aca="false">'Hazard &amp; Exposure'!DH108</f>
        <v>0</v>
      </c>
      <c r="R106" s="41" t="n">
        <f aca="false">ROUND((10-GEOMEAN(((10-S106)/10*9+1),((10-W106)/10*9+1)))/9*10,1)</f>
        <v>5.5</v>
      </c>
      <c r="S106" s="41" t="n">
        <f aca="false">Vulnerability!O108</f>
        <v>6.5</v>
      </c>
      <c r="T106" s="45" t="n">
        <f aca="false">Vulnerability!E108</f>
        <v>8.6</v>
      </c>
      <c r="U106" s="45" t="n">
        <f aca="false">Vulnerability!H108</f>
        <v>5.5</v>
      </c>
      <c r="V106" s="45" t="n">
        <f aca="false">Vulnerability!N108</f>
        <v>3.4</v>
      </c>
      <c r="W106" s="41" t="n">
        <f aca="false">Vulnerability!AM108</f>
        <v>4.3</v>
      </c>
      <c r="X106" s="45" t="n">
        <f aca="false">Vulnerability!T108</f>
        <v>5</v>
      </c>
      <c r="Y106" s="46" t="n">
        <f aca="false">Vulnerability!AB108</f>
        <v>6</v>
      </c>
      <c r="Z106" s="46" t="n">
        <f aca="false">Vulnerability!AE108</f>
        <v>2.8</v>
      </c>
      <c r="AA106" s="46" t="n">
        <f aca="false">Vulnerability!AH108</f>
        <v>0.7</v>
      </c>
      <c r="AB106" s="46" t="n">
        <f aca="false">Vulnerability!AK108</f>
        <v>4</v>
      </c>
      <c r="AC106" s="45" t="n">
        <f aca="false">Vulnerability!AL108</f>
        <v>3.6</v>
      </c>
      <c r="AD106" s="41" t="n">
        <f aca="false">ROUND((10-GEOMEAN(((10-AE106)/10*9+1),((10-AH106)/10*9+1)))/9*10,1)</f>
        <v>6.4</v>
      </c>
      <c r="AE106" s="41" t="n">
        <f aca="false">'Lack of Coping Capacity'!H108</f>
        <v>5.3</v>
      </c>
      <c r="AF106" s="47" t="n">
        <f aca="false">'Lack of Coping Capacity'!D108</f>
        <v>4</v>
      </c>
      <c r="AG106" s="47" t="n">
        <f aca="false">'Lack of Coping Capacity'!G108</f>
        <v>6.6</v>
      </c>
      <c r="AH106" s="41" t="n">
        <f aca="false">'Lack of Coping Capacity'!AA108</f>
        <v>7.3</v>
      </c>
      <c r="AI106" s="47" t="n">
        <f aca="false">'Lack of Coping Capacity'!M108</f>
        <v>8</v>
      </c>
      <c r="AJ106" s="47" t="n">
        <f aca="false">'Lack of Coping Capacity'!R108</f>
        <v>7.5</v>
      </c>
      <c r="AK106" s="47" t="n">
        <f aca="false">'Lack of Coping Capacity'!Z108</f>
        <v>6.4</v>
      </c>
      <c r="AL106" s="48" t="n">
        <f aca="false">'Imputed and missing data hidden'!BX104</f>
        <v>0</v>
      </c>
      <c r="AM106" s="49" t="n">
        <f aca="false">AL106/51</f>
        <v>0</v>
      </c>
      <c r="AN106" s="48" t="str">
        <f aca="false">IF(Q106&gt;=7,"YES","")</f>
        <v/>
      </c>
      <c r="AO106" s="50" t="n">
        <f aca="false">'Indicator Date hidden2'!BY105</f>
        <v>0.22972972972973</v>
      </c>
    </row>
    <row r="107" customFormat="false" ht="14.5" hidden="false" customHeight="false" outlineLevel="0" collapsed="false">
      <c r="A107" s="40" t="str">
        <f aca="false">'Indicator Data'!A109</f>
        <v>Malaysia</v>
      </c>
      <c r="B107" s="40" t="str">
        <f aca="false">'Indicator Data'!B109</f>
        <v>MYS</v>
      </c>
      <c r="C107" s="41" t="n">
        <f aca="false">ROUND(G107^(1/3)*R107^(1/3)*AD107^(1/3),1)</f>
        <v>3</v>
      </c>
      <c r="D107" s="41" t="str">
        <f aca="false">IF(C107&gt;=6.5,"Very High",IF(C107&gt;=5,"High",IF(C107&gt;=3.5,"Medium",IF(C107&gt;=2,"Low","Very Low"))))</f>
        <v>Low</v>
      </c>
      <c r="E107" s="42" t="n">
        <f aca="false">_xlfn.RANK.EQ(C107,C$4:C$194)</f>
        <v>119</v>
      </c>
      <c r="F107" s="43" t="n">
        <f aca="false">VLOOKUP($B107,'Lack of Reliability Index'!$A$2:$H$192,8,0)</f>
        <v>5.33333333333333</v>
      </c>
      <c r="G107" s="41" t="n">
        <f aca="false">ROUND((10-GEOMEAN(((10-H107)/10*9+1),((10-O107)/10*9+1)))/9*10,1)</f>
        <v>3</v>
      </c>
      <c r="H107" s="41" t="n">
        <f aca="false">'Hazard &amp; Exposure'!DD109</f>
        <v>4.9</v>
      </c>
      <c r="I107" s="44" t="n">
        <f aca="false">'Hazard &amp; Exposure'!AO109</f>
        <v>2.3</v>
      </c>
      <c r="J107" s="44" t="n">
        <f aca="false">'Hazard &amp; Exposure'!AP109</f>
        <v>6.6</v>
      </c>
      <c r="K107" s="44" t="n">
        <f aca="false">'Hazard &amp; Exposure'!AQ109</f>
        <v>7.1</v>
      </c>
      <c r="L107" s="44" t="n">
        <f aca="false">'Hazard &amp; Exposure'!AR109</f>
        <v>2.9</v>
      </c>
      <c r="M107" s="44" t="n">
        <f aca="false">'Hazard &amp; Exposure'!AU109</f>
        <v>3.2</v>
      </c>
      <c r="N107" s="44" t="n">
        <f aca="false">'Hazard &amp; Exposure'!DC109</f>
        <v>5.6</v>
      </c>
      <c r="O107" s="41" t="n">
        <f aca="false">'Hazard &amp; Exposure'!DI109</f>
        <v>0.4</v>
      </c>
      <c r="P107" s="44" t="n">
        <f aca="false">'Hazard &amp; Exposure'!DE109</f>
        <v>0.5</v>
      </c>
      <c r="Q107" s="44" t="n">
        <f aca="false">'Hazard &amp; Exposure'!DH109</f>
        <v>0</v>
      </c>
      <c r="R107" s="41" t="n">
        <f aca="false">ROUND((10-GEOMEAN(((10-S107)/10*9+1),((10-W107)/10*9+1)))/9*10,1)</f>
        <v>3</v>
      </c>
      <c r="S107" s="41" t="n">
        <f aca="false">Vulnerability!O109</f>
        <v>1.8</v>
      </c>
      <c r="T107" s="45" t="n">
        <f aca="false">Vulnerability!E109</f>
        <v>1.8</v>
      </c>
      <c r="U107" s="45" t="n">
        <f aca="false">Vulnerability!H109</f>
        <v>3.7</v>
      </c>
      <c r="V107" s="45" t="n">
        <f aca="false">Vulnerability!N109</f>
        <v>0</v>
      </c>
      <c r="W107" s="41" t="n">
        <f aca="false">Vulnerability!AM109</f>
        <v>4.1</v>
      </c>
      <c r="X107" s="45" t="n">
        <f aca="false">Vulnerability!T109</f>
        <v>6.2</v>
      </c>
      <c r="Y107" s="46" t="n">
        <f aca="false">Vulnerability!AB109</f>
        <v>0.7</v>
      </c>
      <c r="Z107" s="46" t="n">
        <f aca="false">Vulnerability!AE109</f>
        <v>1.9</v>
      </c>
      <c r="AA107" s="46" t="n">
        <f aca="false">Vulnerability!AH109</f>
        <v>0.3</v>
      </c>
      <c r="AB107" s="46" t="n">
        <f aca="false">Vulnerability!AK109</f>
        <v>1.8</v>
      </c>
      <c r="AC107" s="45" t="n">
        <f aca="false">Vulnerability!AL109</f>
        <v>1.2</v>
      </c>
      <c r="AD107" s="41" t="n">
        <f aca="false">ROUND((10-GEOMEAN(((10-AE107)/10*9+1),((10-AH107)/10*9+1)))/9*10,1)</f>
        <v>3</v>
      </c>
      <c r="AE107" s="41" t="n">
        <f aca="false">'Lack of Coping Capacity'!H109</f>
        <v>3.4</v>
      </c>
      <c r="AF107" s="47" t="n">
        <f aca="false">'Lack of Coping Capacity'!D109</f>
        <v>2.6</v>
      </c>
      <c r="AG107" s="47" t="n">
        <f aca="false">'Lack of Coping Capacity'!G109</f>
        <v>4.1</v>
      </c>
      <c r="AH107" s="41" t="n">
        <f aca="false">'Lack of Coping Capacity'!AA109</f>
        <v>2.6</v>
      </c>
      <c r="AI107" s="47" t="n">
        <f aca="false">'Lack of Coping Capacity'!M109</f>
        <v>1.4</v>
      </c>
      <c r="AJ107" s="47" t="n">
        <f aca="false">'Lack of Coping Capacity'!R109</f>
        <v>2.9</v>
      </c>
      <c r="AK107" s="47" t="n">
        <f aca="false">'Lack of Coping Capacity'!Z109</f>
        <v>3.5</v>
      </c>
      <c r="AL107" s="48" t="n">
        <f aca="false">'Imputed and missing data hidden'!BX105</f>
        <v>8</v>
      </c>
      <c r="AM107" s="49" t="n">
        <f aca="false">AL107/51</f>
        <v>0.156862745098039</v>
      </c>
      <c r="AN107" s="48" t="str">
        <f aca="false">IF(Q107&gt;=7,"YES","")</f>
        <v/>
      </c>
      <c r="AO107" s="50" t="n">
        <f aca="false">'Indicator Date hidden2'!BY106</f>
        <v>0.6</v>
      </c>
    </row>
    <row r="108" customFormat="false" ht="14.5" hidden="false" customHeight="false" outlineLevel="0" collapsed="false">
      <c r="A108" s="40" t="str">
        <f aca="false">'Indicator Data'!A110</f>
        <v>Maldives</v>
      </c>
      <c r="B108" s="40" t="str">
        <f aca="false">'Indicator Data'!B110</f>
        <v>MDV</v>
      </c>
      <c r="C108" s="41" t="n">
        <f aca="false">ROUND(G108^(1/3)*R108^(1/3)*AD108^(1/3),1)</f>
        <v>2.4</v>
      </c>
      <c r="D108" s="41" t="str">
        <f aca="false">IF(C108&gt;=6.5,"Very High",IF(C108&gt;=5,"High",IF(C108&gt;=3.5,"Medium",IF(C108&gt;=2,"Low","Very Low"))))</f>
        <v>Low</v>
      </c>
      <c r="E108" s="42" t="n">
        <f aca="false">_xlfn.RANK.EQ(C108,C$4:C$194)</f>
        <v>141</v>
      </c>
      <c r="F108" s="43" t="n">
        <f aca="false">VLOOKUP($B108,'Lack of Reliability Index'!$A$2:$H$192,8,0)</f>
        <v>5.08235294117647</v>
      </c>
      <c r="G108" s="41" t="n">
        <f aca="false">ROUND((10-GEOMEAN(((10-H108)/10*9+1),((10-O108)/10*9+1)))/9*10,1)</f>
        <v>1.7</v>
      </c>
      <c r="H108" s="41" t="n">
        <f aca="false">'Hazard &amp; Exposure'!DD110</f>
        <v>3.1</v>
      </c>
      <c r="I108" s="44" t="n">
        <f aca="false">'Hazard &amp; Exposure'!AO110</f>
        <v>0.1</v>
      </c>
      <c r="J108" s="44" t="n">
        <f aca="false">'Hazard &amp; Exposure'!AP110</f>
        <v>0.1</v>
      </c>
      <c r="K108" s="44" t="n">
        <f aca="false">'Hazard &amp; Exposure'!AQ110</f>
        <v>9</v>
      </c>
      <c r="L108" s="44" t="n">
        <f aca="false">'Hazard &amp; Exposure'!AR110</f>
        <v>0</v>
      </c>
      <c r="M108" s="44" t="n">
        <f aca="false">'Hazard &amp; Exposure'!AU110</f>
        <v>0</v>
      </c>
      <c r="N108" s="44" t="n">
        <f aca="false">'Hazard &amp; Exposure'!DC110</f>
        <v>2.7</v>
      </c>
      <c r="O108" s="41" t="n">
        <f aca="false">'Hazard &amp; Exposure'!DI110</f>
        <v>0</v>
      </c>
      <c r="P108" s="44" t="n">
        <f aca="false">'Hazard &amp; Exposure'!DE110</f>
        <v>0</v>
      </c>
      <c r="Q108" s="44" t="n">
        <f aca="false">'Hazard &amp; Exposure'!DH110</f>
        <v>0</v>
      </c>
      <c r="R108" s="41" t="n">
        <f aca="false">ROUND((10-GEOMEAN(((10-S108)/10*9+1),((10-W108)/10*9+1)))/9*10,1)</f>
        <v>2</v>
      </c>
      <c r="S108" s="41" t="n">
        <f aca="false">Vulnerability!O110</f>
        <v>2.6</v>
      </c>
      <c r="T108" s="45" t="n">
        <f aca="false">Vulnerability!E110</f>
        <v>2.4</v>
      </c>
      <c r="U108" s="45" t="n">
        <f aca="false">Vulnerability!H110</f>
        <v>3</v>
      </c>
      <c r="V108" s="45" t="n">
        <f aca="false">Vulnerability!N110</f>
        <v>2.5</v>
      </c>
      <c r="W108" s="41" t="n">
        <f aca="false">Vulnerability!AM110</f>
        <v>1.3</v>
      </c>
      <c r="X108" s="45" t="n">
        <f aca="false">Vulnerability!T110</f>
        <v>0</v>
      </c>
      <c r="Y108" s="46" t="n">
        <f aca="false">Vulnerability!AB110</f>
        <v>0.4</v>
      </c>
      <c r="Z108" s="46" t="n">
        <f aca="false">Vulnerability!AE110</f>
        <v>1.9</v>
      </c>
      <c r="AA108" s="46" t="n">
        <f aca="false">Vulnerability!AH110</f>
        <v>0.1</v>
      </c>
      <c r="AB108" s="46" t="n">
        <f aca="false">Vulnerability!AK110</f>
        <v>5.7</v>
      </c>
      <c r="AC108" s="45" t="n">
        <f aca="false">Vulnerability!AL110</f>
        <v>2.4</v>
      </c>
      <c r="AD108" s="41" t="n">
        <f aca="false">ROUND((10-GEOMEAN(((10-AE108)/10*9+1),((10-AH108)/10*9+1)))/9*10,1)</f>
        <v>4</v>
      </c>
      <c r="AE108" s="41" t="n">
        <f aca="false">'Lack of Coping Capacity'!H110</f>
        <v>5.8</v>
      </c>
      <c r="AF108" s="47" t="n">
        <f aca="false">'Lack of Coping Capacity'!D110</f>
        <v>5.8</v>
      </c>
      <c r="AG108" s="47" t="n">
        <f aca="false">'Lack of Coping Capacity'!G110</f>
        <v>5.7</v>
      </c>
      <c r="AH108" s="41" t="n">
        <f aca="false">'Lack of Coping Capacity'!AA110</f>
        <v>1.7</v>
      </c>
      <c r="AI108" s="47" t="n">
        <f aca="false">'Lack of Coping Capacity'!M110</f>
        <v>1.9</v>
      </c>
      <c r="AJ108" s="47" t="n">
        <f aca="false">'Lack of Coping Capacity'!R110</f>
        <v>0.1</v>
      </c>
      <c r="AK108" s="47" t="n">
        <f aca="false">'Lack of Coping Capacity'!Z110</f>
        <v>3.2</v>
      </c>
      <c r="AL108" s="48" t="n">
        <f aca="false">'Imputed and missing data hidden'!BX106</f>
        <v>12</v>
      </c>
      <c r="AM108" s="49" t="n">
        <f aca="false">AL108/51</f>
        <v>0.235294117647059</v>
      </c>
      <c r="AN108" s="48" t="str">
        <f aca="false">IF(Q108&gt;=7,"YES","")</f>
        <v/>
      </c>
      <c r="AO108" s="50" t="n">
        <f aca="false">'Indicator Date hidden2'!BY107</f>
        <v>0.352941176470588</v>
      </c>
    </row>
    <row r="109" customFormat="false" ht="14.5" hidden="false" customHeight="false" outlineLevel="0" collapsed="false">
      <c r="A109" s="40" t="str">
        <f aca="false">'Indicator Data'!A111</f>
        <v>Mali</v>
      </c>
      <c r="B109" s="40" t="str">
        <f aca="false">'Indicator Data'!B111</f>
        <v>MLI</v>
      </c>
      <c r="C109" s="41" t="n">
        <f aca="false">ROUND(G109^(1/3)*R109^(1/3)*AD109^(1/3),1)</f>
        <v>6.9</v>
      </c>
      <c r="D109" s="41" t="str">
        <f aca="false">IF(C109&gt;=6.5,"Very High",IF(C109&gt;=5,"High",IF(C109&gt;=3.5,"Medium",IF(C109&gt;=2,"Low","Very Low"))))</f>
        <v>Very High</v>
      </c>
      <c r="E109" s="42" t="n">
        <f aca="false">_xlfn.RANK.EQ(C109,C$4:C$194)</f>
        <v>14</v>
      </c>
      <c r="F109" s="43" t="n">
        <f aca="false">VLOOKUP($B109,'Lack of Reliability Index'!$A$2:$H$192,8,0)</f>
        <v>0.72072072072072</v>
      </c>
      <c r="G109" s="41" t="n">
        <f aca="false">ROUND((10-GEOMEAN(((10-H109)/10*9+1),((10-O109)/10*9+1)))/9*10,1)</f>
        <v>7.3</v>
      </c>
      <c r="H109" s="41" t="n">
        <f aca="false">'Hazard &amp; Exposure'!DD111</f>
        <v>4.4</v>
      </c>
      <c r="I109" s="44" t="n">
        <f aca="false">'Hazard &amp; Exposure'!AO111</f>
        <v>0.1</v>
      </c>
      <c r="J109" s="44" t="n">
        <f aca="false">'Hazard &amp; Exposure'!AP111</f>
        <v>6.9</v>
      </c>
      <c r="K109" s="44" t="n">
        <f aca="false">'Hazard &amp; Exposure'!AQ111</f>
        <v>0</v>
      </c>
      <c r="L109" s="44" t="n">
        <f aca="false">'Hazard &amp; Exposure'!AR111</f>
        <v>0</v>
      </c>
      <c r="M109" s="44" t="n">
        <f aca="false">'Hazard &amp; Exposure'!AU111</f>
        <v>7.3</v>
      </c>
      <c r="N109" s="44" t="n">
        <f aca="false">'Hazard &amp; Exposure'!DC111</f>
        <v>6.8</v>
      </c>
      <c r="O109" s="41" t="n">
        <f aca="false">'Hazard &amp; Exposure'!DI111</f>
        <v>9</v>
      </c>
      <c r="P109" s="44" t="n">
        <f aca="false">'Hazard &amp; Exposure'!DE111</f>
        <v>9.2</v>
      </c>
      <c r="Q109" s="44" t="n">
        <f aca="false">'Hazard &amp; Exposure'!DH111</f>
        <v>9</v>
      </c>
      <c r="R109" s="41" t="n">
        <f aca="false">ROUND((10-GEOMEAN(((10-S109)/10*9+1),((10-W109)/10*9+1)))/9*10,1)</f>
        <v>6.8</v>
      </c>
      <c r="S109" s="41" t="n">
        <f aca="false">Vulnerability!O111</f>
        <v>7</v>
      </c>
      <c r="T109" s="45" t="n">
        <f aca="false">Vulnerability!E111</f>
        <v>9.4</v>
      </c>
      <c r="U109" s="45" t="n">
        <f aca="false">Vulnerability!H111</f>
        <v>5.9</v>
      </c>
      <c r="V109" s="45" t="n">
        <f aca="false">Vulnerability!N111</f>
        <v>3.4</v>
      </c>
      <c r="W109" s="41" t="n">
        <f aca="false">Vulnerability!AM111</f>
        <v>6.6</v>
      </c>
      <c r="X109" s="45" t="n">
        <f aca="false">Vulnerability!T111</f>
        <v>7.7</v>
      </c>
      <c r="Y109" s="46" t="n">
        <f aca="false">Vulnerability!AB111</f>
        <v>3.8</v>
      </c>
      <c r="Z109" s="46" t="n">
        <f aca="false">Vulnerability!AE111</f>
        <v>5.5</v>
      </c>
      <c r="AA109" s="46" t="n">
        <f aca="false">Vulnerability!AH111</f>
        <v>7.8</v>
      </c>
      <c r="AB109" s="46" t="n">
        <f aca="false">Vulnerability!AK111</f>
        <v>2.1</v>
      </c>
      <c r="AC109" s="45" t="n">
        <f aca="false">Vulnerability!AL111</f>
        <v>5.2</v>
      </c>
      <c r="AD109" s="41" t="n">
        <f aca="false">ROUND((10-GEOMEAN(((10-AE109)/10*9+1),((10-AH109)/10*9+1)))/9*10,1)</f>
        <v>6.6</v>
      </c>
      <c r="AE109" s="41" t="n">
        <f aca="false">'Lack of Coping Capacity'!H111</f>
        <v>6.1</v>
      </c>
      <c r="AF109" s="47" t="n">
        <f aca="false">'Lack of Coping Capacity'!D111</f>
        <v>4.9</v>
      </c>
      <c r="AG109" s="47" t="n">
        <f aca="false">'Lack of Coping Capacity'!G111</f>
        <v>7.2</v>
      </c>
      <c r="AH109" s="41" t="n">
        <f aca="false">'Lack of Coping Capacity'!AA111</f>
        <v>7</v>
      </c>
      <c r="AI109" s="47" t="n">
        <f aca="false">'Lack of Coping Capacity'!M111</f>
        <v>6.5</v>
      </c>
      <c r="AJ109" s="47" t="n">
        <f aca="false">'Lack of Coping Capacity'!R111</f>
        <v>6.3</v>
      </c>
      <c r="AK109" s="47" t="n">
        <f aca="false">'Lack of Coping Capacity'!Z111</f>
        <v>8.1</v>
      </c>
      <c r="AL109" s="48" t="n">
        <f aca="false">'Imputed and missing data hidden'!BX107</f>
        <v>0</v>
      </c>
      <c r="AM109" s="49" t="n">
        <f aca="false">AL109/51</f>
        <v>0</v>
      </c>
      <c r="AN109" s="48" t="str">
        <f aca="false">IF(Q109&gt;=7,"YES","")</f>
        <v>YES</v>
      </c>
      <c r="AO109" s="50" t="n">
        <f aca="false">'Indicator Date hidden2'!BY108</f>
        <v>0.108108108108108</v>
      </c>
    </row>
    <row r="110" customFormat="false" ht="14.5" hidden="false" customHeight="false" outlineLevel="0" collapsed="false">
      <c r="A110" s="40" t="str">
        <f aca="false">'Indicator Data'!A112</f>
        <v>Malta</v>
      </c>
      <c r="B110" s="40" t="str">
        <f aca="false">'Indicator Data'!B112</f>
        <v>MLT</v>
      </c>
      <c r="C110" s="41" t="n">
        <f aca="false">ROUND(G110^(1/3)*R110^(1/3)*AD110^(1/3),1)</f>
        <v>1.9</v>
      </c>
      <c r="D110" s="41" t="str">
        <f aca="false">IF(C110&gt;=6.5,"Very High",IF(C110&gt;=5,"High",IF(C110&gt;=3.5,"Medium",IF(C110&gt;=2,"Low","Very Low"))))</f>
        <v>Very Low</v>
      </c>
      <c r="E110" s="42" t="n">
        <f aca="false">_xlfn.RANK.EQ(C110,C$4:C$194)</f>
        <v>160</v>
      </c>
      <c r="F110" s="43" t="n">
        <f aca="false">VLOOKUP($B110,'Lack of Reliability Index'!$A$2:$H$192,8,0)</f>
        <v>5.0031746031746</v>
      </c>
      <c r="G110" s="41" t="n">
        <f aca="false">ROUND((10-GEOMEAN(((10-H110)/10*9+1),((10-O110)/10*9+1)))/9*10,1)</f>
        <v>1.3</v>
      </c>
      <c r="H110" s="41" t="n">
        <f aca="false">'Hazard &amp; Exposure'!DD112</f>
        <v>2.4</v>
      </c>
      <c r="I110" s="44" t="n">
        <f aca="false">'Hazard &amp; Exposure'!AO112</f>
        <v>0.1</v>
      </c>
      <c r="J110" s="44" t="n">
        <f aca="false">'Hazard &amp; Exposure'!AP112</f>
        <v>0.1</v>
      </c>
      <c r="K110" s="44" t="n">
        <f aca="false">'Hazard &amp; Exposure'!AQ112</f>
        <v>7.7</v>
      </c>
      <c r="L110" s="44" t="n">
        <f aca="false">'Hazard &amp; Exposure'!AR112</f>
        <v>0</v>
      </c>
      <c r="M110" s="44" t="n">
        <f aca="false">'Hazard &amp; Exposure'!AU112</f>
        <v>0</v>
      </c>
      <c r="N110" s="44" t="n">
        <f aca="false">'Hazard &amp; Exposure'!DC112</f>
        <v>2.7</v>
      </c>
      <c r="O110" s="41" t="n">
        <f aca="false">'Hazard &amp; Exposure'!DI112</f>
        <v>0</v>
      </c>
      <c r="P110" s="44" t="n">
        <f aca="false">'Hazard &amp; Exposure'!DE112</f>
        <v>0</v>
      </c>
      <c r="Q110" s="44" t="n">
        <f aca="false">'Hazard &amp; Exposure'!DH112</f>
        <v>0</v>
      </c>
      <c r="R110" s="41" t="n">
        <f aca="false">ROUND((10-GEOMEAN(((10-S110)/10*9+1),((10-W110)/10*9+1)))/9*10,1)</f>
        <v>2.2</v>
      </c>
      <c r="S110" s="41" t="n">
        <f aca="false">Vulnerability!O112</f>
        <v>0.6</v>
      </c>
      <c r="T110" s="45" t="n">
        <f aca="false">Vulnerability!E112</f>
        <v>0.1</v>
      </c>
      <c r="U110" s="45" t="n">
        <f aca="false">Vulnerability!H112</f>
        <v>1.9</v>
      </c>
      <c r="V110" s="45" t="n">
        <f aca="false">Vulnerability!N112</f>
        <v>0.3</v>
      </c>
      <c r="W110" s="41" t="n">
        <f aca="false">Vulnerability!AM112</f>
        <v>3.5</v>
      </c>
      <c r="X110" s="45" t="n">
        <f aca="false">Vulnerability!T112</f>
        <v>5.6</v>
      </c>
      <c r="Y110" s="46" t="n">
        <f aca="false">Vulnerability!AB112</f>
        <v>0.4</v>
      </c>
      <c r="Z110" s="46" t="n">
        <f aca="false">Vulnerability!AE112</f>
        <v>0.5</v>
      </c>
      <c r="AA110" s="46" t="n">
        <f aca="false">Vulnerability!AH112</f>
        <v>0</v>
      </c>
      <c r="AB110" s="46" t="n">
        <f aca="false">Vulnerability!AK112</f>
        <v>1.1</v>
      </c>
      <c r="AC110" s="45" t="n">
        <f aca="false">Vulnerability!AL112</f>
        <v>0.5</v>
      </c>
      <c r="AD110" s="41" t="n">
        <f aca="false">ROUND((10-GEOMEAN(((10-AE110)/10*9+1),((10-AH110)/10*9+1)))/9*10,1)</f>
        <v>2.3</v>
      </c>
      <c r="AE110" s="41" t="n">
        <f aca="false">'Lack of Coping Capacity'!H112</f>
        <v>3.8</v>
      </c>
      <c r="AF110" s="47" t="str">
        <f aca="false">'Lack of Coping Capacity'!D112</f>
        <v>x</v>
      </c>
      <c r="AG110" s="47" t="n">
        <f aca="false">'Lack of Coping Capacity'!G112</f>
        <v>3.8</v>
      </c>
      <c r="AH110" s="41" t="n">
        <f aca="false">'Lack of Coping Capacity'!AA112</f>
        <v>0.5</v>
      </c>
      <c r="AI110" s="47" t="n">
        <f aca="false">'Lack of Coping Capacity'!M112</f>
        <v>1.4</v>
      </c>
      <c r="AJ110" s="47" t="n">
        <f aca="false">'Lack of Coping Capacity'!R112</f>
        <v>0</v>
      </c>
      <c r="AK110" s="47" t="n">
        <f aca="false">'Lack of Coping Capacity'!Z112</f>
        <v>0.2</v>
      </c>
      <c r="AL110" s="48" t="n">
        <f aca="false">'Imputed and missing data hidden'!BX108</f>
        <v>14</v>
      </c>
      <c r="AM110" s="49" t="n">
        <f aca="false">AL110/51</f>
        <v>0.274509803921569</v>
      </c>
      <c r="AN110" s="48" t="str">
        <f aca="false">IF(Q110&gt;=7,"YES","")</f>
        <v/>
      </c>
      <c r="AO110" s="50" t="n">
        <f aca="false">'Indicator Date hidden2'!BY109</f>
        <v>0.238095238095238</v>
      </c>
    </row>
    <row r="111" customFormat="false" ht="14.5" hidden="false" customHeight="false" outlineLevel="0" collapsed="false">
      <c r="A111" s="40" t="str">
        <f aca="false">'Indicator Data'!A113</f>
        <v>Marshall Islands</v>
      </c>
      <c r="B111" s="40" t="str">
        <f aca="false">'Indicator Data'!B113</f>
        <v>MHL</v>
      </c>
      <c r="C111" s="41" t="n">
        <f aca="false">ROUND(G111^(1/3)*R111^(1/3)*AD111^(1/3),1)</f>
        <v>3.8</v>
      </c>
      <c r="D111" s="41" t="str">
        <f aca="false">IF(C111&gt;=6.5,"Very High",IF(C111&gt;=5,"High",IF(C111&gt;=3.5,"Medium",IF(C111&gt;=2,"Low","Very Low"))))</f>
        <v>Medium</v>
      </c>
      <c r="E111" s="42" t="n">
        <f aca="false">_xlfn.RANK.EQ(C111,C$4:C$194)</f>
        <v>83</v>
      </c>
      <c r="F111" s="43" t="n">
        <f aca="false">VLOOKUP($B111,'Lack of Reliability Index'!$A$2:$H$192,8,0)</f>
        <v>7.09677419354839</v>
      </c>
      <c r="G111" s="41" t="n">
        <f aca="false">ROUND((10-GEOMEAN(((10-H111)/10*9+1),((10-O111)/10*9+1)))/9*10,1)</f>
        <v>2</v>
      </c>
      <c r="H111" s="41" t="n">
        <f aca="false">'Hazard &amp; Exposure'!DD113</f>
        <v>3.6</v>
      </c>
      <c r="I111" s="44" t="n">
        <f aca="false">'Hazard &amp; Exposure'!AO113</f>
        <v>0.1</v>
      </c>
      <c r="J111" s="44" t="n">
        <f aca="false">'Hazard &amp; Exposure'!AP113</f>
        <v>0.1</v>
      </c>
      <c r="K111" s="44" t="n">
        <f aca="false">'Hazard &amp; Exposure'!AQ113</f>
        <v>8.6</v>
      </c>
      <c r="L111" s="44" t="n">
        <f aca="false">'Hazard &amp; Exposure'!AR113</f>
        <v>0.4</v>
      </c>
      <c r="M111" s="44" t="n">
        <f aca="false">'Hazard &amp; Exposure'!AU113</f>
        <v>3.9</v>
      </c>
      <c r="N111" s="44" t="n">
        <f aca="false">'Hazard &amp; Exposure'!DC113</f>
        <v>3.7</v>
      </c>
      <c r="O111" s="41" t="n">
        <f aca="false">'Hazard &amp; Exposure'!DI113</f>
        <v>0</v>
      </c>
      <c r="P111" s="44" t="n">
        <f aca="false">'Hazard &amp; Exposure'!DE113</f>
        <v>0</v>
      </c>
      <c r="Q111" s="44" t="n">
        <f aca="false">'Hazard &amp; Exposure'!DH113</f>
        <v>0</v>
      </c>
      <c r="R111" s="41" t="n">
        <f aca="false">ROUND((10-GEOMEAN(((10-S111)/10*9+1),((10-W111)/10*9+1)))/9*10,1)</f>
        <v>4.6</v>
      </c>
      <c r="S111" s="41" t="n">
        <f aca="false">Vulnerability!O113</f>
        <v>4.6</v>
      </c>
      <c r="T111" s="45" t="n">
        <f aca="false">Vulnerability!E113</f>
        <v>3.9</v>
      </c>
      <c r="U111" s="45" t="n">
        <f aca="false">Vulnerability!H113</f>
        <v>2.6</v>
      </c>
      <c r="V111" s="45" t="n">
        <f aca="false">Vulnerability!N113</f>
        <v>8.1</v>
      </c>
      <c r="W111" s="41" t="n">
        <f aca="false">Vulnerability!AM113</f>
        <v>4.5</v>
      </c>
      <c r="X111" s="45" t="n">
        <f aca="false">Vulnerability!T113</f>
        <v>0</v>
      </c>
      <c r="Y111" s="46" t="n">
        <f aca="false">Vulnerability!AB113</f>
        <v>7</v>
      </c>
      <c r="Z111" s="46" t="n">
        <f aca="false">Vulnerability!AE113</f>
        <v>2.5</v>
      </c>
      <c r="AA111" s="46" t="n">
        <f aca="false">Vulnerability!AH113</f>
        <v>10</v>
      </c>
      <c r="AB111" s="46" t="n">
        <f aca="false">Vulnerability!AK113</f>
        <v>5</v>
      </c>
      <c r="AC111" s="45" t="n">
        <f aca="false">Vulnerability!AL113</f>
        <v>7.2</v>
      </c>
      <c r="AD111" s="41" t="n">
        <f aca="false">ROUND((10-GEOMEAN(((10-AE111)/10*9+1),((10-AH111)/10*9+1)))/9*10,1)</f>
        <v>6.2</v>
      </c>
      <c r="AE111" s="41" t="n">
        <f aca="false">'Lack of Coping Capacity'!H113</f>
        <v>7.6</v>
      </c>
      <c r="AF111" s="47" t="n">
        <f aca="false">'Lack of Coping Capacity'!D113</f>
        <v>7.3</v>
      </c>
      <c r="AG111" s="47" t="n">
        <f aca="false">'Lack of Coping Capacity'!G113</f>
        <v>7.9</v>
      </c>
      <c r="AH111" s="41" t="n">
        <f aca="false">'Lack of Coping Capacity'!AA113</f>
        <v>4.2</v>
      </c>
      <c r="AI111" s="47" t="n">
        <f aca="false">'Lack of Coping Capacity'!M113</f>
        <v>3.9</v>
      </c>
      <c r="AJ111" s="47" t="n">
        <f aca="false">'Lack of Coping Capacity'!R113</f>
        <v>1.4</v>
      </c>
      <c r="AK111" s="47" t="n">
        <f aca="false">'Lack of Coping Capacity'!Z113</f>
        <v>7.4</v>
      </c>
      <c r="AL111" s="48" t="n">
        <f aca="false">'Imputed and missing data hidden'!BX109</f>
        <v>19</v>
      </c>
      <c r="AM111" s="49" t="n">
        <f aca="false">AL111/51</f>
        <v>0.372549019607843</v>
      </c>
      <c r="AN111" s="48" t="str">
        <f aca="false">IF(Q111&gt;=7,"YES","")</f>
        <v/>
      </c>
      <c r="AO111" s="50" t="n">
        <f aca="false">'Indicator Date hidden2'!BY110</f>
        <v>0.580645161290323</v>
      </c>
    </row>
    <row r="112" customFormat="false" ht="14.5" hidden="false" customHeight="false" outlineLevel="0" collapsed="false">
      <c r="A112" s="40" t="str">
        <f aca="false">'Indicator Data'!A114</f>
        <v>Mauritania</v>
      </c>
      <c r="B112" s="40" t="str">
        <f aca="false">'Indicator Data'!B114</f>
        <v>MRT</v>
      </c>
      <c r="C112" s="41" t="n">
        <f aca="false">ROUND(G112^(1/3)*R112^(1/3)*AD112^(1/3),1)</f>
        <v>4.9</v>
      </c>
      <c r="D112" s="41" t="str">
        <f aca="false">IF(C112&gt;=6.5,"Very High",IF(C112&gt;=5,"High",IF(C112&gt;=3.5,"Medium",IF(C112&gt;=2,"Low","Very Low"))))</f>
        <v>Medium</v>
      </c>
      <c r="E112" s="42" t="n">
        <f aca="false">_xlfn.RANK.EQ(C112,C$4:C$194)</f>
        <v>42</v>
      </c>
      <c r="F112" s="43" t="n">
        <f aca="false">VLOOKUP($B112,'Lack of Reliability Index'!$A$2:$H$192,8,0)</f>
        <v>2.94460093896714</v>
      </c>
      <c r="G112" s="41" t="n">
        <f aca="false">ROUND((10-GEOMEAN(((10-H112)/10*9+1),((10-O112)/10*9+1)))/9*10,1)</f>
        <v>3.2</v>
      </c>
      <c r="H112" s="41" t="n">
        <f aca="false">'Hazard &amp; Exposure'!DD114</f>
        <v>5.4</v>
      </c>
      <c r="I112" s="44" t="n">
        <f aca="false">'Hazard &amp; Exposure'!AO114</f>
        <v>0.8</v>
      </c>
      <c r="J112" s="44" t="n">
        <f aca="false">'Hazard &amp; Exposure'!AP114</f>
        <v>7.5</v>
      </c>
      <c r="K112" s="44" t="n">
        <f aca="false">'Hazard &amp; Exposure'!AQ114</f>
        <v>4.6</v>
      </c>
      <c r="L112" s="44" t="n">
        <f aca="false">'Hazard &amp; Exposure'!AR114</f>
        <v>0</v>
      </c>
      <c r="M112" s="44" t="n">
        <f aca="false">'Hazard &amp; Exposure'!AU114</f>
        <v>8.7</v>
      </c>
      <c r="N112" s="44" t="n">
        <f aca="false">'Hazard &amp; Exposure'!DC114</f>
        <v>5.8</v>
      </c>
      <c r="O112" s="41" t="n">
        <f aca="false">'Hazard &amp; Exposure'!DI114</f>
        <v>0.2</v>
      </c>
      <c r="P112" s="44" t="n">
        <f aca="false">'Hazard &amp; Exposure'!DE114</f>
        <v>0.3</v>
      </c>
      <c r="Q112" s="44" t="n">
        <f aca="false">'Hazard &amp; Exposure'!DH114</f>
        <v>0</v>
      </c>
      <c r="R112" s="41" t="n">
        <f aca="false">ROUND((10-GEOMEAN(((10-S112)/10*9+1),((10-W112)/10*9+1)))/9*10,1)</f>
        <v>5.6</v>
      </c>
      <c r="S112" s="41" t="n">
        <f aca="false">Vulnerability!O114</f>
        <v>6</v>
      </c>
      <c r="T112" s="45" t="n">
        <f aca="false">Vulnerability!E114</f>
        <v>8.1</v>
      </c>
      <c r="U112" s="45" t="n">
        <f aca="false">Vulnerability!H114</f>
        <v>5.2</v>
      </c>
      <c r="V112" s="45" t="n">
        <f aca="false">Vulnerability!N114</f>
        <v>2.5</v>
      </c>
      <c r="W112" s="41" t="n">
        <f aca="false">Vulnerability!AM114</f>
        <v>5.2</v>
      </c>
      <c r="X112" s="45" t="n">
        <f aca="false">Vulnerability!T114</f>
        <v>6.8</v>
      </c>
      <c r="Y112" s="46" t="n">
        <f aca="false">Vulnerability!AB114</f>
        <v>1.2</v>
      </c>
      <c r="Z112" s="46" t="n">
        <f aca="false">Vulnerability!AE114</f>
        <v>4.4</v>
      </c>
      <c r="AA112" s="46" t="n">
        <f aca="false">Vulnerability!AH114</f>
        <v>3.4</v>
      </c>
      <c r="AB112" s="46" t="n">
        <f aca="false">Vulnerability!AK114</f>
        <v>2.5</v>
      </c>
      <c r="AC112" s="45" t="n">
        <f aca="false">Vulnerability!AL114</f>
        <v>3</v>
      </c>
      <c r="AD112" s="41" t="n">
        <f aca="false">ROUND((10-GEOMEAN(((10-AE112)/10*9+1),((10-AH112)/10*9+1)))/9*10,1)</f>
        <v>6.5</v>
      </c>
      <c r="AE112" s="41" t="n">
        <f aca="false">'Lack of Coping Capacity'!H114</f>
        <v>5.9</v>
      </c>
      <c r="AF112" s="47" t="n">
        <f aca="false">'Lack of Coping Capacity'!D114</f>
        <v>4.8</v>
      </c>
      <c r="AG112" s="47" t="n">
        <f aca="false">'Lack of Coping Capacity'!G114</f>
        <v>6.9</v>
      </c>
      <c r="AH112" s="41" t="n">
        <f aca="false">'Lack of Coping Capacity'!AA114</f>
        <v>7.1</v>
      </c>
      <c r="AI112" s="47" t="n">
        <f aca="false">'Lack of Coping Capacity'!M114</f>
        <v>6</v>
      </c>
      <c r="AJ112" s="47" t="n">
        <f aca="false">'Lack of Coping Capacity'!R114</f>
        <v>7.1</v>
      </c>
      <c r="AK112" s="47" t="n">
        <f aca="false">'Lack of Coping Capacity'!Z114</f>
        <v>8.1</v>
      </c>
      <c r="AL112" s="48" t="n">
        <f aca="false">'Imputed and missing data hidden'!BX110</f>
        <v>4</v>
      </c>
      <c r="AM112" s="49" t="n">
        <f aca="false">AL112/51</f>
        <v>0.0784313725490196</v>
      </c>
      <c r="AN112" s="48" t="str">
        <f aca="false">IF(Q112&gt;=7,"YES","")</f>
        <v/>
      </c>
      <c r="AO112" s="50" t="n">
        <f aca="false">'Indicator Date hidden2'!BY111</f>
        <v>0.352112676056338</v>
      </c>
    </row>
    <row r="113" customFormat="false" ht="14.5" hidden="false" customHeight="false" outlineLevel="0" collapsed="false">
      <c r="A113" s="40" t="str">
        <f aca="false">'Indicator Data'!A115</f>
        <v>Mauritius</v>
      </c>
      <c r="B113" s="40" t="str">
        <f aca="false">'Indicator Data'!B115</f>
        <v>MUS</v>
      </c>
      <c r="C113" s="41" t="n">
        <f aca="false">ROUND(G113^(1/3)*R113^(1/3)*AD113^(1/3),1)</f>
        <v>2.1</v>
      </c>
      <c r="D113" s="41" t="str">
        <f aca="false">IF(C113&gt;=6.5,"Very High",IF(C113&gt;=5,"High",IF(C113&gt;=3.5,"Medium",IF(C113&gt;=2,"Low","Very Low"))))</f>
        <v>Low</v>
      </c>
      <c r="E113" s="42" t="n">
        <f aca="false">_xlfn.RANK.EQ(C113,C$4:C$194)</f>
        <v>153</v>
      </c>
      <c r="F113" s="43" t="n">
        <f aca="false">VLOOKUP($B113,'Lack of Reliability Index'!$A$2:$H$192,8,0)</f>
        <v>4.48695652173913</v>
      </c>
      <c r="G113" s="41" t="n">
        <f aca="false">ROUND((10-GEOMEAN(((10-H113)/10*9+1),((10-O113)/10*9+1)))/9*10,1)</f>
        <v>2.1</v>
      </c>
      <c r="H113" s="41" t="n">
        <f aca="false">'Hazard &amp; Exposure'!DD115</f>
        <v>3.7</v>
      </c>
      <c r="I113" s="44" t="n">
        <f aca="false">'Hazard &amp; Exposure'!AO115</f>
        <v>0.1</v>
      </c>
      <c r="J113" s="44" t="n">
        <f aca="false">'Hazard &amp; Exposure'!AP115</f>
        <v>0.1</v>
      </c>
      <c r="K113" s="44" t="n">
        <f aca="false">'Hazard &amp; Exposure'!AQ115</f>
        <v>6.8</v>
      </c>
      <c r="L113" s="44" t="n">
        <f aca="false">'Hazard &amp; Exposure'!AR115</f>
        <v>7</v>
      </c>
      <c r="M113" s="44" t="n">
        <f aca="false">'Hazard &amp; Exposure'!AU115</f>
        <v>0.8</v>
      </c>
      <c r="N113" s="44" t="n">
        <f aca="false">'Hazard &amp; Exposure'!DC115</f>
        <v>3.7</v>
      </c>
      <c r="O113" s="41" t="n">
        <f aca="false">'Hazard &amp; Exposure'!DI115</f>
        <v>0.1</v>
      </c>
      <c r="P113" s="44" t="n">
        <f aca="false">'Hazard &amp; Exposure'!DE115</f>
        <v>0.1</v>
      </c>
      <c r="Q113" s="44" t="n">
        <f aca="false">'Hazard &amp; Exposure'!DH115</f>
        <v>0</v>
      </c>
      <c r="R113" s="41" t="n">
        <f aca="false">ROUND((10-GEOMEAN(((10-S113)/10*9+1),((10-W113)/10*9+1)))/9*10,1)</f>
        <v>1.6</v>
      </c>
      <c r="S113" s="41" t="n">
        <f aca="false">Vulnerability!O115</f>
        <v>2.4</v>
      </c>
      <c r="T113" s="45" t="n">
        <f aca="false">Vulnerability!E115</f>
        <v>1.9</v>
      </c>
      <c r="U113" s="45" t="n">
        <f aca="false">Vulnerability!H115</f>
        <v>3.8</v>
      </c>
      <c r="V113" s="45" t="n">
        <f aca="false">Vulnerability!N115</f>
        <v>1.8</v>
      </c>
      <c r="W113" s="41" t="n">
        <f aca="false">Vulnerability!AM115</f>
        <v>0.7</v>
      </c>
      <c r="X113" s="45" t="n">
        <f aca="false">Vulnerability!T115</f>
        <v>0</v>
      </c>
      <c r="Y113" s="46" t="n">
        <f aca="false">Vulnerability!AB115</f>
        <v>1.4</v>
      </c>
      <c r="Z113" s="46" t="n">
        <f aca="false">Vulnerability!AE115</f>
        <v>1.3</v>
      </c>
      <c r="AA113" s="46" t="n">
        <f aca="false">Vulnerability!AH115</f>
        <v>0</v>
      </c>
      <c r="AB113" s="46" t="n">
        <f aca="false">Vulnerability!AK115</f>
        <v>2.3</v>
      </c>
      <c r="AC113" s="45" t="n">
        <f aca="false">Vulnerability!AL115</f>
        <v>1.3</v>
      </c>
      <c r="AD113" s="41" t="n">
        <f aca="false">ROUND((10-GEOMEAN(((10-AE113)/10*9+1),((10-AH113)/10*9+1)))/9*10,1)</f>
        <v>2.7</v>
      </c>
      <c r="AE113" s="41" t="n">
        <f aca="false">'Lack of Coping Capacity'!H115</f>
        <v>3.6</v>
      </c>
      <c r="AF113" s="47" t="n">
        <f aca="false">'Lack of Coping Capacity'!D115</f>
        <v>3.2</v>
      </c>
      <c r="AG113" s="47" t="n">
        <f aca="false">'Lack of Coping Capacity'!G115</f>
        <v>4</v>
      </c>
      <c r="AH113" s="41" t="n">
        <f aca="false">'Lack of Coping Capacity'!AA115</f>
        <v>1.8</v>
      </c>
      <c r="AI113" s="47" t="n">
        <f aca="false">'Lack of Coping Capacity'!M115</f>
        <v>2</v>
      </c>
      <c r="AJ113" s="47" t="n">
        <f aca="false">'Lack of Coping Capacity'!R115</f>
        <v>0.2</v>
      </c>
      <c r="AK113" s="47" t="n">
        <f aca="false">'Lack of Coping Capacity'!Z115</f>
        <v>3.1</v>
      </c>
      <c r="AL113" s="48" t="n">
        <f aca="false">'Imputed and missing data hidden'!BX111</f>
        <v>9</v>
      </c>
      <c r="AM113" s="49" t="n">
        <f aca="false">AL113/51</f>
        <v>0.176470588235294</v>
      </c>
      <c r="AN113" s="48" t="str">
        <f aca="false">IF(Q113&gt;=7,"YES","")</f>
        <v/>
      </c>
      <c r="AO113" s="50" t="n">
        <f aca="false">'Indicator Date hidden2'!BY112</f>
        <v>0.391304347826087</v>
      </c>
    </row>
    <row r="114" customFormat="false" ht="14.5" hidden="false" customHeight="false" outlineLevel="0" collapsed="false">
      <c r="A114" s="40" t="str">
        <f aca="false">'Indicator Data'!A116</f>
        <v>Mexico</v>
      </c>
      <c r="B114" s="40" t="str">
        <f aca="false">'Indicator Data'!B116</f>
        <v>MEX</v>
      </c>
      <c r="C114" s="41" t="n">
        <f aca="false">ROUND(G114^(1/3)*R114^(1/3)*AD114^(1/3),1)</f>
        <v>5.1</v>
      </c>
      <c r="D114" s="41" t="str">
        <f aca="false">IF(C114&gt;=6.5,"Very High",IF(C114&gt;=5,"High",IF(C114&gt;=3.5,"Medium",IF(C114&gt;=2,"Low","Very Low"))))</f>
        <v>High</v>
      </c>
      <c r="E114" s="42" t="n">
        <f aca="false">_xlfn.RANK.EQ(C114,C$4:C$194)</f>
        <v>35</v>
      </c>
      <c r="F114" s="43" t="n">
        <f aca="false">VLOOKUP($B114,'Lack of Reliability Index'!$A$2:$H$192,8,0)</f>
        <v>2.41441441441442</v>
      </c>
      <c r="G114" s="41" t="n">
        <f aca="false">ROUND((10-GEOMEAN(((10-H114)/10*9+1),((10-O114)/10*9+1)))/9*10,1)</f>
        <v>6.9</v>
      </c>
      <c r="H114" s="41" t="n">
        <f aca="false">'Hazard &amp; Exposure'!DD116</f>
        <v>6.8</v>
      </c>
      <c r="I114" s="44" t="n">
        <f aca="false">'Hazard &amp; Exposure'!AO116</f>
        <v>8.6</v>
      </c>
      <c r="J114" s="44" t="n">
        <f aca="false">'Hazard &amp; Exposure'!AP116</f>
        <v>7.2</v>
      </c>
      <c r="K114" s="44" t="n">
        <f aca="false">'Hazard &amp; Exposure'!AQ116</f>
        <v>6.6</v>
      </c>
      <c r="L114" s="44" t="n">
        <f aca="false">'Hazard &amp; Exposure'!AR116</f>
        <v>7.7</v>
      </c>
      <c r="M114" s="44" t="n">
        <f aca="false">'Hazard &amp; Exposure'!AU116</f>
        <v>3.3</v>
      </c>
      <c r="N114" s="44" t="n">
        <f aca="false">'Hazard &amp; Exposure'!DC116</f>
        <v>5.4</v>
      </c>
      <c r="O114" s="41" t="n">
        <f aca="false">'Hazard &amp; Exposure'!DI116</f>
        <v>7</v>
      </c>
      <c r="P114" s="44" t="n">
        <f aca="false">'Hazard &amp; Exposure'!DE116</f>
        <v>10</v>
      </c>
      <c r="Q114" s="44" t="n">
        <f aca="false">'Hazard &amp; Exposure'!DH116</f>
        <v>7</v>
      </c>
      <c r="R114" s="41" t="n">
        <f aca="false">ROUND((10-GEOMEAN(((10-S114)/10*9+1),((10-W114)/10*9+1)))/9*10,1)</f>
        <v>4.3</v>
      </c>
      <c r="S114" s="41" t="n">
        <f aca="false">Vulnerability!O116</f>
        <v>3.3</v>
      </c>
      <c r="T114" s="45" t="n">
        <f aca="false">Vulnerability!E116</f>
        <v>3.9</v>
      </c>
      <c r="U114" s="45" t="n">
        <f aca="false">Vulnerability!H116</f>
        <v>4.7</v>
      </c>
      <c r="V114" s="45" t="n">
        <f aca="false">Vulnerability!N116</f>
        <v>0.5</v>
      </c>
      <c r="W114" s="41" t="n">
        <f aca="false">Vulnerability!AM116</f>
        <v>5.1</v>
      </c>
      <c r="X114" s="45" t="n">
        <f aca="false">Vulnerability!T116</f>
        <v>7.6</v>
      </c>
      <c r="Y114" s="46" t="n">
        <f aca="false">Vulnerability!AB116</f>
        <v>0.8</v>
      </c>
      <c r="Z114" s="46" t="n">
        <f aca="false">Vulnerability!AE116</f>
        <v>1.1</v>
      </c>
      <c r="AA114" s="46" t="n">
        <f aca="false">Vulnerability!AH116</f>
        <v>0</v>
      </c>
      <c r="AB114" s="46" t="n">
        <f aca="false">Vulnerability!AK116</f>
        <v>1.4</v>
      </c>
      <c r="AC114" s="45" t="n">
        <f aca="false">Vulnerability!AL116</f>
        <v>0.8</v>
      </c>
      <c r="AD114" s="41" t="n">
        <f aca="false">ROUND((10-GEOMEAN(((10-AE114)/10*9+1),((10-AH114)/10*9+1)))/9*10,1)</f>
        <v>4.4</v>
      </c>
      <c r="AE114" s="41" t="n">
        <f aca="false">'Lack of Coping Capacity'!H116</f>
        <v>5.6</v>
      </c>
      <c r="AF114" s="47" t="n">
        <f aca="false">'Lack of Coping Capacity'!D116</f>
        <v>5.1</v>
      </c>
      <c r="AG114" s="47" t="n">
        <f aca="false">'Lack of Coping Capacity'!G116</f>
        <v>6.1</v>
      </c>
      <c r="AH114" s="41" t="n">
        <f aca="false">'Lack of Coping Capacity'!AA116</f>
        <v>3</v>
      </c>
      <c r="AI114" s="47" t="n">
        <f aca="false">'Lack of Coping Capacity'!M116</f>
        <v>2.3</v>
      </c>
      <c r="AJ114" s="47" t="n">
        <f aca="false">'Lack of Coping Capacity'!R116</f>
        <v>3</v>
      </c>
      <c r="AK114" s="47" t="n">
        <f aca="false">'Lack of Coping Capacity'!Z116</f>
        <v>3.8</v>
      </c>
      <c r="AL114" s="48" t="n">
        <f aca="false">'Imputed and missing data hidden'!BX112</f>
        <v>4</v>
      </c>
      <c r="AM114" s="49" t="n">
        <f aca="false">AL114/51</f>
        <v>0.0784313725490196</v>
      </c>
      <c r="AN114" s="48" t="str">
        <f aca="false">IF(Q114&gt;=7,"YES","")</f>
        <v>YES</v>
      </c>
      <c r="AO114" s="50" t="n">
        <f aca="false">'Indicator Date hidden2'!BY113</f>
        <v>0.162162162162162</v>
      </c>
    </row>
    <row r="115" customFormat="false" ht="14.5" hidden="false" customHeight="false" outlineLevel="0" collapsed="false">
      <c r="A115" s="40" t="str">
        <f aca="false">'Indicator Data'!A117</f>
        <v>Micronesia</v>
      </c>
      <c r="B115" s="40" t="str">
        <f aca="false">'Indicator Data'!B117</f>
        <v>FSM</v>
      </c>
      <c r="C115" s="41" t="n">
        <f aca="false">ROUND(G115^(1/3)*R115^(1/3)*AD115^(1/3),1)</f>
        <v>3.6</v>
      </c>
      <c r="D115" s="41" t="str">
        <f aca="false">IF(C115&gt;=6.5,"Very High",IF(C115&gt;=5,"High",IF(C115&gt;=3.5,"Medium",IF(C115&gt;=2,"Low","Very Low"))))</f>
        <v>Medium</v>
      </c>
      <c r="E115" s="42" t="n">
        <f aca="false">_xlfn.RANK.EQ(C115,C$4:C$194)</f>
        <v>91</v>
      </c>
      <c r="F115" s="43" t="n">
        <f aca="false">VLOOKUP($B115,'Lack of Reliability Index'!$A$2:$H$192,8,0)</f>
        <v>6.87830687830688</v>
      </c>
      <c r="G115" s="41" t="n">
        <f aca="false">ROUND((10-GEOMEAN(((10-H115)/10*9+1),((10-O115)/10*9+1)))/9*10,1)</f>
        <v>2.3</v>
      </c>
      <c r="H115" s="41" t="n">
        <f aca="false">'Hazard &amp; Exposure'!DD117</f>
        <v>4.2</v>
      </c>
      <c r="I115" s="44" t="n">
        <f aca="false">'Hazard &amp; Exposure'!AO117</f>
        <v>0.1</v>
      </c>
      <c r="J115" s="44" t="n">
        <f aca="false">'Hazard &amp; Exposure'!AP117</f>
        <v>0.1</v>
      </c>
      <c r="K115" s="44" t="n">
        <f aca="false">'Hazard &amp; Exposure'!AQ117</f>
        <v>8.6</v>
      </c>
      <c r="L115" s="44" t="n">
        <f aca="false">'Hazard &amp; Exposure'!AR117</f>
        <v>3.8</v>
      </c>
      <c r="M115" s="44" t="n">
        <f aca="false">'Hazard &amp; Exposure'!AU117</f>
        <v>5.4</v>
      </c>
      <c r="N115" s="44" t="n">
        <f aca="false">'Hazard &amp; Exposure'!DC117</f>
        <v>2.8</v>
      </c>
      <c r="O115" s="41" t="n">
        <f aca="false">'Hazard &amp; Exposure'!DI117</f>
        <v>0</v>
      </c>
      <c r="P115" s="44" t="n">
        <f aca="false">'Hazard &amp; Exposure'!DE117</f>
        <v>0</v>
      </c>
      <c r="Q115" s="44" t="n">
        <f aca="false">'Hazard &amp; Exposure'!DH117</f>
        <v>0</v>
      </c>
      <c r="R115" s="41" t="n">
        <f aca="false">ROUND((10-GEOMEAN(((10-S115)/10*9+1),((10-W115)/10*9+1)))/9*10,1)</f>
        <v>3.9</v>
      </c>
      <c r="S115" s="41" t="n">
        <f aca="false">Vulnerability!O117</f>
        <v>5.6</v>
      </c>
      <c r="T115" s="45" t="n">
        <f aca="false">Vulnerability!E117</f>
        <v>5.6</v>
      </c>
      <c r="U115" s="45" t="n">
        <f aca="false">Vulnerability!H117</f>
        <v>3.8</v>
      </c>
      <c r="V115" s="45" t="n">
        <f aca="false">Vulnerability!N117</f>
        <v>7.3</v>
      </c>
      <c r="W115" s="41" t="n">
        <f aca="false">Vulnerability!AM117</f>
        <v>1.6</v>
      </c>
      <c r="X115" s="45" t="n">
        <f aca="false">Vulnerability!T117</f>
        <v>0</v>
      </c>
      <c r="Y115" s="46" t="n">
        <f aca="false">Vulnerability!AB117</f>
        <v>4.2</v>
      </c>
      <c r="Z115" s="46" t="n">
        <f aca="false">Vulnerability!AE117</f>
        <v>1.9</v>
      </c>
      <c r="AA115" s="46" t="n">
        <f aca="false">Vulnerability!AH117</f>
        <v>0</v>
      </c>
      <c r="AB115" s="46" t="n">
        <f aca="false">Vulnerability!AK117</f>
        <v>5</v>
      </c>
      <c r="AC115" s="45" t="n">
        <f aca="false">Vulnerability!AL117</f>
        <v>3</v>
      </c>
      <c r="AD115" s="41" t="n">
        <f aca="false">ROUND((10-GEOMEAN(((10-AE115)/10*9+1),((10-AH115)/10*9+1)))/9*10,1)</f>
        <v>5</v>
      </c>
      <c r="AE115" s="41" t="n">
        <f aca="false">'Lack of Coping Capacity'!H117</f>
        <v>5.6</v>
      </c>
      <c r="AF115" s="47" t="n">
        <f aca="false">'Lack of Coping Capacity'!D117</f>
        <v>6</v>
      </c>
      <c r="AG115" s="47" t="n">
        <f aca="false">'Lack of Coping Capacity'!G117</f>
        <v>5.2</v>
      </c>
      <c r="AH115" s="41" t="n">
        <f aca="false">'Lack of Coping Capacity'!AA117</f>
        <v>4.4</v>
      </c>
      <c r="AI115" s="47" t="n">
        <f aca="false">'Lack of Coping Capacity'!M117</f>
        <v>5.8</v>
      </c>
      <c r="AJ115" s="47" t="n">
        <f aca="false">'Lack of Coping Capacity'!R117</f>
        <v>2.7</v>
      </c>
      <c r="AK115" s="47" t="n">
        <f aca="false">'Lack of Coping Capacity'!Z117</f>
        <v>4.7</v>
      </c>
      <c r="AL115" s="48" t="n">
        <f aca="false">'Imputed and missing data hidden'!BX113</f>
        <v>19</v>
      </c>
      <c r="AM115" s="49" t="n">
        <f aca="false">AL115/51</f>
        <v>0.372549019607843</v>
      </c>
      <c r="AN115" s="48" t="str">
        <f aca="false">IF(Q115&gt;=7,"YES","")</f>
        <v/>
      </c>
      <c r="AO115" s="50" t="n">
        <f aca="false">'Indicator Date hidden2'!BY114</f>
        <v>0.53968253968254</v>
      </c>
    </row>
    <row r="116" customFormat="false" ht="14.5" hidden="false" customHeight="false" outlineLevel="0" collapsed="false">
      <c r="A116" s="40" t="str">
        <f aca="false">'Indicator Data'!A118</f>
        <v>Moldova Republic of</v>
      </c>
      <c r="B116" s="40" t="str">
        <f aca="false">'Indicator Data'!B118</f>
        <v>MDA</v>
      </c>
      <c r="C116" s="41" t="n">
        <f aca="false">ROUND(G116^(1/3)*R116^(1/3)*AD116^(1/3),1)</f>
        <v>3.4</v>
      </c>
      <c r="D116" s="41" t="str">
        <f aca="false">IF(C116&gt;=6.5,"Very High",IF(C116&gt;=5,"High",IF(C116&gt;=3.5,"Medium",IF(C116&gt;=2,"Low","Very Low"))))</f>
        <v>Low</v>
      </c>
      <c r="E116" s="42" t="n">
        <f aca="false">_xlfn.RANK.EQ(C116,C$4:C$194)</f>
        <v>99</v>
      </c>
      <c r="F116" s="43" t="n">
        <f aca="false">VLOOKUP($B116,'Lack of Reliability Index'!$A$2:$H$192,8,0)</f>
        <v>4.18264840182648</v>
      </c>
      <c r="G116" s="41" t="n">
        <f aca="false">ROUND((10-GEOMEAN(((10-H116)/10*9+1),((10-O116)/10*9+1)))/9*10,1)</f>
        <v>2.3</v>
      </c>
      <c r="H116" s="41" t="n">
        <f aca="false">'Hazard &amp; Exposure'!DD118</f>
        <v>4</v>
      </c>
      <c r="I116" s="44" t="n">
        <f aca="false">'Hazard &amp; Exposure'!AO118</f>
        <v>6.3</v>
      </c>
      <c r="J116" s="44" t="n">
        <f aca="false">'Hazard &amp; Exposure'!AP118</f>
        <v>5.6</v>
      </c>
      <c r="K116" s="44" t="n">
        <f aca="false">'Hazard &amp; Exposure'!AQ118</f>
        <v>0</v>
      </c>
      <c r="L116" s="44" t="n">
        <f aca="false">'Hazard &amp; Exposure'!AR118</f>
        <v>0</v>
      </c>
      <c r="M116" s="44" t="n">
        <f aca="false">'Hazard &amp; Exposure'!AU118</f>
        <v>5.2</v>
      </c>
      <c r="N116" s="44" t="n">
        <f aca="false">'Hazard &amp; Exposure'!DC118</f>
        <v>4.5</v>
      </c>
      <c r="O116" s="41" t="n">
        <f aca="false">'Hazard &amp; Exposure'!DI118</f>
        <v>0.1</v>
      </c>
      <c r="P116" s="44" t="n">
        <f aca="false">'Hazard &amp; Exposure'!DE118</f>
        <v>0.1</v>
      </c>
      <c r="Q116" s="44" t="n">
        <f aca="false">'Hazard &amp; Exposure'!DH118</f>
        <v>0</v>
      </c>
      <c r="R116" s="41" t="n">
        <f aca="false">ROUND((10-GEOMEAN(((10-S116)/10*9+1),((10-W116)/10*9+1)))/9*10,1)</f>
        <v>3.7</v>
      </c>
      <c r="S116" s="41" t="n">
        <f aca="false">Vulnerability!O118</f>
        <v>2.5</v>
      </c>
      <c r="T116" s="45" t="n">
        <f aca="false">Vulnerability!E118</f>
        <v>2.5</v>
      </c>
      <c r="U116" s="45" t="n">
        <f aca="false">Vulnerability!H118</f>
        <v>1.5</v>
      </c>
      <c r="V116" s="45" t="n">
        <f aca="false">Vulnerability!N118</f>
        <v>3.4</v>
      </c>
      <c r="W116" s="41" t="n">
        <f aca="false">Vulnerability!AM118</f>
        <v>4.8</v>
      </c>
      <c r="X116" s="45" t="n">
        <f aca="false">Vulnerability!T118</f>
        <v>6.9</v>
      </c>
      <c r="Y116" s="46" t="n">
        <f aca="false">Vulnerability!AB118</f>
        <v>1</v>
      </c>
      <c r="Z116" s="46" t="n">
        <f aca="false">Vulnerability!AE118</f>
        <v>0.8</v>
      </c>
      <c r="AA116" s="46" t="n">
        <f aca="false">Vulnerability!AH118</f>
        <v>0</v>
      </c>
      <c r="AB116" s="46" t="n">
        <f aca="false">Vulnerability!AK118</f>
        <v>3.9</v>
      </c>
      <c r="AC116" s="45" t="n">
        <f aca="false">Vulnerability!AL118</f>
        <v>1.6</v>
      </c>
      <c r="AD116" s="41" t="n">
        <f aca="false">ROUND((10-GEOMEAN(((10-AE116)/10*9+1),((10-AH116)/10*9+1)))/9*10,1)</f>
        <v>4.5</v>
      </c>
      <c r="AE116" s="41" t="n">
        <f aca="false">'Lack of Coping Capacity'!H118</f>
        <v>6.2</v>
      </c>
      <c r="AF116" s="47" t="n">
        <f aca="false">'Lack of Coping Capacity'!D118</f>
        <v>6.2</v>
      </c>
      <c r="AG116" s="47" t="n">
        <f aca="false">'Lack of Coping Capacity'!G118</f>
        <v>6.2</v>
      </c>
      <c r="AH116" s="41" t="n">
        <f aca="false">'Lack of Coping Capacity'!AA118</f>
        <v>2.2</v>
      </c>
      <c r="AI116" s="47" t="n">
        <f aca="false">'Lack of Coping Capacity'!M118</f>
        <v>2.1</v>
      </c>
      <c r="AJ116" s="47" t="n">
        <f aca="false">'Lack of Coping Capacity'!R118</f>
        <v>1.4</v>
      </c>
      <c r="AK116" s="47" t="n">
        <f aca="false">'Lack of Coping Capacity'!Z118</f>
        <v>3</v>
      </c>
      <c r="AL116" s="48" t="n">
        <f aca="false">'Imputed and missing data hidden'!BX114</f>
        <v>5</v>
      </c>
      <c r="AM116" s="49" t="n">
        <f aca="false">AL116/51</f>
        <v>0.0980392156862745</v>
      </c>
      <c r="AN116" s="48" t="str">
        <f aca="false">IF(Q116&gt;=7,"YES","")</f>
        <v/>
      </c>
      <c r="AO116" s="50" t="n">
        <f aca="false">'Indicator Date hidden2'!BY115</f>
        <v>0.534246575342466</v>
      </c>
    </row>
    <row r="117" customFormat="false" ht="14.5" hidden="false" customHeight="false" outlineLevel="0" collapsed="false">
      <c r="A117" s="40" t="str">
        <f aca="false">'Indicator Data'!A119</f>
        <v>Mongolia</v>
      </c>
      <c r="B117" s="40" t="str">
        <f aca="false">'Indicator Data'!B119</f>
        <v>MNG</v>
      </c>
      <c r="C117" s="41" t="n">
        <f aca="false">ROUND(G117^(1/3)*R117^(1/3)*AD117^(1/3),1)</f>
        <v>2.6</v>
      </c>
      <c r="D117" s="41" t="str">
        <f aca="false">IF(C117&gt;=6.5,"Very High",IF(C117&gt;=5,"High",IF(C117&gt;=3.5,"Medium",IF(C117&gt;=2,"Low","Very Low"))))</f>
        <v>Low</v>
      </c>
      <c r="E117" s="42" t="n">
        <f aca="false">_xlfn.RANK.EQ(C117,C$4:C$194)</f>
        <v>132</v>
      </c>
      <c r="F117" s="43" t="n">
        <f aca="false">VLOOKUP($B117,'Lack of Reliability Index'!$A$2:$H$192,8,0)</f>
        <v>3.30593607305936</v>
      </c>
      <c r="G117" s="41" t="n">
        <f aca="false">ROUND((10-GEOMEAN(((10-H117)/10*9+1),((10-O117)/10*9+1)))/9*10,1)</f>
        <v>1.6</v>
      </c>
      <c r="H117" s="41" t="n">
        <f aca="false">'Hazard &amp; Exposure'!DD119</f>
        <v>2.9</v>
      </c>
      <c r="I117" s="44" t="n">
        <f aca="false">'Hazard &amp; Exposure'!AO119</f>
        <v>2.4</v>
      </c>
      <c r="J117" s="44" t="n">
        <f aca="false">'Hazard &amp; Exposure'!AP119</f>
        <v>4.3</v>
      </c>
      <c r="K117" s="44" t="n">
        <f aca="false">'Hazard &amp; Exposure'!AQ119</f>
        <v>0</v>
      </c>
      <c r="L117" s="44" t="n">
        <f aca="false">'Hazard &amp; Exposure'!AR119</f>
        <v>0</v>
      </c>
      <c r="M117" s="44" t="n">
        <f aca="false">'Hazard &amp; Exposure'!AU119</f>
        <v>6.7</v>
      </c>
      <c r="N117" s="44" t="n">
        <f aca="false">'Hazard &amp; Exposure'!DC119</f>
        <v>1.7</v>
      </c>
      <c r="O117" s="41" t="n">
        <f aca="false">'Hazard &amp; Exposure'!DI119</f>
        <v>0.1</v>
      </c>
      <c r="P117" s="44" t="n">
        <f aca="false">'Hazard &amp; Exposure'!DE119</f>
        <v>0.1</v>
      </c>
      <c r="Q117" s="44" t="n">
        <f aca="false">'Hazard &amp; Exposure'!DH119</f>
        <v>0</v>
      </c>
      <c r="R117" s="41" t="n">
        <f aca="false">ROUND((10-GEOMEAN(((10-S117)/10*9+1),((10-W117)/10*9+1)))/9*10,1)</f>
        <v>2.3</v>
      </c>
      <c r="S117" s="41" t="n">
        <f aca="false">Vulnerability!O119</f>
        <v>3.7</v>
      </c>
      <c r="T117" s="45" t="n">
        <f aca="false">Vulnerability!E119</f>
        <v>4.4</v>
      </c>
      <c r="U117" s="45" t="n">
        <f aca="false">Vulnerability!H119</f>
        <v>3.1</v>
      </c>
      <c r="V117" s="45" t="n">
        <f aca="false">Vulnerability!N119</f>
        <v>2.8</v>
      </c>
      <c r="W117" s="41" t="n">
        <f aca="false">Vulnerability!AM119</f>
        <v>0.7</v>
      </c>
      <c r="X117" s="45" t="n">
        <f aca="false">Vulnerability!T119</f>
        <v>0</v>
      </c>
      <c r="Y117" s="46" t="n">
        <f aca="false">Vulnerability!AB119</f>
        <v>2.7</v>
      </c>
      <c r="Z117" s="46" t="n">
        <f aca="false">Vulnerability!AE119</f>
        <v>0.8</v>
      </c>
      <c r="AA117" s="46" t="n">
        <f aca="false">Vulnerability!AH119</f>
        <v>0.6</v>
      </c>
      <c r="AB117" s="46" t="n">
        <f aca="false">Vulnerability!AK119</f>
        <v>1.5</v>
      </c>
      <c r="AC117" s="45" t="n">
        <f aca="false">Vulnerability!AL119</f>
        <v>1.4</v>
      </c>
      <c r="AD117" s="41" t="n">
        <f aca="false">ROUND((10-GEOMEAN(((10-AE117)/10*9+1),((10-AH117)/10*9+1)))/9*10,1)</f>
        <v>4.6</v>
      </c>
      <c r="AE117" s="41" t="n">
        <f aca="false">'Lack of Coping Capacity'!H119</f>
        <v>5.6</v>
      </c>
      <c r="AF117" s="47" t="n">
        <f aca="false">'Lack of Coping Capacity'!D119</f>
        <v>5.1</v>
      </c>
      <c r="AG117" s="47" t="n">
        <f aca="false">'Lack of Coping Capacity'!G119</f>
        <v>6.1</v>
      </c>
      <c r="AH117" s="41" t="n">
        <f aca="false">'Lack of Coping Capacity'!AA119</f>
        <v>3.5</v>
      </c>
      <c r="AI117" s="47" t="n">
        <f aca="false">'Lack of Coping Capacity'!M119</f>
        <v>1.9</v>
      </c>
      <c r="AJ117" s="47" t="n">
        <f aca="false">'Lack of Coping Capacity'!R119</f>
        <v>5.4</v>
      </c>
      <c r="AK117" s="47" t="n">
        <f aca="false">'Lack of Coping Capacity'!Z119</f>
        <v>3.1</v>
      </c>
      <c r="AL117" s="48" t="n">
        <f aca="false">'Imputed and missing data hidden'!BX115</f>
        <v>5</v>
      </c>
      <c r="AM117" s="49" t="n">
        <f aca="false">AL117/51</f>
        <v>0.0980392156862745</v>
      </c>
      <c r="AN117" s="48" t="str">
        <f aca="false">IF(Q117&gt;=7,"YES","")</f>
        <v/>
      </c>
      <c r="AO117" s="50" t="n">
        <f aca="false">'Indicator Date hidden2'!BY116</f>
        <v>0.36986301369863</v>
      </c>
    </row>
    <row r="118" customFormat="false" ht="14.5" hidden="false" customHeight="false" outlineLevel="0" collapsed="false">
      <c r="A118" s="40" t="str">
        <f aca="false">'Indicator Data'!A120</f>
        <v>Montenegro</v>
      </c>
      <c r="B118" s="40" t="str">
        <f aca="false">'Indicator Data'!B120</f>
        <v>MNE</v>
      </c>
      <c r="C118" s="41" t="n">
        <f aca="false">ROUND(G118^(1/3)*R118^(1/3)*AD118^(1/3),1)</f>
        <v>2.7</v>
      </c>
      <c r="D118" s="41" t="str">
        <f aca="false">IF(C118&gt;=6.5,"Very High",IF(C118&gt;=5,"High",IF(C118&gt;=3.5,"Medium",IF(C118&gt;=2,"Low","Very Low"))))</f>
        <v>Low</v>
      </c>
      <c r="E118" s="42" t="n">
        <f aca="false">_xlfn.RANK.EQ(C118,C$4:C$194)</f>
        <v>127</v>
      </c>
      <c r="F118" s="43" t="n">
        <f aca="false">VLOOKUP($B118,'Lack of Reliability Index'!$A$2:$H$192,8,0)</f>
        <v>2.88888888888889</v>
      </c>
      <c r="G118" s="41" t="n">
        <f aca="false">ROUND((10-GEOMEAN(((10-H118)/10*9+1),((10-O118)/10*9+1)))/9*10,1)</f>
        <v>2.4</v>
      </c>
      <c r="H118" s="41" t="n">
        <f aca="false">'Hazard &amp; Exposure'!DD120</f>
        <v>4.2</v>
      </c>
      <c r="I118" s="44" t="n">
        <f aca="false">'Hazard &amp; Exposure'!AO120</f>
        <v>5.8</v>
      </c>
      <c r="J118" s="44" t="n">
        <f aca="false">'Hazard &amp; Exposure'!AP120</f>
        <v>4.4</v>
      </c>
      <c r="K118" s="44" t="n">
        <f aca="false">'Hazard &amp; Exposure'!AQ120</f>
        <v>7.7</v>
      </c>
      <c r="L118" s="44" t="n">
        <f aca="false">'Hazard &amp; Exposure'!AR120</f>
        <v>0</v>
      </c>
      <c r="M118" s="44" t="n">
        <f aca="false">'Hazard &amp; Exposure'!AU120</f>
        <v>1.9</v>
      </c>
      <c r="N118" s="44" t="n">
        <f aca="false">'Hazard &amp; Exposure'!DC120</f>
        <v>2.4</v>
      </c>
      <c r="O118" s="41" t="n">
        <f aca="false">'Hazard &amp; Exposure'!DI120</f>
        <v>0.1</v>
      </c>
      <c r="P118" s="44" t="n">
        <f aca="false">'Hazard &amp; Exposure'!DE120</f>
        <v>0.1</v>
      </c>
      <c r="Q118" s="44" t="n">
        <f aca="false">'Hazard &amp; Exposure'!DH120</f>
        <v>0</v>
      </c>
      <c r="R118" s="41" t="n">
        <f aca="false">ROUND((10-GEOMEAN(((10-S118)/10*9+1),((10-W118)/10*9+1)))/9*10,1)</f>
        <v>2.6</v>
      </c>
      <c r="S118" s="41" t="n">
        <f aca="false">Vulnerability!O120</f>
        <v>2.2</v>
      </c>
      <c r="T118" s="45" t="n">
        <f aca="false">Vulnerability!E120</f>
        <v>2</v>
      </c>
      <c r="U118" s="45" t="n">
        <f aca="false">Vulnerability!H120</f>
        <v>2.2</v>
      </c>
      <c r="V118" s="45" t="n">
        <f aca="false">Vulnerability!N120</f>
        <v>2.5</v>
      </c>
      <c r="W118" s="41" t="n">
        <f aca="false">Vulnerability!AM120</f>
        <v>2.9</v>
      </c>
      <c r="X118" s="45" t="n">
        <f aca="false">Vulnerability!T120</f>
        <v>4.8</v>
      </c>
      <c r="Y118" s="46" t="n">
        <f aca="false">Vulnerability!AB120</f>
        <v>0.2</v>
      </c>
      <c r="Z118" s="46" t="n">
        <f aca="false">Vulnerability!AE120</f>
        <v>0.5</v>
      </c>
      <c r="AA118" s="46" t="n">
        <f aca="false">Vulnerability!AH120</f>
        <v>0</v>
      </c>
      <c r="AB118" s="46" t="n">
        <f aca="false">Vulnerability!AK120</f>
        <v>1</v>
      </c>
      <c r="AC118" s="45" t="n">
        <f aca="false">Vulnerability!AL120</f>
        <v>0.4</v>
      </c>
      <c r="AD118" s="41" t="n">
        <f aca="false">ROUND((10-GEOMEAN(((10-AE118)/10*9+1),((10-AH118)/10*9+1)))/9*10,1)</f>
        <v>3.2</v>
      </c>
      <c r="AE118" s="41" t="n">
        <f aca="false">'Lack of Coping Capacity'!H120</f>
        <v>4.6</v>
      </c>
      <c r="AF118" s="47" t="n">
        <f aca="false">'Lack of Coping Capacity'!D120</f>
        <v>4</v>
      </c>
      <c r="AG118" s="47" t="n">
        <f aca="false">'Lack of Coping Capacity'!G120</f>
        <v>5.2</v>
      </c>
      <c r="AH118" s="41" t="n">
        <f aca="false">'Lack of Coping Capacity'!AA120</f>
        <v>1.5</v>
      </c>
      <c r="AI118" s="47" t="n">
        <f aca="false">'Lack of Coping Capacity'!M120</f>
        <v>1</v>
      </c>
      <c r="AJ118" s="47" t="n">
        <f aca="false">'Lack of Coping Capacity'!R120</f>
        <v>0.7</v>
      </c>
      <c r="AK118" s="47" t="n">
        <f aca="false">'Lack of Coping Capacity'!Z120</f>
        <v>2.7</v>
      </c>
      <c r="AL118" s="48" t="n">
        <f aca="false">'Imputed and missing data hidden'!BX116</f>
        <v>5</v>
      </c>
      <c r="AM118" s="49" t="n">
        <f aca="false">AL118/51</f>
        <v>0.0980392156862745</v>
      </c>
      <c r="AN118" s="48" t="str">
        <f aca="false">IF(Q118&gt;=7,"YES","")</f>
        <v/>
      </c>
      <c r="AO118" s="50" t="n">
        <f aca="false">'Indicator Date hidden2'!BY117</f>
        <v>0.291666666666667</v>
      </c>
    </row>
    <row r="119" customFormat="false" ht="14.5" hidden="false" customHeight="false" outlineLevel="0" collapsed="false">
      <c r="A119" s="40" t="str">
        <f aca="false">'Indicator Data'!A121</f>
        <v>Morocco</v>
      </c>
      <c r="B119" s="40" t="str">
        <f aca="false">'Indicator Data'!B121</f>
        <v>MAR</v>
      </c>
      <c r="C119" s="41" t="n">
        <f aca="false">ROUND(G119^(1/3)*R119^(1/3)*AD119^(1/3),1)</f>
        <v>3.5</v>
      </c>
      <c r="D119" s="41" t="str">
        <f aca="false">IF(C119&gt;=6.5,"Very High",IF(C119&gt;=5,"High",IF(C119&gt;=3.5,"Medium",IF(C119&gt;=2,"Low","Very Low"))))</f>
        <v>Medium</v>
      </c>
      <c r="E119" s="42" t="n">
        <f aca="false">_xlfn.RANK.EQ(C119,C$4:C$194)</f>
        <v>94</v>
      </c>
      <c r="F119" s="43" t="n">
        <f aca="false">VLOOKUP($B119,'Lack of Reliability Index'!$A$2:$H$192,8,0)</f>
        <v>2.89680365296804</v>
      </c>
      <c r="G119" s="41" t="n">
        <f aca="false">ROUND((10-GEOMEAN(((10-H119)/10*9+1),((10-O119)/10*9+1)))/9*10,1)</f>
        <v>2.7</v>
      </c>
      <c r="H119" s="41" t="n">
        <f aca="false">'Hazard &amp; Exposure'!DD121</f>
        <v>4.6</v>
      </c>
      <c r="I119" s="44" t="n">
        <f aca="false">'Hazard &amp; Exposure'!AO121</f>
        <v>4.8</v>
      </c>
      <c r="J119" s="44" t="n">
        <f aca="false">'Hazard &amp; Exposure'!AP121</f>
        <v>5.8</v>
      </c>
      <c r="K119" s="44" t="n">
        <f aca="false">'Hazard &amp; Exposure'!AQ121</f>
        <v>6.7</v>
      </c>
      <c r="L119" s="44" t="n">
        <f aca="false">'Hazard &amp; Exposure'!AR121</f>
        <v>0</v>
      </c>
      <c r="M119" s="44" t="n">
        <f aca="false">'Hazard &amp; Exposure'!AU121</f>
        <v>5.2</v>
      </c>
      <c r="N119" s="44" t="n">
        <f aca="false">'Hazard &amp; Exposure'!DC121</f>
        <v>3.6</v>
      </c>
      <c r="O119" s="41" t="n">
        <f aca="false">'Hazard &amp; Exposure'!DI121</f>
        <v>0.3</v>
      </c>
      <c r="P119" s="44" t="n">
        <f aca="false">'Hazard &amp; Exposure'!DE121</f>
        <v>0.4</v>
      </c>
      <c r="Q119" s="44" t="n">
        <f aca="false">'Hazard &amp; Exposure'!DH121</f>
        <v>0</v>
      </c>
      <c r="R119" s="41" t="n">
        <f aca="false">ROUND((10-GEOMEAN(((10-S119)/10*9+1),((10-W119)/10*9+1)))/9*10,1)</f>
        <v>3.4</v>
      </c>
      <c r="S119" s="41" t="n">
        <f aca="false">Vulnerability!O121</f>
        <v>4.5</v>
      </c>
      <c r="T119" s="45" t="n">
        <f aca="false">Vulnerability!E121</f>
        <v>5.9</v>
      </c>
      <c r="U119" s="45" t="n">
        <f aca="false">Vulnerability!H121</f>
        <v>4.9</v>
      </c>
      <c r="V119" s="45" t="n">
        <f aca="false">Vulnerability!N121</f>
        <v>1.2</v>
      </c>
      <c r="W119" s="41" t="n">
        <f aca="false">Vulnerability!AM121</f>
        <v>2.2</v>
      </c>
      <c r="X119" s="45" t="n">
        <f aca="false">Vulnerability!T121</f>
        <v>3.5</v>
      </c>
      <c r="Y119" s="46" t="n">
        <f aca="false">Vulnerability!AB121</f>
        <v>0.5</v>
      </c>
      <c r="Z119" s="46" t="n">
        <f aca="false">Vulnerability!AE121</f>
        <v>1</v>
      </c>
      <c r="AA119" s="46" t="n">
        <f aca="false">Vulnerability!AH121</f>
        <v>0</v>
      </c>
      <c r="AB119" s="46" t="n">
        <f aca="false">Vulnerability!AK121</f>
        <v>0.7</v>
      </c>
      <c r="AC119" s="45" t="n">
        <f aca="false">Vulnerability!AL121</f>
        <v>0.6</v>
      </c>
      <c r="AD119" s="41" t="n">
        <f aca="false">ROUND((10-GEOMEAN(((10-AE119)/10*9+1),((10-AH119)/10*9+1)))/9*10,1)</f>
        <v>4.6</v>
      </c>
      <c r="AE119" s="41" t="n">
        <f aca="false">'Lack of Coping Capacity'!H121</f>
        <v>5.6</v>
      </c>
      <c r="AF119" s="47" t="n">
        <f aca="false">'Lack of Coping Capacity'!D121</f>
        <v>5.6</v>
      </c>
      <c r="AG119" s="47" t="n">
        <f aca="false">'Lack of Coping Capacity'!G121</f>
        <v>5.6</v>
      </c>
      <c r="AH119" s="41" t="n">
        <f aca="false">'Lack of Coping Capacity'!AA121</f>
        <v>3.5</v>
      </c>
      <c r="AI119" s="47" t="n">
        <f aca="false">'Lack of Coping Capacity'!M121</f>
        <v>2.5</v>
      </c>
      <c r="AJ119" s="47" t="n">
        <f aca="false">'Lack of Coping Capacity'!R121</f>
        <v>3.5</v>
      </c>
      <c r="AK119" s="47" t="n">
        <f aca="false">'Lack of Coping Capacity'!Z121</f>
        <v>4.4</v>
      </c>
      <c r="AL119" s="48" t="n">
        <f aca="false">'Imputed and missing data hidden'!BX117</f>
        <v>1</v>
      </c>
      <c r="AM119" s="49" t="n">
        <f aca="false">AL119/51</f>
        <v>0.0196078431372549</v>
      </c>
      <c r="AN119" s="48" t="str">
        <f aca="false">IF(Q119&gt;=7,"YES","")</f>
        <v/>
      </c>
      <c r="AO119" s="50" t="n">
        <f aca="false">'Indicator Date hidden2'!BY118</f>
        <v>0.493150684931507</v>
      </c>
    </row>
    <row r="120" customFormat="false" ht="14.5" hidden="false" customHeight="false" outlineLevel="0" collapsed="false">
      <c r="A120" s="40" t="str">
        <f aca="false">'Indicator Data'!A122</f>
        <v>Mozambique</v>
      </c>
      <c r="B120" s="40" t="str">
        <f aca="false">'Indicator Data'!B122</f>
        <v>MOZ</v>
      </c>
      <c r="C120" s="41" t="n">
        <f aca="false">ROUND(G120^(1/3)*R120^(1/3)*AD120^(1/3),1)</f>
        <v>7.2</v>
      </c>
      <c r="D120" s="41" t="str">
        <f aca="false">IF(C120&gt;=6.5,"Very High",IF(C120&gt;=5,"High",IF(C120&gt;=3.5,"Medium",IF(C120&gt;=2,"Low","Very Low"))))</f>
        <v>Very High</v>
      </c>
      <c r="E120" s="42" t="n">
        <f aca="false">_xlfn.RANK.EQ(C120,C$4:C$194)</f>
        <v>9</v>
      </c>
      <c r="F120" s="43" t="n">
        <f aca="false">VLOOKUP($B120,'Lack of Reliability Index'!$A$2:$H$192,8,0)</f>
        <v>2.88288288288288</v>
      </c>
      <c r="G120" s="41" t="n">
        <f aca="false">ROUND((10-GEOMEAN(((10-H120)/10*9+1),((10-O120)/10*9+1)))/9*10,1)</f>
        <v>7.8</v>
      </c>
      <c r="H120" s="41" t="n">
        <f aca="false">'Hazard &amp; Exposure'!DD122</f>
        <v>5.9</v>
      </c>
      <c r="I120" s="44" t="n">
        <f aca="false">'Hazard &amp; Exposure'!AO122</f>
        <v>3.8</v>
      </c>
      <c r="J120" s="44" t="n">
        <f aca="false">'Hazard &amp; Exposure'!AP122</f>
        <v>6.3</v>
      </c>
      <c r="K120" s="44" t="n">
        <f aca="false">'Hazard &amp; Exposure'!AQ122</f>
        <v>6</v>
      </c>
      <c r="L120" s="44" t="n">
        <f aca="false">'Hazard &amp; Exposure'!AR122</f>
        <v>5.2</v>
      </c>
      <c r="M120" s="44" t="n">
        <f aca="false">'Hazard &amp; Exposure'!AU122</f>
        <v>6.5</v>
      </c>
      <c r="N120" s="44" t="n">
        <f aca="false">'Hazard &amp; Exposure'!DC122</f>
        <v>6.8</v>
      </c>
      <c r="O120" s="41" t="n">
        <f aca="false">'Hazard &amp; Exposure'!DI122</f>
        <v>9</v>
      </c>
      <c r="P120" s="44" t="n">
        <f aca="false">'Hazard &amp; Exposure'!DE122</f>
        <v>10</v>
      </c>
      <c r="Q120" s="44" t="n">
        <f aca="false">'Hazard &amp; Exposure'!DH122</f>
        <v>9</v>
      </c>
      <c r="R120" s="41" t="n">
        <f aca="false">ROUND((10-GEOMEAN(((10-S120)/10*9+1),((10-W120)/10*9+1)))/9*10,1)</f>
        <v>7.8</v>
      </c>
      <c r="S120" s="41" t="n">
        <f aca="false">Vulnerability!O122</f>
        <v>7.5</v>
      </c>
      <c r="T120" s="45" t="n">
        <f aca="false">Vulnerability!E122</f>
        <v>9.3</v>
      </c>
      <c r="U120" s="45" t="n">
        <f aca="false">Vulnerability!H122</f>
        <v>7.2</v>
      </c>
      <c r="V120" s="45" t="n">
        <f aca="false">Vulnerability!N122</f>
        <v>4.3</v>
      </c>
      <c r="W120" s="41" t="n">
        <f aca="false">Vulnerability!AM122</f>
        <v>8</v>
      </c>
      <c r="X120" s="45" t="n">
        <f aca="false">Vulnerability!T122</f>
        <v>8.8</v>
      </c>
      <c r="Y120" s="46" t="n">
        <f aca="false">Vulnerability!AB122</f>
        <v>8.2</v>
      </c>
      <c r="Z120" s="46" t="n">
        <f aca="false">Vulnerability!AE122</f>
        <v>4.4</v>
      </c>
      <c r="AA120" s="46" t="n">
        <f aca="false">Vulnerability!AH122</f>
        <v>5.9</v>
      </c>
      <c r="AB120" s="46" t="n">
        <f aca="false">Vulnerability!AK122</f>
        <v>7.8</v>
      </c>
      <c r="AC120" s="45" t="n">
        <f aca="false">Vulnerability!AL122</f>
        <v>6.8</v>
      </c>
      <c r="AD120" s="41" t="n">
        <f aca="false">ROUND((10-GEOMEAN(((10-AE120)/10*9+1),((10-AH120)/10*9+1)))/9*10,1)</f>
        <v>6.2</v>
      </c>
      <c r="AE120" s="41" t="n">
        <f aca="false">'Lack of Coping Capacity'!H122</f>
        <v>4.5</v>
      </c>
      <c r="AF120" s="47" t="n">
        <f aca="false">'Lack of Coping Capacity'!D122</f>
        <v>2.1</v>
      </c>
      <c r="AG120" s="47" t="n">
        <f aca="false">'Lack of Coping Capacity'!G122</f>
        <v>6.9</v>
      </c>
      <c r="AH120" s="41" t="n">
        <f aca="false">'Lack of Coping Capacity'!AA122</f>
        <v>7.5</v>
      </c>
      <c r="AI120" s="47" t="n">
        <f aca="false">'Lack of Coping Capacity'!M122</f>
        <v>7.5</v>
      </c>
      <c r="AJ120" s="47" t="n">
        <f aca="false">'Lack of Coping Capacity'!R122</f>
        <v>8</v>
      </c>
      <c r="AK120" s="47" t="n">
        <f aca="false">'Lack of Coping Capacity'!Z122</f>
        <v>7</v>
      </c>
      <c r="AL120" s="48" t="n">
        <f aca="false">'Imputed and missing data hidden'!BX118</f>
        <v>0</v>
      </c>
      <c r="AM120" s="49" t="n">
        <f aca="false">AL120/51</f>
        <v>0</v>
      </c>
      <c r="AN120" s="48" t="str">
        <f aca="false">IF(Q120&gt;=7,"YES","")</f>
        <v>YES</v>
      </c>
      <c r="AO120" s="50" t="n">
        <f aca="false">'Indicator Date hidden2'!BY119</f>
        <v>0.432432432432432</v>
      </c>
    </row>
    <row r="121" customFormat="false" ht="14.5" hidden="false" customHeight="false" outlineLevel="0" collapsed="false">
      <c r="A121" s="40" t="str">
        <f aca="false">'Indicator Data'!A123</f>
        <v>Myanmar</v>
      </c>
      <c r="B121" s="40" t="str">
        <f aca="false">'Indicator Data'!B123</f>
        <v>MMR</v>
      </c>
      <c r="C121" s="41" t="n">
        <f aca="false">ROUND(G121^(1/3)*R121^(1/3)*AD121^(1/3),1)</f>
        <v>6.8</v>
      </c>
      <c r="D121" s="41" t="str">
        <f aca="false">IF(C121&gt;=6.5,"Very High",IF(C121&gt;=5,"High",IF(C121&gt;=3.5,"Medium",IF(C121&gt;=2,"Low","Very Low"))))</f>
        <v>Very High</v>
      </c>
      <c r="E121" s="42" t="n">
        <f aca="false">_xlfn.RANK.EQ(C121,C$4:C$194)</f>
        <v>16</v>
      </c>
      <c r="F121" s="43" t="n">
        <f aca="false">VLOOKUP($B121,'Lack of Reliability Index'!$A$2:$H$192,8,0)</f>
        <v>2.71171171171171</v>
      </c>
      <c r="G121" s="41" t="n">
        <f aca="false">ROUND((10-GEOMEAN(((10-H121)/10*9+1),((10-O121)/10*9+1)))/9*10,1)</f>
        <v>9.2</v>
      </c>
      <c r="H121" s="41" t="n">
        <f aca="false">'Hazard &amp; Exposure'!DD123</f>
        <v>7.8</v>
      </c>
      <c r="I121" s="44" t="n">
        <f aca="false">'Hazard &amp; Exposure'!AO123</f>
        <v>9.1</v>
      </c>
      <c r="J121" s="44" t="n">
        <f aca="false">'Hazard &amp; Exposure'!AP123</f>
        <v>9.9</v>
      </c>
      <c r="K121" s="44" t="n">
        <f aca="false">'Hazard &amp; Exposure'!AQ123</f>
        <v>8.9</v>
      </c>
      <c r="L121" s="44" t="n">
        <f aca="false">'Hazard &amp; Exposure'!AR123</f>
        <v>5.6</v>
      </c>
      <c r="M121" s="44" t="n">
        <f aca="false">'Hazard &amp; Exposure'!AU123</f>
        <v>1</v>
      </c>
      <c r="N121" s="44" t="n">
        <f aca="false">'Hazard &amp; Exposure'!DC123</f>
        <v>6.7</v>
      </c>
      <c r="O121" s="41" t="n">
        <f aca="false">'Hazard &amp; Exposure'!DI123</f>
        <v>10</v>
      </c>
      <c r="P121" s="44" t="n">
        <f aca="false">'Hazard &amp; Exposure'!DE123</f>
        <v>9.6</v>
      </c>
      <c r="Q121" s="44" t="n">
        <f aca="false">'Hazard &amp; Exposure'!DH123</f>
        <v>10</v>
      </c>
      <c r="R121" s="41" t="n">
        <f aca="false">ROUND((10-GEOMEAN(((10-S121)/10*9+1),((10-W121)/10*9+1)))/9*10,1)</f>
        <v>5.5</v>
      </c>
      <c r="S121" s="41" t="n">
        <f aca="false">Vulnerability!O123</f>
        <v>5.1</v>
      </c>
      <c r="T121" s="45" t="n">
        <f aca="false">Vulnerability!E123</f>
        <v>7.4</v>
      </c>
      <c r="U121" s="45" t="n">
        <f aca="false">Vulnerability!H123</f>
        <v>3.9</v>
      </c>
      <c r="V121" s="45" t="n">
        <f aca="false">Vulnerability!N123</f>
        <v>1.6</v>
      </c>
      <c r="W121" s="41" t="n">
        <f aca="false">Vulnerability!AM123</f>
        <v>5.8</v>
      </c>
      <c r="X121" s="45" t="n">
        <f aca="false">Vulnerability!T123</f>
        <v>7.9</v>
      </c>
      <c r="Y121" s="46" t="n">
        <f aca="false">Vulnerability!AB123</f>
        <v>3</v>
      </c>
      <c r="Z121" s="46" t="n">
        <f aca="false">Vulnerability!AE123</f>
        <v>3.8</v>
      </c>
      <c r="AA121" s="46" t="n">
        <f aca="false">Vulnerability!AH123</f>
        <v>0.1</v>
      </c>
      <c r="AB121" s="46" t="n">
        <f aca="false">Vulnerability!AK123</f>
        <v>1.7</v>
      </c>
      <c r="AC121" s="45" t="n">
        <f aca="false">Vulnerability!AL123</f>
        <v>2.3</v>
      </c>
      <c r="AD121" s="41" t="n">
        <f aca="false">ROUND((10-GEOMEAN(((10-AE121)/10*9+1),((10-AH121)/10*9+1)))/9*10,1)</f>
        <v>6.1</v>
      </c>
      <c r="AE121" s="41" t="n">
        <f aca="false">'Lack of Coping Capacity'!H123</f>
        <v>7.1</v>
      </c>
      <c r="AF121" s="47" t="n">
        <f aca="false">'Lack of Coping Capacity'!D123</f>
        <v>7.1</v>
      </c>
      <c r="AG121" s="47" t="n">
        <f aca="false">'Lack of Coping Capacity'!G123</f>
        <v>7.1</v>
      </c>
      <c r="AH121" s="41" t="n">
        <f aca="false">'Lack of Coping Capacity'!AA123</f>
        <v>4.8</v>
      </c>
      <c r="AI121" s="47" t="n">
        <f aca="false">'Lack of Coping Capacity'!M123</f>
        <v>3.7</v>
      </c>
      <c r="AJ121" s="47" t="n">
        <f aca="false">'Lack of Coping Capacity'!R123</f>
        <v>5.2</v>
      </c>
      <c r="AK121" s="47" t="n">
        <f aca="false">'Lack of Coping Capacity'!Z123</f>
        <v>5.5</v>
      </c>
      <c r="AL121" s="48" t="n">
        <f aca="false">'Imputed and missing data hidden'!BX119</f>
        <v>3</v>
      </c>
      <c r="AM121" s="49" t="n">
        <f aca="false">AL121/51</f>
        <v>0.0588235294117647</v>
      </c>
      <c r="AN121" s="48" t="str">
        <f aca="false">IF(Q121&gt;=7,"YES","")</f>
        <v>YES</v>
      </c>
      <c r="AO121" s="50" t="n">
        <f aca="false">'Indicator Date hidden2'!BY120</f>
        <v>0.256756756756757</v>
      </c>
    </row>
    <row r="122" customFormat="false" ht="14.5" hidden="false" customHeight="false" outlineLevel="0" collapsed="false">
      <c r="A122" s="40" t="str">
        <f aca="false">'Indicator Data'!A124</f>
        <v>Namibia</v>
      </c>
      <c r="B122" s="40" t="str">
        <f aca="false">'Indicator Data'!B124</f>
        <v>NAM</v>
      </c>
      <c r="C122" s="41" t="n">
        <f aca="false">ROUND(G122^(1/3)*R122^(1/3)*AD122^(1/3),1)</f>
        <v>4</v>
      </c>
      <c r="D122" s="41" t="str">
        <f aca="false">IF(C122&gt;=6.5,"Very High",IF(C122&gt;=5,"High",IF(C122&gt;=3.5,"Medium",IF(C122&gt;=2,"Low","Very Low"))))</f>
        <v>Medium</v>
      </c>
      <c r="E122" s="42" t="n">
        <f aca="false">_xlfn.RANK.EQ(C122,C$4:C$194)</f>
        <v>75</v>
      </c>
      <c r="F122" s="43" t="n">
        <f aca="false">VLOOKUP($B122,'Lack of Reliability Index'!$A$2:$H$192,8,0)</f>
        <v>3.84864864864865</v>
      </c>
      <c r="G122" s="41" t="n">
        <f aca="false">ROUND((10-GEOMEAN(((10-H122)/10*9+1),((10-O122)/10*9+1)))/9*10,1)</f>
        <v>2.7</v>
      </c>
      <c r="H122" s="41" t="n">
        <f aca="false">'Hazard &amp; Exposure'!DD124</f>
        <v>4.7</v>
      </c>
      <c r="I122" s="44" t="n">
        <f aca="false">'Hazard &amp; Exposure'!AO124</f>
        <v>0.1</v>
      </c>
      <c r="J122" s="44" t="n">
        <f aca="false">'Hazard &amp; Exposure'!AP124</f>
        <v>6.1</v>
      </c>
      <c r="K122" s="44" t="n">
        <f aca="false">'Hazard &amp; Exposure'!AQ124</f>
        <v>0</v>
      </c>
      <c r="L122" s="44" t="n">
        <f aca="false">'Hazard &amp; Exposure'!AR124</f>
        <v>0</v>
      </c>
      <c r="M122" s="44" t="n">
        <f aca="false">'Hazard &amp; Exposure'!AU124</f>
        <v>9.4</v>
      </c>
      <c r="N122" s="44" t="n">
        <f aca="false">'Hazard &amp; Exposure'!DC124</f>
        <v>5</v>
      </c>
      <c r="O122" s="41" t="n">
        <f aca="false">'Hazard &amp; Exposure'!DI124</f>
        <v>0.1</v>
      </c>
      <c r="P122" s="44" t="n">
        <f aca="false">'Hazard &amp; Exposure'!DE124</f>
        <v>0.1</v>
      </c>
      <c r="Q122" s="44" t="n">
        <f aca="false">'Hazard &amp; Exposure'!DH124</f>
        <v>0</v>
      </c>
      <c r="R122" s="41" t="n">
        <f aca="false">ROUND((10-GEOMEAN(((10-S122)/10*9+1),((10-W122)/10*9+1)))/9*10,1)</f>
        <v>4.9</v>
      </c>
      <c r="S122" s="41" t="n">
        <f aca="false">Vulnerability!O124</f>
        <v>5.6</v>
      </c>
      <c r="T122" s="45" t="n">
        <f aca="false">Vulnerability!E124</f>
        <v>7</v>
      </c>
      <c r="U122" s="45" t="n">
        <f aca="false">Vulnerability!H124</f>
        <v>7.2</v>
      </c>
      <c r="V122" s="45" t="n">
        <f aca="false">Vulnerability!N124</f>
        <v>1</v>
      </c>
      <c r="W122" s="41" t="n">
        <f aca="false">Vulnerability!AM124</f>
        <v>4</v>
      </c>
      <c r="X122" s="45" t="n">
        <f aca="false">Vulnerability!T124</f>
        <v>4.2</v>
      </c>
      <c r="Y122" s="46" t="n">
        <f aca="false">Vulnerability!AB124</f>
        <v>5.9</v>
      </c>
      <c r="Z122" s="46" t="n">
        <f aca="false">Vulnerability!AE124</f>
        <v>3</v>
      </c>
      <c r="AA122" s="46" t="n">
        <f aca="false">Vulnerability!AH124</f>
        <v>0</v>
      </c>
      <c r="AB122" s="46" t="n">
        <f aca="false">Vulnerability!AK124</f>
        <v>4.6</v>
      </c>
      <c r="AC122" s="45" t="n">
        <f aca="false">Vulnerability!AL124</f>
        <v>3.7</v>
      </c>
      <c r="AD122" s="41" t="n">
        <f aca="false">ROUND((10-GEOMEAN(((10-AE122)/10*9+1),((10-AH122)/10*9+1)))/9*10,1)</f>
        <v>5</v>
      </c>
      <c r="AE122" s="41" t="n">
        <f aca="false">'Lack of Coping Capacity'!H124</f>
        <v>4.7</v>
      </c>
      <c r="AF122" s="47" t="n">
        <f aca="false">'Lack of Coping Capacity'!D124</f>
        <v>4.3</v>
      </c>
      <c r="AG122" s="47" t="n">
        <f aca="false">'Lack of Coping Capacity'!G124</f>
        <v>5</v>
      </c>
      <c r="AH122" s="41" t="n">
        <f aca="false">'Lack of Coping Capacity'!AA124</f>
        <v>5.2</v>
      </c>
      <c r="AI122" s="47" t="n">
        <f aca="false">'Lack of Coping Capacity'!M124</f>
        <v>4.1</v>
      </c>
      <c r="AJ122" s="47" t="n">
        <f aca="false">'Lack of Coping Capacity'!R124</f>
        <v>6.6</v>
      </c>
      <c r="AK122" s="47" t="n">
        <f aca="false">'Lack of Coping Capacity'!Z124</f>
        <v>5</v>
      </c>
      <c r="AL122" s="48" t="n">
        <f aca="false">'Imputed and missing data hidden'!BX120</f>
        <v>2</v>
      </c>
      <c r="AM122" s="49" t="n">
        <f aca="false">AL122/51</f>
        <v>0.0392156862745098</v>
      </c>
      <c r="AN122" s="48" t="str">
        <f aca="false">IF(Q122&gt;=7,"YES","")</f>
        <v/>
      </c>
      <c r="AO122" s="50" t="n">
        <f aca="false">'Indicator Date hidden2'!BY121</f>
        <v>0.621621621621622</v>
      </c>
    </row>
    <row r="123" customFormat="false" ht="14.5" hidden="false" customHeight="false" outlineLevel="0" collapsed="false">
      <c r="A123" s="40" t="str">
        <f aca="false">'Indicator Data'!A125</f>
        <v>Nauru</v>
      </c>
      <c r="B123" s="40" t="str">
        <f aca="false">'Indicator Data'!B125</f>
        <v>NRU</v>
      </c>
      <c r="C123" s="41" t="n">
        <f aca="false">ROUND(G123^(1/3)*R123^(1/3)*AD123^(1/3),1)</f>
        <v>3.2</v>
      </c>
      <c r="D123" s="41" t="str">
        <f aca="false">IF(C123&gt;=6.5,"Very High",IF(C123&gt;=5,"High",IF(C123&gt;=3.5,"Medium",IF(C123&gt;=2,"Low","Very Low"))))</f>
        <v>Low</v>
      </c>
      <c r="E123" s="42" t="n">
        <f aca="false">_xlfn.RANK.EQ(C123,C$4:C$194)</f>
        <v>109</v>
      </c>
      <c r="F123" s="43" t="n">
        <f aca="false">VLOOKUP($B123,'Lack of Reliability Index'!$A$2:$H$192,8,0)</f>
        <v>6.75862068965517</v>
      </c>
      <c r="G123" s="41" t="n">
        <f aca="false">ROUND((10-GEOMEAN(((10-H123)/10*9+1),((10-O123)/10*9+1)))/9*10,1)</f>
        <v>1.6</v>
      </c>
      <c r="H123" s="41" t="n">
        <f aca="false">'Hazard &amp; Exposure'!DD125</f>
        <v>2.9</v>
      </c>
      <c r="I123" s="44" t="n">
        <f aca="false">'Hazard &amp; Exposure'!AO125</f>
        <v>0.1</v>
      </c>
      <c r="J123" s="44" t="n">
        <f aca="false">'Hazard &amp; Exposure'!AP125</f>
        <v>0.1</v>
      </c>
      <c r="K123" s="44" t="n">
        <f aca="false">'Hazard &amp; Exposure'!AQ125</f>
        <v>8.2</v>
      </c>
      <c r="L123" s="44" t="n">
        <f aca="false">'Hazard &amp; Exposure'!AR125</f>
        <v>0</v>
      </c>
      <c r="M123" s="44" t="n">
        <f aca="false">'Hazard &amp; Exposure'!AU125</f>
        <v>0</v>
      </c>
      <c r="N123" s="44" t="n">
        <f aca="false">'Hazard &amp; Exposure'!DC125</f>
        <v>3.9</v>
      </c>
      <c r="O123" s="41" t="n">
        <f aca="false">'Hazard &amp; Exposure'!DI125</f>
        <v>0</v>
      </c>
      <c r="P123" s="44" t="n">
        <f aca="false">'Hazard &amp; Exposure'!DE125</f>
        <v>0</v>
      </c>
      <c r="Q123" s="44" t="n">
        <f aca="false">'Hazard &amp; Exposure'!DH125</f>
        <v>0</v>
      </c>
      <c r="R123" s="41" t="n">
        <f aca="false">ROUND((10-GEOMEAN(((10-S123)/10*9+1),((10-W123)/10*9+1)))/9*10,1)</f>
        <v>3.9</v>
      </c>
      <c r="S123" s="41" t="n">
        <f aca="false">Vulnerability!O125</f>
        <v>3.4</v>
      </c>
      <c r="T123" s="45" t="n">
        <f aca="false">Vulnerability!E125</f>
        <v>2</v>
      </c>
      <c r="U123" s="45" t="n">
        <f aca="false">Vulnerability!H125</f>
        <v>2.4</v>
      </c>
      <c r="V123" s="45" t="n">
        <f aca="false">Vulnerability!N125</f>
        <v>7.3</v>
      </c>
      <c r="W123" s="41" t="n">
        <f aca="false">Vulnerability!AM125</f>
        <v>4.3</v>
      </c>
      <c r="X123" s="45" t="n">
        <f aca="false">Vulnerability!T125</f>
        <v>4.8</v>
      </c>
      <c r="Y123" s="46" t="n">
        <f aca="false">Vulnerability!AB125</f>
        <v>6.5</v>
      </c>
      <c r="Z123" s="46" t="n">
        <f aca="false">Vulnerability!AE125</f>
        <v>2.2</v>
      </c>
      <c r="AA123" s="46" t="n">
        <f aca="false">Vulnerability!AH125</f>
        <v>0</v>
      </c>
      <c r="AB123" s="46" t="n">
        <f aca="false">Vulnerability!AK125</f>
        <v>5</v>
      </c>
      <c r="AC123" s="45" t="n">
        <f aca="false">Vulnerability!AL125</f>
        <v>3.8</v>
      </c>
      <c r="AD123" s="41" t="n">
        <f aca="false">ROUND((10-GEOMEAN(((10-AE123)/10*9+1),((10-AH123)/10*9+1)))/9*10,1)</f>
        <v>5.1</v>
      </c>
      <c r="AE123" s="41" t="n">
        <f aca="false">'Lack of Coping Capacity'!H125</f>
        <v>6.7</v>
      </c>
      <c r="AF123" s="47" t="n">
        <f aca="false">'Lack of Coping Capacity'!D125</f>
        <v>8.1</v>
      </c>
      <c r="AG123" s="47" t="n">
        <f aca="false">'Lack of Coping Capacity'!G125</f>
        <v>5.2</v>
      </c>
      <c r="AH123" s="41" t="n">
        <f aca="false">'Lack of Coping Capacity'!AA125</f>
        <v>2.9</v>
      </c>
      <c r="AI123" s="47" t="n">
        <f aca="false">'Lack of Coping Capacity'!M125</f>
        <v>3.1</v>
      </c>
      <c r="AJ123" s="47" t="n">
        <f aca="false">'Lack of Coping Capacity'!R125</f>
        <v>1.3</v>
      </c>
      <c r="AK123" s="47" t="n">
        <f aca="false">'Lack of Coping Capacity'!Z125</f>
        <v>4.3</v>
      </c>
      <c r="AL123" s="48" t="n">
        <f aca="false">'Imputed and missing data hidden'!BX121</f>
        <v>24</v>
      </c>
      <c r="AM123" s="49" t="n">
        <f aca="false">AL123/51</f>
        <v>0.470588235294118</v>
      </c>
      <c r="AN123" s="48" t="str">
        <f aca="false">IF(Q123&gt;=7,"YES","")</f>
        <v/>
      </c>
      <c r="AO123" s="50" t="n">
        <f aca="false">'Indicator Date hidden2'!BY122</f>
        <v>0.517241379310345</v>
      </c>
    </row>
    <row r="124" customFormat="false" ht="14.5" hidden="false" customHeight="false" outlineLevel="0" collapsed="false">
      <c r="A124" s="40" t="str">
        <f aca="false">'Indicator Data'!A126</f>
        <v>Nepal</v>
      </c>
      <c r="B124" s="40" t="str">
        <f aca="false">'Indicator Data'!B126</f>
        <v>NPL</v>
      </c>
      <c r="C124" s="41" t="n">
        <f aca="false">ROUND(G124^(1/3)*R124^(1/3)*AD124^(1/3),1)</f>
        <v>4.4</v>
      </c>
      <c r="D124" s="41" t="str">
        <f aca="false">IF(C124&gt;=6.5,"Very High",IF(C124&gt;=5,"High",IF(C124&gt;=3.5,"Medium",IF(C124&gt;=2,"Low","Very Low"))))</f>
        <v>Medium</v>
      </c>
      <c r="E124" s="42" t="n">
        <f aca="false">_xlfn.RANK.EQ(C124,C$4:C$194)</f>
        <v>61</v>
      </c>
      <c r="F124" s="43" t="n">
        <f aca="false">VLOOKUP($B124,'Lack of Reliability Index'!$A$2:$H$192,8,0)</f>
        <v>2.0972972972973</v>
      </c>
      <c r="G124" s="41" t="n">
        <f aca="false">ROUND((10-GEOMEAN(((10-H124)/10*9+1),((10-O124)/10*9+1)))/9*10,1)</f>
        <v>3.6</v>
      </c>
      <c r="H124" s="41" t="n">
        <f aca="false">'Hazard &amp; Exposure'!DD126</f>
        <v>5.8</v>
      </c>
      <c r="I124" s="44" t="n">
        <f aca="false">'Hazard &amp; Exposure'!AO126</f>
        <v>9.9</v>
      </c>
      <c r="J124" s="44" t="n">
        <f aca="false">'Hazard &amp; Exposure'!AP126</f>
        <v>6.7</v>
      </c>
      <c r="K124" s="44" t="n">
        <f aca="false">'Hazard &amp; Exposure'!AQ126</f>
        <v>0</v>
      </c>
      <c r="L124" s="44" t="n">
        <f aca="false">'Hazard &amp; Exposure'!AR126</f>
        <v>0.2</v>
      </c>
      <c r="M124" s="44" t="n">
        <f aca="false">'Hazard &amp; Exposure'!AU126</f>
        <v>3.3</v>
      </c>
      <c r="N124" s="44" t="n">
        <f aca="false">'Hazard &amp; Exposure'!DC126</f>
        <v>6.6</v>
      </c>
      <c r="O124" s="41" t="n">
        <f aca="false">'Hazard &amp; Exposure'!DI126</f>
        <v>0.5</v>
      </c>
      <c r="P124" s="44" t="n">
        <f aca="false">'Hazard &amp; Exposure'!DE126</f>
        <v>0.7</v>
      </c>
      <c r="Q124" s="44" t="n">
        <f aca="false">'Hazard &amp; Exposure'!DH126</f>
        <v>0</v>
      </c>
      <c r="R124" s="41" t="n">
        <f aca="false">ROUND((10-GEOMEAN(((10-S124)/10*9+1),((10-W124)/10*9+1)))/9*10,1)</f>
        <v>4.4</v>
      </c>
      <c r="S124" s="41" t="n">
        <f aca="false">Vulnerability!O126</f>
        <v>5.6</v>
      </c>
      <c r="T124" s="45" t="n">
        <f aca="false">Vulnerability!E126</f>
        <v>7.1</v>
      </c>
      <c r="U124" s="45" t="n">
        <f aca="false">Vulnerability!H126</f>
        <v>4</v>
      </c>
      <c r="V124" s="45" t="n">
        <f aca="false">Vulnerability!N126</f>
        <v>4.1</v>
      </c>
      <c r="W124" s="41" t="n">
        <f aca="false">Vulnerability!AM126</f>
        <v>2.9</v>
      </c>
      <c r="X124" s="45" t="n">
        <f aca="false">Vulnerability!T126</f>
        <v>3.6</v>
      </c>
      <c r="Y124" s="46" t="n">
        <f aca="false">Vulnerability!AB126</f>
        <v>2.4</v>
      </c>
      <c r="Z124" s="46" t="n">
        <f aca="false">Vulnerability!AE126</f>
        <v>3.8</v>
      </c>
      <c r="AA124" s="46" t="n">
        <f aca="false">Vulnerability!AH126</f>
        <v>0.8</v>
      </c>
      <c r="AB124" s="46" t="n">
        <f aca="false">Vulnerability!AK126</f>
        <v>1.6</v>
      </c>
      <c r="AC124" s="45" t="n">
        <f aca="false">Vulnerability!AL126</f>
        <v>2.2</v>
      </c>
      <c r="AD124" s="41" t="n">
        <f aca="false">ROUND((10-GEOMEAN(((10-AE124)/10*9+1),((10-AH124)/10*9+1)))/9*10,1)</f>
        <v>5.5</v>
      </c>
      <c r="AE124" s="41" t="n">
        <f aca="false">'Lack of Coping Capacity'!H126</f>
        <v>6.1</v>
      </c>
      <c r="AF124" s="47" t="n">
        <f aca="false">'Lack of Coping Capacity'!D126</f>
        <v>5.4</v>
      </c>
      <c r="AG124" s="47" t="n">
        <f aca="false">'Lack of Coping Capacity'!G126</f>
        <v>6.8</v>
      </c>
      <c r="AH124" s="41" t="n">
        <f aca="false">'Lack of Coping Capacity'!AA126</f>
        <v>4.8</v>
      </c>
      <c r="AI124" s="47" t="n">
        <f aca="false">'Lack of Coping Capacity'!M126</f>
        <v>4.2</v>
      </c>
      <c r="AJ124" s="47" t="n">
        <f aca="false">'Lack of Coping Capacity'!R126</f>
        <v>4.4</v>
      </c>
      <c r="AK124" s="47" t="n">
        <f aca="false">'Lack of Coping Capacity'!Z126</f>
        <v>5.9</v>
      </c>
      <c r="AL124" s="48" t="n">
        <f aca="false">'Imputed and missing data hidden'!BX122</f>
        <v>3</v>
      </c>
      <c r="AM124" s="49" t="n">
        <f aca="false">AL124/51</f>
        <v>0.0588235294117647</v>
      </c>
      <c r="AN124" s="48" t="str">
        <f aca="false">IF(Q124&gt;=7,"YES","")</f>
        <v/>
      </c>
      <c r="AO124" s="50" t="n">
        <f aca="false">'Indicator Date hidden2'!BY123</f>
        <v>0.243243243243243</v>
      </c>
    </row>
    <row r="125" customFormat="false" ht="14.5" hidden="false" customHeight="false" outlineLevel="0" collapsed="false">
      <c r="A125" s="40" t="str">
        <f aca="false">'Indicator Data'!A127</f>
        <v>Netherlands</v>
      </c>
      <c r="B125" s="40" t="str">
        <f aca="false">'Indicator Data'!B127</f>
        <v>NLD</v>
      </c>
      <c r="C125" s="41" t="n">
        <f aca="false">ROUND(G125^(1/3)*R125^(1/3)*AD125^(1/3),1)</f>
        <v>1.5</v>
      </c>
      <c r="D125" s="41" t="str">
        <f aca="false">IF(C125&gt;=6.5,"Very High",IF(C125&gt;=5,"High",IF(C125&gt;=3.5,"Medium",IF(C125&gt;=2,"Low","Very Low"))))</f>
        <v>Very Low</v>
      </c>
      <c r="E125" s="42" t="n">
        <f aca="false">_xlfn.RANK.EQ(C125,C$4:C$194)</f>
        <v>179</v>
      </c>
      <c r="F125" s="43" t="n">
        <f aca="false">VLOOKUP($B125,'Lack of Reliability Index'!$A$2:$H$192,8,0)</f>
        <v>3.65128205128205</v>
      </c>
      <c r="G125" s="41" t="n">
        <f aca="false">ROUND((10-GEOMEAN(((10-H125)/10*9+1),((10-O125)/10*9+1)))/9*10,1)</f>
        <v>1.1</v>
      </c>
      <c r="H125" s="41" t="n">
        <f aca="false">'Hazard &amp; Exposure'!DD127</f>
        <v>2</v>
      </c>
      <c r="I125" s="44" t="n">
        <f aca="false">'Hazard &amp; Exposure'!AO127</f>
        <v>2.4</v>
      </c>
      <c r="J125" s="44" t="n">
        <f aca="false">'Hazard &amp; Exposure'!AP127</f>
        <v>5.8</v>
      </c>
      <c r="K125" s="44" t="n">
        <f aca="false">'Hazard &amp; Exposure'!AQ127</f>
        <v>0</v>
      </c>
      <c r="L125" s="44" t="n">
        <f aca="false">'Hazard &amp; Exposure'!AR127</f>
        <v>0</v>
      </c>
      <c r="M125" s="44" t="n">
        <f aca="false">'Hazard &amp; Exposure'!AU127</f>
        <v>0.5</v>
      </c>
      <c r="N125" s="44" t="n">
        <f aca="false">'Hazard &amp; Exposure'!DC127</f>
        <v>1.9</v>
      </c>
      <c r="O125" s="41" t="n">
        <f aca="false">'Hazard &amp; Exposure'!DI127</f>
        <v>0.1</v>
      </c>
      <c r="P125" s="44" t="n">
        <f aca="false">'Hazard &amp; Exposure'!DE127</f>
        <v>0.1</v>
      </c>
      <c r="Q125" s="44" t="n">
        <f aca="false">'Hazard &amp; Exposure'!DH127</f>
        <v>0</v>
      </c>
      <c r="R125" s="41" t="n">
        <f aca="false">ROUND((10-GEOMEAN(((10-S125)/10*9+1),((10-W125)/10*9+1)))/9*10,1)</f>
        <v>2.5</v>
      </c>
      <c r="S125" s="41" t="n">
        <f aca="false">Vulnerability!O127</f>
        <v>0.3</v>
      </c>
      <c r="T125" s="45" t="n">
        <f aca="false">Vulnerability!E127</f>
        <v>0</v>
      </c>
      <c r="U125" s="45" t="n">
        <f aca="false">Vulnerability!H127</f>
        <v>0.9</v>
      </c>
      <c r="V125" s="45" t="n">
        <f aca="false">Vulnerability!N127</f>
        <v>0.1</v>
      </c>
      <c r="W125" s="41" t="n">
        <f aca="false">Vulnerability!AM127</f>
        <v>4.3</v>
      </c>
      <c r="X125" s="45" t="n">
        <f aca="false">Vulnerability!T127</f>
        <v>6.7</v>
      </c>
      <c r="Y125" s="46" t="n">
        <f aca="false">Vulnerability!AB127</f>
        <v>0.1</v>
      </c>
      <c r="Z125" s="46" t="n">
        <f aca="false">Vulnerability!AE127</f>
        <v>0.3</v>
      </c>
      <c r="AA125" s="46" t="n">
        <f aca="false">Vulnerability!AH127</f>
        <v>0</v>
      </c>
      <c r="AB125" s="46" t="n">
        <f aca="false">Vulnerability!AK127</f>
        <v>1.4</v>
      </c>
      <c r="AC125" s="45" t="n">
        <f aca="false">Vulnerability!AL127</f>
        <v>0.5</v>
      </c>
      <c r="AD125" s="41" t="n">
        <f aca="false">ROUND((10-GEOMEAN(((10-AE125)/10*9+1),((10-AH125)/10*9+1)))/9*10,1)</f>
        <v>1.3</v>
      </c>
      <c r="AE125" s="41" t="n">
        <f aca="false">'Lack of Coping Capacity'!H127</f>
        <v>1.7</v>
      </c>
      <c r="AF125" s="47" t="n">
        <f aca="false">'Lack of Coping Capacity'!D127</f>
        <v>1.7</v>
      </c>
      <c r="AG125" s="47" t="n">
        <f aca="false">'Lack of Coping Capacity'!G127</f>
        <v>1.6</v>
      </c>
      <c r="AH125" s="41" t="n">
        <f aca="false">'Lack of Coping Capacity'!AA127</f>
        <v>0.8</v>
      </c>
      <c r="AI125" s="47" t="n">
        <f aca="false">'Lack of Coping Capacity'!M127</f>
        <v>1.6</v>
      </c>
      <c r="AJ125" s="47" t="n">
        <f aca="false">'Lack of Coping Capacity'!R127</f>
        <v>0.1</v>
      </c>
      <c r="AK125" s="47" t="n">
        <f aca="false">'Lack of Coping Capacity'!Z127</f>
        <v>0.6</v>
      </c>
      <c r="AL125" s="48" t="n">
        <f aca="false">'Imputed and missing data hidden'!BX123</f>
        <v>10</v>
      </c>
      <c r="AM125" s="49" t="n">
        <f aca="false">AL125/51</f>
        <v>0.196078431372549</v>
      </c>
      <c r="AN125" s="48" t="str">
        <f aca="false">IF(Q125&gt;=7,"YES","")</f>
        <v/>
      </c>
      <c r="AO125" s="50" t="n">
        <f aca="false">'Indicator Date hidden2'!BY124</f>
        <v>0.184615384615385</v>
      </c>
    </row>
    <row r="126" customFormat="false" ht="14.5" hidden="false" customHeight="false" outlineLevel="0" collapsed="false">
      <c r="A126" s="40" t="str">
        <f aca="false">'Indicator Data'!A128</f>
        <v>New Zealand</v>
      </c>
      <c r="B126" s="40" t="str">
        <f aca="false">'Indicator Data'!B128</f>
        <v>NZL</v>
      </c>
      <c r="C126" s="41" t="n">
        <f aca="false">ROUND(G126^(1/3)*R126^(1/3)*AD126^(1/3),1)</f>
        <v>1.6</v>
      </c>
      <c r="D126" s="41" t="str">
        <f aca="false">IF(C126&gt;=6.5,"Very High",IF(C126&gt;=5,"High",IF(C126&gt;=3.5,"Medium",IF(C126&gt;=2,"Low","Very Low"))))</f>
        <v>Very Low</v>
      </c>
      <c r="E126" s="42" t="n">
        <f aca="false">_xlfn.RANK.EQ(C126,C$4:C$194)</f>
        <v>176</v>
      </c>
      <c r="F126" s="43" t="n">
        <f aca="false">VLOOKUP($B126,'Lack of Reliability Index'!$A$2:$H$192,8,0)</f>
        <v>4.03333333333333</v>
      </c>
      <c r="G126" s="41" t="n">
        <f aca="false">ROUND((10-GEOMEAN(((10-H126)/10*9+1),((10-O126)/10*9+1)))/9*10,1)</f>
        <v>2.5</v>
      </c>
      <c r="H126" s="41" t="n">
        <f aca="false">'Hazard &amp; Exposure'!DD128</f>
        <v>4.5</v>
      </c>
      <c r="I126" s="44" t="n">
        <f aca="false">'Hazard &amp; Exposure'!AO128</f>
        <v>7</v>
      </c>
      <c r="J126" s="44" t="n">
        <f aca="false">'Hazard &amp; Exposure'!AP128</f>
        <v>3.8</v>
      </c>
      <c r="K126" s="44" t="n">
        <f aca="false">'Hazard &amp; Exposure'!AQ128</f>
        <v>7</v>
      </c>
      <c r="L126" s="44" t="n">
        <f aca="false">'Hazard &amp; Exposure'!AR128</f>
        <v>2.9</v>
      </c>
      <c r="M126" s="44" t="n">
        <f aca="false">'Hazard &amp; Exposure'!AU128</f>
        <v>1.7</v>
      </c>
      <c r="N126" s="44" t="n">
        <f aca="false">'Hazard &amp; Exposure'!DC128</f>
        <v>2.3</v>
      </c>
      <c r="O126" s="41" t="n">
        <f aca="false">'Hazard &amp; Exposure'!DI128</f>
        <v>0</v>
      </c>
      <c r="P126" s="44" t="n">
        <f aca="false">'Hazard &amp; Exposure'!DE128</f>
        <v>0</v>
      </c>
      <c r="Q126" s="44" t="n">
        <f aca="false">'Hazard &amp; Exposure'!DH128</f>
        <v>0</v>
      </c>
      <c r="R126" s="41" t="n">
        <f aca="false">ROUND((10-GEOMEAN(((10-S126)/10*9+1),((10-W126)/10*9+1)))/9*10,1)</f>
        <v>0.9</v>
      </c>
      <c r="S126" s="41" t="n">
        <f aca="false">Vulnerability!O128</f>
        <v>0.4</v>
      </c>
      <c r="T126" s="45" t="n">
        <f aca="false">Vulnerability!E128</f>
        <v>0</v>
      </c>
      <c r="U126" s="45" t="n">
        <f aca="false">Vulnerability!H128</f>
        <v>1.6</v>
      </c>
      <c r="V126" s="45" t="n">
        <f aca="false">Vulnerability!N128</f>
        <v>0</v>
      </c>
      <c r="W126" s="41" t="n">
        <f aca="false">Vulnerability!AM128</f>
        <v>1.3</v>
      </c>
      <c r="X126" s="45" t="n">
        <f aca="false">Vulnerability!T128</f>
        <v>2</v>
      </c>
      <c r="Y126" s="46" t="n">
        <f aca="false">Vulnerability!AB128</f>
        <v>0.1</v>
      </c>
      <c r="Z126" s="46" t="n">
        <f aca="false">Vulnerability!AE128</f>
        <v>0.4</v>
      </c>
      <c r="AA126" s="46" t="n">
        <f aca="false">Vulnerability!AH128</f>
        <v>0</v>
      </c>
      <c r="AB126" s="46" t="n">
        <f aca="false">Vulnerability!AK128</f>
        <v>1.4</v>
      </c>
      <c r="AC126" s="45" t="n">
        <f aca="false">Vulnerability!AL128</f>
        <v>0.5</v>
      </c>
      <c r="AD126" s="41" t="n">
        <f aca="false">ROUND((10-GEOMEAN(((10-AE126)/10*9+1),((10-AH126)/10*9+1)))/9*10,1)</f>
        <v>1.8</v>
      </c>
      <c r="AE126" s="41" t="n">
        <f aca="false">'Lack of Coping Capacity'!H128</f>
        <v>2.1</v>
      </c>
      <c r="AF126" s="47" t="n">
        <f aca="false">'Lack of Coping Capacity'!D128</f>
        <v>2.6</v>
      </c>
      <c r="AG126" s="47" t="n">
        <f aca="false">'Lack of Coping Capacity'!G128</f>
        <v>1.5</v>
      </c>
      <c r="AH126" s="41" t="n">
        <f aca="false">'Lack of Coping Capacity'!AA128</f>
        <v>1.5</v>
      </c>
      <c r="AI126" s="47" t="n">
        <f aca="false">'Lack of Coping Capacity'!M128</f>
        <v>1.5</v>
      </c>
      <c r="AJ126" s="47" t="n">
        <f aca="false">'Lack of Coping Capacity'!R128</f>
        <v>2</v>
      </c>
      <c r="AK126" s="47" t="n">
        <f aca="false">'Lack of Coping Capacity'!Z128</f>
        <v>0.9</v>
      </c>
      <c r="AL126" s="48" t="n">
        <f aca="false">'Imputed and missing data hidden'!BX124</f>
        <v>12</v>
      </c>
      <c r="AM126" s="49" t="n">
        <f aca="false">AL126/51</f>
        <v>0.235294117647059</v>
      </c>
      <c r="AN126" s="48" t="str">
        <f aca="false">IF(Q126&gt;=7,"YES","")</f>
        <v/>
      </c>
      <c r="AO126" s="50" t="n">
        <f aca="false">'Indicator Date hidden2'!BY125</f>
        <v>0.15625</v>
      </c>
    </row>
    <row r="127" customFormat="false" ht="14.5" hidden="false" customHeight="false" outlineLevel="0" collapsed="false">
      <c r="A127" s="40" t="str">
        <f aca="false">'Indicator Data'!A129</f>
        <v>Nicaragua</v>
      </c>
      <c r="B127" s="40" t="str">
        <f aca="false">'Indicator Data'!B129</f>
        <v>NIC</v>
      </c>
      <c r="C127" s="41" t="n">
        <f aca="false">ROUND(G127^(1/3)*R127^(1/3)*AD127^(1/3),1)</f>
        <v>4.4</v>
      </c>
      <c r="D127" s="41" t="str">
        <f aca="false">IF(C127&gt;=6.5,"Very High",IF(C127&gt;=5,"High",IF(C127&gt;=3.5,"Medium",IF(C127&gt;=2,"Low","Very Low"))))</f>
        <v>Medium</v>
      </c>
      <c r="E127" s="42" t="n">
        <f aca="false">_xlfn.RANK.EQ(C127,C$4:C$194)</f>
        <v>61</v>
      </c>
      <c r="F127" s="43" t="n">
        <f aca="false">VLOOKUP($B127,'Lack of Reliability Index'!$A$2:$H$192,8,0)</f>
        <v>4.47488584474886</v>
      </c>
      <c r="G127" s="41" t="n">
        <f aca="false">ROUND((10-GEOMEAN(((10-H127)/10*9+1),((10-O127)/10*9+1)))/9*10,1)</f>
        <v>4.2</v>
      </c>
      <c r="H127" s="41" t="n">
        <f aca="false">'Hazard &amp; Exposure'!DD129</f>
        <v>6.7</v>
      </c>
      <c r="I127" s="44" t="n">
        <f aca="false">'Hazard &amp; Exposure'!AO129</f>
        <v>9.5</v>
      </c>
      <c r="J127" s="44" t="n">
        <f aca="false">'Hazard &amp; Exposure'!AP129</f>
        <v>5.1</v>
      </c>
      <c r="K127" s="44" t="n">
        <f aca="false">'Hazard &amp; Exposure'!AQ129</f>
        <v>8.1</v>
      </c>
      <c r="L127" s="44" t="n">
        <f aca="false">'Hazard &amp; Exposure'!AR129</f>
        <v>3.6</v>
      </c>
      <c r="M127" s="44" t="n">
        <f aca="false">'Hazard &amp; Exposure'!AU129</f>
        <v>4.1</v>
      </c>
      <c r="N127" s="44" t="n">
        <f aca="false">'Hazard &amp; Exposure'!DC129</f>
        <v>6.2</v>
      </c>
      <c r="O127" s="41" t="n">
        <f aca="false">'Hazard &amp; Exposure'!DI129</f>
        <v>0.2</v>
      </c>
      <c r="P127" s="44" t="n">
        <f aca="false">'Hazard &amp; Exposure'!DE129</f>
        <v>0.3</v>
      </c>
      <c r="Q127" s="44" t="n">
        <f aca="false">'Hazard &amp; Exposure'!DH129</f>
        <v>0</v>
      </c>
      <c r="R127" s="41" t="n">
        <f aca="false">ROUND((10-GEOMEAN(((10-S127)/10*9+1),((10-W127)/10*9+1)))/9*10,1)</f>
        <v>3.7</v>
      </c>
      <c r="S127" s="41" t="n">
        <f aca="false">Vulnerability!O129</f>
        <v>5.2</v>
      </c>
      <c r="T127" s="45" t="n">
        <f aca="false">Vulnerability!E129</f>
        <v>6</v>
      </c>
      <c r="U127" s="45" t="n">
        <f aca="false">Vulnerability!H129</f>
        <v>5.5</v>
      </c>
      <c r="V127" s="45" t="n">
        <f aca="false">Vulnerability!N129</f>
        <v>3.2</v>
      </c>
      <c r="W127" s="41" t="n">
        <f aca="false">Vulnerability!AM129</f>
        <v>1.8</v>
      </c>
      <c r="X127" s="45" t="n">
        <f aca="false">Vulnerability!T129</f>
        <v>0.8</v>
      </c>
      <c r="Y127" s="46" t="n">
        <f aca="false">Vulnerability!AB129</f>
        <v>1.1</v>
      </c>
      <c r="Z127" s="46" t="n">
        <f aca="false">Vulnerability!AE129</f>
        <v>1.1</v>
      </c>
      <c r="AA127" s="46" t="n">
        <f aca="false">Vulnerability!AH129</f>
        <v>3.4</v>
      </c>
      <c r="AB127" s="46" t="n">
        <f aca="false">Vulnerability!AK129</f>
        <v>4.5</v>
      </c>
      <c r="AC127" s="45" t="n">
        <f aca="false">Vulnerability!AL129</f>
        <v>2.7</v>
      </c>
      <c r="AD127" s="41" t="n">
        <f aca="false">ROUND((10-GEOMEAN(((10-AE127)/10*9+1),((10-AH127)/10*9+1)))/9*10,1)</f>
        <v>5.3</v>
      </c>
      <c r="AE127" s="41" t="n">
        <f aca="false">'Lack of Coping Capacity'!H129</f>
        <v>6</v>
      </c>
      <c r="AF127" s="47" t="n">
        <f aca="false">'Lack of Coping Capacity'!D129</f>
        <v>4.7</v>
      </c>
      <c r="AG127" s="47" t="n">
        <f aca="false">'Lack of Coping Capacity'!G129</f>
        <v>7.2</v>
      </c>
      <c r="AH127" s="41" t="n">
        <f aca="false">'Lack of Coping Capacity'!AA129</f>
        <v>4.5</v>
      </c>
      <c r="AI127" s="47" t="n">
        <f aca="false">'Lack of Coping Capacity'!M129</f>
        <v>3.9</v>
      </c>
      <c r="AJ127" s="47" t="n">
        <f aca="false">'Lack of Coping Capacity'!R129</f>
        <v>5.1</v>
      </c>
      <c r="AK127" s="47" t="n">
        <f aca="false">'Lack of Coping Capacity'!Z129</f>
        <v>4.5</v>
      </c>
      <c r="AL127" s="48" t="n">
        <f aca="false">'Imputed and missing data hidden'!BX125</f>
        <v>5</v>
      </c>
      <c r="AM127" s="49" t="n">
        <f aca="false">AL127/51</f>
        <v>0.0980392156862745</v>
      </c>
      <c r="AN127" s="48" t="str">
        <f aca="false">IF(Q127&gt;=7,"YES","")</f>
        <v/>
      </c>
      <c r="AO127" s="50" t="n">
        <f aca="false">'Indicator Date hidden2'!BY126</f>
        <v>0.589041095890411</v>
      </c>
    </row>
    <row r="128" customFormat="false" ht="14.5" hidden="false" customHeight="false" outlineLevel="0" collapsed="false">
      <c r="A128" s="40" t="str">
        <f aca="false">'Indicator Data'!A130</f>
        <v>Niger</v>
      </c>
      <c r="B128" s="40" t="str">
        <f aca="false">'Indicator Data'!B130</f>
        <v>NER</v>
      </c>
      <c r="C128" s="41" t="n">
        <f aca="false">ROUND(G128^(1/3)*R128^(1/3)*AD128^(1/3),1)</f>
        <v>7.5</v>
      </c>
      <c r="D128" s="41" t="str">
        <f aca="false">IF(C128&gt;=6.5,"Very High",IF(C128&gt;=5,"High",IF(C128&gt;=3.5,"Medium",IF(C128&gt;=2,"Low","Very Low"))))</f>
        <v>Very High</v>
      </c>
      <c r="E128" s="42" t="n">
        <f aca="false">_xlfn.RANK.EQ(C128,C$4:C$194)</f>
        <v>8</v>
      </c>
      <c r="F128" s="43" t="n">
        <f aca="false">VLOOKUP($B128,'Lack of Reliability Index'!$A$2:$H$192,8,0)</f>
        <v>2.67567567567568</v>
      </c>
      <c r="G128" s="41" t="n">
        <f aca="false">ROUND((10-GEOMEAN(((10-H128)/10*9+1),((10-O128)/10*9+1)))/9*10,1)</f>
        <v>7.3</v>
      </c>
      <c r="H128" s="41" t="n">
        <f aca="false">'Hazard &amp; Exposure'!DD130</f>
        <v>4.4</v>
      </c>
      <c r="I128" s="44" t="n">
        <f aca="false">'Hazard &amp; Exposure'!AO130</f>
        <v>0.1</v>
      </c>
      <c r="J128" s="44" t="n">
        <f aca="false">'Hazard &amp; Exposure'!AP130</f>
        <v>7.4</v>
      </c>
      <c r="K128" s="44" t="n">
        <f aca="false">'Hazard &amp; Exposure'!AQ130</f>
        <v>0</v>
      </c>
      <c r="L128" s="44" t="n">
        <f aca="false">'Hazard &amp; Exposure'!AR130</f>
        <v>0</v>
      </c>
      <c r="M128" s="44" t="n">
        <f aca="false">'Hazard &amp; Exposure'!AU130</f>
        <v>6.5</v>
      </c>
      <c r="N128" s="44" t="n">
        <f aca="false">'Hazard &amp; Exposure'!DC130</f>
        <v>7.1</v>
      </c>
      <c r="O128" s="41" t="n">
        <f aca="false">'Hazard &amp; Exposure'!DI130</f>
        <v>9</v>
      </c>
      <c r="P128" s="44" t="n">
        <f aca="false">'Hazard &amp; Exposure'!DE130</f>
        <v>9.5</v>
      </c>
      <c r="Q128" s="44" t="n">
        <f aca="false">'Hazard &amp; Exposure'!DH130</f>
        <v>9</v>
      </c>
      <c r="R128" s="41" t="n">
        <f aca="false">ROUND((10-GEOMEAN(((10-S128)/10*9+1),((10-W128)/10*9+1)))/9*10,1)</f>
        <v>7.6</v>
      </c>
      <c r="S128" s="41" t="n">
        <f aca="false">Vulnerability!O130</f>
        <v>7.6</v>
      </c>
      <c r="T128" s="45" t="n">
        <f aca="false">Vulnerability!E130</f>
        <v>10</v>
      </c>
      <c r="U128" s="45" t="n">
        <f aca="false">Vulnerability!H130</f>
        <v>5.9</v>
      </c>
      <c r="V128" s="45" t="n">
        <f aca="false">Vulnerability!N130</f>
        <v>4.3</v>
      </c>
      <c r="W128" s="41" t="n">
        <f aca="false">Vulnerability!AM130</f>
        <v>7.5</v>
      </c>
      <c r="X128" s="45" t="n">
        <f aca="false">Vulnerability!T130</f>
        <v>8</v>
      </c>
      <c r="Y128" s="46" t="n">
        <f aca="false">Vulnerability!AB130</f>
        <v>3.7</v>
      </c>
      <c r="Z128" s="46" t="n">
        <f aca="false">Vulnerability!AE130</f>
        <v>6.7</v>
      </c>
      <c r="AA128" s="46" t="n">
        <f aca="false">Vulnerability!AH130</f>
        <v>10</v>
      </c>
      <c r="AB128" s="46" t="n">
        <f aca="false">Vulnerability!AK130</f>
        <v>3.3</v>
      </c>
      <c r="AC128" s="45" t="n">
        <f aca="false">Vulnerability!AL130</f>
        <v>7</v>
      </c>
      <c r="AD128" s="41" t="n">
        <f aca="false">ROUND((10-GEOMEAN(((10-AE128)/10*9+1),((10-AH128)/10*9+1)))/9*10,1)</f>
        <v>7.5</v>
      </c>
      <c r="AE128" s="41" t="n">
        <f aca="false">'Lack of Coping Capacity'!H130</f>
        <v>5.9</v>
      </c>
      <c r="AF128" s="47" t="n">
        <f aca="false">'Lack of Coping Capacity'!D130</f>
        <v>5.2</v>
      </c>
      <c r="AG128" s="47" t="n">
        <f aca="false">'Lack of Coping Capacity'!G130</f>
        <v>6.6</v>
      </c>
      <c r="AH128" s="41" t="n">
        <f aca="false">'Lack of Coping Capacity'!AA130</f>
        <v>8.6</v>
      </c>
      <c r="AI128" s="47" t="n">
        <f aca="false">'Lack of Coping Capacity'!M130</f>
        <v>8.6</v>
      </c>
      <c r="AJ128" s="47" t="n">
        <f aca="false">'Lack of Coping Capacity'!R130</f>
        <v>9.7</v>
      </c>
      <c r="AK128" s="47" t="n">
        <f aca="false">'Lack of Coping Capacity'!Z130</f>
        <v>7.4</v>
      </c>
      <c r="AL128" s="48" t="n">
        <f aca="false">'Imputed and missing data hidden'!BX126</f>
        <v>1</v>
      </c>
      <c r="AM128" s="49" t="n">
        <f aca="false">AL128/51</f>
        <v>0.0196078431372549</v>
      </c>
      <c r="AN128" s="48" t="str">
        <f aca="false">IF(Q128&gt;=7,"YES","")</f>
        <v>YES</v>
      </c>
      <c r="AO128" s="50" t="n">
        <f aca="false">'Indicator Date hidden2'!BY127</f>
        <v>0.351351351351351</v>
      </c>
    </row>
    <row r="129" customFormat="false" ht="14.5" hidden="false" customHeight="false" outlineLevel="0" collapsed="false">
      <c r="A129" s="40" t="str">
        <f aca="false">'Indicator Data'!A131</f>
        <v>Nigeria</v>
      </c>
      <c r="B129" s="40" t="str">
        <f aca="false">'Indicator Data'!B131</f>
        <v>NGA</v>
      </c>
      <c r="C129" s="41" t="n">
        <f aca="false">ROUND(G129^(1/3)*R129^(1/3)*AD129^(1/3),1)</f>
        <v>6.4</v>
      </c>
      <c r="D129" s="41" t="str">
        <f aca="false">IF(C129&gt;=6.5,"Very High",IF(C129&gt;=5,"High",IF(C129&gt;=3.5,"Medium",IF(C129&gt;=2,"Low","Very Low"))))</f>
        <v>High</v>
      </c>
      <c r="E129" s="42" t="n">
        <f aca="false">_xlfn.RANK.EQ(C129,C$4:C$194)</f>
        <v>21</v>
      </c>
      <c r="F129" s="43" t="n">
        <f aca="false">VLOOKUP($B129,'Lack of Reliability Index'!$A$2:$H$192,8,0)</f>
        <v>1.79452054794521</v>
      </c>
      <c r="G129" s="41" t="n">
        <f aca="false">ROUND((10-GEOMEAN(((10-H129)/10*9+1),((10-O129)/10*9+1)))/9*10,1)</f>
        <v>7.3</v>
      </c>
      <c r="H129" s="41" t="n">
        <f aca="false">'Hazard &amp; Exposure'!DD131</f>
        <v>4.1</v>
      </c>
      <c r="I129" s="44" t="n">
        <f aca="false">'Hazard &amp; Exposure'!AO131</f>
        <v>0.1</v>
      </c>
      <c r="J129" s="44" t="n">
        <f aca="false">'Hazard &amp; Exposure'!AP131</f>
        <v>8</v>
      </c>
      <c r="K129" s="44" t="n">
        <f aca="false">'Hazard &amp; Exposure'!AQ131</f>
        <v>0</v>
      </c>
      <c r="L129" s="44" t="n">
        <f aca="false">'Hazard &amp; Exposure'!AR131</f>
        <v>0</v>
      </c>
      <c r="M129" s="44" t="n">
        <f aca="false">'Hazard &amp; Exposure'!AU131</f>
        <v>1</v>
      </c>
      <c r="N129" s="44" t="n">
        <f aca="false">'Hazard &amp; Exposure'!DC131</f>
        <v>8.3</v>
      </c>
      <c r="O129" s="41" t="n">
        <f aca="false">'Hazard &amp; Exposure'!DI131</f>
        <v>9</v>
      </c>
      <c r="P129" s="44" t="n">
        <f aca="false">'Hazard &amp; Exposure'!DE131</f>
        <v>10</v>
      </c>
      <c r="Q129" s="44" t="n">
        <f aca="false">'Hazard &amp; Exposure'!DH131</f>
        <v>9</v>
      </c>
      <c r="R129" s="41" t="n">
        <f aca="false">ROUND((10-GEOMEAN(((10-S129)/10*9+1),((10-W129)/10*9+1)))/9*10,1)</f>
        <v>5.8</v>
      </c>
      <c r="S129" s="41" t="n">
        <f aca="false">Vulnerability!O131</f>
        <v>4.9</v>
      </c>
      <c r="T129" s="45" t="n">
        <f aca="false">Vulnerability!E131</f>
        <v>8.2</v>
      </c>
      <c r="U129" s="45" t="n">
        <f aca="false">Vulnerability!H131</f>
        <v>2.5</v>
      </c>
      <c r="V129" s="45" t="n">
        <f aca="false">Vulnerability!N131</f>
        <v>0.8</v>
      </c>
      <c r="W129" s="41" t="n">
        <f aca="false">Vulnerability!AM131</f>
        <v>6.5</v>
      </c>
      <c r="X129" s="45" t="n">
        <f aca="false">Vulnerability!T131</f>
        <v>8.1</v>
      </c>
      <c r="Y129" s="46" t="n">
        <f aca="false">Vulnerability!AB131</f>
        <v>5.3</v>
      </c>
      <c r="Z129" s="46" t="n">
        <f aca="false">Vulnerability!AE131</f>
        <v>6.5</v>
      </c>
      <c r="AA129" s="46" t="n">
        <f aca="false">Vulnerability!AH131</f>
        <v>0.1</v>
      </c>
      <c r="AB129" s="46" t="n">
        <f aca="false">Vulnerability!AK131</f>
        <v>3.4</v>
      </c>
      <c r="AC129" s="45" t="n">
        <f aca="false">Vulnerability!AL131</f>
        <v>4.2</v>
      </c>
      <c r="AD129" s="41" t="n">
        <f aca="false">ROUND((10-GEOMEAN(((10-AE129)/10*9+1),((10-AH129)/10*9+1)))/9*10,1)</f>
        <v>6.3</v>
      </c>
      <c r="AE129" s="41" t="n">
        <f aca="false">'Lack of Coping Capacity'!H131</f>
        <v>5.1</v>
      </c>
      <c r="AF129" s="47" t="n">
        <f aca="false">'Lack of Coping Capacity'!D131</f>
        <v>2.7</v>
      </c>
      <c r="AG129" s="47" t="n">
        <f aca="false">'Lack of Coping Capacity'!G131</f>
        <v>7.4</v>
      </c>
      <c r="AH129" s="41" t="n">
        <f aca="false">'Lack of Coping Capacity'!AA131</f>
        <v>7.2</v>
      </c>
      <c r="AI129" s="47" t="n">
        <f aca="false">'Lack of Coping Capacity'!M131</f>
        <v>5.8</v>
      </c>
      <c r="AJ129" s="47" t="n">
        <f aca="false">'Lack of Coping Capacity'!R131</f>
        <v>6.6</v>
      </c>
      <c r="AK129" s="47" t="n">
        <f aca="false">'Lack of Coping Capacity'!Z131</f>
        <v>9.2</v>
      </c>
      <c r="AL129" s="48" t="n">
        <f aca="false">'Imputed and missing data hidden'!BX127</f>
        <v>1</v>
      </c>
      <c r="AM129" s="49" t="n">
        <f aca="false">AL129/51</f>
        <v>0.0196078431372549</v>
      </c>
      <c r="AN129" s="48" t="str">
        <f aca="false">IF(Q129&gt;=7,"YES","")</f>
        <v>YES</v>
      </c>
      <c r="AO129" s="50" t="n">
        <f aca="false">'Indicator Date hidden2'!BY128</f>
        <v>0.219178082191781</v>
      </c>
    </row>
    <row r="130" customFormat="false" ht="14.5" hidden="false" customHeight="false" outlineLevel="0" collapsed="false">
      <c r="A130" s="40" t="str">
        <f aca="false">'Indicator Data'!A132</f>
        <v>North Macedonia</v>
      </c>
      <c r="B130" s="40" t="str">
        <f aca="false">'Indicator Data'!B132</f>
        <v>MKD</v>
      </c>
      <c r="C130" s="41" t="n">
        <f aca="false">ROUND(G130^(1/3)*R130^(1/3)*AD130^(1/3),1)</f>
        <v>2.5</v>
      </c>
      <c r="D130" s="41" t="str">
        <f aca="false">IF(C130&gt;=6.5,"Very High",IF(C130&gt;=5,"High",IF(C130&gt;=3.5,"Medium",IF(C130&gt;=2,"Low","Very Low"))))</f>
        <v>Low</v>
      </c>
      <c r="E130" s="42" t="n">
        <f aca="false">_xlfn.RANK.EQ(C130,C$4:C$194)</f>
        <v>139</v>
      </c>
      <c r="F130" s="43" t="n">
        <f aca="false">VLOOKUP($B130,'Lack of Reliability Index'!$A$2:$H$192,8,0)</f>
        <v>2.93333333333333</v>
      </c>
      <c r="G130" s="41" t="n">
        <f aca="false">ROUND((10-GEOMEAN(((10-H130)/10*9+1),((10-O130)/10*9+1)))/9*10,1)</f>
        <v>2.1</v>
      </c>
      <c r="H130" s="41" t="n">
        <f aca="false">'Hazard &amp; Exposure'!DD132</f>
        <v>3.7</v>
      </c>
      <c r="I130" s="44" t="n">
        <f aca="false">'Hazard &amp; Exposure'!AO132</f>
        <v>7</v>
      </c>
      <c r="J130" s="44" t="n">
        <f aca="false">'Hazard &amp; Exposure'!AP132</f>
        <v>4.2</v>
      </c>
      <c r="K130" s="44" t="n">
        <f aca="false">'Hazard &amp; Exposure'!AQ132</f>
        <v>0</v>
      </c>
      <c r="L130" s="44" t="n">
        <f aca="false">'Hazard &amp; Exposure'!AR132</f>
        <v>0</v>
      </c>
      <c r="M130" s="44" t="n">
        <f aca="false">'Hazard &amp; Exposure'!AU132</f>
        <v>3.6</v>
      </c>
      <c r="N130" s="44" t="n">
        <f aca="false">'Hazard &amp; Exposure'!DC132</f>
        <v>4.8</v>
      </c>
      <c r="O130" s="41" t="n">
        <f aca="false">'Hazard &amp; Exposure'!DI132</f>
        <v>0.1</v>
      </c>
      <c r="P130" s="44" t="n">
        <f aca="false">'Hazard &amp; Exposure'!DE132</f>
        <v>0.1</v>
      </c>
      <c r="Q130" s="44" t="n">
        <f aca="false">'Hazard &amp; Exposure'!DH132</f>
        <v>0</v>
      </c>
      <c r="R130" s="41" t="n">
        <f aca="false">ROUND((10-GEOMEAN(((10-S130)/10*9+1),((10-W130)/10*9+1)))/9*10,1)</f>
        <v>2.1</v>
      </c>
      <c r="S130" s="41" t="n">
        <f aca="false">Vulnerability!O132</f>
        <v>2.4</v>
      </c>
      <c r="T130" s="45" t="n">
        <f aca="false">Vulnerability!E132</f>
        <v>3.1</v>
      </c>
      <c r="U130" s="45" t="n">
        <f aca="false">Vulnerability!H132</f>
        <v>2</v>
      </c>
      <c r="V130" s="45" t="n">
        <f aca="false">Vulnerability!N132</f>
        <v>1.4</v>
      </c>
      <c r="W130" s="41" t="n">
        <f aca="false">Vulnerability!AM132</f>
        <v>1.7</v>
      </c>
      <c r="X130" s="45" t="n">
        <f aca="false">Vulnerability!T132</f>
        <v>2.3</v>
      </c>
      <c r="Y130" s="46" t="n">
        <f aca="false">Vulnerability!AB132</f>
        <v>0.1</v>
      </c>
      <c r="Z130" s="46" t="n">
        <f aca="false">Vulnerability!AE132</f>
        <v>0.4</v>
      </c>
      <c r="AA130" s="46" t="n">
        <f aca="false">Vulnerability!AH132</f>
        <v>1.9</v>
      </c>
      <c r="AB130" s="46" t="n">
        <f aca="false">Vulnerability!AK132</f>
        <v>1.8</v>
      </c>
      <c r="AC130" s="45" t="n">
        <f aca="false">Vulnerability!AL132</f>
        <v>1.1</v>
      </c>
      <c r="AD130" s="41" t="n">
        <f aca="false">ROUND((10-GEOMEAN(((10-AE130)/10*9+1),((10-AH130)/10*9+1)))/9*10,1)</f>
        <v>3.6</v>
      </c>
      <c r="AE130" s="41" t="n">
        <f aca="false">'Lack of Coping Capacity'!H132</f>
        <v>4.6</v>
      </c>
      <c r="AF130" s="47" t="n">
        <f aca="false">'Lack of Coping Capacity'!D132</f>
        <v>3.8</v>
      </c>
      <c r="AG130" s="47" t="n">
        <f aca="false">'Lack of Coping Capacity'!G132</f>
        <v>5.4</v>
      </c>
      <c r="AH130" s="41" t="n">
        <f aca="false">'Lack of Coping Capacity'!AA132</f>
        <v>2.4</v>
      </c>
      <c r="AI130" s="47" t="n">
        <f aca="false">'Lack of Coping Capacity'!M132</f>
        <v>2</v>
      </c>
      <c r="AJ130" s="47" t="n">
        <f aca="false">'Lack of Coping Capacity'!R132</f>
        <v>1.7</v>
      </c>
      <c r="AK130" s="47" t="n">
        <f aca="false">'Lack of Coping Capacity'!Z132</f>
        <v>3.6</v>
      </c>
      <c r="AL130" s="48" t="n">
        <f aca="false">'Imputed and missing data hidden'!BX128</f>
        <v>7</v>
      </c>
      <c r="AM130" s="49" t="n">
        <f aca="false">AL130/51</f>
        <v>0.137254901960784</v>
      </c>
      <c r="AN130" s="48" t="str">
        <f aca="false">IF(Q130&gt;=7,"YES","")</f>
        <v/>
      </c>
      <c r="AO130" s="50" t="n">
        <f aca="false">'Indicator Date hidden2'!BY129</f>
        <v>0.2</v>
      </c>
    </row>
    <row r="131" customFormat="false" ht="14.5" hidden="false" customHeight="false" outlineLevel="0" collapsed="false">
      <c r="A131" s="40" t="str">
        <f aca="false">'Indicator Data'!A133</f>
        <v>Norway</v>
      </c>
      <c r="B131" s="40" t="str">
        <f aca="false">'Indicator Data'!B133</f>
        <v>NOR</v>
      </c>
      <c r="C131" s="41" t="n">
        <f aca="false">ROUND(G131^(1/3)*R131^(1/3)*AD131^(1/3),1)</f>
        <v>0.9</v>
      </c>
      <c r="D131" s="41" t="str">
        <f aca="false">IF(C131&gt;=6.5,"Very High",IF(C131&gt;=5,"High",IF(C131&gt;=3.5,"Medium",IF(C131&gt;=2,"Low","Very Low"))))</f>
        <v>Very Low</v>
      </c>
      <c r="E131" s="42" t="n">
        <f aca="false">_xlfn.RANK.EQ(C131,C$4:C$194)</f>
        <v>188</v>
      </c>
      <c r="F131" s="43" t="n">
        <f aca="false">VLOOKUP($B131,'Lack of Reliability Index'!$A$2:$H$192,8,0)</f>
        <v>3.83589743589744</v>
      </c>
      <c r="G131" s="41" t="n">
        <f aca="false">ROUND((10-GEOMEAN(((10-H131)/10*9+1),((10-O131)/10*9+1)))/9*10,1)</f>
        <v>0.3</v>
      </c>
      <c r="H131" s="41" t="n">
        <f aca="false">'Hazard &amp; Exposure'!DD133</f>
        <v>0.6</v>
      </c>
      <c r="I131" s="44" t="n">
        <f aca="false">'Hazard &amp; Exposure'!AO133</f>
        <v>0.8</v>
      </c>
      <c r="J131" s="44" t="n">
        <f aca="false">'Hazard &amp; Exposure'!AP133</f>
        <v>0.1</v>
      </c>
      <c r="K131" s="44" t="n">
        <f aca="false">'Hazard &amp; Exposure'!AQ133</f>
        <v>0</v>
      </c>
      <c r="L131" s="44" t="n">
        <f aca="false">'Hazard &amp; Exposure'!AR133</f>
        <v>0</v>
      </c>
      <c r="M131" s="44" t="n">
        <f aca="false">'Hazard &amp; Exposure'!AU133</f>
        <v>1.5</v>
      </c>
      <c r="N131" s="44" t="n">
        <f aca="false">'Hazard &amp; Exposure'!DC133</f>
        <v>1.1</v>
      </c>
      <c r="O131" s="41" t="n">
        <f aca="false">'Hazard &amp; Exposure'!DI133</f>
        <v>0</v>
      </c>
      <c r="P131" s="44" t="n">
        <f aca="false">'Hazard &amp; Exposure'!DE133</f>
        <v>0</v>
      </c>
      <c r="Q131" s="44" t="n">
        <f aca="false">'Hazard &amp; Exposure'!DH133</f>
        <v>0</v>
      </c>
      <c r="R131" s="41" t="n">
        <f aca="false">ROUND((10-GEOMEAN(((10-S131)/10*9+1),((10-W131)/10*9+1)))/9*10,1)</f>
        <v>1.9</v>
      </c>
      <c r="S131" s="41" t="n">
        <f aca="false">Vulnerability!O133</f>
        <v>0.2</v>
      </c>
      <c r="T131" s="45" t="n">
        <f aca="false">Vulnerability!E133</f>
        <v>0</v>
      </c>
      <c r="U131" s="45" t="n">
        <f aca="false">Vulnerability!H133</f>
        <v>0.7</v>
      </c>
      <c r="V131" s="45" t="n">
        <f aca="false">Vulnerability!N133</f>
        <v>0.1</v>
      </c>
      <c r="W131" s="41" t="n">
        <f aca="false">Vulnerability!AM133</f>
        <v>3.4</v>
      </c>
      <c r="X131" s="45" t="n">
        <f aca="false">Vulnerability!T133</f>
        <v>5.6</v>
      </c>
      <c r="Y131" s="46" t="n">
        <f aca="false">Vulnerability!AB133</f>
        <v>0.1</v>
      </c>
      <c r="Z131" s="46" t="n">
        <f aca="false">Vulnerability!AE133</f>
        <v>0.2</v>
      </c>
      <c r="AA131" s="46" t="n">
        <f aca="false">Vulnerability!AH133</f>
        <v>0</v>
      </c>
      <c r="AB131" s="46" t="n">
        <f aca="false">Vulnerability!AK133</f>
        <v>1</v>
      </c>
      <c r="AC131" s="45" t="n">
        <f aca="false">Vulnerability!AL133</f>
        <v>0.3</v>
      </c>
      <c r="AD131" s="41" t="n">
        <f aca="false">ROUND((10-GEOMEAN(((10-AE131)/10*9+1),((10-AH131)/10*9+1)))/9*10,1)</f>
        <v>1.5</v>
      </c>
      <c r="AE131" s="41" t="n">
        <f aca="false">'Lack of Coping Capacity'!H133</f>
        <v>1.8</v>
      </c>
      <c r="AF131" s="47" t="n">
        <f aca="false">'Lack of Coping Capacity'!D133</f>
        <v>2.3</v>
      </c>
      <c r="AG131" s="47" t="n">
        <f aca="false">'Lack of Coping Capacity'!G133</f>
        <v>1.3</v>
      </c>
      <c r="AH131" s="41" t="n">
        <f aca="false">'Lack of Coping Capacity'!AA133</f>
        <v>1.2</v>
      </c>
      <c r="AI131" s="47" t="n">
        <f aca="false">'Lack of Coping Capacity'!M133</f>
        <v>1.7</v>
      </c>
      <c r="AJ131" s="47" t="n">
        <f aca="false">'Lack of Coping Capacity'!R133</f>
        <v>1.9</v>
      </c>
      <c r="AK131" s="47" t="n">
        <f aca="false">'Lack of Coping Capacity'!Z133</f>
        <v>0.1</v>
      </c>
      <c r="AL131" s="48" t="n">
        <f aca="false">'Imputed and missing data hidden'!BX129</f>
        <v>11</v>
      </c>
      <c r="AM131" s="49" t="n">
        <f aca="false">AL131/51</f>
        <v>0.215686274509804</v>
      </c>
      <c r="AN131" s="48" t="str">
        <f aca="false">IF(Q131&gt;=7,"YES","")</f>
        <v/>
      </c>
      <c r="AO131" s="50" t="n">
        <f aca="false">'Indicator Date hidden2'!BY130</f>
        <v>0.169230769230769</v>
      </c>
    </row>
    <row r="132" customFormat="false" ht="14.5" hidden="false" customHeight="false" outlineLevel="0" collapsed="false">
      <c r="A132" s="40" t="str">
        <f aca="false">'Indicator Data'!A134</f>
        <v>Oman</v>
      </c>
      <c r="B132" s="40" t="str">
        <f aca="false">'Indicator Data'!B134</f>
        <v>OMN</v>
      </c>
      <c r="C132" s="41" t="n">
        <f aca="false">ROUND(G132^(1/3)*R132^(1/3)*AD132^(1/3),1)</f>
        <v>2.6</v>
      </c>
      <c r="D132" s="41" t="str">
        <f aca="false">IF(C132&gt;=6.5,"Very High",IF(C132&gt;=5,"High",IF(C132&gt;=3.5,"Medium",IF(C132&gt;=2,"Low","Very Low"))))</f>
        <v>Low</v>
      </c>
      <c r="E132" s="42" t="n">
        <f aca="false">_xlfn.RANK.EQ(C132,C$4:C$194)</f>
        <v>132</v>
      </c>
      <c r="F132" s="43" t="n">
        <f aca="false">VLOOKUP($B132,'Lack of Reliability Index'!$A$2:$H$192,8,0)</f>
        <v>4.11428571428571</v>
      </c>
      <c r="G132" s="41" t="n">
        <f aca="false">ROUND((10-GEOMEAN(((10-H132)/10*9+1),((10-O132)/10*9+1)))/9*10,1)</f>
        <v>2.9</v>
      </c>
      <c r="H132" s="41" t="n">
        <f aca="false">'Hazard &amp; Exposure'!DD134</f>
        <v>5</v>
      </c>
      <c r="I132" s="44" t="n">
        <f aca="false">'Hazard &amp; Exposure'!AO134</f>
        <v>0.1</v>
      </c>
      <c r="J132" s="44" t="n">
        <f aca="false">'Hazard &amp; Exposure'!AP134</f>
        <v>3.7</v>
      </c>
      <c r="K132" s="44" t="n">
        <f aca="false">'Hazard &amp; Exposure'!AQ134</f>
        <v>9.2</v>
      </c>
      <c r="L132" s="44" t="n">
        <f aca="false">'Hazard &amp; Exposure'!AR134</f>
        <v>3.2</v>
      </c>
      <c r="M132" s="44" t="n">
        <f aca="false">'Hazard &amp; Exposure'!AU134</f>
        <v>3.4</v>
      </c>
      <c r="N132" s="44" t="n">
        <f aca="false">'Hazard &amp; Exposure'!DC134</f>
        <v>5.6</v>
      </c>
      <c r="O132" s="41" t="n">
        <f aca="false">'Hazard &amp; Exposure'!DI134</f>
        <v>0.1</v>
      </c>
      <c r="P132" s="44" t="n">
        <f aca="false">'Hazard &amp; Exposure'!DE134</f>
        <v>0.1</v>
      </c>
      <c r="Q132" s="44" t="n">
        <f aca="false">'Hazard &amp; Exposure'!DH134</f>
        <v>0</v>
      </c>
      <c r="R132" s="41" t="n">
        <f aca="false">ROUND((10-GEOMEAN(((10-S132)/10*9+1),((10-W132)/10*9+1)))/9*10,1)</f>
        <v>1.6</v>
      </c>
      <c r="S132" s="41" t="n">
        <f aca="false">Vulnerability!O134</f>
        <v>1.9</v>
      </c>
      <c r="T132" s="45" t="n">
        <f aca="false">Vulnerability!E134</f>
        <v>1.7</v>
      </c>
      <c r="U132" s="45" t="n">
        <f aca="false">Vulnerability!H134</f>
        <v>4.1</v>
      </c>
      <c r="V132" s="45" t="n">
        <f aca="false">Vulnerability!N134</f>
        <v>0</v>
      </c>
      <c r="W132" s="41" t="n">
        <f aca="false">Vulnerability!AM134</f>
        <v>1.2</v>
      </c>
      <c r="X132" s="45" t="n">
        <f aca="false">Vulnerability!T134</f>
        <v>1.1</v>
      </c>
      <c r="Y132" s="46" t="n">
        <f aca="false">Vulnerability!AB134</f>
        <v>0.1</v>
      </c>
      <c r="Z132" s="46" t="n">
        <f aca="false">Vulnerability!AE134</f>
        <v>1.7</v>
      </c>
      <c r="AA132" s="46" t="n">
        <f aca="false">Vulnerability!AH134</f>
        <v>0</v>
      </c>
      <c r="AB132" s="46" t="n">
        <f aca="false">Vulnerability!AK134</f>
        <v>3.2</v>
      </c>
      <c r="AC132" s="45" t="n">
        <f aca="false">Vulnerability!AL134</f>
        <v>1.3</v>
      </c>
      <c r="AD132" s="41" t="n">
        <f aca="false">ROUND((10-GEOMEAN(((10-AE132)/10*9+1),((10-AH132)/10*9+1)))/9*10,1)</f>
        <v>3.7</v>
      </c>
      <c r="AE132" s="41" t="n">
        <f aca="false">'Lack of Coping Capacity'!H134</f>
        <v>4.8</v>
      </c>
      <c r="AF132" s="47" t="str">
        <f aca="false">'Lack of Coping Capacity'!D134</f>
        <v>x</v>
      </c>
      <c r="AG132" s="47" t="n">
        <f aca="false">'Lack of Coping Capacity'!G134</f>
        <v>4.8</v>
      </c>
      <c r="AH132" s="41" t="n">
        <f aca="false">'Lack of Coping Capacity'!AA134</f>
        <v>2.5</v>
      </c>
      <c r="AI132" s="47" t="n">
        <f aca="false">'Lack of Coping Capacity'!M134</f>
        <v>1.2</v>
      </c>
      <c r="AJ132" s="47" t="n">
        <f aca="false">'Lack of Coping Capacity'!R134</f>
        <v>3.5</v>
      </c>
      <c r="AK132" s="47" t="n">
        <f aca="false">'Lack of Coping Capacity'!Z134</f>
        <v>2.9</v>
      </c>
      <c r="AL132" s="48" t="n">
        <f aca="false">'Imputed and missing data hidden'!BX130</f>
        <v>8</v>
      </c>
      <c r="AM132" s="49" t="n">
        <f aca="false">AL132/51</f>
        <v>0.156862745098039</v>
      </c>
      <c r="AN132" s="48" t="str">
        <f aca="false">IF(Q132&gt;=7,"YES","")</f>
        <v/>
      </c>
      <c r="AO132" s="50" t="n">
        <f aca="false">'Indicator Date hidden2'!BY131</f>
        <v>0.371428571428571</v>
      </c>
    </row>
    <row r="133" customFormat="false" ht="14.5" hidden="false" customHeight="false" outlineLevel="0" collapsed="false">
      <c r="A133" s="40" t="str">
        <f aca="false">'Indicator Data'!A135</f>
        <v>Pakistan</v>
      </c>
      <c r="B133" s="40" t="str">
        <f aca="false">'Indicator Data'!B135</f>
        <v>PAK</v>
      </c>
      <c r="C133" s="41" t="n">
        <f aca="false">ROUND(G133^(1/3)*R133^(1/3)*AD133^(1/3),1)</f>
        <v>6.1</v>
      </c>
      <c r="D133" s="41" t="str">
        <f aca="false">IF(C133&gt;=6.5,"Very High",IF(C133&gt;=5,"High",IF(C133&gt;=3.5,"Medium",IF(C133&gt;=2,"Low","Very Low"))))</f>
        <v>High</v>
      </c>
      <c r="E133" s="42" t="n">
        <f aca="false">_xlfn.RANK.EQ(C133,C$4:C$194)</f>
        <v>24</v>
      </c>
      <c r="F133" s="43" t="n">
        <f aca="false">VLOOKUP($B133,'Lack of Reliability Index'!$A$2:$H$192,8,0)</f>
        <v>1.95315315315315</v>
      </c>
      <c r="G133" s="41" t="n">
        <f aca="false">ROUND((10-GEOMEAN(((10-H133)/10*9+1),((10-O133)/10*9+1)))/9*10,1)</f>
        <v>7.2</v>
      </c>
      <c r="H133" s="41" t="n">
        <f aca="false">'Hazard &amp; Exposure'!DD135</f>
        <v>7.4</v>
      </c>
      <c r="I133" s="44" t="n">
        <f aca="false">'Hazard &amp; Exposure'!AO135</f>
        <v>9.3</v>
      </c>
      <c r="J133" s="44" t="n">
        <f aca="false">'Hazard &amp; Exposure'!AP135</f>
        <v>8.8</v>
      </c>
      <c r="K133" s="44" t="n">
        <f aca="false">'Hazard &amp; Exposure'!AQ135</f>
        <v>6.7</v>
      </c>
      <c r="L133" s="44" t="n">
        <f aca="false">'Hazard &amp; Exposure'!AR135</f>
        <v>3.8</v>
      </c>
      <c r="M133" s="44" t="n">
        <f aca="false">'Hazard &amp; Exposure'!AU135</f>
        <v>4.8</v>
      </c>
      <c r="N133" s="44" t="n">
        <f aca="false">'Hazard &amp; Exposure'!DC135</f>
        <v>7.9</v>
      </c>
      <c r="O133" s="41" t="n">
        <f aca="false">'Hazard &amp; Exposure'!DI135</f>
        <v>7</v>
      </c>
      <c r="P133" s="44" t="n">
        <f aca="false">'Hazard &amp; Exposure'!DE135</f>
        <v>10</v>
      </c>
      <c r="Q133" s="44" t="n">
        <f aca="false">'Hazard &amp; Exposure'!DH135</f>
        <v>0</v>
      </c>
      <c r="R133" s="41" t="n">
        <f aca="false">ROUND((10-GEOMEAN(((10-S133)/10*9+1),((10-W133)/10*9+1)))/9*10,1)</f>
        <v>5.8</v>
      </c>
      <c r="S133" s="41" t="n">
        <f aca="false">Vulnerability!O135</f>
        <v>5.3</v>
      </c>
      <c r="T133" s="45" t="n">
        <f aca="false">Vulnerability!E135</f>
        <v>7.8</v>
      </c>
      <c r="U133" s="45" t="n">
        <f aca="false">Vulnerability!H135</f>
        <v>4.2</v>
      </c>
      <c r="V133" s="45" t="n">
        <f aca="false">Vulnerability!N135</f>
        <v>1.2</v>
      </c>
      <c r="W133" s="41" t="n">
        <f aca="false">Vulnerability!AM135</f>
        <v>6.2</v>
      </c>
      <c r="X133" s="45" t="n">
        <f aca="false">Vulnerability!T135</f>
        <v>8</v>
      </c>
      <c r="Y133" s="46" t="n">
        <f aca="false">Vulnerability!AB135</f>
        <v>1.6</v>
      </c>
      <c r="Z133" s="46" t="n">
        <f aca="false">Vulnerability!AE135</f>
        <v>5.1</v>
      </c>
      <c r="AA133" s="46" t="n">
        <f aca="false">Vulnerability!AH135</f>
        <v>0.5</v>
      </c>
      <c r="AB133" s="46" t="n">
        <f aca="false">Vulnerability!AK135</f>
        <v>4.7</v>
      </c>
      <c r="AC133" s="45" t="n">
        <f aca="false">Vulnerability!AL135</f>
        <v>3.2</v>
      </c>
      <c r="AD133" s="41" t="n">
        <f aca="false">ROUND((10-GEOMEAN(((10-AE133)/10*9+1),((10-AH133)/10*9+1)))/9*10,1)</f>
        <v>5.4</v>
      </c>
      <c r="AE133" s="41" t="n">
        <f aca="false">'Lack of Coping Capacity'!H135</f>
        <v>5.4</v>
      </c>
      <c r="AF133" s="47" t="n">
        <f aca="false">'Lack of Coping Capacity'!D135</f>
        <v>4</v>
      </c>
      <c r="AG133" s="47" t="n">
        <f aca="false">'Lack of Coping Capacity'!G135</f>
        <v>6.7</v>
      </c>
      <c r="AH133" s="41" t="n">
        <f aca="false">'Lack of Coping Capacity'!AA135</f>
        <v>5.4</v>
      </c>
      <c r="AI133" s="47" t="n">
        <f aca="false">'Lack of Coping Capacity'!M135</f>
        <v>5.9</v>
      </c>
      <c r="AJ133" s="47" t="n">
        <f aca="false">'Lack of Coping Capacity'!R135</f>
        <v>4.8</v>
      </c>
      <c r="AK133" s="47" t="n">
        <f aca="false">'Lack of Coping Capacity'!Z135</f>
        <v>5.6</v>
      </c>
      <c r="AL133" s="48" t="n">
        <f aca="false">'Imputed and missing data hidden'!BX131</f>
        <v>3</v>
      </c>
      <c r="AM133" s="49" t="n">
        <f aca="false">AL133/51</f>
        <v>0.0588235294117647</v>
      </c>
      <c r="AN133" s="48" t="str">
        <f aca="false">IF(Q133&gt;=7,"YES","")</f>
        <v/>
      </c>
      <c r="AO133" s="50" t="n">
        <f aca="false">'Indicator Date hidden2'!BY132</f>
        <v>0.216216216216216</v>
      </c>
    </row>
    <row r="134" customFormat="false" ht="14.5" hidden="false" customHeight="false" outlineLevel="0" collapsed="false">
      <c r="A134" s="40" t="str">
        <f aca="false">'Indicator Data'!A136</f>
        <v>Palau</v>
      </c>
      <c r="B134" s="40" t="str">
        <f aca="false">'Indicator Data'!B136</f>
        <v>PLW</v>
      </c>
      <c r="C134" s="41" t="n">
        <f aca="false">ROUND(G134^(1/3)*R134^(1/3)*AD134^(1/3),1)</f>
        <v>3.3</v>
      </c>
      <c r="D134" s="41" t="str">
        <f aca="false">IF(C134&gt;=6.5,"Very High",IF(C134&gt;=5,"High",IF(C134&gt;=3.5,"Medium",IF(C134&gt;=2,"Low","Very Low"))))</f>
        <v>Low</v>
      </c>
      <c r="E134" s="42" t="n">
        <f aca="false">_xlfn.RANK.EQ(C134,C$4:C$194)</f>
        <v>106</v>
      </c>
      <c r="F134" s="43" t="n">
        <f aca="false">VLOOKUP($B134,'Lack of Reliability Index'!$A$2:$H$192,8,0)</f>
        <v>6.93333333333333</v>
      </c>
      <c r="G134" s="41" t="n">
        <f aca="false">ROUND((10-GEOMEAN(((10-H134)/10*9+1),((10-O134)/10*9+1)))/9*10,1)</f>
        <v>2</v>
      </c>
      <c r="H134" s="41" t="n">
        <f aca="false">'Hazard &amp; Exposure'!DD136</f>
        <v>3.6</v>
      </c>
      <c r="I134" s="44" t="n">
        <f aca="false">'Hazard &amp; Exposure'!AO136</f>
        <v>0.1</v>
      </c>
      <c r="J134" s="44" t="n">
        <f aca="false">'Hazard &amp; Exposure'!AP136</f>
        <v>0.1</v>
      </c>
      <c r="K134" s="44" t="n">
        <f aca="false">'Hazard &amp; Exposure'!AQ136</f>
        <v>7.7</v>
      </c>
      <c r="L134" s="44" t="n">
        <f aca="false">'Hazard &amp; Exposure'!AR136</f>
        <v>4.9</v>
      </c>
      <c r="M134" s="44" t="n">
        <f aca="false">'Hazard &amp; Exposure'!AU136</f>
        <v>3.2</v>
      </c>
      <c r="N134" s="44" t="n">
        <f aca="false">'Hazard &amp; Exposure'!DC136</f>
        <v>2.4</v>
      </c>
      <c r="O134" s="41" t="n">
        <f aca="false">'Hazard &amp; Exposure'!DI136</f>
        <v>0</v>
      </c>
      <c r="P134" s="44" t="n">
        <f aca="false">'Hazard &amp; Exposure'!DE136</f>
        <v>0</v>
      </c>
      <c r="Q134" s="44" t="n">
        <f aca="false">'Hazard &amp; Exposure'!DH136</f>
        <v>0</v>
      </c>
      <c r="R134" s="41" t="n">
        <f aca="false">ROUND((10-GEOMEAN(((10-S134)/10*9+1),((10-W134)/10*9+1)))/9*10,1)</f>
        <v>4.4</v>
      </c>
      <c r="S134" s="41" t="n">
        <f aca="false">Vulnerability!O136</f>
        <v>3.3</v>
      </c>
      <c r="T134" s="45" t="n">
        <f aca="false">Vulnerability!E136</f>
        <v>1.5</v>
      </c>
      <c r="U134" s="45" t="str">
        <f aca="false">Vulnerability!H136</f>
        <v>x</v>
      </c>
      <c r="V134" s="45" t="n">
        <f aca="false">Vulnerability!N136</f>
        <v>6.8</v>
      </c>
      <c r="W134" s="41" t="n">
        <f aca="false">Vulnerability!AM136</f>
        <v>5.4</v>
      </c>
      <c r="X134" s="45" t="n">
        <f aca="false">Vulnerability!T136</f>
        <v>4.8</v>
      </c>
      <c r="Y134" s="46" t="n">
        <f aca="false">Vulnerability!AB136</f>
        <v>0.6</v>
      </c>
      <c r="Z134" s="46" t="n">
        <f aca="false">Vulnerability!AE136</f>
        <v>1.3</v>
      </c>
      <c r="AA134" s="46" t="n">
        <f aca="false">Vulnerability!AH136</f>
        <v>10</v>
      </c>
      <c r="AB134" s="46" t="n">
        <f aca="false">Vulnerability!AK136</f>
        <v>5</v>
      </c>
      <c r="AC134" s="45" t="n">
        <f aca="false">Vulnerability!AL136</f>
        <v>6</v>
      </c>
      <c r="AD134" s="41" t="n">
        <f aca="false">ROUND((10-GEOMEAN(((10-AE134)/10*9+1),((10-AH134)/10*9+1)))/9*10,1)</f>
        <v>4</v>
      </c>
      <c r="AE134" s="41" t="n">
        <f aca="false">'Lack of Coping Capacity'!H136</f>
        <v>5.5</v>
      </c>
      <c r="AF134" s="47" t="n">
        <f aca="false">'Lack of Coping Capacity'!D136</f>
        <v>5.9</v>
      </c>
      <c r="AG134" s="47" t="n">
        <f aca="false">'Lack of Coping Capacity'!G136</f>
        <v>5.1</v>
      </c>
      <c r="AH134" s="41" t="n">
        <f aca="false">'Lack of Coping Capacity'!AA136</f>
        <v>2</v>
      </c>
      <c r="AI134" s="47" t="n">
        <f aca="false">'Lack of Coping Capacity'!M136</f>
        <v>1.4</v>
      </c>
      <c r="AJ134" s="47" t="n">
        <f aca="false">'Lack of Coping Capacity'!R136</f>
        <v>1.4</v>
      </c>
      <c r="AK134" s="47" t="n">
        <f aca="false">'Lack of Coping Capacity'!Z136</f>
        <v>3.2</v>
      </c>
      <c r="AL134" s="48" t="n">
        <f aca="false">'Imputed and missing data hidden'!BX132</f>
        <v>21</v>
      </c>
      <c r="AM134" s="49" t="n">
        <f aca="false">AL134/51</f>
        <v>0.411764705882353</v>
      </c>
      <c r="AN134" s="48" t="str">
        <f aca="false">IF(Q134&gt;=7,"YES","")</f>
        <v/>
      </c>
      <c r="AO134" s="50" t="n">
        <f aca="false">'Indicator Date hidden2'!BY133</f>
        <v>0.55</v>
      </c>
    </row>
    <row r="135" customFormat="false" ht="14.5" hidden="false" customHeight="false" outlineLevel="0" collapsed="false">
      <c r="A135" s="40" t="str">
        <f aca="false">'Indicator Data'!A137</f>
        <v>Palestine</v>
      </c>
      <c r="B135" s="40" t="str">
        <f aca="false">'Indicator Data'!B137</f>
        <v>PSE</v>
      </c>
      <c r="C135" s="41" t="n">
        <f aca="false">ROUND(G135^(1/3)*R135^(1/3)*AD135^(1/3),1)</f>
        <v>4.6</v>
      </c>
      <c r="D135" s="41" t="str">
        <f aca="false">IF(C135&gt;=6.5,"Very High",IF(C135&gt;=5,"High",IF(C135&gt;=3.5,"Medium",IF(C135&gt;=2,"Low","Very Low"))))</f>
        <v>Medium</v>
      </c>
      <c r="E135" s="42" t="n">
        <f aca="false">_xlfn.RANK.EQ(C135,C$4:C$194)</f>
        <v>48</v>
      </c>
      <c r="F135" s="43" t="n">
        <f aca="false">VLOOKUP($B135,'Lack of Reliability Index'!$A$2:$H$192,8,0)</f>
        <v>5.19569892473118</v>
      </c>
      <c r="G135" s="41" t="n">
        <f aca="false">ROUND((10-GEOMEAN(((10-H135)/10*9+1),((10-O135)/10*9+1)))/9*10,1)</f>
        <v>4.1</v>
      </c>
      <c r="H135" s="41" t="n">
        <f aca="false">'Hazard &amp; Exposure'!DD137</f>
        <v>3.2</v>
      </c>
      <c r="I135" s="44" t="n">
        <f aca="false">'Hazard &amp; Exposure'!AO137</f>
        <v>5.2</v>
      </c>
      <c r="J135" s="44" t="n">
        <f aca="false">'Hazard &amp; Exposure'!AP137</f>
        <v>1.8</v>
      </c>
      <c r="K135" s="44" t="n">
        <f aca="false">'Hazard &amp; Exposure'!AQ137</f>
        <v>5.6</v>
      </c>
      <c r="L135" s="44" t="n">
        <f aca="false">'Hazard &amp; Exposure'!AR137</f>
        <v>0</v>
      </c>
      <c r="M135" s="44" t="n">
        <f aca="false">'Hazard &amp; Exposure'!AU137</f>
        <v>0</v>
      </c>
      <c r="N135" s="44" t="n">
        <f aca="false">'Hazard &amp; Exposure'!DC137</f>
        <v>4.5</v>
      </c>
      <c r="O135" s="41" t="n">
        <f aca="false">'Hazard &amp; Exposure'!DI137</f>
        <v>4.9</v>
      </c>
      <c r="P135" s="44" t="n">
        <f aca="false">'Hazard &amp; Exposure'!DE137</f>
        <v>7</v>
      </c>
      <c r="Q135" s="44" t="n">
        <f aca="false">'Hazard &amp; Exposure'!DH137</f>
        <v>0</v>
      </c>
      <c r="R135" s="41" t="n">
        <f aca="false">ROUND((10-GEOMEAN(((10-S135)/10*9+1),((10-W135)/10*9+1)))/9*10,1)</f>
        <v>6.1</v>
      </c>
      <c r="S135" s="41" t="n">
        <f aca="false">Vulnerability!O137</f>
        <v>3.8</v>
      </c>
      <c r="T135" s="45" t="n">
        <f aca="false">Vulnerability!E137</f>
        <v>3</v>
      </c>
      <c r="U135" s="45" t="n">
        <f aca="false">Vulnerability!H137</f>
        <v>2.2</v>
      </c>
      <c r="V135" s="45" t="n">
        <f aca="false">Vulnerability!N137</f>
        <v>6.9</v>
      </c>
      <c r="W135" s="41" t="n">
        <f aca="false">Vulnerability!AM137</f>
        <v>7.7</v>
      </c>
      <c r="X135" s="45" t="n">
        <f aca="false">Vulnerability!T137</f>
        <v>10</v>
      </c>
      <c r="Y135" s="46" t="n">
        <f aca="false">Vulnerability!AB137</f>
        <v>0</v>
      </c>
      <c r="Z135" s="46" t="n">
        <f aca="false">Vulnerability!AE137</f>
        <v>0.9</v>
      </c>
      <c r="AA135" s="46" t="n">
        <f aca="false">Vulnerability!AH137</f>
        <v>0.2</v>
      </c>
      <c r="AB135" s="46" t="n">
        <f aca="false">Vulnerability!AK137</f>
        <v>2.3</v>
      </c>
      <c r="AC135" s="45" t="n">
        <f aca="false">Vulnerability!AL137</f>
        <v>0.9</v>
      </c>
      <c r="AD135" s="41" t="n">
        <f aca="false">ROUND((10-GEOMEAN(((10-AE135)/10*9+1),((10-AH135)/10*9+1)))/9*10,1)</f>
        <v>4</v>
      </c>
      <c r="AE135" s="41" t="n">
        <f aca="false">'Lack of Coping Capacity'!H137</f>
        <v>6.1</v>
      </c>
      <c r="AF135" s="47" t="n">
        <f aca="false">'Lack of Coping Capacity'!D137</f>
        <v>5.7</v>
      </c>
      <c r="AG135" s="47" t="n">
        <f aca="false">'Lack of Coping Capacity'!G137</f>
        <v>6.5</v>
      </c>
      <c r="AH135" s="41" t="n">
        <f aca="false">'Lack of Coping Capacity'!AA137</f>
        <v>0.9</v>
      </c>
      <c r="AI135" s="47" t="n">
        <f aca="false">'Lack of Coping Capacity'!M137</f>
        <v>2.3</v>
      </c>
      <c r="AJ135" s="47" t="n">
        <f aca="false">'Lack of Coping Capacity'!R137</f>
        <v>0.2</v>
      </c>
      <c r="AK135" s="47" t="n">
        <f aca="false">'Lack of Coping Capacity'!Z137</f>
        <v>0.2</v>
      </c>
      <c r="AL135" s="48" t="n">
        <f aca="false">'Imputed and missing data hidden'!BX133</f>
        <v>14</v>
      </c>
      <c r="AM135" s="49" t="n">
        <f aca="false">AL135/51</f>
        <v>0.274509803921569</v>
      </c>
      <c r="AN135" s="48" t="str">
        <f aca="false">IF(Q135&gt;=7,"YES","")</f>
        <v/>
      </c>
      <c r="AO135" s="50" t="n">
        <f aca="false">'Indicator Date hidden2'!BY134</f>
        <v>0.274193548387097</v>
      </c>
    </row>
    <row r="136" customFormat="false" ht="14.5" hidden="false" customHeight="false" outlineLevel="0" collapsed="false">
      <c r="A136" s="40" t="str">
        <f aca="false">'Indicator Data'!A138</f>
        <v>Panama</v>
      </c>
      <c r="B136" s="40" t="str">
        <f aca="false">'Indicator Data'!B138</f>
        <v>PAN</v>
      </c>
      <c r="C136" s="41" t="n">
        <f aca="false">ROUND(G136^(1/3)*R136^(1/3)*AD136^(1/3),1)</f>
        <v>3.9</v>
      </c>
      <c r="D136" s="41" t="str">
        <f aca="false">IF(C136&gt;=6.5,"Very High",IF(C136&gt;=5,"High",IF(C136&gt;=3.5,"Medium",IF(C136&gt;=2,"Low","Very Low"))))</f>
        <v>Medium</v>
      </c>
      <c r="E136" s="42" t="n">
        <f aca="false">_xlfn.RANK.EQ(C136,C$4:C$194)</f>
        <v>79</v>
      </c>
      <c r="F136" s="43" t="n">
        <f aca="false">VLOOKUP($B136,'Lack of Reliability Index'!$A$2:$H$192,8,0)</f>
        <v>2.93333333333333</v>
      </c>
      <c r="G136" s="41" t="n">
        <f aca="false">ROUND((10-GEOMEAN(((10-H136)/10*9+1),((10-O136)/10*9+1)))/9*10,1)</f>
        <v>3.8</v>
      </c>
      <c r="H136" s="41" t="n">
        <f aca="false">'Hazard &amp; Exposure'!DD138</f>
        <v>6.2</v>
      </c>
      <c r="I136" s="44" t="n">
        <f aca="false">'Hazard &amp; Exposure'!AO138</f>
        <v>9.3</v>
      </c>
      <c r="J136" s="44" t="n">
        <f aca="false">'Hazard &amp; Exposure'!AP138</f>
        <v>3</v>
      </c>
      <c r="K136" s="44" t="n">
        <f aca="false">'Hazard &amp; Exposure'!AQ138</f>
        <v>9.1</v>
      </c>
      <c r="L136" s="44" t="n">
        <f aca="false">'Hazard &amp; Exposure'!AR138</f>
        <v>2.4</v>
      </c>
      <c r="M136" s="44" t="n">
        <f aca="false">'Hazard &amp; Exposure'!AU138</f>
        <v>1.3</v>
      </c>
      <c r="N136" s="44" t="n">
        <f aca="false">'Hazard &amp; Exposure'!DC138</f>
        <v>5.4</v>
      </c>
      <c r="O136" s="41" t="n">
        <f aca="false">'Hazard &amp; Exposure'!DI138</f>
        <v>0.1</v>
      </c>
      <c r="P136" s="44" t="n">
        <f aca="false">'Hazard &amp; Exposure'!DE138</f>
        <v>0.1</v>
      </c>
      <c r="Q136" s="44" t="n">
        <f aca="false">'Hazard &amp; Exposure'!DH138</f>
        <v>0</v>
      </c>
      <c r="R136" s="41" t="n">
        <f aca="false">ROUND((10-GEOMEAN(((10-S136)/10*9+1),((10-W136)/10*9+1)))/9*10,1)</f>
        <v>3.8</v>
      </c>
      <c r="S136" s="41" t="n">
        <f aca="false">Vulnerability!O138</f>
        <v>2.4</v>
      </c>
      <c r="T136" s="45" t="n">
        <f aca="false">Vulnerability!E138</f>
        <v>1.7</v>
      </c>
      <c r="U136" s="45" t="n">
        <f aca="false">Vulnerability!H138</f>
        <v>5.8</v>
      </c>
      <c r="V136" s="45" t="n">
        <f aca="false">Vulnerability!N138</f>
        <v>0.4</v>
      </c>
      <c r="W136" s="41" t="n">
        <f aca="false">Vulnerability!AM138</f>
        <v>5</v>
      </c>
      <c r="X136" s="45" t="n">
        <f aca="false">Vulnerability!T138</f>
        <v>7.5</v>
      </c>
      <c r="Y136" s="46" t="n">
        <f aca="false">Vulnerability!AB138</f>
        <v>0.8</v>
      </c>
      <c r="Z136" s="46" t="n">
        <f aca="false">Vulnerability!AE138</f>
        <v>0.9</v>
      </c>
      <c r="AA136" s="46" t="n">
        <f aca="false">Vulnerability!AH138</f>
        <v>0.4</v>
      </c>
      <c r="AB136" s="46" t="n">
        <f aca="false">Vulnerability!AK138</f>
        <v>1.6</v>
      </c>
      <c r="AC136" s="45" t="n">
        <f aca="false">Vulnerability!AL138</f>
        <v>0.9</v>
      </c>
      <c r="AD136" s="41" t="n">
        <f aca="false">ROUND((10-GEOMEAN(((10-AE136)/10*9+1),((10-AH136)/10*9+1)))/9*10,1)</f>
        <v>4.1</v>
      </c>
      <c r="AE136" s="41" t="n">
        <f aca="false">'Lack of Coping Capacity'!H138</f>
        <v>5</v>
      </c>
      <c r="AF136" s="47" t="n">
        <f aca="false">'Lack of Coping Capacity'!D138</f>
        <v>4.3</v>
      </c>
      <c r="AG136" s="47" t="n">
        <f aca="false">'Lack of Coping Capacity'!G138</f>
        <v>5.7</v>
      </c>
      <c r="AH136" s="41" t="n">
        <f aca="false">'Lack of Coping Capacity'!AA138</f>
        <v>3</v>
      </c>
      <c r="AI136" s="47" t="n">
        <f aca="false">'Lack of Coping Capacity'!M138</f>
        <v>2</v>
      </c>
      <c r="AJ136" s="47" t="n">
        <f aca="false">'Lack of Coping Capacity'!R138</f>
        <v>3.8</v>
      </c>
      <c r="AK136" s="47" t="n">
        <f aca="false">'Lack of Coping Capacity'!Z138</f>
        <v>3.2</v>
      </c>
      <c r="AL136" s="48" t="n">
        <f aca="false">'Imputed and missing data hidden'!BX134</f>
        <v>6</v>
      </c>
      <c r="AM136" s="49" t="n">
        <f aca="false">AL136/51</f>
        <v>0.117647058823529</v>
      </c>
      <c r="AN136" s="48" t="str">
        <f aca="false">IF(Q136&gt;=7,"YES","")</f>
        <v/>
      </c>
      <c r="AO136" s="50" t="n">
        <f aca="false">'Indicator Date hidden2'!BY135</f>
        <v>0.25</v>
      </c>
    </row>
    <row r="137" customFormat="false" ht="14.5" hidden="false" customHeight="false" outlineLevel="0" collapsed="false">
      <c r="A137" s="40" t="str">
        <f aca="false">'Indicator Data'!A139</f>
        <v>Papua New Guinea</v>
      </c>
      <c r="B137" s="40" t="str">
        <f aca="false">'Indicator Data'!B139</f>
        <v>PNG</v>
      </c>
      <c r="C137" s="41" t="n">
        <f aca="false">ROUND(G137^(1/3)*R137^(1/3)*AD137^(1/3),1)</f>
        <v>5.9</v>
      </c>
      <c r="D137" s="41" t="str">
        <f aca="false">IF(C137&gt;=6.5,"Very High",IF(C137&gt;=5,"High",IF(C137&gt;=3.5,"Medium",IF(C137&gt;=2,"Low","Very Low"))))</f>
        <v>High</v>
      </c>
      <c r="E137" s="42" t="n">
        <f aca="false">_xlfn.RANK.EQ(C137,C$4:C$194)</f>
        <v>26</v>
      </c>
      <c r="F137" s="43" t="n">
        <f aca="false">VLOOKUP($B137,'Lack of Reliability Index'!$A$2:$H$192,8,0)</f>
        <v>5.57037037037037</v>
      </c>
      <c r="G137" s="41" t="n">
        <f aca="false">ROUND((10-GEOMEAN(((10-H137)/10*9+1),((10-O137)/10*9+1)))/9*10,1)</f>
        <v>5.1</v>
      </c>
      <c r="H137" s="41" t="n">
        <f aca="false">'Hazard &amp; Exposure'!DD139</f>
        <v>6.7</v>
      </c>
      <c r="I137" s="44" t="n">
        <f aca="false">'Hazard &amp; Exposure'!AO139</f>
        <v>9.7</v>
      </c>
      <c r="J137" s="44" t="n">
        <f aca="false">'Hazard &amp; Exposure'!AP139</f>
        <v>5</v>
      </c>
      <c r="K137" s="44" t="n">
        <f aca="false">'Hazard &amp; Exposure'!AQ139</f>
        <v>8.6</v>
      </c>
      <c r="L137" s="44" t="n">
        <f aca="false">'Hazard &amp; Exposure'!AR139</f>
        <v>2.6</v>
      </c>
      <c r="M137" s="44" t="n">
        <f aca="false">'Hazard &amp; Exposure'!AU139</f>
        <v>2.5</v>
      </c>
      <c r="N137" s="44" t="n">
        <f aca="false">'Hazard &amp; Exposure'!DC139</f>
        <v>6.5</v>
      </c>
      <c r="O137" s="41" t="n">
        <f aca="false">'Hazard &amp; Exposure'!DI139</f>
        <v>2.9</v>
      </c>
      <c r="P137" s="44" t="n">
        <f aca="false">'Hazard &amp; Exposure'!DE139</f>
        <v>4.1</v>
      </c>
      <c r="Q137" s="44" t="n">
        <f aca="false">'Hazard &amp; Exposure'!DH139</f>
        <v>0</v>
      </c>
      <c r="R137" s="41" t="n">
        <f aca="false">ROUND((10-GEOMEAN(((10-S137)/10*9+1),((10-W137)/10*9+1)))/9*10,1)</f>
        <v>5.5</v>
      </c>
      <c r="S137" s="41" t="n">
        <f aca="false">Vulnerability!O139</f>
        <v>6.2</v>
      </c>
      <c r="T137" s="45" t="n">
        <f aca="false">Vulnerability!E139</f>
        <v>8.1</v>
      </c>
      <c r="U137" s="45" t="n">
        <f aca="false">Vulnerability!H139</f>
        <v>7</v>
      </c>
      <c r="V137" s="45" t="n">
        <f aca="false">Vulnerability!N139</f>
        <v>1.7</v>
      </c>
      <c r="W137" s="41" t="n">
        <f aca="false">Vulnerability!AM139</f>
        <v>4.6</v>
      </c>
      <c r="X137" s="45" t="n">
        <f aca="false">Vulnerability!T139</f>
        <v>4.8</v>
      </c>
      <c r="Y137" s="46" t="n">
        <f aca="false">Vulnerability!AB139</f>
        <v>5.5</v>
      </c>
      <c r="Z137" s="46" t="n">
        <f aca="false">Vulnerability!AE139</f>
        <v>4.8</v>
      </c>
      <c r="AA137" s="46" t="n">
        <f aca="false">Vulnerability!AH139</f>
        <v>0.2</v>
      </c>
      <c r="AB137" s="46" t="n">
        <f aca="false">Vulnerability!AK139</f>
        <v>6</v>
      </c>
      <c r="AC137" s="45" t="n">
        <f aca="false">Vulnerability!AL139</f>
        <v>4.4</v>
      </c>
      <c r="AD137" s="41" t="n">
        <f aca="false">ROUND((10-GEOMEAN(((10-AE137)/10*9+1),((10-AH137)/10*9+1)))/9*10,1)</f>
        <v>7.3</v>
      </c>
      <c r="AE137" s="41" t="n">
        <f aca="false">'Lack of Coping Capacity'!H139</f>
        <v>6.8</v>
      </c>
      <c r="AF137" s="47" t="n">
        <f aca="false">'Lack of Coping Capacity'!D139</f>
        <v>6.7</v>
      </c>
      <c r="AG137" s="47" t="n">
        <f aca="false">'Lack of Coping Capacity'!G139</f>
        <v>6.8</v>
      </c>
      <c r="AH137" s="41" t="n">
        <f aca="false">'Lack of Coping Capacity'!AA139</f>
        <v>7.8</v>
      </c>
      <c r="AI137" s="47" t="n">
        <f aca="false">'Lack of Coping Capacity'!M139</f>
        <v>6.8</v>
      </c>
      <c r="AJ137" s="47" t="n">
        <f aca="false">'Lack of Coping Capacity'!R139</f>
        <v>9.6</v>
      </c>
      <c r="AK137" s="47" t="n">
        <f aca="false">'Lack of Coping Capacity'!Z139</f>
        <v>7.1</v>
      </c>
      <c r="AL137" s="48" t="n">
        <f aca="false">'Imputed and missing data hidden'!BX135</f>
        <v>7</v>
      </c>
      <c r="AM137" s="49" t="n">
        <f aca="false">AL137/51</f>
        <v>0.137254901960784</v>
      </c>
      <c r="AN137" s="48" t="str">
        <f aca="false">IF(Q137&gt;=7,"YES","")</f>
        <v/>
      </c>
      <c r="AO137" s="50" t="n">
        <f aca="false">'Indicator Date hidden2'!BY136</f>
        <v>0.694444444444444</v>
      </c>
    </row>
    <row r="138" customFormat="false" ht="14.5" hidden="false" customHeight="false" outlineLevel="0" collapsed="false">
      <c r="A138" s="40" t="str">
        <f aca="false">'Indicator Data'!A140</f>
        <v>Paraguay</v>
      </c>
      <c r="B138" s="40" t="str">
        <f aca="false">'Indicator Data'!B140</f>
        <v>PRY</v>
      </c>
      <c r="C138" s="41" t="n">
        <f aca="false">ROUND(G138^(1/3)*R138^(1/3)*AD138^(1/3),1)</f>
        <v>2.6</v>
      </c>
      <c r="D138" s="41" t="str">
        <f aca="false">IF(C138&gt;=6.5,"Very High",IF(C138&gt;=5,"High",IF(C138&gt;=3.5,"Medium",IF(C138&gt;=2,"Low","Very Low"))))</f>
        <v>Low</v>
      </c>
      <c r="E138" s="42" t="n">
        <f aca="false">_xlfn.RANK.EQ(C138,C$4:C$194)</f>
        <v>132</v>
      </c>
      <c r="F138" s="43" t="n">
        <f aca="false">VLOOKUP($B138,'Lack of Reliability Index'!$A$2:$H$192,8,0)</f>
        <v>3.01261261261261</v>
      </c>
      <c r="G138" s="41" t="n">
        <f aca="false">ROUND((10-GEOMEAN(((10-H138)/10*9+1),((10-O138)/10*9+1)))/9*10,1)</f>
        <v>1.4</v>
      </c>
      <c r="H138" s="41" t="n">
        <f aca="false">'Hazard &amp; Exposure'!DD140</f>
        <v>2.6</v>
      </c>
      <c r="I138" s="44" t="n">
        <f aca="false">'Hazard &amp; Exposure'!AO140</f>
        <v>0.1</v>
      </c>
      <c r="J138" s="44" t="n">
        <f aca="false">'Hazard &amp; Exposure'!AP140</f>
        <v>4.8</v>
      </c>
      <c r="K138" s="44" t="n">
        <f aca="false">'Hazard &amp; Exposure'!AQ140</f>
        <v>0</v>
      </c>
      <c r="L138" s="44" t="n">
        <f aca="false">'Hazard &amp; Exposure'!AR140</f>
        <v>0</v>
      </c>
      <c r="M138" s="44" t="n">
        <f aca="false">'Hazard &amp; Exposure'!AU140</f>
        <v>3.5</v>
      </c>
      <c r="N138" s="44" t="n">
        <f aca="false">'Hazard &amp; Exposure'!DC140</f>
        <v>5.4</v>
      </c>
      <c r="O138" s="41" t="n">
        <f aca="false">'Hazard &amp; Exposure'!DI140</f>
        <v>0.1</v>
      </c>
      <c r="P138" s="44" t="n">
        <f aca="false">'Hazard &amp; Exposure'!DE140</f>
        <v>0.2</v>
      </c>
      <c r="Q138" s="44" t="n">
        <f aca="false">'Hazard &amp; Exposure'!DH140</f>
        <v>0</v>
      </c>
      <c r="R138" s="41" t="n">
        <f aca="false">ROUND((10-GEOMEAN(((10-S138)/10*9+1),((10-W138)/10*9+1)))/9*10,1)</f>
        <v>2.9</v>
      </c>
      <c r="S138" s="41" t="n">
        <f aca="false">Vulnerability!O140</f>
        <v>3.5</v>
      </c>
      <c r="T138" s="45" t="n">
        <f aca="false">Vulnerability!E140</f>
        <v>4.1</v>
      </c>
      <c r="U138" s="45" t="n">
        <f aca="false">Vulnerability!H140</f>
        <v>5.3</v>
      </c>
      <c r="V138" s="45" t="n">
        <f aca="false">Vulnerability!N140</f>
        <v>0.5</v>
      </c>
      <c r="W138" s="41" t="n">
        <f aca="false">Vulnerability!AM140</f>
        <v>2.3</v>
      </c>
      <c r="X138" s="45" t="n">
        <f aca="false">Vulnerability!T140</f>
        <v>3.1</v>
      </c>
      <c r="Y138" s="46" t="n">
        <f aca="false">Vulnerability!AB140</f>
        <v>1.2</v>
      </c>
      <c r="Z138" s="46" t="n">
        <f aca="false">Vulnerability!AE140</f>
        <v>0.9</v>
      </c>
      <c r="AA138" s="46" t="n">
        <f aca="false">Vulnerability!AH140</f>
        <v>0.4</v>
      </c>
      <c r="AB138" s="46" t="n">
        <f aca="false">Vulnerability!AK140</f>
        <v>2.8</v>
      </c>
      <c r="AC138" s="45" t="n">
        <f aca="false">Vulnerability!AL140</f>
        <v>1.4</v>
      </c>
      <c r="AD138" s="41" t="n">
        <f aca="false">ROUND((10-GEOMEAN(((10-AE138)/10*9+1),((10-AH138)/10*9+1)))/9*10,1)</f>
        <v>4.2</v>
      </c>
      <c r="AE138" s="41" t="n">
        <f aca="false">'Lack of Coping Capacity'!H140</f>
        <v>5.1</v>
      </c>
      <c r="AF138" s="47" t="n">
        <f aca="false">'Lack of Coping Capacity'!D140</f>
        <v>3.7</v>
      </c>
      <c r="AG138" s="47" t="n">
        <f aca="false">'Lack of Coping Capacity'!G140</f>
        <v>6.5</v>
      </c>
      <c r="AH138" s="41" t="n">
        <f aca="false">'Lack of Coping Capacity'!AA140</f>
        <v>3.2</v>
      </c>
      <c r="AI138" s="47" t="n">
        <f aca="false">'Lack of Coping Capacity'!M140</f>
        <v>2.1</v>
      </c>
      <c r="AJ138" s="47" t="n">
        <f aca="false">'Lack of Coping Capacity'!R140</f>
        <v>3</v>
      </c>
      <c r="AK138" s="47" t="n">
        <f aca="false">'Lack of Coping Capacity'!Z140</f>
        <v>4.6</v>
      </c>
      <c r="AL138" s="48" t="n">
        <f aca="false">'Imputed and missing data hidden'!BX136</f>
        <v>4</v>
      </c>
      <c r="AM138" s="49" t="n">
        <f aca="false">AL138/51</f>
        <v>0.0784313725490196</v>
      </c>
      <c r="AN138" s="48" t="str">
        <f aca="false">IF(Q138&gt;=7,"YES","")</f>
        <v/>
      </c>
      <c r="AO138" s="50" t="n">
        <f aca="false">'Indicator Date hidden2'!BY137</f>
        <v>0.364864864864865</v>
      </c>
    </row>
    <row r="139" customFormat="false" ht="14.5" hidden="false" customHeight="false" outlineLevel="0" collapsed="false">
      <c r="A139" s="40" t="str">
        <f aca="false">'Indicator Data'!A141</f>
        <v>Peru</v>
      </c>
      <c r="B139" s="40" t="str">
        <f aca="false">'Indicator Data'!B141</f>
        <v>PER</v>
      </c>
      <c r="C139" s="41" t="n">
        <f aca="false">ROUND(G139^(1/3)*R139^(1/3)*AD139^(1/3),1)</f>
        <v>4.8</v>
      </c>
      <c r="D139" s="41" t="str">
        <f aca="false">IF(C139&gt;=6.5,"Very High",IF(C139&gt;=5,"High",IF(C139&gt;=3.5,"Medium",IF(C139&gt;=2,"Low","Very Low"))))</f>
        <v>Medium</v>
      </c>
      <c r="E139" s="42" t="n">
        <f aca="false">_xlfn.RANK.EQ(C139,C$4:C$194)</f>
        <v>43</v>
      </c>
      <c r="F139" s="43" t="n">
        <f aca="false">VLOOKUP($B139,'Lack of Reliability Index'!$A$2:$H$192,8,0)</f>
        <v>2.21004566210046</v>
      </c>
      <c r="G139" s="41" t="n">
        <f aca="false">ROUND((10-GEOMEAN(((10-H139)/10*9+1),((10-O139)/10*9+1)))/9*10,1)</f>
        <v>4.6</v>
      </c>
      <c r="H139" s="41" t="n">
        <f aca="false">'Hazard &amp; Exposure'!DD141</f>
        <v>7</v>
      </c>
      <c r="I139" s="44" t="n">
        <f aca="false">'Hazard &amp; Exposure'!AO141</f>
        <v>9.9</v>
      </c>
      <c r="J139" s="44" t="n">
        <f aca="false">'Hazard &amp; Exposure'!AP141</f>
        <v>6.4</v>
      </c>
      <c r="K139" s="44" t="n">
        <f aca="false">'Hazard &amp; Exposure'!AQ141</f>
        <v>9.3</v>
      </c>
      <c r="L139" s="44" t="n">
        <f aca="false">'Hazard &amp; Exposure'!AR141</f>
        <v>0</v>
      </c>
      <c r="M139" s="44" t="n">
        <f aca="false">'Hazard &amp; Exposure'!AU141</f>
        <v>4.3</v>
      </c>
      <c r="N139" s="44" t="n">
        <f aca="false">'Hazard &amp; Exposure'!DC141</f>
        <v>5.3</v>
      </c>
      <c r="O139" s="41" t="n">
        <f aca="false">'Hazard &amp; Exposure'!DI141</f>
        <v>0.8</v>
      </c>
      <c r="P139" s="44" t="n">
        <f aca="false">'Hazard &amp; Exposure'!DE141</f>
        <v>1.2</v>
      </c>
      <c r="Q139" s="44" t="n">
        <f aca="false">'Hazard &amp; Exposure'!DH141</f>
        <v>0</v>
      </c>
      <c r="R139" s="41" t="n">
        <f aca="false">ROUND((10-GEOMEAN(((10-S139)/10*9+1),((10-W139)/10*9+1)))/9*10,1)</f>
        <v>5.5</v>
      </c>
      <c r="S139" s="41" t="n">
        <f aca="false">Vulnerability!O141</f>
        <v>3.4</v>
      </c>
      <c r="T139" s="45" t="n">
        <f aca="false">Vulnerability!E141</f>
        <v>4.1</v>
      </c>
      <c r="U139" s="45" t="n">
        <f aca="false">Vulnerability!H141</f>
        <v>5</v>
      </c>
      <c r="V139" s="45" t="n">
        <f aca="false">Vulnerability!N141</f>
        <v>0.4</v>
      </c>
      <c r="W139" s="41" t="n">
        <f aca="false">Vulnerability!AM141</f>
        <v>7</v>
      </c>
      <c r="X139" s="45" t="n">
        <f aca="false">Vulnerability!T141</f>
        <v>9.4</v>
      </c>
      <c r="Y139" s="46" t="n">
        <f aca="false">Vulnerability!AB141</f>
        <v>0.7</v>
      </c>
      <c r="Z139" s="46" t="n">
        <f aca="false">Vulnerability!AE141</f>
        <v>0.8</v>
      </c>
      <c r="AA139" s="46" t="n">
        <f aca="false">Vulnerability!AH141</f>
        <v>0.1</v>
      </c>
      <c r="AB139" s="46" t="n">
        <f aca="false">Vulnerability!AK141</f>
        <v>2.4</v>
      </c>
      <c r="AC139" s="45" t="n">
        <f aca="false">Vulnerability!AL141</f>
        <v>1</v>
      </c>
      <c r="AD139" s="41" t="n">
        <f aca="false">ROUND((10-GEOMEAN(((10-AE139)/10*9+1),((10-AH139)/10*9+1)))/9*10,1)</f>
        <v>4.4</v>
      </c>
      <c r="AE139" s="41" t="n">
        <f aca="false">'Lack of Coping Capacity'!H141</f>
        <v>4.8</v>
      </c>
      <c r="AF139" s="47" t="n">
        <f aca="false">'Lack of Coping Capacity'!D141</f>
        <v>3.6</v>
      </c>
      <c r="AG139" s="47" t="n">
        <f aca="false">'Lack of Coping Capacity'!G141</f>
        <v>6</v>
      </c>
      <c r="AH139" s="41" t="n">
        <f aca="false">'Lack of Coping Capacity'!AA141</f>
        <v>3.9</v>
      </c>
      <c r="AI139" s="47" t="n">
        <f aca="false">'Lack of Coping Capacity'!M141</f>
        <v>2.1</v>
      </c>
      <c r="AJ139" s="47" t="n">
        <f aca="false">'Lack of Coping Capacity'!R141</f>
        <v>4.4</v>
      </c>
      <c r="AK139" s="47" t="n">
        <f aca="false">'Lack of Coping Capacity'!Z141</f>
        <v>5.3</v>
      </c>
      <c r="AL139" s="48" t="n">
        <f aca="false">'Imputed and missing data hidden'!BX137</f>
        <v>5</v>
      </c>
      <c r="AM139" s="49" t="n">
        <f aca="false">AL139/51</f>
        <v>0.0980392156862745</v>
      </c>
      <c r="AN139" s="48" t="str">
        <f aca="false">IF(Q139&gt;=7,"YES","")</f>
        <v/>
      </c>
      <c r="AO139" s="50" t="n">
        <f aca="false">'Indicator Date hidden2'!BY138</f>
        <v>0.164383561643836</v>
      </c>
    </row>
    <row r="140" customFormat="false" ht="14.5" hidden="false" customHeight="false" outlineLevel="0" collapsed="false">
      <c r="A140" s="40" t="str">
        <f aca="false">'Indicator Data'!A142</f>
        <v>Philippines</v>
      </c>
      <c r="B140" s="40" t="str">
        <f aca="false">'Indicator Data'!B142</f>
        <v>PHL</v>
      </c>
      <c r="C140" s="41" t="n">
        <f aca="false">ROUND(G140^(1/3)*R140^(1/3)*AD140^(1/3),1)</f>
        <v>5.2</v>
      </c>
      <c r="D140" s="41" t="str">
        <f aca="false">IF(C140&gt;=6.5,"Very High",IF(C140&gt;=5,"High",IF(C140&gt;=3.5,"Medium",IF(C140&gt;=2,"Low","Very Low"))))</f>
        <v>High</v>
      </c>
      <c r="E140" s="42" t="n">
        <f aca="false">_xlfn.RANK.EQ(C140,C$4:C$194)</f>
        <v>34</v>
      </c>
      <c r="F140" s="43" t="n">
        <f aca="false">VLOOKUP($B140,'Lack of Reliability Index'!$A$2:$H$192,8,0)</f>
        <v>3.04504504504504</v>
      </c>
      <c r="G140" s="41" t="n">
        <f aca="false">ROUND((10-GEOMEAN(((10-H140)/10*9+1),((10-O140)/10*9+1)))/9*10,1)</f>
        <v>7.8</v>
      </c>
      <c r="H140" s="41" t="n">
        <f aca="false">'Hazard &amp; Exposure'!DD142</f>
        <v>8.4</v>
      </c>
      <c r="I140" s="44" t="n">
        <f aca="false">'Hazard &amp; Exposure'!AO142</f>
        <v>10</v>
      </c>
      <c r="J140" s="44" t="n">
        <f aca="false">'Hazard &amp; Exposure'!AP142</f>
        <v>7.2</v>
      </c>
      <c r="K140" s="44" t="n">
        <f aca="false">'Hazard &amp; Exposure'!AQ142</f>
        <v>9.3</v>
      </c>
      <c r="L140" s="44" t="n">
        <f aca="false">'Hazard &amp; Exposure'!AR142</f>
        <v>9.5</v>
      </c>
      <c r="M140" s="44" t="n">
        <f aca="false">'Hazard &amp; Exposure'!AU142</f>
        <v>4.1</v>
      </c>
      <c r="N140" s="44" t="n">
        <f aca="false">'Hazard &amp; Exposure'!DC142</f>
        <v>6.4</v>
      </c>
      <c r="O140" s="41" t="n">
        <f aca="false">'Hazard &amp; Exposure'!DI142</f>
        <v>7</v>
      </c>
      <c r="P140" s="44" t="n">
        <f aca="false">'Hazard &amp; Exposure'!DE142</f>
        <v>9.2</v>
      </c>
      <c r="Q140" s="44" t="n">
        <f aca="false">'Hazard &amp; Exposure'!DH142</f>
        <v>7</v>
      </c>
      <c r="R140" s="41" t="n">
        <f aca="false">ROUND((10-GEOMEAN(((10-S140)/10*9+1),((10-W140)/10*9+1)))/9*10,1)</f>
        <v>4.4</v>
      </c>
      <c r="S140" s="41" t="n">
        <f aca="false">Vulnerability!O142</f>
        <v>3.8</v>
      </c>
      <c r="T140" s="45" t="n">
        <f aca="false">Vulnerability!E142</f>
        <v>4.4</v>
      </c>
      <c r="U140" s="45" t="n">
        <f aca="false">Vulnerability!H142</f>
        <v>5</v>
      </c>
      <c r="V140" s="45" t="n">
        <f aca="false">Vulnerability!N142</f>
        <v>1.2</v>
      </c>
      <c r="W140" s="41" t="n">
        <f aca="false">Vulnerability!AM142</f>
        <v>4.9</v>
      </c>
      <c r="X140" s="45" t="n">
        <f aca="false">Vulnerability!T142</f>
        <v>5.1</v>
      </c>
      <c r="Y140" s="46" t="n">
        <f aca="false">Vulnerability!AB142</f>
        <v>3.8</v>
      </c>
      <c r="Z140" s="46" t="n">
        <f aca="false">Vulnerability!AE142</f>
        <v>3.1</v>
      </c>
      <c r="AA140" s="46" t="n">
        <f aca="false">Vulnerability!AH142</f>
        <v>7.9</v>
      </c>
      <c r="AB140" s="46" t="n">
        <f aca="false">Vulnerability!AK142</f>
        <v>1.6</v>
      </c>
      <c r="AC140" s="45" t="n">
        <f aca="false">Vulnerability!AL142</f>
        <v>4.6</v>
      </c>
      <c r="AD140" s="41" t="n">
        <f aca="false">ROUND((10-GEOMEAN(((10-AE140)/10*9+1),((10-AH140)/10*9+1)))/9*10,1)</f>
        <v>4.1</v>
      </c>
      <c r="AE140" s="41" t="n">
        <f aca="false">'Lack of Coping Capacity'!H142</f>
        <v>4.7</v>
      </c>
      <c r="AF140" s="47" t="n">
        <f aca="false">'Lack of Coping Capacity'!D142</f>
        <v>3.5</v>
      </c>
      <c r="AG140" s="47" t="n">
        <f aca="false">'Lack of Coping Capacity'!G142</f>
        <v>5.8</v>
      </c>
      <c r="AH140" s="41" t="n">
        <f aca="false">'Lack of Coping Capacity'!AA142</f>
        <v>3.4</v>
      </c>
      <c r="AI140" s="47" t="n">
        <f aca="false">'Lack of Coping Capacity'!M142</f>
        <v>2.4</v>
      </c>
      <c r="AJ140" s="47" t="n">
        <f aca="false">'Lack of Coping Capacity'!R142</f>
        <v>2.7</v>
      </c>
      <c r="AK140" s="47" t="n">
        <f aca="false">'Lack of Coping Capacity'!Z142</f>
        <v>5.1</v>
      </c>
      <c r="AL140" s="48" t="n">
        <f aca="false">'Imputed and missing data hidden'!BX138</f>
        <v>4</v>
      </c>
      <c r="AM140" s="49" t="n">
        <f aca="false">AL140/51</f>
        <v>0.0784313725490196</v>
      </c>
      <c r="AN140" s="48" t="str">
        <f aca="false">IF(Q140&gt;=7,"YES","")</f>
        <v>YES</v>
      </c>
      <c r="AO140" s="50" t="n">
        <f aca="false">'Indicator Date hidden2'!BY139</f>
        <v>0.256756756756757</v>
      </c>
    </row>
    <row r="141" customFormat="false" ht="14.5" hidden="false" customHeight="false" outlineLevel="0" collapsed="false">
      <c r="A141" s="40" t="str">
        <f aca="false">'Indicator Data'!A143</f>
        <v>Poland</v>
      </c>
      <c r="B141" s="40" t="str">
        <f aca="false">'Indicator Data'!B143</f>
        <v>POL</v>
      </c>
      <c r="C141" s="41" t="n">
        <f aca="false">ROUND(G141^(1/3)*R141^(1/3)*AD141^(1/3),1)</f>
        <v>2.5</v>
      </c>
      <c r="D141" s="41" t="str">
        <f aca="false">IF(C141&gt;=6.5,"Very High",IF(C141&gt;=5,"High",IF(C141&gt;=3.5,"Medium",IF(C141&gt;=2,"Low","Very Low"))))</f>
        <v>Low</v>
      </c>
      <c r="E141" s="42" t="n">
        <f aca="false">_xlfn.RANK.EQ(C141,C$4:C$194)</f>
        <v>139</v>
      </c>
      <c r="F141" s="43" t="n">
        <f aca="false">VLOOKUP($B141,'Lack of Reliability Index'!$A$2:$H$192,8,0)</f>
        <v>5.4949494949495</v>
      </c>
      <c r="G141" s="41" t="n">
        <f aca="false">ROUND((10-GEOMEAN(((10-H141)/10*9+1),((10-O141)/10*9+1)))/9*10,1)</f>
        <v>1.3</v>
      </c>
      <c r="H141" s="41" t="n">
        <f aca="false">'Hazard &amp; Exposure'!DD143</f>
        <v>2.3</v>
      </c>
      <c r="I141" s="44" t="n">
        <f aca="false">'Hazard &amp; Exposure'!AO143</f>
        <v>1.3</v>
      </c>
      <c r="J141" s="44" t="n">
        <f aca="false">'Hazard &amp; Exposure'!AP143</f>
        <v>6.1</v>
      </c>
      <c r="K141" s="44" t="n">
        <f aca="false">'Hazard &amp; Exposure'!AQ143</f>
        <v>0</v>
      </c>
      <c r="L141" s="44" t="n">
        <f aca="false">'Hazard &amp; Exposure'!AR143</f>
        <v>0</v>
      </c>
      <c r="M141" s="44" t="n">
        <f aca="false">'Hazard &amp; Exposure'!AU143</f>
        <v>2.7</v>
      </c>
      <c r="N141" s="44" t="n">
        <f aca="false">'Hazard &amp; Exposure'!DC143</f>
        <v>2.1</v>
      </c>
      <c r="O141" s="41" t="n">
        <f aca="false">'Hazard &amp; Exposure'!DI143</f>
        <v>0.1</v>
      </c>
      <c r="P141" s="44" t="n">
        <f aca="false">'Hazard &amp; Exposure'!DE143</f>
        <v>0.1</v>
      </c>
      <c r="Q141" s="44" t="n">
        <f aca="false">'Hazard &amp; Exposure'!DH143</f>
        <v>0</v>
      </c>
      <c r="R141" s="41" t="n">
        <f aca="false">ROUND((10-GEOMEAN(((10-S141)/10*9+1),((10-W141)/10*9+1)))/9*10,1)</f>
        <v>3.9</v>
      </c>
      <c r="S141" s="41" t="n">
        <f aca="false">Vulnerability!O143</f>
        <v>0.6</v>
      </c>
      <c r="T141" s="45" t="n">
        <f aca="false">Vulnerability!E143</f>
        <v>0.4</v>
      </c>
      <c r="U141" s="45" t="n">
        <f aca="false">Vulnerability!H143</f>
        <v>1.4</v>
      </c>
      <c r="V141" s="45" t="n">
        <f aca="false">Vulnerability!N143</f>
        <v>0.3</v>
      </c>
      <c r="W141" s="41" t="n">
        <f aca="false">Vulnerability!AM143</f>
        <v>6.1</v>
      </c>
      <c r="X141" s="45" t="n">
        <f aca="false">Vulnerability!T143</f>
        <v>8.8</v>
      </c>
      <c r="Y141" s="46" t="n">
        <f aca="false">Vulnerability!AB143</f>
        <v>0.1</v>
      </c>
      <c r="Z141" s="46" t="n">
        <f aca="false">Vulnerability!AE143</f>
        <v>0.3</v>
      </c>
      <c r="AA141" s="46" t="n">
        <f aca="false">Vulnerability!AH143</f>
        <v>0</v>
      </c>
      <c r="AB141" s="46" t="n">
        <f aca="false">Vulnerability!AK143</f>
        <v>0.7</v>
      </c>
      <c r="AC141" s="45" t="n">
        <f aca="false">Vulnerability!AL143</f>
        <v>0.3</v>
      </c>
      <c r="AD141" s="41" t="n">
        <f aca="false">ROUND((10-GEOMEAN(((10-AE141)/10*9+1),((10-AH141)/10*9+1)))/9*10,1)</f>
        <v>3</v>
      </c>
      <c r="AE141" s="41" t="n">
        <f aca="false">'Lack of Coping Capacity'!H143</f>
        <v>4.3</v>
      </c>
      <c r="AF141" s="47" t="n">
        <f aca="false">'Lack of Coping Capacity'!D143</f>
        <v>4.3</v>
      </c>
      <c r="AG141" s="47" t="n">
        <f aca="false">'Lack of Coping Capacity'!G143</f>
        <v>4.3</v>
      </c>
      <c r="AH141" s="41" t="n">
        <f aca="false">'Lack of Coping Capacity'!AA143</f>
        <v>1.4</v>
      </c>
      <c r="AI141" s="47" t="n">
        <f aca="false">'Lack of Coping Capacity'!M143</f>
        <v>1.8</v>
      </c>
      <c r="AJ141" s="47" t="n">
        <f aca="false">'Lack of Coping Capacity'!R143</f>
        <v>0</v>
      </c>
      <c r="AK141" s="47" t="n">
        <f aca="false">'Lack of Coping Capacity'!Z143</f>
        <v>2.4</v>
      </c>
      <c r="AL141" s="48" t="n">
        <f aca="false">'Imputed and missing data hidden'!BX139</f>
        <v>10</v>
      </c>
      <c r="AM141" s="49" t="n">
        <f aca="false">AL141/51</f>
        <v>0.196078431372549</v>
      </c>
      <c r="AN141" s="48" t="str">
        <f aca="false">IF(Q141&gt;=7,"YES","")</f>
        <v/>
      </c>
      <c r="AO141" s="50" t="n">
        <f aca="false">'Indicator Date hidden2'!BY140</f>
        <v>0.53030303030303</v>
      </c>
    </row>
    <row r="142" customFormat="false" ht="14.5" hidden="false" customHeight="false" outlineLevel="0" collapsed="false">
      <c r="A142" s="40" t="str">
        <f aca="false">'Indicator Data'!A144</f>
        <v>Portugal</v>
      </c>
      <c r="B142" s="40" t="str">
        <f aca="false">'Indicator Data'!B144</f>
        <v>PRT</v>
      </c>
      <c r="C142" s="41" t="n">
        <f aca="false">ROUND(G142^(1/3)*R142^(1/3)*AD142^(1/3),1)</f>
        <v>2</v>
      </c>
      <c r="D142" s="41" t="str">
        <f aca="false">IF(C142&gt;=6.5,"Very High",IF(C142&gt;=5,"High",IF(C142&gt;=3.5,"Medium",IF(C142&gt;=2,"Low","Very Low"))))</f>
        <v>Low</v>
      </c>
      <c r="E142" s="42" t="n">
        <f aca="false">_xlfn.RANK.EQ(C142,C$4:C$194)</f>
        <v>156</v>
      </c>
      <c r="F142" s="43" t="n">
        <f aca="false">VLOOKUP($B142,'Lack of Reliability Index'!$A$2:$H$192,8,0)</f>
        <v>3.2</v>
      </c>
      <c r="G142" s="41" t="n">
        <f aca="false">ROUND((10-GEOMEAN(((10-H142)/10*9+1),((10-O142)/10*9+1)))/9*10,1)</f>
        <v>1.9</v>
      </c>
      <c r="H142" s="41" t="n">
        <f aca="false">'Hazard &amp; Exposure'!DD144</f>
        <v>3.4</v>
      </c>
      <c r="I142" s="44" t="n">
        <f aca="false">'Hazard &amp; Exposure'!AO144</f>
        <v>3.7</v>
      </c>
      <c r="J142" s="44" t="n">
        <f aca="false">'Hazard &amp; Exposure'!AP144</f>
        <v>3.7</v>
      </c>
      <c r="K142" s="44" t="n">
        <f aca="false">'Hazard &amp; Exposure'!AQ144</f>
        <v>6.2</v>
      </c>
      <c r="L142" s="44" t="n">
        <f aca="false">'Hazard &amp; Exposure'!AR144</f>
        <v>0.3</v>
      </c>
      <c r="M142" s="44" t="n">
        <f aca="false">'Hazard &amp; Exposure'!AU144</f>
        <v>2.9</v>
      </c>
      <c r="N142" s="44" t="n">
        <f aca="false">'Hazard &amp; Exposure'!DC144</f>
        <v>2</v>
      </c>
      <c r="O142" s="41" t="n">
        <f aca="false">'Hazard &amp; Exposure'!DI144</f>
        <v>0.1</v>
      </c>
      <c r="P142" s="44" t="n">
        <f aca="false">'Hazard &amp; Exposure'!DE144</f>
        <v>0.1</v>
      </c>
      <c r="Q142" s="44" t="n">
        <f aca="false">'Hazard &amp; Exposure'!DH144</f>
        <v>0</v>
      </c>
      <c r="R142" s="41" t="n">
        <f aca="false">ROUND((10-GEOMEAN(((10-S142)/10*9+1),((10-W142)/10*9+1)))/9*10,1)</f>
        <v>2.1</v>
      </c>
      <c r="S142" s="41" t="n">
        <f aca="false">Vulnerability!O144</f>
        <v>0.8</v>
      </c>
      <c r="T142" s="45" t="n">
        <f aca="false">Vulnerability!E144</f>
        <v>0.7</v>
      </c>
      <c r="U142" s="45" t="n">
        <f aca="false">Vulnerability!H144</f>
        <v>1.5</v>
      </c>
      <c r="V142" s="45" t="n">
        <f aca="false">Vulnerability!N144</f>
        <v>0.1</v>
      </c>
      <c r="W142" s="41" t="n">
        <f aca="false">Vulnerability!AM144</f>
        <v>3.2</v>
      </c>
      <c r="X142" s="45" t="n">
        <f aca="false">Vulnerability!T144</f>
        <v>5.3</v>
      </c>
      <c r="Y142" s="46" t="n">
        <f aca="false">Vulnerability!AB144</f>
        <v>0.3</v>
      </c>
      <c r="Z142" s="46" t="n">
        <f aca="false">Vulnerability!AE144</f>
        <v>0.2</v>
      </c>
      <c r="AA142" s="46" t="n">
        <f aca="false">Vulnerability!AH144</f>
        <v>0</v>
      </c>
      <c r="AB142" s="46" t="n">
        <f aca="false">Vulnerability!AK144</f>
        <v>0.8</v>
      </c>
      <c r="AC142" s="45" t="n">
        <f aca="false">Vulnerability!AL144</f>
        <v>0.3</v>
      </c>
      <c r="AD142" s="41" t="n">
        <f aca="false">ROUND((10-GEOMEAN(((10-AE142)/10*9+1),((10-AH142)/10*9+1)))/9*10,1)</f>
        <v>2</v>
      </c>
      <c r="AE142" s="41" t="n">
        <f aca="false">'Lack of Coping Capacity'!H144</f>
        <v>3</v>
      </c>
      <c r="AF142" s="47" t="n">
        <f aca="false">'Lack of Coping Capacity'!D144</f>
        <v>2.6</v>
      </c>
      <c r="AG142" s="47" t="n">
        <f aca="false">'Lack of Coping Capacity'!G144</f>
        <v>3.4</v>
      </c>
      <c r="AH142" s="41" t="n">
        <f aca="false">'Lack of Coping Capacity'!AA144</f>
        <v>0.8</v>
      </c>
      <c r="AI142" s="47" t="n">
        <f aca="false">'Lack of Coping Capacity'!M144</f>
        <v>1.8</v>
      </c>
      <c r="AJ142" s="47" t="n">
        <f aca="false">'Lack of Coping Capacity'!R144</f>
        <v>0</v>
      </c>
      <c r="AK142" s="47" t="n">
        <f aca="false">'Lack of Coping Capacity'!Z144</f>
        <v>0.5</v>
      </c>
      <c r="AL142" s="48" t="n">
        <f aca="false">'Imputed and missing data hidden'!BX140</f>
        <v>7</v>
      </c>
      <c r="AM142" s="49" t="n">
        <f aca="false">AL142/51</f>
        <v>0.137254901960784</v>
      </c>
      <c r="AN142" s="48" t="str">
        <f aca="false">IF(Q142&gt;=7,"YES","")</f>
        <v/>
      </c>
      <c r="AO142" s="50" t="n">
        <f aca="false">'Indicator Date hidden2'!BY141</f>
        <v>0.25</v>
      </c>
    </row>
    <row r="143" customFormat="false" ht="14.5" hidden="false" customHeight="false" outlineLevel="0" collapsed="false">
      <c r="A143" s="40" t="str">
        <f aca="false">'Indicator Data'!A145</f>
        <v>Qatar</v>
      </c>
      <c r="B143" s="40" t="str">
        <f aca="false">'Indicator Data'!B145</f>
        <v>QAT</v>
      </c>
      <c r="C143" s="41" t="n">
        <f aca="false">ROUND(G143^(1/3)*R143^(1/3)*AD143^(1/3),1)</f>
        <v>1.4</v>
      </c>
      <c r="D143" s="41" t="str">
        <f aca="false">IF(C143&gt;=6.5,"Very High",IF(C143&gt;=5,"High",IF(C143&gt;=3.5,"Medium",IF(C143&gt;=2,"Low","Very Low"))))</f>
        <v>Very Low</v>
      </c>
      <c r="E143" s="42" t="n">
        <f aca="false">_xlfn.RANK.EQ(C143,C$4:C$194)</f>
        <v>180</v>
      </c>
      <c r="F143" s="43" t="n">
        <f aca="false">VLOOKUP($B143,'Lack of Reliability Index'!$A$2:$H$192,8,0)</f>
        <v>3.96666666666667</v>
      </c>
      <c r="G143" s="41" t="n">
        <f aca="false">ROUND((10-GEOMEAN(((10-H143)/10*9+1),((10-O143)/10*9+1)))/9*10,1)</f>
        <v>0.9</v>
      </c>
      <c r="H143" s="41" t="n">
        <f aca="false">'Hazard &amp; Exposure'!DD145</f>
        <v>1.7</v>
      </c>
      <c r="I143" s="44" t="n">
        <f aca="false">'Hazard &amp; Exposure'!AO145</f>
        <v>0.1</v>
      </c>
      <c r="J143" s="44" t="n">
        <f aca="false">'Hazard &amp; Exposure'!AP145</f>
        <v>0</v>
      </c>
      <c r="K143" s="44" t="n">
        <f aca="false">'Hazard &amp; Exposure'!AQ145</f>
        <v>1.6</v>
      </c>
      <c r="L143" s="44" t="n">
        <f aca="false">'Hazard &amp; Exposure'!AR145</f>
        <v>0</v>
      </c>
      <c r="M143" s="44" t="n">
        <f aca="false">'Hazard &amp; Exposure'!AU145</f>
        <v>4.3</v>
      </c>
      <c r="N143" s="44" t="n">
        <f aca="false">'Hazard &amp; Exposure'!DC145</f>
        <v>3.1</v>
      </c>
      <c r="O143" s="41" t="n">
        <f aca="false">'Hazard &amp; Exposure'!DI145</f>
        <v>0.1</v>
      </c>
      <c r="P143" s="44" t="n">
        <f aca="false">'Hazard &amp; Exposure'!DE145</f>
        <v>0.1</v>
      </c>
      <c r="Q143" s="44" t="n">
        <f aca="false">'Hazard &amp; Exposure'!DH145</f>
        <v>0</v>
      </c>
      <c r="R143" s="41" t="n">
        <f aca="false">ROUND((10-GEOMEAN(((10-S143)/10*9+1),((10-W143)/10*9+1)))/9*10,1)</f>
        <v>1</v>
      </c>
      <c r="S143" s="41" t="n">
        <f aca="false">Vulnerability!O145</f>
        <v>1.2</v>
      </c>
      <c r="T143" s="45" t="n">
        <f aca="false">Vulnerability!E145</f>
        <v>1</v>
      </c>
      <c r="U143" s="45" t="n">
        <f aca="false">Vulnerability!H145</f>
        <v>2.5</v>
      </c>
      <c r="V143" s="45" t="n">
        <f aca="false">Vulnerability!N145</f>
        <v>0.1</v>
      </c>
      <c r="W143" s="41" t="n">
        <f aca="false">Vulnerability!AM145</f>
        <v>0.8</v>
      </c>
      <c r="X143" s="45" t="n">
        <f aca="false">Vulnerability!T145</f>
        <v>1.1</v>
      </c>
      <c r="Y143" s="46" t="n">
        <f aca="false">Vulnerability!AB145</f>
        <v>0.3</v>
      </c>
      <c r="Z143" s="46" t="n">
        <f aca="false">Vulnerability!AE145</f>
        <v>0.4</v>
      </c>
      <c r="AA143" s="46" t="n">
        <f aca="false">Vulnerability!AH145</f>
        <v>0</v>
      </c>
      <c r="AB143" s="46" t="n">
        <f aca="false">Vulnerability!AK145</f>
        <v>1.4</v>
      </c>
      <c r="AC143" s="45" t="n">
        <f aca="false">Vulnerability!AL145</f>
        <v>0.5</v>
      </c>
      <c r="AD143" s="41" t="n">
        <f aca="false">ROUND((10-GEOMEAN(((10-AE143)/10*9+1),((10-AH143)/10*9+1)))/9*10,1)</f>
        <v>2.9</v>
      </c>
      <c r="AE143" s="41" t="n">
        <f aca="false">'Lack of Coping Capacity'!H145</f>
        <v>4.1</v>
      </c>
      <c r="AF143" s="47" t="n">
        <f aca="false">'Lack of Coping Capacity'!D145</f>
        <v>4.7</v>
      </c>
      <c r="AG143" s="47" t="n">
        <f aca="false">'Lack of Coping Capacity'!G145</f>
        <v>3.5</v>
      </c>
      <c r="AH143" s="41" t="n">
        <f aca="false">'Lack of Coping Capacity'!AA145</f>
        <v>1.6</v>
      </c>
      <c r="AI143" s="47" t="n">
        <f aca="false">'Lack of Coping Capacity'!M145</f>
        <v>1.2</v>
      </c>
      <c r="AJ143" s="47" t="n">
        <f aca="false">'Lack of Coping Capacity'!R145</f>
        <v>0.2</v>
      </c>
      <c r="AK143" s="47" t="n">
        <f aca="false">'Lack of Coping Capacity'!Z145</f>
        <v>3.5</v>
      </c>
      <c r="AL143" s="48" t="n">
        <f aca="false">'Imputed and missing data hidden'!BX141</f>
        <v>13</v>
      </c>
      <c r="AM143" s="49" t="n">
        <f aca="false">AL143/51</f>
        <v>0.254901960784314</v>
      </c>
      <c r="AN143" s="48" t="str">
        <f aca="false">IF(Q143&gt;=7,"YES","")</f>
        <v/>
      </c>
      <c r="AO143" s="50" t="n">
        <f aca="false">'Indicator Date hidden2'!BY142</f>
        <v>0.09375</v>
      </c>
    </row>
    <row r="144" customFormat="false" ht="14.5" hidden="false" customHeight="false" outlineLevel="0" collapsed="false">
      <c r="A144" s="40" t="str">
        <f aca="false">'Indicator Data'!A146</f>
        <v>Romania</v>
      </c>
      <c r="B144" s="40" t="str">
        <f aca="false">'Indicator Data'!B146</f>
        <v>ROU</v>
      </c>
      <c r="C144" s="41" t="n">
        <f aca="false">ROUND(G144^(1/3)*R144^(1/3)*AD144^(1/3),1)</f>
        <v>2.7</v>
      </c>
      <c r="D144" s="41" t="str">
        <f aca="false">IF(C144&gt;=6.5,"Very High",IF(C144&gt;=5,"High",IF(C144&gt;=3.5,"Medium",IF(C144&gt;=2,"Low","Very Low"))))</f>
        <v>Low</v>
      </c>
      <c r="E144" s="42" t="n">
        <f aca="false">_xlfn.RANK.EQ(C144,C$4:C$194)</f>
        <v>127</v>
      </c>
      <c r="F144" s="43" t="n">
        <f aca="false">VLOOKUP($B144,'Lack of Reliability Index'!$A$2:$H$192,8,0)</f>
        <v>3.3273631840796</v>
      </c>
      <c r="G144" s="41" t="n">
        <f aca="false">ROUND((10-GEOMEAN(((10-H144)/10*9+1),((10-O144)/10*9+1)))/9*10,1)</f>
        <v>2.3</v>
      </c>
      <c r="H144" s="41" t="n">
        <f aca="false">'Hazard &amp; Exposure'!DD146</f>
        <v>4.1</v>
      </c>
      <c r="I144" s="44" t="n">
        <f aca="false">'Hazard &amp; Exposure'!AO146</f>
        <v>6.6</v>
      </c>
      <c r="J144" s="44" t="n">
        <f aca="false">'Hazard &amp; Exposure'!AP146</f>
        <v>7</v>
      </c>
      <c r="K144" s="44" t="n">
        <f aca="false">'Hazard &amp; Exposure'!AQ146</f>
        <v>0</v>
      </c>
      <c r="L144" s="44" t="n">
        <f aca="false">'Hazard &amp; Exposure'!AR146</f>
        <v>0</v>
      </c>
      <c r="M144" s="44" t="n">
        <f aca="false">'Hazard &amp; Exposure'!AU146</f>
        <v>2.7</v>
      </c>
      <c r="N144" s="44" t="n">
        <f aca="false">'Hazard &amp; Exposure'!DC146</f>
        <v>4.7</v>
      </c>
      <c r="O144" s="41" t="n">
        <f aca="false">'Hazard &amp; Exposure'!DI146</f>
        <v>0.1</v>
      </c>
      <c r="P144" s="44" t="n">
        <f aca="false">'Hazard &amp; Exposure'!DE146</f>
        <v>0.2</v>
      </c>
      <c r="Q144" s="44" t="n">
        <f aca="false">'Hazard &amp; Exposure'!DH146</f>
        <v>0</v>
      </c>
      <c r="R144" s="41" t="n">
        <f aca="false">ROUND((10-GEOMEAN(((10-S144)/10*9+1),((10-W144)/10*9+1)))/9*10,1)</f>
        <v>2.5</v>
      </c>
      <c r="S144" s="41" t="n">
        <f aca="false">Vulnerability!O146</f>
        <v>1.6</v>
      </c>
      <c r="T144" s="45" t="n">
        <f aca="false">Vulnerability!E146</f>
        <v>1.4</v>
      </c>
      <c r="U144" s="45" t="n">
        <f aca="false">Vulnerability!H146</f>
        <v>3.1</v>
      </c>
      <c r="V144" s="45" t="n">
        <f aca="false">Vulnerability!N146</f>
        <v>0.6</v>
      </c>
      <c r="W144" s="41" t="n">
        <f aca="false">Vulnerability!AM146</f>
        <v>3.4</v>
      </c>
      <c r="X144" s="45" t="n">
        <f aca="false">Vulnerability!T146</f>
        <v>5.6</v>
      </c>
      <c r="Y144" s="46" t="n">
        <f aca="false">Vulnerability!AB146</f>
        <v>0.5</v>
      </c>
      <c r="Z144" s="46" t="n">
        <f aca="false">Vulnerability!AE146</f>
        <v>0.5</v>
      </c>
      <c r="AA144" s="46" t="n">
        <f aca="false">Vulnerability!AH146</f>
        <v>0</v>
      </c>
      <c r="AB144" s="46" t="n">
        <f aca="false">Vulnerability!AK146</f>
        <v>0.4</v>
      </c>
      <c r="AC144" s="45" t="n">
        <f aca="false">Vulnerability!AL146</f>
        <v>0.4</v>
      </c>
      <c r="AD144" s="41" t="n">
        <f aca="false">ROUND((10-GEOMEAN(((10-AE144)/10*9+1),((10-AH144)/10*9+1)))/9*10,1)</f>
        <v>3.4</v>
      </c>
      <c r="AE144" s="41" t="n">
        <f aca="false">'Lack of Coping Capacity'!H146</f>
        <v>4.7</v>
      </c>
      <c r="AF144" s="47" t="n">
        <f aca="false">'Lack of Coping Capacity'!D146</f>
        <v>3.8</v>
      </c>
      <c r="AG144" s="47" t="n">
        <f aca="false">'Lack of Coping Capacity'!G146</f>
        <v>5.6</v>
      </c>
      <c r="AH144" s="41" t="n">
        <f aca="false">'Lack of Coping Capacity'!AA146</f>
        <v>1.8</v>
      </c>
      <c r="AI144" s="47" t="n">
        <f aca="false">'Lack of Coping Capacity'!M146</f>
        <v>1.7</v>
      </c>
      <c r="AJ144" s="47" t="n">
        <f aca="false">'Lack of Coping Capacity'!R146</f>
        <v>0.9</v>
      </c>
      <c r="AK144" s="47" t="n">
        <f aca="false">'Lack of Coping Capacity'!Z146</f>
        <v>2.8</v>
      </c>
      <c r="AL144" s="48" t="n">
        <f aca="false">'Imputed and missing data hidden'!BX142</f>
        <v>8</v>
      </c>
      <c r="AM144" s="49" t="n">
        <f aca="false">AL144/51</f>
        <v>0.156862745098039</v>
      </c>
      <c r="AN144" s="48" t="str">
        <f aca="false">IF(Q144&gt;=7,"YES","")</f>
        <v/>
      </c>
      <c r="AO144" s="50" t="n">
        <f aca="false">'Indicator Date hidden2'!BY143</f>
        <v>0.223880597014925</v>
      </c>
    </row>
    <row r="145" customFormat="false" ht="14.5" hidden="false" customHeight="false" outlineLevel="0" collapsed="false">
      <c r="A145" s="40" t="str">
        <f aca="false">'Indicator Data'!A147</f>
        <v>Russian Federation</v>
      </c>
      <c r="B145" s="40" t="str">
        <f aca="false">'Indicator Data'!B147</f>
        <v>RUS</v>
      </c>
      <c r="C145" s="41" t="n">
        <f aca="false">ROUND(G145^(1/3)*R145^(1/3)*AD145^(1/3),1)</f>
        <v>4.1</v>
      </c>
      <c r="D145" s="41" t="str">
        <f aca="false">IF(C145&gt;=6.5,"Very High",IF(C145&gt;=5,"High",IF(C145&gt;=3.5,"Medium",IF(C145&gt;=2,"Low","Very Low"))))</f>
        <v>Medium</v>
      </c>
      <c r="E145" s="42" t="n">
        <f aca="false">_xlfn.RANK.EQ(C145,C$4:C$194)</f>
        <v>71</v>
      </c>
      <c r="F145" s="43" t="n">
        <f aca="false">VLOOKUP($B145,'Lack of Reliability Index'!$A$2:$H$192,8,0)</f>
        <v>4.26666666666667</v>
      </c>
      <c r="G145" s="41" t="n">
        <f aca="false">ROUND((10-GEOMEAN(((10-H145)/10*9+1),((10-O145)/10*9+1)))/9*10,1)</f>
        <v>4.4</v>
      </c>
      <c r="H145" s="41" t="n">
        <f aca="false">'Hazard &amp; Exposure'!DD147</f>
        <v>5.7</v>
      </c>
      <c r="I145" s="44" t="n">
        <f aca="false">'Hazard &amp; Exposure'!AO147</f>
        <v>5.1</v>
      </c>
      <c r="J145" s="44" t="n">
        <f aca="false">'Hazard &amp; Exposure'!AP147</f>
        <v>8.4</v>
      </c>
      <c r="K145" s="44" t="n">
        <f aca="false">'Hazard &amp; Exposure'!AQ147</f>
        <v>5.5</v>
      </c>
      <c r="L145" s="44" t="n">
        <f aca="false">'Hazard &amp; Exposure'!AR147</f>
        <v>3.8</v>
      </c>
      <c r="M145" s="44" t="n">
        <f aca="false">'Hazard &amp; Exposure'!AU147</f>
        <v>6.1</v>
      </c>
      <c r="N145" s="44" t="n">
        <f aca="false">'Hazard &amp; Exposure'!DC147</f>
        <v>3.2</v>
      </c>
      <c r="O145" s="41" t="n">
        <f aca="false">'Hazard &amp; Exposure'!DI147</f>
        <v>2.7</v>
      </c>
      <c r="P145" s="44" t="n">
        <f aca="false">'Hazard &amp; Exposure'!DE147</f>
        <v>3.9</v>
      </c>
      <c r="Q145" s="44" t="n">
        <f aca="false">'Hazard &amp; Exposure'!DH147</f>
        <v>0</v>
      </c>
      <c r="R145" s="41" t="n">
        <f aca="false">ROUND((10-GEOMEAN(((10-S145)/10*9+1),((10-W145)/10*9+1)))/9*10,1)</f>
        <v>3.6</v>
      </c>
      <c r="S145" s="41" t="n">
        <f aca="false">Vulnerability!O147</f>
        <v>1.5</v>
      </c>
      <c r="T145" s="45" t="n">
        <f aca="false">Vulnerability!E147</f>
        <v>1.5</v>
      </c>
      <c r="U145" s="45" t="n">
        <f aca="false">Vulnerability!H147</f>
        <v>2.9</v>
      </c>
      <c r="V145" s="45" t="n">
        <f aca="false">Vulnerability!N147</f>
        <v>0.1</v>
      </c>
      <c r="W145" s="41" t="n">
        <f aca="false">Vulnerability!AM147</f>
        <v>5.3</v>
      </c>
      <c r="X145" s="45" t="n">
        <f aca="false">Vulnerability!T147</f>
        <v>8</v>
      </c>
      <c r="Y145" s="46" t="n">
        <f aca="false">Vulnerability!AB147</f>
        <v>0.4</v>
      </c>
      <c r="Z145" s="46" t="n">
        <f aca="false">Vulnerability!AE147</f>
        <v>0.4</v>
      </c>
      <c r="AA145" s="46" t="n">
        <f aca="false">Vulnerability!AH147</f>
        <v>0</v>
      </c>
      <c r="AB145" s="46" t="n">
        <f aca="false">Vulnerability!AK147</f>
        <v>0.9</v>
      </c>
      <c r="AC145" s="45" t="n">
        <f aca="false">Vulnerability!AL147</f>
        <v>0.4</v>
      </c>
      <c r="AD145" s="41" t="n">
        <f aca="false">ROUND((10-GEOMEAN(((10-AE145)/10*9+1),((10-AH145)/10*9+1)))/9*10,1)</f>
        <v>4.3</v>
      </c>
      <c r="AE145" s="41" t="n">
        <f aca="false">'Lack of Coping Capacity'!H147</f>
        <v>6</v>
      </c>
      <c r="AF145" s="47" t="str">
        <f aca="false">'Lack of Coping Capacity'!D147</f>
        <v>x</v>
      </c>
      <c r="AG145" s="47" t="n">
        <f aca="false">'Lack of Coping Capacity'!G147</f>
        <v>6</v>
      </c>
      <c r="AH145" s="41" t="n">
        <f aca="false">'Lack of Coping Capacity'!AA147</f>
        <v>2</v>
      </c>
      <c r="AI145" s="47" t="n">
        <f aca="false">'Lack of Coping Capacity'!M147</f>
        <v>0.9</v>
      </c>
      <c r="AJ145" s="47" t="n">
        <f aca="false">'Lack of Coping Capacity'!R147</f>
        <v>3.6</v>
      </c>
      <c r="AK145" s="47" t="n">
        <f aca="false">'Lack of Coping Capacity'!Z147</f>
        <v>1.4</v>
      </c>
      <c r="AL145" s="48" t="n">
        <f aca="false">'Imputed and missing data hidden'!BX143</f>
        <v>12</v>
      </c>
      <c r="AM145" s="49" t="n">
        <f aca="false">AL145/51</f>
        <v>0.235294117647059</v>
      </c>
      <c r="AN145" s="48" t="str">
        <f aca="false">IF(Q145&gt;=7,"YES","")</f>
        <v/>
      </c>
      <c r="AO145" s="50" t="n">
        <f aca="false">'Indicator Date hidden2'!BY144</f>
        <v>0.2</v>
      </c>
    </row>
    <row r="146" customFormat="false" ht="14.5" hidden="false" customHeight="false" outlineLevel="0" collapsed="false">
      <c r="A146" s="40" t="str">
        <f aca="false">'Indicator Data'!A148</f>
        <v>Rwanda</v>
      </c>
      <c r="B146" s="40" t="str">
        <f aca="false">'Indicator Data'!B148</f>
        <v>RWA</v>
      </c>
      <c r="C146" s="41" t="n">
        <f aca="false">ROUND(G146^(1/3)*R146^(1/3)*AD146^(1/3),1)</f>
        <v>4.5</v>
      </c>
      <c r="D146" s="41" t="str">
        <f aca="false">IF(C146&gt;=6.5,"Very High",IF(C146&gt;=5,"High",IF(C146&gt;=3.5,"Medium",IF(C146&gt;=2,"Low","Very Low"))))</f>
        <v>Medium</v>
      </c>
      <c r="E146" s="42" t="n">
        <f aca="false">_xlfn.RANK.EQ(C146,C$4:C$194)</f>
        <v>55</v>
      </c>
      <c r="F146" s="43" t="n">
        <f aca="false">VLOOKUP($B146,'Lack of Reliability Index'!$A$2:$H$192,8,0)</f>
        <v>1.15315315315315</v>
      </c>
      <c r="G146" s="41" t="n">
        <f aca="false">ROUND((10-GEOMEAN(((10-H146)/10*9+1),((10-O146)/10*9+1)))/9*10,1)</f>
        <v>3</v>
      </c>
      <c r="H146" s="41" t="n">
        <f aca="false">'Hazard &amp; Exposure'!DD148</f>
        <v>3.5</v>
      </c>
      <c r="I146" s="44" t="n">
        <f aca="false">'Hazard &amp; Exposure'!AO148</f>
        <v>4.5</v>
      </c>
      <c r="J146" s="44" t="n">
        <f aca="false">'Hazard &amp; Exposure'!AP148</f>
        <v>4.4</v>
      </c>
      <c r="K146" s="44" t="n">
        <f aca="false">'Hazard &amp; Exposure'!AQ148</f>
        <v>0</v>
      </c>
      <c r="L146" s="44" t="n">
        <f aca="false">'Hazard &amp; Exposure'!AR148</f>
        <v>0</v>
      </c>
      <c r="M146" s="44" t="n">
        <f aca="false">'Hazard &amp; Exposure'!AU148</f>
        <v>4.2</v>
      </c>
      <c r="N146" s="44" t="n">
        <f aca="false">'Hazard &amp; Exposure'!DC148</f>
        <v>6.1</v>
      </c>
      <c r="O146" s="41" t="n">
        <f aca="false">'Hazard &amp; Exposure'!DI148</f>
        <v>2.4</v>
      </c>
      <c r="P146" s="44" t="n">
        <f aca="false">'Hazard &amp; Exposure'!DE148</f>
        <v>3.4</v>
      </c>
      <c r="Q146" s="44" t="n">
        <f aca="false">'Hazard &amp; Exposure'!DH148</f>
        <v>0</v>
      </c>
      <c r="R146" s="41" t="n">
        <f aca="false">ROUND((10-GEOMEAN(((10-S146)/10*9+1),((10-W146)/10*9+1)))/9*10,1)</f>
        <v>5.9</v>
      </c>
      <c r="S146" s="41" t="n">
        <f aca="false">Vulnerability!O148</f>
        <v>6.4</v>
      </c>
      <c r="T146" s="45" t="n">
        <f aca="false">Vulnerability!E148</f>
        <v>8.1</v>
      </c>
      <c r="U146" s="45" t="n">
        <f aca="false">Vulnerability!H148</f>
        <v>5.1</v>
      </c>
      <c r="V146" s="45" t="n">
        <f aca="false">Vulnerability!N148</f>
        <v>4.2</v>
      </c>
      <c r="W146" s="41" t="n">
        <f aca="false">Vulnerability!AM148</f>
        <v>5.4</v>
      </c>
      <c r="X146" s="45" t="n">
        <f aca="false">Vulnerability!T148</f>
        <v>6.3</v>
      </c>
      <c r="Y146" s="46" t="n">
        <f aca="false">Vulnerability!AB148</f>
        <v>3.6</v>
      </c>
      <c r="Z146" s="46" t="n">
        <f aca="false">Vulnerability!AE148</f>
        <v>2.4</v>
      </c>
      <c r="AA146" s="46" t="n">
        <f aca="false">Vulnerability!AH148</f>
        <v>0.1</v>
      </c>
      <c r="AB146" s="46" t="n">
        <f aca="false">Vulnerability!AK148</f>
        <v>8.3</v>
      </c>
      <c r="AC146" s="45" t="n">
        <f aca="false">Vulnerability!AL148</f>
        <v>4.4</v>
      </c>
      <c r="AD146" s="41" t="n">
        <f aca="false">ROUND((10-GEOMEAN(((10-AE146)/10*9+1),((10-AH146)/10*9+1)))/9*10,1)</f>
        <v>5</v>
      </c>
      <c r="AE146" s="41" t="n">
        <f aca="false">'Lack of Coping Capacity'!H148</f>
        <v>3.8</v>
      </c>
      <c r="AF146" s="47" t="n">
        <f aca="false">'Lack of Coping Capacity'!D148</f>
        <v>3</v>
      </c>
      <c r="AG146" s="47" t="n">
        <f aca="false">'Lack of Coping Capacity'!G148</f>
        <v>4.5</v>
      </c>
      <c r="AH146" s="41" t="n">
        <f aca="false">'Lack of Coping Capacity'!AA148</f>
        <v>6</v>
      </c>
      <c r="AI146" s="47" t="n">
        <f aca="false">'Lack of Coping Capacity'!M148</f>
        <v>6</v>
      </c>
      <c r="AJ146" s="47" t="n">
        <f aca="false">'Lack of Coping Capacity'!R148</f>
        <v>6.1</v>
      </c>
      <c r="AK146" s="47" t="n">
        <f aca="false">'Lack of Coping Capacity'!Z148</f>
        <v>5.9</v>
      </c>
      <c r="AL146" s="48" t="n">
        <f aca="false">'Imputed and missing data hidden'!BX144</f>
        <v>0</v>
      </c>
      <c r="AM146" s="49" t="n">
        <f aca="false">AL146/51</f>
        <v>0</v>
      </c>
      <c r="AN146" s="48" t="str">
        <f aca="false">IF(Q146&gt;=7,"YES","")</f>
        <v/>
      </c>
      <c r="AO146" s="50" t="n">
        <f aca="false">'Indicator Date hidden2'!BY145</f>
        <v>0.216216216216216</v>
      </c>
    </row>
    <row r="147" customFormat="false" ht="14.5" hidden="false" customHeight="false" outlineLevel="0" collapsed="false">
      <c r="A147" s="40" t="str">
        <f aca="false">'Indicator Data'!A149</f>
        <v>Saint Kitts and Nevis</v>
      </c>
      <c r="B147" s="40" t="str">
        <f aca="false">'Indicator Data'!B149</f>
        <v>KNA</v>
      </c>
      <c r="C147" s="41" t="n">
        <f aca="false">ROUND(G147^(1/3)*R147^(1/3)*AD147^(1/3),1)</f>
        <v>2</v>
      </c>
      <c r="D147" s="41" t="str">
        <f aca="false">IF(C147&gt;=6.5,"Very High",IF(C147&gt;=5,"High",IF(C147&gt;=3.5,"Medium",IF(C147&gt;=2,"Low","Very Low"))))</f>
        <v>Low</v>
      </c>
      <c r="E147" s="42" t="n">
        <f aca="false">_xlfn.RANK.EQ(C147,C$4:C$194)</f>
        <v>156</v>
      </c>
      <c r="F147" s="43" t="n">
        <f aca="false">VLOOKUP($B147,'Lack of Reliability Index'!$A$2:$H$192,8,0)</f>
        <v>6.80225988700565</v>
      </c>
      <c r="G147" s="41" t="n">
        <f aca="false">ROUND((10-GEOMEAN(((10-H147)/10*9+1),((10-O147)/10*9+1)))/9*10,1)</f>
        <v>1.5</v>
      </c>
      <c r="H147" s="41" t="n">
        <f aca="false">'Hazard &amp; Exposure'!DD149</f>
        <v>2.8</v>
      </c>
      <c r="I147" s="44" t="n">
        <f aca="false">'Hazard &amp; Exposure'!AO149</f>
        <v>4.2</v>
      </c>
      <c r="J147" s="44" t="n">
        <f aca="false">'Hazard &amp; Exposure'!AP149</f>
        <v>0.1</v>
      </c>
      <c r="K147" s="44" t="n">
        <f aca="false">'Hazard &amp; Exposure'!AQ149</f>
        <v>0</v>
      </c>
      <c r="L147" s="44" t="n">
        <f aca="false">'Hazard &amp; Exposure'!AR149</f>
        <v>6.9</v>
      </c>
      <c r="M147" s="44" t="n">
        <f aca="false">'Hazard &amp; Exposure'!AU149</f>
        <v>0</v>
      </c>
      <c r="N147" s="44" t="n">
        <f aca="false">'Hazard &amp; Exposure'!DC149</f>
        <v>2.9</v>
      </c>
      <c r="O147" s="41" t="n">
        <f aca="false">'Hazard &amp; Exposure'!DI149</f>
        <v>0</v>
      </c>
      <c r="P147" s="44" t="n">
        <f aca="false">'Hazard &amp; Exposure'!DE149</f>
        <v>0</v>
      </c>
      <c r="Q147" s="44" t="n">
        <f aca="false">'Hazard &amp; Exposure'!DH149</f>
        <v>0</v>
      </c>
      <c r="R147" s="41" t="n">
        <f aca="false">ROUND((10-GEOMEAN(((10-S147)/10*9+1),((10-W147)/10*9+1)))/9*10,1)</f>
        <v>1.8</v>
      </c>
      <c r="S147" s="41" t="n">
        <f aca="false">Vulnerability!O149</f>
        <v>1.8</v>
      </c>
      <c r="T147" s="45" t="n">
        <f aca="false">Vulnerability!E149</f>
        <v>2.4</v>
      </c>
      <c r="U147" s="45" t="str">
        <f aca="false">Vulnerability!H149</f>
        <v>x</v>
      </c>
      <c r="V147" s="45" t="n">
        <f aca="false">Vulnerability!N149</f>
        <v>0.6</v>
      </c>
      <c r="W147" s="41" t="n">
        <f aca="false">Vulnerability!AM149</f>
        <v>1.8</v>
      </c>
      <c r="X147" s="45" t="n">
        <f aca="false">Vulnerability!T149</f>
        <v>1.7</v>
      </c>
      <c r="Y147" s="46" t="n">
        <f aca="false">Vulnerability!AB149</f>
        <v>0.1</v>
      </c>
      <c r="Z147" s="46" t="n">
        <f aca="false">Vulnerability!AE149</f>
        <v>1.2</v>
      </c>
      <c r="AA147" s="46" t="n">
        <f aca="false">Vulnerability!AH149</f>
        <v>0</v>
      </c>
      <c r="AB147" s="46" t="n">
        <f aca="false">Vulnerability!AK149</f>
        <v>4.9</v>
      </c>
      <c r="AC147" s="45" t="n">
        <f aca="false">Vulnerability!AL149</f>
        <v>1.8</v>
      </c>
      <c r="AD147" s="41" t="n">
        <f aca="false">ROUND((10-GEOMEAN(((10-AE147)/10*9+1),((10-AH147)/10*9+1)))/9*10,1)</f>
        <v>2.8</v>
      </c>
      <c r="AE147" s="41" t="n">
        <f aca="false">'Lack of Coping Capacity'!H149</f>
        <v>3.8</v>
      </c>
      <c r="AF147" s="47" t="n">
        <f aca="false">'Lack of Coping Capacity'!D149</f>
        <v>4</v>
      </c>
      <c r="AG147" s="47" t="n">
        <f aca="false">'Lack of Coping Capacity'!G149</f>
        <v>3.6</v>
      </c>
      <c r="AH147" s="41" t="n">
        <f aca="false">'Lack of Coping Capacity'!AA149</f>
        <v>1.6</v>
      </c>
      <c r="AI147" s="47" t="n">
        <f aca="false">'Lack of Coping Capacity'!M149</f>
        <v>1.5</v>
      </c>
      <c r="AJ147" s="47" t="n">
        <f aca="false">'Lack of Coping Capacity'!R149</f>
        <v>0.3</v>
      </c>
      <c r="AK147" s="47" t="n">
        <f aca="false">'Lack of Coping Capacity'!Z149</f>
        <v>2.9</v>
      </c>
      <c r="AL147" s="48" t="n">
        <f aca="false">'Imputed and missing data hidden'!BX145</f>
        <v>23</v>
      </c>
      <c r="AM147" s="49" t="n">
        <f aca="false">AL147/51</f>
        <v>0.450980392156863</v>
      </c>
      <c r="AN147" s="48" t="str">
        <f aca="false">IF(Q147&gt;=7,"YES","")</f>
        <v/>
      </c>
      <c r="AO147" s="50" t="n">
        <f aca="false">'Indicator Date hidden2'!BY146</f>
        <v>0.525423728813559</v>
      </c>
    </row>
    <row r="148" customFormat="false" ht="14.5" hidden="false" customHeight="false" outlineLevel="0" collapsed="false">
      <c r="A148" s="40" t="str">
        <f aca="false">'Indicator Data'!A150</f>
        <v>Saint Lucia</v>
      </c>
      <c r="B148" s="40" t="str">
        <f aca="false">'Indicator Data'!B150</f>
        <v>LCA</v>
      </c>
      <c r="C148" s="41" t="n">
        <f aca="false">ROUND(G148^(1/3)*R148^(1/3)*AD148^(1/3),1)</f>
        <v>2.3</v>
      </c>
      <c r="D148" s="41" t="str">
        <f aca="false">IF(C148&gt;=6.5,"Very High",IF(C148&gt;=5,"High",IF(C148&gt;=3.5,"Medium",IF(C148&gt;=2,"Low","Very Low"))))</f>
        <v>Low</v>
      </c>
      <c r="E148" s="42" t="n">
        <f aca="false">_xlfn.RANK.EQ(C148,C$4:C$194)</f>
        <v>145</v>
      </c>
      <c r="F148" s="43" t="n">
        <f aca="false">VLOOKUP($B148,'Lack of Reliability Index'!$A$2:$H$192,8,0)</f>
        <v>6.36862745098039</v>
      </c>
      <c r="G148" s="41" t="n">
        <f aca="false">ROUND((10-GEOMEAN(((10-H148)/10*9+1),((10-O148)/10*9+1)))/9*10,1)</f>
        <v>1.4</v>
      </c>
      <c r="H148" s="41" t="n">
        <f aca="false">'Hazard &amp; Exposure'!DD150</f>
        <v>2.6</v>
      </c>
      <c r="I148" s="44" t="n">
        <f aca="false">'Hazard &amp; Exposure'!AO150</f>
        <v>4.3</v>
      </c>
      <c r="J148" s="44" t="n">
        <f aca="false">'Hazard &amp; Exposure'!AP150</f>
        <v>0.1</v>
      </c>
      <c r="K148" s="44" t="n">
        <f aca="false">'Hazard &amp; Exposure'!AQ150</f>
        <v>0</v>
      </c>
      <c r="L148" s="44" t="n">
        <f aca="false">'Hazard &amp; Exposure'!AR150</f>
        <v>4.7</v>
      </c>
      <c r="M148" s="44" t="n">
        <f aca="false">'Hazard &amp; Exposure'!AU150</f>
        <v>0.5</v>
      </c>
      <c r="N148" s="44" t="n">
        <f aca="false">'Hazard &amp; Exposure'!DC150</f>
        <v>4.6</v>
      </c>
      <c r="O148" s="41" t="n">
        <f aca="false">'Hazard &amp; Exposure'!DI150</f>
        <v>0</v>
      </c>
      <c r="P148" s="44" t="n">
        <f aca="false">'Hazard &amp; Exposure'!DE150</f>
        <v>0</v>
      </c>
      <c r="Q148" s="44" t="n">
        <f aca="false">'Hazard &amp; Exposure'!DH150</f>
        <v>0</v>
      </c>
      <c r="R148" s="41" t="n">
        <f aca="false">ROUND((10-GEOMEAN(((10-S148)/10*9+1),((10-W148)/10*9+1)))/9*10,1)</f>
        <v>2.3</v>
      </c>
      <c r="S148" s="41" t="n">
        <f aca="false">Vulnerability!O150</f>
        <v>3.5</v>
      </c>
      <c r="T148" s="45" t="n">
        <f aca="false">Vulnerability!E150</f>
        <v>3</v>
      </c>
      <c r="U148" s="45" t="n">
        <f aca="false">Vulnerability!H150</f>
        <v>6</v>
      </c>
      <c r="V148" s="45" t="n">
        <f aca="false">Vulnerability!N150</f>
        <v>2.1</v>
      </c>
      <c r="W148" s="41" t="n">
        <f aca="false">Vulnerability!AM150</f>
        <v>0.9</v>
      </c>
      <c r="X148" s="45" t="n">
        <f aca="false">Vulnerability!T150</f>
        <v>0</v>
      </c>
      <c r="Y148" s="46" t="n">
        <f aca="false">Vulnerability!AB150</f>
        <v>0.1</v>
      </c>
      <c r="Z148" s="46" t="n">
        <f aca="false">Vulnerability!AE150</f>
        <v>1.3</v>
      </c>
      <c r="AA148" s="46" t="n">
        <f aca="false">Vulnerability!AH150</f>
        <v>0.1</v>
      </c>
      <c r="AB148" s="46" t="n">
        <f aca="false">Vulnerability!AK150</f>
        <v>4.9</v>
      </c>
      <c r="AC148" s="45" t="n">
        <f aca="false">Vulnerability!AL150</f>
        <v>1.8</v>
      </c>
      <c r="AD148" s="41" t="n">
        <f aca="false">ROUND((10-GEOMEAN(((10-AE148)/10*9+1),((10-AH148)/10*9+1)))/9*10,1)</f>
        <v>3.9</v>
      </c>
      <c r="AE148" s="41" t="n">
        <f aca="false">'Lack of Coping Capacity'!H150</f>
        <v>4.9</v>
      </c>
      <c r="AF148" s="47" t="n">
        <f aca="false">'Lack of Coping Capacity'!D150</f>
        <v>5.2</v>
      </c>
      <c r="AG148" s="47" t="n">
        <f aca="false">'Lack of Coping Capacity'!G150</f>
        <v>4.6</v>
      </c>
      <c r="AH148" s="41" t="n">
        <f aca="false">'Lack of Coping Capacity'!AA150</f>
        <v>2.7</v>
      </c>
      <c r="AI148" s="47" t="n">
        <f aca="false">'Lack of Coping Capacity'!M150</f>
        <v>3.1</v>
      </c>
      <c r="AJ148" s="47" t="n">
        <f aca="false">'Lack of Coping Capacity'!R150</f>
        <v>0.8</v>
      </c>
      <c r="AK148" s="47" t="n">
        <f aca="false">'Lack of Coping Capacity'!Z150</f>
        <v>4.2</v>
      </c>
      <c r="AL148" s="48" t="n">
        <f aca="false">'Imputed and missing data hidden'!BX146</f>
        <v>13</v>
      </c>
      <c r="AM148" s="49" t="n">
        <f aca="false">AL148/51</f>
        <v>0.254901960784314</v>
      </c>
      <c r="AN148" s="48" t="str">
        <f aca="false">IF(Q148&gt;=7,"YES","")</f>
        <v/>
      </c>
      <c r="AO148" s="50" t="n">
        <f aca="false">'Indicator Date hidden2'!BY147</f>
        <v>0.544117647058823</v>
      </c>
    </row>
    <row r="149" customFormat="false" ht="14.5" hidden="false" customHeight="false" outlineLevel="0" collapsed="false">
      <c r="A149" s="40" t="str">
        <f aca="false">'Indicator Data'!A151</f>
        <v>Saint Vincent and the Grenadines</v>
      </c>
      <c r="B149" s="40" t="str">
        <f aca="false">'Indicator Data'!B151</f>
        <v>VCT</v>
      </c>
      <c r="C149" s="41" t="n">
        <f aca="false">ROUND(G149^(1/3)*R149^(1/3)*AD149^(1/3),1)</f>
        <v>2.3</v>
      </c>
      <c r="D149" s="41" t="str">
        <f aca="false">IF(C149&gt;=6.5,"Very High",IF(C149&gt;=5,"High",IF(C149&gt;=3.5,"Medium",IF(C149&gt;=2,"Low","Very Low"))))</f>
        <v>Low</v>
      </c>
      <c r="E149" s="42" t="n">
        <f aca="false">_xlfn.RANK.EQ(C149,C$4:C$194)</f>
        <v>145</v>
      </c>
      <c r="F149" s="43" t="n">
        <f aca="false">VLOOKUP($B149,'Lack of Reliability Index'!$A$2:$H$192,8,0)</f>
        <v>5.86666666666667</v>
      </c>
      <c r="G149" s="41" t="n">
        <f aca="false">ROUND((10-GEOMEAN(((10-H149)/10*9+1),((10-O149)/10*9+1)))/9*10,1)</f>
        <v>1.4</v>
      </c>
      <c r="H149" s="41" t="n">
        <f aca="false">'Hazard &amp; Exposure'!DD151</f>
        <v>2.6</v>
      </c>
      <c r="I149" s="44" t="n">
        <f aca="false">'Hazard &amp; Exposure'!AO151</f>
        <v>5.1</v>
      </c>
      <c r="J149" s="44" t="n">
        <f aca="false">'Hazard &amp; Exposure'!AP151</f>
        <v>0.1</v>
      </c>
      <c r="K149" s="44" t="n">
        <f aca="false">'Hazard &amp; Exposure'!AQ151</f>
        <v>0</v>
      </c>
      <c r="L149" s="44" t="n">
        <f aca="false">'Hazard &amp; Exposure'!AR151</f>
        <v>4.3</v>
      </c>
      <c r="M149" s="44" t="n">
        <f aca="false">'Hazard &amp; Exposure'!AU151</f>
        <v>0.5</v>
      </c>
      <c r="N149" s="44" t="n">
        <f aca="false">'Hazard &amp; Exposure'!DC151</f>
        <v>4.1</v>
      </c>
      <c r="O149" s="41" t="n">
        <f aca="false">'Hazard &amp; Exposure'!DI151</f>
        <v>0</v>
      </c>
      <c r="P149" s="44" t="n">
        <f aca="false">'Hazard &amp; Exposure'!DE151</f>
        <v>0</v>
      </c>
      <c r="Q149" s="44" t="n">
        <f aca="false">'Hazard &amp; Exposure'!DH151</f>
        <v>0</v>
      </c>
      <c r="R149" s="41" t="n">
        <f aca="false">ROUND((10-GEOMEAN(((10-S149)/10*9+1),((10-W149)/10*9+1)))/9*10,1)</f>
        <v>2.6</v>
      </c>
      <c r="S149" s="41" t="n">
        <f aca="false">Vulnerability!O151</f>
        <v>3.4</v>
      </c>
      <c r="T149" s="45" t="n">
        <f aca="false">Vulnerability!E151</f>
        <v>3.2</v>
      </c>
      <c r="U149" s="45" t="str">
        <f aca="false">Vulnerability!H151</f>
        <v>x</v>
      </c>
      <c r="V149" s="45" t="n">
        <f aca="false">Vulnerability!N151</f>
        <v>3.8</v>
      </c>
      <c r="W149" s="41" t="n">
        <f aca="false">Vulnerability!AM151</f>
        <v>1.7</v>
      </c>
      <c r="X149" s="45" t="n">
        <f aca="false">Vulnerability!T151</f>
        <v>0</v>
      </c>
      <c r="Y149" s="46" t="n">
        <f aca="false">Vulnerability!AB151</f>
        <v>0.2</v>
      </c>
      <c r="Z149" s="46" t="n">
        <f aca="false">Vulnerability!AE151</f>
        <v>1.1</v>
      </c>
      <c r="AA149" s="46" t="n">
        <f aca="false">Vulnerability!AH151</f>
        <v>6.7</v>
      </c>
      <c r="AB149" s="46" t="n">
        <f aca="false">Vulnerability!AK151</f>
        <v>2.7</v>
      </c>
      <c r="AC149" s="45" t="n">
        <f aca="false">Vulnerability!AL151</f>
        <v>3.1</v>
      </c>
      <c r="AD149" s="41" t="n">
        <f aca="false">ROUND((10-GEOMEAN(((10-AE149)/10*9+1),((10-AH149)/10*9+1)))/9*10,1)</f>
        <v>3.5</v>
      </c>
      <c r="AE149" s="41" t="n">
        <f aca="false">'Lack of Coping Capacity'!H151</f>
        <v>4.4</v>
      </c>
      <c r="AF149" s="47" t="str">
        <f aca="false">'Lack of Coping Capacity'!D151</f>
        <v>x</v>
      </c>
      <c r="AG149" s="47" t="n">
        <f aca="false">'Lack of Coping Capacity'!G151</f>
        <v>4.4</v>
      </c>
      <c r="AH149" s="41" t="n">
        <f aca="false">'Lack of Coping Capacity'!AA151</f>
        <v>2.4</v>
      </c>
      <c r="AI149" s="47" t="n">
        <f aca="false">'Lack of Coping Capacity'!M151</f>
        <v>3.4</v>
      </c>
      <c r="AJ149" s="47" t="n">
        <f aca="false">'Lack of Coping Capacity'!R151</f>
        <v>0.8</v>
      </c>
      <c r="AK149" s="47" t="n">
        <f aca="false">'Lack of Coping Capacity'!Z151</f>
        <v>3</v>
      </c>
      <c r="AL149" s="48" t="n">
        <f aca="false">'Imputed and missing data hidden'!BX147</f>
        <v>20</v>
      </c>
      <c r="AM149" s="49" t="n">
        <f aca="false">AL149/51</f>
        <v>0.392156862745098</v>
      </c>
      <c r="AN149" s="48" t="str">
        <f aca="false">IF(Q149&gt;=7,"YES","")</f>
        <v/>
      </c>
      <c r="AO149" s="50" t="n">
        <f aca="false">'Indicator Date hidden2'!BY148</f>
        <v>0.35</v>
      </c>
    </row>
    <row r="150" customFormat="false" ht="14.5" hidden="false" customHeight="false" outlineLevel="0" collapsed="false">
      <c r="A150" s="40" t="str">
        <f aca="false">'Indicator Data'!A152</f>
        <v>Samoa</v>
      </c>
      <c r="B150" s="40" t="str">
        <f aca="false">'Indicator Data'!B152</f>
        <v>WSM</v>
      </c>
      <c r="C150" s="41" t="n">
        <f aca="false">ROUND(G150^(1/3)*R150^(1/3)*AD150^(1/3),1)</f>
        <v>3.1</v>
      </c>
      <c r="D150" s="41" t="str">
        <f aca="false">IF(C150&gt;=6.5,"Very High",IF(C150&gt;=5,"High",IF(C150&gt;=3.5,"Medium",IF(C150&gt;=2,"Low","Very Low"))))</f>
        <v>Low</v>
      </c>
      <c r="E150" s="42" t="n">
        <f aca="false">_xlfn.RANK.EQ(C150,C$4:C$194)</f>
        <v>112</v>
      </c>
      <c r="F150" s="43" t="n">
        <f aca="false">VLOOKUP($B150,'Lack of Reliability Index'!$A$2:$H$192,8,0)</f>
        <v>6.07676767676768</v>
      </c>
      <c r="G150" s="41" t="n">
        <f aca="false">ROUND((10-GEOMEAN(((10-H150)/10*9+1),((10-O150)/10*9+1)))/9*10,1)</f>
        <v>2</v>
      </c>
      <c r="H150" s="41" t="n">
        <f aca="false">'Hazard &amp; Exposure'!DD152</f>
        <v>3.6</v>
      </c>
      <c r="I150" s="44" t="n">
        <f aca="false">'Hazard &amp; Exposure'!AO152</f>
        <v>4.3</v>
      </c>
      <c r="J150" s="44" t="n">
        <f aca="false">'Hazard &amp; Exposure'!AP152</f>
        <v>0.1</v>
      </c>
      <c r="K150" s="44" t="n">
        <f aca="false">'Hazard &amp; Exposure'!AQ152</f>
        <v>6.9</v>
      </c>
      <c r="L150" s="44" t="n">
        <f aca="false">'Hazard &amp; Exposure'!AR152</f>
        <v>4.4</v>
      </c>
      <c r="M150" s="44" t="n">
        <f aca="false">'Hazard &amp; Exposure'!AU152</f>
        <v>0.5</v>
      </c>
      <c r="N150" s="44" t="n">
        <f aca="false">'Hazard &amp; Exposure'!DC152</f>
        <v>3</v>
      </c>
      <c r="O150" s="41" t="n">
        <f aca="false">'Hazard &amp; Exposure'!DI152</f>
        <v>0</v>
      </c>
      <c r="P150" s="44" t="n">
        <f aca="false">'Hazard &amp; Exposure'!DE152</f>
        <v>0</v>
      </c>
      <c r="Q150" s="44" t="n">
        <f aca="false">'Hazard &amp; Exposure'!DH152</f>
        <v>0</v>
      </c>
      <c r="R150" s="41" t="n">
        <f aca="false">ROUND((10-GEOMEAN(((10-S150)/10*9+1),((10-W150)/10*9+1)))/9*10,1)</f>
        <v>3.4</v>
      </c>
      <c r="S150" s="41" t="n">
        <f aca="false">Vulnerability!O152</f>
        <v>5.3</v>
      </c>
      <c r="T150" s="45" t="n">
        <f aca="false">Vulnerability!E152</f>
        <v>3.7</v>
      </c>
      <c r="U150" s="45" t="n">
        <f aca="false">Vulnerability!H152</f>
        <v>4.1</v>
      </c>
      <c r="V150" s="45" t="n">
        <f aca="false">Vulnerability!N152</f>
        <v>9.5</v>
      </c>
      <c r="W150" s="41" t="n">
        <f aca="false">Vulnerability!AM152</f>
        <v>1</v>
      </c>
      <c r="X150" s="45" t="n">
        <f aca="false">Vulnerability!T152</f>
        <v>0</v>
      </c>
      <c r="Y150" s="46" t="n">
        <f aca="false">Vulnerability!AB152</f>
        <v>4.9</v>
      </c>
      <c r="Z150" s="46" t="n">
        <f aca="false">Vulnerability!AE152</f>
        <v>1.1</v>
      </c>
      <c r="AA150" s="46" t="n">
        <f aca="false">Vulnerability!AH152</f>
        <v>0</v>
      </c>
      <c r="AB150" s="46" t="n">
        <f aca="false">Vulnerability!AK152</f>
        <v>1.3</v>
      </c>
      <c r="AC150" s="45" t="n">
        <f aca="false">Vulnerability!AL152</f>
        <v>2</v>
      </c>
      <c r="AD150" s="41" t="n">
        <f aca="false">ROUND((10-GEOMEAN(((10-AE150)/10*9+1),((10-AH150)/10*9+1)))/9*10,1)</f>
        <v>4.2</v>
      </c>
      <c r="AE150" s="41" t="n">
        <f aca="false">'Lack of Coping Capacity'!H152</f>
        <v>4.4</v>
      </c>
      <c r="AF150" s="47" t="n">
        <f aca="false">'Lack of Coping Capacity'!D152</f>
        <v>4.6</v>
      </c>
      <c r="AG150" s="47" t="n">
        <f aca="false">'Lack of Coping Capacity'!G152</f>
        <v>4.1</v>
      </c>
      <c r="AH150" s="41" t="n">
        <f aca="false">'Lack of Coping Capacity'!AA152</f>
        <v>4</v>
      </c>
      <c r="AI150" s="47" t="n">
        <f aca="false">'Lack of Coping Capacity'!M152</f>
        <v>3.8</v>
      </c>
      <c r="AJ150" s="47" t="n">
        <f aca="false">'Lack of Coping Capacity'!R152</f>
        <v>2.1</v>
      </c>
      <c r="AK150" s="47" t="n">
        <f aca="false">'Lack of Coping Capacity'!Z152</f>
        <v>6.2</v>
      </c>
      <c r="AL150" s="48" t="n">
        <f aca="false">'Imputed and missing data hidden'!BX148</f>
        <v>14</v>
      </c>
      <c r="AM150" s="49" t="n">
        <f aca="false">AL150/51</f>
        <v>0.274509803921569</v>
      </c>
      <c r="AN150" s="48" t="str">
        <f aca="false">IF(Q150&gt;=7,"YES","")</f>
        <v/>
      </c>
      <c r="AO150" s="50" t="n">
        <f aca="false">'Indicator Date hidden2'!BY149</f>
        <v>0.439393939393939</v>
      </c>
    </row>
    <row r="151" customFormat="false" ht="14.5" hidden="false" customHeight="false" outlineLevel="0" collapsed="false">
      <c r="A151" s="40" t="str">
        <f aca="false">'Indicator Data'!A153</f>
        <v>Sao Tome and Principe</v>
      </c>
      <c r="B151" s="40" t="str">
        <f aca="false">'Indicator Data'!B153</f>
        <v>STP</v>
      </c>
      <c r="C151" s="41" t="n">
        <f aca="false">ROUND(G151^(1/3)*R151^(1/3)*AD151^(1/3),1)</f>
        <v>2.6</v>
      </c>
      <c r="D151" s="41" t="str">
        <f aca="false">IF(C151&gt;=6.5,"Very High",IF(C151&gt;=5,"High",IF(C151&gt;=3.5,"Medium",IF(C151&gt;=2,"Low","Very Low"))))</f>
        <v>Low</v>
      </c>
      <c r="E151" s="42" t="n">
        <f aca="false">_xlfn.RANK.EQ(C151,C$4:C$194)</f>
        <v>132</v>
      </c>
      <c r="F151" s="43" t="n">
        <f aca="false">VLOOKUP($B151,'Lack of Reliability Index'!$A$2:$H$192,8,0)</f>
        <v>2.65185185185185</v>
      </c>
      <c r="G151" s="41" t="n">
        <f aca="false">ROUND((10-GEOMEAN(((10-H151)/10*9+1),((10-O151)/10*9+1)))/9*10,1)</f>
        <v>0.7</v>
      </c>
      <c r="H151" s="41" t="n">
        <f aca="false">'Hazard &amp; Exposure'!DD153</f>
        <v>1.3</v>
      </c>
      <c r="I151" s="44" t="n">
        <f aca="false">'Hazard &amp; Exposure'!AO153</f>
        <v>0.1</v>
      </c>
      <c r="J151" s="44" t="n">
        <f aca="false">'Hazard &amp; Exposure'!AP153</f>
        <v>0.1</v>
      </c>
      <c r="K151" s="44" t="n">
        <f aca="false">'Hazard &amp; Exposure'!AQ153</f>
        <v>0</v>
      </c>
      <c r="L151" s="44" t="n">
        <f aca="false">'Hazard &amp; Exposure'!AR153</f>
        <v>0</v>
      </c>
      <c r="M151" s="44" t="n">
        <f aca="false">'Hazard &amp; Exposure'!AU153</f>
        <v>0</v>
      </c>
      <c r="N151" s="44" t="n">
        <f aca="false">'Hazard &amp; Exposure'!DC153</f>
        <v>5.7</v>
      </c>
      <c r="O151" s="41" t="n">
        <f aca="false">'Hazard &amp; Exposure'!DI153</f>
        <v>0</v>
      </c>
      <c r="P151" s="44" t="n">
        <f aca="false">'Hazard &amp; Exposure'!DE153</f>
        <v>0</v>
      </c>
      <c r="Q151" s="44" t="n">
        <f aca="false">'Hazard &amp; Exposure'!DH153</f>
        <v>0</v>
      </c>
      <c r="R151" s="41" t="n">
        <f aca="false">ROUND((10-GEOMEAN(((10-S151)/10*9+1),((10-W151)/10*9+1)))/9*10,1)</f>
        <v>4.8</v>
      </c>
      <c r="S151" s="41" t="n">
        <f aca="false">Vulnerability!O153</f>
        <v>5.8</v>
      </c>
      <c r="T151" s="45" t="n">
        <f aca="false">Vulnerability!E153</f>
        <v>6.5</v>
      </c>
      <c r="U151" s="45" t="n">
        <f aca="false">Vulnerability!H153</f>
        <v>5.6</v>
      </c>
      <c r="V151" s="45" t="n">
        <f aca="false">Vulnerability!N153</f>
        <v>4.6</v>
      </c>
      <c r="W151" s="41" t="n">
        <f aca="false">Vulnerability!AM153</f>
        <v>3.7</v>
      </c>
      <c r="X151" s="45" t="n">
        <f aca="false">Vulnerability!T153</f>
        <v>0</v>
      </c>
      <c r="Y151" s="46" t="n">
        <f aca="false">Vulnerability!AB153</f>
        <v>3.2</v>
      </c>
      <c r="Z151" s="46" t="n">
        <f aca="false">Vulnerability!AE153</f>
        <v>1.2</v>
      </c>
      <c r="AA151" s="46" t="n">
        <f aca="false">Vulnerability!AH153</f>
        <v>10</v>
      </c>
      <c r="AB151" s="46" t="n">
        <f aca="false">Vulnerability!AK153</f>
        <v>4.4</v>
      </c>
      <c r="AC151" s="45" t="n">
        <f aca="false">Vulnerability!AL153</f>
        <v>6.2</v>
      </c>
      <c r="AD151" s="41" t="n">
        <f aca="false">ROUND((10-GEOMEAN(((10-AE151)/10*9+1),((10-AH151)/10*9+1)))/9*10,1)</f>
        <v>5.3</v>
      </c>
      <c r="AE151" s="41" t="n">
        <f aca="false">'Lack of Coping Capacity'!H153</f>
        <v>5.9</v>
      </c>
      <c r="AF151" s="47" t="str">
        <f aca="false">'Lack of Coping Capacity'!D153</f>
        <v>x</v>
      </c>
      <c r="AG151" s="47" t="n">
        <f aca="false">'Lack of Coping Capacity'!G153</f>
        <v>5.9</v>
      </c>
      <c r="AH151" s="41" t="n">
        <f aca="false">'Lack of Coping Capacity'!AA153</f>
        <v>4.7</v>
      </c>
      <c r="AI151" s="47" t="n">
        <f aca="false">'Lack of Coping Capacity'!M153</f>
        <v>4.2</v>
      </c>
      <c r="AJ151" s="47" t="n">
        <f aca="false">'Lack of Coping Capacity'!R153</f>
        <v>4.5</v>
      </c>
      <c r="AK151" s="47" t="n">
        <f aca="false">'Lack of Coping Capacity'!Z153</f>
        <v>5.4</v>
      </c>
      <c r="AL151" s="48" t="n">
        <f aca="false">'Imputed and missing data hidden'!BX149</f>
        <v>3</v>
      </c>
      <c r="AM151" s="49" t="n">
        <f aca="false">AL151/51</f>
        <v>0.0588235294117647</v>
      </c>
      <c r="AN151" s="48" t="str">
        <f aca="false">IF(Q151&gt;=7,"YES","")</f>
        <v/>
      </c>
      <c r="AO151" s="50" t="n">
        <f aca="false">'Indicator Date hidden2'!BY150</f>
        <v>0.347222222222222</v>
      </c>
    </row>
    <row r="152" customFormat="false" ht="14.5" hidden="false" customHeight="false" outlineLevel="0" collapsed="false">
      <c r="A152" s="40" t="str">
        <f aca="false">'Indicator Data'!A154</f>
        <v>Saudi Arabia</v>
      </c>
      <c r="B152" s="40" t="str">
        <f aca="false">'Indicator Data'!B154</f>
        <v>SAU</v>
      </c>
      <c r="C152" s="41" t="n">
        <f aca="false">ROUND(G152^(1/3)*R152^(1/3)*AD152^(1/3),1)</f>
        <v>3.5</v>
      </c>
      <c r="D152" s="41" t="str">
        <f aca="false">IF(C152&gt;=6.5,"Very High",IF(C152&gt;=5,"High",IF(C152&gt;=3.5,"Medium",IF(C152&gt;=2,"Low","Very Low"))))</f>
        <v>Medium</v>
      </c>
      <c r="E152" s="42" t="n">
        <f aca="false">_xlfn.RANK.EQ(C152,C$4:C$194)</f>
        <v>94</v>
      </c>
      <c r="F152" s="43" t="n">
        <f aca="false">VLOOKUP($B152,'Lack of Reliability Index'!$A$2:$H$192,8,0)</f>
        <v>3.82352941176471</v>
      </c>
      <c r="G152" s="41" t="n">
        <f aca="false">ROUND((10-GEOMEAN(((10-H152)/10*9+1),((10-O152)/10*9+1)))/9*10,1)</f>
        <v>8.1</v>
      </c>
      <c r="H152" s="41" t="n">
        <f aca="false">'Hazard &amp; Exposure'!DD154</f>
        <v>3.1</v>
      </c>
      <c r="I152" s="44" t="n">
        <f aca="false">'Hazard &amp; Exposure'!AO154</f>
        <v>2.3</v>
      </c>
      <c r="J152" s="44" t="n">
        <f aca="false">'Hazard &amp; Exposure'!AP154</f>
        <v>3.7</v>
      </c>
      <c r="K152" s="44" t="n">
        <f aca="false">'Hazard &amp; Exposure'!AQ154</f>
        <v>0</v>
      </c>
      <c r="L152" s="44" t="n">
        <f aca="false">'Hazard &amp; Exposure'!AR154</f>
        <v>0</v>
      </c>
      <c r="M152" s="44" t="n">
        <f aca="false">'Hazard &amp; Exposure'!AU154</f>
        <v>5</v>
      </c>
      <c r="N152" s="44" t="n">
        <f aca="false">'Hazard &amp; Exposure'!DC154</f>
        <v>5.7</v>
      </c>
      <c r="O152" s="41" t="n">
        <f aca="false">'Hazard &amp; Exposure'!DI154</f>
        <v>10</v>
      </c>
      <c r="P152" s="44" t="n">
        <f aca="false">'Hazard &amp; Exposure'!DE154</f>
        <v>1.5</v>
      </c>
      <c r="Q152" s="44" t="n">
        <f aca="false">'Hazard &amp; Exposure'!DH154</f>
        <v>10</v>
      </c>
      <c r="R152" s="41" t="n">
        <f aca="false">ROUND((10-GEOMEAN(((10-S152)/10*9+1),((10-W152)/10*9+1)))/9*10,1)</f>
        <v>1.6</v>
      </c>
      <c r="S152" s="41" t="n">
        <f aca="false">Vulnerability!O154</f>
        <v>1.3</v>
      </c>
      <c r="T152" s="45" t="n">
        <f aca="false">Vulnerability!E154</f>
        <v>0.9</v>
      </c>
      <c r="U152" s="45" t="n">
        <f aca="false">Vulnerability!H154</f>
        <v>3.4</v>
      </c>
      <c r="V152" s="45" t="n">
        <f aca="false">Vulnerability!N154</f>
        <v>0</v>
      </c>
      <c r="W152" s="41" t="n">
        <f aca="false">Vulnerability!AM154</f>
        <v>1.8</v>
      </c>
      <c r="X152" s="45" t="n">
        <f aca="false">Vulnerability!T154</f>
        <v>3.1</v>
      </c>
      <c r="Y152" s="46" t="n">
        <f aca="false">Vulnerability!AB154</f>
        <v>0.1</v>
      </c>
      <c r="Z152" s="46" t="n">
        <f aca="false">Vulnerability!AE154</f>
        <v>0.5</v>
      </c>
      <c r="AA152" s="46" t="n">
        <f aca="false">Vulnerability!AH154</f>
        <v>0</v>
      </c>
      <c r="AB152" s="46" t="n">
        <f aca="false">Vulnerability!AK154</f>
        <v>1</v>
      </c>
      <c r="AC152" s="45" t="n">
        <f aca="false">Vulnerability!AL154</f>
        <v>0.4</v>
      </c>
      <c r="AD152" s="41" t="n">
        <f aca="false">ROUND((10-GEOMEAN(((10-AE152)/10*9+1),((10-AH152)/10*9+1)))/9*10,1)</f>
        <v>3.4</v>
      </c>
      <c r="AE152" s="41" t="n">
        <f aca="false">'Lack of Coping Capacity'!H154</f>
        <v>4.7</v>
      </c>
      <c r="AF152" s="47" t="str">
        <f aca="false">'Lack of Coping Capacity'!D154</f>
        <v>x</v>
      </c>
      <c r="AG152" s="47" t="n">
        <f aca="false">'Lack of Coping Capacity'!G154</f>
        <v>4.7</v>
      </c>
      <c r="AH152" s="41" t="n">
        <f aca="false">'Lack of Coping Capacity'!AA154</f>
        <v>1.9</v>
      </c>
      <c r="AI152" s="47" t="n">
        <f aca="false">'Lack of Coping Capacity'!M154</f>
        <v>1.2</v>
      </c>
      <c r="AJ152" s="47" t="n">
        <f aca="false">'Lack of Coping Capacity'!R154</f>
        <v>3.2</v>
      </c>
      <c r="AK152" s="47" t="n">
        <f aca="false">'Lack of Coping Capacity'!Z154</f>
        <v>1.4</v>
      </c>
      <c r="AL152" s="48" t="n">
        <f aca="false">'Imputed and missing data hidden'!BX150</f>
        <v>10</v>
      </c>
      <c r="AM152" s="49" t="n">
        <f aca="false">AL152/51</f>
        <v>0.196078431372549</v>
      </c>
      <c r="AN152" s="48" t="str">
        <f aca="false">IF(Q152&gt;=7,"YES","")</f>
        <v>YES</v>
      </c>
      <c r="AO152" s="50" t="n">
        <f aca="false">'Indicator Date hidden2'!BY151</f>
        <v>0.0735294117647059</v>
      </c>
    </row>
    <row r="153" customFormat="false" ht="14.5" hidden="false" customHeight="false" outlineLevel="0" collapsed="false">
      <c r="A153" s="40" t="str">
        <f aca="false">'Indicator Data'!A155</f>
        <v>Senegal</v>
      </c>
      <c r="B153" s="40" t="str">
        <f aca="false">'Indicator Data'!B155</f>
        <v>SEN</v>
      </c>
      <c r="C153" s="41" t="n">
        <f aca="false">ROUND(G153^(1/3)*R153^(1/3)*AD153^(1/3),1)</f>
        <v>4.2</v>
      </c>
      <c r="D153" s="41" t="str">
        <f aca="false">IF(C153&gt;=6.5,"Very High",IF(C153&gt;=5,"High",IF(C153&gt;=3.5,"Medium",IF(C153&gt;=2,"Low","Very Low"))))</f>
        <v>Medium</v>
      </c>
      <c r="E153" s="42" t="n">
        <f aca="false">_xlfn.RANK.EQ(C153,C$4:C$194)</f>
        <v>68</v>
      </c>
      <c r="F153" s="43" t="n">
        <f aca="false">VLOOKUP($B153,'Lack of Reliability Index'!$A$2:$H$192,8,0)</f>
        <v>0.864864864864865</v>
      </c>
      <c r="G153" s="41" t="n">
        <f aca="false">ROUND((10-GEOMEAN(((10-H153)/10*9+1),((10-O153)/10*9+1)))/9*10,1)</f>
        <v>2.6</v>
      </c>
      <c r="H153" s="41" t="n">
        <f aca="false">'Hazard &amp; Exposure'!DD155</f>
        <v>4.4</v>
      </c>
      <c r="I153" s="44" t="n">
        <f aca="false">'Hazard &amp; Exposure'!AO155</f>
        <v>0.1</v>
      </c>
      <c r="J153" s="44" t="n">
        <f aca="false">'Hazard &amp; Exposure'!AP155</f>
        <v>4.8</v>
      </c>
      <c r="K153" s="44" t="n">
        <f aca="false">'Hazard &amp; Exposure'!AQ155</f>
        <v>6.4</v>
      </c>
      <c r="L153" s="44" t="n">
        <f aca="false">'Hazard &amp; Exposure'!AR155</f>
        <v>0</v>
      </c>
      <c r="M153" s="44" t="n">
        <f aca="false">'Hazard &amp; Exposure'!AU155</f>
        <v>6.1</v>
      </c>
      <c r="N153" s="44" t="n">
        <f aca="false">'Hazard &amp; Exposure'!DC155</f>
        <v>6.2</v>
      </c>
      <c r="O153" s="41" t="n">
        <f aca="false">'Hazard &amp; Exposure'!DI155</f>
        <v>0.3</v>
      </c>
      <c r="P153" s="44" t="n">
        <f aca="false">'Hazard &amp; Exposure'!DE155</f>
        <v>0.4</v>
      </c>
      <c r="Q153" s="44" t="n">
        <f aca="false">'Hazard &amp; Exposure'!DH155</f>
        <v>0</v>
      </c>
      <c r="R153" s="41" t="n">
        <f aca="false">ROUND((10-GEOMEAN(((10-S153)/10*9+1),((10-W153)/10*9+1)))/9*10,1)</f>
        <v>5</v>
      </c>
      <c r="S153" s="41" t="n">
        <f aca="false">Vulnerability!O155</f>
        <v>6.4</v>
      </c>
      <c r="T153" s="45" t="n">
        <f aca="false">Vulnerability!E155</f>
        <v>8.5</v>
      </c>
      <c r="U153" s="45" t="n">
        <f aca="false">Vulnerability!H155</f>
        <v>5.2</v>
      </c>
      <c r="V153" s="45" t="n">
        <f aca="false">Vulnerability!N155</f>
        <v>3.2</v>
      </c>
      <c r="W153" s="41" t="n">
        <f aca="false">Vulnerability!AM155</f>
        <v>3.1</v>
      </c>
      <c r="X153" s="45" t="n">
        <f aca="false">Vulnerability!T155</f>
        <v>4.1</v>
      </c>
      <c r="Y153" s="46" t="n">
        <f aca="false">Vulnerability!AB155</f>
        <v>1.9</v>
      </c>
      <c r="Z153" s="46" t="n">
        <f aca="false">Vulnerability!AE155</f>
        <v>3.1</v>
      </c>
      <c r="AA153" s="46" t="n">
        <f aca="false">Vulnerability!AH155</f>
        <v>0</v>
      </c>
      <c r="AB153" s="46" t="n">
        <f aca="false">Vulnerability!AK155</f>
        <v>2.4</v>
      </c>
      <c r="AC153" s="45" t="n">
        <f aca="false">Vulnerability!AL155</f>
        <v>1.9</v>
      </c>
      <c r="AD153" s="41" t="n">
        <f aca="false">ROUND((10-GEOMEAN(((10-AE153)/10*9+1),((10-AH153)/10*9+1)))/9*10,1)</f>
        <v>5.5</v>
      </c>
      <c r="AE153" s="41" t="n">
        <f aca="false">'Lack of Coping Capacity'!H155</f>
        <v>5.1</v>
      </c>
      <c r="AF153" s="47" t="n">
        <f aca="false">'Lack of Coping Capacity'!D155</f>
        <v>4.7</v>
      </c>
      <c r="AG153" s="47" t="n">
        <f aca="false">'Lack of Coping Capacity'!G155</f>
        <v>5.4</v>
      </c>
      <c r="AH153" s="41" t="n">
        <f aca="false">'Lack of Coping Capacity'!AA155</f>
        <v>5.8</v>
      </c>
      <c r="AI153" s="47" t="n">
        <f aca="false">'Lack of Coping Capacity'!M155</f>
        <v>5.3</v>
      </c>
      <c r="AJ153" s="47" t="n">
        <f aca="false">'Lack of Coping Capacity'!R155</f>
        <v>5.6</v>
      </c>
      <c r="AK153" s="47" t="n">
        <f aca="false">'Lack of Coping Capacity'!Z155</f>
        <v>6.4</v>
      </c>
      <c r="AL153" s="48" t="n">
        <f aca="false">'Imputed and missing data hidden'!BX151</f>
        <v>0</v>
      </c>
      <c r="AM153" s="49" t="n">
        <f aca="false">AL153/51</f>
        <v>0</v>
      </c>
      <c r="AN153" s="48" t="str">
        <f aca="false">IF(Q153&gt;=7,"YES","")</f>
        <v/>
      </c>
      <c r="AO153" s="50" t="n">
        <f aca="false">'Indicator Date hidden2'!BY152</f>
        <v>0.162162162162162</v>
      </c>
    </row>
    <row r="154" customFormat="false" ht="14.5" hidden="false" customHeight="false" outlineLevel="0" collapsed="false">
      <c r="A154" s="40" t="str">
        <f aca="false">'Indicator Data'!A156</f>
        <v>Serbia</v>
      </c>
      <c r="B154" s="40" t="str">
        <f aca="false">'Indicator Data'!B156</f>
        <v>SRB</v>
      </c>
      <c r="C154" s="41" t="n">
        <f aca="false">ROUND(G154^(1/3)*R154^(1/3)*AD154^(1/3),1)</f>
        <v>2.8</v>
      </c>
      <c r="D154" s="41" t="str">
        <f aca="false">IF(C154&gt;=6.5,"Very High",IF(C154&gt;=5,"High",IF(C154&gt;=3.5,"Medium",IF(C154&gt;=2,"Low","Very Low"))))</f>
        <v>Low</v>
      </c>
      <c r="E154" s="42" t="n">
        <f aca="false">_xlfn.RANK.EQ(C154,C$4:C$194)</f>
        <v>124</v>
      </c>
      <c r="F154" s="43" t="n">
        <f aca="false">VLOOKUP($B154,'Lack of Reliability Index'!$A$2:$H$192,8,0)</f>
        <v>2.52785388127854</v>
      </c>
      <c r="G154" s="41" t="n">
        <f aca="false">ROUND((10-GEOMEAN(((10-H154)/10*9+1),((10-O154)/10*9+1)))/9*10,1)</f>
        <v>2.5</v>
      </c>
      <c r="H154" s="41" t="n">
        <f aca="false">'Hazard &amp; Exposure'!DD156</f>
        <v>4.4</v>
      </c>
      <c r="I154" s="44" t="n">
        <f aca="false">'Hazard &amp; Exposure'!AO156</f>
        <v>5.5</v>
      </c>
      <c r="J154" s="44" t="n">
        <f aca="false">'Hazard &amp; Exposure'!AP156</f>
        <v>8.9</v>
      </c>
      <c r="K154" s="44" t="n">
        <f aca="false">'Hazard &amp; Exposure'!AQ156</f>
        <v>0</v>
      </c>
      <c r="L154" s="44" t="n">
        <f aca="false">'Hazard &amp; Exposure'!AR156</f>
        <v>0</v>
      </c>
      <c r="M154" s="44" t="n">
        <f aca="false">'Hazard &amp; Exposure'!AU156</f>
        <v>2.9</v>
      </c>
      <c r="N154" s="44" t="n">
        <f aca="false">'Hazard &amp; Exposure'!DC156</f>
        <v>3.9</v>
      </c>
      <c r="O154" s="41" t="n">
        <f aca="false">'Hazard &amp; Exposure'!DI156</f>
        <v>0.1</v>
      </c>
      <c r="P154" s="44" t="n">
        <f aca="false">'Hazard &amp; Exposure'!DE156</f>
        <v>0.1</v>
      </c>
      <c r="Q154" s="44" t="n">
        <f aca="false">'Hazard &amp; Exposure'!DH156</f>
        <v>0</v>
      </c>
      <c r="R154" s="41" t="n">
        <f aca="false">ROUND((10-GEOMEAN(((10-S154)/10*9+1),((10-W154)/10*9+1)))/9*10,1)</f>
        <v>2.4</v>
      </c>
      <c r="S154" s="41" t="n">
        <f aca="false">Vulnerability!O156</f>
        <v>1.5</v>
      </c>
      <c r="T154" s="45" t="n">
        <f aca="false">Vulnerability!E156</f>
        <v>1.3</v>
      </c>
      <c r="U154" s="45" t="n">
        <f aca="false">Vulnerability!H156</f>
        <v>2.1</v>
      </c>
      <c r="V154" s="45" t="n">
        <f aca="false">Vulnerability!N156</f>
        <v>1.4</v>
      </c>
      <c r="W154" s="41" t="n">
        <f aca="false">Vulnerability!AM156</f>
        <v>3.2</v>
      </c>
      <c r="X154" s="45" t="n">
        <f aca="false">Vulnerability!T156</f>
        <v>5.1</v>
      </c>
      <c r="Y154" s="46" t="n">
        <f aca="false">Vulnerability!AB156</f>
        <v>0.1</v>
      </c>
      <c r="Z154" s="46" t="n">
        <f aca="false">Vulnerability!AE156</f>
        <v>0.3</v>
      </c>
      <c r="AA154" s="46" t="n">
        <f aca="false">Vulnerability!AH156</f>
        <v>0</v>
      </c>
      <c r="AB154" s="46" t="n">
        <f aca="false">Vulnerability!AK156</f>
        <v>2.4</v>
      </c>
      <c r="AC154" s="45" t="n">
        <f aca="false">Vulnerability!AL156</f>
        <v>0.8</v>
      </c>
      <c r="AD154" s="41" t="n">
        <f aca="false">ROUND((10-GEOMEAN(((10-AE154)/10*9+1),((10-AH154)/10*9+1)))/9*10,1)</f>
        <v>3.7</v>
      </c>
      <c r="AE154" s="41" t="n">
        <f aca="false">'Lack of Coping Capacity'!H156</f>
        <v>5.3</v>
      </c>
      <c r="AF154" s="47" t="n">
        <f aca="false">'Lack of Coping Capacity'!D156</f>
        <v>4.9</v>
      </c>
      <c r="AG154" s="47" t="n">
        <f aca="false">'Lack of Coping Capacity'!G156</f>
        <v>5.6</v>
      </c>
      <c r="AH154" s="41" t="n">
        <f aca="false">'Lack of Coping Capacity'!AA156</f>
        <v>1.7</v>
      </c>
      <c r="AI154" s="47" t="n">
        <f aca="false">'Lack of Coping Capacity'!M156</f>
        <v>1.6</v>
      </c>
      <c r="AJ154" s="47" t="n">
        <f aca="false">'Lack of Coping Capacity'!R156</f>
        <v>1.2</v>
      </c>
      <c r="AK154" s="47" t="n">
        <f aca="false">'Lack of Coping Capacity'!Z156</f>
        <v>2.2</v>
      </c>
      <c r="AL154" s="48" t="n">
        <f aca="false">'Imputed and missing data hidden'!BX152</f>
        <v>4</v>
      </c>
      <c r="AM154" s="49" t="n">
        <f aca="false">AL154/51</f>
        <v>0.0784313725490196</v>
      </c>
      <c r="AN154" s="48" t="str">
        <f aca="false">IF(Q154&gt;=7,"YES","")</f>
        <v/>
      </c>
      <c r="AO154" s="50" t="n">
        <f aca="false">'Indicator Date hidden2'!BY153</f>
        <v>0.273972602739726</v>
      </c>
    </row>
    <row r="155" customFormat="false" ht="14.5" hidden="false" customHeight="false" outlineLevel="0" collapsed="false">
      <c r="A155" s="40" t="str">
        <f aca="false">'Indicator Data'!A157</f>
        <v>Seychelles</v>
      </c>
      <c r="B155" s="40" t="str">
        <f aca="false">'Indicator Data'!B157</f>
        <v>SYC</v>
      </c>
      <c r="C155" s="41" t="n">
        <f aca="false">ROUND(G155^(1/3)*R155^(1/3)*AD155^(1/3),1)</f>
        <v>1.9</v>
      </c>
      <c r="D155" s="41" t="str">
        <f aca="false">IF(C155&gt;=6.5,"Very High",IF(C155&gt;=5,"High",IF(C155&gt;=3.5,"Medium",IF(C155&gt;=2,"Low","Very Low"))))</f>
        <v>Very Low</v>
      </c>
      <c r="E155" s="42" t="n">
        <f aca="false">_xlfn.RANK.EQ(C155,C$4:C$194)</f>
        <v>160</v>
      </c>
      <c r="F155" s="43" t="n">
        <f aca="false">VLOOKUP($B155,'Lack of Reliability Index'!$A$2:$H$192,8,0)</f>
        <v>5.37313432835821</v>
      </c>
      <c r="G155" s="41" t="n">
        <f aca="false">ROUND((10-GEOMEAN(((10-H155)/10*9+1),((10-O155)/10*9+1)))/9*10,1)</f>
        <v>1.6</v>
      </c>
      <c r="H155" s="41" t="n">
        <f aca="false">'Hazard &amp; Exposure'!DD157</f>
        <v>2.9</v>
      </c>
      <c r="I155" s="44" t="n">
        <f aca="false">'Hazard &amp; Exposure'!AO157</f>
        <v>0.1</v>
      </c>
      <c r="J155" s="44" t="n">
        <f aca="false">'Hazard &amp; Exposure'!AP157</f>
        <v>0.1</v>
      </c>
      <c r="K155" s="44" t="n">
        <f aca="false">'Hazard &amp; Exposure'!AQ157</f>
        <v>8.6</v>
      </c>
      <c r="L155" s="44" t="n">
        <f aca="false">'Hazard &amp; Exposure'!AR157</f>
        <v>0</v>
      </c>
      <c r="M155" s="44" t="n">
        <f aca="false">'Hazard &amp; Exposure'!AU157</f>
        <v>0</v>
      </c>
      <c r="N155" s="44" t="n">
        <f aca="false">'Hazard &amp; Exposure'!DC157</f>
        <v>2.8</v>
      </c>
      <c r="O155" s="41" t="n">
        <f aca="false">'Hazard &amp; Exposure'!DI157</f>
        <v>0</v>
      </c>
      <c r="P155" s="44" t="n">
        <f aca="false">'Hazard &amp; Exposure'!DE157</f>
        <v>0</v>
      </c>
      <c r="Q155" s="44" t="n">
        <f aca="false">'Hazard &amp; Exposure'!DH157</f>
        <v>0</v>
      </c>
      <c r="R155" s="41" t="n">
        <f aca="false">ROUND((10-GEOMEAN(((10-S155)/10*9+1),((10-W155)/10*9+1)))/9*10,1)</f>
        <v>1.4</v>
      </c>
      <c r="S155" s="41" t="n">
        <f aca="false">Vulnerability!O157</f>
        <v>1.5</v>
      </c>
      <c r="T155" s="45" t="n">
        <f aca="false">Vulnerability!E157</f>
        <v>1.9</v>
      </c>
      <c r="U155" s="45" t="n">
        <f aca="false">Vulnerability!H157</f>
        <v>1.8</v>
      </c>
      <c r="V155" s="45" t="n">
        <f aca="false">Vulnerability!N157</f>
        <v>0.5</v>
      </c>
      <c r="W155" s="41" t="n">
        <f aca="false">Vulnerability!AM157</f>
        <v>1.2</v>
      </c>
      <c r="X155" s="45" t="n">
        <f aca="false">Vulnerability!T157</f>
        <v>0</v>
      </c>
      <c r="Y155" s="46" t="n">
        <f aca="false">Vulnerability!AB157</f>
        <v>0.1</v>
      </c>
      <c r="Z155" s="46" t="n">
        <f aca="false">Vulnerability!AE157</f>
        <v>1</v>
      </c>
      <c r="AA155" s="46" t="n">
        <f aca="false">Vulnerability!AH157</f>
        <v>0</v>
      </c>
      <c r="AB155" s="46" t="n">
        <f aca="false">Vulnerability!AK157</f>
        <v>6.2</v>
      </c>
      <c r="AC155" s="45" t="n">
        <f aca="false">Vulnerability!AL157</f>
        <v>2.3</v>
      </c>
      <c r="AD155" s="41" t="n">
        <f aca="false">ROUND((10-GEOMEAN(((10-AE155)/10*9+1),((10-AH155)/10*9+1)))/9*10,1)</f>
        <v>2.9</v>
      </c>
      <c r="AE155" s="41" t="n">
        <f aca="false">'Lack of Coping Capacity'!H157</f>
        <v>3.9</v>
      </c>
      <c r="AF155" s="47" t="n">
        <f aca="false">'Lack of Coping Capacity'!D157</f>
        <v>4.3</v>
      </c>
      <c r="AG155" s="47" t="n">
        <f aca="false">'Lack of Coping Capacity'!G157</f>
        <v>3.5</v>
      </c>
      <c r="AH155" s="41" t="n">
        <f aca="false">'Lack of Coping Capacity'!AA157</f>
        <v>1.7</v>
      </c>
      <c r="AI155" s="47" t="n">
        <f aca="false">'Lack of Coping Capacity'!M157</f>
        <v>0.9</v>
      </c>
      <c r="AJ155" s="47" t="n">
        <f aca="false">'Lack of Coping Capacity'!R157</f>
        <v>0.8</v>
      </c>
      <c r="AK155" s="47" t="n">
        <f aca="false">'Lack of Coping Capacity'!Z157</f>
        <v>3.4</v>
      </c>
      <c r="AL155" s="48" t="n">
        <f aca="false">'Imputed and missing data hidden'!BX153</f>
        <v>10</v>
      </c>
      <c r="AM155" s="49" t="n">
        <f aca="false">AL155/51</f>
        <v>0.196078431372549</v>
      </c>
      <c r="AN155" s="48" t="str">
        <f aca="false">IF(Q155&gt;=7,"YES","")</f>
        <v/>
      </c>
      <c r="AO155" s="50" t="n">
        <f aca="false">'Indicator Date hidden2'!BY154</f>
        <v>0.507462686567164</v>
      </c>
    </row>
    <row r="156" customFormat="false" ht="14.5" hidden="false" customHeight="false" outlineLevel="0" collapsed="false">
      <c r="A156" s="40" t="str">
        <f aca="false">'Indicator Data'!A158</f>
        <v>Sierra Leone</v>
      </c>
      <c r="B156" s="40" t="str">
        <f aca="false">'Indicator Data'!B158</f>
        <v>SLE</v>
      </c>
      <c r="C156" s="41" t="n">
        <f aca="false">ROUND(G156^(1/3)*R156^(1/3)*AD156^(1/3),1)</f>
        <v>4.4</v>
      </c>
      <c r="D156" s="41" t="str">
        <f aca="false">IF(C156&gt;=6.5,"Very High",IF(C156&gt;=5,"High",IF(C156&gt;=3.5,"Medium",IF(C156&gt;=2,"Low","Very Low"))))</f>
        <v>Medium</v>
      </c>
      <c r="E156" s="42" t="n">
        <f aca="false">_xlfn.RANK.EQ(C156,C$4:C$194)</f>
        <v>61</v>
      </c>
      <c r="F156" s="43" t="n">
        <f aca="false">VLOOKUP($B156,'Lack of Reliability Index'!$A$2:$H$192,8,0)</f>
        <v>1.8018018018018</v>
      </c>
      <c r="G156" s="41" t="n">
        <f aca="false">ROUND((10-GEOMEAN(((10-H156)/10*9+1),((10-O156)/10*9+1)))/9*10,1)</f>
        <v>2.2</v>
      </c>
      <c r="H156" s="41" t="n">
        <f aca="false">'Hazard &amp; Exposure'!DD158</f>
        <v>3.9</v>
      </c>
      <c r="I156" s="44" t="n">
        <f aca="false">'Hazard &amp; Exposure'!AO158</f>
        <v>0.1</v>
      </c>
      <c r="J156" s="44" t="n">
        <f aca="false">'Hazard &amp; Exposure'!AP158</f>
        <v>4.6</v>
      </c>
      <c r="K156" s="44" t="n">
        <f aca="false">'Hazard &amp; Exposure'!AQ158</f>
        <v>5.8</v>
      </c>
      <c r="L156" s="44" t="n">
        <f aca="false">'Hazard &amp; Exposure'!AR158</f>
        <v>0</v>
      </c>
      <c r="M156" s="44" t="n">
        <f aca="false">'Hazard &amp; Exposure'!AU158</f>
        <v>1</v>
      </c>
      <c r="N156" s="44" t="n">
        <f aca="false">'Hazard &amp; Exposure'!DC158</f>
        <v>7.9</v>
      </c>
      <c r="O156" s="41" t="n">
        <f aca="false">'Hazard &amp; Exposure'!DI158</f>
        <v>0.1</v>
      </c>
      <c r="P156" s="44" t="n">
        <f aca="false">'Hazard &amp; Exposure'!DE158</f>
        <v>0.2</v>
      </c>
      <c r="Q156" s="44" t="n">
        <f aca="false">'Hazard &amp; Exposure'!DH158</f>
        <v>0</v>
      </c>
      <c r="R156" s="41" t="n">
        <f aca="false">ROUND((10-GEOMEAN(((10-S156)/10*9+1),((10-W156)/10*9+1)))/9*10,1)</f>
        <v>5.8</v>
      </c>
      <c r="S156" s="41" t="n">
        <f aca="false">Vulnerability!O158</f>
        <v>7.1</v>
      </c>
      <c r="T156" s="45" t="n">
        <f aca="false">Vulnerability!E158</f>
        <v>9.1</v>
      </c>
      <c r="U156" s="45" t="n">
        <f aca="false">Vulnerability!H158</f>
        <v>5.7</v>
      </c>
      <c r="V156" s="45" t="n">
        <f aca="false">Vulnerability!N158</f>
        <v>4.3</v>
      </c>
      <c r="W156" s="41" t="n">
        <f aca="false">Vulnerability!AM158</f>
        <v>4.1</v>
      </c>
      <c r="X156" s="45" t="n">
        <f aca="false">Vulnerability!T158</f>
        <v>2.8</v>
      </c>
      <c r="Y156" s="46" t="n">
        <f aca="false">Vulnerability!AB158</f>
        <v>6.6</v>
      </c>
      <c r="Z156" s="46" t="n">
        <f aca="false">Vulnerability!AE158</f>
        <v>5.5</v>
      </c>
      <c r="AA156" s="46" t="n">
        <f aca="false">Vulnerability!AH158</f>
        <v>0</v>
      </c>
      <c r="AB156" s="46" t="n">
        <f aca="false">Vulnerability!AK158</f>
        <v>6.8</v>
      </c>
      <c r="AC156" s="45" t="n">
        <f aca="false">Vulnerability!AL158</f>
        <v>5.2</v>
      </c>
      <c r="AD156" s="41" t="n">
        <f aca="false">ROUND((10-GEOMEAN(((10-AE156)/10*9+1),((10-AH156)/10*9+1)))/9*10,1)</f>
        <v>6.8</v>
      </c>
      <c r="AE156" s="41" t="n">
        <f aca="false">'Lack of Coping Capacity'!H158</f>
        <v>5.2</v>
      </c>
      <c r="AF156" s="47" t="n">
        <f aca="false">'Lack of Coping Capacity'!D158</f>
        <v>3.5</v>
      </c>
      <c r="AG156" s="47" t="n">
        <f aca="false">'Lack of Coping Capacity'!G158</f>
        <v>6.8</v>
      </c>
      <c r="AH156" s="41" t="n">
        <f aca="false">'Lack of Coping Capacity'!AA158</f>
        <v>8</v>
      </c>
      <c r="AI156" s="47" t="n">
        <f aca="false">'Lack of Coping Capacity'!M158</f>
        <v>7.6</v>
      </c>
      <c r="AJ156" s="47" t="n">
        <f aca="false">'Lack of Coping Capacity'!R158</f>
        <v>8.2</v>
      </c>
      <c r="AK156" s="47" t="n">
        <f aca="false">'Lack of Coping Capacity'!Z158</f>
        <v>8.1</v>
      </c>
      <c r="AL156" s="48" t="n">
        <f aca="false">'Imputed and missing data hidden'!BX154</f>
        <v>0</v>
      </c>
      <c r="AM156" s="49" t="n">
        <f aca="false">AL156/51</f>
        <v>0</v>
      </c>
      <c r="AN156" s="48" t="str">
        <f aca="false">IF(Q156&gt;=7,"YES","")</f>
        <v/>
      </c>
      <c r="AO156" s="50" t="n">
        <f aca="false">'Indicator Date hidden2'!BY155</f>
        <v>0.337837837837838</v>
      </c>
    </row>
    <row r="157" customFormat="false" ht="14.5" hidden="false" customHeight="false" outlineLevel="0" collapsed="false">
      <c r="A157" s="40" t="str">
        <f aca="false">'Indicator Data'!A159</f>
        <v>Singapore</v>
      </c>
      <c r="B157" s="40" t="str">
        <f aca="false">'Indicator Data'!B159</f>
        <v>SGP</v>
      </c>
      <c r="C157" s="41" t="n">
        <f aca="false">ROUND(G157^(1/3)*R157^(1/3)*AD157^(1/3),1)</f>
        <v>0.5</v>
      </c>
      <c r="D157" s="41" t="str">
        <f aca="false">IF(C157&gt;=6.5,"Very High",IF(C157&gt;=5,"High",IF(C157&gt;=3.5,"Medium",IF(C157&gt;=2,"Low","Very Low"))))</f>
        <v>Very Low</v>
      </c>
      <c r="E157" s="42" t="n">
        <f aca="false">_xlfn.RANK.EQ(C157,C$4:C$194)</f>
        <v>191</v>
      </c>
      <c r="F157" s="43" t="n">
        <f aca="false">VLOOKUP($B157,'Lack of Reliability Index'!$A$2:$H$192,8,0)</f>
        <v>5.02564102564103</v>
      </c>
      <c r="G157" s="41" t="n">
        <f aca="false">ROUND((10-GEOMEAN(((10-H157)/10*9+1),((10-O157)/10*9+1)))/9*10,1)</f>
        <v>0.5</v>
      </c>
      <c r="H157" s="41" t="n">
        <f aca="false">'Hazard &amp; Exposure'!DD159</f>
        <v>0.9</v>
      </c>
      <c r="I157" s="44" t="n">
        <f aca="false">'Hazard &amp; Exposure'!AO159</f>
        <v>0.1</v>
      </c>
      <c r="J157" s="44" t="n">
        <f aca="false">'Hazard &amp; Exposure'!AP159</f>
        <v>0.1</v>
      </c>
      <c r="K157" s="44" t="n">
        <f aca="false">'Hazard &amp; Exposure'!AQ159</f>
        <v>0</v>
      </c>
      <c r="L157" s="44" t="n">
        <f aca="false">'Hazard &amp; Exposure'!AR159</f>
        <v>0</v>
      </c>
      <c r="M157" s="44" t="n">
        <f aca="false">'Hazard &amp; Exposure'!AU159</f>
        <v>0</v>
      </c>
      <c r="N157" s="44" t="n">
        <f aca="false">'Hazard &amp; Exposure'!DC159</f>
        <v>4.3</v>
      </c>
      <c r="O157" s="41" t="n">
        <f aca="false">'Hazard &amp; Exposure'!DI159</f>
        <v>0.1</v>
      </c>
      <c r="P157" s="44" t="n">
        <f aca="false">'Hazard &amp; Exposure'!DE159</f>
        <v>0.1</v>
      </c>
      <c r="Q157" s="44" t="n">
        <f aca="false">'Hazard &amp; Exposure'!DH159</f>
        <v>0</v>
      </c>
      <c r="R157" s="41" t="n">
        <f aca="false">ROUND((10-GEOMEAN(((10-S157)/10*9+1),((10-W157)/10*9+1)))/9*10,1)</f>
        <v>0.3</v>
      </c>
      <c r="S157" s="41" t="n">
        <f aca="false">Vulnerability!O159</f>
        <v>0.2</v>
      </c>
      <c r="T157" s="45" t="n">
        <f aca="false">Vulnerability!E159</f>
        <v>0</v>
      </c>
      <c r="U157" s="45" t="n">
        <f aca="false">Vulnerability!H159</f>
        <v>0.9</v>
      </c>
      <c r="V157" s="45" t="n">
        <f aca="false">Vulnerability!N159</f>
        <v>0</v>
      </c>
      <c r="W157" s="41" t="n">
        <f aca="false">Vulnerability!AM159</f>
        <v>0.4</v>
      </c>
      <c r="X157" s="45" t="n">
        <f aca="false">Vulnerability!T159</f>
        <v>0</v>
      </c>
      <c r="Y157" s="46" t="n">
        <f aca="false">Vulnerability!AB159</f>
        <v>0.4</v>
      </c>
      <c r="Z157" s="46" t="n">
        <f aca="false">Vulnerability!AE159</f>
        <v>0.2</v>
      </c>
      <c r="AA157" s="46" t="n">
        <f aca="false">Vulnerability!AH159</f>
        <v>0</v>
      </c>
      <c r="AB157" s="46" t="n">
        <f aca="false">Vulnerability!AK159</f>
        <v>1.9</v>
      </c>
      <c r="AC157" s="45" t="n">
        <f aca="false">Vulnerability!AL159</f>
        <v>0.7</v>
      </c>
      <c r="AD157" s="41" t="n">
        <f aca="false">ROUND((10-GEOMEAN(((10-AE157)/10*9+1),((10-AH157)/10*9+1)))/9*10,1)</f>
        <v>1</v>
      </c>
      <c r="AE157" s="41" t="n">
        <f aca="false">'Lack of Coping Capacity'!H159</f>
        <v>1.1</v>
      </c>
      <c r="AF157" s="47" t="n">
        <f aca="false">'Lack of Coping Capacity'!D159</f>
        <v>1.2</v>
      </c>
      <c r="AG157" s="47" t="n">
        <f aca="false">'Lack of Coping Capacity'!G159</f>
        <v>0.9</v>
      </c>
      <c r="AH157" s="41" t="n">
        <f aca="false">'Lack of Coping Capacity'!AA159</f>
        <v>0.9</v>
      </c>
      <c r="AI157" s="47" t="n">
        <f aca="false">'Lack of Coping Capacity'!M159</f>
        <v>1.1</v>
      </c>
      <c r="AJ157" s="47" t="n">
        <f aca="false">'Lack of Coping Capacity'!R159</f>
        <v>0</v>
      </c>
      <c r="AK157" s="47" t="n">
        <f aca="false">'Lack of Coping Capacity'!Z159</f>
        <v>1.6</v>
      </c>
      <c r="AL157" s="48" t="n">
        <f aca="false">'Imputed and missing data hidden'!BX155</f>
        <v>13</v>
      </c>
      <c r="AM157" s="49" t="n">
        <f aca="false">AL157/51</f>
        <v>0.254901960784314</v>
      </c>
      <c r="AN157" s="48" t="str">
        <f aca="false">IF(Q157&gt;=7,"YES","")</f>
        <v/>
      </c>
      <c r="AO157" s="50" t="n">
        <f aca="false">'Indicator Date hidden2'!BY156</f>
        <v>0.292307692307692</v>
      </c>
    </row>
    <row r="158" customFormat="false" ht="14.5" hidden="false" customHeight="false" outlineLevel="0" collapsed="false">
      <c r="A158" s="40" t="str">
        <f aca="false">'Indicator Data'!A160</f>
        <v>Slovakia</v>
      </c>
      <c r="B158" s="40" t="str">
        <f aca="false">'Indicator Data'!B160</f>
        <v>SVK</v>
      </c>
      <c r="C158" s="41" t="n">
        <f aca="false">ROUND(G158^(1/3)*R158^(1/3)*AD158^(1/3),1)</f>
        <v>2.2</v>
      </c>
      <c r="D158" s="41" t="str">
        <f aca="false">IF(C158&gt;=6.5,"Very High",IF(C158&gt;=5,"High",IF(C158&gt;=3.5,"Medium",IF(C158&gt;=2,"Low","Very Low"))))</f>
        <v>Low</v>
      </c>
      <c r="E158" s="42" t="n">
        <f aca="false">_xlfn.RANK.EQ(C158,C$4:C$194)</f>
        <v>150</v>
      </c>
      <c r="F158" s="43" t="n">
        <f aca="false">VLOOKUP($B158,'Lack of Reliability Index'!$A$2:$H$192,8,0)</f>
        <v>4.21587301587302</v>
      </c>
      <c r="G158" s="41" t="n">
        <f aca="false">ROUND((10-GEOMEAN(((10-H158)/10*9+1),((10-O158)/10*9+1)))/9*10,1)</f>
        <v>1.5</v>
      </c>
      <c r="H158" s="41" t="n">
        <f aca="false">'Hazard &amp; Exposure'!DD160</f>
        <v>2.8</v>
      </c>
      <c r="I158" s="44" t="n">
        <f aca="false">'Hazard &amp; Exposure'!AO160</f>
        <v>4.2</v>
      </c>
      <c r="J158" s="44" t="n">
        <f aca="false">'Hazard &amp; Exposure'!AP160</f>
        <v>6.7</v>
      </c>
      <c r="K158" s="44" t="n">
        <f aca="false">'Hazard &amp; Exposure'!AQ160</f>
        <v>0</v>
      </c>
      <c r="L158" s="44" t="n">
        <f aca="false">'Hazard &amp; Exposure'!AR160</f>
        <v>0</v>
      </c>
      <c r="M158" s="44" t="n">
        <f aca="false">'Hazard &amp; Exposure'!AU160</f>
        <v>1.5</v>
      </c>
      <c r="N158" s="44" t="n">
        <f aca="false">'Hazard &amp; Exposure'!DC160</f>
        <v>2</v>
      </c>
      <c r="O158" s="41" t="n">
        <f aca="false">'Hazard &amp; Exposure'!DI160</f>
        <v>0.1</v>
      </c>
      <c r="P158" s="44" t="n">
        <f aca="false">'Hazard &amp; Exposure'!DE160</f>
        <v>0.1</v>
      </c>
      <c r="Q158" s="44" t="n">
        <f aca="false">'Hazard &amp; Exposure'!DH160</f>
        <v>0</v>
      </c>
      <c r="R158" s="41" t="n">
        <f aca="false">ROUND((10-GEOMEAN(((10-S158)/10*9+1),((10-W158)/10*9+1)))/9*10,1)</f>
        <v>2.6</v>
      </c>
      <c r="S158" s="41" t="n">
        <f aca="false">Vulnerability!O160</f>
        <v>0.9</v>
      </c>
      <c r="T158" s="45" t="n">
        <f aca="false">Vulnerability!E160</f>
        <v>0.8</v>
      </c>
      <c r="U158" s="45" t="n">
        <f aca="false">Vulnerability!H160</f>
        <v>1.3</v>
      </c>
      <c r="V158" s="45" t="n">
        <f aca="false">Vulnerability!N160</f>
        <v>0.5</v>
      </c>
      <c r="W158" s="41" t="n">
        <f aca="false">Vulnerability!AM160</f>
        <v>4.1</v>
      </c>
      <c r="X158" s="45" t="n">
        <f aca="false">Vulnerability!T160</f>
        <v>6.4</v>
      </c>
      <c r="Y158" s="46" t="n">
        <f aca="false">Vulnerability!AB160</f>
        <v>0.1</v>
      </c>
      <c r="Z158" s="46" t="n">
        <f aca="false">Vulnerability!AE160</f>
        <v>0.4</v>
      </c>
      <c r="AA158" s="46" t="n">
        <f aca="false">Vulnerability!AH160</f>
        <v>0</v>
      </c>
      <c r="AB158" s="46" t="n">
        <f aca="false">Vulnerability!AK160</f>
        <v>2.4</v>
      </c>
      <c r="AC158" s="45" t="n">
        <f aca="false">Vulnerability!AL160</f>
        <v>0.8</v>
      </c>
      <c r="AD158" s="41" t="n">
        <f aca="false">ROUND((10-GEOMEAN(((10-AE158)/10*9+1),((10-AH158)/10*9+1)))/9*10,1)</f>
        <v>2.6</v>
      </c>
      <c r="AE158" s="41" t="n">
        <f aca="false">'Lack of Coping Capacity'!H160</f>
        <v>3.9</v>
      </c>
      <c r="AF158" s="47" t="n">
        <f aca="false">'Lack of Coping Capacity'!D160</f>
        <v>3.4</v>
      </c>
      <c r="AG158" s="47" t="n">
        <f aca="false">'Lack of Coping Capacity'!G160</f>
        <v>4.4</v>
      </c>
      <c r="AH158" s="41" t="n">
        <f aca="false">'Lack of Coping Capacity'!AA160</f>
        <v>1.1</v>
      </c>
      <c r="AI158" s="47" t="n">
        <f aca="false">'Lack of Coping Capacity'!M160</f>
        <v>1.5</v>
      </c>
      <c r="AJ158" s="47" t="n">
        <f aca="false">'Lack of Coping Capacity'!R160</f>
        <v>0.1</v>
      </c>
      <c r="AK158" s="47" t="n">
        <f aca="false">'Lack of Coping Capacity'!Z160</f>
        <v>1.7</v>
      </c>
      <c r="AL158" s="48" t="n">
        <f aca="false">'Imputed and missing data hidden'!BX156</f>
        <v>12</v>
      </c>
      <c r="AM158" s="49" t="n">
        <f aca="false">AL158/51</f>
        <v>0.235294117647059</v>
      </c>
      <c r="AN158" s="48" t="str">
        <f aca="false">IF(Q158&gt;=7,"YES","")</f>
        <v/>
      </c>
      <c r="AO158" s="50" t="n">
        <f aca="false">'Indicator Date hidden2'!BY157</f>
        <v>0.190476190476191</v>
      </c>
    </row>
    <row r="159" customFormat="false" ht="14.5" hidden="false" customHeight="false" outlineLevel="0" collapsed="false">
      <c r="A159" s="40" t="str">
        <f aca="false">'Indicator Data'!A161</f>
        <v>Slovenia</v>
      </c>
      <c r="B159" s="40" t="str">
        <f aca="false">'Indicator Data'!B161</f>
        <v>SVN</v>
      </c>
      <c r="C159" s="41" t="n">
        <f aca="false">ROUND(G159^(1/3)*R159^(1/3)*AD159^(1/3),1)</f>
        <v>1.6</v>
      </c>
      <c r="D159" s="41" t="str">
        <f aca="false">IF(C159&gt;=6.5,"Very High",IF(C159&gt;=5,"High",IF(C159&gt;=3.5,"Medium",IF(C159&gt;=2,"Low","Very Low"))))</f>
        <v>Very Low</v>
      </c>
      <c r="E159" s="42" t="n">
        <f aca="false">_xlfn.RANK.EQ(C159,C$4:C$194)</f>
        <v>176</v>
      </c>
      <c r="F159" s="43" t="n">
        <f aca="false">VLOOKUP($B159,'Lack of Reliability Index'!$A$2:$H$192,8,0)</f>
        <v>3.30980392156863</v>
      </c>
      <c r="G159" s="41" t="n">
        <f aca="false">ROUND((10-GEOMEAN(((10-H159)/10*9+1),((10-O159)/10*9+1)))/9*10,1)</f>
        <v>1.9</v>
      </c>
      <c r="H159" s="41" t="n">
        <f aca="false">'Hazard &amp; Exposure'!DD161</f>
        <v>3.4</v>
      </c>
      <c r="I159" s="44" t="n">
        <f aca="false">'Hazard &amp; Exposure'!AO161</f>
        <v>6.1</v>
      </c>
      <c r="J159" s="44" t="n">
        <f aca="false">'Hazard &amp; Exposure'!AP161</f>
        <v>4</v>
      </c>
      <c r="K159" s="44" t="n">
        <f aca="false">'Hazard &amp; Exposure'!AQ161</f>
        <v>5.7</v>
      </c>
      <c r="L159" s="44" t="n">
        <f aca="false">'Hazard &amp; Exposure'!AR161</f>
        <v>0</v>
      </c>
      <c r="M159" s="44" t="n">
        <f aca="false">'Hazard &amp; Exposure'!AU161</f>
        <v>0.5</v>
      </c>
      <c r="N159" s="44" t="n">
        <f aca="false">'Hazard &amp; Exposure'!DC161</f>
        <v>1.5</v>
      </c>
      <c r="O159" s="41" t="n">
        <f aca="false">'Hazard &amp; Exposure'!DI161</f>
        <v>0</v>
      </c>
      <c r="P159" s="44" t="n">
        <f aca="false">'Hazard &amp; Exposure'!DE161</f>
        <v>0</v>
      </c>
      <c r="Q159" s="44" t="n">
        <f aca="false">'Hazard &amp; Exposure'!DH161</f>
        <v>0</v>
      </c>
      <c r="R159" s="41" t="n">
        <f aca="false">ROUND((10-GEOMEAN(((10-S159)/10*9+1),((10-W159)/10*9+1)))/9*10,1)</f>
        <v>1.3</v>
      </c>
      <c r="S159" s="41" t="n">
        <f aca="false">Vulnerability!O161</f>
        <v>0.2</v>
      </c>
      <c r="T159" s="45" t="n">
        <f aca="false">Vulnerability!E161</f>
        <v>0</v>
      </c>
      <c r="U159" s="45" t="n">
        <f aca="false">Vulnerability!H161</f>
        <v>0.4</v>
      </c>
      <c r="V159" s="45" t="n">
        <f aca="false">Vulnerability!N161</f>
        <v>0.2</v>
      </c>
      <c r="W159" s="41" t="n">
        <f aca="false">Vulnerability!AM161</f>
        <v>2.3</v>
      </c>
      <c r="X159" s="45" t="n">
        <f aca="false">Vulnerability!T161</f>
        <v>3.8</v>
      </c>
      <c r="Y159" s="46" t="n">
        <f aca="false">Vulnerability!AB161</f>
        <v>0.1</v>
      </c>
      <c r="Z159" s="46" t="n">
        <f aca="false">Vulnerability!AE161</f>
        <v>0.2</v>
      </c>
      <c r="AA159" s="46" t="n">
        <f aca="false">Vulnerability!AH161</f>
        <v>0</v>
      </c>
      <c r="AB159" s="46" t="n">
        <f aca="false">Vulnerability!AK161</f>
        <v>1.6</v>
      </c>
      <c r="AC159" s="45" t="n">
        <f aca="false">Vulnerability!AL161</f>
        <v>0.5</v>
      </c>
      <c r="AD159" s="41" t="n">
        <f aca="false">ROUND((10-GEOMEAN(((10-AE159)/10*9+1),((10-AH159)/10*9+1)))/9*10,1)</f>
        <v>1.6</v>
      </c>
      <c r="AE159" s="41" t="n">
        <f aca="false">'Lack of Coping Capacity'!H161</f>
        <v>2.2</v>
      </c>
      <c r="AF159" s="47" t="n">
        <f aca="false">'Lack of Coping Capacity'!D161</f>
        <v>0.9</v>
      </c>
      <c r="AG159" s="47" t="n">
        <f aca="false">'Lack of Coping Capacity'!G161</f>
        <v>3.5</v>
      </c>
      <c r="AH159" s="41" t="n">
        <f aca="false">'Lack of Coping Capacity'!AA161</f>
        <v>0.9</v>
      </c>
      <c r="AI159" s="47" t="n">
        <f aca="false">'Lack of Coping Capacity'!M161</f>
        <v>1.4</v>
      </c>
      <c r="AJ159" s="47" t="n">
        <f aca="false">'Lack of Coping Capacity'!R161</f>
        <v>0.1</v>
      </c>
      <c r="AK159" s="47" t="n">
        <f aca="false">'Lack of Coping Capacity'!Z161</f>
        <v>1.2</v>
      </c>
      <c r="AL159" s="48" t="n">
        <f aca="false">'Imputed and missing data hidden'!BX157</f>
        <v>8</v>
      </c>
      <c r="AM159" s="49" t="n">
        <f aca="false">AL159/51</f>
        <v>0.156862745098039</v>
      </c>
      <c r="AN159" s="48" t="str">
        <f aca="false">IF(Q159&gt;=7,"YES","")</f>
        <v/>
      </c>
      <c r="AO159" s="50" t="n">
        <f aca="false">'Indicator Date hidden2'!BY158</f>
        <v>0.220588235294118</v>
      </c>
    </row>
    <row r="160" customFormat="false" ht="14.5" hidden="false" customHeight="false" outlineLevel="0" collapsed="false">
      <c r="A160" s="40" t="str">
        <f aca="false">'Indicator Data'!A162</f>
        <v>Solomon Islands</v>
      </c>
      <c r="B160" s="40" t="str">
        <f aca="false">'Indicator Data'!B162</f>
        <v>SLB</v>
      </c>
      <c r="C160" s="41" t="n">
        <f aca="false">ROUND(G160^(1/3)*R160^(1/3)*AD160^(1/3),1)</f>
        <v>4.5</v>
      </c>
      <c r="D160" s="41" t="str">
        <f aca="false">IF(C160&gt;=6.5,"Very High",IF(C160&gt;=5,"High",IF(C160&gt;=3.5,"Medium",IF(C160&gt;=2,"Low","Very Low"))))</f>
        <v>Medium</v>
      </c>
      <c r="E160" s="42" t="n">
        <f aca="false">_xlfn.RANK.EQ(C160,C$4:C$194)</f>
        <v>55</v>
      </c>
      <c r="F160" s="43" t="n">
        <f aca="false">VLOOKUP($B160,'Lack of Reliability Index'!$A$2:$H$192,8,0)</f>
        <v>6.46274509803922</v>
      </c>
      <c r="G160" s="41" t="n">
        <f aca="false">ROUND((10-GEOMEAN(((10-H160)/10*9+1),((10-O160)/10*9+1)))/9*10,1)</f>
        <v>3.5</v>
      </c>
      <c r="H160" s="41" t="n">
        <f aca="false">'Hazard &amp; Exposure'!DD162</f>
        <v>5.9</v>
      </c>
      <c r="I160" s="44" t="n">
        <f aca="false">'Hazard &amp; Exposure'!AO162</f>
        <v>8.4</v>
      </c>
      <c r="J160" s="44" t="n">
        <f aca="false">'Hazard &amp; Exposure'!AP162</f>
        <v>0.1</v>
      </c>
      <c r="K160" s="44" t="n">
        <f aca="false">'Hazard &amp; Exposure'!AQ162</f>
        <v>8.7</v>
      </c>
      <c r="L160" s="44" t="n">
        <f aca="false">'Hazard &amp; Exposure'!AR162</f>
        <v>4.1</v>
      </c>
      <c r="M160" s="44" t="n">
        <f aca="false">'Hazard &amp; Exposure'!AU162</f>
        <v>3.2</v>
      </c>
      <c r="N160" s="44" t="n">
        <f aca="false">'Hazard &amp; Exposure'!DC162</f>
        <v>5.9</v>
      </c>
      <c r="O160" s="41" t="n">
        <f aca="false">'Hazard &amp; Exposure'!DI162</f>
        <v>0</v>
      </c>
      <c r="P160" s="44" t="n">
        <f aca="false">'Hazard &amp; Exposure'!DE162</f>
        <v>0</v>
      </c>
      <c r="Q160" s="44" t="n">
        <f aca="false">'Hazard &amp; Exposure'!DH162</f>
        <v>0</v>
      </c>
      <c r="R160" s="41" t="n">
        <f aca="false">ROUND((10-GEOMEAN(((10-S160)/10*9+1),((10-W160)/10*9+1)))/9*10,1)</f>
        <v>4</v>
      </c>
      <c r="S160" s="41" t="n">
        <f aca="false">Vulnerability!O162</f>
        <v>5.7</v>
      </c>
      <c r="T160" s="45" t="n">
        <f aca="false">Vulnerability!E162</f>
        <v>6.7</v>
      </c>
      <c r="U160" s="45" t="n">
        <f aca="false">Vulnerability!H162</f>
        <v>3</v>
      </c>
      <c r="V160" s="45" t="n">
        <f aca="false">Vulnerability!N162</f>
        <v>6.4</v>
      </c>
      <c r="W160" s="41" t="n">
        <f aca="false">Vulnerability!AM162</f>
        <v>1.7</v>
      </c>
      <c r="X160" s="45" t="n">
        <f aca="false">Vulnerability!T162</f>
        <v>0</v>
      </c>
      <c r="Y160" s="46" t="n">
        <f aca="false">Vulnerability!AB162</f>
        <v>4.4</v>
      </c>
      <c r="Z160" s="46" t="n">
        <f aca="false">Vulnerability!AE162</f>
        <v>2.6</v>
      </c>
      <c r="AA160" s="46" t="n">
        <f aca="false">Vulnerability!AH162</f>
        <v>0</v>
      </c>
      <c r="AB160" s="46" t="n">
        <f aca="false">Vulnerability!AK162</f>
        <v>4.8</v>
      </c>
      <c r="AC160" s="45" t="n">
        <f aca="false">Vulnerability!AL162</f>
        <v>3.2</v>
      </c>
      <c r="AD160" s="41" t="n">
        <f aca="false">ROUND((10-GEOMEAN(((10-AE160)/10*9+1),((10-AH160)/10*9+1)))/9*10,1)</f>
        <v>6.5</v>
      </c>
      <c r="AE160" s="41" t="n">
        <f aca="false">'Lack of Coping Capacity'!H162</f>
        <v>6.5</v>
      </c>
      <c r="AF160" s="47" t="n">
        <f aca="false">'Lack of Coping Capacity'!D162</f>
        <v>6.6</v>
      </c>
      <c r="AG160" s="47" t="n">
        <f aca="false">'Lack of Coping Capacity'!G162</f>
        <v>6.3</v>
      </c>
      <c r="AH160" s="41" t="n">
        <f aca="false">'Lack of Coping Capacity'!AA162</f>
        <v>6.5</v>
      </c>
      <c r="AI160" s="47" t="n">
        <f aca="false">'Lack of Coping Capacity'!M162</f>
        <v>5.7</v>
      </c>
      <c r="AJ160" s="47" t="n">
        <f aca="false">'Lack of Coping Capacity'!R162</f>
        <v>7.8</v>
      </c>
      <c r="AK160" s="47" t="n">
        <f aca="false">'Lack of Coping Capacity'!Z162</f>
        <v>5.9</v>
      </c>
      <c r="AL160" s="48" t="n">
        <f aca="false">'Imputed and missing data hidden'!BX158</f>
        <v>11</v>
      </c>
      <c r="AM160" s="49" t="n">
        <f aca="false">AL160/51</f>
        <v>0.215686274509804</v>
      </c>
      <c r="AN160" s="48" t="str">
        <f aca="false">IF(Q160&gt;=7,"YES","")</f>
        <v/>
      </c>
      <c r="AO160" s="50" t="n">
        <f aca="false">'Indicator Date hidden2'!BY159</f>
        <v>0.661764705882353</v>
      </c>
    </row>
    <row r="161" customFormat="false" ht="14.5" hidden="false" customHeight="false" outlineLevel="0" collapsed="false">
      <c r="A161" s="40" t="str">
        <f aca="false">'Indicator Data'!A163</f>
        <v>Somalia</v>
      </c>
      <c r="B161" s="40" t="str">
        <f aca="false">'Indicator Data'!B163</f>
        <v>SOM</v>
      </c>
      <c r="C161" s="41" t="n">
        <f aca="false">ROUND(G161^(1/3)*R161^(1/3)*AD161^(1/3),1)</f>
        <v>8.7</v>
      </c>
      <c r="D161" s="41" t="str">
        <f aca="false">IF(C161&gt;=6.5,"Very High",IF(C161&gt;=5,"High",IF(C161&gt;=3.5,"Medium",IF(C161&gt;=2,"Low","Very Low"))))</f>
        <v>Very High</v>
      </c>
      <c r="E161" s="42" t="n">
        <f aca="false">_xlfn.RANK.EQ(C161,C$4:C$194)</f>
        <v>1</v>
      </c>
      <c r="F161" s="43" t="n">
        <f aca="false">VLOOKUP($B161,'Lack of Reliability Index'!$A$2:$H$192,8,0)</f>
        <v>5</v>
      </c>
      <c r="G161" s="41" t="n">
        <f aca="false">ROUND((10-GEOMEAN(((10-H161)/10*9+1),((10-O161)/10*9+1)))/9*10,1)</f>
        <v>8.9</v>
      </c>
      <c r="H161" s="41" t="n">
        <f aca="false">'Hazard &amp; Exposure'!DD163</f>
        <v>6.9</v>
      </c>
      <c r="I161" s="44" t="n">
        <f aca="false">'Hazard &amp; Exposure'!AO163</f>
        <v>1.6</v>
      </c>
      <c r="J161" s="44" t="n">
        <f aca="false">'Hazard &amp; Exposure'!AP163</f>
        <v>7.5</v>
      </c>
      <c r="K161" s="44" t="n">
        <f aca="false">'Hazard &amp; Exposure'!AQ163</f>
        <v>8.1</v>
      </c>
      <c r="L161" s="44" t="n">
        <f aca="false">'Hazard &amp; Exposure'!AR163</f>
        <v>1</v>
      </c>
      <c r="M161" s="44" t="n">
        <f aca="false">'Hazard &amp; Exposure'!AU163</f>
        <v>10</v>
      </c>
      <c r="N161" s="44" t="n">
        <f aca="false">'Hazard &amp; Exposure'!DC163</f>
        <v>6.4</v>
      </c>
      <c r="O161" s="41" t="n">
        <f aca="false">'Hazard &amp; Exposure'!DI163</f>
        <v>10</v>
      </c>
      <c r="P161" s="44" t="n">
        <f aca="false">'Hazard &amp; Exposure'!DE163</f>
        <v>10</v>
      </c>
      <c r="Q161" s="44" t="n">
        <f aca="false">'Hazard &amp; Exposure'!DH163</f>
        <v>10</v>
      </c>
      <c r="R161" s="41" t="n">
        <f aca="false">ROUND((10-GEOMEAN(((10-S161)/10*9+1),((10-W161)/10*9+1)))/9*10,1)</f>
        <v>8.6</v>
      </c>
      <c r="S161" s="41" t="n">
        <f aca="false">Vulnerability!O163</f>
        <v>7.2</v>
      </c>
      <c r="T161" s="45" t="n">
        <f aca="false">Vulnerability!E163</f>
        <v>8.7</v>
      </c>
      <c r="U161" s="45" t="n">
        <f aca="false">Vulnerability!H163</f>
        <v>2.9</v>
      </c>
      <c r="V161" s="45" t="n">
        <f aca="false">Vulnerability!N163</f>
        <v>8.4</v>
      </c>
      <c r="W161" s="41" t="n">
        <f aca="false">Vulnerability!AM163</f>
        <v>9.5</v>
      </c>
      <c r="X161" s="45" t="n">
        <f aca="false">Vulnerability!T163</f>
        <v>10</v>
      </c>
      <c r="Y161" s="46" t="n">
        <f aca="false">Vulnerability!AB163</f>
        <v>2.1</v>
      </c>
      <c r="Z161" s="46" t="n">
        <f aca="false">Vulnerability!AE163</f>
        <v>8.8</v>
      </c>
      <c r="AA161" s="46" t="n">
        <f aca="false">Vulnerability!AH163</f>
        <v>10</v>
      </c>
      <c r="AB161" s="46" t="n">
        <f aca="false">Vulnerability!AK163</f>
        <v>9.8</v>
      </c>
      <c r="AC161" s="45" t="n">
        <f aca="false">Vulnerability!AL163</f>
        <v>8.8</v>
      </c>
      <c r="AD161" s="41" t="n">
        <f aca="false">ROUND((10-GEOMEAN(((10-AE161)/10*9+1),((10-AH161)/10*9+1)))/9*10,1)</f>
        <v>8.6</v>
      </c>
      <c r="AE161" s="41" t="n">
        <f aca="false">'Lack of Coping Capacity'!H163</f>
        <v>9</v>
      </c>
      <c r="AF161" s="47" t="str">
        <f aca="false">'Lack of Coping Capacity'!D163</f>
        <v>x</v>
      </c>
      <c r="AG161" s="47" t="n">
        <f aca="false">'Lack of Coping Capacity'!G163</f>
        <v>9</v>
      </c>
      <c r="AH161" s="41" t="n">
        <f aca="false">'Lack of Coping Capacity'!AA163</f>
        <v>8.2</v>
      </c>
      <c r="AI161" s="47" t="n">
        <f aca="false">'Lack of Coping Capacity'!M163</f>
        <v>7.4</v>
      </c>
      <c r="AJ161" s="47" t="n">
        <f aca="false">'Lack of Coping Capacity'!R163</f>
        <v>7.5</v>
      </c>
      <c r="AK161" s="47" t="n">
        <f aca="false">'Lack of Coping Capacity'!Z163</f>
        <v>9.6</v>
      </c>
      <c r="AL161" s="48" t="n">
        <f aca="false">'Imputed and missing data hidden'!BX159</f>
        <v>11</v>
      </c>
      <c r="AM161" s="49" t="n">
        <f aca="false">AL161/51</f>
        <v>0.215686274509804</v>
      </c>
      <c r="AN161" s="48" t="str">
        <f aca="false">IF(Q161&gt;=7,"YES","")</f>
        <v>YES</v>
      </c>
      <c r="AO161" s="50" t="n">
        <f aca="false">'Indicator Date hidden2'!BY160</f>
        <v>0.2</v>
      </c>
    </row>
    <row r="162" customFormat="false" ht="14.5" hidden="false" customHeight="false" outlineLevel="0" collapsed="false">
      <c r="A162" s="40" t="str">
        <f aca="false">'Indicator Data'!A164</f>
        <v>South Africa</v>
      </c>
      <c r="B162" s="40" t="str">
        <f aca="false">'Indicator Data'!B164</f>
        <v>ZAF</v>
      </c>
      <c r="C162" s="41" t="n">
        <f aca="false">ROUND(G162^(1/3)*R162^(1/3)*AD162^(1/3),1)</f>
        <v>5.3</v>
      </c>
      <c r="D162" s="41" t="str">
        <f aca="false">IF(C162&gt;=6.5,"Very High",IF(C162&gt;=5,"High",IF(C162&gt;=3.5,"Medium",IF(C162&gt;=2,"Low","Very Low"))))</f>
        <v>High</v>
      </c>
      <c r="E162" s="42" t="n">
        <f aca="false">_xlfn.RANK.EQ(C162,C$4:C$194)</f>
        <v>31</v>
      </c>
      <c r="F162" s="43" t="n">
        <f aca="false">VLOOKUP($B162,'Lack of Reliability Index'!$A$2:$H$192,8,0)</f>
        <v>1.62162162162162</v>
      </c>
      <c r="G162" s="41" t="n">
        <f aca="false">ROUND((10-GEOMEAN(((10-H162)/10*9+1),((10-O162)/10*9+1)))/9*10,1)</f>
        <v>6.8</v>
      </c>
      <c r="H162" s="41" t="n">
        <f aca="false">'Hazard &amp; Exposure'!DD164</f>
        <v>5.1</v>
      </c>
      <c r="I162" s="44" t="n">
        <f aca="false">'Hazard &amp; Exposure'!AO164</f>
        <v>2</v>
      </c>
      <c r="J162" s="44" t="n">
        <f aca="false">'Hazard &amp; Exposure'!AP164</f>
        <v>5</v>
      </c>
      <c r="K162" s="44" t="n">
        <f aca="false">'Hazard &amp; Exposure'!AQ164</f>
        <v>4.9</v>
      </c>
      <c r="L162" s="44" t="n">
        <f aca="false">'Hazard &amp; Exposure'!AR164</f>
        <v>0.4</v>
      </c>
      <c r="M162" s="44" t="n">
        <f aca="false">'Hazard &amp; Exposure'!AU164</f>
        <v>9.1</v>
      </c>
      <c r="N162" s="44" t="n">
        <f aca="false">'Hazard &amp; Exposure'!DC164</f>
        <v>4.7</v>
      </c>
      <c r="O162" s="41" t="n">
        <f aca="false">'Hazard &amp; Exposure'!DI164</f>
        <v>8</v>
      </c>
      <c r="P162" s="44" t="n">
        <f aca="false">'Hazard &amp; Exposure'!DE164</f>
        <v>7.9</v>
      </c>
      <c r="Q162" s="44" t="n">
        <f aca="false">'Hazard &amp; Exposure'!DH164</f>
        <v>8</v>
      </c>
      <c r="R162" s="41" t="n">
        <f aca="false">ROUND((10-GEOMEAN(((10-S162)/10*9+1),((10-W162)/10*9+1)))/9*10,1)</f>
        <v>5.4</v>
      </c>
      <c r="S162" s="41" t="n">
        <f aca="false">Vulnerability!O164</f>
        <v>4.2</v>
      </c>
      <c r="T162" s="45" t="n">
        <f aca="false">Vulnerability!E164</f>
        <v>4.5</v>
      </c>
      <c r="U162" s="45" t="n">
        <f aca="false">Vulnerability!H164</f>
        <v>7.5</v>
      </c>
      <c r="V162" s="45" t="n">
        <f aca="false">Vulnerability!N164</f>
        <v>0.3</v>
      </c>
      <c r="W162" s="41" t="n">
        <f aca="false">Vulnerability!AM164</f>
        <v>6.4</v>
      </c>
      <c r="X162" s="45" t="n">
        <f aca="false">Vulnerability!T164</f>
        <v>6.2</v>
      </c>
      <c r="Y162" s="46" t="n">
        <f aca="false">Vulnerability!AB164</f>
        <v>5.8</v>
      </c>
      <c r="Z162" s="46" t="n">
        <f aca="false">Vulnerability!AE164</f>
        <v>1.9</v>
      </c>
      <c r="AA162" s="46" t="n">
        <f aca="false">Vulnerability!AH164</f>
        <v>10</v>
      </c>
      <c r="AB162" s="46" t="n">
        <f aca="false">Vulnerability!AK164</f>
        <v>2.5</v>
      </c>
      <c r="AC162" s="45" t="n">
        <f aca="false">Vulnerability!AL164</f>
        <v>6.5</v>
      </c>
      <c r="AD162" s="41" t="n">
        <f aca="false">ROUND((10-GEOMEAN(((10-AE162)/10*9+1),((10-AH162)/10*9+1)))/9*10,1)</f>
        <v>4</v>
      </c>
      <c r="AE162" s="41" t="n">
        <f aca="false">'Lack of Coping Capacity'!H164</f>
        <v>4.5</v>
      </c>
      <c r="AF162" s="47" t="n">
        <f aca="false">'Lack of Coping Capacity'!D164</f>
        <v>3.9</v>
      </c>
      <c r="AG162" s="47" t="n">
        <f aca="false">'Lack of Coping Capacity'!G164</f>
        <v>5</v>
      </c>
      <c r="AH162" s="41" t="n">
        <f aca="false">'Lack of Coping Capacity'!AA164</f>
        <v>3.4</v>
      </c>
      <c r="AI162" s="47" t="n">
        <f aca="false">'Lack of Coping Capacity'!M164</f>
        <v>1.9</v>
      </c>
      <c r="AJ162" s="47" t="n">
        <f aca="false">'Lack of Coping Capacity'!R164</f>
        <v>3.7</v>
      </c>
      <c r="AK162" s="47" t="n">
        <f aca="false">'Lack of Coping Capacity'!Z164</f>
        <v>4.5</v>
      </c>
      <c r="AL162" s="48" t="n">
        <f aca="false">'Imputed and missing data hidden'!BX160</f>
        <v>0</v>
      </c>
      <c r="AM162" s="49" t="n">
        <f aca="false">AL162/51</f>
        <v>0</v>
      </c>
      <c r="AN162" s="48" t="str">
        <f aca="false">IF(Q162&gt;=7,"YES","")</f>
        <v>YES</v>
      </c>
      <c r="AO162" s="50" t="n">
        <f aca="false">'Indicator Date hidden2'!BY161</f>
        <v>0.243243243243243</v>
      </c>
    </row>
    <row r="163" customFormat="false" ht="14.5" hidden="false" customHeight="false" outlineLevel="0" collapsed="false">
      <c r="A163" s="40" t="str">
        <f aca="false">'Indicator Data'!A165</f>
        <v>South Sudan</v>
      </c>
      <c r="B163" s="40" t="str">
        <f aca="false">'Indicator Data'!B165</f>
        <v>SSD</v>
      </c>
      <c r="C163" s="41" t="n">
        <f aca="false">ROUND(G163^(1/3)*R163^(1/3)*AD163^(1/3),1)</f>
        <v>8.5</v>
      </c>
      <c r="D163" s="41" t="str">
        <f aca="false">IF(C163&gt;=6.5,"Very High",IF(C163&gt;=5,"High",IF(C163&gt;=3.5,"Medium",IF(C163&gt;=2,"Low","Very Low"))))</f>
        <v>Very High</v>
      </c>
      <c r="E163" s="42" t="n">
        <f aca="false">_xlfn.RANK.EQ(C163,C$4:C$194)</f>
        <v>2</v>
      </c>
      <c r="F163" s="43" t="n">
        <f aca="false">VLOOKUP($B163,'Lack of Reliability Index'!$A$2:$H$192,8,0)</f>
        <v>7.54901960784314</v>
      </c>
      <c r="G163" s="41" t="n">
        <f aca="false">ROUND((10-GEOMEAN(((10-H163)/10*9+1),((10-O163)/10*9+1)))/9*10,1)</f>
        <v>7.3</v>
      </c>
      <c r="H163" s="41" t="n">
        <f aca="false">'Hazard &amp; Exposure'!DD165</f>
        <v>4.1</v>
      </c>
      <c r="I163" s="44" t="n">
        <f aca="false">'Hazard &amp; Exposure'!AO165</f>
        <v>2.8</v>
      </c>
      <c r="J163" s="44" t="n">
        <f aca="false">'Hazard &amp; Exposure'!AP165</f>
        <v>7.1</v>
      </c>
      <c r="K163" s="44" t="n">
        <f aca="false">'Hazard &amp; Exposure'!AQ165</f>
        <v>0</v>
      </c>
      <c r="L163" s="44" t="n">
        <f aca="false">'Hazard &amp; Exposure'!AR165</f>
        <v>0</v>
      </c>
      <c r="M163" s="44" t="n">
        <f aca="false">'Hazard &amp; Exposure'!AU165</f>
        <v>3.5</v>
      </c>
      <c r="N163" s="44" t="n">
        <f aca="false">'Hazard &amp; Exposure'!DC165</f>
        <v>7.3</v>
      </c>
      <c r="O163" s="41" t="n">
        <f aca="false">'Hazard &amp; Exposure'!DI165</f>
        <v>9</v>
      </c>
      <c r="P163" s="44" t="n">
        <f aca="false">'Hazard &amp; Exposure'!DE165</f>
        <v>10</v>
      </c>
      <c r="Q163" s="44" t="n">
        <f aca="false">'Hazard &amp; Exposure'!DH165</f>
        <v>9</v>
      </c>
      <c r="R163" s="41" t="n">
        <f aca="false">ROUND((10-GEOMEAN(((10-S163)/10*9+1),((10-W163)/10*9+1)))/9*10,1)</f>
        <v>8.8</v>
      </c>
      <c r="S163" s="41" t="n">
        <f aca="false">Vulnerability!O165</f>
        <v>8.6</v>
      </c>
      <c r="T163" s="45" t="n">
        <f aca="false">Vulnerability!E165</f>
        <v>9.7</v>
      </c>
      <c r="U163" s="45" t="n">
        <f aca="false">Vulnerability!H165</f>
        <v>4.8</v>
      </c>
      <c r="V163" s="45" t="n">
        <f aca="false">Vulnerability!N165</f>
        <v>10</v>
      </c>
      <c r="W163" s="41" t="n">
        <f aca="false">Vulnerability!AM165</f>
        <v>8.9</v>
      </c>
      <c r="X163" s="45" t="n">
        <f aca="false">Vulnerability!T165</f>
        <v>10</v>
      </c>
      <c r="Y163" s="46" t="n">
        <f aca="false">Vulnerability!AB165</f>
        <v>6.6</v>
      </c>
      <c r="Z163" s="46" t="n">
        <f aca="false">Vulnerability!AE165</f>
        <v>6.9</v>
      </c>
      <c r="AA163" s="46" t="n">
        <f aca="false">Vulnerability!AH165</f>
        <v>6.4</v>
      </c>
      <c r="AB163" s="46" t="n">
        <f aca="false">Vulnerability!AK165</f>
        <v>7.7</v>
      </c>
      <c r="AC163" s="45" t="n">
        <f aca="false">Vulnerability!AL165</f>
        <v>6.9</v>
      </c>
      <c r="AD163" s="41" t="n">
        <f aca="false">ROUND((10-GEOMEAN(((10-AE163)/10*9+1),((10-AH163)/10*9+1)))/9*10,1)</f>
        <v>9.4</v>
      </c>
      <c r="AE163" s="41" t="n">
        <f aca="false">'Lack of Coping Capacity'!H165</f>
        <v>9.3</v>
      </c>
      <c r="AF163" s="47" t="str">
        <f aca="false">'Lack of Coping Capacity'!D165</f>
        <v>x</v>
      </c>
      <c r="AG163" s="47" t="n">
        <f aca="false">'Lack of Coping Capacity'!G165</f>
        <v>9.3</v>
      </c>
      <c r="AH163" s="41" t="n">
        <f aca="false">'Lack of Coping Capacity'!AA165</f>
        <v>9.5</v>
      </c>
      <c r="AI163" s="47" t="n">
        <f aca="false">'Lack of Coping Capacity'!M165</f>
        <v>9.5</v>
      </c>
      <c r="AJ163" s="47" t="n">
        <f aca="false">'Lack of Coping Capacity'!R165</f>
        <v>9.6</v>
      </c>
      <c r="AK163" s="47" t="n">
        <f aca="false">'Lack of Coping Capacity'!Z165</f>
        <v>9.5</v>
      </c>
      <c r="AL163" s="48" t="n">
        <f aca="false">'Imputed and missing data hidden'!BX161</f>
        <v>10</v>
      </c>
      <c r="AM163" s="49" t="n">
        <f aca="false">AL163/51</f>
        <v>0.196078431372549</v>
      </c>
      <c r="AN163" s="48" t="str">
        <f aca="false">IF(Q163&gt;=7,"YES","")</f>
        <v>YES</v>
      </c>
      <c r="AO163" s="50" t="n">
        <f aca="false">'Indicator Date hidden2'!BY162</f>
        <v>0.632352941176471</v>
      </c>
    </row>
    <row r="164" customFormat="false" ht="14.5" hidden="false" customHeight="false" outlineLevel="0" collapsed="false">
      <c r="A164" s="40" t="str">
        <f aca="false">'Indicator Data'!A166</f>
        <v>Spain</v>
      </c>
      <c r="B164" s="40" t="str">
        <f aca="false">'Indicator Data'!B166</f>
        <v>ESP</v>
      </c>
      <c r="C164" s="41" t="n">
        <f aca="false">ROUND(G164^(1/3)*R164^(1/3)*AD164^(1/3),1)</f>
        <v>2.3</v>
      </c>
      <c r="D164" s="41" t="str">
        <f aca="false">IF(C164&gt;=6.5,"Very High",IF(C164&gt;=5,"High",IF(C164&gt;=3.5,"Medium",IF(C164&gt;=2,"Low","Very Low"))))</f>
        <v>Low</v>
      </c>
      <c r="E164" s="42" t="n">
        <f aca="false">_xlfn.RANK.EQ(C164,C$4:C$194)</f>
        <v>145</v>
      </c>
      <c r="F164" s="43" t="n">
        <f aca="false">VLOOKUP($B164,'Lack of Reliability Index'!$A$2:$H$192,8,0)</f>
        <v>3.0089552238806</v>
      </c>
      <c r="G164" s="41" t="n">
        <f aca="false">ROUND((10-GEOMEAN(((10-H164)/10*9+1),((10-O164)/10*9+1)))/9*10,1)</f>
        <v>2.4</v>
      </c>
      <c r="H164" s="41" t="n">
        <f aca="false">'Hazard &amp; Exposure'!DD166</f>
        <v>4</v>
      </c>
      <c r="I164" s="44" t="n">
        <f aca="false">'Hazard &amp; Exposure'!AO166</f>
        <v>3.5</v>
      </c>
      <c r="J164" s="44" t="n">
        <f aca="false">'Hazard &amp; Exposure'!AP166</f>
        <v>5.4</v>
      </c>
      <c r="K164" s="44" t="n">
        <f aca="false">'Hazard &amp; Exposure'!AQ166</f>
        <v>7</v>
      </c>
      <c r="L164" s="44" t="n">
        <f aca="false">'Hazard &amp; Exposure'!AR166</f>
        <v>0</v>
      </c>
      <c r="M164" s="44" t="n">
        <f aca="false">'Hazard &amp; Exposure'!AU166</f>
        <v>3.9</v>
      </c>
      <c r="N164" s="44" t="n">
        <f aca="false">'Hazard &amp; Exposure'!DC166</f>
        <v>2.3</v>
      </c>
      <c r="O164" s="41" t="n">
        <f aca="false">'Hazard &amp; Exposure'!DI166</f>
        <v>0.4</v>
      </c>
      <c r="P164" s="44" t="n">
        <f aca="false">'Hazard &amp; Exposure'!DE166</f>
        <v>0.6</v>
      </c>
      <c r="Q164" s="44" t="n">
        <f aca="false">'Hazard &amp; Exposure'!DH166</f>
        <v>0</v>
      </c>
      <c r="R164" s="41" t="n">
        <f aca="false">ROUND((10-GEOMEAN(((10-S164)/10*9+1),((10-W164)/10*9+1)))/9*10,1)</f>
        <v>2.7</v>
      </c>
      <c r="S164" s="41" t="n">
        <f aca="false">Vulnerability!O166</f>
        <v>0.4</v>
      </c>
      <c r="T164" s="45" t="n">
        <f aca="false">Vulnerability!E166</f>
        <v>0</v>
      </c>
      <c r="U164" s="45" t="n">
        <f aca="false">Vulnerability!H166</f>
        <v>1.6</v>
      </c>
      <c r="V164" s="45" t="n">
        <f aca="false">Vulnerability!N166</f>
        <v>0.1</v>
      </c>
      <c r="W164" s="41" t="n">
        <f aca="false">Vulnerability!AM166</f>
        <v>4.5</v>
      </c>
      <c r="X164" s="45" t="n">
        <f aca="false">Vulnerability!T166</f>
        <v>7</v>
      </c>
      <c r="Y164" s="46" t="n">
        <f aca="false">Vulnerability!AB166</f>
        <v>0.3</v>
      </c>
      <c r="Z164" s="46" t="n">
        <f aca="false">Vulnerability!AE166</f>
        <v>0.2</v>
      </c>
      <c r="AA164" s="46" t="n">
        <f aca="false">Vulnerability!AH166</f>
        <v>0</v>
      </c>
      <c r="AB164" s="46" t="n">
        <f aca="false">Vulnerability!AK166</f>
        <v>1.1</v>
      </c>
      <c r="AC164" s="45" t="n">
        <f aca="false">Vulnerability!AL166</f>
        <v>0.4</v>
      </c>
      <c r="AD164" s="41" t="n">
        <f aca="false">ROUND((10-GEOMEAN(((10-AE164)/10*9+1),((10-AH164)/10*9+1)))/9*10,1)</f>
        <v>1.8</v>
      </c>
      <c r="AE164" s="41" t="n">
        <f aca="false">'Lack of Coping Capacity'!H166</f>
        <v>2.9</v>
      </c>
      <c r="AF164" s="47" t="n">
        <f aca="false">'Lack of Coping Capacity'!D166</f>
        <v>2.2</v>
      </c>
      <c r="AG164" s="47" t="n">
        <f aca="false">'Lack of Coping Capacity'!G166</f>
        <v>3.6</v>
      </c>
      <c r="AH164" s="41" t="n">
        <f aca="false">'Lack of Coping Capacity'!AA166</f>
        <v>0.5</v>
      </c>
      <c r="AI164" s="47" t="n">
        <f aca="false">'Lack of Coping Capacity'!M166</f>
        <v>1.3</v>
      </c>
      <c r="AJ164" s="47" t="n">
        <f aca="false">'Lack of Coping Capacity'!R166</f>
        <v>0</v>
      </c>
      <c r="AK164" s="47" t="n">
        <f aca="false">'Lack of Coping Capacity'!Z166</f>
        <v>0.2</v>
      </c>
      <c r="AL164" s="48" t="n">
        <f aca="false">'Imputed and missing data hidden'!BX162</f>
        <v>8</v>
      </c>
      <c r="AM164" s="49" t="n">
        <f aca="false">AL164/51</f>
        <v>0.156862745098039</v>
      </c>
      <c r="AN164" s="48" t="str">
        <f aca="false">IF(Q164&gt;=7,"YES","")</f>
        <v/>
      </c>
      <c r="AO164" s="50" t="n">
        <f aca="false">'Indicator Date hidden2'!BY163</f>
        <v>0.164179104477612</v>
      </c>
    </row>
    <row r="165" customFormat="false" ht="14.5" hidden="false" customHeight="false" outlineLevel="0" collapsed="false">
      <c r="A165" s="40" t="str">
        <f aca="false">'Indicator Data'!A167</f>
        <v>Sri Lanka</v>
      </c>
      <c r="B165" s="40" t="str">
        <f aca="false">'Indicator Data'!B167</f>
        <v>LKA</v>
      </c>
      <c r="C165" s="41" t="n">
        <f aca="false">ROUND(G165^(1/3)*R165^(1/3)*AD165^(1/3),1)</f>
        <v>3.3</v>
      </c>
      <c r="D165" s="41" t="str">
        <f aca="false">IF(C165&gt;=6.5,"Very High",IF(C165&gt;=5,"High",IF(C165&gt;=3.5,"Medium",IF(C165&gt;=2,"Low","Very Low"))))</f>
        <v>Low</v>
      </c>
      <c r="E165" s="42" t="n">
        <f aca="false">_xlfn.RANK.EQ(C165,C$4:C$194)</f>
        <v>106</v>
      </c>
      <c r="F165" s="43" t="n">
        <f aca="false">VLOOKUP($B165,'Lack of Reliability Index'!$A$2:$H$192,8,0)</f>
        <v>3.00952380952381</v>
      </c>
      <c r="G165" s="41" t="n">
        <f aca="false">ROUND((10-GEOMEAN(((10-H165)/10*9+1),((10-O165)/10*9+1)))/9*10,1)</f>
        <v>3.3</v>
      </c>
      <c r="H165" s="41" t="n">
        <f aca="false">'Hazard &amp; Exposure'!DD167</f>
        <v>5.2</v>
      </c>
      <c r="I165" s="44" t="n">
        <f aca="false">'Hazard &amp; Exposure'!AO167</f>
        <v>0.1</v>
      </c>
      <c r="J165" s="44" t="n">
        <f aca="false">'Hazard &amp; Exposure'!AP167</f>
        <v>6.1</v>
      </c>
      <c r="K165" s="44" t="n">
        <f aca="false">'Hazard &amp; Exposure'!AQ167</f>
        <v>8.5</v>
      </c>
      <c r="L165" s="44" t="n">
        <f aca="false">'Hazard &amp; Exposure'!AR167</f>
        <v>3.6</v>
      </c>
      <c r="M165" s="44" t="n">
        <f aca="false">'Hazard &amp; Exposure'!AU167</f>
        <v>3.8</v>
      </c>
      <c r="N165" s="44" t="n">
        <f aca="false">'Hazard &amp; Exposure'!DC167</f>
        <v>5.7</v>
      </c>
      <c r="O165" s="41" t="n">
        <f aca="false">'Hazard &amp; Exposure'!DI167</f>
        <v>0.8</v>
      </c>
      <c r="P165" s="44" t="n">
        <f aca="false">'Hazard &amp; Exposure'!DE167</f>
        <v>1.2</v>
      </c>
      <c r="Q165" s="44" t="n">
        <f aca="false">'Hazard &amp; Exposure'!DH167</f>
        <v>0</v>
      </c>
      <c r="R165" s="41" t="n">
        <f aca="false">ROUND((10-GEOMEAN(((10-S165)/10*9+1),((10-W165)/10*9+1)))/9*10,1)</f>
        <v>2.7</v>
      </c>
      <c r="S165" s="41" t="n">
        <f aca="false">Vulnerability!O167</f>
        <v>3</v>
      </c>
      <c r="T165" s="45" t="n">
        <f aca="false">Vulnerability!E167</f>
        <v>3.2</v>
      </c>
      <c r="U165" s="45" t="n">
        <f aca="false">Vulnerability!H167</f>
        <v>4.5</v>
      </c>
      <c r="V165" s="45" t="n">
        <f aca="false">Vulnerability!N167</f>
        <v>1.1</v>
      </c>
      <c r="W165" s="41" t="n">
        <f aca="false">Vulnerability!AM167</f>
        <v>2.4</v>
      </c>
      <c r="X165" s="45" t="n">
        <f aca="false">Vulnerability!T167</f>
        <v>3.3</v>
      </c>
      <c r="Y165" s="46" t="n">
        <f aca="false">Vulnerability!AB167</f>
        <v>0.3</v>
      </c>
      <c r="Z165" s="46" t="n">
        <f aca="false">Vulnerability!AE167</f>
        <v>2.6</v>
      </c>
      <c r="AA165" s="46" t="n">
        <f aca="false">Vulnerability!AH167</f>
        <v>1</v>
      </c>
      <c r="AB165" s="46" t="n">
        <f aca="false">Vulnerability!AK167</f>
        <v>1.8</v>
      </c>
      <c r="AC165" s="45" t="n">
        <f aca="false">Vulnerability!AL167</f>
        <v>1.5</v>
      </c>
      <c r="AD165" s="41" t="n">
        <f aca="false">ROUND((10-GEOMEAN(((10-AE165)/10*9+1),((10-AH165)/10*9+1)))/9*10,1)</f>
        <v>4</v>
      </c>
      <c r="AE165" s="41" t="n">
        <f aca="false">'Lack of Coping Capacity'!H167</f>
        <v>4.7</v>
      </c>
      <c r="AF165" s="47" t="n">
        <f aca="false">'Lack of Coping Capacity'!D167</f>
        <v>3.6</v>
      </c>
      <c r="AG165" s="47" t="n">
        <f aca="false">'Lack of Coping Capacity'!G167</f>
        <v>5.7</v>
      </c>
      <c r="AH165" s="41" t="n">
        <f aca="false">'Lack of Coping Capacity'!AA167</f>
        <v>3.2</v>
      </c>
      <c r="AI165" s="47" t="n">
        <f aca="false">'Lack of Coping Capacity'!M167</f>
        <v>2.8</v>
      </c>
      <c r="AJ165" s="47" t="n">
        <f aca="false">'Lack of Coping Capacity'!R167</f>
        <v>2.7</v>
      </c>
      <c r="AK165" s="47" t="n">
        <f aca="false">'Lack of Coping Capacity'!Z167</f>
        <v>4.2</v>
      </c>
      <c r="AL165" s="48" t="n">
        <f aca="false">'Imputed and missing data hidden'!BX163</f>
        <v>7</v>
      </c>
      <c r="AM165" s="49" t="n">
        <f aca="false">AL165/51</f>
        <v>0.137254901960784</v>
      </c>
      <c r="AN165" s="48" t="str">
        <f aca="false">IF(Q165&gt;=7,"YES","")</f>
        <v/>
      </c>
      <c r="AO165" s="50" t="n">
        <f aca="false">'Indicator Date hidden2'!BY164</f>
        <v>0.214285714285714</v>
      </c>
    </row>
    <row r="166" customFormat="false" ht="14.5" hidden="false" customHeight="false" outlineLevel="0" collapsed="false">
      <c r="A166" s="40" t="str">
        <f aca="false">'Indicator Data'!A168</f>
        <v>Sudan</v>
      </c>
      <c r="B166" s="40" t="str">
        <f aca="false">'Indicator Data'!B168</f>
        <v>SDN</v>
      </c>
      <c r="C166" s="41" t="n">
        <f aca="false">ROUND(G166^(1/3)*R166^(1/3)*AD166^(1/3),1)</f>
        <v>7.1</v>
      </c>
      <c r="D166" s="41" t="str">
        <f aca="false">IF(C166&gt;=6.5,"Very High",IF(C166&gt;=5,"High",IF(C166&gt;=3.5,"Medium",IF(C166&gt;=2,"Low","Very Low"))))</f>
        <v>Very High</v>
      </c>
      <c r="E166" s="42" t="n">
        <f aca="false">_xlfn.RANK.EQ(C166,C$4:C$194)</f>
        <v>10</v>
      </c>
      <c r="F166" s="43" t="n">
        <f aca="false">VLOOKUP($B166,'Lack of Reliability Index'!$A$2:$H$192,8,0)</f>
        <v>3.15315315315315</v>
      </c>
      <c r="G166" s="41" t="n">
        <f aca="false">ROUND((10-GEOMEAN(((10-H166)/10*9+1),((10-O166)/10*9+1)))/9*10,1)</f>
        <v>7.3</v>
      </c>
      <c r="H166" s="41" t="n">
        <f aca="false">'Hazard &amp; Exposure'!DD168</f>
        <v>4.2</v>
      </c>
      <c r="I166" s="44" t="n">
        <f aca="false">'Hazard &amp; Exposure'!AO168</f>
        <v>0.1</v>
      </c>
      <c r="J166" s="44" t="n">
        <f aca="false">'Hazard &amp; Exposure'!AP168</f>
        <v>8</v>
      </c>
      <c r="K166" s="44" t="n">
        <f aca="false">'Hazard &amp; Exposure'!AQ168</f>
        <v>0</v>
      </c>
      <c r="L166" s="44" t="n">
        <f aca="false">'Hazard &amp; Exposure'!AR168</f>
        <v>0</v>
      </c>
      <c r="M166" s="44" t="n">
        <f aca="false">'Hazard &amp; Exposure'!AU168</f>
        <v>5.3</v>
      </c>
      <c r="N166" s="44" t="n">
        <f aca="false">'Hazard &amp; Exposure'!DC168</f>
        <v>6.5</v>
      </c>
      <c r="O166" s="41" t="n">
        <f aca="false">'Hazard &amp; Exposure'!DI168</f>
        <v>9</v>
      </c>
      <c r="P166" s="44" t="n">
        <f aca="false">'Hazard &amp; Exposure'!DE168</f>
        <v>10</v>
      </c>
      <c r="Q166" s="44" t="n">
        <f aca="false">'Hazard &amp; Exposure'!DH168</f>
        <v>9</v>
      </c>
      <c r="R166" s="41" t="n">
        <f aca="false">ROUND((10-GEOMEAN(((10-S166)/10*9+1),((10-W166)/10*9+1)))/9*10,1)</f>
        <v>7.2</v>
      </c>
      <c r="S166" s="41" t="n">
        <f aca="false">Vulnerability!O168</f>
        <v>6.2</v>
      </c>
      <c r="T166" s="45" t="n">
        <f aca="false">Vulnerability!E168</f>
        <v>8.5</v>
      </c>
      <c r="U166" s="45" t="n">
        <f aca="false">Vulnerability!H168</f>
        <v>4.8</v>
      </c>
      <c r="V166" s="45" t="n">
        <f aca="false">Vulnerability!N168</f>
        <v>2.8</v>
      </c>
      <c r="W166" s="41" t="n">
        <f aca="false">Vulnerability!AM168</f>
        <v>8</v>
      </c>
      <c r="X166" s="45" t="n">
        <f aca="false">Vulnerability!T168</f>
        <v>9.9</v>
      </c>
      <c r="Y166" s="46" t="n">
        <f aca="false">Vulnerability!AB168</f>
        <v>1.6</v>
      </c>
      <c r="Z166" s="46" t="n">
        <f aca="false">Vulnerability!AE168</f>
        <v>5.9</v>
      </c>
      <c r="AA166" s="46" t="n">
        <f aca="false">Vulnerability!AH168</f>
        <v>0.9</v>
      </c>
      <c r="AB166" s="46" t="n">
        <f aca="false">Vulnerability!AK168</f>
        <v>3.6</v>
      </c>
      <c r="AC166" s="45" t="n">
        <f aca="false">Vulnerability!AL168</f>
        <v>3.3</v>
      </c>
      <c r="AD166" s="41" t="n">
        <f aca="false">ROUND((10-GEOMEAN(((10-AE166)/10*9+1),((10-AH166)/10*9+1)))/9*10,1)</f>
        <v>6.7</v>
      </c>
      <c r="AE166" s="41" t="n">
        <f aca="false">'Lack of Coping Capacity'!H168</f>
        <v>6.5</v>
      </c>
      <c r="AF166" s="47" t="n">
        <f aca="false">'Lack of Coping Capacity'!D168</f>
        <v>4.9</v>
      </c>
      <c r="AG166" s="47" t="n">
        <f aca="false">'Lack of Coping Capacity'!G168</f>
        <v>8</v>
      </c>
      <c r="AH166" s="41" t="n">
        <f aca="false">'Lack of Coping Capacity'!AA168</f>
        <v>6.9</v>
      </c>
      <c r="AI166" s="47" t="n">
        <f aca="false">'Lack of Coping Capacity'!M168</f>
        <v>6.2</v>
      </c>
      <c r="AJ166" s="47" t="n">
        <f aca="false">'Lack of Coping Capacity'!R168</f>
        <v>8.3</v>
      </c>
      <c r="AK166" s="47" t="n">
        <f aca="false">'Lack of Coping Capacity'!Z168</f>
        <v>6.1</v>
      </c>
      <c r="AL166" s="48" t="n">
        <f aca="false">'Imputed and missing data hidden'!BX164</f>
        <v>0</v>
      </c>
      <c r="AM166" s="49" t="n">
        <f aca="false">AL166/51</f>
        <v>0</v>
      </c>
      <c r="AN166" s="48" t="str">
        <f aca="false">IF(Q166&gt;=7,"YES","")</f>
        <v>YES</v>
      </c>
      <c r="AO166" s="50" t="n">
        <f aca="false">'Indicator Date hidden2'!BY165</f>
        <v>0.472972972972973</v>
      </c>
    </row>
    <row r="167" customFormat="false" ht="14.5" hidden="false" customHeight="false" outlineLevel="0" collapsed="false">
      <c r="A167" s="40" t="str">
        <f aca="false">'Indicator Data'!A169</f>
        <v>Suriname</v>
      </c>
      <c r="B167" s="40" t="str">
        <f aca="false">'Indicator Data'!B169</f>
        <v>SUR</v>
      </c>
      <c r="C167" s="41" t="n">
        <f aca="false">ROUND(G167^(1/3)*R167^(1/3)*AD167^(1/3),1)</f>
        <v>3.2</v>
      </c>
      <c r="D167" s="41" t="str">
        <f aca="false">IF(C167&gt;=6.5,"Very High",IF(C167&gt;=5,"High",IF(C167&gt;=3.5,"Medium",IF(C167&gt;=2,"Low","Very Low"))))</f>
        <v>Low</v>
      </c>
      <c r="E167" s="42" t="n">
        <f aca="false">_xlfn.RANK.EQ(C167,C$4:C$194)</f>
        <v>109</v>
      </c>
      <c r="F167" s="43" t="n">
        <f aca="false">VLOOKUP($B167,'Lack of Reliability Index'!$A$2:$H$192,8,0)</f>
        <v>3.51924882629108</v>
      </c>
      <c r="G167" s="41" t="n">
        <f aca="false">ROUND((10-GEOMEAN(((10-H167)/10*9+1),((10-O167)/10*9+1)))/9*10,1)</f>
        <v>2.3</v>
      </c>
      <c r="H167" s="41" t="n">
        <f aca="false">'Hazard &amp; Exposure'!DD169</f>
        <v>4</v>
      </c>
      <c r="I167" s="44" t="n">
        <f aca="false">'Hazard &amp; Exposure'!AO169</f>
        <v>0.1</v>
      </c>
      <c r="J167" s="44" t="n">
        <f aca="false">'Hazard &amp; Exposure'!AP169</f>
        <v>8.6</v>
      </c>
      <c r="K167" s="44" t="n">
        <f aca="false">'Hazard &amp; Exposure'!AQ169</f>
        <v>3.2</v>
      </c>
      <c r="L167" s="44" t="n">
        <f aca="false">'Hazard &amp; Exposure'!AR169</f>
        <v>0</v>
      </c>
      <c r="M167" s="44" t="n">
        <f aca="false">'Hazard &amp; Exposure'!AU169</f>
        <v>1.5</v>
      </c>
      <c r="N167" s="44" t="n">
        <f aca="false">'Hazard &amp; Exposure'!DC169</f>
        <v>5.7</v>
      </c>
      <c r="O167" s="41" t="n">
        <f aca="false">'Hazard &amp; Exposure'!DI169</f>
        <v>0.1</v>
      </c>
      <c r="P167" s="44" t="n">
        <f aca="false">'Hazard &amp; Exposure'!DE169</f>
        <v>0.1</v>
      </c>
      <c r="Q167" s="44" t="n">
        <f aca="false">'Hazard &amp; Exposure'!DH169</f>
        <v>0</v>
      </c>
      <c r="R167" s="41" t="n">
        <f aca="false">ROUND((10-GEOMEAN(((10-S167)/10*9+1),((10-W167)/10*9+1)))/9*10,1)</f>
        <v>3</v>
      </c>
      <c r="S167" s="41" t="n">
        <f aca="false">Vulnerability!O169</f>
        <v>3.5</v>
      </c>
      <c r="T167" s="45" t="n">
        <f aca="false">Vulnerability!E169</f>
        <v>3.6</v>
      </c>
      <c r="U167" s="45" t="n">
        <f aca="false">Vulnerability!H169</f>
        <v>5.8</v>
      </c>
      <c r="V167" s="45" t="n">
        <f aca="false">Vulnerability!N169</f>
        <v>0.8</v>
      </c>
      <c r="W167" s="41" t="n">
        <f aca="false">Vulnerability!AM169</f>
        <v>2.4</v>
      </c>
      <c r="X167" s="45" t="n">
        <f aca="false">Vulnerability!T169</f>
        <v>2.8</v>
      </c>
      <c r="Y167" s="46" t="n">
        <f aca="false">Vulnerability!AB169</f>
        <v>0.6</v>
      </c>
      <c r="Z167" s="46" t="n">
        <f aca="false">Vulnerability!AE169</f>
        <v>1.5</v>
      </c>
      <c r="AA167" s="46" t="n">
        <f aca="false">Vulnerability!AH169</f>
        <v>2.3</v>
      </c>
      <c r="AB167" s="46" t="n">
        <f aca="false">Vulnerability!AK169</f>
        <v>2.9</v>
      </c>
      <c r="AC167" s="45" t="n">
        <f aca="false">Vulnerability!AL169</f>
        <v>1.9</v>
      </c>
      <c r="AD167" s="41" t="n">
        <f aca="false">ROUND((10-GEOMEAN(((10-AE167)/10*9+1),((10-AH167)/10*9+1)))/9*10,1)</f>
        <v>4.9</v>
      </c>
      <c r="AE167" s="41" t="n">
        <f aca="false">'Lack of Coping Capacity'!H169</f>
        <v>6.1</v>
      </c>
      <c r="AF167" s="47" t="str">
        <f aca="false">'Lack of Coping Capacity'!D169</f>
        <v>x</v>
      </c>
      <c r="AG167" s="47" t="n">
        <f aca="false">'Lack of Coping Capacity'!G169</f>
        <v>6.1</v>
      </c>
      <c r="AH167" s="41" t="n">
        <f aca="false">'Lack of Coping Capacity'!AA169</f>
        <v>3.5</v>
      </c>
      <c r="AI167" s="47" t="n">
        <f aca="false">'Lack of Coping Capacity'!M169</f>
        <v>1.7</v>
      </c>
      <c r="AJ167" s="47" t="n">
        <f aca="false">'Lack of Coping Capacity'!R169</f>
        <v>3.7</v>
      </c>
      <c r="AK167" s="47" t="n">
        <f aca="false">'Lack of Coping Capacity'!Z169</f>
        <v>5.2</v>
      </c>
      <c r="AL167" s="48" t="n">
        <f aca="false">'Imputed and missing data hidden'!BX165</f>
        <v>7</v>
      </c>
      <c r="AM167" s="49" t="n">
        <f aca="false">AL167/51</f>
        <v>0.137254901960784</v>
      </c>
      <c r="AN167" s="48" t="str">
        <f aca="false">IF(Q167&gt;=7,"YES","")</f>
        <v/>
      </c>
      <c r="AO167" s="50" t="n">
        <f aca="false">'Indicator Date hidden2'!BY166</f>
        <v>0.309859154929577</v>
      </c>
    </row>
    <row r="168" customFormat="false" ht="14.5" hidden="false" customHeight="false" outlineLevel="0" collapsed="false">
      <c r="A168" s="40" t="str">
        <f aca="false">'Indicator Data'!A170</f>
        <v>Sweden</v>
      </c>
      <c r="B168" s="40" t="str">
        <f aca="false">'Indicator Data'!B170</f>
        <v>SWE</v>
      </c>
      <c r="C168" s="41" t="n">
        <f aca="false">ROUND(G168^(1/3)*R168^(1/3)*AD168^(1/3),1)</f>
        <v>1.4</v>
      </c>
      <c r="D168" s="41" t="str">
        <f aca="false">IF(C168&gt;=6.5,"Very High",IF(C168&gt;=5,"High",IF(C168&gt;=3.5,"Medium",IF(C168&gt;=2,"Low","Very Low"))))</f>
        <v>Very Low</v>
      </c>
      <c r="E168" s="42" t="n">
        <f aca="false">_xlfn.RANK.EQ(C168,C$4:C$194)</f>
        <v>180</v>
      </c>
      <c r="F168" s="43" t="n">
        <f aca="false">VLOOKUP($B168,'Lack of Reliability Index'!$A$2:$H$192,8,0)</f>
        <v>3.70793650793651</v>
      </c>
      <c r="G168" s="41" t="n">
        <f aca="false">ROUND((10-GEOMEAN(((10-H168)/10*9+1),((10-O168)/10*9+1)))/9*10,1)</f>
        <v>0.6</v>
      </c>
      <c r="H168" s="41" t="n">
        <f aca="false">'Hazard &amp; Exposure'!DD170</f>
        <v>1.1</v>
      </c>
      <c r="I168" s="44" t="n">
        <f aca="false">'Hazard &amp; Exposure'!AO170</f>
        <v>0.1</v>
      </c>
      <c r="J168" s="44" t="n">
        <f aca="false">'Hazard &amp; Exposure'!AP170</f>
        <v>3.2</v>
      </c>
      <c r="K168" s="44" t="n">
        <f aca="false">'Hazard &amp; Exposure'!AQ170</f>
        <v>0</v>
      </c>
      <c r="L168" s="44" t="n">
        <f aca="false">'Hazard &amp; Exposure'!AR170</f>
        <v>0</v>
      </c>
      <c r="M168" s="44" t="n">
        <f aca="false">'Hazard &amp; Exposure'!AU170</f>
        <v>1</v>
      </c>
      <c r="N168" s="44" t="n">
        <f aca="false">'Hazard &amp; Exposure'!DC170</f>
        <v>1.7</v>
      </c>
      <c r="O168" s="41" t="n">
        <f aca="false">'Hazard &amp; Exposure'!DI170</f>
        <v>0.1</v>
      </c>
      <c r="P168" s="44" t="n">
        <f aca="false">'Hazard &amp; Exposure'!DE170</f>
        <v>0.2</v>
      </c>
      <c r="Q168" s="44" t="n">
        <f aca="false">'Hazard &amp; Exposure'!DH170</f>
        <v>0</v>
      </c>
      <c r="R168" s="41" t="n">
        <f aca="false">ROUND((10-GEOMEAN(((10-S168)/10*9+1),((10-W168)/10*9+1)))/9*10,1)</f>
        <v>2.9</v>
      </c>
      <c r="S168" s="41" t="n">
        <f aca="false">Vulnerability!O170</f>
        <v>0.2</v>
      </c>
      <c r="T168" s="45" t="n">
        <f aca="false">Vulnerability!E170</f>
        <v>0</v>
      </c>
      <c r="U168" s="45" t="n">
        <f aca="false">Vulnerability!H170</f>
        <v>0.8</v>
      </c>
      <c r="V168" s="45" t="n">
        <f aca="false">Vulnerability!N170</f>
        <v>0.1</v>
      </c>
      <c r="W168" s="41" t="n">
        <f aca="false">Vulnerability!AM170</f>
        <v>4.9</v>
      </c>
      <c r="X168" s="45" t="n">
        <f aca="false">Vulnerability!T170</f>
        <v>7.5</v>
      </c>
      <c r="Y168" s="46" t="n">
        <f aca="false">Vulnerability!AB170</f>
        <v>0.1</v>
      </c>
      <c r="Z168" s="46" t="n">
        <f aca="false">Vulnerability!AE170</f>
        <v>0.2</v>
      </c>
      <c r="AA168" s="46" t="n">
        <f aca="false">Vulnerability!AH170</f>
        <v>0.1</v>
      </c>
      <c r="AB168" s="46" t="n">
        <f aca="false">Vulnerability!AK170</f>
        <v>1.7</v>
      </c>
      <c r="AC168" s="45" t="n">
        <f aca="false">Vulnerability!AL170</f>
        <v>0.5</v>
      </c>
      <c r="AD168" s="41" t="n">
        <f aca="false">ROUND((10-GEOMEAN(((10-AE168)/10*9+1),((10-AH168)/10*9+1)))/9*10,1)</f>
        <v>1.5</v>
      </c>
      <c r="AE168" s="41" t="n">
        <f aca="false">'Lack of Coping Capacity'!H170</f>
        <v>2.1</v>
      </c>
      <c r="AF168" s="47" t="n">
        <f aca="false">'Lack of Coping Capacity'!D170</f>
        <v>2.5</v>
      </c>
      <c r="AG168" s="47" t="n">
        <f aca="false">'Lack of Coping Capacity'!G170</f>
        <v>1.6</v>
      </c>
      <c r="AH168" s="41" t="n">
        <f aca="false">'Lack of Coping Capacity'!AA170</f>
        <v>0.8</v>
      </c>
      <c r="AI168" s="47" t="n">
        <f aca="false">'Lack of Coping Capacity'!M170</f>
        <v>1.4</v>
      </c>
      <c r="AJ168" s="47" t="n">
        <f aca="false">'Lack of Coping Capacity'!R170</f>
        <v>0.9</v>
      </c>
      <c r="AK168" s="47" t="n">
        <f aca="false">'Lack of Coping Capacity'!Z170</f>
        <v>0.1</v>
      </c>
      <c r="AL168" s="48" t="n">
        <f aca="false">'Imputed and missing data hidden'!BX166</f>
        <v>12</v>
      </c>
      <c r="AM168" s="49" t="n">
        <f aca="false">AL168/51</f>
        <v>0.235294117647059</v>
      </c>
      <c r="AN168" s="48" t="str">
        <f aca="false">IF(Q168&gt;=7,"YES","")</f>
        <v/>
      </c>
      <c r="AO168" s="50" t="n">
        <f aca="false">'Indicator Date hidden2'!BY167</f>
        <v>0.0952380952380952</v>
      </c>
    </row>
    <row r="169" customFormat="false" ht="14.5" hidden="false" customHeight="false" outlineLevel="0" collapsed="false">
      <c r="A169" s="40" t="str">
        <f aca="false">'Indicator Data'!A171</f>
        <v>Switzerland</v>
      </c>
      <c r="B169" s="40" t="str">
        <f aca="false">'Indicator Data'!B171</f>
        <v>CHE</v>
      </c>
      <c r="C169" s="41" t="n">
        <f aca="false">ROUND(G169^(1/3)*R169^(1/3)*AD169^(1/3),1)</f>
        <v>1.4</v>
      </c>
      <c r="D169" s="41" t="str">
        <f aca="false">IF(C169&gt;=6.5,"Very High",IF(C169&gt;=5,"High",IF(C169&gt;=3.5,"Medium",IF(C169&gt;=2,"Low","Very Low"))))</f>
        <v>Very Low</v>
      </c>
      <c r="E169" s="42" t="n">
        <f aca="false">_xlfn.RANK.EQ(C169,C$4:C$194)</f>
        <v>180</v>
      </c>
      <c r="F169" s="43" t="n">
        <f aca="false">VLOOKUP($B169,'Lack of Reliability Index'!$A$2:$H$192,8,0)</f>
        <v>5.14871794871795</v>
      </c>
      <c r="G169" s="41" t="n">
        <f aca="false">ROUND((10-GEOMEAN(((10-H169)/10*9+1),((10-O169)/10*9+1)))/9*10,1)</f>
        <v>1.3</v>
      </c>
      <c r="H169" s="41" t="n">
        <f aca="false">'Hazard &amp; Exposure'!DD171</f>
        <v>2.3</v>
      </c>
      <c r="I169" s="44" t="n">
        <f aca="false">'Hazard &amp; Exposure'!AO171</f>
        <v>5.1</v>
      </c>
      <c r="J169" s="44" t="n">
        <f aca="false">'Hazard &amp; Exposure'!AP171</f>
        <v>4.3</v>
      </c>
      <c r="K169" s="44" t="n">
        <f aca="false">'Hazard &amp; Exposure'!AQ171</f>
        <v>0</v>
      </c>
      <c r="L169" s="44" t="n">
        <f aca="false">'Hazard &amp; Exposure'!AR171</f>
        <v>0</v>
      </c>
      <c r="M169" s="44" t="n">
        <f aca="false">'Hazard &amp; Exposure'!AU171</f>
        <v>1</v>
      </c>
      <c r="N169" s="44" t="n">
        <f aca="false">'Hazard &amp; Exposure'!DC171</f>
        <v>1.9</v>
      </c>
      <c r="O169" s="41" t="n">
        <f aca="false">'Hazard &amp; Exposure'!DI171</f>
        <v>0.1</v>
      </c>
      <c r="P169" s="44" t="n">
        <f aca="false">'Hazard &amp; Exposure'!DE171</f>
        <v>0.1</v>
      </c>
      <c r="Q169" s="44" t="n">
        <f aca="false">'Hazard &amp; Exposure'!DH171</f>
        <v>0</v>
      </c>
      <c r="R169" s="41" t="n">
        <f aca="false">ROUND((10-GEOMEAN(((10-S169)/10*9+1),((10-W169)/10*9+1)))/9*10,1)</f>
        <v>2.5</v>
      </c>
      <c r="S169" s="41" t="n">
        <f aca="false">Vulnerability!O171</f>
        <v>0.3</v>
      </c>
      <c r="T169" s="45" t="n">
        <f aca="false">Vulnerability!E171</f>
        <v>0</v>
      </c>
      <c r="U169" s="45" t="n">
        <f aca="false">Vulnerability!H171</f>
        <v>1.2</v>
      </c>
      <c r="V169" s="45" t="n">
        <f aca="false">Vulnerability!N171</f>
        <v>0.1</v>
      </c>
      <c r="W169" s="41" t="n">
        <f aca="false">Vulnerability!AM171</f>
        <v>4.2</v>
      </c>
      <c r="X169" s="45" t="n">
        <f aca="false">Vulnerability!T171</f>
        <v>6.6</v>
      </c>
      <c r="Y169" s="46" t="n">
        <f aca="false">Vulnerability!AB171</f>
        <v>0.1</v>
      </c>
      <c r="Z169" s="46" t="n">
        <f aca="false">Vulnerability!AE171</f>
        <v>0.3</v>
      </c>
      <c r="AA169" s="46" t="n">
        <f aca="false">Vulnerability!AH171</f>
        <v>0</v>
      </c>
      <c r="AB169" s="46" t="n">
        <f aca="false">Vulnerability!AK171</f>
        <v>1.2</v>
      </c>
      <c r="AC169" s="45" t="n">
        <f aca="false">Vulnerability!AL171</f>
        <v>0.4</v>
      </c>
      <c r="AD169" s="41" t="n">
        <f aca="false">ROUND((10-GEOMEAN(((10-AE169)/10*9+1),((10-AH169)/10*9+1)))/9*10,1)</f>
        <v>0.9</v>
      </c>
      <c r="AE169" s="41" t="n">
        <f aca="false">'Lack of Coping Capacity'!H171</f>
        <v>1.1</v>
      </c>
      <c r="AF169" s="47" t="n">
        <f aca="false">'Lack of Coping Capacity'!D171</f>
        <v>0.9</v>
      </c>
      <c r="AG169" s="47" t="n">
        <f aca="false">'Lack of Coping Capacity'!G171</f>
        <v>1.3</v>
      </c>
      <c r="AH169" s="41" t="n">
        <f aca="false">'Lack of Coping Capacity'!AA171</f>
        <v>0.6</v>
      </c>
      <c r="AI169" s="47" t="n">
        <f aca="false">'Lack of Coping Capacity'!M171</f>
        <v>1.4</v>
      </c>
      <c r="AJ169" s="47" t="n">
        <f aca="false">'Lack of Coping Capacity'!R171</f>
        <v>0</v>
      </c>
      <c r="AK169" s="47" t="n">
        <f aca="false">'Lack of Coping Capacity'!Z171</f>
        <v>0.3</v>
      </c>
      <c r="AL169" s="48" t="n">
        <f aca="false">'Imputed and missing data hidden'!BX167</f>
        <v>11</v>
      </c>
      <c r="AM169" s="49" t="n">
        <f aca="false">AL169/51</f>
        <v>0.215686274509804</v>
      </c>
      <c r="AN169" s="48" t="str">
        <f aca="false">IF(Q169&gt;=7,"YES","")</f>
        <v/>
      </c>
      <c r="AO169" s="50" t="n">
        <f aca="false">'Indicator Date hidden2'!BY168</f>
        <v>0.415384615384615</v>
      </c>
    </row>
    <row r="170" customFormat="false" ht="14.5" hidden="false" customHeight="false" outlineLevel="0" collapsed="false">
      <c r="A170" s="40" t="str">
        <f aca="false">'Indicator Data'!A172</f>
        <v>Syria</v>
      </c>
      <c r="B170" s="40" t="str">
        <f aca="false">'Indicator Data'!B172</f>
        <v>SYR</v>
      </c>
      <c r="C170" s="41" t="n">
        <f aca="false">ROUND(G170^(1/3)*R170^(1/3)*AD170^(1/3),1)</f>
        <v>6.9</v>
      </c>
      <c r="D170" s="41" t="str">
        <f aca="false">IF(C170&gt;=6.5,"Very High",IF(C170&gt;=5,"High",IF(C170&gt;=3.5,"Medium",IF(C170&gt;=2,"Low","Very Low"))))</f>
        <v>Very High</v>
      </c>
      <c r="E170" s="42" t="n">
        <f aca="false">_xlfn.RANK.EQ(C170,C$4:C$194)</f>
        <v>14</v>
      </c>
      <c r="F170" s="43" t="n">
        <f aca="false">VLOOKUP($B170,'Lack of Reliability Index'!$A$2:$H$192,8,0)</f>
        <v>8.33333333333333</v>
      </c>
      <c r="G170" s="41" t="n">
        <f aca="false">ROUND((10-GEOMEAN(((10-H170)/10*9+1),((10-O170)/10*9+1)))/9*10,1)</f>
        <v>7.8</v>
      </c>
      <c r="H170" s="41" t="n">
        <f aca="false">'Hazard &amp; Exposure'!DD172</f>
        <v>5.9</v>
      </c>
      <c r="I170" s="44" t="n">
        <f aca="false">'Hazard &amp; Exposure'!AO172</f>
        <v>7.8</v>
      </c>
      <c r="J170" s="44" t="n">
        <f aca="false">'Hazard &amp; Exposure'!AP172</f>
        <v>5.2</v>
      </c>
      <c r="K170" s="44" t="n">
        <f aca="false">'Hazard &amp; Exposure'!AQ172</f>
        <v>5.6</v>
      </c>
      <c r="L170" s="44" t="n">
        <f aca="false">'Hazard &amp; Exposure'!AR172</f>
        <v>0</v>
      </c>
      <c r="M170" s="44" t="n">
        <f aca="false">'Hazard &amp; Exposure'!AU172</f>
        <v>7.8</v>
      </c>
      <c r="N170" s="44" t="n">
        <f aca="false">'Hazard &amp; Exposure'!DC172</f>
        <v>6.1</v>
      </c>
      <c r="O170" s="41" t="n">
        <f aca="false">'Hazard &amp; Exposure'!DI172</f>
        <v>9</v>
      </c>
      <c r="P170" s="44" t="n">
        <f aca="false">'Hazard &amp; Exposure'!DE172</f>
        <v>10</v>
      </c>
      <c r="Q170" s="44" t="n">
        <f aca="false">'Hazard &amp; Exposure'!DH172</f>
        <v>9</v>
      </c>
      <c r="R170" s="41" t="n">
        <f aca="false">ROUND((10-GEOMEAN(((10-S170)/10*9+1),((10-W170)/10*9+1)))/9*10,1)</f>
        <v>7.8</v>
      </c>
      <c r="S170" s="41" t="n">
        <f aca="false">Vulnerability!O172</f>
        <v>6.5</v>
      </c>
      <c r="T170" s="45" t="n">
        <f aca="false">Vulnerability!E172</f>
        <v>6.1</v>
      </c>
      <c r="U170" s="45" t="n">
        <f aca="false">Vulnerability!H172</f>
        <v>6.4</v>
      </c>
      <c r="V170" s="45" t="n">
        <f aca="false">Vulnerability!N172</f>
        <v>7.3</v>
      </c>
      <c r="W170" s="41" t="n">
        <f aca="false">Vulnerability!AM172</f>
        <v>8.7</v>
      </c>
      <c r="X170" s="45" t="n">
        <f aca="false">Vulnerability!T172</f>
        <v>10</v>
      </c>
      <c r="Y170" s="46" t="n">
        <f aca="false">Vulnerability!AB172</f>
        <v>0.4</v>
      </c>
      <c r="Z170" s="46" t="n">
        <f aca="false">Vulnerability!AE172</f>
        <v>2</v>
      </c>
      <c r="AA170" s="46" t="n">
        <f aca="false">Vulnerability!AH172</f>
        <v>10</v>
      </c>
      <c r="AB170" s="46" t="n">
        <f aca="false">Vulnerability!AK172</f>
        <v>3.1</v>
      </c>
      <c r="AC170" s="45" t="n">
        <f aca="false">Vulnerability!AL172</f>
        <v>5.7</v>
      </c>
      <c r="AD170" s="41" t="n">
        <f aca="false">ROUND((10-GEOMEAN(((10-AE170)/10*9+1),((10-AH170)/10*9+1)))/9*10,1)</f>
        <v>5.5</v>
      </c>
      <c r="AE170" s="41" t="n">
        <f aca="false">'Lack of Coping Capacity'!H172</f>
        <v>6.6</v>
      </c>
      <c r="AF170" s="47" t="n">
        <f aca="false">'Lack of Coping Capacity'!D172</f>
        <v>4.6</v>
      </c>
      <c r="AG170" s="47" t="n">
        <f aca="false">'Lack of Coping Capacity'!G172</f>
        <v>8.6</v>
      </c>
      <c r="AH170" s="41" t="n">
        <f aca="false">'Lack of Coping Capacity'!AA172</f>
        <v>4.1</v>
      </c>
      <c r="AI170" s="47" t="n">
        <f aca="false">'Lack of Coping Capacity'!M172</f>
        <v>4.3</v>
      </c>
      <c r="AJ170" s="47" t="n">
        <f aca="false">'Lack of Coping Capacity'!R172</f>
        <v>2.9</v>
      </c>
      <c r="AK170" s="47" t="n">
        <f aca="false">'Lack of Coping Capacity'!Z172</f>
        <v>5.2</v>
      </c>
      <c r="AL170" s="48" t="n">
        <f aca="false">'Imputed and missing data hidden'!BX168</f>
        <v>10</v>
      </c>
      <c r="AM170" s="49" t="n">
        <f aca="false">AL170/51</f>
        <v>0.196078431372549</v>
      </c>
      <c r="AN170" s="48" t="str">
        <f aca="false">IF(Q170&gt;=7,"YES","")</f>
        <v>YES</v>
      </c>
      <c r="AO170" s="50" t="n">
        <f aca="false">'Indicator Date hidden2'!BY169</f>
        <v>1.12676056338028</v>
      </c>
    </row>
    <row r="171" customFormat="false" ht="14.5" hidden="false" customHeight="false" outlineLevel="0" collapsed="false">
      <c r="A171" s="40" t="str">
        <f aca="false">'Indicator Data'!A173</f>
        <v>Tajikistan</v>
      </c>
      <c r="B171" s="40" t="str">
        <f aca="false">'Indicator Data'!B173</f>
        <v>TJK</v>
      </c>
      <c r="C171" s="41" t="n">
        <f aca="false">ROUND(G171^(1/3)*R171^(1/3)*AD171^(1/3),1)</f>
        <v>4.1</v>
      </c>
      <c r="D171" s="41" t="str">
        <f aca="false">IF(C171&gt;=6.5,"Very High",IF(C171&gt;=5,"High",IF(C171&gt;=3.5,"Medium",IF(C171&gt;=2,"Low","Very Low"))))</f>
        <v>Medium</v>
      </c>
      <c r="E171" s="42" t="n">
        <f aca="false">_xlfn.RANK.EQ(C171,C$4:C$194)</f>
        <v>71</v>
      </c>
      <c r="F171" s="43" t="n">
        <f aca="false">VLOOKUP($B171,'Lack of Reliability Index'!$A$2:$H$192,8,0)</f>
        <v>3.74429223744292</v>
      </c>
      <c r="G171" s="41" t="n">
        <f aca="false">ROUND((10-GEOMEAN(((10-H171)/10*9+1),((10-O171)/10*9+1)))/9*10,1)</f>
        <v>3.7</v>
      </c>
      <c r="H171" s="41" t="n">
        <f aca="false">'Hazard &amp; Exposure'!DD173</f>
        <v>5.8</v>
      </c>
      <c r="I171" s="44" t="n">
        <f aca="false">'Hazard &amp; Exposure'!AO173</f>
        <v>9.3</v>
      </c>
      <c r="J171" s="44" t="n">
        <f aca="false">'Hazard &amp; Exposure'!AP173</f>
        <v>5.4</v>
      </c>
      <c r="K171" s="44" t="n">
        <f aca="false">'Hazard &amp; Exposure'!AQ173</f>
        <v>0</v>
      </c>
      <c r="L171" s="44" t="n">
        <f aca="false">'Hazard &amp; Exposure'!AR173</f>
        <v>0</v>
      </c>
      <c r="M171" s="44" t="n">
        <f aca="false">'Hazard &amp; Exposure'!AU173</f>
        <v>7.6</v>
      </c>
      <c r="N171" s="44" t="n">
        <f aca="false">'Hazard &amp; Exposure'!DC173</f>
        <v>6.2</v>
      </c>
      <c r="O171" s="41" t="n">
        <f aca="false">'Hazard &amp; Exposure'!DI173</f>
        <v>0.9</v>
      </c>
      <c r="P171" s="44" t="n">
        <f aca="false">'Hazard &amp; Exposure'!DE173</f>
        <v>1.3</v>
      </c>
      <c r="Q171" s="44" t="n">
        <f aca="false">'Hazard &amp; Exposure'!DH173</f>
        <v>0</v>
      </c>
      <c r="R171" s="41" t="n">
        <f aca="false">ROUND((10-GEOMEAN(((10-S171)/10*9+1),((10-W171)/10*9+1)))/9*10,1)</f>
        <v>3.8</v>
      </c>
      <c r="S171" s="41" t="n">
        <f aca="false">Vulnerability!O173</f>
        <v>4.6</v>
      </c>
      <c r="T171" s="45" t="n">
        <f aca="false">Vulnerability!E173</f>
        <v>5</v>
      </c>
      <c r="U171" s="45" t="n">
        <f aca="false">Vulnerability!H173</f>
        <v>3.3</v>
      </c>
      <c r="V171" s="45" t="n">
        <f aca="false">Vulnerability!N173</f>
        <v>5</v>
      </c>
      <c r="W171" s="41" t="n">
        <f aca="false">Vulnerability!AM173</f>
        <v>2.9</v>
      </c>
      <c r="X171" s="45" t="n">
        <f aca="false">Vulnerability!T173</f>
        <v>4.1</v>
      </c>
      <c r="Y171" s="46" t="n">
        <f aca="false">Vulnerability!AB173</f>
        <v>1.4</v>
      </c>
      <c r="Z171" s="46" t="n">
        <f aca="false">Vulnerability!AE173</f>
        <v>2.1</v>
      </c>
      <c r="AA171" s="46" t="n">
        <f aca="false">Vulnerability!AH173</f>
        <v>0.1</v>
      </c>
      <c r="AB171" s="46" t="n">
        <f aca="false">Vulnerability!AK173</f>
        <v>2.4</v>
      </c>
      <c r="AC171" s="45" t="n">
        <f aca="false">Vulnerability!AL173</f>
        <v>1.5</v>
      </c>
      <c r="AD171" s="41" t="n">
        <f aca="false">ROUND((10-GEOMEAN(((10-AE171)/10*9+1),((10-AH171)/10*9+1)))/9*10,1)</f>
        <v>4.9</v>
      </c>
      <c r="AE171" s="41" t="n">
        <f aca="false">'Lack of Coping Capacity'!H173</f>
        <v>5.8</v>
      </c>
      <c r="AF171" s="47" t="n">
        <f aca="false">'Lack of Coping Capacity'!D173</f>
        <v>4.6</v>
      </c>
      <c r="AG171" s="47" t="n">
        <f aca="false">'Lack of Coping Capacity'!G173</f>
        <v>7</v>
      </c>
      <c r="AH171" s="41" t="n">
        <f aca="false">'Lack of Coping Capacity'!AA173</f>
        <v>3.8</v>
      </c>
      <c r="AI171" s="47" t="n">
        <f aca="false">'Lack of Coping Capacity'!M173</f>
        <v>3</v>
      </c>
      <c r="AJ171" s="47" t="n">
        <f aca="false">'Lack of Coping Capacity'!R173</f>
        <v>4.4</v>
      </c>
      <c r="AK171" s="47" t="n">
        <f aca="false">'Lack of Coping Capacity'!Z173</f>
        <v>3.9</v>
      </c>
      <c r="AL171" s="48" t="n">
        <f aca="false">'Imputed and missing data hidden'!BX169</f>
        <v>5</v>
      </c>
      <c r="AM171" s="49" t="n">
        <f aca="false">AL171/51</f>
        <v>0.0980392156862745</v>
      </c>
      <c r="AN171" s="48" t="str">
        <f aca="false">IF(Q171&gt;=7,"YES","")</f>
        <v/>
      </c>
      <c r="AO171" s="50" t="n">
        <f aca="false">'Indicator Date hidden2'!BY170</f>
        <v>0.452054794520548</v>
      </c>
    </row>
    <row r="172" customFormat="false" ht="14.5" hidden="false" customHeight="false" outlineLevel="0" collapsed="false">
      <c r="A172" s="40" t="str">
        <f aca="false">'Indicator Data'!A174</f>
        <v>Tanzania</v>
      </c>
      <c r="B172" s="40" t="str">
        <f aca="false">'Indicator Data'!B174</f>
        <v>TZA</v>
      </c>
      <c r="C172" s="41" t="n">
        <f aca="false">ROUND(G172^(1/3)*R172^(1/3)*AD172^(1/3),1)</f>
        <v>5.8</v>
      </c>
      <c r="D172" s="41" t="str">
        <f aca="false">IF(C172&gt;=6.5,"Very High",IF(C172&gt;=5,"High",IF(C172&gt;=3.5,"Medium",IF(C172&gt;=2,"Low","Very Low"))))</f>
        <v>High</v>
      </c>
      <c r="E172" s="42" t="n">
        <f aca="false">_xlfn.RANK.EQ(C172,C$4:C$194)</f>
        <v>27</v>
      </c>
      <c r="F172" s="43" t="n">
        <f aca="false">VLOOKUP($B172,'Lack of Reliability Index'!$A$2:$H$192,8,0)</f>
        <v>1.51351351351351</v>
      </c>
      <c r="G172" s="41" t="n">
        <f aca="false">ROUND((10-GEOMEAN(((10-H172)/10*9+1),((10-O172)/10*9+1)))/9*10,1)</f>
        <v>5.7</v>
      </c>
      <c r="H172" s="41" t="n">
        <f aca="false">'Hazard &amp; Exposure'!DD174</f>
        <v>5.2</v>
      </c>
      <c r="I172" s="44" t="n">
        <f aca="false">'Hazard &amp; Exposure'!AO174</f>
        <v>4.8</v>
      </c>
      <c r="J172" s="44" t="n">
        <f aca="false">'Hazard &amp; Exposure'!AP174</f>
        <v>5.8</v>
      </c>
      <c r="K172" s="44" t="n">
        <f aca="false">'Hazard &amp; Exposure'!AQ174</f>
        <v>5.9</v>
      </c>
      <c r="L172" s="44" t="n">
        <f aca="false">'Hazard &amp; Exposure'!AR174</f>
        <v>0.8</v>
      </c>
      <c r="M172" s="44" t="n">
        <f aca="false">'Hazard &amp; Exposure'!AU174</f>
        <v>5.1</v>
      </c>
      <c r="N172" s="44" t="n">
        <f aca="false">'Hazard &amp; Exposure'!DC174</f>
        <v>7</v>
      </c>
      <c r="O172" s="41" t="n">
        <f aca="false">'Hazard &amp; Exposure'!DI174</f>
        <v>6.1</v>
      </c>
      <c r="P172" s="44" t="n">
        <f aca="false">'Hazard &amp; Exposure'!DE174</f>
        <v>8.7</v>
      </c>
      <c r="Q172" s="44" t="n">
        <f aca="false">'Hazard &amp; Exposure'!DH174</f>
        <v>0</v>
      </c>
      <c r="R172" s="41" t="n">
        <f aca="false">ROUND((10-GEOMEAN(((10-S172)/10*9+1),((10-W172)/10*9+1)))/9*10,1)</f>
        <v>5.5</v>
      </c>
      <c r="S172" s="41" t="n">
        <f aca="false">Vulnerability!O174</f>
        <v>5.9</v>
      </c>
      <c r="T172" s="45" t="n">
        <f aca="false">Vulnerability!E174</f>
        <v>8.3</v>
      </c>
      <c r="U172" s="45" t="n">
        <f aca="false">Vulnerability!H174</f>
        <v>5.7</v>
      </c>
      <c r="V172" s="45" t="n">
        <f aca="false">Vulnerability!N174</f>
        <v>1.2</v>
      </c>
      <c r="W172" s="41" t="n">
        <f aca="false">Vulnerability!AM174</f>
        <v>5.1</v>
      </c>
      <c r="X172" s="45" t="n">
        <f aca="false">Vulnerability!T174</f>
        <v>6.2</v>
      </c>
      <c r="Y172" s="46" t="n">
        <f aca="false">Vulnerability!AB174</f>
        <v>5.1</v>
      </c>
      <c r="Z172" s="46" t="n">
        <f aca="false">Vulnerability!AE174</f>
        <v>3.5</v>
      </c>
      <c r="AA172" s="46" t="n">
        <f aca="false">Vulnerability!AH174</f>
        <v>0</v>
      </c>
      <c r="AB172" s="46" t="n">
        <f aca="false">Vulnerability!AK174</f>
        <v>5.4</v>
      </c>
      <c r="AC172" s="45" t="n">
        <f aca="false">Vulnerability!AL174</f>
        <v>3.8</v>
      </c>
      <c r="AD172" s="41" t="n">
        <f aca="false">ROUND((10-GEOMEAN(((10-AE172)/10*9+1),((10-AH172)/10*9+1)))/9*10,1)</f>
        <v>6.2</v>
      </c>
      <c r="AE172" s="41" t="n">
        <f aca="false">'Lack of Coping Capacity'!H174</f>
        <v>4.9</v>
      </c>
      <c r="AF172" s="47" t="n">
        <f aca="false">'Lack of Coping Capacity'!D174</f>
        <v>3.5</v>
      </c>
      <c r="AG172" s="47" t="n">
        <f aca="false">'Lack of Coping Capacity'!G174</f>
        <v>6.3</v>
      </c>
      <c r="AH172" s="41" t="n">
        <f aca="false">'Lack of Coping Capacity'!AA174</f>
        <v>7.2</v>
      </c>
      <c r="AI172" s="47" t="n">
        <f aca="false">'Lack of Coping Capacity'!M174</f>
        <v>6</v>
      </c>
      <c r="AJ172" s="47" t="n">
        <f aca="false">'Lack of Coping Capacity'!R174</f>
        <v>8.3</v>
      </c>
      <c r="AK172" s="47" t="n">
        <f aca="false">'Lack of Coping Capacity'!Z174</f>
        <v>7.3</v>
      </c>
      <c r="AL172" s="48" t="n">
        <f aca="false">'Imputed and missing data hidden'!BX170</f>
        <v>0</v>
      </c>
      <c r="AM172" s="49" t="n">
        <f aca="false">AL172/51</f>
        <v>0</v>
      </c>
      <c r="AN172" s="48" t="str">
        <f aca="false">IF(Q172&gt;=7,"YES","")</f>
        <v/>
      </c>
      <c r="AO172" s="50" t="n">
        <f aca="false">'Indicator Date hidden2'!BY171</f>
        <v>0.283783783783784</v>
      </c>
    </row>
    <row r="173" customFormat="false" ht="14.5" hidden="false" customHeight="false" outlineLevel="0" collapsed="false">
      <c r="A173" s="40" t="str">
        <f aca="false">'Indicator Data'!A175</f>
        <v>Thailand</v>
      </c>
      <c r="B173" s="40" t="str">
        <f aca="false">'Indicator Data'!B175</f>
        <v>THA</v>
      </c>
      <c r="C173" s="41" t="n">
        <f aca="false">ROUND(G173^(1/3)*R173^(1/3)*AD173^(1/3),1)</f>
        <v>4</v>
      </c>
      <c r="D173" s="41" t="str">
        <f aca="false">IF(C173&gt;=6.5,"Very High",IF(C173&gt;=5,"High",IF(C173&gt;=3.5,"Medium",IF(C173&gt;=2,"Low","Very Low"))))</f>
        <v>Medium</v>
      </c>
      <c r="E173" s="42" t="n">
        <f aca="false">_xlfn.RANK.EQ(C173,C$4:C$194)</f>
        <v>75</v>
      </c>
      <c r="F173" s="43" t="n">
        <f aca="false">VLOOKUP($B173,'Lack of Reliability Index'!$A$2:$H$192,8,0)</f>
        <v>3.08675799086758</v>
      </c>
      <c r="G173" s="41" t="n">
        <f aca="false">ROUND((10-GEOMEAN(((10-H173)/10*9+1),((10-O173)/10*9+1)))/9*10,1)</f>
        <v>5.6</v>
      </c>
      <c r="H173" s="41" t="n">
        <f aca="false">'Hazard &amp; Exposure'!DD175</f>
        <v>6.1</v>
      </c>
      <c r="I173" s="44" t="n">
        <f aca="false">'Hazard &amp; Exposure'!AO175</f>
        <v>2.1</v>
      </c>
      <c r="J173" s="44" t="n">
        <f aca="false">'Hazard &amp; Exposure'!AP175</f>
        <v>8.8</v>
      </c>
      <c r="K173" s="44" t="n">
        <f aca="false">'Hazard &amp; Exposure'!AQ175</f>
        <v>7.2</v>
      </c>
      <c r="L173" s="44" t="n">
        <f aca="false">'Hazard &amp; Exposure'!AR175</f>
        <v>4.9</v>
      </c>
      <c r="M173" s="44" t="n">
        <f aca="false">'Hazard &amp; Exposure'!AU175</f>
        <v>5.7</v>
      </c>
      <c r="N173" s="44" t="n">
        <f aca="false">'Hazard &amp; Exposure'!DC175</f>
        <v>5.6</v>
      </c>
      <c r="O173" s="41" t="n">
        <f aca="false">'Hazard &amp; Exposure'!DI175</f>
        <v>5</v>
      </c>
      <c r="P173" s="44" t="n">
        <f aca="false">'Hazard &amp; Exposure'!DE175</f>
        <v>7.2</v>
      </c>
      <c r="Q173" s="44" t="n">
        <f aca="false">'Hazard &amp; Exposure'!DH175</f>
        <v>0</v>
      </c>
      <c r="R173" s="41" t="n">
        <f aca="false">ROUND((10-GEOMEAN(((10-S173)/10*9+1),((10-W173)/10*9+1)))/9*10,1)</f>
        <v>3</v>
      </c>
      <c r="S173" s="41" t="n">
        <f aca="false">Vulnerability!O175</f>
        <v>2.1</v>
      </c>
      <c r="T173" s="45" t="n">
        <f aca="false">Vulnerability!E175</f>
        <v>2.2</v>
      </c>
      <c r="U173" s="45" t="n">
        <f aca="false">Vulnerability!H175</f>
        <v>3.7</v>
      </c>
      <c r="V173" s="45" t="n">
        <f aca="false">Vulnerability!N175</f>
        <v>0.2</v>
      </c>
      <c r="W173" s="41" t="n">
        <f aca="false">Vulnerability!AM175</f>
        <v>3.8</v>
      </c>
      <c r="X173" s="45" t="n">
        <f aca="false">Vulnerability!T175</f>
        <v>5.5</v>
      </c>
      <c r="Y173" s="46" t="n">
        <f aca="false">Vulnerability!AB175</f>
        <v>1</v>
      </c>
      <c r="Z173" s="46" t="n">
        <f aca="false">Vulnerability!AE175</f>
        <v>1.2</v>
      </c>
      <c r="AA173" s="46" t="n">
        <f aca="false">Vulnerability!AH175</f>
        <v>1.2</v>
      </c>
      <c r="AB173" s="46" t="n">
        <f aca="false">Vulnerability!AK175</f>
        <v>2.9</v>
      </c>
      <c r="AC173" s="45" t="n">
        <f aca="false">Vulnerability!AL175</f>
        <v>1.6</v>
      </c>
      <c r="AD173" s="41" t="n">
        <f aca="false">ROUND((10-GEOMEAN(((10-AE173)/10*9+1),((10-AH173)/10*9+1)))/9*10,1)</f>
        <v>3.9</v>
      </c>
      <c r="AE173" s="41" t="n">
        <f aca="false">'Lack of Coping Capacity'!H175</f>
        <v>5.1</v>
      </c>
      <c r="AF173" s="47" t="n">
        <f aca="false">'Lack of Coping Capacity'!D175</f>
        <v>4.7</v>
      </c>
      <c r="AG173" s="47" t="n">
        <f aca="false">'Lack of Coping Capacity'!G175</f>
        <v>5.5</v>
      </c>
      <c r="AH173" s="41" t="n">
        <f aca="false">'Lack of Coping Capacity'!AA175</f>
        <v>2.5</v>
      </c>
      <c r="AI173" s="47" t="n">
        <f aca="false">'Lack of Coping Capacity'!M175</f>
        <v>1.3</v>
      </c>
      <c r="AJ173" s="47" t="n">
        <f aca="false">'Lack of Coping Capacity'!R175</f>
        <v>1.9</v>
      </c>
      <c r="AK173" s="47" t="n">
        <f aca="false">'Lack of Coping Capacity'!Z175</f>
        <v>4.3</v>
      </c>
      <c r="AL173" s="48" t="n">
        <f aca="false">'Imputed and missing data hidden'!BX171</f>
        <v>5</v>
      </c>
      <c r="AM173" s="49" t="n">
        <f aca="false">AL173/51</f>
        <v>0.0980392156862745</v>
      </c>
      <c r="AN173" s="48" t="str">
        <f aca="false">IF(Q173&gt;=7,"YES","")</f>
        <v/>
      </c>
      <c r="AO173" s="50" t="n">
        <f aca="false">'Indicator Date hidden2'!BY172</f>
        <v>0.328767123287671</v>
      </c>
    </row>
    <row r="174" customFormat="false" ht="14.5" hidden="false" customHeight="false" outlineLevel="0" collapsed="false">
      <c r="A174" s="40" t="str">
        <f aca="false">'Indicator Data'!A176</f>
        <v>Timor-Leste</v>
      </c>
      <c r="B174" s="40" t="str">
        <f aca="false">'Indicator Data'!B176</f>
        <v>TLS</v>
      </c>
      <c r="C174" s="41" t="n">
        <f aca="false">ROUND(G174^(1/3)*R174^(1/3)*AD174^(1/3),1)</f>
        <v>4</v>
      </c>
      <c r="D174" s="41" t="str">
        <f aca="false">IF(C174&gt;=6.5,"Very High",IF(C174&gt;=5,"High",IF(C174&gt;=3.5,"Medium",IF(C174&gt;=2,"Low","Very Low"))))</f>
        <v>Medium</v>
      </c>
      <c r="E174" s="42" t="n">
        <f aca="false">_xlfn.RANK.EQ(C174,C$4:C$194)</f>
        <v>75</v>
      </c>
      <c r="F174" s="43" t="n">
        <f aca="false">VLOOKUP($B174,'Lack of Reliability Index'!$A$2:$H$192,8,0)</f>
        <v>3.02723004694836</v>
      </c>
      <c r="G174" s="41" t="n">
        <f aca="false">ROUND((10-GEOMEAN(((10-H174)/10*9+1),((10-O174)/10*9+1)))/9*10,1)</f>
        <v>2.6</v>
      </c>
      <c r="H174" s="41" t="n">
        <f aca="false">'Hazard &amp; Exposure'!DD176</f>
        <v>4.5</v>
      </c>
      <c r="I174" s="44" t="n">
        <f aca="false">'Hazard &amp; Exposure'!AO176</f>
        <v>6.3</v>
      </c>
      <c r="J174" s="44" t="n">
        <f aca="false">'Hazard &amp; Exposure'!AP176</f>
        <v>1.7</v>
      </c>
      <c r="K174" s="44" t="n">
        <f aca="false">'Hazard &amp; Exposure'!AQ176</f>
        <v>6</v>
      </c>
      <c r="L174" s="44" t="n">
        <f aca="false">'Hazard &amp; Exposure'!AR176</f>
        <v>3.6</v>
      </c>
      <c r="M174" s="44" t="n">
        <f aca="false">'Hazard &amp; Exposure'!AU176</f>
        <v>2</v>
      </c>
      <c r="N174" s="44" t="n">
        <f aca="false">'Hazard &amp; Exposure'!DC176</f>
        <v>5.8</v>
      </c>
      <c r="O174" s="41" t="n">
        <f aca="false">'Hazard &amp; Exposure'!DI176</f>
        <v>0.1</v>
      </c>
      <c r="P174" s="44" t="n">
        <f aca="false">'Hazard &amp; Exposure'!DE176</f>
        <v>0.1</v>
      </c>
      <c r="Q174" s="44" t="n">
        <f aca="false">'Hazard &amp; Exposure'!DH176</f>
        <v>0</v>
      </c>
      <c r="R174" s="41" t="n">
        <f aca="false">ROUND((10-GEOMEAN(((10-S174)/10*9+1),((10-W174)/10*9+1)))/9*10,1)</f>
        <v>4.4</v>
      </c>
      <c r="S174" s="41" t="n">
        <f aca="false">Vulnerability!O176</f>
        <v>5.3</v>
      </c>
      <c r="T174" s="45" t="n">
        <f aca="false">Vulnerability!E176</f>
        <v>7.5</v>
      </c>
      <c r="U174" s="45" t="n">
        <f aca="false">Vulnerability!H176</f>
        <v>0.9</v>
      </c>
      <c r="V174" s="45" t="n">
        <f aca="false">Vulnerability!N176</f>
        <v>5.1</v>
      </c>
      <c r="W174" s="41" t="n">
        <f aca="false">Vulnerability!AM176</f>
        <v>3.4</v>
      </c>
      <c r="X174" s="45" t="n">
        <f aca="false">Vulnerability!T176</f>
        <v>0</v>
      </c>
      <c r="Y174" s="46" t="n">
        <f aca="false">Vulnerability!AB176</f>
        <v>4.9</v>
      </c>
      <c r="Z174" s="46" t="n">
        <f aca="false">Vulnerability!AE176</f>
        <v>5.2</v>
      </c>
      <c r="AA174" s="46" t="n">
        <f aca="false">Vulnerability!AH176</f>
        <v>5.7</v>
      </c>
      <c r="AB174" s="46" t="n">
        <f aca="false">Vulnerability!AK176</f>
        <v>6.8</v>
      </c>
      <c r="AC174" s="45" t="n">
        <f aca="false">Vulnerability!AL176</f>
        <v>5.7</v>
      </c>
      <c r="AD174" s="41" t="n">
        <f aca="false">ROUND((10-GEOMEAN(((10-AE174)/10*9+1),((10-AH174)/10*9+1)))/9*10,1)</f>
        <v>5.8</v>
      </c>
      <c r="AE174" s="41" t="n">
        <f aca="false">'Lack of Coping Capacity'!H176</f>
        <v>6.4</v>
      </c>
      <c r="AF174" s="47" t="n">
        <f aca="false">'Lack of Coping Capacity'!D176</f>
        <v>6.3</v>
      </c>
      <c r="AG174" s="47" t="n">
        <f aca="false">'Lack of Coping Capacity'!G176</f>
        <v>6.4</v>
      </c>
      <c r="AH174" s="41" t="n">
        <f aca="false">'Lack of Coping Capacity'!AA176</f>
        <v>5.1</v>
      </c>
      <c r="AI174" s="47" t="n">
        <f aca="false">'Lack of Coping Capacity'!M176</f>
        <v>4.6</v>
      </c>
      <c r="AJ174" s="47" t="n">
        <f aca="false">'Lack of Coping Capacity'!R176</f>
        <v>5.3</v>
      </c>
      <c r="AK174" s="47" t="n">
        <f aca="false">'Lack of Coping Capacity'!Z176</f>
        <v>5.5</v>
      </c>
      <c r="AL174" s="48" t="n">
        <f aca="false">'Imputed and missing data hidden'!BX172</f>
        <v>6</v>
      </c>
      <c r="AM174" s="49" t="n">
        <f aca="false">AL174/51</f>
        <v>0.117647058823529</v>
      </c>
      <c r="AN174" s="48" t="str">
        <f aca="false">IF(Q174&gt;=7,"YES","")</f>
        <v/>
      </c>
      <c r="AO174" s="50" t="n">
        <f aca="false">'Indicator Date hidden2'!BY173</f>
        <v>0.267605633802817</v>
      </c>
    </row>
    <row r="175" customFormat="false" ht="14.5" hidden="false" customHeight="false" outlineLevel="0" collapsed="false">
      <c r="A175" s="40" t="str">
        <f aca="false">'Indicator Data'!A177</f>
        <v>Togo</v>
      </c>
      <c r="B175" s="40" t="str">
        <f aca="false">'Indicator Data'!B177</f>
        <v>TGO</v>
      </c>
      <c r="C175" s="41" t="n">
        <f aca="false">ROUND(G175^(1/3)*R175^(1/3)*AD175^(1/3),1)</f>
        <v>4.1</v>
      </c>
      <c r="D175" s="41" t="str">
        <f aca="false">IF(C175&gt;=6.5,"Very High",IF(C175&gt;=5,"High",IF(C175&gt;=3.5,"Medium",IF(C175&gt;=2,"Low","Very Low"))))</f>
        <v>Medium</v>
      </c>
      <c r="E175" s="42" t="n">
        <f aca="false">_xlfn.RANK.EQ(C175,C$4:C$194)</f>
        <v>71</v>
      </c>
      <c r="F175" s="43" t="n">
        <f aca="false">VLOOKUP($B175,'Lack of Reliability Index'!$A$2:$H$192,8,0)</f>
        <v>1.2972972972973</v>
      </c>
      <c r="G175" s="41" t="n">
        <f aca="false">ROUND((10-GEOMEAN(((10-H175)/10*9+1),((10-O175)/10*9+1)))/9*10,1)</f>
        <v>1.8</v>
      </c>
      <c r="H175" s="41" t="n">
        <f aca="false">'Hazard &amp; Exposure'!DD177</f>
        <v>3.1</v>
      </c>
      <c r="I175" s="44" t="n">
        <f aca="false">'Hazard &amp; Exposure'!AO177</f>
        <v>0.1</v>
      </c>
      <c r="J175" s="44" t="n">
        <f aca="false">'Hazard &amp; Exposure'!AP177</f>
        <v>4.3</v>
      </c>
      <c r="K175" s="44" t="n">
        <f aca="false">'Hazard &amp; Exposure'!AQ177</f>
        <v>0</v>
      </c>
      <c r="L175" s="44" t="n">
        <f aca="false">'Hazard &amp; Exposure'!AR177</f>
        <v>0</v>
      </c>
      <c r="M175" s="44" t="n">
        <f aca="false">'Hazard &amp; Exposure'!AU177</f>
        <v>3</v>
      </c>
      <c r="N175" s="44" t="n">
        <f aca="false">'Hazard &amp; Exposure'!DC177</f>
        <v>7.5</v>
      </c>
      <c r="O175" s="41" t="n">
        <f aca="false">'Hazard &amp; Exposure'!DI177</f>
        <v>0.3</v>
      </c>
      <c r="P175" s="44" t="n">
        <f aca="false">'Hazard &amp; Exposure'!DE177</f>
        <v>0.4</v>
      </c>
      <c r="Q175" s="44" t="n">
        <f aca="false">'Hazard &amp; Exposure'!DH177</f>
        <v>0</v>
      </c>
      <c r="R175" s="41" t="n">
        <f aca="false">ROUND((10-GEOMEAN(((10-S175)/10*9+1),((10-W175)/10*9+1)))/9*10,1)</f>
        <v>5</v>
      </c>
      <c r="S175" s="41" t="n">
        <f aca="false">Vulnerability!O177</f>
        <v>6.2</v>
      </c>
      <c r="T175" s="45" t="n">
        <f aca="false">Vulnerability!E177</f>
        <v>8</v>
      </c>
      <c r="U175" s="45" t="n">
        <f aca="false">Vulnerability!H177</f>
        <v>6</v>
      </c>
      <c r="V175" s="45" t="n">
        <f aca="false">Vulnerability!N177</f>
        <v>2.8</v>
      </c>
      <c r="W175" s="41" t="n">
        <f aca="false">Vulnerability!AM177</f>
        <v>3.5</v>
      </c>
      <c r="X175" s="45" t="n">
        <f aca="false">Vulnerability!T177</f>
        <v>3.5</v>
      </c>
      <c r="Y175" s="46" t="n">
        <f aca="false">Vulnerability!AB177</f>
        <v>3.8</v>
      </c>
      <c r="Z175" s="46" t="n">
        <f aca="false">Vulnerability!AE177</f>
        <v>4.2</v>
      </c>
      <c r="AA175" s="46" t="n">
        <f aca="false">Vulnerability!AH177</f>
        <v>0.2</v>
      </c>
      <c r="AB175" s="46" t="n">
        <f aca="false">Vulnerability!AK177</f>
        <v>4.8</v>
      </c>
      <c r="AC175" s="45" t="n">
        <f aca="false">Vulnerability!AL177</f>
        <v>3.4</v>
      </c>
      <c r="AD175" s="41" t="n">
        <f aca="false">ROUND((10-GEOMEAN(((10-AE175)/10*9+1),((10-AH175)/10*9+1)))/9*10,1)</f>
        <v>7.5</v>
      </c>
      <c r="AE175" s="41" t="n">
        <f aca="false">'Lack of Coping Capacity'!H177</f>
        <v>8</v>
      </c>
      <c r="AF175" s="47" t="n">
        <f aca="false">'Lack of Coping Capacity'!D177</f>
        <v>9.2</v>
      </c>
      <c r="AG175" s="47" t="n">
        <f aca="false">'Lack of Coping Capacity'!G177</f>
        <v>6.7</v>
      </c>
      <c r="AH175" s="41" t="n">
        <f aca="false">'Lack of Coping Capacity'!AA177</f>
        <v>7</v>
      </c>
      <c r="AI175" s="47" t="n">
        <f aca="false">'Lack of Coping Capacity'!M177</f>
        <v>6.1</v>
      </c>
      <c r="AJ175" s="47" t="n">
        <f aca="false">'Lack of Coping Capacity'!R177</f>
        <v>7.7</v>
      </c>
      <c r="AK175" s="47" t="n">
        <f aca="false">'Lack of Coping Capacity'!Z177</f>
        <v>7.2</v>
      </c>
      <c r="AL175" s="48" t="n">
        <f aca="false">'Imputed and missing data hidden'!BX173</f>
        <v>0</v>
      </c>
      <c r="AM175" s="49" t="n">
        <f aca="false">AL175/51</f>
        <v>0</v>
      </c>
      <c r="AN175" s="48" t="str">
        <f aca="false">IF(Q175&gt;=7,"YES","")</f>
        <v/>
      </c>
      <c r="AO175" s="50" t="n">
        <f aca="false">'Indicator Date hidden2'!BY174</f>
        <v>0.243243243243243</v>
      </c>
    </row>
    <row r="176" customFormat="false" ht="14.5" hidden="false" customHeight="false" outlineLevel="0" collapsed="false">
      <c r="A176" s="40" t="str">
        <f aca="false">'Indicator Data'!A178</f>
        <v>Tonga</v>
      </c>
      <c r="B176" s="40" t="str">
        <f aca="false">'Indicator Data'!B178</f>
        <v>TON</v>
      </c>
      <c r="C176" s="41" t="n">
        <f aca="false">ROUND(G176^(1/3)*R176^(1/3)*AD176^(1/3),1)</f>
        <v>3.8</v>
      </c>
      <c r="D176" s="41" t="str">
        <f aca="false">IF(C176&gt;=6.5,"Very High",IF(C176&gt;=5,"High",IF(C176&gt;=3.5,"Medium",IF(C176&gt;=2,"Low","Very Low"))))</f>
        <v>Medium</v>
      </c>
      <c r="E176" s="42" t="n">
        <f aca="false">_xlfn.RANK.EQ(C176,C$4:C$194)</f>
        <v>83</v>
      </c>
      <c r="F176" s="43" t="n">
        <f aca="false">VLOOKUP($B176,'Lack of Reliability Index'!$A$2:$H$192,8,0)</f>
        <v>6.50505050505051</v>
      </c>
      <c r="G176" s="41" t="n">
        <f aca="false">ROUND((10-GEOMEAN(((10-H176)/10*9+1),((10-O176)/10*9+1)))/9*10,1)</f>
        <v>3</v>
      </c>
      <c r="H176" s="41" t="n">
        <f aca="false">'Hazard &amp; Exposure'!DD178</f>
        <v>5.2</v>
      </c>
      <c r="I176" s="44" t="n">
        <f aca="false">'Hazard &amp; Exposure'!AO178</f>
        <v>7.7</v>
      </c>
      <c r="J176" s="44" t="n">
        <f aca="false">'Hazard &amp; Exposure'!AP178</f>
        <v>0.1</v>
      </c>
      <c r="K176" s="44" t="n">
        <f aca="false">'Hazard &amp; Exposure'!AQ178</f>
        <v>8</v>
      </c>
      <c r="L176" s="44" t="n">
        <f aca="false">'Hazard &amp; Exposure'!AR178</f>
        <v>6.2</v>
      </c>
      <c r="M176" s="44" t="n">
        <f aca="false">'Hazard &amp; Exposure'!AU178</f>
        <v>0.5</v>
      </c>
      <c r="N176" s="44" t="n">
        <f aca="false">'Hazard &amp; Exposure'!DC178</f>
        <v>4</v>
      </c>
      <c r="O176" s="41" t="n">
        <f aca="false">'Hazard &amp; Exposure'!DI178</f>
        <v>0</v>
      </c>
      <c r="P176" s="44" t="n">
        <f aca="false">'Hazard &amp; Exposure'!DE178</f>
        <v>0</v>
      </c>
      <c r="Q176" s="44" t="n">
        <f aca="false">'Hazard &amp; Exposure'!DH178</f>
        <v>0</v>
      </c>
      <c r="R176" s="41" t="n">
        <f aca="false">ROUND((10-GEOMEAN(((10-S176)/10*9+1),((10-W176)/10*9+1)))/9*10,1)</f>
        <v>4.4</v>
      </c>
      <c r="S176" s="41" t="n">
        <f aca="false">Vulnerability!O178</f>
        <v>5.2</v>
      </c>
      <c r="T176" s="45" t="n">
        <f aca="false">Vulnerability!E178</f>
        <v>3.5</v>
      </c>
      <c r="U176" s="45" t="n">
        <f aca="false">Vulnerability!H178</f>
        <v>3.9</v>
      </c>
      <c r="V176" s="45" t="n">
        <f aca="false">Vulnerability!N178</f>
        <v>10</v>
      </c>
      <c r="W176" s="41" t="n">
        <f aca="false">Vulnerability!AM178</f>
        <v>3.5</v>
      </c>
      <c r="X176" s="45" t="n">
        <f aca="false">Vulnerability!T178</f>
        <v>0</v>
      </c>
      <c r="Y176" s="46" t="n">
        <f aca="false">Vulnerability!AB178</f>
        <v>2.1</v>
      </c>
      <c r="Z176" s="46" t="n">
        <f aca="false">Vulnerability!AE178</f>
        <v>0.6</v>
      </c>
      <c r="AA176" s="46" t="n">
        <f aca="false">Vulnerability!AH178</f>
        <v>10</v>
      </c>
      <c r="AB176" s="46" t="n">
        <f aca="false">Vulnerability!AK178</f>
        <v>4.2</v>
      </c>
      <c r="AC176" s="45" t="n">
        <f aca="false">Vulnerability!AL178</f>
        <v>5.9</v>
      </c>
      <c r="AD176" s="41" t="n">
        <f aca="false">ROUND((10-GEOMEAN(((10-AE176)/10*9+1),((10-AH176)/10*9+1)))/9*10,1)</f>
        <v>4.2</v>
      </c>
      <c r="AE176" s="41" t="n">
        <f aca="false">'Lack of Coping Capacity'!H178</f>
        <v>5.3</v>
      </c>
      <c r="AF176" s="47" t="n">
        <f aca="false">'Lack of Coping Capacity'!D178</f>
        <v>5.8</v>
      </c>
      <c r="AG176" s="47" t="n">
        <f aca="false">'Lack of Coping Capacity'!G178</f>
        <v>4.7</v>
      </c>
      <c r="AH176" s="41" t="n">
        <f aca="false">'Lack of Coping Capacity'!AA178</f>
        <v>2.8</v>
      </c>
      <c r="AI176" s="47" t="n">
        <f aca="false">'Lack of Coping Capacity'!M178</f>
        <v>3.3</v>
      </c>
      <c r="AJ176" s="47" t="n">
        <f aca="false">'Lack of Coping Capacity'!R178</f>
        <v>0.4</v>
      </c>
      <c r="AK176" s="47" t="n">
        <f aca="false">'Lack of Coping Capacity'!Z178</f>
        <v>4.6</v>
      </c>
      <c r="AL176" s="48" t="n">
        <f aca="false">'Imputed and missing data hidden'!BX174</f>
        <v>16</v>
      </c>
      <c r="AM176" s="49" t="n">
        <f aca="false">AL176/51</f>
        <v>0.313725490196078</v>
      </c>
      <c r="AN176" s="48" t="str">
        <f aca="false">IF(Q176&gt;=7,"YES","")</f>
        <v/>
      </c>
      <c r="AO176" s="50" t="n">
        <f aca="false">'Indicator Date hidden2'!BY175</f>
        <v>0.46969696969697</v>
      </c>
    </row>
    <row r="177" customFormat="false" ht="14.5" hidden="false" customHeight="false" outlineLevel="0" collapsed="false">
      <c r="A177" s="40" t="str">
        <f aca="false">'Indicator Data'!A179</f>
        <v>Trinidad and Tobago</v>
      </c>
      <c r="B177" s="40" t="str">
        <f aca="false">'Indicator Data'!B179</f>
        <v>TTO</v>
      </c>
      <c r="C177" s="41" t="n">
        <f aca="false">ROUND(G177^(1/3)*R177^(1/3)*AD177^(1/3),1)</f>
        <v>2.6</v>
      </c>
      <c r="D177" s="41" t="str">
        <f aca="false">IF(C177&gt;=6.5,"Very High",IF(C177&gt;=5,"High",IF(C177&gt;=3.5,"Medium",IF(C177&gt;=2,"Low","Very Low"))))</f>
        <v>Low</v>
      </c>
      <c r="E177" s="42" t="n">
        <f aca="false">_xlfn.RANK.EQ(C177,C$4:C$194)</f>
        <v>132</v>
      </c>
      <c r="F177" s="43" t="n">
        <f aca="false">VLOOKUP($B177,'Lack of Reliability Index'!$A$2:$H$192,8,0)</f>
        <v>5.86666666666667</v>
      </c>
      <c r="G177" s="41" t="n">
        <f aca="false">ROUND((10-GEOMEAN(((10-H177)/10*9+1),((10-O177)/10*9+1)))/9*10,1)</f>
        <v>1.7</v>
      </c>
      <c r="H177" s="41" t="n">
        <f aca="false">'Hazard &amp; Exposure'!DD179</f>
        <v>3.2</v>
      </c>
      <c r="I177" s="44" t="n">
        <f aca="false">'Hazard &amp; Exposure'!AO179</f>
        <v>6.3</v>
      </c>
      <c r="J177" s="44" t="n">
        <f aca="false">'Hazard &amp; Exposure'!AP179</f>
        <v>0.3</v>
      </c>
      <c r="K177" s="44" t="n">
        <f aca="false">'Hazard &amp; Exposure'!AQ179</f>
        <v>0</v>
      </c>
      <c r="L177" s="44" t="n">
        <f aca="false">'Hazard &amp; Exposure'!AR179</f>
        <v>2.4</v>
      </c>
      <c r="M177" s="44" t="n">
        <f aca="false">'Hazard &amp; Exposure'!AU179</f>
        <v>3.1</v>
      </c>
      <c r="N177" s="44" t="n">
        <f aca="false">'Hazard &amp; Exposure'!DC179</f>
        <v>5</v>
      </c>
      <c r="O177" s="41" t="n">
        <f aca="false">'Hazard &amp; Exposure'!DI179</f>
        <v>0</v>
      </c>
      <c r="P177" s="44" t="n">
        <f aca="false">'Hazard &amp; Exposure'!DE179</f>
        <v>0</v>
      </c>
      <c r="Q177" s="44" t="n">
        <f aca="false">'Hazard &amp; Exposure'!DH179</f>
        <v>0</v>
      </c>
      <c r="R177" s="41" t="n">
        <f aca="false">ROUND((10-GEOMEAN(((10-S177)/10*9+1),((10-W177)/10*9+1)))/9*10,1)</f>
        <v>3.3</v>
      </c>
      <c r="S177" s="41" t="n">
        <f aca="false">Vulnerability!O179</f>
        <v>2.1</v>
      </c>
      <c r="T177" s="45" t="n">
        <f aca="false">Vulnerability!E179</f>
        <v>1.8</v>
      </c>
      <c r="U177" s="45" t="n">
        <f aca="false">Vulnerability!H179</f>
        <v>4.3</v>
      </c>
      <c r="V177" s="45" t="n">
        <f aca="false">Vulnerability!N179</f>
        <v>0.3</v>
      </c>
      <c r="W177" s="41" t="n">
        <f aca="false">Vulnerability!AM179</f>
        <v>4.4</v>
      </c>
      <c r="X177" s="45" t="n">
        <f aca="false">Vulnerability!T179</f>
        <v>6.7</v>
      </c>
      <c r="Y177" s="46" t="n">
        <f aca="false">Vulnerability!AB179</f>
        <v>0.4</v>
      </c>
      <c r="Z177" s="46" t="n">
        <f aca="false">Vulnerability!AE179</f>
        <v>1.2</v>
      </c>
      <c r="AA177" s="46" t="n">
        <f aca="false">Vulnerability!AH179</f>
        <v>0</v>
      </c>
      <c r="AB177" s="46" t="n">
        <f aca="false">Vulnerability!AK179</f>
        <v>2.4</v>
      </c>
      <c r="AC177" s="45" t="n">
        <f aca="false">Vulnerability!AL179</f>
        <v>1</v>
      </c>
      <c r="AD177" s="41" t="n">
        <f aca="false">ROUND((10-GEOMEAN(((10-AE177)/10*9+1),((10-AH177)/10*9+1)))/9*10,1)</f>
        <v>3.3</v>
      </c>
      <c r="AE177" s="41" t="n">
        <f aca="false">'Lack of Coping Capacity'!H179</f>
        <v>4.9</v>
      </c>
      <c r="AF177" s="47" t="n">
        <f aca="false">'Lack of Coping Capacity'!D179</f>
        <v>4.4</v>
      </c>
      <c r="AG177" s="47" t="n">
        <f aca="false">'Lack of Coping Capacity'!G179</f>
        <v>5.3</v>
      </c>
      <c r="AH177" s="41" t="n">
        <f aca="false">'Lack of Coping Capacity'!AA179</f>
        <v>1.4</v>
      </c>
      <c r="AI177" s="47" t="n">
        <f aca="false">'Lack of Coping Capacity'!M179</f>
        <v>1.6</v>
      </c>
      <c r="AJ177" s="47" t="n">
        <f aca="false">'Lack of Coping Capacity'!R179</f>
        <v>0.3</v>
      </c>
      <c r="AK177" s="47" t="n">
        <f aca="false">'Lack of Coping Capacity'!Z179</f>
        <v>2.2</v>
      </c>
      <c r="AL177" s="48" t="n">
        <f aca="false">'Imputed and missing data hidden'!BX175</f>
        <v>7</v>
      </c>
      <c r="AM177" s="49" t="n">
        <f aca="false">AL177/51</f>
        <v>0.137254901960784</v>
      </c>
      <c r="AN177" s="48" t="str">
        <f aca="false">IF(Q177&gt;=7,"YES","")</f>
        <v/>
      </c>
      <c r="AO177" s="50" t="n">
        <f aca="false">'Indicator Date hidden2'!BY176</f>
        <v>0.763888888888889</v>
      </c>
    </row>
    <row r="178" customFormat="false" ht="14.5" hidden="false" customHeight="false" outlineLevel="0" collapsed="false">
      <c r="A178" s="40" t="str">
        <f aca="false">'Indicator Data'!A180</f>
        <v>Tunisia</v>
      </c>
      <c r="B178" s="40" t="str">
        <f aca="false">'Indicator Data'!B180</f>
        <v>TUN</v>
      </c>
      <c r="C178" s="41" t="n">
        <f aca="false">ROUND(G178^(1/3)*R178^(1/3)*AD178^(1/3),1)</f>
        <v>3</v>
      </c>
      <c r="D178" s="41" t="str">
        <f aca="false">IF(C178&gt;=6.5,"Very High",IF(C178&gt;=5,"High",IF(C178&gt;=3.5,"Medium",IF(C178&gt;=2,"Low","Very Low"))))</f>
        <v>Low</v>
      </c>
      <c r="E178" s="42" t="n">
        <f aca="false">_xlfn.RANK.EQ(C178,C$4:C$194)</f>
        <v>119</v>
      </c>
      <c r="F178" s="43" t="n">
        <f aca="false">VLOOKUP($B178,'Lack of Reliability Index'!$A$2:$H$192,8,0)</f>
        <v>2.08888888888889</v>
      </c>
      <c r="G178" s="41" t="n">
        <f aca="false">ROUND((10-GEOMEAN(((10-H178)/10*9+1),((10-O178)/10*9+1)))/9*10,1)</f>
        <v>2.7</v>
      </c>
      <c r="H178" s="41" t="n">
        <f aca="false">'Hazard &amp; Exposure'!DD180</f>
        <v>4.4</v>
      </c>
      <c r="I178" s="44" t="n">
        <f aca="false">'Hazard &amp; Exposure'!AO180</f>
        <v>5.7</v>
      </c>
      <c r="J178" s="44" t="n">
        <f aca="false">'Hazard &amp; Exposure'!AP180</f>
        <v>3.8</v>
      </c>
      <c r="K178" s="44" t="n">
        <f aca="false">'Hazard &amp; Exposure'!AQ180</f>
        <v>7.5</v>
      </c>
      <c r="L178" s="44" t="n">
        <f aca="false">'Hazard &amp; Exposure'!AR180</f>
        <v>0</v>
      </c>
      <c r="M178" s="44" t="n">
        <f aca="false">'Hazard &amp; Exposure'!AU180</f>
        <v>4.1</v>
      </c>
      <c r="N178" s="44" t="n">
        <f aca="false">'Hazard &amp; Exposure'!DC180</f>
        <v>2.7</v>
      </c>
      <c r="O178" s="41" t="n">
        <f aca="false">'Hazard &amp; Exposure'!DI180</f>
        <v>0.6</v>
      </c>
      <c r="P178" s="44" t="n">
        <f aca="false">'Hazard &amp; Exposure'!DE180</f>
        <v>0.9</v>
      </c>
      <c r="Q178" s="44" t="n">
        <f aca="false">'Hazard &amp; Exposure'!DH180</f>
        <v>0</v>
      </c>
      <c r="R178" s="41" t="n">
        <f aca="false">ROUND((10-GEOMEAN(((10-S178)/10*9+1),((10-W178)/10*9+1)))/9*10,1)</f>
        <v>2.1</v>
      </c>
      <c r="S178" s="41" t="n">
        <f aca="false">Vulnerability!O180</f>
        <v>2.4</v>
      </c>
      <c r="T178" s="45" t="n">
        <f aca="false">Vulnerability!E180</f>
        <v>2.5</v>
      </c>
      <c r="U178" s="45" t="n">
        <f aca="false">Vulnerability!H180</f>
        <v>2.9</v>
      </c>
      <c r="V178" s="45" t="n">
        <f aca="false">Vulnerability!N180</f>
        <v>1.8</v>
      </c>
      <c r="W178" s="41" t="n">
        <f aca="false">Vulnerability!AM180</f>
        <v>1.8</v>
      </c>
      <c r="X178" s="45" t="n">
        <f aca="false">Vulnerability!T180</f>
        <v>3.1</v>
      </c>
      <c r="Y178" s="46" t="n">
        <f aca="false">Vulnerability!AB180</f>
        <v>0.3</v>
      </c>
      <c r="Z178" s="46" t="n">
        <f aca="false">Vulnerability!AE180</f>
        <v>0.9</v>
      </c>
      <c r="AA178" s="46" t="n">
        <f aca="false">Vulnerability!AH180</f>
        <v>0.1</v>
      </c>
      <c r="AB178" s="46" t="n">
        <f aca="false">Vulnerability!AK180</f>
        <v>0.1</v>
      </c>
      <c r="AC178" s="45" t="n">
        <f aca="false">Vulnerability!AL180</f>
        <v>0.4</v>
      </c>
      <c r="AD178" s="41" t="n">
        <f aca="false">ROUND((10-GEOMEAN(((10-AE178)/10*9+1),((10-AH178)/10*9+1)))/9*10,1)</f>
        <v>4.7</v>
      </c>
      <c r="AE178" s="41" t="n">
        <f aca="false">'Lack of Coping Capacity'!H180</f>
        <v>6</v>
      </c>
      <c r="AF178" s="47" t="n">
        <f aca="false">'Lack of Coping Capacity'!D180</f>
        <v>6.4</v>
      </c>
      <c r="AG178" s="47" t="n">
        <f aca="false">'Lack of Coping Capacity'!G180</f>
        <v>5.5</v>
      </c>
      <c r="AH178" s="41" t="n">
        <f aca="false">'Lack of Coping Capacity'!AA180</f>
        <v>3.1</v>
      </c>
      <c r="AI178" s="47" t="n">
        <f aca="false">'Lack of Coping Capacity'!M180</f>
        <v>2.7</v>
      </c>
      <c r="AJ178" s="47" t="n">
        <f aca="false">'Lack of Coping Capacity'!R180</f>
        <v>2.4</v>
      </c>
      <c r="AK178" s="47" t="n">
        <f aca="false">'Lack of Coping Capacity'!Z180</f>
        <v>4.1</v>
      </c>
      <c r="AL178" s="48" t="n">
        <f aca="false">'Imputed and missing data hidden'!BX176</f>
        <v>2</v>
      </c>
      <c r="AM178" s="49" t="n">
        <f aca="false">AL178/51</f>
        <v>0.0392156862745098</v>
      </c>
      <c r="AN178" s="48" t="str">
        <f aca="false">IF(Q178&gt;=7,"YES","")</f>
        <v/>
      </c>
      <c r="AO178" s="50" t="n">
        <f aca="false">'Indicator Date hidden2'!BY177</f>
        <v>0.291666666666667</v>
      </c>
    </row>
    <row r="179" customFormat="false" ht="14.5" hidden="false" customHeight="false" outlineLevel="0" collapsed="false">
      <c r="A179" s="40" t="str">
        <f aca="false">'Indicator Data'!A181</f>
        <v>Turkey</v>
      </c>
      <c r="B179" s="40" t="str">
        <f aca="false">'Indicator Data'!B181</f>
        <v>TUR</v>
      </c>
      <c r="C179" s="41" t="n">
        <f aca="false">ROUND(G179^(1/3)*R179^(1/3)*AD179^(1/3),1)</f>
        <v>4.7</v>
      </c>
      <c r="D179" s="41" t="str">
        <f aca="false">IF(C179&gt;=6.5,"Very High",IF(C179&gt;=5,"High",IF(C179&gt;=3.5,"Medium",IF(C179&gt;=2,"Low","Very Low"))))</f>
        <v>Medium</v>
      </c>
      <c r="E179" s="42" t="n">
        <f aca="false">_xlfn.RANK.EQ(C179,C$4:C$194)</f>
        <v>45</v>
      </c>
      <c r="F179" s="43" t="n">
        <f aca="false">VLOOKUP($B179,'Lack of Reliability Index'!$A$2:$H$192,8,0)</f>
        <v>4.90476190476191</v>
      </c>
      <c r="G179" s="41" t="n">
        <f aca="false">ROUND((10-GEOMEAN(((10-H179)/10*9+1),((10-O179)/10*9+1)))/9*10,1)</f>
        <v>6.6</v>
      </c>
      <c r="H179" s="41" t="n">
        <f aca="false">'Hazard &amp; Exposure'!DD181</f>
        <v>6.1</v>
      </c>
      <c r="I179" s="44" t="n">
        <f aca="false">'Hazard &amp; Exposure'!AO181</f>
        <v>9.7</v>
      </c>
      <c r="J179" s="44" t="n">
        <f aca="false">'Hazard &amp; Exposure'!AP181</f>
        <v>5.7</v>
      </c>
      <c r="K179" s="44" t="n">
        <f aca="false">'Hazard &amp; Exposure'!AQ181</f>
        <v>7</v>
      </c>
      <c r="L179" s="44" t="n">
        <f aca="false">'Hazard &amp; Exposure'!AR181</f>
        <v>0</v>
      </c>
      <c r="M179" s="44" t="n">
        <f aca="false">'Hazard &amp; Exposure'!AU181</f>
        <v>2.4</v>
      </c>
      <c r="N179" s="44" t="n">
        <f aca="false">'Hazard &amp; Exposure'!DC181</f>
        <v>6</v>
      </c>
      <c r="O179" s="41" t="n">
        <f aca="false">'Hazard &amp; Exposure'!DI181</f>
        <v>7</v>
      </c>
      <c r="P179" s="44" t="n">
        <f aca="false">'Hazard &amp; Exposure'!DE181</f>
        <v>9.7</v>
      </c>
      <c r="Q179" s="44" t="n">
        <f aca="false">'Hazard &amp; Exposure'!DH181</f>
        <v>7</v>
      </c>
      <c r="R179" s="41" t="n">
        <f aca="false">ROUND((10-GEOMEAN(((10-S179)/10*9+1),((10-W179)/10*9+1)))/9*10,1)</f>
        <v>4.8</v>
      </c>
      <c r="S179" s="41" t="n">
        <f aca="false">Vulnerability!O181</f>
        <v>1.9</v>
      </c>
      <c r="T179" s="45" t="n">
        <f aca="false">Vulnerability!E181</f>
        <v>1.6</v>
      </c>
      <c r="U179" s="45" t="n">
        <f aca="false">Vulnerability!H181</f>
        <v>4.2</v>
      </c>
      <c r="V179" s="45" t="n">
        <f aca="false">Vulnerability!N181</f>
        <v>0.3</v>
      </c>
      <c r="W179" s="41" t="n">
        <f aca="false">Vulnerability!AM181</f>
        <v>6.8</v>
      </c>
      <c r="X179" s="45" t="n">
        <f aca="false">Vulnerability!T181</f>
        <v>9.4</v>
      </c>
      <c r="Y179" s="46" t="n">
        <f aca="false">Vulnerability!AB181</f>
        <v>0.1</v>
      </c>
      <c r="Z179" s="46" t="n">
        <f aca="false">Vulnerability!AE181</f>
        <v>0.5</v>
      </c>
      <c r="AA179" s="46" t="n">
        <f aca="false">Vulnerability!AH181</f>
        <v>0.4</v>
      </c>
      <c r="AB179" s="46" t="n">
        <f aca="false">Vulnerability!AK181</f>
        <v>0</v>
      </c>
      <c r="AC179" s="45" t="n">
        <f aca="false">Vulnerability!AL181</f>
        <v>0.3</v>
      </c>
      <c r="AD179" s="41" t="n">
        <f aca="false">ROUND((10-GEOMEAN(((10-AE179)/10*9+1),((10-AH179)/10*9+1)))/9*10,1)</f>
        <v>3.2</v>
      </c>
      <c r="AE179" s="41" t="n">
        <f aca="false">'Lack of Coping Capacity'!H181</f>
        <v>3.9</v>
      </c>
      <c r="AF179" s="47" t="n">
        <f aca="false">'Lack of Coping Capacity'!D181</f>
        <v>2.1</v>
      </c>
      <c r="AG179" s="47" t="n">
        <f aca="false">'Lack of Coping Capacity'!G181</f>
        <v>5.7</v>
      </c>
      <c r="AH179" s="41" t="n">
        <f aca="false">'Lack of Coping Capacity'!AA181</f>
        <v>2.4</v>
      </c>
      <c r="AI179" s="47" t="n">
        <f aca="false">'Lack of Coping Capacity'!M181</f>
        <v>2.1</v>
      </c>
      <c r="AJ179" s="47" t="n">
        <f aca="false">'Lack of Coping Capacity'!R181</f>
        <v>1.9</v>
      </c>
      <c r="AK179" s="47" t="n">
        <f aca="false">'Lack of Coping Capacity'!Z181</f>
        <v>3.2</v>
      </c>
      <c r="AL179" s="48" t="n">
        <f aca="false">'Imputed and missing data hidden'!BX177</f>
        <v>7</v>
      </c>
      <c r="AM179" s="49" t="n">
        <f aca="false">AL179/51</f>
        <v>0.137254901960784</v>
      </c>
      <c r="AN179" s="48" t="str">
        <f aca="false">IF(Q179&gt;=7,"YES","")</f>
        <v>YES</v>
      </c>
      <c r="AO179" s="50" t="n">
        <f aca="false">'Indicator Date hidden2'!BY178</f>
        <v>0.385714285714286</v>
      </c>
    </row>
    <row r="180" customFormat="false" ht="14.5" hidden="false" customHeight="false" outlineLevel="0" collapsed="false">
      <c r="A180" s="40" t="str">
        <f aca="false">'Indicator Data'!A182</f>
        <v>Turkmenistan</v>
      </c>
      <c r="B180" s="40" t="str">
        <f aca="false">'Indicator Data'!B182</f>
        <v>TKM</v>
      </c>
      <c r="C180" s="41" t="n">
        <f aca="false">ROUND(G180^(1/3)*R180^(1/3)*AD180^(1/3),1)</f>
        <v>2.7</v>
      </c>
      <c r="D180" s="41" t="str">
        <f aca="false">IF(C180&gt;=6.5,"Very High",IF(C180&gt;=5,"High",IF(C180&gt;=3.5,"Medium",IF(C180&gt;=2,"Low","Very Low"))))</f>
        <v>Low</v>
      </c>
      <c r="E180" s="42" t="n">
        <f aca="false">_xlfn.RANK.EQ(C180,C$4:C$194)</f>
        <v>127</v>
      </c>
      <c r="F180" s="43" t="n">
        <f aca="false">VLOOKUP($B180,'Lack of Reliability Index'!$A$2:$H$192,8,0)</f>
        <v>4.09950248756219</v>
      </c>
      <c r="G180" s="41" t="n">
        <f aca="false">ROUND((10-GEOMEAN(((10-H180)/10*9+1),((10-O180)/10*9+1)))/9*10,1)</f>
        <v>2.1</v>
      </c>
      <c r="H180" s="41" t="n">
        <f aca="false">'Hazard &amp; Exposure'!DD182</f>
        <v>3.7</v>
      </c>
      <c r="I180" s="44" t="n">
        <f aca="false">'Hazard &amp; Exposure'!AO182</f>
        <v>3.3</v>
      </c>
      <c r="J180" s="44" t="n">
        <f aca="false">'Hazard &amp; Exposure'!AP182</f>
        <v>6.4</v>
      </c>
      <c r="K180" s="44" t="n">
        <f aca="false">'Hazard &amp; Exposure'!AQ182</f>
        <v>0</v>
      </c>
      <c r="L180" s="44" t="n">
        <f aca="false">'Hazard &amp; Exposure'!AR182</f>
        <v>0</v>
      </c>
      <c r="M180" s="44" t="n">
        <f aca="false">'Hazard &amp; Exposure'!AU182</f>
        <v>4.3</v>
      </c>
      <c r="N180" s="44" t="n">
        <f aca="false">'Hazard &amp; Exposure'!DC182</f>
        <v>5.6</v>
      </c>
      <c r="O180" s="41" t="n">
        <f aca="false">'Hazard &amp; Exposure'!DI182</f>
        <v>0.1</v>
      </c>
      <c r="P180" s="44" t="n">
        <f aca="false">'Hazard &amp; Exposure'!DE182</f>
        <v>0.2</v>
      </c>
      <c r="Q180" s="44" t="n">
        <f aca="false">'Hazard &amp; Exposure'!DH182</f>
        <v>0</v>
      </c>
      <c r="R180" s="41" t="n">
        <f aca="false">ROUND((10-GEOMEAN(((10-S180)/10*9+1),((10-W180)/10*9+1)))/9*10,1)</f>
        <v>1.6</v>
      </c>
      <c r="S180" s="41" t="n">
        <f aca="false">Vulnerability!O182</f>
        <v>1.5</v>
      </c>
      <c r="T180" s="45" t="n">
        <f aca="false">Vulnerability!E182</f>
        <v>2.3</v>
      </c>
      <c r="U180" s="45" t="str">
        <f aca="false">Vulnerability!H182</f>
        <v>x</v>
      </c>
      <c r="V180" s="45" t="n">
        <f aca="false">Vulnerability!N182</f>
        <v>0</v>
      </c>
      <c r="W180" s="41" t="n">
        <f aca="false">Vulnerability!AM182</f>
        <v>1.6</v>
      </c>
      <c r="X180" s="45" t="n">
        <f aca="false">Vulnerability!T182</f>
        <v>2.5</v>
      </c>
      <c r="Y180" s="46" t="n">
        <f aca="false">Vulnerability!AB182</f>
        <v>0.3</v>
      </c>
      <c r="Z180" s="46" t="n">
        <f aca="false">Vulnerability!AE182</f>
        <v>2</v>
      </c>
      <c r="AA180" s="46" t="n">
        <f aca="false">Vulnerability!AH182</f>
        <v>0</v>
      </c>
      <c r="AB180" s="46" t="n">
        <f aca="false">Vulnerability!AK182</f>
        <v>0</v>
      </c>
      <c r="AC180" s="45" t="n">
        <f aca="false">Vulnerability!AL182</f>
        <v>0.6</v>
      </c>
      <c r="AD180" s="41" t="n">
        <f aca="false">ROUND((10-GEOMEAN(((10-AE180)/10*9+1),((10-AH180)/10*9+1)))/9*10,1)</f>
        <v>5.9</v>
      </c>
      <c r="AE180" s="41" t="n">
        <f aca="false">'Lack of Coping Capacity'!H182</f>
        <v>7.7</v>
      </c>
      <c r="AF180" s="47" t="str">
        <f aca="false">'Lack of Coping Capacity'!D182</f>
        <v>x</v>
      </c>
      <c r="AG180" s="47" t="n">
        <f aca="false">'Lack of Coping Capacity'!G182</f>
        <v>7.7</v>
      </c>
      <c r="AH180" s="41" t="n">
        <f aca="false">'Lack of Coping Capacity'!AA182</f>
        <v>3.2</v>
      </c>
      <c r="AI180" s="47" t="n">
        <f aca="false">'Lack of Coping Capacity'!M182</f>
        <v>2.6</v>
      </c>
      <c r="AJ180" s="47" t="n">
        <f aca="false">'Lack of Coping Capacity'!R182</f>
        <v>3.3</v>
      </c>
      <c r="AK180" s="47" t="n">
        <f aca="false">'Lack of Coping Capacity'!Z182</f>
        <v>3.6</v>
      </c>
      <c r="AL180" s="48" t="n">
        <f aca="false">'Imputed and missing data hidden'!BX178</f>
        <v>10</v>
      </c>
      <c r="AM180" s="49" t="n">
        <f aca="false">AL180/51</f>
        <v>0.196078431372549</v>
      </c>
      <c r="AN180" s="48" t="str">
        <f aca="false">IF(Q180&gt;=7,"YES","")</f>
        <v/>
      </c>
      <c r="AO180" s="50" t="n">
        <f aca="false">'Indicator Date hidden2'!BY179</f>
        <v>0.26865671641791</v>
      </c>
    </row>
    <row r="181" customFormat="false" ht="14.5" hidden="false" customHeight="false" outlineLevel="0" collapsed="false">
      <c r="A181" s="40" t="str">
        <f aca="false">'Indicator Data'!A183</f>
        <v>Tuvalu</v>
      </c>
      <c r="B181" s="40" t="str">
        <f aca="false">'Indicator Data'!B183</f>
        <v>TUV</v>
      </c>
      <c r="C181" s="41" t="n">
        <f aca="false">ROUND(G181^(1/3)*R181^(1/3)*AD181^(1/3),1)</f>
        <v>3.5</v>
      </c>
      <c r="D181" s="41" t="str">
        <f aca="false">IF(C181&gt;=6.5,"Very High",IF(C181&gt;=5,"High",IF(C181&gt;=3.5,"Medium",IF(C181&gt;=2,"Low","Very Low"))))</f>
        <v>Medium</v>
      </c>
      <c r="E181" s="42" t="n">
        <f aca="false">_xlfn.RANK.EQ(C181,C$4:C$194)</f>
        <v>94</v>
      </c>
      <c r="F181" s="43" t="n">
        <f aca="false">VLOOKUP($B181,'Lack of Reliability Index'!$A$2:$H$192,8,0)</f>
        <v>6.4327485380117</v>
      </c>
      <c r="G181" s="41" t="n">
        <f aca="false">ROUND((10-GEOMEAN(((10-H181)/10*9+1),((10-O181)/10*9+1)))/9*10,1)</f>
        <v>2</v>
      </c>
      <c r="H181" s="41" t="n">
        <f aca="false">'Hazard &amp; Exposure'!DD183</f>
        <v>3.7</v>
      </c>
      <c r="I181" s="44" t="n">
        <f aca="false">'Hazard &amp; Exposure'!AO183</f>
        <v>0.1</v>
      </c>
      <c r="J181" s="44" t="n">
        <f aca="false">'Hazard &amp; Exposure'!AP183</f>
        <v>0.1</v>
      </c>
      <c r="K181" s="44" t="n">
        <f aca="false">'Hazard &amp; Exposure'!AQ183</f>
        <v>8.3</v>
      </c>
      <c r="L181" s="44" t="n">
        <f aca="false">'Hazard &amp; Exposure'!AR183</f>
        <v>0.1</v>
      </c>
      <c r="M181" s="44" t="n">
        <f aca="false">'Hazard &amp; Exposure'!AU183</f>
        <v>5</v>
      </c>
      <c r="N181" s="44" t="n">
        <f aca="false">'Hazard &amp; Exposure'!DC183</f>
        <v>3.7</v>
      </c>
      <c r="O181" s="41" t="n">
        <f aca="false">'Hazard &amp; Exposure'!DI183</f>
        <v>0</v>
      </c>
      <c r="P181" s="44" t="n">
        <f aca="false">'Hazard &amp; Exposure'!DE183</f>
        <v>0</v>
      </c>
      <c r="Q181" s="44" t="n">
        <f aca="false">'Hazard &amp; Exposure'!DH183</f>
        <v>0</v>
      </c>
      <c r="R181" s="41" t="n">
        <f aca="false">ROUND((10-GEOMEAN(((10-S181)/10*9+1),((10-W181)/10*9+1)))/9*10,1)</f>
        <v>4.4</v>
      </c>
      <c r="S181" s="41" t="n">
        <f aca="false">Vulnerability!O183</f>
        <v>4.4</v>
      </c>
      <c r="T181" s="45" t="n">
        <f aca="false">Vulnerability!E183</f>
        <v>3.7</v>
      </c>
      <c r="U181" s="45" t="n">
        <f aca="false">Vulnerability!H183</f>
        <v>3.5</v>
      </c>
      <c r="V181" s="45" t="n">
        <f aca="false">Vulnerability!N183</f>
        <v>6.7</v>
      </c>
      <c r="W181" s="41" t="n">
        <f aca="false">Vulnerability!AM183</f>
        <v>4.4</v>
      </c>
      <c r="X181" s="45" t="n">
        <f aca="false">Vulnerability!T183</f>
        <v>0</v>
      </c>
      <c r="Y181" s="46" t="n">
        <f aca="false">Vulnerability!AB183</f>
        <v>7.7</v>
      </c>
      <c r="Z181" s="46" t="n">
        <f aca="false">Vulnerability!AE183</f>
        <v>1.2</v>
      </c>
      <c r="AA181" s="46" t="n">
        <f aca="false">Vulnerability!AH183</f>
        <v>10</v>
      </c>
      <c r="AB181" s="46" t="n">
        <f aca="false">Vulnerability!AK183</f>
        <v>4.2</v>
      </c>
      <c r="AC181" s="45" t="n">
        <f aca="false">Vulnerability!AL183</f>
        <v>7.1</v>
      </c>
      <c r="AD181" s="41" t="n">
        <f aca="false">ROUND((10-GEOMEAN(((10-AE181)/10*9+1),((10-AH181)/10*9+1)))/9*10,1)</f>
        <v>5</v>
      </c>
      <c r="AE181" s="41" t="n">
        <f aca="false">'Lack of Coping Capacity'!H183</f>
        <v>6.3</v>
      </c>
      <c r="AF181" s="47" t="str">
        <f aca="false">'Lack of Coping Capacity'!D183</f>
        <v>x</v>
      </c>
      <c r="AG181" s="47" t="n">
        <f aca="false">'Lack of Coping Capacity'!G183</f>
        <v>6.3</v>
      </c>
      <c r="AH181" s="41" t="n">
        <f aca="false">'Lack of Coping Capacity'!AA183</f>
        <v>3.4</v>
      </c>
      <c r="AI181" s="47" t="n">
        <f aca="false">'Lack of Coping Capacity'!M183</f>
        <v>4.3</v>
      </c>
      <c r="AJ181" s="47" t="n">
        <f aca="false">'Lack of Coping Capacity'!R183</f>
        <v>0.6</v>
      </c>
      <c r="AK181" s="47" t="n">
        <f aca="false">'Lack of Coping Capacity'!Z183</f>
        <v>5.3</v>
      </c>
      <c r="AL181" s="48" t="n">
        <f aca="false">'Imputed and missing data hidden'!BX179</f>
        <v>24</v>
      </c>
      <c r="AM181" s="49" t="n">
        <f aca="false">AL181/51</f>
        <v>0.470588235294118</v>
      </c>
      <c r="AN181" s="48" t="str">
        <f aca="false">IF(Q181&gt;=7,"YES","")</f>
        <v/>
      </c>
      <c r="AO181" s="50" t="n">
        <f aca="false">'Indicator Date hidden2'!BY180</f>
        <v>0.456140350877193</v>
      </c>
    </row>
    <row r="182" customFormat="false" ht="14.5" hidden="false" customHeight="false" outlineLevel="0" collapsed="false">
      <c r="A182" s="40" t="str">
        <f aca="false">'Indicator Data'!A184</f>
        <v>Uganda</v>
      </c>
      <c r="B182" s="40" t="str">
        <f aca="false">'Indicator Data'!B184</f>
        <v>UGA</v>
      </c>
      <c r="C182" s="41" t="n">
        <f aca="false">ROUND(G182^(1/3)*R182^(1/3)*AD182^(1/3),1)</f>
        <v>7.1</v>
      </c>
      <c r="D182" s="41" t="str">
        <f aca="false">IF(C182&gt;=6.5,"Very High",IF(C182&gt;=5,"High",IF(C182&gt;=3.5,"Medium",IF(C182&gt;=2,"Low","Very Low"))))</f>
        <v>Very High</v>
      </c>
      <c r="E182" s="42" t="n">
        <f aca="false">_xlfn.RANK.EQ(C182,C$4:C$194)</f>
        <v>10</v>
      </c>
      <c r="F182" s="43" t="n">
        <f aca="false">VLOOKUP($B182,'Lack of Reliability Index'!$A$2:$H$192,8,0)</f>
        <v>2.2037037037037</v>
      </c>
      <c r="G182" s="41" t="n">
        <f aca="false">ROUND((10-GEOMEAN(((10-H182)/10*9+1),((10-O182)/10*9+1)))/9*10,1)</f>
        <v>7.4</v>
      </c>
      <c r="H182" s="41" t="n">
        <f aca="false">'Hazard &amp; Exposure'!DD184</f>
        <v>4.5</v>
      </c>
      <c r="I182" s="44" t="n">
        <f aca="false">'Hazard &amp; Exposure'!AO184</f>
        <v>4</v>
      </c>
      <c r="J182" s="44" t="n">
        <f aca="false">'Hazard &amp; Exposure'!AP184</f>
        <v>5.1</v>
      </c>
      <c r="K182" s="44" t="n">
        <f aca="false">'Hazard &amp; Exposure'!AQ184</f>
        <v>0</v>
      </c>
      <c r="L182" s="44" t="n">
        <f aca="false">'Hazard &amp; Exposure'!AR184</f>
        <v>0</v>
      </c>
      <c r="M182" s="44" t="n">
        <f aca="false">'Hazard &amp; Exposure'!AU184</f>
        <v>6.3</v>
      </c>
      <c r="N182" s="44" t="n">
        <f aca="false">'Hazard &amp; Exposure'!DC184</f>
        <v>7.9</v>
      </c>
      <c r="O182" s="41" t="n">
        <f aca="false">'Hazard &amp; Exposure'!DI184</f>
        <v>9</v>
      </c>
      <c r="P182" s="44" t="n">
        <f aca="false">'Hazard &amp; Exposure'!DE184</f>
        <v>8.8</v>
      </c>
      <c r="Q182" s="44" t="n">
        <f aca="false">'Hazard &amp; Exposure'!DH184</f>
        <v>9</v>
      </c>
      <c r="R182" s="41" t="n">
        <f aca="false">ROUND((10-GEOMEAN(((10-S182)/10*9+1),((10-W182)/10*9+1)))/9*10,1)</f>
        <v>6.8</v>
      </c>
      <c r="S182" s="41" t="n">
        <f aca="false">Vulnerability!O184</f>
        <v>6.2</v>
      </c>
      <c r="T182" s="45" t="n">
        <f aca="false">Vulnerability!E184</f>
        <v>8.2</v>
      </c>
      <c r="U182" s="45" t="n">
        <f aca="false">Vulnerability!H184</f>
        <v>5.8</v>
      </c>
      <c r="V182" s="45" t="n">
        <f aca="false">Vulnerability!N184</f>
        <v>2.6</v>
      </c>
      <c r="W182" s="41" t="n">
        <f aca="false">Vulnerability!AM184</f>
        <v>7.3</v>
      </c>
      <c r="X182" s="45" t="n">
        <f aca="false">Vulnerability!T184</f>
        <v>8.8</v>
      </c>
      <c r="Y182" s="46" t="n">
        <f aca="false">Vulnerability!AB184</f>
        <v>6</v>
      </c>
      <c r="Z182" s="46" t="n">
        <f aca="false">Vulnerability!AE184</f>
        <v>2.5</v>
      </c>
      <c r="AA182" s="46" t="n">
        <f aca="false">Vulnerability!AH184</f>
        <v>1.3</v>
      </c>
      <c r="AB182" s="46" t="n">
        <f aca="false">Vulnerability!AK184</f>
        <v>7.7</v>
      </c>
      <c r="AC182" s="45" t="n">
        <f aca="false">Vulnerability!AL184</f>
        <v>4.9</v>
      </c>
      <c r="AD182" s="41" t="n">
        <f aca="false">ROUND((10-GEOMEAN(((10-AE182)/10*9+1),((10-AH182)/10*9+1)))/9*10,1)</f>
        <v>7</v>
      </c>
      <c r="AE182" s="41" t="n">
        <f aca="false">'Lack of Coping Capacity'!H184</f>
        <v>6.8</v>
      </c>
      <c r="AF182" s="47" t="str">
        <f aca="false">'Lack of Coping Capacity'!D184</f>
        <v>x</v>
      </c>
      <c r="AG182" s="47" t="n">
        <f aca="false">'Lack of Coping Capacity'!G184</f>
        <v>6.8</v>
      </c>
      <c r="AH182" s="41" t="n">
        <f aca="false">'Lack of Coping Capacity'!AA184</f>
        <v>7.1</v>
      </c>
      <c r="AI182" s="47" t="n">
        <f aca="false">'Lack of Coping Capacity'!M184</f>
        <v>6.4</v>
      </c>
      <c r="AJ182" s="47" t="n">
        <f aca="false">'Lack of Coping Capacity'!R184</f>
        <v>8.5</v>
      </c>
      <c r="AK182" s="47" t="n">
        <f aca="false">'Lack of Coping Capacity'!Z184</f>
        <v>6.4</v>
      </c>
      <c r="AL182" s="48" t="n">
        <f aca="false">'Imputed and missing data hidden'!BX180</f>
        <v>3</v>
      </c>
      <c r="AM182" s="49" t="n">
        <f aca="false">AL182/51</f>
        <v>0.0588235294117647</v>
      </c>
      <c r="AN182" s="48" t="str">
        <f aca="false">IF(Q182&gt;=7,"YES","")</f>
        <v>YES</v>
      </c>
      <c r="AO182" s="50" t="n">
        <f aca="false">'Indicator Date hidden2'!BY181</f>
        <v>0.180555555555556</v>
      </c>
    </row>
    <row r="183" customFormat="false" ht="14.5" hidden="false" customHeight="false" outlineLevel="0" collapsed="false">
      <c r="A183" s="40" t="str">
        <f aca="false">'Indicator Data'!A185</f>
        <v>Ukraine</v>
      </c>
      <c r="B183" s="40" t="str">
        <f aca="false">'Indicator Data'!B185</f>
        <v>UKR</v>
      </c>
      <c r="C183" s="41" t="n">
        <f aca="false">ROUND(G183^(1/3)*R183^(1/3)*AD183^(1/3),1)</f>
        <v>5.1</v>
      </c>
      <c r="D183" s="41" t="str">
        <f aca="false">IF(C183&gt;=6.5,"Very High",IF(C183&gt;=5,"High",IF(C183&gt;=3.5,"Medium",IF(C183&gt;=2,"Low","Very Low"))))</f>
        <v>High</v>
      </c>
      <c r="E183" s="42" t="n">
        <f aca="false">_xlfn.RANK.EQ(C183,C$4:C$194)</f>
        <v>35</v>
      </c>
      <c r="F183" s="43" t="n">
        <f aca="false">VLOOKUP($B183,'Lack of Reliability Index'!$A$2:$H$192,8,0)</f>
        <v>5.85507246376812</v>
      </c>
      <c r="G183" s="41" t="n">
        <f aca="false">ROUND((10-GEOMEAN(((10-H183)/10*9+1),((10-O183)/10*9+1)))/9*10,1)</f>
        <v>5.4</v>
      </c>
      <c r="H183" s="41" t="n">
        <f aca="false">'Hazard &amp; Exposure'!DD185</f>
        <v>3.1</v>
      </c>
      <c r="I183" s="44" t="n">
        <f aca="false">'Hazard &amp; Exposure'!AO185</f>
        <v>2.5</v>
      </c>
      <c r="J183" s="44" t="n">
        <f aca="false">'Hazard &amp; Exposure'!AP185</f>
        <v>7.1</v>
      </c>
      <c r="K183" s="44" t="n">
        <f aca="false">'Hazard &amp; Exposure'!AQ185</f>
        <v>0</v>
      </c>
      <c r="L183" s="44" t="n">
        <f aca="false">'Hazard &amp; Exposure'!AR185</f>
        <v>0</v>
      </c>
      <c r="M183" s="44" t="n">
        <f aca="false">'Hazard &amp; Exposure'!AU185</f>
        <v>2.7</v>
      </c>
      <c r="N183" s="44" t="n">
        <f aca="false">'Hazard &amp; Exposure'!DC185</f>
        <v>4</v>
      </c>
      <c r="O183" s="41" t="n">
        <f aca="false">'Hazard &amp; Exposure'!DI185</f>
        <v>7</v>
      </c>
      <c r="P183" s="44" t="n">
        <f aca="false">'Hazard &amp; Exposure'!DE185</f>
        <v>7.5</v>
      </c>
      <c r="Q183" s="44" t="n">
        <f aca="false">'Hazard &amp; Exposure'!DH185</f>
        <v>7</v>
      </c>
      <c r="R183" s="41" t="n">
        <f aca="false">ROUND((10-GEOMEAN(((10-S183)/10*9+1),((10-W183)/10*9+1)))/9*10,1)</f>
        <v>5.4</v>
      </c>
      <c r="S183" s="41" t="n">
        <f aca="false">Vulnerability!O185</f>
        <v>1.6</v>
      </c>
      <c r="T183" s="45" t="n">
        <f aca="false">Vulnerability!E185</f>
        <v>1.3</v>
      </c>
      <c r="U183" s="45" t="n">
        <f aca="false">Vulnerability!H185</f>
        <v>1.7</v>
      </c>
      <c r="V183" s="45" t="n">
        <f aca="false">Vulnerability!N185</f>
        <v>2.1</v>
      </c>
      <c r="W183" s="41" t="n">
        <f aca="false">Vulnerability!AM185</f>
        <v>7.7</v>
      </c>
      <c r="X183" s="45" t="n">
        <f aca="false">Vulnerability!T185</f>
        <v>10</v>
      </c>
      <c r="Y183" s="46" t="n">
        <f aca="false">Vulnerability!AB185</f>
        <v>1</v>
      </c>
      <c r="Z183" s="46" t="n">
        <f aca="false">Vulnerability!AE185</f>
        <v>0.6</v>
      </c>
      <c r="AA183" s="46" t="n">
        <f aca="false">Vulnerability!AH185</f>
        <v>0</v>
      </c>
      <c r="AB183" s="46" t="n">
        <f aca="false">Vulnerability!AK185</f>
        <v>1.8</v>
      </c>
      <c r="AC183" s="45" t="n">
        <f aca="false">Vulnerability!AL185</f>
        <v>0.9</v>
      </c>
      <c r="AD183" s="41" t="n">
        <f aca="false">ROUND((10-GEOMEAN(((10-AE183)/10*9+1),((10-AH183)/10*9+1)))/9*10,1)</f>
        <v>4.5</v>
      </c>
      <c r="AE183" s="41" t="n">
        <f aca="false">'Lack of Coping Capacity'!H185</f>
        <v>6.3</v>
      </c>
      <c r="AF183" s="47" t="str">
        <f aca="false">'Lack of Coping Capacity'!D185</f>
        <v>x</v>
      </c>
      <c r="AG183" s="47" t="n">
        <f aca="false">'Lack of Coping Capacity'!G185</f>
        <v>6.3</v>
      </c>
      <c r="AH183" s="41" t="n">
        <f aca="false">'Lack of Coping Capacity'!AA185</f>
        <v>2</v>
      </c>
      <c r="AI183" s="47" t="n">
        <f aca="false">'Lack of Coping Capacity'!M185</f>
        <v>1.5</v>
      </c>
      <c r="AJ183" s="47" t="n">
        <f aca="false">'Lack of Coping Capacity'!R185</f>
        <v>1.4</v>
      </c>
      <c r="AK183" s="47" t="n">
        <f aca="false">'Lack of Coping Capacity'!Z185</f>
        <v>3.2</v>
      </c>
      <c r="AL183" s="48" t="n">
        <f aca="false">'Imputed and missing data hidden'!BX181</f>
        <v>8</v>
      </c>
      <c r="AM183" s="49" t="n">
        <f aca="false">AL183/51</f>
        <v>0.156862745098039</v>
      </c>
      <c r="AN183" s="48" t="str">
        <f aca="false">IF(Q183&gt;=7,"YES","")</f>
        <v>YES</v>
      </c>
      <c r="AO183" s="50" t="n">
        <f aca="false">'Indicator Date hidden2'!BY182</f>
        <v>0.478260869565218</v>
      </c>
    </row>
    <row r="184" customFormat="false" ht="14.5" hidden="false" customHeight="false" outlineLevel="0" collapsed="false">
      <c r="A184" s="40" t="str">
        <f aca="false">'Indicator Data'!A186</f>
        <v>United Arab Emirates</v>
      </c>
      <c r="B184" s="40" t="str">
        <f aca="false">'Indicator Data'!B186</f>
        <v>ARE</v>
      </c>
      <c r="C184" s="41" t="n">
        <f aca="false">ROUND(G184^(1/3)*R184^(1/3)*AD184^(1/3),1)</f>
        <v>1.7</v>
      </c>
      <c r="D184" s="41" t="str">
        <f aca="false">IF(C184&gt;=6.5,"Very High",IF(C184&gt;=5,"High",IF(C184&gt;=3.5,"Medium",IF(C184&gt;=2,"Low","Very Low"))))</f>
        <v>Very Low</v>
      </c>
      <c r="E184" s="42" t="n">
        <f aca="false">_xlfn.RANK.EQ(C184,C$4:C$194)</f>
        <v>173</v>
      </c>
      <c r="F184" s="43" t="n">
        <f aca="false">VLOOKUP($B184,'Lack of Reliability Index'!$A$2:$H$192,8,0)</f>
        <v>3.24102564102564</v>
      </c>
      <c r="G184" s="41" t="n">
        <f aca="false">ROUND((10-GEOMEAN(((10-H184)/10*9+1),((10-O184)/10*9+1)))/9*10,1)</f>
        <v>2.4</v>
      </c>
      <c r="H184" s="41" t="n">
        <f aca="false">'Hazard &amp; Exposure'!DD186</f>
        <v>4.2</v>
      </c>
      <c r="I184" s="44" t="n">
        <f aca="false">'Hazard &amp; Exposure'!AO186</f>
        <v>0.1</v>
      </c>
      <c r="J184" s="44" t="n">
        <f aca="false">'Hazard &amp; Exposure'!AP186</f>
        <v>3.8</v>
      </c>
      <c r="K184" s="44" t="n">
        <f aca="false">'Hazard &amp; Exposure'!AQ186</f>
        <v>7</v>
      </c>
      <c r="L184" s="44" t="n">
        <f aca="false">'Hazard &amp; Exposure'!AR186</f>
        <v>1.8</v>
      </c>
      <c r="M184" s="44" t="n">
        <f aca="false">'Hazard &amp; Exposure'!AU186</f>
        <v>5</v>
      </c>
      <c r="N184" s="44" t="n">
        <f aca="false">'Hazard &amp; Exposure'!DC186</f>
        <v>5.5</v>
      </c>
      <c r="O184" s="41" t="n">
        <f aca="false">'Hazard &amp; Exposure'!DI186</f>
        <v>0.1</v>
      </c>
      <c r="P184" s="44" t="n">
        <f aca="false">'Hazard &amp; Exposure'!DE186</f>
        <v>0.1</v>
      </c>
      <c r="Q184" s="44" t="n">
        <f aca="false">'Hazard &amp; Exposure'!DH186</f>
        <v>0</v>
      </c>
      <c r="R184" s="41" t="n">
        <f aca="false">ROUND((10-GEOMEAN(((10-S184)/10*9+1),((10-W184)/10*9+1)))/9*10,1)</f>
        <v>1.2</v>
      </c>
      <c r="S184" s="41" t="n">
        <f aca="false">Vulnerability!O186</f>
        <v>0.3</v>
      </c>
      <c r="T184" s="45" t="n">
        <f aca="false">Vulnerability!E186</f>
        <v>0.2</v>
      </c>
      <c r="U184" s="45" t="n">
        <f aca="false">Vulnerability!H186</f>
        <v>0.7</v>
      </c>
      <c r="V184" s="45" t="n">
        <f aca="false">Vulnerability!N186</f>
        <v>0</v>
      </c>
      <c r="W184" s="41" t="n">
        <f aca="false">Vulnerability!AM186</f>
        <v>2</v>
      </c>
      <c r="X184" s="45" t="n">
        <f aca="false">Vulnerability!T186</f>
        <v>3.1</v>
      </c>
      <c r="Y184" s="46" t="n">
        <f aca="false">Vulnerability!AB186</f>
        <v>0.1</v>
      </c>
      <c r="Z184" s="46" t="n">
        <f aca="false">Vulnerability!AE186</f>
        <v>0.5</v>
      </c>
      <c r="AA184" s="46" t="n">
        <f aca="false">Vulnerability!AH186</f>
        <v>0</v>
      </c>
      <c r="AB184" s="46" t="n">
        <f aca="false">Vulnerability!AK186</f>
        <v>2.4</v>
      </c>
      <c r="AC184" s="45" t="n">
        <f aca="false">Vulnerability!AL186</f>
        <v>0.8</v>
      </c>
      <c r="AD184" s="41" t="n">
        <f aca="false">ROUND((10-GEOMEAN(((10-AE184)/10*9+1),((10-AH184)/10*9+1)))/9*10,1)</f>
        <v>1.8</v>
      </c>
      <c r="AE184" s="41" t="n">
        <f aca="false">'Lack of Coping Capacity'!H186</f>
        <v>2.4</v>
      </c>
      <c r="AF184" s="47" t="n">
        <f aca="false">'Lack of Coping Capacity'!D186</f>
        <v>2.1</v>
      </c>
      <c r="AG184" s="47" t="n">
        <f aca="false">'Lack of Coping Capacity'!G186</f>
        <v>2.7</v>
      </c>
      <c r="AH184" s="41" t="n">
        <f aca="false">'Lack of Coping Capacity'!AA186</f>
        <v>1.2</v>
      </c>
      <c r="AI184" s="47" t="n">
        <f aca="false">'Lack of Coping Capacity'!M186</f>
        <v>0.4</v>
      </c>
      <c r="AJ184" s="47" t="n">
        <f aca="false">'Lack of Coping Capacity'!R186</f>
        <v>1.8</v>
      </c>
      <c r="AK184" s="47" t="n">
        <f aca="false">'Lack of Coping Capacity'!Z186</f>
        <v>1.4</v>
      </c>
      <c r="AL184" s="48" t="n">
        <f aca="false">'Imputed and missing data hidden'!BX182</f>
        <v>10</v>
      </c>
      <c r="AM184" s="49" t="n">
        <f aca="false">AL184/51</f>
        <v>0.196078431372549</v>
      </c>
      <c r="AN184" s="48" t="str">
        <f aca="false">IF(Q184&gt;=7,"YES","")</f>
        <v/>
      </c>
      <c r="AO184" s="50" t="n">
        <f aca="false">'Indicator Date hidden2'!BY183</f>
        <v>0.107692307692308</v>
      </c>
    </row>
    <row r="185" customFormat="false" ht="14.5" hidden="false" customHeight="false" outlineLevel="0" collapsed="false">
      <c r="A185" s="40" t="str">
        <f aca="false">'Indicator Data'!A187</f>
        <v>United Kingdom</v>
      </c>
      <c r="B185" s="40" t="str">
        <f aca="false">'Indicator Data'!B187</f>
        <v>GBR</v>
      </c>
      <c r="C185" s="41" t="n">
        <f aca="false">ROUND(G185^(1/3)*R185^(1/3)*AD185^(1/3),1)</f>
        <v>1.9</v>
      </c>
      <c r="D185" s="41" t="str">
        <f aca="false">IF(C185&gt;=6.5,"Very High",IF(C185&gt;=5,"High",IF(C185&gt;=3.5,"Medium",IF(C185&gt;=2,"Low","Very Low"))))</f>
        <v>Very Low</v>
      </c>
      <c r="E185" s="42" t="n">
        <f aca="false">_xlfn.RANK.EQ(C185,C$4:C$194)</f>
        <v>160</v>
      </c>
      <c r="F185" s="43" t="n">
        <f aca="false">VLOOKUP($B185,'Lack of Reliability Index'!$A$2:$H$192,8,0)</f>
        <v>4.38518518518519</v>
      </c>
      <c r="G185" s="41" t="n">
        <f aca="false">ROUND((10-GEOMEAN(((10-H185)/10*9+1),((10-O185)/10*9+1)))/9*10,1)</f>
        <v>1.8</v>
      </c>
      <c r="H185" s="41" t="n">
        <f aca="false">'Hazard &amp; Exposure'!DD187</f>
        <v>2.4</v>
      </c>
      <c r="I185" s="44" t="n">
        <f aca="false">'Hazard &amp; Exposure'!AO187</f>
        <v>0.6</v>
      </c>
      <c r="J185" s="44" t="n">
        <f aca="false">'Hazard &amp; Exposure'!AP187</f>
        <v>4.8</v>
      </c>
      <c r="K185" s="44" t="n">
        <f aca="false">'Hazard &amp; Exposure'!AQ187</f>
        <v>4.9</v>
      </c>
      <c r="L185" s="44" t="n">
        <f aca="false">'Hazard &amp; Exposure'!AR187</f>
        <v>0</v>
      </c>
      <c r="M185" s="44" t="n">
        <f aca="false">'Hazard &amp; Exposure'!AU187</f>
        <v>1</v>
      </c>
      <c r="N185" s="44" t="n">
        <f aca="false">'Hazard &amp; Exposure'!DC187</f>
        <v>1.5</v>
      </c>
      <c r="O185" s="41" t="n">
        <f aca="false">'Hazard &amp; Exposure'!DI187</f>
        <v>1.1</v>
      </c>
      <c r="P185" s="44" t="n">
        <f aca="false">'Hazard &amp; Exposure'!DE187</f>
        <v>1.5</v>
      </c>
      <c r="Q185" s="44" t="n">
        <f aca="false">'Hazard &amp; Exposure'!DH187</f>
        <v>0</v>
      </c>
      <c r="R185" s="41" t="n">
        <f aca="false">ROUND((10-GEOMEAN(((10-S185)/10*9+1),((10-W185)/10*9+1)))/9*10,1)</f>
        <v>2.4</v>
      </c>
      <c r="S185" s="41" t="n">
        <f aca="false">Vulnerability!O187</f>
        <v>0.5</v>
      </c>
      <c r="T185" s="45" t="n">
        <f aca="false">Vulnerability!E187</f>
        <v>0</v>
      </c>
      <c r="U185" s="45" t="n">
        <f aca="false">Vulnerability!H187</f>
        <v>2.1</v>
      </c>
      <c r="V185" s="45" t="n">
        <f aca="false">Vulnerability!N187</f>
        <v>0</v>
      </c>
      <c r="W185" s="41" t="n">
        <f aca="false">Vulnerability!AM187</f>
        <v>3.9</v>
      </c>
      <c r="X185" s="45" t="n">
        <f aca="false">Vulnerability!T187</f>
        <v>6.2</v>
      </c>
      <c r="Y185" s="46" t="n">
        <f aca="false">Vulnerability!AB187</f>
        <v>0.1</v>
      </c>
      <c r="Z185" s="46" t="n">
        <f aca="false">Vulnerability!AE187</f>
        <v>0.3</v>
      </c>
      <c r="AA185" s="46" t="n">
        <f aca="false">Vulnerability!AH187</f>
        <v>0</v>
      </c>
      <c r="AB185" s="46" t="n">
        <f aca="false">Vulnerability!AK187</f>
        <v>1.1</v>
      </c>
      <c r="AC185" s="45" t="n">
        <f aca="false">Vulnerability!AL187</f>
        <v>0.4</v>
      </c>
      <c r="AD185" s="41" t="n">
        <f aca="false">ROUND((10-GEOMEAN(((10-AE185)/10*9+1),((10-AH185)/10*9+1)))/9*10,1)</f>
        <v>1.6</v>
      </c>
      <c r="AE185" s="41" t="n">
        <f aca="false">'Lack of Coping Capacity'!H187</f>
        <v>2.2</v>
      </c>
      <c r="AF185" s="47" t="n">
        <f aca="false">'Lack of Coping Capacity'!D187</f>
        <v>2.1</v>
      </c>
      <c r="AG185" s="47" t="n">
        <f aca="false">'Lack of Coping Capacity'!G187</f>
        <v>2.2</v>
      </c>
      <c r="AH185" s="41" t="n">
        <f aca="false">'Lack of Coping Capacity'!AA187</f>
        <v>0.9</v>
      </c>
      <c r="AI185" s="47" t="n">
        <f aca="false">'Lack of Coping Capacity'!M187</f>
        <v>1.6</v>
      </c>
      <c r="AJ185" s="47" t="n">
        <f aca="false">'Lack of Coping Capacity'!R187</f>
        <v>0</v>
      </c>
      <c r="AK185" s="47" t="n">
        <f aca="false">'Lack of Coping Capacity'!Z187</f>
        <v>1.1</v>
      </c>
      <c r="AL185" s="48" t="n">
        <f aca="false">'Imputed and missing data hidden'!BX183</f>
        <v>12</v>
      </c>
      <c r="AM185" s="49" t="n">
        <f aca="false">AL185/51</f>
        <v>0.235294117647059</v>
      </c>
      <c r="AN185" s="48" t="str">
        <f aca="false">IF(Q185&gt;=7,"YES","")</f>
        <v/>
      </c>
      <c r="AO185" s="50" t="n">
        <f aca="false">'Indicator Date hidden2'!BY184</f>
        <v>0.222222222222222</v>
      </c>
    </row>
    <row r="186" customFormat="false" ht="14.5" hidden="false" customHeight="false" outlineLevel="0" collapsed="false">
      <c r="A186" s="40" t="str">
        <f aca="false">'Indicator Data'!A188</f>
        <v>United States of America</v>
      </c>
      <c r="B186" s="40" t="str">
        <f aca="false">'Indicator Data'!B188</f>
        <v>USA</v>
      </c>
      <c r="C186" s="41" t="n">
        <f aca="false">ROUND(G186^(1/3)*R186^(1/3)*AD186^(1/3),1)</f>
        <v>3.2</v>
      </c>
      <c r="D186" s="41" t="str">
        <f aca="false">IF(C186&gt;=6.5,"Very High",IF(C186&gt;=5,"High",IF(C186&gt;=3.5,"Medium",IF(C186&gt;=2,"Low","Very Low"))))</f>
        <v>Low</v>
      </c>
      <c r="E186" s="42" t="n">
        <f aca="false">_xlfn.RANK.EQ(C186,C$4:C$194)</f>
        <v>109</v>
      </c>
      <c r="F186" s="43" t="n">
        <f aca="false">VLOOKUP($B186,'Lack of Reliability Index'!$A$2:$H$192,8,0)</f>
        <v>3.87878787878788</v>
      </c>
      <c r="G186" s="41" t="n">
        <f aca="false">ROUND((10-GEOMEAN(((10-H186)/10*9+1),((10-O186)/10*9+1)))/9*10,1)</f>
        <v>4.6</v>
      </c>
      <c r="H186" s="41" t="n">
        <f aca="false">'Hazard &amp; Exposure'!DD188</f>
        <v>6.6</v>
      </c>
      <c r="I186" s="44" t="n">
        <f aca="false">'Hazard &amp; Exposure'!AO188</f>
        <v>7.9</v>
      </c>
      <c r="J186" s="44" t="n">
        <f aca="false">'Hazard &amp; Exposure'!AP188</f>
        <v>6.4</v>
      </c>
      <c r="K186" s="44" t="n">
        <f aca="false">'Hazard &amp; Exposure'!AQ188</f>
        <v>7.9</v>
      </c>
      <c r="L186" s="44" t="n">
        <f aca="false">'Hazard &amp; Exposure'!AR188</f>
        <v>7.6</v>
      </c>
      <c r="M186" s="44" t="n">
        <f aca="false">'Hazard &amp; Exposure'!AU188</f>
        <v>4.4</v>
      </c>
      <c r="N186" s="44" t="n">
        <f aca="false">'Hazard &amp; Exposure'!DC188</f>
        <v>4</v>
      </c>
      <c r="O186" s="41" t="n">
        <f aca="false">'Hazard &amp; Exposure'!DI188</f>
        <v>1.7</v>
      </c>
      <c r="P186" s="44" t="n">
        <f aca="false">'Hazard &amp; Exposure'!DE188</f>
        <v>2.4</v>
      </c>
      <c r="Q186" s="44" t="n">
        <f aca="false">'Hazard &amp; Exposure'!DH188</f>
        <v>0</v>
      </c>
      <c r="R186" s="41" t="n">
        <f aca="false">ROUND((10-GEOMEAN(((10-S186)/10*9+1),((10-W186)/10*9+1)))/9*10,1)</f>
        <v>3.1</v>
      </c>
      <c r="S186" s="41" t="n">
        <f aca="false">Vulnerability!O188</f>
        <v>0.9</v>
      </c>
      <c r="T186" s="45" t="n">
        <f aca="false">Vulnerability!E188</f>
        <v>0</v>
      </c>
      <c r="U186" s="45" t="n">
        <f aca="false">Vulnerability!H188</f>
        <v>3.4</v>
      </c>
      <c r="V186" s="45" t="n">
        <f aca="false">Vulnerability!N188</f>
        <v>0</v>
      </c>
      <c r="W186" s="41" t="n">
        <f aca="false">Vulnerability!AM188</f>
        <v>4.8</v>
      </c>
      <c r="X186" s="45" t="n">
        <f aca="false">Vulnerability!T188</f>
        <v>7.5</v>
      </c>
      <c r="Y186" s="46" t="n">
        <f aca="false">Vulnerability!AB188</f>
        <v>0.3</v>
      </c>
      <c r="Z186" s="46" t="n">
        <f aca="false">Vulnerability!AE188</f>
        <v>0.3</v>
      </c>
      <c r="AA186" s="46" t="n">
        <f aca="false">Vulnerability!AH188</f>
        <v>0</v>
      </c>
      <c r="AB186" s="46" t="n">
        <f aca="false">Vulnerability!AK188</f>
        <v>0</v>
      </c>
      <c r="AC186" s="45" t="n">
        <f aca="false">Vulnerability!AL188</f>
        <v>0.2</v>
      </c>
      <c r="AD186" s="41" t="n">
        <f aca="false">ROUND((10-GEOMEAN(((10-AE186)/10*9+1),((10-AH186)/10*9+1)))/9*10,1)</f>
        <v>2.2</v>
      </c>
      <c r="AE186" s="41" t="n">
        <f aca="false">'Lack of Coping Capacity'!H188</f>
        <v>3</v>
      </c>
      <c r="AF186" s="47" t="n">
        <f aca="false">'Lack of Coping Capacity'!D188</f>
        <v>3</v>
      </c>
      <c r="AG186" s="47" t="n">
        <f aca="false">'Lack of Coping Capacity'!G188</f>
        <v>2.9</v>
      </c>
      <c r="AH186" s="41" t="n">
        <f aca="false">'Lack of Coping Capacity'!AA188</f>
        <v>1.4</v>
      </c>
      <c r="AI186" s="47" t="n">
        <f aca="false">'Lack of Coping Capacity'!M188</f>
        <v>1.9</v>
      </c>
      <c r="AJ186" s="47" t="n">
        <f aca="false">'Lack of Coping Capacity'!R188</f>
        <v>0.9</v>
      </c>
      <c r="AK186" s="47" t="n">
        <f aca="false">'Lack of Coping Capacity'!Z188</f>
        <v>1.3</v>
      </c>
      <c r="AL186" s="48" t="n">
        <f aca="false">'Imputed and missing data hidden'!BX184</f>
        <v>10</v>
      </c>
      <c r="AM186" s="49" t="n">
        <f aca="false">AL186/51</f>
        <v>0.196078431372549</v>
      </c>
      <c r="AN186" s="48" t="str">
        <f aca="false">IF(Q186&gt;=7,"YES","")</f>
        <v/>
      </c>
      <c r="AO186" s="50" t="n">
        <f aca="false">'Indicator Date hidden2'!BY185</f>
        <v>0.227272727272727</v>
      </c>
    </row>
    <row r="187" customFormat="false" ht="14.5" hidden="false" customHeight="false" outlineLevel="0" collapsed="false">
      <c r="A187" s="40" t="str">
        <f aca="false">'Indicator Data'!A189</f>
        <v>Uruguay</v>
      </c>
      <c r="B187" s="40" t="str">
        <f aca="false">'Indicator Data'!B189</f>
        <v>URY</v>
      </c>
      <c r="C187" s="41" t="n">
        <f aca="false">ROUND(G187^(1/3)*R187^(1/3)*AD187^(1/3),1)</f>
        <v>1.8</v>
      </c>
      <c r="D187" s="41" t="str">
        <f aca="false">IF(C187&gt;=6.5,"Very High",IF(C187&gt;=5,"High",IF(C187&gt;=3.5,"Medium",IF(C187&gt;=2,"Low","Very Low"))))</f>
        <v>Very Low</v>
      </c>
      <c r="E187" s="42" t="n">
        <f aca="false">_xlfn.RANK.EQ(C187,C$4:C$194)</f>
        <v>167</v>
      </c>
      <c r="F187" s="43" t="n">
        <f aca="false">VLOOKUP($B187,'Lack of Reliability Index'!$A$2:$H$192,8,0)</f>
        <v>3.27619047619048</v>
      </c>
      <c r="G187" s="41" t="n">
        <f aca="false">ROUND((10-GEOMEAN(((10-H187)/10*9+1),((10-O187)/10*9+1)))/9*10,1)</f>
        <v>0.9</v>
      </c>
      <c r="H187" s="41" t="n">
        <f aca="false">'Hazard &amp; Exposure'!DD189</f>
        <v>1.7</v>
      </c>
      <c r="I187" s="44" t="n">
        <f aca="false">'Hazard &amp; Exposure'!AO189</f>
        <v>0.3</v>
      </c>
      <c r="J187" s="44" t="n">
        <f aca="false">'Hazard &amp; Exposure'!AP189</f>
        <v>3.9</v>
      </c>
      <c r="K187" s="44" t="n">
        <f aca="false">'Hazard &amp; Exposure'!AQ189</f>
        <v>0</v>
      </c>
      <c r="L187" s="44" t="n">
        <f aca="false">'Hazard &amp; Exposure'!AR189</f>
        <v>0</v>
      </c>
      <c r="M187" s="44" t="n">
        <f aca="false">'Hazard &amp; Exposure'!AU189</f>
        <v>2</v>
      </c>
      <c r="N187" s="44" t="n">
        <f aca="false">'Hazard &amp; Exposure'!DC189</f>
        <v>3.1</v>
      </c>
      <c r="O187" s="41" t="n">
        <f aca="false">'Hazard &amp; Exposure'!DI189</f>
        <v>0</v>
      </c>
      <c r="P187" s="44" t="n">
        <f aca="false">'Hazard &amp; Exposure'!DE189</f>
        <v>0</v>
      </c>
      <c r="Q187" s="44" t="n">
        <f aca="false">'Hazard &amp; Exposure'!DH189</f>
        <v>0</v>
      </c>
      <c r="R187" s="41" t="n">
        <f aca="false">ROUND((10-GEOMEAN(((10-S187)/10*9+1),((10-W187)/10*9+1)))/9*10,1)</f>
        <v>2.5</v>
      </c>
      <c r="S187" s="41" t="n">
        <f aca="false">Vulnerability!O189</f>
        <v>1.8</v>
      </c>
      <c r="T187" s="45" t="n">
        <f aca="false">Vulnerability!E189</f>
        <v>1.7</v>
      </c>
      <c r="U187" s="45" t="n">
        <f aca="false">Vulnerability!H189</f>
        <v>3.8</v>
      </c>
      <c r="V187" s="45" t="n">
        <f aca="false">Vulnerability!N189</f>
        <v>0</v>
      </c>
      <c r="W187" s="41" t="n">
        <f aca="false">Vulnerability!AM189</f>
        <v>3.2</v>
      </c>
      <c r="X187" s="45" t="n">
        <f aca="false">Vulnerability!T189</f>
        <v>5.2</v>
      </c>
      <c r="Y187" s="46" t="n">
        <f aca="false">Vulnerability!AB189</f>
        <v>0.5</v>
      </c>
      <c r="Z187" s="46" t="n">
        <f aca="false">Vulnerability!AE189</f>
        <v>0.5</v>
      </c>
      <c r="AA187" s="46" t="n">
        <f aca="false">Vulnerability!AH189</f>
        <v>0</v>
      </c>
      <c r="AB187" s="46" t="n">
        <f aca="false">Vulnerability!AK189</f>
        <v>1.2</v>
      </c>
      <c r="AC187" s="45" t="n">
        <f aca="false">Vulnerability!AL189</f>
        <v>0.6</v>
      </c>
      <c r="AD187" s="41" t="n">
        <f aca="false">ROUND((10-GEOMEAN(((10-AE187)/10*9+1),((10-AH187)/10*9+1)))/9*10,1)</f>
        <v>2.6</v>
      </c>
      <c r="AE187" s="41" t="n">
        <f aca="false">'Lack of Coping Capacity'!H189</f>
        <v>3.6</v>
      </c>
      <c r="AF187" s="47" t="n">
        <f aca="false">'Lack of Coping Capacity'!D189</f>
        <v>4</v>
      </c>
      <c r="AG187" s="47" t="n">
        <f aca="false">'Lack of Coping Capacity'!G189</f>
        <v>3.1</v>
      </c>
      <c r="AH187" s="41" t="n">
        <f aca="false">'Lack of Coping Capacity'!AA189</f>
        <v>1.5</v>
      </c>
      <c r="AI187" s="47" t="n">
        <f aca="false">'Lack of Coping Capacity'!M189</f>
        <v>1.3</v>
      </c>
      <c r="AJ187" s="47" t="n">
        <f aca="false">'Lack of Coping Capacity'!R189</f>
        <v>2.4</v>
      </c>
      <c r="AK187" s="47" t="n">
        <f aca="false">'Lack of Coping Capacity'!Z189</f>
        <v>0.9</v>
      </c>
      <c r="AL187" s="48" t="n">
        <f aca="false">'Imputed and missing data hidden'!BX185</f>
        <v>8</v>
      </c>
      <c r="AM187" s="49" t="n">
        <f aca="false">AL187/51</f>
        <v>0.156862745098039</v>
      </c>
      <c r="AN187" s="48" t="str">
        <f aca="false">IF(Q187&gt;=7,"YES","")</f>
        <v/>
      </c>
      <c r="AO187" s="50" t="n">
        <f aca="false">'Indicator Date hidden2'!BY186</f>
        <v>0.214285714285714</v>
      </c>
    </row>
    <row r="188" customFormat="false" ht="14.5" hidden="false" customHeight="false" outlineLevel="0" collapsed="false">
      <c r="A188" s="40" t="str">
        <f aca="false">'Indicator Data'!A190</f>
        <v>Uzbekistan</v>
      </c>
      <c r="B188" s="40" t="str">
        <f aca="false">'Indicator Data'!B190</f>
        <v>UZB</v>
      </c>
      <c r="C188" s="41" t="n">
        <f aca="false">ROUND(G188^(1/3)*R188^(1/3)*AD188^(1/3),1)</f>
        <v>3.4</v>
      </c>
      <c r="D188" s="41" t="str">
        <f aca="false">IF(C188&gt;=6.5,"Very High",IF(C188&gt;=5,"High",IF(C188&gt;=3.5,"Medium",IF(C188&gt;=2,"Low","Very Low"))))</f>
        <v>Low</v>
      </c>
      <c r="E188" s="42" t="n">
        <f aca="false">_xlfn.RANK.EQ(C188,C$4:C$194)</f>
        <v>99</v>
      </c>
      <c r="F188" s="43" t="n">
        <f aca="false">VLOOKUP($B188,'Lack of Reliability Index'!$A$2:$H$192,8,0)</f>
        <v>5.64444444444444</v>
      </c>
      <c r="G188" s="41" t="n">
        <f aca="false">ROUND((10-GEOMEAN(((10-H188)/10*9+1),((10-O188)/10*9+1)))/9*10,1)</f>
        <v>3.2</v>
      </c>
      <c r="H188" s="41" t="n">
        <f aca="false">'Hazard &amp; Exposure'!DD190</f>
        <v>5.3</v>
      </c>
      <c r="I188" s="44" t="n">
        <f aca="false">'Hazard &amp; Exposure'!AO190</f>
        <v>8.1</v>
      </c>
      <c r="J188" s="44" t="n">
        <f aca="false">'Hazard &amp; Exposure'!AP190</f>
        <v>6.3</v>
      </c>
      <c r="K188" s="44" t="n">
        <f aca="false">'Hazard &amp; Exposure'!AQ190</f>
        <v>0</v>
      </c>
      <c r="L188" s="44" t="n">
        <f aca="false">'Hazard &amp; Exposure'!AR190</f>
        <v>0</v>
      </c>
      <c r="M188" s="44" t="n">
        <f aca="false">'Hazard &amp; Exposure'!AU190</f>
        <v>6.6</v>
      </c>
      <c r="N188" s="44" t="n">
        <f aca="false">'Hazard &amp; Exposure'!DC190</f>
        <v>6.1</v>
      </c>
      <c r="O188" s="41" t="n">
        <f aca="false">'Hazard &amp; Exposure'!DI190</f>
        <v>0.3</v>
      </c>
      <c r="P188" s="44" t="n">
        <f aca="false">'Hazard &amp; Exposure'!DE190</f>
        <v>0.4</v>
      </c>
      <c r="Q188" s="44" t="n">
        <f aca="false">'Hazard &amp; Exposure'!DH190</f>
        <v>0</v>
      </c>
      <c r="R188" s="41" t="n">
        <f aca="false">ROUND((10-GEOMEAN(((10-S188)/10*9+1),((10-W188)/10*9+1)))/9*10,1)</f>
        <v>3.1</v>
      </c>
      <c r="S188" s="41" t="n">
        <f aca="false">Vulnerability!O190</f>
        <v>3.3</v>
      </c>
      <c r="T188" s="45" t="n">
        <f aca="false">Vulnerability!E190</f>
        <v>3.6</v>
      </c>
      <c r="U188" s="45" t="n">
        <f aca="false">Vulnerability!H190</f>
        <v>3.8</v>
      </c>
      <c r="V188" s="45" t="n">
        <f aca="false">Vulnerability!N190</f>
        <v>2</v>
      </c>
      <c r="W188" s="41" t="n">
        <f aca="false">Vulnerability!AM190</f>
        <v>2.8</v>
      </c>
      <c r="X188" s="45" t="n">
        <f aca="false">Vulnerability!T190</f>
        <v>4.6</v>
      </c>
      <c r="Y188" s="46" t="n">
        <f aca="false">Vulnerability!AB190</f>
        <v>0.4</v>
      </c>
      <c r="Z188" s="46" t="n">
        <f aca="false">Vulnerability!AE190</f>
        <v>0.9</v>
      </c>
      <c r="AA188" s="46" t="n">
        <f aca="false">Vulnerability!AH190</f>
        <v>0.1</v>
      </c>
      <c r="AB188" s="46" t="n">
        <f aca="false">Vulnerability!AK190</f>
        <v>0.8</v>
      </c>
      <c r="AC188" s="45" t="n">
        <f aca="false">Vulnerability!AL190</f>
        <v>0.6</v>
      </c>
      <c r="AD188" s="41" t="n">
        <f aca="false">ROUND((10-GEOMEAN(((10-AE188)/10*9+1),((10-AH188)/10*9+1)))/9*10,1)</f>
        <v>3.8</v>
      </c>
      <c r="AE188" s="41" t="n">
        <f aca="false">'Lack of Coping Capacity'!H190</f>
        <v>4.6</v>
      </c>
      <c r="AF188" s="47" t="n">
        <f aca="false">'Lack of Coping Capacity'!D190</f>
        <v>2.6</v>
      </c>
      <c r="AG188" s="47" t="n">
        <f aca="false">'Lack of Coping Capacity'!G190</f>
        <v>6.6</v>
      </c>
      <c r="AH188" s="41" t="n">
        <f aca="false">'Lack of Coping Capacity'!AA190</f>
        <v>2.8</v>
      </c>
      <c r="AI188" s="47" t="n">
        <f aca="false">'Lack of Coping Capacity'!M190</f>
        <v>2</v>
      </c>
      <c r="AJ188" s="47" t="n">
        <f aca="false">'Lack of Coping Capacity'!R190</f>
        <v>2.9</v>
      </c>
      <c r="AK188" s="47" t="n">
        <f aca="false">'Lack of Coping Capacity'!Z190</f>
        <v>3.4</v>
      </c>
      <c r="AL188" s="48" t="n">
        <f aca="false">'Imputed and missing data hidden'!BX186</f>
        <v>7</v>
      </c>
      <c r="AM188" s="49" t="n">
        <f aca="false">AL188/51</f>
        <v>0.137254901960784</v>
      </c>
      <c r="AN188" s="48" t="str">
        <f aca="false">IF(Q188&gt;=7,"YES","")</f>
        <v/>
      </c>
      <c r="AO188" s="50" t="n">
        <f aca="false">'Indicator Date hidden2'!BY187</f>
        <v>0.708333333333333</v>
      </c>
    </row>
    <row r="189" customFormat="false" ht="14.5" hidden="false" customHeight="false" outlineLevel="0" collapsed="false">
      <c r="A189" s="40" t="str">
        <f aca="false">'Indicator Data'!A191</f>
        <v>Vanuatu</v>
      </c>
      <c r="B189" s="40" t="str">
        <f aca="false">'Indicator Data'!B191</f>
        <v>VUT</v>
      </c>
      <c r="C189" s="41" t="n">
        <f aca="false">ROUND(G189^(1/3)*R189^(1/3)*AD189^(1/3),1)</f>
        <v>4.2</v>
      </c>
      <c r="D189" s="41" t="str">
        <f aca="false">IF(C189&gt;=6.5,"Very High",IF(C189&gt;=5,"High",IF(C189&gt;=3.5,"Medium",IF(C189&gt;=2,"Low","Very Low"))))</f>
        <v>Medium</v>
      </c>
      <c r="E189" s="42" t="n">
        <f aca="false">_xlfn.RANK.EQ(C189,C$4:C$194)</f>
        <v>68</v>
      </c>
      <c r="F189" s="43" t="n">
        <f aca="false">VLOOKUP($B189,'Lack of Reliability Index'!$A$2:$H$192,8,0)</f>
        <v>5.3010101010101</v>
      </c>
      <c r="G189" s="41" t="n">
        <f aca="false">ROUND((10-GEOMEAN(((10-H189)/10*9+1),((10-O189)/10*9+1)))/9*10,1)</f>
        <v>3.3</v>
      </c>
      <c r="H189" s="41" t="n">
        <f aca="false">'Hazard &amp; Exposure'!DD191</f>
        <v>5.6</v>
      </c>
      <c r="I189" s="44" t="n">
        <f aca="false">'Hazard &amp; Exposure'!AO191</f>
        <v>7.7</v>
      </c>
      <c r="J189" s="44" t="n">
        <f aca="false">'Hazard &amp; Exposure'!AP191</f>
        <v>0.1</v>
      </c>
      <c r="K189" s="44" t="n">
        <f aca="false">'Hazard &amp; Exposure'!AQ191</f>
        <v>8.5</v>
      </c>
      <c r="L189" s="44" t="n">
        <f aca="false">'Hazard &amp; Exposure'!AR191</f>
        <v>4.5</v>
      </c>
      <c r="M189" s="44" t="n">
        <f aca="false">'Hazard &amp; Exposure'!AU191</f>
        <v>5</v>
      </c>
      <c r="N189" s="44" t="n">
        <f aca="false">'Hazard &amp; Exposure'!DC191</f>
        <v>4.4</v>
      </c>
      <c r="O189" s="41" t="n">
        <f aca="false">'Hazard &amp; Exposure'!DI191</f>
        <v>0</v>
      </c>
      <c r="P189" s="44" t="n">
        <f aca="false">'Hazard &amp; Exposure'!DE191</f>
        <v>0</v>
      </c>
      <c r="Q189" s="44" t="n">
        <f aca="false">'Hazard &amp; Exposure'!DH191</f>
        <v>0</v>
      </c>
      <c r="R189" s="41" t="n">
        <f aca="false">ROUND((10-GEOMEAN(((10-S189)/10*9+1),((10-W189)/10*9+1)))/9*10,1)</f>
        <v>4</v>
      </c>
      <c r="S189" s="41" t="n">
        <f aca="false">Vulnerability!O191</f>
        <v>5.3</v>
      </c>
      <c r="T189" s="45" t="n">
        <f aca="false">Vulnerability!E191</f>
        <v>5.8</v>
      </c>
      <c r="U189" s="45" t="n">
        <f aca="false">Vulnerability!H191</f>
        <v>1.8</v>
      </c>
      <c r="V189" s="45" t="n">
        <f aca="false">Vulnerability!N191</f>
        <v>7.9</v>
      </c>
      <c r="W189" s="41" t="n">
        <f aca="false">Vulnerability!AM191</f>
        <v>2.4</v>
      </c>
      <c r="X189" s="45" t="n">
        <f aca="false">Vulnerability!T191</f>
        <v>0</v>
      </c>
      <c r="Y189" s="46" t="n">
        <f aca="false">Vulnerability!AB191</f>
        <v>3.6</v>
      </c>
      <c r="Z189" s="46" t="n">
        <f aca="false">Vulnerability!AE191</f>
        <v>2.3</v>
      </c>
      <c r="AA189" s="46" t="n">
        <f aca="false">Vulnerability!AH191</f>
        <v>7.1</v>
      </c>
      <c r="AB189" s="46" t="n">
        <f aca="false">Vulnerability!AK191</f>
        <v>3</v>
      </c>
      <c r="AC189" s="45" t="n">
        <f aca="false">Vulnerability!AL191</f>
        <v>4.3</v>
      </c>
      <c r="AD189" s="41" t="n">
        <f aca="false">ROUND((10-GEOMEAN(((10-AE189)/10*9+1),((10-AH189)/10*9+1)))/9*10,1)</f>
        <v>5.6</v>
      </c>
      <c r="AE189" s="41" t="n">
        <f aca="false">'Lack of Coping Capacity'!H191</f>
        <v>5.6</v>
      </c>
      <c r="AF189" s="47" t="n">
        <f aca="false">'Lack of Coping Capacity'!D191</f>
        <v>5.4</v>
      </c>
      <c r="AG189" s="47" t="n">
        <f aca="false">'Lack of Coping Capacity'!G191</f>
        <v>5.7</v>
      </c>
      <c r="AH189" s="41" t="n">
        <f aca="false">'Lack of Coping Capacity'!AA191</f>
        <v>5.5</v>
      </c>
      <c r="AI189" s="47" t="n">
        <f aca="false">'Lack of Coping Capacity'!M191</f>
        <v>4.9</v>
      </c>
      <c r="AJ189" s="47" t="n">
        <f aca="false">'Lack of Coping Capacity'!R191</f>
        <v>5.5</v>
      </c>
      <c r="AK189" s="47" t="n">
        <f aca="false">'Lack of Coping Capacity'!Z191</f>
        <v>6</v>
      </c>
      <c r="AL189" s="48" t="n">
        <f aca="false">'Imputed and missing data hidden'!BX187</f>
        <v>12</v>
      </c>
      <c r="AM189" s="49" t="n">
        <f aca="false">AL189/51</f>
        <v>0.235294117647059</v>
      </c>
      <c r="AN189" s="48" t="str">
        <f aca="false">IF(Q189&gt;=7,"YES","")</f>
        <v/>
      </c>
      <c r="AO189" s="50" t="n">
        <f aca="false">'Indicator Date hidden2'!BY188</f>
        <v>0.393939393939394</v>
      </c>
    </row>
    <row r="190" customFormat="false" ht="14.5" hidden="false" customHeight="false" outlineLevel="0" collapsed="false">
      <c r="A190" s="40" t="str">
        <f aca="false">'Indicator Data'!A192</f>
        <v>Venezuela</v>
      </c>
      <c r="B190" s="40" t="str">
        <f aca="false">'Indicator Data'!B192</f>
        <v>VEN</v>
      </c>
      <c r="C190" s="41" t="n">
        <f aca="false">ROUND(G190^(1/3)*R190^(1/3)*AD190^(1/3),1)</f>
        <v>5</v>
      </c>
      <c r="D190" s="41" t="str">
        <f aca="false">IF(C190&gt;=6.5,"Very High",IF(C190&gt;=5,"High",IF(C190&gt;=3.5,"Medium",IF(C190&gt;=2,"Low","Very Low"))))</f>
        <v>High</v>
      </c>
      <c r="E190" s="42" t="n">
        <f aca="false">_xlfn.RANK.EQ(C190,C$4:C$194)</f>
        <v>41</v>
      </c>
      <c r="F190" s="43" t="n">
        <f aca="false">VLOOKUP($B190,'Lack of Reliability Index'!$A$2:$H$192,8,0)</f>
        <v>9</v>
      </c>
      <c r="G190" s="41" t="n">
        <f aca="false">ROUND((10-GEOMEAN(((10-H190)/10*9+1),((10-O190)/10*9+1)))/9*10,1)</f>
        <v>6.6</v>
      </c>
      <c r="H190" s="41" t="n">
        <f aca="false">'Hazard &amp; Exposure'!DD192</f>
        <v>6.2</v>
      </c>
      <c r="I190" s="44" t="n">
        <f aca="false">'Hazard &amp; Exposure'!AO192</f>
        <v>9.2</v>
      </c>
      <c r="J190" s="44" t="n">
        <f aca="false">'Hazard &amp; Exposure'!AP192</f>
        <v>5.6</v>
      </c>
      <c r="K190" s="44" t="n">
        <f aca="false">'Hazard &amp; Exposure'!AQ192</f>
        <v>6.8</v>
      </c>
      <c r="L190" s="44" t="n">
        <f aca="false">'Hazard &amp; Exposure'!AR192</f>
        <v>4.6</v>
      </c>
      <c r="M190" s="44" t="n">
        <f aca="false">'Hazard &amp; Exposure'!AU192</f>
        <v>2.2</v>
      </c>
      <c r="N190" s="44" t="n">
        <f aca="false">'Hazard &amp; Exposure'!DC192</f>
        <v>6</v>
      </c>
      <c r="O190" s="41" t="n">
        <f aca="false">'Hazard &amp; Exposure'!DI192</f>
        <v>7</v>
      </c>
      <c r="P190" s="44" t="n">
        <f aca="false">'Hazard &amp; Exposure'!DE192</f>
        <v>5.9</v>
      </c>
      <c r="Q190" s="44" t="n">
        <f aca="false">'Hazard &amp; Exposure'!DH192</f>
        <v>7</v>
      </c>
      <c r="R190" s="41" t="n">
        <f aca="false">ROUND((10-GEOMEAN(((10-S190)/10*9+1),((10-W190)/10*9+1)))/9*10,1)</f>
        <v>3.8</v>
      </c>
      <c r="S190" s="41" t="n">
        <f aca="false">Vulnerability!O192</f>
        <v>3.7</v>
      </c>
      <c r="T190" s="45" t="n">
        <f aca="false">Vulnerability!E192</f>
        <v>3.8</v>
      </c>
      <c r="U190" s="45" t="n">
        <f aca="false">Vulnerability!H192</f>
        <v>6.4</v>
      </c>
      <c r="V190" s="45" t="n">
        <f aca="false">Vulnerability!N192</f>
        <v>0.8</v>
      </c>
      <c r="W190" s="41" t="n">
        <f aca="false">Vulnerability!AM192</f>
        <v>3.9</v>
      </c>
      <c r="X190" s="45" t="n">
        <f aca="false">Vulnerability!T192</f>
        <v>4.4</v>
      </c>
      <c r="Y190" s="46" t="n">
        <f aca="false">Vulnerability!AB192</f>
        <v>1.3</v>
      </c>
      <c r="Z190" s="46" t="n">
        <f aca="false">Vulnerability!AE192</f>
        <v>1.9</v>
      </c>
      <c r="AA190" s="46" t="n">
        <f aca="false">Vulnerability!AH192</f>
        <v>2.5</v>
      </c>
      <c r="AB190" s="46" t="n">
        <f aca="false">Vulnerability!AK192</f>
        <v>6.6</v>
      </c>
      <c r="AC190" s="45" t="n">
        <f aca="false">Vulnerability!AL192</f>
        <v>3.4</v>
      </c>
      <c r="AD190" s="41" t="n">
        <f aca="false">ROUND((10-GEOMEAN(((10-AE190)/10*9+1),((10-AH190)/10*9+1)))/9*10,1)</f>
        <v>5</v>
      </c>
      <c r="AE190" s="41" t="n">
        <f aca="false">'Lack of Coping Capacity'!H192</f>
        <v>5.6</v>
      </c>
      <c r="AF190" s="47" t="n">
        <f aca="false">'Lack of Coping Capacity'!D192</f>
        <v>2.5</v>
      </c>
      <c r="AG190" s="47" t="n">
        <f aca="false">'Lack of Coping Capacity'!G192</f>
        <v>8.6</v>
      </c>
      <c r="AH190" s="41" t="n">
        <f aca="false">'Lack of Coping Capacity'!AA192</f>
        <v>4.3</v>
      </c>
      <c r="AI190" s="47" t="n">
        <f aca="false">'Lack of Coping Capacity'!M192</f>
        <v>2.9</v>
      </c>
      <c r="AJ190" s="47" t="n">
        <f aca="false">'Lack of Coping Capacity'!R192</f>
        <v>3.7</v>
      </c>
      <c r="AK190" s="47" t="n">
        <f aca="false">'Lack of Coping Capacity'!Z192</f>
        <v>6.4</v>
      </c>
      <c r="AL190" s="48" t="n">
        <f aca="false">'Imputed and missing data hidden'!BX188</f>
        <v>12</v>
      </c>
      <c r="AM190" s="49" t="n">
        <f aca="false">AL190/51</f>
        <v>0.235294117647059</v>
      </c>
      <c r="AN190" s="48" t="str">
        <f aca="false">IF(Q190&gt;=7,"YES","")</f>
        <v>YES</v>
      </c>
      <c r="AO190" s="50" t="n">
        <f aca="false">'Indicator Date hidden2'!BY189</f>
        <v>0.957746478873239</v>
      </c>
    </row>
    <row r="191" customFormat="false" ht="14.5" hidden="false" customHeight="false" outlineLevel="0" collapsed="false">
      <c r="A191" s="40" t="str">
        <f aca="false">'Indicator Data'!A193</f>
        <v>Viet Nam</v>
      </c>
      <c r="B191" s="40" t="str">
        <f aca="false">'Indicator Data'!B193</f>
        <v>VNM</v>
      </c>
      <c r="C191" s="41" t="n">
        <f aca="false">ROUND(G191^(1/3)*R191^(1/3)*AD191^(1/3),1)</f>
        <v>3.4</v>
      </c>
      <c r="D191" s="41" t="str">
        <f aca="false">IF(C191&gt;=6.5,"Very High",IF(C191&gt;=5,"High",IF(C191&gt;=3.5,"Medium",IF(C191&gt;=2,"Low","Very Low"))))</f>
        <v>Low</v>
      </c>
      <c r="E191" s="42" t="n">
        <f aca="false">_xlfn.RANK.EQ(C191,C$4:C$194)</f>
        <v>99</v>
      </c>
      <c r="F191" s="43" t="n">
        <f aca="false">VLOOKUP($B191,'Lack of Reliability Index'!$A$2:$H$192,8,0)</f>
        <v>2.67397260273973</v>
      </c>
      <c r="G191" s="41" t="n">
        <f aca="false">ROUND((10-GEOMEAN(((10-H191)/10*9+1),((10-O191)/10*9+1)))/9*10,1)</f>
        <v>4.7</v>
      </c>
      <c r="H191" s="41" t="n">
        <f aca="false">'Hazard &amp; Exposure'!DD193</f>
        <v>7.4</v>
      </c>
      <c r="I191" s="44" t="n">
        <f aca="false">'Hazard &amp; Exposure'!AO193</f>
        <v>4.1</v>
      </c>
      <c r="J191" s="44" t="n">
        <f aca="false">'Hazard &amp; Exposure'!AP193</f>
        <v>10</v>
      </c>
      <c r="K191" s="44" t="n">
        <f aca="false">'Hazard &amp; Exposure'!AQ193</f>
        <v>7.4</v>
      </c>
      <c r="L191" s="44" t="n">
        <f aca="false">'Hazard &amp; Exposure'!AR193</f>
        <v>7.9</v>
      </c>
      <c r="M191" s="44" t="n">
        <f aca="false">'Hazard &amp; Exposure'!AU193</f>
        <v>4.1</v>
      </c>
      <c r="N191" s="44" t="n">
        <f aca="false">'Hazard &amp; Exposure'!DC193</f>
        <v>6.8</v>
      </c>
      <c r="O191" s="41" t="n">
        <f aca="false">'Hazard &amp; Exposure'!DI193</f>
        <v>0.2</v>
      </c>
      <c r="P191" s="44" t="n">
        <f aca="false">'Hazard &amp; Exposure'!DE193</f>
        <v>0.3</v>
      </c>
      <c r="Q191" s="44" t="n">
        <f aca="false">'Hazard &amp; Exposure'!DH193</f>
        <v>0</v>
      </c>
      <c r="R191" s="41" t="n">
        <f aca="false">ROUND((10-GEOMEAN(((10-S191)/10*9+1),((10-W191)/10*9+1)))/9*10,1)</f>
        <v>2</v>
      </c>
      <c r="S191" s="41" t="n">
        <f aca="false">Vulnerability!O193</f>
        <v>3.2</v>
      </c>
      <c r="T191" s="45" t="n">
        <f aca="false">Vulnerability!E193</f>
        <v>4.4</v>
      </c>
      <c r="U191" s="45" t="n">
        <f aca="false">Vulnerability!H193</f>
        <v>3.3</v>
      </c>
      <c r="V191" s="45" t="n">
        <f aca="false">Vulnerability!N193</f>
        <v>0.7</v>
      </c>
      <c r="W191" s="41" t="n">
        <f aca="false">Vulnerability!AM193</f>
        <v>0.7</v>
      </c>
      <c r="X191" s="45" t="n">
        <f aca="false">Vulnerability!T193</f>
        <v>0</v>
      </c>
      <c r="Y191" s="46" t="n">
        <f aca="false">Vulnerability!AB193</f>
        <v>1.1</v>
      </c>
      <c r="Z191" s="46" t="n">
        <f aca="false">Vulnerability!AE193</f>
        <v>2.1</v>
      </c>
      <c r="AA191" s="46" t="n">
        <f aca="false">Vulnerability!AH193</f>
        <v>0.8</v>
      </c>
      <c r="AB191" s="46" t="n">
        <f aca="false">Vulnerability!AK193</f>
        <v>1.5</v>
      </c>
      <c r="AC191" s="45" t="n">
        <f aca="false">Vulnerability!AL193</f>
        <v>1.4</v>
      </c>
      <c r="AD191" s="41" t="n">
        <f aca="false">ROUND((10-GEOMEAN(((10-AE191)/10*9+1),((10-AH191)/10*9+1)))/9*10,1)</f>
        <v>4</v>
      </c>
      <c r="AE191" s="41" t="n">
        <f aca="false">'Lack of Coping Capacity'!H193</f>
        <v>4.8</v>
      </c>
      <c r="AF191" s="47" t="n">
        <f aca="false">'Lack of Coping Capacity'!D193</f>
        <v>4.2</v>
      </c>
      <c r="AG191" s="47" t="n">
        <f aca="false">'Lack of Coping Capacity'!G193</f>
        <v>5.4</v>
      </c>
      <c r="AH191" s="41" t="n">
        <f aca="false">'Lack of Coping Capacity'!AA193</f>
        <v>3.1</v>
      </c>
      <c r="AI191" s="47" t="n">
        <f aca="false">'Lack of Coping Capacity'!M193</f>
        <v>1.7</v>
      </c>
      <c r="AJ191" s="47" t="n">
        <f aca="false">'Lack of Coping Capacity'!R193</f>
        <v>3.1</v>
      </c>
      <c r="AK191" s="47" t="n">
        <f aca="false">'Lack of Coping Capacity'!Z193</f>
        <v>4.4</v>
      </c>
      <c r="AL191" s="48" t="n">
        <f aca="false">'Imputed and missing data hidden'!BX189</f>
        <v>4</v>
      </c>
      <c r="AM191" s="49" t="n">
        <f aca="false">AL191/51</f>
        <v>0.0784313725490196</v>
      </c>
      <c r="AN191" s="48" t="str">
        <f aca="false">IF(Q191&gt;=7,"YES","")</f>
        <v/>
      </c>
      <c r="AO191" s="50" t="n">
        <f aca="false">'Indicator Date hidden2'!BY190</f>
        <v>0.301369863013699</v>
      </c>
    </row>
    <row r="192" customFormat="false" ht="14.5" hidden="false" customHeight="false" outlineLevel="0" collapsed="false">
      <c r="A192" s="40" t="str">
        <f aca="false">'Indicator Data'!A194</f>
        <v>Yemen</v>
      </c>
      <c r="B192" s="40" t="str">
        <f aca="false">'Indicator Data'!B194</f>
        <v>YEM</v>
      </c>
      <c r="C192" s="41" t="n">
        <f aca="false">ROUND(G192^(1/3)*R192^(1/3)*AD192^(1/3),1)</f>
        <v>8.1</v>
      </c>
      <c r="D192" s="41" t="str">
        <f aca="false">IF(C192&gt;=6.5,"Very High",IF(C192&gt;=5,"High",IF(C192&gt;=3.5,"Medium",IF(C192&gt;=2,"Low","Very Low"))))</f>
        <v>Very High</v>
      </c>
      <c r="E192" s="42" t="n">
        <f aca="false">_xlfn.RANK.EQ(C192,C$4:C$194)</f>
        <v>4</v>
      </c>
      <c r="F192" s="43" t="n">
        <f aca="false">VLOOKUP($B192,'Lack of Reliability Index'!$A$2:$H$192,8,0)</f>
        <v>6.66666666666667</v>
      </c>
      <c r="G192" s="41" t="n">
        <f aca="false">ROUND((10-GEOMEAN(((10-H192)/10*9+1),((10-O192)/10*9+1)))/9*10,1)</f>
        <v>8.4</v>
      </c>
      <c r="H192" s="41" t="n">
        <f aca="false">'Hazard &amp; Exposure'!DD194</f>
        <v>4.3</v>
      </c>
      <c r="I192" s="44" t="n">
        <f aca="false">'Hazard &amp; Exposure'!AO194</f>
        <v>2.1</v>
      </c>
      <c r="J192" s="44" t="n">
        <f aca="false">'Hazard &amp; Exposure'!AP194</f>
        <v>4.8</v>
      </c>
      <c r="K192" s="44" t="n">
        <f aca="false">'Hazard &amp; Exposure'!AQ194</f>
        <v>5.5</v>
      </c>
      <c r="L192" s="44" t="n">
        <f aca="false">'Hazard &amp; Exposure'!AR194</f>
        <v>0</v>
      </c>
      <c r="M192" s="44" t="n">
        <f aca="false">'Hazard &amp; Exposure'!AU194</f>
        <v>4.3</v>
      </c>
      <c r="N192" s="44" t="n">
        <f aca="false">'Hazard &amp; Exposure'!DC194</f>
        <v>7.1</v>
      </c>
      <c r="O192" s="41" t="n">
        <f aca="false">'Hazard &amp; Exposure'!DI194</f>
        <v>10</v>
      </c>
      <c r="P192" s="44" t="n">
        <f aca="false">'Hazard &amp; Exposure'!DE194</f>
        <v>10</v>
      </c>
      <c r="Q192" s="44" t="n">
        <f aca="false">'Hazard &amp; Exposure'!DH194</f>
        <v>10</v>
      </c>
      <c r="R192" s="41" t="n">
        <f aca="false">ROUND((10-GEOMEAN(((10-S192)/10*9+1),((10-W192)/10*9+1)))/9*10,1)</f>
        <v>8.1</v>
      </c>
      <c r="S192" s="41" t="n">
        <f aca="false">Vulnerability!O194</f>
        <v>7.5</v>
      </c>
      <c r="T192" s="45" t="n">
        <f aca="false">Vulnerability!E194</f>
        <v>8.7</v>
      </c>
      <c r="U192" s="45" t="n">
        <f aca="false">Vulnerability!H194</f>
        <v>6.5</v>
      </c>
      <c r="V192" s="45" t="n">
        <f aca="false">Vulnerability!N194</f>
        <v>6.1</v>
      </c>
      <c r="W192" s="41" t="n">
        <f aca="false">Vulnerability!AM194</f>
        <v>8.6</v>
      </c>
      <c r="X192" s="45" t="n">
        <f aca="false">Vulnerability!T194</f>
        <v>10</v>
      </c>
      <c r="Y192" s="46" t="n">
        <f aca="false">Vulnerability!AB194</f>
        <v>1.5</v>
      </c>
      <c r="Z192" s="46" t="n">
        <f aca="false">Vulnerability!AE194</f>
        <v>6.8</v>
      </c>
      <c r="AA192" s="46" t="n">
        <f aca="false">Vulnerability!AH194</f>
        <v>0.4</v>
      </c>
      <c r="AB192" s="46" t="n">
        <f aca="false">Vulnerability!AK194</f>
        <v>8.6</v>
      </c>
      <c r="AC192" s="45" t="n">
        <f aca="false">Vulnerability!AL194</f>
        <v>5.3</v>
      </c>
      <c r="AD192" s="41" t="n">
        <f aca="false">ROUND((10-GEOMEAN(((10-AE192)/10*9+1),((10-AH192)/10*9+1)))/9*10,1)</f>
        <v>7.9</v>
      </c>
      <c r="AE192" s="41" t="n">
        <f aca="false">'Lack of Coping Capacity'!H194</f>
        <v>8.8</v>
      </c>
      <c r="AF192" s="47" t="n">
        <f aca="false">'Lack of Coping Capacity'!D194</f>
        <v>8.5</v>
      </c>
      <c r="AG192" s="47" t="n">
        <f aca="false">'Lack of Coping Capacity'!G194</f>
        <v>9</v>
      </c>
      <c r="AH192" s="41" t="n">
        <f aca="false">'Lack of Coping Capacity'!AA194</f>
        <v>6.7</v>
      </c>
      <c r="AI192" s="47" t="n">
        <f aca="false">'Lack of Coping Capacity'!M194</f>
        <v>5.8</v>
      </c>
      <c r="AJ192" s="47" t="n">
        <f aca="false">'Lack of Coping Capacity'!R194</f>
        <v>7.6</v>
      </c>
      <c r="AK192" s="47" t="n">
        <f aca="false">'Lack of Coping Capacity'!Z194</f>
        <v>6.7</v>
      </c>
      <c r="AL192" s="48" t="n">
        <f aca="false">'Imputed and missing data hidden'!BX190</f>
        <v>5</v>
      </c>
      <c r="AM192" s="49" t="n">
        <f aca="false">AL192/51</f>
        <v>0.0980392156862745</v>
      </c>
      <c r="AN192" s="48" t="str">
        <f aca="false">IF(Q192&gt;=7,"YES","")</f>
        <v>YES</v>
      </c>
      <c r="AO192" s="50" t="n">
        <f aca="false">'Indicator Date hidden2'!BY191</f>
        <v>0.837837837837838</v>
      </c>
    </row>
    <row r="193" customFormat="false" ht="14.5" hidden="false" customHeight="false" outlineLevel="0" collapsed="false">
      <c r="A193" s="40" t="str">
        <f aca="false">'Indicator Data'!A195</f>
        <v>Zambia</v>
      </c>
      <c r="B193" s="40" t="str">
        <f aca="false">'Indicator Data'!B195</f>
        <v>ZMB</v>
      </c>
      <c r="C193" s="41" t="n">
        <f aca="false">ROUND(G193^(1/3)*R193^(1/3)*AD193^(1/3),1)</f>
        <v>4.3</v>
      </c>
      <c r="D193" s="41" t="str">
        <f aca="false">IF(C193&gt;=6.5,"Very High",IF(C193&gt;=5,"High",IF(C193&gt;=3.5,"Medium",IF(C193&gt;=2,"Low","Very Low"))))</f>
        <v>Medium</v>
      </c>
      <c r="E193" s="42" t="n">
        <f aca="false">_xlfn.RANK.EQ(C193,C$4:C$194)</f>
        <v>65</v>
      </c>
      <c r="F193" s="43" t="n">
        <f aca="false">VLOOKUP($B193,'Lack of Reliability Index'!$A$2:$H$192,8,0)</f>
        <v>1.92432432432432</v>
      </c>
      <c r="G193" s="41" t="n">
        <f aca="false">ROUND((10-GEOMEAN(((10-H193)/10*9+1),((10-O193)/10*9+1)))/9*10,1)</f>
        <v>2.2</v>
      </c>
      <c r="H193" s="41" t="n">
        <f aca="false">'Hazard &amp; Exposure'!DD195</f>
        <v>3.7</v>
      </c>
      <c r="I193" s="44" t="n">
        <f aca="false">'Hazard &amp; Exposure'!AO195</f>
        <v>2.8</v>
      </c>
      <c r="J193" s="44" t="n">
        <f aca="false">'Hazard &amp; Exposure'!AP195</f>
        <v>5.5</v>
      </c>
      <c r="K193" s="44" t="n">
        <f aca="false">'Hazard &amp; Exposure'!AQ195</f>
        <v>0</v>
      </c>
      <c r="L193" s="44" t="n">
        <f aca="false">'Hazard &amp; Exposure'!AR195</f>
        <v>0</v>
      </c>
      <c r="M193" s="44" t="n">
        <f aca="false">'Hazard &amp; Exposure'!AU195</f>
        <v>4.8</v>
      </c>
      <c r="N193" s="44" t="n">
        <f aca="false">'Hazard &amp; Exposure'!DC195</f>
        <v>6.5</v>
      </c>
      <c r="O193" s="41" t="n">
        <f aca="false">'Hazard &amp; Exposure'!DI195</f>
        <v>0.4</v>
      </c>
      <c r="P193" s="44" t="n">
        <f aca="false">'Hazard &amp; Exposure'!DE195</f>
        <v>0.5</v>
      </c>
      <c r="Q193" s="44" t="n">
        <f aca="false">'Hazard &amp; Exposure'!DH195</f>
        <v>0</v>
      </c>
      <c r="R193" s="41" t="n">
        <f aca="false">ROUND((10-GEOMEAN(((10-S193)/10*9+1),((10-W193)/10*9+1)))/9*10,1)</f>
        <v>6</v>
      </c>
      <c r="S193" s="41" t="n">
        <f aca="false">Vulnerability!O195</f>
        <v>6.3</v>
      </c>
      <c r="T193" s="45" t="n">
        <f aca="false">Vulnerability!E195</f>
        <v>7.8</v>
      </c>
      <c r="U193" s="45" t="n">
        <f aca="false">Vulnerability!H195</f>
        <v>7.6</v>
      </c>
      <c r="V193" s="45" t="n">
        <f aca="false">Vulnerability!N195</f>
        <v>1.8</v>
      </c>
      <c r="W193" s="41" t="n">
        <f aca="false">Vulnerability!AM195</f>
        <v>5.6</v>
      </c>
      <c r="X193" s="45" t="n">
        <f aca="false">Vulnerability!T195</f>
        <v>5.5</v>
      </c>
      <c r="Y193" s="46" t="n">
        <f aca="false">Vulnerability!AB195</f>
        <v>7</v>
      </c>
      <c r="Z193" s="46" t="n">
        <f aca="false">Vulnerability!AE195</f>
        <v>3.7</v>
      </c>
      <c r="AA193" s="46" t="n">
        <f aca="false">Vulnerability!AH195</f>
        <v>4</v>
      </c>
      <c r="AB193" s="46" t="n">
        <f aca="false">Vulnerability!AK195</f>
        <v>7</v>
      </c>
      <c r="AC193" s="45" t="n">
        <f aca="false">Vulnerability!AL195</f>
        <v>5.6</v>
      </c>
      <c r="AD193" s="41" t="n">
        <f aca="false">ROUND((10-GEOMEAN(((10-AE193)/10*9+1),((10-AH193)/10*9+1)))/9*10,1)</f>
        <v>5.9</v>
      </c>
      <c r="AE193" s="41" t="n">
        <f aca="false">'Lack of Coping Capacity'!H195</f>
        <v>5.1</v>
      </c>
      <c r="AF193" s="47" t="n">
        <f aca="false">'Lack of Coping Capacity'!D195</f>
        <v>3.5</v>
      </c>
      <c r="AG193" s="47" t="n">
        <f aca="false">'Lack of Coping Capacity'!G195</f>
        <v>6.6</v>
      </c>
      <c r="AH193" s="41" t="n">
        <f aca="false">'Lack of Coping Capacity'!AA195</f>
        <v>6.6</v>
      </c>
      <c r="AI193" s="47" t="n">
        <f aca="false">'Lack of Coping Capacity'!M195</f>
        <v>5.3</v>
      </c>
      <c r="AJ193" s="47" t="n">
        <f aca="false">'Lack of Coping Capacity'!R195</f>
        <v>8.1</v>
      </c>
      <c r="AK193" s="47" t="n">
        <f aca="false">'Lack of Coping Capacity'!Z195</f>
        <v>6.3</v>
      </c>
      <c r="AL193" s="48" t="n">
        <f aca="false">'Imputed and missing data hidden'!BX191</f>
        <v>1</v>
      </c>
      <c r="AM193" s="49" t="n">
        <f aca="false">AL193/51</f>
        <v>0.0196078431372549</v>
      </c>
      <c r="AN193" s="48" t="str">
        <f aca="false">IF(Q193&gt;=7,"YES","")</f>
        <v/>
      </c>
      <c r="AO193" s="50" t="n">
        <f aca="false">'Indicator Date hidden2'!BY192</f>
        <v>0.310810810810811</v>
      </c>
    </row>
    <row r="194" customFormat="false" ht="14.5" hidden="false" customHeight="false" outlineLevel="0" collapsed="false">
      <c r="A194" s="40" t="str">
        <f aca="false">'Indicator Data'!A196</f>
        <v>Zimbabwe</v>
      </c>
      <c r="B194" s="40" t="str">
        <f aca="false">'Indicator Data'!B196</f>
        <v>ZWE</v>
      </c>
      <c r="C194" s="41" t="n">
        <f aca="false">ROUND(G194^(1/3)*R194^(1/3)*AD194^(1/3),1)</f>
        <v>4.5</v>
      </c>
      <c r="D194" s="41" t="str">
        <f aca="false">IF(C194&gt;=6.5,"Very High",IF(C194&gt;=5,"High",IF(C194&gt;=3.5,"Medium",IF(C194&gt;=2,"Low","Very Low"))))</f>
        <v>Medium</v>
      </c>
      <c r="E194" s="42" t="n">
        <f aca="false">_xlfn.RANK.EQ(C194,C$4:C$194)</f>
        <v>55</v>
      </c>
      <c r="F194" s="43" t="n">
        <f aca="false">VLOOKUP($B194,'Lack of Reliability Index'!$A$2:$H$192,8,0)</f>
        <v>1.56396396396396</v>
      </c>
      <c r="G194" s="41" t="n">
        <f aca="false">ROUND((10-GEOMEAN(((10-H194)/10*9+1),((10-O194)/10*9+1)))/9*10,1)</f>
        <v>3</v>
      </c>
      <c r="H194" s="41" t="n">
        <f aca="false">'Hazard &amp; Exposure'!DD196</f>
        <v>4.9</v>
      </c>
      <c r="I194" s="44" t="n">
        <f aca="false">'Hazard &amp; Exposure'!AO196</f>
        <v>2.2</v>
      </c>
      <c r="J194" s="44" t="n">
        <f aca="false">'Hazard &amp; Exposure'!AP196</f>
        <v>6</v>
      </c>
      <c r="K194" s="44" t="n">
        <f aca="false">'Hazard &amp; Exposure'!AQ196</f>
        <v>0</v>
      </c>
      <c r="L194" s="44" t="n">
        <f aca="false">'Hazard &amp; Exposure'!AR196</f>
        <v>0.4</v>
      </c>
      <c r="M194" s="44" t="n">
        <f aca="false">'Hazard &amp; Exposure'!AU196</f>
        <v>9.4</v>
      </c>
      <c r="N194" s="44" t="n">
        <f aca="false">'Hazard &amp; Exposure'!DC196</f>
        <v>4.8</v>
      </c>
      <c r="O194" s="41" t="n">
        <f aca="false">'Hazard &amp; Exposure'!DI196</f>
        <v>0.6</v>
      </c>
      <c r="P194" s="44" t="n">
        <f aca="false">'Hazard &amp; Exposure'!DE196</f>
        <v>0.8</v>
      </c>
      <c r="Q194" s="44" t="n">
        <f aca="false">'Hazard &amp; Exposure'!DH196</f>
        <v>0</v>
      </c>
      <c r="R194" s="41" t="n">
        <f aca="false">ROUND((10-GEOMEAN(((10-S194)/10*9+1),((10-W194)/10*9+1)))/9*10,1)</f>
        <v>5.4</v>
      </c>
      <c r="S194" s="41" t="n">
        <f aca="false">Vulnerability!O196</f>
        <v>6</v>
      </c>
      <c r="T194" s="45" t="n">
        <f aca="false">Vulnerability!E196</f>
        <v>7.1</v>
      </c>
      <c r="U194" s="45" t="n">
        <f aca="false">Vulnerability!H196</f>
        <v>6.7</v>
      </c>
      <c r="V194" s="45" t="n">
        <f aca="false">Vulnerability!N196</f>
        <v>3</v>
      </c>
      <c r="W194" s="41" t="n">
        <f aca="false">Vulnerability!AM196</f>
        <v>4.7</v>
      </c>
      <c r="X194" s="45" t="n">
        <f aca="false">Vulnerability!T196</f>
        <v>4</v>
      </c>
      <c r="Y194" s="46" t="n">
        <f aca="false">Vulnerability!AB196</f>
        <v>5.3</v>
      </c>
      <c r="Z194" s="46" t="n">
        <f aca="false">Vulnerability!AE196</f>
        <v>3.2</v>
      </c>
      <c r="AA194" s="46" t="n">
        <f aca="false">Vulnerability!AH196</f>
        <v>0.5</v>
      </c>
      <c r="AB194" s="46" t="n">
        <f aca="false">Vulnerability!AK196</f>
        <v>8.8</v>
      </c>
      <c r="AC194" s="45" t="n">
        <f aca="false">Vulnerability!AL196</f>
        <v>5.3</v>
      </c>
      <c r="AD194" s="41" t="n">
        <f aca="false">ROUND((10-GEOMEAN(((10-AE194)/10*9+1),((10-AH194)/10*9+1)))/9*10,1)</f>
        <v>5.8</v>
      </c>
      <c r="AE194" s="41" t="n">
        <f aca="false">'Lack of Coping Capacity'!H196</f>
        <v>5.1</v>
      </c>
      <c r="AF194" s="47" t="n">
        <f aca="false">'Lack of Coping Capacity'!D196</f>
        <v>2.6</v>
      </c>
      <c r="AG194" s="47" t="n">
        <f aca="false">'Lack of Coping Capacity'!G196</f>
        <v>7.6</v>
      </c>
      <c r="AH194" s="41" t="n">
        <f aca="false">'Lack of Coping Capacity'!AA196</f>
        <v>6.5</v>
      </c>
      <c r="AI194" s="47" t="n">
        <f aca="false">'Lack of Coping Capacity'!M196</f>
        <v>5</v>
      </c>
      <c r="AJ194" s="47" t="n">
        <f aca="false">'Lack of Coping Capacity'!R196</f>
        <v>7.8</v>
      </c>
      <c r="AK194" s="47" t="n">
        <f aca="false">'Lack of Coping Capacity'!Z196</f>
        <v>6.8</v>
      </c>
      <c r="AL194" s="48" t="n">
        <f aca="false">'Imputed and missing data hidden'!BX192</f>
        <v>1</v>
      </c>
      <c r="AM194" s="49" t="n">
        <f aca="false">AL194/51</f>
        <v>0.0196078431372549</v>
      </c>
      <c r="AN194" s="48" t="str">
        <f aca="false">IF(Q194&gt;=7,"YES","")</f>
        <v/>
      </c>
      <c r="AO194" s="50" t="n">
        <f aca="false">'Indicator Date hidden2'!BY193</f>
        <v>0.243243243243243</v>
      </c>
    </row>
  </sheetData>
  <autoFilter ref="A3:AO3">
    <sortState ref="A4:AO3">
      <sortCondition ref="A4:A3" customList=""/>
    </sortState>
  </autoFilter>
  <conditionalFormatting sqref="G4:H194">
    <cfRule type="cellIs" priority="2" operator="between" aboveAverage="0" equalAverage="0" bottom="0" percent="0" rank="0" text="" dxfId="0">
      <formula>6.1</formula>
      <formula>10</formula>
    </cfRule>
    <cfRule type="cellIs" priority="3" operator="between" aboveAverage="0" equalAverage="0" bottom="0" percent="0" rank="0" text="" dxfId="1">
      <formula>4.1</formula>
      <formula>6</formula>
    </cfRule>
    <cfRule type="cellIs" priority="4" operator="between" aboveAverage="0" equalAverage="0" bottom="0" percent="0" rank="0" text="" dxfId="2">
      <formula>2.7</formula>
      <formula>4</formula>
    </cfRule>
    <cfRule type="cellIs" priority="5" operator="between" aboveAverage="0" equalAverage="0" bottom="0" percent="0" rank="0" text="" dxfId="3">
      <formula>1.5</formula>
      <formula>2.6</formula>
    </cfRule>
    <cfRule type="cellIs" priority="6" operator="between" aboveAverage="0" equalAverage="0" bottom="0" percent="0" rank="0" text="" dxfId="4">
      <formula>0</formula>
      <formula>1.4</formula>
    </cfRule>
  </conditionalFormatting>
  <conditionalFormatting sqref="R4:S194">
    <cfRule type="cellIs" priority="7" operator="between" aboveAverage="0" equalAverage="0" bottom="0" percent="0" rank="0" text="" dxfId="5">
      <formula>6.4</formula>
      <formula>10</formula>
    </cfRule>
    <cfRule type="cellIs" priority="8" operator="between" aboveAverage="0" equalAverage="0" bottom="0" percent="0" rank="0" text="" dxfId="6">
      <formula>4.8</formula>
      <formula>6.3</formula>
    </cfRule>
    <cfRule type="cellIs" priority="9" operator="between" aboveAverage="0" equalAverage="0" bottom="0" percent="0" rank="0" text="" dxfId="7">
      <formula>3.2</formula>
      <formula>4.7</formula>
    </cfRule>
    <cfRule type="cellIs" priority="10" operator="between" aboveAverage="0" equalAverage="0" bottom="0" percent="0" rank="0" text="" dxfId="8">
      <formula>2</formula>
      <formula>3.1</formula>
    </cfRule>
    <cfRule type="cellIs" priority="11" operator="between" aboveAverage="0" equalAverage="0" bottom="0" percent="0" rank="0" text="" dxfId="9">
      <formula>0</formula>
      <formula>1.9</formula>
    </cfRule>
  </conditionalFormatting>
  <conditionalFormatting sqref="AD4:AE194">
    <cfRule type="cellIs" priority="12" operator="between" aboveAverage="0" equalAverage="0" bottom="0" percent="0" rank="0" text="" dxfId="10">
      <formula>7.4</formula>
      <formula>10</formula>
    </cfRule>
    <cfRule type="cellIs" priority="13" operator="between" aboveAverage="0" equalAverage="0" bottom="0" percent="0" rank="0" text="" dxfId="11">
      <formula>6</formula>
      <formula>7.3</formula>
    </cfRule>
    <cfRule type="cellIs" priority="14" operator="between" aboveAverage="0" equalAverage="0" bottom="0" percent="0" rank="0" text="" dxfId="12">
      <formula>4.7</formula>
      <formula>5.9</formula>
    </cfRule>
    <cfRule type="cellIs" priority="15" operator="between" aboveAverage="0" equalAverage="0" bottom="0" percent="0" rank="0" text="" dxfId="13">
      <formula>3.2</formula>
      <formula>4.6</formula>
    </cfRule>
    <cfRule type="cellIs" priority="16" operator="between" aboveAverage="0" equalAverage="0" bottom="0" percent="0" rank="0" text="" dxfId="14">
      <formula>0</formula>
      <formula>3.1</formula>
    </cfRule>
  </conditionalFormatting>
  <conditionalFormatting sqref="S4:S194">
    <cfRule type="cellIs" priority="17" operator="between" aboveAverage="0" equalAverage="0" bottom="0" percent="0" rank="0" text="" dxfId="15">
      <formula>7.1</formula>
      <formula>10</formula>
    </cfRule>
    <cfRule type="cellIs" priority="18" operator="between" aboveAverage="0" equalAverage="0" bottom="0" percent="0" rank="0" text="" dxfId="16">
      <formula>5.4</formula>
      <formula>7</formula>
    </cfRule>
    <cfRule type="cellIs" priority="19" operator="between" aboveAverage="0" equalAverage="0" bottom="0" percent="0" rank="0" text="" dxfId="17">
      <formula>3.5</formula>
      <formula>5.3</formula>
    </cfRule>
    <cfRule type="cellIs" priority="20" operator="between" aboveAverage="0" equalAverage="0" bottom="0" percent="0" rank="0" text="" dxfId="18">
      <formula>1.8</formula>
      <formula>3.4</formula>
    </cfRule>
    <cfRule type="cellIs" priority="21" operator="between" aboveAverage="0" equalAverage="0" bottom="0" percent="0" rank="0" text="" dxfId="19">
      <formula>0</formula>
      <formula>1.7</formula>
    </cfRule>
  </conditionalFormatting>
  <conditionalFormatting sqref="AH4:AH194">
    <cfRule type="cellIs" priority="22" operator="between" aboveAverage="0" equalAverage="0" bottom="0" percent="0" rank="0" text="" dxfId="20">
      <formula>7.4</formula>
      <formula>10</formula>
    </cfRule>
    <cfRule type="cellIs" priority="23" operator="between" aboveAverage="0" equalAverage="0" bottom="0" percent="0" rank="0" text="" dxfId="21">
      <formula>5.4</formula>
      <formula>7.3</formula>
    </cfRule>
    <cfRule type="cellIs" priority="24" operator="between" aboveAverage="0" equalAverage="0" bottom="0" percent="0" rank="0" text="" dxfId="22">
      <formula>3.5</formula>
      <formula>5.3</formula>
    </cfRule>
    <cfRule type="cellIs" priority="25" operator="between" aboveAverage="0" equalAverage="0" bottom="0" percent="0" rank="0" text="" dxfId="23">
      <formula>2.1</formula>
      <formula>3.4</formula>
    </cfRule>
    <cfRule type="cellIs" priority="26" operator="between" aboveAverage="0" equalAverage="0" bottom="0" percent="0" rank="0" text="" dxfId="24">
      <formula>0</formula>
      <formula>2</formula>
    </cfRule>
  </conditionalFormatting>
  <conditionalFormatting sqref="H4:H194">
    <cfRule type="cellIs" priority="27" operator="between" aboveAverage="0" equalAverage="0" bottom="0" percent="0" rank="0" text="" dxfId="25">
      <formula>6.9</formula>
      <formula>10</formula>
    </cfRule>
    <cfRule type="cellIs" priority="28" operator="between" aboveAverage="0" equalAverage="0" bottom="0" percent="0" rank="0" text="" dxfId="26">
      <formula>4.7</formula>
      <formula>6.8</formula>
    </cfRule>
    <cfRule type="cellIs" priority="29" operator="between" aboveAverage="0" equalAverage="0" bottom="0" percent="0" rank="0" text="" dxfId="27">
      <formula>2.8</formula>
      <formula>4.6</formula>
    </cfRule>
    <cfRule type="cellIs" priority="30" operator="between" aboveAverage="0" equalAverage="0" bottom="0" percent="0" rank="0" text="" dxfId="28">
      <formula>1.3</formula>
      <formula>2.7</formula>
    </cfRule>
    <cfRule type="cellIs" priority="31" operator="between" aboveAverage="0" equalAverage="0" bottom="0" percent="0" rank="0" text="" dxfId="29">
      <formula>0</formula>
      <formula>1.2</formula>
    </cfRule>
  </conditionalFormatting>
  <conditionalFormatting sqref="AE4:AE194">
    <cfRule type="cellIs" priority="32" operator="between" aboveAverage="0" equalAverage="0" bottom="0" percent="0" rank="0" text="" dxfId="30">
      <formula>7.3</formula>
      <formula>10</formula>
    </cfRule>
    <cfRule type="cellIs" priority="33" operator="between" aboveAverage="0" equalAverage="0" bottom="0" percent="0" rank="0" text="" dxfId="31">
      <formula>6</formula>
      <formula>7.2</formula>
    </cfRule>
    <cfRule type="cellIs" priority="34" operator="between" aboveAverage="0" equalAverage="0" bottom="0" percent="0" rank="0" text="" dxfId="32">
      <formula>4.9</formula>
      <formula>5.9</formula>
    </cfRule>
    <cfRule type="cellIs" priority="35" operator="between" aboveAverage="0" equalAverage="0" bottom="0" percent="0" rank="0" text="" dxfId="33">
      <formula>3.3</formula>
      <formula>4.8</formula>
    </cfRule>
    <cfRule type="cellIs" priority="36" operator="between" aboveAverage="0" equalAverage="0" bottom="0" percent="0" rank="0" text="" dxfId="34">
      <formula>0</formula>
      <formula>3.2</formula>
    </cfRule>
  </conditionalFormatting>
  <conditionalFormatting sqref="O4:O194">
    <cfRule type="cellIs" priority="37" operator="between" aboveAverage="0" equalAverage="0" bottom="0" percent="0" rank="0" text="" dxfId="35">
      <formula>9</formula>
      <formula>10</formula>
    </cfRule>
    <cfRule type="cellIs" priority="38" operator="between" aboveAverage="0" equalAverage="0" bottom="0" percent="0" rank="0" text="" dxfId="36">
      <formula>7</formula>
      <formula>8</formula>
    </cfRule>
    <cfRule type="cellIs" priority="39" operator="between" aboveAverage="0" equalAverage="0" bottom="0" percent="0" rank="0" text="" dxfId="37">
      <formula>3.1</formula>
      <formula>6.9</formula>
    </cfRule>
    <cfRule type="cellIs" priority="40" operator="between" aboveAverage="0" equalAverage="0" bottom="0" percent="0" rank="0" text="" dxfId="38">
      <formula>1</formula>
      <formula>3</formula>
    </cfRule>
    <cfRule type="cellIs" priority="41" operator="between" aboveAverage="0" equalAverage="0" bottom="0" percent="0" rank="0" text="" dxfId="39">
      <formula>0</formula>
      <formula>0.9</formula>
    </cfRule>
  </conditionalFormatting>
  <conditionalFormatting sqref="W4:W194">
    <cfRule type="cellIs" priority="42" operator="between" aboveAverage="0" equalAverage="0" bottom="0" percent="0" rank="0" text="" dxfId="40">
      <formula>6.3</formula>
      <formula>10</formula>
    </cfRule>
    <cfRule type="cellIs" priority="43" operator="between" aboveAverage="0" equalAverage="0" bottom="0" percent="0" rank="0" text="" dxfId="41">
      <formula>4.4</formula>
      <formula>6.2</formula>
    </cfRule>
    <cfRule type="cellIs" priority="44" operator="between" aboveAverage="0" equalAverage="0" bottom="0" percent="0" rank="0" text="" dxfId="42">
      <formula>2.9</formula>
      <formula>4.3</formula>
    </cfRule>
    <cfRule type="cellIs" priority="45" operator="between" aboveAverage="0" equalAverage="0" bottom="0" percent="0" rank="0" text="" dxfId="43">
      <formula>1.6</formula>
      <formula>2.8</formula>
    </cfRule>
    <cfRule type="cellIs" priority="46" operator="between" aboveAverage="0" equalAverage="0" bottom="0" percent="0" rank="0" text="" dxfId="44">
      <formula>0</formula>
      <formula>1.5</formula>
    </cfRule>
  </conditionalFormatting>
  <conditionalFormatting sqref="AN4:AN194">
    <cfRule type="cellIs" priority="47" operator="equal" aboveAverage="0" equalAverage="0" bottom="0" percent="0" rank="0" text="" dxfId="45">
      <formula>"YES"</formula>
    </cfRule>
  </conditionalFormatting>
  <conditionalFormatting sqref="F4:F194">
    <cfRule type="dataBar" priority="48">
      <dataBar showValue="1" minLength="10" maxLength="90">
        <cfvo type="min" val="0"/>
        <cfvo type="max" val="0"/>
        <color rgb="FF90A1AE"/>
      </dataBar>
      <extLst>
        <ext xmlns:x14="http://schemas.microsoft.com/office/spreadsheetml/2009/9/main" uri="{B025F937-C7B1-47D3-B67F-A62EFF666E3E}">
          <x14:id>{4F6F3BAD-DA75-47AC-8C30-40F66CA7E86D}</x14:id>
        </ext>
      </extLst>
    </cfRule>
  </conditionalFormatting>
  <conditionalFormatting sqref="D4:D194">
    <cfRule type="cellIs" priority="49" operator="equal" aboveAverage="0" equalAverage="0" bottom="0" percent="0" rank="0" text="" dxfId="46">
      <formula>"Very High"</formula>
    </cfRule>
    <cfRule type="cellIs" priority="50" operator="equal" aboveAverage="0" equalAverage="0" bottom="0" percent="0" rank="0" text="" dxfId="47">
      <formula>"High"</formula>
    </cfRule>
    <cfRule type="cellIs" priority="51" operator="equal" aboveAverage="0" equalAverage="0" bottom="0" percent="0" rank="0" text="" dxfId="48">
      <formula>"Medium"</formula>
    </cfRule>
    <cfRule type="cellIs" priority="52" operator="equal" aboveAverage="0" equalAverage="0" bottom="0" percent="0" rank="0" text="" dxfId="49">
      <formula>"Low"</formula>
    </cfRule>
    <cfRule type="cellIs" priority="53" operator="equal" aboveAverage="0" equalAverage="0" bottom="0" percent="0" rank="0" text="" dxfId="50">
      <formula>"Very Low"</formula>
    </cfRule>
  </conditionalFormatting>
  <conditionalFormatting sqref="C4:C194">
    <cfRule type="cellIs" priority="54" operator="between" aboveAverage="0" equalAverage="0" bottom="0" percent="0" rank="0" text="" dxfId="51">
      <formula>6.5</formula>
      <formula>10</formula>
    </cfRule>
    <cfRule type="cellIs" priority="55" operator="between" aboveAverage="0" equalAverage="0" bottom="0" percent="0" rank="0" text="" dxfId="52">
      <formula>5</formula>
      <formula>6.5</formula>
    </cfRule>
    <cfRule type="cellIs" priority="56" operator="between" aboveAverage="0" equalAverage="0" bottom="0" percent="0" rank="0" text="" dxfId="53">
      <formula>3.5</formula>
      <formula>5</formula>
    </cfRule>
    <cfRule type="cellIs" priority="57" operator="between" aboveAverage="0" equalAverage="0" bottom="0" percent="0" rank="0" text="" dxfId="54">
      <formula>2</formula>
      <formula>3.5</formula>
    </cfRule>
    <cfRule type="cellIs" priority="58" operator="between" aboveAverage="0" equalAverage="0" bottom="0" percent="0" rank="0" text="" dxfId="55">
      <formula>0</formula>
      <formul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picture r:id="rId2"/>
  <extLst>
    <ext xmlns:x14="http://schemas.microsoft.com/office/spreadsheetml/2009/9/main" uri="{78C0D931-6437-407d-A8EE-F0AAD7539E65}">
      <x14:conditionalFormattings>
        <x14:conditionalFormatting xmlns:xm="http://schemas.microsoft.com/office/excel/2006/main">
          <x14:cfRule type="dataBar" id="{4F6F3BAD-DA75-47AC-8C30-40F66CA7E86D}">
            <x14:dataBar minLength="10" maxLength="90" axisPosition="automatic" gradient="true">
              <x14:cfvo type="autoMin"/>
              <x14:cfvo type="autoMax"/>
              <x14:negativeFillColor rgb="FFFF0000"/>
              <x14:axisColor rgb="FF000000"/>
            </x14:dataBar>
          </x14:cfRule>
          <xm:sqref>F4:F194</xm:sqref>
        </x14:conditionalFormatting>
        <x14:conditionalFormatting xmlns:xm="http://schemas.microsoft.com/office/excel/2006/main">
          <x14:cfRule type="iconSet" priority="59" id="{AFA9465B-67FE-4BA0-AAF3-5A4C553683DC}">
            <x14:iconSet iconSet="4RedToBlack" custom="1" reverse="0" showValue="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AL4:AL194</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7900"/>
    <pageSetUpPr fitToPage="false"/>
  </sheetPr>
  <dimension ref="A1:DK196"/>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2" ySplit="5" topLeftCell="CV50" activePane="bottomRight" state="frozen"/>
      <selection pane="topLeft" activeCell="A1" activeCellId="0" sqref="A1"/>
      <selection pane="topRight" activeCell="CV1" activeCellId="0" sqref="CV1"/>
      <selection pane="bottomLeft" activeCell="A50" activeCellId="0" sqref="A50"/>
      <selection pane="bottomRight" activeCell="DO77" activeCellId="0" sqref="DO77"/>
    </sheetView>
  </sheetViews>
  <sheetFormatPr defaultColWidth="9.09375" defaultRowHeight="14.5" zeroHeight="false" outlineLevelRow="0" outlineLevelCol="0"/>
  <cols>
    <col collapsed="false" customWidth="true" hidden="false" outlineLevel="0" max="1" min="1" style="1" width="25.63"/>
    <col collapsed="false" customWidth="false" hidden="false" outlineLevel="0" max="2" min="2" style="1" width="9.09"/>
    <col collapsed="false" customWidth="true" hidden="false" outlineLevel="0" max="13" min="3" style="51" width="7.91"/>
    <col collapsed="false" customWidth="true" hidden="false" outlineLevel="0" max="14" min="14" style="52" width="8"/>
    <col collapsed="false" customWidth="true" hidden="false" outlineLevel="0" max="20" min="15" style="52" width="7.91"/>
    <col collapsed="false" customWidth="true" hidden="false" outlineLevel="0" max="21" min="21" style="53" width="7.91"/>
    <col collapsed="false" customWidth="true" hidden="false" outlineLevel="0" max="48" min="22" style="51" width="7.91"/>
    <col collapsed="false" customWidth="true" hidden="false" outlineLevel="0" max="49" min="49" style="52" width="8.45"/>
    <col collapsed="false" customWidth="true" hidden="false" outlineLevel="0" max="52" min="50" style="51" width="7.91"/>
    <col collapsed="false" customWidth="true" hidden="false" outlineLevel="0" max="53" min="53" style="52" width="7.91"/>
    <col collapsed="false" customWidth="true" hidden="false" outlineLevel="0" max="56" min="54" style="51" width="7.91"/>
    <col collapsed="false" customWidth="true" hidden="false" outlineLevel="0" max="57" min="57" style="52" width="7.91"/>
    <col collapsed="false" customWidth="true" hidden="false" outlineLevel="0" max="60" min="58" style="51" width="7.91"/>
    <col collapsed="false" customWidth="true" hidden="false" outlineLevel="0" max="61" min="61" style="52" width="7.91"/>
    <col collapsed="false" customWidth="true" hidden="false" outlineLevel="0" max="65" min="62" style="51" width="7.91"/>
    <col collapsed="false" customWidth="true" hidden="false" outlineLevel="0" max="66" min="66" style="52" width="7.91"/>
    <col collapsed="false" customWidth="true" hidden="false" outlineLevel="0" max="69" min="67" style="51" width="7.91"/>
    <col collapsed="false" customWidth="true" hidden="false" outlineLevel="0" max="70" min="70" style="52" width="7.91"/>
    <col collapsed="false" customWidth="true" hidden="false" outlineLevel="0" max="74" min="71" style="51" width="7.91"/>
    <col collapsed="false" customWidth="true" hidden="false" outlineLevel="0" max="75" min="75" style="52" width="7.91"/>
    <col collapsed="false" customWidth="true" hidden="false" outlineLevel="0" max="78" min="76" style="51" width="7.91"/>
    <col collapsed="false" customWidth="true" hidden="false" outlineLevel="0" max="79" min="79" style="52" width="8.36"/>
    <col collapsed="false" customWidth="true" hidden="false" outlineLevel="0" max="82" min="80" style="51" width="7.91"/>
    <col collapsed="false" customWidth="true" hidden="false" outlineLevel="0" max="83" min="83" style="52" width="7.91"/>
    <col collapsed="false" customWidth="true" hidden="false" outlineLevel="0" max="86" min="84" style="51" width="7.91"/>
    <col collapsed="false" customWidth="true" hidden="false" outlineLevel="0" max="101" min="87" style="1" width="7.91"/>
    <col collapsed="false" customWidth="true" hidden="false" outlineLevel="0" max="102" min="102" style="52" width="7.91"/>
    <col collapsed="false" customWidth="true" hidden="false" outlineLevel="0" max="108" min="103" style="1" width="7.91"/>
    <col collapsed="false" customWidth="true" hidden="false" outlineLevel="0" max="109" min="109" style="1" width="11.9"/>
    <col collapsed="false" customWidth="true" hidden="false" outlineLevel="0" max="113" min="110" style="1" width="7.91"/>
    <col collapsed="false" customWidth="false" hidden="false" outlineLevel="0" max="1024" min="114" style="1" width="9.09"/>
  </cols>
  <sheetData>
    <row r="1" customFormat="false" ht="14.5" hidden="false" customHeight="false" outlineLevel="0" collapsed="false">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row>
    <row r="2" customFormat="false" ht="117.75" hidden="false" customHeight="true" outlineLevel="0" collapsed="false">
      <c r="A2" s="55"/>
      <c r="B2" s="56"/>
      <c r="C2" s="57" t="s">
        <v>111</v>
      </c>
      <c r="D2" s="57" t="s">
        <v>112</v>
      </c>
      <c r="E2" s="58" t="s">
        <v>113</v>
      </c>
      <c r="F2" s="58" t="s">
        <v>114</v>
      </c>
      <c r="G2" s="58" t="s">
        <v>115</v>
      </c>
      <c r="H2" s="57" t="s">
        <v>116</v>
      </c>
      <c r="I2" s="57" t="s">
        <v>117</v>
      </c>
      <c r="J2" s="57" t="s">
        <v>118</v>
      </c>
      <c r="K2" s="57" t="s">
        <v>119</v>
      </c>
      <c r="L2" s="58" t="s">
        <v>120</v>
      </c>
      <c r="M2" s="58" t="s">
        <v>121</v>
      </c>
      <c r="N2" s="59" t="s">
        <v>122</v>
      </c>
      <c r="O2" s="59" t="s">
        <v>123</v>
      </c>
      <c r="P2" s="59" t="s">
        <v>124</v>
      </c>
      <c r="Q2" s="59" t="s">
        <v>125</v>
      </c>
      <c r="R2" s="59" t="s">
        <v>126</v>
      </c>
      <c r="S2" s="59" t="s">
        <v>127</v>
      </c>
      <c r="T2" s="59" t="s">
        <v>128</v>
      </c>
      <c r="U2" s="59" t="s">
        <v>129</v>
      </c>
      <c r="V2" s="57" t="s">
        <v>122</v>
      </c>
      <c r="W2" s="57" t="s">
        <v>123</v>
      </c>
      <c r="X2" s="58" t="s">
        <v>130</v>
      </c>
      <c r="Y2" s="58" t="s">
        <v>124</v>
      </c>
      <c r="Z2" s="58" t="s">
        <v>125</v>
      </c>
      <c r="AA2" s="57" t="s">
        <v>126</v>
      </c>
      <c r="AB2" s="57" t="s">
        <v>127</v>
      </c>
      <c r="AC2" s="57" t="s">
        <v>131</v>
      </c>
      <c r="AD2" s="57" t="s">
        <v>128</v>
      </c>
      <c r="AE2" s="58" t="s">
        <v>132</v>
      </c>
      <c r="AF2" s="58" t="s">
        <v>129</v>
      </c>
      <c r="AG2" s="57" t="s">
        <v>133</v>
      </c>
      <c r="AH2" s="60" t="s">
        <v>134</v>
      </c>
      <c r="AI2" s="60" t="s">
        <v>135</v>
      </c>
      <c r="AJ2" s="58" t="s">
        <v>136</v>
      </c>
      <c r="AK2" s="58" t="s">
        <v>137</v>
      </c>
      <c r="AL2" s="60" t="s">
        <v>138</v>
      </c>
      <c r="AM2" s="60" t="s">
        <v>139</v>
      </c>
      <c r="AN2" s="58" t="s">
        <v>140</v>
      </c>
      <c r="AO2" s="61" t="s">
        <v>141</v>
      </c>
      <c r="AP2" s="61" t="s">
        <v>142</v>
      </c>
      <c r="AQ2" s="61" t="s">
        <v>143</v>
      </c>
      <c r="AR2" s="61" t="s">
        <v>144</v>
      </c>
      <c r="AS2" s="60" t="s">
        <v>145</v>
      </c>
      <c r="AT2" s="60" t="s">
        <v>146</v>
      </c>
      <c r="AU2" s="61" t="s">
        <v>147</v>
      </c>
      <c r="AV2" s="57" t="s">
        <v>148</v>
      </c>
      <c r="AW2" s="59" t="s">
        <v>149</v>
      </c>
      <c r="AX2" s="57" t="s">
        <v>150</v>
      </c>
      <c r="AY2" s="58" t="s">
        <v>151</v>
      </c>
      <c r="AZ2" s="57" t="s">
        <v>152</v>
      </c>
      <c r="BA2" s="59" t="s">
        <v>153</v>
      </c>
      <c r="BB2" s="57" t="s">
        <v>153</v>
      </c>
      <c r="BC2" s="58" t="s">
        <v>154</v>
      </c>
      <c r="BD2" s="57" t="s">
        <v>155</v>
      </c>
      <c r="BE2" s="59" t="s">
        <v>156</v>
      </c>
      <c r="BF2" s="57" t="s">
        <v>156</v>
      </c>
      <c r="BG2" s="58" t="s">
        <v>157</v>
      </c>
      <c r="BH2" s="57" t="s">
        <v>158</v>
      </c>
      <c r="BI2" s="59" t="s">
        <v>159</v>
      </c>
      <c r="BJ2" s="57" t="s">
        <v>159</v>
      </c>
      <c r="BK2" s="58" t="s">
        <v>160</v>
      </c>
      <c r="BL2" s="60" t="s">
        <v>161</v>
      </c>
      <c r="BM2" s="57" t="s">
        <v>162</v>
      </c>
      <c r="BN2" s="59" t="s">
        <v>163</v>
      </c>
      <c r="BO2" s="57" t="s">
        <v>163</v>
      </c>
      <c r="BP2" s="57" t="s">
        <v>164</v>
      </c>
      <c r="BQ2" s="57" t="s">
        <v>165</v>
      </c>
      <c r="BR2" s="59" t="s">
        <v>166</v>
      </c>
      <c r="BS2" s="57" t="s">
        <v>167</v>
      </c>
      <c r="BT2" s="57" t="s">
        <v>166</v>
      </c>
      <c r="BU2" s="58" t="s">
        <v>168</v>
      </c>
      <c r="BV2" s="57" t="s">
        <v>169</v>
      </c>
      <c r="BW2" s="59" t="s">
        <v>170</v>
      </c>
      <c r="BX2" s="57" t="s">
        <v>170</v>
      </c>
      <c r="BY2" s="58" t="s">
        <v>171</v>
      </c>
      <c r="BZ2" s="57" t="s">
        <v>172</v>
      </c>
      <c r="CA2" s="59" t="s">
        <v>173</v>
      </c>
      <c r="CB2" s="57" t="s">
        <v>173</v>
      </c>
      <c r="CC2" s="58" t="s">
        <v>174</v>
      </c>
      <c r="CD2" s="57" t="s">
        <v>175</v>
      </c>
      <c r="CE2" s="59" t="s">
        <v>176</v>
      </c>
      <c r="CF2" s="57" t="s">
        <v>176</v>
      </c>
      <c r="CG2" s="58" t="s">
        <v>177</v>
      </c>
      <c r="CH2" s="60" t="s">
        <v>178</v>
      </c>
      <c r="CI2" s="57" t="s">
        <v>179</v>
      </c>
      <c r="CJ2" s="57" t="s">
        <v>180</v>
      </c>
      <c r="CK2" s="57" t="s">
        <v>181</v>
      </c>
      <c r="CL2" s="62" t="s">
        <v>182</v>
      </c>
      <c r="CM2" s="57" t="s">
        <v>183</v>
      </c>
      <c r="CN2" s="57" t="s">
        <v>184</v>
      </c>
      <c r="CO2" s="57" t="s">
        <v>185</v>
      </c>
      <c r="CP2" s="57" t="s">
        <v>186</v>
      </c>
      <c r="CQ2" s="62" t="s">
        <v>187</v>
      </c>
      <c r="CR2" s="60" t="s">
        <v>188</v>
      </c>
      <c r="CS2" s="57" t="s">
        <v>189</v>
      </c>
      <c r="CT2" s="57" t="s">
        <v>190</v>
      </c>
      <c r="CU2" s="58" t="s">
        <v>187</v>
      </c>
      <c r="CV2" s="57" t="s">
        <v>191</v>
      </c>
      <c r="CW2" s="58" t="s">
        <v>182</v>
      </c>
      <c r="CX2" s="59" t="s">
        <v>192</v>
      </c>
      <c r="CY2" s="57" t="s">
        <v>193</v>
      </c>
      <c r="CZ2" s="57" t="s">
        <v>194</v>
      </c>
      <c r="DA2" s="58" t="s">
        <v>195</v>
      </c>
      <c r="DB2" s="60" t="s">
        <v>196</v>
      </c>
      <c r="DC2" s="61" t="s">
        <v>197</v>
      </c>
      <c r="DD2" s="63" t="s">
        <v>198</v>
      </c>
      <c r="DE2" s="61" t="s">
        <v>77</v>
      </c>
      <c r="DF2" s="58" t="s">
        <v>199</v>
      </c>
      <c r="DG2" s="58" t="s">
        <v>200</v>
      </c>
      <c r="DH2" s="61" t="s">
        <v>78</v>
      </c>
      <c r="DI2" s="63" t="s">
        <v>201</v>
      </c>
    </row>
    <row r="3" s="77" customFormat="true" ht="15" hidden="false" customHeight="true" outlineLevel="0" collapsed="false">
      <c r="A3" s="64"/>
      <c r="B3" s="65" t="s">
        <v>202</v>
      </c>
      <c r="C3" s="66" t="n">
        <v>5</v>
      </c>
      <c r="D3" s="66" t="n">
        <v>4</v>
      </c>
      <c r="E3" s="66"/>
      <c r="F3" s="66" t="n">
        <v>6</v>
      </c>
      <c r="G3" s="66" t="n">
        <v>4</v>
      </c>
      <c r="H3" s="66" t="n">
        <v>6</v>
      </c>
      <c r="I3" s="66" t="n">
        <v>5</v>
      </c>
      <c r="J3" s="66"/>
      <c r="K3" s="66" t="n">
        <v>6</v>
      </c>
      <c r="L3" s="66"/>
      <c r="M3" s="66" t="n">
        <v>5</v>
      </c>
      <c r="N3" s="67"/>
      <c r="O3" s="67"/>
      <c r="P3" s="67"/>
      <c r="Q3" s="67"/>
      <c r="R3" s="67"/>
      <c r="S3" s="67"/>
      <c r="T3" s="67"/>
      <c r="U3" s="68"/>
      <c r="V3" s="69" t="n">
        <v>0.002</v>
      </c>
      <c r="W3" s="69" t="n">
        <v>0.001</v>
      </c>
      <c r="X3" s="70"/>
      <c r="Y3" s="71" t="n">
        <v>0.015</v>
      </c>
      <c r="Z3" s="72" t="n">
        <v>-4</v>
      </c>
      <c r="AA3" s="71" t="n">
        <v>0.018</v>
      </c>
      <c r="AB3" s="71" t="n">
        <v>0.005</v>
      </c>
      <c r="AC3" s="71"/>
      <c r="AD3" s="71" t="n">
        <v>0.01</v>
      </c>
      <c r="AE3" s="71"/>
      <c r="AF3" s="71" t="n">
        <v>0.03</v>
      </c>
      <c r="AG3" s="73" t="n">
        <v>0.3</v>
      </c>
      <c r="AH3" s="70"/>
      <c r="AI3" s="70"/>
      <c r="AJ3" s="70"/>
      <c r="AK3" s="70"/>
      <c r="AL3" s="70"/>
      <c r="AM3" s="70"/>
      <c r="AN3" s="70"/>
      <c r="AO3" s="70"/>
      <c r="AP3" s="70"/>
      <c r="AQ3" s="70"/>
      <c r="AR3" s="70"/>
      <c r="AS3" s="70"/>
      <c r="AT3" s="73" t="n">
        <v>0.3</v>
      </c>
      <c r="AU3" s="73"/>
      <c r="AV3" s="74" t="n">
        <v>8</v>
      </c>
      <c r="AW3" s="67"/>
      <c r="AX3" s="71" t="n">
        <v>0.9</v>
      </c>
      <c r="AY3" s="74"/>
      <c r="AZ3" s="74" t="n">
        <v>7</v>
      </c>
      <c r="BA3" s="67"/>
      <c r="BB3" s="71" t="n">
        <v>0.05</v>
      </c>
      <c r="BC3" s="74"/>
      <c r="BD3" s="74" t="n">
        <v>7</v>
      </c>
      <c r="BE3" s="67"/>
      <c r="BF3" s="71" t="n">
        <v>0.1</v>
      </c>
      <c r="BG3" s="74"/>
      <c r="BH3" s="74" t="n">
        <v>7</v>
      </c>
      <c r="BI3" s="67"/>
      <c r="BJ3" s="71" t="n">
        <v>0.1</v>
      </c>
      <c r="BK3" s="74"/>
      <c r="BL3" s="70"/>
      <c r="BM3" s="74" t="n">
        <v>8</v>
      </c>
      <c r="BN3" s="67"/>
      <c r="BO3" s="70" t="n">
        <v>1</v>
      </c>
      <c r="BP3" s="74"/>
      <c r="BQ3" s="74" t="n">
        <v>8</v>
      </c>
      <c r="BR3" s="67"/>
      <c r="BS3" s="70" t="n">
        <v>1</v>
      </c>
      <c r="BT3" s="70"/>
      <c r="BU3" s="70"/>
      <c r="BV3" s="74" t="n">
        <v>8</v>
      </c>
      <c r="BW3" s="67"/>
      <c r="BX3" s="70" t="n">
        <v>0.9</v>
      </c>
      <c r="BY3" s="74"/>
      <c r="BZ3" s="74" t="n">
        <v>8</v>
      </c>
      <c r="CA3" s="67"/>
      <c r="CB3" s="70" t="n">
        <v>1</v>
      </c>
      <c r="CC3" s="74"/>
      <c r="CD3" s="74" t="n">
        <v>8</v>
      </c>
      <c r="CE3" s="67"/>
      <c r="CF3" s="70" t="n">
        <v>1</v>
      </c>
      <c r="CG3" s="74"/>
      <c r="CH3" s="70"/>
      <c r="CI3" s="75" t="n">
        <v>100</v>
      </c>
      <c r="CJ3" s="75" t="n">
        <v>100</v>
      </c>
      <c r="CK3" s="75" t="n">
        <v>100</v>
      </c>
      <c r="CL3" s="75"/>
      <c r="CM3" s="75" t="n">
        <v>3</v>
      </c>
      <c r="CN3" s="75" t="n">
        <v>5</v>
      </c>
      <c r="CO3" s="75" t="n">
        <v>100</v>
      </c>
      <c r="CP3" s="75" t="n">
        <v>6</v>
      </c>
      <c r="CQ3" s="75"/>
      <c r="CR3" s="75"/>
      <c r="CS3" s="75" t="n">
        <v>90</v>
      </c>
      <c r="CT3" s="75" t="n">
        <v>20</v>
      </c>
      <c r="CU3" s="75"/>
      <c r="CV3" s="75" t="n">
        <v>30</v>
      </c>
      <c r="CW3" s="75"/>
      <c r="CX3" s="67"/>
      <c r="CY3" s="71" t="n">
        <v>0.001</v>
      </c>
      <c r="CZ3" s="75" t="n">
        <v>100</v>
      </c>
      <c r="DA3" s="75"/>
      <c r="DB3" s="75"/>
      <c r="DC3" s="75"/>
      <c r="DD3" s="75"/>
      <c r="DE3" s="75" t="n">
        <v>0.95</v>
      </c>
      <c r="DF3" s="75"/>
      <c r="DG3" s="75"/>
      <c r="DH3" s="75"/>
      <c r="DI3" s="75"/>
      <c r="DJ3" s="76"/>
      <c r="DK3" s="1"/>
    </row>
    <row r="4" s="77" customFormat="true" ht="14.5" hidden="false" customHeight="false" outlineLevel="0" collapsed="false">
      <c r="A4" s="64"/>
      <c r="B4" s="65" t="s">
        <v>203</v>
      </c>
      <c r="C4" s="78" t="n">
        <v>1</v>
      </c>
      <c r="D4" s="78" t="n">
        <v>1</v>
      </c>
      <c r="E4" s="78"/>
      <c r="F4" s="78" t="n">
        <v>2</v>
      </c>
      <c r="G4" s="78" t="n">
        <v>-2</v>
      </c>
      <c r="H4" s="78" t="n">
        <v>2</v>
      </c>
      <c r="I4" s="78" t="n">
        <v>-2</v>
      </c>
      <c r="J4" s="78"/>
      <c r="K4" s="78" t="n">
        <v>1</v>
      </c>
      <c r="L4" s="78"/>
      <c r="M4" s="78" t="n">
        <v>1</v>
      </c>
      <c r="N4" s="79"/>
      <c r="O4" s="79"/>
      <c r="P4" s="79"/>
      <c r="Q4" s="79"/>
      <c r="R4" s="79"/>
      <c r="S4" s="79"/>
      <c r="T4" s="79"/>
      <c r="U4" s="80"/>
      <c r="V4" s="81" t="n">
        <v>0</v>
      </c>
      <c r="W4" s="81" t="n">
        <v>0</v>
      </c>
      <c r="X4" s="81"/>
      <c r="Y4" s="82" t="n">
        <v>0</v>
      </c>
      <c r="Z4" s="83" t="n">
        <v>-8.5</v>
      </c>
      <c r="AA4" s="82" t="n">
        <v>0</v>
      </c>
      <c r="AB4" s="82" t="n">
        <v>0</v>
      </c>
      <c r="AC4" s="82"/>
      <c r="AD4" s="82" t="n">
        <v>0</v>
      </c>
      <c r="AE4" s="82"/>
      <c r="AF4" s="82" t="n">
        <v>0</v>
      </c>
      <c r="AG4" s="84" t="n">
        <v>0</v>
      </c>
      <c r="AH4" s="81"/>
      <c r="AI4" s="81"/>
      <c r="AJ4" s="81"/>
      <c r="AK4" s="81"/>
      <c r="AL4" s="81"/>
      <c r="AM4" s="81"/>
      <c r="AN4" s="81"/>
      <c r="AO4" s="81"/>
      <c r="AP4" s="81"/>
      <c r="AQ4" s="81"/>
      <c r="AR4" s="81"/>
      <c r="AS4" s="81"/>
      <c r="AT4" s="84" t="n">
        <v>0</v>
      </c>
      <c r="AU4" s="84"/>
      <c r="AV4" s="85" t="n">
        <v>1</v>
      </c>
      <c r="AW4" s="79"/>
      <c r="AX4" s="82" t="n">
        <v>0</v>
      </c>
      <c r="AY4" s="85"/>
      <c r="AZ4" s="85" t="n">
        <v>1</v>
      </c>
      <c r="BA4" s="79"/>
      <c r="BB4" s="82" t="n">
        <v>0</v>
      </c>
      <c r="BC4" s="85"/>
      <c r="BD4" s="85" t="n">
        <v>1</v>
      </c>
      <c r="BE4" s="79"/>
      <c r="BF4" s="82" t="n">
        <v>0</v>
      </c>
      <c r="BG4" s="85"/>
      <c r="BH4" s="85" t="n">
        <v>1</v>
      </c>
      <c r="BI4" s="79"/>
      <c r="BJ4" s="82" t="n">
        <v>0</v>
      </c>
      <c r="BK4" s="85"/>
      <c r="BL4" s="81"/>
      <c r="BM4" s="85" t="n">
        <v>1</v>
      </c>
      <c r="BN4" s="79"/>
      <c r="BO4" s="81" t="n">
        <v>0</v>
      </c>
      <c r="BP4" s="85"/>
      <c r="BQ4" s="85" t="n">
        <v>1</v>
      </c>
      <c r="BR4" s="79"/>
      <c r="BS4" s="81" t="n">
        <v>0</v>
      </c>
      <c r="BT4" s="81"/>
      <c r="BU4" s="81"/>
      <c r="BV4" s="85" t="n">
        <v>1</v>
      </c>
      <c r="BW4" s="79"/>
      <c r="BX4" s="81" t="n">
        <v>0</v>
      </c>
      <c r="BY4" s="85"/>
      <c r="BZ4" s="85" t="n">
        <v>1</v>
      </c>
      <c r="CA4" s="79"/>
      <c r="CB4" s="81" t="n">
        <v>0</v>
      </c>
      <c r="CC4" s="85"/>
      <c r="CD4" s="85" t="n">
        <v>1</v>
      </c>
      <c r="CE4" s="79"/>
      <c r="CF4" s="81" t="n">
        <v>0</v>
      </c>
      <c r="CG4" s="85"/>
      <c r="CH4" s="81"/>
      <c r="CI4" s="86" t="n">
        <v>10</v>
      </c>
      <c r="CJ4" s="86" t="n">
        <v>40</v>
      </c>
      <c r="CK4" s="86" t="n">
        <v>0</v>
      </c>
      <c r="CL4" s="86"/>
      <c r="CM4" s="86" t="n">
        <v>0</v>
      </c>
      <c r="CN4" s="86" t="n">
        <v>0</v>
      </c>
      <c r="CO4" s="86" t="n">
        <v>0</v>
      </c>
      <c r="CP4" s="86" t="n">
        <v>2</v>
      </c>
      <c r="CQ4" s="86"/>
      <c r="CR4" s="86"/>
      <c r="CS4" s="86" t="n">
        <v>0</v>
      </c>
      <c r="CT4" s="86" t="n">
        <v>5</v>
      </c>
      <c r="CU4" s="86"/>
      <c r="CV4" s="86" t="n">
        <v>0</v>
      </c>
      <c r="CW4" s="86"/>
      <c r="CX4" s="79"/>
      <c r="CY4" s="82" t="n">
        <v>0</v>
      </c>
      <c r="CZ4" s="86" t="n">
        <v>0</v>
      </c>
      <c r="DA4" s="86"/>
      <c r="DB4" s="86"/>
      <c r="DC4" s="86"/>
      <c r="DD4" s="86"/>
      <c r="DE4" s="86" t="n">
        <v>0</v>
      </c>
      <c r="DF4" s="86"/>
      <c r="DG4" s="86"/>
      <c r="DH4" s="86"/>
      <c r="DI4" s="86"/>
      <c r="DJ4" s="76"/>
      <c r="DK4" s="1"/>
    </row>
    <row r="5" s="77" customFormat="true" ht="14.5" hidden="false" customHeight="false" outlineLevel="0" collapsed="false">
      <c r="A5" s="87" t="s">
        <v>62</v>
      </c>
      <c r="B5" s="88" t="s">
        <v>204</v>
      </c>
      <c r="C5" s="89"/>
      <c r="D5" s="89"/>
      <c r="E5" s="89"/>
      <c r="F5" s="89"/>
      <c r="G5" s="89"/>
      <c r="H5" s="89"/>
      <c r="I5" s="89"/>
      <c r="J5" s="89"/>
      <c r="K5" s="89"/>
      <c r="L5" s="89"/>
      <c r="M5" s="89"/>
      <c r="N5" s="90"/>
      <c r="O5" s="90"/>
      <c r="P5" s="90"/>
      <c r="Q5" s="90"/>
      <c r="R5" s="90"/>
      <c r="S5" s="90"/>
      <c r="T5" s="90"/>
      <c r="U5" s="91"/>
      <c r="V5" s="92"/>
      <c r="W5" s="92"/>
      <c r="X5" s="92"/>
      <c r="Y5" s="93"/>
      <c r="Z5" s="94"/>
      <c r="AA5" s="93"/>
      <c r="AB5" s="93"/>
      <c r="AC5" s="93"/>
      <c r="AD5" s="93"/>
      <c r="AE5" s="93"/>
      <c r="AF5" s="93"/>
      <c r="AG5" s="95"/>
      <c r="AH5" s="92"/>
      <c r="AI5" s="92"/>
      <c r="AJ5" s="92"/>
      <c r="AK5" s="92"/>
      <c r="AL5" s="92"/>
      <c r="AM5" s="92"/>
      <c r="AN5" s="92"/>
      <c r="AO5" s="92"/>
      <c r="AP5" s="92"/>
      <c r="AQ5" s="92"/>
      <c r="AR5" s="92"/>
      <c r="AS5" s="92"/>
      <c r="AT5" s="95"/>
      <c r="AU5" s="95"/>
      <c r="AV5" s="96"/>
      <c r="AW5" s="90"/>
      <c r="AX5" s="93"/>
      <c r="AY5" s="96"/>
      <c r="AZ5" s="96"/>
      <c r="BA5" s="90"/>
      <c r="BB5" s="93"/>
      <c r="BC5" s="96"/>
      <c r="BD5" s="96"/>
      <c r="BE5" s="90"/>
      <c r="BF5" s="93"/>
      <c r="BG5" s="96"/>
      <c r="BH5" s="96"/>
      <c r="BI5" s="90"/>
      <c r="BJ5" s="93"/>
      <c r="BK5" s="96"/>
      <c r="BL5" s="92"/>
      <c r="BM5" s="96"/>
      <c r="BN5" s="90"/>
      <c r="BO5" s="92"/>
      <c r="BP5" s="96"/>
      <c r="BQ5" s="96"/>
      <c r="BR5" s="90"/>
      <c r="BS5" s="92"/>
      <c r="BT5" s="92"/>
      <c r="BU5" s="92"/>
      <c r="BV5" s="96"/>
      <c r="BW5" s="90"/>
      <c r="BX5" s="92"/>
      <c r="BY5" s="96"/>
      <c r="BZ5" s="96"/>
      <c r="CA5" s="90"/>
      <c r="CB5" s="92"/>
      <c r="CC5" s="96"/>
      <c r="CD5" s="96"/>
      <c r="CE5" s="90"/>
      <c r="CF5" s="92"/>
      <c r="CG5" s="96"/>
      <c r="CH5" s="92"/>
      <c r="CI5" s="97"/>
      <c r="CJ5" s="97"/>
      <c r="CK5" s="97"/>
      <c r="CL5" s="97"/>
      <c r="CM5" s="97"/>
      <c r="CN5" s="97"/>
      <c r="CO5" s="97"/>
      <c r="CP5" s="97"/>
      <c r="CQ5" s="97"/>
      <c r="CR5" s="97"/>
      <c r="CS5" s="97"/>
      <c r="CT5" s="97"/>
      <c r="CU5" s="97"/>
      <c r="CV5" s="97"/>
      <c r="CW5" s="97"/>
      <c r="CX5" s="90"/>
      <c r="CY5" s="93"/>
      <c r="CZ5" s="97"/>
      <c r="DA5" s="97"/>
      <c r="DB5" s="97"/>
      <c r="DC5" s="97"/>
      <c r="DD5" s="97"/>
      <c r="DE5" s="97"/>
      <c r="DF5" s="97"/>
      <c r="DG5" s="97"/>
      <c r="DH5" s="97"/>
      <c r="DI5" s="97"/>
      <c r="DJ5" s="76"/>
      <c r="DK5" s="1"/>
    </row>
    <row r="6" customFormat="false" ht="14.5" hidden="false" customHeight="false" outlineLevel="0" collapsed="false">
      <c r="A6" s="98" t="str">
        <f aca="false">'Indicator Data'!A6</f>
        <v>Afghanistan</v>
      </c>
      <c r="B6" s="99" t="str">
        <f aca="false">'Indicator Data'!B6</f>
        <v>AFG</v>
      </c>
      <c r="C6" s="100" t="n">
        <f aca="false">ROUND(IF('Indicator Data'!C6=0,0.1,IF(LOG('Indicator Data'!C6)&gt;C$3,10,IF(LOG('Indicator Data'!C6)&lt;C$4,0,10-(C$3-LOG('Indicator Data'!C6))/(C$3-C$4)*10))),1)</f>
        <v>9.5</v>
      </c>
      <c r="D6" s="101" t="n">
        <f aca="false">ROUND(IF('Indicator Data'!D6=0,0.1,IF(LOG('Indicator Data'!D6)&gt;D$3,10,IF(LOG('Indicator Data'!D6)&lt;D$4,0,10-(D$3-LOG('Indicator Data'!D6))/(D$3-D$4)*10))),1)</f>
        <v>10</v>
      </c>
      <c r="E6" s="102" t="n">
        <f aca="false">ROUND((10-GEOMEAN(((10-C6)/10*9+1),((10-D6)/10*9+1)))/9*10,1)</f>
        <v>9.8</v>
      </c>
      <c r="F6" s="102" t="n">
        <f aca="false">IF('Indicator Data'!E6="No data",0.1,(ROUND(IF('Indicator Data'!E6=0,0,IF(LOG('Indicator Data'!E6)&gt;F$3,10,IF(LOG('Indicator Data'!E6)&lt;F$4,0,10-(F$3-LOG('Indicator Data'!E6))/(F$3-F$4)*10))),1)))</f>
        <v>8.5</v>
      </c>
      <c r="G6" s="102" t="n">
        <f aca="false">ROUND(IF('Indicator Data'!F6=0,0,IF(LOG('Indicator Data'!F6)&gt;G$3,10,IF(LOG('Indicator Data'!F6)&lt;G$4,0,10-(G$3-LOG('Indicator Data'!F6))/(G$3-G$4)*10))),1)</f>
        <v>0</v>
      </c>
      <c r="H6" s="101" t="n">
        <f aca="false">ROUND(IF('Indicator Data'!G6=0,0,IF(LOG('Indicator Data'!G6)&gt;H$3,10,IF(LOG('Indicator Data'!G6)&lt;H$4,0,10-(H$3-LOG('Indicator Data'!G6))/(H$3-H$4)*10))),1)</f>
        <v>0</v>
      </c>
      <c r="I6" s="101" t="n">
        <f aca="false">ROUND(IF('Indicator Data'!H6=0,0,IF(LOG('Indicator Data'!H6)&gt;I$3,10,IF(LOG('Indicator Data'!H6)&lt;I$4,0,10-(I$3-LOG('Indicator Data'!H6))/(I$3-I$4)*10))),1)</f>
        <v>0</v>
      </c>
      <c r="J6" s="101" t="n">
        <f aca="false">ROUND((10-GEOMEAN(((10-H6)/10*9+1),((10-I6)/10*9+1)))/9*10,1)</f>
        <v>0</v>
      </c>
      <c r="K6" s="101" t="n">
        <f aca="false">ROUND(IF('Indicator Data'!I6=0,0,IF(LOG('Indicator Data'!I6)&gt;K$3,10,IF(LOG('Indicator Data'!I6)&lt;K$4,0,10-(K$3-LOG('Indicator Data'!I6))/(K$3-K$4)*10))),1)</f>
        <v>0</v>
      </c>
      <c r="L6" s="102" t="n">
        <f aca="false">ROUND((10-GEOMEAN(((10-J6)/10*9+1),((10-K6)/10*9+1)))/9*10,1)</f>
        <v>0</v>
      </c>
      <c r="M6" s="102" t="n">
        <f aca="false">ROUND(IF('Indicator Data'!J6=0,0,IF(LOG('Indicator Data'!J6)&gt;M$3,10,IF(LOG('Indicator Data'!J6)&lt;M$4,0,10-(M$3-LOG('Indicator Data'!J6))/(M$3-M$4)*10))),1)</f>
        <v>10</v>
      </c>
      <c r="N6" s="103" t="n">
        <f aca="false">'Indicator Data'!C6/'Indicator Data'!$CA6</f>
        <v>0.0019223053423479</v>
      </c>
      <c r="O6" s="103" t="n">
        <f aca="false">'Indicator Data'!D6/'Indicator Data'!$CA6</f>
        <v>0.000929837702958399</v>
      </c>
      <c r="P6" s="103" t="n">
        <f aca="false">IF(F6=0.1,"x",'Indicator Data'!E6/'Indicator Data'!$CA6)</f>
        <v>0.00775265668103912</v>
      </c>
      <c r="Q6" s="103" t="n">
        <f aca="false">'Indicator Data'!F6/'Indicator Data'!$CA6</f>
        <v>0</v>
      </c>
      <c r="R6" s="103" t="n">
        <f aca="false">'Indicator Data'!G6/'Indicator Data'!$CA6</f>
        <v>0</v>
      </c>
      <c r="S6" s="103" t="n">
        <f aca="false">'Indicator Data'!H6/'Indicator Data'!$CA6</f>
        <v>0</v>
      </c>
      <c r="T6" s="103" t="n">
        <f aca="false">'Indicator Data'!I6/'Indicator Data'!$CA6</f>
        <v>0</v>
      </c>
      <c r="U6" s="103" t="n">
        <f aca="false">'Indicator Data'!J6/'Indicator Data'!$CA6</f>
        <v>0.0272482077998764</v>
      </c>
      <c r="V6" s="101" t="n">
        <f aca="false">ROUND(IF(N6&gt;V$3,10,IF(N6&lt;V$4,0,10-(V$3-N6)/(V$3-V$4)*10)),1)</f>
        <v>9.6</v>
      </c>
      <c r="W6" s="101" t="n">
        <f aca="false">ROUND(IF(O6&gt;W$3,10,IF(O6&lt;W$4,0,10-(W$3-O6)/(W$3-W$4)*10)),1)</f>
        <v>9.3</v>
      </c>
      <c r="X6" s="102" t="n">
        <f aca="false">ROUND(((10-GEOMEAN(((10-V6)/10*9+1),((10-W6)/10*9+1)))/9*10),1)</f>
        <v>9.5</v>
      </c>
      <c r="Y6" s="102" t="n">
        <f aca="false">IF(P6="x",0.1,ROUND(IF(P6&gt;Y$3,10,IF(P6&lt;Y$4,0,10-(Y$3-P6)/(Y$3-Y$4)*10)),1))</f>
        <v>5.2</v>
      </c>
      <c r="Z6" s="102" t="n">
        <f aca="false">ROUND(IF(Q6=0,0,IF(LOG(Q6)&gt;Z$3,10,IF(LOG(Q6)&lt;=Z$4,0,10-(Z$3-LOG(Q6))/(Z$3-Z$4)*10))),1)</f>
        <v>0</v>
      </c>
      <c r="AA6" s="101" t="n">
        <f aca="false">ROUND(IF(R6&gt;AA$3,10,IF(R6&lt;AA$4,0,10-(AA$3-R6)/(AA$3-AA$4)*10)),1)</f>
        <v>0</v>
      </c>
      <c r="AB6" s="101" t="n">
        <f aca="false">ROUND(IF(S6&gt;AB$3,10,IF(S6&lt;AB$4,0,10-(AB$3-S6)/(AB$3-AB$4)*10)),1)</f>
        <v>0</v>
      </c>
      <c r="AC6" s="101" t="n">
        <f aca="false">ROUND(((10-GEOMEAN(((10-AA6)/10*9+1),((10-AB6)/10*9+1)))/9*10),1)</f>
        <v>0</v>
      </c>
      <c r="AD6" s="101" t="n">
        <f aca="false">ROUND(IF(T6=0,0,IF(T6&gt;AD$3,10,IF(T6&lt;=AD$4,0,10-(AD$3-T6)/(AD$3-AD$4)*10))),1)</f>
        <v>0</v>
      </c>
      <c r="AE6" s="102" t="n">
        <f aca="false">ROUND((10-GEOMEAN(((10-AC6)/10*9+1),((10-AD6)/10*9+1)))/9*10,1)</f>
        <v>0</v>
      </c>
      <c r="AF6" s="102" t="n">
        <f aca="false">ROUND(IF(U6&gt;AF$3,10,IF(U6&lt;AF$4,0,10-(AF$3-U6)/(AF$3-AF$4)*10)),1)</f>
        <v>9.1</v>
      </c>
      <c r="AG6" s="101" t="n">
        <f aca="false">ROUND(IF('Indicator Data'!K6=0,0,IF('Indicator Data'!K6&gt;AG$3,10,IF('Indicator Data'!K6&lt;AG$4,0,10-(AG$3-'Indicator Data'!K6)/(AG$3-AG$4)*10))),1)</f>
        <v>5.7</v>
      </c>
      <c r="AH6" s="104" t="n">
        <f aca="false">ROUND(AVERAGE(C6,V6),1)</f>
        <v>9.6</v>
      </c>
      <c r="AI6" s="104" t="n">
        <f aca="false">ROUND(AVERAGE(D6,W6),1)</f>
        <v>9.7</v>
      </c>
      <c r="AJ6" s="102" t="n">
        <f aca="false">ROUND(AVERAGE(AA6,H6),1)</f>
        <v>0</v>
      </c>
      <c r="AK6" s="102" t="n">
        <f aca="false">ROUND(AVERAGE(AB6,I6),1)</f>
        <v>0</v>
      </c>
      <c r="AL6" s="104" t="n">
        <f aca="false">ROUND((10-GEOMEAN(((10-AJ6)/10*9+1),((10-AK6)/10*9+1)))/9*10,1)</f>
        <v>0</v>
      </c>
      <c r="AM6" s="104" t="n">
        <f aca="false">ROUND(AVERAGE(AD6,K6),1)</f>
        <v>0</v>
      </c>
      <c r="AN6" s="102" t="n">
        <f aca="false">ROUND((10-GEOMEAN(((10-M6)/10*9+1),((10-AF6)/10*9+1)))/9*10,1)</f>
        <v>9.6</v>
      </c>
      <c r="AO6" s="105" t="n">
        <f aca="false">ROUND((10-GEOMEAN(((10-E6)/10*9+1),((10-X6)/10*9+1)))/9*10,1)</f>
        <v>9.7</v>
      </c>
      <c r="AP6" s="105" t="n">
        <f aca="false">IF(AND(Y6="x",F6="x"),"x",ROUND((10-GEOMEAN(((10-F6)/10*9+1),((10-Y6)/10*9+1)))/9*10,1))</f>
        <v>7.2</v>
      </c>
      <c r="AQ6" s="105" t="n">
        <f aca="false">ROUND((10-GEOMEAN(((10-G6)/10*9+1),((10-Z6)/10*9+1)))/9*10,1)</f>
        <v>0</v>
      </c>
      <c r="AR6" s="105" t="n">
        <f aca="false">ROUND((10-GEOMEAN(((10-L6)/10*9+1),((10-AE6)/10*9+1)))/9*10,1)</f>
        <v>0</v>
      </c>
      <c r="AS6" s="104" t="n">
        <f aca="false">ROUND(AVERAGE(AG6,AN6),1)</f>
        <v>7.7</v>
      </c>
      <c r="AT6" s="104" t="n">
        <f aca="false">IF('Indicator Data'!L6="No data","x",IF('Indicator Data'!CB6&lt;1000,"x",ROUND((IF('Indicator Data'!L6&gt;AT$3,10,IF('Indicator Data'!L6&lt;AT$4,0,10-(AT$3-'Indicator Data'!L6)/(AT$3-AT$4)*10))),1)))</f>
        <v>10</v>
      </c>
      <c r="AU6" s="105" t="n">
        <f aca="false">ROUND(AVERAGE(AS6,AT6),1)</f>
        <v>8.9</v>
      </c>
      <c r="AV6" s="106" t="n">
        <f aca="false">IF('Indicator Data'!M6="No data","x",ROUND(IF('Indicator Data'!M6=0,0,IF(LOG('Indicator Data'!M6)&gt;AV$3,10,IF(LOG('Indicator Data'!M6)&lt;AV$4,0,10-(AV$3-LOG('Indicator Data'!M6))/(AV$3-AV$4)*10))),1))</f>
        <v>9.1</v>
      </c>
      <c r="AW6" s="103" t="n">
        <f aca="false">IF(AV6="x","x",'Indicator Data'!M6/'Indicator Data'!$CA6)</f>
        <v>0.665668549847921</v>
      </c>
      <c r="AX6" s="106" t="n">
        <f aca="false">IF(AV6="x","x",ROUND(IF(AW6&gt;AX$3,10,IF(AW6&lt;AX$4,0,10-(AX$3-AW6)/(AX$3-AX$4)*10)),1))</f>
        <v>7.4</v>
      </c>
      <c r="AY6" s="102" t="n">
        <f aca="false">IF(AND(AV6="x",AX6="x"),"x",ROUND((10-GEOMEAN(((10-AV6)/10*9+1),((10-AX6)/10*9+1)))/9*10,1))</f>
        <v>8.4</v>
      </c>
      <c r="AZ6" s="106" t="str">
        <f aca="false">IF('Indicator Data'!N6="No data","x",ROUND(IF('Indicator Data'!N6=0,0,IF(LOG('Indicator Data'!N6)&gt;AZ$3,10,IF(LOG('Indicator Data'!N6)&lt;AZ$4,0,10-(AZ$3-LOG('Indicator Data'!N6))/(AZ$3-AZ$4)*10))),1))</f>
        <v>x</v>
      </c>
      <c r="BA6" s="103" t="str">
        <f aca="false">IF(AZ6="x","x",'Indicator Data'!N6/'Indicator Data'!$CA6)</f>
        <v>x</v>
      </c>
      <c r="BB6" s="106" t="str">
        <f aca="false">IF(AZ6="x","x",ROUND(IF(BA6&gt;BB$3,10,IF(BA6&lt;BB$4,0,10-(BB$3-BA6)/(BB$3-BB$4)*10)),1))</f>
        <v>x</v>
      </c>
      <c r="BC6" s="102" t="str">
        <f aca="false">IF(AND(AZ6="x",BB6="x"),"x",ROUND((10-GEOMEAN(((10-AZ6)/10*9+1),((10-BB6)/10*9+1)))/9*10,1))</f>
        <v>x</v>
      </c>
      <c r="BD6" s="106" t="str">
        <f aca="false">IF('Indicator Data'!O6="No data","x",ROUND(IF('Indicator Data'!O6=0,0,IF(LOG('Indicator Data'!O6)&gt;BD$3,10,IF(LOG('Indicator Data'!O6)&lt;BD$4,0,10-(BD$3-LOG('Indicator Data'!O6))/(BD$3-BD$4)*10))),1))</f>
        <v>x</v>
      </c>
      <c r="BE6" s="103" t="str">
        <f aca="false">IF(BD6="x","x",'Indicator Data'!O6/'Indicator Data'!$CA6)</f>
        <v>x</v>
      </c>
      <c r="BF6" s="106" t="str">
        <f aca="false">IF(BD6="x","x",ROUND(IF(BE6&gt;BF$3,10,IF(BE6&lt;BF$4,0,10-(BF$3-BE6)/(BF$3-BF$4)*10)),1))</f>
        <v>x</v>
      </c>
      <c r="BG6" s="102" t="str">
        <f aca="false">IF(AND(BD6="x",BF6="x"),"x",ROUND((10-GEOMEAN(((10-BD6)/10*9+1),((10-BF6)/10*9+1)))/9*10,1))</f>
        <v>x</v>
      </c>
      <c r="BH6" s="106" t="str">
        <f aca="false">IF('Indicator Data'!P6="No data","x",ROUND(IF('Indicator Data'!P6=0,0,IF(LOG('Indicator Data'!P6)&gt;BH$3,10,IF(LOG('Indicator Data'!P6)&lt;BH$4,0,10-(BH$3-LOG('Indicator Data'!P6))/(BH$3-BH$4)*10))),1))</f>
        <v>x</v>
      </c>
      <c r="BI6" s="103" t="str">
        <f aca="false">IF(BH6="x","x",'Indicator Data'!P6/'Indicator Data'!$CA6)</f>
        <v>x</v>
      </c>
      <c r="BJ6" s="106" t="str">
        <f aca="false">IF(BH6="x","x",ROUND(IF(BI6&gt;BJ$3,10,IF(BI6&lt;BJ$4,0,10-(BJ$3-BI6)/(BJ$3-BJ$4)*10)),1))</f>
        <v>x</v>
      </c>
      <c r="BK6" s="102" t="str">
        <f aca="false">IF(AND(BH6="x",BJ6="x"),"x",ROUND((10-GEOMEAN(((10-BH6)/10*9+1),((10-BJ6)/10*9+1)))/9*10,1))</f>
        <v>x</v>
      </c>
      <c r="BL6" s="104" t="n">
        <f aca="false">IF(AND(BC6="x",BG6="x",BK6="x",AY6="x"),"x",IF(AND(BC6="x",BG6="x",BK6="x"),AY6,ROUND((10-GEOMEAN(((10-AY6)/10*9+1),((10-BC6)/10*9+1),((10-BG6)/10*9+1),((10-BK6)/10*9+1)))/9*10,1)))</f>
        <v>8.4</v>
      </c>
      <c r="BM6" s="106" t="n">
        <f aca="false">ROUND(IF('Indicator Data'!Q6=0,0,IF(LOG('Indicator Data'!Q6)&gt;BM$3,10,IF(LOG('Indicator Data'!Q6)&lt;BM$4,0,10-(BM$3-LOG('Indicator Data'!Q6))/(BM$3-BM$4)*10))),1)</f>
        <v>9.4</v>
      </c>
      <c r="BN6" s="107" t="n">
        <f aca="false">'Indicator Data'!R6</f>
        <v>0.892682135105133</v>
      </c>
      <c r="BO6" s="106" t="n">
        <f aca="false">ROUND(IF(BN6&gt;BO$3,10,IF(BN6&lt;BO$4,0,10-(BO$3-BN6)/(BO$3-BO$4)*10)),1)</f>
        <v>8.9</v>
      </c>
      <c r="BP6" s="106" t="n">
        <f aca="false">ROUND((10-GEOMEAN(((10-BO6)/10*9+1),((10-BM6)/10*9+1)))/9*10,1)</f>
        <v>9.2</v>
      </c>
      <c r="BQ6" s="106" t="n">
        <f aca="false">ROUND(IF('Indicator Data'!S6=0,0,IF(LOG('Indicator Data'!S6)&gt;BQ$3,10,IF(LOG('Indicator Data'!S6)&lt;BQ$4,0,10-(BQ$3-LOG('Indicator Data'!S6))/(BQ$3-BQ$4)*10))),1)</f>
        <v>9.3</v>
      </c>
      <c r="BR6" s="107" t="n">
        <f aca="false">'Indicator Data'!T6</f>
        <v>0.856652319431305</v>
      </c>
      <c r="BS6" s="106" t="n">
        <f aca="false">ROUND(IF(BR6&gt;BS$3,10,IF(BR6&lt;BS$4,0,10-(BS$3-BR6)/(BS$3-BS$4)*10)),1)</f>
        <v>8.6</v>
      </c>
      <c r="BT6" s="106" t="n">
        <f aca="false">ROUND((10-GEOMEAN(((10-BS6)/10*9+1),((10-BQ6)/10*9+1)))/9*10,1)</f>
        <v>9</v>
      </c>
      <c r="BU6" s="102" t="n">
        <f aca="false">ROUND((10-GEOMEAN(((10-BT6)/10*9+1),((10-BP6)/10*9+1)))/9*10,1)</f>
        <v>9.1</v>
      </c>
      <c r="BV6" s="106" t="n">
        <f aca="false">ROUND(IF('Indicator Data'!U6=0,0,IF(LOG('Indicator Data'!U6)&gt;BV$3,10,IF(LOG('Indicator Data'!U6)&lt;BV$4,0,10-(BV$3-LOG('Indicator Data'!U6))/(BV$3-BV$4)*10))),1)</f>
        <v>0</v>
      </c>
      <c r="BW6" s="103" t="n">
        <f aca="false">'Indicator Data'!U6/'Indicator Data'!$CA6</f>
        <v>0</v>
      </c>
      <c r="BX6" s="106" t="n">
        <f aca="false">ROUND(IF(BW6&gt;BX$3,10,IF(BW6&lt;BX$4,0,10-(BX$3-BW6)/(BX$3-BX$4)*10)),1)</f>
        <v>0</v>
      </c>
      <c r="BY6" s="102" t="n">
        <f aca="false">ROUND((10-GEOMEAN(((10-BV6)/10*9+1),((10-BX6)/10*9+1)))/9*10,1)</f>
        <v>0</v>
      </c>
      <c r="BZ6" s="106" t="n">
        <f aca="false">ROUND(IF('Indicator Data'!V6=0,0,IF(LOG('Indicator Data'!V6)&gt;BZ$3,10,IF(LOG('Indicator Data'!V6)&lt;BZ$4,0,10-(BZ$3-LOG('Indicator Data'!V6))/(BZ$3-BZ$4)*10))),1)</f>
        <v>8.4</v>
      </c>
      <c r="CA6" s="103" t="n">
        <f aca="false">IF('Indicator Data'!V6/'Indicator Data'!$CA6&gt;1,1,'Indicator Data'!V6/'Indicator Data'!$CA6)</f>
        <v>0.240714435091755</v>
      </c>
      <c r="CB6" s="106" t="n">
        <f aca="false">ROUND(IF(CA6&gt;CB$3,10,IF(CA6&lt;CB$4,0,10-(CB$3-CA6)/(CB$3-CB$4)*10)),1)</f>
        <v>2.4</v>
      </c>
      <c r="CC6" s="102" t="n">
        <f aca="false">ROUND((10-GEOMEAN(((10-BZ6)/10*9+1),((10-CB6)/10*9+1)))/9*10,1)</f>
        <v>6.3</v>
      </c>
      <c r="CD6" s="106" t="n">
        <f aca="false">ROUND(IF('Indicator Data'!W6=0,0,IF(LOG('Indicator Data'!W6)&gt;CD$3,10,IF(LOG('Indicator Data'!W6)&lt;CD$4,0,10-(CD$3-LOG('Indicator Data'!W6))/(CD$3-CD$4)*10))),1)</f>
        <v>7.8</v>
      </c>
      <c r="CE6" s="103" t="n">
        <f aca="false">'Indicator Data'!W6/'Indicator Data'!$CA6</f>
        <v>0.0914601087467977</v>
      </c>
      <c r="CF6" s="106" t="n">
        <f aca="false">ROUND(IF(CE6&gt;CF$3,10,IF(CE6&lt;CF$4,0,10-(CF$3-CE6)/(CF$3-CF$4)*10)),1)</f>
        <v>0.9</v>
      </c>
      <c r="CG6" s="102" t="n">
        <f aca="false">ROUND((10-GEOMEAN(((10-CD6)/10*9+1),((10-CF6)/10*9+1)))/9*10,1)</f>
        <v>5.3</v>
      </c>
      <c r="CH6" s="104" t="n">
        <f aca="false">ROUND((10-GEOMEAN(((10-CC6)/10*9+1),((10-BU6)/10*9+1),((10-BY6)/10*9+1),((10-CG6)/10*9+1)))/9*10,1)</f>
        <v>6.1</v>
      </c>
      <c r="CI6" s="106" t="n">
        <f aca="false">IF('Indicator Data'!BQ6="No data","x",ROUND(IF('Indicator Data'!BQ6&gt;CI$3,0,IF('Indicator Data'!BQ6&lt;CI$4,10,(CI$3-'Indicator Data'!BQ6)/(CI$3-CI$4)*10)),1))</f>
        <v>5.5</v>
      </c>
      <c r="CJ6" s="106" t="n">
        <f aca="false">IF('Indicator Data'!BR6="No data","x",ROUND(IF('Indicator Data'!BR6&gt;CJ$3,0,IF('Indicator Data'!BR6&lt;CJ$4,10,(CJ$3-'Indicator Data'!BR6)/(CJ$3-CJ$4)*10)),1))</f>
        <v>4.2</v>
      </c>
      <c r="CK6" s="106" t="n">
        <f aca="false">IF('Indicator Data'!AC6="No data","x",ROUND(IF('Indicator Data'!AC6&gt;CK$3,0,IF('Indicator Data'!AC6&lt;CK$4,10,(CK$3-'Indicator Data'!AC6)/(CK$3-CK$4)*10)),1))</f>
        <v>6.2</v>
      </c>
      <c r="CL6" s="102" t="n">
        <f aca="false">IF(AND(CJ6="x",CI6="x",CK6="x"),"x",ROUND(AVERAGE(CI6:CK6),1))</f>
        <v>5.3</v>
      </c>
      <c r="CM6" s="106" t="n">
        <f aca="false">IF('Indicator Data'!X6="No data","x",ROUND(IF(LOG('Indicator Data'!X6)&gt;CM$3,10,IF(LOG('Indicator Data'!X6)&lt;CM$4,0,10-(CM$3-LOG('Indicator Data'!X6))/(CM$3-CM$4)*10)),1))</f>
        <v>6</v>
      </c>
      <c r="CN6" s="106" t="n">
        <f aca="false">IF('Indicator Data'!Y6="No data","x",ROUND(IF('Indicator Data'!Y6&gt;CN$3,10,IF('Indicator Data'!Y6&lt;CN$4,0,10-(CN$3-'Indicator Data'!Y6)/(CN$3-CN$4)*10)),1))</f>
        <v>6.8</v>
      </c>
      <c r="CO6" s="106" t="n">
        <f aca="false">IF('Indicator Data'!Z6="No data","x",ROUND(IF('Indicator Data'!Z6&gt;CO$3,10,IF('Indicator Data'!Z6&lt;CO$4,0,10-(CO$3-'Indicator Data'!Z6)/(CO$3-CO$4)*10)),1))</f>
        <v>2.6</v>
      </c>
      <c r="CP6" s="106" t="n">
        <f aca="false">IF('Indicator Data'!AA6="No data","x",ROUND(IF('Indicator Data'!AA6&gt;CP$3,10,IF('Indicator Data'!AA6&lt;CP$4,0,10-(CP$3-'Indicator Data'!AA6)/(CP$3-CP$4)*10)),1))</f>
        <v>10</v>
      </c>
      <c r="CQ6" s="102" t="n">
        <f aca="false">ROUND(AVERAGE(CM6:CP6),1)</f>
        <v>6.4</v>
      </c>
      <c r="CR6" s="104" t="n">
        <f aca="false">ROUND(AVERAGE(CL6,CQ6,CQ6),1)</f>
        <v>6</v>
      </c>
      <c r="CS6" s="106" t="n">
        <f aca="false">IF('Indicator Data'!AF6="No data","x",ROUND(IF('Indicator Data'!AF6&gt;CS$3,10,IF('Indicator Data'!AF6&lt;CS$4,0,10-(CS$3-'Indicator Data'!AF6)/(CS$3-CS$4)*10)),1))</f>
        <v>7.9</v>
      </c>
      <c r="CT6" s="106" t="n">
        <f aca="false">IF('Indicator Data'!AG6="No data","x",ROUND(IF('Indicator Data'!AG6&gt;CT$3,10,IF('Indicator Data'!AG6&lt;CT$4,0,10-(CT$3-'Indicator Data'!AG6)/(CT$3-CT$4)*10)),1))</f>
        <v>6.4</v>
      </c>
      <c r="CU6" s="102" t="n">
        <f aca="false">ROUND(AVERAGE(CM6,CN6,CO6,CP6,CS6,CT6),1)</f>
        <v>6.6</v>
      </c>
      <c r="CV6" s="106" t="n">
        <f aca="false">IF('Indicator Data'!AB6="No data","x",ROUND(IF('Indicator Data'!AB6&gt;CV$3,10,IF('Indicator Data'!AB6&lt;CV$4,0,10-(CV$3-'Indicator Data'!AB6)/(CV$3-CV$4)*10)),1))</f>
        <v>3.6</v>
      </c>
      <c r="CW6" s="102" t="n">
        <f aca="false">IF(AND(CJ6="x",CI6="x",CK6="x"),"x",ROUND(AVERAGE(CI6:CK6,CV6),1))</f>
        <v>4.9</v>
      </c>
      <c r="CX6" s="103" t="n">
        <f aca="false">IF('Indicator Data'!AD6="No data","x",'Indicator Data'!AD6/'Indicator Data'!$BZ6)</f>
        <v>5.27438471496776E-005</v>
      </c>
      <c r="CY6" s="106" t="n">
        <f aca="false">IF(CX6="x","x",ROUND(IF(CX6&gt;CY$3,0,IF(CX6&lt;CY$4,10,(CY$3-CX6)/(CY$3-CY$4)*10)),1))</f>
        <v>9.5</v>
      </c>
      <c r="CZ6" s="106" t="n">
        <f aca="false">IF('Indicator Data'!AE6="No data","x",ROUND(IF('Indicator Data'!AE6&gt;CZ$3,0,IF('Indicator Data'!AE6&lt;CZ$4,10,(CZ$3-'Indicator Data'!AE6)/(CZ$3-CZ$4)*10)),1))</f>
        <v>8</v>
      </c>
      <c r="DA6" s="102" t="n">
        <f aca="false">IF(AND(CY6="x",CZ6="x"),"x",ROUND(AVERAGE(CY6:CZ6),1))</f>
        <v>8.8</v>
      </c>
      <c r="DB6" s="104" t="n">
        <f aca="false">ROUND(AVERAGE(CW6,DA6,CU6),1)</f>
        <v>6.8</v>
      </c>
      <c r="DC6" s="105" t="n">
        <f aca="false">IF(BL6="x",ROUND((10-GEOMEAN(((10-DB6)/10*9+1),((10-CH6)/10*9+1),((10-CR6)/10*9+1)))/9*10,1),ROUND((10-GEOMEAN(((10-BL6)/10*9+1),((10-DB6)/10*9+1),((10-CH6)/10*9+1),((10-CR6)/10*9+1)))/9*10,1))</f>
        <v>7</v>
      </c>
      <c r="DD6" s="108" t="n">
        <f aca="false">IF(ROUND(IF(AP6="x",(10-GEOMEAN(((10-AO6)/10*9+1),((10-DC6)/10*9+1),((10-AU6)/10*9+1),((10-AQ6)/10*9+1),((10-AR6)/10*9+1)))/9*10,(10-GEOMEAN(((10-AO6)/10*9+1),((10-DC6)/10*9+1),((10-AP6)/10*9+1),((10-AQ6)/10*9+1),((10-AR6)/10*9+1),((10-AU6)/10*9+1)))/9*10),1)=0,0.1,ROUND(IF(AP6="x",(10-GEOMEAN(((10-AO6)/10*9+1),((10-DC6)/10*9+1),((10-AU6)/10*9+1),((10-AQ6)/10*9+1),((10-AR6)/10*9+1)))/9*10,(10-GEOMEAN(((10-AO6)/10*9+1),((10-DC6)/10*9+1),((10-AP6)/10*9+1),((10-AQ6)/10*9+1),((10-AR6)/10*9+1),((10-AU6)/10*9+1)))/9*10),1))</f>
        <v>6.8</v>
      </c>
      <c r="DE6" s="105" t="n">
        <f aca="false">ROUND(IF('Indicator Data'!AH6=0,0,IF('Indicator Data'!AH6&gt;DE$3,10,IF('Indicator Data'!AH6&lt;DE$4,0,10-(DE$3-'Indicator Data'!AH6)/(DE$3-DE$4)*10))),1)</f>
        <v>10</v>
      </c>
      <c r="DF6" s="102" t="n">
        <f aca="false">'Indicator Data'!AI6</f>
        <v>5</v>
      </c>
      <c r="DG6" s="102" t="n">
        <f aca="false">'Indicator Data'!AJ6</f>
        <v>0</v>
      </c>
      <c r="DH6" s="105" t="n">
        <f aca="false">ROUND(IF(DF6=5,10,IF(DG6=5,9,IF(DF6=4,8,IF(DG6=4,7,0)))),1)</f>
        <v>10</v>
      </c>
      <c r="DI6" s="108" t="n">
        <f aca="false">ROUND(IF(DH6&gt;5,DH6,DE6/10*7),1)</f>
        <v>10</v>
      </c>
      <c r="DJ6" s="76"/>
      <c r="DK6" s="109"/>
    </row>
    <row r="7" customFormat="false" ht="14.5" hidden="false" customHeight="false" outlineLevel="0" collapsed="false">
      <c r="A7" s="98" t="str">
        <f aca="false">'Indicator Data'!A7</f>
        <v>Albania</v>
      </c>
      <c r="B7" s="99" t="str">
        <f aca="false">'Indicator Data'!B7</f>
        <v>ALB</v>
      </c>
      <c r="C7" s="100" t="n">
        <f aca="false">ROUND(IF('Indicator Data'!C7=0,0.1,IF(LOG('Indicator Data'!C7)&gt;C$3,10,IF(LOG('Indicator Data'!C7)&lt;C$4,0,10-(C$3-LOG('Indicator Data'!C7))/(C$3-C$4)*10))),1)</f>
        <v>7</v>
      </c>
      <c r="D7" s="101" t="n">
        <f aca="false">ROUND(IF('Indicator Data'!D7=0,0.1,IF(LOG('Indicator Data'!D7)&gt;D$3,10,IF(LOG('Indicator Data'!D7)&lt;D$4,0,10-(D$3-LOG('Indicator Data'!D7))/(D$3-D$4)*10))),1)</f>
        <v>8.9</v>
      </c>
      <c r="E7" s="102" t="n">
        <f aca="false">ROUND((10-GEOMEAN(((10-C7)/10*9+1),((10-D7)/10*9+1)))/9*10,1)</f>
        <v>8.1</v>
      </c>
      <c r="F7" s="102" t="n">
        <f aca="false">IF('Indicator Data'!E7="No data",0.1,(ROUND(IF('Indicator Data'!E7=0,0,IF(LOG('Indicator Data'!E7)&gt;F$3,10,IF(LOG('Indicator Data'!E7)&lt;F$4,0,10-(F$3-LOG('Indicator Data'!E7))/(F$3-F$4)*10))),1)))</f>
        <v>5.5</v>
      </c>
      <c r="G7" s="102" t="n">
        <f aca="false">ROUND(IF('Indicator Data'!F7=0,0,IF(LOG('Indicator Data'!F7)&gt;G$3,10,IF(LOG('Indicator Data'!F7)&lt;G$4,0,10-(G$3-LOG('Indicator Data'!F7))/(G$3-G$4)*10))),1)</f>
        <v>6.5</v>
      </c>
      <c r="H7" s="101" t="n">
        <f aca="false">ROUND(IF('Indicator Data'!G7=0,0,IF(LOG('Indicator Data'!G7)&gt;H$3,10,IF(LOG('Indicator Data'!G7)&lt;H$4,0,10-(H$3-LOG('Indicator Data'!G7))/(H$3-H$4)*10))),1)</f>
        <v>0</v>
      </c>
      <c r="I7" s="101" t="n">
        <f aca="false">ROUND(IF('Indicator Data'!H7=0,0,IF(LOG('Indicator Data'!H7)&gt;I$3,10,IF(LOG('Indicator Data'!H7)&lt;I$4,0,10-(I$3-LOG('Indicator Data'!H7))/(I$3-I$4)*10))),1)</f>
        <v>0</v>
      </c>
      <c r="J7" s="101" t="n">
        <f aca="false">ROUND((10-GEOMEAN(((10-H7)/10*9+1),((10-I7)/10*9+1)))/9*10,1)</f>
        <v>0</v>
      </c>
      <c r="K7" s="101" t="n">
        <f aca="false">ROUND(IF('Indicator Data'!I7=0,0,IF(LOG('Indicator Data'!I7)&gt;K$3,10,IF(LOG('Indicator Data'!I7)&lt;K$4,0,10-(K$3-LOG('Indicator Data'!I7))/(K$3-K$4)*10))),1)</f>
        <v>0</v>
      </c>
      <c r="L7" s="102" t="n">
        <f aca="false">ROUND((10-GEOMEAN(((10-J7)/10*9+1),((10-K7)/10*9+1)))/9*10,1)</f>
        <v>0</v>
      </c>
      <c r="M7" s="102" t="n">
        <f aca="false">ROUND(IF('Indicator Data'!J7=0,0,IF(LOG('Indicator Data'!J7)&gt;M$3,10,IF(LOG('Indicator Data'!J7)&lt;M$4,0,10-(M$3-LOG('Indicator Data'!J7))/(M$3-M$4)*10))),1)</f>
        <v>9.9</v>
      </c>
      <c r="N7" s="103" t="n">
        <f aca="false">'Indicator Data'!C7/'Indicator Data'!$CA7</f>
        <v>0.00210362380435698</v>
      </c>
      <c r="O7" s="103" t="n">
        <f aca="false">'Indicator Data'!D7/'Indicator Data'!$CA7</f>
        <v>0.00160647730283149</v>
      </c>
      <c r="P7" s="103" t="n">
        <f aca="false">IF(F7=0.1,"x",'Indicator Data'!E7/'Indicator Data'!$CA7)</f>
        <v>0.00548842701968161</v>
      </c>
      <c r="Q7" s="103" t="n">
        <f aca="false">'Indicator Data'!F7/'Indicator Data'!$CA7</f>
        <v>2.59821573661525E-005</v>
      </c>
      <c r="R7" s="103" t="n">
        <f aca="false">'Indicator Data'!G7/'Indicator Data'!$CA7</f>
        <v>0</v>
      </c>
      <c r="S7" s="103" t="n">
        <f aca="false">'Indicator Data'!H7/'Indicator Data'!$CA7</f>
        <v>0</v>
      </c>
      <c r="T7" s="103" t="n">
        <f aca="false">'Indicator Data'!I7/'Indicator Data'!$CA7</f>
        <v>0</v>
      </c>
      <c r="U7" s="103" t="n">
        <f aca="false">'Indicator Data'!J7/'Indicator Data'!$CA7</f>
        <v>0.0315531626517978</v>
      </c>
      <c r="V7" s="101" t="n">
        <f aca="false">ROUND(IF(N7&gt;V$3,10,IF(N7&lt;V$4,0,10-(V$3-N7)/(V$3-V$4)*10)),1)</f>
        <v>10</v>
      </c>
      <c r="W7" s="101" t="n">
        <f aca="false">ROUND(IF(O7&gt;W$3,10,IF(O7&lt;W$4,0,10-(W$3-O7)/(W$3-W$4)*10)),1)</f>
        <v>10</v>
      </c>
      <c r="X7" s="102" t="n">
        <f aca="false">ROUND(((10-GEOMEAN(((10-V7)/10*9+1),((10-W7)/10*9+1)))/9*10),1)</f>
        <v>10</v>
      </c>
      <c r="Y7" s="102" t="n">
        <f aca="false">IF(P7="x",0.1,ROUND(IF(P7&gt;Y$3,10,IF(P7&lt;Y$4,0,10-(Y$3-P7)/(Y$3-Y$4)*10)),1))</f>
        <v>3.7</v>
      </c>
      <c r="Z7" s="102" t="n">
        <f aca="false">ROUND(IF(Q7=0,0,IF(LOG(Q7)&gt;Z$3,10,IF(LOG(Q7)&lt;=Z$4,0,10-(Z$3-LOG(Q7))/(Z$3-Z$4)*10))),1)</f>
        <v>8.7</v>
      </c>
      <c r="AA7" s="101" t="n">
        <f aca="false">ROUND(IF(R7&gt;AA$3,10,IF(R7&lt;AA$4,0,10-(AA$3-R7)/(AA$3-AA$4)*10)),1)</f>
        <v>0</v>
      </c>
      <c r="AB7" s="101" t="n">
        <f aca="false">ROUND(IF(S7&gt;AB$3,10,IF(S7&lt;AB$4,0,10-(AB$3-S7)/(AB$3-AB$4)*10)),1)</f>
        <v>0</v>
      </c>
      <c r="AC7" s="101" t="n">
        <f aca="false">ROUND(((10-GEOMEAN(((10-AA7)/10*9+1),((10-AB7)/10*9+1)))/9*10),1)</f>
        <v>0</v>
      </c>
      <c r="AD7" s="101" t="n">
        <f aca="false">ROUND(IF(T7=0,0,IF(T7&gt;AD$3,10,IF(T7&lt;=AD$4,0,10-(AD$3-T7)/(AD$3-AD$4)*10))),1)</f>
        <v>0</v>
      </c>
      <c r="AE7" s="102" t="n">
        <f aca="false">ROUND((10-GEOMEAN(((10-AC7)/10*9+1),((10-AD7)/10*9+1)))/9*10,1)</f>
        <v>0</v>
      </c>
      <c r="AF7" s="102" t="n">
        <f aca="false">ROUND(IF(U7&gt;AF$3,10,IF(U7&lt;AF$4,0,10-(AF$3-U7)/(AF$3-AF$4)*10)),1)</f>
        <v>10</v>
      </c>
      <c r="AG7" s="101" t="n">
        <f aca="false">ROUND(IF('Indicator Data'!K7=0,0,IF('Indicator Data'!K7&gt;AG$3,10,IF('Indicator Data'!K7&lt;AG$4,0,10-(AG$3-'Indicator Data'!K7)/(AG$3-AG$4)*10))),1)</f>
        <v>1</v>
      </c>
      <c r="AH7" s="104" t="n">
        <f aca="false">ROUND(AVERAGE(C7,V7),1)</f>
        <v>8.5</v>
      </c>
      <c r="AI7" s="104" t="n">
        <f aca="false">ROUND(AVERAGE(D7,W7),1)</f>
        <v>9.5</v>
      </c>
      <c r="AJ7" s="102" t="n">
        <f aca="false">ROUND(AVERAGE(AA7,H7),1)</f>
        <v>0</v>
      </c>
      <c r="AK7" s="102" t="n">
        <f aca="false">ROUND(AVERAGE(AB7,I7),1)</f>
        <v>0</v>
      </c>
      <c r="AL7" s="104" t="n">
        <f aca="false">ROUND((10-GEOMEAN(((10-AJ7)/10*9+1),((10-AK7)/10*9+1)))/9*10,1)</f>
        <v>0</v>
      </c>
      <c r="AM7" s="104" t="n">
        <f aca="false">ROUND(AVERAGE(AD7,K7),1)</f>
        <v>0</v>
      </c>
      <c r="AN7" s="102" t="n">
        <f aca="false">ROUND((10-GEOMEAN(((10-M7)/10*9+1),((10-AF7)/10*9+1)))/9*10,1)</f>
        <v>10</v>
      </c>
      <c r="AO7" s="105" t="n">
        <f aca="false">ROUND((10-GEOMEAN(((10-E7)/10*9+1),((10-X7)/10*9+1)))/9*10,1)</f>
        <v>9.3</v>
      </c>
      <c r="AP7" s="105" t="n">
        <f aca="false">IF(AND(Y7="x",F7="x"),"x",ROUND((10-GEOMEAN(((10-F7)/10*9+1),((10-Y7)/10*9+1)))/9*10,1))</f>
        <v>4.7</v>
      </c>
      <c r="AQ7" s="105" t="n">
        <f aca="false">ROUND((10-GEOMEAN(((10-G7)/10*9+1),((10-Z7)/10*9+1)))/9*10,1)</f>
        <v>7.8</v>
      </c>
      <c r="AR7" s="105" t="n">
        <f aca="false">ROUND((10-GEOMEAN(((10-L7)/10*9+1),((10-AE7)/10*9+1)))/9*10,1)</f>
        <v>0</v>
      </c>
      <c r="AS7" s="104" t="n">
        <f aca="false">ROUND(AVERAGE(AG7,AN7),1)</f>
        <v>5.5</v>
      </c>
      <c r="AT7" s="104" t="n">
        <f aca="false">IF('Indicator Data'!L7="No data","x",IF('Indicator Data'!CB7&lt;1000,"x",ROUND((IF('Indicator Data'!L7&gt;AT$3,10,IF('Indicator Data'!L7&lt;AT$4,0,10-(AT$3-'Indicator Data'!L7)/(AT$3-AT$4)*10))),1)))</f>
        <v>7.6</v>
      </c>
      <c r="AU7" s="105" t="n">
        <f aca="false">ROUND(AVERAGE(AS7,AT7),1)</f>
        <v>6.6</v>
      </c>
      <c r="AV7" s="106" t="n">
        <f aca="false">IF('Indicator Data'!M7="No data","x",ROUND(IF('Indicator Data'!M7=0,0,IF(LOG('Indicator Data'!M7)&gt;AV$3,10,IF(LOG('Indicator Data'!M7)&lt;AV$4,0,10-(AV$3-LOG('Indicator Data'!M7))/(AV$3-AV$4)*10))),1))</f>
        <v>7.7</v>
      </c>
      <c r="AW7" s="103" t="n">
        <f aca="false">IF(AV7="x","x",'Indicator Data'!M7/'Indicator Data'!$CA7)</f>
        <v>0.809031444600435</v>
      </c>
      <c r="AX7" s="106" t="n">
        <f aca="false">IF(AV7="x","x",ROUND(IF(AW7&gt;AX$3,10,IF(AW7&lt;AX$4,0,10-(AX$3-AW7)/(AX$3-AX$4)*10)),1))</f>
        <v>9</v>
      </c>
      <c r="AY7" s="102" t="n">
        <f aca="false">IF(AND(AV7="x",AX7="x"),"x",ROUND((10-GEOMEAN(((10-AV7)/10*9+1),((10-AX7)/10*9+1)))/9*10,1))</f>
        <v>8.4</v>
      </c>
      <c r="AZ7" s="106" t="str">
        <f aca="false">IF('Indicator Data'!N7="No data","x",ROUND(IF('Indicator Data'!N7=0,0,IF(LOG('Indicator Data'!N7)&gt;AZ$3,10,IF(LOG('Indicator Data'!N7)&lt;AZ$4,0,10-(AZ$3-LOG('Indicator Data'!N7))/(AZ$3-AZ$4)*10))),1))</f>
        <v>x</v>
      </c>
      <c r="BA7" s="103" t="str">
        <f aca="false">IF(AZ7="x","x",'Indicator Data'!N7/'Indicator Data'!$CA7)</f>
        <v>x</v>
      </c>
      <c r="BB7" s="106" t="str">
        <f aca="false">IF(AZ7="x","x",ROUND(IF(BA7&gt;BB$3,10,IF(BA7&lt;BB$4,0,10-(BB$3-BA7)/(BB$3-BB$4)*10)),1))</f>
        <v>x</v>
      </c>
      <c r="BC7" s="102" t="str">
        <f aca="false">IF(AND(AZ7="x",BB7="x"),"x",ROUND((10-GEOMEAN(((10-AZ7)/10*9+1),((10-BB7)/10*9+1)))/9*10,1))</f>
        <v>x</v>
      </c>
      <c r="BD7" s="106" t="str">
        <f aca="false">IF('Indicator Data'!O7="No data","x",ROUND(IF('Indicator Data'!O7=0,0,IF(LOG('Indicator Data'!O7)&gt;BD$3,10,IF(LOG('Indicator Data'!O7)&lt;BD$4,0,10-(BD$3-LOG('Indicator Data'!O7))/(BD$3-BD$4)*10))),1))</f>
        <v>x</v>
      </c>
      <c r="BE7" s="103" t="str">
        <f aca="false">IF(BD7="x","x",'Indicator Data'!O7/'Indicator Data'!$CA7)</f>
        <v>x</v>
      </c>
      <c r="BF7" s="106" t="str">
        <f aca="false">IF(BD7="x","x",ROUND(IF(BE7&gt;BF$3,10,IF(BE7&lt;BF$4,0,10-(BF$3-BE7)/(BF$3-BF$4)*10)),1))</f>
        <v>x</v>
      </c>
      <c r="BG7" s="102" t="str">
        <f aca="false">IF(AND(BD7="x",BF7="x"),"x",ROUND((10-GEOMEAN(((10-BD7)/10*9+1),((10-BF7)/10*9+1)))/9*10,1))</f>
        <v>x</v>
      </c>
      <c r="BH7" s="106" t="str">
        <f aca="false">IF('Indicator Data'!P7="No data","x",ROUND(IF('Indicator Data'!P7=0,0,IF(LOG('Indicator Data'!P7)&gt;BH$3,10,IF(LOG('Indicator Data'!P7)&lt;BH$4,0,10-(BH$3-LOG('Indicator Data'!P7))/(BH$3-BH$4)*10))),1))</f>
        <v>x</v>
      </c>
      <c r="BI7" s="103" t="str">
        <f aca="false">IF(BH7="x","x",'Indicator Data'!P7/'Indicator Data'!$CA7)</f>
        <v>x</v>
      </c>
      <c r="BJ7" s="106" t="str">
        <f aca="false">IF(BH7="x","x",ROUND(IF(BI7&gt;BJ$3,10,IF(BI7&lt;BJ$4,0,10-(BJ$3-BI7)/(BJ$3-BJ$4)*10)),1))</f>
        <v>x</v>
      </c>
      <c r="BK7" s="102" t="str">
        <f aca="false">IF(AND(BH7="x",BJ7="x"),"x",ROUND((10-GEOMEAN(((10-BH7)/10*9+1),((10-BJ7)/10*9+1)))/9*10,1))</f>
        <v>x</v>
      </c>
      <c r="BL7" s="104" t="n">
        <f aca="false">IF(AND(BC7="x",BG7="x",BK7="x",AY7="x"),"x",IF(AND(BC7="x",BG7="x",BK7="x"),AY7,ROUND((10-GEOMEAN(((10-AY7)/10*9+1),((10-BC7)/10*9+1),((10-BG7)/10*9+1),((10-BK7)/10*9+1)))/9*10,1)))</f>
        <v>8.4</v>
      </c>
      <c r="BM7" s="106" t="n">
        <f aca="false">ROUND(IF('Indicator Data'!Q7=0,0,IF(LOG('Indicator Data'!Q7)&gt;BM$3,10,IF(LOG('Indicator Data'!Q7)&lt;BM$4,0,10-(BM$3-LOG('Indicator Data'!Q7))/(BM$3-BM$4)*10))),1)</f>
        <v>0</v>
      </c>
      <c r="BN7" s="107" t="n">
        <f aca="false">'Indicator Data'!R7</f>
        <v>0</v>
      </c>
      <c r="BO7" s="106" t="n">
        <f aca="false">ROUND(IF(BN7&gt;BO$3,10,IF(BN7&lt;BO$4,0,10-(BO$3-BN7)/(BO$3-BO$4)*10)),1)</f>
        <v>0</v>
      </c>
      <c r="BP7" s="106" t="n">
        <f aca="false">ROUND((10-GEOMEAN(((10-BO7)/10*9+1),((10-BM7)/10*9+1)))/9*10,1)</f>
        <v>0</v>
      </c>
      <c r="BQ7" s="106" t="n">
        <f aca="false">ROUND(IF('Indicator Data'!S7=0,0,IF(LOG('Indicator Data'!S7)&gt;BQ$3,10,IF(LOG('Indicator Data'!S7)&lt;BQ$4,0,10-(BQ$3-LOG('Indicator Data'!S7))/(BQ$3-BQ$4)*10))),1)</f>
        <v>0</v>
      </c>
      <c r="BR7" s="107" t="n">
        <f aca="false">'Indicator Data'!T7</f>
        <v>0</v>
      </c>
      <c r="BS7" s="106" t="n">
        <f aca="false">ROUND(IF(BR7&gt;BS$3,10,IF(BR7&lt;BS$4,0,10-(BS$3-BR7)/(BS$3-BS$4)*10)),1)</f>
        <v>0</v>
      </c>
      <c r="BT7" s="106" t="n">
        <f aca="false">ROUND((10-GEOMEAN(((10-BS7)/10*9+1),((10-BQ7)/10*9+1)))/9*10,1)</f>
        <v>0</v>
      </c>
      <c r="BU7" s="102" t="n">
        <f aca="false">ROUND((10-GEOMEAN(((10-BT7)/10*9+1),((10-BP7)/10*9+1)))/9*10,1)</f>
        <v>0</v>
      </c>
      <c r="BV7" s="106" t="n">
        <f aca="false">ROUND(IF('Indicator Data'!U7=0,0,IF(LOG('Indicator Data'!U7)&gt;BV$3,10,IF(LOG('Indicator Data'!U7)&lt;BV$4,0,10-(BV$3-LOG('Indicator Data'!U7))/(BV$3-BV$4)*10))),1)</f>
        <v>0</v>
      </c>
      <c r="BW7" s="103" t="n">
        <f aca="false">'Indicator Data'!U7/'Indicator Data'!$CA7</f>
        <v>0</v>
      </c>
      <c r="BX7" s="106" t="n">
        <f aca="false">ROUND(IF(BW7&gt;BX$3,10,IF(BW7&lt;BX$4,0,10-(BX$3-BW7)/(BX$3-BX$4)*10)),1)</f>
        <v>0</v>
      </c>
      <c r="BY7" s="102" t="n">
        <f aca="false">ROUND((10-GEOMEAN(((10-BV7)/10*9+1),((10-BX7)/10*9+1)))/9*10,1)</f>
        <v>0</v>
      </c>
      <c r="BZ7" s="106" t="n">
        <f aca="false">ROUND(IF('Indicator Data'!V7=0,0,IF(LOG('Indicator Data'!V7)&gt;BZ$3,10,IF(LOG('Indicator Data'!V7)&lt;BZ$4,0,10-(BZ$3-LOG('Indicator Data'!V7))/(BZ$3-BZ$4)*10))),1)</f>
        <v>0</v>
      </c>
      <c r="CA7" s="103" t="n">
        <f aca="false">IF('Indicator Data'!V7/'Indicator Data'!$CA7&gt;1,1,'Indicator Data'!V7/'Indicator Data'!$CA7)</f>
        <v>0</v>
      </c>
      <c r="CB7" s="106" t="n">
        <f aca="false">ROUND(IF(CA7&gt;CB$3,10,IF(CA7&lt;CB$4,0,10-(CB$3-CA7)/(CB$3-CB$4)*10)),1)</f>
        <v>0</v>
      </c>
      <c r="CC7" s="102" t="n">
        <f aca="false">ROUND((10-GEOMEAN(((10-BZ7)/10*9+1),((10-CB7)/10*9+1)))/9*10,1)</f>
        <v>0</v>
      </c>
      <c r="CD7" s="106" t="n">
        <f aca="false">ROUND(IF('Indicator Data'!W7=0,0,IF(LOG('Indicator Data'!W7)&gt;CD$3,10,IF(LOG('Indicator Data'!W7)&lt;CD$4,0,10-(CD$3-LOG('Indicator Data'!W7))/(CD$3-CD$4)*10))),1)</f>
        <v>6.1</v>
      </c>
      <c r="CE7" s="103" t="n">
        <f aca="false">'Indicator Data'!W7/'Indicator Data'!$CA7</f>
        <v>0.0625959035896555</v>
      </c>
      <c r="CF7" s="106" t="n">
        <f aca="false">ROUND(IF(CE7&gt;CF$3,10,IF(CE7&lt;CF$4,0,10-(CF$3-CE7)/(CF$3-CF$4)*10)),1)</f>
        <v>0.6</v>
      </c>
      <c r="CG7" s="102" t="n">
        <f aca="false">ROUND((10-GEOMEAN(((10-CD7)/10*9+1),((10-CF7)/10*9+1)))/9*10,1)</f>
        <v>3.9</v>
      </c>
      <c r="CH7" s="104" t="n">
        <f aca="false">ROUND((10-GEOMEAN(((10-CC7)/10*9+1),((10-BU7)/10*9+1),((10-BY7)/10*9+1),((10-CG7)/10*9+1)))/9*10,1)</f>
        <v>1.1</v>
      </c>
      <c r="CI7" s="106" t="n">
        <f aca="false">IF('Indicator Data'!BQ7="No data","x",ROUND(IF('Indicator Data'!BQ7&gt;CI$3,0,IF('Indicator Data'!BQ7&lt;CI$4,10,(CI$3-'Indicator Data'!BQ7)/(CI$3-CI$4)*10)),1))</f>
        <v>0.1</v>
      </c>
      <c r="CJ7" s="106" t="n">
        <f aca="false">IF('Indicator Data'!BR7="No data","x",ROUND(IF('Indicator Data'!BR7&gt;CJ$3,0,IF('Indicator Data'!BR7&lt;CJ$4,10,(CJ$3-'Indicator Data'!BR7)/(CJ$3-CJ$4)*10)),1))</f>
        <v>0.8</v>
      </c>
      <c r="CK7" s="106" t="str">
        <f aca="false">IF('Indicator Data'!AC7="No data","x",ROUND(IF('Indicator Data'!AC7&gt;CK$3,0,IF('Indicator Data'!AC7&lt;CK$4,10,(CK$3-'Indicator Data'!AC7)/(CK$3-CK$4)*10)),1))</f>
        <v>x</v>
      </c>
      <c r="CL7" s="102" t="n">
        <f aca="false">IF(AND(CJ7="x",CI7="x",CK7="x"),"x",ROUND(AVERAGE(CI7:CK7),1))</f>
        <v>0.5</v>
      </c>
      <c r="CM7" s="106" t="n">
        <f aca="false">IF('Indicator Data'!X7="No data","x",ROUND(IF(LOG('Indicator Data'!X7)&gt;CM$3,10,IF(LOG('Indicator Data'!X7)&lt;CM$4,0,10-(CM$3-LOG('Indicator Data'!X7))/(CM$3-CM$4)*10)),1))</f>
        <v>6.7</v>
      </c>
      <c r="CN7" s="106" t="n">
        <f aca="false">IF('Indicator Data'!Y7="No data","x",ROUND(IF('Indicator Data'!Y7&gt;CN$3,10,IF('Indicator Data'!Y7&lt;CN$4,0,10-(CN$3-'Indicator Data'!Y7)/(CN$3-CN$4)*10)),1))</f>
        <v>0.9</v>
      </c>
      <c r="CO7" s="106" t="n">
        <f aca="false">IF('Indicator Data'!Z7="No data","x",ROUND(IF('Indicator Data'!Z7&gt;CO$3,10,IF('Indicator Data'!Z7&lt;CO$4,0,10-(CO$3-'Indicator Data'!Z7)/(CO$3-CO$4)*10)),1))</f>
        <v>6.3</v>
      </c>
      <c r="CP7" s="106" t="n">
        <f aca="false">IF('Indicator Data'!AA7="No data","x",ROUND(IF('Indicator Data'!AA7&gt;CP$3,10,IF('Indicator Data'!AA7&lt;CP$4,0,10-(CP$3-'Indicator Data'!AA7)/(CP$3-CP$4)*10)),1))</f>
        <v>3.2</v>
      </c>
      <c r="CQ7" s="102" t="n">
        <f aca="false">ROUND(AVERAGE(CM7:CP7),1)</f>
        <v>4.3</v>
      </c>
      <c r="CR7" s="104" t="n">
        <f aca="false">ROUND(AVERAGE(CL7,CQ7,CQ7),1)</f>
        <v>3</v>
      </c>
      <c r="CS7" s="106" t="str">
        <f aca="false">IF('Indicator Data'!AF7="No data","x",ROUND(IF('Indicator Data'!AF7&gt;CS$3,10,IF('Indicator Data'!AF7&lt;CS$4,0,10-(CS$3-'Indicator Data'!AF7)/(CS$3-CS$4)*10)),1))</f>
        <v>x</v>
      </c>
      <c r="CT7" s="106" t="n">
        <f aca="false">IF('Indicator Data'!AG7="No data","x",ROUND(IF('Indicator Data'!AG7&gt;CT$3,10,IF('Indicator Data'!AG7&lt;CT$4,0,10-(CT$3-'Indicator Data'!AG7)/(CT$3-CT$4)*10)),1))</f>
        <v>0.5</v>
      </c>
      <c r="CU7" s="102" t="n">
        <f aca="false">ROUND(AVERAGE(CM7,CN7,CO7,CP7,CS7,CT7),1)</f>
        <v>3.5</v>
      </c>
      <c r="CV7" s="106" t="n">
        <f aca="false">IF('Indicator Data'!AB7="No data","x",ROUND(IF('Indicator Data'!AB7&gt;CV$3,10,IF('Indicator Data'!AB7&lt;CV$4,0,10-(CV$3-'Indicator Data'!AB7)/(CV$3-CV$4)*10)),1))</f>
        <v>0</v>
      </c>
      <c r="CW7" s="102" t="n">
        <f aca="false">IF(AND(CJ7="x",CI7="x",CK7="x"),"x",ROUND(AVERAGE(CI7:CK7,CV7),1))</f>
        <v>0.3</v>
      </c>
      <c r="CX7" s="103" t="n">
        <f aca="false">IF('Indicator Data'!AD7="No data","x",'Indicator Data'!AD7/'Indicator Data'!$BZ7)</f>
        <v>0.000257118936774664</v>
      </c>
      <c r="CY7" s="106" t="n">
        <f aca="false">IF(CX7="x","x",ROUND(IF(CX7&gt;CY$3,0,IF(CX7&lt;CY$4,10,(CY$3-CX7)/(CY$3-CY$4)*10)),1))</f>
        <v>7.4</v>
      </c>
      <c r="CZ7" s="106" t="n">
        <f aca="false">IF('Indicator Data'!AE7="No data","x",ROUND(IF('Indicator Data'!AE7&gt;CZ$3,0,IF('Indicator Data'!AE7&lt;CZ$4,10,(CZ$3-'Indicator Data'!AE7)/(CZ$3-CZ$4)*10)),1))</f>
        <v>2</v>
      </c>
      <c r="DA7" s="102" t="n">
        <f aca="false">IF(AND(CY7="x",CZ7="x"),"x",ROUND(AVERAGE(CY7:CZ7),1))</f>
        <v>4.7</v>
      </c>
      <c r="DB7" s="104" t="n">
        <f aca="false">ROUND(AVERAGE(CW7,DA7,CU7),1)</f>
        <v>2.8</v>
      </c>
      <c r="DC7" s="105" t="n">
        <f aca="false">IF(BL7="x",ROUND((10-GEOMEAN(((10-DB7)/10*9+1),((10-CH7)/10*9+1),((10-CR7)/10*9+1)))/9*10,1),ROUND((10-GEOMEAN(((10-BL7)/10*9+1),((10-DB7)/10*9+1),((10-CH7)/10*9+1),((10-CR7)/10*9+1)))/9*10,1))</f>
        <v>4.6</v>
      </c>
      <c r="DD7" s="108" t="n">
        <f aca="false">IF(ROUND(IF(AP7="x",(10-GEOMEAN(((10-AO7)/10*9+1),((10-DC7)/10*9+1),((10-AU7)/10*9+1),((10-AQ7)/10*9+1),((10-AR7)/10*9+1)))/9*10,(10-GEOMEAN(((10-AO7)/10*9+1),((10-DC7)/10*9+1),((10-AP7)/10*9+1),((10-AQ7)/10*9+1),((10-AR7)/10*9+1),((10-AU7)/10*9+1)))/9*10),1)=0,0.1,ROUND(IF(AP7="x",(10-GEOMEAN(((10-AO7)/10*9+1),((10-DC7)/10*9+1),((10-AU7)/10*9+1),((10-AQ7)/10*9+1),((10-AR7)/10*9+1)))/9*10,(10-GEOMEAN(((10-AO7)/10*9+1),((10-DC7)/10*9+1),((10-AP7)/10*9+1),((10-AQ7)/10*9+1),((10-AR7)/10*9+1),((10-AU7)/10*9+1)))/9*10),1))</f>
        <v>6.3</v>
      </c>
      <c r="DE7" s="105" t="n">
        <f aca="false">ROUND(IF('Indicator Data'!AH7=0,0,IF('Indicator Data'!AH7&gt;DE$3,10,IF('Indicator Data'!AH7&lt;DE$4,0,10-(DE$3-'Indicator Data'!AH7)/(DE$3-DE$4)*10))),1)</f>
        <v>0.1</v>
      </c>
      <c r="DF7" s="102" t="n">
        <f aca="false">'Indicator Data'!AI7</f>
        <v>0</v>
      </c>
      <c r="DG7" s="102" t="n">
        <f aca="false">'Indicator Data'!AJ7</f>
        <v>0</v>
      </c>
      <c r="DH7" s="105" t="n">
        <f aca="false">ROUND(IF(DF7=5,10,IF(DG7=5,9,IF(DF7=4,8,IF(DG7=4,7,0)))),1)</f>
        <v>0</v>
      </c>
      <c r="DI7" s="108" t="n">
        <f aca="false">ROUND(IF(DH7&gt;5,DH7,DE7/10*7),1)</f>
        <v>0.1</v>
      </c>
      <c r="DJ7" s="76"/>
      <c r="DK7" s="109"/>
    </row>
    <row r="8" customFormat="false" ht="14.5" hidden="false" customHeight="false" outlineLevel="0" collapsed="false">
      <c r="A8" s="98" t="str">
        <f aca="false">'Indicator Data'!A8</f>
        <v>Algeria</v>
      </c>
      <c r="B8" s="99" t="str">
        <f aca="false">'Indicator Data'!B8</f>
        <v>DZA</v>
      </c>
      <c r="C8" s="100" t="n">
        <f aca="false">ROUND(IF('Indicator Data'!C8=0,0.1,IF(LOG('Indicator Data'!C8)&gt;C$3,10,IF(LOG('Indicator Data'!C8)&lt;C$4,0,10-(C$3-LOG('Indicator Data'!C8))/(C$3-C$4)*10))),1)</f>
        <v>9.6</v>
      </c>
      <c r="D8" s="101" t="n">
        <f aca="false">ROUND(IF('Indicator Data'!D8=0,0.1,IF(LOG('Indicator Data'!D8)&gt;D$3,10,IF(LOG('Indicator Data'!D8)&lt;D$4,0,10-(D$3-LOG('Indicator Data'!D8))/(D$3-D$4)*10))),1)</f>
        <v>10</v>
      </c>
      <c r="E8" s="102" t="n">
        <f aca="false">ROUND((10-GEOMEAN(((10-C8)/10*9+1),((10-D8)/10*9+1)))/9*10,1)</f>
        <v>9.8</v>
      </c>
      <c r="F8" s="102" t="n">
        <f aca="false">IF('Indicator Data'!E8="No data",0.1,(ROUND(IF('Indicator Data'!E8=0,0,IF(LOG('Indicator Data'!E8)&gt;F$3,10,IF(LOG('Indicator Data'!E8)&lt;F$4,0,10-(F$3-LOG('Indicator Data'!E8))/(F$3-F$4)*10))),1)))</f>
        <v>7.4</v>
      </c>
      <c r="G8" s="102" t="n">
        <f aca="false">ROUND(IF('Indicator Data'!F8=0,0,IF(LOG('Indicator Data'!F8)&gt;G$3,10,IF(LOG('Indicator Data'!F8)&lt;G$4,0,10-(G$3-LOG('Indicator Data'!F8))/(G$3-G$4)*10))),1)</f>
        <v>5</v>
      </c>
      <c r="H8" s="101" t="n">
        <f aca="false">ROUND(IF('Indicator Data'!G8=0,0,IF(LOG('Indicator Data'!G8)&gt;H$3,10,IF(LOG('Indicator Data'!G8)&lt;H$4,0,10-(H$3-LOG('Indicator Data'!G8))/(H$3-H$4)*10))),1)</f>
        <v>0</v>
      </c>
      <c r="I8" s="101" t="n">
        <f aca="false">ROUND(IF('Indicator Data'!H8=0,0,IF(LOG('Indicator Data'!H8)&gt;I$3,10,IF(LOG('Indicator Data'!H8)&lt;I$4,0,10-(I$3-LOG('Indicator Data'!H8))/(I$3-I$4)*10))),1)</f>
        <v>0</v>
      </c>
      <c r="J8" s="101" t="n">
        <f aca="false">ROUND((10-GEOMEAN(((10-H8)/10*9+1),((10-I8)/10*9+1)))/9*10,1)</f>
        <v>0</v>
      </c>
      <c r="K8" s="101" t="n">
        <f aca="false">ROUND(IF('Indicator Data'!I8=0,0,IF(LOG('Indicator Data'!I8)&gt;K$3,10,IF(LOG('Indicator Data'!I8)&lt;K$4,0,10-(K$3-LOG('Indicator Data'!I8))/(K$3-K$4)*10))),1)</f>
        <v>0</v>
      </c>
      <c r="L8" s="102" t="n">
        <f aca="false">ROUND((10-GEOMEAN(((10-J8)/10*9+1),((10-K8)/10*9+1)))/9*10,1)</f>
        <v>0</v>
      </c>
      <c r="M8" s="102" t="n">
        <f aca="false">ROUND(IF('Indicator Data'!J8=0,0,IF(LOG('Indicator Data'!J8)&gt;M$3,10,IF(LOG('Indicator Data'!J8)&lt;M$4,0,10-(M$3-LOG('Indicator Data'!J8))/(M$3-M$4)*10))),1)</f>
        <v>0</v>
      </c>
      <c r="N8" s="103" t="n">
        <f aca="false">'Indicator Data'!C8/'Indicator Data'!$CA8</f>
        <v>0.0016831177071511</v>
      </c>
      <c r="O8" s="103" t="n">
        <f aca="false">'Indicator Data'!D8/'Indicator Data'!$CA8</f>
        <v>0.000503642453941673</v>
      </c>
      <c r="P8" s="103" t="n">
        <f aca="false">IF(F8=0.1,"x",'Indicator Data'!E8/'Indicator Data'!$CA8)</f>
        <v>0.00239442716582939</v>
      </c>
      <c r="Q8" s="103" t="n">
        <f aca="false">'Indicator Data'!F8/'Indicator Data'!$CA8</f>
        <v>2.43649618256072E-007</v>
      </c>
      <c r="R8" s="103" t="n">
        <f aca="false">'Indicator Data'!G8/'Indicator Data'!$CA8</f>
        <v>0</v>
      </c>
      <c r="S8" s="103" t="n">
        <f aca="false">'Indicator Data'!H8/'Indicator Data'!$CA8</f>
        <v>0</v>
      </c>
      <c r="T8" s="103" t="n">
        <f aca="false">'Indicator Data'!I8/'Indicator Data'!$CA8</f>
        <v>0</v>
      </c>
      <c r="U8" s="103" t="n">
        <f aca="false">'Indicator Data'!J8/'Indicator Data'!$CA8</f>
        <v>0</v>
      </c>
      <c r="V8" s="101" t="n">
        <f aca="false">ROUND(IF(N8&gt;V$3,10,IF(N8&lt;V$4,0,10-(V$3-N8)/(V$3-V$4)*10)),1)</f>
        <v>8.4</v>
      </c>
      <c r="W8" s="101" t="n">
        <f aca="false">ROUND(IF(O8&gt;W$3,10,IF(O8&lt;W$4,0,10-(W$3-O8)/(W$3-W$4)*10)),1)</f>
        <v>5</v>
      </c>
      <c r="X8" s="102" t="n">
        <f aca="false">ROUND(((10-GEOMEAN(((10-V8)/10*9+1),((10-W8)/10*9+1)))/9*10),1)</f>
        <v>7</v>
      </c>
      <c r="Y8" s="102" t="n">
        <f aca="false">IF(P8="x",0.1,ROUND(IF(P8&gt;Y$3,10,IF(P8&lt;Y$4,0,10-(Y$3-P8)/(Y$3-Y$4)*10)),1))</f>
        <v>1.6</v>
      </c>
      <c r="Z8" s="102" t="n">
        <f aca="false">ROUND(IF(Q8=0,0,IF(LOG(Q8)&gt;Z$3,10,IF(LOG(Q8)&lt;=Z$4,0,10-(Z$3-LOG(Q8))/(Z$3-Z$4)*10))),1)</f>
        <v>4.2</v>
      </c>
      <c r="AA8" s="101" t="n">
        <f aca="false">ROUND(IF(R8&gt;AA$3,10,IF(R8&lt;AA$4,0,10-(AA$3-R8)/(AA$3-AA$4)*10)),1)</f>
        <v>0</v>
      </c>
      <c r="AB8" s="101" t="n">
        <f aca="false">ROUND(IF(S8&gt;AB$3,10,IF(S8&lt;AB$4,0,10-(AB$3-S8)/(AB$3-AB$4)*10)),1)</f>
        <v>0</v>
      </c>
      <c r="AC8" s="101" t="n">
        <f aca="false">ROUND(((10-GEOMEAN(((10-AA8)/10*9+1),((10-AB8)/10*9+1)))/9*10),1)</f>
        <v>0</v>
      </c>
      <c r="AD8" s="101" t="n">
        <f aca="false">ROUND(IF(T8=0,0,IF(T8&gt;AD$3,10,IF(T8&lt;=AD$4,0,10-(AD$3-T8)/(AD$3-AD$4)*10))),1)</f>
        <v>0</v>
      </c>
      <c r="AE8" s="102" t="n">
        <f aca="false">ROUND((10-GEOMEAN(((10-AC8)/10*9+1),((10-AD8)/10*9+1)))/9*10,1)</f>
        <v>0</v>
      </c>
      <c r="AF8" s="102" t="n">
        <f aca="false">ROUND(IF(U8&gt;AF$3,10,IF(U8&lt;AF$4,0,10-(AF$3-U8)/(AF$3-AF$4)*10)),1)</f>
        <v>0</v>
      </c>
      <c r="AG8" s="101" t="n">
        <f aca="false">ROUND(IF('Indicator Data'!K8=0,0,IF('Indicator Data'!K8&gt;AG$3,10,IF('Indicator Data'!K8&lt;AG$4,0,10-(AG$3-'Indicator Data'!K8)/(AG$3-AG$4)*10))),1)</f>
        <v>0</v>
      </c>
      <c r="AH8" s="104" t="n">
        <f aca="false">ROUND(AVERAGE(C8,V8),1)</f>
        <v>9</v>
      </c>
      <c r="AI8" s="104" t="n">
        <f aca="false">ROUND(AVERAGE(D8,W8),1)</f>
        <v>7.5</v>
      </c>
      <c r="AJ8" s="102" t="n">
        <f aca="false">ROUND(AVERAGE(AA8,H8),1)</f>
        <v>0</v>
      </c>
      <c r="AK8" s="102" t="n">
        <f aca="false">ROUND(AVERAGE(AB8,I8),1)</f>
        <v>0</v>
      </c>
      <c r="AL8" s="104" t="n">
        <f aca="false">ROUND((10-GEOMEAN(((10-AJ8)/10*9+1),((10-AK8)/10*9+1)))/9*10,1)</f>
        <v>0</v>
      </c>
      <c r="AM8" s="104" t="n">
        <f aca="false">ROUND(AVERAGE(AD8,K8),1)</f>
        <v>0</v>
      </c>
      <c r="AN8" s="102" t="n">
        <f aca="false">ROUND((10-GEOMEAN(((10-M8)/10*9+1),((10-AF8)/10*9+1)))/9*10,1)</f>
        <v>0</v>
      </c>
      <c r="AO8" s="105" t="n">
        <f aca="false">ROUND((10-GEOMEAN(((10-E8)/10*9+1),((10-X8)/10*9+1)))/9*10,1)</f>
        <v>8.8</v>
      </c>
      <c r="AP8" s="105" t="n">
        <f aca="false">IF(AND(Y8="x",F8="x"),"x",ROUND((10-GEOMEAN(((10-F8)/10*9+1),((10-Y8)/10*9+1)))/9*10,1))</f>
        <v>5.2</v>
      </c>
      <c r="AQ8" s="105" t="n">
        <f aca="false">ROUND((10-GEOMEAN(((10-G8)/10*9+1),((10-Z8)/10*9+1)))/9*10,1)</f>
        <v>4.6</v>
      </c>
      <c r="AR8" s="105" t="n">
        <f aca="false">ROUND((10-GEOMEAN(((10-L8)/10*9+1),((10-AE8)/10*9+1)))/9*10,1)</f>
        <v>0</v>
      </c>
      <c r="AS8" s="104" t="n">
        <f aca="false">ROUND(AVERAGE(AG8,AN8),1)</f>
        <v>0</v>
      </c>
      <c r="AT8" s="104" t="n">
        <f aca="false">IF('Indicator Data'!L8="No data","x",IF('Indicator Data'!CB8&lt;1000,"x",ROUND((IF('Indicator Data'!L8&gt;AT$3,10,IF('Indicator Data'!L8&lt;AT$4,0,10-(AT$3-'Indicator Data'!L8)/(AT$3-AT$4)*10))),1)))</f>
        <v>4.8</v>
      </c>
      <c r="AU8" s="105" t="n">
        <f aca="false">ROUND(AVERAGE(AS8,AT8),1)</f>
        <v>2.4</v>
      </c>
      <c r="AV8" s="106" t="n">
        <f aca="false">IF('Indicator Data'!M8="No data","x",ROUND(IF('Indicator Data'!M8=0,0,IF(LOG('Indicator Data'!M8)&gt;AV$3,10,IF(LOG('Indicator Data'!M8)&lt;AV$4,0,10-(AV$3-LOG('Indicator Data'!M8))/(AV$3-AV$4)*10))),1))</f>
        <v>0.1</v>
      </c>
      <c r="AW8" s="103" t="n">
        <f aca="false">IF(AV8="x","x",'Indicator Data'!M8/'Indicator Data'!$CA8)</f>
        <v>3.00976791785669E-007</v>
      </c>
      <c r="AX8" s="106" t="n">
        <f aca="false">IF(AV8="x","x",ROUND(IF(AW8&gt;AX$3,10,IF(AW8&lt;AX$4,0,10-(AX$3-AW8)/(AX$3-AX$4)*10)),1))</f>
        <v>0</v>
      </c>
      <c r="AY8" s="102" t="n">
        <f aca="false">IF(AND(AV8="x",AX8="x"),"x",ROUND((10-GEOMEAN(((10-AV8)/10*9+1),((10-AX8)/10*9+1)))/9*10,1))</f>
        <v>0.1</v>
      </c>
      <c r="AZ8" s="106" t="n">
        <f aca="false">IF('Indicator Data'!N8="No data","x",ROUND(IF('Indicator Data'!N8=0,0,IF(LOG('Indicator Data'!N8)&gt;AZ$3,10,IF(LOG('Indicator Data'!N8)&lt;AZ$4,0,10-(AZ$3-LOG('Indicator Data'!N8))/(AZ$3-AZ$4)*10))),1))</f>
        <v>0</v>
      </c>
      <c r="BA8" s="103" t="n">
        <f aca="false">IF(AZ8="x","x",'Indicator Data'!N8/'Indicator Data'!$CA8)</f>
        <v>0</v>
      </c>
      <c r="BB8" s="106" t="n">
        <f aca="false">IF(AZ8="x","x",ROUND(IF(BA8&gt;BB$3,10,IF(BA8&lt;BB$4,0,10-(BB$3-BA8)/(BB$3-BB$4)*10)),1))</f>
        <v>0</v>
      </c>
      <c r="BC8" s="102" t="n">
        <f aca="false">IF(AND(AZ8="x",BB8="x"),"x",ROUND((10-GEOMEAN(((10-AZ8)/10*9+1),((10-BB8)/10*9+1)))/9*10,1))</f>
        <v>0</v>
      </c>
      <c r="BD8" s="106" t="n">
        <f aca="false">IF('Indicator Data'!O8="No data","x",ROUND(IF('Indicator Data'!O8=0,0,IF(LOG('Indicator Data'!O8)&gt;BD$3,10,IF(LOG('Indicator Data'!O8)&lt;BD$4,0,10-(BD$3-LOG('Indicator Data'!O8))/(BD$3-BD$4)*10))),1))</f>
        <v>0</v>
      </c>
      <c r="BE8" s="103" t="n">
        <f aca="false">IF(BD8="x","x",'Indicator Data'!O8/'Indicator Data'!$CA8)</f>
        <v>0</v>
      </c>
      <c r="BF8" s="106" t="n">
        <f aca="false">IF(BD8="x","x",ROUND(IF(BE8&gt;BF$3,10,IF(BE8&lt;BF$4,0,10-(BF$3-BE8)/(BF$3-BF$4)*10)),1))</f>
        <v>0</v>
      </c>
      <c r="BG8" s="102" t="n">
        <f aca="false">IF(AND(BD8="x",BF8="x"),"x",ROUND((10-GEOMEAN(((10-BD8)/10*9+1),((10-BF8)/10*9+1)))/9*10,1))</f>
        <v>0</v>
      </c>
      <c r="BH8" s="106" t="n">
        <f aca="false">IF('Indicator Data'!P8="No data","x",ROUND(IF('Indicator Data'!P8=0,0,IF(LOG('Indicator Data'!P8)&gt;BH$3,10,IF(LOG('Indicator Data'!P8)&lt;BH$4,0,10-(BH$3-LOG('Indicator Data'!P8))/(BH$3-BH$4)*10))),1))</f>
        <v>0</v>
      </c>
      <c r="BI8" s="103" t="n">
        <f aca="false">IF(BH8="x","x",'Indicator Data'!P8/'Indicator Data'!$CA8)</f>
        <v>0</v>
      </c>
      <c r="BJ8" s="106" t="n">
        <f aca="false">IF(BH8="x","x",ROUND(IF(BI8&gt;BJ$3,10,IF(BI8&lt;BJ$4,0,10-(BJ$3-BI8)/(BJ$3-BJ$4)*10)),1))</f>
        <v>0</v>
      </c>
      <c r="BK8" s="102" t="n">
        <f aca="false">IF(AND(BH8="x",BJ8="x"),"x",ROUND((10-GEOMEAN(((10-BH8)/10*9+1),((10-BJ8)/10*9+1)))/9*10,1))</f>
        <v>0</v>
      </c>
      <c r="BL8" s="104" t="n">
        <f aca="false">IF(AND(BC8="x",BG8="x",BK8="x",AY8="x"),"x",IF(AND(BC8="x",BG8="x",BK8="x"),AY8,ROUND((10-GEOMEAN(((10-AY8)/10*9+1),((10-BC8)/10*9+1),((10-BG8)/10*9+1),((10-BK8)/10*9+1)))/9*10,1)))</f>
        <v>0</v>
      </c>
      <c r="BM8" s="106" t="n">
        <f aca="false">ROUND(IF('Indicator Data'!Q8=0,0,IF(LOG('Indicator Data'!Q8)&gt;BM$3,10,IF(LOG('Indicator Data'!Q8)&lt;BM$4,0,10-(BM$3-LOG('Indicator Data'!Q8))/(BM$3-BM$4)*10))),1)</f>
        <v>0</v>
      </c>
      <c r="BN8" s="107" t="n">
        <f aca="false">'Indicator Data'!R8</f>
        <v>0</v>
      </c>
      <c r="BO8" s="106" t="n">
        <f aca="false">ROUND(IF(BN8&gt;BO$3,10,IF(BN8&lt;BO$4,0,10-(BO$3-BN8)/(BO$3-BO$4)*10)),1)</f>
        <v>0</v>
      </c>
      <c r="BP8" s="106" t="n">
        <f aca="false">ROUND((10-GEOMEAN(((10-BO8)/10*9+1),((10-BM8)/10*9+1)))/9*10,1)</f>
        <v>0</v>
      </c>
      <c r="BQ8" s="106" t="n">
        <f aca="false">ROUND(IF('Indicator Data'!S8=0,0,IF(LOG('Indicator Data'!S8)&gt;BQ$3,10,IF(LOG('Indicator Data'!S8)&lt;BQ$4,0,10-(BQ$3-LOG('Indicator Data'!S8))/(BQ$3-BQ$4)*10))),1)</f>
        <v>0</v>
      </c>
      <c r="BR8" s="107" t="n">
        <f aca="false">'Indicator Data'!T8</f>
        <v>0</v>
      </c>
      <c r="BS8" s="106" t="n">
        <f aca="false">ROUND(IF(BR8&gt;BS$3,10,IF(BR8&lt;BS$4,0,10-(BS$3-BR8)/(BS$3-BS$4)*10)),1)</f>
        <v>0</v>
      </c>
      <c r="BT8" s="106" t="n">
        <f aca="false">ROUND((10-GEOMEAN(((10-BS8)/10*9+1),((10-BQ8)/10*9+1)))/9*10,1)</f>
        <v>0</v>
      </c>
      <c r="BU8" s="102" t="n">
        <f aca="false">ROUND((10-GEOMEAN(((10-BT8)/10*9+1),((10-BP8)/10*9+1)))/9*10,1)</f>
        <v>0</v>
      </c>
      <c r="BV8" s="106" t="n">
        <f aca="false">ROUND(IF('Indicator Data'!U8=0,0,IF(LOG('Indicator Data'!U8)&gt;BV$3,10,IF(LOG('Indicator Data'!U8)&lt;BV$4,0,10-(BV$3-LOG('Indicator Data'!U8))/(BV$3-BV$4)*10))),1)</f>
        <v>7.8</v>
      </c>
      <c r="BW8" s="103" t="n">
        <f aca="false">'Indicator Data'!U8/'Indicator Data'!$CA8</f>
        <v>0.0741220041230842</v>
      </c>
      <c r="BX8" s="106" t="n">
        <f aca="false">ROUND(IF(BW8&gt;BX$3,10,IF(BW8&lt;BX$4,0,10-(BX$3-BW8)/(BX$3-BX$4)*10)),1)</f>
        <v>0.8</v>
      </c>
      <c r="BY8" s="102" t="n">
        <f aca="false">ROUND((10-GEOMEAN(((10-BV8)/10*9+1),((10-BX8)/10*9+1)))/9*10,1)</f>
        <v>5.3</v>
      </c>
      <c r="BZ8" s="106" t="n">
        <f aca="false">ROUND(IF('Indicator Data'!V8=0,0,IF(LOG('Indicator Data'!V8)&gt;BZ$3,10,IF(LOG('Indicator Data'!V8)&lt;BZ$4,0,10-(BZ$3-LOG('Indicator Data'!V8))/(BZ$3-BZ$4)*10))),1)</f>
        <v>9</v>
      </c>
      <c r="CA8" s="103" t="n">
        <f aca="false">IF('Indicator Data'!V8/'Indicator Data'!$CA8&gt;1,1,'Indicator Data'!V8/'Indicator Data'!$CA8)</f>
        <v>0.492269217108157</v>
      </c>
      <c r="CB8" s="106" t="n">
        <f aca="false">ROUND(IF(CA8&gt;CB$3,10,IF(CA8&lt;CB$4,0,10-(CB$3-CA8)/(CB$3-CB$4)*10)),1)</f>
        <v>4.9</v>
      </c>
      <c r="CC8" s="102" t="n">
        <f aca="false">ROUND((10-GEOMEAN(((10-BZ8)/10*9+1),((10-CB8)/10*9+1)))/9*10,1)</f>
        <v>7.5</v>
      </c>
      <c r="CD8" s="106" t="n">
        <f aca="false">ROUND(IF('Indicator Data'!W8=0,0,IF(LOG('Indicator Data'!W8)&gt;CD$3,10,IF(LOG('Indicator Data'!W8)&lt;CD$4,0,10-(CD$3-LOG('Indicator Data'!W8))/(CD$3-CD$4)*10))),1)</f>
        <v>7.3</v>
      </c>
      <c r="CE8" s="103" t="n">
        <f aca="false">'Indicator Data'!W8/'Indicator Data'!$CA8</f>
        <v>0.0340441738996789</v>
      </c>
      <c r="CF8" s="106" t="n">
        <f aca="false">ROUND(IF(CE8&gt;CF$3,10,IF(CE8&lt;CF$4,0,10-(CF$3-CE8)/(CF$3-CF$4)*10)),1)</f>
        <v>0.3</v>
      </c>
      <c r="CG8" s="102" t="n">
        <f aca="false">ROUND((10-GEOMEAN(((10-CD8)/10*9+1),((10-CF8)/10*9+1)))/9*10,1)</f>
        <v>4.7</v>
      </c>
      <c r="CH8" s="104" t="n">
        <f aca="false">ROUND((10-GEOMEAN(((10-CC8)/10*9+1),((10-BU8)/10*9+1),((10-BY8)/10*9+1),((10-CG8)/10*9+1)))/9*10,1)</f>
        <v>4.9</v>
      </c>
      <c r="CI8" s="106" t="n">
        <f aca="false">IF('Indicator Data'!BQ8="No data","x",ROUND(IF('Indicator Data'!BQ8&gt;CI$3,0,IF('Indicator Data'!BQ8&lt;CI$4,10,(CI$3-'Indicator Data'!BQ8)/(CI$3-CI$4)*10)),1))</f>
        <v>1.6</v>
      </c>
      <c r="CJ8" s="106" t="n">
        <f aca="false">IF('Indicator Data'!BR8="No data","x",ROUND(IF('Indicator Data'!BR8&gt;CJ$3,0,IF('Indicator Data'!BR8&lt;CJ$4,10,(CJ$3-'Indicator Data'!BR8)/(CJ$3-CJ$4)*10)),1))</f>
        <v>0.9</v>
      </c>
      <c r="CK8" s="106" t="n">
        <f aca="false">IF('Indicator Data'!AC8="No data","x",ROUND(IF('Indicator Data'!AC8&gt;CK$3,0,IF('Indicator Data'!AC8&lt;CK$4,10,(CK$3-'Indicator Data'!AC8)/(CK$3-CK$4)*10)),1))</f>
        <v>1.5</v>
      </c>
      <c r="CL8" s="102" t="n">
        <f aca="false">IF(AND(CJ8="x",CI8="x",CK8="x"),"x",ROUND(AVERAGE(CI8:CK8),1))</f>
        <v>1.3</v>
      </c>
      <c r="CM8" s="106" t="n">
        <f aca="false">IF('Indicator Data'!X8="No data","x",ROUND(IF(LOG('Indicator Data'!X8)&gt;CM$3,10,IF(LOG('Indicator Data'!X8)&lt;CM$4,0,10-(CM$3-LOG('Indicator Data'!X8))/(CM$3-CM$4)*10)),1))</f>
        <v>4.2</v>
      </c>
      <c r="CN8" s="106" t="n">
        <f aca="false">IF('Indicator Data'!Y8="No data","x",ROUND(IF('Indicator Data'!Y8&gt;CN$3,10,IF('Indicator Data'!Y8&lt;CN$4,0,10-(CN$3-'Indicator Data'!Y8)/(CN$3-CN$4)*10)),1))</f>
        <v>4.9</v>
      </c>
      <c r="CO8" s="106" t="n">
        <f aca="false">IF('Indicator Data'!Z8="No data","x",ROUND(IF('Indicator Data'!Z8&gt;CO$3,10,IF('Indicator Data'!Z8&lt;CO$4,0,10-(CO$3-'Indicator Data'!Z8)/(CO$3-CO$4)*10)),1))</f>
        <v>7.4</v>
      </c>
      <c r="CP8" s="106" t="str">
        <f aca="false">IF('Indicator Data'!AA8="No data","x",ROUND(IF('Indicator Data'!AA8&gt;CP$3,10,IF('Indicator Data'!AA8&lt;CP$4,0,10-(CP$3-'Indicator Data'!AA8)/(CP$3-CP$4)*10)),1))</f>
        <v>x</v>
      </c>
      <c r="CQ8" s="102" t="n">
        <f aca="false">ROUND(AVERAGE(CM8:CP8),1)</f>
        <v>5.5</v>
      </c>
      <c r="CR8" s="104" t="n">
        <f aca="false">ROUND(AVERAGE(CL8,CQ8,CQ8),1)</f>
        <v>4.1</v>
      </c>
      <c r="CS8" s="106" t="str">
        <f aca="false">IF('Indicator Data'!AF8="No data","x",ROUND(IF('Indicator Data'!AF8&gt;CS$3,10,IF('Indicator Data'!AF8&lt;CS$4,0,10-(CS$3-'Indicator Data'!AF8)/(CS$3-CS$4)*10)),1))</f>
        <v>x</v>
      </c>
      <c r="CT8" s="106" t="n">
        <f aca="false">IF('Indicator Data'!AG8="No data","x",ROUND(IF('Indicator Data'!AG8&gt;CT$3,10,IF('Indicator Data'!AG8&lt;CT$4,0,10-(CT$3-'Indicator Data'!AG8)/(CT$3-CT$4)*10)),1))</f>
        <v>4.3</v>
      </c>
      <c r="CU8" s="102" t="n">
        <f aca="false">ROUND(AVERAGE(CM8,CN8,CO8,CP8,CS8,CT8),1)</f>
        <v>5.2</v>
      </c>
      <c r="CV8" s="106" t="n">
        <f aca="false">IF('Indicator Data'!AB8="No data","x",ROUND(IF('Indicator Data'!AB8&gt;CV$3,10,IF('Indicator Data'!AB8&lt;CV$4,0,10-(CV$3-'Indicator Data'!AB8)/(CV$3-CV$4)*10)),1))</f>
        <v>0</v>
      </c>
      <c r="CW8" s="102" t="n">
        <f aca="false">IF(AND(CJ8="x",CI8="x",CK8="x"),"x",ROUND(AVERAGE(CI8:CK8,CV8),1))</f>
        <v>1</v>
      </c>
      <c r="CX8" s="103" t="n">
        <f aca="false">IF('Indicator Data'!AD8="No data","x",'Indicator Data'!AD8/'Indicator Data'!$BZ8)</f>
        <v>0.000137353533326838</v>
      </c>
      <c r="CY8" s="106" t="n">
        <f aca="false">IF(CX8="x","x",ROUND(IF(CX8&gt;CY$3,0,IF(CX8&lt;CY$4,10,(CY$3-CX8)/(CY$3-CY$4)*10)),1))</f>
        <v>8.6</v>
      </c>
      <c r="CZ8" s="106" t="n">
        <f aca="false">IF('Indicator Data'!AE8="No data","x",ROUND(IF('Indicator Data'!AE8&gt;CZ$3,0,IF('Indicator Data'!AE8&lt;CZ$4,10,(CZ$3-'Indicator Data'!AE8)/(CZ$3-CZ$4)*10)),1))</f>
        <v>2</v>
      </c>
      <c r="DA8" s="102" t="n">
        <f aca="false">IF(AND(CY8="x",CZ8="x"),"x",ROUND(AVERAGE(CY8:CZ8),1))</f>
        <v>5.3</v>
      </c>
      <c r="DB8" s="104" t="n">
        <f aca="false">ROUND(AVERAGE(CW8,DA8,CU8),1)</f>
        <v>3.8</v>
      </c>
      <c r="DC8" s="105" t="n">
        <f aca="false">IF(BL8="x",ROUND((10-GEOMEAN(((10-DB8)/10*9+1),((10-CH8)/10*9+1),((10-CR8)/10*9+1)))/9*10,1),ROUND((10-GEOMEAN(((10-BL8)/10*9+1),((10-DB8)/10*9+1),((10-CH8)/10*9+1),((10-CR8)/10*9+1)))/9*10,1))</f>
        <v>3.4</v>
      </c>
      <c r="DD8" s="108" t="n">
        <f aca="false">IF(ROUND(IF(AP8="x",(10-GEOMEAN(((10-AO8)/10*9+1),((10-DC8)/10*9+1),((10-AU8)/10*9+1),((10-AQ8)/10*9+1),((10-AR8)/10*9+1)))/9*10,(10-GEOMEAN(((10-AO8)/10*9+1),((10-DC8)/10*9+1),((10-AP8)/10*9+1),((10-AQ8)/10*9+1),((10-AR8)/10*9+1),((10-AU8)/10*9+1)))/9*10),1)=0,0.1,ROUND(IF(AP8="x",(10-GEOMEAN(((10-AO8)/10*9+1),((10-DC8)/10*9+1),((10-AU8)/10*9+1),((10-AQ8)/10*9+1),((10-AR8)/10*9+1)))/9*10,(10-GEOMEAN(((10-AO8)/10*9+1),((10-DC8)/10*9+1),((10-AP8)/10*9+1),((10-AQ8)/10*9+1),((10-AR8)/10*9+1),((10-AU8)/10*9+1)))/9*10),1))</f>
        <v>4.7</v>
      </c>
      <c r="DE8" s="105" t="n">
        <f aca="false">ROUND(IF('Indicator Data'!AH8=0,0,IF('Indicator Data'!AH8&gt;DE$3,10,IF('Indicator Data'!AH8&lt;DE$4,0,10-(DE$3-'Indicator Data'!AH8)/(DE$3-DE$4)*10))),1)</f>
        <v>3.1</v>
      </c>
      <c r="DF8" s="102" t="n">
        <f aca="false">'Indicator Data'!AI8</f>
        <v>0</v>
      </c>
      <c r="DG8" s="102" t="n">
        <f aca="false">'Indicator Data'!AJ8</f>
        <v>0</v>
      </c>
      <c r="DH8" s="105" t="n">
        <f aca="false">ROUND(IF(DF8=5,10,IF(DG8=5,9,IF(DF8=4,8,IF(DG8=4,7,0)))),1)</f>
        <v>0</v>
      </c>
      <c r="DI8" s="108" t="n">
        <f aca="false">ROUND(IF(DH8&gt;5,DH8,DE8/10*7),1)</f>
        <v>2.2</v>
      </c>
      <c r="DJ8" s="76"/>
      <c r="DK8" s="109"/>
    </row>
    <row r="9" customFormat="false" ht="14.5" hidden="false" customHeight="false" outlineLevel="0" collapsed="false">
      <c r="A9" s="98" t="str">
        <f aca="false">'Indicator Data'!A9</f>
        <v>Angola</v>
      </c>
      <c r="B9" s="99" t="str">
        <f aca="false">'Indicator Data'!B9</f>
        <v>AGO</v>
      </c>
      <c r="C9" s="100" t="n">
        <f aca="false">ROUND(IF('Indicator Data'!C9=0,0.1,IF(LOG('Indicator Data'!C9)&gt;C$3,10,IF(LOG('Indicator Data'!C9)&lt;C$4,0,10-(C$3-LOG('Indicator Data'!C9))/(C$3-C$4)*10))),1)</f>
        <v>0.1</v>
      </c>
      <c r="D9" s="101" t="n">
        <f aca="false">ROUND(IF('Indicator Data'!D9=0,0.1,IF(LOG('Indicator Data'!D9)&gt;D$3,10,IF(LOG('Indicator Data'!D9)&lt;D$4,0,10-(D$3-LOG('Indicator Data'!D9))/(D$3-D$4)*10))),1)</f>
        <v>0.1</v>
      </c>
      <c r="E9" s="102" t="n">
        <f aca="false">ROUND((10-GEOMEAN(((10-C9)/10*9+1),((10-D9)/10*9+1)))/9*10,1)</f>
        <v>0.1</v>
      </c>
      <c r="F9" s="102" t="n">
        <f aca="false">IF('Indicator Data'!E9="No data",0.1,(ROUND(IF('Indicator Data'!E9=0,0,IF(LOG('Indicator Data'!E9)&gt;F$3,10,IF(LOG('Indicator Data'!E9)&lt;F$4,0,10-(F$3-LOG('Indicator Data'!E9))/(F$3-F$4)*10))),1)))</f>
        <v>7.2</v>
      </c>
      <c r="G9" s="102" t="n">
        <f aca="false">ROUND(IF('Indicator Data'!F9=0,0,IF(LOG('Indicator Data'!F9)&gt;G$3,10,IF(LOG('Indicator Data'!F9)&lt;G$4,0,10-(G$3-LOG('Indicator Data'!F9))/(G$3-G$4)*10))),1)</f>
        <v>0</v>
      </c>
      <c r="H9" s="101" t="n">
        <f aca="false">ROUND(IF('Indicator Data'!G9=0,0,IF(LOG('Indicator Data'!G9)&gt;H$3,10,IF(LOG('Indicator Data'!G9)&lt;H$4,0,10-(H$3-LOG('Indicator Data'!G9))/(H$3-H$4)*10))),1)</f>
        <v>0</v>
      </c>
      <c r="I9" s="101" t="n">
        <f aca="false">ROUND(IF('Indicator Data'!H9=0,0,IF(LOG('Indicator Data'!H9)&gt;I$3,10,IF(LOG('Indicator Data'!H9)&lt;I$4,0,10-(I$3-LOG('Indicator Data'!H9))/(I$3-I$4)*10))),1)</f>
        <v>0</v>
      </c>
      <c r="J9" s="101" t="n">
        <f aca="false">ROUND((10-GEOMEAN(((10-H9)/10*9+1),((10-I9)/10*9+1)))/9*10,1)</f>
        <v>0</v>
      </c>
      <c r="K9" s="101" t="n">
        <f aca="false">ROUND(IF('Indicator Data'!I9=0,0,IF(LOG('Indicator Data'!I9)&gt;K$3,10,IF(LOG('Indicator Data'!I9)&lt;K$4,0,10-(K$3-LOG('Indicator Data'!I9))/(K$3-K$4)*10))),1)</f>
        <v>0</v>
      </c>
      <c r="L9" s="102" t="n">
        <f aca="false">ROUND((10-GEOMEAN(((10-J9)/10*9+1),((10-K9)/10*9+1)))/9*10,1)</f>
        <v>0</v>
      </c>
      <c r="M9" s="102" t="n">
        <f aca="false">ROUND(IF('Indicator Data'!J9=0,0,IF(LOG('Indicator Data'!J9)&gt;M$3,10,IF(LOG('Indicator Data'!J9)&lt;M$4,0,10-(M$3-LOG('Indicator Data'!J9))/(M$3-M$4)*10))),1)</f>
        <v>10</v>
      </c>
      <c r="N9" s="103" t="n">
        <f aca="false">'Indicator Data'!C9/'Indicator Data'!$CA9</f>
        <v>0</v>
      </c>
      <c r="O9" s="103" t="n">
        <f aca="false">'Indicator Data'!D9/'Indicator Data'!$CA9</f>
        <v>0</v>
      </c>
      <c r="P9" s="103" t="n">
        <f aca="false">IF(F9=0.1,"x",'Indicator Data'!E9/'Indicator Data'!$CA9)</f>
        <v>0.00305056229373887</v>
      </c>
      <c r="Q9" s="103" t="n">
        <f aca="false">'Indicator Data'!F9/'Indicator Data'!$CA9</f>
        <v>0</v>
      </c>
      <c r="R9" s="103" t="n">
        <f aca="false">'Indicator Data'!G9/'Indicator Data'!$CA9</f>
        <v>0</v>
      </c>
      <c r="S9" s="103" t="n">
        <f aca="false">'Indicator Data'!H9/'Indicator Data'!$CA9</f>
        <v>0</v>
      </c>
      <c r="T9" s="103" t="n">
        <f aca="false">'Indicator Data'!I9/'Indicator Data'!$CA9</f>
        <v>0</v>
      </c>
      <c r="U9" s="103" t="n">
        <f aca="false">'Indicator Data'!J9/'Indicator Data'!$CA9</f>
        <v>0.0078418383283454</v>
      </c>
      <c r="V9" s="101" t="n">
        <f aca="false">ROUND(IF(N9&gt;V$3,10,IF(N9&lt;V$4,0,10-(V$3-N9)/(V$3-V$4)*10)),1)</f>
        <v>0</v>
      </c>
      <c r="W9" s="101" t="n">
        <f aca="false">ROUND(IF(O9&gt;W$3,10,IF(O9&lt;W$4,0,10-(W$3-O9)/(W$3-W$4)*10)),1)</f>
        <v>0</v>
      </c>
      <c r="X9" s="102" t="n">
        <f aca="false">ROUND(((10-GEOMEAN(((10-V9)/10*9+1),((10-W9)/10*9+1)))/9*10),1)</f>
        <v>0</v>
      </c>
      <c r="Y9" s="102" t="n">
        <f aca="false">IF(P9="x",0.1,ROUND(IF(P9&gt;Y$3,10,IF(P9&lt;Y$4,0,10-(Y$3-P9)/(Y$3-Y$4)*10)),1))</f>
        <v>2</v>
      </c>
      <c r="Z9" s="102" t="n">
        <f aca="false">ROUND(IF(Q9=0,0,IF(LOG(Q9)&gt;Z$3,10,IF(LOG(Q9)&lt;=Z$4,0,10-(Z$3-LOG(Q9))/(Z$3-Z$4)*10))),1)</f>
        <v>0</v>
      </c>
      <c r="AA9" s="101" t="n">
        <f aca="false">ROUND(IF(R9&gt;AA$3,10,IF(R9&lt;AA$4,0,10-(AA$3-R9)/(AA$3-AA$4)*10)),1)</f>
        <v>0</v>
      </c>
      <c r="AB9" s="101" t="n">
        <f aca="false">ROUND(IF(S9&gt;AB$3,10,IF(S9&lt;AB$4,0,10-(AB$3-S9)/(AB$3-AB$4)*10)),1)</f>
        <v>0</v>
      </c>
      <c r="AC9" s="101" t="n">
        <f aca="false">ROUND(((10-GEOMEAN(((10-AA9)/10*9+1),((10-AB9)/10*9+1)))/9*10),1)</f>
        <v>0</v>
      </c>
      <c r="AD9" s="101" t="n">
        <f aca="false">ROUND(IF(T9=0,0,IF(T9&gt;AD$3,10,IF(T9&lt;=AD$4,0,10-(AD$3-T9)/(AD$3-AD$4)*10))),1)</f>
        <v>0</v>
      </c>
      <c r="AE9" s="102" t="n">
        <f aca="false">ROUND((10-GEOMEAN(((10-AC9)/10*9+1),((10-AD9)/10*9+1)))/9*10,1)</f>
        <v>0</v>
      </c>
      <c r="AF9" s="102" t="n">
        <f aca="false">ROUND(IF(U9&gt;AF$3,10,IF(U9&lt;AF$4,0,10-(AF$3-U9)/(AF$3-AF$4)*10)),1)</f>
        <v>2.6</v>
      </c>
      <c r="AG9" s="101" t="n">
        <f aca="false">ROUND(IF('Indicator Data'!K9=0,0,IF('Indicator Data'!K9&gt;AG$3,10,IF('Indicator Data'!K9&lt;AG$4,0,10-(AG$3-'Indicator Data'!K9)/(AG$3-AG$4)*10))),1)</f>
        <v>6.7</v>
      </c>
      <c r="AH9" s="104" t="n">
        <f aca="false">ROUND(AVERAGE(C9,V9),1)</f>
        <v>0.1</v>
      </c>
      <c r="AI9" s="104" t="n">
        <f aca="false">ROUND(AVERAGE(D9,W9),1)</f>
        <v>0.1</v>
      </c>
      <c r="AJ9" s="102" t="n">
        <f aca="false">ROUND(AVERAGE(AA9,H9),1)</f>
        <v>0</v>
      </c>
      <c r="AK9" s="102" t="n">
        <f aca="false">ROUND(AVERAGE(AB9,I9),1)</f>
        <v>0</v>
      </c>
      <c r="AL9" s="104" t="n">
        <f aca="false">ROUND((10-GEOMEAN(((10-AJ9)/10*9+1),((10-AK9)/10*9+1)))/9*10,1)</f>
        <v>0</v>
      </c>
      <c r="AM9" s="104" t="n">
        <f aca="false">ROUND(AVERAGE(AD9,K9),1)</f>
        <v>0</v>
      </c>
      <c r="AN9" s="102" t="n">
        <f aca="false">ROUND((10-GEOMEAN(((10-M9)/10*9+1),((10-AF9)/10*9+1)))/9*10,1)</f>
        <v>8</v>
      </c>
      <c r="AO9" s="105" t="n">
        <f aca="false">ROUND((10-GEOMEAN(((10-E9)/10*9+1),((10-X9)/10*9+1)))/9*10,1)</f>
        <v>0.1</v>
      </c>
      <c r="AP9" s="105" t="n">
        <f aca="false">IF(AND(Y9="x",F9="x"),"x",ROUND((10-GEOMEAN(((10-F9)/10*9+1),((10-Y9)/10*9+1)))/9*10,1))</f>
        <v>5.1</v>
      </c>
      <c r="AQ9" s="105" t="n">
        <f aca="false">ROUND((10-GEOMEAN(((10-G9)/10*9+1),((10-Z9)/10*9+1)))/9*10,1)</f>
        <v>0</v>
      </c>
      <c r="AR9" s="105" t="n">
        <f aca="false">ROUND((10-GEOMEAN(((10-L9)/10*9+1),((10-AE9)/10*9+1)))/9*10,1)</f>
        <v>0</v>
      </c>
      <c r="AS9" s="104" t="n">
        <f aca="false">ROUND(AVERAGE(AG9,AN9),1)</f>
        <v>7.4</v>
      </c>
      <c r="AT9" s="104" t="n">
        <f aca="false">IF('Indicator Data'!L9="No data","x",IF('Indicator Data'!CB9&lt;1000,"x",ROUND((IF('Indicator Data'!L9&gt;AT$3,10,IF('Indicator Data'!L9&lt;AT$4,0,10-(AT$3-'Indicator Data'!L9)/(AT$3-AT$4)*10))),1)))</f>
        <v>0</v>
      </c>
      <c r="AU9" s="105" t="n">
        <f aca="false">ROUND(AVERAGE(AS9,AT9),1)</f>
        <v>3.7</v>
      </c>
      <c r="AV9" s="106" t="n">
        <f aca="false">IF('Indicator Data'!M9="No data","x",ROUND(IF('Indicator Data'!M9=0,0,IF(LOG('Indicator Data'!M9)&gt;AV$3,10,IF(LOG('Indicator Data'!M9)&lt;AV$4,0,10-(AV$3-LOG('Indicator Data'!M9))/(AV$3-AV$4)*10))),1))</f>
        <v>4.2</v>
      </c>
      <c r="AW9" s="103" t="n">
        <f aca="false">IF(AV9="x","x",'Indicator Data'!M9/'Indicator Data'!$CA9)</f>
        <v>0.00033739612574819</v>
      </c>
      <c r="AX9" s="106" t="n">
        <f aca="false">IF(AV9="x","x",ROUND(IF(AW9&gt;AX$3,10,IF(AW9&lt;AX$4,0,10-(AX$3-AW9)/(AX$3-AX$4)*10)),1))</f>
        <v>0</v>
      </c>
      <c r="AY9" s="102" t="n">
        <f aca="false">IF(AND(AV9="x",AX9="x"),"x",ROUND((10-GEOMEAN(((10-AV9)/10*9+1),((10-AX9)/10*9+1)))/9*10,1))</f>
        <v>2.3</v>
      </c>
      <c r="AZ9" s="106" t="n">
        <f aca="false">IF('Indicator Data'!N9="No data","x",ROUND(IF('Indicator Data'!N9=0,0,IF(LOG('Indicator Data'!N9)&gt;AZ$3,10,IF(LOG('Indicator Data'!N9)&lt;AZ$4,0,10-(AZ$3-LOG('Indicator Data'!N9))/(AZ$3-AZ$4)*10))),1))</f>
        <v>7.4</v>
      </c>
      <c r="BA9" s="103" t="n">
        <f aca="false">IF(AZ9="x","x",'Indicator Data'!N9/'Indicator Data'!$CA9)</f>
        <v>0.0114036046083492</v>
      </c>
      <c r="BB9" s="106" t="n">
        <f aca="false">IF(AZ9="x","x",ROUND(IF(BA9&gt;BB$3,10,IF(BA9&lt;BB$4,0,10-(BB$3-BA9)/(BB$3-BB$4)*10)),1))</f>
        <v>2.3</v>
      </c>
      <c r="BC9" s="102" t="n">
        <f aca="false">IF(AND(AZ9="x",BB9="x"),"x",ROUND((10-GEOMEAN(((10-AZ9)/10*9+1),((10-BB9)/10*9+1)))/9*10,1))</f>
        <v>5.4</v>
      </c>
      <c r="BD9" s="106" t="n">
        <f aca="false">IF('Indicator Data'!O9="No data","x",ROUND(IF('Indicator Data'!O9=0,0,IF(LOG('Indicator Data'!O9)&gt;BD$3,10,IF(LOG('Indicator Data'!O9)&lt;BD$4,0,10-(BD$3-LOG('Indicator Data'!O9))/(BD$3-BD$4)*10))),1))</f>
        <v>0</v>
      </c>
      <c r="BE9" s="103" t="n">
        <f aca="false">IF(BD9="x","x",'Indicator Data'!O9/'Indicator Data'!$CA9)</f>
        <v>0</v>
      </c>
      <c r="BF9" s="106" t="n">
        <f aca="false">IF(BD9="x","x",ROUND(IF(BE9&gt;BF$3,10,IF(BE9&lt;BF$4,0,10-(BF$3-BE9)/(BF$3-BF$4)*10)),1))</f>
        <v>0</v>
      </c>
      <c r="BG9" s="102" t="n">
        <f aca="false">IF(AND(BD9="x",BF9="x"),"x",ROUND((10-GEOMEAN(((10-BD9)/10*9+1),((10-BF9)/10*9+1)))/9*10,1))</f>
        <v>0</v>
      </c>
      <c r="BH9" s="106" t="n">
        <f aca="false">IF('Indicator Data'!P9="No data","x",ROUND(IF('Indicator Data'!P9=0,0,IF(LOG('Indicator Data'!P9)&gt;BH$3,10,IF(LOG('Indicator Data'!P9)&lt;BH$4,0,10-(BH$3-LOG('Indicator Data'!P9))/(BH$3-BH$4)*10))),1))</f>
        <v>8.6</v>
      </c>
      <c r="BI9" s="103" t="n">
        <f aca="false">IF(BH9="x","x",'Indicator Data'!P9/'Indicator Data'!$CA9)</f>
        <v>0.0541751248423127</v>
      </c>
      <c r="BJ9" s="106" t="n">
        <f aca="false">IF(BH9="x","x",ROUND(IF(BI9&gt;BJ$3,10,IF(BI9&lt;BJ$4,0,10-(BJ$3-BI9)/(BJ$3-BJ$4)*10)),1))</f>
        <v>5.4</v>
      </c>
      <c r="BK9" s="102" t="n">
        <f aca="false">IF(AND(BH9="x",BJ9="x"),"x",ROUND((10-GEOMEAN(((10-BH9)/10*9+1),((10-BJ9)/10*9+1)))/9*10,1))</f>
        <v>7.3</v>
      </c>
      <c r="BL9" s="104" t="n">
        <f aca="false">IF(AND(BC9="x",BG9="x",BK9="x",AY9="x"),"x",IF(AND(BC9="x",BG9="x",BK9="x"),AY9,ROUND((10-GEOMEAN(((10-AY9)/10*9+1),((10-BC9)/10*9+1),((10-BG9)/10*9+1),((10-BK9)/10*9+1)))/9*10,1)))</f>
        <v>4.3</v>
      </c>
      <c r="BM9" s="106" t="n">
        <f aca="false">ROUND(IF('Indicator Data'!Q9=0,0,IF(LOG('Indicator Data'!Q9)&gt;BM$3,10,IF(LOG('Indicator Data'!Q9)&lt;BM$4,0,10-(BM$3-LOG('Indicator Data'!Q9))/(BM$3-BM$4)*10))),1)</f>
        <v>9.3</v>
      </c>
      <c r="BN9" s="107" t="n">
        <f aca="false">'Indicator Data'!R9</f>
        <v>0.996199488639832</v>
      </c>
      <c r="BO9" s="106" t="n">
        <f aca="false">ROUND(IF(BN9&gt;BO$3,10,IF(BN9&lt;BO$4,0,10-(BO$3-BN9)/(BO$3-BO$4)*10)),1)</f>
        <v>10</v>
      </c>
      <c r="BP9" s="106" t="n">
        <f aca="false">ROUND((10-GEOMEAN(((10-BO9)/10*9+1),((10-BM9)/10*9+1)))/9*10,1)</f>
        <v>9.7</v>
      </c>
      <c r="BQ9" s="106" t="n">
        <f aca="false">ROUND(IF('Indicator Data'!S9=0,0,IF(LOG('Indicator Data'!S9)&gt;BQ$3,10,IF(LOG('Indicator Data'!S9)&lt;BQ$4,0,10-(BQ$3-LOG('Indicator Data'!S9))/(BQ$3-BQ$4)*10))),1)</f>
        <v>9.3</v>
      </c>
      <c r="BR9" s="107" t="n">
        <f aca="false">'Indicator Data'!T9</f>
        <v>0.996087670326233</v>
      </c>
      <c r="BS9" s="106" t="n">
        <f aca="false">ROUND(IF(BR9&gt;BS$3,10,IF(BR9&lt;BS$4,0,10-(BS$3-BR9)/(BS$3-BS$4)*10)),1)</f>
        <v>10</v>
      </c>
      <c r="BT9" s="106" t="n">
        <f aca="false">ROUND((10-GEOMEAN(((10-BS9)/10*9+1),((10-BQ9)/10*9+1)))/9*10,1)</f>
        <v>9.7</v>
      </c>
      <c r="BU9" s="102" t="n">
        <f aca="false">ROUND((10-GEOMEAN(((10-BT9)/10*9+1),((10-BP9)/10*9+1)))/9*10,1)</f>
        <v>9.7</v>
      </c>
      <c r="BV9" s="106" t="n">
        <f aca="false">ROUND(IF('Indicator Data'!U9=0,0,IF(LOG('Indicator Data'!U9)&gt;BV$3,10,IF(LOG('Indicator Data'!U9)&lt;BV$4,0,10-(BV$3-LOG('Indicator Data'!U9))/(BV$3-BV$4)*10))),1)</f>
        <v>8.6</v>
      </c>
      <c r="BW9" s="103" t="n">
        <f aca="false">'Indicator Data'!U9/'Indicator Data'!$CA9</f>
        <v>0.401690187612552</v>
      </c>
      <c r="BX9" s="106" t="n">
        <f aca="false">ROUND(IF(BW9&gt;BX$3,10,IF(BW9&lt;BX$4,0,10-(BX$3-BW9)/(BX$3-BX$4)*10)),1)</f>
        <v>4.5</v>
      </c>
      <c r="BY9" s="102" t="n">
        <f aca="false">ROUND((10-GEOMEAN(((10-BV9)/10*9+1),((10-BX9)/10*9+1)))/9*10,1)</f>
        <v>7</v>
      </c>
      <c r="BZ9" s="106" t="n">
        <f aca="false">ROUND(IF('Indicator Data'!V9=0,0,IF(LOG('Indicator Data'!V9)&gt;BZ$3,10,IF(LOG('Indicator Data'!V9)&lt;BZ$4,0,10-(BZ$3-LOG('Indicator Data'!V9))/(BZ$3-BZ$4)*10))),1)</f>
        <v>9</v>
      </c>
      <c r="CA9" s="103" t="n">
        <f aca="false">IF('Indicator Data'!V9/'Indicator Data'!$CA9&gt;1,1,'Indicator Data'!V9/'Indicator Data'!$CA9)</f>
        <v>0.836768186367208</v>
      </c>
      <c r="CB9" s="106" t="n">
        <f aca="false">ROUND(IF(CA9&gt;CB$3,10,IF(CA9&lt;CB$4,0,10-(CB$3-CA9)/(CB$3-CB$4)*10)),1)</f>
        <v>8.4</v>
      </c>
      <c r="CC9" s="102" t="n">
        <f aca="false">ROUND((10-GEOMEAN(((10-BZ9)/10*9+1),((10-CB9)/10*9+1)))/9*10,1)</f>
        <v>8.7</v>
      </c>
      <c r="CD9" s="106" t="n">
        <f aca="false">ROUND(IF('Indicator Data'!W9=0,0,IF(LOG('Indicator Data'!W9)&gt;CD$3,10,IF(LOG('Indicator Data'!W9)&lt;CD$4,0,10-(CD$3-LOG('Indicator Data'!W9))/(CD$3-CD$4)*10))),1)</f>
        <v>8.9</v>
      </c>
      <c r="CE9" s="103" t="n">
        <f aca="false">'Indicator Data'!W9/'Indicator Data'!$CA9</f>
        <v>0.696593793400508</v>
      </c>
      <c r="CF9" s="106" t="n">
        <f aca="false">ROUND(IF(CE9&gt;CF$3,10,IF(CE9&lt;CF$4,0,10-(CF$3-CE9)/(CF$3-CF$4)*10)),1)</f>
        <v>7</v>
      </c>
      <c r="CG9" s="102" t="n">
        <f aca="false">ROUND((10-GEOMEAN(((10-CD9)/10*9+1),((10-CF9)/10*9+1)))/9*10,1)</f>
        <v>8.1</v>
      </c>
      <c r="CH9" s="104" t="n">
        <f aca="false">ROUND((10-GEOMEAN(((10-CC9)/10*9+1),((10-BU9)/10*9+1),((10-BY9)/10*9+1),((10-CG9)/10*9+1)))/9*10,1)</f>
        <v>8.6</v>
      </c>
      <c r="CI9" s="106" t="n">
        <f aca="false">IF('Indicator Data'!BQ9="No data","x",ROUND(IF('Indicator Data'!BQ9&gt;CI$3,0,IF('Indicator Data'!BQ9&lt;CI$4,10,(CI$3-'Indicator Data'!BQ9)/(CI$3-CI$4)*10)),1))</f>
        <v>5.4</v>
      </c>
      <c r="CJ9" s="106" t="n">
        <f aca="false">IF('Indicator Data'!BR9="No data","x",ROUND(IF('Indicator Data'!BR9&gt;CJ$3,0,IF('Indicator Data'!BR9&lt;CJ$4,10,(CJ$3-'Indicator Data'!BR9)/(CJ$3-CJ$4)*10)),1))</f>
        <v>7.1</v>
      </c>
      <c r="CK9" s="106" t="n">
        <f aca="false">IF('Indicator Data'!AC9="No data","x",ROUND(IF('Indicator Data'!AC9&gt;CK$3,0,IF('Indicator Data'!AC9&lt;CK$4,10,(CK$3-'Indicator Data'!AC9)/(CK$3-CK$4)*10)),1))</f>
        <v>7.3</v>
      </c>
      <c r="CL9" s="102" t="n">
        <f aca="false">IF(AND(CJ9="x",CI9="x",CK9="x"),"x",ROUND(AVERAGE(CI9:CK9),1))</f>
        <v>6.6</v>
      </c>
      <c r="CM9" s="106" t="n">
        <f aca="false">IF('Indicator Data'!X9="No data","x",ROUND(IF(LOG('Indicator Data'!X9)&gt;CM$3,10,IF(LOG('Indicator Data'!X9)&lt;CM$4,0,10-(CM$3-LOG('Indicator Data'!X9))/(CM$3-CM$4)*10)),1))</f>
        <v>4.8</v>
      </c>
      <c r="CN9" s="106" t="n">
        <f aca="false">IF('Indicator Data'!Y9="No data","x",ROUND(IF('Indicator Data'!Y9&gt;CN$3,10,IF('Indicator Data'!Y9&lt;CN$4,0,10-(CN$3-'Indicator Data'!Y9)/(CN$3-CN$4)*10)),1))</f>
        <v>8.3</v>
      </c>
      <c r="CO9" s="106" t="n">
        <f aca="false">IF('Indicator Data'!Z9="No data","x",ROUND(IF('Indicator Data'!Z9&gt;CO$3,10,IF('Indicator Data'!Z9&lt;CO$4,0,10-(CO$3-'Indicator Data'!Z9)/(CO$3-CO$4)*10)),1))</f>
        <v>6.7</v>
      </c>
      <c r="CP9" s="106" t="n">
        <f aca="false">IF('Indicator Data'!AA9="No data","x",ROUND(IF('Indicator Data'!AA9&gt;CP$3,10,IF('Indicator Data'!AA9&lt;CP$4,0,10-(CP$3-'Indicator Data'!AA9)/(CP$3-CP$4)*10)),1))</f>
        <v>7</v>
      </c>
      <c r="CQ9" s="102" t="n">
        <f aca="false">ROUND(AVERAGE(CM9:CP9),1)</f>
        <v>6.7</v>
      </c>
      <c r="CR9" s="104" t="n">
        <f aca="false">ROUND(AVERAGE(CL9,CQ9,CQ9),1)</f>
        <v>6.7</v>
      </c>
      <c r="CS9" s="106" t="n">
        <f aca="false">IF('Indicator Data'!AF9="No data","x",ROUND(IF('Indicator Data'!AF9&gt;CS$3,10,IF('Indicator Data'!AF9&lt;CS$4,0,10-(CS$3-'Indicator Data'!AF9)/(CS$3-CS$4)*10)),1))</f>
        <v>5.4</v>
      </c>
      <c r="CT9" s="106" t="n">
        <f aca="false">IF('Indicator Data'!AG9="No data","x",ROUND(IF('Indicator Data'!AG9&gt;CT$3,10,IF('Indicator Data'!AG9&lt;CT$4,0,10-(CT$3-'Indicator Data'!AG9)/(CT$3-CT$4)*10)),1))</f>
        <v>8.4</v>
      </c>
      <c r="CU9" s="102" t="n">
        <f aca="false">ROUND(AVERAGE(CM9,CN9,CO9,CP9,CS9,CT9),1)</f>
        <v>6.8</v>
      </c>
      <c r="CV9" s="106" t="n">
        <f aca="false">IF('Indicator Data'!AB9="No data","x",ROUND(IF('Indicator Data'!AB9&gt;CV$3,10,IF('Indicator Data'!AB9&lt;CV$4,0,10-(CV$3-'Indicator Data'!AB9)/(CV$3-CV$4)*10)),1))</f>
        <v>6</v>
      </c>
      <c r="CW9" s="102" t="n">
        <f aca="false">IF(AND(CJ9="x",CI9="x",CK9="x"),"x",ROUND(AVERAGE(CI9:CK9,CV9),1))</f>
        <v>6.5</v>
      </c>
      <c r="CX9" s="103" t="n">
        <f aca="false">IF('Indicator Data'!AD9="No data","x",'Indicator Data'!AD9/'Indicator Data'!$BZ9)</f>
        <v>1.59982508579062E-005</v>
      </c>
      <c r="CY9" s="106" t="n">
        <f aca="false">IF(CX9="x","x",ROUND(IF(CX9&gt;CY$3,0,IF(CX9&lt;CY$4,10,(CY$3-CX9)/(CY$3-CY$4)*10)),1))</f>
        <v>9.8</v>
      </c>
      <c r="CZ9" s="106" t="n">
        <f aca="false">IF('Indicator Data'!AE9="No data","x",ROUND(IF('Indicator Data'!AE9&gt;CZ$3,0,IF('Indicator Data'!AE9&lt;CZ$4,10,(CZ$3-'Indicator Data'!AE9)/(CZ$3-CZ$4)*10)),1))</f>
        <v>6</v>
      </c>
      <c r="DA9" s="102" t="n">
        <f aca="false">IF(AND(CY9="x",CZ9="x"),"x",ROUND(AVERAGE(CY9:CZ9),1))</f>
        <v>7.9</v>
      </c>
      <c r="DB9" s="104" t="n">
        <f aca="false">ROUND(AVERAGE(CW9,DA9,CU9),1)</f>
        <v>7.1</v>
      </c>
      <c r="DC9" s="105" t="n">
        <f aca="false">IF(BL9="x",ROUND((10-GEOMEAN(((10-DB9)/10*9+1),((10-CH9)/10*9+1),((10-CR9)/10*9+1)))/9*10,1),ROUND((10-GEOMEAN(((10-BL9)/10*9+1),((10-DB9)/10*9+1),((10-CH9)/10*9+1),((10-CR9)/10*9+1)))/9*10,1))</f>
        <v>6.9</v>
      </c>
      <c r="DD9" s="108" t="n">
        <f aca="false">IF(ROUND(IF(AP9="x",(10-GEOMEAN(((10-AO9)/10*9+1),((10-DC9)/10*9+1),((10-AU9)/10*9+1),((10-AQ9)/10*9+1),((10-AR9)/10*9+1)))/9*10,(10-GEOMEAN(((10-AO9)/10*9+1),((10-DC9)/10*9+1),((10-AP9)/10*9+1),((10-AQ9)/10*9+1),((10-AR9)/10*9+1),((10-AU9)/10*9+1)))/9*10),1)=0,0.1,ROUND(IF(AP9="x",(10-GEOMEAN(((10-AO9)/10*9+1),((10-DC9)/10*9+1),((10-AU9)/10*9+1),((10-AQ9)/10*9+1),((10-AR9)/10*9+1)))/9*10,(10-GEOMEAN(((10-AO9)/10*9+1),((10-DC9)/10*9+1),((10-AP9)/10*9+1),((10-AQ9)/10*9+1),((10-AR9)/10*9+1),((10-AU9)/10*9+1)))/9*10),1))</f>
        <v>3.1</v>
      </c>
      <c r="DE9" s="105" t="n">
        <f aca="false">ROUND(IF('Indicator Data'!AH9=0,0,IF('Indicator Data'!AH9&gt;DE$3,10,IF('Indicator Data'!AH9&lt;DE$4,0,10-(DE$3-'Indicator Data'!AH9)/(DE$3-DE$4)*10))),1)</f>
        <v>3.2</v>
      </c>
      <c r="DF9" s="102" t="n">
        <f aca="false">'Indicator Data'!AI9</f>
        <v>0</v>
      </c>
      <c r="DG9" s="102" t="n">
        <f aca="false">'Indicator Data'!AJ9</f>
        <v>0</v>
      </c>
      <c r="DH9" s="105" t="n">
        <f aca="false">ROUND(IF(DF9=5,10,IF(DG9=5,9,IF(DF9=4,8,IF(DG9=4,7,0)))),1)</f>
        <v>0</v>
      </c>
      <c r="DI9" s="108" t="n">
        <f aca="false">ROUND(IF(DH9&gt;5,DH9,DE9/10*7),1)</f>
        <v>2.2</v>
      </c>
      <c r="DJ9" s="76"/>
      <c r="DK9" s="109"/>
    </row>
    <row r="10" customFormat="false" ht="14.5" hidden="false" customHeight="false" outlineLevel="0" collapsed="false">
      <c r="A10" s="98" t="str">
        <f aca="false">'Indicator Data'!A10</f>
        <v>Antigua and Barbuda</v>
      </c>
      <c r="B10" s="99" t="str">
        <f aca="false">'Indicator Data'!B10</f>
        <v>ATG</v>
      </c>
      <c r="C10" s="100" t="n">
        <f aca="false">ROUND(IF('Indicator Data'!C10=0,0.1,IF(LOG('Indicator Data'!C10)&gt;C$3,10,IF(LOG('Indicator Data'!C10)&lt;C$4,0,10-(C$3-LOG('Indicator Data'!C10))/(C$3-C$4)*10))),1)</f>
        <v>3.1</v>
      </c>
      <c r="D10" s="101" t="n">
        <f aca="false">ROUND(IF('Indicator Data'!D10=0,0.1,IF(LOG('Indicator Data'!D10)&gt;D$3,10,IF(LOG('Indicator Data'!D10)&lt;D$4,0,10-(D$3-LOG('Indicator Data'!D10))/(D$3-D$4)*10))),1)</f>
        <v>0.1</v>
      </c>
      <c r="E10" s="102" t="n">
        <f aca="false">ROUND((10-GEOMEAN(((10-C10)/10*9+1),((10-D10)/10*9+1)))/9*10,1)</f>
        <v>1.7</v>
      </c>
      <c r="F10" s="102" t="n">
        <f aca="false">IF('Indicator Data'!E10="No data",0.1,(ROUND(IF('Indicator Data'!E10=0,0,IF(LOG('Indicator Data'!E10)&gt;F$3,10,IF(LOG('Indicator Data'!E10)&lt;F$4,0,10-(F$3-LOG('Indicator Data'!E10))/(F$3-F$4)*10))),1)))</f>
        <v>0.1</v>
      </c>
      <c r="G10" s="102" t="n">
        <f aca="false">ROUND(IF('Indicator Data'!F10=0,0,IF(LOG('Indicator Data'!F10)&gt;G$3,10,IF(LOG('Indicator Data'!F10)&lt;G$4,0,10-(G$3-LOG('Indicator Data'!F10))/(G$3-G$4)*10))),1)</f>
        <v>0</v>
      </c>
      <c r="H10" s="101" t="n">
        <f aca="false">ROUND(IF('Indicator Data'!G10=0,0,IF(LOG('Indicator Data'!G10)&gt;H$3,10,IF(LOG('Indicator Data'!G10)&lt;H$4,0,10-(H$3-LOG('Indicator Data'!G10))/(H$3-H$4)*10))),1)</f>
        <v>3.1</v>
      </c>
      <c r="I10" s="101" t="n">
        <f aca="false">ROUND(IF('Indicator Data'!H10=0,0,IF(LOG('Indicator Data'!H10)&gt;I$3,10,IF(LOG('Indicator Data'!H10)&lt;I$4,0,10-(I$3-LOG('Indicator Data'!H10))/(I$3-I$4)*10))),1)</f>
        <v>6.8</v>
      </c>
      <c r="J10" s="101" t="n">
        <f aca="false">ROUND((10-GEOMEAN(((10-H10)/10*9+1),((10-I10)/10*9+1)))/9*10,1)</f>
        <v>5.2</v>
      </c>
      <c r="K10" s="101" t="n">
        <f aca="false">ROUND(IF('Indicator Data'!I10=0,0,IF(LOG('Indicator Data'!I10)&gt;K$3,10,IF(LOG('Indicator Data'!I10)&lt;K$4,0,10-(K$3-LOG('Indicator Data'!I10))/(K$3-K$4)*10))),1)</f>
        <v>3.9</v>
      </c>
      <c r="L10" s="102" t="n">
        <f aca="false">ROUND((10-GEOMEAN(((10-J10)/10*9+1),((10-K10)/10*9+1)))/9*10,1)</f>
        <v>4.6</v>
      </c>
      <c r="M10" s="102" t="n">
        <f aca="false">ROUND(IF('Indicator Data'!J10=0,0,IF(LOG('Indicator Data'!J10)&gt;M$3,10,IF(LOG('Indicator Data'!J10)&lt;M$4,0,10-(M$3-LOG('Indicator Data'!J10))/(M$3-M$4)*10))),1)</f>
        <v>0</v>
      </c>
      <c r="N10" s="103" t="n">
        <f aca="false">'Indicator Data'!C10/'Indicator Data'!$CA10</f>
        <v>0.00197989410564582</v>
      </c>
      <c r="O10" s="103" t="n">
        <f aca="false">'Indicator Data'!D10/'Indicator Data'!$CA10</f>
        <v>0</v>
      </c>
      <c r="P10" s="103" t="str">
        <f aca="false">IF(F10=0.1,"x",'Indicator Data'!E10/'Indicator Data'!$CA10)</f>
        <v>x</v>
      </c>
      <c r="Q10" s="103" t="n">
        <f aca="false">'Indicator Data'!F10/'Indicator Data'!$CA10</f>
        <v>0</v>
      </c>
      <c r="R10" s="103" t="n">
        <f aca="false">'Indicator Data'!G10/'Indicator Data'!$CA10</f>
        <v>0.0189749617938987</v>
      </c>
      <c r="S10" s="103" t="n">
        <f aca="false">'Indicator Data'!H10/'Indicator Data'!$CA10</f>
        <v>0.00599209312810056</v>
      </c>
      <c r="T10" s="103" t="n">
        <f aca="false">'Indicator Data'!I10/'Indicator Data'!$CA10</f>
        <v>0.00993092871436224</v>
      </c>
      <c r="U10" s="103" t="n">
        <f aca="false">'Indicator Data'!J10/'Indicator Data'!$CA10</f>
        <v>0</v>
      </c>
      <c r="V10" s="101" t="n">
        <f aca="false">ROUND(IF(N10&gt;V$3,10,IF(N10&lt;V$4,0,10-(V$3-N10)/(V$3-V$4)*10)),1)</f>
        <v>9.9</v>
      </c>
      <c r="W10" s="101" t="n">
        <f aca="false">ROUND(IF(O10&gt;W$3,10,IF(O10&lt;W$4,0,10-(W$3-O10)/(W$3-W$4)*10)),1)</f>
        <v>0</v>
      </c>
      <c r="X10" s="102" t="n">
        <f aca="false">ROUND(((10-GEOMEAN(((10-V10)/10*9+1),((10-W10)/10*9+1)))/9*10),1)</f>
        <v>7.4</v>
      </c>
      <c r="Y10" s="102" t="n">
        <f aca="false">IF(P10="x",0.1,ROUND(IF(P10&gt;Y$3,10,IF(P10&lt;Y$4,0,10-(Y$3-P10)/(Y$3-Y$4)*10)),1))</f>
        <v>0.1</v>
      </c>
      <c r="Z10" s="102" t="n">
        <f aca="false">ROUND(IF(Q10=0,0,IF(LOG(Q10)&gt;Z$3,10,IF(LOG(Q10)&lt;=Z$4,0,10-(Z$3-LOG(Q10))/(Z$3-Z$4)*10))),1)</f>
        <v>0</v>
      </c>
      <c r="AA10" s="101" t="n">
        <f aca="false">ROUND(IF(R10&gt;AA$3,10,IF(R10&lt;AA$4,0,10-(AA$3-R10)/(AA$3-AA$4)*10)),1)</f>
        <v>10</v>
      </c>
      <c r="AB10" s="101" t="n">
        <f aca="false">ROUND(IF(S10&gt;AB$3,10,IF(S10&lt;AB$4,0,10-(AB$3-S10)/(AB$3-AB$4)*10)),1)</f>
        <v>10</v>
      </c>
      <c r="AC10" s="101" t="n">
        <f aca="false">ROUND(((10-GEOMEAN(((10-AA10)/10*9+1),((10-AB10)/10*9+1)))/9*10),1)</f>
        <v>10</v>
      </c>
      <c r="AD10" s="101" t="n">
        <f aca="false">ROUND(IF(T10=0,0,IF(T10&gt;AD$3,10,IF(T10&lt;=AD$4,0,10-(AD$3-T10)/(AD$3-AD$4)*10))),1)</f>
        <v>9.9</v>
      </c>
      <c r="AE10" s="102" t="n">
        <f aca="false">ROUND((10-GEOMEAN(((10-AC10)/10*9+1),((10-AD10)/10*9+1)))/9*10,1)</f>
        <v>10</v>
      </c>
      <c r="AF10" s="102" t="n">
        <f aca="false">ROUND(IF(U10&gt;AF$3,10,IF(U10&lt;AF$4,0,10-(AF$3-U10)/(AF$3-AF$4)*10)),1)</f>
        <v>0</v>
      </c>
      <c r="AG10" s="101" t="n">
        <f aca="false">ROUND(IF('Indicator Data'!K10=0,0,IF('Indicator Data'!K10&gt;AG$3,10,IF('Indicator Data'!K10&lt;AG$4,0,10-(AG$3-'Indicator Data'!K10)/(AG$3-AG$4)*10))),1)</f>
        <v>0</v>
      </c>
      <c r="AH10" s="104" t="n">
        <f aca="false">ROUND(AVERAGE(C10,V10),1)</f>
        <v>6.5</v>
      </c>
      <c r="AI10" s="104" t="n">
        <f aca="false">ROUND(AVERAGE(D10,W10),1)</f>
        <v>0.1</v>
      </c>
      <c r="AJ10" s="102" t="n">
        <f aca="false">ROUND(AVERAGE(AA10,H10),1)</f>
        <v>6.6</v>
      </c>
      <c r="AK10" s="102" t="n">
        <f aca="false">ROUND(AVERAGE(AB10,I10),1)</f>
        <v>8.4</v>
      </c>
      <c r="AL10" s="104" t="n">
        <f aca="false">ROUND((10-GEOMEAN(((10-AJ10)/10*9+1),((10-AK10)/10*9+1)))/9*10,1)</f>
        <v>7.6</v>
      </c>
      <c r="AM10" s="104" t="n">
        <f aca="false">ROUND(AVERAGE(AD10,K10),1)</f>
        <v>6.9</v>
      </c>
      <c r="AN10" s="102" t="n">
        <f aca="false">ROUND((10-GEOMEAN(((10-M10)/10*9+1),((10-AF10)/10*9+1)))/9*10,1)</f>
        <v>0</v>
      </c>
      <c r="AO10" s="105" t="n">
        <f aca="false">ROUND((10-GEOMEAN(((10-E10)/10*9+1),((10-X10)/10*9+1)))/9*10,1)</f>
        <v>5.2</v>
      </c>
      <c r="AP10" s="105" t="n">
        <f aca="false">IF(AND(Y10="x",F10="x"),"x",ROUND((10-GEOMEAN(((10-F10)/10*9+1),((10-Y10)/10*9+1)))/9*10,1))</f>
        <v>0.1</v>
      </c>
      <c r="AQ10" s="105" t="n">
        <f aca="false">ROUND((10-GEOMEAN(((10-G10)/10*9+1),((10-Z10)/10*9+1)))/9*10,1)</f>
        <v>0</v>
      </c>
      <c r="AR10" s="105" t="n">
        <f aca="false">ROUND((10-GEOMEAN(((10-L10)/10*9+1),((10-AE10)/10*9+1)))/9*10,1)</f>
        <v>8.4</v>
      </c>
      <c r="AS10" s="104" t="n">
        <f aca="false">ROUND(AVERAGE(AG10,AN10),1)</f>
        <v>0</v>
      </c>
      <c r="AT10" s="104" t="str">
        <f aca="false">IF('Indicator Data'!L10="No data","x",IF('Indicator Data'!CB10&lt;1000,"x",ROUND((IF('Indicator Data'!L10&gt;AT$3,10,IF('Indicator Data'!L10&lt;AT$4,0,10-(AT$3-'Indicator Data'!L10)/(AT$3-AT$4)*10))),1)))</f>
        <v>x</v>
      </c>
      <c r="AU10" s="105" t="n">
        <f aca="false">ROUND(AVERAGE(AS10,AT10),1)</f>
        <v>0</v>
      </c>
      <c r="AV10" s="106" t="str">
        <f aca="false">IF('Indicator Data'!M10="No data","x",ROUND(IF('Indicator Data'!M10=0,0,IF(LOG('Indicator Data'!M10)&gt;AV$3,10,IF(LOG('Indicator Data'!M10)&lt;AV$4,0,10-(AV$3-LOG('Indicator Data'!M10))/(AV$3-AV$4)*10))),1))</f>
        <v>x</v>
      </c>
      <c r="AW10" s="103" t="str">
        <f aca="false">IF(AV10="x","x",'Indicator Data'!M10/'Indicator Data'!$CA10)</f>
        <v>x</v>
      </c>
      <c r="AX10" s="106" t="str">
        <f aca="false">IF(AV10="x","x",ROUND(IF(AW10&gt;AX$3,10,IF(AW10&lt;AX$4,0,10-(AX$3-AW10)/(AX$3-AX$4)*10)),1))</f>
        <v>x</v>
      </c>
      <c r="AY10" s="102" t="str">
        <f aca="false">IF(AND(AV10="x",AX10="x"),"x",ROUND((10-GEOMEAN(((10-AV10)/10*9+1),((10-AX10)/10*9+1)))/9*10,1))</f>
        <v>x</v>
      </c>
      <c r="AZ10" s="106" t="str">
        <f aca="false">IF('Indicator Data'!N10="No data","x",ROUND(IF('Indicator Data'!N10=0,0,IF(LOG('Indicator Data'!N10)&gt;AZ$3,10,IF(LOG('Indicator Data'!N10)&lt;AZ$4,0,10-(AZ$3-LOG('Indicator Data'!N10))/(AZ$3-AZ$4)*10))),1))</f>
        <v>x</v>
      </c>
      <c r="BA10" s="103" t="str">
        <f aca="false">IF(AZ10="x","x",'Indicator Data'!N10/'Indicator Data'!$CA10)</f>
        <v>x</v>
      </c>
      <c r="BB10" s="106" t="str">
        <f aca="false">IF(AZ10="x","x",ROUND(IF(BA10&gt;BB$3,10,IF(BA10&lt;BB$4,0,10-(BB$3-BA10)/(BB$3-BB$4)*10)),1))</f>
        <v>x</v>
      </c>
      <c r="BC10" s="102" t="str">
        <f aca="false">IF(AND(AZ10="x",BB10="x"),"x",ROUND((10-GEOMEAN(((10-AZ10)/10*9+1),((10-BB10)/10*9+1)))/9*10,1))</f>
        <v>x</v>
      </c>
      <c r="BD10" s="106" t="str">
        <f aca="false">IF('Indicator Data'!O10="No data","x",ROUND(IF('Indicator Data'!O10=0,0,IF(LOG('Indicator Data'!O10)&gt;BD$3,10,IF(LOG('Indicator Data'!O10)&lt;BD$4,0,10-(BD$3-LOG('Indicator Data'!O10))/(BD$3-BD$4)*10))),1))</f>
        <v>x</v>
      </c>
      <c r="BE10" s="103" t="str">
        <f aca="false">IF(BD10="x","x",'Indicator Data'!O10/'Indicator Data'!$CA10)</f>
        <v>x</v>
      </c>
      <c r="BF10" s="106" t="str">
        <f aca="false">IF(BD10="x","x",ROUND(IF(BE10&gt;BF$3,10,IF(BE10&lt;BF$4,0,10-(BF$3-BE10)/(BF$3-BF$4)*10)),1))</f>
        <v>x</v>
      </c>
      <c r="BG10" s="102" t="str">
        <f aca="false">IF(AND(BD10="x",BF10="x"),"x",ROUND((10-GEOMEAN(((10-BD10)/10*9+1),((10-BF10)/10*9+1)))/9*10,1))</f>
        <v>x</v>
      </c>
      <c r="BH10" s="106" t="str">
        <f aca="false">IF('Indicator Data'!P10="No data","x",ROUND(IF('Indicator Data'!P10=0,0,IF(LOG('Indicator Data'!P10)&gt;BH$3,10,IF(LOG('Indicator Data'!P10)&lt;BH$4,0,10-(BH$3-LOG('Indicator Data'!P10))/(BH$3-BH$4)*10))),1))</f>
        <v>x</v>
      </c>
      <c r="BI10" s="103" t="str">
        <f aca="false">IF(BH10="x","x",'Indicator Data'!P10/'Indicator Data'!$CA10)</f>
        <v>x</v>
      </c>
      <c r="BJ10" s="106" t="str">
        <f aca="false">IF(BH10="x","x",ROUND(IF(BI10&gt;BJ$3,10,IF(BI10&lt;BJ$4,0,10-(BJ$3-BI10)/(BJ$3-BJ$4)*10)),1))</f>
        <v>x</v>
      </c>
      <c r="BK10" s="102" t="str">
        <f aca="false">IF(AND(BH10="x",BJ10="x"),"x",ROUND((10-GEOMEAN(((10-BH10)/10*9+1),((10-BJ10)/10*9+1)))/9*10,1))</f>
        <v>x</v>
      </c>
      <c r="BL10" s="104" t="str">
        <f aca="false">IF(AND(BC10="x",BG10="x",BK10="x",AY10="x"),"x",IF(AND(BC10="x",BG10="x",BK10="x"),AY10,ROUND((10-GEOMEAN(((10-AY10)/10*9+1),((10-BC10)/10*9+1),((10-BG10)/10*9+1),((10-BK10)/10*9+1)))/9*10,1)))</f>
        <v>x</v>
      </c>
      <c r="BM10" s="106" t="n">
        <f aca="false">ROUND(IF('Indicator Data'!Q10=0,0,IF(LOG('Indicator Data'!Q10)&gt;BM$3,10,IF(LOG('Indicator Data'!Q10)&lt;BM$4,0,10-(BM$3-LOG('Indicator Data'!Q10))/(BM$3-BM$4)*10))),1)</f>
        <v>0</v>
      </c>
      <c r="BN10" s="107" t="n">
        <f aca="false">'Indicator Data'!R10</f>
        <v>0</v>
      </c>
      <c r="BO10" s="106" t="n">
        <f aca="false">ROUND(IF(BN10&gt;BO$3,10,IF(BN10&lt;BO$4,0,10-(BO$3-BN10)/(BO$3-BO$4)*10)),1)</f>
        <v>0</v>
      </c>
      <c r="BP10" s="106" t="n">
        <f aca="false">ROUND((10-GEOMEAN(((10-BO10)/10*9+1),((10-BM10)/10*9+1)))/9*10,1)</f>
        <v>0</v>
      </c>
      <c r="BQ10" s="106" t="n">
        <f aca="false">ROUND(IF('Indicator Data'!S10=0,0,IF(LOG('Indicator Data'!S10)&gt;BQ$3,10,IF(LOG('Indicator Data'!S10)&lt;BQ$4,0,10-(BQ$3-LOG('Indicator Data'!S10))/(BQ$3-BQ$4)*10))),1)</f>
        <v>0</v>
      </c>
      <c r="BR10" s="107" t="n">
        <f aca="false">'Indicator Data'!T10</f>
        <v>0</v>
      </c>
      <c r="BS10" s="106" t="n">
        <f aca="false">ROUND(IF(BR10&gt;BS$3,10,IF(BR10&lt;BS$4,0,10-(BS$3-BR10)/(BS$3-BS$4)*10)),1)</f>
        <v>0</v>
      </c>
      <c r="BT10" s="106" t="n">
        <f aca="false">ROUND((10-GEOMEAN(((10-BS10)/10*9+1),((10-BQ10)/10*9+1)))/9*10,1)</f>
        <v>0</v>
      </c>
      <c r="BU10" s="102" t="n">
        <f aca="false">ROUND((10-GEOMEAN(((10-BT10)/10*9+1),((10-BP10)/10*9+1)))/9*10,1)</f>
        <v>0</v>
      </c>
      <c r="BV10" s="106" t="n">
        <f aca="false">ROUND(IF('Indicator Data'!U10=0,0,IF(LOG('Indicator Data'!U10)&gt;BV$3,10,IF(LOG('Indicator Data'!U10)&lt;BV$4,0,10-(BV$3-LOG('Indicator Data'!U10))/(BV$3-BV$4)*10))),1)</f>
        <v>5.3</v>
      </c>
      <c r="BW10" s="103" t="n">
        <f aca="false">'Indicator Data'!U10/'Indicator Data'!$CA10</f>
        <v>0.536768389640376</v>
      </c>
      <c r="BX10" s="106" t="n">
        <f aca="false">ROUND(IF(BW10&gt;BX$3,10,IF(BW10&lt;BX$4,0,10-(BX$3-BW10)/(BX$3-BX$4)*10)),1)</f>
        <v>6</v>
      </c>
      <c r="BY10" s="102" t="n">
        <f aca="false">ROUND((10-GEOMEAN(((10-BV10)/10*9+1),((10-BX10)/10*9+1)))/9*10,1)</f>
        <v>5.7</v>
      </c>
      <c r="BZ10" s="106" t="n">
        <f aca="false">ROUND(IF('Indicator Data'!V10=0,0,IF(LOG('Indicator Data'!V10)&gt;BZ$3,10,IF(LOG('Indicator Data'!V10)&lt;BZ$4,0,10-(BZ$3-LOG('Indicator Data'!V10))/(BZ$3-BZ$4)*10))),1)</f>
        <v>5.6</v>
      </c>
      <c r="CA10" s="103" t="n">
        <f aca="false">IF('Indicator Data'!V10/'Indicator Data'!$CA10&gt;1,1,'Indicator Data'!V10/'Indicator Data'!$CA10)</f>
        <v>0.855014301389706</v>
      </c>
      <c r="CB10" s="106" t="n">
        <f aca="false">ROUND(IF(CA10&gt;CB$3,10,IF(CA10&lt;CB$4,0,10-(CB$3-CA10)/(CB$3-CB$4)*10)),1)</f>
        <v>8.6</v>
      </c>
      <c r="CC10" s="102" t="n">
        <f aca="false">ROUND((10-GEOMEAN(((10-BZ10)/10*9+1),((10-CB10)/10*9+1)))/9*10,1)</f>
        <v>7.4</v>
      </c>
      <c r="CD10" s="106" t="n">
        <f aca="false">ROUND(IF('Indicator Data'!W10=0,0,IF(LOG('Indicator Data'!W10)&gt;CD$3,10,IF(LOG('Indicator Data'!W10)&lt;CD$4,0,10-(CD$3-LOG('Indicator Data'!W10))/(CD$3-CD$4)*10))),1)</f>
        <v>5.4</v>
      </c>
      <c r="CE10" s="103" t="n">
        <f aca="false">'Indicator Data'!W10/'Indicator Data'!$CA10</f>
        <v>0.622642627602976</v>
      </c>
      <c r="CF10" s="106" t="n">
        <f aca="false">ROUND(IF(CE10&gt;CF$3,10,IF(CE10&lt;CF$4,0,10-(CF$3-CE10)/(CF$3-CF$4)*10)),1)</f>
        <v>6.2</v>
      </c>
      <c r="CG10" s="102" t="n">
        <f aca="false">ROUND((10-GEOMEAN(((10-CD10)/10*9+1),((10-CF10)/10*9+1)))/9*10,1)</f>
        <v>5.8</v>
      </c>
      <c r="CH10" s="104" t="n">
        <f aca="false">ROUND((10-GEOMEAN(((10-CC10)/10*9+1),((10-BU10)/10*9+1),((10-BY10)/10*9+1),((10-CG10)/10*9+1)))/9*10,1)</f>
        <v>5.2</v>
      </c>
      <c r="CI10" s="106" t="n">
        <f aca="false">IF('Indicator Data'!BQ10="No data","x",ROUND(IF('Indicator Data'!BQ10&gt;CI$3,0,IF('Indicator Data'!BQ10&lt;CI$4,10,(CI$3-'Indicator Data'!BQ10)/(CI$3-CI$4)*10)),1))</f>
        <v>1.4</v>
      </c>
      <c r="CJ10" s="106" t="n">
        <f aca="false">IF('Indicator Data'!BR10="No data","x",ROUND(IF('Indicator Data'!BR10&gt;CJ$3,0,IF('Indicator Data'!BR10&lt;CJ$4,10,(CJ$3-'Indicator Data'!BR10)/(CJ$3-CJ$4)*10)),1))</f>
        <v>0.5</v>
      </c>
      <c r="CK10" s="106" t="str">
        <f aca="false">IF('Indicator Data'!AC10="No data","x",ROUND(IF('Indicator Data'!AC10&gt;CK$3,0,IF('Indicator Data'!AC10&lt;CK$4,10,(CK$3-'Indicator Data'!AC10)/(CK$3-CK$4)*10)),1))</f>
        <v>x</v>
      </c>
      <c r="CL10" s="102" t="n">
        <f aca="false">IF(AND(CJ10="x",CI10="x",CK10="x"),"x",ROUND(AVERAGE(CI10:CK10),1))</f>
        <v>1</v>
      </c>
      <c r="CM10" s="106" t="n">
        <f aca="false">IF('Indicator Data'!X10="No data","x",ROUND(IF(LOG('Indicator Data'!X10)&gt;CM$3,10,IF(LOG('Indicator Data'!X10)&lt;CM$4,0,10-(CM$3-LOG('Indicator Data'!X10))/(CM$3-CM$4)*10)),1))</f>
        <v>7.8</v>
      </c>
      <c r="CN10" s="106" t="n">
        <f aca="false">IF('Indicator Data'!Y10="No data","x",ROUND(IF('Indicator Data'!Y10&gt;CN$3,10,IF('Indicator Data'!Y10&lt;CN$4,0,10-(CN$3-'Indicator Data'!Y10)/(CN$3-CN$4)*10)),1))</f>
        <v>1.2</v>
      </c>
      <c r="CO10" s="106" t="n">
        <f aca="false">IF('Indicator Data'!Z10="No data","x",ROUND(IF('Indicator Data'!Z10&gt;CO$3,10,IF('Indicator Data'!Z10&lt;CO$4,0,10-(CO$3-'Indicator Data'!Z10)/(CO$3-CO$4)*10)),1))</f>
        <v>2.4</v>
      </c>
      <c r="CP10" s="106" t="str">
        <f aca="false">IF('Indicator Data'!AA10="No data","x",ROUND(IF('Indicator Data'!AA10&gt;CP$3,10,IF('Indicator Data'!AA10&lt;CP$4,0,10-(CP$3-'Indicator Data'!AA10)/(CP$3-CP$4)*10)),1))</f>
        <v>x</v>
      </c>
      <c r="CQ10" s="102" t="n">
        <f aca="false">ROUND(AVERAGE(CM10:CP10),1)</f>
        <v>3.8</v>
      </c>
      <c r="CR10" s="104" t="n">
        <f aca="false">ROUND(AVERAGE(CL10,CQ10,CQ10),1)</f>
        <v>2.9</v>
      </c>
      <c r="CS10" s="106" t="str">
        <f aca="false">IF('Indicator Data'!AF10="No data","x",ROUND(IF('Indicator Data'!AF10&gt;CS$3,10,IF('Indicator Data'!AF10&lt;CS$4,0,10-(CS$3-'Indicator Data'!AF10)/(CS$3-CS$4)*10)),1))</f>
        <v>x</v>
      </c>
      <c r="CT10" s="106" t="n">
        <f aca="false">IF('Indicator Data'!AG10="No data","x",ROUND(IF('Indicator Data'!AG10&gt;CT$3,10,IF('Indicator Data'!AG10&lt;CT$4,0,10-(CT$3-'Indicator Data'!AG10)/(CT$3-CT$4)*10)),1))</f>
        <v>1.7</v>
      </c>
      <c r="CU10" s="102" t="n">
        <f aca="false">ROUND(AVERAGE(CM10,CN10,CO10,CP10,CS10,CT10),1)</f>
        <v>3.3</v>
      </c>
      <c r="CV10" s="106" t="n">
        <f aca="false">IF('Indicator Data'!AB10="No data","x",ROUND(IF('Indicator Data'!AB10&gt;CV$3,10,IF('Indicator Data'!AB10&lt;CV$4,0,10-(CV$3-'Indicator Data'!AB10)/(CV$3-CV$4)*10)),1))</f>
        <v>0.1</v>
      </c>
      <c r="CW10" s="102" t="n">
        <f aca="false">IF(AND(CJ10="x",CI10="x",CK10="x"),"x",ROUND(AVERAGE(CI10:CK10,CV10),1))</f>
        <v>0.7</v>
      </c>
      <c r="CX10" s="103" t="str">
        <f aca="false">IF('Indicator Data'!AD10="No data","x",'Indicator Data'!AD10/'Indicator Data'!$BZ10)</f>
        <v>x</v>
      </c>
      <c r="CY10" s="106" t="str">
        <f aca="false">IF(CX10="x","x",ROUND(IF(CX10&gt;CY$3,0,IF(CX10&lt;CY$4,10,(CY$3-CX10)/(CY$3-CY$4)*10)),1))</f>
        <v>x</v>
      </c>
      <c r="CZ10" s="106" t="n">
        <f aca="false">IF('Indicator Data'!AE10="No data","x",ROUND(IF('Indicator Data'!AE10&gt;CZ$3,0,IF('Indicator Data'!AE10&lt;CZ$4,10,(CZ$3-'Indicator Data'!AE10)/(CZ$3-CZ$4)*10)),1))</f>
        <v>2</v>
      </c>
      <c r="DA10" s="102" t="n">
        <f aca="false">IF(AND(CY10="x",CZ10="x"),"x",ROUND(AVERAGE(CY10:CZ10),1))</f>
        <v>2</v>
      </c>
      <c r="DB10" s="104" t="n">
        <f aca="false">ROUND(AVERAGE(CW10,DA10,CU10),1)</f>
        <v>2</v>
      </c>
      <c r="DC10" s="105" t="n">
        <f aca="false">IF(BL10="x",ROUND((10-GEOMEAN(((10-DB10)/10*9+1),((10-CH10)/10*9+1),((10-CR10)/10*9+1)))/9*10,1),ROUND((10-GEOMEAN(((10-BL10)/10*9+1),((10-DB10)/10*9+1),((10-CH10)/10*9+1),((10-CR10)/10*9+1)))/9*10,1))</f>
        <v>3.5</v>
      </c>
      <c r="DD10" s="108" t="n">
        <f aca="false">IF(ROUND(IF(AP10="x",(10-GEOMEAN(((10-AO10)/10*9+1),((10-DC10)/10*9+1),((10-AU10)/10*9+1),((10-AQ10)/10*9+1),((10-AR10)/10*9+1)))/9*10,(10-GEOMEAN(((10-AO10)/10*9+1),((10-DC10)/10*9+1),((10-AP10)/10*9+1),((10-AQ10)/10*9+1),((10-AR10)/10*9+1),((10-AU10)/10*9+1)))/9*10),1)=0,0.1,ROUND(IF(AP10="x",(10-GEOMEAN(((10-AO10)/10*9+1),((10-DC10)/10*9+1),((10-AU10)/10*9+1),((10-AQ10)/10*9+1),((10-AR10)/10*9+1)))/9*10,(10-GEOMEAN(((10-AO10)/10*9+1),((10-DC10)/10*9+1),((10-AP10)/10*9+1),((10-AQ10)/10*9+1),((10-AR10)/10*9+1),((10-AU10)/10*9+1)))/9*10),1))</f>
        <v>3.7</v>
      </c>
      <c r="DE10" s="105" t="n">
        <f aca="false">ROUND(IF('Indicator Data'!AH10=0,0,IF('Indicator Data'!AH10&gt;DE$3,10,IF('Indicator Data'!AH10&lt;DE$4,0,10-(DE$3-'Indicator Data'!AH10)/(DE$3-DE$4)*10))),1)</f>
        <v>0</v>
      </c>
      <c r="DF10" s="102" t="n">
        <f aca="false">'Indicator Data'!AI10</f>
        <v>0</v>
      </c>
      <c r="DG10" s="102" t="n">
        <f aca="false">'Indicator Data'!AJ10</f>
        <v>0</v>
      </c>
      <c r="DH10" s="105" t="n">
        <f aca="false">ROUND(IF(DF10=5,10,IF(DG10=5,9,IF(DF10=4,8,IF(DG10=4,7,0)))),1)</f>
        <v>0</v>
      </c>
      <c r="DI10" s="108" t="n">
        <f aca="false">ROUND(IF(DH10&gt;5,DH10,DE10/10*7),1)</f>
        <v>0</v>
      </c>
      <c r="DJ10" s="76"/>
      <c r="DK10" s="109"/>
    </row>
    <row r="11" customFormat="false" ht="14.5" hidden="false" customHeight="false" outlineLevel="0" collapsed="false">
      <c r="A11" s="98" t="str">
        <f aca="false">'Indicator Data'!A11</f>
        <v>Argentina</v>
      </c>
      <c r="B11" s="99" t="str">
        <f aca="false">'Indicator Data'!B11</f>
        <v>ARG</v>
      </c>
      <c r="C11" s="100" t="n">
        <f aca="false">ROUND(IF('Indicator Data'!C11=0,0.1,IF(LOG('Indicator Data'!C11)&gt;C$3,10,IF(LOG('Indicator Data'!C11)&lt;C$4,0,10-(C$3-LOG('Indicator Data'!C11))/(C$3-C$4)*10))),1)</f>
        <v>8.4</v>
      </c>
      <c r="D11" s="101" t="n">
        <f aca="false">ROUND(IF('Indicator Data'!D11=0,0.1,IF(LOG('Indicator Data'!D11)&gt;D$3,10,IF(LOG('Indicator Data'!D11)&lt;D$4,0,10-(D$3-LOG('Indicator Data'!D11))/(D$3-D$4)*10))),1)</f>
        <v>9.4</v>
      </c>
      <c r="E11" s="102" t="n">
        <f aca="false">ROUND((10-GEOMEAN(((10-C11)/10*9+1),((10-D11)/10*9+1)))/9*10,1)</f>
        <v>9</v>
      </c>
      <c r="F11" s="102" t="n">
        <f aca="false">IF('Indicator Data'!E11="No data",0.1,(ROUND(IF('Indicator Data'!E11=0,0,IF(LOG('Indicator Data'!E11)&gt;F$3,10,IF(LOG('Indicator Data'!E11)&lt;F$4,0,10-(F$3-LOG('Indicator Data'!E11))/(F$3-F$4)*10))),1)))</f>
        <v>8.4</v>
      </c>
      <c r="G11" s="102" t="n">
        <f aca="false">ROUND(IF('Indicator Data'!F11=0,0,IF(LOG('Indicator Data'!F11)&gt;G$3,10,IF(LOG('Indicator Data'!F11)&lt;G$4,0,10-(G$3-LOG('Indicator Data'!F11))/(G$3-G$4)*10))),1)</f>
        <v>0</v>
      </c>
      <c r="H11" s="101" t="n">
        <f aca="false">ROUND(IF('Indicator Data'!G11=0,0,IF(LOG('Indicator Data'!G11)&gt;H$3,10,IF(LOG('Indicator Data'!G11)&lt;H$4,0,10-(H$3-LOG('Indicator Data'!G11))/(H$3-H$4)*10))),1)</f>
        <v>0</v>
      </c>
      <c r="I11" s="101" t="n">
        <f aca="false">ROUND(IF('Indicator Data'!H11=0,0,IF(LOG('Indicator Data'!H11)&gt;I$3,10,IF(LOG('Indicator Data'!H11)&lt;I$4,0,10-(I$3-LOG('Indicator Data'!H11))/(I$3-I$4)*10))),1)</f>
        <v>0</v>
      </c>
      <c r="J11" s="101" t="n">
        <f aca="false">ROUND((10-GEOMEAN(((10-H11)/10*9+1),((10-I11)/10*9+1)))/9*10,1)</f>
        <v>0</v>
      </c>
      <c r="K11" s="101" t="n">
        <f aca="false">ROUND(IF('Indicator Data'!I11=0,0,IF(LOG('Indicator Data'!I11)&gt;K$3,10,IF(LOG('Indicator Data'!I11)&lt;K$4,0,10-(K$3-LOG('Indicator Data'!I11))/(K$3-K$4)*10))),1)</f>
        <v>0</v>
      </c>
      <c r="L11" s="102" t="n">
        <f aca="false">ROUND((10-GEOMEAN(((10-J11)/10*9+1),((10-K11)/10*9+1)))/9*10,1)</f>
        <v>0</v>
      </c>
      <c r="M11" s="102" t="n">
        <f aca="false">ROUND(IF('Indicator Data'!J11=0,0,IF(LOG('Indicator Data'!J11)&gt;M$3,10,IF(LOG('Indicator Data'!J11)&lt;M$4,0,10-(M$3-LOG('Indicator Data'!J11))/(M$3-M$4)*10))),1)</f>
        <v>5</v>
      </c>
      <c r="N11" s="103" t="n">
        <f aca="false">'Indicator Data'!C11/'Indicator Data'!$CA11</f>
        <v>0.000519721991997105</v>
      </c>
      <c r="O11" s="103" t="n">
        <f aca="false">'Indicator Data'!D11/'Indicator Data'!$CA11</f>
        <v>0.000151580736602385</v>
      </c>
      <c r="P11" s="103" t="n">
        <f aca="false">IF(F11=0.1,"x",'Indicator Data'!E11/'Indicator Data'!$CA11)</f>
        <v>0.00508402351952429</v>
      </c>
      <c r="Q11" s="103" t="n">
        <f aca="false">'Indicator Data'!F11/'Indicator Data'!$CA11</f>
        <v>0</v>
      </c>
      <c r="R11" s="103" t="n">
        <f aca="false">'Indicator Data'!G11/'Indicator Data'!$CA11</f>
        <v>0</v>
      </c>
      <c r="S11" s="103" t="n">
        <f aca="false">'Indicator Data'!H11/'Indicator Data'!$CA11</f>
        <v>0</v>
      </c>
      <c r="T11" s="103" t="n">
        <f aca="false">'Indicator Data'!I11/'Indicator Data'!$CA11</f>
        <v>0</v>
      </c>
      <c r="U11" s="103" t="n">
        <f aca="false">'Indicator Data'!J11/'Indicator Data'!$CA11</f>
        <v>2.30403612982853E-005</v>
      </c>
      <c r="V11" s="101" t="n">
        <f aca="false">ROUND(IF(N11&gt;V$3,10,IF(N11&lt;V$4,0,10-(V$3-N11)/(V$3-V$4)*10)),1)</f>
        <v>2.6</v>
      </c>
      <c r="W11" s="101" t="n">
        <f aca="false">ROUND(IF(O11&gt;W$3,10,IF(O11&lt;W$4,0,10-(W$3-O11)/(W$3-W$4)*10)),1)</f>
        <v>1.5</v>
      </c>
      <c r="X11" s="102" t="n">
        <f aca="false">ROUND(((10-GEOMEAN(((10-V11)/10*9+1),((10-W11)/10*9+1)))/9*10),1)</f>
        <v>2.1</v>
      </c>
      <c r="Y11" s="102" t="n">
        <f aca="false">IF(P11="x",0.1,ROUND(IF(P11&gt;Y$3,10,IF(P11&lt;Y$4,0,10-(Y$3-P11)/(Y$3-Y$4)*10)),1))</f>
        <v>3.4</v>
      </c>
      <c r="Z11" s="102" t="n">
        <f aca="false">ROUND(IF(Q11=0,0,IF(LOG(Q11)&gt;Z$3,10,IF(LOG(Q11)&lt;=Z$4,0,10-(Z$3-LOG(Q11))/(Z$3-Z$4)*10))),1)</f>
        <v>0</v>
      </c>
      <c r="AA11" s="101" t="n">
        <f aca="false">ROUND(IF(R11&gt;AA$3,10,IF(R11&lt;AA$4,0,10-(AA$3-R11)/(AA$3-AA$4)*10)),1)</f>
        <v>0</v>
      </c>
      <c r="AB11" s="101" t="n">
        <f aca="false">ROUND(IF(S11&gt;AB$3,10,IF(S11&lt;AB$4,0,10-(AB$3-S11)/(AB$3-AB$4)*10)),1)</f>
        <v>0</v>
      </c>
      <c r="AC11" s="101" t="n">
        <f aca="false">ROUND(((10-GEOMEAN(((10-AA11)/10*9+1),((10-AB11)/10*9+1)))/9*10),1)</f>
        <v>0</v>
      </c>
      <c r="AD11" s="101" t="n">
        <f aca="false">ROUND(IF(T11=0,0,IF(T11&gt;AD$3,10,IF(T11&lt;=AD$4,0,10-(AD$3-T11)/(AD$3-AD$4)*10))),1)</f>
        <v>0</v>
      </c>
      <c r="AE11" s="102" t="n">
        <f aca="false">ROUND((10-GEOMEAN(((10-AC11)/10*9+1),((10-AD11)/10*9+1)))/9*10,1)</f>
        <v>0</v>
      </c>
      <c r="AF11" s="102" t="n">
        <f aca="false">ROUND(IF(U11&gt;AF$3,10,IF(U11&lt;AF$4,0,10-(AF$3-U11)/(AF$3-AF$4)*10)),1)</f>
        <v>0</v>
      </c>
      <c r="AG11" s="101" t="n">
        <f aca="false">ROUND(IF('Indicator Data'!K11=0,0,IF('Indicator Data'!K11&gt;AG$3,10,IF('Indicator Data'!K11&lt;AG$4,0,10-(AG$3-'Indicator Data'!K11)/(AG$3-AG$4)*10))),1)</f>
        <v>3.8</v>
      </c>
      <c r="AH11" s="104" t="n">
        <f aca="false">ROUND(AVERAGE(C11,V11),1)</f>
        <v>5.5</v>
      </c>
      <c r="AI11" s="104" t="n">
        <f aca="false">ROUND(AVERAGE(D11,W11),1)</f>
        <v>5.5</v>
      </c>
      <c r="AJ11" s="102" t="n">
        <f aca="false">ROUND(AVERAGE(AA11,H11),1)</f>
        <v>0</v>
      </c>
      <c r="AK11" s="102" t="n">
        <f aca="false">ROUND(AVERAGE(AB11,I11),1)</f>
        <v>0</v>
      </c>
      <c r="AL11" s="104" t="n">
        <f aca="false">ROUND((10-GEOMEAN(((10-AJ11)/10*9+1),((10-AK11)/10*9+1)))/9*10,1)</f>
        <v>0</v>
      </c>
      <c r="AM11" s="104" t="n">
        <f aca="false">ROUND(AVERAGE(AD11,K11),1)</f>
        <v>0</v>
      </c>
      <c r="AN11" s="102" t="n">
        <f aca="false">ROUND((10-GEOMEAN(((10-M11)/10*9+1),((10-AF11)/10*9+1)))/9*10,1)</f>
        <v>2.9</v>
      </c>
      <c r="AO11" s="105" t="n">
        <f aca="false">ROUND((10-GEOMEAN(((10-E11)/10*9+1),((10-X11)/10*9+1)))/9*10,1)</f>
        <v>6.7</v>
      </c>
      <c r="AP11" s="105" t="n">
        <f aca="false">IF(AND(Y11="x",F11="x"),"x",ROUND((10-GEOMEAN(((10-F11)/10*9+1),((10-Y11)/10*9+1)))/9*10,1))</f>
        <v>6.5</v>
      </c>
      <c r="AQ11" s="105" t="n">
        <f aca="false">ROUND((10-GEOMEAN(((10-G11)/10*9+1),((10-Z11)/10*9+1)))/9*10,1)</f>
        <v>0</v>
      </c>
      <c r="AR11" s="105" t="n">
        <f aca="false">ROUND((10-GEOMEAN(((10-L11)/10*9+1),((10-AE11)/10*9+1)))/9*10,1)</f>
        <v>0</v>
      </c>
      <c r="AS11" s="104" t="n">
        <f aca="false">ROUND(AVERAGE(AG11,AN11),1)</f>
        <v>3.4</v>
      </c>
      <c r="AT11" s="104" t="n">
        <f aca="false">IF('Indicator Data'!L11="No data","x",IF('Indicator Data'!CB11&lt;1000,"x",ROUND((IF('Indicator Data'!L11&gt;AT$3,10,IF('Indicator Data'!L11&lt;AT$4,0,10-(AT$3-'Indicator Data'!L11)/(AT$3-AT$4)*10))),1)))</f>
        <v>5.7</v>
      </c>
      <c r="AU11" s="105" t="n">
        <f aca="false">ROUND(AVERAGE(AS11,AT11),1)</f>
        <v>4.6</v>
      </c>
      <c r="AV11" s="106" t="str">
        <f aca="false">IF('Indicator Data'!M11="No data","x",ROUND(IF('Indicator Data'!M11=0,0,IF(LOG('Indicator Data'!M11)&gt;AV$3,10,IF(LOG('Indicator Data'!M11)&lt;AV$4,0,10-(AV$3-LOG('Indicator Data'!M11))/(AV$3-AV$4)*10))),1))</f>
        <v>x</v>
      </c>
      <c r="AW11" s="103" t="str">
        <f aca="false">IF(AV11="x","x",'Indicator Data'!M11/'Indicator Data'!$CA11)</f>
        <v>x</v>
      </c>
      <c r="AX11" s="106" t="str">
        <f aca="false">IF(AV11="x","x",ROUND(IF(AW11&gt;AX$3,10,IF(AW11&lt;AX$4,0,10-(AX$3-AW11)/(AX$3-AX$4)*10)),1))</f>
        <v>x</v>
      </c>
      <c r="AY11" s="102" t="str">
        <f aca="false">IF(AND(AV11="x",AX11="x"),"x",ROUND((10-GEOMEAN(((10-AV11)/10*9+1),((10-AX11)/10*9+1)))/9*10,1))</f>
        <v>x</v>
      </c>
      <c r="AZ11" s="106" t="str">
        <f aca="false">IF('Indicator Data'!N11="No data","x",ROUND(IF('Indicator Data'!N11=0,0,IF(LOG('Indicator Data'!N11)&gt;AZ$3,10,IF(LOG('Indicator Data'!N11)&lt;AZ$4,0,10-(AZ$3-LOG('Indicator Data'!N11))/(AZ$3-AZ$4)*10))),1))</f>
        <v>x</v>
      </c>
      <c r="BA11" s="103" t="str">
        <f aca="false">IF(AZ11="x","x",'Indicator Data'!N11/'Indicator Data'!$CA11)</f>
        <v>x</v>
      </c>
      <c r="BB11" s="106" t="str">
        <f aca="false">IF(AZ11="x","x",ROUND(IF(BA11&gt;BB$3,10,IF(BA11&lt;BB$4,0,10-(BB$3-BA11)/(BB$3-BB$4)*10)),1))</f>
        <v>x</v>
      </c>
      <c r="BC11" s="102" t="str">
        <f aca="false">IF(AND(AZ11="x",BB11="x"),"x",ROUND((10-GEOMEAN(((10-AZ11)/10*9+1),((10-BB11)/10*9+1)))/9*10,1))</f>
        <v>x</v>
      </c>
      <c r="BD11" s="106" t="str">
        <f aca="false">IF('Indicator Data'!O11="No data","x",ROUND(IF('Indicator Data'!O11=0,0,IF(LOG('Indicator Data'!O11)&gt;BD$3,10,IF(LOG('Indicator Data'!O11)&lt;BD$4,0,10-(BD$3-LOG('Indicator Data'!O11))/(BD$3-BD$4)*10))),1))</f>
        <v>x</v>
      </c>
      <c r="BE11" s="103" t="str">
        <f aca="false">IF(BD11="x","x",'Indicator Data'!O11/'Indicator Data'!$CA11)</f>
        <v>x</v>
      </c>
      <c r="BF11" s="106" t="str">
        <f aca="false">IF(BD11="x","x",ROUND(IF(BE11&gt;BF$3,10,IF(BE11&lt;BF$4,0,10-(BF$3-BE11)/(BF$3-BF$4)*10)),1))</f>
        <v>x</v>
      </c>
      <c r="BG11" s="102" t="str">
        <f aca="false">IF(AND(BD11="x",BF11="x"),"x",ROUND((10-GEOMEAN(((10-BD11)/10*9+1),((10-BF11)/10*9+1)))/9*10,1))</f>
        <v>x</v>
      </c>
      <c r="BH11" s="106" t="str">
        <f aca="false">IF('Indicator Data'!P11="No data","x",ROUND(IF('Indicator Data'!P11=0,0,IF(LOG('Indicator Data'!P11)&gt;BH$3,10,IF(LOG('Indicator Data'!P11)&lt;BH$4,0,10-(BH$3-LOG('Indicator Data'!P11))/(BH$3-BH$4)*10))),1))</f>
        <v>x</v>
      </c>
      <c r="BI11" s="103" t="str">
        <f aca="false">IF(BH11="x","x",'Indicator Data'!P11/'Indicator Data'!$CA11)</f>
        <v>x</v>
      </c>
      <c r="BJ11" s="106" t="str">
        <f aca="false">IF(BH11="x","x",ROUND(IF(BI11&gt;BJ$3,10,IF(BI11&lt;BJ$4,0,10-(BJ$3-BI11)/(BJ$3-BJ$4)*10)),1))</f>
        <v>x</v>
      </c>
      <c r="BK11" s="102" t="str">
        <f aca="false">IF(AND(BH11="x",BJ11="x"),"x",ROUND((10-GEOMEAN(((10-BH11)/10*9+1),((10-BJ11)/10*9+1)))/9*10,1))</f>
        <v>x</v>
      </c>
      <c r="BL11" s="104" t="str">
        <f aca="false">IF(AND(BC11="x",BG11="x",BK11="x",AY11="x"),"x",IF(AND(BC11="x",BG11="x",BK11="x"),AY11,ROUND((10-GEOMEAN(((10-AY11)/10*9+1),((10-BC11)/10*9+1),((10-BG11)/10*9+1),((10-BK11)/10*9+1)))/9*10,1)))</f>
        <v>x</v>
      </c>
      <c r="BM11" s="106" t="n">
        <f aca="false">ROUND(IF('Indicator Data'!Q11=0,0,IF(LOG('Indicator Data'!Q11)&gt;BM$3,10,IF(LOG('Indicator Data'!Q11)&lt;BM$4,0,10-(BM$3-LOG('Indicator Data'!Q11))/(BM$3-BM$4)*10))),1)</f>
        <v>0</v>
      </c>
      <c r="BN11" s="107" t="n">
        <f aca="false">'Indicator Data'!R11</f>
        <v>0</v>
      </c>
      <c r="BO11" s="106" t="n">
        <f aca="false">ROUND(IF(BN11&gt;BO$3,10,IF(BN11&lt;BO$4,0,10-(BO$3-BN11)/(BO$3-BO$4)*10)),1)</f>
        <v>0</v>
      </c>
      <c r="BP11" s="106" t="n">
        <f aca="false">ROUND((10-GEOMEAN(((10-BO11)/10*9+1),((10-BM11)/10*9+1)))/9*10,1)</f>
        <v>0</v>
      </c>
      <c r="BQ11" s="106" t="n">
        <f aca="false">ROUND(IF('Indicator Data'!S11=0,0,IF(LOG('Indicator Data'!S11)&gt;BQ$3,10,IF(LOG('Indicator Data'!S11)&lt;BQ$4,0,10-(BQ$3-LOG('Indicator Data'!S11))/(BQ$3-BQ$4)*10))),1)</f>
        <v>0</v>
      </c>
      <c r="BR11" s="107" t="n">
        <f aca="false">'Indicator Data'!T11</f>
        <v>0</v>
      </c>
      <c r="BS11" s="106" t="n">
        <f aca="false">ROUND(IF(BR11&gt;BS$3,10,IF(BR11&lt;BS$4,0,10-(BS$3-BR11)/(BS$3-BS$4)*10)),1)</f>
        <v>0</v>
      </c>
      <c r="BT11" s="106" t="n">
        <f aca="false">ROUND((10-GEOMEAN(((10-BS11)/10*9+1),((10-BQ11)/10*9+1)))/9*10,1)</f>
        <v>0</v>
      </c>
      <c r="BU11" s="102" t="n">
        <f aca="false">ROUND((10-GEOMEAN(((10-BT11)/10*9+1),((10-BP11)/10*9+1)))/9*10,1)</f>
        <v>0</v>
      </c>
      <c r="BV11" s="106" t="n">
        <f aca="false">ROUND(IF('Indicator Data'!U11=0,0,IF(LOG('Indicator Data'!U11)&gt;BV$3,10,IF(LOG('Indicator Data'!U11)&lt;BV$4,0,10-(BV$3-LOG('Indicator Data'!U11))/(BV$3-BV$4)*10))),1)</f>
        <v>8.2</v>
      </c>
      <c r="BW11" s="103" t="n">
        <f aca="false">'Indicator Data'!U11/'Indicator Data'!$CA11</f>
        <v>0.12653790889784</v>
      </c>
      <c r="BX11" s="106" t="n">
        <f aca="false">ROUND(IF(BW11&gt;BX$3,10,IF(BW11&lt;BX$4,0,10-(BX$3-BW11)/(BX$3-BX$4)*10)),1)</f>
        <v>1.4</v>
      </c>
      <c r="BY11" s="102" t="n">
        <f aca="false">ROUND((10-GEOMEAN(((10-BV11)/10*9+1),((10-BX11)/10*9+1)))/9*10,1)</f>
        <v>5.8</v>
      </c>
      <c r="BZ11" s="106" t="n">
        <f aca="false">ROUND(IF('Indicator Data'!V11=0,0,IF(LOG('Indicator Data'!V11)&gt;BZ$3,10,IF(LOG('Indicator Data'!V11)&lt;BZ$4,0,10-(BZ$3-LOG('Indicator Data'!V11))/(BZ$3-BZ$4)*10))),1)</f>
        <v>9.2</v>
      </c>
      <c r="CA11" s="103" t="n">
        <f aca="false">IF('Indicator Data'!V11/'Indicator Data'!$CA11&gt;1,1,'Indicator Data'!V11/'Indicator Data'!$CA11)</f>
        <v>0.596072168313545</v>
      </c>
      <c r="CB11" s="106" t="n">
        <f aca="false">ROUND(IF(CA11&gt;CB$3,10,IF(CA11&lt;CB$4,0,10-(CB$3-CA11)/(CB$3-CB$4)*10)),1)</f>
        <v>6</v>
      </c>
      <c r="CC11" s="102" t="n">
        <f aca="false">ROUND((10-GEOMEAN(((10-BZ11)/10*9+1),((10-CB11)/10*9+1)))/9*10,1)</f>
        <v>8</v>
      </c>
      <c r="CD11" s="106" t="n">
        <f aca="false">ROUND(IF('Indicator Data'!W11=0,0,IF(LOG('Indicator Data'!W11)&gt;CD$3,10,IF(LOG('Indicator Data'!W11)&lt;CD$4,0,10-(CD$3-LOG('Indicator Data'!W11))/(CD$3-CD$4)*10))),1)</f>
        <v>7.8</v>
      </c>
      <c r="CE11" s="103" t="n">
        <f aca="false">'Indicator Data'!W11/'Indicator Data'!$CA11</f>
        <v>0.07182715579334</v>
      </c>
      <c r="CF11" s="106" t="n">
        <f aca="false">ROUND(IF(CE11&gt;CF$3,10,IF(CE11&lt;CF$4,0,10-(CF$3-CE11)/(CF$3-CF$4)*10)),1)</f>
        <v>0.7</v>
      </c>
      <c r="CG11" s="102" t="n">
        <f aca="false">ROUND((10-GEOMEAN(((10-CD11)/10*9+1),((10-CF11)/10*9+1)))/9*10,1)</f>
        <v>5.2</v>
      </c>
      <c r="CH11" s="104" t="n">
        <f aca="false">ROUND((10-GEOMEAN(((10-CC11)/10*9+1),((10-BU11)/10*9+1),((10-BY11)/10*9+1),((10-CG11)/10*9+1)))/9*10,1)</f>
        <v>5.4</v>
      </c>
      <c r="CI11" s="106" t="n">
        <f aca="false">IF('Indicator Data'!BQ11="No data","x",ROUND(IF('Indicator Data'!BQ11&gt;CI$3,0,IF('Indicator Data'!BQ11&lt;CI$4,10,(CI$3-'Indicator Data'!BQ11)/(CI$3-CI$4)*10)),1))</f>
        <v>0.5</v>
      </c>
      <c r="CJ11" s="106" t="n">
        <f aca="false">IF('Indicator Data'!BR11="No data","x",ROUND(IF('Indicator Data'!BR11&gt;CJ$3,0,IF('Indicator Data'!BR11&lt;CJ$4,10,(CJ$3-'Indicator Data'!BR11)/(CJ$3-CJ$4)*10)),1))</f>
        <v>0.2</v>
      </c>
      <c r="CK11" s="106" t="str">
        <f aca="false">IF('Indicator Data'!AC11="No data","x",ROUND(IF('Indicator Data'!AC11&gt;CK$3,0,IF('Indicator Data'!AC11&lt;CK$4,10,(CK$3-'Indicator Data'!AC11)/(CK$3-CK$4)*10)),1))</f>
        <v>x</v>
      </c>
      <c r="CL11" s="102" t="n">
        <f aca="false">IF(AND(CJ11="x",CI11="x",CK11="x"),"x",ROUND(AVERAGE(CI11:CK11),1))</f>
        <v>0.4</v>
      </c>
      <c r="CM11" s="106" t="n">
        <f aca="false">IF('Indicator Data'!X11="No data","x",ROUND(IF(LOG('Indicator Data'!X11)&gt;CM$3,10,IF(LOG('Indicator Data'!X11)&lt;CM$4,0,10-(CM$3-LOG('Indicator Data'!X11))/(CM$3-CM$4)*10)),1))</f>
        <v>4.1</v>
      </c>
      <c r="CN11" s="106" t="n">
        <f aca="false">IF('Indicator Data'!Y11="No data","x",ROUND(IF('Indicator Data'!Y11&gt;CN$3,10,IF('Indicator Data'!Y11&lt;CN$4,0,10-(CN$3-'Indicator Data'!Y11)/(CN$3-CN$4)*10)),1))</f>
        <v>2.2</v>
      </c>
      <c r="CO11" s="106" t="n">
        <f aca="false">IF('Indicator Data'!Z11="No data","x",ROUND(IF('Indicator Data'!Z11&gt;CO$3,10,IF('Indicator Data'!Z11&lt;CO$4,0,10-(CO$3-'Indicator Data'!Z11)/(CO$3-CO$4)*10)),1))</f>
        <v>9.2</v>
      </c>
      <c r="CP11" s="106" t="n">
        <f aca="false">IF('Indicator Data'!AA11="No data","x",ROUND(IF('Indicator Data'!AA11&gt;CP$3,10,IF('Indicator Data'!AA11&lt;CP$4,0,10-(CP$3-'Indicator Data'!AA11)/(CP$3-CP$4)*10)),1))</f>
        <v>3.1</v>
      </c>
      <c r="CQ11" s="102" t="n">
        <f aca="false">ROUND(AVERAGE(CM11:CP11),1)</f>
        <v>4.7</v>
      </c>
      <c r="CR11" s="104" t="n">
        <f aca="false">ROUND(AVERAGE(CL11,CQ11,CQ11),1)</f>
        <v>3.3</v>
      </c>
      <c r="CS11" s="106" t="n">
        <f aca="false">IF('Indicator Data'!AF11="No data","x",ROUND(IF('Indicator Data'!AF11&gt;CS$3,10,IF('Indicator Data'!AF11&lt;CS$4,0,10-(CS$3-'Indicator Data'!AF11)/(CS$3-CS$4)*10)),1))</f>
        <v>1.6</v>
      </c>
      <c r="CT11" s="106" t="n">
        <f aca="false">IF('Indicator Data'!AG11="No data","x",ROUND(IF('Indicator Data'!AG11&gt;CT$3,10,IF('Indicator Data'!AG11&lt;CT$4,0,10-(CT$3-'Indicator Data'!AG11)/(CT$3-CT$4)*10)),1))</f>
        <v>2.2</v>
      </c>
      <c r="CU11" s="102" t="n">
        <f aca="false">ROUND(AVERAGE(CM11,CN11,CO11,CP11,CS11,CT11),1)</f>
        <v>3.7</v>
      </c>
      <c r="CV11" s="106" t="n">
        <f aca="false">IF('Indicator Data'!AB11="No data","x",ROUND(IF('Indicator Data'!AB11&gt;CV$3,10,IF('Indicator Data'!AB11&lt;CV$4,0,10-(CV$3-'Indicator Data'!AB11)/(CV$3-CV$4)*10)),1))</f>
        <v>0.5</v>
      </c>
      <c r="CW11" s="102" t="n">
        <f aca="false">IF(AND(CJ11="x",CI11="x",CK11="x"),"x",ROUND(AVERAGE(CI11:CK11,CV11),1))</f>
        <v>0.4</v>
      </c>
      <c r="CX11" s="103" t="n">
        <f aca="false">IF('Indicator Data'!AD11="No data","x",'Indicator Data'!AD11/'Indicator Data'!$BZ11)</f>
        <v>0.000228991549310706</v>
      </c>
      <c r="CY11" s="106" t="n">
        <f aca="false">IF(CX11="x","x",ROUND(IF(CX11&gt;CY$3,0,IF(CX11&lt;CY$4,10,(CY$3-CX11)/(CY$3-CY$4)*10)),1))</f>
        <v>7.7</v>
      </c>
      <c r="CZ11" s="106" t="n">
        <f aca="false">IF('Indicator Data'!AE11="No data","x",ROUND(IF('Indicator Data'!AE11&gt;CZ$3,0,IF('Indicator Data'!AE11&lt;CZ$4,10,(CZ$3-'Indicator Data'!AE11)/(CZ$3-CZ$4)*10)),1))</f>
        <v>2</v>
      </c>
      <c r="DA11" s="102" t="n">
        <f aca="false">IF(AND(CY11="x",CZ11="x"),"x",ROUND(AVERAGE(CY11:CZ11),1))</f>
        <v>4.9</v>
      </c>
      <c r="DB11" s="104" t="n">
        <f aca="false">ROUND(AVERAGE(CW11,DA11,CU11),1)</f>
        <v>3</v>
      </c>
      <c r="DC11" s="105" t="n">
        <f aca="false">IF(BL11="x",ROUND((10-GEOMEAN(((10-DB11)/10*9+1),((10-CH11)/10*9+1),((10-CR11)/10*9+1)))/9*10,1),ROUND((10-GEOMEAN(((10-BL11)/10*9+1),((10-DB11)/10*9+1),((10-CH11)/10*9+1),((10-CR11)/10*9+1)))/9*10,1))</f>
        <v>4</v>
      </c>
      <c r="DD11" s="108" t="n">
        <f aca="false">IF(ROUND(IF(AP11="x",(10-GEOMEAN(((10-AO11)/10*9+1),((10-DC11)/10*9+1),((10-AU11)/10*9+1),((10-AQ11)/10*9+1),((10-AR11)/10*9+1)))/9*10,(10-GEOMEAN(((10-AO11)/10*9+1),((10-DC11)/10*9+1),((10-AP11)/10*9+1),((10-AQ11)/10*9+1),((10-AR11)/10*9+1),((10-AU11)/10*9+1)))/9*10),1)=0,0.1,ROUND(IF(AP11="x",(10-GEOMEAN(((10-AO11)/10*9+1),((10-DC11)/10*9+1),((10-AU11)/10*9+1),((10-AQ11)/10*9+1),((10-AR11)/10*9+1)))/9*10,(10-GEOMEAN(((10-AO11)/10*9+1),((10-DC11)/10*9+1),((10-AP11)/10*9+1),((10-AQ11)/10*9+1),((10-AR11)/10*9+1),((10-AU11)/10*9+1)))/9*10),1))</f>
        <v>4.1</v>
      </c>
      <c r="DE11" s="105" t="n">
        <f aca="false">ROUND(IF('Indicator Data'!AH11=0,0,IF('Indicator Data'!AH11&gt;DE$3,10,IF('Indicator Data'!AH11&lt;DE$4,0,10-(DE$3-'Indicator Data'!AH11)/(DE$3-DE$4)*10))),1)</f>
        <v>0.3</v>
      </c>
      <c r="DF11" s="102" t="n">
        <f aca="false">'Indicator Data'!AI11</f>
        <v>0</v>
      </c>
      <c r="DG11" s="102" t="n">
        <f aca="false">'Indicator Data'!AJ11</f>
        <v>0</v>
      </c>
      <c r="DH11" s="105" t="n">
        <f aca="false">ROUND(IF(DF11=5,10,IF(DG11=5,9,IF(DF11=4,8,IF(DG11=4,7,0)))),1)</f>
        <v>0</v>
      </c>
      <c r="DI11" s="108" t="n">
        <f aca="false">ROUND(IF(DH11&gt;5,DH11,DE11/10*7),1)</f>
        <v>0.2</v>
      </c>
      <c r="DJ11" s="76"/>
      <c r="DK11" s="109"/>
    </row>
    <row r="12" customFormat="false" ht="14.5" hidden="false" customHeight="false" outlineLevel="0" collapsed="false">
      <c r="A12" s="98" t="str">
        <f aca="false">'Indicator Data'!A12</f>
        <v>Armenia</v>
      </c>
      <c r="B12" s="99" t="str">
        <f aca="false">'Indicator Data'!B12</f>
        <v>ARM</v>
      </c>
      <c r="C12" s="100" t="n">
        <f aca="false">ROUND(IF('Indicator Data'!C12=0,0.1,IF(LOG('Indicator Data'!C12)&gt;C$3,10,IF(LOG('Indicator Data'!C12)&lt;C$4,0,10-(C$3-LOG('Indicator Data'!C12))/(C$3-C$4)*10))),1)</f>
        <v>7</v>
      </c>
      <c r="D12" s="101" t="n">
        <f aca="false">ROUND(IF('Indicator Data'!D12=0,0.1,IF(LOG('Indicator Data'!D12)&gt;D$3,10,IF(LOG('Indicator Data'!D12)&lt;D$4,0,10-(D$3-LOG('Indicator Data'!D12))/(D$3-D$4)*10))),1)</f>
        <v>7.7</v>
      </c>
      <c r="E12" s="102" t="n">
        <f aca="false">ROUND((10-GEOMEAN(((10-C12)/10*9+1),((10-D12)/10*9+1)))/9*10,1)</f>
        <v>7.4</v>
      </c>
      <c r="F12" s="102" t="n">
        <f aca="false">IF('Indicator Data'!E12="No data",0.1,(ROUND(IF('Indicator Data'!E12=0,0,IF(LOG('Indicator Data'!E12)&gt;F$3,10,IF(LOG('Indicator Data'!E12)&lt;F$4,0,10-(F$3-LOG('Indicator Data'!E12))/(F$3-F$4)*10))),1)))</f>
        <v>5.4</v>
      </c>
      <c r="G12" s="102" t="n">
        <f aca="false">ROUND(IF('Indicator Data'!F12=0,0,IF(LOG('Indicator Data'!F12)&gt;G$3,10,IF(LOG('Indicator Data'!F12)&lt;G$4,0,10-(G$3-LOG('Indicator Data'!F12))/(G$3-G$4)*10))),1)</f>
        <v>0</v>
      </c>
      <c r="H12" s="101" t="n">
        <f aca="false">ROUND(IF('Indicator Data'!G12=0,0,IF(LOG('Indicator Data'!G12)&gt;H$3,10,IF(LOG('Indicator Data'!G12)&lt;H$4,0,10-(H$3-LOG('Indicator Data'!G12))/(H$3-H$4)*10))),1)</f>
        <v>0</v>
      </c>
      <c r="I12" s="101" t="n">
        <f aca="false">ROUND(IF('Indicator Data'!H12=0,0,IF(LOG('Indicator Data'!H12)&gt;I$3,10,IF(LOG('Indicator Data'!H12)&lt;I$4,0,10-(I$3-LOG('Indicator Data'!H12))/(I$3-I$4)*10))),1)</f>
        <v>0</v>
      </c>
      <c r="J12" s="101" t="n">
        <f aca="false">ROUND((10-GEOMEAN(((10-H12)/10*9+1),((10-I12)/10*9+1)))/9*10,1)</f>
        <v>0</v>
      </c>
      <c r="K12" s="101" t="n">
        <f aca="false">ROUND(IF('Indicator Data'!I12=0,0,IF(LOG('Indicator Data'!I12)&gt;K$3,10,IF(LOG('Indicator Data'!I12)&lt;K$4,0,10-(K$3-LOG('Indicator Data'!I12))/(K$3-K$4)*10))),1)</f>
        <v>0</v>
      </c>
      <c r="L12" s="102" t="n">
        <f aca="false">ROUND((10-GEOMEAN(((10-J12)/10*9+1),((10-K12)/10*9+1)))/9*10,1)</f>
        <v>0</v>
      </c>
      <c r="M12" s="102" t="n">
        <f aca="false">ROUND(IF('Indicator Data'!J12=0,0,IF(LOG('Indicator Data'!J12)&gt;M$3,10,IF(LOG('Indicator Data'!J12)&lt;M$4,0,10-(M$3-LOG('Indicator Data'!J12))/(M$3-M$4)*10))),1)</f>
        <v>7.3</v>
      </c>
      <c r="N12" s="103" t="n">
        <f aca="false">'Indicator Data'!C12/'Indicator Data'!$CA12</f>
        <v>0.00210526290331899</v>
      </c>
      <c r="O12" s="103" t="n">
        <f aca="false">'Indicator Data'!D12/'Indicator Data'!$CA12</f>
        <v>0.000685129235694703</v>
      </c>
      <c r="P12" s="103" t="n">
        <f aca="false">IF(F12=0.1,"x",'Indicator Data'!E12/'Indicator Data'!$CA12)</f>
        <v>0.0047121636045893</v>
      </c>
      <c r="Q12" s="103" t="n">
        <f aca="false">'Indicator Data'!F12/'Indicator Data'!$CA12</f>
        <v>0</v>
      </c>
      <c r="R12" s="103" t="n">
        <f aca="false">'Indicator Data'!G12/'Indicator Data'!$CA12</f>
        <v>0</v>
      </c>
      <c r="S12" s="103" t="n">
        <f aca="false">'Indicator Data'!H12/'Indicator Data'!$CA12</f>
        <v>0</v>
      </c>
      <c r="T12" s="103" t="n">
        <f aca="false">'Indicator Data'!I12/'Indicator Data'!$CA12</f>
        <v>0</v>
      </c>
      <c r="U12" s="103" t="n">
        <f aca="false">'Indicator Data'!J12/'Indicator Data'!$CA12</f>
        <v>0.00280948923815694</v>
      </c>
      <c r="V12" s="101" t="n">
        <f aca="false">ROUND(IF(N12&gt;V$3,10,IF(N12&lt;V$4,0,10-(V$3-N12)/(V$3-V$4)*10)),1)</f>
        <v>10</v>
      </c>
      <c r="W12" s="101" t="n">
        <f aca="false">ROUND(IF(O12&gt;W$3,10,IF(O12&lt;W$4,0,10-(W$3-O12)/(W$3-W$4)*10)),1)</f>
        <v>6.9</v>
      </c>
      <c r="X12" s="102" t="n">
        <f aca="false">ROUND(((10-GEOMEAN(((10-V12)/10*9+1),((10-W12)/10*9+1)))/9*10),1)</f>
        <v>8.9</v>
      </c>
      <c r="Y12" s="102" t="n">
        <f aca="false">IF(P12="x",0.1,ROUND(IF(P12&gt;Y$3,10,IF(P12&lt;Y$4,0,10-(Y$3-P12)/(Y$3-Y$4)*10)),1))</f>
        <v>3.1</v>
      </c>
      <c r="Z12" s="102" t="n">
        <f aca="false">ROUND(IF(Q12=0,0,IF(LOG(Q12)&gt;Z$3,10,IF(LOG(Q12)&lt;=Z$4,0,10-(Z$3-LOG(Q12))/(Z$3-Z$4)*10))),1)</f>
        <v>0</v>
      </c>
      <c r="AA12" s="101" t="n">
        <f aca="false">ROUND(IF(R12&gt;AA$3,10,IF(R12&lt;AA$4,0,10-(AA$3-R12)/(AA$3-AA$4)*10)),1)</f>
        <v>0</v>
      </c>
      <c r="AB12" s="101" t="n">
        <f aca="false">ROUND(IF(S12&gt;AB$3,10,IF(S12&lt;AB$4,0,10-(AB$3-S12)/(AB$3-AB$4)*10)),1)</f>
        <v>0</v>
      </c>
      <c r="AC12" s="101" t="n">
        <f aca="false">ROUND(((10-GEOMEAN(((10-AA12)/10*9+1),((10-AB12)/10*9+1)))/9*10),1)</f>
        <v>0</v>
      </c>
      <c r="AD12" s="101" t="n">
        <f aca="false">ROUND(IF(T12=0,0,IF(T12&gt;AD$3,10,IF(T12&lt;=AD$4,0,10-(AD$3-T12)/(AD$3-AD$4)*10))),1)</f>
        <v>0</v>
      </c>
      <c r="AE12" s="102" t="n">
        <f aca="false">ROUND((10-GEOMEAN(((10-AC12)/10*9+1),((10-AD12)/10*9+1)))/9*10,1)</f>
        <v>0</v>
      </c>
      <c r="AF12" s="102" t="n">
        <f aca="false">ROUND(IF(U12&gt;AF$3,10,IF(U12&lt;AF$4,0,10-(AF$3-U12)/(AF$3-AF$4)*10)),1)</f>
        <v>0.9</v>
      </c>
      <c r="AG12" s="101" t="n">
        <f aca="false">ROUND(IF('Indicator Data'!K12=0,0,IF('Indicator Data'!K12&gt;AG$3,10,IF('Indicator Data'!K12&lt;AG$4,0,10-(AG$3-'Indicator Data'!K12)/(AG$3-AG$4)*10))),1)</f>
        <v>1</v>
      </c>
      <c r="AH12" s="104" t="n">
        <f aca="false">ROUND(AVERAGE(C12,V12),1)</f>
        <v>8.5</v>
      </c>
      <c r="AI12" s="104" t="n">
        <f aca="false">ROUND(AVERAGE(D12,W12),1)</f>
        <v>7.3</v>
      </c>
      <c r="AJ12" s="102" t="n">
        <f aca="false">ROUND(AVERAGE(AA12,H12),1)</f>
        <v>0</v>
      </c>
      <c r="AK12" s="102" t="n">
        <f aca="false">ROUND(AVERAGE(AB12,I12),1)</f>
        <v>0</v>
      </c>
      <c r="AL12" s="104" t="n">
        <f aca="false">ROUND((10-GEOMEAN(((10-AJ12)/10*9+1),((10-AK12)/10*9+1)))/9*10,1)</f>
        <v>0</v>
      </c>
      <c r="AM12" s="104" t="n">
        <f aca="false">ROUND(AVERAGE(AD12,K12),1)</f>
        <v>0</v>
      </c>
      <c r="AN12" s="102" t="n">
        <f aca="false">ROUND((10-GEOMEAN(((10-M12)/10*9+1),((10-AF12)/10*9+1)))/9*10,1)</f>
        <v>4.9</v>
      </c>
      <c r="AO12" s="105" t="n">
        <f aca="false">ROUND((10-GEOMEAN(((10-E12)/10*9+1),((10-X12)/10*9+1)))/9*10,1)</f>
        <v>8.2</v>
      </c>
      <c r="AP12" s="105" t="n">
        <f aca="false">IF(AND(Y12="x",F12="x"),"x",ROUND((10-GEOMEAN(((10-F12)/10*9+1),((10-Y12)/10*9+1)))/9*10,1))</f>
        <v>4.3</v>
      </c>
      <c r="AQ12" s="105" t="n">
        <f aca="false">ROUND((10-GEOMEAN(((10-G12)/10*9+1),((10-Z12)/10*9+1)))/9*10,1)</f>
        <v>0</v>
      </c>
      <c r="AR12" s="105" t="n">
        <f aca="false">ROUND((10-GEOMEAN(((10-L12)/10*9+1),((10-AE12)/10*9+1)))/9*10,1)</f>
        <v>0</v>
      </c>
      <c r="AS12" s="104" t="n">
        <f aca="false">ROUND(AVERAGE(AG12,AN12),1)</f>
        <v>3</v>
      </c>
      <c r="AT12" s="104" t="n">
        <f aca="false">IF('Indicator Data'!L12="No data","x",IF('Indicator Data'!CB12&lt;1000,"x",ROUND((IF('Indicator Data'!L12&gt;AT$3,10,IF('Indicator Data'!L12&lt;AT$4,0,10-(AT$3-'Indicator Data'!L12)/(AT$3-AT$4)*10))),1)))</f>
        <v>6.7</v>
      </c>
      <c r="AU12" s="105" t="n">
        <f aca="false">ROUND(AVERAGE(AS12,AT12),1)</f>
        <v>4.9</v>
      </c>
      <c r="AV12" s="106" t="n">
        <f aca="false">IF('Indicator Data'!M12="No data","x",ROUND(IF('Indicator Data'!M12=0,0,IF(LOG('Indicator Data'!M12)&gt;AV$3,10,IF(LOG('Indicator Data'!M12)&lt;AV$4,0,10-(AV$3-LOG('Indicator Data'!M12))/(AV$3-AV$4)*10))),1))</f>
        <v>7.8</v>
      </c>
      <c r="AW12" s="103" t="n">
        <f aca="false">IF(AV12="x","x",'Indicator Data'!M12/'Indicator Data'!$CA12)</f>
        <v>0.907817933926107</v>
      </c>
      <c r="AX12" s="106" t="n">
        <f aca="false">IF(AV12="x","x",ROUND(IF(AW12&gt;AX$3,10,IF(AW12&lt;AX$4,0,10-(AX$3-AW12)/(AX$3-AX$4)*10)),1))</f>
        <v>10</v>
      </c>
      <c r="AY12" s="102" t="n">
        <f aca="false">IF(AND(AV12="x",AX12="x"),"x",ROUND((10-GEOMEAN(((10-AV12)/10*9+1),((10-AX12)/10*9+1)))/9*10,1))</f>
        <v>9.2</v>
      </c>
      <c r="AZ12" s="106" t="str">
        <f aca="false">IF('Indicator Data'!N12="No data","x",ROUND(IF('Indicator Data'!N12=0,0,IF(LOG('Indicator Data'!N12)&gt;AZ$3,10,IF(LOG('Indicator Data'!N12)&lt;AZ$4,0,10-(AZ$3-LOG('Indicator Data'!N12))/(AZ$3-AZ$4)*10))),1))</f>
        <v>x</v>
      </c>
      <c r="BA12" s="103" t="str">
        <f aca="false">IF(AZ12="x","x",'Indicator Data'!N12/'Indicator Data'!$CA12)</f>
        <v>x</v>
      </c>
      <c r="BB12" s="106" t="str">
        <f aca="false">IF(AZ12="x","x",ROUND(IF(BA12&gt;BB$3,10,IF(BA12&lt;BB$4,0,10-(BB$3-BA12)/(BB$3-BB$4)*10)),1))</f>
        <v>x</v>
      </c>
      <c r="BC12" s="102" t="str">
        <f aca="false">IF(AND(AZ12="x",BB12="x"),"x",ROUND((10-GEOMEAN(((10-AZ12)/10*9+1),((10-BB12)/10*9+1)))/9*10,1))</f>
        <v>x</v>
      </c>
      <c r="BD12" s="106" t="str">
        <f aca="false">IF('Indicator Data'!O12="No data","x",ROUND(IF('Indicator Data'!O12=0,0,IF(LOG('Indicator Data'!O12)&gt;BD$3,10,IF(LOG('Indicator Data'!O12)&lt;BD$4,0,10-(BD$3-LOG('Indicator Data'!O12))/(BD$3-BD$4)*10))),1))</f>
        <v>x</v>
      </c>
      <c r="BE12" s="103" t="str">
        <f aca="false">IF(BD12="x","x",'Indicator Data'!O12/'Indicator Data'!$CA12)</f>
        <v>x</v>
      </c>
      <c r="BF12" s="106" t="str">
        <f aca="false">IF(BD12="x","x",ROUND(IF(BE12&gt;BF$3,10,IF(BE12&lt;BF$4,0,10-(BF$3-BE12)/(BF$3-BF$4)*10)),1))</f>
        <v>x</v>
      </c>
      <c r="BG12" s="102" t="str">
        <f aca="false">IF(AND(BD12="x",BF12="x"),"x",ROUND((10-GEOMEAN(((10-BD12)/10*9+1),((10-BF12)/10*9+1)))/9*10,1))</f>
        <v>x</v>
      </c>
      <c r="BH12" s="106" t="str">
        <f aca="false">IF('Indicator Data'!P12="No data","x",ROUND(IF('Indicator Data'!P12=0,0,IF(LOG('Indicator Data'!P12)&gt;BH$3,10,IF(LOG('Indicator Data'!P12)&lt;BH$4,0,10-(BH$3-LOG('Indicator Data'!P12))/(BH$3-BH$4)*10))),1))</f>
        <v>x</v>
      </c>
      <c r="BI12" s="103" t="str">
        <f aca="false">IF(BH12="x","x",'Indicator Data'!P12/'Indicator Data'!$CA12)</f>
        <v>x</v>
      </c>
      <c r="BJ12" s="106" t="str">
        <f aca="false">IF(BH12="x","x",ROUND(IF(BI12&gt;BJ$3,10,IF(BI12&lt;BJ$4,0,10-(BJ$3-BI12)/(BJ$3-BJ$4)*10)),1))</f>
        <v>x</v>
      </c>
      <c r="BK12" s="102" t="str">
        <f aca="false">IF(AND(BH12="x",BJ12="x"),"x",ROUND((10-GEOMEAN(((10-BH12)/10*9+1),((10-BJ12)/10*9+1)))/9*10,1))</f>
        <v>x</v>
      </c>
      <c r="BL12" s="104" t="n">
        <f aca="false">IF(AND(BC12="x",BG12="x",BK12="x",AY12="x"),"x",IF(AND(BC12="x",BG12="x",BK12="x"),AY12,ROUND((10-GEOMEAN(((10-AY12)/10*9+1),((10-BC12)/10*9+1),((10-BG12)/10*9+1),((10-BK12)/10*9+1)))/9*10,1)))</f>
        <v>9.2</v>
      </c>
      <c r="BM12" s="106" t="n">
        <f aca="false">ROUND(IF('Indicator Data'!Q12=0,0,IF(LOG('Indicator Data'!Q12)&gt;BM$3,10,IF(LOG('Indicator Data'!Q12)&lt;BM$4,0,10-(BM$3-LOG('Indicator Data'!Q12))/(BM$3-BM$4)*10))),1)</f>
        <v>0</v>
      </c>
      <c r="BN12" s="107" t="n">
        <f aca="false">'Indicator Data'!R12</f>
        <v>0</v>
      </c>
      <c r="BO12" s="106" t="n">
        <f aca="false">ROUND(IF(BN12&gt;BO$3,10,IF(BN12&lt;BO$4,0,10-(BO$3-BN12)/(BO$3-BO$4)*10)),1)</f>
        <v>0</v>
      </c>
      <c r="BP12" s="106" t="n">
        <f aca="false">ROUND((10-GEOMEAN(((10-BO12)/10*9+1),((10-BM12)/10*9+1)))/9*10,1)</f>
        <v>0</v>
      </c>
      <c r="BQ12" s="106" t="n">
        <f aca="false">ROUND(IF('Indicator Data'!S12=0,0,IF(LOG('Indicator Data'!S12)&gt;BQ$3,10,IF(LOG('Indicator Data'!S12)&lt;BQ$4,0,10-(BQ$3-LOG('Indicator Data'!S12))/(BQ$3-BQ$4)*10))),1)</f>
        <v>0</v>
      </c>
      <c r="BR12" s="107" t="n">
        <f aca="false">'Indicator Data'!T12</f>
        <v>0</v>
      </c>
      <c r="BS12" s="106" t="n">
        <f aca="false">ROUND(IF(BR12&gt;BS$3,10,IF(BR12&lt;BS$4,0,10-(BS$3-BR12)/(BS$3-BS$4)*10)),1)</f>
        <v>0</v>
      </c>
      <c r="BT12" s="106" t="n">
        <f aca="false">ROUND((10-GEOMEAN(((10-BS12)/10*9+1),((10-BQ12)/10*9+1)))/9*10,1)</f>
        <v>0</v>
      </c>
      <c r="BU12" s="102" t="n">
        <f aca="false">ROUND((10-GEOMEAN(((10-BT12)/10*9+1),((10-BP12)/10*9+1)))/9*10,1)</f>
        <v>0</v>
      </c>
      <c r="BV12" s="106" t="n">
        <f aca="false">ROUND(IF('Indicator Data'!U12=0,0,IF(LOG('Indicator Data'!U12)&gt;BV$3,10,IF(LOG('Indicator Data'!U12)&lt;BV$4,0,10-(BV$3-LOG('Indicator Data'!U12))/(BV$3-BV$4)*10))),1)</f>
        <v>0</v>
      </c>
      <c r="BW12" s="103" t="n">
        <f aca="false">'Indicator Data'!U12/'Indicator Data'!$CA12</f>
        <v>0</v>
      </c>
      <c r="BX12" s="106" t="n">
        <f aca="false">ROUND(IF(BW12&gt;BX$3,10,IF(BW12&lt;BX$4,0,10-(BX$3-BW12)/(BX$3-BX$4)*10)),1)</f>
        <v>0</v>
      </c>
      <c r="BY12" s="102" t="n">
        <f aca="false">ROUND((10-GEOMEAN(((10-BV12)/10*9+1),((10-BX12)/10*9+1)))/9*10,1)</f>
        <v>0</v>
      </c>
      <c r="BZ12" s="106" t="n">
        <f aca="false">ROUND(IF('Indicator Data'!V12=0,0,IF(LOG('Indicator Data'!V12)&gt;BZ$3,10,IF(LOG('Indicator Data'!V12)&lt;BZ$4,0,10-(BZ$3-LOG('Indicator Data'!V12))/(BZ$3-BZ$4)*10))),1)</f>
        <v>0</v>
      </c>
      <c r="CA12" s="103" t="n">
        <f aca="false">IF('Indicator Data'!V12/'Indicator Data'!$CA12&gt;1,1,'Indicator Data'!V12/'Indicator Data'!$CA12)</f>
        <v>0</v>
      </c>
      <c r="CB12" s="106" t="n">
        <f aca="false">ROUND(IF(CA12&gt;CB$3,10,IF(CA12&lt;CB$4,0,10-(CB$3-CA12)/(CB$3-CB$4)*10)),1)</f>
        <v>0</v>
      </c>
      <c r="CC12" s="102" t="n">
        <f aca="false">ROUND((10-GEOMEAN(((10-BZ12)/10*9+1),((10-CB12)/10*9+1)))/9*10,1)</f>
        <v>0</v>
      </c>
      <c r="CD12" s="106" t="n">
        <f aca="false">ROUND(IF('Indicator Data'!W12=0,0,IF(LOG('Indicator Data'!W12)&gt;CD$3,10,IF(LOG('Indicator Data'!W12)&lt;CD$4,0,10-(CD$3-LOG('Indicator Data'!W12))/(CD$3-CD$4)*10))),1)</f>
        <v>0</v>
      </c>
      <c r="CE12" s="103" t="n">
        <f aca="false">'Indicator Data'!W12/'Indicator Data'!$CA12</f>
        <v>0</v>
      </c>
      <c r="CF12" s="106" t="n">
        <f aca="false">ROUND(IF(CE12&gt;CF$3,10,IF(CE12&lt;CF$4,0,10-(CF$3-CE12)/(CF$3-CF$4)*10)),1)</f>
        <v>0</v>
      </c>
      <c r="CG12" s="102" t="n">
        <f aca="false">ROUND((10-GEOMEAN(((10-CD12)/10*9+1),((10-CF12)/10*9+1)))/9*10,1)</f>
        <v>0</v>
      </c>
      <c r="CH12" s="104" t="n">
        <f aca="false">ROUND((10-GEOMEAN(((10-CC12)/10*9+1),((10-BU12)/10*9+1),((10-BY12)/10*9+1),((10-CG12)/10*9+1)))/9*10,1)</f>
        <v>0</v>
      </c>
      <c r="CI12" s="106" t="n">
        <f aca="false">IF('Indicator Data'!BQ12="No data","x",ROUND(IF('Indicator Data'!BQ12&gt;CI$3,0,IF('Indicator Data'!BQ12&lt;CI$4,10,(CI$3-'Indicator Data'!BQ12)/(CI$3-CI$4)*10)),1))</f>
        <v>0.7</v>
      </c>
      <c r="CJ12" s="106" t="n">
        <f aca="false">IF('Indicator Data'!BR12="No data","x",ROUND(IF('Indicator Data'!BR12&gt;CJ$3,0,IF('Indicator Data'!BR12&lt;CJ$4,10,(CJ$3-'Indicator Data'!BR12)/(CJ$3-CJ$4)*10)),1))</f>
        <v>0</v>
      </c>
      <c r="CK12" s="106" t="n">
        <f aca="false">IF('Indicator Data'!AC12="No data","x",ROUND(IF('Indicator Data'!AC12&gt;CK$3,0,IF('Indicator Data'!AC12&lt;CK$4,10,(CK$3-'Indicator Data'!AC12)/(CK$3-CK$4)*10)),1))</f>
        <v>0.5</v>
      </c>
      <c r="CL12" s="102" t="n">
        <f aca="false">IF(AND(CJ12="x",CI12="x",CK12="x"),"x",ROUND(AVERAGE(CI12:CK12),1))</f>
        <v>0.4</v>
      </c>
      <c r="CM12" s="106" t="n">
        <f aca="false">IF('Indicator Data'!X12="No data","x",ROUND(IF(LOG('Indicator Data'!X12)&gt;CM$3,10,IF(LOG('Indicator Data'!X12)&lt;CM$4,0,10-(CM$3-LOG('Indicator Data'!X12))/(CM$3-CM$4)*10)),1))</f>
        <v>6.7</v>
      </c>
      <c r="CN12" s="106" t="n">
        <f aca="false">IF('Indicator Data'!Y12="No data","x",ROUND(IF('Indicator Data'!Y12&gt;CN$3,10,IF('Indicator Data'!Y12&lt;CN$4,0,10-(CN$3-'Indicator Data'!Y12)/(CN$3-CN$4)*10)),1))</f>
        <v>0.7</v>
      </c>
      <c r="CO12" s="106" t="n">
        <f aca="false">IF('Indicator Data'!Z12="No data","x",ROUND(IF('Indicator Data'!Z12&gt;CO$3,10,IF('Indicator Data'!Z12&lt;CO$4,0,10-(CO$3-'Indicator Data'!Z12)/(CO$3-CO$4)*10)),1))</f>
        <v>6.3</v>
      </c>
      <c r="CP12" s="106" t="n">
        <f aca="false">IF('Indicator Data'!AA12="No data","x",ROUND(IF('Indicator Data'!AA12&gt;CP$3,10,IF('Indicator Data'!AA12&lt;CP$4,0,10-(CP$3-'Indicator Data'!AA12)/(CP$3-CP$4)*10)),1))</f>
        <v>3.9</v>
      </c>
      <c r="CQ12" s="102" t="n">
        <f aca="false">ROUND(AVERAGE(CM12:CP12),1)</f>
        <v>4.4</v>
      </c>
      <c r="CR12" s="104" t="n">
        <f aca="false">ROUND(AVERAGE(CL12,CQ12,CQ12),1)</f>
        <v>3.1</v>
      </c>
      <c r="CS12" s="106" t="n">
        <f aca="false">IF('Indicator Data'!AF12="No data","x",ROUND(IF('Indicator Data'!AF12&gt;CS$3,10,IF('Indicator Data'!AF12&lt;CS$4,0,10-(CS$3-'Indicator Data'!AF12)/(CS$3-CS$4)*10)),1))</f>
        <v>1</v>
      </c>
      <c r="CT12" s="106" t="n">
        <f aca="false">IF('Indicator Data'!AG12="No data","x",ROUND(IF('Indicator Data'!AG12&gt;CT$3,10,IF('Indicator Data'!AG12&lt;CT$4,0,10-(CT$3-'Indicator Data'!AG12)/(CT$3-CT$4)*10)),1))</f>
        <v>1.3</v>
      </c>
      <c r="CU12" s="102" t="n">
        <f aca="false">ROUND(AVERAGE(CM12,CN12,CO12,CP12,CS12,CT12),1)</f>
        <v>3.3</v>
      </c>
      <c r="CV12" s="106" t="n">
        <f aca="false">IF('Indicator Data'!AB12="No data","x",ROUND(IF('Indicator Data'!AB12&gt;CV$3,10,IF('Indicator Data'!AB12&lt;CV$4,0,10-(CV$3-'Indicator Data'!AB12)/(CV$3-CV$4)*10)),1))</f>
        <v>0</v>
      </c>
      <c r="CW12" s="102" t="n">
        <f aca="false">IF(AND(CJ12="x",CI12="x",CK12="x"),"x",ROUND(AVERAGE(CI12:CK12,CV12),1))</f>
        <v>0.3</v>
      </c>
      <c r="CX12" s="103" t="n">
        <f aca="false">IF('Indicator Data'!AD12="No data","x",'Indicator Data'!AD12/'Indicator Data'!$BZ12)</f>
        <v>0.000211395772836969</v>
      </c>
      <c r="CY12" s="106" t="n">
        <f aca="false">IF(CX12="x","x",ROUND(IF(CX12&gt;CY$3,0,IF(CX12&lt;CY$4,10,(CY$3-CX12)/(CY$3-CY$4)*10)),1))</f>
        <v>7.9</v>
      </c>
      <c r="CZ12" s="106" t="n">
        <f aca="false">IF('Indicator Data'!AE12="No data","x",ROUND(IF('Indicator Data'!AE12&gt;CZ$3,0,IF('Indicator Data'!AE12&lt;CZ$4,10,(CZ$3-'Indicator Data'!AE12)/(CZ$3-CZ$4)*10)),1))</f>
        <v>6</v>
      </c>
      <c r="DA12" s="102" t="n">
        <f aca="false">IF(AND(CY12="x",CZ12="x"),"x",ROUND(AVERAGE(CY12:CZ12),1))</f>
        <v>7</v>
      </c>
      <c r="DB12" s="104" t="n">
        <f aca="false">ROUND(AVERAGE(CW12,DA12,CU12),1)</f>
        <v>3.5</v>
      </c>
      <c r="DC12" s="105" t="n">
        <f aca="false">IF(BL12="x",ROUND((10-GEOMEAN(((10-DB12)/10*9+1),((10-CH12)/10*9+1),((10-CR12)/10*9+1)))/9*10,1),ROUND((10-GEOMEAN(((10-BL12)/10*9+1),((10-DB12)/10*9+1),((10-CH12)/10*9+1),((10-CR12)/10*9+1)))/9*10,1))</f>
        <v>5.1</v>
      </c>
      <c r="DD12" s="108" t="n">
        <f aca="false">IF(ROUND(IF(AP12="x",(10-GEOMEAN(((10-AO12)/10*9+1),((10-DC12)/10*9+1),((10-AU12)/10*9+1),((10-AQ12)/10*9+1),((10-AR12)/10*9+1)))/9*10,(10-GEOMEAN(((10-AO12)/10*9+1),((10-DC12)/10*9+1),((10-AP12)/10*9+1),((10-AQ12)/10*9+1),((10-AR12)/10*9+1),((10-AU12)/10*9+1)))/9*10),1)=0,0.1,ROUND(IF(AP12="x",(10-GEOMEAN(((10-AO12)/10*9+1),((10-DC12)/10*9+1),((10-AU12)/10*9+1),((10-AQ12)/10*9+1),((10-AR12)/10*9+1)))/9*10,(10-GEOMEAN(((10-AO12)/10*9+1),((10-DC12)/10*9+1),((10-AP12)/10*9+1),((10-AQ12)/10*9+1),((10-AR12)/10*9+1),((10-AU12)/10*9+1)))/9*10),1))</f>
        <v>4.4</v>
      </c>
      <c r="DE12" s="105" t="n">
        <f aca="false">ROUND(IF('Indicator Data'!AH12=0,0,IF('Indicator Data'!AH12&gt;DE$3,10,IF('Indicator Data'!AH12&lt;DE$4,0,10-(DE$3-'Indicator Data'!AH12)/(DE$3-DE$4)*10))),1)</f>
        <v>0.1</v>
      </c>
      <c r="DF12" s="102" t="n">
        <f aca="false">'Indicator Data'!AI12</f>
        <v>5</v>
      </c>
      <c r="DG12" s="102" t="n">
        <f aca="false">'Indicator Data'!AJ12</f>
        <v>0</v>
      </c>
      <c r="DH12" s="105" t="n">
        <f aca="false">ROUND(IF(DF12=5,10,IF(DG12=5,9,IF(DF12=4,8,IF(DG12=4,7,0)))),1)</f>
        <v>10</v>
      </c>
      <c r="DI12" s="108" t="n">
        <f aca="false">ROUND(IF(DH12&gt;5,DH12,DE12/10*7),1)</f>
        <v>10</v>
      </c>
      <c r="DJ12" s="76"/>
      <c r="DK12" s="109"/>
    </row>
    <row r="13" customFormat="false" ht="14.5" hidden="false" customHeight="false" outlineLevel="0" collapsed="false">
      <c r="A13" s="98" t="str">
        <f aca="false">'Indicator Data'!A13</f>
        <v>Australia</v>
      </c>
      <c r="B13" s="99" t="str">
        <f aca="false">'Indicator Data'!B13</f>
        <v>AUS</v>
      </c>
      <c r="C13" s="100" t="n">
        <f aca="false">ROUND(IF('Indicator Data'!C13=0,0.1,IF(LOG('Indicator Data'!C13)&gt;C$3,10,IF(LOG('Indicator Data'!C13)&lt;C$4,0,10-(C$3-LOG('Indicator Data'!C13))/(C$3-C$4)*10))),1)</f>
        <v>0.7</v>
      </c>
      <c r="D13" s="101" t="n">
        <f aca="false">ROUND(IF('Indicator Data'!D13=0,0.1,IF(LOG('Indicator Data'!D13)&gt;D$3,10,IF(LOG('Indicator Data'!D13)&lt;D$4,0,10-(D$3-LOG('Indicator Data'!D13))/(D$3-D$4)*10))),1)</f>
        <v>0.1</v>
      </c>
      <c r="E13" s="102" t="n">
        <f aca="false">ROUND((10-GEOMEAN(((10-C13)/10*9+1),((10-D13)/10*9+1)))/9*10,1)</f>
        <v>0.4</v>
      </c>
      <c r="F13" s="102" t="n">
        <f aca="false">IF('Indicator Data'!E13="No data",0.1,(ROUND(IF('Indicator Data'!E13=0,0,IF(LOG('Indicator Data'!E13)&gt;F$3,10,IF(LOG('Indicator Data'!E13)&lt;F$4,0,10-(F$3-LOG('Indicator Data'!E13))/(F$3-F$4)*10))),1)))</f>
        <v>7.3</v>
      </c>
      <c r="G13" s="102" t="n">
        <f aca="false">ROUND(IF('Indicator Data'!F13=0,0,IF(LOG('Indicator Data'!F13)&gt;G$3,10,IF(LOG('Indicator Data'!F13)&lt;G$4,0,10-(G$3-LOG('Indicator Data'!F13))/(G$3-G$4)*10))),1)</f>
        <v>7</v>
      </c>
      <c r="H13" s="101" t="n">
        <f aca="false">ROUND(IF('Indicator Data'!G13=0,0,IF(LOG('Indicator Data'!G13)&gt;H$3,10,IF(LOG('Indicator Data'!G13)&lt;H$4,0,10-(H$3-LOG('Indicator Data'!G13))/(H$3-H$4)*10))),1)</f>
        <v>6.4</v>
      </c>
      <c r="I13" s="101" t="n">
        <f aca="false">ROUND(IF('Indicator Data'!H13=0,0,IF(LOG('Indicator Data'!H13)&gt;I$3,10,IF(LOG('Indicator Data'!H13)&lt;I$4,0,10-(I$3-LOG('Indicator Data'!H13))/(I$3-I$4)*10))),1)</f>
        <v>7.6</v>
      </c>
      <c r="J13" s="101" t="n">
        <f aca="false">ROUND((10-GEOMEAN(((10-H13)/10*9+1),((10-I13)/10*9+1)))/9*10,1)</f>
        <v>7</v>
      </c>
      <c r="K13" s="101" t="n">
        <f aca="false">ROUND(IF('Indicator Data'!I13=0,0,IF(LOG('Indicator Data'!I13)&gt;K$3,10,IF(LOG('Indicator Data'!I13)&lt;K$4,0,10-(K$3-LOG('Indicator Data'!I13))/(K$3-K$4)*10))),1)</f>
        <v>7.1</v>
      </c>
      <c r="L13" s="102" t="n">
        <f aca="false">ROUND((10-GEOMEAN(((10-J13)/10*9+1),((10-K13)/10*9+1)))/9*10,1)</f>
        <v>7.1</v>
      </c>
      <c r="M13" s="102" t="n">
        <f aca="false">ROUND(IF('Indicator Data'!J13=0,0,IF(LOG('Indicator Data'!J13)&gt;M$3,10,IF(LOG('Indicator Data'!J13)&lt;M$4,0,10-(M$3-LOG('Indicator Data'!J13))/(M$3-M$4)*10))),1)</f>
        <v>10</v>
      </c>
      <c r="N13" s="103" t="n">
        <f aca="false">'Indicator Data'!C13/'Indicator Data'!$CA13</f>
        <v>7.65760812323579E-007</v>
      </c>
      <c r="O13" s="103" t="n">
        <f aca="false">'Indicator Data'!D13/'Indicator Data'!$CA13</f>
        <v>0</v>
      </c>
      <c r="P13" s="103" t="n">
        <f aca="false">IF(F13=0.1,"x",'Indicator Data'!E13/'Indicator Data'!$CA13)</f>
        <v>0.00349254958287719</v>
      </c>
      <c r="Q13" s="103" t="n">
        <f aca="false">'Indicator Data'!F13/'Indicator Data'!$CA13</f>
        <v>6.96150357004858E-006</v>
      </c>
      <c r="R13" s="103" t="n">
        <f aca="false">'Indicator Data'!G13/'Indicator Data'!$CA13</f>
        <v>0.00149414841502301</v>
      </c>
      <c r="S13" s="103" t="n">
        <f aca="false">'Indicator Data'!H13/'Indicator Data'!$CA13</f>
        <v>9.27551765778532E-005</v>
      </c>
      <c r="T13" s="103" t="n">
        <f aca="false">'Indicator Data'!I13/'Indicator Data'!$CA13</f>
        <v>0.00155840665255188</v>
      </c>
      <c r="U13" s="103" t="n">
        <f aca="false">'Indicator Data'!J13/'Indicator Data'!$CA13</f>
        <v>0.00834412506842183</v>
      </c>
      <c r="V13" s="101" t="n">
        <f aca="false">ROUND(IF(N13&gt;V$3,10,IF(N13&lt;V$4,0,10-(V$3-N13)/(V$3-V$4)*10)),1)</f>
        <v>0</v>
      </c>
      <c r="W13" s="101" t="n">
        <f aca="false">ROUND(IF(O13&gt;W$3,10,IF(O13&lt;W$4,0,10-(W$3-O13)/(W$3-W$4)*10)),1)</f>
        <v>0</v>
      </c>
      <c r="X13" s="102" t="n">
        <f aca="false">ROUND(((10-GEOMEAN(((10-V13)/10*9+1),((10-W13)/10*9+1)))/9*10),1)</f>
        <v>0</v>
      </c>
      <c r="Y13" s="102" t="n">
        <f aca="false">IF(P13="x",0.1,ROUND(IF(P13&gt;Y$3,10,IF(P13&lt;Y$4,0,10-(Y$3-P13)/(Y$3-Y$4)*10)),1))</f>
        <v>2.3</v>
      </c>
      <c r="Z13" s="102" t="n">
        <f aca="false">ROUND(IF(Q13=0,0,IF(LOG(Q13)&gt;Z$3,10,IF(LOG(Q13)&lt;=Z$4,0,10-(Z$3-LOG(Q13))/(Z$3-Z$4)*10))),1)</f>
        <v>7.4</v>
      </c>
      <c r="AA13" s="101" t="n">
        <f aca="false">ROUND(IF(R13&gt;AA$3,10,IF(R13&lt;AA$4,0,10-(AA$3-R13)/(AA$3-AA$4)*10)),1)</f>
        <v>0.8</v>
      </c>
      <c r="AB13" s="101" t="n">
        <f aca="false">ROUND(IF(S13&gt;AB$3,10,IF(S13&lt;AB$4,0,10-(AB$3-S13)/(AB$3-AB$4)*10)),1)</f>
        <v>0.2</v>
      </c>
      <c r="AC13" s="101" t="n">
        <f aca="false">ROUND(((10-GEOMEAN(((10-AA13)/10*9+1),((10-AB13)/10*9+1)))/9*10),1)</f>
        <v>0.5</v>
      </c>
      <c r="AD13" s="101" t="n">
        <f aca="false">ROUND(IF(T13=0,0,IF(T13&gt;AD$3,10,IF(T13&lt;=AD$4,0,10-(AD$3-T13)/(AD$3-AD$4)*10))),1)</f>
        <v>1.6</v>
      </c>
      <c r="AE13" s="102" t="n">
        <f aca="false">ROUND((10-GEOMEAN(((10-AC13)/10*9+1),((10-AD13)/10*9+1)))/9*10,1)</f>
        <v>1.1</v>
      </c>
      <c r="AF13" s="102" t="n">
        <f aca="false">ROUND(IF(U13&gt;AF$3,10,IF(U13&lt;AF$4,0,10-(AF$3-U13)/(AF$3-AF$4)*10)),1)</f>
        <v>2.8</v>
      </c>
      <c r="AG13" s="101" t="n">
        <f aca="false">ROUND(IF('Indicator Data'!K13=0,0,IF('Indicator Data'!K13&gt;AG$3,10,IF('Indicator Data'!K13&lt;AG$4,0,10-(AG$3-'Indicator Data'!K13)/(AG$3-AG$4)*10))),1)</f>
        <v>3.8</v>
      </c>
      <c r="AH13" s="104" t="n">
        <f aca="false">ROUND(AVERAGE(C13,V13),1)</f>
        <v>0.4</v>
      </c>
      <c r="AI13" s="104" t="n">
        <f aca="false">ROUND(AVERAGE(D13,W13),1)</f>
        <v>0.1</v>
      </c>
      <c r="AJ13" s="102" t="n">
        <f aca="false">ROUND(AVERAGE(AA13,H13),1)</f>
        <v>3.6</v>
      </c>
      <c r="AK13" s="102" t="n">
        <f aca="false">ROUND(AVERAGE(AB13,I13),1)</f>
        <v>3.9</v>
      </c>
      <c r="AL13" s="104" t="n">
        <f aca="false">ROUND((10-GEOMEAN(((10-AJ13)/10*9+1),((10-AK13)/10*9+1)))/9*10,1)</f>
        <v>3.8</v>
      </c>
      <c r="AM13" s="104" t="n">
        <f aca="false">ROUND(AVERAGE(AD13,K13),1)</f>
        <v>4.4</v>
      </c>
      <c r="AN13" s="102" t="n">
        <f aca="false">ROUND((10-GEOMEAN(((10-M13)/10*9+1),((10-AF13)/10*9+1)))/9*10,1)</f>
        <v>8.1</v>
      </c>
      <c r="AO13" s="105" t="n">
        <f aca="false">ROUND((10-GEOMEAN(((10-E13)/10*9+1),((10-X13)/10*9+1)))/9*10,1)</f>
        <v>0.2</v>
      </c>
      <c r="AP13" s="105" t="n">
        <f aca="false">IF(AND(Y13="x",F13="x"),"x",ROUND((10-GEOMEAN(((10-F13)/10*9+1),((10-Y13)/10*9+1)))/9*10,1))</f>
        <v>5.3</v>
      </c>
      <c r="AQ13" s="105" t="n">
        <f aca="false">ROUND((10-GEOMEAN(((10-G13)/10*9+1),((10-Z13)/10*9+1)))/9*10,1)</f>
        <v>7.2</v>
      </c>
      <c r="AR13" s="105" t="n">
        <f aca="false">ROUND((10-GEOMEAN(((10-L13)/10*9+1),((10-AE13)/10*9+1)))/9*10,1)</f>
        <v>4.8</v>
      </c>
      <c r="AS13" s="104" t="n">
        <f aca="false">ROUND(AVERAGE(AG13,AN13),1)</f>
        <v>6</v>
      </c>
      <c r="AT13" s="104" t="n">
        <f aca="false">IF('Indicator Data'!L13="No data","x",IF('Indicator Data'!CB13&lt;1000,"x",ROUND((IF('Indicator Data'!L13&gt;AT$3,10,IF('Indicator Data'!L13&lt;AT$4,0,10-(AT$3-'Indicator Data'!L13)/(AT$3-AT$4)*10))),1)))</f>
        <v>6.7</v>
      </c>
      <c r="AU13" s="105" t="n">
        <f aca="false">ROUND(AVERAGE(AS13,AT13),1)</f>
        <v>6.4</v>
      </c>
      <c r="AV13" s="106" t="n">
        <f aca="false">IF('Indicator Data'!M13="No data","x",ROUND(IF('Indicator Data'!M13=0,0,IF(LOG('Indicator Data'!M13)&gt;AV$3,10,IF(LOG('Indicator Data'!M13)&lt;AV$4,0,10-(AV$3-LOG('Indicator Data'!M13))/(AV$3-AV$4)*10))),1))</f>
        <v>0</v>
      </c>
      <c r="AW13" s="103" t="n">
        <f aca="false">IF(AV13="x","x",'Indicator Data'!M13/'Indicator Data'!$CA13)</f>
        <v>0</v>
      </c>
      <c r="AX13" s="106" t="n">
        <f aca="false">IF(AV13="x","x",ROUND(IF(AW13&gt;AX$3,10,IF(AW13&lt;AX$4,0,10-(AX$3-AW13)/(AX$3-AX$4)*10)),1))</f>
        <v>0</v>
      </c>
      <c r="AY13" s="102" t="n">
        <f aca="false">IF(AND(AV13="x",AX13="x"),"x",ROUND((10-GEOMEAN(((10-AV13)/10*9+1),((10-AX13)/10*9+1)))/9*10,1))</f>
        <v>0</v>
      </c>
      <c r="AZ13" s="106" t="str">
        <f aca="false">IF('Indicator Data'!N13="No data","x",ROUND(IF('Indicator Data'!N13=0,0,IF(LOG('Indicator Data'!N13)&gt;AZ$3,10,IF(LOG('Indicator Data'!N13)&lt;AZ$4,0,10-(AZ$3-LOG('Indicator Data'!N13))/(AZ$3-AZ$4)*10))),1))</f>
        <v>x</v>
      </c>
      <c r="BA13" s="103" t="str">
        <f aca="false">IF(AZ13="x","x",'Indicator Data'!N13/'Indicator Data'!$CA13)</f>
        <v>x</v>
      </c>
      <c r="BB13" s="106" t="str">
        <f aca="false">IF(AZ13="x","x",ROUND(IF(BA13&gt;BB$3,10,IF(BA13&lt;BB$4,0,10-(BB$3-BA13)/(BB$3-BB$4)*10)),1))</f>
        <v>x</v>
      </c>
      <c r="BC13" s="102" t="str">
        <f aca="false">IF(AND(AZ13="x",BB13="x"),"x",ROUND((10-GEOMEAN(((10-AZ13)/10*9+1),((10-BB13)/10*9+1)))/9*10,1))</f>
        <v>x</v>
      </c>
      <c r="BD13" s="106" t="str">
        <f aca="false">IF('Indicator Data'!O13="No data","x",ROUND(IF('Indicator Data'!O13=0,0,IF(LOG('Indicator Data'!O13)&gt;BD$3,10,IF(LOG('Indicator Data'!O13)&lt;BD$4,0,10-(BD$3-LOG('Indicator Data'!O13))/(BD$3-BD$4)*10))),1))</f>
        <v>x</v>
      </c>
      <c r="BE13" s="103" t="str">
        <f aca="false">IF(BD13="x","x",'Indicator Data'!O13/'Indicator Data'!$CA13)</f>
        <v>x</v>
      </c>
      <c r="BF13" s="106" t="str">
        <f aca="false">IF(BD13="x","x",ROUND(IF(BE13&gt;BF$3,10,IF(BE13&lt;BF$4,0,10-(BF$3-BE13)/(BF$3-BF$4)*10)),1))</f>
        <v>x</v>
      </c>
      <c r="BG13" s="102" t="str">
        <f aca="false">IF(AND(BD13="x",BF13="x"),"x",ROUND((10-GEOMEAN(((10-BD13)/10*9+1),((10-BF13)/10*9+1)))/9*10,1))</f>
        <v>x</v>
      </c>
      <c r="BH13" s="106" t="str">
        <f aca="false">IF('Indicator Data'!P13="No data","x",ROUND(IF('Indicator Data'!P13=0,0,IF(LOG('Indicator Data'!P13)&gt;BH$3,10,IF(LOG('Indicator Data'!P13)&lt;BH$4,0,10-(BH$3-LOG('Indicator Data'!P13))/(BH$3-BH$4)*10))),1))</f>
        <v>x</v>
      </c>
      <c r="BI13" s="103" t="str">
        <f aca="false">IF(BH13="x","x",'Indicator Data'!P13/'Indicator Data'!$CA13)</f>
        <v>x</v>
      </c>
      <c r="BJ13" s="106" t="str">
        <f aca="false">IF(BH13="x","x",ROUND(IF(BI13&gt;BJ$3,10,IF(BI13&lt;BJ$4,0,10-(BJ$3-BI13)/(BJ$3-BJ$4)*10)),1))</f>
        <v>x</v>
      </c>
      <c r="BK13" s="102" t="str">
        <f aca="false">IF(AND(BH13="x",BJ13="x"),"x",ROUND((10-GEOMEAN(((10-BH13)/10*9+1),((10-BJ13)/10*9+1)))/9*10,1))</f>
        <v>x</v>
      </c>
      <c r="BL13" s="104" t="n">
        <f aca="false">IF(AND(BC13="x",BG13="x",BK13="x",AY13="x"),"x",IF(AND(BC13="x",BG13="x",BK13="x"),AY13,ROUND((10-GEOMEAN(((10-AY13)/10*9+1),((10-BC13)/10*9+1),((10-BG13)/10*9+1),((10-BK13)/10*9+1)))/9*10,1)))</f>
        <v>0</v>
      </c>
      <c r="BM13" s="106" t="n">
        <f aca="false">ROUND(IF('Indicator Data'!Q13=0,0,IF(LOG('Indicator Data'!Q13)&gt;BM$3,10,IF(LOG('Indicator Data'!Q13)&lt;BM$4,0,10-(BM$3-LOG('Indicator Data'!Q13))/(BM$3-BM$4)*10))),1)</f>
        <v>0</v>
      </c>
      <c r="BN13" s="107" t="n">
        <f aca="false">'Indicator Data'!R13</f>
        <v>0</v>
      </c>
      <c r="BO13" s="106" t="n">
        <f aca="false">ROUND(IF(BN13&gt;BO$3,10,IF(BN13&lt;BO$4,0,10-(BO$3-BN13)/(BO$3-BO$4)*10)),1)</f>
        <v>0</v>
      </c>
      <c r="BP13" s="106" t="n">
        <f aca="false">ROUND((10-GEOMEAN(((10-BO13)/10*9+1),((10-BM13)/10*9+1)))/9*10,1)</f>
        <v>0</v>
      </c>
      <c r="BQ13" s="106" t="n">
        <f aca="false">ROUND(IF('Indicator Data'!S13=0,0,IF(LOG('Indicator Data'!S13)&gt;BQ$3,10,IF(LOG('Indicator Data'!S13)&lt;BQ$4,0,10-(BQ$3-LOG('Indicator Data'!S13))/(BQ$3-BQ$4)*10))),1)</f>
        <v>0</v>
      </c>
      <c r="BR13" s="107" t="n">
        <f aca="false">'Indicator Data'!T13</f>
        <v>0</v>
      </c>
      <c r="BS13" s="106" t="n">
        <f aca="false">ROUND(IF(BR13&gt;BS$3,10,IF(BR13&lt;BS$4,0,10-(BS$3-BR13)/(BS$3-BS$4)*10)),1)</f>
        <v>0</v>
      </c>
      <c r="BT13" s="106" t="n">
        <f aca="false">ROUND((10-GEOMEAN(((10-BS13)/10*9+1),((10-BQ13)/10*9+1)))/9*10,1)</f>
        <v>0</v>
      </c>
      <c r="BU13" s="102" t="n">
        <f aca="false">ROUND((10-GEOMEAN(((10-BT13)/10*9+1),((10-BP13)/10*9+1)))/9*10,1)</f>
        <v>0</v>
      </c>
      <c r="BV13" s="106" t="n">
        <f aca="false">ROUND(IF('Indicator Data'!U13=0,0,IF(LOG('Indicator Data'!U13)&gt;BV$3,10,IF(LOG('Indicator Data'!U13)&lt;BV$4,0,10-(BV$3-LOG('Indicator Data'!U13))/(BV$3-BV$4)*10))),1)</f>
        <v>6.9</v>
      </c>
      <c r="BW13" s="103" t="n">
        <f aca="false">'Indicator Data'!U13/'Indicator Data'!$CA13</f>
        <v>0.0289599548749716</v>
      </c>
      <c r="BX13" s="106" t="n">
        <f aca="false">ROUND(IF(BW13&gt;BX$3,10,IF(BW13&lt;BX$4,0,10-(BX$3-BW13)/(BX$3-BX$4)*10)),1)</f>
        <v>0.3</v>
      </c>
      <c r="BY13" s="102" t="n">
        <f aca="false">ROUND((10-GEOMEAN(((10-BV13)/10*9+1),((10-BX13)/10*9+1)))/9*10,1)</f>
        <v>4.4</v>
      </c>
      <c r="BZ13" s="106" t="n">
        <f aca="false">ROUND(IF('Indicator Data'!V13=0,0,IF(LOG('Indicator Data'!V13)&gt;BZ$3,10,IF(LOG('Indicator Data'!V13)&lt;BZ$4,0,10-(BZ$3-LOG('Indicator Data'!V13))/(BZ$3-BZ$4)*10))),1)</f>
        <v>8.1</v>
      </c>
      <c r="CA13" s="103" t="n">
        <f aca="false">IF('Indicator Data'!V13/'Indicator Data'!$CA13&gt;1,1,'Indicator Data'!V13/'Indicator Data'!$CA13)</f>
        <v>0.185492007162597</v>
      </c>
      <c r="CB13" s="106" t="n">
        <f aca="false">ROUND(IF(CA13&gt;CB$3,10,IF(CA13&lt;CB$4,0,10-(CB$3-CA13)/(CB$3-CB$4)*10)),1)</f>
        <v>1.9</v>
      </c>
      <c r="CC13" s="102" t="n">
        <f aca="false">ROUND((10-GEOMEAN(((10-BZ13)/10*9+1),((10-CB13)/10*9+1)))/9*10,1)</f>
        <v>5.8</v>
      </c>
      <c r="CD13" s="106" t="n">
        <f aca="false">ROUND(IF('Indicator Data'!W13=0,0,IF(LOG('Indicator Data'!W13)&gt;CD$3,10,IF(LOG('Indicator Data'!W13)&lt;CD$4,0,10-(CD$3-LOG('Indicator Data'!W13))/(CD$3-CD$4)*10))),1)</f>
        <v>7.5</v>
      </c>
      <c r="CE13" s="103" t="n">
        <f aca="false">'Indicator Data'!W13/'Indicator Data'!$CA13</f>
        <v>0.0744244326829366</v>
      </c>
      <c r="CF13" s="106" t="n">
        <f aca="false">ROUND(IF(CE13&gt;CF$3,10,IF(CE13&lt;CF$4,0,10-(CF$3-CE13)/(CF$3-CF$4)*10)),1)</f>
        <v>0.7</v>
      </c>
      <c r="CG13" s="102" t="n">
        <f aca="false">ROUND((10-GEOMEAN(((10-CD13)/10*9+1),((10-CF13)/10*9+1)))/9*10,1)</f>
        <v>5</v>
      </c>
      <c r="CH13" s="104" t="n">
        <f aca="false">ROUND((10-GEOMEAN(((10-CC13)/10*9+1),((10-BU13)/10*9+1),((10-BY13)/10*9+1),((10-CG13)/10*9+1)))/9*10,1)</f>
        <v>4.1</v>
      </c>
      <c r="CI13" s="106" t="n">
        <f aca="false">IF('Indicator Data'!BQ13="No data","x",ROUND(IF('Indicator Data'!BQ13&gt;CI$3,0,IF('Indicator Data'!BQ13&lt;CI$4,10,(CI$3-'Indicator Data'!BQ13)/(CI$3-CI$4)*10)),1))</f>
        <v>0</v>
      </c>
      <c r="CJ13" s="106" t="n">
        <f aca="false">IF('Indicator Data'!BR13="No data","x",ROUND(IF('Indicator Data'!BR13&gt;CJ$3,0,IF('Indicator Data'!BR13&lt;CJ$4,10,(CJ$3-'Indicator Data'!BR13)/(CJ$3-CJ$4)*10)),1))</f>
        <v>0</v>
      </c>
      <c r="CK13" s="106" t="str">
        <f aca="false">IF('Indicator Data'!AC13="No data","x",ROUND(IF('Indicator Data'!AC13&gt;CK$3,0,IF('Indicator Data'!AC13&lt;CK$4,10,(CK$3-'Indicator Data'!AC13)/(CK$3-CK$4)*10)),1))</f>
        <v>x</v>
      </c>
      <c r="CL13" s="102" t="n">
        <f aca="false">IF(AND(CJ13="x",CI13="x",CK13="x"),"x",ROUND(AVERAGE(CI13:CK13),1))</f>
        <v>0</v>
      </c>
      <c r="CM13" s="106" t="n">
        <f aca="false">IF('Indicator Data'!X13="No data","x",ROUND(IF(LOG('Indicator Data'!X13)&gt;CM$3,10,IF(LOG('Indicator Data'!X13)&lt;CM$4,0,10-(CM$3-LOG('Indicator Data'!X13))/(CM$3-CM$4)*10)),1))</f>
        <v>1.7</v>
      </c>
      <c r="CN13" s="106" t="n">
        <f aca="false">IF('Indicator Data'!Y13="No data","x",ROUND(IF('Indicator Data'!Y13&gt;CN$3,10,IF('Indicator Data'!Y13&lt;CN$4,0,10-(CN$3-'Indicator Data'!Y13)/(CN$3-CN$4)*10)),1))</f>
        <v>0.6</v>
      </c>
      <c r="CO13" s="106" t="n">
        <f aca="false">IF('Indicator Data'!Z13="No data","x",ROUND(IF('Indicator Data'!Z13&gt;CO$3,10,IF('Indicator Data'!Z13&lt;CO$4,0,10-(CO$3-'Indicator Data'!Z13)/(CO$3-CO$4)*10)),1))</f>
        <v>8.6</v>
      </c>
      <c r="CP13" s="106" t="n">
        <f aca="false">IF('Indicator Data'!AA13="No data","x",ROUND(IF('Indicator Data'!AA13&gt;CP$3,10,IF('Indicator Data'!AA13&lt;CP$4,0,10-(CP$3-'Indicator Data'!AA13)/(CP$3-CP$4)*10)),1))</f>
        <v>1.4</v>
      </c>
      <c r="CQ13" s="102" t="n">
        <f aca="false">ROUND(AVERAGE(CM13:CP13),1)</f>
        <v>3.1</v>
      </c>
      <c r="CR13" s="104" t="n">
        <f aca="false">ROUND(AVERAGE(CL13,CQ13,CQ13),1)</f>
        <v>2.1</v>
      </c>
      <c r="CS13" s="106" t="str">
        <f aca="false">IF('Indicator Data'!AF13="No data","x",ROUND(IF('Indicator Data'!AF13&gt;CS$3,10,IF('Indicator Data'!AF13&lt;CS$4,0,10-(CS$3-'Indicator Data'!AF13)/(CS$3-CS$4)*10)),1))</f>
        <v>x</v>
      </c>
      <c r="CT13" s="106" t="n">
        <f aca="false">IF('Indicator Data'!AG13="No data","x",ROUND(IF('Indicator Data'!AG13&gt;CT$3,10,IF('Indicator Data'!AG13&lt;CT$4,0,10-(CT$3-'Indicator Data'!AG13)/(CT$3-CT$4)*10)),1))</f>
        <v>1</v>
      </c>
      <c r="CU13" s="102" t="n">
        <f aca="false">ROUND(AVERAGE(CM13,CN13,CO13,CP13,CS13,CT13),1)</f>
        <v>2.7</v>
      </c>
      <c r="CV13" s="106" t="n">
        <f aca="false">IF('Indicator Data'!AB13="No data","x",ROUND(IF('Indicator Data'!AB13&gt;CV$3,10,IF('Indicator Data'!AB13&lt;CV$4,0,10-(CV$3-'Indicator Data'!AB13)/(CV$3-CV$4)*10)),1))</f>
        <v>0</v>
      </c>
      <c r="CW13" s="102" t="n">
        <f aca="false">IF(AND(CJ13="x",CI13="x",CK13="x"),"x",ROUND(AVERAGE(CI13:CK13,CV13),1))</f>
        <v>0</v>
      </c>
      <c r="CX13" s="103" t="n">
        <f aca="false">IF('Indicator Data'!AD13="No data","x",'Indicator Data'!AD13/'Indicator Data'!$BZ13)</f>
        <v>0.000155163240061528</v>
      </c>
      <c r="CY13" s="106" t="n">
        <f aca="false">IF(CX13="x","x",ROUND(IF(CX13&gt;CY$3,0,IF(CX13&lt;CY$4,10,(CY$3-CX13)/(CY$3-CY$4)*10)),1))</f>
        <v>8.4</v>
      </c>
      <c r="CZ13" s="106" t="n">
        <f aca="false">IF('Indicator Data'!AE13="No data","x",ROUND(IF('Indicator Data'!AE13&gt;CZ$3,0,IF('Indicator Data'!AE13&lt;CZ$4,10,(CZ$3-'Indicator Data'!AE13)/(CZ$3-CZ$4)*10)),1))</f>
        <v>0</v>
      </c>
      <c r="DA13" s="102" t="n">
        <f aca="false">IF(AND(CY13="x",CZ13="x"),"x",ROUND(AVERAGE(CY13:CZ13),1))</f>
        <v>4.2</v>
      </c>
      <c r="DB13" s="104" t="n">
        <f aca="false">ROUND(AVERAGE(CW13,DA13,CU13),1)</f>
        <v>2.3</v>
      </c>
      <c r="DC13" s="105" t="n">
        <f aca="false">IF(BL13="x",ROUND((10-GEOMEAN(((10-DB13)/10*9+1),((10-CH13)/10*9+1),((10-CR13)/10*9+1)))/9*10,1),ROUND((10-GEOMEAN(((10-BL13)/10*9+1),((10-DB13)/10*9+1),((10-CH13)/10*9+1),((10-CR13)/10*9+1)))/9*10,1))</f>
        <v>2.2</v>
      </c>
      <c r="DD13" s="108" t="n">
        <f aca="false">IF(ROUND(IF(AP13="x",(10-GEOMEAN(((10-AO13)/10*9+1),((10-DC13)/10*9+1),((10-AU13)/10*9+1),((10-AQ13)/10*9+1),((10-AR13)/10*9+1)))/9*10,(10-GEOMEAN(((10-AO13)/10*9+1),((10-DC13)/10*9+1),((10-AP13)/10*9+1),((10-AQ13)/10*9+1),((10-AR13)/10*9+1),((10-AU13)/10*9+1)))/9*10),1)=0,0.1,ROUND(IF(AP13="x",(10-GEOMEAN(((10-AO13)/10*9+1),((10-DC13)/10*9+1),((10-AU13)/10*9+1),((10-AQ13)/10*9+1),((10-AR13)/10*9+1)))/9*10,(10-GEOMEAN(((10-AO13)/10*9+1),((10-DC13)/10*9+1),((10-AP13)/10*9+1),((10-AQ13)/10*9+1),((10-AR13)/10*9+1),((10-AU13)/10*9+1)))/9*10),1))</f>
        <v>4.8</v>
      </c>
      <c r="DE13" s="105" t="n">
        <f aca="false">ROUND(IF('Indicator Data'!AH13=0,0,IF('Indicator Data'!AH13&gt;DE$3,10,IF('Indicator Data'!AH13&lt;DE$4,0,10-(DE$3-'Indicator Data'!AH13)/(DE$3-DE$4)*10))),1)</f>
        <v>0.5</v>
      </c>
      <c r="DF13" s="102" t="n">
        <f aca="false">'Indicator Data'!AI13</f>
        <v>0</v>
      </c>
      <c r="DG13" s="102" t="n">
        <f aca="false">'Indicator Data'!AJ13</f>
        <v>0</v>
      </c>
      <c r="DH13" s="105" t="n">
        <f aca="false">ROUND(IF(DF13=5,10,IF(DG13=5,9,IF(DF13=4,8,IF(DG13=4,7,0)))),1)</f>
        <v>0</v>
      </c>
      <c r="DI13" s="108" t="n">
        <f aca="false">ROUND(IF(DH13&gt;5,DH13,DE13/10*7),1)</f>
        <v>0.4</v>
      </c>
      <c r="DJ13" s="76"/>
      <c r="DK13" s="109"/>
    </row>
    <row r="14" customFormat="false" ht="14.5" hidden="false" customHeight="false" outlineLevel="0" collapsed="false">
      <c r="A14" s="98" t="str">
        <f aca="false">'Indicator Data'!A14</f>
        <v>Austria</v>
      </c>
      <c r="B14" s="99" t="str">
        <f aca="false">'Indicator Data'!B14</f>
        <v>AUT</v>
      </c>
      <c r="C14" s="100" t="n">
        <f aca="false">ROUND(IF('Indicator Data'!C14=0,0.1,IF(LOG('Indicator Data'!C14)&gt;C$3,10,IF(LOG('Indicator Data'!C14)&lt;C$4,0,10-(C$3-LOG('Indicator Data'!C14))/(C$3-C$4)*10))),1)</f>
        <v>7.5</v>
      </c>
      <c r="D14" s="101" t="n">
        <f aca="false">ROUND(IF('Indicator Data'!D14=0,0.1,IF(LOG('Indicator Data'!D14)&gt;D$3,10,IF(LOG('Indicator Data'!D14)&lt;D$4,0,10-(D$3-LOG('Indicator Data'!D14))/(D$3-D$4)*10))),1)</f>
        <v>0.1</v>
      </c>
      <c r="E14" s="102" t="n">
        <f aca="false">ROUND((10-GEOMEAN(((10-C14)/10*9+1),((10-D14)/10*9+1)))/9*10,1)</f>
        <v>4.8</v>
      </c>
      <c r="F14" s="102" t="n">
        <f aca="false">IF('Indicator Data'!E14="No data",0.1,(ROUND(IF('Indicator Data'!E14=0,0,IF(LOG('Indicator Data'!E14)&gt;F$3,10,IF(LOG('Indicator Data'!E14)&lt;F$4,0,10-(F$3-LOG('Indicator Data'!E14))/(F$3-F$4)*10))),1)))</f>
        <v>6.7</v>
      </c>
      <c r="G14" s="102" t="n">
        <f aca="false">ROUND(IF('Indicator Data'!F14=0,0,IF(LOG('Indicator Data'!F14)&gt;G$3,10,IF(LOG('Indicator Data'!F14)&lt;G$4,0,10-(G$3-LOG('Indicator Data'!F14))/(G$3-G$4)*10))),1)</f>
        <v>0</v>
      </c>
      <c r="H14" s="101" t="n">
        <f aca="false">ROUND(IF('Indicator Data'!G14=0,0,IF(LOG('Indicator Data'!G14)&gt;H$3,10,IF(LOG('Indicator Data'!G14)&lt;H$4,0,10-(H$3-LOG('Indicator Data'!G14))/(H$3-H$4)*10))),1)</f>
        <v>0</v>
      </c>
      <c r="I14" s="101" t="n">
        <f aca="false">ROUND(IF('Indicator Data'!H14=0,0,IF(LOG('Indicator Data'!H14)&gt;I$3,10,IF(LOG('Indicator Data'!H14)&lt;I$4,0,10-(I$3-LOG('Indicator Data'!H14))/(I$3-I$4)*10))),1)</f>
        <v>0</v>
      </c>
      <c r="J14" s="101" t="n">
        <f aca="false">ROUND((10-GEOMEAN(((10-H14)/10*9+1),((10-I14)/10*9+1)))/9*10,1)</f>
        <v>0</v>
      </c>
      <c r="K14" s="101" t="n">
        <f aca="false">ROUND(IF('Indicator Data'!I14=0,0,IF(LOG('Indicator Data'!I14)&gt;K$3,10,IF(LOG('Indicator Data'!I14)&lt;K$4,0,10-(K$3-LOG('Indicator Data'!I14))/(K$3-K$4)*10))),1)</f>
        <v>0</v>
      </c>
      <c r="L14" s="102" t="n">
        <f aca="false">ROUND((10-GEOMEAN(((10-J14)/10*9+1),((10-K14)/10*9+1)))/9*10,1)</f>
        <v>0</v>
      </c>
      <c r="M14" s="102" t="n">
        <f aca="false">ROUND(IF('Indicator Data'!J14=0,0,IF(LOG('Indicator Data'!J14)&gt;M$3,10,IF(LOG('Indicator Data'!J14)&lt;M$4,0,10-(M$3-LOG('Indicator Data'!J14))/(M$3-M$4)*10))),1)</f>
        <v>0</v>
      </c>
      <c r="N14" s="103" t="n">
        <f aca="false">'Indicator Data'!C14/'Indicator Data'!$CA14</f>
        <v>0.00118679720015396</v>
      </c>
      <c r="O14" s="103" t="n">
        <f aca="false">'Indicator Data'!D14/'Indicator Data'!$CA14</f>
        <v>0</v>
      </c>
      <c r="P14" s="103" t="n">
        <f aca="false">IF(F14=0.1,"x",'Indicator Data'!E14/'Indicator Data'!$CA14)</f>
        <v>0.00587001418512868</v>
      </c>
      <c r="Q14" s="103" t="n">
        <f aca="false">'Indicator Data'!F14/'Indicator Data'!$CA14</f>
        <v>0</v>
      </c>
      <c r="R14" s="103" t="n">
        <f aca="false">'Indicator Data'!G14/'Indicator Data'!$CA14</f>
        <v>0</v>
      </c>
      <c r="S14" s="103" t="n">
        <f aca="false">'Indicator Data'!H14/'Indicator Data'!$CA14</f>
        <v>0</v>
      </c>
      <c r="T14" s="103" t="n">
        <f aca="false">'Indicator Data'!I14/'Indicator Data'!$CA14</f>
        <v>0</v>
      </c>
      <c r="U14" s="103" t="n">
        <f aca="false">'Indicator Data'!J14/'Indicator Data'!$CA14</f>
        <v>0</v>
      </c>
      <c r="V14" s="101" t="n">
        <f aca="false">ROUND(IF(N14&gt;V$3,10,IF(N14&lt;V$4,0,10-(V$3-N14)/(V$3-V$4)*10)),1)</f>
        <v>5.9</v>
      </c>
      <c r="W14" s="101" t="n">
        <f aca="false">ROUND(IF(O14&gt;W$3,10,IF(O14&lt;W$4,0,10-(W$3-O14)/(W$3-W$4)*10)),1)</f>
        <v>0</v>
      </c>
      <c r="X14" s="102" t="n">
        <f aca="false">ROUND(((10-GEOMEAN(((10-V14)/10*9+1),((10-W14)/10*9+1)))/9*10),1)</f>
        <v>3.5</v>
      </c>
      <c r="Y14" s="102" t="n">
        <f aca="false">IF(P14="x",0.1,ROUND(IF(P14&gt;Y$3,10,IF(P14&lt;Y$4,0,10-(Y$3-P14)/(Y$3-Y$4)*10)),1))</f>
        <v>3.9</v>
      </c>
      <c r="Z14" s="102" t="n">
        <f aca="false">ROUND(IF(Q14=0,0,IF(LOG(Q14)&gt;Z$3,10,IF(LOG(Q14)&lt;=Z$4,0,10-(Z$3-LOG(Q14))/(Z$3-Z$4)*10))),1)</f>
        <v>0</v>
      </c>
      <c r="AA14" s="101" t="n">
        <f aca="false">ROUND(IF(R14&gt;AA$3,10,IF(R14&lt;AA$4,0,10-(AA$3-R14)/(AA$3-AA$4)*10)),1)</f>
        <v>0</v>
      </c>
      <c r="AB14" s="101" t="n">
        <f aca="false">ROUND(IF(S14&gt;AB$3,10,IF(S14&lt;AB$4,0,10-(AB$3-S14)/(AB$3-AB$4)*10)),1)</f>
        <v>0</v>
      </c>
      <c r="AC14" s="101" t="n">
        <f aca="false">ROUND(((10-GEOMEAN(((10-AA14)/10*9+1),((10-AB14)/10*9+1)))/9*10),1)</f>
        <v>0</v>
      </c>
      <c r="AD14" s="101" t="n">
        <f aca="false">ROUND(IF(T14=0,0,IF(T14&gt;AD$3,10,IF(T14&lt;=AD$4,0,10-(AD$3-T14)/(AD$3-AD$4)*10))),1)</f>
        <v>0</v>
      </c>
      <c r="AE14" s="102" t="n">
        <f aca="false">ROUND((10-GEOMEAN(((10-AC14)/10*9+1),((10-AD14)/10*9+1)))/9*10,1)</f>
        <v>0</v>
      </c>
      <c r="AF14" s="102" t="n">
        <f aca="false">ROUND(IF(U14&gt;AF$3,10,IF(U14&lt;AF$4,0,10-(AF$3-U14)/(AF$3-AF$4)*10)),1)</f>
        <v>0</v>
      </c>
      <c r="AG14" s="101" t="n">
        <f aca="false">ROUND(IF('Indicator Data'!K14=0,0,IF('Indicator Data'!K14&gt;AG$3,10,IF('Indicator Data'!K14&lt;AG$4,0,10-(AG$3-'Indicator Data'!K14)/(AG$3-AG$4)*10))),1)</f>
        <v>0</v>
      </c>
      <c r="AH14" s="104" t="n">
        <f aca="false">ROUND(AVERAGE(C14,V14),1)</f>
        <v>6.7</v>
      </c>
      <c r="AI14" s="104" t="n">
        <f aca="false">ROUND(AVERAGE(D14,W14),1)</f>
        <v>0.1</v>
      </c>
      <c r="AJ14" s="102" t="n">
        <f aca="false">ROUND(AVERAGE(AA14,H14),1)</f>
        <v>0</v>
      </c>
      <c r="AK14" s="102" t="n">
        <f aca="false">ROUND(AVERAGE(AB14,I14),1)</f>
        <v>0</v>
      </c>
      <c r="AL14" s="104" t="n">
        <f aca="false">ROUND((10-GEOMEAN(((10-AJ14)/10*9+1),((10-AK14)/10*9+1)))/9*10,1)</f>
        <v>0</v>
      </c>
      <c r="AM14" s="104" t="n">
        <f aca="false">ROUND(AVERAGE(AD14,K14),1)</f>
        <v>0</v>
      </c>
      <c r="AN14" s="102" t="n">
        <f aca="false">ROUND((10-GEOMEAN(((10-M14)/10*9+1),((10-AF14)/10*9+1)))/9*10,1)</f>
        <v>0</v>
      </c>
      <c r="AO14" s="105" t="n">
        <f aca="false">ROUND((10-GEOMEAN(((10-E14)/10*9+1),((10-X14)/10*9+1)))/9*10,1)</f>
        <v>4.2</v>
      </c>
      <c r="AP14" s="105" t="n">
        <f aca="false">IF(AND(Y14="x",F14="x"),"x",ROUND((10-GEOMEAN(((10-F14)/10*9+1),((10-Y14)/10*9+1)))/9*10,1))</f>
        <v>5.5</v>
      </c>
      <c r="AQ14" s="105" t="n">
        <f aca="false">ROUND((10-GEOMEAN(((10-G14)/10*9+1),((10-Z14)/10*9+1)))/9*10,1)</f>
        <v>0</v>
      </c>
      <c r="AR14" s="105" t="n">
        <f aca="false">ROUND((10-GEOMEAN(((10-L14)/10*9+1),((10-AE14)/10*9+1)))/9*10,1)</f>
        <v>0</v>
      </c>
      <c r="AS14" s="104" t="n">
        <f aca="false">ROUND(AVERAGE(AG14,AN14),1)</f>
        <v>0</v>
      </c>
      <c r="AT14" s="104" t="n">
        <f aca="false">IF('Indicator Data'!L14="No data","x",IF('Indicator Data'!CB14&lt;1000,"x",ROUND((IF('Indicator Data'!L14&gt;AT$3,10,IF('Indicator Data'!L14&lt;AT$4,0,10-(AT$3-'Indicator Data'!L14)/(AT$3-AT$4)*10))),1)))</f>
        <v>3.8</v>
      </c>
      <c r="AU14" s="105" t="n">
        <f aca="false">ROUND(AVERAGE(AS14,AT14),1)</f>
        <v>1.9</v>
      </c>
      <c r="AV14" s="106" t="n">
        <f aca="false">IF('Indicator Data'!M14="No data","x",ROUND(IF('Indicator Data'!M14=0,0,IF(LOG('Indicator Data'!M14)&gt;AV$3,10,IF(LOG('Indicator Data'!M14)&lt;AV$4,0,10-(AV$3-LOG('Indicator Data'!M14))/(AV$3-AV$4)*10))),1))</f>
        <v>3.5</v>
      </c>
      <c r="AW14" s="103" t="n">
        <f aca="false">IF(AV14="x","x",'Indicator Data'!M14/'Indicator Data'!$CA14)</f>
        <v>0.000344709964240953</v>
      </c>
      <c r="AX14" s="106" t="n">
        <f aca="false">IF(AV14="x","x",ROUND(IF(AW14&gt;AX$3,10,IF(AW14&lt;AX$4,0,10-(AX$3-AW14)/(AX$3-AX$4)*10)),1))</f>
        <v>0</v>
      </c>
      <c r="AY14" s="102" t="n">
        <f aca="false">IF(AND(AV14="x",AX14="x"),"x",ROUND((10-GEOMEAN(((10-AV14)/10*9+1),((10-AX14)/10*9+1)))/9*10,1))</f>
        <v>1.9</v>
      </c>
      <c r="AZ14" s="106" t="str">
        <f aca="false">IF('Indicator Data'!N14="No data","x",ROUND(IF('Indicator Data'!N14=0,0,IF(LOG('Indicator Data'!N14)&gt;AZ$3,10,IF(LOG('Indicator Data'!N14)&lt;AZ$4,0,10-(AZ$3-LOG('Indicator Data'!N14))/(AZ$3-AZ$4)*10))),1))</f>
        <v>x</v>
      </c>
      <c r="BA14" s="103" t="str">
        <f aca="false">IF(AZ14="x","x",'Indicator Data'!N14/'Indicator Data'!$CA14)</f>
        <v>x</v>
      </c>
      <c r="BB14" s="106" t="str">
        <f aca="false">IF(AZ14="x","x",ROUND(IF(BA14&gt;BB$3,10,IF(BA14&lt;BB$4,0,10-(BB$3-BA14)/(BB$3-BB$4)*10)),1))</f>
        <v>x</v>
      </c>
      <c r="BC14" s="102" t="str">
        <f aca="false">IF(AND(AZ14="x",BB14="x"),"x",ROUND((10-GEOMEAN(((10-AZ14)/10*9+1),((10-BB14)/10*9+1)))/9*10,1))</f>
        <v>x</v>
      </c>
      <c r="BD14" s="106" t="str">
        <f aca="false">IF('Indicator Data'!O14="No data","x",ROUND(IF('Indicator Data'!O14=0,0,IF(LOG('Indicator Data'!O14)&gt;BD$3,10,IF(LOG('Indicator Data'!O14)&lt;BD$4,0,10-(BD$3-LOG('Indicator Data'!O14))/(BD$3-BD$4)*10))),1))</f>
        <v>x</v>
      </c>
      <c r="BE14" s="103" t="str">
        <f aca="false">IF(BD14="x","x",'Indicator Data'!O14/'Indicator Data'!$CA14)</f>
        <v>x</v>
      </c>
      <c r="BF14" s="106" t="str">
        <f aca="false">IF(BD14="x","x",ROUND(IF(BE14&gt;BF$3,10,IF(BE14&lt;BF$4,0,10-(BF$3-BE14)/(BF$3-BF$4)*10)),1))</f>
        <v>x</v>
      </c>
      <c r="BG14" s="102" t="str">
        <f aca="false">IF(AND(BD14="x",BF14="x"),"x",ROUND((10-GEOMEAN(((10-BD14)/10*9+1),((10-BF14)/10*9+1)))/9*10,1))</f>
        <v>x</v>
      </c>
      <c r="BH14" s="106" t="str">
        <f aca="false">IF('Indicator Data'!P14="No data","x",ROUND(IF('Indicator Data'!P14=0,0,IF(LOG('Indicator Data'!P14)&gt;BH$3,10,IF(LOG('Indicator Data'!P14)&lt;BH$4,0,10-(BH$3-LOG('Indicator Data'!P14))/(BH$3-BH$4)*10))),1))</f>
        <v>x</v>
      </c>
      <c r="BI14" s="103" t="str">
        <f aca="false">IF(BH14="x","x",'Indicator Data'!P14/'Indicator Data'!$CA14)</f>
        <v>x</v>
      </c>
      <c r="BJ14" s="106" t="str">
        <f aca="false">IF(BH14="x","x",ROUND(IF(BI14&gt;BJ$3,10,IF(BI14&lt;BJ$4,0,10-(BJ$3-BI14)/(BJ$3-BJ$4)*10)),1))</f>
        <v>x</v>
      </c>
      <c r="BK14" s="102" t="str">
        <f aca="false">IF(AND(BH14="x",BJ14="x"),"x",ROUND((10-GEOMEAN(((10-BH14)/10*9+1),((10-BJ14)/10*9+1)))/9*10,1))</f>
        <v>x</v>
      </c>
      <c r="BL14" s="104" t="n">
        <f aca="false">IF(AND(BC14="x",BG14="x",BK14="x",AY14="x"),"x",IF(AND(BC14="x",BG14="x",BK14="x"),AY14,ROUND((10-GEOMEAN(((10-AY14)/10*9+1),((10-BC14)/10*9+1),((10-BG14)/10*9+1),((10-BK14)/10*9+1)))/9*10,1)))</f>
        <v>1.9</v>
      </c>
      <c r="BM14" s="106" t="n">
        <f aca="false">ROUND(IF('Indicator Data'!Q14=0,0,IF(LOG('Indicator Data'!Q14)&gt;BM$3,10,IF(LOG('Indicator Data'!Q14)&lt;BM$4,0,10-(BM$3-LOG('Indicator Data'!Q14))/(BM$3-BM$4)*10))),1)</f>
        <v>0</v>
      </c>
      <c r="BN14" s="107" t="n">
        <f aca="false">'Indicator Data'!R14</f>
        <v>0</v>
      </c>
      <c r="BO14" s="106" t="n">
        <f aca="false">ROUND(IF(BN14&gt;BO$3,10,IF(BN14&lt;BO$4,0,10-(BO$3-BN14)/(BO$3-BO$4)*10)),1)</f>
        <v>0</v>
      </c>
      <c r="BP14" s="106" t="n">
        <f aca="false">ROUND((10-GEOMEAN(((10-BO14)/10*9+1),((10-BM14)/10*9+1)))/9*10,1)</f>
        <v>0</v>
      </c>
      <c r="BQ14" s="106" t="n">
        <f aca="false">ROUND(IF('Indicator Data'!S14=0,0,IF(LOG('Indicator Data'!S14)&gt;BQ$3,10,IF(LOG('Indicator Data'!S14)&lt;BQ$4,0,10-(BQ$3-LOG('Indicator Data'!S14))/(BQ$3-BQ$4)*10))),1)</f>
        <v>0</v>
      </c>
      <c r="BR14" s="107" t="n">
        <f aca="false">'Indicator Data'!T14</f>
        <v>0</v>
      </c>
      <c r="BS14" s="106" t="n">
        <f aca="false">ROUND(IF(BR14&gt;BS$3,10,IF(BR14&lt;BS$4,0,10-(BS$3-BR14)/(BS$3-BS$4)*10)),1)</f>
        <v>0</v>
      </c>
      <c r="BT14" s="106" t="n">
        <f aca="false">ROUND((10-GEOMEAN(((10-BS14)/10*9+1),((10-BQ14)/10*9+1)))/9*10,1)</f>
        <v>0</v>
      </c>
      <c r="BU14" s="102" t="n">
        <f aca="false">ROUND((10-GEOMEAN(((10-BT14)/10*9+1),((10-BP14)/10*9+1)))/9*10,1)</f>
        <v>0</v>
      </c>
      <c r="BV14" s="106" t="n">
        <f aca="false">ROUND(IF('Indicator Data'!U14=0,0,IF(LOG('Indicator Data'!U14)&gt;BV$3,10,IF(LOG('Indicator Data'!U14)&lt;BV$4,0,10-(BV$3-LOG('Indicator Data'!U14))/(BV$3-BV$4)*10))),1)</f>
        <v>0</v>
      </c>
      <c r="BW14" s="103" t="n">
        <f aca="false">'Indicator Data'!U14/'Indicator Data'!$CA14</f>
        <v>0</v>
      </c>
      <c r="BX14" s="106" t="n">
        <f aca="false">ROUND(IF(BW14&gt;BX$3,10,IF(BW14&lt;BX$4,0,10-(BX$3-BW14)/(BX$3-BX$4)*10)),1)</f>
        <v>0</v>
      </c>
      <c r="BY14" s="102" t="n">
        <f aca="false">ROUND((10-GEOMEAN(((10-BV14)/10*9+1),((10-BX14)/10*9+1)))/9*10,1)</f>
        <v>0</v>
      </c>
      <c r="BZ14" s="106" t="n">
        <f aca="false">ROUND(IF('Indicator Data'!V14=0,0,IF(LOG('Indicator Data'!V14)&gt;BZ$3,10,IF(LOG('Indicator Data'!V14)&lt;BZ$4,0,10-(BZ$3-LOG('Indicator Data'!V14))/(BZ$3-BZ$4)*10))),1)</f>
        <v>0</v>
      </c>
      <c r="CA14" s="103" t="n">
        <f aca="false">IF('Indicator Data'!V14/'Indicator Data'!$CA14&gt;1,1,'Indicator Data'!V14/'Indicator Data'!$CA14)</f>
        <v>0</v>
      </c>
      <c r="CB14" s="106" t="n">
        <f aca="false">ROUND(IF(CA14&gt;CB$3,10,IF(CA14&lt;CB$4,0,10-(CB$3-CA14)/(CB$3-CB$4)*10)),1)</f>
        <v>0</v>
      </c>
      <c r="CC14" s="102" t="n">
        <f aca="false">ROUND((10-GEOMEAN(((10-BZ14)/10*9+1),((10-CB14)/10*9+1)))/9*10,1)</f>
        <v>0</v>
      </c>
      <c r="CD14" s="106" t="n">
        <f aca="false">ROUND(IF('Indicator Data'!W14=0,0,IF(LOG('Indicator Data'!W14)&gt;CD$3,10,IF(LOG('Indicator Data'!W14)&lt;CD$4,0,10-(CD$3-LOG('Indicator Data'!W14))/(CD$3-CD$4)*10))),1)</f>
        <v>0</v>
      </c>
      <c r="CE14" s="103" t="n">
        <f aca="false">'Indicator Data'!W14/'Indicator Data'!$CA14</f>
        <v>0</v>
      </c>
      <c r="CF14" s="106" t="n">
        <f aca="false">ROUND(IF(CE14&gt;CF$3,10,IF(CE14&lt;CF$4,0,10-(CF$3-CE14)/(CF$3-CF$4)*10)),1)</f>
        <v>0</v>
      </c>
      <c r="CG14" s="102" t="n">
        <f aca="false">ROUND((10-GEOMEAN(((10-CD14)/10*9+1),((10-CF14)/10*9+1)))/9*10,1)</f>
        <v>0</v>
      </c>
      <c r="CH14" s="104" t="n">
        <f aca="false">ROUND((10-GEOMEAN(((10-CC14)/10*9+1),((10-BU14)/10*9+1),((10-BY14)/10*9+1),((10-CG14)/10*9+1)))/9*10,1)</f>
        <v>0</v>
      </c>
      <c r="CI14" s="106" t="n">
        <f aca="false">IF('Indicator Data'!BQ14="No data","x",ROUND(IF('Indicator Data'!BQ14&gt;CI$3,0,IF('Indicator Data'!BQ14&lt;CI$4,10,(CI$3-'Indicator Data'!BQ14)/(CI$3-CI$4)*10)),1))</f>
        <v>0</v>
      </c>
      <c r="CJ14" s="106" t="n">
        <f aca="false">IF('Indicator Data'!BR14="No data","x",ROUND(IF('Indicator Data'!BR14&gt;CJ$3,0,IF('Indicator Data'!BR14&lt;CJ$4,10,(CJ$3-'Indicator Data'!BR14)/(CJ$3-CJ$4)*10)),1))</f>
        <v>0</v>
      </c>
      <c r="CK14" s="106" t="str">
        <f aca="false">IF('Indicator Data'!AC14="No data","x",ROUND(IF('Indicator Data'!AC14&gt;CK$3,0,IF('Indicator Data'!AC14&lt;CK$4,10,(CK$3-'Indicator Data'!AC14)/(CK$3-CK$4)*10)),1))</f>
        <v>x</v>
      </c>
      <c r="CL14" s="102" t="n">
        <f aca="false">IF(AND(CJ14="x",CI14="x",CK14="x"),"x",ROUND(AVERAGE(CI14:CK14),1))</f>
        <v>0</v>
      </c>
      <c r="CM14" s="106" t="n">
        <f aca="false">IF('Indicator Data'!X14="No data","x",ROUND(IF(LOG('Indicator Data'!X14)&gt;CM$3,10,IF(LOG('Indicator Data'!X14)&lt;CM$4,0,10-(CM$3-LOG('Indicator Data'!X14))/(CM$3-CM$4)*10)),1))</f>
        <v>6.8</v>
      </c>
      <c r="CN14" s="106" t="n">
        <f aca="false">IF('Indicator Data'!Y14="No data","x",ROUND(IF('Indicator Data'!Y14&gt;CN$3,10,IF('Indicator Data'!Y14&lt;CN$4,0,10-(CN$3-'Indicator Data'!Y14)/(CN$3-CN$4)*10)),1))</f>
        <v>1.7</v>
      </c>
      <c r="CO14" s="106" t="n">
        <f aca="false">IF('Indicator Data'!Z14="No data","x",ROUND(IF('Indicator Data'!Z14&gt;CO$3,10,IF('Indicator Data'!Z14&lt;CO$4,0,10-(CO$3-'Indicator Data'!Z14)/(CO$3-CO$4)*10)),1))</f>
        <v>5.9</v>
      </c>
      <c r="CP14" s="106" t="n">
        <f aca="false">IF('Indicator Data'!AA14="No data","x",ROUND(IF('Indicator Data'!AA14&gt;CP$3,10,IF('Indicator Data'!AA14&lt;CP$4,0,10-(CP$3-'Indicator Data'!AA14)/(CP$3-CP$4)*10)),1))</f>
        <v>0.7</v>
      </c>
      <c r="CQ14" s="102" t="n">
        <f aca="false">ROUND(AVERAGE(CM14:CP14),1)</f>
        <v>3.8</v>
      </c>
      <c r="CR14" s="104" t="n">
        <f aca="false">ROUND(AVERAGE(CL14,CQ14,CQ14),1)</f>
        <v>2.5</v>
      </c>
      <c r="CS14" s="106" t="str">
        <f aca="false">IF('Indicator Data'!AF14="No data","x",ROUND(IF('Indicator Data'!AF14&gt;CS$3,10,IF('Indicator Data'!AF14&lt;CS$4,0,10-(CS$3-'Indicator Data'!AF14)/(CS$3-CS$4)*10)),1))</f>
        <v>x</v>
      </c>
      <c r="CT14" s="106" t="n">
        <f aca="false">IF('Indicator Data'!AG14="No data","x",ROUND(IF('Indicator Data'!AG14&gt;CT$3,10,IF('Indicator Data'!AG14&lt;CT$4,0,10-(CT$3-'Indicator Data'!AG14)/(CT$3-CT$4)*10)),1))</f>
        <v>0</v>
      </c>
      <c r="CU14" s="102" t="n">
        <f aca="false">ROUND(AVERAGE(CM14,CN14,CO14,CP14,CS14,CT14),1)</f>
        <v>3</v>
      </c>
      <c r="CV14" s="106" t="n">
        <f aca="false">IF('Indicator Data'!AB14="No data","x",ROUND(IF('Indicator Data'!AB14&gt;CV$3,10,IF('Indicator Data'!AB14&lt;CV$4,0,10-(CV$3-'Indicator Data'!AB14)/(CV$3-CV$4)*10)),1))</f>
        <v>0</v>
      </c>
      <c r="CW14" s="102" t="n">
        <f aca="false">IF(AND(CJ14="x",CI14="x",CK14="x"),"x",ROUND(AVERAGE(CI14:CK14,CV14),1))</f>
        <v>0</v>
      </c>
      <c r="CX14" s="103" t="n">
        <f aca="false">IF('Indicator Data'!AD14="No data","x",'Indicator Data'!AD14/'Indicator Data'!$BZ14)</f>
        <v>0.000220352155472232</v>
      </c>
      <c r="CY14" s="106" t="n">
        <f aca="false">IF(CX14="x","x",ROUND(IF(CX14&gt;CY$3,0,IF(CX14&lt;CY$4,10,(CY$3-CX14)/(CY$3-CY$4)*10)),1))</f>
        <v>7.8</v>
      </c>
      <c r="CZ14" s="106" t="n">
        <f aca="false">IF('Indicator Data'!AE14="No data","x",ROUND(IF('Indicator Data'!AE14&gt;CZ$3,0,IF('Indicator Data'!AE14&lt;CZ$4,10,(CZ$3-'Indicator Data'!AE14)/(CZ$3-CZ$4)*10)),1))</f>
        <v>0</v>
      </c>
      <c r="DA14" s="102" t="n">
        <f aca="false">IF(AND(CY14="x",CZ14="x"),"x",ROUND(AVERAGE(CY14:CZ14),1))</f>
        <v>3.9</v>
      </c>
      <c r="DB14" s="104" t="n">
        <f aca="false">ROUND(AVERAGE(CW14,DA14,CU14),1)</f>
        <v>2.3</v>
      </c>
      <c r="DC14" s="105" t="n">
        <f aca="false">IF(BL14="x",ROUND((10-GEOMEAN(((10-DB14)/10*9+1),((10-CH14)/10*9+1),((10-CR14)/10*9+1)))/9*10,1),ROUND((10-GEOMEAN(((10-BL14)/10*9+1),((10-DB14)/10*9+1),((10-CH14)/10*9+1),((10-CR14)/10*9+1)))/9*10,1))</f>
        <v>1.7</v>
      </c>
      <c r="DD14" s="108" t="n">
        <f aca="false">IF(ROUND(IF(AP14="x",(10-GEOMEAN(((10-AO14)/10*9+1),((10-DC14)/10*9+1),((10-AU14)/10*9+1),((10-AQ14)/10*9+1),((10-AR14)/10*9+1)))/9*10,(10-GEOMEAN(((10-AO14)/10*9+1),((10-DC14)/10*9+1),((10-AP14)/10*9+1),((10-AQ14)/10*9+1),((10-AR14)/10*9+1),((10-AU14)/10*9+1)))/9*10),1)=0,0.1,ROUND(IF(AP14="x",(10-GEOMEAN(((10-AO14)/10*9+1),((10-DC14)/10*9+1),((10-AU14)/10*9+1),((10-AQ14)/10*9+1),((10-AR14)/10*9+1)))/9*10,(10-GEOMEAN(((10-AO14)/10*9+1),((10-DC14)/10*9+1),((10-AP14)/10*9+1),((10-AQ14)/10*9+1),((10-AR14)/10*9+1),((10-AU14)/10*9+1)))/9*10),1))</f>
        <v>2.5</v>
      </c>
      <c r="DE14" s="105" t="n">
        <f aca="false">ROUND(IF('Indicator Data'!AH14=0,0,IF('Indicator Data'!AH14&gt;DE$3,10,IF('Indicator Data'!AH14&lt;DE$4,0,10-(DE$3-'Indicator Data'!AH14)/(DE$3-DE$4)*10))),1)</f>
        <v>0.5</v>
      </c>
      <c r="DF14" s="102" t="n">
        <f aca="false">'Indicator Data'!AI14</f>
        <v>0</v>
      </c>
      <c r="DG14" s="102" t="n">
        <f aca="false">'Indicator Data'!AJ14</f>
        <v>0</v>
      </c>
      <c r="DH14" s="105" t="n">
        <f aca="false">ROUND(IF(DF14=5,10,IF(DG14=5,9,IF(DF14=4,8,IF(DG14=4,7,0)))),1)</f>
        <v>0</v>
      </c>
      <c r="DI14" s="108" t="n">
        <f aca="false">ROUND(IF(DH14&gt;5,DH14,DE14/10*7),1)</f>
        <v>0.4</v>
      </c>
      <c r="DJ14" s="76"/>
      <c r="DK14" s="109"/>
    </row>
    <row r="15" customFormat="false" ht="14.5" hidden="false" customHeight="false" outlineLevel="0" collapsed="false">
      <c r="A15" s="98" t="str">
        <f aca="false">'Indicator Data'!A15</f>
        <v>Azerbaijan</v>
      </c>
      <c r="B15" s="99" t="str">
        <f aca="false">'Indicator Data'!B15</f>
        <v>AZE</v>
      </c>
      <c r="C15" s="100" t="n">
        <f aca="false">ROUND(IF('Indicator Data'!C15=0,0.1,IF(LOG('Indicator Data'!C15)&gt;C$3,10,IF(LOG('Indicator Data'!C15)&lt;C$4,0,10-(C$3-LOG('Indicator Data'!C15))/(C$3-C$4)*10))),1)</f>
        <v>8.3</v>
      </c>
      <c r="D15" s="101" t="n">
        <f aca="false">ROUND(IF('Indicator Data'!D15=0,0.1,IF(LOG('Indicator Data'!D15)&gt;D$3,10,IF(LOG('Indicator Data'!D15)&lt;D$4,0,10-(D$3-LOG('Indicator Data'!D15))/(D$3-D$4)*10))),1)</f>
        <v>9.2</v>
      </c>
      <c r="E15" s="102" t="n">
        <f aca="false">ROUND((10-GEOMEAN(((10-C15)/10*9+1),((10-D15)/10*9+1)))/9*10,1)</f>
        <v>8.8</v>
      </c>
      <c r="F15" s="102" t="n">
        <f aca="false">IF('Indicator Data'!E15="No data",0.1,(ROUND(IF('Indicator Data'!E15=0,0,IF(LOG('Indicator Data'!E15)&gt;F$3,10,IF(LOG('Indicator Data'!E15)&lt;F$4,0,10-(F$3-LOG('Indicator Data'!E15))/(F$3-F$4)*10))),1)))</f>
        <v>6.5</v>
      </c>
      <c r="G15" s="102" t="n">
        <f aca="false">ROUND(IF('Indicator Data'!F15=0,0,IF(LOG('Indicator Data'!F15)&gt;G$3,10,IF(LOG('Indicator Data'!F15)&lt;G$4,0,10-(G$3-LOG('Indicator Data'!F15))/(G$3-G$4)*10))),1)</f>
        <v>0</v>
      </c>
      <c r="H15" s="101" t="n">
        <f aca="false">ROUND(IF('Indicator Data'!G15=0,0,IF(LOG('Indicator Data'!G15)&gt;H$3,10,IF(LOG('Indicator Data'!G15)&lt;H$4,0,10-(H$3-LOG('Indicator Data'!G15))/(H$3-H$4)*10))),1)</f>
        <v>0</v>
      </c>
      <c r="I15" s="101" t="n">
        <f aca="false">ROUND(IF('Indicator Data'!H15=0,0,IF(LOG('Indicator Data'!H15)&gt;I$3,10,IF(LOG('Indicator Data'!H15)&lt;I$4,0,10-(I$3-LOG('Indicator Data'!H15))/(I$3-I$4)*10))),1)</f>
        <v>0</v>
      </c>
      <c r="J15" s="101" t="n">
        <f aca="false">ROUND((10-GEOMEAN(((10-H15)/10*9+1),((10-I15)/10*9+1)))/9*10,1)</f>
        <v>0</v>
      </c>
      <c r="K15" s="101" t="n">
        <f aca="false">ROUND(IF('Indicator Data'!I15=0,0,IF(LOG('Indicator Data'!I15)&gt;K$3,10,IF(LOG('Indicator Data'!I15)&lt;K$4,0,10-(K$3-LOG('Indicator Data'!I15))/(K$3-K$4)*10))),1)</f>
        <v>0</v>
      </c>
      <c r="L15" s="102" t="n">
        <f aca="false">ROUND((10-GEOMEAN(((10-J15)/10*9+1),((10-K15)/10*9+1)))/9*10,1)</f>
        <v>0</v>
      </c>
      <c r="M15" s="102" t="n">
        <f aca="false">ROUND(IF('Indicator Data'!J15=0,0,IF(LOG('Indicator Data'!J15)&gt;M$3,10,IF(LOG('Indicator Data'!J15)&lt;M$4,0,10-(M$3-LOG('Indicator Data'!J15))/(M$3-M$4)*10))),1)</f>
        <v>0</v>
      </c>
      <c r="N15" s="103" t="n">
        <f aca="false">'Indicator Data'!C15/'Indicator Data'!$CA15</f>
        <v>0.00210526323672455</v>
      </c>
      <c r="O15" s="103" t="n">
        <f aca="false">'Indicator Data'!D15/'Indicator Data'!$CA15</f>
        <v>0.000589538158552093</v>
      </c>
      <c r="P15" s="103" t="n">
        <f aca="false">IF(F15=0.1,"x",'Indicator Data'!E15/'Indicator Data'!$CA15)</f>
        <v>0.00406509376094819</v>
      </c>
      <c r="Q15" s="103" t="n">
        <f aca="false">'Indicator Data'!F15/'Indicator Data'!$CA15</f>
        <v>0</v>
      </c>
      <c r="R15" s="103" t="n">
        <f aca="false">'Indicator Data'!G15/'Indicator Data'!$CA15</f>
        <v>0</v>
      </c>
      <c r="S15" s="103" t="n">
        <f aca="false">'Indicator Data'!H15/'Indicator Data'!$CA15</f>
        <v>0</v>
      </c>
      <c r="T15" s="103" t="n">
        <f aca="false">'Indicator Data'!I15/'Indicator Data'!$CA15</f>
        <v>0</v>
      </c>
      <c r="U15" s="103" t="n">
        <f aca="false">'Indicator Data'!J15/'Indicator Data'!$CA15</f>
        <v>0</v>
      </c>
      <c r="V15" s="101" t="n">
        <f aca="false">ROUND(IF(N15&gt;V$3,10,IF(N15&lt;V$4,0,10-(V$3-N15)/(V$3-V$4)*10)),1)</f>
        <v>10</v>
      </c>
      <c r="W15" s="101" t="n">
        <f aca="false">ROUND(IF(O15&gt;W$3,10,IF(O15&lt;W$4,0,10-(W$3-O15)/(W$3-W$4)*10)),1)</f>
        <v>5.9</v>
      </c>
      <c r="X15" s="102" t="n">
        <f aca="false">ROUND(((10-GEOMEAN(((10-V15)/10*9+1),((10-W15)/10*9+1)))/9*10),1)</f>
        <v>8.7</v>
      </c>
      <c r="Y15" s="102" t="n">
        <f aca="false">IF(P15="x",0.1,ROUND(IF(P15&gt;Y$3,10,IF(P15&lt;Y$4,0,10-(Y$3-P15)/(Y$3-Y$4)*10)),1))</f>
        <v>2.7</v>
      </c>
      <c r="Z15" s="102" t="n">
        <f aca="false">ROUND(IF(Q15=0,0,IF(LOG(Q15)&gt;Z$3,10,IF(LOG(Q15)&lt;=Z$4,0,10-(Z$3-LOG(Q15))/(Z$3-Z$4)*10))),1)</f>
        <v>0</v>
      </c>
      <c r="AA15" s="101" t="n">
        <f aca="false">ROUND(IF(R15&gt;AA$3,10,IF(R15&lt;AA$4,0,10-(AA$3-R15)/(AA$3-AA$4)*10)),1)</f>
        <v>0</v>
      </c>
      <c r="AB15" s="101" t="n">
        <f aca="false">ROUND(IF(S15&gt;AB$3,10,IF(S15&lt;AB$4,0,10-(AB$3-S15)/(AB$3-AB$4)*10)),1)</f>
        <v>0</v>
      </c>
      <c r="AC15" s="101" t="n">
        <f aca="false">ROUND(((10-GEOMEAN(((10-AA15)/10*9+1),((10-AB15)/10*9+1)))/9*10),1)</f>
        <v>0</v>
      </c>
      <c r="AD15" s="101" t="n">
        <f aca="false">ROUND(IF(T15=0,0,IF(T15&gt;AD$3,10,IF(T15&lt;=AD$4,0,10-(AD$3-T15)/(AD$3-AD$4)*10))),1)</f>
        <v>0</v>
      </c>
      <c r="AE15" s="102" t="n">
        <f aca="false">ROUND((10-GEOMEAN(((10-AC15)/10*9+1),((10-AD15)/10*9+1)))/9*10,1)</f>
        <v>0</v>
      </c>
      <c r="AF15" s="102" t="n">
        <f aca="false">ROUND(IF(U15&gt;AF$3,10,IF(U15&lt;AF$4,0,10-(AF$3-U15)/(AF$3-AF$4)*10)),1)</f>
        <v>0</v>
      </c>
      <c r="AG15" s="101" t="n">
        <f aca="false">ROUND(IF('Indicator Data'!K15=0,0,IF('Indicator Data'!K15&gt;AG$3,10,IF('Indicator Data'!K15&lt;AG$4,0,10-(AG$3-'Indicator Data'!K15)/(AG$3-AG$4)*10))),1)</f>
        <v>1</v>
      </c>
      <c r="AH15" s="104" t="n">
        <f aca="false">ROUND(AVERAGE(C15,V15),1)</f>
        <v>9.2</v>
      </c>
      <c r="AI15" s="104" t="n">
        <f aca="false">ROUND(AVERAGE(D15,W15),1)</f>
        <v>7.6</v>
      </c>
      <c r="AJ15" s="102" t="n">
        <f aca="false">ROUND(AVERAGE(AA15,H15),1)</f>
        <v>0</v>
      </c>
      <c r="AK15" s="102" t="n">
        <f aca="false">ROUND(AVERAGE(AB15,I15),1)</f>
        <v>0</v>
      </c>
      <c r="AL15" s="104" t="n">
        <f aca="false">ROUND((10-GEOMEAN(((10-AJ15)/10*9+1),((10-AK15)/10*9+1)))/9*10,1)</f>
        <v>0</v>
      </c>
      <c r="AM15" s="104" t="n">
        <f aca="false">ROUND(AVERAGE(AD15,K15),1)</f>
        <v>0</v>
      </c>
      <c r="AN15" s="102" t="n">
        <f aca="false">ROUND((10-GEOMEAN(((10-M15)/10*9+1),((10-AF15)/10*9+1)))/9*10,1)</f>
        <v>0</v>
      </c>
      <c r="AO15" s="105" t="n">
        <f aca="false">ROUND((10-GEOMEAN(((10-E15)/10*9+1),((10-X15)/10*9+1)))/9*10,1)</f>
        <v>8.8</v>
      </c>
      <c r="AP15" s="105" t="n">
        <f aca="false">IF(AND(Y15="x",F15="x"),"x",ROUND((10-GEOMEAN(((10-F15)/10*9+1),((10-Y15)/10*9+1)))/9*10,1))</f>
        <v>4.9</v>
      </c>
      <c r="AQ15" s="105" t="n">
        <f aca="false">ROUND((10-GEOMEAN(((10-G15)/10*9+1),((10-Z15)/10*9+1)))/9*10,1)</f>
        <v>0</v>
      </c>
      <c r="AR15" s="105" t="n">
        <f aca="false">ROUND((10-GEOMEAN(((10-L15)/10*9+1),((10-AE15)/10*9+1)))/9*10,1)</f>
        <v>0</v>
      </c>
      <c r="AS15" s="104" t="n">
        <f aca="false">ROUND(AVERAGE(AG15,AN15),1)</f>
        <v>0.5</v>
      </c>
      <c r="AT15" s="104" t="n">
        <f aca="false">IF('Indicator Data'!L15="No data","x",IF('Indicator Data'!CB15&lt;1000,"x",ROUND((IF('Indicator Data'!L15&gt;AT$3,10,IF('Indicator Data'!L15&lt;AT$4,0,10-(AT$3-'Indicator Data'!L15)/(AT$3-AT$4)*10))),1)))</f>
        <v>9.5</v>
      </c>
      <c r="AU15" s="105" t="n">
        <f aca="false">ROUND(AVERAGE(AS15,AT15),1)</f>
        <v>5</v>
      </c>
      <c r="AV15" s="106" t="n">
        <f aca="false">IF('Indicator Data'!M15="No data","x",ROUND(IF('Indicator Data'!M15=0,0,IF(LOG('Indicator Data'!M15)&gt;AV$3,10,IF(LOG('Indicator Data'!M15)&lt;AV$4,0,10-(AV$3-LOG('Indicator Data'!M15))/(AV$3-AV$4)*10))),1))</f>
        <v>8.5</v>
      </c>
      <c r="AW15" s="103" t="n">
        <f aca="false">IF(AV15="x","x",'Indicator Data'!M15/'Indicator Data'!$CA15)</f>
        <v>0.876245046483969</v>
      </c>
      <c r="AX15" s="106" t="n">
        <f aca="false">IF(AV15="x","x",ROUND(IF(AW15&gt;AX$3,10,IF(AW15&lt;AX$4,0,10-(AX$3-AW15)/(AX$3-AX$4)*10)),1))</f>
        <v>9.7</v>
      </c>
      <c r="AY15" s="102" t="n">
        <f aca="false">IF(AND(AV15="x",AX15="x"),"x",ROUND((10-GEOMEAN(((10-AV15)/10*9+1),((10-AX15)/10*9+1)))/9*10,1))</f>
        <v>9.2</v>
      </c>
      <c r="AZ15" s="106" t="str">
        <f aca="false">IF('Indicator Data'!N15="No data","x",ROUND(IF('Indicator Data'!N15=0,0,IF(LOG('Indicator Data'!N15)&gt;AZ$3,10,IF(LOG('Indicator Data'!N15)&lt;AZ$4,0,10-(AZ$3-LOG('Indicator Data'!N15))/(AZ$3-AZ$4)*10))),1))</f>
        <v>x</v>
      </c>
      <c r="BA15" s="103" t="str">
        <f aca="false">IF(AZ15="x","x",'Indicator Data'!N15/'Indicator Data'!$CA15)</f>
        <v>x</v>
      </c>
      <c r="BB15" s="106" t="str">
        <f aca="false">IF(AZ15="x","x",ROUND(IF(BA15&gt;BB$3,10,IF(BA15&lt;BB$4,0,10-(BB$3-BA15)/(BB$3-BB$4)*10)),1))</f>
        <v>x</v>
      </c>
      <c r="BC15" s="102" t="str">
        <f aca="false">IF(AND(AZ15="x",BB15="x"),"x",ROUND((10-GEOMEAN(((10-AZ15)/10*9+1),((10-BB15)/10*9+1)))/9*10,1))</f>
        <v>x</v>
      </c>
      <c r="BD15" s="106" t="str">
        <f aca="false">IF('Indicator Data'!O15="No data","x",ROUND(IF('Indicator Data'!O15=0,0,IF(LOG('Indicator Data'!O15)&gt;BD$3,10,IF(LOG('Indicator Data'!O15)&lt;BD$4,0,10-(BD$3-LOG('Indicator Data'!O15))/(BD$3-BD$4)*10))),1))</f>
        <v>x</v>
      </c>
      <c r="BE15" s="103" t="str">
        <f aca="false">IF(BD15="x","x",'Indicator Data'!O15/'Indicator Data'!$CA15)</f>
        <v>x</v>
      </c>
      <c r="BF15" s="106" t="str">
        <f aca="false">IF(BD15="x","x",ROUND(IF(BE15&gt;BF$3,10,IF(BE15&lt;BF$4,0,10-(BF$3-BE15)/(BF$3-BF$4)*10)),1))</f>
        <v>x</v>
      </c>
      <c r="BG15" s="102" t="str">
        <f aca="false">IF(AND(BD15="x",BF15="x"),"x",ROUND((10-GEOMEAN(((10-BD15)/10*9+1),((10-BF15)/10*9+1)))/9*10,1))</f>
        <v>x</v>
      </c>
      <c r="BH15" s="106" t="str">
        <f aca="false">IF('Indicator Data'!P15="No data","x",ROUND(IF('Indicator Data'!P15=0,0,IF(LOG('Indicator Data'!P15)&gt;BH$3,10,IF(LOG('Indicator Data'!P15)&lt;BH$4,0,10-(BH$3-LOG('Indicator Data'!P15))/(BH$3-BH$4)*10))),1))</f>
        <v>x</v>
      </c>
      <c r="BI15" s="103" t="str">
        <f aca="false">IF(BH15="x","x",'Indicator Data'!P15/'Indicator Data'!$CA15)</f>
        <v>x</v>
      </c>
      <c r="BJ15" s="106" t="str">
        <f aca="false">IF(BH15="x","x",ROUND(IF(BI15&gt;BJ$3,10,IF(BI15&lt;BJ$4,0,10-(BJ$3-BI15)/(BJ$3-BJ$4)*10)),1))</f>
        <v>x</v>
      </c>
      <c r="BK15" s="102" t="str">
        <f aca="false">IF(AND(BH15="x",BJ15="x"),"x",ROUND((10-GEOMEAN(((10-BH15)/10*9+1),((10-BJ15)/10*9+1)))/9*10,1))</f>
        <v>x</v>
      </c>
      <c r="BL15" s="104" t="n">
        <f aca="false">IF(AND(BC15="x",BG15="x",BK15="x",AY15="x"),"x",IF(AND(BC15="x",BG15="x",BK15="x"),AY15,ROUND((10-GEOMEAN(((10-AY15)/10*9+1),((10-BC15)/10*9+1),((10-BG15)/10*9+1),((10-BK15)/10*9+1)))/9*10,1)))</f>
        <v>9.2</v>
      </c>
      <c r="BM15" s="106" t="n">
        <f aca="false">ROUND(IF('Indicator Data'!Q15=0,0,IF(LOG('Indicator Data'!Q15)&gt;BM$3,10,IF(LOG('Indicator Data'!Q15)&lt;BM$4,0,10-(BM$3-LOG('Indicator Data'!Q15))/(BM$3-BM$4)*10))),1)</f>
        <v>0</v>
      </c>
      <c r="BN15" s="107" t="n">
        <f aca="false">'Indicator Data'!R15</f>
        <v>0</v>
      </c>
      <c r="BO15" s="106" t="n">
        <f aca="false">ROUND(IF(BN15&gt;BO$3,10,IF(BN15&lt;BO$4,0,10-(BO$3-BN15)/(BO$3-BO$4)*10)),1)</f>
        <v>0</v>
      </c>
      <c r="BP15" s="106" t="n">
        <f aca="false">ROUND((10-GEOMEAN(((10-BO15)/10*9+1),((10-BM15)/10*9+1)))/9*10,1)</f>
        <v>0</v>
      </c>
      <c r="BQ15" s="106" t="n">
        <f aca="false">ROUND(IF('Indicator Data'!S15=0,0,IF(LOG('Indicator Data'!S15)&gt;BQ$3,10,IF(LOG('Indicator Data'!S15)&lt;BQ$4,0,10-(BQ$3-LOG('Indicator Data'!S15))/(BQ$3-BQ$4)*10))),1)</f>
        <v>0</v>
      </c>
      <c r="BR15" s="107" t="n">
        <f aca="false">'Indicator Data'!T15</f>
        <v>0</v>
      </c>
      <c r="BS15" s="106" t="n">
        <f aca="false">ROUND(IF(BR15&gt;BS$3,10,IF(BR15&lt;BS$4,0,10-(BS$3-BR15)/(BS$3-BS$4)*10)),1)</f>
        <v>0</v>
      </c>
      <c r="BT15" s="106" t="n">
        <f aca="false">ROUND((10-GEOMEAN(((10-BS15)/10*9+1),((10-BQ15)/10*9+1)))/9*10,1)</f>
        <v>0</v>
      </c>
      <c r="BU15" s="102" t="n">
        <f aca="false">ROUND((10-GEOMEAN(((10-BT15)/10*9+1),((10-BP15)/10*9+1)))/9*10,1)</f>
        <v>0</v>
      </c>
      <c r="BV15" s="106" t="n">
        <f aca="false">ROUND(IF('Indicator Data'!U15=0,0,IF(LOG('Indicator Data'!U15)&gt;BV$3,10,IF(LOG('Indicator Data'!U15)&lt;BV$4,0,10-(BV$3-LOG('Indicator Data'!U15))/(BV$3-BV$4)*10))),1)</f>
        <v>0</v>
      </c>
      <c r="BW15" s="103" t="n">
        <f aca="false">'Indicator Data'!U15/'Indicator Data'!$CA15</f>
        <v>0</v>
      </c>
      <c r="BX15" s="106" t="n">
        <f aca="false">ROUND(IF(BW15&gt;BX$3,10,IF(BW15&lt;BX$4,0,10-(BX$3-BW15)/(BX$3-BX$4)*10)),1)</f>
        <v>0</v>
      </c>
      <c r="BY15" s="102" t="n">
        <f aca="false">ROUND((10-GEOMEAN(((10-BV15)/10*9+1),((10-BX15)/10*9+1)))/9*10,1)</f>
        <v>0</v>
      </c>
      <c r="BZ15" s="106" t="n">
        <f aca="false">ROUND(IF('Indicator Data'!V15=0,0,IF(LOG('Indicator Data'!V15)&gt;BZ$3,10,IF(LOG('Indicator Data'!V15)&lt;BZ$4,0,10-(BZ$3-LOG('Indicator Data'!V15))/(BZ$3-BZ$4)*10))),1)</f>
        <v>1.8</v>
      </c>
      <c r="CA15" s="103" t="n">
        <f aca="false">IF('Indicator Data'!V15/'Indicator Data'!$CA15&gt;1,1,'Indicator Data'!V15/'Indicator Data'!$CA15)</f>
        <v>1.78517876647152E-005</v>
      </c>
      <c r="CB15" s="106" t="n">
        <f aca="false">ROUND(IF(CA15&gt;CB$3,10,IF(CA15&lt;CB$4,0,10-(CB$3-CA15)/(CB$3-CB$4)*10)),1)</f>
        <v>0</v>
      </c>
      <c r="CC15" s="102" t="n">
        <f aca="false">ROUND((10-GEOMEAN(((10-BZ15)/10*9+1),((10-CB15)/10*9+1)))/9*10,1)</f>
        <v>0.9</v>
      </c>
      <c r="CD15" s="106" t="n">
        <f aca="false">ROUND(IF('Indicator Data'!W15=0,0,IF(LOG('Indicator Data'!W15)&gt;CD$3,10,IF(LOG('Indicator Data'!W15)&lt;CD$4,0,10-(CD$3-LOG('Indicator Data'!W15))/(CD$3-CD$4)*10))),1)</f>
        <v>5.1</v>
      </c>
      <c r="CE15" s="103" t="n">
        <f aca="false">'Indicator Data'!W15/'Indicator Data'!$CA15</f>
        <v>0.00373028459519517</v>
      </c>
      <c r="CF15" s="106" t="n">
        <f aca="false">ROUND(IF(CE15&gt;CF$3,10,IF(CE15&lt;CF$4,0,10-(CF$3-CE15)/(CF$3-CF$4)*10)),1)</f>
        <v>0</v>
      </c>
      <c r="CG15" s="102" t="n">
        <f aca="false">ROUND((10-GEOMEAN(((10-CD15)/10*9+1),((10-CF15)/10*9+1)))/9*10,1)</f>
        <v>2.9</v>
      </c>
      <c r="CH15" s="104" t="n">
        <f aca="false">ROUND((10-GEOMEAN(((10-CC15)/10*9+1),((10-BU15)/10*9+1),((10-BY15)/10*9+1),((10-CG15)/10*9+1)))/9*10,1)</f>
        <v>1</v>
      </c>
      <c r="CI15" s="106" t="n">
        <f aca="false">IF('Indicator Data'!BQ15="No data","x",ROUND(IF('Indicator Data'!BQ15&gt;CI$3,0,IF('Indicator Data'!BQ15&lt;CI$4,10,(CI$3-'Indicator Data'!BQ15)/(CI$3-CI$4)*10)),1))</f>
        <v>0.4</v>
      </c>
      <c r="CJ15" s="106" t="n">
        <f aca="false">IF('Indicator Data'!BR15="No data","x",ROUND(IF('Indicator Data'!BR15&gt;CJ$3,0,IF('Indicator Data'!BR15&lt;CJ$4,10,(CJ$3-'Indicator Data'!BR15)/(CJ$3-CJ$4)*10)),1))</f>
        <v>0.7</v>
      </c>
      <c r="CK15" s="106" t="n">
        <f aca="false">IF('Indicator Data'!AC15="No data","x",ROUND(IF('Indicator Data'!AC15&gt;CK$3,0,IF('Indicator Data'!AC15&lt;CK$4,10,(CK$3-'Indicator Data'!AC15)/(CK$3-CK$4)*10)),1))</f>
        <v>1.1</v>
      </c>
      <c r="CL15" s="102" t="n">
        <f aca="false">IF(AND(CJ15="x",CI15="x",CK15="x"),"x",ROUND(AVERAGE(CI15:CK15),1))</f>
        <v>0.7</v>
      </c>
      <c r="CM15" s="106" t="n">
        <f aca="false">IF('Indicator Data'!X15="No data","x",ROUND(IF(LOG('Indicator Data'!X15)&gt;CM$3,10,IF(LOG('Indicator Data'!X15)&lt;CM$4,0,10-(CM$3-LOG('Indicator Data'!X15))/(CM$3-CM$4)*10)),1))</f>
        <v>7</v>
      </c>
      <c r="CN15" s="106" t="n">
        <f aca="false">IF('Indicator Data'!Y15="No data","x",ROUND(IF('Indicator Data'!Y15&gt;CN$3,10,IF('Indicator Data'!Y15&lt;CN$4,0,10-(CN$3-'Indicator Data'!Y15)/(CN$3-CN$4)*10)),1))</f>
        <v>2.4</v>
      </c>
      <c r="CO15" s="106" t="n">
        <f aca="false">IF('Indicator Data'!Z15="No data","x",ROUND(IF('Indicator Data'!Z15&gt;CO$3,10,IF('Indicator Data'!Z15&lt;CO$4,0,10-(CO$3-'Indicator Data'!Z15)/(CO$3-CO$4)*10)),1))</f>
        <v>5.7</v>
      </c>
      <c r="CP15" s="106" t="n">
        <f aca="false">IF('Indicator Data'!AA15="No data","x",ROUND(IF('Indicator Data'!AA15&gt;CP$3,10,IF('Indicator Data'!AA15&lt;CP$4,0,10-(CP$3-'Indicator Data'!AA15)/(CP$3-CP$4)*10)),1))</f>
        <v>6.4</v>
      </c>
      <c r="CQ15" s="102" t="n">
        <f aca="false">ROUND(AVERAGE(CM15:CP15),1)</f>
        <v>5.4</v>
      </c>
      <c r="CR15" s="104" t="n">
        <f aca="false">ROUND(AVERAGE(CL15,CQ15,CQ15),1)</f>
        <v>3.8</v>
      </c>
      <c r="CS15" s="106" t="str">
        <f aca="false">IF('Indicator Data'!AF15="No data","x",ROUND(IF('Indicator Data'!AF15&gt;CS$3,10,IF('Indicator Data'!AF15&lt;CS$4,0,10-(CS$3-'Indicator Data'!AF15)/(CS$3-CS$4)*10)),1))</f>
        <v>x</v>
      </c>
      <c r="CT15" s="106" t="n">
        <f aca="false">IF('Indicator Data'!AG15="No data","x",ROUND(IF('Indicator Data'!AG15&gt;CT$3,10,IF('Indicator Data'!AG15&lt;CT$4,0,10-(CT$3-'Indicator Data'!AG15)/(CT$3-CT$4)*10)),1))</f>
        <v>2.1</v>
      </c>
      <c r="CU15" s="102" t="n">
        <f aca="false">ROUND(AVERAGE(CM15,CN15,CO15,CP15,CS15,CT15),1)</f>
        <v>4.7</v>
      </c>
      <c r="CV15" s="106" t="n">
        <f aca="false">IF('Indicator Data'!AB15="No data","x",ROUND(IF('Indicator Data'!AB15&gt;CV$3,10,IF('Indicator Data'!AB15&lt;CV$4,0,10-(CV$3-'Indicator Data'!AB15)/(CV$3-CV$4)*10)),1))</f>
        <v>0</v>
      </c>
      <c r="CW15" s="102" t="n">
        <f aca="false">IF(AND(CJ15="x",CI15="x",CK15="x"),"x",ROUND(AVERAGE(CI15:CK15,CV15),1))</f>
        <v>0.6</v>
      </c>
      <c r="CX15" s="103" t="n">
        <f aca="false">IF('Indicator Data'!AD15="No data","x",'Indicator Data'!AD15/'Indicator Data'!$BZ15)</f>
        <v>0.000281295670548372</v>
      </c>
      <c r="CY15" s="106" t="n">
        <f aca="false">IF(CX15="x","x",ROUND(IF(CX15&gt;CY$3,0,IF(CX15&lt;CY$4,10,(CY$3-CX15)/(CY$3-CY$4)*10)),1))</f>
        <v>7.2</v>
      </c>
      <c r="CZ15" s="106" t="n">
        <f aca="false">IF('Indicator Data'!AE15="No data","x",ROUND(IF('Indicator Data'!AE15&gt;CZ$3,0,IF('Indicator Data'!AE15&lt;CZ$4,10,(CZ$3-'Indicator Data'!AE15)/(CZ$3-CZ$4)*10)),1))</f>
        <v>2</v>
      </c>
      <c r="DA15" s="102" t="n">
        <f aca="false">IF(AND(CY15="x",CZ15="x"),"x",ROUND(AVERAGE(CY15:CZ15),1))</f>
        <v>4.6</v>
      </c>
      <c r="DB15" s="104" t="n">
        <f aca="false">ROUND(AVERAGE(CW15,DA15,CU15),1)</f>
        <v>3.3</v>
      </c>
      <c r="DC15" s="105" t="n">
        <f aca="false">IF(BL15="x",ROUND((10-GEOMEAN(((10-DB15)/10*9+1),((10-CH15)/10*9+1),((10-CR15)/10*9+1)))/9*10,1),ROUND((10-GEOMEAN(((10-BL15)/10*9+1),((10-DB15)/10*9+1),((10-CH15)/10*9+1),((10-CR15)/10*9+1)))/9*10,1))</f>
        <v>5.3</v>
      </c>
      <c r="DD15" s="108" t="n">
        <f aca="false">IF(ROUND(IF(AP15="x",(10-GEOMEAN(((10-AO15)/10*9+1),((10-DC15)/10*9+1),((10-AU15)/10*9+1),((10-AQ15)/10*9+1),((10-AR15)/10*9+1)))/9*10,(10-GEOMEAN(((10-AO15)/10*9+1),((10-DC15)/10*9+1),((10-AP15)/10*9+1),((10-AQ15)/10*9+1),((10-AR15)/10*9+1),((10-AU15)/10*9+1)))/9*10),1)=0,0.1,ROUND(IF(AP15="x",(10-GEOMEAN(((10-AO15)/10*9+1),((10-DC15)/10*9+1),((10-AU15)/10*9+1),((10-AQ15)/10*9+1),((10-AR15)/10*9+1)))/9*10,(10-GEOMEAN(((10-AO15)/10*9+1),((10-DC15)/10*9+1),((10-AP15)/10*9+1),((10-AQ15)/10*9+1),((10-AR15)/10*9+1),((10-AU15)/10*9+1)))/9*10),1))</f>
        <v>4.8</v>
      </c>
      <c r="DE15" s="105" t="n">
        <f aca="false">ROUND(IF('Indicator Data'!AH15=0,0,IF('Indicator Data'!AH15&gt;DE$3,10,IF('Indicator Data'!AH15&lt;DE$4,0,10-(DE$3-'Indicator Data'!AH15)/(DE$3-DE$4)*10))),1)</f>
        <v>4.7</v>
      </c>
      <c r="DF15" s="102" t="n">
        <f aca="false">'Indicator Data'!AI15</f>
        <v>5</v>
      </c>
      <c r="DG15" s="102" t="n">
        <f aca="false">'Indicator Data'!AJ15</f>
        <v>5</v>
      </c>
      <c r="DH15" s="105" t="n">
        <f aca="false">ROUND(IF(DF15=5,10,IF(DG15=5,9,IF(DF15=4,8,IF(DG15=4,7,0)))),1)</f>
        <v>10</v>
      </c>
      <c r="DI15" s="108" t="n">
        <f aca="false">ROUND(IF(DH15&gt;5,DH15,DE15/10*7),1)</f>
        <v>10</v>
      </c>
      <c r="DJ15" s="76"/>
      <c r="DK15" s="109"/>
    </row>
    <row r="16" customFormat="false" ht="14.5" hidden="false" customHeight="false" outlineLevel="0" collapsed="false">
      <c r="A16" s="98" t="str">
        <f aca="false">'Indicator Data'!A16</f>
        <v>Bahamas</v>
      </c>
      <c r="B16" s="99" t="str">
        <f aca="false">'Indicator Data'!B16</f>
        <v>BHS</v>
      </c>
      <c r="C16" s="100" t="n">
        <f aca="false">ROUND(IF('Indicator Data'!C16=0,0.1,IF(LOG('Indicator Data'!C16)&gt;C$3,10,IF(LOG('Indicator Data'!C16)&lt;C$4,0,10-(C$3-LOG('Indicator Data'!C16))/(C$3-C$4)*10))),1)</f>
        <v>0.1</v>
      </c>
      <c r="D16" s="101" t="n">
        <f aca="false">ROUND(IF('Indicator Data'!D16=0,0.1,IF(LOG('Indicator Data'!D16)&gt;D$3,10,IF(LOG('Indicator Data'!D16)&lt;D$4,0,10-(D$3-LOG('Indicator Data'!D16))/(D$3-D$4)*10))),1)</f>
        <v>0.1</v>
      </c>
      <c r="E16" s="102" t="n">
        <f aca="false">ROUND((10-GEOMEAN(((10-C16)/10*9+1),((10-D16)/10*9+1)))/9*10,1)</f>
        <v>0.1</v>
      </c>
      <c r="F16" s="102" t="n">
        <f aca="false">IF('Indicator Data'!E16="No data",0.1,(ROUND(IF('Indicator Data'!E16=0,0,IF(LOG('Indicator Data'!E16)&gt;F$3,10,IF(LOG('Indicator Data'!E16)&lt;F$4,0,10-(F$3-LOG('Indicator Data'!E16))/(F$3-F$4)*10))),1)))</f>
        <v>0.1</v>
      </c>
      <c r="G16" s="102" t="n">
        <f aca="false">ROUND(IF('Indicator Data'!F16=0,0,IF(LOG('Indicator Data'!F16)&gt;G$3,10,IF(LOG('Indicator Data'!F16)&lt;G$4,0,10-(G$3-LOG('Indicator Data'!F16))/(G$3-G$4)*10))),1)</f>
        <v>0</v>
      </c>
      <c r="H16" s="101" t="n">
        <f aca="false">ROUND(IF('Indicator Data'!G16=0,0,IF(LOG('Indicator Data'!G16)&gt;H$3,10,IF(LOG('Indicator Data'!G16)&lt;H$4,0,10-(H$3-LOG('Indicator Data'!G16))/(H$3-H$4)*10))),1)</f>
        <v>4.7</v>
      </c>
      <c r="I16" s="101" t="n">
        <f aca="false">ROUND(IF('Indicator Data'!H16=0,0,IF(LOG('Indicator Data'!H16)&gt;I$3,10,IF(LOG('Indicator Data'!H16)&lt;I$4,0,10-(I$3-LOG('Indicator Data'!H16))/(I$3-I$4)*10))),1)</f>
        <v>7.7</v>
      </c>
      <c r="J16" s="101" t="n">
        <f aca="false">ROUND((10-GEOMEAN(((10-H16)/10*9+1),((10-I16)/10*9+1)))/9*10,1)</f>
        <v>6.4</v>
      </c>
      <c r="K16" s="101" t="n">
        <f aca="false">ROUND(IF('Indicator Data'!I16=0,0,IF(LOG('Indicator Data'!I16)&gt;K$3,10,IF(LOG('Indicator Data'!I16)&lt;K$4,0,10-(K$3-LOG('Indicator Data'!I16))/(K$3-K$4)*10))),1)</f>
        <v>6.5</v>
      </c>
      <c r="L16" s="102" t="n">
        <f aca="false">ROUND((10-GEOMEAN(((10-J16)/10*9+1),((10-K16)/10*9+1)))/9*10,1)</f>
        <v>6.5</v>
      </c>
      <c r="M16" s="102" t="n">
        <f aca="false">ROUND(IF('Indicator Data'!J16=0,0,IF(LOG('Indicator Data'!J16)&gt;M$3,10,IF(LOG('Indicator Data'!J16)&lt;M$4,0,10-(M$3-LOG('Indicator Data'!J16))/(M$3-M$4)*10))),1)</f>
        <v>0</v>
      </c>
      <c r="N16" s="103" t="n">
        <f aca="false">'Indicator Data'!C16/'Indicator Data'!$CA16</f>
        <v>0</v>
      </c>
      <c r="O16" s="103" t="n">
        <f aca="false">'Indicator Data'!D16/'Indicator Data'!$CA16</f>
        <v>0</v>
      </c>
      <c r="P16" s="103" t="str">
        <f aca="false">IF(F16=0.1,"x",'Indicator Data'!E16/'Indicator Data'!$CA16)</f>
        <v>x</v>
      </c>
      <c r="Q16" s="103" t="n">
        <f aca="false">'Indicator Data'!F16/'Indicator Data'!$CA16</f>
        <v>0</v>
      </c>
      <c r="R16" s="103" t="n">
        <f aca="false">'Indicator Data'!G16/'Indicator Data'!$CA16</f>
        <v>0.0189722356137844</v>
      </c>
      <c r="S16" s="103" t="n">
        <f aca="false">'Indicator Data'!H16/'Indicator Data'!$CA16</f>
        <v>0.00599123216662715</v>
      </c>
      <c r="T16" s="103" t="n">
        <f aca="false">'Indicator Data'!I16/'Indicator Data'!$CA16</f>
        <v>0.0478708587321111</v>
      </c>
      <c r="U16" s="103" t="n">
        <f aca="false">'Indicator Data'!J16/'Indicator Data'!$CA16</f>
        <v>0</v>
      </c>
      <c r="V16" s="101" t="n">
        <f aca="false">ROUND(IF(N16&gt;V$3,10,IF(N16&lt;V$4,0,10-(V$3-N16)/(V$3-V$4)*10)),1)</f>
        <v>0</v>
      </c>
      <c r="W16" s="101" t="n">
        <f aca="false">ROUND(IF(O16&gt;W$3,10,IF(O16&lt;W$4,0,10-(W$3-O16)/(W$3-W$4)*10)),1)</f>
        <v>0</v>
      </c>
      <c r="X16" s="102" t="n">
        <f aca="false">ROUND(((10-GEOMEAN(((10-V16)/10*9+1),((10-W16)/10*9+1)))/9*10),1)</f>
        <v>0</v>
      </c>
      <c r="Y16" s="102" t="n">
        <f aca="false">IF(P16="x",0.1,ROUND(IF(P16&gt;Y$3,10,IF(P16&lt;Y$4,0,10-(Y$3-P16)/(Y$3-Y$4)*10)),1))</f>
        <v>0.1</v>
      </c>
      <c r="Z16" s="102" t="n">
        <f aca="false">ROUND(IF(Q16=0,0,IF(LOG(Q16)&gt;Z$3,10,IF(LOG(Q16)&lt;=Z$4,0,10-(Z$3-LOG(Q16))/(Z$3-Z$4)*10))),1)</f>
        <v>0</v>
      </c>
      <c r="AA16" s="101" t="n">
        <f aca="false">ROUND(IF(R16&gt;AA$3,10,IF(R16&lt;AA$4,0,10-(AA$3-R16)/(AA$3-AA$4)*10)),1)</f>
        <v>10</v>
      </c>
      <c r="AB16" s="101" t="n">
        <f aca="false">ROUND(IF(S16&gt;AB$3,10,IF(S16&lt;AB$4,0,10-(AB$3-S16)/(AB$3-AB$4)*10)),1)</f>
        <v>10</v>
      </c>
      <c r="AC16" s="101" t="n">
        <f aca="false">ROUND(((10-GEOMEAN(((10-AA16)/10*9+1),((10-AB16)/10*9+1)))/9*10),1)</f>
        <v>10</v>
      </c>
      <c r="AD16" s="101" t="n">
        <f aca="false">ROUND(IF(T16=0,0,IF(T16&gt;AD$3,10,IF(T16&lt;=AD$4,0,10-(AD$3-T16)/(AD$3-AD$4)*10))),1)</f>
        <v>10</v>
      </c>
      <c r="AE16" s="102" t="n">
        <f aca="false">ROUND((10-GEOMEAN(((10-AC16)/10*9+1),((10-AD16)/10*9+1)))/9*10,1)</f>
        <v>10</v>
      </c>
      <c r="AF16" s="102" t="n">
        <f aca="false">ROUND(IF(U16&gt;AF$3,10,IF(U16&lt;AF$4,0,10-(AF$3-U16)/(AF$3-AF$4)*10)),1)</f>
        <v>0</v>
      </c>
      <c r="AG16" s="101" t="n">
        <f aca="false">ROUND(IF('Indicator Data'!K16=0,0,IF('Indicator Data'!K16&gt;AG$3,10,IF('Indicator Data'!K16&lt;AG$4,0,10-(AG$3-'Indicator Data'!K16)/(AG$3-AG$4)*10))),1)</f>
        <v>0</v>
      </c>
      <c r="AH16" s="104" t="n">
        <f aca="false">ROUND(AVERAGE(C16,V16),1)</f>
        <v>0.1</v>
      </c>
      <c r="AI16" s="104" t="n">
        <f aca="false">ROUND(AVERAGE(D16,W16),1)</f>
        <v>0.1</v>
      </c>
      <c r="AJ16" s="102" t="n">
        <f aca="false">ROUND(AVERAGE(AA16,H16),1)</f>
        <v>7.4</v>
      </c>
      <c r="AK16" s="102" t="n">
        <f aca="false">ROUND(AVERAGE(AB16,I16),1)</f>
        <v>8.9</v>
      </c>
      <c r="AL16" s="104" t="n">
        <f aca="false">ROUND((10-GEOMEAN(((10-AJ16)/10*9+1),((10-AK16)/10*9+1)))/9*10,1)</f>
        <v>8.2</v>
      </c>
      <c r="AM16" s="104" t="n">
        <f aca="false">ROUND(AVERAGE(AD16,K16),1)</f>
        <v>8.3</v>
      </c>
      <c r="AN16" s="102" t="n">
        <f aca="false">ROUND((10-GEOMEAN(((10-M16)/10*9+1),((10-AF16)/10*9+1)))/9*10,1)</f>
        <v>0</v>
      </c>
      <c r="AO16" s="105" t="n">
        <f aca="false">ROUND((10-GEOMEAN(((10-E16)/10*9+1),((10-X16)/10*9+1)))/9*10,1)</f>
        <v>0.1</v>
      </c>
      <c r="AP16" s="105" t="n">
        <f aca="false">IF(AND(Y16="x",F16="x"),"x",ROUND((10-GEOMEAN(((10-F16)/10*9+1),((10-Y16)/10*9+1)))/9*10,1))</f>
        <v>0.1</v>
      </c>
      <c r="AQ16" s="105" t="n">
        <f aca="false">ROUND((10-GEOMEAN(((10-G16)/10*9+1),((10-Z16)/10*9+1)))/9*10,1)</f>
        <v>0</v>
      </c>
      <c r="AR16" s="105" t="n">
        <f aca="false">ROUND((10-GEOMEAN(((10-L16)/10*9+1),((10-AE16)/10*9+1)))/9*10,1)</f>
        <v>8.8</v>
      </c>
      <c r="AS16" s="104" t="n">
        <f aca="false">ROUND(AVERAGE(AG16,AN16),1)</f>
        <v>0</v>
      </c>
      <c r="AT16" s="104" t="n">
        <f aca="false">IF('Indicator Data'!L16="No data","x",IF('Indicator Data'!CB16&lt;1000,"x",ROUND((IF('Indicator Data'!L16&gt;AT$3,10,IF('Indicator Data'!L16&lt;AT$4,0,10-(AT$3-'Indicator Data'!L16)/(AT$3-AT$4)*10))),1)))</f>
        <v>2.9</v>
      </c>
      <c r="AU16" s="105" t="n">
        <f aca="false">ROUND(AVERAGE(AS16,AT16),1)</f>
        <v>1.5</v>
      </c>
      <c r="AV16" s="106" t="str">
        <f aca="false">IF('Indicator Data'!M16="No data","x",ROUND(IF('Indicator Data'!M16=0,0,IF(LOG('Indicator Data'!M16)&gt;AV$3,10,IF(LOG('Indicator Data'!M16)&lt;AV$4,0,10-(AV$3-LOG('Indicator Data'!M16))/(AV$3-AV$4)*10))),1))</f>
        <v>x</v>
      </c>
      <c r="AW16" s="103" t="str">
        <f aca="false">IF(AV16="x","x",'Indicator Data'!M16/'Indicator Data'!$CA16)</f>
        <v>x</v>
      </c>
      <c r="AX16" s="106" t="str">
        <f aca="false">IF(AV16="x","x",ROUND(IF(AW16&gt;AX$3,10,IF(AW16&lt;AX$4,0,10-(AX$3-AW16)/(AX$3-AX$4)*10)),1))</f>
        <v>x</v>
      </c>
      <c r="AY16" s="102" t="str">
        <f aca="false">IF(AND(AV16="x",AX16="x"),"x",ROUND((10-GEOMEAN(((10-AV16)/10*9+1),((10-AX16)/10*9+1)))/9*10,1))</f>
        <v>x</v>
      </c>
      <c r="AZ16" s="106" t="str">
        <f aca="false">IF('Indicator Data'!N16="No data","x",ROUND(IF('Indicator Data'!N16=0,0,IF(LOG('Indicator Data'!N16)&gt;AZ$3,10,IF(LOG('Indicator Data'!N16)&lt;AZ$4,0,10-(AZ$3-LOG('Indicator Data'!N16))/(AZ$3-AZ$4)*10))),1))</f>
        <v>x</v>
      </c>
      <c r="BA16" s="103" t="str">
        <f aca="false">IF(AZ16="x","x",'Indicator Data'!N16/'Indicator Data'!$CA16)</f>
        <v>x</v>
      </c>
      <c r="BB16" s="106" t="str">
        <f aca="false">IF(AZ16="x","x",ROUND(IF(BA16&gt;BB$3,10,IF(BA16&lt;BB$4,0,10-(BB$3-BA16)/(BB$3-BB$4)*10)),1))</f>
        <v>x</v>
      </c>
      <c r="BC16" s="102" t="str">
        <f aca="false">IF(AND(AZ16="x",BB16="x"),"x",ROUND((10-GEOMEAN(((10-AZ16)/10*9+1),((10-BB16)/10*9+1)))/9*10,1))</f>
        <v>x</v>
      </c>
      <c r="BD16" s="106" t="str">
        <f aca="false">IF('Indicator Data'!O16="No data","x",ROUND(IF('Indicator Data'!O16=0,0,IF(LOG('Indicator Data'!O16)&gt;BD$3,10,IF(LOG('Indicator Data'!O16)&lt;BD$4,0,10-(BD$3-LOG('Indicator Data'!O16))/(BD$3-BD$4)*10))),1))</f>
        <v>x</v>
      </c>
      <c r="BE16" s="103" t="str">
        <f aca="false">IF(BD16="x","x",'Indicator Data'!O16/'Indicator Data'!$CA16)</f>
        <v>x</v>
      </c>
      <c r="BF16" s="106" t="str">
        <f aca="false">IF(BD16="x","x",ROUND(IF(BE16&gt;BF$3,10,IF(BE16&lt;BF$4,0,10-(BF$3-BE16)/(BF$3-BF$4)*10)),1))</f>
        <v>x</v>
      </c>
      <c r="BG16" s="102" t="str">
        <f aca="false">IF(AND(BD16="x",BF16="x"),"x",ROUND((10-GEOMEAN(((10-BD16)/10*9+1),((10-BF16)/10*9+1)))/9*10,1))</f>
        <v>x</v>
      </c>
      <c r="BH16" s="106" t="str">
        <f aca="false">IF('Indicator Data'!P16="No data","x",ROUND(IF('Indicator Data'!P16=0,0,IF(LOG('Indicator Data'!P16)&gt;BH$3,10,IF(LOG('Indicator Data'!P16)&lt;BH$4,0,10-(BH$3-LOG('Indicator Data'!P16))/(BH$3-BH$4)*10))),1))</f>
        <v>x</v>
      </c>
      <c r="BI16" s="103" t="str">
        <f aca="false">IF(BH16="x","x",'Indicator Data'!P16/'Indicator Data'!$CA16)</f>
        <v>x</v>
      </c>
      <c r="BJ16" s="106" t="str">
        <f aca="false">IF(BH16="x","x",ROUND(IF(BI16&gt;BJ$3,10,IF(BI16&lt;BJ$4,0,10-(BJ$3-BI16)/(BJ$3-BJ$4)*10)),1))</f>
        <v>x</v>
      </c>
      <c r="BK16" s="102" t="str">
        <f aca="false">IF(AND(BH16="x",BJ16="x"),"x",ROUND((10-GEOMEAN(((10-BH16)/10*9+1),((10-BJ16)/10*9+1)))/9*10,1))</f>
        <v>x</v>
      </c>
      <c r="BL16" s="104" t="str">
        <f aca="false">IF(AND(BC16="x",BG16="x",BK16="x",AY16="x"),"x",IF(AND(BC16="x",BG16="x",BK16="x"),AY16,ROUND((10-GEOMEAN(((10-AY16)/10*9+1),((10-BC16)/10*9+1),((10-BG16)/10*9+1),((10-BK16)/10*9+1)))/9*10,1)))</f>
        <v>x</v>
      </c>
      <c r="BM16" s="106" t="n">
        <f aca="false">ROUND(IF('Indicator Data'!Q16=0,0,IF(LOG('Indicator Data'!Q16)&gt;BM$3,10,IF(LOG('Indicator Data'!Q16)&lt;BM$4,0,10-(BM$3-LOG('Indicator Data'!Q16))/(BM$3-BM$4)*10))),1)</f>
        <v>0</v>
      </c>
      <c r="BN16" s="107" t="n">
        <f aca="false">'Indicator Data'!R16</f>
        <v>0</v>
      </c>
      <c r="BO16" s="106" t="n">
        <f aca="false">ROUND(IF(BN16&gt;BO$3,10,IF(BN16&lt;BO$4,0,10-(BO$3-BN16)/(BO$3-BO$4)*10)),1)</f>
        <v>0</v>
      </c>
      <c r="BP16" s="106" t="n">
        <f aca="false">ROUND((10-GEOMEAN(((10-BO16)/10*9+1),((10-BM16)/10*9+1)))/9*10,1)</f>
        <v>0</v>
      </c>
      <c r="BQ16" s="106" t="n">
        <f aca="false">ROUND(IF('Indicator Data'!S16=0,0,IF(LOG('Indicator Data'!S16)&gt;BQ$3,10,IF(LOG('Indicator Data'!S16)&lt;BQ$4,0,10-(BQ$3-LOG('Indicator Data'!S16))/(BQ$3-BQ$4)*10))),1)</f>
        <v>0</v>
      </c>
      <c r="BR16" s="107" t="n">
        <f aca="false">'Indicator Data'!T16</f>
        <v>0</v>
      </c>
      <c r="BS16" s="106" t="n">
        <f aca="false">ROUND(IF(BR16&gt;BS$3,10,IF(BR16&lt;BS$4,0,10-(BS$3-BR16)/(BS$3-BS$4)*10)),1)</f>
        <v>0</v>
      </c>
      <c r="BT16" s="106" t="n">
        <f aca="false">ROUND((10-GEOMEAN(((10-BS16)/10*9+1),((10-BQ16)/10*9+1)))/9*10,1)</f>
        <v>0</v>
      </c>
      <c r="BU16" s="102" t="n">
        <f aca="false">ROUND((10-GEOMEAN(((10-BT16)/10*9+1),((10-BP16)/10*9+1)))/9*10,1)</f>
        <v>0</v>
      </c>
      <c r="BV16" s="106" t="n">
        <f aca="false">ROUND(IF('Indicator Data'!U16=0,0,IF(LOG('Indicator Data'!U16)&gt;BV$3,10,IF(LOG('Indicator Data'!U16)&lt;BV$4,0,10-(BV$3-LOG('Indicator Data'!U16))/(BV$3-BV$4)*10))),1)</f>
        <v>5.8</v>
      </c>
      <c r="BW16" s="103" t="n">
        <f aca="false">'Indicator Data'!U16/'Indicator Data'!$CA16</f>
        <v>0.291485726214438</v>
      </c>
      <c r="BX16" s="106" t="n">
        <f aca="false">ROUND(IF(BW16&gt;BX$3,10,IF(BW16&lt;BX$4,0,10-(BX$3-BW16)/(BX$3-BX$4)*10)),1)</f>
        <v>3.2</v>
      </c>
      <c r="BY16" s="102" t="n">
        <f aca="false">ROUND((10-GEOMEAN(((10-BV16)/10*9+1),((10-BX16)/10*9+1)))/9*10,1)</f>
        <v>4.6</v>
      </c>
      <c r="BZ16" s="106" t="n">
        <f aca="false">ROUND(IF('Indicator Data'!V16=0,0,IF(LOG('Indicator Data'!V16)&gt;BZ$3,10,IF(LOG('Indicator Data'!V16)&lt;BZ$4,0,10-(BZ$3-LOG('Indicator Data'!V16))/(BZ$3-BZ$4)*10))),1)</f>
        <v>6.3</v>
      </c>
      <c r="CA16" s="103" t="n">
        <f aca="false">IF('Indicator Data'!V16/'Indicator Data'!$CA16&gt;1,1,'Indicator Data'!V16/'Indicator Data'!$CA16)</f>
        <v>0.713440176254256</v>
      </c>
      <c r="CB16" s="106" t="n">
        <f aca="false">ROUND(IF(CA16&gt;CB$3,10,IF(CA16&lt;CB$4,0,10-(CB$3-CA16)/(CB$3-CB$4)*10)),1)</f>
        <v>7.1</v>
      </c>
      <c r="CC16" s="102" t="n">
        <f aca="false">ROUND((10-GEOMEAN(((10-BZ16)/10*9+1),((10-CB16)/10*9+1)))/9*10,1)</f>
        <v>6.7</v>
      </c>
      <c r="CD16" s="106" t="n">
        <f aca="false">ROUND(IF('Indicator Data'!W16=0,0,IF(LOG('Indicator Data'!W16)&gt;CD$3,10,IF(LOG('Indicator Data'!W16)&lt;CD$4,0,10-(CD$3-LOG('Indicator Data'!W16))/(CD$3-CD$4)*10))),1)</f>
        <v>6.2</v>
      </c>
      <c r="CE16" s="103" t="n">
        <f aca="false">'Indicator Data'!W16/'Indicator Data'!$CA16</f>
        <v>0.54806860295501</v>
      </c>
      <c r="CF16" s="106" t="n">
        <f aca="false">ROUND(IF(CE16&gt;CF$3,10,IF(CE16&lt;CF$4,0,10-(CF$3-CE16)/(CF$3-CF$4)*10)),1)</f>
        <v>5.5</v>
      </c>
      <c r="CG16" s="102" t="n">
        <f aca="false">ROUND((10-GEOMEAN(((10-CD16)/10*9+1),((10-CF16)/10*9+1)))/9*10,1)</f>
        <v>5.9</v>
      </c>
      <c r="CH16" s="104" t="n">
        <f aca="false">ROUND((10-GEOMEAN(((10-CC16)/10*9+1),((10-BU16)/10*9+1),((10-BY16)/10*9+1),((10-CG16)/10*9+1)))/9*10,1)</f>
        <v>4.7</v>
      </c>
      <c r="CI16" s="106" t="n">
        <f aca="false">IF('Indicator Data'!BQ16="No data","x",ROUND(IF('Indicator Data'!BQ16&gt;CI$3,0,IF('Indicator Data'!BQ16&lt;CI$4,10,(CI$3-'Indicator Data'!BQ16)/(CI$3-CI$4)*10)),1))</f>
        <v>0.6</v>
      </c>
      <c r="CJ16" s="106" t="n">
        <f aca="false">IF('Indicator Data'!BR16="No data","x",ROUND(IF('Indicator Data'!BR16&gt;CJ$3,0,IF('Indicator Data'!BR16&lt;CJ$4,10,(CJ$3-'Indicator Data'!BR16)/(CJ$3-CJ$4)*10)),1))</f>
        <v>0.2</v>
      </c>
      <c r="CK16" s="106" t="str">
        <f aca="false">IF('Indicator Data'!AC16="No data","x",ROUND(IF('Indicator Data'!AC16&gt;CK$3,0,IF('Indicator Data'!AC16&lt;CK$4,10,(CK$3-'Indicator Data'!AC16)/(CK$3-CK$4)*10)),1))</f>
        <v>x</v>
      </c>
      <c r="CL16" s="102" t="n">
        <f aca="false">IF(AND(CJ16="x",CI16="x",CK16="x"),"x",ROUND(AVERAGE(CI16:CK16),1))</f>
        <v>0.4</v>
      </c>
      <c r="CM16" s="106" t="n">
        <f aca="false">IF('Indicator Data'!X16="No data","x",ROUND(IF(LOG('Indicator Data'!X16)&gt;CM$3,10,IF(LOG('Indicator Data'!X16)&lt;CM$4,0,10-(CM$3-LOG('Indicator Data'!X16))/(CM$3-CM$4)*10)),1))</f>
        <v>5.3</v>
      </c>
      <c r="CN16" s="106" t="n">
        <f aca="false">IF('Indicator Data'!Y16="No data","x",ROUND(IF('Indicator Data'!Y16&gt;CN$3,10,IF('Indicator Data'!Y16&lt;CN$4,0,10-(CN$3-'Indicator Data'!Y16)/(CN$3-CN$4)*10)),1))</f>
        <v>2.1</v>
      </c>
      <c r="CO16" s="106" t="n">
        <f aca="false">IF('Indicator Data'!Z16="No data","x",ROUND(IF('Indicator Data'!Z16&gt;CO$3,10,IF('Indicator Data'!Z16&lt;CO$4,0,10-(CO$3-'Indicator Data'!Z16)/(CO$3-CO$4)*10)),1))</f>
        <v>8.3</v>
      </c>
      <c r="CP16" s="106" t="n">
        <f aca="false">IF('Indicator Data'!AA16="No data","x",ROUND(IF('Indicator Data'!AA16&gt;CP$3,10,IF('Indicator Data'!AA16&lt;CP$4,0,10-(CP$3-'Indicator Data'!AA16)/(CP$3-CP$4)*10)),1))</f>
        <v>3.5</v>
      </c>
      <c r="CQ16" s="102" t="n">
        <f aca="false">ROUND(AVERAGE(CM16:CP16),1)</f>
        <v>4.8</v>
      </c>
      <c r="CR16" s="104" t="n">
        <f aca="false">ROUND(AVERAGE(CL16,CQ16,CQ16),1)</f>
        <v>3.3</v>
      </c>
      <c r="CS16" s="106" t="str">
        <f aca="false">IF('Indicator Data'!AF16="No data","x",ROUND(IF('Indicator Data'!AF16&gt;CS$3,10,IF('Indicator Data'!AF16&lt;CS$4,0,10-(CS$3-'Indicator Data'!AF16)/(CS$3-CS$4)*10)),1))</f>
        <v>x</v>
      </c>
      <c r="CT16" s="106" t="n">
        <f aca="false">IF('Indicator Data'!AG16="No data","x",ROUND(IF('Indicator Data'!AG16&gt;CT$3,10,IF('Indicator Data'!AG16&lt;CT$4,0,10-(CT$3-'Indicator Data'!AG16)/(CT$3-CT$4)*10)),1))</f>
        <v>1.3</v>
      </c>
      <c r="CU16" s="102" t="n">
        <f aca="false">ROUND(AVERAGE(CM16,CN16,CO16,CP16,CS16,CT16),1)</f>
        <v>4.1</v>
      </c>
      <c r="CV16" s="106" t="n">
        <f aca="false">IF('Indicator Data'!AB16="No data","x",ROUND(IF('Indicator Data'!AB16&gt;CV$3,10,IF('Indicator Data'!AB16&lt;CV$4,0,10-(CV$3-'Indicator Data'!AB16)/(CV$3-CV$4)*10)),1))</f>
        <v>0.1</v>
      </c>
      <c r="CW16" s="102" t="n">
        <f aca="false">IF(AND(CJ16="x",CI16="x",CK16="x"),"x",ROUND(AVERAGE(CI16:CK16,CV16),1))</f>
        <v>0.3</v>
      </c>
      <c r="CX16" s="103" t="n">
        <f aca="false">IF('Indicator Data'!AD16="No data","x",'Indicator Data'!AD16/'Indicator Data'!$BZ16)</f>
        <v>0.000227993983900683</v>
      </c>
      <c r="CY16" s="106" t="n">
        <f aca="false">IF(CX16="x","x",ROUND(IF(CX16&gt;CY$3,0,IF(CX16&lt;CY$4,10,(CY$3-CX16)/(CY$3-CY$4)*10)),1))</f>
        <v>7.7</v>
      </c>
      <c r="CZ16" s="106" t="n">
        <f aca="false">IF('Indicator Data'!AE16="No data","x",ROUND(IF('Indicator Data'!AE16&gt;CZ$3,0,IF('Indicator Data'!AE16&lt;CZ$4,10,(CZ$3-'Indicator Data'!AE16)/(CZ$3-CZ$4)*10)),1))</f>
        <v>2</v>
      </c>
      <c r="DA16" s="102" t="n">
        <f aca="false">IF(AND(CY16="x",CZ16="x"),"x",ROUND(AVERAGE(CY16:CZ16),1))</f>
        <v>4.9</v>
      </c>
      <c r="DB16" s="104" t="n">
        <f aca="false">ROUND(AVERAGE(CW16,DA16,CU16),1)</f>
        <v>3.1</v>
      </c>
      <c r="DC16" s="105" t="n">
        <f aca="false">IF(BL16="x",ROUND((10-GEOMEAN(((10-DB16)/10*9+1),((10-CH16)/10*9+1),((10-CR16)/10*9+1)))/9*10,1),ROUND((10-GEOMEAN(((10-BL16)/10*9+1),((10-DB16)/10*9+1),((10-CH16)/10*9+1),((10-CR16)/10*9+1)))/9*10,1))</f>
        <v>3.7</v>
      </c>
      <c r="DD16" s="108" t="n">
        <f aca="false">IF(ROUND(IF(AP16="x",(10-GEOMEAN(((10-AO16)/10*9+1),((10-DC16)/10*9+1),((10-AU16)/10*9+1),((10-AQ16)/10*9+1),((10-AR16)/10*9+1)))/9*10,(10-GEOMEAN(((10-AO16)/10*9+1),((10-DC16)/10*9+1),((10-AP16)/10*9+1),((10-AQ16)/10*9+1),((10-AR16)/10*9+1),((10-AU16)/10*9+1)))/9*10),1)=0,0.1,ROUND(IF(AP16="x",(10-GEOMEAN(((10-AO16)/10*9+1),((10-DC16)/10*9+1),((10-AU16)/10*9+1),((10-AQ16)/10*9+1),((10-AR16)/10*9+1)))/9*10,(10-GEOMEAN(((10-AO16)/10*9+1),((10-DC16)/10*9+1),((10-AP16)/10*9+1),((10-AQ16)/10*9+1),((10-AR16)/10*9+1),((10-AU16)/10*9+1)))/9*10),1))</f>
        <v>3.3</v>
      </c>
      <c r="DE16" s="105" t="n">
        <f aca="false">ROUND(IF('Indicator Data'!AH16=0,0,IF('Indicator Data'!AH16&gt;DE$3,10,IF('Indicator Data'!AH16&lt;DE$4,0,10-(DE$3-'Indicator Data'!AH16)/(DE$3-DE$4)*10))),1)</f>
        <v>0</v>
      </c>
      <c r="DF16" s="102" t="n">
        <f aca="false">'Indicator Data'!AI16</f>
        <v>0</v>
      </c>
      <c r="DG16" s="102" t="n">
        <f aca="false">'Indicator Data'!AJ16</f>
        <v>0</v>
      </c>
      <c r="DH16" s="105" t="n">
        <f aca="false">ROUND(IF(DF16=5,10,IF(DG16=5,9,IF(DF16=4,8,IF(DG16=4,7,0)))),1)</f>
        <v>0</v>
      </c>
      <c r="DI16" s="108" t="n">
        <f aca="false">ROUND(IF(DH16&gt;5,DH16,DE16/10*7),1)</f>
        <v>0</v>
      </c>
      <c r="DJ16" s="76"/>
      <c r="DK16" s="109"/>
    </row>
    <row r="17" customFormat="false" ht="14.5" hidden="false" customHeight="false" outlineLevel="0" collapsed="false">
      <c r="A17" s="98" t="str">
        <f aca="false">'Indicator Data'!A17</f>
        <v>Bahrain</v>
      </c>
      <c r="B17" s="99" t="str">
        <f aca="false">'Indicator Data'!B17</f>
        <v>BHR</v>
      </c>
      <c r="C17" s="100" t="n">
        <f aca="false">ROUND(IF('Indicator Data'!C17=0,0.1,IF(LOG('Indicator Data'!C17)&gt;C$3,10,IF(LOG('Indicator Data'!C17)&lt;C$4,0,10-(C$3-LOG('Indicator Data'!C17))/(C$3-C$4)*10))),1)</f>
        <v>0.1</v>
      </c>
      <c r="D17" s="101" t="n">
        <f aca="false">ROUND(IF('Indicator Data'!D17=0,0.1,IF(LOG('Indicator Data'!D17)&gt;D$3,10,IF(LOG('Indicator Data'!D17)&lt;D$4,0,10-(D$3-LOG('Indicator Data'!D17))/(D$3-D$4)*10))),1)</f>
        <v>0.1</v>
      </c>
      <c r="E17" s="102" t="n">
        <f aca="false">ROUND((10-GEOMEAN(((10-C17)/10*9+1),((10-D17)/10*9+1)))/9*10,1)</f>
        <v>0.1</v>
      </c>
      <c r="F17" s="102" t="n">
        <f aca="false">IF('Indicator Data'!E17="No data",0.1,(ROUND(IF('Indicator Data'!E17=0,0,IF(LOG('Indicator Data'!E17)&gt;F$3,10,IF(LOG('Indicator Data'!E17)&lt;F$4,0,10-(F$3-LOG('Indicator Data'!E17))/(F$3-F$4)*10))),1)))</f>
        <v>0.1</v>
      </c>
      <c r="G17" s="102" t="n">
        <f aca="false">ROUND(IF('Indicator Data'!F17=0,0,IF(LOG('Indicator Data'!F17)&gt;G$3,10,IF(LOG('Indicator Data'!F17)&lt;G$4,0,10-(G$3-LOG('Indicator Data'!F17))/(G$3-G$4)*10))),1)</f>
        <v>0</v>
      </c>
      <c r="H17" s="101" t="n">
        <f aca="false">ROUND(IF('Indicator Data'!G17=0,0,IF(LOG('Indicator Data'!G17)&gt;H$3,10,IF(LOG('Indicator Data'!G17)&lt;H$4,0,10-(H$3-LOG('Indicator Data'!G17))/(H$3-H$4)*10))),1)</f>
        <v>0</v>
      </c>
      <c r="I17" s="101" t="n">
        <f aca="false">ROUND(IF('Indicator Data'!H17=0,0,IF(LOG('Indicator Data'!H17)&gt;I$3,10,IF(LOG('Indicator Data'!H17)&lt;I$4,0,10-(I$3-LOG('Indicator Data'!H17))/(I$3-I$4)*10))),1)</f>
        <v>0</v>
      </c>
      <c r="J17" s="101" t="n">
        <f aca="false">ROUND((10-GEOMEAN(((10-H17)/10*9+1),((10-I17)/10*9+1)))/9*10,1)</f>
        <v>0</v>
      </c>
      <c r="K17" s="101" t="n">
        <f aca="false">ROUND(IF('Indicator Data'!I17=0,0,IF(LOG('Indicator Data'!I17)&gt;K$3,10,IF(LOG('Indicator Data'!I17)&lt;K$4,0,10-(K$3-LOG('Indicator Data'!I17))/(K$3-K$4)*10))),1)</f>
        <v>0</v>
      </c>
      <c r="L17" s="102" t="n">
        <f aca="false">ROUND((10-GEOMEAN(((10-J17)/10*9+1),((10-K17)/10*9+1)))/9*10,1)</f>
        <v>0</v>
      </c>
      <c r="M17" s="102" t="n">
        <f aca="false">ROUND(IF('Indicator Data'!J17=0,0,IF(LOG('Indicator Data'!J17)&gt;M$3,10,IF(LOG('Indicator Data'!J17)&lt;M$4,0,10-(M$3-LOG('Indicator Data'!J17))/(M$3-M$4)*10))),1)</f>
        <v>0</v>
      </c>
      <c r="N17" s="103" t="n">
        <f aca="false">'Indicator Data'!C17/'Indicator Data'!$CA17</f>
        <v>0</v>
      </c>
      <c r="O17" s="103" t="n">
        <f aca="false">'Indicator Data'!D17/'Indicator Data'!$CA17</f>
        <v>0</v>
      </c>
      <c r="P17" s="103" t="str">
        <f aca="false">IF(F17=0.1,"x",'Indicator Data'!E17/'Indicator Data'!$CA17)</f>
        <v>x</v>
      </c>
      <c r="Q17" s="103" t="n">
        <f aca="false">'Indicator Data'!F17/'Indicator Data'!$CA17</f>
        <v>0</v>
      </c>
      <c r="R17" s="103" t="n">
        <f aca="false">'Indicator Data'!G17/'Indicator Data'!$CA17</f>
        <v>0</v>
      </c>
      <c r="S17" s="103" t="n">
        <f aca="false">'Indicator Data'!H17/'Indicator Data'!$CA17</f>
        <v>0</v>
      </c>
      <c r="T17" s="103" t="n">
        <f aca="false">'Indicator Data'!I17/'Indicator Data'!$CA17</f>
        <v>0</v>
      </c>
      <c r="U17" s="103" t="n">
        <f aca="false">'Indicator Data'!J17/'Indicator Data'!$CA17</f>
        <v>0</v>
      </c>
      <c r="V17" s="101" t="n">
        <f aca="false">ROUND(IF(N17&gt;V$3,10,IF(N17&lt;V$4,0,10-(V$3-N17)/(V$3-V$4)*10)),1)</f>
        <v>0</v>
      </c>
      <c r="W17" s="101" t="n">
        <f aca="false">ROUND(IF(O17&gt;W$3,10,IF(O17&lt;W$4,0,10-(W$3-O17)/(W$3-W$4)*10)),1)</f>
        <v>0</v>
      </c>
      <c r="X17" s="102" t="n">
        <f aca="false">ROUND(((10-GEOMEAN(((10-V17)/10*9+1),((10-W17)/10*9+1)))/9*10),1)</f>
        <v>0</v>
      </c>
      <c r="Y17" s="102" t="n">
        <f aca="false">IF(P17="x",0.1,ROUND(IF(P17&gt;Y$3,10,IF(P17&lt;Y$4,0,10-(Y$3-P17)/(Y$3-Y$4)*10)),1))</f>
        <v>0.1</v>
      </c>
      <c r="Z17" s="102" t="n">
        <f aca="false">ROUND(IF(Q17=0,0,IF(LOG(Q17)&gt;Z$3,10,IF(LOG(Q17)&lt;=Z$4,0,10-(Z$3-LOG(Q17))/(Z$3-Z$4)*10))),1)</f>
        <v>0</v>
      </c>
      <c r="AA17" s="101" t="n">
        <f aca="false">ROUND(IF(R17&gt;AA$3,10,IF(R17&lt;AA$4,0,10-(AA$3-R17)/(AA$3-AA$4)*10)),1)</f>
        <v>0</v>
      </c>
      <c r="AB17" s="101" t="n">
        <f aca="false">ROUND(IF(S17&gt;AB$3,10,IF(S17&lt;AB$4,0,10-(AB$3-S17)/(AB$3-AB$4)*10)),1)</f>
        <v>0</v>
      </c>
      <c r="AC17" s="101" t="n">
        <f aca="false">ROUND(((10-GEOMEAN(((10-AA17)/10*9+1),((10-AB17)/10*9+1)))/9*10),1)</f>
        <v>0</v>
      </c>
      <c r="AD17" s="101" t="n">
        <f aca="false">ROUND(IF(T17=0,0,IF(T17&gt;AD$3,10,IF(T17&lt;=AD$4,0,10-(AD$3-T17)/(AD$3-AD$4)*10))),1)</f>
        <v>0</v>
      </c>
      <c r="AE17" s="102" t="n">
        <f aca="false">ROUND((10-GEOMEAN(((10-AC17)/10*9+1),((10-AD17)/10*9+1)))/9*10,1)</f>
        <v>0</v>
      </c>
      <c r="AF17" s="102" t="n">
        <f aca="false">ROUND(IF(U17&gt;AF$3,10,IF(U17&lt;AF$4,0,10-(AF$3-U17)/(AF$3-AF$4)*10)),1)</f>
        <v>0</v>
      </c>
      <c r="AG17" s="101" t="n">
        <f aca="false">ROUND(IF('Indicator Data'!K17=0,0,IF('Indicator Data'!K17&gt;AG$3,10,IF('Indicator Data'!K17&lt;AG$4,0,10-(AG$3-'Indicator Data'!K17)/(AG$3-AG$4)*10))),1)</f>
        <v>0</v>
      </c>
      <c r="AH17" s="104" t="n">
        <f aca="false">ROUND(AVERAGE(C17,V17),1)</f>
        <v>0.1</v>
      </c>
      <c r="AI17" s="104" t="n">
        <f aca="false">ROUND(AVERAGE(D17,W17),1)</f>
        <v>0.1</v>
      </c>
      <c r="AJ17" s="102" t="n">
        <f aca="false">ROUND(AVERAGE(AA17,H17),1)</f>
        <v>0</v>
      </c>
      <c r="AK17" s="102" t="n">
        <f aca="false">ROUND(AVERAGE(AB17,I17),1)</f>
        <v>0</v>
      </c>
      <c r="AL17" s="104" t="n">
        <f aca="false">ROUND((10-GEOMEAN(((10-AJ17)/10*9+1),((10-AK17)/10*9+1)))/9*10,1)</f>
        <v>0</v>
      </c>
      <c r="AM17" s="104" t="n">
        <f aca="false">ROUND(AVERAGE(AD17,K17),1)</f>
        <v>0</v>
      </c>
      <c r="AN17" s="102" t="n">
        <f aca="false">ROUND((10-GEOMEAN(((10-M17)/10*9+1),((10-AF17)/10*9+1)))/9*10,1)</f>
        <v>0</v>
      </c>
      <c r="AO17" s="105" t="n">
        <f aca="false">ROUND((10-GEOMEAN(((10-E17)/10*9+1),((10-X17)/10*9+1)))/9*10,1)</f>
        <v>0.1</v>
      </c>
      <c r="AP17" s="105" t="n">
        <f aca="false">IF(AND(Y17="x",F17="x"),"x",ROUND((10-GEOMEAN(((10-F17)/10*9+1),((10-Y17)/10*9+1)))/9*10,1))</f>
        <v>0.1</v>
      </c>
      <c r="AQ17" s="105" t="n">
        <f aca="false">ROUND((10-GEOMEAN(((10-G17)/10*9+1),((10-Z17)/10*9+1)))/9*10,1)</f>
        <v>0</v>
      </c>
      <c r="AR17" s="105" t="n">
        <f aca="false">ROUND((10-GEOMEAN(((10-L17)/10*9+1),((10-AE17)/10*9+1)))/9*10,1)</f>
        <v>0</v>
      </c>
      <c r="AS17" s="104" t="n">
        <f aca="false">ROUND(AVERAGE(AG17,AN17),1)</f>
        <v>0</v>
      </c>
      <c r="AT17" s="104" t="str">
        <f aca="false">IF('Indicator Data'!L17="No data","x",IF('Indicator Data'!CB17&lt;1000,"x",ROUND((IF('Indicator Data'!L17&gt;AT$3,10,IF('Indicator Data'!L17&lt;AT$4,0,10-(AT$3-'Indicator Data'!L17)/(AT$3-AT$4)*10))),1)))</f>
        <v>x</v>
      </c>
      <c r="AU17" s="105" t="n">
        <f aca="false">ROUND(AVERAGE(AS17,AT17),1)</f>
        <v>0</v>
      </c>
      <c r="AV17" s="106" t="n">
        <f aca="false">IF('Indicator Data'!M17="No data","x",ROUND(IF('Indicator Data'!M17=0,0,IF(LOG('Indicator Data'!M17)&gt;AV$3,10,IF(LOG('Indicator Data'!M17)&lt;AV$4,0,10-(AV$3-LOG('Indicator Data'!M17))/(AV$3-AV$4)*10))),1))</f>
        <v>0</v>
      </c>
      <c r="AW17" s="103" t="n">
        <f aca="false">IF(AV17="x","x",'Indicator Data'!M17/'Indicator Data'!$CA17)</f>
        <v>0</v>
      </c>
      <c r="AX17" s="106" t="n">
        <f aca="false">IF(AV17="x","x",ROUND(IF(AW17&gt;AX$3,10,IF(AW17&lt;AX$4,0,10-(AX$3-AW17)/(AX$3-AX$4)*10)),1))</f>
        <v>0</v>
      </c>
      <c r="AY17" s="102" t="n">
        <f aca="false">IF(AND(AV17="x",AX17="x"),"x",ROUND((10-GEOMEAN(((10-AV17)/10*9+1),((10-AX17)/10*9+1)))/9*10,1))</f>
        <v>0</v>
      </c>
      <c r="AZ17" s="106" t="str">
        <f aca="false">IF('Indicator Data'!N17="No data","x",ROUND(IF('Indicator Data'!N17=0,0,IF(LOG('Indicator Data'!N17)&gt;AZ$3,10,IF(LOG('Indicator Data'!N17)&lt;AZ$4,0,10-(AZ$3-LOG('Indicator Data'!N17))/(AZ$3-AZ$4)*10))),1))</f>
        <v>x</v>
      </c>
      <c r="BA17" s="103" t="str">
        <f aca="false">IF(AZ17="x","x",'Indicator Data'!N17/'Indicator Data'!$CA17)</f>
        <v>x</v>
      </c>
      <c r="BB17" s="106" t="str">
        <f aca="false">IF(AZ17="x","x",ROUND(IF(BA17&gt;BB$3,10,IF(BA17&lt;BB$4,0,10-(BB$3-BA17)/(BB$3-BB$4)*10)),1))</f>
        <v>x</v>
      </c>
      <c r="BC17" s="102" t="str">
        <f aca="false">IF(AND(AZ17="x",BB17="x"),"x",ROUND((10-GEOMEAN(((10-AZ17)/10*9+1),((10-BB17)/10*9+1)))/9*10,1))</f>
        <v>x</v>
      </c>
      <c r="BD17" s="106" t="str">
        <f aca="false">IF('Indicator Data'!O17="No data","x",ROUND(IF('Indicator Data'!O17=0,0,IF(LOG('Indicator Data'!O17)&gt;BD$3,10,IF(LOG('Indicator Data'!O17)&lt;BD$4,0,10-(BD$3-LOG('Indicator Data'!O17))/(BD$3-BD$4)*10))),1))</f>
        <v>x</v>
      </c>
      <c r="BE17" s="103" t="str">
        <f aca="false">IF(BD17="x","x",'Indicator Data'!O17/'Indicator Data'!$CA17)</f>
        <v>x</v>
      </c>
      <c r="BF17" s="106" t="str">
        <f aca="false">IF(BD17="x","x",ROUND(IF(BE17&gt;BF$3,10,IF(BE17&lt;BF$4,0,10-(BF$3-BE17)/(BF$3-BF$4)*10)),1))</f>
        <v>x</v>
      </c>
      <c r="BG17" s="102" t="str">
        <f aca="false">IF(AND(BD17="x",BF17="x"),"x",ROUND((10-GEOMEAN(((10-BD17)/10*9+1),((10-BF17)/10*9+1)))/9*10,1))</f>
        <v>x</v>
      </c>
      <c r="BH17" s="106" t="str">
        <f aca="false">IF('Indicator Data'!P17="No data","x",ROUND(IF('Indicator Data'!P17=0,0,IF(LOG('Indicator Data'!P17)&gt;BH$3,10,IF(LOG('Indicator Data'!P17)&lt;BH$4,0,10-(BH$3-LOG('Indicator Data'!P17))/(BH$3-BH$4)*10))),1))</f>
        <v>x</v>
      </c>
      <c r="BI17" s="103" t="str">
        <f aca="false">IF(BH17="x","x",'Indicator Data'!P17/'Indicator Data'!$CA17)</f>
        <v>x</v>
      </c>
      <c r="BJ17" s="106" t="str">
        <f aca="false">IF(BH17="x","x",ROUND(IF(BI17&gt;BJ$3,10,IF(BI17&lt;BJ$4,0,10-(BJ$3-BI17)/(BJ$3-BJ$4)*10)),1))</f>
        <v>x</v>
      </c>
      <c r="BK17" s="102" t="str">
        <f aca="false">IF(AND(BH17="x",BJ17="x"),"x",ROUND((10-GEOMEAN(((10-BH17)/10*9+1),((10-BJ17)/10*9+1)))/9*10,1))</f>
        <v>x</v>
      </c>
      <c r="BL17" s="104" t="n">
        <f aca="false">IF(AND(BC17="x",BG17="x",BK17="x",AY17="x"),"x",IF(AND(BC17="x",BG17="x",BK17="x"),AY17,ROUND((10-GEOMEAN(((10-AY17)/10*9+1),((10-BC17)/10*9+1),((10-BG17)/10*9+1),((10-BK17)/10*9+1)))/9*10,1)))</f>
        <v>0</v>
      </c>
      <c r="BM17" s="106" t="n">
        <f aca="false">ROUND(IF('Indicator Data'!Q17=0,0,IF(LOG('Indicator Data'!Q17)&gt;BM$3,10,IF(LOG('Indicator Data'!Q17)&lt;BM$4,0,10-(BM$3-LOG('Indicator Data'!Q17))/(BM$3-BM$4)*10))),1)</f>
        <v>0</v>
      </c>
      <c r="BN17" s="107" t="n">
        <f aca="false">'Indicator Data'!R17</f>
        <v>0</v>
      </c>
      <c r="BO17" s="106" t="n">
        <f aca="false">ROUND(IF(BN17&gt;BO$3,10,IF(BN17&lt;BO$4,0,10-(BO$3-BN17)/(BO$3-BO$4)*10)),1)</f>
        <v>0</v>
      </c>
      <c r="BP17" s="106" t="n">
        <f aca="false">ROUND((10-GEOMEAN(((10-BO17)/10*9+1),((10-BM17)/10*9+1)))/9*10,1)</f>
        <v>0</v>
      </c>
      <c r="BQ17" s="106" t="n">
        <f aca="false">ROUND(IF('Indicator Data'!S17=0,0,IF(LOG('Indicator Data'!S17)&gt;BQ$3,10,IF(LOG('Indicator Data'!S17)&lt;BQ$4,0,10-(BQ$3-LOG('Indicator Data'!S17))/(BQ$3-BQ$4)*10))),1)</f>
        <v>0</v>
      </c>
      <c r="BR17" s="107" t="n">
        <f aca="false">'Indicator Data'!T17</f>
        <v>0</v>
      </c>
      <c r="BS17" s="106" t="n">
        <f aca="false">ROUND(IF(BR17&gt;BS$3,10,IF(BR17&lt;BS$4,0,10-(BS$3-BR17)/(BS$3-BS$4)*10)),1)</f>
        <v>0</v>
      </c>
      <c r="BT17" s="106" t="n">
        <f aca="false">ROUND((10-GEOMEAN(((10-BS17)/10*9+1),((10-BQ17)/10*9+1)))/9*10,1)</f>
        <v>0</v>
      </c>
      <c r="BU17" s="102" t="n">
        <f aca="false">ROUND((10-GEOMEAN(((10-BT17)/10*9+1),((10-BP17)/10*9+1)))/9*10,1)</f>
        <v>0</v>
      </c>
      <c r="BV17" s="106" t="n">
        <f aca="false">ROUND(IF('Indicator Data'!U17=0,0,IF(LOG('Indicator Data'!U17)&gt;BV$3,10,IF(LOG('Indicator Data'!U17)&lt;BV$4,0,10-(BV$3-LOG('Indicator Data'!U17))/(BV$3-BV$4)*10))),1)</f>
        <v>0</v>
      </c>
      <c r="BW17" s="103" t="n">
        <f aca="false">'Indicator Data'!U17/'Indicator Data'!$CA17</f>
        <v>0</v>
      </c>
      <c r="BX17" s="106" t="n">
        <f aca="false">ROUND(IF(BW17&gt;BX$3,10,IF(BW17&lt;BX$4,0,10-(BX$3-BW17)/(BX$3-BX$4)*10)),1)</f>
        <v>0</v>
      </c>
      <c r="BY17" s="102" t="n">
        <f aca="false">ROUND((10-GEOMEAN(((10-BV17)/10*9+1),((10-BX17)/10*9+1)))/9*10,1)</f>
        <v>0</v>
      </c>
      <c r="BZ17" s="106" t="n">
        <f aca="false">ROUND(IF('Indicator Data'!V17=0,0,IF(LOG('Indicator Data'!V17)&gt;BZ$3,10,IF(LOG('Indicator Data'!V17)&lt;BZ$4,0,10-(BZ$3-LOG('Indicator Data'!V17))/(BZ$3-BZ$4)*10))),1)</f>
        <v>7.3</v>
      </c>
      <c r="CA17" s="103" t="n">
        <f aca="false">IF('Indicator Data'!V17/'Indicator Data'!$CA17&gt;1,1,'Indicator Data'!V17/'Indicator Data'!$CA17)</f>
        <v>0.898193637316744</v>
      </c>
      <c r="CB17" s="106" t="n">
        <f aca="false">ROUND(IF(CA17&gt;CB$3,10,IF(CA17&lt;CB$4,0,10-(CB$3-CA17)/(CB$3-CB$4)*10)),1)</f>
        <v>9</v>
      </c>
      <c r="CC17" s="102" t="n">
        <f aca="false">ROUND((10-GEOMEAN(((10-BZ17)/10*9+1),((10-CB17)/10*9+1)))/9*10,1)</f>
        <v>8.3</v>
      </c>
      <c r="CD17" s="106" t="n">
        <f aca="false">ROUND(IF('Indicator Data'!W17=0,0,IF(LOG('Indicator Data'!W17)&gt;CD$3,10,IF(LOG('Indicator Data'!W17)&lt;CD$4,0,10-(CD$3-LOG('Indicator Data'!W17))/(CD$3-CD$4)*10))),1)</f>
        <v>7</v>
      </c>
      <c r="CE17" s="103" t="n">
        <f aca="false">'Indicator Data'!W17/'Indicator Data'!$CA17</f>
        <v>0.543745897806742</v>
      </c>
      <c r="CF17" s="106" t="n">
        <f aca="false">ROUND(IF(CE17&gt;CF$3,10,IF(CE17&lt;CF$4,0,10-(CF$3-CE17)/(CF$3-CF$4)*10)),1)</f>
        <v>5.4</v>
      </c>
      <c r="CG17" s="102" t="n">
        <f aca="false">ROUND((10-GEOMEAN(((10-CD17)/10*9+1),((10-CF17)/10*9+1)))/9*10,1)</f>
        <v>6.3</v>
      </c>
      <c r="CH17" s="104" t="n">
        <f aca="false">ROUND((10-GEOMEAN(((10-CC17)/10*9+1),((10-BU17)/10*9+1),((10-BY17)/10*9+1),((10-CG17)/10*9+1)))/9*10,1)</f>
        <v>4.7</v>
      </c>
      <c r="CI17" s="106" t="n">
        <f aca="false">IF('Indicator Data'!BQ17="No data","x",ROUND(IF('Indicator Data'!BQ17&gt;CI$3,0,IF('Indicator Data'!BQ17&lt;CI$4,10,(CI$3-'Indicator Data'!BQ17)/(CI$3-CI$4)*10)),1))</f>
        <v>0</v>
      </c>
      <c r="CJ17" s="106" t="n">
        <f aca="false">IF('Indicator Data'!BR17="No data","x",ROUND(IF('Indicator Data'!BR17&gt;CJ$3,0,IF('Indicator Data'!BR17&lt;CJ$4,10,(CJ$3-'Indicator Data'!BR17)/(CJ$3-CJ$4)*10)),1))</f>
        <v>0</v>
      </c>
      <c r="CK17" s="106" t="str">
        <f aca="false">IF('Indicator Data'!AC17="No data","x",ROUND(IF('Indicator Data'!AC17&gt;CK$3,0,IF('Indicator Data'!AC17&lt;CK$4,10,(CK$3-'Indicator Data'!AC17)/(CK$3-CK$4)*10)),1))</f>
        <v>x</v>
      </c>
      <c r="CL17" s="102" t="n">
        <f aca="false">IF(AND(CJ17="x",CI17="x",CK17="x"),"x",ROUND(AVERAGE(CI17:CK17),1))</f>
        <v>0</v>
      </c>
      <c r="CM17" s="106" t="n">
        <f aca="false">IF('Indicator Data'!X17="No data","x",ROUND(IF(LOG('Indicator Data'!X17)&gt;CM$3,10,IF(LOG('Indicator Data'!X17)&lt;CM$4,0,10-(CM$3-LOG('Indicator Data'!X17))/(CM$3-CM$4)*10)),1))</f>
        <v>10</v>
      </c>
      <c r="CN17" s="106" t="n">
        <f aca="false">IF('Indicator Data'!Y17="No data","x",ROUND(IF('Indicator Data'!Y17&gt;CN$3,10,IF('Indicator Data'!Y17&lt;CN$4,0,10-(CN$3-'Indicator Data'!Y17)/(CN$3-CN$4)*10)),1))</f>
        <v>5.7</v>
      </c>
      <c r="CO17" s="106" t="n">
        <f aca="false">IF('Indicator Data'!Z17="No data","x",ROUND(IF('Indicator Data'!Z17&gt;CO$3,10,IF('Indicator Data'!Z17&lt;CO$4,0,10-(CO$3-'Indicator Data'!Z17)/(CO$3-CO$4)*10)),1))</f>
        <v>9</v>
      </c>
      <c r="CP17" s="106" t="str">
        <f aca="false">IF('Indicator Data'!AA17="No data","x",ROUND(IF('Indicator Data'!AA17&gt;CP$3,10,IF('Indicator Data'!AA17&lt;CP$4,0,10-(CP$3-'Indicator Data'!AA17)/(CP$3-CP$4)*10)),1))</f>
        <v>x</v>
      </c>
      <c r="CQ17" s="102" t="n">
        <f aca="false">ROUND(AVERAGE(CM17:CP17),1)</f>
        <v>8.2</v>
      </c>
      <c r="CR17" s="104" t="n">
        <f aca="false">ROUND(AVERAGE(CL17,CQ17,CQ17),1)</f>
        <v>5.5</v>
      </c>
      <c r="CS17" s="106" t="str">
        <f aca="false">IF('Indicator Data'!AF17="No data","x",ROUND(IF('Indicator Data'!AF17&gt;CS$3,10,IF('Indicator Data'!AF17&lt;CS$4,0,10-(CS$3-'Indicator Data'!AF17)/(CS$3-CS$4)*10)),1))</f>
        <v>x</v>
      </c>
      <c r="CT17" s="106" t="n">
        <f aca="false">IF('Indicator Data'!AG17="No data","x",ROUND(IF('Indicator Data'!AG17&gt;CT$3,10,IF('Indicator Data'!AG17&lt;CT$4,0,10-(CT$3-'Indicator Data'!AG17)/(CT$3-CT$4)*10)),1))</f>
        <v>0.9</v>
      </c>
      <c r="CU17" s="102" t="n">
        <f aca="false">ROUND(AVERAGE(CM17,CN17,CO17,CP17,CS17,CT17),1)</f>
        <v>6.4</v>
      </c>
      <c r="CV17" s="106" t="n">
        <f aca="false">IF('Indicator Data'!AB17="No data","x",ROUND(IF('Indicator Data'!AB17&gt;CV$3,10,IF('Indicator Data'!AB17&lt;CV$4,0,10-(CV$3-'Indicator Data'!AB17)/(CV$3-CV$4)*10)),1))</f>
        <v>0</v>
      </c>
      <c r="CW17" s="102" t="n">
        <f aca="false">IF(AND(CJ17="x",CI17="x",CK17="x"),"x",ROUND(AVERAGE(CI17:CK17,CV17),1))</f>
        <v>0</v>
      </c>
      <c r="CX17" s="103" t="n">
        <f aca="false">IF('Indicator Data'!AD17="No data","x",'Indicator Data'!AD17/'Indicator Data'!$BZ17)</f>
        <v>8.88423871129334E-005</v>
      </c>
      <c r="CY17" s="106" t="n">
        <f aca="false">IF(CX17="x","x",ROUND(IF(CX17&gt;CY$3,0,IF(CX17&lt;CY$4,10,(CY$3-CX17)/(CY$3-CY$4)*10)),1))</f>
        <v>9.1</v>
      </c>
      <c r="CZ17" s="106" t="n">
        <f aca="false">IF('Indicator Data'!AE17="No data","x",ROUND(IF('Indicator Data'!AE17&gt;CZ$3,0,IF('Indicator Data'!AE17&lt;CZ$4,10,(CZ$3-'Indicator Data'!AE17)/(CZ$3-CZ$4)*10)),1))</f>
        <v>0</v>
      </c>
      <c r="DA17" s="102" t="n">
        <f aca="false">IF(AND(CY17="x",CZ17="x"),"x",ROUND(AVERAGE(CY17:CZ17),1))</f>
        <v>4.6</v>
      </c>
      <c r="DB17" s="104" t="n">
        <f aca="false">ROUND(AVERAGE(CW17,DA17,CU17),1)</f>
        <v>3.7</v>
      </c>
      <c r="DC17" s="105" t="n">
        <f aca="false">IF(BL17="x",ROUND((10-GEOMEAN(((10-DB17)/10*9+1),((10-CH17)/10*9+1),((10-CR17)/10*9+1)))/9*10,1),ROUND((10-GEOMEAN(((10-BL17)/10*9+1),((10-DB17)/10*9+1),((10-CH17)/10*9+1),((10-CR17)/10*9+1)))/9*10,1))</f>
        <v>3.7</v>
      </c>
      <c r="DD17" s="108" t="n">
        <f aca="false">IF(ROUND(IF(AP17="x",(10-GEOMEAN(((10-AO17)/10*9+1),((10-DC17)/10*9+1),((10-AU17)/10*9+1),((10-AQ17)/10*9+1),((10-AR17)/10*9+1)))/9*10,(10-GEOMEAN(((10-AO17)/10*9+1),((10-DC17)/10*9+1),((10-AP17)/10*9+1),((10-AQ17)/10*9+1),((10-AR17)/10*9+1),((10-AU17)/10*9+1)))/9*10),1)=0,0.1,ROUND(IF(AP17="x",(10-GEOMEAN(((10-AO17)/10*9+1),((10-DC17)/10*9+1),((10-AU17)/10*9+1),((10-AQ17)/10*9+1),((10-AR17)/10*9+1)))/9*10,(10-GEOMEAN(((10-AO17)/10*9+1),((10-DC17)/10*9+1),((10-AP17)/10*9+1),((10-AQ17)/10*9+1),((10-AR17)/10*9+1),((10-AU17)/10*9+1)))/9*10),1))</f>
        <v>0.8</v>
      </c>
      <c r="DE17" s="105" t="n">
        <f aca="false">ROUND(IF('Indicator Data'!AH17=0,0,IF('Indicator Data'!AH17&gt;DE$3,10,IF('Indicator Data'!AH17&lt;DE$4,0,10-(DE$3-'Indicator Data'!AH17)/(DE$3-DE$4)*10))),1)</f>
        <v>0.3</v>
      </c>
      <c r="DF17" s="102" t="n">
        <f aca="false">'Indicator Data'!AI17</f>
        <v>0</v>
      </c>
      <c r="DG17" s="102" t="n">
        <f aca="false">'Indicator Data'!AJ17</f>
        <v>0</v>
      </c>
      <c r="DH17" s="105" t="n">
        <f aca="false">ROUND(IF(DF17=5,10,IF(DG17=5,9,IF(DF17=4,8,IF(DG17=4,7,0)))),1)</f>
        <v>0</v>
      </c>
      <c r="DI17" s="108" t="n">
        <f aca="false">ROUND(IF(DH17&gt;5,DH17,DE17/10*7),1)</f>
        <v>0.2</v>
      </c>
      <c r="DJ17" s="76"/>
      <c r="DK17" s="109"/>
    </row>
    <row r="18" customFormat="false" ht="14.5" hidden="false" customHeight="false" outlineLevel="0" collapsed="false">
      <c r="A18" s="98" t="str">
        <f aca="false">'Indicator Data'!A18</f>
        <v>Bangladesh</v>
      </c>
      <c r="B18" s="99" t="str">
        <f aca="false">'Indicator Data'!B18</f>
        <v>BGD</v>
      </c>
      <c r="C18" s="100" t="n">
        <f aca="false">ROUND(IF('Indicator Data'!C18=0,0.1,IF(LOG('Indicator Data'!C18)&gt;C$3,10,IF(LOG('Indicator Data'!C18)&lt;C$4,0,10-(C$3-LOG('Indicator Data'!C18))/(C$3-C$4)*10))),1)</f>
        <v>10</v>
      </c>
      <c r="D18" s="101" t="n">
        <f aca="false">ROUND(IF('Indicator Data'!D18=0,0.1,IF(LOG('Indicator Data'!D18)&gt;D$3,10,IF(LOG('Indicator Data'!D18)&lt;D$4,0,10-(D$3-LOG('Indicator Data'!D18))/(D$3-D$4)*10))),1)</f>
        <v>10</v>
      </c>
      <c r="E18" s="102" t="n">
        <f aca="false">ROUND((10-GEOMEAN(((10-C18)/10*9+1),((10-D18)/10*9+1)))/9*10,1)</f>
        <v>10</v>
      </c>
      <c r="F18" s="102" t="n">
        <f aca="false">IF('Indicator Data'!E18="No data",0.1,(ROUND(IF('Indicator Data'!E18=0,0,IF(LOG('Indicator Data'!E18)&gt;F$3,10,IF(LOG('Indicator Data'!E18)&lt;F$4,0,10-(F$3-LOG('Indicator Data'!E18))/(F$3-F$4)*10))),1)))</f>
        <v>10</v>
      </c>
      <c r="G18" s="102" t="n">
        <f aca="false">ROUND(IF('Indicator Data'!F18=0,0,IF(LOG('Indicator Data'!F18)&gt;G$3,10,IF(LOG('Indicator Data'!F18)&lt;G$4,0,10-(G$3-LOG('Indicator Data'!F18))/(G$3-G$4)*10))),1)</f>
        <v>8.6</v>
      </c>
      <c r="H18" s="101" t="n">
        <f aca="false">ROUND(IF('Indicator Data'!G18=0,0,IF(LOG('Indicator Data'!G18)&gt;H$3,10,IF(LOG('Indicator Data'!G18)&lt;H$4,0,10-(H$3-LOG('Indicator Data'!G18))/(H$3-H$4)*10))),1)</f>
        <v>9.6</v>
      </c>
      <c r="I18" s="101" t="n">
        <f aca="false">ROUND(IF('Indicator Data'!H18=0,0,IF(LOG('Indicator Data'!H18)&gt;I$3,10,IF(LOG('Indicator Data'!H18)&lt;I$4,0,10-(I$3-LOG('Indicator Data'!H18))/(I$3-I$4)*10))),1)</f>
        <v>9.1</v>
      </c>
      <c r="J18" s="101" t="n">
        <f aca="false">ROUND((10-GEOMEAN(((10-H18)/10*9+1),((10-I18)/10*9+1)))/9*10,1)</f>
        <v>9.4</v>
      </c>
      <c r="K18" s="101" t="n">
        <f aca="false">ROUND(IF('Indicator Data'!I18=0,0,IF(LOG('Indicator Data'!I18)&gt;K$3,10,IF(LOG('Indicator Data'!I18)&lt;K$4,0,10-(K$3-LOG('Indicator Data'!I18))/(K$3-K$4)*10))),1)</f>
        <v>9</v>
      </c>
      <c r="L18" s="102" t="n">
        <f aca="false">ROUND((10-GEOMEAN(((10-J18)/10*9+1),((10-K18)/10*9+1)))/9*10,1)</f>
        <v>9.2</v>
      </c>
      <c r="M18" s="102" t="n">
        <f aca="false">ROUND(IF('Indicator Data'!J18=0,0,IF(LOG('Indicator Data'!J18)&gt;M$3,10,IF(LOG('Indicator Data'!J18)&lt;M$4,0,10-(M$3-LOG('Indicator Data'!J18))/(M$3-M$4)*10))),1)</f>
        <v>10</v>
      </c>
      <c r="N18" s="103" t="n">
        <f aca="false">'Indicator Data'!C18/'Indicator Data'!$CA18</f>
        <v>0.00210159277708475</v>
      </c>
      <c r="O18" s="103" t="n">
        <f aca="false">'Indicator Data'!D18/'Indicator Data'!$CA18</f>
        <v>0.000195414557480039</v>
      </c>
      <c r="P18" s="103" t="n">
        <f aca="false">IF(F18=0.1,"x",'Indicator Data'!E18/'Indicator Data'!$CA18)</f>
        <v>0.0220097314747956</v>
      </c>
      <c r="Q18" s="103" t="n">
        <f aca="false">'Indicator Data'!F18/'Indicator Data'!$CA18</f>
        <v>9.09498515688584E-006</v>
      </c>
      <c r="R18" s="103" t="n">
        <f aca="false">'Indicator Data'!G18/'Indicator Data'!$CA18</f>
        <v>0.0041985603196525</v>
      </c>
      <c r="S18" s="103" t="n">
        <f aca="false">'Indicator Data'!H18/'Indicator Data'!$CA18</f>
        <v>0.000137143255851866</v>
      </c>
      <c r="T18" s="103" t="n">
        <f aca="false">'Indicator Data'!I18/'Indicator Data'!$CA18</f>
        <v>0.00193448085740631</v>
      </c>
      <c r="U18" s="103" t="n">
        <f aca="false">'Indicator Data'!J18/'Indicator Data'!$CA18</f>
        <v>0.00088705860422217</v>
      </c>
      <c r="V18" s="101" t="n">
        <f aca="false">ROUND(IF(N18&gt;V$3,10,IF(N18&lt;V$4,0,10-(V$3-N18)/(V$3-V$4)*10)),1)</f>
        <v>10</v>
      </c>
      <c r="W18" s="101" t="n">
        <f aca="false">ROUND(IF(O18&gt;W$3,10,IF(O18&lt;W$4,0,10-(W$3-O18)/(W$3-W$4)*10)),1)</f>
        <v>2</v>
      </c>
      <c r="X18" s="102" t="n">
        <f aca="false">ROUND(((10-GEOMEAN(((10-V18)/10*9+1),((10-W18)/10*9+1)))/9*10),1)</f>
        <v>7.9</v>
      </c>
      <c r="Y18" s="102" t="n">
        <f aca="false">IF(P18="x",0.1,ROUND(IF(P18&gt;Y$3,10,IF(P18&lt;Y$4,0,10-(Y$3-P18)/(Y$3-Y$4)*10)),1))</f>
        <v>10</v>
      </c>
      <c r="Z18" s="102" t="n">
        <f aca="false">ROUND(IF(Q18=0,0,IF(LOG(Q18)&gt;Z$3,10,IF(LOG(Q18)&lt;=Z$4,0,10-(Z$3-LOG(Q18))/(Z$3-Z$4)*10))),1)</f>
        <v>7.7</v>
      </c>
      <c r="AA18" s="101" t="n">
        <f aca="false">ROUND(IF(R18&gt;AA$3,10,IF(R18&lt;AA$4,0,10-(AA$3-R18)/(AA$3-AA$4)*10)),1)</f>
        <v>2.3</v>
      </c>
      <c r="AB18" s="101" t="n">
        <f aca="false">ROUND(IF(S18&gt;AB$3,10,IF(S18&lt;AB$4,0,10-(AB$3-S18)/(AB$3-AB$4)*10)),1)</f>
        <v>0.3</v>
      </c>
      <c r="AC18" s="101" t="n">
        <f aca="false">ROUND(((10-GEOMEAN(((10-AA18)/10*9+1),((10-AB18)/10*9+1)))/9*10),1)</f>
        <v>1.4</v>
      </c>
      <c r="AD18" s="101" t="n">
        <f aca="false">ROUND(IF(T18=0,0,IF(T18&gt;AD$3,10,IF(T18&lt;=AD$4,0,10-(AD$3-T18)/(AD$3-AD$4)*10))),1)</f>
        <v>1.9</v>
      </c>
      <c r="AE18" s="102" t="n">
        <f aca="false">ROUND((10-GEOMEAN(((10-AC18)/10*9+1),((10-AD18)/10*9+1)))/9*10,1)</f>
        <v>1.7</v>
      </c>
      <c r="AF18" s="102" t="n">
        <f aca="false">ROUND(IF(U18&gt;AF$3,10,IF(U18&lt;AF$4,0,10-(AF$3-U18)/(AF$3-AF$4)*10)),1)</f>
        <v>0.3</v>
      </c>
      <c r="AG18" s="101" t="n">
        <f aca="false">ROUND(IF('Indicator Data'!K18=0,0,IF('Indicator Data'!K18&gt;AG$3,10,IF('Indicator Data'!K18&lt;AG$4,0,10-(AG$3-'Indicator Data'!K18)/(AG$3-AG$4)*10))),1)</f>
        <v>1.9</v>
      </c>
      <c r="AH18" s="104" t="n">
        <f aca="false">ROUND(AVERAGE(C18,V18),1)</f>
        <v>10</v>
      </c>
      <c r="AI18" s="104" t="n">
        <f aca="false">ROUND(AVERAGE(D18,W18),1)</f>
        <v>6</v>
      </c>
      <c r="AJ18" s="102" t="n">
        <f aca="false">ROUND(AVERAGE(AA18,H18),1)</f>
        <v>6</v>
      </c>
      <c r="AK18" s="102" t="n">
        <f aca="false">ROUND(AVERAGE(AB18,I18),1)</f>
        <v>4.7</v>
      </c>
      <c r="AL18" s="104" t="n">
        <f aca="false">ROUND((10-GEOMEAN(((10-AJ18)/10*9+1),((10-AK18)/10*9+1)))/9*10,1)</f>
        <v>5.4</v>
      </c>
      <c r="AM18" s="104" t="n">
        <f aca="false">ROUND(AVERAGE(AD18,K18),1)</f>
        <v>5.5</v>
      </c>
      <c r="AN18" s="102" t="n">
        <f aca="false">ROUND((10-GEOMEAN(((10-M18)/10*9+1),((10-AF18)/10*9+1)))/9*10,1)</f>
        <v>7.6</v>
      </c>
      <c r="AO18" s="105" t="n">
        <f aca="false">ROUND((10-GEOMEAN(((10-E18)/10*9+1),((10-X18)/10*9+1)))/9*10,1)</f>
        <v>9.2</v>
      </c>
      <c r="AP18" s="105" t="n">
        <f aca="false">IF(AND(Y18="x",F18="x"),"x",ROUND((10-GEOMEAN(((10-F18)/10*9+1),((10-Y18)/10*9+1)))/9*10,1))</f>
        <v>10</v>
      </c>
      <c r="AQ18" s="105" t="n">
        <f aca="false">ROUND((10-GEOMEAN(((10-G18)/10*9+1),((10-Z18)/10*9+1)))/9*10,1)</f>
        <v>8.2</v>
      </c>
      <c r="AR18" s="105" t="n">
        <f aca="false">ROUND((10-GEOMEAN(((10-L18)/10*9+1),((10-AE18)/10*9+1)))/9*10,1)</f>
        <v>6.9</v>
      </c>
      <c r="AS18" s="104" t="n">
        <f aca="false">ROUND(AVERAGE(AG18,AN18),1)</f>
        <v>4.8</v>
      </c>
      <c r="AT18" s="104" t="n">
        <f aca="false">IF('Indicator Data'!L18="No data","x",IF('Indicator Data'!CB18&lt;1000,"x",ROUND((IF('Indicator Data'!L18&gt;AT$3,10,IF('Indicator Data'!L18&lt;AT$4,0,10-(AT$3-'Indicator Data'!L18)/(AT$3-AT$4)*10))),1)))</f>
        <v>2.9</v>
      </c>
      <c r="AU18" s="105" t="n">
        <f aca="false">ROUND(AVERAGE(AS18,AT18),1)</f>
        <v>3.9</v>
      </c>
      <c r="AV18" s="106" t="n">
        <f aca="false">IF('Indicator Data'!M18="No data","x",ROUND(IF('Indicator Data'!M18=0,0,IF(LOG('Indicator Data'!M18)&gt;AV$3,10,IF(LOG('Indicator Data'!M18)&lt;AV$4,0,10-(AV$3-LOG('Indicator Data'!M18))/(AV$3-AV$4)*10))),1))</f>
        <v>9.8</v>
      </c>
      <c r="AW18" s="103" t="n">
        <f aca="false">IF(AV18="x","x",'Indicator Data'!M18/'Indicator Data'!$CA18)</f>
        <v>0.43324988217023</v>
      </c>
      <c r="AX18" s="106" t="n">
        <f aca="false">IF(AV18="x","x",ROUND(IF(AW18&gt;AX$3,10,IF(AW18&lt;AX$4,0,10-(AX$3-AW18)/(AX$3-AX$4)*10)),1))</f>
        <v>4.8</v>
      </c>
      <c r="AY18" s="102" t="n">
        <f aca="false">IF(AND(AV18="x",AX18="x"),"x",ROUND((10-GEOMEAN(((10-AV18)/10*9+1),((10-AX18)/10*9+1)))/9*10,1))</f>
        <v>8.2</v>
      </c>
      <c r="AZ18" s="106" t="str">
        <f aca="false">IF('Indicator Data'!N18="No data","x",ROUND(IF('Indicator Data'!N18=0,0,IF(LOG('Indicator Data'!N18)&gt;AZ$3,10,IF(LOG('Indicator Data'!N18)&lt;AZ$4,0,10-(AZ$3-LOG('Indicator Data'!N18))/(AZ$3-AZ$4)*10))),1))</f>
        <v>x</v>
      </c>
      <c r="BA18" s="103" t="str">
        <f aca="false">IF(AZ18="x","x",'Indicator Data'!N18/'Indicator Data'!$CA18)</f>
        <v>x</v>
      </c>
      <c r="BB18" s="106" t="str">
        <f aca="false">IF(AZ18="x","x",ROUND(IF(BA18&gt;BB$3,10,IF(BA18&lt;BB$4,0,10-(BB$3-BA18)/(BB$3-BB$4)*10)),1))</f>
        <v>x</v>
      </c>
      <c r="BC18" s="102" t="str">
        <f aca="false">IF(AND(AZ18="x",BB18="x"),"x",ROUND((10-GEOMEAN(((10-AZ18)/10*9+1),((10-BB18)/10*9+1)))/9*10,1))</f>
        <v>x</v>
      </c>
      <c r="BD18" s="106" t="str">
        <f aca="false">IF('Indicator Data'!O18="No data","x",ROUND(IF('Indicator Data'!O18=0,0,IF(LOG('Indicator Data'!O18)&gt;BD$3,10,IF(LOG('Indicator Data'!O18)&lt;BD$4,0,10-(BD$3-LOG('Indicator Data'!O18))/(BD$3-BD$4)*10))),1))</f>
        <v>x</v>
      </c>
      <c r="BE18" s="103" t="str">
        <f aca="false">IF(BD18="x","x",'Indicator Data'!O18/'Indicator Data'!$CA18)</f>
        <v>x</v>
      </c>
      <c r="BF18" s="106" t="str">
        <f aca="false">IF(BD18="x","x",ROUND(IF(BE18&gt;BF$3,10,IF(BE18&lt;BF$4,0,10-(BF$3-BE18)/(BF$3-BF$4)*10)),1))</f>
        <v>x</v>
      </c>
      <c r="BG18" s="102" t="str">
        <f aca="false">IF(AND(BD18="x",BF18="x"),"x",ROUND((10-GEOMEAN(((10-BD18)/10*9+1),((10-BF18)/10*9+1)))/9*10,1))</f>
        <v>x</v>
      </c>
      <c r="BH18" s="106" t="str">
        <f aca="false">IF('Indicator Data'!P18="No data","x",ROUND(IF('Indicator Data'!P18=0,0,IF(LOG('Indicator Data'!P18)&gt;BH$3,10,IF(LOG('Indicator Data'!P18)&lt;BH$4,0,10-(BH$3-LOG('Indicator Data'!P18))/(BH$3-BH$4)*10))),1))</f>
        <v>x</v>
      </c>
      <c r="BI18" s="103" t="str">
        <f aca="false">IF(BH18="x","x",'Indicator Data'!P18/'Indicator Data'!$CA18)</f>
        <v>x</v>
      </c>
      <c r="BJ18" s="106" t="str">
        <f aca="false">IF(BH18="x","x",ROUND(IF(BI18&gt;BJ$3,10,IF(BI18&lt;BJ$4,0,10-(BJ$3-BI18)/(BJ$3-BJ$4)*10)),1))</f>
        <v>x</v>
      </c>
      <c r="BK18" s="102" t="str">
        <f aca="false">IF(AND(BH18="x",BJ18="x"),"x",ROUND((10-GEOMEAN(((10-BH18)/10*9+1),((10-BJ18)/10*9+1)))/9*10,1))</f>
        <v>x</v>
      </c>
      <c r="BL18" s="104" t="n">
        <f aca="false">IF(AND(BC18="x",BG18="x",BK18="x",AY18="x"),"x",IF(AND(BC18="x",BG18="x",BK18="x"),AY18,ROUND((10-GEOMEAN(((10-AY18)/10*9+1),((10-BC18)/10*9+1),((10-BG18)/10*9+1),((10-BK18)/10*9+1)))/9*10,1)))</f>
        <v>8.2</v>
      </c>
      <c r="BM18" s="106" t="n">
        <f aca="false">ROUND(IF('Indicator Data'!Q18=0,0,IF(LOG('Indicator Data'!Q18)&gt;BM$3,10,IF(LOG('Indicator Data'!Q18)&lt;BM$4,0,10-(BM$3-LOG('Indicator Data'!Q18))/(BM$3-BM$4)*10))),1)</f>
        <v>9.3</v>
      </c>
      <c r="BN18" s="107" t="n">
        <f aca="false">'Indicator Data'!R18</f>
        <v>0.211546257138252</v>
      </c>
      <c r="BO18" s="106" t="n">
        <f aca="false">ROUND(IF(BN18&gt;BO$3,10,IF(BN18&lt;BO$4,0,10-(BO$3-BN18)/(BO$3-BO$4)*10)),1)</f>
        <v>2.1</v>
      </c>
      <c r="BP18" s="106" t="n">
        <f aca="false">ROUND((10-GEOMEAN(((10-BO18)/10*9+1),((10-BM18)/10*9+1)))/9*10,1)</f>
        <v>7.1</v>
      </c>
      <c r="BQ18" s="106" t="n">
        <f aca="false">ROUND(IF('Indicator Data'!S18=0,0,IF(LOG('Indicator Data'!S18)&gt;BQ$3,10,IF(LOG('Indicator Data'!S18)&lt;BQ$4,0,10-(BQ$3-LOG('Indicator Data'!S18))/(BQ$3-BQ$4)*10))),1)</f>
        <v>9.4</v>
      </c>
      <c r="BR18" s="107" t="n">
        <f aca="false">'Indicator Data'!T18</f>
        <v>0.22572734951973</v>
      </c>
      <c r="BS18" s="106" t="n">
        <f aca="false">ROUND(IF(BR18&gt;BS$3,10,IF(BR18&lt;BS$4,0,10-(BS$3-BR18)/(BS$3-BS$4)*10)),1)</f>
        <v>2.3</v>
      </c>
      <c r="BT18" s="106" t="n">
        <f aca="false">ROUND((10-GEOMEAN(((10-BS18)/10*9+1),((10-BQ18)/10*9+1)))/9*10,1)</f>
        <v>7.2</v>
      </c>
      <c r="BU18" s="102" t="n">
        <f aca="false">ROUND((10-GEOMEAN(((10-BT18)/10*9+1),((10-BP18)/10*9+1)))/9*10,1)</f>
        <v>7.2</v>
      </c>
      <c r="BV18" s="106" t="n">
        <f aca="false">ROUND(IF('Indicator Data'!U18=0,0,IF(LOG('Indicator Data'!U18)&gt;BV$3,10,IF(LOG('Indicator Data'!U18)&lt;BV$4,0,10-(BV$3-LOG('Indicator Data'!U18))/(BV$3-BV$4)*10))),1)</f>
        <v>10</v>
      </c>
      <c r="BW18" s="103" t="n">
        <f aca="false">'Indicator Data'!U18/'Indicator Data'!$CA18</f>
        <v>0.844777160656222</v>
      </c>
      <c r="BX18" s="106" t="n">
        <f aca="false">ROUND(IF(BW18&gt;BX$3,10,IF(BW18&lt;BX$4,0,10-(BX$3-BW18)/(BX$3-BX$4)*10)),1)</f>
        <v>9.4</v>
      </c>
      <c r="BY18" s="102" t="n">
        <f aca="false">ROUND((10-GEOMEAN(((10-BV18)/10*9+1),((10-BX18)/10*9+1)))/9*10,1)</f>
        <v>9.7</v>
      </c>
      <c r="BZ18" s="106" t="n">
        <f aca="false">ROUND(IF('Indicator Data'!V18=0,0,IF(LOG('Indicator Data'!V18)&gt;BZ$3,10,IF(LOG('Indicator Data'!V18)&lt;BZ$4,0,10-(BZ$3-LOG('Indicator Data'!V18))/(BZ$3-BZ$4)*10))),1)</f>
        <v>10</v>
      </c>
      <c r="CA18" s="103" t="n">
        <f aca="false">IF('Indicator Data'!V18/'Indicator Data'!$CA18&gt;1,1,'Indicator Data'!V18/'Indicator Data'!$CA18)</f>
        <v>0.993697498193807</v>
      </c>
      <c r="CB18" s="106" t="n">
        <f aca="false">ROUND(IF(CA18&gt;CB$3,10,IF(CA18&lt;CB$4,0,10-(CB$3-CA18)/(CB$3-CB$4)*10)),1)</f>
        <v>9.9</v>
      </c>
      <c r="CC18" s="102" t="n">
        <f aca="false">ROUND((10-GEOMEAN(((10-BZ18)/10*9+1),((10-CB18)/10*9+1)))/9*10,1)</f>
        <v>10</v>
      </c>
      <c r="CD18" s="106" t="n">
        <f aca="false">ROUND(IF('Indicator Data'!W18=0,0,IF(LOG('Indicator Data'!W18)&gt;CD$3,10,IF(LOG('Indicator Data'!W18)&lt;CD$4,0,10-(CD$3-LOG('Indicator Data'!W18))/(CD$3-CD$4)*10))),1)</f>
        <v>10</v>
      </c>
      <c r="CE18" s="103" t="n">
        <f aca="false">'Indicator Data'!W18/'Indicator Data'!$CA18</f>
        <v>0.989684629513794</v>
      </c>
      <c r="CF18" s="106" t="n">
        <f aca="false">ROUND(IF(CE18&gt;CF$3,10,IF(CE18&lt;CF$4,0,10-(CF$3-CE18)/(CF$3-CF$4)*10)),1)</f>
        <v>9.9</v>
      </c>
      <c r="CG18" s="102" t="n">
        <f aca="false">ROUND((10-GEOMEAN(((10-CD18)/10*9+1),((10-CF18)/10*9+1)))/9*10,1)</f>
        <v>10</v>
      </c>
      <c r="CH18" s="104" t="n">
        <f aca="false">ROUND((10-GEOMEAN(((10-CC18)/10*9+1),((10-BU18)/10*9+1),((10-BY18)/10*9+1),((10-CG18)/10*9+1)))/9*10,1)</f>
        <v>9.5</v>
      </c>
      <c r="CI18" s="106" t="n">
        <f aca="false">IF('Indicator Data'!BQ18="No data","x",ROUND(IF('Indicator Data'!BQ18&gt;CI$3,0,IF('Indicator Data'!BQ18&lt;CI$4,10,(CI$3-'Indicator Data'!BQ18)/(CI$3-CI$4)*10)),1))</f>
        <v>5.1</v>
      </c>
      <c r="CJ18" s="106" t="n">
        <f aca="false">IF('Indicator Data'!BR18="No data","x",ROUND(IF('Indicator Data'!BR18&gt;CJ$3,0,IF('Indicator Data'!BR18&lt;CJ$4,10,(CJ$3-'Indicator Data'!BR18)/(CJ$3-CJ$4)*10)),1))</f>
        <v>0.4</v>
      </c>
      <c r="CK18" s="106" t="n">
        <f aca="false">IF('Indicator Data'!AC18="No data","x",ROUND(IF('Indicator Data'!AC18&gt;CK$3,0,IF('Indicator Data'!AC18&lt;CK$4,10,(CK$3-'Indicator Data'!AC18)/(CK$3-CK$4)*10)),1))</f>
        <v>4.2</v>
      </c>
      <c r="CL18" s="102" t="n">
        <f aca="false">IF(AND(CJ18="x",CI18="x",CK18="x"),"x",ROUND(AVERAGE(CI18:CK18),1))</f>
        <v>3.2</v>
      </c>
      <c r="CM18" s="106" t="n">
        <f aca="false">IF('Indicator Data'!X18="No data","x",ROUND(IF(LOG('Indicator Data'!X18)&gt;CM$3,10,IF(LOG('Indicator Data'!X18)&lt;CM$4,0,10-(CM$3-LOG('Indicator Data'!X18))/(CM$3-CM$4)*10)),1))</f>
        <v>10</v>
      </c>
      <c r="CN18" s="106" t="n">
        <f aca="false">IF('Indicator Data'!Y18="No data","x",ROUND(IF('Indicator Data'!Y18&gt;CN$3,10,IF('Indicator Data'!Y18&lt;CN$4,0,10-(CN$3-'Indicator Data'!Y18)/(CN$3-CN$4)*10)),1))</f>
        <v>5.9</v>
      </c>
      <c r="CO18" s="106" t="n">
        <f aca="false">IF('Indicator Data'!Z18="No data","x",ROUND(IF('Indicator Data'!Z18&gt;CO$3,10,IF('Indicator Data'!Z18&lt;CO$4,0,10-(CO$3-'Indicator Data'!Z18)/(CO$3-CO$4)*10)),1))</f>
        <v>3.9</v>
      </c>
      <c r="CP18" s="106" t="n">
        <f aca="false">IF('Indicator Data'!AA18="No data","x",ROUND(IF('Indicator Data'!AA18&gt;CP$3,10,IF('Indicator Data'!AA18&lt;CP$4,0,10-(CP$3-'Indicator Data'!AA18)/(CP$3-CP$4)*10)),1))</f>
        <v>6.2</v>
      </c>
      <c r="CQ18" s="102" t="n">
        <f aca="false">ROUND(AVERAGE(CM18:CP18),1)</f>
        <v>6.5</v>
      </c>
      <c r="CR18" s="104" t="n">
        <f aca="false">ROUND(AVERAGE(CL18,CQ18,CQ18),1)</f>
        <v>5.4</v>
      </c>
      <c r="CS18" s="106" t="n">
        <f aca="false">IF('Indicator Data'!AF18="No data","x",ROUND(IF('Indicator Data'!AF18&gt;CS$3,10,IF('Indicator Data'!AF18&lt;CS$4,0,10-(CS$3-'Indicator Data'!AF18)/(CS$3-CS$4)*10)),1))</f>
        <v>5.2</v>
      </c>
      <c r="CT18" s="106" t="n">
        <f aca="false">IF('Indicator Data'!AG18="No data","x",ROUND(IF('Indicator Data'!AG18&gt;CT$3,10,IF('Indicator Data'!AG18&lt;CT$4,0,10-(CT$3-'Indicator Data'!AG18)/(CT$3-CT$4)*10)),1))</f>
        <v>2.5</v>
      </c>
      <c r="CU18" s="102" t="n">
        <f aca="false">ROUND(AVERAGE(CM18,CN18,CO18,CP18,CS18,CT18),1)</f>
        <v>5.6</v>
      </c>
      <c r="CV18" s="106" t="n">
        <f aca="false">IF('Indicator Data'!AB18="No data","x",ROUND(IF('Indicator Data'!AB18&gt;CV$3,10,IF('Indicator Data'!AB18&lt;CV$4,0,10-(CV$3-'Indicator Data'!AB18)/(CV$3-CV$4)*10)),1))</f>
        <v>0</v>
      </c>
      <c r="CW18" s="102" t="n">
        <f aca="false">IF(AND(CJ18="x",CI18="x",CK18="x"),"x",ROUND(AVERAGE(CI18:CK18,CV18),1))</f>
        <v>2.4</v>
      </c>
      <c r="CX18" s="103" t="n">
        <f aca="false">IF('Indicator Data'!AD18="No data","x",'Indicator Data'!AD18/'Indicator Data'!$BZ18)</f>
        <v>0.000215191341972038</v>
      </c>
      <c r="CY18" s="106" t="n">
        <f aca="false">IF(CX18="x","x",ROUND(IF(CX18&gt;CY$3,0,IF(CX18&lt;CY$4,10,(CY$3-CX18)/(CY$3-CY$4)*10)),1))</f>
        <v>7.8</v>
      </c>
      <c r="CZ18" s="106" t="n">
        <f aca="false">IF('Indicator Data'!AE18="No data","x",ROUND(IF('Indicator Data'!AE18&gt;CZ$3,0,IF('Indicator Data'!AE18&lt;CZ$4,10,(CZ$3-'Indicator Data'!AE18)/(CZ$3-CZ$4)*10)),1))</f>
        <v>4</v>
      </c>
      <c r="DA18" s="102" t="n">
        <f aca="false">IF(AND(CY18="x",CZ18="x"),"x",ROUND(AVERAGE(CY18:CZ18),1))</f>
        <v>5.9</v>
      </c>
      <c r="DB18" s="104" t="n">
        <f aca="false">ROUND(AVERAGE(CW18,DA18,CU18),1)</f>
        <v>4.6</v>
      </c>
      <c r="DC18" s="105" t="n">
        <f aca="false">IF(BL18="x",ROUND((10-GEOMEAN(((10-DB18)/10*9+1),((10-CH18)/10*9+1),((10-CR18)/10*9+1)))/9*10,1),ROUND((10-GEOMEAN(((10-BL18)/10*9+1),((10-DB18)/10*9+1),((10-CH18)/10*9+1),((10-CR18)/10*9+1)))/9*10,1))</f>
        <v>7.5</v>
      </c>
      <c r="DD18" s="108" t="n">
        <f aca="false">IF(ROUND(IF(AP18="x",(10-GEOMEAN(((10-AO18)/10*9+1),((10-DC18)/10*9+1),((10-AU18)/10*9+1),((10-AQ18)/10*9+1),((10-AR18)/10*9+1)))/9*10,(10-GEOMEAN(((10-AO18)/10*9+1),((10-DC18)/10*9+1),((10-AP18)/10*9+1),((10-AQ18)/10*9+1),((10-AR18)/10*9+1),((10-AU18)/10*9+1)))/9*10),1)=0,0.1,ROUND(IF(AP18="x",(10-GEOMEAN(((10-AO18)/10*9+1),((10-DC18)/10*9+1),((10-AU18)/10*9+1),((10-AQ18)/10*9+1),((10-AR18)/10*9+1)))/9*10,(10-GEOMEAN(((10-AO18)/10*9+1),((10-DC18)/10*9+1),((10-AP18)/10*9+1),((10-AQ18)/10*9+1),((10-AR18)/10*9+1),((10-AU18)/10*9+1)))/9*10),1))</f>
        <v>8.1</v>
      </c>
      <c r="DE18" s="105" t="n">
        <f aca="false">ROUND(IF('Indicator Data'!AH18=0,0,IF('Indicator Data'!AH18&gt;DE$3,10,IF('Indicator Data'!AH18&lt;DE$4,0,10-(DE$3-'Indicator Data'!AH18)/(DE$3-DE$4)*10))),1)</f>
        <v>4.7</v>
      </c>
      <c r="DF18" s="102" t="n">
        <f aca="false">'Indicator Data'!AI18</f>
        <v>0</v>
      </c>
      <c r="DG18" s="102" t="n">
        <f aca="false">'Indicator Data'!AJ18</f>
        <v>0</v>
      </c>
      <c r="DH18" s="105" t="n">
        <f aca="false">ROUND(IF(DF18=5,10,IF(DG18=5,9,IF(DF18=4,8,IF(DG18=4,7,0)))),1)</f>
        <v>0</v>
      </c>
      <c r="DI18" s="108" t="n">
        <f aca="false">ROUND(IF(DH18&gt;5,DH18,DE18/10*7),1)</f>
        <v>3.3</v>
      </c>
      <c r="DJ18" s="76"/>
      <c r="DK18" s="109"/>
    </row>
    <row r="19" customFormat="false" ht="14.5" hidden="false" customHeight="false" outlineLevel="0" collapsed="false">
      <c r="A19" s="98" t="str">
        <f aca="false">'Indicator Data'!A19</f>
        <v>Barbados</v>
      </c>
      <c r="B19" s="99" t="str">
        <f aca="false">'Indicator Data'!B19</f>
        <v>BRB</v>
      </c>
      <c r="C19" s="100" t="n">
        <f aca="false">ROUND(IF('Indicator Data'!C19=0,0.1,IF(LOG('Indicator Data'!C19)&gt;C$3,10,IF(LOG('Indicator Data'!C19)&lt;C$4,0,10-(C$3-LOG('Indicator Data'!C19))/(C$3-C$4)*10))),1)</f>
        <v>4.4</v>
      </c>
      <c r="D19" s="101" t="n">
        <f aca="false">ROUND(IF('Indicator Data'!D19=0,0.1,IF(LOG('Indicator Data'!D19)&gt;D$3,10,IF(LOG('Indicator Data'!D19)&lt;D$4,0,10-(D$3-LOG('Indicator Data'!D19))/(D$3-D$4)*10))),1)</f>
        <v>0.1</v>
      </c>
      <c r="E19" s="102" t="n">
        <f aca="false">ROUND((10-GEOMEAN(((10-C19)/10*9+1),((10-D19)/10*9+1)))/9*10,1)</f>
        <v>2.5</v>
      </c>
      <c r="F19" s="102" t="n">
        <f aca="false">IF('Indicator Data'!E19="No data",0.1,(ROUND(IF('Indicator Data'!E19=0,0,IF(LOG('Indicator Data'!E19)&gt;F$3,10,IF(LOG('Indicator Data'!E19)&lt;F$4,0,10-(F$3-LOG('Indicator Data'!E19))/(F$3-F$4)*10))),1)))</f>
        <v>0.1</v>
      </c>
      <c r="G19" s="102" t="n">
        <f aca="false">ROUND(IF('Indicator Data'!F19=0,0,IF(LOG('Indicator Data'!F19)&gt;G$3,10,IF(LOG('Indicator Data'!F19)&lt;G$4,0,10-(G$3-LOG('Indicator Data'!F19))/(G$3-G$4)*10))),1)</f>
        <v>3.6</v>
      </c>
      <c r="H19" s="101" t="n">
        <f aca="false">ROUND(IF('Indicator Data'!G19=0,0,IF(LOG('Indicator Data'!G19)&gt;H$3,10,IF(LOG('Indicator Data'!G19)&lt;H$4,0,10-(H$3-LOG('Indicator Data'!G19))/(H$3-H$4)*10))),1)</f>
        <v>4</v>
      </c>
      <c r="I19" s="101" t="n">
        <f aca="false">ROUND(IF('Indicator Data'!H19=0,0,IF(LOG('Indicator Data'!H19)&gt;I$3,10,IF(LOG('Indicator Data'!H19)&lt;I$4,0,10-(I$3-LOG('Indicator Data'!H19))/(I$3-I$4)*10))),1)</f>
        <v>6.8</v>
      </c>
      <c r="J19" s="101" t="n">
        <f aca="false">ROUND((10-GEOMEAN(((10-H19)/10*9+1),((10-I19)/10*9+1)))/9*10,1)</f>
        <v>5.6</v>
      </c>
      <c r="K19" s="101" t="n">
        <f aca="false">ROUND(IF('Indicator Data'!I19=0,0,IF(LOG('Indicator Data'!I19)&gt;K$3,10,IF(LOG('Indicator Data'!I19)&lt;K$4,0,10-(K$3-LOG('Indicator Data'!I19))/(K$3-K$4)*10))),1)</f>
        <v>3.5</v>
      </c>
      <c r="L19" s="102" t="n">
        <f aca="false">ROUND((10-GEOMEAN(((10-J19)/10*9+1),((10-K19)/10*9+1)))/9*10,1)</f>
        <v>4.6</v>
      </c>
      <c r="M19" s="102" t="n">
        <f aca="false">ROUND(IF('Indicator Data'!J19=0,0,IF(LOG('Indicator Data'!J19)&gt;M$3,10,IF(LOG('Indicator Data'!J19)&lt;M$4,0,10-(M$3-LOG('Indicator Data'!J19))/(M$3-M$4)*10))),1)</f>
        <v>0</v>
      </c>
      <c r="N19" s="103" t="n">
        <f aca="false">'Indicator Data'!C19/'Indicator Data'!$CA19</f>
        <v>0.00204862709327941</v>
      </c>
      <c r="O19" s="103" t="n">
        <f aca="false">'Indicator Data'!D19/'Indicator Data'!$CA19</f>
        <v>0</v>
      </c>
      <c r="P19" s="103" t="str">
        <f aca="false">IF(F19=0.1,"x",'Indicator Data'!E19/'Indicator Data'!$CA19)</f>
        <v>x</v>
      </c>
      <c r="Q19" s="103" t="n">
        <f aca="false">'Indicator Data'!F19/'Indicator Data'!$CA19</f>
        <v>5.41139625847416E-006</v>
      </c>
      <c r="R19" s="103" t="n">
        <f aca="false">'Indicator Data'!G19/'Indicator Data'!$CA19</f>
        <v>0.0139889172190837</v>
      </c>
      <c r="S19" s="103" t="n">
        <f aca="false">'Indicator Data'!H19/'Indicator Data'!$CA19</f>
        <v>0.00199841662286913</v>
      </c>
      <c r="T19" s="103" t="n">
        <f aca="false">'Indicator Data'!I19/'Indicator Data'!$CA19</f>
        <v>0.0019141564745769</v>
      </c>
      <c r="U19" s="103" t="n">
        <f aca="false">'Indicator Data'!J19/'Indicator Data'!$CA19</f>
        <v>0</v>
      </c>
      <c r="V19" s="101" t="n">
        <f aca="false">ROUND(IF(N19&gt;V$3,10,IF(N19&lt;V$4,0,10-(V$3-N19)/(V$3-V$4)*10)),1)</f>
        <v>10</v>
      </c>
      <c r="W19" s="101" t="n">
        <f aca="false">ROUND(IF(O19&gt;W$3,10,IF(O19&lt;W$4,0,10-(W$3-O19)/(W$3-W$4)*10)),1)</f>
        <v>0</v>
      </c>
      <c r="X19" s="102" t="n">
        <f aca="false">ROUND(((10-GEOMEAN(((10-V19)/10*9+1),((10-W19)/10*9+1)))/9*10),1)</f>
        <v>7.6</v>
      </c>
      <c r="Y19" s="102" t="n">
        <f aca="false">IF(P19="x",0.1,ROUND(IF(P19&gt;Y$3,10,IF(P19&lt;Y$4,0,10-(Y$3-P19)/(Y$3-Y$4)*10)),1))</f>
        <v>0.1</v>
      </c>
      <c r="Z19" s="102" t="n">
        <f aca="false">ROUND(IF(Q19=0,0,IF(LOG(Q19)&gt;Z$3,10,IF(LOG(Q19)&lt;=Z$4,0,10-(Z$3-LOG(Q19))/(Z$3-Z$4)*10))),1)</f>
        <v>7.2</v>
      </c>
      <c r="AA19" s="101" t="n">
        <f aca="false">ROUND(IF(R19&gt;AA$3,10,IF(R19&lt;AA$4,0,10-(AA$3-R19)/(AA$3-AA$4)*10)),1)</f>
        <v>7.8</v>
      </c>
      <c r="AB19" s="101" t="n">
        <f aca="false">ROUND(IF(S19&gt;AB$3,10,IF(S19&lt;AB$4,0,10-(AB$3-S19)/(AB$3-AB$4)*10)),1)</f>
        <v>4</v>
      </c>
      <c r="AC19" s="101" t="n">
        <f aca="false">ROUND(((10-GEOMEAN(((10-AA19)/10*9+1),((10-AB19)/10*9+1)))/9*10),1)</f>
        <v>6.3</v>
      </c>
      <c r="AD19" s="101" t="n">
        <f aca="false">ROUND(IF(T19=0,0,IF(T19&gt;AD$3,10,IF(T19&lt;=AD$4,0,10-(AD$3-T19)/(AD$3-AD$4)*10))),1)</f>
        <v>1.9</v>
      </c>
      <c r="AE19" s="102" t="n">
        <f aca="false">ROUND((10-GEOMEAN(((10-AC19)/10*9+1),((10-AD19)/10*9+1)))/9*10,1)</f>
        <v>4.5</v>
      </c>
      <c r="AF19" s="102" t="n">
        <f aca="false">ROUND(IF(U19&gt;AF$3,10,IF(U19&lt;AF$4,0,10-(AF$3-U19)/(AF$3-AF$4)*10)),1)</f>
        <v>0</v>
      </c>
      <c r="AG19" s="101" t="n">
        <f aca="false">ROUND(IF('Indicator Data'!K19=0,0,IF('Indicator Data'!K19&gt;AG$3,10,IF('Indicator Data'!K19&lt;AG$4,0,10-(AG$3-'Indicator Data'!K19)/(AG$3-AG$4)*10))),1)</f>
        <v>1</v>
      </c>
      <c r="AH19" s="104" t="n">
        <f aca="false">ROUND(AVERAGE(C19,V19),1)</f>
        <v>7.2</v>
      </c>
      <c r="AI19" s="104" t="n">
        <f aca="false">ROUND(AVERAGE(D19,W19),1)</f>
        <v>0.1</v>
      </c>
      <c r="AJ19" s="102" t="n">
        <f aca="false">ROUND(AVERAGE(AA19,H19),1)</f>
        <v>5.9</v>
      </c>
      <c r="AK19" s="102" t="n">
        <f aca="false">ROUND(AVERAGE(AB19,I19),1)</f>
        <v>5.4</v>
      </c>
      <c r="AL19" s="104" t="n">
        <f aca="false">ROUND((10-GEOMEAN(((10-AJ19)/10*9+1),((10-AK19)/10*9+1)))/9*10,1)</f>
        <v>5.7</v>
      </c>
      <c r="AM19" s="104" t="n">
        <f aca="false">ROUND(AVERAGE(AD19,K19),1)</f>
        <v>2.7</v>
      </c>
      <c r="AN19" s="102" t="n">
        <f aca="false">ROUND((10-GEOMEAN(((10-M19)/10*9+1),((10-AF19)/10*9+1)))/9*10,1)</f>
        <v>0</v>
      </c>
      <c r="AO19" s="105" t="n">
        <f aca="false">ROUND((10-GEOMEAN(((10-E19)/10*9+1),((10-X19)/10*9+1)))/9*10,1)</f>
        <v>5.6</v>
      </c>
      <c r="AP19" s="105" t="n">
        <f aca="false">IF(AND(Y19="x",F19="x"),"x",ROUND((10-GEOMEAN(((10-F19)/10*9+1),((10-Y19)/10*9+1)))/9*10,1))</f>
        <v>0.1</v>
      </c>
      <c r="AQ19" s="105" t="n">
        <f aca="false">ROUND((10-GEOMEAN(((10-G19)/10*9+1),((10-Z19)/10*9+1)))/9*10,1)</f>
        <v>5.7</v>
      </c>
      <c r="AR19" s="105" t="n">
        <f aca="false">ROUND((10-GEOMEAN(((10-L19)/10*9+1),((10-AE19)/10*9+1)))/9*10,1)</f>
        <v>4.6</v>
      </c>
      <c r="AS19" s="104" t="n">
        <f aca="false">ROUND(AVERAGE(AG19,AN19),1)</f>
        <v>0.5</v>
      </c>
      <c r="AT19" s="104" t="str">
        <f aca="false">IF('Indicator Data'!L19="No data","x",IF('Indicator Data'!CB19&lt;1000,"x",ROUND((IF('Indicator Data'!L19&gt;AT$3,10,IF('Indicator Data'!L19&lt;AT$4,0,10-(AT$3-'Indicator Data'!L19)/(AT$3-AT$4)*10))),1)))</f>
        <v>x</v>
      </c>
      <c r="AU19" s="105" t="n">
        <f aca="false">ROUND(AVERAGE(AS19,AT19),1)</f>
        <v>0.5</v>
      </c>
      <c r="AV19" s="106" t="str">
        <f aca="false">IF('Indicator Data'!M19="No data","x",ROUND(IF('Indicator Data'!M19=0,0,IF(LOG('Indicator Data'!M19)&gt;AV$3,10,IF(LOG('Indicator Data'!M19)&lt;AV$4,0,10-(AV$3-LOG('Indicator Data'!M19))/(AV$3-AV$4)*10))),1))</f>
        <v>x</v>
      </c>
      <c r="AW19" s="103" t="str">
        <f aca="false">IF(AV19="x","x",'Indicator Data'!M19/'Indicator Data'!$CA19)</f>
        <v>x</v>
      </c>
      <c r="AX19" s="106" t="str">
        <f aca="false">IF(AV19="x","x",ROUND(IF(AW19&gt;AX$3,10,IF(AW19&lt;AX$4,0,10-(AX$3-AW19)/(AX$3-AX$4)*10)),1))</f>
        <v>x</v>
      </c>
      <c r="AY19" s="102" t="str">
        <f aca="false">IF(AND(AV19="x",AX19="x"),"x",ROUND((10-GEOMEAN(((10-AV19)/10*9+1),((10-AX19)/10*9+1)))/9*10,1))</f>
        <v>x</v>
      </c>
      <c r="AZ19" s="106" t="str">
        <f aca="false">IF('Indicator Data'!N19="No data","x",ROUND(IF('Indicator Data'!N19=0,0,IF(LOG('Indicator Data'!N19)&gt;AZ$3,10,IF(LOG('Indicator Data'!N19)&lt;AZ$4,0,10-(AZ$3-LOG('Indicator Data'!N19))/(AZ$3-AZ$4)*10))),1))</f>
        <v>x</v>
      </c>
      <c r="BA19" s="103" t="str">
        <f aca="false">IF(AZ19="x","x",'Indicator Data'!N19/'Indicator Data'!$CA19)</f>
        <v>x</v>
      </c>
      <c r="BB19" s="106" t="str">
        <f aca="false">IF(AZ19="x","x",ROUND(IF(BA19&gt;BB$3,10,IF(BA19&lt;BB$4,0,10-(BB$3-BA19)/(BB$3-BB$4)*10)),1))</f>
        <v>x</v>
      </c>
      <c r="BC19" s="102" t="str">
        <f aca="false">IF(AND(AZ19="x",BB19="x"),"x",ROUND((10-GEOMEAN(((10-AZ19)/10*9+1),((10-BB19)/10*9+1)))/9*10,1))</f>
        <v>x</v>
      </c>
      <c r="BD19" s="106" t="str">
        <f aca="false">IF('Indicator Data'!O19="No data","x",ROUND(IF('Indicator Data'!O19=0,0,IF(LOG('Indicator Data'!O19)&gt;BD$3,10,IF(LOG('Indicator Data'!O19)&lt;BD$4,0,10-(BD$3-LOG('Indicator Data'!O19))/(BD$3-BD$4)*10))),1))</f>
        <v>x</v>
      </c>
      <c r="BE19" s="103" t="str">
        <f aca="false">IF(BD19="x","x",'Indicator Data'!O19/'Indicator Data'!$CA19)</f>
        <v>x</v>
      </c>
      <c r="BF19" s="106" t="str">
        <f aca="false">IF(BD19="x","x",ROUND(IF(BE19&gt;BF$3,10,IF(BE19&lt;BF$4,0,10-(BF$3-BE19)/(BF$3-BF$4)*10)),1))</f>
        <v>x</v>
      </c>
      <c r="BG19" s="102" t="str">
        <f aca="false">IF(AND(BD19="x",BF19="x"),"x",ROUND((10-GEOMEAN(((10-BD19)/10*9+1),((10-BF19)/10*9+1)))/9*10,1))</f>
        <v>x</v>
      </c>
      <c r="BH19" s="106" t="str">
        <f aca="false">IF('Indicator Data'!P19="No data","x",ROUND(IF('Indicator Data'!P19=0,0,IF(LOG('Indicator Data'!P19)&gt;BH$3,10,IF(LOG('Indicator Data'!P19)&lt;BH$4,0,10-(BH$3-LOG('Indicator Data'!P19))/(BH$3-BH$4)*10))),1))</f>
        <v>x</v>
      </c>
      <c r="BI19" s="103" t="str">
        <f aca="false">IF(BH19="x","x",'Indicator Data'!P19/'Indicator Data'!$CA19)</f>
        <v>x</v>
      </c>
      <c r="BJ19" s="106" t="str">
        <f aca="false">IF(BH19="x","x",ROUND(IF(BI19&gt;BJ$3,10,IF(BI19&lt;BJ$4,0,10-(BJ$3-BI19)/(BJ$3-BJ$4)*10)),1))</f>
        <v>x</v>
      </c>
      <c r="BK19" s="102" t="str">
        <f aca="false">IF(AND(BH19="x",BJ19="x"),"x",ROUND((10-GEOMEAN(((10-BH19)/10*9+1),((10-BJ19)/10*9+1)))/9*10,1))</f>
        <v>x</v>
      </c>
      <c r="BL19" s="104" t="str">
        <f aca="false">IF(AND(BC19="x",BG19="x",BK19="x",AY19="x"),"x",IF(AND(BC19="x",BG19="x",BK19="x"),AY19,ROUND((10-GEOMEAN(((10-AY19)/10*9+1),((10-BC19)/10*9+1),((10-BG19)/10*9+1),((10-BK19)/10*9+1)))/9*10,1)))</f>
        <v>x</v>
      </c>
      <c r="BM19" s="106" t="n">
        <f aca="false">ROUND(IF('Indicator Data'!Q19=0,0,IF(LOG('Indicator Data'!Q19)&gt;BM$3,10,IF(LOG('Indicator Data'!Q19)&lt;BM$4,0,10-(BM$3-LOG('Indicator Data'!Q19))/(BM$3-BM$4)*10))),1)</f>
        <v>0</v>
      </c>
      <c r="BN19" s="107" t="n">
        <f aca="false">'Indicator Data'!R19</f>
        <v>0</v>
      </c>
      <c r="BO19" s="106" t="n">
        <f aca="false">ROUND(IF(BN19&gt;BO$3,10,IF(BN19&lt;BO$4,0,10-(BO$3-BN19)/(BO$3-BO$4)*10)),1)</f>
        <v>0</v>
      </c>
      <c r="BP19" s="106" t="n">
        <f aca="false">ROUND((10-GEOMEAN(((10-BO19)/10*9+1),((10-BM19)/10*9+1)))/9*10,1)</f>
        <v>0</v>
      </c>
      <c r="BQ19" s="106" t="n">
        <f aca="false">ROUND(IF('Indicator Data'!S19=0,0,IF(LOG('Indicator Data'!S19)&gt;BQ$3,10,IF(LOG('Indicator Data'!S19)&lt;BQ$4,0,10-(BQ$3-LOG('Indicator Data'!S19))/(BQ$3-BQ$4)*10))),1)</f>
        <v>0</v>
      </c>
      <c r="BR19" s="107" t="n">
        <f aca="false">'Indicator Data'!T19</f>
        <v>0</v>
      </c>
      <c r="BS19" s="106" t="n">
        <f aca="false">ROUND(IF(BR19&gt;BS$3,10,IF(BR19&lt;BS$4,0,10-(BS$3-BR19)/(BS$3-BS$4)*10)),1)</f>
        <v>0</v>
      </c>
      <c r="BT19" s="106" t="n">
        <f aca="false">ROUND((10-GEOMEAN(((10-BS19)/10*9+1),((10-BQ19)/10*9+1)))/9*10,1)</f>
        <v>0</v>
      </c>
      <c r="BU19" s="102" t="n">
        <f aca="false">ROUND((10-GEOMEAN(((10-BT19)/10*9+1),((10-BP19)/10*9+1)))/9*10,1)</f>
        <v>0</v>
      </c>
      <c r="BV19" s="106" t="n">
        <f aca="false">ROUND(IF('Indicator Data'!U19=0,0,IF(LOG('Indicator Data'!U19)&gt;BV$3,10,IF(LOG('Indicator Data'!U19)&lt;BV$4,0,10-(BV$3-LOG('Indicator Data'!U19))/(BV$3-BV$4)*10))),1)</f>
        <v>6</v>
      </c>
      <c r="BW19" s="103" t="n">
        <f aca="false">'Indicator Data'!U19/'Indicator Data'!$CA19</f>
        <v>0.561662825677744</v>
      </c>
      <c r="BX19" s="106" t="n">
        <f aca="false">ROUND(IF(BW19&gt;BX$3,10,IF(BW19&lt;BX$4,0,10-(BX$3-BW19)/(BX$3-BX$4)*10)),1)</f>
        <v>6.2</v>
      </c>
      <c r="BY19" s="102" t="n">
        <f aca="false">ROUND((10-GEOMEAN(((10-BV19)/10*9+1),((10-BX19)/10*9+1)))/9*10,1)</f>
        <v>6.1</v>
      </c>
      <c r="BZ19" s="106" t="n">
        <f aca="false">ROUND(IF('Indicator Data'!V19=0,0,IF(LOG('Indicator Data'!V19)&gt;BZ$3,10,IF(LOG('Indicator Data'!V19)&lt;BZ$4,0,10-(BZ$3-LOG('Indicator Data'!V19))/(BZ$3-BZ$4)*10))),1)</f>
        <v>6.3</v>
      </c>
      <c r="CA19" s="103" t="n">
        <f aca="false">IF('Indicator Data'!V19/'Indicator Data'!$CA19&gt;1,1,'Indicator Data'!V19/'Indicator Data'!$CA19)</f>
        <v>0.897102490632092</v>
      </c>
      <c r="CB19" s="106" t="n">
        <f aca="false">ROUND(IF(CA19&gt;CB$3,10,IF(CA19&lt;CB$4,0,10-(CB$3-CA19)/(CB$3-CB$4)*10)),1)</f>
        <v>9</v>
      </c>
      <c r="CC19" s="102" t="n">
        <f aca="false">ROUND((10-GEOMEAN(((10-BZ19)/10*9+1),((10-CB19)/10*9+1)))/9*10,1)</f>
        <v>7.9</v>
      </c>
      <c r="CD19" s="106" t="n">
        <f aca="false">ROUND(IF('Indicator Data'!W19=0,0,IF(LOG('Indicator Data'!W19)&gt;CD$3,10,IF(LOG('Indicator Data'!W19)&lt;CD$4,0,10-(CD$3-LOG('Indicator Data'!W19))/(CD$3-CD$4)*10))),1)</f>
        <v>6.2</v>
      </c>
      <c r="CE19" s="103" t="n">
        <f aca="false">'Indicator Data'!W19/'Indicator Data'!$CA19</f>
        <v>0.820390208556902</v>
      </c>
      <c r="CF19" s="106" t="n">
        <f aca="false">ROUND(IF(CE19&gt;CF$3,10,IF(CE19&lt;CF$4,0,10-(CF$3-CE19)/(CF$3-CF$4)*10)),1)</f>
        <v>8.2</v>
      </c>
      <c r="CG19" s="102" t="n">
        <f aca="false">ROUND((10-GEOMEAN(((10-CD19)/10*9+1),((10-CF19)/10*9+1)))/9*10,1)</f>
        <v>7.3</v>
      </c>
      <c r="CH19" s="104" t="n">
        <f aca="false">ROUND((10-GEOMEAN(((10-CC19)/10*9+1),((10-BU19)/10*9+1),((10-BY19)/10*9+1),((10-CG19)/10*9+1)))/9*10,1)</f>
        <v>6</v>
      </c>
      <c r="CI19" s="106" t="n">
        <f aca="false">IF('Indicator Data'!BQ19="No data","x",ROUND(IF('Indicator Data'!BQ19&gt;CI$3,0,IF('Indicator Data'!BQ19&lt;CI$4,10,(CI$3-'Indicator Data'!BQ19)/(CI$3-CI$4)*10)),1))</f>
        <v>0.2</v>
      </c>
      <c r="CJ19" s="106" t="n">
        <f aca="false">IF('Indicator Data'!BR19="No data","x",ROUND(IF('Indicator Data'!BR19&gt;CJ$3,0,IF('Indicator Data'!BR19&lt;CJ$4,10,(CJ$3-'Indicator Data'!BR19)/(CJ$3-CJ$4)*10)),1))</f>
        <v>0.2</v>
      </c>
      <c r="CK19" s="106" t="n">
        <f aca="false">IF('Indicator Data'!AC19="No data","x",ROUND(IF('Indicator Data'!AC19&gt;CK$3,0,IF('Indicator Data'!AC19&lt;CK$4,10,(CK$3-'Indicator Data'!AC19)/(CK$3-CK$4)*10)),1))</f>
        <v>1.2</v>
      </c>
      <c r="CL19" s="102" t="n">
        <f aca="false">IF(AND(CJ19="x",CI19="x",CK19="x"),"x",ROUND(AVERAGE(CI19:CK19),1))</f>
        <v>0.5</v>
      </c>
      <c r="CM19" s="106" t="n">
        <f aca="false">IF('Indicator Data'!X19="No data","x",ROUND(IF(LOG('Indicator Data'!X19)&gt;CM$3,10,IF(LOG('Indicator Data'!X19)&lt;CM$4,0,10-(CM$3-LOG('Indicator Data'!X19))/(CM$3-CM$4)*10)),1))</f>
        <v>9.4</v>
      </c>
      <c r="CN19" s="106" t="n">
        <f aca="false">IF('Indicator Data'!Y19="No data","x",ROUND(IF('Indicator Data'!Y19&gt;CN$3,10,IF('Indicator Data'!Y19&lt;CN$4,0,10-(CN$3-'Indicator Data'!Y19)/(CN$3-CN$4)*10)),1))</f>
        <v>0.6</v>
      </c>
      <c r="CO19" s="106" t="n">
        <f aca="false">IF('Indicator Data'!Z19="No data","x",ROUND(IF('Indicator Data'!Z19&gt;CO$3,10,IF('Indicator Data'!Z19&lt;CO$4,0,10-(CO$3-'Indicator Data'!Z19)/(CO$3-CO$4)*10)),1))</f>
        <v>3.1</v>
      </c>
      <c r="CP19" s="106" t="str">
        <f aca="false">IF('Indicator Data'!AA19="No data","x",ROUND(IF('Indicator Data'!AA19&gt;CP$3,10,IF('Indicator Data'!AA19&lt;CP$4,0,10-(CP$3-'Indicator Data'!AA19)/(CP$3-CP$4)*10)),1))</f>
        <v>x</v>
      </c>
      <c r="CQ19" s="102" t="n">
        <f aca="false">ROUND(AVERAGE(CM19:CP19),1)</f>
        <v>4.4</v>
      </c>
      <c r="CR19" s="104" t="n">
        <f aca="false">ROUND(AVERAGE(CL19,CQ19,CQ19),1)</f>
        <v>3.1</v>
      </c>
      <c r="CS19" s="106" t="str">
        <f aca="false">IF('Indicator Data'!AF19="No data","x",ROUND(IF('Indicator Data'!AF19&gt;CS$3,10,IF('Indicator Data'!AF19&lt;CS$4,0,10-(CS$3-'Indicator Data'!AF19)/(CS$3-CS$4)*10)),1))</f>
        <v>x</v>
      </c>
      <c r="CT19" s="106" t="n">
        <f aca="false">IF('Indicator Data'!AG19="No data","x",ROUND(IF('Indicator Data'!AG19&gt;CT$3,10,IF('Indicator Data'!AG19&lt;CT$4,0,10-(CT$3-'Indicator Data'!AG19)/(CT$3-CT$4)*10)),1))</f>
        <v>0.2</v>
      </c>
      <c r="CU19" s="102" t="n">
        <f aca="false">ROUND(AVERAGE(CM19,CN19,CO19,CP19,CS19,CT19),1)</f>
        <v>3.3</v>
      </c>
      <c r="CV19" s="106" t="n">
        <f aca="false">IF('Indicator Data'!AB19="No data","x",ROUND(IF('Indicator Data'!AB19&gt;CV$3,10,IF('Indicator Data'!AB19&lt;CV$4,0,10-(CV$3-'Indicator Data'!AB19)/(CV$3-CV$4)*10)),1))</f>
        <v>0.3</v>
      </c>
      <c r="CW19" s="102" t="n">
        <f aca="false">IF(AND(CJ19="x",CI19="x",CK19="x"),"x",ROUND(AVERAGE(CI19:CK19,CV19),1))</f>
        <v>0.5</v>
      </c>
      <c r="CX19" s="103" t="n">
        <f aca="false">IF('Indicator Data'!AD19="No data","x",'Indicator Data'!AD19/'Indicator Data'!$BZ19)</f>
        <v>3.55619408996104E-005</v>
      </c>
      <c r="CY19" s="106" t="n">
        <f aca="false">IF(CX19="x","x",ROUND(IF(CX19&gt;CY$3,0,IF(CX19&lt;CY$4,10,(CY$3-CX19)/(CY$3-CY$4)*10)),1))</f>
        <v>9.6</v>
      </c>
      <c r="CZ19" s="106" t="n">
        <f aca="false">IF('Indicator Data'!AE19="No data","x",ROUND(IF('Indicator Data'!AE19&gt;CZ$3,0,IF('Indicator Data'!AE19&lt;CZ$4,10,(CZ$3-'Indicator Data'!AE19)/(CZ$3-CZ$4)*10)),1))</f>
        <v>2</v>
      </c>
      <c r="DA19" s="102" t="n">
        <f aca="false">IF(AND(CY19="x",CZ19="x"),"x",ROUND(AVERAGE(CY19:CZ19),1))</f>
        <v>5.8</v>
      </c>
      <c r="DB19" s="104" t="n">
        <f aca="false">ROUND(AVERAGE(CW19,DA19,CU19),1)</f>
        <v>3.2</v>
      </c>
      <c r="DC19" s="105" t="n">
        <f aca="false">IF(BL19="x",ROUND((10-GEOMEAN(((10-DB19)/10*9+1),((10-CH19)/10*9+1),((10-CR19)/10*9+1)))/9*10,1),ROUND((10-GEOMEAN(((10-BL19)/10*9+1),((10-DB19)/10*9+1),((10-CH19)/10*9+1),((10-CR19)/10*9+1)))/9*10,1))</f>
        <v>4.2</v>
      </c>
      <c r="DD19" s="108" t="n">
        <f aca="false">IF(ROUND(IF(AP19="x",(10-GEOMEAN(((10-AO19)/10*9+1),((10-DC19)/10*9+1),((10-AU19)/10*9+1),((10-AQ19)/10*9+1),((10-AR19)/10*9+1)))/9*10,(10-GEOMEAN(((10-AO19)/10*9+1),((10-DC19)/10*9+1),((10-AP19)/10*9+1),((10-AQ19)/10*9+1),((10-AR19)/10*9+1),((10-AU19)/10*9+1)))/9*10),1)=0,0.1,ROUND(IF(AP19="x",(10-GEOMEAN(((10-AO19)/10*9+1),((10-DC19)/10*9+1),((10-AU19)/10*9+1),((10-AQ19)/10*9+1),((10-AR19)/10*9+1)))/9*10,(10-GEOMEAN(((10-AO19)/10*9+1),((10-DC19)/10*9+1),((10-AP19)/10*9+1),((10-AQ19)/10*9+1),((10-AR19)/10*9+1),((10-AU19)/10*9+1)))/9*10),1))</f>
        <v>3.8</v>
      </c>
      <c r="DE19" s="105" t="n">
        <f aca="false">ROUND(IF('Indicator Data'!AH19=0,0,IF('Indicator Data'!AH19&gt;DE$3,10,IF('Indicator Data'!AH19&lt;DE$4,0,10-(DE$3-'Indicator Data'!AH19)/(DE$3-DE$4)*10))),1)</f>
        <v>0</v>
      </c>
      <c r="DF19" s="102" t="n">
        <f aca="false">'Indicator Data'!AI19</f>
        <v>0</v>
      </c>
      <c r="DG19" s="102" t="n">
        <f aca="false">'Indicator Data'!AJ19</f>
        <v>0</v>
      </c>
      <c r="DH19" s="105" t="n">
        <f aca="false">ROUND(IF(DF19=5,10,IF(DG19=5,9,IF(DF19=4,8,IF(DG19=4,7,0)))),1)</f>
        <v>0</v>
      </c>
      <c r="DI19" s="108" t="n">
        <f aca="false">ROUND(IF(DH19&gt;5,DH19,DE19/10*7),1)</f>
        <v>0</v>
      </c>
      <c r="DJ19" s="76"/>
      <c r="DK19" s="109"/>
    </row>
    <row r="20" customFormat="false" ht="14.5" hidden="false" customHeight="false" outlineLevel="0" collapsed="false">
      <c r="A20" s="98" t="str">
        <f aca="false">'Indicator Data'!A20</f>
        <v>Belarus</v>
      </c>
      <c r="B20" s="99" t="str">
        <f aca="false">'Indicator Data'!B20</f>
        <v>BLR</v>
      </c>
      <c r="C20" s="100" t="n">
        <f aca="false">ROUND(IF('Indicator Data'!C20=0,0.1,IF(LOG('Indicator Data'!C20)&gt;C$3,10,IF(LOG('Indicator Data'!C20)&lt;C$4,0,10-(C$3-LOG('Indicator Data'!C20))/(C$3-C$4)*10))),1)</f>
        <v>0.1</v>
      </c>
      <c r="D20" s="101" t="n">
        <f aca="false">ROUND(IF('Indicator Data'!D20=0,0.1,IF(LOG('Indicator Data'!D20)&gt;D$3,10,IF(LOG('Indicator Data'!D20)&lt;D$4,0,10-(D$3-LOG('Indicator Data'!D20))/(D$3-D$4)*10))),1)</f>
        <v>0.1</v>
      </c>
      <c r="E20" s="102" t="n">
        <f aca="false">ROUND((10-GEOMEAN(((10-C20)/10*9+1),((10-D20)/10*9+1)))/9*10,1)</f>
        <v>0.1</v>
      </c>
      <c r="F20" s="102" t="n">
        <f aca="false">IF('Indicator Data'!E20="No data",0.1,(ROUND(IF('Indicator Data'!E20=0,0,IF(LOG('Indicator Data'!E20)&gt;F$3,10,IF(LOG('Indicator Data'!E20)&lt;F$4,0,10-(F$3-LOG('Indicator Data'!E20))/(F$3-F$4)*10))),1)))</f>
        <v>7.1</v>
      </c>
      <c r="G20" s="102" t="n">
        <f aca="false">ROUND(IF('Indicator Data'!F20=0,0,IF(LOG('Indicator Data'!F20)&gt;G$3,10,IF(LOG('Indicator Data'!F20)&lt;G$4,0,10-(G$3-LOG('Indicator Data'!F20))/(G$3-G$4)*10))),1)</f>
        <v>0</v>
      </c>
      <c r="H20" s="101" t="n">
        <f aca="false">ROUND(IF('Indicator Data'!G20=0,0,IF(LOG('Indicator Data'!G20)&gt;H$3,10,IF(LOG('Indicator Data'!G20)&lt;H$4,0,10-(H$3-LOG('Indicator Data'!G20))/(H$3-H$4)*10))),1)</f>
        <v>0</v>
      </c>
      <c r="I20" s="101" t="n">
        <f aca="false">ROUND(IF('Indicator Data'!H20=0,0,IF(LOG('Indicator Data'!H20)&gt;I$3,10,IF(LOG('Indicator Data'!H20)&lt;I$4,0,10-(I$3-LOG('Indicator Data'!H20))/(I$3-I$4)*10))),1)</f>
        <v>0</v>
      </c>
      <c r="J20" s="101" t="n">
        <f aca="false">ROUND((10-GEOMEAN(((10-H20)/10*9+1),((10-I20)/10*9+1)))/9*10,1)</f>
        <v>0</v>
      </c>
      <c r="K20" s="101" t="n">
        <f aca="false">ROUND(IF('Indicator Data'!I20=0,0,IF(LOG('Indicator Data'!I20)&gt;K$3,10,IF(LOG('Indicator Data'!I20)&lt;K$4,0,10-(K$3-LOG('Indicator Data'!I20))/(K$3-K$4)*10))),1)</f>
        <v>0</v>
      </c>
      <c r="L20" s="102" t="n">
        <f aca="false">ROUND((10-GEOMEAN(((10-J20)/10*9+1),((10-K20)/10*9+1)))/9*10,1)</f>
        <v>0</v>
      </c>
      <c r="M20" s="102" t="n">
        <f aca="false">ROUND(IF('Indicator Data'!J20=0,0,IF(LOG('Indicator Data'!J20)&gt;M$3,10,IF(LOG('Indicator Data'!J20)&lt;M$4,0,10-(M$3-LOG('Indicator Data'!J20))/(M$3-M$4)*10))),1)</f>
        <v>0</v>
      </c>
      <c r="N20" s="103" t="n">
        <f aca="false">'Indicator Data'!C20/'Indicator Data'!$CA20</f>
        <v>0</v>
      </c>
      <c r="O20" s="103" t="n">
        <f aca="false">'Indicator Data'!D20/'Indicator Data'!$CA20</f>
        <v>0</v>
      </c>
      <c r="P20" s="103" t="n">
        <f aca="false">IF(F20=0.1,"x",'Indicator Data'!E20/'Indicator Data'!$CA20)</f>
        <v>0.00757131684799531</v>
      </c>
      <c r="Q20" s="103" t="n">
        <f aca="false">'Indicator Data'!F20/'Indicator Data'!$CA20</f>
        <v>0</v>
      </c>
      <c r="R20" s="103" t="n">
        <f aca="false">'Indicator Data'!G20/'Indicator Data'!$CA20</f>
        <v>0</v>
      </c>
      <c r="S20" s="103" t="n">
        <f aca="false">'Indicator Data'!H20/'Indicator Data'!$CA20</f>
        <v>0</v>
      </c>
      <c r="T20" s="103" t="n">
        <f aca="false">'Indicator Data'!I20/'Indicator Data'!$CA20</f>
        <v>0</v>
      </c>
      <c r="U20" s="103" t="n">
        <f aca="false">'Indicator Data'!J20/'Indicator Data'!$CA20</f>
        <v>0</v>
      </c>
      <c r="V20" s="101" t="n">
        <f aca="false">ROUND(IF(N20&gt;V$3,10,IF(N20&lt;V$4,0,10-(V$3-N20)/(V$3-V$4)*10)),1)</f>
        <v>0</v>
      </c>
      <c r="W20" s="101" t="n">
        <f aca="false">ROUND(IF(O20&gt;W$3,10,IF(O20&lt;W$4,0,10-(W$3-O20)/(W$3-W$4)*10)),1)</f>
        <v>0</v>
      </c>
      <c r="X20" s="102" t="n">
        <f aca="false">ROUND(((10-GEOMEAN(((10-V20)/10*9+1),((10-W20)/10*9+1)))/9*10),1)</f>
        <v>0</v>
      </c>
      <c r="Y20" s="102" t="n">
        <f aca="false">IF(P20="x",0.1,ROUND(IF(P20&gt;Y$3,10,IF(P20&lt;Y$4,0,10-(Y$3-P20)/(Y$3-Y$4)*10)),1))</f>
        <v>5</v>
      </c>
      <c r="Z20" s="102" t="n">
        <f aca="false">ROUND(IF(Q20=0,0,IF(LOG(Q20)&gt;Z$3,10,IF(LOG(Q20)&lt;=Z$4,0,10-(Z$3-LOG(Q20))/(Z$3-Z$4)*10))),1)</f>
        <v>0</v>
      </c>
      <c r="AA20" s="101" t="n">
        <f aca="false">ROUND(IF(R20&gt;AA$3,10,IF(R20&lt;AA$4,0,10-(AA$3-R20)/(AA$3-AA$4)*10)),1)</f>
        <v>0</v>
      </c>
      <c r="AB20" s="101" t="n">
        <f aca="false">ROUND(IF(S20&gt;AB$3,10,IF(S20&lt;AB$4,0,10-(AB$3-S20)/(AB$3-AB$4)*10)),1)</f>
        <v>0</v>
      </c>
      <c r="AC20" s="101" t="n">
        <f aca="false">ROUND(((10-GEOMEAN(((10-AA20)/10*9+1),((10-AB20)/10*9+1)))/9*10),1)</f>
        <v>0</v>
      </c>
      <c r="AD20" s="101" t="n">
        <f aca="false">ROUND(IF(T20=0,0,IF(T20&gt;AD$3,10,IF(T20&lt;=AD$4,0,10-(AD$3-T20)/(AD$3-AD$4)*10))),1)</f>
        <v>0</v>
      </c>
      <c r="AE20" s="102" t="n">
        <f aca="false">ROUND((10-GEOMEAN(((10-AC20)/10*9+1),((10-AD20)/10*9+1)))/9*10,1)</f>
        <v>0</v>
      </c>
      <c r="AF20" s="102" t="n">
        <f aca="false">ROUND(IF(U20&gt;AF$3,10,IF(U20&lt;AF$4,0,10-(AF$3-U20)/(AF$3-AF$4)*10)),1)</f>
        <v>0</v>
      </c>
      <c r="AG20" s="101" t="n">
        <f aca="false">ROUND(IF('Indicator Data'!K20=0,0,IF('Indicator Data'!K20&gt;AG$3,10,IF('Indicator Data'!K20&lt;AG$4,0,10-(AG$3-'Indicator Data'!K20)/(AG$3-AG$4)*10))),1)</f>
        <v>0</v>
      </c>
      <c r="AH20" s="104" t="n">
        <f aca="false">ROUND(AVERAGE(C20,V20),1)</f>
        <v>0.1</v>
      </c>
      <c r="AI20" s="104" t="n">
        <f aca="false">ROUND(AVERAGE(D20,W20),1)</f>
        <v>0.1</v>
      </c>
      <c r="AJ20" s="102" t="n">
        <f aca="false">ROUND(AVERAGE(AA20,H20),1)</f>
        <v>0</v>
      </c>
      <c r="AK20" s="102" t="n">
        <f aca="false">ROUND(AVERAGE(AB20,I20),1)</f>
        <v>0</v>
      </c>
      <c r="AL20" s="104" t="n">
        <f aca="false">ROUND((10-GEOMEAN(((10-AJ20)/10*9+1),((10-AK20)/10*9+1)))/9*10,1)</f>
        <v>0</v>
      </c>
      <c r="AM20" s="104" t="n">
        <f aca="false">ROUND(AVERAGE(AD20,K20),1)</f>
        <v>0</v>
      </c>
      <c r="AN20" s="102" t="n">
        <f aca="false">ROUND((10-GEOMEAN(((10-M20)/10*9+1),((10-AF20)/10*9+1)))/9*10,1)</f>
        <v>0</v>
      </c>
      <c r="AO20" s="105" t="n">
        <f aca="false">ROUND((10-GEOMEAN(((10-E20)/10*9+1),((10-X20)/10*9+1)))/9*10,1)</f>
        <v>0.1</v>
      </c>
      <c r="AP20" s="105" t="n">
        <f aca="false">IF(AND(Y20="x",F20="x"),"x",ROUND((10-GEOMEAN(((10-F20)/10*9+1),((10-Y20)/10*9+1)))/9*10,1))</f>
        <v>6.2</v>
      </c>
      <c r="AQ20" s="105" t="n">
        <f aca="false">ROUND((10-GEOMEAN(((10-G20)/10*9+1),((10-Z20)/10*9+1)))/9*10,1)</f>
        <v>0</v>
      </c>
      <c r="AR20" s="105" t="n">
        <f aca="false">ROUND((10-GEOMEAN(((10-L20)/10*9+1),((10-AE20)/10*9+1)))/9*10,1)</f>
        <v>0</v>
      </c>
      <c r="AS20" s="104" t="n">
        <f aca="false">ROUND(AVERAGE(AG20,AN20),1)</f>
        <v>0</v>
      </c>
      <c r="AT20" s="104" t="n">
        <f aca="false">IF('Indicator Data'!L20="No data","x",IF('Indicator Data'!CB20&lt;1000,"x",ROUND((IF('Indicator Data'!L20&gt;AT$3,10,IF('Indicator Data'!L20&lt;AT$4,0,10-(AT$3-'Indicator Data'!L20)/(AT$3-AT$4)*10))),1)))</f>
        <v>2.9</v>
      </c>
      <c r="AU20" s="105" t="n">
        <f aca="false">ROUND(AVERAGE(AS20,AT20),1)</f>
        <v>1.5</v>
      </c>
      <c r="AV20" s="106" t="n">
        <f aca="false">IF('Indicator Data'!M20="No data","x",ROUND(IF('Indicator Data'!M20=0,0,IF(LOG('Indicator Data'!M20)&gt;AV$3,10,IF(LOG('Indicator Data'!M20)&lt;AV$4,0,10-(AV$3-LOG('Indicator Data'!M20))/(AV$3-AV$4)*10))),1))</f>
        <v>6.9</v>
      </c>
      <c r="AW20" s="103" t="n">
        <f aca="false">IF(AV20="x","x",'Indicator Data'!M20/'Indicator Data'!$CA20)</f>
        <v>0.0698862831996366</v>
      </c>
      <c r="AX20" s="106" t="n">
        <f aca="false">IF(AV20="x","x",ROUND(IF(AW20&gt;AX$3,10,IF(AW20&lt;AX$4,0,10-(AX$3-AW20)/(AX$3-AX$4)*10)),1))</f>
        <v>0.8</v>
      </c>
      <c r="AY20" s="102" t="n">
        <f aca="false">IF(AND(AV20="x",AX20="x"),"x",ROUND((10-GEOMEAN(((10-AV20)/10*9+1),((10-AX20)/10*9+1)))/9*10,1))</f>
        <v>4.5</v>
      </c>
      <c r="AZ20" s="106" t="str">
        <f aca="false">IF('Indicator Data'!N20="No data","x",ROUND(IF('Indicator Data'!N20=0,0,IF(LOG('Indicator Data'!N20)&gt;AZ$3,10,IF(LOG('Indicator Data'!N20)&lt;AZ$4,0,10-(AZ$3-LOG('Indicator Data'!N20))/(AZ$3-AZ$4)*10))),1))</f>
        <v>x</v>
      </c>
      <c r="BA20" s="103" t="str">
        <f aca="false">IF(AZ20="x","x",'Indicator Data'!N20/'Indicator Data'!$CA20)</f>
        <v>x</v>
      </c>
      <c r="BB20" s="106" t="str">
        <f aca="false">IF(AZ20="x","x",ROUND(IF(BA20&gt;BB$3,10,IF(BA20&lt;BB$4,0,10-(BB$3-BA20)/(BB$3-BB$4)*10)),1))</f>
        <v>x</v>
      </c>
      <c r="BC20" s="102" t="str">
        <f aca="false">IF(AND(AZ20="x",BB20="x"),"x",ROUND((10-GEOMEAN(((10-AZ20)/10*9+1),((10-BB20)/10*9+1)))/9*10,1))</f>
        <v>x</v>
      </c>
      <c r="BD20" s="106" t="str">
        <f aca="false">IF('Indicator Data'!O20="No data","x",ROUND(IF('Indicator Data'!O20=0,0,IF(LOG('Indicator Data'!O20)&gt;BD$3,10,IF(LOG('Indicator Data'!O20)&lt;BD$4,0,10-(BD$3-LOG('Indicator Data'!O20))/(BD$3-BD$4)*10))),1))</f>
        <v>x</v>
      </c>
      <c r="BE20" s="103" t="str">
        <f aca="false">IF(BD20="x","x",'Indicator Data'!O20/'Indicator Data'!$CA20)</f>
        <v>x</v>
      </c>
      <c r="BF20" s="106" t="str">
        <f aca="false">IF(BD20="x","x",ROUND(IF(BE20&gt;BF$3,10,IF(BE20&lt;BF$4,0,10-(BF$3-BE20)/(BF$3-BF$4)*10)),1))</f>
        <v>x</v>
      </c>
      <c r="BG20" s="102" t="str">
        <f aca="false">IF(AND(BD20="x",BF20="x"),"x",ROUND((10-GEOMEAN(((10-BD20)/10*9+1),((10-BF20)/10*9+1)))/9*10,1))</f>
        <v>x</v>
      </c>
      <c r="BH20" s="106" t="str">
        <f aca="false">IF('Indicator Data'!P20="No data","x",ROUND(IF('Indicator Data'!P20=0,0,IF(LOG('Indicator Data'!P20)&gt;BH$3,10,IF(LOG('Indicator Data'!P20)&lt;BH$4,0,10-(BH$3-LOG('Indicator Data'!P20))/(BH$3-BH$4)*10))),1))</f>
        <v>x</v>
      </c>
      <c r="BI20" s="103" t="str">
        <f aca="false">IF(BH20="x","x",'Indicator Data'!P20/'Indicator Data'!$CA20)</f>
        <v>x</v>
      </c>
      <c r="BJ20" s="106" t="str">
        <f aca="false">IF(BH20="x","x",ROUND(IF(BI20&gt;BJ$3,10,IF(BI20&lt;BJ$4,0,10-(BJ$3-BI20)/(BJ$3-BJ$4)*10)),1))</f>
        <v>x</v>
      </c>
      <c r="BK20" s="102" t="str">
        <f aca="false">IF(AND(BH20="x",BJ20="x"),"x",ROUND((10-GEOMEAN(((10-BH20)/10*9+1),((10-BJ20)/10*9+1)))/9*10,1))</f>
        <v>x</v>
      </c>
      <c r="BL20" s="104" t="n">
        <f aca="false">IF(AND(BC20="x",BG20="x",BK20="x",AY20="x"),"x",IF(AND(BC20="x",BG20="x",BK20="x"),AY20,ROUND((10-GEOMEAN(((10-AY20)/10*9+1),((10-BC20)/10*9+1),((10-BG20)/10*9+1),((10-BK20)/10*9+1)))/9*10,1)))</f>
        <v>4.5</v>
      </c>
      <c r="BM20" s="106" t="n">
        <f aca="false">ROUND(IF('Indicator Data'!Q20=0,0,IF(LOG('Indicator Data'!Q20)&gt;BM$3,10,IF(LOG('Indicator Data'!Q20)&lt;BM$4,0,10-(BM$3-LOG('Indicator Data'!Q20))/(BM$3-BM$4)*10))),1)</f>
        <v>0</v>
      </c>
      <c r="BN20" s="107" t="n">
        <f aca="false">'Indicator Data'!R20</f>
        <v>0</v>
      </c>
      <c r="BO20" s="106" t="n">
        <f aca="false">ROUND(IF(BN20&gt;BO$3,10,IF(BN20&lt;BO$4,0,10-(BO$3-BN20)/(BO$3-BO$4)*10)),1)</f>
        <v>0</v>
      </c>
      <c r="BP20" s="106" t="n">
        <f aca="false">ROUND((10-GEOMEAN(((10-BO20)/10*9+1),((10-BM20)/10*9+1)))/9*10,1)</f>
        <v>0</v>
      </c>
      <c r="BQ20" s="106" t="n">
        <f aca="false">ROUND(IF('Indicator Data'!S20=0,0,IF(LOG('Indicator Data'!S20)&gt;BQ$3,10,IF(LOG('Indicator Data'!S20)&lt;BQ$4,0,10-(BQ$3-LOG('Indicator Data'!S20))/(BQ$3-BQ$4)*10))),1)</f>
        <v>0</v>
      </c>
      <c r="BR20" s="107" t="n">
        <f aca="false">'Indicator Data'!T20</f>
        <v>0</v>
      </c>
      <c r="BS20" s="106" t="n">
        <f aca="false">ROUND(IF(BR20&gt;BS$3,10,IF(BR20&lt;BS$4,0,10-(BS$3-BR20)/(BS$3-BS$4)*10)),1)</f>
        <v>0</v>
      </c>
      <c r="BT20" s="106" t="n">
        <f aca="false">ROUND((10-GEOMEAN(((10-BS20)/10*9+1),((10-BQ20)/10*9+1)))/9*10,1)</f>
        <v>0</v>
      </c>
      <c r="BU20" s="102" t="n">
        <f aca="false">ROUND((10-GEOMEAN(((10-BT20)/10*9+1),((10-BP20)/10*9+1)))/9*10,1)</f>
        <v>0</v>
      </c>
      <c r="BV20" s="106" t="n">
        <f aca="false">ROUND(IF('Indicator Data'!U20=0,0,IF(LOG('Indicator Data'!U20)&gt;BV$3,10,IF(LOG('Indicator Data'!U20)&lt;BV$4,0,10-(BV$3-LOG('Indicator Data'!U20))/(BV$3-BV$4)*10))),1)</f>
        <v>0</v>
      </c>
      <c r="BW20" s="103" t="n">
        <f aca="false">'Indicator Data'!U20/'Indicator Data'!$CA20</f>
        <v>0</v>
      </c>
      <c r="BX20" s="106" t="n">
        <f aca="false">ROUND(IF(BW20&gt;BX$3,10,IF(BW20&lt;BX$4,0,10-(BX$3-BW20)/(BX$3-BX$4)*10)),1)</f>
        <v>0</v>
      </c>
      <c r="BY20" s="102" t="n">
        <f aca="false">ROUND((10-GEOMEAN(((10-BV20)/10*9+1),((10-BX20)/10*9+1)))/9*10,1)</f>
        <v>0</v>
      </c>
      <c r="BZ20" s="106" t="n">
        <f aca="false">ROUND(IF('Indicator Data'!V20=0,0,IF(LOG('Indicator Data'!V20)&gt;BZ$3,10,IF(LOG('Indicator Data'!V20)&lt;BZ$4,0,10-(BZ$3-LOG('Indicator Data'!V20))/(BZ$3-BZ$4)*10))),1)</f>
        <v>0</v>
      </c>
      <c r="CA20" s="103" t="n">
        <f aca="false">IF('Indicator Data'!V20/'Indicator Data'!$CA20&gt;1,1,'Indicator Data'!V20/'Indicator Data'!$CA20)</f>
        <v>0</v>
      </c>
      <c r="CB20" s="106" t="n">
        <f aca="false">ROUND(IF(CA20&gt;CB$3,10,IF(CA20&lt;CB$4,0,10-(CB$3-CA20)/(CB$3-CB$4)*10)),1)</f>
        <v>0</v>
      </c>
      <c r="CC20" s="102" t="n">
        <f aca="false">ROUND((10-GEOMEAN(((10-BZ20)/10*9+1),((10-CB20)/10*9+1)))/9*10,1)</f>
        <v>0</v>
      </c>
      <c r="CD20" s="106" t="n">
        <f aca="false">ROUND(IF('Indicator Data'!W20=0,0,IF(LOG('Indicator Data'!W20)&gt;CD$3,10,IF(LOG('Indicator Data'!W20)&lt;CD$4,0,10-(CD$3-LOG('Indicator Data'!W20))/(CD$3-CD$4)*10))),1)</f>
        <v>0</v>
      </c>
      <c r="CE20" s="103" t="n">
        <f aca="false">'Indicator Data'!W20/'Indicator Data'!$CA20</f>
        <v>0</v>
      </c>
      <c r="CF20" s="106" t="n">
        <f aca="false">ROUND(IF(CE20&gt;CF$3,10,IF(CE20&lt;CF$4,0,10-(CF$3-CE20)/(CF$3-CF$4)*10)),1)</f>
        <v>0</v>
      </c>
      <c r="CG20" s="102" t="n">
        <f aca="false">ROUND((10-GEOMEAN(((10-CD20)/10*9+1),((10-CF20)/10*9+1)))/9*10,1)</f>
        <v>0</v>
      </c>
      <c r="CH20" s="104" t="n">
        <f aca="false">ROUND((10-GEOMEAN(((10-CC20)/10*9+1),((10-BU20)/10*9+1),((10-BY20)/10*9+1),((10-CG20)/10*9+1)))/9*10,1)</f>
        <v>0</v>
      </c>
      <c r="CI20" s="106" t="n">
        <f aca="false">IF('Indicator Data'!BQ20="No data","x",ROUND(IF('Indicator Data'!BQ20&gt;CI$3,0,IF('Indicator Data'!BQ20&lt;CI$4,10,(CI$3-'Indicator Data'!BQ20)/(CI$3-CI$4)*10)),1))</f>
        <v>0.2</v>
      </c>
      <c r="CJ20" s="106" t="n">
        <f aca="false">IF('Indicator Data'!BR20="No data","x",ROUND(IF('Indicator Data'!BR20&gt;CJ$3,0,IF('Indicator Data'!BR20&lt;CJ$4,10,(CJ$3-'Indicator Data'!BR20)/(CJ$3-CJ$4)*10)),1))</f>
        <v>0.6</v>
      </c>
      <c r="CK20" s="106" t="str">
        <f aca="false">IF('Indicator Data'!AC20="No data","x",ROUND(IF('Indicator Data'!AC20&gt;CK$3,0,IF('Indicator Data'!AC20&lt;CK$4,10,(CK$3-'Indicator Data'!AC20)/(CK$3-CK$4)*10)),1))</f>
        <v>x</v>
      </c>
      <c r="CL20" s="102" t="n">
        <f aca="false">IF(AND(CJ20="x",CI20="x",CK20="x"),"x",ROUND(AVERAGE(CI20:CK20),1))</f>
        <v>0.4</v>
      </c>
      <c r="CM20" s="106" t="n">
        <f aca="false">IF('Indicator Data'!X20="No data","x",ROUND(IF(LOG('Indicator Data'!X20)&gt;CM$3,10,IF(LOG('Indicator Data'!X20)&lt;CM$4,0,10-(CM$3-LOG('Indicator Data'!X20))/(CM$3-CM$4)*10)),1))</f>
        <v>5.5</v>
      </c>
      <c r="CN20" s="106" t="n">
        <f aca="false">IF('Indicator Data'!Y20="No data","x",ROUND(IF('Indicator Data'!Y20&gt;CN$3,10,IF('Indicator Data'!Y20&lt;CN$4,0,10-(CN$3-'Indicator Data'!Y20)/(CN$3-CN$4)*10)),1))</f>
        <v>0.2</v>
      </c>
      <c r="CO20" s="106" t="n">
        <f aca="false">IF('Indicator Data'!Z20="No data","x",ROUND(IF('Indicator Data'!Z20&gt;CO$3,10,IF('Indicator Data'!Z20&lt;CO$4,0,10-(CO$3-'Indicator Data'!Z20)/(CO$3-CO$4)*10)),1))</f>
        <v>8</v>
      </c>
      <c r="CP20" s="106" t="n">
        <f aca="false">IF('Indicator Data'!AA20="No data","x",ROUND(IF('Indicator Data'!AA20&gt;CP$3,10,IF('Indicator Data'!AA20&lt;CP$4,0,10-(CP$3-'Indicator Data'!AA20)/(CP$3-CP$4)*10)),1))</f>
        <v>1.2</v>
      </c>
      <c r="CQ20" s="102" t="n">
        <f aca="false">ROUND(AVERAGE(CM20:CP20),1)</f>
        <v>3.7</v>
      </c>
      <c r="CR20" s="104" t="n">
        <f aca="false">ROUND(AVERAGE(CL20,CQ20,CQ20),1)</f>
        <v>2.6</v>
      </c>
      <c r="CS20" s="106" t="n">
        <f aca="false">IF('Indicator Data'!AF20="No data","x",ROUND(IF('Indicator Data'!AF20&gt;CS$3,10,IF('Indicator Data'!AF20&lt;CS$4,0,10-(CS$3-'Indicator Data'!AF20)/(CS$3-CS$4)*10)),1))</f>
        <v>3.7</v>
      </c>
      <c r="CT20" s="106" t="n">
        <f aca="false">IF('Indicator Data'!AG20="No data","x",ROUND(IF('Indicator Data'!AG20&gt;CT$3,10,IF('Indicator Data'!AG20&lt;CT$4,0,10-(CT$3-'Indicator Data'!AG20)/(CT$3-CT$4)*10)),1))</f>
        <v>0.5</v>
      </c>
      <c r="CU20" s="102" t="n">
        <f aca="false">ROUND(AVERAGE(CM20,CN20,CO20,CP20,CS20,CT20),1)</f>
        <v>3.2</v>
      </c>
      <c r="CV20" s="106" t="n">
        <f aca="false">IF('Indicator Data'!AB20="No data","x",ROUND(IF('Indicator Data'!AB20&gt;CV$3,10,IF('Indicator Data'!AB20&lt;CV$4,0,10-(CV$3-'Indicator Data'!AB20)/(CV$3-CV$4)*10)),1))</f>
        <v>0</v>
      </c>
      <c r="CW20" s="102" t="n">
        <f aca="false">IF(AND(CJ20="x",CI20="x",CK20="x"),"x",ROUND(AVERAGE(CI20:CK20,CV20),1))</f>
        <v>0.3</v>
      </c>
      <c r="CX20" s="103" t="str">
        <f aca="false">IF('Indicator Data'!AD20="No data","x",'Indicator Data'!AD20/'Indicator Data'!$BZ20)</f>
        <v>x</v>
      </c>
      <c r="CY20" s="106" t="str">
        <f aca="false">IF(CX20="x","x",ROUND(IF(CX20&gt;CY$3,0,IF(CX20&lt;CY$4,10,(CY$3-CX20)/(CY$3-CY$4)*10)),1))</f>
        <v>x</v>
      </c>
      <c r="CZ20" s="106" t="n">
        <f aca="false">IF('Indicator Data'!AE20="No data","x",ROUND(IF('Indicator Data'!AE20&gt;CZ$3,0,IF('Indicator Data'!AE20&lt;CZ$4,10,(CZ$3-'Indicator Data'!AE20)/(CZ$3-CZ$4)*10)),1))</f>
        <v>0</v>
      </c>
      <c r="DA20" s="102" t="n">
        <f aca="false">IF(AND(CY20="x",CZ20="x"),"x",ROUND(AVERAGE(CY20:CZ20),1))</f>
        <v>0</v>
      </c>
      <c r="DB20" s="104" t="n">
        <f aca="false">ROUND(AVERAGE(CW20,DA20,CU20),1)</f>
        <v>1.2</v>
      </c>
      <c r="DC20" s="105" t="n">
        <f aca="false">IF(BL20="x",ROUND((10-GEOMEAN(((10-DB20)/10*9+1),((10-CH20)/10*9+1),((10-CR20)/10*9+1)))/9*10,1),ROUND((10-GEOMEAN(((10-BL20)/10*9+1),((10-DB20)/10*9+1),((10-CH20)/10*9+1),((10-CR20)/10*9+1)))/9*10,1))</f>
        <v>2.2</v>
      </c>
      <c r="DD20" s="108" t="n">
        <f aca="false">IF(ROUND(IF(AP20="x",(10-GEOMEAN(((10-AO20)/10*9+1),((10-DC20)/10*9+1),((10-AU20)/10*9+1),((10-AQ20)/10*9+1),((10-AR20)/10*9+1)))/9*10,(10-GEOMEAN(((10-AO20)/10*9+1),((10-DC20)/10*9+1),((10-AP20)/10*9+1),((10-AQ20)/10*9+1),((10-AR20)/10*9+1),((10-AU20)/10*9+1)))/9*10),1)=0,0.1,ROUND(IF(AP20="x",(10-GEOMEAN(((10-AO20)/10*9+1),((10-DC20)/10*9+1),((10-AU20)/10*9+1),((10-AQ20)/10*9+1),((10-AR20)/10*9+1)))/9*10,(10-GEOMEAN(((10-AO20)/10*9+1),((10-DC20)/10*9+1),((10-AP20)/10*9+1),((10-AQ20)/10*9+1),((10-AR20)/10*9+1),((10-AU20)/10*9+1)))/9*10),1))</f>
        <v>2</v>
      </c>
      <c r="DE20" s="105" t="n">
        <f aca="false">ROUND(IF('Indicator Data'!AH20=0,0,IF('Indicator Data'!AH20&gt;DE$3,10,IF('Indicator Data'!AH20&lt;DE$4,0,10-(DE$3-'Indicator Data'!AH20)/(DE$3-DE$4)*10))),1)</f>
        <v>0.1</v>
      </c>
      <c r="DF20" s="102" t="n">
        <f aca="false">'Indicator Data'!AI20</f>
        <v>0</v>
      </c>
      <c r="DG20" s="102" t="n">
        <f aca="false">'Indicator Data'!AJ20</f>
        <v>0</v>
      </c>
      <c r="DH20" s="105" t="n">
        <f aca="false">ROUND(IF(DF20=5,10,IF(DG20=5,9,IF(DF20=4,8,IF(DG20=4,7,0)))),1)</f>
        <v>0</v>
      </c>
      <c r="DI20" s="108" t="n">
        <f aca="false">ROUND(IF(DH20&gt;5,DH20,DE20/10*7),1)</f>
        <v>0.1</v>
      </c>
      <c r="DJ20" s="76"/>
      <c r="DK20" s="109"/>
    </row>
    <row r="21" customFormat="false" ht="14.5" hidden="false" customHeight="false" outlineLevel="0" collapsed="false">
      <c r="A21" s="98" t="str">
        <f aca="false">'Indicator Data'!A21</f>
        <v>Belgium</v>
      </c>
      <c r="B21" s="99" t="str">
        <f aca="false">'Indicator Data'!B21</f>
        <v>BEL</v>
      </c>
      <c r="C21" s="100" t="n">
        <f aca="false">ROUND(IF('Indicator Data'!C21=0,0.1,IF(LOG('Indicator Data'!C21)&gt;C$3,10,IF(LOG('Indicator Data'!C21)&lt;C$4,0,10-(C$3-LOG('Indicator Data'!C21))/(C$3-C$4)*10))),1)</f>
        <v>7.3</v>
      </c>
      <c r="D21" s="101" t="n">
        <f aca="false">ROUND(IF('Indicator Data'!D21=0,0.1,IF(LOG('Indicator Data'!D21)&gt;D$3,10,IF(LOG('Indicator Data'!D21)&lt;D$4,0,10-(D$3-LOG('Indicator Data'!D21))/(D$3-D$4)*10))),1)</f>
        <v>0.1</v>
      </c>
      <c r="E21" s="102" t="n">
        <f aca="false">ROUND((10-GEOMEAN(((10-C21)/10*9+1),((10-D21)/10*9+1)))/9*10,1)</f>
        <v>4.6</v>
      </c>
      <c r="F21" s="102" t="n">
        <f aca="false">IF('Indicator Data'!E21="No data",0.1,(ROUND(IF('Indicator Data'!E21=0,0,IF(LOG('Indicator Data'!E21)&gt;F$3,10,IF(LOG('Indicator Data'!E21)&lt;F$4,0,10-(F$3-LOG('Indicator Data'!E21))/(F$3-F$4)*10))),1)))</f>
        <v>5.9</v>
      </c>
      <c r="G21" s="102" t="n">
        <f aca="false">ROUND(IF('Indicator Data'!F21=0,0,IF(LOG('Indicator Data'!F21)&gt;G$3,10,IF(LOG('Indicator Data'!F21)&lt;G$4,0,10-(G$3-LOG('Indicator Data'!F21))/(G$3-G$4)*10))),1)</f>
        <v>0</v>
      </c>
      <c r="H21" s="101" t="n">
        <f aca="false">ROUND(IF('Indicator Data'!G21=0,0,IF(LOG('Indicator Data'!G21)&gt;H$3,10,IF(LOG('Indicator Data'!G21)&lt;H$4,0,10-(H$3-LOG('Indicator Data'!G21))/(H$3-H$4)*10))),1)</f>
        <v>0</v>
      </c>
      <c r="I21" s="101" t="n">
        <f aca="false">ROUND(IF('Indicator Data'!H21=0,0,IF(LOG('Indicator Data'!H21)&gt;I$3,10,IF(LOG('Indicator Data'!H21)&lt;I$4,0,10-(I$3-LOG('Indicator Data'!H21))/(I$3-I$4)*10))),1)</f>
        <v>0</v>
      </c>
      <c r="J21" s="101" t="n">
        <f aca="false">ROUND((10-GEOMEAN(((10-H21)/10*9+1),((10-I21)/10*9+1)))/9*10,1)</f>
        <v>0</v>
      </c>
      <c r="K21" s="101" t="n">
        <f aca="false">ROUND(IF('Indicator Data'!I21=0,0,IF(LOG('Indicator Data'!I21)&gt;K$3,10,IF(LOG('Indicator Data'!I21)&lt;K$4,0,10-(K$3-LOG('Indicator Data'!I21))/(K$3-K$4)*10))),1)</f>
        <v>0</v>
      </c>
      <c r="L21" s="102" t="n">
        <f aca="false">ROUND((10-GEOMEAN(((10-J21)/10*9+1),((10-K21)/10*9+1)))/9*10,1)</f>
        <v>0</v>
      </c>
      <c r="M21" s="102" t="n">
        <f aca="false">ROUND(IF('Indicator Data'!J21=0,0,IF(LOG('Indicator Data'!J21)&gt;M$3,10,IF(LOG('Indicator Data'!J21)&lt;M$4,0,10-(M$3-LOG('Indicator Data'!J21))/(M$3-M$4)*10))),1)</f>
        <v>0</v>
      </c>
      <c r="N21" s="103" t="n">
        <f aca="false">'Indicator Data'!C21/'Indicator Data'!$CA21</f>
        <v>0.000706129757168809</v>
      </c>
      <c r="O21" s="103" t="n">
        <f aca="false">'Indicator Data'!D21/'Indicator Data'!$CA21</f>
        <v>0</v>
      </c>
      <c r="P21" s="103" t="n">
        <f aca="false">IF(F21=0.1,"x",'Indicator Data'!E21/'Indicator Data'!$CA21)</f>
        <v>0.00194030830526686</v>
      </c>
      <c r="Q21" s="103" t="n">
        <f aca="false">'Indicator Data'!F21/'Indicator Data'!$CA21</f>
        <v>0</v>
      </c>
      <c r="R21" s="103" t="n">
        <f aca="false">'Indicator Data'!G21/'Indicator Data'!$CA21</f>
        <v>0</v>
      </c>
      <c r="S21" s="103" t="n">
        <f aca="false">'Indicator Data'!H21/'Indicator Data'!$CA21</f>
        <v>0</v>
      </c>
      <c r="T21" s="103" t="n">
        <f aca="false">'Indicator Data'!I21/'Indicator Data'!$CA21</f>
        <v>0</v>
      </c>
      <c r="U21" s="103" t="n">
        <f aca="false">'Indicator Data'!J21/'Indicator Data'!$CA21</f>
        <v>0</v>
      </c>
      <c r="V21" s="101" t="n">
        <f aca="false">ROUND(IF(N21&gt;V$3,10,IF(N21&lt;V$4,0,10-(V$3-N21)/(V$3-V$4)*10)),1)</f>
        <v>3.5</v>
      </c>
      <c r="W21" s="101" t="n">
        <f aca="false">ROUND(IF(O21&gt;W$3,10,IF(O21&lt;W$4,0,10-(W$3-O21)/(W$3-W$4)*10)),1)</f>
        <v>0</v>
      </c>
      <c r="X21" s="102" t="n">
        <f aca="false">ROUND(((10-GEOMEAN(((10-V21)/10*9+1),((10-W21)/10*9+1)))/9*10),1)</f>
        <v>1.9</v>
      </c>
      <c r="Y21" s="102" t="n">
        <f aca="false">IF(P21="x",0.1,ROUND(IF(P21&gt;Y$3,10,IF(P21&lt;Y$4,0,10-(Y$3-P21)/(Y$3-Y$4)*10)),1))</f>
        <v>1.3</v>
      </c>
      <c r="Z21" s="102" t="n">
        <f aca="false">ROUND(IF(Q21=0,0,IF(LOG(Q21)&gt;Z$3,10,IF(LOG(Q21)&lt;=Z$4,0,10-(Z$3-LOG(Q21))/(Z$3-Z$4)*10))),1)</f>
        <v>0</v>
      </c>
      <c r="AA21" s="101" t="n">
        <f aca="false">ROUND(IF(R21&gt;AA$3,10,IF(R21&lt;AA$4,0,10-(AA$3-R21)/(AA$3-AA$4)*10)),1)</f>
        <v>0</v>
      </c>
      <c r="AB21" s="101" t="n">
        <f aca="false">ROUND(IF(S21&gt;AB$3,10,IF(S21&lt;AB$4,0,10-(AB$3-S21)/(AB$3-AB$4)*10)),1)</f>
        <v>0</v>
      </c>
      <c r="AC21" s="101" t="n">
        <f aca="false">ROUND(((10-GEOMEAN(((10-AA21)/10*9+1),((10-AB21)/10*9+1)))/9*10),1)</f>
        <v>0</v>
      </c>
      <c r="AD21" s="101" t="n">
        <f aca="false">ROUND(IF(T21=0,0,IF(T21&gt;AD$3,10,IF(T21&lt;=AD$4,0,10-(AD$3-T21)/(AD$3-AD$4)*10))),1)</f>
        <v>0</v>
      </c>
      <c r="AE21" s="102" t="n">
        <f aca="false">ROUND((10-GEOMEAN(((10-AC21)/10*9+1),((10-AD21)/10*9+1)))/9*10,1)</f>
        <v>0</v>
      </c>
      <c r="AF21" s="102" t="n">
        <f aca="false">ROUND(IF(U21&gt;AF$3,10,IF(U21&lt;AF$4,0,10-(AF$3-U21)/(AF$3-AF$4)*10)),1)</f>
        <v>0</v>
      </c>
      <c r="AG21" s="101" t="n">
        <f aca="false">ROUND(IF('Indicator Data'!K21=0,0,IF('Indicator Data'!K21&gt;AG$3,10,IF('Indicator Data'!K21&lt;AG$4,0,10-(AG$3-'Indicator Data'!K21)/(AG$3-AG$4)*10))),1)</f>
        <v>0</v>
      </c>
      <c r="AH21" s="104" t="n">
        <f aca="false">ROUND(AVERAGE(C21,V21),1)</f>
        <v>5.4</v>
      </c>
      <c r="AI21" s="104" t="n">
        <f aca="false">ROUND(AVERAGE(D21,W21),1)</f>
        <v>0.1</v>
      </c>
      <c r="AJ21" s="102" t="n">
        <f aca="false">ROUND(AVERAGE(AA21,H21),1)</f>
        <v>0</v>
      </c>
      <c r="AK21" s="102" t="n">
        <f aca="false">ROUND(AVERAGE(AB21,I21),1)</f>
        <v>0</v>
      </c>
      <c r="AL21" s="104" t="n">
        <f aca="false">ROUND((10-GEOMEAN(((10-AJ21)/10*9+1),((10-AK21)/10*9+1)))/9*10,1)</f>
        <v>0</v>
      </c>
      <c r="AM21" s="104" t="n">
        <f aca="false">ROUND(AVERAGE(AD21,K21),1)</f>
        <v>0</v>
      </c>
      <c r="AN21" s="102" t="n">
        <f aca="false">ROUND((10-GEOMEAN(((10-M21)/10*9+1),((10-AF21)/10*9+1)))/9*10,1)</f>
        <v>0</v>
      </c>
      <c r="AO21" s="105" t="n">
        <f aca="false">ROUND((10-GEOMEAN(((10-E21)/10*9+1),((10-X21)/10*9+1)))/9*10,1)</f>
        <v>3.4</v>
      </c>
      <c r="AP21" s="105" t="n">
        <f aca="false">IF(AND(Y21="x",F21="x"),"x",ROUND((10-GEOMEAN(((10-F21)/10*9+1),((10-Y21)/10*9+1)))/9*10,1))</f>
        <v>4</v>
      </c>
      <c r="AQ21" s="105" t="n">
        <f aca="false">ROUND((10-GEOMEAN(((10-G21)/10*9+1),((10-Z21)/10*9+1)))/9*10,1)</f>
        <v>0</v>
      </c>
      <c r="AR21" s="105" t="n">
        <f aca="false">ROUND((10-GEOMEAN(((10-L21)/10*9+1),((10-AE21)/10*9+1)))/9*10,1)</f>
        <v>0</v>
      </c>
      <c r="AS21" s="104" t="n">
        <f aca="false">ROUND(AVERAGE(AG21,AN21),1)</f>
        <v>0</v>
      </c>
      <c r="AT21" s="104" t="n">
        <f aca="false">IF('Indicator Data'!L21="No data","x",IF('Indicator Data'!CB21&lt;1000,"x",ROUND((IF('Indicator Data'!L21&gt;AT$3,10,IF('Indicator Data'!L21&lt;AT$4,0,10-(AT$3-'Indicator Data'!L21)/(AT$3-AT$4)*10))),1)))</f>
        <v>1.9</v>
      </c>
      <c r="AU21" s="105" t="n">
        <f aca="false">ROUND(AVERAGE(AS21,AT21),1)</f>
        <v>1</v>
      </c>
      <c r="AV21" s="106" t="n">
        <f aca="false">IF('Indicator Data'!M21="No data","x",ROUND(IF('Indicator Data'!M21=0,0,IF(LOG('Indicator Data'!M21)&gt;AV$3,10,IF(LOG('Indicator Data'!M21)&lt;AV$4,0,10-(AV$3-LOG('Indicator Data'!M21))/(AV$3-AV$4)*10))),1))</f>
        <v>0</v>
      </c>
      <c r="AW21" s="103" t="n">
        <f aca="false">IF(AV21="x","x",'Indicator Data'!M21/'Indicator Data'!$CA21)</f>
        <v>0</v>
      </c>
      <c r="AX21" s="106" t="n">
        <f aca="false">IF(AV21="x","x",ROUND(IF(AW21&gt;AX$3,10,IF(AW21&lt;AX$4,0,10-(AX$3-AW21)/(AX$3-AX$4)*10)),1))</f>
        <v>0</v>
      </c>
      <c r="AY21" s="102" t="n">
        <f aca="false">IF(AND(AV21="x",AX21="x"),"x",ROUND((10-GEOMEAN(((10-AV21)/10*9+1),((10-AX21)/10*9+1)))/9*10,1))</f>
        <v>0</v>
      </c>
      <c r="AZ21" s="106" t="str">
        <f aca="false">IF('Indicator Data'!N21="No data","x",ROUND(IF('Indicator Data'!N21=0,0,IF(LOG('Indicator Data'!N21)&gt;AZ$3,10,IF(LOG('Indicator Data'!N21)&lt;AZ$4,0,10-(AZ$3-LOG('Indicator Data'!N21))/(AZ$3-AZ$4)*10))),1))</f>
        <v>x</v>
      </c>
      <c r="BA21" s="103" t="str">
        <f aca="false">IF(AZ21="x","x",'Indicator Data'!N21/'Indicator Data'!$CA21)</f>
        <v>x</v>
      </c>
      <c r="BB21" s="106" t="str">
        <f aca="false">IF(AZ21="x","x",ROUND(IF(BA21&gt;BB$3,10,IF(BA21&lt;BB$4,0,10-(BB$3-BA21)/(BB$3-BB$4)*10)),1))</f>
        <v>x</v>
      </c>
      <c r="BC21" s="102" t="str">
        <f aca="false">IF(AND(AZ21="x",BB21="x"),"x",ROUND((10-GEOMEAN(((10-AZ21)/10*9+1),((10-BB21)/10*9+1)))/9*10,1))</f>
        <v>x</v>
      </c>
      <c r="BD21" s="106" t="str">
        <f aca="false">IF('Indicator Data'!O21="No data","x",ROUND(IF('Indicator Data'!O21=0,0,IF(LOG('Indicator Data'!O21)&gt;BD$3,10,IF(LOG('Indicator Data'!O21)&lt;BD$4,0,10-(BD$3-LOG('Indicator Data'!O21))/(BD$3-BD$4)*10))),1))</f>
        <v>x</v>
      </c>
      <c r="BE21" s="103" t="str">
        <f aca="false">IF(BD21="x","x",'Indicator Data'!O21/'Indicator Data'!$CA21)</f>
        <v>x</v>
      </c>
      <c r="BF21" s="106" t="str">
        <f aca="false">IF(BD21="x","x",ROUND(IF(BE21&gt;BF$3,10,IF(BE21&lt;BF$4,0,10-(BF$3-BE21)/(BF$3-BF$4)*10)),1))</f>
        <v>x</v>
      </c>
      <c r="BG21" s="102" t="str">
        <f aca="false">IF(AND(BD21="x",BF21="x"),"x",ROUND((10-GEOMEAN(((10-BD21)/10*9+1),((10-BF21)/10*9+1)))/9*10,1))</f>
        <v>x</v>
      </c>
      <c r="BH21" s="106" t="str">
        <f aca="false">IF('Indicator Data'!P21="No data","x",ROUND(IF('Indicator Data'!P21=0,0,IF(LOG('Indicator Data'!P21)&gt;BH$3,10,IF(LOG('Indicator Data'!P21)&lt;BH$4,0,10-(BH$3-LOG('Indicator Data'!P21))/(BH$3-BH$4)*10))),1))</f>
        <v>x</v>
      </c>
      <c r="BI21" s="103" t="str">
        <f aca="false">IF(BH21="x","x",'Indicator Data'!P21/'Indicator Data'!$CA21)</f>
        <v>x</v>
      </c>
      <c r="BJ21" s="106" t="str">
        <f aca="false">IF(BH21="x","x",ROUND(IF(BI21&gt;BJ$3,10,IF(BI21&lt;BJ$4,0,10-(BJ$3-BI21)/(BJ$3-BJ$4)*10)),1))</f>
        <v>x</v>
      </c>
      <c r="BK21" s="102" t="str">
        <f aca="false">IF(AND(BH21="x",BJ21="x"),"x",ROUND((10-GEOMEAN(((10-BH21)/10*9+1),((10-BJ21)/10*9+1)))/9*10,1))</f>
        <v>x</v>
      </c>
      <c r="BL21" s="104" t="n">
        <f aca="false">IF(AND(BC21="x",BG21="x",BK21="x",AY21="x"),"x",IF(AND(BC21="x",BG21="x",BK21="x"),AY21,ROUND((10-GEOMEAN(((10-AY21)/10*9+1),((10-BC21)/10*9+1),((10-BG21)/10*9+1),((10-BK21)/10*9+1)))/9*10,1)))</f>
        <v>0</v>
      </c>
      <c r="BM21" s="106" t="n">
        <f aca="false">ROUND(IF('Indicator Data'!Q21=0,0,IF(LOG('Indicator Data'!Q21)&gt;BM$3,10,IF(LOG('Indicator Data'!Q21)&lt;BM$4,0,10-(BM$3-LOG('Indicator Data'!Q21))/(BM$3-BM$4)*10))),1)</f>
        <v>0</v>
      </c>
      <c r="BN21" s="107" t="n">
        <f aca="false">'Indicator Data'!R21</f>
        <v>0</v>
      </c>
      <c r="BO21" s="106" t="n">
        <f aca="false">ROUND(IF(BN21&gt;BO$3,10,IF(BN21&lt;BO$4,0,10-(BO$3-BN21)/(BO$3-BO$4)*10)),1)</f>
        <v>0</v>
      </c>
      <c r="BP21" s="106" t="n">
        <f aca="false">ROUND((10-GEOMEAN(((10-BO21)/10*9+1),((10-BM21)/10*9+1)))/9*10,1)</f>
        <v>0</v>
      </c>
      <c r="BQ21" s="106" t="n">
        <f aca="false">ROUND(IF('Indicator Data'!S21=0,0,IF(LOG('Indicator Data'!S21)&gt;BQ$3,10,IF(LOG('Indicator Data'!S21)&lt;BQ$4,0,10-(BQ$3-LOG('Indicator Data'!S21))/(BQ$3-BQ$4)*10))),1)</f>
        <v>0</v>
      </c>
      <c r="BR21" s="107" t="n">
        <f aca="false">'Indicator Data'!T21</f>
        <v>0</v>
      </c>
      <c r="BS21" s="106" t="n">
        <f aca="false">ROUND(IF(BR21&gt;BS$3,10,IF(BR21&lt;BS$4,0,10-(BS$3-BR21)/(BS$3-BS$4)*10)),1)</f>
        <v>0</v>
      </c>
      <c r="BT21" s="106" t="n">
        <f aca="false">ROUND((10-GEOMEAN(((10-BS21)/10*9+1),((10-BQ21)/10*9+1)))/9*10,1)</f>
        <v>0</v>
      </c>
      <c r="BU21" s="102" t="n">
        <f aca="false">ROUND((10-GEOMEAN(((10-BT21)/10*9+1),((10-BP21)/10*9+1)))/9*10,1)</f>
        <v>0</v>
      </c>
      <c r="BV21" s="106" t="n">
        <f aca="false">ROUND(IF('Indicator Data'!U21=0,0,IF(LOG('Indicator Data'!U21)&gt;BV$3,10,IF(LOG('Indicator Data'!U21)&lt;BV$4,0,10-(BV$3-LOG('Indicator Data'!U21))/(BV$3-BV$4)*10))),1)</f>
        <v>0</v>
      </c>
      <c r="BW21" s="103" t="n">
        <f aca="false">'Indicator Data'!U21/'Indicator Data'!$CA21</f>
        <v>0</v>
      </c>
      <c r="BX21" s="106" t="n">
        <f aca="false">ROUND(IF(BW21&gt;BX$3,10,IF(BW21&lt;BX$4,0,10-(BX$3-BW21)/(BX$3-BX$4)*10)),1)</f>
        <v>0</v>
      </c>
      <c r="BY21" s="102" t="n">
        <f aca="false">ROUND((10-GEOMEAN(((10-BV21)/10*9+1),((10-BX21)/10*9+1)))/9*10,1)</f>
        <v>0</v>
      </c>
      <c r="BZ21" s="106" t="n">
        <f aca="false">ROUND(IF('Indicator Data'!V21=0,0,IF(LOG('Indicator Data'!V21)&gt;BZ$3,10,IF(LOG('Indicator Data'!V21)&lt;BZ$4,0,10-(BZ$3-LOG('Indicator Data'!V21))/(BZ$3-BZ$4)*10))),1)</f>
        <v>0</v>
      </c>
      <c r="CA21" s="103" t="n">
        <f aca="false">IF('Indicator Data'!V21/'Indicator Data'!$CA21&gt;1,1,'Indicator Data'!V21/'Indicator Data'!$CA21)</f>
        <v>0</v>
      </c>
      <c r="CB21" s="106" t="n">
        <f aca="false">ROUND(IF(CA21&gt;CB$3,10,IF(CA21&lt;CB$4,0,10-(CB$3-CA21)/(CB$3-CB$4)*10)),1)</f>
        <v>0</v>
      </c>
      <c r="CC21" s="102" t="n">
        <f aca="false">ROUND((10-GEOMEAN(((10-BZ21)/10*9+1),((10-CB21)/10*9+1)))/9*10,1)</f>
        <v>0</v>
      </c>
      <c r="CD21" s="106" t="n">
        <f aca="false">ROUND(IF('Indicator Data'!W21=0,0,IF(LOG('Indicator Data'!W21)&gt;CD$3,10,IF(LOG('Indicator Data'!W21)&lt;CD$4,0,10-(CD$3-LOG('Indicator Data'!W21))/(CD$3-CD$4)*10))),1)</f>
        <v>0</v>
      </c>
      <c r="CE21" s="103" t="n">
        <f aca="false">'Indicator Data'!W21/'Indicator Data'!$CA21</f>
        <v>0</v>
      </c>
      <c r="CF21" s="106" t="n">
        <f aca="false">ROUND(IF(CE21&gt;CF$3,10,IF(CE21&lt;CF$4,0,10-(CF$3-CE21)/(CF$3-CF$4)*10)),1)</f>
        <v>0</v>
      </c>
      <c r="CG21" s="102" t="n">
        <f aca="false">ROUND((10-GEOMEAN(((10-CD21)/10*9+1),((10-CF21)/10*9+1)))/9*10,1)</f>
        <v>0</v>
      </c>
      <c r="CH21" s="104" t="n">
        <f aca="false">ROUND((10-GEOMEAN(((10-CC21)/10*9+1),((10-BU21)/10*9+1),((10-BY21)/10*9+1),((10-CG21)/10*9+1)))/9*10,1)</f>
        <v>0</v>
      </c>
      <c r="CI21" s="106" t="n">
        <f aca="false">IF('Indicator Data'!BQ21="No data","x",ROUND(IF('Indicator Data'!BQ21&gt;CI$3,0,IF('Indicator Data'!BQ21&lt;CI$4,10,(CI$3-'Indicator Data'!BQ21)/(CI$3-CI$4)*10)),1))</f>
        <v>0.1</v>
      </c>
      <c r="CJ21" s="106" t="n">
        <f aca="false">IF('Indicator Data'!BR21="No data","x",ROUND(IF('Indicator Data'!BR21&gt;CJ$3,0,IF('Indicator Data'!BR21&lt;CJ$4,10,(CJ$3-'Indicator Data'!BR21)/(CJ$3-CJ$4)*10)),1))</f>
        <v>0</v>
      </c>
      <c r="CK21" s="106" t="str">
        <f aca="false">IF('Indicator Data'!AC21="No data","x",ROUND(IF('Indicator Data'!AC21&gt;CK$3,0,IF('Indicator Data'!AC21&lt;CK$4,10,(CK$3-'Indicator Data'!AC21)/(CK$3-CK$4)*10)),1))</f>
        <v>x</v>
      </c>
      <c r="CL21" s="102" t="n">
        <f aca="false">IF(AND(CJ21="x",CI21="x",CK21="x"),"x",ROUND(AVERAGE(CI21:CK21),1))</f>
        <v>0.1</v>
      </c>
      <c r="CM21" s="106" t="n">
        <f aca="false">IF('Indicator Data'!X21="No data","x",ROUND(IF(LOG('Indicator Data'!X21)&gt;CM$3,10,IF(LOG('Indicator Data'!X21)&lt;CM$4,0,10-(CM$3-LOG('Indicator Data'!X21))/(CM$3-CM$4)*10)),1))</f>
        <v>8.6</v>
      </c>
      <c r="CN21" s="106" t="n">
        <f aca="false">IF('Indicator Data'!Y21="No data","x",ROUND(IF('Indicator Data'!Y21&gt;CN$3,10,IF('Indicator Data'!Y21&lt;CN$4,0,10-(CN$3-'Indicator Data'!Y21)/(CN$3-CN$4)*10)),1))</f>
        <v>0.8</v>
      </c>
      <c r="CO21" s="106" t="n">
        <f aca="false">IF('Indicator Data'!Z21="No data","x",ROUND(IF('Indicator Data'!Z21&gt;CO$3,10,IF('Indicator Data'!Z21&lt;CO$4,0,10-(CO$3-'Indicator Data'!Z21)/(CO$3-CO$4)*10)),1))</f>
        <v>9.8</v>
      </c>
      <c r="CP21" s="106" t="n">
        <f aca="false">IF('Indicator Data'!AA21="No data","x",ROUND(IF('Indicator Data'!AA21&gt;CP$3,10,IF('Indicator Data'!AA21&lt;CP$4,0,10-(CP$3-'Indicator Data'!AA21)/(CP$3-CP$4)*10)),1))</f>
        <v>0.9</v>
      </c>
      <c r="CQ21" s="102" t="n">
        <f aca="false">ROUND(AVERAGE(CM21:CP21),1)</f>
        <v>5</v>
      </c>
      <c r="CR21" s="104" t="n">
        <f aca="false">ROUND(AVERAGE(CL21,CQ21,CQ21),1)</f>
        <v>3.4</v>
      </c>
      <c r="CS21" s="106" t="str">
        <f aca="false">IF('Indicator Data'!AF21="No data","x",ROUND(IF('Indicator Data'!AF21&gt;CS$3,10,IF('Indicator Data'!AF21&lt;CS$4,0,10-(CS$3-'Indicator Data'!AF21)/(CS$3-CS$4)*10)),1))</f>
        <v>x</v>
      </c>
      <c r="CT21" s="106" t="n">
        <f aca="false">IF('Indicator Data'!AG21="No data","x",ROUND(IF('Indicator Data'!AG21&gt;CT$3,10,IF('Indicator Data'!AG21&lt;CT$4,0,10-(CT$3-'Indicator Data'!AG21)/(CT$3-CT$4)*10)),1))</f>
        <v>0.3</v>
      </c>
      <c r="CU21" s="102" t="n">
        <f aca="false">ROUND(AVERAGE(CM21,CN21,CO21,CP21,CS21,CT21),1)</f>
        <v>4.1</v>
      </c>
      <c r="CV21" s="106" t="n">
        <f aca="false">IF('Indicator Data'!AB21="No data","x",ROUND(IF('Indicator Data'!AB21&gt;CV$3,10,IF('Indicator Data'!AB21&lt;CV$4,0,10-(CV$3-'Indicator Data'!AB21)/(CV$3-CV$4)*10)),1))</f>
        <v>0</v>
      </c>
      <c r="CW21" s="102" t="n">
        <f aca="false">IF(AND(CJ21="x",CI21="x",CK21="x"),"x",ROUND(AVERAGE(CI21:CK21,CV21),1))</f>
        <v>0</v>
      </c>
      <c r="CX21" s="103" t="n">
        <f aca="false">IF('Indicator Data'!AD21="No data","x",'Indicator Data'!AD21/'Indicator Data'!$BZ21)</f>
        <v>0.000518196740794838</v>
      </c>
      <c r="CY21" s="106" t="n">
        <f aca="false">IF(CX21="x","x",ROUND(IF(CX21&gt;CY$3,0,IF(CX21&lt;CY$4,10,(CY$3-CX21)/(CY$3-CY$4)*10)),1))</f>
        <v>4.8</v>
      </c>
      <c r="CZ21" s="106" t="n">
        <f aca="false">IF('Indicator Data'!AE21="No data","x",ROUND(IF('Indicator Data'!AE21&gt;CZ$3,0,IF('Indicator Data'!AE21&lt;CZ$4,10,(CZ$3-'Indicator Data'!AE21)/(CZ$3-CZ$4)*10)),1))</f>
        <v>0</v>
      </c>
      <c r="DA21" s="102" t="n">
        <f aca="false">IF(AND(CY21="x",CZ21="x"),"x",ROUND(AVERAGE(CY21:CZ21),1))</f>
        <v>2.4</v>
      </c>
      <c r="DB21" s="104" t="n">
        <f aca="false">ROUND(AVERAGE(CW21,DA21,CU21),1)</f>
        <v>2.2</v>
      </c>
      <c r="DC21" s="105" t="n">
        <f aca="false">IF(BL21="x",ROUND((10-GEOMEAN(((10-DB21)/10*9+1),((10-CH21)/10*9+1),((10-CR21)/10*9+1)))/9*10,1),ROUND((10-GEOMEAN(((10-BL21)/10*9+1),((10-DB21)/10*9+1),((10-CH21)/10*9+1),((10-CR21)/10*9+1)))/9*10,1))</f>
        <v>1.5</v>
      </c>
      <c r="DD21" s="108" t="n">
        <f aca="false">IF(ROUND(IF(AP21="x",(10-GEOMEAN(((10-AO21)/10*9+1),((10-DC21)/10*9+1),((10-AU21)/10*9+1),((10-AQ21)/10*9+1),((10-AR21)/10*9+1)))/9*10,(10-GEOMEAN(((10-AO21)/10*9+1),((10-DC21)/10*9+1),((10-AP21)/10*9+1),((10-AQ21)/10*9+1),((10-AR21)/10*9+1),((10-AU21)/10*9+1)))/9*10),1)=0,0.1,ROUND(IF(AP21="x",(10-GEOMEAN(((10-AO21)/10*9+1),((10-DC21)/10*9+1),((10-AU21)/10*9+1),((10-AQ21)/10*9+1),((10-AR21)/10*9+1)))/9*10,(10-GEOMEAN(((10-AO21)/10*9+1),((10-DC21)/10*9+1),((10-AP21)/10*9+1),((10-AQ21)/10*9+1),((10-AR21)/10*9+1),((10-AU21)/10*9+1)))/9*10),1))</f>
        <v>1.8</v>
      </c>
      <c r="DE21" s="105" t="n">
        <f aca="false">ROUND(IF('Indicator Data'!AH21=0,0,IF('Indicator Data'!AH21&gt;DE$3,10,IF('Indicator Data'!AH21&lt;DE$4,0,10-(DE$3-'Indicator Data'!AH21)/(DE$3-DE$4)*10))),1)</f>
        <v>0.4</v>
      </c>
      <c r="DF21" s="102" t="n">
        <f aca="false">'Indicator Data'!AI21</f>
        <v>0</v>
      </c>
      <c r="DG21" s="102" t="n">
        <f aca="false">'Indicator Data'!AJ21</f>
        <v>0</v>
      </c>
      <c r="DH21" s="105" t="n">
        <f aca="false">ROUND(IF(DF21=5,10,IF(DG21=5,9,IF(DF21=4,8,IF(DG21=4,7,0)))),1)</f>
        <v>0</v>
      </c>
      <c r="DI21" s="108" t="n">
        <f aca="false">ROUND(IF(DH21&gt;5,DH21,DE21/10*7),1)</f>
        <v>0.3</v>
      </c>
      <c r="DJ21" s="76"/>
      <c r="DK21" s="109"/>
    </row>
    <row r="22" customFormat="false" ht="14.5" hidden="false" customHeight="false" outlineLevel="0" collapsed="false">
      <c r="A22" s="98" t="str">
        <f aca="false">'Indicator Data'!A22</f>
        <v>Belize</v>
      </c>
      <c r="B22" s="99" t="str">
        <f aca="false">'Indicator Data'!B22</f>
        <v>BLZ</v>
      </c>
      <c r="C22" s="100" t="n">
        <f aca="false">ROUND(IF('Indicator Data'!C22=0,0.1,IF(LOG('Indicator Data'!C22)&gt;C$3,10,IF(LOG('Indicator Data'!C22)&lt;C$4,0,10-(C$3-LOG('Indicator Data'!C22))/(C$3-C$4)*10))),1)</f>
        <v>3.8</v>
      </c>
      <c r="D22" s="101" t="n">
        <f aca="false">ROUND(IF('Indicator Data'!D22=0,0.1,IF(LOG('Indicator Data'!D22)&gt;D$3,10,IF(LOG('Indicator Data'!D22)&lt;D$4,0,10-(D$3-LOG('Indicator Data'!D22))/(D$3-D$4)*10))),1)</f>
        <v>0.1</v>
      </c>
      <c r="E22" s="102" t="n">
        <f aca="false">ROUND((10-GEOMEAN(((10-C22)/10*9+1),((10-D22)/10*9+1)))/9*10,1)</f>
        <v>2.1</v>
      </c>
      <c r="F22" s="102" t="n">
        <f aca="false">IF('Indicator Data'!E22="No data",0.1,(ROUND(IF('Indicator Data'!E22=0,0,IF(LOG('Indicator Data'!E22)&gt;F$3,10,IF(LOG('Indicator Data'!E22)&lt;F$4,0,10-(F$3-LOG('Indicator Data'!E22))/(F$3-F$4)*10))),1)))</f>
        <v>4.5</v>
      </c>
      <c r="G22" s="102" t="n">
        <f aca="false">ROUND(IF('Indicator Data'!F22=0,0,IF(LOG('Indicator Data'!F22)&gt;G$3,10,IF(LOG('Indicator Data'!F22)&lt;G$4,0,10-(G$3-LOG('Indicator Data'!F22))/(G$3-G$4)*10))),1)</f>
        <v>3.5</v>
      </c>
      <c r="H22" s="101" t="n">
        <f aca="false">ROUND(IF('Indicator Data'!G22=0,0,IF(LOG('Indicator Data'!G22)&gt;H$3,10,IF(LOG('Indicator Data'!G22)&lt;H$4,0,10-(H$3-LOG('Indicator Data'!G22))/(H$3-H$4)*10))),1)</f>
        <v>4.1</v>
      </c>
      <c r="I22" s="101" t="n">
        <f aca="false">ROUND(IF('Indicator Data'!H22=0,0,IF(LOG('Indicator Data'!H22)&gt;I$3,10,IF(LOG('Indicator Data'!H22)&lt;I$4,0,10-(I$3-LOG('Indicator Data'!H22))/(I$3-I$4)*10))),1)</f>
        <v>6.7</v>
      </c>
      <c r="J22" s="101" t="n">
        <f aca="false">ROUND((10-GEOMEAN(((10-H22)/10*9+1),((10-I22)/10*9+1)))/9*10,1)</f>
        <v>5.5</v>
      </c>
      <c r="K22" s="101" t="n">
        <f aca="false">ROUND(IF('Indicator Data'!I22=0,0,IF(LOG('Indicator Data'!I22)&gt;K$3,10,IF(LOG('Indicator Data'!I22)&lt;K$4,0,10-(K$3-LOG('Indicator Data'!I22))/(K$3-K$4)*10))),1)</f>
        <v>5.2</v>
      </c>
      <c r="L22" s="102" t="n">
        <f aca="false">ROUND((10-GEOMEAN(((10-J22)/10*9+1),((10-K22)/10*9+1)))/9*10,1)</f>
        <v>5.4</v>
      </c>
      <c r="M22" s="102" t="n">
        <f aca="false">ROUND(IF('Indicator Data'!J22=0,0,IF(LOG('Indicator Data'!J22)&gt;M$3,10,IF(LOG('Indicator Data'!J22)&lt;M$4,0,10-(M$3-LOG('Indicator Data'!J22))/(M$3-M$4)*10))),1)</f>
        <v>0</v>
      </c>
      <c r="N22" s="103" t="n">
        <f aca="false">'Indicator Data'!C22/'Indicator Data'!$CA22</f>
        <v>0.000925178745108016</v>
      </c>
      <c r="O22" s="103" t="n">
        <f aca="false">'Indicator Data'!D22/'Indicator Data'!$CA22</f>
        <v>0</v>
      </c>
      <c r="P22" s="103" t="n">
        <f aca="false">IF(F22=0.1,"x",'Indicator Data'!E22/'Indicator Data'!$CA22)</f>
        <v>0.0175386731684495</v>
      </c>
      <c r="Q22" s="103" t="n">
        <f aca="false">'Indicator Data'!F22/'Indicator Data'!$CA22</f>
        <v>3.31399694665138E-006</v>
      </c>
      <c r="R22" s="103" t="n">
        <f aca="false">'Indicator Data'!G22/'Indicator Data'!$CA22</f>
        <v>0.0116490204275554</v>
      </c>
      <c r="S22" s="103" t="n">
        <f aca="false">'Indicator Data'!H22/'Indicator Data'!$CA22</f>
        <v>0.00142351948276455</v>
      </c>
      <c r="T22" s="103" t="n">
        <f aca="false">'Indicator Data'!I22/'Indicator Data'!$CA22</f>
        <v>0.0113668414995491</v>
      </c>
      <c r="U22" s="103" t="n">
        <f aca="false">'Indicator Data'!J22/'Indicator Data'!$CA22</f>
        <v>0</v>
      </c>
      <c r="V22" s="101" t="n">
        <f aca="false">ROUND(IF(N22&gt;V$3,10,IF(N22&lt;V$4,0,10-(V$3-N22)/(V$3-V$4)*10)),1)</f>
        <v>4.6</v>
      </c>
      <c r="W22" s="101" t="n">
        <f aca="false">ROUND(IF(O22&gt;W$3,10,IF(O22&lt;W$4,0,10-(W$3-O22)/(W$3-W$4)*10)),1)</f>
        <v>0</v>
      </c>
      <c r="X22" s="102" t="n">
        <f aca="false">ROUND(((10-GEOMEAN(((10-V22)/10*9+1),((10-W22)/10*9+1)))/9*10),1)</f>
        <v>2.6</v>
      </c>
      <c r="Y22" s="102" t="n">
        <f aca="false">IF(P22="x",0.1,ROUND(IF(P22&gt;Y$3,10,IF(P22&lt;Y$4,0,10-(Y$3-P22)/(Y$3-Y$4)*10)),1))</f>
        <v>10</v>
      </c>
      <c r="Z22" s="102" t="n">
        <f aca="false">ROUND(IF(Q22=0,0,IF(LOG(Q22)&gt;Z$3,10,IF(LOG(Q22)&lt;=Z$4,0,10-(Z$3-LOG(Q22))/(Z$3-Z$4)*10))),1)</f>
        <v>6.7</v>
      </c>
      <c r="AA22" s="101" t="n">
        <f aca="false">ROUND(IF(R22&gt;AA$3,10,IF(R22&lt;AA$4,0,10-(AA$3-R22)/(AA$3-AA$4)*10)),1)</f>
        <v>6.5</v>
      </c>
      <c r="AB22" s="101" t="n">
        <f aca="false">ROUND(IF(S22&gt;AB$3,10,IF(S22&lt;AB$4,0,10-(AB$3-S22)/(AB$3-AB$4)*10)),1)</f>
        <v>2.8</v>
      </c>
      <c r="AC22" s="101" t="n">
        <f aca="false">ROUND(((10-GEOMEAN(((10-AA22)/10*9+1),((10-AB22)/10*9+1)))/9*10),1)</f>
        <v>4.9</v>
      </c>
      <c r="AD22" s="101" t="n">
        <f aca="false">ROUND(IF(T22=0,0,IF(T22&gt;AD$3,10,IF(T22&lt;=AD$4,0,10-(AD$3-T22)/(AD$3-AD$4)*10))),1)</f>
        <v>10</v>
      </c>
      <c r="AE22" s="102" t="n">
        <f aca="false">ROUND((10-GEOMEAN(((10-AC22)/10*9+1),((10-AD22)/10*9+1)))/9*10,1)</f>
        <v>8.5</v>
      </c>
      <c r="AF22" s="102" t="n">
        <f aca="false">ROUND(IF(U22&gt;AF$3,10,IF(U22&lt;AF$4,0,10-(AF$3-U22)/(AF$3-AF$4)*10)),1)</f>
        <v>0</v>
      </c>
      <c r="AG22" s="101" t="n">
        <f aca="false">ROUND(IF('Indicator Data'!K22=0,0,IF('Indicator Data'!K22&gt;AG$3,10,IF('Indicator Data'!K22&lt;AG$4,0,10-(AG$3-'Indicator Data'!K22)/(AG$3-AG$4)*10))),1)</f>
        <v>0</v>
      </c>
      <c r="AH22" s="104" t="n">
        <f aca="false">ROUND(AVERAGE(C22,V22),1)</f>
        <v>4.2</v>
      </c>
      <c r="AI22" s="104" t="n">
        <f aca="false">ROUND(AVERAGE(D22,W22),1)</f>
        <v>0.1</v>
      </c>
      <c r="AJ22" s="102" t="n">
        <f aca="false">ROUND(AVERAGE(AA22,H22),1)</f>
        <v>5.3</v>
      </c>
      <c r="AK22" s="102" t="n">
        <f aca="false">ROUND(AVERAGE(AB22,I22),1)</f>
        <v>4.8</v>
      </c>
      <c r="AL22" s="104" t="n">
        <f aca="false">ROUND((10-GEOMEAN(((10-AJ22)/10*9+1),((10-AK22)/10*9+1)))/9*10,1)</f>
        <v>5.1</v>
      </c>
      <c r="AM22" s="104" t="n">
        <f aca="false">ROUND(AVERAGE(AD22,K22),1)</f>
        <v>7.6</v>
      </c>
      <c r="AN22" s="102" t="n">
        <f aca="false">ROUND((10-GEOMEAN(((10-M22)/10*9+1),((10-AF22)/10*9+1)))/9*10,1)</f>
        <v>0</v>
      </c>
      <c r="AO22" s="105" t="n">
        <f aca="false">ROUND((10-GEOMEAN(((10-E22)/10*9+1),((10-X22)/10*9+1)))/9*10,1)</f>
        <v>2.4</v>
      </c>
      <c r="AP22" s="105" t="n">
        <f aca="false">IF(AND(Y22="x",F22="x"),"x",ROUND((10-GEOMEAN(((10-F22)/10*9+1),((10-Y22)/10*9+1)))/9*10,1))</f>
        <v>8.4</v>
      </c>
      <c r="AQ22" s="105" t="n">
        <f aca="false">ROUND((10-GEOMEAN(((10-G22)/10*9+1),((10-Z22)/10*9+1)))/9*10,1)</f>
        <v>5.3</v>
      </c>
      <c r="AR22" s="105" t="n">
        <f aca="false">ROUND((10-GEOMEAN(((10-L22)/10*9+1),((10-AE22)/10*9+1)))/9*10,1)</f>
        <v>7.2</v>
      </c>
      <c r="AS22" s="104" t="n">
        <f aca="false">ROUND(AVERAGE(AG22,AN22),1)</f>
        <v>0</v>
      </c>
      <c r="AT22" s="104" t="n">
        <f aca="false">IF('Indicator Data'!L22="No data","x",IF('Indicator Data'!CB22&lt;1000,"x",ROUND((IF('Indicator Data'!L22&gt;AT$3,10,IF('Indicator Data'!L22&lt;AT$4,0,10-(AT$3-'Indicator Data'!L22)/(AT$3-AT$4)*10))),1)))</f>
        <v>4.8</v>
      </c>
      <c r="AU22" s="105" t="n">
        <f aca="false">ROUND(AVERAGE(AS22,AT22),1)</f>
        <v>2.4</v>
      </c>
      <c r="AV22" s="106" t="str">
        <f aca="false">IF('Indicator Data'!M22="No data","x",ROUND(IF('Indicator Data'!M22=0,0,IF(LOG('Indicator Data'!M22)&gt;AV$3,10,IF(LOG('Indicator Data'!M22)&lt;AV$4,0,10-(AV$3-LOG('Indicator Data'!M22))/(AV$3-AV$4)*10))),1))</f>
        <v>x</v>
      </c>
      <c r="AW22" s="103" t="str">
        <f aca="false">IF(AV22="x","x",'Indicator Data'!M22/'Indicator Data'!$CA22)</f>
        <v>x</v>
      </c>
      <c r="AX22" s="106" t="str">
        <f aca="false">IF(AV22="x","x",ROUND(IF(AW22&gt;AX$3,10,IF(AW22&lt;AX$4,0,10-(AX$3-AW22)/(AX$3-AX$4)*10)),1))</f>
        <v>x</v>
      </c>
      <c r="AY22" s="102" t="str">
        <f aca="false">IF(AND(AV22="x",AX22="x"),"x",ROUND((10-GEOMEAN(((10-AV22)/10*9+1),((10-AX22)/10*9+1)))/9*10,1))</f>
        <v>x</v>
      </c>
      <c r="AZ22" s="106" t="str">
        <f aca="false">IF('Indicator Data'!N22="No data","x",ROUND(IF('Indicator Data'!N22=0,0,IF(LOG('Indicator Data'!N22)&gt;AZ$3,10,IF(LOG('Indicator Data'!N22)&lt;AZ$4,0,10-(AZ$3-LOG('Indicator Data'!N22))/(AZ$3-AZ$4)*10))),1))</f>
        <v>x</v>
      </c>
      <c r="BA22" s="103" t="str">
        <f aca="false">IF(AZ22="x","x",'Indicator Data'!N22/'Indicator Data'!$CA22)</f>
        <v>x</v>
      </c>
      <c r="BB22" s="106" t="str">
        <f aca="false">IF(AZ22="x","x",ROUND(IF(BA22&gt;BB$3,10,IF(BA22&lt;BB$4,0,10-(BB$3-BA22)/(BB$3-BB$4)*10)),1))</f>
        <v>x</v>
      </c>
      <c r="BC22" s="102" t="str">
        <f aca="false">IF(AND(AZ22="x",BB22="x"),"x",ROUND((10-GEOMEAN(((10-AZ22)/10*9+1),((10-BB22)/10*9+1)))/9*10,1))</f>
        <v>x</v>
      </c>
      <c r="BD22" s="106" t="str">
        <f aca="false">IF('Indicator Data'!O22="No data","x",ROUND(IF('Indicator Data'!O22=0,0,IF(LOG('Indicator Data'!O22)&gt;BD$3,10,IF(LOG('Indicator Data'!O22)&lt;BD$4,0,10-(BD$3-LOG('Indicator Data'!O22))/(BD$3-BD$4)*10))),1))</f>
        <v>x</v>
      </c>
      <c r="BE22" s="103" t="str">
        <f aca="false">IF(BD22="x","x",'Indicator Data'!O22/'Indicator Data'!$CA22)</f>
        <v>x</v>
      </c>
      <c r="BF22" s="106" t="str">
        <f aca="false">IF(BD22="x","x",ROUND(IF(BE22&gt;BF$3,10,IF(BE22&lt;BF$4,0,10-(BF$3-BE22)/(BF$3-BF$4)*10)),1))</f>
        <v>x</v>
      </c>
      <c r="BG22" s="102" t="str">
        <f aca="false">IF(AND(BD22="x",BF22="x"),"x",ROUND((10-GEOMEAN(((10-BD22)/10*9+1),((10-BF22)/10*9+1)))/9*10,1))</f>
        <v>x</v>
      </c>
      <c r="BH22" s="106" t="str">
        <f aca="false">IF('Indicator Data'!P22="No data","x",ROUND(IF('Indicator Data'!P22=0,0,IF(LOG('Indicator Data'!P22)&gt;BH$3,10,IF(LOG('Indicator Data'!P22)&lt;BH$4,0,10-(BH$3-LOG('Indicator Data'!P22))/(BH$3-BH$4)*10))),1))</f>
        <v>x</v>
      </c>
      <c r="BI22" s="103" t="str">
        <f aca="false">IF(BH22="x","x",'Indicator Data'!P22/'Indicator Data'!$CA22)</f>
        <v>x</v>
      </c>
      <c r="BJ22" s="106" t="str">
        <f aca="false">IF(BH22="x","x",ROUND(IF(BI22&gt;BJ$3,10,IF(BI22&lt;BJ$4,0,10-(BJ$3-BI22)/(BJ$3-BJ$4)*10)),1))</f>
        <v>x</v>
      </c>
      <c r="BK22" s="102" t="str">
        <f aca="false">IF(AND(BH22="x",BJ22="x"),"x",ROUND((10-GEOMEAN(((10-BH22)/10*9+1),((10-BJ22)/10*9+1)))/9*10,1))</f>
        <v>x</v>
      </c>
      <c r="BL22" s="104" t="str">
        <f aca="false">IF(AND(BC22="x",BG22="x",BK22="x",AY22="x"),"x",IF(AND(BC22="x",BG22="x",BK22="x"),AY22,ROUND((10-GEOMEAN(((10-AY22)/10*9+1),((10-BC22)/10*9+1),((10-BG22)/10*9+1),((10-BK22)/10*9+1)))/9*10,1)))</f>
        <v>x</v>
      </c>
      <c r="BM22" s="106" t="n">
        <f aca="false">ROUND(IF('Indicator Data'!Q22=0,0,IF(LOG('Indicator Data'!Q22)&gt;BM$3,10,IF(LOG('Indicator Data'!Q22)&lt;BM$4,0,10-(BM$3-LOG('Indicator Data'!Q22))/(BM$3-BM$4)*10))),1)</f>
        <v>0</v>
      </c>
      <c r="BN22" s="107" t="n">
        <f aca="false">'Indicator Data'!R22</f>
        <v>0</v>
      </c>
      <c r="BO22" s="106" t="n">
        <f aca="false">ROUND(IF(BN22&gt;BO$3,10,IF(BN22&lt;BO$4,0,10-(BO$3-BN22)/(BO$3-BO$4)*10)),1)</f>
        <v>0</v>
      </c>
      <c r="BP22" s="106" t="n">
        <f aca="false">ROUND((10-GEOMEAN(((10-BO22)/10*9+1),((10-BM22)/10*9+1)))/9*10,1)</f>
        <v>0</v>
      </c>
      <c r="BQ22" s="106" t="n">
        <f aca="false">ROUND(IF('Indicator Data'!S22=0,0,IF(LOG('Indicator Data'!S22)&gt;BQ$3,10,IF(LOG('Indicator Data'!S22)&lt;BQ$4,0,10-(BQ$3-LOG('Indicator Data'!S22))/(BQ$3-BQ$4)*10))),1)</f>
        <v>0</v>
      </c>
      <c r="BR22" s="107" t="n">
        <f aca="false">'Indicator Data'!T22</f>
        <v>0</v>
      </c>
      <c r="BS22" s="106" t="n">
        <f aca="false">ROUND(IF(BR22&gt;BS$3,10,IF(BR22&lt;BS$4,0,10-(BS$3-BR22)/(BS$3-BS$4)*10)),1)</f>
        <v>0</v>
      </c>
      <c r="BT22" s="106" t="n">
        <f aca="false">ROUND((10-GEOMEAN(((10-BS22)/10*9+1),((10-BQ22)/10*9+1)))/9*10,1)</f>
        <v>0</v>
      </c>
      <c r="BU22" s="102" t="n">
        <f aca="false">ROUND((10-GEOMEAN(((10-BT22)/10*9+1),((10-BP22)/10*9+1)))/9*10,1)</f>
        <v>0</v>
      </c>
      <c r="BV22" s="106" t="n">
        <f aca="false">ROUND(IF('Indicator Data'!U22=0,0,IF(LOG('Indicator Data'!U22)&gt;BV$3,10,IF(LOG('Indicator Data'!U22)&lt;BV$4,0,10-(BV$3-LOG('Indicator Data'!U22))/(BV$3-BV$4)*10))),1)</f>
        <v>6.3</v>
      </c>
      <c r="BW22" s="103" t="n">
        <f aca="false">'Indicator Data'!U22/'Indicator Data'!$CA22</f>
        <v>0.661640345563034</v>
      </c>
      <c r="BX22" s="106" t="n">
        <f aca="false">ROUND(IF(BW22&gt;BX$3,10,IF(BW22&lt;BX$4,0,10-(BX$3-BW22)/(BX$3-BX$4)*10)),1)</f>
        <v>7.4</v>
      </c>
      <c r="BY22" s="102" t="n">
        <f aca="false">ROUND((10-GEOMEAN(((10-BV22)/10*9+1),((10-BX22)/10*9+1)))/9*10,1)</f>
        <v>6.9</v>
      </c>
      <c r="BZ22" s="106" t="n">
        <f aca="false">ROUND(IF('Indicator Data'!V22=0,0,IF(LOG('Indicator Data'!V22)&gt;BZ$3,10,IF(LOG('Indicator Data'!V22)&lt;BZ$4,0,10-(BZ$3-LOG('Indicator Data'!V22))/(BZ$3-BZ$4)*10))),1)</f>
        <v>6.3</v>
      </c>
      <c r="CA22" s="103" t="n">
        <f aca="false">IF('Indicator Data'!V22/'Indicator Data'!$CA22&gt;1,1,'Indicator Data'!V22/'Indicator Data'!$CA22)</f>
        <v>0.753580596796101</v>
      </c>
      <c r="CB22" s="106" t="n">
        <f aca="false">ROUND(IF(CA22&gt;CB$3,10,IF(CA22&lt;CB$4,0,10-(CB$3-CA22)/(CB$3-CB$4)*10)),1)</f>
        <v>7.5</v>
      </c>
      <c r="CC22" s="102" t="n">
        <f aca="false">ROUND((10-GEOMEAN(((10-BZ22)/10*9+1),((10-CB22)/10*9+1)))/9*10,1)</f>
        <v>6.9</v>
      </c>
      <c r="CD22" s="106" t="n">
        <f aca="false">ROUND(IF('Indicator Data'!W22=0,0,IF(LOG('Indicator Data'!W22)&gt;CD$3,10,IF(LOG('Indicator Data'!W22)&lt;CD$4,0,10-(CD$3-LOG('Indicator Data'!W22))/(CD$3-CD$4)*10))),1)</f>
        <v>6.4</v>
      </c>
      <c r="CE22" s="103" t="n">
        <f aca="false">'Indicator Data'!W22/'Indicator Data'!$CA22</f>
        <v>0.808584856859116</v>
      </c>
      <c r="CF22" s="106" t="n">
        <f aca="false">ROUND(IF(CE22&gt;CF$3,10,IF(CE22&lt;CF$4,0,10-(CF$3-CE22)/(CF$3-CF$4)*10)),1)</f>
        <v>8.1</v>
      </c>
      <c r="CG22" s="102" t="n">
        <f aca="false">ROUND((10-GEOMEAN(((10-CD22)/10*9+1),((10-CF22)/10*9+1)))/9*10,1)</f>
        <v>7.3</v>
      </c>
      <c r="CH22" s="104" t="n">
        <f aca="false">ROUND((10-GEOMEAN(((10-CC22)/10*9+1),((10-BU22)/10*9+1),((10-BY22)/10*9+1),((10-CG22)/10*9+1)))/9*10,1)</f>
        <v>5.9</v>
      </c>
      <c r="CI22" s="106" t="n">
        <f aca="false">IF('Indicator Data'!BQ22="No data","x",ROUND(IF('Indicator Data'!BQ22&gt;CI$3,0,IF('Indicator Data'!BQ22&lt;CI$4,10,(CI$3-'Indicator Data'!BQ22)/(CI$3-CI$4)*10)),1))</f>
        <v>1.3</v>
      </c>
      <c r="CJ22" s="106" t="n">
        <f aca="false">IF('Indicator Data'!BR22="No data","x",ROUND(IF('Indicator Data'!BR22&gt;CJ$3,0,IF('Indicator Data'!BR22&lt;CJ$4,10,(CJ$3-'Indicator Data'!BR22)/(CJ$3-CJ$4)*10)),1))</f>
        <v>0.3</v>
      </c>
      <c r="CK22" s="106" t="n">
        <f aca="false">IF('Indicator Data'!AC22="No data","x",ROUND(IF('Indicator Data'!AC22&gt;CK$3,0,IF('Indicator Data'!AC22&lt;CK$4,10,(CK$3-'Indicator Data'!AC22)/(CK$3-CK$4)*10)),1))</f>
        <v>1</v>
      </c>
      <c r="CL22" s="102" t="n">
        <f aca="false">IF(AND(CJ22="x",CI22="x",CK22="x"),"x",ROUND(AVERAGE(CI22:CK22),1))</f>
        <v>0.9</v>
      </c>
      <c r="CM22" s="106" t="n">
        <f aca="false">IF('Indicator Data'!X22="No data","x",ROUND(IF(LOG('Indicator Data'!X22)&gt;CM$3,10,IF(LOG('Indicator Data'!X22)&lt;CM$4,0,10-(CM$3-LOG('Indicator Data'!X22))/(CM$3-CM$4)*10)),1))</f>
        <v>4.2</v>
      </c>
      <c r="CN22" s="106" t="n">
        <f aca="false">IF('Indicator Data'!Y22="No data","x",ROUND(IF('Indicator Data'!Y22&gt;CN$3,10,IF('Indicator Data'!Y22&lt;CN$4,0,10-(CN$3-'Indicator Data'!Y22)/(CN$3-CN$4)*10)),1))</f>
        <v>4.4</v>
      </c>
      <c r="CO22" s="106" t="n">
        <f aca="false">IF('Indicator Data'!Z22="No data","x",ROUND(IF('Indicator Data'!Z22&gt;CO$3,10,IF('Indicator Data'!Z22&lt;CO$4,0,10-(CO$3-'Indicator Data'!Z22)/(CO$3-CO$4)*10)),1))</f>
        <v>4.6</v>
      </c>
      <c r="CP22" s="106" t="str">
        <f aca="false">IF('Indicator Data'!AA22="No data","x",ROUND(IF('Indicator Data'!AA22&gt;CP$3,10,IF('Indicator Data'!AA22&lt;CP$4,0,10-(CP$3-'Indicator Data'!AA22)/(CP$3-CP$4)*10)),1))</f>
        <v>x</v>
      </c>
      <c r="CQ22" s="102" t="n">
        <f aca="false">ROUND(AVERAGE(CM22:CP22),1)</f>
        <v>4.4</v>
      </c>
      <c r="CR22" s="104" t="n">
        <f aca="false">ROUND(AVERAGE(CL22,CQ22,CQ22),1)</f>
        <v>3.2</v>
      </c>
      <c r="CS22" s="106" t="n">
        <f aca="false">IF('Indicator Data'!AF22="No data","x",ROUND(IF('Indicator Data'!AF22&gt;CS$3,10,IF('Indicator Data'!AF22&lt;CS$4,0,10-(CS$3-'Indicator Data'!AF22)/(CS$3-CS$4)*10)),1))</f>
        <v>0.6</v>
      </c>
      <c r="CT22" s="106" t="n">
        <f aca="false">IF('Indicator Data'!AG22="No data","x",ROUND(IF('Indicator Data'!AG22&gt;CT$3,10,IF('Indicator Data'!AG22&lt;CT$4,0,10-(CT$3-'Indicator Data'!AG22)/(CT$3-CT$4)*10)),1))</f>
        <v>3.3</v>
      </c>
      <c r="CU22" s="102" t="n">
        <f aca="false">ROUND(AVERAGE(CM22,CN22,CO22,CP22,CS22,CT22),1)</f>
        <v>3.4</v>
      </c>
      <c r="CV22" s="106" t="n">
        <f aca="false">IF('Indicator Data'!AB22="No data","x",ROUND(IF('Indicator Data'!AB22&gt;CV$3,10,IF('Indicator Data'!AB22&lt;CV$4,0,10-(CV$3-'Indicator Data'!AB22)/(CV$3-CV$4)*10)),1))</f>
        <v>0.2</v>
      </c>
      <c r="CW22" s="102" t="n">
        <f aca="false">IF(AND(CJ22="x",CI22="x",CK22="x"),"x",ROUND(AVERAGE(CI22:CK22,CV22),1))</f>
        <v>0.7</v>
      </c>
      <c r="CX22" s="103" t="n">
        <f aca="false">IF('Indicator Data'!AD22="No data","x",'Indicator Data'!AD22/'Indicator Data'!$BZ22)</f>
        <v>6.24951566253615E-005</v>
      </c>
      <c r="CY22" s="106" t="n">
        <f aca="false">IF(CX22="x","x",ROUND(IF(CX22&gt;CY$3,0,IF(CX22&lt;CY$4,10,(CY$3-CX22)/(CY$3-CY$4)*10)),1))</f>
        <v>9.4</v>
      </c>
      <c r="CZ22" s="106" t="n">
        <f aca="false">IF('Indicator Data'!AE22="No data","x",ROUND(IF('Indicator Data'!AE22&gt;CZ$3,0,IF('Indicator Data'!AE22&lt;CZ$4,10,(CZ$3-'Indicator Data'!AE22)/(CZ$3-CZ$4)*10)),1))</f>
        <v>2</v>
      </c>
      <c r="DA22" s="102" t="n">
        <f aca="false">IF(AND(CY22="x",CZ22="x"),"x",ROUND(AVERAGE(CY22:CZ22),1))</f>
        <v>5.7</v>
      </c>
      <c r="DB22" s="104" t="n">
        <f aca="false">ROUND(AVERAGE(CW22,DA22,CU22),1)</f>
        <v>3.3</v>
      </c>
      <c r="DC22" s="105" t="n">
        <f aca="false">IF(BL22="x",ROUND((10-GEOMEAN(((10-DB22)/10*9+1),((10-CH22)/10*9+1),((10-CR22)/10*9+1)))/9*10,1),ROUND((10-GEOMEAN(((10-BL22)/10*9+1),((10-DB22)/10*9+1),((10-CH22)/10*9+1),((10-CR22)/10*9+1)))/9*10,1))</f>
        <v>4.3</v>
      </c>
      <c r="DD22" s="108" t="n">
        <f aca="false">IF(ROUND(IF(AP22="x",(10-GEOMEAN(((10-AO22)/10*9+1),((10-DC22)/10*9+1),((10-AU22)/10*9+1),((10-AQ22)/10*9+1),((10-AR22)/10*9+1)))/9*10,(10-GEOMEAN(((10-AO22)/10*9+1),((10-DC22)/10*9+1),((10-AP22)/10*9+1),((10-AQ22)/10*9+1),((10-AR22)/10*9+1),((10-AU22)/10*9+1)))/9*10),1)=0,0.1,ROUND(IF(AP22="x",(10-GEOMEAN(((10-AO22)/10*9+1),((10-DC22)/10*9+1),((10-AU22)/10*9+1),((10-AQ22)/10*9+1),((10-AR22)/10*9+1)))/9*10,(10-GEOMEAN(((10-AO22)/10*9+1),((10-DC22)/10*9+1),((10-AP22)/10*9+1),((10-AQ22)/10*9+1),((10-AR22)/10*9+1),((10-AU22)/10*9+1)))/9*10),1))</f>
        <v>5.5</v>
      </c>
      <c r="DE22" s="105" t="n">
        <f aca="false">ROUND(IF('Indicator Data'!AH22=0,0,IF('Indicator Data'!AH22&gt;DE$3,10,IF('Indicator Data'!AH22&lt;DE$4,0,10-(DE$3-'Indicator Data'!AH22)/(DE$3-DE$4)*10))),1)</f>
        <v>0</v>
      </c>
      <c r="DF22" s="102" t="n">
        <f aca="false">'Indicator Data'!AI22</f>
        <v>0</v>
      </c>
      <c r="DG22" s="102" t="n">
        <f aca="false">'Indicator Data'!AJ22</f>
        <v>0</v>
      </c>
      <c r="DH22" s="105" t="n">
        <f aca="false">ROUND(IF(DF22=5,10,IF(DG22=5,9,IF(DF22=4,8,IF(DG22=4,7,0)))),1)</f>
        <v>0</v>
      </c>
      <c r="DI22" s="108" t="n">
        <f aca="false">ROUND(IF(DH22&gt;5,DH22,DE22/10*7),1)</f>
        <v>0</v>
      </c>
      <c r="DJ22" s="76"/>
      <c r="DK22" s="109"/>
    </row>
    <row r="23" customFormat="false" ht="14.5" hidden="false" customHeight="false" outlineLevel="0" collapsed="false">
      <c r="A23" s="98" t="str">
        <f aca="false">'Indicator Data'!A23</f>
        <v>Benin</v>
      </c>
      <c r="B23" s="99" t="str">
        <f aca="false">'Indicator Data'!B23</f>
        <v>BEN</v>
      </c>
      <c r="C23" s="100" t="n">
        <f aca="false">ROUND(IF('Indicator Data'!C23=0,0.1,IF(LOG('Indicator Data'!C23)&gt;C$3,10,IF(LOG('Indicator Data'!C23)&lt;C$4,0,10-(C$3-LOG('Indicator Data'!C23))/(C$3-C$4)*10))),1)</f>
        <v>0.1</v>
      </c>
      <c r="D23" s="101" t="n">
        <f aca="false">ROUND(IF('Indicator Data'!D23=0,0.1,IF(LOG('Indicator Data'!D23)&gt;D$3,10,IF(LOG('Indicator Data'!D23)&lt;D$4,0,10-(D$3-LOG('Indicator Data'!D23))/(D$3-D$4)*10))),1)</f>
        <v>0.1</v>
      </c>
      <c r="E23" s="102" t="n">
        <f aca="false">ROUND((10-GEOMEAN(((10-C23)/10*9+1),((10-D23)/10*9+1)))/9*10,1)</f>
        <v>0.1</v>
      </c>
      <c r="F23" s="102" t="n">
        <f aca="false">IF('Indicator Data'!E23="No data",0.1,(ROUND(IF('Indicator Data'!E23=0,0,IF(LOG('Indicator Data'!E23)&gt;F$3,10,IF(LOG('Indicator Data'!E23)&lt;F$4,0,10-(F$3-LOG('Indicator Data'!E23))/(F$3-F$4)*10))),1)))</f>
        <v>6.7</v>
      </c>
      <c r="G23" s="102" t="n">
        <f aca="false">ROUND(IF('Indicator Data'!F23=0,0,IF(LOG('Indicator Data'!F23)&gt;G$3,10,IF(LOG('Indicator Data'!F23)&lt;G$4,0,10-(G$3-LOG('Indicator Data'!F23))/(G$3-G$4)*10))),1)</f>
        <v>0</v>
      </c>
      <c r="H23" s="101" t="n">
        <f aca="false">ROUND(IF('Indicator Data'!G23=0,0,IF(LOG('Indicator Data'!G23)&gt;H$3,10,IF(LOG('Indicator Data'!G23)&lt;H$4,0,10-(H$3-LOG('Indicator Data'!G23))/(H$3-H$4)*10))),1)</f>
        <v>0</v>
      </c>
      <c r="I23" s="101" t="n">
        <f aca="false">ROUND(IF('Indicator Data'!H23=0,0,IF(LOG('Indicator Data'!H23)&gt;I$3,10,IF(LOG('Indicator Data'!H23)&lt;I$4,0,10-(I$3-LOG('Indicator Data'!H23))/(I$3-I$4)*10))),1)</f>
        <v>0</v>
      </c>
      <c r="J23" s="101" t="n">
        <f aca="false">ROUND((10-GEOMEAN(((10-H23)/10*9+1),((10-I23)/10*9+1)))/9*10,1)</f>
        <v>0</v>
      </c>
      <c r="K23" s="101" t="n">
        <f aca="false">ROUND(IF('Indicator Data'!I23=0,0,IF(LOG('Indicator Data'!I23)&gt;K$3,10,IF(LOG('Indicator Data'!I23)&lt;K$4,0,10-(K$3-LOG('Indicator Data'!I23))/(K$3-K$4)*10))),1)</f>
        <v>0</v>
      </c>
      <c r="L23" s="102" t="n">
        <f aca="false">ROUND((10-GEOMEAN(((10-J23)/10*9+1),((10-K23)/10*9+1)))/9*10,1)</f>
        <v>0</v>
      </c>
      <c r="M23" s="102" t="n">
        <f aca="false">ROUND(IF('Indicator Data'!J23=0,0,IF(LOG('Indicator Data'!J23)&gt;M$3,10,IF(LOG('Indicator Data'!J23)&lt;M$4,0,10-(M$3-LOG('Indicator Data'!J23))/(M$3-M$4)*10))),1)</f>
        <v>0</v>
      </c>
      <c r="N23" s="103" t="n">
        <f aca="false">'Indicator Data'!C23/'Indicator Data'!$CA23</f>
        <v>0</v>
      </c>
      <c r="O23" s="103" t="n">
        <f aca="false">'Indicator Data'!D23/'Indicator Data'!$CA23</f>
        <v>0</v>
      </c>
      <c r="P23" s="103" t="n">
        <f aca="false">IF(F23=0.1,"x",'Indicator Data'!E23/'Indicator Data'!$CA23)</f>
        <v>0.00442949160971049</v>
      </c>
      <c r="Q23" s="103" t="n">
        <f aca="false">'Indicator Data'!F23/'Indicator Data'!$CA23</f>
        <v>0</v>
      </c>
      <c r="R23" s="103" t="n">
        <f aca="false">'Indicator Data'!G23/'Indicator Data'!$CA23</f>
        <v>0</v>
      </c>
      <c r="S23" s="103" t="n">
        <f aca="false">'Indicator Data'!H23/'Indicator Data'!$CA23</f>
        <v>0</v>
      </c>
      <c r="T23" s="103" t="n">
        <f aca="false">'Indicator Data'!I23/'Indicator Data'!$CA23</f>
        <v>0</v>
      </c>
      <c r="U23" s="103" t="n">
        <f aca="false">'Indicator Data'!J23/'Indicator Data'!$CA23</f>
        <v>0</v>
      </c>
      <c r="V23" s="101" t="n">
        <f aca="false">ROUND(IF(N23&gt;V$3,10,IF(N23&lt;V$4,0,10-(V$3-N23)/(V$3-V$4)*10)),1)</f>
        <v>0</v>
      </c>
      <c r="W23" s="101" t="n">
        <f aca="false">ROUND(IF(O23&gt;W$3,10,IF(O23&lt;W$4,0,10-(W$3-O23)/(W$3-W$4)*10)),1)</f>
        <v>0</v>
      </c>
      <c r="X23" s="102" t="n">
        <f aca="false">ROUND(((10-GEOMEAN(((10-V23)/10*9+1),((10-W23)/10*9+1)))/9*10),1)</f>
        <v>0</v>
      </c>
      <c r="Y23" s="102" t="n">
        <f aca="false">IF(P23="x",0.1,ROUND(IF(P23&gt;Y$3,10,IF(P23&lt;Y$4,0,10-(Y$3-P23)/(Y$3-Y$4)*10)),1))</f>
        <v>3</v>
      </c>
      <c r="Z23" s="102" t="n">
        <f aca="false">ROUND(IF(Q23=0,0,IF(LOG(Q23)&gt;Z$3,10,IF(LOG(Q23)&lt;=Z$4,0,10-(Z$3-LOG(Q23))/(Z$3-Z$4)*10))),1)</f>
        <v>0</v>
      </c>
      <c r="AA23" s="101" t="n">
        <f aca="false">ROUND(IF(R23&gt;AA$3,10,IF(R23&lt;AA$4,0,10-(AA$3-R23)/(AA$3-AA$4)*10)),1)</f>
        <v>0</v>
      </c>
      <c r="AB23" s="101" t="n">
        <f aca="false">ROUND(IF(S23&gt;AB$3,10,IF(S23&lt;AB$4,0,10-(AB$3-S23)/(AB$3-AB$4)*10)),1)</f>
        <v>0</v>
      </c>
      <c r="AC23" s="101" t="n">
        <f aca="false">ROUND(((10-GEOMEAN(((10-AA23)/10*9+1),((10-AB23)/10*9+1)))/9*10),1)</f>
        <v>0</v>
      </c>
      <c r="AD23" s="101" t="n">
        <f aca="false">ROUND(IF(T23=0,0,IF(T23&gt;AD$3,10,IF(T23&lt;=AD$4,0,10-(AD$3-T23)/(AD$3-AD$4)*10))),1)</f>
        <v>0</v>
      </c>
      <c r="AE23" s="102" t="n">
        <f aca="false">ROUND((10-GEOMEAN(((10-AC23)/10*9+1),((10-AD23)/10*9+1)))/9*10,1)</f>
        <v>0</v>
      </c>
      <c r="AF23" s="102" t="n">
        <f aca="false">ROUND(IF(U23&gt;AF$3,10,IF(U23&lt;AF$4,0,10-(AF$3-U23)/(AF$3-AF$4)*10)),1)</f>
        <v>0</v>
      </c>
      <c r="AG23" s="101" t="n">
        <f aca="false">ROUND(IF('Indicator Data'!K23=0,0,IF('Indicator Data'!K23&gt;AG$3,10,IF('Indicator Data'!K23&lt;AG$4,0,10-(AG$3-'Indicator Data'!K23)/(AG$3-AG$4)*10))),1)</f>
        <v>0</v>
      </c>
      <c r="AH23" s="104" t="n">
        <f aca="false">ROUND(AVERAGE(C23,V23),1)</f>
        <v>0.1</v>
      </c>
      <c r="AI23" s="104" t="n">
        <f aca="false">ROUND(AVERAGE(D23,W23),1)</f>
        <v>0.1</v>
      </c>
      <c r="AJ23" s="102" t="n">
        <f aca="false">ROUND(AVERAGE(AA23,H23),1)</f>
        <v>0</v>
      </c>
      <c r="AK23" s="102" t="n">
        <f aca="false">ROUND(AVERAGE(AB23,I23),1)</f>
        <v>0</v>
      </c>
      <c r="AL23" s="104" t="n">
        <f aca="false">ROUND((10-GEOMEAN(((10-AJ23)/10*9+1),((10-AK23)/10*9+1)))/9*10,1)</f>
        <v>0</v>
      </c>
      <c r="AM23" s="104" t="n">
        <f aca="false">ROUND(AVERAGE(AD23,K23),1)</f>
        <v>0</v>
      </c>
      <c r="AN23" s="102" t="n">
        <f aca="false">ROUND((10-GEOMEAN(((10-M23)/10*9+1),((10-AF23)/10*9+1)))/9*10,1)</f>
        <v>0</v>
      </c>
      <c r="AO23" s="105" t="n">
        <f aca="false">ROUND((10-GEOMEAN(((10-E23)/10*9+1),((10-X23)/10*9+1)))/9*10,1)</f>
        <v>0.1</v>
      </c>
      <c r="AP23" s="105" t="n">
        <f aca="false">IF(AND(Y23="x",F23="x"),"x",ROUND((10-GEOMEAN(((10-F23)/10*9+1),((10-Y23)/10*9+1)))/9*10,1))</f>
        <v>5.1</v>
      </c>
      <c r="AQ23" s="105" t="n">
        <f aca="false">ROUND((10-GEOMEAN(((10-G23)/10*9+1),((10-Z23)/10*9+1)))/9*10,1)</f>
        <v>0</v>
      </c>
      <c r="AR23" s="105" t="n">
        <f aca="false">ROUND((10-GEOMEAN(((10-L23)/10*9+1),((10-AE23)/10*9+1)))/9*10,1)</f>
        <v>0</v>
      </c>
      <c r="AS23" s="104" t="n">
        <f aca="false">ROUND(AVERAGE(AG23,AN23),1)</f>
        <v>0</v>
      </c>
      <c r="AT23" s="104" t="n">
        <f aca="false">IF('Indicator Data'!L23="No data","x",IF('Indicator Data'!CB23&lt;1000,"x",ROUND((IF('Indicator Data'!L23&gt;AT$3,10,IF('Indicator Data'!L23&lt;AT$4,0,10-(AT$3-'Indicator Data'!L23)/(AT$3-AT$4)*10))),1)))</f>
        <v>1.9</v>
      </c>
      <c r="AU23" s="105" t="n">
        <f aca="false">ROUND(AVERAGE(AS23,AT23),1)</f>
        <v>1</v>
      </c>
      <c r="AV23" s="106" t="n">
        <f aca="false">IF('Indicator Data'!M23="No data","x",ROUND(IF('Indicator Data'!M23=0,0,IF(LOG('Indicator Data'!M23)&gt;AV$3,10,IF(LOG('Indicator Data'!M23)&lt;AV$4,0,10-(AV$3-LOG('Indicator Data'!M23))/(AV$3-AV$4)*10))),1))</f>
        <v>7.9</v>
      </c>
      <c r="AW23" s="103" t="n">
        <f aca="false">IF(AV23="x","x",'Indicator Data'!M23/'Indicator Data'!$CA23)</f>
        <v>0.336660941166649</v>
      </c>
      <c r="AX23" s="106" t="n">
        <f aca="false">IF(AV23="x","x",ROUND(IF(AW23&gt;AX$3,10,IF(AW23&lt;AX$4,0,10-(AX$3-AW23)/(AX$3-AX$4)*10)),1))</f>
        <v>3.7</v>
      </c>
      <c r="AY23" s="102" t="n">
        <f aca="false">IF(AND(AV23="x",AX23="x"),"x",ROUND((10-GEOMEAN(((10-AV23)/10*9+1),((10-AX23)/10*9+1)))/9*10,1))</f>
        <v>6.2</v>
      </c>
      <c r="AZ23" s="106" t="n">
        <f aca="false">IF('Indicator Data'!N23="No data","x",ROUND(IF('Indicator Data'!N23=0,0,IF(LOG('Indicator Data'!N23)&gt;AZ$3,10,IF(LOG('Indicator Data'!N23)&lt;AZ$4,0,10-(AZ$3-LOG('Indicator Data'!N23))/(AZ$3-AZ$4)*10))),1))</f>
        <v>4.9</v>
      </c>
      <c r="BA23" s="103" t="n">
        <f aca="false">IF(AZ23="x","x",'Indicator Data'!N23/'Indicator Data'!$CA23)</f>
        <v>0.000802004215643046</v>
      </c>
      <c r="BB23" s="106" t="n">
        <f aca="false">IF(AZ23="x","x",ROUND(IF(BA23&gt;BB$3,10,IF(BA23&lt;BB$4,0,10-(BB$3-BA23)/(BB$3-BB$4)*10)),1))</f>
        <v>0.2</v>
      </c>
      <c r="BC23" s="102" t="n">
        <f aca="false">IF(AND(AZ23="x",BB23="x"),"x",ROUND((10-GEOMEAN(((10-AZ23)/10*9+1),((10-BB23)/10*9+1)))/9*10,1))</f>
        <v>2.9</v>
      </c>
      <c r="BD23" s="106" t="n">
        <f aca="false">IF('Indicator Data'!O23="No data","x",ROUND(IF('Indicator Data'!O23=0,0,IF(LOG('Indicator Data'!O23)&gt;BD$3,10,IF(LOG('Indicator Data'!O23)&lt;BD$4,0,10-(BD$3-LOG('Indicator Data'!O23))/(BD$3-BD$4)*10))),1))</f>
        <v>9.4</v>
      </c>
      <c r="BE23" s="103" t="n">
        <f aca="false">IF(BD23="x","x",'Indicator Data'!O23/'Indicator Data'!$CA23)</f>
        <v>0.392543894733919</v>
      </c>
      <c r="BF23" s="106" t="n">
        <f aca="false">IF(BD23="x","x",ROUND(IF(BE23&gt;BF$3,10,IF(BE23&lt;BF$4,0,10-(BF$3-BE23)/(BF$3-BF$4)*10)),1))</f>
        <v>10</v>
      </c>
      <c r="BG23" s="102" t="n">
        <f aca="false">IF(AND(BD23="x",BF23="x"),"x",ROUND((10-GEOMEAN(((10-BD23)/10*9+1),((10-BF23)/10*9+1)))/9*10,1))</f>
        <v>9.7</v>
      </c>
      <c r="BH23" s="106" t="n">
        <f aca="false">IF('Indicator Data'!P23="No data","x",ROUND(IF('Indicator Data'!P23=0,0,IF(LOG('Indicator Data'!P23)&gt;BH$3,10,IF(LOG('Indicator Data'!P23)&lt;BH$4,0,10-(BH$3-LOG('Indicator Data'!P23))/(BH$3-BH$4)*10))),1))</f>
        <v>0</v>
      </c>
      <c r="BI23" s="103" t="n">
        <f aca="false">IF(BH23="x","x",'Indicator Data'!P23/'Indicator Data'!$CA23)</f>
        <v>0</v>
      </c>
      <c r="BJ23" s="106" t="n">
        <f aca="false">IF(BH23="x","x",ROUND(IF(BI23&gt;BJ$3,10,IF(BI23&lt;BJ$4,0,10-(BJ$3-BI23)/(BJ$3-BJ$4)*10)),1))</f>
        <v>0</v>
      </c>
      <c r="BK23" s="102" t="n">
        <f aca="false">IF(AND(BH23="x",BJ23="x"),"x",ROUND((10-GEOMEAN(((10-BH23)/10*9+1),((10-BJ23)/10*9+1)))/9*10,1))</f>
        <v>0</v>
      </c>
      <c r="BL23" s="104" t="n">
        <f aca="false">IF(AND(BC23="x",BG23="x",BK23="x",AY23="x"),"x",IF(AND(BC23="x",BG23="x",BK23="x"),AY23,ROUND((10-GEOMEAN(((10-AY23)/10*9+1),((10-BC23)/10*9+1),((10-BG23)/10*9+1),((10-BK23)/10*9+1)))/9*10,1)))</f>
        <v>6.1</v>
      </c>
      <c r="BM23" s="106" t="n">
        <f aca="false">ROUND(IF('Indicator Data'!Q23=0,0,IF(LOG('Indicator Data'!Q23)&gt;BM$3,10,IF(LOG('Indicator Data'!Q23)&lt;BM$4,0,10-(BM$3-LOG('Indicator Data'!Q23))/(BM$3-BM$4)*10))),1)</f>
        <v>8.2</v>
      </c>
      <c r="BN23" s="107" t="n">
        <f aca="false">'Indicator Data'!R23</f>
        <v>0.431873887777329</v>
      </c>
      <c r="BO23" s="106" t="n">
        <f aca="false">ROUND(IF(BN23&gt;BO$3,10,IF(BN23&lt;BO$4,0,10-(BO$3-BN23)/(BO$3-BO$4)*10)),1)</f>
        <v>4.3</v>
      </c>
      <c r="BP23" s="106" t="n">
        <f aca="false">ROUND((10-GEOMEAN(((10-BO23)/10*9+1),((10-BM23)/10*9+1)))/9*10,1)</f>
        <v>6.7</v>
      </c>
      <c r="BQ23" s="106" t="n">
        <f aca="false">ROUND(IF('Indicator Data'!S23=0,0,IF(LOG('Indicator Data'!S23)&gt;BQ$3,10,IF(LOG('Indicator Data'!S23)&lt;BQ$4,0,10-(BQ$3-LOG('Indicator Data'!S23))/(BQ$3-BQ$4)*10))),1)</f>
        <v>8.7</v>
      </c>
      <c r="BR23" s="107" t="n">
        <f aca="false">'Indicator Data'!T23</f>
        <v>1</v>
      </c>
      <c r="BS23" s="106" t="n">
        <f aca="false">ROUND(IF(BR23&gt;BS$3,10,IF(BR23&lt;BS$4,0,10-(BS$3-BR23)/(BS$3-BS$4)*10)),1)</f>
        <v>10</v>
      </c>
      <c r="BT23" s="106" t="n">
        <f aca="false">ROUND((10-GEOMEAN(((10-BS23)/10*9+1),((10-BQ23)/10*9+1)))/9*10,1)</f>
        <v>9.5</v>
      </c>
      <c r="BU23" s="102" t="n">
        <f aca="false">ROUND((10-GEOMEAN(((10-BT23)/10*9+1),((10-BP23)/10*9+1)))/9*10,1)</f>
        <v>8.4</v>
      </c>
      <c r="BV23" s="106" t="n">
        <f aca="false">ROUND(IF('Indicator Data'!U23=0,0,IF(LOG('Indicator Data'!U23)&gt;BV$3,10,IF(LOG('Indicator Data'!U23)&lt;BV$4,0,10-(BV$3-LOG('Indicator Data'!U23))/(BV$3-BV$4)*10))),1)</f>
        <v>8.3</v>
      </c>
      <c r="BW23" s="103" t="n">
        <f aca="false">'Indicator Data'!U23/'Indicator Data'!$CA23</f>
        <v>0.608043044873687</v>
      </c>
      <c r="BX23" s="106" t="n">
        <f aca="false">ROUND(IF(BW23&gt;BX$3,10,IF(BW23&lt;BX$4,0,10-(BX$3-BW23)/(BX$3-BX$4)*10)),1)</f>
        <v>6.8</v>
      </c>
      <c r="BY23" s="102" t="n">
        <f aca="false">ROUND((10-GEOMEAN(((10-BV23)/10*9+1),((10-BX23)/10*9+1)))/9*10,1)</f>
        <v>7.6</v>
      </c>
      <c r="BZ23" s="106" t="n">
        <f aca="false">ROUND(IF('Indicator Data'!V23=0,0,IF(LOG('Indicator Data'!V23)&gt;BZ$3,10,IF(LOG('Indicator Data'!V23)&lt;BZ$4,0,10-(BZ$3-LOG('Indicator Data'!V23))/(BZ$3-BZ$4)*10))),1)</f>
        <v>8.6</v>
      </c>
      <c r="CA23" s="103" t="n">
        <f aca="false">IF('Indicator Data'!V23/'Indicator Data'!$CA23&gt;1,1,'Indicator Data'!V23/'Indicator Data'!$CA23)</f>
        <v>0.913486287946954</v>
      </c>
      <c r="CB23" s="106" t="n">
        <f aca="false">ROUND(IF(CA23&gt;CB$3,10,IF(CA23&lt;CB$4,0,10-(CB$3-CA23)/(CB$3-CB$4)*10)),1)</f>
        <v>9.1</v>
      </c>
      <c r="CC23" s="102" t="n">
        <f aca="false">ROUND((10-GEOMEAN(((10-BZ23)/10*9+1),((10-CB23)/10*9+1)))/9*10,1)</f>
        <v>8.9</v>
      </c>
      <c r="CD23" s="106" t="n">
        <f aca="false">ROUND(IF('Indicator Data'!W23=0,0,IF(LOG('Indicator Data'!W23)&gt;CD$3,10,IF(LOG('Indicator Data'!W23)&lt;CD$4,0,10-(CD$3-LOG('Indicator Data'!W23))/(CD$3-CD$4)*10))),1)</f>
        <v>8.6</v>
      </c>
      <c r="CE23" s="103" t="n">
        <f aca="false">'Indicator Data'!W23/'Indicator Data'!$CA23</f>
        <v>0.996128506443509</v>
      </c>
      <c r="CF23" s="106" t="n">
        <f aca="false">ROUND(IF(CE23&gt;CF$3,10,IF(CE23&lt;CF$4,0,10-(CF$3-CE23)/(CF$3-CF$4)*10)),1)</f>
        <v>10</v>
      </c>
      <c r="CG23" s="102" t="n">
        <f aca="false">ROUND((10-GEOMEAN(((10-CD23)/10*9+1),((10-CF23)/10*9+1)))/9*10,1)</f>
        <v>9.4</v>
      </c>
      <c r="CH23" s="104" t="n">
        <f aca="false">ROUND((10-GEOMEAN(((10-CC23)/10*9+1),((10-BU23)/10*9+1),((10-BY23)/10*9+1),((10-CG23)/10*9+1)))/9*10,1)</f>
        <v>8.7</v>
      </c>
      <c r="CI23" s="106" t="n">
        <f aca="false">IF('Indicator Data'!BQ23="No data","x",ROUND(IF('Indicator Data'!BQ23&gt;CI$3,0,IF('Indicator Data'!BQ23&lt;CI$4,10,(CI$3-'Indicator Data'!BQ23)/(CI$3-CI$4)*10)),1))</f>
        <v>9.2</v>
      </c>
      <c r="CJ23" s="106" t="n">
        <f aca="false">IF('Indicator Data'!BR23="No data","x",ROUND(IF('Indicator Data'!BR23&gt;CJ$3,0,IF('Indicator Data'!BR23&lt;CJ$4,10,(CJ$3-'Indicator Data'!BR23)/(CJ$3-CJ$4)*10)),1))</f>
        <v>5.8</v>
      </c>
      <c r="CK23" s="106" t="n">
        <f aca="false">IF('Indicator Data'!AC23="No data","x",ROUND(IF('Indicator Data'!AC23&gt;CK$3,0,IF('Indicator Data'!AC23&lt;CK$4,10,(CK$3-'Indicator Data'!AC23)/(CK$3-CK$4)*10)),1))</f>
        <v>8.8</v>
      </c>
      <c r="CL23" s="102" t="n">
        <f aca="false">IF(AND(CJ23="x",CI23="x",CK23="x"),"x",ROUND(AVERAGE(CI23:CK23),1))</f>
        <v>7.9</v>
      </c>
      <c r="CM23" s="106" t="n">
        <f aca="false">IF('Indicator Data'!X23="No data","x",ROUND(IF(LOG('Indicator Data'!X23)&gt;CM$3,10,IF(LOG('Indicator Data'!X23)&lt;CM$4,0,10-(CM$3-LOG('Indicator Data'!X23))/(CM$3-CM$4)*10)),1))</f>
        <v>6.8</v>
      </c>
      <c r="CN23" s="106" t="n">
        <f aca="false">IF('Indicator Data'!Y23="No data","x",ROUND(IF('Indicator Data'!Y23&gt;CN$3,10,IF('Indicator Data'!Y23&lt;CN$4,0,10-(CN$3-'Indicator Data'!Y23)/(CN$3-CN$4)*10)),1))</f>
        <v>7.6</v>
      </c>
      <c r="CO23" s="106" t="n">
        <f aca="false">IF('Indicator Data'!Z23="No data","x",ROUND(IF('Indicator Data'!Z23&gt;CO$3,10,IF('Indicator Data'!Z23&lt;CO$4,0,10-(CO$3-'Indicator Data'!Z23)/(CO$3-CO$4)*10)),1))</f>
        <v>4.9</v>
      </c>
      <c r="CP23" s="106" t="n">
        <f aca="false">IF('Indicator Data'!AA23="No data","x",ROUND(IF('Indicator Data'!AA23&gt;CP$3,10,IF('Indicator Data'!AA23&lt;CP$4,0,10-(CP$3-'Indicator Data'!AA23)/(CP$3-CP$4)*10)),1))</f>
        <v>8</v>
      </c>
      <c r="CQ23" s="102" t="n">
        <f aca="false">ROUND(AVERAGE(CM23:CP23),1)</f>
        <v>6.8</v>
      </c>
      <c r="CR23" s="104" t="n">
        <f aca="false">ROUND(AVERAGE(CL23,CQ23,CQ23),1)</f>
        <v>7.2</v>
      </c>
      <c r="CS23" s="106" t="n">
        <f aca="false">IF('Indicator Data'!AF23="No data","x",ROUND(IF('Indicator Data'!AF23&gt;CS$3,10,IF('Indicator Data'!AF23&lt;CS$4,0,10-(CS$3-'Indicator Data'!AF23)/(CS$3-CS$4)*10)),1))</f>
        <v>6.5</v>
      </c>
      <c r="CT23" s="106" t="n">
        <f aca="false">IF('Indicator Data'!AG23="No data","x",ROUND(IF('Indicator Data'!AG23&gt;CT$3,10,IF('Indicator Data'!AG23&lt;CT$4,0,10-(CT$3-'Indicator Data'!AG23)/(CT$3-CT$4)*10)),1))</f>
        <v>7.2</v>
      </c>
      <c r="CU23" s="102" t="n">
        <f aca="false">ROUND(AVERAGE(CM23,CN23,CO23,CP23,CS23,CT23),1)</f>
        <v>6.8</v>
      </c>
      <c r="CV23" s="106" t="n">
        <f aca="false">IF('Indicator Data'!AB23="No data","x",ROUND(IF('Indicator Data'!AB23&gt;CV$3,10,IF('Indicator Data'!AB23&lt;CV$4,0,10-(CV$3-'Indicator Data'!AB23)/(CV$3-CV$4)*10)),1))</f>
        <v>10</v>
      </c>
      <c r="CW23" s="102" t="n">
        <f aca="false">IF(AND(CJ23="x",CI23="x",CK23="x"),"x",ROUND(AVERAGE(CI23:CK23,CV23),1))</f>
        <v>8.5</v>
      </c>
      <c r="CX23" s="103" t="n">
        <f aca="false">IF('Indicator Data'!AD23="No data","x",'Indicator Data'!AD23/'Indicator Data'!$BZ23)</f>
        <v>4.89347648034396E-005</v>
      </c>
      <c r="CY23" s="106" t="n">
        <f aca="false">IF(CX23="x","x",ROUND(IF(CX23&gt;CY$3,0,IF(CX23&lt;CY$4,10,(CY$3-CX23)/(CY$3-CY$4)*10)),1))</f>
        <v>9.5</v>
      </c>
      <c r="CZ23" s="106" t="n">
        <f aca="false">IF('Indicator Data'!AE23="No data","x",ROUND(IF('Indicator Data'!AE23&gt;CZ$3,0,IF('Indicator Data'!AE23&lt;CZ$4,10,(CZ$3-'Indicator Data'!AE23)/(CZ$3-CZ$4)*10)),1))</f>
        <v>6</v>
      </c>
      <c r="DA23" s="102" t="n">
        <f aca="false">IF(AND(CY23="x",CZ23="x"),"x",ROUND(AVERAGE(CY23:CZ23),1))</f>
        <v>7.8</v>
      </c>
      <c r="DB23" s="104" t="n">
        <f aca="false">ROUND(AVERAGE(CW23,DA23,CU23),1)</f>
        <v>7.7</v>
      </c>
      <c r="DC23" s="105" t="n">
        <f aca="false">IF(BL23="x",ROUND((10-GEOMEAN(((10-DB23)/10*9+1),((10-CH23)/10*9+1),((10-CR23)/10*9+1)))/9*10,1),ROUND((10-GEOMEAN(((10-BL23)/10*9+1),((10-DB23)/10*9+1),((10-CH23)/10*9+1),((10-CR23)/10*9+1)))/9*10,1))</f>
        <v>7.5</v>
      </c>
      <c r="DD23" s="108" t="n">
        <f aca="false">IF(ROUND(IF(AP23="x",(10-GEOMEAN(((10-AO23)/10*9+1),((10-DC23)/10*9+1),((10-AU23)/10*9+1),((10-AQ23)/10*9+1),((10-AR23)/10*9+1)))/9*10,(10-GEOMEAN(((10-AO23)/10*9+1),((10-DC23)/10*9+1),((10-AP23)/10*9+1),((10-AQ23)/10*9+1),((10-AR23)/10*9+1),((10-AU23)/10*9+1)))/9*10),1)=0,0.1,ROUND(IF(AP23="x",(10-GEOMEAN(((10-AO23)/10*9+1),((10-DC23)/10*9+1),((10-AU23)/10*9+1),((10-AQ23)/10*9+1),((10-AR23)/10*9+1)))/9*10,(10-GEOMEAN(((10-AO23)/10*9+1),((10-DC23)/10*9+1),((10-AP23)/10*9+1),((10-AQ23)/10*9+1),((10-AR23)/10*9+1),((10-AU23)/10*9+1)))/9*10),1))</f>
        <v>2.9</v>
      </c>
      <c r="DE23" s="105" t="n">
        <f aca="false">ROUND(IF('Indicator Data'!AH23=0,0,IF('Indicator Data'!AH23&gt;DE$3,10,IF('Indicator Data'!AH23&lt;DE$4,0,10-(DE$3-'Indicator Data'!AH23)/(DE$3-DE$4)*10))),1)</f>
        <v>0.5</v>
      </c>
      <c r="DF23" s="102" t="n">
        <f aca="false">'Indicator Data'!AI23</f>
        <v>0</v>
      </c>
      <c r="DG23" s="102" t="n">
        <f aca="false">'Indicator Data'!AJ23</f>
        <v>0</v>
      </c>
      <c r="DH23" s="105" t="n">
        <f aca="false">ROUND(IF(DF23=5,10,IF(DG23=5,9,IF(DF23=4,8,IF(DG23=4,7,0)))),1)</f>
        <v>0</v>
      </c>
      <c r="DI23" s="108" t="n">
        <f aca="false">ROUND(IF(DH23&gt;5,DH23,DE23/10*7),1)</f>
        <v>0.4</v>
      </c>
      <c r="DJ23" s="76"/>
      <c r="DK23" s="109"/>
    </row>
    <row r="24" customFormat="false" ht="14.5" hidden="false" customHeight="false" outlineLevel="0" collapsed="false">
      <c r="A24" s="98" t="str">
        <f aca="false">'Indicator Data'!A24</f>
        <v>Bhutan</v>
      </c>
      <c r="B24" s="99" t="str">
        <f aca="false">'Indicator Data'!B24</f>
        <v>BTN</v>
      </c>
      <c r="C24" s="100" t="n">
        <f aca="false">ROUND(IF('Indicator Data'!C24=0,0.1,IF(LOG('Indicator Data'!C24)&gt;C$3,10,IF(LOG('Indicator Data'!C24)&lt;C$4,0,10-(C$3-LOG('Indicator Data'!C24))/(C$3-C$4)*10))),1)</f>
        <v>5.6</v>
      </c>
      <c r="D24" s="101" t="n">
        <f aca="false">ROUND(IF('Indicator Data'!D24=0,0.1,IF(LOG('Indicator Data'!D24)&gt;D$3,10,IF(LOG('Indicator Data'!D24)&lt;D$4,0,10-(D$3-LOG('Indicator Data'!D24))/(D$3-D$4)*10))),1)</f>
        <v>5.5</v>
      </c>
      <c r="E24" s="102" t="n">
        <f aca="false">ROUND((10-GEOMEAN(((10-C24)/10*9+1),((10-D24)/10*9+1)))/9*10,1)</f>
        <v>5.6</v>
      </c>
      <c r="F24" s="102" t="n">
        <f aca="false">IF('Indicator Data'!E24="No data",0.1,(ROUND(IF('Indicator Data'!E24=0,0,IF(LOG('Indicator Data'!E24)&gt;F$3,10,IF(LOG('Indicator Data'!E24)&lt;F$4,0,10-(F$3-LOG('Indicator Data'!E24))/(F$3-F$4)*10))),1)))</f>
        <v>4.6</v>
      </c>
      <c r="G24" s="102" t="n">
        <f aca="false">ROUND(IF('Indicator Data'!F24=0,0,IF(LOG('Indicator Data'!F24)&gt;G$3,10,IF(LOG('Indicator Data'!F24)&lt;G$4,0,10-(G$3-LOG('Indicator Data'!F24))/(G$3-G$4)*10))),1)</f>
        <v>0</v>
      </c>
      <c r="H24" s="101" t="n">
        <f aca="false">ROUND(IF('Indicator Data'!G24=0,0,IF(LOG('Indicator Data'!G24)&gt;H$3,10,IF(LOG('Indicator Data'!G24)&lt;H$4,0,10-(H$3-LOG('Indicator Data'!G24))/(H$3-H$4)*10))),1)</f>
        <v>0</v>
      </c>
      <c r="I24" s="101" t="n">
        <f aca="false">ROUND(IF('Indicator Data'!H24=0,0,IF(LOG('Indicator Data'!H24)&gt;I$3,10,IF(LOG('Indicator Data'!H24)&lt;I$4,0,10-(I$3-LOG('Indicator Data'!H24))/(I$3-I$4)*10))),1)</f>
        <v>0</v>
      </c>
      <c r="J24" s="101" t="n">
        <f aca="false">ROUND((10-GEOMEAN(((10-H24)/10*9+1),((10-I24)/10*9+1)))/9*10,1)</f>
        <v>0</v>
      </c>
      <c r="K24" s="101" t="n">
        <f aca="false">ROUND(IF('Indicator Data'!I24=0,0,IF(LOG('Indicator Data'!I24)&gt;K$3,10,IF(LOG('Indicator Data'!I24)&lt;K$4,0,10-(K$3-LOG('Indicator Data'!I24))/(K$3-K$4)*10))),1)</f>
        <v>0</v>
      </c>
      <c r="L24" s="102" t="n">
        <f aca="false">ROUND((10-GEOMEAN(((10-J24)/10*9+1),((10-K24)/10*9+1)))/9*10,1)</f>
        <v>0</v>
      </c>
      <c r="M24" s="102" t="n">
        <f aca="false">ROUND(IF('Indicator Data'!J24=0,0,IF(LOG('Indicator Data'!J24)&gt;M$3,10,IF(LOG('Indicator Data'!J24)&lt;M$4,0,10-(M$3-LOG('Indicator Data'!J24))/(M$3-M$4)*10))),1)</f>
        <v>0</v>
      </c>
      <c r="N24" s="103" t="n">
        <f aca="false">'Indicator Data'!C24/'Indicator Data'!$CA24</f>
        <v>0.00210526365755624</v>
      </c>
      <c r="O24" s="103" t="n">
        <f aca="false">'Indicator Data'!D24/'Indicator Data'!$CA24</f>
        <v>0.00056450588969893</v>
      </c>
      <c r="P24" s="103" t="n">
        <f aca="false">IF(F24=0.1,"x",'Indicator Data'!E24/'Indicator Data'!$CA24)</f>
        <v>0.00836285736638768</v>
      </c>
      <c r="Q24" s="103" t="n">
        <f aca="false">'Indicator Data'!F24/'Indicator Data'!$CA24</f>
        <v>0</v>
      </c>
      <c r="R24" s="103" t="n">
        <f aca="false">'Indicator Data'!G24/'Indicator Data'!$CA24</f>
        <v>0</v>
      </c>
      <c r="S24" s="103" t="n">
        <f aca="false">'Indicator Data'!H24/'Indicator Data'!$CA24</f>
        <v>0</v>
      </c>
      <c r="T24" s="103" t="n">
        <f aca="false">'Indicator Data'!I24/'Indicator Data'!$CA24</f>
        <v>0</v>
      </c>
      <c r="U24" s="103" t="n">
        <f aca="false">'Indicator Data'!J24/'Indicator Data'!$CA24</f>
        <v>0</v>
      </c>
      <c r="V24" s="101" t="n">
        <f aca="false">ROUND(IF(N24&gt;V$3,10,IF(N24&lt;V$4,0,10-(V$3-N24)/(V$3-V$4)*10)),1)</f>
        <v>10</v>
      </c>
      <c r="W24" s="101" t="n">
        <f aca="false">ROUND(IF(O24&gt;W$3,10,IF(O24&lt;W$4,0,10-(W$3-O24)/(W$3-W$4)*10)),1)</f>
        <v>5.6</v>
      </c>
      <c r="X24" s="102" t="n">
        <f aca="false">ROUND(((10-GEOMEAN(((10-V24)/10*9+1),((10-W24)/10*9+1)))/9*10),1)</f>
        <v>8.6</v>
      </c>
      <c r="Y24" s="102" t="n">
        <f aca="false">IF(P24="x",0.1,ROUND(IF(P24&gt;Y$3,10,IF(P24&lt;Y$4,0,10-(Y$3-P24)/(Y$3-Y$4)*10)),1))</f>
        <v>5.6</v>
      </c>
      <c r="Z24" s="102" t="n">
        <f aca="false">ROUND(IF(Q24=0,0,IF(LOG(Q24)&gt;Z$3,10,IF(LOG(Q24)&lt;=Z$4,0,10-(Z$3-LOG(Q24))/(Z$3-Z$4)*10))),1)</f>
        <v>0</v>
      </c>
      <c r="AA24" s="101" t="n">
        <f aca="false">ROUND(IF(R24&gt;AA$3,10,IF(R24&lt;AA$4,0,10-(AA$3-R24)/(AA$3-AA$4)*10)),1)</f>
        <v>0</v>
      </c>
      <c r="AB24" s="101" t="n">
        <f aca="false">ROUND(IF(S24&gt;AB$3,10,IF(S24&lt;AB$4,0,10-(AB$3-S24)/(AB$3-AB$4)*10)),1)</f>
        <v>0</v>
      </c>
      <c r="AC24" s="101" t="n">
        <f aca="false">ROUND(((10-GEOMEAN(((10-AA24)/10*9+1),((10-AB24)/10*9+1)))/9*10),1)</f>
        <v>0</v>
      </c>
      <c r="AD24" s="101" t="n">
        <f aca="false">ROUND(IF(T24=0,0,IF(T24&gt;AD$3,10,IF(T24&lt;=AD$4,0,10-(AD$3-T24)/(AD$3-AD$4)*10))),1)</f>
        <v>0</v>
      </c>
      <c r="AE24" s="102" t="n">
        <f aca="false">ROUND((10-GEOMEAN(((10-AC24)/10*9+1),((10-AD24)/10*9+1)))/9*10,1)</f>
        <v>0</v>
      </c>
      <c r="AF24" s="102" t="n">
        <f aca="false">ROUND(IF(U24&gt;AF$3,10,IF(U24&lt;AF$4,0,10-(AF$3-U24)/(AF$3-AF$4)*10)),1)</f>
        <v>0</v>
      </c>
      <c r="AG24" s="101" t="n">
        <f aca="false">ROUND(IF('Indicator Data'!K24=0,0,IF('Indicator Data'!K24&gt;AG$3,10,IF('Indicator Data'!K24&lt;AG$4,0,10-(AG$3-'Indicator Data'!K24)/(AG$3-AG$4)*10))),1)</f>
        <v>0</v>
      </c>
      <c r="AH24" s="104" t="n">
        <f aca="false">ROUND(AVERAGE(C24,V24),1)</f>
        <v>7.8</v>
      </c>
      <c r="AI24" s="104" t="n">
        <f aca="false">ROUND(AVERAGE(D24,W24),1)</f>
        <v>5.6</v>
      </c>
      <c r="AJ24" s="102" t="n">
        <f aca="false">ROUND(AVERAGE(AA24,H24),1)</f>
        <v>0</v>
      </c>
      <c r="AK24" s="102" t="n">
        <f aca="false">ROUND(AVERAGE(AB24,I24),1)</f>
        <v>0</v>
      </c>
      <c r="AL24" s="104" t="n">
        <f aca="false">ROUND((10-GEOMEAN(((10-AJ24)/10*9+1),((10-AK24)/10*9+1)))/9*10,1)</f>
        <v>0</v>
      </c>
      <c r="AM24" s="104" t="n">
        <f aca="false">ROUND(AVERAGE(AD24,K24),1)</f>
        <v>0</v>
      </c>
      <c r="AN24" s="102" t="n">
        <f aca="false">ROUND((10-GEOMEAN(((10-M24)/10*9+1),((10-AF24)/10*9+1)))/9*10,1)</f>
        <v>0</v>
      </c>
      <c r="AO24" s="105" t="n">
        <f aca="false">ROUND((10-GEOMEAN(((10-E24)/10*9+1),((10-X24)/10*9+1)))/9*10,1)</f>
        <v>7.4</v>
      </c>
      <c r="AP24" s="105" t="n">
        <f aca="false">IF(AND(Y24="x",F24="x"),"x",ROUND((10-GEOMEAN(((10-F24)/10*9+1),((10-Y24)/10*9+1)))/9*10,1))</f>
        <v>5.1</v>
      </c>
      <c r="AQ24" s="105" t="n">
        <f aca="false">ROUND((10-GEOMEAN(((10-G24)/10*9+1),((10-Z24)/10*9+1)))/9*10,1)</f>
        <v>0</v>
      </c>
      <c r="AR24" s="105" t="n">
        <f aca="false">ROUND((10-GEOMEAN(((10-L24)/10*9+1),((10-AE24)/10*9+1)))/9*10,1)</f>
        <v>0</v>
      </c>
      <c r="AS24" s="104" t="n">
        <f aca="false">ROUND(AVERAGE(AG24,AN24),1)</f>
        <v>0</v>
      </c>
      <c r="AT24" s="104" t="n">
        <f aca="false">IF('Indicator Data'!L24="No data","x",IF('Indicator Data'!CB24&lt;1000,"x",ROUND((IF('Indicator Data'!L24&gt;AT$3,10,IF('Indicator Data'!L24&lt;AT$4,0,10-(AT$3-'Indicator Data'!L24)/(AT$3-AT$4)*10))),1)))</f>
        <v>0</v>
      </c>
      <c r="AU24" s="105" t="n">
        <f aca="false">ROUND(AVERAGE(AS24,AT24),1)</f>
        <v>0</v>
      </c>
      <c r="AV24" s="106" t="n">
        <f aca="false">IF('Indicator Data'!M24="No data","x",ROUND(IF('Indicator Data'!M24=0,0,IF(LOG('Indicator Data'!M24)&gt;AV$3,10,IF(LOG('Indicator Data'!M24)&lt;AV$4,0,10-(AV$3-LOG('Indicator Data'!M24))/(AV$3-AV$4)*10))),1))</f>
        <v>6.8</v>
      </c>
      <c r="AW24" s="103" t="n">
        <f aca="false">IF(AV24="x","x",'Indicator Data'!M24/'Indicator Data'!$CA24)</f>
        <v>0.69843635932422</v>
      </c>
      <c r="AX24" s="106" t="n">
        <f aca="false">IF(AV24="x","x",ROUND(IF(AW24&gt;AX$3,10,IF(AW24&lt;AX$4,0,10-(AX$3-AW24)/(AX$3-AX$4)*10)),1))</f>
        <v>7.8</v>
      </c>
      <c r="AY24" s="102" t="n">
        <f aca="false">IF(AND(AV24="x",AX24="x"),"x",ROUND((10-GEOMEAN(((10-AV24)/10*9+1),((10-AX24)/10*9+1)))/9*10,1))</f>
        <v>7.3</v>
      </c>
      <c r="AZ24" s="106" t="str">
        <f aca="false">IF('Indicator Data'!N24="No data","x",ROUND(IF('Indicator Data'!N24=0,0,IF(LOG('Indicator Data'!N24)&gt;AZ$3,10,IF(LOG('Indicator Data'!N24)&lt;AZ$4,0,10-(AZ$3-LOG('Indicator Data'!N24))/(AZ$3-AZ$4)*10))),1))</f>
        <v>x</v>
      </c>
      <c r="BA24" s="103" t="str">
        <f aca="false">IF(AZ24="x","x",'Indicator Data'!N24/'Indicator Data'!$CA24)</f>
        <v>x</v>
      </c>
      <c r="BB24" s="106" t="str">
        <f aca="false">IF(AZ24="x","x",ROUND(IF(BA24&gt;BB$3,10,IF(BA24&lt;BB$4,0,10-(BB$3-BA24)/(BB$3-BB$4)*10)),1))</f>
        <v>x</v>
      </c>
      <c r="BC24" s="102" t="str">
        <f aca="false">IF(AND(AZ24="x",BB24="x"),"x",ROUND((10-GEOMEAN(((10-AZ24)/10*9+1),((10-BB24)/10*9+1)))/9*10,1))</f>
        <v>x</v>
      </c>
      <c r="BD24" s="106" t="str">
        <f aca="false">IF('Indicator Data'!O24="No data","x",ROUND(IF('Indicator Data'!O24=0,0,IF(LOG('Indicator Data'!O24)&gt;BD$3,10,IF(LOG('Indicator Data'!O24)&lt;BD$4,0,10-(BD$3-LOG('Indicator Data'!O24))/(BD$3-BD$4)*10))),1))</f>
        <v>x</v>
      </c>
      <c r="BE24" s="103" t="str">
        <f aca="false">IF(BD24="x","x",'Indicator Data'!O24/'Indicator Data'!$CA24)</f>
        <v>x</v>
      </c>
      <c r="BF24" s="106" t="str">
        <f aca="false">IF(BD24="x","x",ROUND(IF(BE24&gt;BF$3,10,IF(BE24&lt;BF$4,0,10-(BF$3-BE24)/(BF$3-BF$4)*10)),1))</f>
        <v>x</v>
      </c>
      <c r="BG24" s="102" t="str">
        <f aca="false">IF(AND(BD24="x",BF24="x"),"x",ROUND((10-GEOMEAN(((10-BD24)/10*9+1),((10-BF24)/10*9+1)))/9*10,1))</f>
        <v>x</v>
      </c>
      <c r="BH24" s="106" t="str">
        <f aca="false">IF('Indicator Data'!P24="No data","x",ROUND(IF('Indicator Data'!P24=0,0,IF(LOG('Indicator Data'!P24)&gt;BH$3,10,IF(LOG('Indicator Data'!P24)&lt;BH$4,0,10-(BH$3-LOG('Indicator Data'!P24))/(BH$3-BH$4)*10))),1))</f>
        <v>x</v>
      </c>
      <c r="BI24" s="103" t="str">
        <f aca="false">IF(BH24="x","x",'Indicator Data'!P24/'Indicator Data'!$CA24)</f>
        <v>x</v>
      </c>
      <c r="BJ24" s="106" t="str">
        <f aca="false">IF(BH24="x","x",ROUND(IF(BI24&gt;BJ$3,10,IF(BI24&lt;BJ$4,0,10-(BJ$3-BI24)/(BJ$3-BJ$4)*10)),1))</f>
        <v>x</v>
      </c>
      <c r="BK24" s="102" t="str">
        <f aca="false">IF(AND(BH24="x",BJ24="x"),"x",ROUND((10-GEOMEAN(((10-BH24)/10*9+1),((10-BJ24)/10*9+1)))/9*10,1))</f>
        <v>x</v>
      </c>
      <c r="BL24" s="104" t="n">
        <f aca="false">IF(AND(BC24="x",BG24="x",BK24="x",AY24="x"),"x",IF(AND(BC24="x",BG24="x",BK24="x"),AY24,ROUND((10-GEOMEAN(((10-AY24)/10*9+1),((10-BC24)/10*9+1),((10-BG24)/10*9+1),((10-BK24)/10*9+1)))/9*10,1)))</f>
        <v>7.3</v>
      </c>
      <c r="BM24" s="106" t="n">
        <f aca="false">ROUND(IF('Indicator Data'!Q24=0,0,IF(LOG('Indicator Data'!Q24)&gt;BM$3,10,IF(LOG('Indicator Data'!Q24)&lt;BM$4,0,10-(BM$3-LOG('Indicator Data'!Q24))/(BM$3-BM$4)*10))),1)</f>
        <v>5.7</v>
      </c>
      <c r="BN24" s="107" t="n">
        <f aca="false">'Indicator Data'!R24</f>
        <v>0.130873113870621</v>
      </c>
      <c r="BO24" s="106" t="n">
        <f aca="false">ROUND(IF(BN24&gt;BO$3,10,IF(BN24&lt;BO$4,0,10-(BO$3-BN24)/(BO$3-BO$4)*10)),1)</f>
        <v>1.3</v>
      </c>
      <c r="BP24" s="106" t="n">
        <f aca="false">ROUND((10-GEOMEAN(((10-BO24)/10*9+1),((10-BM24)/10*9+1)))/9*10,1)</f>
        <v>3.8</v>
      </c>
      <c r="BQ24" s="106" t="n">
        <f aca="false">ROUND(IF('Indicator Data'!S24=0,0,IF(LOG('Indicator Data'!S24)&gt;BQ$3,10,IF(LOG('Indicator Data'!S24)&lt;BQ$4,0,10-(BQ$3-LOG('Indicator Data'!S24))/(BQ$3-BQ$4)*10))),1)</f>
        <v>5.7</v>
      </c>
      <c r="BR24" s="107" t="n">
        <f aca="false">'Indicator Data'!T24</f>
        <v>0.130403459072113</v>
      </c>
      <c r="BS24" s="106" t="n">
        <f aca="false">ROUND(IF(BR24&gt;BS$3,10,IF(BR24&lt;BS$4,0,10-(BS$3-BR24)/(BS$3-BS$4)*10)),1)</f>
        <v>1.3</v>
      </c>
      <c r="BT24" s="106" t="n">
        <f aca="false">ROUND((10-GEOMEAN(((10-BS24)/10*9+1),((10-BQ24)/10*9+1)))/9*10,1)</f>
        <v>3.8</v>
      </c>
      <c r="BU24" s="102" t="n">
        <f aca="false">ROUND((10-GEOMEAN(((10-BT24)/10*9+1),((10-BP24)/10*9+1)))/9*10,1)</f>
        <v>3.8</v>
      </c>
      <c r="BV24" s="106" t="n">
        <f aca="false">ROUND(IF('Indicator Data'!U24=0,0,IF(LOG('Indicator Data'!U24)&gt;BV$3,10,IF(LOG('Indicator Data'!U24)&lt;BV$4,0,10-(BV$3-LOG('Indicator Data'!U24))/(BV$3-BV$4)*10))),1)</f>
        <v>6</v>
      </c>
      <c r="BW24" s="103" t="n">
        <f aca="false">'Indicator Data'!U24/'Indicator Data'!$CA24</f>
        <v>0.207187176133002</v>
      </c>
      <c r="BX24" s="106" t="n">
        <f aca="false">ROUND(IF(BW24&gt;BX$3,10,IF(BW24&lt;BX$4,0,10-(BX$3-BW24)/(BX$3-BX$4)*10)),1)</f>
        <v>2.3</v>
      </c>
      <c r="BY24" s="102" t="n">
        <f aca="false">ROUND((10-GEOMEAN(((10-BV24)/10*9+1),((10-BX24)/10*9+1)))/9*10,1)</f>
        <v>4.4</v>
      </c>
      <c r="BZ24" s="106" t="n">
        <f aca="false">ROUND(IF('Indicator Data'!V24=0,0,IF(LOG('Indicator Data'!V24)&gt;BZ$3,10,IF(LOG('Indicator Data'!V24)&lt;BZ$4,0,10-(BZ$3-LOG('Indicator Data'!V24))/(BZ$3-BZ$4)*10))),1)</f>
        <v>6.5</v>
      </c>
      <c r="CA24" s="103" t="n">
        <f aca="false">IF('Indicator Data'!V24/'Indicator Data'!$CA24&gt;1,1,'Indicator Data'!V24/'Indicator Data'!$CA24)</f>
        <v>0.422096283381076</v>
      </c>
      <c r="CB24" s="106" t="n">
        <f aca="false">ROUND(IF(CA24&gt;CB$3,10,IF(CA24&lt;CB$4,0,10-(CB$3-CA24)/(CB$3-CB$4)*10)),1)</f>
        <v>4.2</v>
      </c>
      <c r="CC24" s="102" t="n">
        <f aca="false">ROUND((10-GEOMEAN(((10-BZ24)/10*9+1),((10-CB24)/10*9+1)))/9*10,1)</f>
        <v>5.5</v>
      </c>
      <c r="CD24" s="106" t="n">
        <f aca="false">ROUND(IF('Indicator Data'!W24=0,0,IF(LOG('Indicator Data'!W24)&gt;CD$3,10,IF(LOG('Indicator Data'!W24)&lt;CD$4,0,10-(CD$3-LOG('Indicator Data'!W24))/(CD$3-CD$4)*10))),1)</f>
        <v>6.7</v>
      </c>
      <c r="CE24" s="103" t="n">
        <f aca="false">'Indicator Data'!W24/'Indicator Data'!$CA24</f>
        <v>0.559127498446674</v>
      </c>
      <c r="CF24" s="106" t="n">
        <f aca="false">ROUND(IF(CE24&gt;CF$3,10,IF(CE24&lt;CF$4,0,10-(CF$3-CE24)/(CF$3-CF$4)*10)),1)</f>
        <v>5.6</v>
      </c>
      <c r="CG24" s="102" t="n">
        <f aca="false">ROUND((10-GEOMEAN(((10-CD24)/10*9+1),((10-CF24)/10*9+1)))/9*10,1)</f>
        <v>6.2</v>
      </c>
      <c r="CH24" s="104" t="n">
        <f aca="false">ROUND((10-GEOMEAN(((10-CC24)/10*9+1),((10-BU24)/10*9+1),((10-BY24)/10*9+1),((10-CG24)/10*9+1)))/9*10,1)</f>
        <v>5</v>
      </c>
      <c r="CI24" s="106" t="n">
        <f aca="false">IF('Indicator Data'!BQ24="No data","x",ROUND(IF('Indicator Data'!BQ24&gt;CI$3,0,IF('Indicator Data'!BQ24&lt;CI$4,10,(CI$3-'Indicator Data'!BQ24)/(CI$3-CI$4)*10)),1))</f>
        <v>2.6</v>
      </c>
      <c r="CJ24" s="106" t="n">
        <f aca="false">IF('Indicator Data'!BR24="No data","x",ROUND(IF('Indicator Data'!BR24&gt;CJ$3,0,IF('Indicator Data'!BR24&lt;CJ$4,10,(CJ$3-'Indicator Data'!BR24)/(CJ$3-CJ$4)*10)),1))</f>
        <v>0.4</v>
      </c>
      <c r="CK24" s="106" t="n">
        <f aca="false">IF('Indicator Data'!AC24="No data","x",ROUND(IF('Indicator Data'!AC24&gt;CK$3,0,IF('Indicator Data'!AC24&lt;CK$4,10,(CK$3-'Indicator Data'!AC24)/(CK$3-CK$4)*10)),1))</f>
        <v>0.8</v>
      </c>
      <c r="CL24" s="102" t="n">
        <f aca="false">IF(AND(CJ24="x",CI24="x",CK24="x"),"x",ROUND(AVERAGE(CI24:CK24),1))</f>
        <v>1.3</v>
      </c>
      <c r="CM24" s="106" t="n">
        <f aca="false">IF('Indicator Data'!X24="No data","x",ROUND(IF(LOG('Indicator Data'!X24)&gt;CM$3,10,IF(LOG('Indicator Data'!X24)&lt;CM$4,0,10-(CM$3-LOG('Indicator Data'!X24))/(CM$3-CM$4)*10)),1))</f>
        <v>4.4</v>
      </c>
      <c r="CN24" s="106" t="n">
        <f aca="false">IF('Indicator Data'!Y24="No data","x",ROUND(IF('Indicator Data'!Y24&gt;CN$3,10,IF('Indicator Data'!Y24&lt;CN$4,0,10-(CN$3-'Indicator Data'!Y24)/(CN$3-CN$4)*10)),1))</f>
        <v>5.4</v>
      </c>
      <c r="CO24" s="106" t="n">
        <f aca="false">IF('Indicator Data'!Z24="No data","x",ROUND(IF('Indicator Data'!Z24&gt;CO$3,10,IF('Indicator Data'!Z24&lt;CO$4,0,10-(CO$3-'Indicator Data'!Z24)/(CO$3-CO$4)*10)),1))</f>
        <v>4.3</v>
      </c>
      <c r="CP24" s="106" t="str">
        <f aca="false">IF('Indicator Data'!AA24="No data","x",ROUND(IF('Indicator Data'!AA24&gt;CP$3,10,IF('Indicator Data'!AA24&lt;CP$4,0,10-(CP$3-'Indicator Data'!AA24)/(CP$3-CP$4)*10)),1))</f>
        <v>x</v>
      </c>
      <c r="CQ24" s="102" t="n">
        <f aca="false">ROUND(AVERAGE(CM24:CP24),1)</f>
        <v>4.7</v>
      </c>
      <c r="CR24" s="104" t="n">
        <f aca="false">ROUND(AVERAGE(CL24,CQ24,CQ24),1)</f>
        <v>3.6</v>
      </c>
      <c r="CS24" s="106" t="str">
        <f aca="false">IF('Indicator Data'!AF24="No data","x",ROUND(IF('Indicator Data'!AF24&gt;CS$3,10,IF('Indicator Data'!AF24&lt;CS$4,0,10-(CS$3-'Indicator Data'!AF24)/(CS$3-CS$4)*10)),1))</f>
        <v>x</v>
      </c>
      <c r="CT24" s="106" t="n">
        <f aca="false">IF('Indicator Data'!AG24="No data","x",ROUND(IF('Indicator Data'!AG24&gt;CT$3,10,IF('Indicator Data'!AG24&lt;CT$4,0,10-(CT$3-'Indicator Data'!AG24)/(CT$3-CT$4)*10)),1))</f>
        <v>2.2</v>
      </c>
      <c r="CU24" s="102" t="n">
        <f aca="false">ROUND(AVERAGE(CM24,CN24,CO24,CP24,CS24,CT24),1)</f>
        <v>4.1</v>
      </c>
      <c r="CV24" s="106" t="n">
        <f aca="false">IF('Indicator Data'!AB24="No data","x",ROUND(IF('Indicator Data'!AB24&gt;CV$3,10,IF('Indicator Data'!AB24&lt;CV$4,0,10-(CV$3-'Indicator Data'!AB24)/(CV$3-CV$4)*10)),1))</f>
        <v>0</v>
      </c>
      <c r="CW24" s="102" t="n">
        <f aca="false">IF(AND(CJ24="x",CI24="x",CK24="x"),"x",ROUND(AVERAGE(CI24:CK24,CV24),1))</f>
        <v>1</v>
      </c>
      <c r="CX24" s="103" t="n">
        <f aca="false">IF('Indicator Data'!AD24="No data","x",'Indicator Data'!AD24/'Indicator Data'!$BZ24)</f>
        <v>0.000873327060984339</v>
      </c>
      <c r="CY24" s="106" t="n">
        <f aca="false">IF(CX24="x","x",ROUND(IF(CX24&gt;CY$3,0,IF(CX24&lt;CY$4,10,(CY$3-CX24)/(CY$3-CY$4)*10)),1))</f>
        <v>1.3</v>
      </c>
      <c r="CZ24" s="106" t="n">
        <f aca="false">IF('Indicator Data'!AE24="No data","x",ROUND(IF('Indicator Data'!AE24&gt;CZ$3,0,IF('Indicator Data'!AE24&lt;CZ$4,10,(CZ$3-'Indicator Data'!AE24)/(CZ$3-CZ$4)*10)),1))</f>
        <v>4</v>
      </c>
      <c r="DA24" s="102" t="n">
        <f aca="false">IF(AND(CY24="x",CZ24="x"),"x",ROUND(AVERAGE(CY24:CZ24),1))</f>
        <v>2.7</v>
      </c>
      <c r="DB24" s="104" t="n">
        <f aca="false">ROUND(AVERAGE(CW24,DA24,CU24),1)</f>
        <v>2.6</v>
      </c>
      <c r="DC24" s="105" t="n">
        <f aca="false">IF(BL24="x",ROUND((10-GEOMEAN(((10-DB24)/10*9+1),((10-CH24)/10*9+1),((10-CR24)/10*9+1)))/9*10,1),ROUND((10-GEOMEAN(((10-BL24)/10*9+1),((10-DB24)/10*9+1),((10-CH24)/10*9+1),((10-CR24)/10*9+1)))/9*10,1))</f>
        <v>4.9</v>
      </c>
      <c r="DD24" s="108" t="n">
        <f aca="false">IF(ROUND(IF(AP24="x",(10-GEOMEAN(((10-AO24)/10*9+1),((10-DC24)/10*9+1),((10-AU24)/10*9+1),((10-AQ24)/10*9+1),((10-AR24)/10*9+1)))/9*10,(10-GEOMEAN(((10-AO24)/10*9+1),((10-DC24)/10*9+1),((10-AP24)/10*9+1),((10-AQ24)/10*9+1),((10-AR24)/10*9+1),((10-AU24)/10*9+1)))/9*10),1)=0,0.1,ROUND(IF(AP24="x",(10-GEOMEAN(((10-AO24)/10*9+1),((10-DC24)/10*9+1),((10-AU24)/10*9+1),((10-AQ24)/10*9+1),((10-AR24)/10*9+1)))/9*10,(10-GEOMEAN(((10-AO24)/10*9+1),((10-DC24)/10*9+1),((10-AP24)/10*9+1),((10-AQ24)/10*9+1),((10-AR24)/10*9+1),((10-AU24)/10*9+1)))/9*10),1))</f>
        <v>3.5</v>
      </c>
      <c r="DE24" s="105" t="n">
        <f aca="false">ROUND(IF('Indicator Data'!AH24=0,0,IF('Indicator Data'!AH24&gt;DE$3,10,IF('Indicator Data'!AH24&lt;DE$4,0,10-(DE$3-'Indicator Data'!AH24)/(DE$3-DE$4)*10))),1)</f>
        <v>0.1</v>
      </c>
      <c r="DF24" s="102" t="n">
        <f aca="false">'Indicator Data'!AI24</f>
        <v>0</v>
      </c>
      <c r="DG24" s="102" t="n">
        <f aca="false">'Indicator Data'!AJ24</f>
        <v>0</v>
      </c>
      <c r="DH24" s="105" t="n">
        <f aca="false">ROUND(IF(DF24=5,10,IF(DG24=5,9,IF(DF24=4,8,IF(DG24=4,7,0)))),1)</f>
        <v>0</v>
      </c>
      <c r="DI24" s="108" t="n">
        <f aca="false">ROUND(IF(DH24&gt;5,DH24,DE24/10*7),1)</f>
        <v>0.1</v>
      </c>
      <c r="DJ24" s="76"/>
      <c r="DK24" s="109"/>
    </row>
    <row r="25" customFormat="false" ht="14.5" hidden="false" customHeight="false" outlineLevel="0" collapsed="false">
      <c r="A25" s="98" t="str">
        <f aca="false">'Indicator Data'!A25</f>
        <v>Bolivia</v>
      </c>
      <c r="B25" s="99" t="str">
        <f aca="false">'Indicator Data'!B25</f>
        <v>BOL</v>
      </c>
      <c r="C25" s="100" t="n">
        <f aca="false">ROUND(IF('Indicator Data'!C25=0,0.1,IF(LOG('Indicator Data'!C25)&gt;C$3,10,IF(LOG('Indicator Data'!C25)&lt;C$4,0,10-(C$3-LOG('Indicator Data'!C25))/(C$3-C$4)*10))),1)</f>
        <v>8.3</v>
      </c>
      <c r="D25" s="101" t="n">
        <f aca="false">ROUND(IF('Indicator Data'!D25=0,0.1,IF(LOG('Indicator Data'!D25)&gt;D$3,10,IF(LOG('Indicator Data'!D25)&lt;D$4,0,10-(D$3-LOG('Indicator Data'!D25))/(D$3-D$4)*10))),1)</f>
        <v>8.1</v>
      </c>
      <c r="E25" s="102" t="n">
        <f aca="false">ROUND((10-GEOMEAN(((10-C25)/10*9+1),((10-D25)/10*9+1)))/9*10,1)</f>
        <v>8.2</v>
      </c>
      <c r="F25" s="102" t="n">
        <f aca="false">IF('Indicator Data'!E25="No data",0.1,(ROUND(IF('Indicator Data'!E25=0,0,IF(LOG('Indicator Data'!E25)&gt;F$3,10,IF(LOG('Indicator Data'!E25)&lt;F$4,0,10-(F$3-LOG('Indicator Data'!E25))/(F$3-F$4)*10))),1)))</f>
        <v>6.9</v>
      </c>
      <c r="G25" s="102" t="n">
        <f aca="false">ROUND(IF('Indicator Data'!F25=0,0,IF(LOG('Indicator Data'!F25)&gt;G$3,10,IF(LOG('Indicator Data'!F25)&lt;G$4,0,10-(G$3-LOG('Indicator Data'!F25))/(G$3-G$4)*10))),1)</f>
        <v>0</v>
      </c>
      <c r="H25" s="101" t="n">
        <f aca="false">ROUND(IF('Indicator Data'!G25=0,0,IF(LOG('Indicator Data'!G25)&gt;H$3,10,IF(LOG('Indicator Data'!G25)&lt;H$4,0,10-(H$3-LOG('Indicator Data'!G25))/(H$3-H$4)*10))),1)</f>
        <v>0</v>
      </c>
      <c r="I25" s="101" t="n">
        <f aca="false">ROUND(IF('Indicator Data'!H25=0,0,IF(LOG('Indicator Data'!H25)&gt;I$3,10,IF(LOG('Indicator Data'!H25)&lt;I$4,0,10-(I$3-LOG('Indicator Data'!H25))/(I$3-I$4)*10))),1)</f>
        <v>0</v>
      </c>
      <c r="J25" s="101" t="n">
        <f aca="false">ROUND((10-GEOMEAN(((10-H25)/10*9+1),((10-I25)/10*9+1)))/9*10,1)</f>
        <v>0</v>
      </c>
      <c r="K25" s="101" t="n">
        <f aca="false">ROUND(IF('Indicator Data'!I25=0,0,IF(LOG('Indicator Data'!I25)&gt;K$3,10,IF(LOG('Indicator Data'!I25)&lt;K$4,0,10-(K$3-LOG('Indicator Data'!I25))/(K$3-K$4)*10))),1)</f>
        <v>0</v>
      </c>
      <c r="L25" s="102" t="n">
        <f aca="false">ROUND((10-GEOMEAN(((10-J25)/10*9+1),((10-K25)/10*9+1)))/9*10,1)</f>
        <v>0</v>
      </c>
      <c r="M25" s="102" t="n">
        <f aca="false">ROUND(IF('Indicator Data'!J25=0,0,IF(LOG('Indicator Data'!J25)&gt;M$3,10,IF(LOG('Indicator Data'!J25)&lt;M$4,0,10-(M$3-LOG('Indicator Data'!J25))/(M$3-M$4)*10))),1)</f>
        <v>9.1</v>
      </c>
      <c r="N25" s="103" t="n">
        <f aca="false">'Indicator Data'!C25/'Indicator Data'!$CA25</f>
        <v>0.00186982147688534</v>
      </c>
      <c r="O25" s="103" t="n">
        <f aca="false">'Indicator Data'!D25/'Indicator Data'!$CA25</f>
        <v>0.000255632457743738</v>
      </c>
      <c r="P25" s="103" t="n">
        <f aca="false">IF(F25=0.1,"x",'Indicator Data'!E25/'Indicator Data'!$CA25)</f>
        <v>0.0055175119297571</v>
      </c>
      <c r="Q25" s="103" t="n">
        <f aca="false">'Indicator Data'!F25/'Indicator Data'!$CA25</f>
        <v>0</v>
      </c>
      <c r="R25" s="103" t="n">
        <f aca="false">'Indicator Data'!G25/'Indicator Data'!$CA25</f>
        <v>0</v>
      </c>
      <c r="S25" s="103" t="n">
        <f aca="false">'Indicator Data'!H25/'Indicator Data'!$CA25</f>
        <v>0</v>
      </c>
      <c r="T25" s="103" t="n">
        <f aca="false">'Indicator Data'!I25/'Indicator Data'!$CA25</f>
        <v>0</v>
      </c>
      <c r="U25" s="103" t="n">
        <f aca="false">'Indicator Data'!J25/'Indicator Data'!$CA25</f>
        <v>0.00413990418996108</v>
      </c>
      <c r="V25" s="101" t="n">
        <f aca="false">ROUND(IF(N25&gt;V$3,10,IF(N25&lt;V$4,0,10-(V$3-N25)/(V$3-V$4)*10)),1)</f>
        <v>9.3</v>
      </c>
      <c r="W25" s="101" t="n">
        <f aca="false">ROUND(IF(O25&gt;W$3,10,IF(O25&lt;W$4,0,10-(W$3-O25)/(W$3-W$4)*10)),1)</f>
        <v>2.6</v>
      </c>
      <c r="X25" s="102" t="n">
        <f aca="false">ROUND(((10-GEOMEAN(((10-V25)/10*9+1),((10-W25)/10*9+1)))/9*10),1)</f>
        <v>7.2</v>
      </c>
      <c r="Y25" s="102" t="n">
        <f aca="false">IF(P25="x",0.1,ROUND(IF(P25&gt;Y$3,10,IF(P25&lt;Y$4,0,10-(Y$3-P25)/(Y$3-Y$4)*10)),1))</f>
        <v>3.7</v>
      </c>
      <c r="Z25" s="102" t="n">
        <f aca="false">ROUND(IF(Q25=0,0,IF(LOG(Q25)&gt;Z$3,10,IF(LOG(Q25)&lt;=Z$4,0,10-(Z$3-LOG(Q25))/(Z$3-Z$4)*10))),1)</f>
        <v>0</v>
      </c>
      <c r="AA25" s="101" t="n">
        <f aca="false">ROUND(IF(R25&gt;AA$3,10,IF(R25&lt;AA$4,0,10-(AA$3-R25)/(AA$3-AA$4)*10)),1)</f>
        <v>0</v>
      </c>
      <c r="AB25" s="101" t="n">
        <f aca="false">ROUND(IF(S25&gt;AB$3,10,IF(S25&lt;AB$4,0,10-(AB$3-S25)/(AB$3-AB$4)*10)),1)</f>
        <v>0</v>
      </c>
      <c r="AC25" s="101" t="n">
        <f aca="false">ROUND(((10-GEOMEAN(((10-AA25)/10*9+1),((10-AB25)/10*9+1)))/9*10),1)</f>
        <v>0</v>
      </c>
      <c r="AD25" s="101" t="n">
        <f aca="false">ROUND(IF(T25=0,0,IF(T25&gt;AD$3,10,IF(T25&lt;=AD$4,0,10-(AD$3-T25)/(AD$3-AD$4)*10))),1)</f>
        <v>0</v>
      </c>
      <c r="AE25" s="102" t="n">
        <f aca="false">ROUND((10-GEOMEAN(((10-AC25)/10*9+1),((10-AD25)/10*9+1)))/9*10,1)</f>
        <v>0</v>
      </c>
      <c r="AF25" s="102" t="n">
        <f aca="false">ROUND(IF(U25&gt;AF$3,10,IF(U25&lt;AF$4,0,10-(AF$3-U25)/(AF$3-AF$4)*10)),1)</f>
        <v>1.4</v>
      </c>
      <c r="AG25" s="101" t="n">
        <f aca="false">ROUND(IF('Indicator Data'!K25=0,0,IF('Indicator Data'!K25&gt;AG$3,10,IF('Indicator Data'!K25&lt;AG$4,0,10-(AG$3-'Indicator Data'!K25)/(AG$3-AG$4)*10))),1)</f>
        <v>9.5</v>
      </c>
      <c r="AH25" s="104" t="n">
        <f aca="false">ROUND(AVERAGE(C25,V25),1)</f>
        <v>8.8</v>
      </c>
      <c r="AI25" s="104" t="n">
        <f aca="false">ROUND(AVERAGE(D25,W25),1)</f>
        <v>5.4</v>
      </c>
      <c r="AJ25" s="102" t="n">
        <f aca="false">ROUND(AVERAGE(AA25,H25),1)</f>
        <v>0</v>
      </c>
      <c r="AK25" s="102" t="n">
        <f aca="false">ROUND(AVERAGE(AB25,I25),1)</f>
        <v>0</v>
      </c>
      <c r="AL25" s="104" t="n">
        <f aca="false">ROUND((10-GEOMEAN(((10-AJ25)/10*9+1),((10-AK25)/10*9+1)))/9*10,1)</f>
        <v>0</v>
      </c>
      <c r="AM25" s="104" t="n">
        <f aca="false">ROUND(AVERAGE(AD25,K25),1)</f>
        <v>0</v>
      </c>
      <c r="AN25" s="102" t="n">
        <f aca="false">ROUND((10-GEOMEAN(((10-M25)/10*9+1),((10-AF25)/10*9+1)))/9*10,1)</f>
        <v>6.7</v>
      </c>
      <c r="AO25" s="105" t="n">
        <f aca="false">ROUND((10-GEOMEAN(((10-E25)/10*9+1),((10-X25)/10*9+1)))/9*10,1)</f>
        <v>7.7</v>
      </c>
      <c r="AP25" s="105" t="n">
        <f aca="false">IF(AND(Y25="x",F25="x"),"x",ROUND((10-GEOMEAN(((10-F25)/10*9+1),((10-Y25)/10*9+1)))/9*10,1))</f>
        <v>5.5</v>
      </c>
      <c r="AQ25" s="105" t="n">
        <f aca="false">ROUND((10-GEOMEAN(((10-G25)/10*9+1),((10-Z25)/10*9+1)))/9*10,1)</f>
        <v>0</v>
      </c>
      <c r="AR25" s="105" t="n">
        <f aca="false">ROUND((10-GEOMEAN(((10-L25)/10*9+1),((10-AE25)/10*9+1)))/9*10,1)</f>
        <v>0</v>
      </c>
      <c r="AS25" s="104" t="n">
        <f aca="false">ROUND(AVERAGE(AG25,AN25),1)</f>
        <v>8.1</v>
      </c>
      <c r="AT25" s="104" t="n">
        <f aca="false">IF('Indicator Data'!L25="No data","x",IF('Indicator Data'!CB25&lt;1000,"x",ROUND((IF('Indicator Data'!L25&gt;AT$3,10,IF('Indicator Data'!L25&lt;AT$4,0,10-(AT$3-'Indicator Data'!L25)/(AT$3-AT$4)*10))),1)))</f>
        <v>4.8</v>
      </c>
      <c r="AU25" s="105" t="n">
        <f aca="false">ROUND(AVERAGE(AS25,AT25),1)</f>
        <v>6.5</v>
      </c>
      <c r="AV25" s="106" t="str">
        <f aca="false">IF('Indicator Data'!M25="No data","x",ROUND(IF('Indicator Data'!M25=0,0,IF(LOG('Indicator Data'!M25)&gt;AV$3,10,IF(LOG('Indicator Data'!M25)&lt;AV$4,0,10-(AV$3-LOG('Indicator Data'!M25))/(AV$3-AV$4)*10))),1))</f>
        <v>x</v>
      </c>
      <c r="AW25" s="103" t="str">
        <f aca="false">IF(AV25="x","x",'Indicator Data'!M25/'Indicator Data'!$CA25)</f>
        <v>x</v>
      </c>
      <c r="AX25" s="106" t="str">
        <f aca="false">IF(AV25="x","x",ROUND(IF(AW25&gt;AX$3,10,IF(AW25&lt;AX$4,0,10-(AX$3-AW25)/(AX$3-AX$4)*10)),1))</f>
        <v>x</v>
      </c>
      <c r="AY25" s="102" t="str">
        <f aca="false">IF(AND(AV25="x",AX25="x"),"x",ROUND((10-GEOMEAN(((10-AV25)/10*9+1),((10-AX25)/10*9+1)))/9*10,1))</f>
        <v>x</v>
      </c>
      <c r="AZ25" s="106" t="str">
        <f aca="false">IF('Indicator Data'!N25="No data","x",ROUND(IF('Indicator Data'!N25=0,0,IF(LOG('Indicator Data'!N25)&gt;AZ$3,10,IF(LOG('Indicator Data'!N25)&lt;AZ$4,0,10-(AZ$3-LOG('Indicator Data'!N25))/(AZ$3-AZ$4)*10))),1))</f>
        <v>x</v>
      </c>
      <c r="BA25" s="103" t="str">
        <f aca="false">IF(AZ25="x","x",'Indicator Data'!N25/'Indicator Data'!$CA25)</f>
        <v>x</v>
      </c>
      <c r="BB25" s="106" t="str">
        <f aca="false">IF(AZ25="x","x",ROUND(IF(BA25&gt;BB$3,10,IF(BA25&lt;BB$4,0,10-(BB$3-BA25)/(BB$3-BB$4)*10)),1))</f>
        <v>x</v>
      </c>
      <c r="BC25" s="102" t="str">
        <f aca="false">IF(AND(AZ25="x",BB25="x"),"x",ROUND((10-GEOMEAN(((10-AZ25)/10*9+1),((10-BB25)/10*9+1)))/9*10,1))</f>
        <v>x</v>
      </c>
      <c r="BD25" s="106" t="str">
        <f aca="false">IF('Indicator Data'!O25="No data","x",ROUND(IF('Indicator Data'!O25=0,0,IF(LOG('Indicator Data'!O25)&gt;BD$3,10,IF(LOG('Indicator Data'!O25)&lt;BD$4,0,10-(BD$3-LOG('Indicator Data'!O25))/(BD$3-BD$4)*10))),1))</f>
        <v>x</v>
      </c>
      <c r="BE25" s="103" t="str">
        <f aca="false">IF(BD25="x","x",'Indicator Data'!O25/'Indicator Data'!$CA25)</f>
        <v>x</v>
      </c>
      <c r="BF25" s="106" t="str">
        <f aca="false">IF(BD25="x","x",ROUND(IF(BE25&gt;BF$3,10,IF(BE25&lt;BF$4,0,10-(BF$3-BE25)/(BF$3-BF$4)*10)),1))</f>
        <v>x</v>
      </c>
      <c r="BG25" s="102" t="str">
        <f aca="false">IF(AND(BD25="x",BF25="x"),"x",ROUND((10-GEOMEAN(((10-BD25)/10*9+1),((10-BF25)/10*9+1)))/9*10,1))</f>
        <v>x</v>
      </c>
      <c r="BH25" s="106" t="str">
        <f aca="false">IF('Indicator Data'!P25="No data","x",ROUND(IF('Indicator Data'!P25=0,0,IF(LOG('Indicator Data'!P25)&gt;BH$3,10,IF(LOG('Indicator Data'!P25)&lt;BH$4,0,10-(BH$3-LOG('Indicator Data'!P25))/(BH$3-BH$4)*10))),1))</f>
        <v>x</v>
      </c>
      <c r="BI25" s="103" t="str">
        <f aca="false">IF(BH25="x","x",'Indicator Data'!P25/'Indicator Data'!$CA25)</f>
        <v>x</v>
      </c>
      <c r="BJ25" s="106" t="str">
        <f aca="false">IF(BH25="x","x",ROUND(IF(BI25&gt;BJ$3,10,IF(BI25&lt;BJ$4,0,10-(BJ$3-BI25)/(BJ$3-BJ$4)*10)),1))</f>
        <v>x</v>
      </c>
      <c r="BK25" s="102" t="str">
        <f aca="false">IF(AND(BH25="x",BJ25="x"),"x",ROUND((10-GEOMEAN(((10-BH25)/10*9+1),((10-BJ25)/10*9+1)))/9*10,1))</f>
        <v>x</v>
      </c>
      <c r="BL25" s="104" t="str">
        <f aca="false">IF(AND(BC25="x",BG25="x",BK25="x",AY25="x"),"x",IF(AND(BC25="x",BG25="x",BK25="x"),AY25,ROUND((10-GEOMEAN(((10-AY25)/10*9+1),((10-BC25)/10*9+1),((10-BG25)/10*9+1),((10-BK25)/10*9+1)))/9*10,1)))</f>
        <v>x</v>
      </c>
      <c r="BM25" s="106" t="n">
        <f aca="false">ROUND(IF('Indicator Data'!Q25=0,0,IF(LOG('Indicator Data'!Q25)&gt;BM$3,10,IF(LOG('Indicator Data'!Q25)&lt;BM$4,0,10-(BM$3-LOG('Indicator Data'!Q25))/(BM$3-BM$4)*10))),1)</f>
        <v>8.4</v>
      </c>
      <c r="BN25" s="107" t="n">
        <f aca="false">'Indicator Data'!R25</f>
        <v>0.631362617015839</v>
      </c>
      <c r="BO25" s="106" t="n">
        <f aca="false">ROUND(IF(BN25&gt;BO$3,10,IF(BN25&lt;BO$4,0,10-(BO$3-BN25)/(BO$3-BO$4)*10)),1)</f>
        <v>6.3</v>
      </c>
      <c r="BP25" s="106" t="n">
        <f aca="false">ROUND((10-GEOMEAN(((10-BO25)/10*9+1),((10-BM25)/10*9+1)))/9*10,1)</f>
        <v>7.5</v>
      </c>
      <c r="BQ25" s="106" t="n">
        <f aca="false">ROUND(IF('Indicator Data'!S25=0,0,IF(LOG('Indicator Data'!S25)&gt;BQ$3,10,IF(LOG('Indicator Data'!S25)&lt;BQ$4,0,10-(BQ$3-LOG('Indicator Data'!S25))/(BQ$3-BQ$4)*10))),1)</f>
        <v>8.3</v>
      </c>
      <c r="BR25" s="107" t="n">
        <f aca="false">'Indicator Data'!T25</f>
        <v>0.530120074748993</v>
      </c>
      <c r="BS25" s="106" t="n">
        <f aca="false">ROUND(IF(BR25&gt;BS$3,10,IF(BR25&lt;BS$4,0,10-(BS$3-BR25)/(BS$3-BS$4)*10)),1)</f>
        <v>5.3</v>
      </c>
      <c r="BT25" s="106" t="n">
        <f aca="false">ROUND((10-GEOMEAN(((10-BS25)/10*9+1),((10-BQ25)/10*9+1)))/9*10,1)</f>
        <v>7.1</v>
      </c>
      <c r="BU25" s="102" t="n">
        <f aca="false">ROUND((10-GEOMEAN(((10-BT25)/10*9+1),((10-BP25)/10*9+1)))/9*10,1)</f>
        <v>7.3</v>
      </c>
      <c r="BV25" s="106" t="n">
        <f aca="false">ROUND(IF('Indicator Data'!U25=0,0,IF(LOG('Indicator Data'!U25)&gt;BV$3,10,IF(LOG('Indicator Data'!U25)&lt;BV$4,0,10-(BV$3-LOG('Indicator Data'!U25))/(BV$3-BV$4)*10))),1)</f>
        <v>7.9</v>
      </c>
      <c r="BW25" s="103" t="n">
        <f aca="false">'Indicator Data'!U25/'Indicator Data'!$CA25</f>
        <v>0.323633915711575</v>
      </c>
      <c r="BX25" s="106" t="n">
        <f aca="false">ROUND(IF(BW25&gt;BX$3,10,IF(BW25&lt;BX$4,0,10-(BX$3-BW25)/(BX$3-BX$4)*10)),1)</f>
        <v>3.6</v>
      </c>
      <c r="BY25" s="102" t="n">
        <f aca="false">ROUND((10-GEOMEAN(((10-BV25)/10*9+1),((10-BX25)/10*9+1)))/9*10,1)</f>
        <v>6.2</v>
      </c>
      <c r="BZ25" s="106" t="n">
        <f aca="false">ROUND(IF('Indicator Data'!V25=0,0,IF(LOG('Indicator Data'!V25)&gt;BZ$3,10,IF(LOG('Indicator Data'!V25)&lt;BZ$4,0,10-(BZ$3-LOG('Indicator Data'!V25))/(BZ$3-BZ$4)*10))),1)</f>
        <v>8.1</v>
      </c>
      <c r="CA25" s="103" t="n">
        <f aca="false">IF('Indicator Data'!V25/'Indicator Data'!$CA25&gt;1,1,'Indicator Data'!V25/'Indicator Data'!$CA25)</f>
        <v>0.412302153968776</v>
      </c>
      <c r="CB25" s="106" t="n">
        <f aca="false">ROUND(IF(CA25&gt;CB$3,10,IF(CA25&lt;CB$4,0,10-(CB$3-CA25)/(CB$3-CB$4)*10)),1)</f>
        <v>4.1</v>
      </c>
      <c r="CC25" s="102" t="n">
        <f aca="false">ROUND((10-GEOMEAN(((10-BZ25)/10*9+1),((10-CB25)/10*9+1)))/9*10,1)</f>
        <v>6.5</v>
      </c>
      <c r="CD25" s="106" t="n">
        <f aca="false">ROUND(IF('Indicator Data'!W25=0,0,IF(LOG('Indicator Data'!W25)&gt;CD$3,10,IF(LOG('Indicator Data'!W25)&lt;CD$4,0,10-(CD$3-LOG('Indicator Data'!W25))/(CD$3-CD$4)*10))),1)</f>
        <v>8</v>
      </c>
      <c r="CE25" s="103" t="n">
        <f aca="false">'Indicator Data'!W25/'Indicator Data'!$CA25</f>
        <v>0.378111415603929</v>
      </c>
      <c r="CF25" s="106" t="n">
        <f aca="false">ROUND(IF(CE25&gt;CF$3,10,IF(CE25&lt;CF$4,0,10-(CF$3-CE25)/(CF$3-CF$4)*10)),1)</f>
        <v>3.8</v>
      </c>
      <c r="CG25" s="102" t="n">
        <f aca="false">ROUND((10-GEOMEAN(((10-CD25)/10*9+1),((10-CF25)/10*9+1)))/9*10,1)</f>
        <v>6.3</v>
      </c>
      <c r="CH25" s="104" t="n">
        <f aca="false">ROUND((10-GEOMEAN(((10-CC25)/10*9+1),((10-BU25)/10*9+1),((10-BY25)/10*9+1),((10-CG25)/10*9+1)))/9*10,1)</f>
        <v>6.6</v>
      </c>
      <c r="CI25" s="106" t="n">
        <f aca="false">IF('Indicator Data'!BQ25="No data","x",ROUND(IF('Indicator Data'!BQ25&gt;CI$3,0,IF('Indicator Data'!BQ25&lt;CI$4,10,(CI$3-'Indicator Data'!BQ25)/(CI$3-CI$4)*10)),1))</f>
        <v>3.8</v>
      </c>
      <c r="CJ25" s="106" t="n">
        <f aca="false">IF('Indicator Data'!BR25="No data","x",ROUND(IF('Indicator Data'!BR25&gt;CJ$3,0,IF('Indicator Data'!BR25&lt;CJ$4,10,(CJ$3-'Indicator Data'!BR25)/(CJ$3-CJ$4)*10)),1))</f>
        <v>1.1</v>
      </c>
      <c r="CK25" s="106" t="n">
        <f aca="false">IF('Indicator Data'!AC25="No data","x",ROUND(IF('Indicator Data'!AC25&gt;CK$3,0,IF('Indicator Data'!AC25&lt;CK$4,10,(CK$3-'Indicator Data'!AC25)/(CK$3-CK$4)*10)),1))</f>
        <v>7.3</v>
      </c>
      <c r="CL25" s="102" t="n">
        <f aca="false">IF(AND(CJ25="x",CI25="x",CK25="x"),"x",ROUND(AVERAGE(CI25:CK25),1))</f>
        <v>4.1</v>
      </c>
      <c r="CM25" s="106" t="n">
        <f aca="false">IF('Indicator Data'!X25="No data","x",ROUND(IF(LOG('Indicator Data'!X25)&gt;CM$3,10,IF(LOG('Indicator Data'!X25)&lt;CM$4,0,10-(CM$3-LOG('Indicator Data'!X25))/(CM$3-CM$4)*10)),1))</f>
        <v>3.5</v>
      </c>
      <c r="CN25" s="106" t="n">
        <f aca="false">IF('Indicator Data'!Y25="No data","x",ROUND(IF('Indicator Data'!Y25&gt;CN$3,10,IF('Indicator Data'!Y25&lt;CN$4,0,10-(CN$3-'Indicator Data'!Y25)/(CN$3-CN$4)*10)),1))</f>
        <v>3.7</v>
      </c>
      <c r="CO25" s="106" t="n">
        <f aca="false">IF('Indicator Data'!Z25="No data","x",ROUND(IF('Indicator Data'!Z25&gt;CO$3,10,IF('Indicator Data'!Z25&lt;CO$4,0,10-(CO$3-'Indicator Data'!Z25)/(CO$3-CO$4)*10)),1))</f>
        <v>7</v>
      </c>
      <c r="CP25" s="106" t="n">
        <f aca="false">IF('Indicator Data'!AA25="No data","x",ROUND(IF('Indicator Data'!AA25&gt;CP$3,10,IF('Indicator Data'!AA25&lt;CP$4,0,10-(CP$3-'Indicator Data'!AA25)/(CP$3-CP$4)*10)),1))</f>
        <v>3.8</v>
      </c>
      <c r="CQ25" s="102" t="n">
        <f aca="false">ROUND(AVERAGE(CM25:CP25),1)</f>
        <v>4.5</v>
      </c>
      <c r="CR25" s="104" t="n">
        <f aca="false">ROUND(AVERAGE(CL25,CQ25,CQ25),1)</f>
        <v>4.4</v>
      </c>
      <c r="CS25" s="106" t="n">
        <f aca="false">IF('Indicator Data'!AF25="No data","x",ROUND(IF('Indicator Data'!AF25&gt;CS$3,10,IF('Indicator Data'!AF25&lt;CS$4,0,10-(CS$3-'Indicator Data'!AF25)/(CS$3-CS$4)*10)),1))</f>
        <v>5.4</v>
      </c>
      <c r="CT25" s="106" t="n">
        <f aca="false">IF('Indicator Data'!AG25="No data","x",ROUND(IF('Indicator Data'!AG25&gt;CT$3,10,IF('Indicator Data'!AG25&lt;CT$4,0,10-(CT$3-'Indicator Data'!AG25)/(CT$3-CT$4)*10)),1))</f>
        <v>3.4</v>
      </c>
      <c r="CU25" s="102" t="n">
        <f aca="false">ROUND(AVERAGE(CM25,CN25,CO25,CP25,CS25,CT25),1)</f>
        <v>4.5</v>
      </c>
      <c r="CV25" s="106" t="n">
        <f aca="false">IF('Indicator Data'!AB25="No data","x",ROUND(IF('Indicator Data'!AB25&gt;CV$3,10,IF('Indicator Data'!AB25&lt;CV$4,0,10-(CV$3-'Indicator Data'!AB25)/(CV$3-CV$4)*10)),1))</f>
        <v>3.3</v>
      </c>
      <c r="CW25" s="102" t="n">
        <f aca="false">IF(AND(CJ25="x",CI25="x",CK25="x"),"x",ROUND(AVERAGE(CI25:CK25,CV25),1))</f>
        <v>3.9</v>
      </c>
      <c r="CX25" s="103" t="n">
        <f aca="false">IF('Indicator Data'!AD25="No data","x",'Indicator Data'!AD25/'Indicator Data'!$BZ25)</f>
        <v>0.000675195074751612</v>
      </c>
      <c r="CY25" s="106" t="n">
        <f aca="false">IF(CX25="x","x",ROUND(IF(CX25&gt;CY$3,0,IF(CX25&lt;CY$4,10,(CY$3-CX25)/(CY$3-CY$4)*10)),1))</f>
        <v>3.2</v>
      </c>
      <c r="CZ25" s="106" t="n">
        <f aca="false">IF('Indicator Data'!AE25="No data","x",ROUND(IF('Indicator Data'!AE25&gt;CZ$3,0,IF('Indicator Data'!AE25&lt;CZ$4,10,(CZ$3-'Indicator Data'!AE25)/(CZ$3-CZ$4)*10)),1))</f>
        <v>8</v>
      </c>
      <c r="DA25" s="102" t="n">
        <f aca="false">IF(AND(CY25="x",CZ25="x"),"x",ROUND(AVERAGE(CY25:CZ25),1))</f>
        <v>5.6</v>
      </c>
      <c r="DB25" s="104" t="n">
        <f aca="false">ROUND(AVERAGE(CW25,DA25,CU25),1)</f>
        <v>4.7</v>
      </c>
      <c r="DC25" s="105" t="n">
        <f aca="false">IF(BL25="x",ROUND((10-GEOMEAN(((10-DB25)/10*9+1),((10-CH25)/10*9+1),((10-CR25)/10*9+1)))/9*10,1),ROUND((10-GEOMEAN(((10-BL25)/10*9+1),((10-DB25)/10*9+1),((10-CH25)/10*9+1),((10-CR25)/10*9+1)))/9*10,1))</f>
        <v>5.3</v>
      </c>
      <c r="DD25" s="108" t="n">
        <f aca="false">IF(ROUND(IF(AP25="x",(10-GEOMEAN(((10-AO25)/10*9+1),((10-DC25)/10*9+1),((10-AU25)/10*9+1),((10-AQ25)/10*9+1),((10-AR25)/10*9+1)))/9*10,(10-GEOMEAN(((10-AO25)/10*9+1),((10-DC25)/10*9+1),((10-AP25)/10*9+1),((10-AQ25)/10*9+1),((10-AR25)/10*9+1),((10-AU25)/10*9+1)))/9*10),1)=0,0.1,ROUND(IF(AP25="x",(10-GEOMEAN(((10-AO25)/10*9+1),((10-DC25)/10*9+1),((10-AU25)/10*9+1),((10-AQ25)/10*9+1),((10-AR25)/10*9+1)))/9*10,(10-GEOMEAN(((10-AO25)/10*9+1),((10-DC25)/10*9+1),((10-AP25)/10*9+1),((10-AQ25)/10*9+1),((10-AR25)/10*9+1),((10-AU25)/10*9+1)))/9*10),1))</f>
        <v>4.8</v>
      </c>
      <c r="DE25" s="105" t="n">
        <f aca="false">ROUND(IF('Indicator Data'!AH25=0,0,IF('Indicator Data'!AH25&gt;DE$3,10,IF('Indicator Data'!AH25&lt;DE$4,0,10-(DE$3-'Indicator Data'!AH25)/(DE$3-DE$4)*10))),1)</f>
        <v>1.3</v>
      </c>
      <c r="DF25" s="102" t="n">
        <f aca="false">'Indicator Data'!AI25</f>
        <v>0</v>
      </c>
      <c r="DG25" s="102" t="n">
        <f aca="false">'Indicator Data'!AJ25</f>
        <v>0</v>
      </c>
      <c r="DH25" s="105" t="n">
        <f aca="false">ROUND(IF(DF25=5,10,IF(DG25=5,9,IF(DF25=4,8,IF(DG25=4,7,0)))),1)</f>
        <v>0</v>
      </c>
      <c r="DI25" s="108" t="n">
        <f aca="false">ROUND(IF(DH25&gt;5,DH25,DE25/10*7),1)</f>
        <v>0.9</v>
      </c>
      <c r="DJ25" s="76"/>
      <c r="DK25" s="109"/>
    </row>
    <row r="26" customFormat="false" ht="14.5" hidden="false" customHeight="false" outlineLevel="0" collapsed="false">
      <c r="A26" s="98" t="str">
        <f aca="false">'Indicator Data'!A26</f>
        <v>Bosnia and Herzegovina</v>
      </c>
      <c r="B26" s="99" t="str">
        <f aca="false">'Indicator Data'!B26</f>
        <v>BIH</v>
      </c>
      <c r="C26" s="100" t="n">
        <f aca="false">ROUND(IF('Indicator Data'!C26=0,0.1,IF(LOG('Indicator Data'!C26)&gt;C$3,10,IF(LOG('Indicator Data'!C26)&lt;C$4,0,10-(C$3-LOG('Indicator Data'!C26))/(C$3-C$4)*10))),1)</f>
        <v>7.3</v>
      </c>
      <c r="D26" s="101" t="n">
        <f aca="false">ROUND(IF('Indicator Data'!D26=0,0.1,IF(LOG('Indicator Data'!D26)&gt;D$3,10,IF(LOG('Indicator Data'!D26)&lt;D$4,0,10-(D$3-LOG('Indicator Data'!D26))/(D$3-D$4)*10))),1)</f>
        <v>0.1</v>
      </c>
      <c r="E26" s="102" t="n">
        <f aca="false">ROUND((10-GEOMEAN(((10-C26)/10*9+1),((10-D26)/10*9+1)))/9*10,1)</f>
        <v>4.6</v>
      </c>
      <c r="F26" s="102" t="n">
        <f aca="false">IF('Indicator Data'!E26="No data",0.1,(ROUND(IF('Indicator Data'!E26=0,0,IF(LOG('Indicator Data'!E26)&gt;F$3,10,IF(LOG('Indicator Data'!E26)&lt;F$4,0,10-(F$3-LOG('Indicator Data'!E26))/(F$3-F$4)*10))),1)))</f>
        <v>6.6</v>
      </c>
      <c r="G26" s="102" t="n">
        <f aca="false">ROUND(IF('Indicator Data'!F26=0,0,IF(LOG('Indicator Data'!F26)&gt;G$3,10,IF(LOG('Indicator Data'!F26)&lt;G$4,0,10-(G$3-LOG('Indicator Data'!F26))/(G$3-G$4)*10))),1)</f>
        <v>2.7</v>
      </c>
      <c r="H26" s="101" t="n">
        <f aca="false">ROUND(IF('Indicator Data'!G26=0,0,IF(LOG('Indicator Data'!G26)&gt;H$3,10,IF(LOG('Indicator Data'!G26)&lt;H$4,0,10-(H$3-LOG('Indicator Data'!G26))/(H$3-H$4)*10))),1)</f>
        <v>0</v>
      </c>
      <c r="I26" s="101" t="n">
        <f aca="false">ROUND(IF('Indicator Data'!H26=0,0,IF(LOG('Indicator Data'!H26)&gt;I$3,10,IF(LOG('Indicator Data'!H26)&lt;I$4,0,10-(I$3-LOG('Indicator Data'!H26))/(I$3-I$4)*10))),1)</f>
        <v>0</v>
      </c>
      <c r="J26" s="101" t="n">
        <f aca="false">ROUND((10-GEOMEAN(((10-H26)/10*9+1),((10-I26)/10*9+1)))/9*10,1)</f>
        <v>0</v>
      </c>
      <c r="K26" s="101" t="n">
        <f aca="false">ROUND(IF('Indicator Data'!I26=0,0,IF(LOG('Indicator Data'!I26)&gt;K$3,10,IF(LOG('Indicator Data'!I26)&lt;K$4,0,10-(K$3-LOG('Indicator Data'!I26))/(K$3-K$4)*10))),1)</f>
        <v>0</v>
      </c>
      <c r="L26" s="102" t="n">
        <f aca="false">ROUND((10-GEOMEAN(((10-J26)/10*9+1),((10-K26)/10*9+1)))/9*10,1)</f>
        <v>0</v>
      </c>
      <c r="M26" s="102" t="n">
        <f aca="false">ROUND(IF('Indicator Data'!J26=0,0,IF(LOG('Indicator Data'!J26)&gt;M$3,10,IF(LOG('Indicator Data'!J26)&lt;M$4,0,10-(M$3-LOG('Indicator Data'!J26))/(M$3-M$4)*10))),1)</f>
        <v>5.6</v>
      </c>
      <c r="N26" s="103" t="n">
        <f aca="false">'Indicator Data'!C26/'Indicator Data'!$CA26</f>
        <v>0.00210526293489515</v>
      </c>
      <c r="O26" s="103" t="n">
        <f aca="false">'Indicator Data'!D26/'Indicator Data'!$CA26</f>
        <v>0</v>
      </c>
      <c r="P26" s="103" t="n">
        <f aca="false">IF(F26=0.1,"x",'Indicator Data'!E26/'Indicator Data'!$CA26)</f>
        <v>0.0112359804348541</v>
      </c>
      <c r="Q26" s="103" t="n">
        <f aca="false">'Indicator Data'!F26/'Indicator Data'!$CA26</f>
        <v>1.16224034096484E-007</v>
      </c>
      <c r="R26" s="103" t="n">
        <f aca="false">'Indicator Data'!G26/'Indicator Data'!$CA26</f>
        <v>0</v>
      </c>
      <c r="S26" s="103" t="n">
        <f aca="false">'Indicator Data'!H26/'Indicator Data'!$CA26</f>
        <v>0</v>
      </c>
      <c r="T26" s="103" t="n">
        <f aca="false">'Indicator Data'!I26/'Indicator Data'!$CA26</f>
        <v>0</v>
      </c>
      <c r="U26" s="103" t="n">
        <f aca="false">'Indicator Data'!J26/'Indicator Data'!$CA26</f>
        <v>0.000470117585520477</v>
      </c>
      <c r="V26" s="101" t="n">
        <f aca="false">ROUND(IF(N26&gt;V$3,10,IF(N26&lt;V$4,0,10-(V$3-N26)/(V$3-V$4)*10)),1)</f>
        <v>10</v>
      </c>
      <c r="W26" s="101" t="n">
        <f aca="false">ROUND(IF(O26&gt;W$3,10,IF(O26&lt;W$4,0,10-(W$3-O26)/(W$3-W$4)*10)),1)</f>
        <v>0</v>
      </c>
      <c r="X26" s="102" t="n">
        <f aca="false">ROUND(((10-GEOMEAN(((10-V26)/10*9+1),((10-W26)/10*9+1)))/9*10),1)</f>
        <v>7.6</v>
      </c>
      <c r="Y26" s="102" t="n">
        <f aca="false">IF(P26="x",0.1,ROUND(IF(P26&gt;Y$3,10,IF(P26&lt;Y$4,0,10-(Y$3-P26)/(Y$3-Y$4)*10)),1))</f>
        <v>7.5</v>
      </c>
      <c r="Z26" s="102" t="n">
        <f aca="false">ROUND(IF(Q26=0,0,IF(LOG(Q26)&gt;Z$3,10,IF(LOG(Q26)&lt;=Z$4,0,10-(Z$3-LOG(Q26))/(Z$3-Z$4)*10))),1)</f>
        <v>3.5</v>
      </c>
      <c r="AA26" s="101" t="n">
        <f aca="false">ROUND(IF(R26&gt;AA$3,10,IF(R26&lt;AA$4,0,10-(AA$3-R26)/(AA$3-AA$4)*10)),1)</f>
        <v>0</v>
      </c>
      <c r="AB26" s="101" t="n">
        <f aca="false">ROUND(IF(S26&gt;AB$3,10,IF(S26&lt;AB$4,0,10-(AB$3-S26)/(AB$3-AB$4)*10)),1)</f>
        <v>0</v>
      </c>
      <c r="AC26" s="101" t="n">
        <f aca="false">ROUND(((10-GEOMEAN(((10-AA26)/10*9+1),((10-AB26)/10*9+1)))/9*10),1)</f>
        <v>0</v>
      </c>
      <c r="AD26" s="101" t="n">
        <f aca="false">ROUND(IF(T26=0,0,IF(T26&gt;AD$3,10,IF(T26&lt;=AD$4,0,10-(AD$3-T26)/(AD$3-AD$4)*10))),1)</f>
        <v>0</v>
      </c>
      <c r="AE26" s="102" t="n">
        <f aca="false">ROUND((10-GEOMEAN(((10-AC26)/10*9+1),((10-AD26)/10*9+1)))/9*10,1)</f>
        <v>0</v>
      </c>
      <c r="AF26" s="102" t="n">
        <f aca="false">ROUND(IF(U26&gt;AF$3,10,IF(U26&lt;AF$4,0,10-(AF$3-U26)/(AF$3-AF$4)*10)),1)</f>
        <v>0.2</v>
      </c>
      <c r="AG26" s="101" t="n">
        <f aca="false">ROUND(IF('Indicator Data'!K26=0,0,IF('Indicator Data'!K26&gt;AG$3,10,IF('Indicator Data'!K26&lt;AG$4,0,10-(AG$3-'Indicator Data'!K26)/(AG$3-AG$4)*10))),1)</f>
        <v>1.9</v>
      </c>
      <c r="AH26" s="104" t="n">
        <f aca="false">ROUND(AVERAGE(C26,V26),1)</f>
        <v>8.7</v>
      </c>
      <c r="AI26" s="104" t="n">
        <f aca="false">ROUND(AVERAGE(D26,W26),1)</f>
        <v>0.1</v>
      </c>
      <c r="AJ26" s="102" t="n">
        <f aca="false">ROUND(AVERAGE(AA26,H26),1)</f>
        <v>0</v>
      </c>
      <c r="AK26" s="102" t="n">
        <f aca="false">ROUND(AVERAGE(AB26,I26),1)</f>
        <v>0</v>
      </c>
      <c r="AL26" s="104" t="n">
        <f aca="false">ROUND((10-GEOMEAN(((10-AJ26)/10*9+1),((10-AK26)/10*9+1)))/9*10,1)</f>
        <v>0</v>
      </c>
      <c r="AM26" s="104" t="n">
        <f aca="false">ROUND(AVERAGE(AD26,K26),1)</f>
        <v>0</v>
      </c>
      <c r="AN26" s="102" t="n">
        <f aca="false">ROUND((10-GEOMEAN(((10-M26)/10*9+1),((10-AF26)/10*9+1)))/9*10,1)</f>
        <v>3.4</v>
      </c>
      <c r="AO26" s="105" t="n">
        <f aca="false">ROUND((10-GEOMEAN(((10-E26)/10*9+1),((10-X26)/10*9+1)))/9*10,1)</f>
        <v>6.3</v>
      </c>
      <c r="AP26" s="105" t="n">
        <f aca="false">IF(AND(Y26="x",F26="x"),"x",ROUND((10-GEOMEAN(((10-F26)/10*9+1),((10-Y26)/10*9+1)))/9*10,1))</f>
        <v>7.1</v>
      </c>
      <c r="AQ26" s="105" t="n">
        <f aca="false">ROUND((10-GEOMEAN(((10-G26)/10*9+1),((10-Z26)/10*9+1)))/9*10,1)</f>
        <v>3.1</v>
      </c>
      <c r="AR26" s="105" t="n">
        <f aca="false">ROUND((10-GEOMEAN(((10-L26)/10*9+1),((10-AE26)/10*9+1)))/9*10,1)</f>
        <v>0</v>
      </c>
      <c r="AS26" s="104" t="n">
        <f aca="false">ROUND(AVERAGE(AG26,AN26),1)</f>
        <v>2.7</v>
      </c>
      <c r="AT26" s="104" t="n">
        <f aca="false">IF('Indicator Data'!L26="No data","x",IF('Indicator Data'!CB26&lt;1000,"x",ROUND((IF('Indicator Data'!L26&gt;AT$3,10,IF('Indicator Data'!L26&lt;AT$4,0,10-(AT$3-'Indicator Data'!L26)/(AT$3-AT$4)*10))),1)))</f>
        <v>2.9</v>
      </c>
      <c r="AU26" s="105" t="n">
        <f aca="false">ROUND(AVERAGE(AS26,AT26),1)</f>
        <v>2.8</v>
      </c>
      <c r="AV26" s="106" t="n">
        <f aca="false">IF('Indicator Data'!M26="No data","x",ROUND(IF('Indicator Data'!M26=0,0,IF(LOG('Indicator Data'!M26)&gt;AV$3,10,IF(LOG('Indicator Data'!M26)&lt;AV$4,0,10-(AV$3-LOG('Indicator Data'!M26))/(AV$3-AV$4)*10))),1))</f>
        <v>3.1</v>
      </c>
      <c r="AW26" s="103" t="n">
        <f aca="false">IF(AV26="x","x",'Indicator Data'!M26/'Indicator Data'!$CA26)</f>
        <v>0.000372987781798498</v>
      </c>
      <c r="AX26" s="106" t="n">
        <f aca="false">IF(AV26="x","x",ROUND(IF(AW26&gt;AX$3,10,IF(AW26&lt;AX$4,0,10-(AX$3-AW26)/(AX$3-AX$4)*10)),1))</f>
        <v>0</v>
      </c>
      <c r="AY26" s="102" t="n">
        <f aca="false">IF(AND(AV26="x",AX26="x"),"x",ROUND((10-GEOMEAN(((10-AV26)/10*9+1),((10-AX26)/10*9+1)))/9*10,1))</f>
        <v>1.7</v>
      </c>
      <c r="AZ26" s="106" t="str">
        <f aca="false">IF('Indicator Data'!N26="No data","x",ROUND(IF('Indicator Data'!N26=0,0,IF(LOG('Indicator Data'!N26)&gt;AZ$3,10,IF(LOG('Indicator Data'!N26)&lt;AZ$4,0,10-(AZ$3-LOG('Indicator Data'!N26))/(AZ$3-AZ$4)*10))),1))</f>
        <v>x</v>
      </c>
      <c r="BA26" s="103" t="str">
        <f aca="false">IF(AZ26="x","x",'Indicator Data'!N26/'Indicator Data'!$CA26)</f>
        <v>x</v>
      </c>
      <c r="BB26" s="106" t="str">
        <f aca="false">IF(AZ26="x","x",ROUND(IF(BA26&gt;BB$3,10,IF(BA26&lt;BB$4,0,10-(BB$3-BA26)/(BB$3-BB$4)*10)),1))</f>
        <v>x</v>
      </c>
      <c r="BC26" s="102" t="str">
        <f aca="false">IF(AND(AZ26="x",BB26="x"),"x",ROUND((10-GEOMEAN(((10-AZ26)/10*9+1),((10-BB26)/10*9+1)))/9*10,1))</f>
        <v>x</v>
      </c>
      <c r="BD26" s="106" t="str">
        <f aca="false">IF('Indicator Data'!O26="No data","x",ROUND(IF('Indicator Data'!O26=0,0,IF(LOG('Indicator Data'!O26)&gt;BD$3,10,IF(LOG('Indicator Data'!O26)&lt;BD$4,0,10-(BD$3-LOG('Indicator Data'!O26))/(BD$3-BD$4)*10))),1))</f>
        <v>x</v>
      </c>
      <c r="BE26" s="103" t="str">
        <f aca="false">IF(BD26="x","x",'Indicator Data'!O26/'Indicator Data'!$CA26)</f>
        <v>x</v>
      </c>
      <c r="BF26" s="106" t="str">
        <f aca="false">IF(BD26="x","x",ROUND(IF(BE26&gt;BF$3,10,IF(BE26&lt;BF$4,0,10-(BF$3-BE26)/(BF$3-BF$4)*10)),1))</f>
        <v>x</v>
      </c>
      <c r="BG26" s="102" t="str">
        <f aca="false">IF(AND(BD26="x",BF26="x"),"x",ROUND((10-GEOMEAN(((10-BD26)/10*9+1),((10-BF26)/10*9+1)))/9*10,1))</f>
        <v>x</v>
      </c>
      <c r="BH26" s="106" t="str">
        <f aca="false">IF('Indicator Data'!P26="No data","x",ROUND(IF('Indicator Data'!P26=0,0,IF(LOG('Indicator Data'!P26)&gt;BH$3,10,IF(LOG('Indicator Data'!P26)&lt;BH$4,0,10-(BH$3-LOG('Indicator Data'!P26))/(BH$3-BH$4)*10))),1))</f>
        <v>x</v>
      </c>
      <c r="BI26" s="103" t="str">
        <f aca="false">IF(BH26="x","x",'Indicator Data'!P26/'Indicator Data'!$CA26)</f>
        <v>x</v>
      </c>
      <c r="BJ26" s="106" t="str">
        <f aca="false">IF(BH26="x","x",ROUND(IF(BI26&gt;BJ$3,10,IF(BI26&lt;BJ$4,0,10-(BJ$3-BI26)/(BJ$3-BJ$4)*10)),1))</f>
        <v>x</v>
      </c>
      <c r="BK26" s="102" t="str">
        <f aca="false">IF(AND(BH26="x",BJ26="x"),"x",ROUND((10-GEOMEAN(((10-BH26)/10*9+1),((10-BJ26)/10*9+1)))/9*10,1))</f>
        <v>x</v>
      </c>
      <c r="BL26" s="104" t="n">
        <f aca="false">IF(AND(BC26="x",BG26="x",BK26="x",AY26="x"),"x",IF(AND(BC26="x",BG26="x",BK26="x"),AY26,ROUND((10-GEOMEAN(((10-AY26)/10*9+1),((10-BC26)/10*9+1),((10-BG26)/10*9+1),((10-BK26)/10*9+1)))/9*10,1)))</f>
        <v>1.7</v>
      </c>
      <c r="BM26" s="106" t="n">
        <f aca="false">ROUND(IF('Indicator Data'!Q26=0,0,IF(LOG('Indicator Data'!Q26)&gt;BM$3,10,IF(LOG('Indicator Data'!Q26)&lt;BM$4,0,10-(BM$3-LOG('Indicator Data'!Q26))/(BM$3-BM$4)*10))),1)</f>
        <v>0</v>
      </c>
      <c r="BN26" s="107" t="n">
        <f aca="false">'Indicator Data'!R26</f>
        <v>0</v>
      </c>
      <c r="BO26" s="106" t="n">
        <f aca="false">ROUND(IF(BN26&gt;BO$3,10,IF(BN26&lt;BO$4,0,10-(BO$3-BN26)/(BO$3-BO$4)*10)),1)</f>
        <v>0</v>
      </c>
      <c r="BP26" s="106" t="n">
        <f aca="false">ROUND((10-GEOMEAN(((10-BO26)/10*9+1),((10-BM26)/10*9+1)))/9*10,1)</f>
        <v>0</v>
      </c>
      <c r="BQ26" s="106" t="n">
        <f aca="false">ROUND(IF('Indicator Data'!S26=0,0,IF(LOG('Indicator Data'!S26)&gt;BQ$3,10,IF(LOG('Indicator Data'!S26)&lt;BQ$4,0,10-(BQ$3-LOG('Indicator Data'!S26))/(BQ$3-BQ$4)*10))),1)</f>
        <v>0</v>
      </c>
      <c r="BR26" s="107" t="n">
        <f aca="false">'Indicator Data'!T26</f>
        <v>0</v>
      </c>
      <c r="BS26" s="106" t="n">
        <f aca="false">ROUND(IF(BR26&gt;BS$3,10,IF(BR26&lt;BS$4,0,10-(BS$3-BR26)/(BS$3-BS$4)*10)),1)</f>
        <v>0</v>
      </c>
      <c r="BT26" s="106" t="n">
        <f aca="false">ROUND((10-GEOMEAN(((10-BS26)/10*9+1),((10-BQ26)/10*9+1)))/9*10,1)</f>
        <v>0</v>
      </c>
      <c r="BU26" s="102" t="n">
        <f aca="false">ROUND((10-GEOMEAN(((10-BT26)/10*9+1),((10-BP26)/10*9+1)))/9*10,1)</f>
        <v>0</v>
      </c>
      <c r="BV26" s="106" t="n">
        <f aca="false">ROUND(IF('Indicator Data'!U26=0,0,IF(LOG('Indicator Data'!U26)&gt;BV$3,10,IF(LOG('Indicator Data'!U26)&lt;BV$4,0,10-(BV$3-LOG('Indicator Data'!U26))/(BV$3-BV$4)*10))),1)</f>
        <v>0</v>
      </c>
      <c r="BW26" s="103" t="n">
        <f aca="false">'Indicator Data'!U26/'Indicator Data'!$CA26</f>
        <v>0</v>
      </c>
      <c r="BX26" s="106" t="n">
        <f aca="false">ROUND(IF(BW26&gt;BX$3,10,IF(BW26&lt;BX$4,0,10-(BX$3-BW26)/(BX$3-BX$4)*10)),1)</f>
        <v>0</v>
      </c>
      <c r="BY26" s="102" t="n">
        <f aca="false">ROUND((10-GEOMEAN(((10-BV26)/10*9+1),((10-BX26)/10*9+1)))/9*10,1)</f>
        <v>0</v>
      </c>
      <c r="BZ26" s="106" t="n">
        <f aca="false">ROUND(IF('Indicator Data'!V26=0,0,IF(LOG('Indicator Data'!V26)&gt;BZ$3,10,IF(LOG('Indicator Data'!V26)&lt;BZ$4,0,10-(BZ$3-LOG('Indicator Data'!V26))/(BZ$3-BZ$4)*10))),1)</f>
        <v>0</v>
      </c>
      <c r="CA26" s="103" t="n">
        <f aca="false">IF('Indicator Data'!V26/'Indicator Data'!$CA26&gt;1,1,'Indicator Data'!V26/'Indicator Data'!$CA26)</f>
        <v>0</v>
      </c>
      <c r="CB26" s="106" t="n">
        <f aca="false">ROUND(IF(CA26&gt;CB$3,10,IF(CA26&lt;CB$4,0,10-(CB$3-CA26)/(CB$3-CB$4)*10)),1)</f>
        <v>0</v>
      </c>
      <c r="CC26" s="102" t="n">
        <f aca="false">ROUND((10-GEOMEAN(((10-BZ26)/10*9+1),((10-CB26)/10*9+1)))/9*10,1)</f>
        <v>0</v>
      </c>
      <c r="CD26" s="106" t="n">
        <f aca="false">ROUND(IF('Indicator Data'!W26=0,0,IF(LOG('Indicator Data'!W26)&gt;CD$3,10,IF(LOG('Indicator Data'!W26)&lt;CD$4,0,10-(CD$3-LOG('Indicator Data'!W26))/(CD$3-CD$4)*10))),1)</f>
        <v>5.6</v>
      </c>
      <c r="CE26" s="103" t="n">
        <f aca="false">'Indicator Data'!W26/'Indicator Data'!$CA26</f>
        <v>0.0209567405666579</v>
      </c>
      <c r="CF26" s="106" t="n">
        <f aca="false">ROUND(IF(CE26&gt;CF$3,10,IF(CE26&lt;CF$4,0,10-(CF$3-CE26)/(CF$3-CF$4)*10)),1)</f>
        <v>0.2</v>
      </c>
      <c r="CG26" s="102" t="n">
        <f aca="false">ROUND((10-GEOMEAN(((10-CD26)/10*9+1),((10-CF26)/10*9+1)))/9*10,1)</f>
        <v>3.4</v>
      </c>
      <c r="CH26" s="104" t="n">
        <f aca="false">ROUND((10-GEOMEAN(((10-CC26)/10*9+1),((10-BU26)/10*9+1),((10-BY26)/10*9+1),((10-CG26)/10*9+1)))/9*10,1)</f>
        <v>1</v>
      </c>
      <c r="CI26" s="106" t="n">
        <f aca="false">IF('Indicator Data'!BQ26="No data","x",ROUND(IF('Indicator Data'!BQ26&gt;CI$3,0,IF('Indicator Data'!BQ26&lt;CI$4,10,(CI$3-'Indicator Data'!BQ26)/(CI$3-CI$4)*10)),1))</f>
        <v>0.5</v>
      </c>
      <c r="CJ26" s="106" t="n">
        <f aca="false">IF('Indicator Data'!BR26="No data","x",ROUND(IF('Indicator Data'!BR26&gt;CJ$3,0,IF('Indicator Data'!BR26&lt;CJ$4,10,(CJ$3-'Indicator Data'!BR26)/(CJ$3-CJ$4)*10)),1))</f>
        <v>0.6</v>
      </c>
      <c r="CK26" s="106" t="n">
        <f aca="false">IF('Indicator Data'!AC26="No data","x",ROUND(IF('Indicator Data'!AC26&gt;CK$3,0,IF('Indicator Data'!AC26&lt;CK$4,10,(CK$3-'Indicator Data'!AC26)/(CK$3-CK$4)*10)),1))</f>
        <v>0.3</v>
      </c>
      <c r="CL26" s="102" t="n">
        <f aca="false">IF(AND(CJ26="x",CI26="x",CK26="x"),"x",ROUND(AVERAGE(CI26:CK26),1))</f>
        <v>0.5</v>
      </c>
      <c r="CM26" s="106" t="n">
        <f aca="false">IF('Indicator Data'!X26="No data","x",ROUND(IF(LOG('Indicator Data'!X26)&gt;CM$3,10,IF(LOG('Indicator Data'!X26)&lt;CM$4,0,10-(CM$3-LOG('Indicator Data'!X26))/(CM$3-CM$4)*10)),1))</f>
        <v>6</v>
      </c>
      <c r="CN26" s="106" t="n">
        <f aca="false">IF('Indicator Data'!Y26="No data","x",ROUND(IF('Indicator Data'!Y26&gt;CN$3,10,IF('Indicator Data'!Y26&lt;CN$4,0,10-(CN$3-'Indicator Data'!Y26)/(CN$3-CN$4)*10)),1))</f>
        <v>0.6</v>
      </c>
      <c r="CO26" s="106" t="n">
        <f aca="false">IF('Indicator Data'!Z26="No data","x",ROUND(IF('Indicator Data'!Z26&gt;CO$3,10,IF('Indicator Data'!Z26&lt;CO$4,0,10-(CO$3-'Indicator Data'!Z26)/(CO$3-CO$4)*10)),1))</f>
        <v>4.9</v>
      </c>
      <c r="CP26" s="106" t="str">
        <f aca="false">IF('Indicator Data'!AA26="No data","x",ROUND(IF('Indicator Data'!AA26&gt;CP$3,10,IF('Indicator Data'!AA26&lt;CP$4,0,10-(CP$3-'Indicator Data'!AA26)/(CP$3-CP$4)*10)),1))</f>
        <v>x</v>
      </c>
      <c r="CQ26" s="102" t="n">
        <f aca="false">ROUND(AVERAGE(CM26:CP26),1)</f>
        <v>3.8</v>
      </c>
      <c r="CR26" s="104" t="n">
        <f aca="false">ROUND(AVERAGE(CL26,CQ26,CQ26),1)</f>
        <v>2.7</v>
      </c>
      <c r="CS26" s="106" t="n">
        <f aca="false">IF('Indicator Data'!AF26="No data","x",ROUND(IF('Indicator Data'!AF26&gt;CS$3,10,IF('Indicator Data'!AF26&lt;CS$4,0,10-(CS$3-'Indicator Data'!AF26)/(CS$3-CS$4)*10)),1))</f>
        <v>0.8</v>
      </c>
      <c r="CT26" s="106" t="n">
        <f aca="false">IF('Indicator Data'!AG26="No data","x",ROUND(IF('Indicator Data'!AG26&gt;CT$3,10,IF('Indicator Data'!AG26&lt;CT$4,0,10-(CT$3-'Indicator Data'!AG26)/(CT$3-CT$4)*10)),1))</f>
        <v>0</v>
      </c>
      <c r="CU26" s="102" t="n">
        <f aca="false">ROUND(AVERAGE(CM26,CN26,CO26,CP26,CS26,CT26),1)</f>
        <v>2.5</v>
      </c>
      <c r="CV26" s="106" t="n">
        <f aca="false">IF('Indicator Data'!AB26="No data","x",ROUND(IF('Indicator Data'!AB26&gt;CV$3,10,IF('Indicator Data'!AB26&lt;CV$4,0,10-(CV$3-'Indicator Data'!AB26)/(CV$3-CV$4)*10)),1))</f>
        <v>0</v>
      </c>
      <c r="CW26" s="102" t="n">
        <f aca="false">IF(AND(CJ26="x",CI26="x",CK26="x"),"x",ROUND(AVERAGE(CI26:CK26,CV26),1))</f>
        <v>0.4</v>
      </c>
      <c r="CX26" s="103" t="n">
        <f aca="false">IF('Indicator Data'!AD26="No data","x",'Indicator Data'!AD26/'Indicator Data'!$BZ26)</f>
        <v>9.35510034873735E-005</v>
      </c>
      <c r="CY26" s="106" t="n">
        <f aca="false">IF(CX26="x","x",ROUND(IF(CX26&gt;CY$3,0,IF(CX26&lt;CY$4,10,(CY$3-CX26)/(CY$3-CY$4)*10)),1))</f>
        <v>9.1</v>
      </c>
      <c r="CZ26" s="106" t="n">
        <f aca="false">IF('Indicator Data'!AE26="No data","x",ROUND(IF('Indicator Data'!AE26&gt;CZ$3,0,IF('Indicator Data'!AE26&lt;CZ$4,10,(CZ$3-'Indicator Data'!AE26)/(CZ$3-CZ$4)*10)),1))</f>
        <v>2</v>
      </c>
      <c r="DA26" s="102" t="n">
        <f aca="false">IF(AND(CY26="x",CZ26="x"),"x",ROUND(AVERAGE(CY26:CZ26),1))</f>
        <v>5.6</v>
      </c>
      <c r="DB26" s="104" t="n">
        <f aca="false">ROUND(AVERAGE(CW26,DA26,CU26),1)</f>
        <v>2.8</v>
      </c>
      <c r="DC26" s="105" t="n">
        <f aca="false">IF(BL26="x",ROUND((10-GEOMEAN(((10-DB26)/10*9+1),((10-CH26)/10*9+1),((10-CR26)/10*9+1)))/9*10,1),ROUND((10-GEOMEAN(((10-BL26)/10*9+1),((10-DB26)/10*9+1),((10-CH26)/10*9+1),((10-CR26)/10*9+1)))/9*10,1))</f>
        <v>2.1</v>
      </c>
      <c r="DD26" s="108" t="n">
        <f aca="false">IF(ROUND(IF(AP26="x",(10-GEOMEAN(((10-AO26)/10*9+1),((10-DC26)/10*9+1),((10-AU26)/10*9+1),((10-AQ26)/10*9+1),((10-AR26)/10*9+1)))/9*10,(10-GEOMEAN(((10-AO26)/10*9+1),((10-DC26)/10*9+1),((10-AP26)/10*9+1),((10-AQ26)/10*9+1),((10-AR26)/10*9+1),((10-AU26)/10*9+1)))/9*10),1)=0,0.1,ROUND(IF(AP26="x",(10-GEOMEAN(((10-AO26)/10*9+1),((10-DC26)/10*9+1),((10-AU26)/10*9+1),((10-AQ26)/10*9+1),((10-AR26)/10*9+1)))/9*10,(10-GEOMEAN(((10-AO26)/10*9+1),((10-DC26)/10*9+1),((10-AP26)/10*9+1),((10-AQ26)/10*9+1),((10-AR26)/10*9+1),((10-AU26)/10*9+1)))/9*10),1))</f>
        <v>4</v>
      </c>
      <c r="DE26" s="105" t="n">
        <f aca="false">ROUND(IF('Indicator Data'!AH26=0,0,IF('Indicator Data'!AH26&gt;DE$3,10,IF('Indicator Data'!AH26&lt;DE$4,0,10-(DE$3-'Indicator Data'!AH26)/(DE$3-DE$4)*10))),1)</f>
        <v>0.1</v>
      </c>
      <c r="DF26" s="102" t="n">
        <f aca="false">'Indicator Data'!AI26</f>
        <v>0</v>
      </c>
      <c r="DG26" s="102" t="n">
        <f aca="false">'Indicator Data'!AJ26</f>
        <v>0</v>
      </c>
      <c r="DH26" s="105" t="n">
        <f aca="false">ROUND(IF(DF26=5,10,IF(DG26=5,9,IF(DF26=4,8,IF(DG26=4,7,0)))),1)</f>
        <v>0</v>
      </c>
      <c r="DI26" s="108" t="n">
        <f aca="false">ROUND(IF(DH26&gt;5,DH26,DE26/10*7),1)</f>
        <v>0.1</v>
      </c>
      <c r="DJ26" s="76"/>
      <c r="DK26" s="109"/>
    </row>
    <row r="27" customFormat="false" ht="14.5" hidden="false" customHeight="false" outlineLevel="0" collapsed="false">
      <c r="A27" s="98" t="str">
        <f aca="false">'Indicator Data'!A27</f>
        <v>Botswana</v>
      </c>
      <c r="B27" s="99" t="str">
        <f aca="false">'Indicator Data'!B27</f>
        <v>BWA</v>
      </c>
      <c r="C27" s="100" t="n">
        <f aca="false">ROUND(IF('Indicator Data'!C27=0,0.1,IF(LOG('Indicator Data'!C27)&gt;C$3,10,IF(LOG('Indicator Data'!C27)&lt;C$4,0,10-(C$3-LOG('Indicator Data'!C27))/(C$3-C$4)*10))),1)</f>
        <v>0.1</v>
      </c>
      <c r="D27" s="101" t="n">
        <f aca="false">ROUND(IF('Indicator Data'!D27=0,0.1,IF(LOG('Indicator Data'!D27)&gt;D$3,10,IF(LOG('Indicator Data'!D27)&lt;D$4,0,10-(D$3-LOG('Indicator Data'!D27))/(D$3-D$4)*10))),1)</f>
        <v>0.1</v>
      </c>
      <c r="E27" s="102" t="n">
        <f aca="false">ROUND((10-GEOMEAN(((10-C27)/10*9+1),((10-D27)/10*9+1)))/9*10,1)</f>
        <v>0.1</v>
      </c>
      <c r="F27" s="102" t="n">
        <f aca="false">IF('Indicator Data'!E27="No data",0.1,(ROUND(IF('Indicator Data'!E27=0,0,IF(LOG('Indicator Data'!E27)&gt;F$3,10,IF(LOG('Indicator Data'!E27)&lt;F$4,0,10-(F$3-LOG('Indicator Data'!E27))/(F$3-F$4)*10))),1)))</f>
        <v>5.4</v>
      </c>
      <c r="G27" s="102" t="n">
        <f aca="false">ROUND(IF('Indicator Data'!F27=0,0,IF(LOG('Indicator Data'!F27)&gt;G$3,10,IF(LOG('Indicator Data'!F27)&lt;G$4,0,10-(G$3-LOG('Indicator Data'!F27))/(G$3-G$4)*10))),1)</f>
        <v>0</v>
      </c>
      <c r="H27" s="101" t="n">
        <f aca="false">ROUND(IF('Indicator Data'!G27=0,0,IF(LOG('Indicator Data'!G27)&gt;H$3,10,IF(LOG('Indicator Data'!G27)&lt;H$4,0,10-(H$3-LOG('Indicator Data'!G27))/(H$3-H$4)*10))),1)</f>
        <v>0</v>
      </c>
      <c r="I27" s="101" t="n">
        <f aca="false">ROUND(IF('Indicator Data'!H27=0,0,IF(LOG('Indicator Data'!H27)&gt;I$3,10,IF(LOG('Indicator Data'!H27)&lt;I$4,0,10-(I$3-LOG('Indicator Data'!H27))/(I$3-I$4)*10))),1)</f>
        <v>0</v>
      </c>
      <c r="J27" s="101" t="n">
        <f aca="false">ROUND((10-GEOMEAN(((10-H27)/10*9+1),((10-I27)/10*9+1)))/9*10,1)</f>
        <v>0</v>
      </c>
      <c r="K27" s="101" t="n">
        <f aca="false">ROUND(IF('Indicator Data'!I27=0,0,IF(LOG('Indicator Data'!I27)&gt;K$3,10,IF(LOG('Indicator Data'!I27)&lt;K$4,0,10-(K$3-LOG('Indicator Data'!I27))/(K$3-K$4)*10))),1)</f>
        <v>0</v>
      </c>
      <c r="L27" s="102" t="n">
        <f aca="false">ROUND((10-GEOMEAN(((10-J27)/10*9+1),((10-K27)/10*9+1)))/9*10,1)</f>
        <v>0</v>
      </c>
      <c r="M27" s="102" t="n">
        <f aca="false">ROUND(IF('Indicator Data'!J27=0,0,IF(LOG('Indicator Data'!J27)&gt;M$3,10,IF(LOG('Indicator Data'!J27)&lt;M$4,0,10-(M$3-LOG('Indicator Data'!J27))/(M$3-M$4)*10))),1)</f>
        <v>6.5</v>
      </c>
      <c r="N27" s="103" t="n">
        <f aca="false">'Indicator Data'!C27/'Indicator Data'!$CA27</f>
        <v>0</v>
      </c>
      <c r="O27" s="103" t="n">
        <f aca="false">'Indicator Data'!D27/'Indicator Data'!$CA27</f>
        <v>0</v>
      </c>
      <c r="P27" s="103" t="n">
        <f aca="false">IF(F27=0.1,"x",'Indicator Data'!E27/'Indicator Data'!$CA27)</f>
        <v>0.00612186201691155</v>
      </c>
      <c r="Q27" s="103" t="n">
        <f aca="false">'Indicator Data'!F27/'Indicator Data'!$CA27</f>
        <v>0</v>
      </c>
      <c r="R27" s="103" t="n">
        <f aca="false">'Indicator Data'!G27/'Indicator Data'!$CA27</f>
        <v>0</v>
      </c>
      <c r="S27" s="103" t="n">
        <f aca="false">'Indicator Data'!H27/'Indicator Data'!$CA27</f>
        <v>0</v>
      </c>
      <c r="T27" s="103" t="n">
        <f aca="false">'Indicator Data'!I27/'Indicator Data'!$CA27</f>
        <v>0</v>
      </c>
      <c r="U27" s="103" t="n">
        <f aca="false">'Indicator Data'!J27/'Indicator Data'!$CA27</f>
        <v>0.00174497452047283</v>
      </c>
      <c r="V27" s="101" t="n">
        <f aca="false">ROUND(IF(N27&gt;V$3,10,IF(N27&lt;V$4,0,10-(V$3-N27)/(V$3-V$4)*10)),1)</f>
        <v>0</v>
      </c>
      <c r="W27" s="101" t="n">
        <f aca="false">ROUND(IF(O27&gt;W$3,10,IF(O27&lt;W$4,0,10-(W$3-O27)/(W$3-W$4)*10)),1)</f>
        <v>0</v>
      </c>
      <c r="X27" s="102" t="n">
        <f aca="false">ROUND(((10-GEOMEAN(((10-V27)/10*9+1),((10-W27)/10*9+1)))/9*10),1)</f>
        <v>0</v>
      </c>
      <c r="Y27" s="102" t="n">
        <f aca="false">IF(P27="x",0.1,ROUND(IF(P27&gt;Y$3,10,IF(P27&lt;Y$4,0,10-(Y$3-P27)/(Y$3-Y$4)*10)),1))</f>
        <v>4.1</v>
      </c>
      <c r="Z27" s="102" t="n">
        <f aca="false">ROUND(IF(Q27=0,0,IF(LOG(Q27)&gt;Z$3,10,IF(LOG(Q27)&lt;=Z$4,0,10-(Z$3-LOG(Q27))/(Z$3-Z$4)*10))),1)</f>
        <v>0</v>
      </c>
      <c r="AA27" s="101" t="n">
        <f aca="false">ROUND(IF(R27&gt;AA$3,10,IF(R27&lt;AA$4,0,10-(AA$3-R27)/(AA$3-AA$4)*10)),1)</f>
        <v>0</v>
      </c>
      <c r="AB27" s="101" t="n">
        <f aca="false">ROUND(IF(S27&gt;AB$3,10,IF(S27&lt;AB$4,0,10-(AB$3-S27)/(AB$3-AB$4)*10)),1)</f>
        <v>0</v>
      </c>
      <c r="AC27" s="101" t="n">
        <f aca="false">ROUND(((10-GEOMEAN(((10-AA27)/10*9+1),((10-AB27)/10*9+1)))/9*10),1)</f>
        <v>0</v>
      </c>
      <c r="AD27" s="101" t="n">
        <f aca="false">ROUND(IF(T27=0,0,IF(T27&gt;AD$3,10,IF(T27&lt;=AD$4,0,10-(AD$3-T27)/(AD$3-AD$4)*10))),1)</f>
        <v>0</v>
      </c>
      <c r="AE27" s="102" t="n">
        <f aca="false">ROUND((10-GEOMEAN(((10-AC27)/10*9+1),((10-AD27)/10*9+1)))/9*10,1)</f>
        <v>0</v>
      </c>
      <c r="AF27" s="102" t="n">
        <f aca="false">ROUND(IF(U27&gt;AF$3,10,IF(U27&lt;AF$4,0,10-(AF$3-U27)/(AF$3-AF$4)*10)),1)</f>
        <v>0.6</v>
      </c>
      <c r="AG27" s="101" t="n">
        <f aca="false">ROUND(IF('Indicator Data'!K27=0,0,IF('Indicator Data'!K27&gt;AG$3,10,IF('Indicator Data'!K27&lt;AG$4,0,10-(AG$3-'Indicator Data'!K27)/(AG$3-AG$4)*10))),1)</f>
        <v>2.9</v>
      </c>
      <c r="AH27" s="104" t="n">
        <f aca="false">ROUND(AVERAGE(C27,V27),1)</f>
        <v>0.1</v>
      </c>
      <c r="AI27" s="104" t="n">
        <f aca="false">ROUND(AVERAGE(D27,W27),1)</f>
        <v>0.1</v>
      </c>
      <c r="AJ27" s="102" t="n">
        <f aca="false">ROUND(AVERAGE(AA27,H27),1)</f>
        <v>0</v>
      </c>
      <c r="AK27" s="102" t="n">
        <f aca="false">ROUND(AVERAGE(AB27,I27),1)</f>
        <v>0</v>
      </c>
      <c r="AL27" s="104" t="n">
        <f aca="false">ROUND((10-GEOMEAN(((10-AJ27)/10*9+1),((10-AK27)/10*9+1)))/9*10,1)</f>
        <v>0</v>
      </c>
      <c r="AM27" s="104" t="n">
        <f aca="false">ROUND(AVERAGE(AD27,K27),1)</f>
        <v>0</v>
      </c>
      <c r="AN27" s="102" t="n">
        <f aca="false">ROUND((10-GEOMEAN(((10-M27)/10*9+1),((10-AF27)/10*9+1)))/9*10,1)</f>
        <v>4.1</v>
      </c>
      <c r="AO27" s="105" t="n">
        <f aca="false">ROUND((10-GEOMEAN(((10-E27)/10*9+1),((10-X27)/10*9+1)))/9*10,1)</f>
        <v>0.1</v>
      </c>
      <c r="AP27" s="105" t="n">
        <f aca="false">IF(AND(Y27="x",F27="x"),"x",ROUND((10-GEOMEAN(((10-F27)/10*9+1),((10-Y27)/10*9+1)))/9*10,1))</f>
        <v>4.8</v>
      </c>
      <c r="AQ27" s="105" t="n">
        <f aca="false">ROUND((10-GEOMEAN(((10-G27)/10*9+1),((10-Z27)/10*9+1)))/9*10,1)</f>
        <v>0</v>
      </c>
      <c r="AR27" s="105" t="n">
        <f aca="false">ROUND((10-GEOMEAN(((10-L27)/10*9+1),((10-AE27)/10*9+1)))/9*10,1)</f>
        <v>0</v>
      </c>
      <c r="AS27" s="104" t="n">
        <f aca="false">ROUND(AVERAGE(AG27,AN27),1)</f>
        <v>3.5</v>
      </c>
      <c r="AT27" s="104" t="n">
        <f aca="false">IF('Indicator Data'!L27="No data","x",IF('Indicator Data'!CB27&lt;1000,"x",ROUND((IF('Indicator Data'!L27&gt;AT$3,10,IF('Indicator Data'!L27&lt;AT$4,0,10-(AT$3-'Indicator Data'!L27)/(AT$3-AT$4)*10))),1)))</f>
        <v>7.6</v>
      </c>
      <c r="AU27" s="105" t="n">
        <f aca="false">ROUND(AVERAGE(AS27,AT27),1)</f>
        <v>5.6</v>
      </c>
      <c r="AV27" s="106" t="n">
        <f aca="false">IF('Indicator Data'!M27="No data","x",ROUND(IF('Indicator Data'!M27=0,0,IF(LOG('Indicator Data'!M27)&gt;AV$3,10,IF(LOG('Indicator Data'!M27)&lt;AV$4,0,10-(AV$3-LOG('Indicator Data'!M27))/(AV$3-AV$4)*10))),1))</f>
        <v>3.9</v>
      </c>
      <c r="AW27" s="103" t="n">
        <f aca="false">IF(AV27="x","x",'Indicator Data'!M27/'Indicator Data'!$CA27)</f>
        <v>0.00234807150137749</v>
      </c>
      <c r="AX27" s="106" t="n">
        <f aca="false">IF(AV27="x","x",ROUND(IF(AW27&gt;AX$3,10,IF(AW27&lt;AX$4,0,10-(AX$3-AW27)/(AX$3-AX$4)*10)),1))</f>
        <v>0</v>
      </c>
      <c r="AY27" s="102" t="n">
        <f aca="false">IF(AND(AV27="x",AX27="x"),"x",ROUND((10-GEOMEAN(((10-AV27)/10*9+1),((10-AX27)/10*9+1)))/9*10,1))</f>
        <v>2.2</v>
      </c>
      <c r="AZ27" s="106" t="n">
        <f aca="false">IF('Indicator Data'!N27="No data","x",ROUND(IF('Indicator Data'!N27=0,0,IF(LOG('Indicator Data'!N27)&gt;AZ$3,10,IF(LOG('Indicator Data'!N27)&lt;AZ$4,0,10-(AZ$3-LOG('Indicator Data'!N27))/(AZ$3-AZ$4)*10))),1))</f>
        <v>0</v>
      </c>
      <c r="BA27" s="103" t="n">
        <f aca="false">IF(AZ27="x","x",'Indicator Data'!N27/'Indicator Data'!$CA27)</f>
        <v>0</v>
      </c>
      <c r="BB27" s="106" t="n">
        <f aca="false">IF(AZ27="x","x",ROUND(IF(BA27&gt;BB$3,10,IF(BA27&lt;BB$4,0,10-(BB$3-BA27)/(BB$3-BB$4)*10)),1))</f>
        <v>0</v>
      </c>
      <c r="BC27" s="102" t="n">
        <f aca="false">IF(AND(AZ27="x",BB27="x"),"x",ROUND((10-GEOMEAN(((10-AZ27)/10*9+1),((10-BB27)/10*9+1)))/9*10,1))</f>
        <v>0</v>
      </c>
      <c r="BD27" s="106" t="n">
        <f aca="false">IF('Indicator Data'!O27="No data","x",ROUND(IF('Indicator Data'!O27=0,0,IF(LOG('Indicator Data'!O27)&gt;BD$3,10,IF(LOG('Indicator Data'!O27)&lt;BD$4,0,10-(BD$3-LOG('Indicator Data'!O27))/(BD$3-BD$4)*10))),1))</f>
        <v>0</v>
      </c>
      <c r="BE27" s="103" t="n">
        <f aca="false">IF(BD27="x","x",'Indicator Data'!O27/'Indicator Data'!$CA27)</f>
        <v>0</v>
      </c>
      <c r="BF27" s="106" t="n">
        <f aca="false">IF(BD27="x","x",ROUND(IF(BE27&gt;BF$3,10,IF(BE27&lt;BF$4,0,10-(BF$3-BE27)/(BF$3-BF$4)*10)),1))</f>
        <v>0</v>
      </c>
      <c r="BG27" s="102" t="n">
        <f aca="false">IF(AND(BD27="x",BF27="x"),"x",ROUND((10-GEOMEAN(((10-BD27)/10*9+1),((10-BF27)/10*9+1)))/9*10,1))</f>
        <v>0</v>
      </c>
      <c r="BH27" s="106" t="n">
        <f aca="false">IF('Indicator Data'!P27="No data","x",ROUND(IF('Indicator Data'!P27=0,0,IF(LOG('Indicator Data'!P27)&gt;BH$3,10,IF(LOG('Indicator Data'!P27)&lt;BH$4,0,10-(BH$3-LOG('Indicator Data'!P27))/(BH$3-BH$4)*10))),1))</f>
        <v>0</v>
      </c>
      <c r="BI27" s="103" t="n">
        <f aca="false">IF(BH27="x","x",'Indicator Data'!P27/'Indicator Data'!$CA27)</f>
        <v>0</v>
      </c>
      <c r="BJ27" s="106" t="n">
        <f aca="false">IF(BH27="x","x",ROUND(IF(BI27&gt;BJ$3,10,IF(BI27&lt;BJ$4,0,10-(BJ$3-BI27)/(BJ$3-BJ$4)*10)),1))</f>
        <v>0</v>
      </c>
      <c r="BK27" s="102" t="n">
        <f aca="false">IF(AND(BH27="x",BJ27="x"),"x",ROUND((10-GEOMEAN(((10-BH27)/10*9+1),((10-BJ27)/10*9+1)))/9*10,1))</f>
        <v>0</v>
      </c>
      <c r="BL27" s="104" t="n">
        <f aca="false">IF(AND(BC27="x",BG27="x",BK27="x",AY27="x"),"x",IF(AND(BC27="x",BG27="x",BK27="x"),AY27,ROUND((10-GEOMEAN(((10-AY27)/10*9+1),((10-BC27)/10*9+1),((10-BG27)/10*9+1),((10-BK27)/10*9+1)))/9*10,1)))</f>
        <v>0.6</v>
      </c>
      <c r="BM27" s="106" t="n">
        <f aca="false">ROUND(IF('Indicator Data'!Q27=0,0,IF(LOG('Indicator Data'!Q27)&gt;BM$3,10,IF(LOG('Indicator Data'!Q27)&lt;BM$4,0,10-(BM$3-LOG('Indicator Data'!Q27))/(BM$3-BM$4)*10))),1)</f>
        <v>0</v>
      </c>
      <c r="BN27" s="107" t="n">
        <f aca="false">'Indicator Data'!R27</f>
        <v>0</v>
      </c>
      <c r="BO27" s="106" t="n">
        <f aca="false">ROUND(IF(BN27&gt;BO$3,10,IF(BN27&lt;BO$4,0,10-(BO$3-BN27)/(BO$3-BO$4)*10)),1)</f>
        <v>0</v>
      </c>
      <c r="BP27" s="106" t="n">
        <f aca="false">ROUND((10-GEOMEAN(((10-BO27)/10*9+1),((10-BM27)/10*9+1)))/9*10,1)</f>
        <v>0</v>
      </c>
      <c r="BQ27" s="106" t="n">
        <f aca="false">ROUND(IF('Indicator Data'!S27=0,0,IF(LOG('Indicator Data'!S27)&gt;BQ$3,10,IF(LOG('Indicator Data'!S27)&lt;BQ$4,0,10-(BQ$3-LOG('Indicator Data'!S27))/(BQ$3-BQ$4)*10))),1)</f>
        <v>7.2</v>
      </c>
      <c r="BR27" s="107" t="n">
        <f aca="false">'Indicator Data'!T27</f>
        <v>0.494460731744766</v>
      </c>
      <c r="BS27" s="106" t="n">
        <f aca="false">ROUND(IF(BR27&gt;BS$3,10,IF(BR27&lt;BS$4,0,10-(BS$3-BR27)/(BS$3-BS$4)*10)),1)</f>
        <v>4.9</v>
      </c>
      <c r="BT27" s="106" t="n">
        <f aca="false">ROUND((10-GEOMEAN(((10-BS27)/10*9+1),((10-BQ27)/10*9+1)))/9*10,1)</f>
        <v>6.2</v>
      </c>
      <c r="BU27" s="102" t="n">
        <f aca="false">ROUND((10-GEOMEAN(((10-BT27)/10*9+1),((10-BP27)/10*9+1)))/9*10,1)</f>
        <v>3.7</v>
      </c>
      <c r="BV27" s="106" t="n">
        <f aca="false">ROUND(IF('Indicator Data'!U27=0,0,IF(LOG('Indicator Data'!U27)&gt;BV$3,10,IF(LOG('Indicator Data'!U27)&lt;BV$4,0,10-(BV$3-LOG('Indicator Data'!U27))/(BV$3-BV$4)*10))),1)</f>
        <v>6.3</v>
      </c>
      <c r="BW27" s="103" t="n">
        <f aca="false">'Indicator Data'!U27/'Indicator Data'!$CA27</f>
        <v>0.114356398397911</v>
      </c>
      <c r="BX27" s="106" t="n">
        <f aca="false">ROUND(IF(BW27&gt;BX$3,10,IF(BW27&lt;BX$4,0,10-(BX$3-BW27)/(BX$3-BX$4)*10)),1)</f>
        <v>1.3</v>
      </c>
      <c r="BY27" s="102" t="n">
        <f aca="false">ROUND((10-GEOMEAN(((10-BV27)/10*9+1),((10-BX27)/10*9+1)))/9*10,1)</f>
        <v>4.2</v>
      </c>
      <c r="BZ27" s="106" t="n">
        <f aca="false">ROUND(IF('Indicator Data'!V27=0,0,IF(LOG('Indicator Data'!V27)&gt;BZ$3,10,IF(LOG('Indicator Data'!V27)&lt;BZ$4,0,10-(BZ$3-LOG('Indicator Data'!V27))/(BZ$3-BZ$4)*10))),1)</f>
        <v>7.6</v>
      </c>
      <c r="CA27" s="103" t="n">
        <f aca="false">IF('Indicator Data'!V27/'Indicator Data'!$CA27&gt;1,1,'Indicator Data'!V27/'Indicator Data'!$CA27)</f>
        <v>0.892562069881171</v>
      </c>
      <c r="CB27" s="106" t="n">
        <f aca="false">ROUND(IF(CA27&gt;CB$3,10,IF(CA27&lt;CB$4,0,10-(CB$3-CA27)/(CB$3-CB$4)*10)),1)</f>
        <v>8.9</v>
      </c>
      <c r="CC27" s="102" t="n">
        <f aca="false">ROUND((10-GEOMEAN(((10-BZ27)/10*9+1),((10-CB27)/10*9+1)))/9*10,1)</f>
        <v>8.3</v>
      </c>
      <c r="CD27" s="106" t="n">
        <f aca="false">ROUND(IF('Indicator Data'!W27=0,0,IF(LOG('Indicator Data'!W27)&gt;CD$3,10,IF(LOG('Indicator Data'!W27)&lt;CD$4,0,10-(CD$3-LOG('Indicator Data'!W27))/(CD$3-CD$4)*10))),1)</f>
        <v>5.1</v>
      </c>
      <c r="CE27" s="103" t="n">
        <f aca="false">'Indicator Data'!W27/'Indicator Data'!$CA27</f>
        <v>0.0175263015589387</v>
      </c>
      <c r="CF27" s="106" t="n">
        <f aca="false">ROUND(IF(CE27&gt;CF$3,10,IF(CE27&lt;CF$4,0,10-(CF$3-CE27)/(CF$3-CF$4)*10)),1)</f>
        <v>0.2</v>
      </c>
      <c r="CG27" s="102" t="n">
        <f aca="false">ROUND((10-GEOMEAN(((10-CD27)/10*9+1),((10-CF27)/10*9+1)))/9*10,1)</f>
        <v>3</v>
      </c>
      <c r="CH27" s="104" t="n">
        <f aca="false">ROUND((10-GEOMEAN(((10-CC27)/10*9+1),((10-BU27)/10*9+1),((10-BY27)/10*9+1),((10-CG27)/10*9+1)))/9*10,1)</f>
        <v>5.3</v>
      </c>
      <c r="CI27" s="106" t="n">
        <f aca="false">IF('Indicator Data'!BQ27="No data","x",ROUND(IF('Indicator Data'!BQ27&gt;CI$3,0,IF('Indicator Data'!BQ27&lt;CI$4,10,(CI$3-'Indicator Data'!BQ27)/(CI$3-CI$4)*10)),1))</f>
        <v>2.2</v>
      </c>
      <c r="CJ27" s="106" t="n">
        <f aca="false">IF('Indicator Data'!BR27="No data","x",ROUND(IF('Indicator Data'!BR27&gt;CJ$3,0,IF('Indicator Data'!BR27&lt;CJ$4,10,(CJ$3-'Indicator Data'!BR27)/(CJ$3-CJ$4)*10)),1))</f>
        <v>1.3</v>
      </c>
      <c r="CK27" s="106" t="str">
        <f aca="false">IF('Indicator Data'!AC27="No data","x",ROUND(IF('Indicator Data'!AC27&gt;CK$3,0,IF('Indicator Data'!AC27&lt;CK$4,10,(CK$3-'Indicator Data'!AC27)/(CK$3-CK$4)*10)),1))</f>
        <v>x</v>
      </c>
      <c r="CL27" s="102" t="n">
        <f aca="false">IF(AND(CJ27="x",CI27="x",CK27="x"),"x",ROUND(AVERAGE(CI27:CK27),1))</f>
        <v>1.8</v>
      </c>
      <c r="CM27" s="106" t="n">
        <f aca="false">IF('Indicator Data'!X27="No data","x",ROUND(IF(LOG('Indicator Data'!X27)&gt;CM$3,10,IF(LOG('Indicator Data'!X27)&lt;CM$4,0,10-(CM$3-LOG('Indicator Data'!X27))/(CM$3-CM$4)*10)),1))</f>
        <v>2.1</v>
      </c>
      <c r="CN27" s="106" t="n">
        <f aca="false">IF('Indicator Data'!Y27="No data","x",ROUND(IF('Indicator Data'!Y27&gt;CN$3,10,IF('Indicator Data'!Y27&lt;CN$4,0,10-(CN$3-'Indicator Data'!Y27)/(CN$3-CN$4)*10)),1))</f>
        <v>5.8</v>
      </c>
      <c r="CO27" s="106" t="n">
        <f aca="false">IF('Indicator Data'!Z27="No data","x",ROUND(IF('Indicator Data'!Z27&gt;CO$3,10,IF('Indicator Data'!Z27&lt;CO$4,0,10-(CO$3-'Indicator Data'!Z27)/(CO$3-CO$4)*10)),1))</f>
        <v>7.2</v>
      </c>
      <c r="CP27" s="106" t="n">
        <f aca="false">IF('Indicator Data'!AA27="No data","x",ROUND(IF('Indicator Data'!AA27&gt;CP$3,10,IF('Indicator Data'!AA27&lt;CP$4,0,10-(CP$3-'Indicator Data'!AA27)/(CP$3-CP$4)*10)),1))</f>
        <v>3.8</v>
      </c>
      <c r="CQ27" s="102" t="n">
        <f aca="false">ROUND(AVERAGE(CM27:CP27),1)</f>
        <v>4.7</v>
      </c>
      <c r="CR27" s="104" t="n">
        <f aca="false">ROUND(AVERAGE(CL27,CQ27,CQ27),1)</f>
        <v>3.7</v>
      </c>
      <c r="CS27" s="106" t="str">
        <f aca="false">IF('Indicator Data'!AF27="No data","x",ROUND(IF('Indicator Data'!AF27&gt;CS$3,10,IF('Indicator Data'!AF27&lt;CS$4,0,10-(CS$3-'Indicator Data'!AF27)/(CS$3-CS$4)*10)),1))</f>
        <v>x</v>
      </c>
      <c r="CT27" s="106" t="n">
        <f aca="false">IF('Indicator Data'!AG27="No data","x",ROUND(IF('Indicator Data'!AG27&gt;CT$3,10,IF('Indicator Data'!AG27&lt;CT$4,0,10-(CT$3-'Indicator Data'!AG27)/(CT$3-CT$4)*10)),1))</f>
        <v>4.4</v>
      </c>
      <c r="CU27" s="102" t="n">
        <f aca="false">ROUND(AVERAGE(CM27,CN27,CO27,CP27,CS27,CT27),1)</f>
        <v>4.7</v>
      </c>
      <c r="CV27" s="106" t="n">
        <f aca="false">IF('Indicator Data'!AB27="No data","x",ROUND(IF('Indicator Data'!AB27&gt;CV$3,10,IF('Indicator Data'!AB27&lt;CV$4,0,10-(CV$3-'Indicator Data'!AB27)/(CV$3-CV$4)*10)),1))</f>
        <v>3.3</v>
      </c>
      <c r="CW27" s="102" t="n">
        <f aca="false">IF(AND(CJ27="x",CI27="x",CK27="x"),"x",ROUND(AVERAGE(CI27:CK27,CV27),1))</f>
        <v>2.3</v>
      </c>
      <c r="CX27" s="103" t="n">
        <f aca="false">IF('Indicator Data'!AD27="No data","x",'Indicator Data'!AD27/'Indicator Data'!$BZ27)</f>
        <v>0.00022175664487605</v>
      </c>
      <c r="CY27" s="106" t="n">
        <f aca="false">IF(CX27="x","x",ROUND(IF(CX27&gt;CY$3,0,IF(CX27&lt;CY$4,10,(CY$3-CX27)/(CY$3-CY$4)*10)),1))</f>
        <v>7.8</v>
      </c>
      <c r="CZ27" s="106" t="n">
        <f aca="false">IF('Indicator Data'!AE27="No data","x",ROUND(IF('Indicator Data'!AE27&gt;CZ$3,0,IF('Indicator Data'!AE27&lt;CZ$4,10,(CZ$3-'Indicator Data'!AE27)/(CZ$3-CZ$4)*10)),1))</f>
        <v>6</v>
      </c>
      <c r="DA27" s="102" t="n">
        <f aca="false">IF(AND(CY27="x",CZ27="x"),"x",ROUND(AVERAGE(CY27:CZ27),1))</f>
        <v>6.9</v>
      </c>
      <c r="DB27" s="104" t="n">
        <f aca="false">ROUND(AVERAGE(CW27,DA27,CU27),1)</f>
        <v>4.6</v>
      </c>
      <c r="DC27" s="105" t="n">
        <f aca="false">IF(BL27="x",ROUND((10-GEOMEAN(((10-DB27)/10*9+1),((10-CH27)/10*9+1),((10-CR27)/10*9+1)))/9*10,1),ROUND((10-GEOMEAN(((10-BL27)/10*9+1),((10-DB27)/10*9+1),((10-CH27)/10*9+1),((10-CR27)/10*9+1)))/9*10,1))</f>
        <v>3.7</v>
      </c>
      <c r="DD27" s="108" t="n">
        <f aca="false">IF(ROUND(IF(AP27="x",(10-GEOMEAN(((10-AO27)/10*9+1),((10-DC27)/10*9+1),((10-AU27)/10*9+1),((10-AQ27)/10*9+1),((10-AR27)/10*9+1)))/9*10,(10-GEOMEAN(((10-AO27)/10*9+1),((10-DC27)/10*9+1),((10-AP27)/10*9+1),((10-AQ27)/10*9+1),((10-AR27)/10*9+1),((10-AU27)/10*9+1)))/9*10),1)=0,0.1,ROUND(IF(AP27="x",(10-GEOMEAN(((10-AO27)/10*9+1),((10-DC27)/10*9+1),((10-AU27)/10*9+1),((10-AQ27)/10*9+1),((10-AR27)/10*9+1)))/9*10,(10-GEOMEAN(((10-AO27)/10*9+1),((10-DC27)/10*9+1),((10-AP27)/10*9+1),((10-AQ27)/10*9+1),((10-AR27)/10*9+1),((10-AU27)/10*9+1)))/9*10),1))</f>
        <v>2.7</v>
      </c>
      <c r="DE27" s="105" t="n">
        <f aca="false">ROUND(IF('Indicator Data'!AH27=0,0,IF('Indicator Data'!AH27&gt;DE$3,10,IF('Indicator Data'!AH27&lt;DE$4,0,10-(DE$3-'Indicator Data'!AH27)/(DE$3-DE$4)*10))),1)</f>
        <v>0.1</v>
      </c>
      <c r="DF27" s="102" t="n">
        <f aca="false">'Indicator Data'!AI27</f>
        <v>0</v>
      </c>
      <c r="DG27" s="102" t="n">
        <f aca="false">'Indicator Data'!AJ27</f>
        <v>0</v>
      </c>
      <c r="DH27" s="105" t="n">
        <f aca="false">ROUND(IF(DF27=5,10,IF(DG27=5,9,IF(DF27=4,8,IF(DG27=4,7,0)))),1)</f>
        <v>0</v>
      </c>
      <c r="DI27" s="108" t="n">
        <f aca="false">ROUND(IF(DH27&gt;5,DH27,DE27/10*7),1)</f>
        <v>0.1</v>
      </c>
      <c r="DJ27" s="76"/>
      <c r="DK27" s="109"/>
    </row>
    <row r="28" customFormat="false" ht="14.5" hidden="false" customHeight="false" outlineLevel="0" collapsed="false">
      <c r="A28" s="98" t="str">
        <f aca="false">'Indicator Data'!A28</f>
        <v>Brazil</v>
      </c>
      <c r="B28" s="99" t="str">
        <f aca="false">'Indicator Data'!B28</f>
        <v>BRA</v>
      </c>
      <c r="C28" s="100" t="n">
        <f aca="false">ROUND(IF('Indicator Data'!C28=0,0.1,IF(LOG('Indicator Data'!C28)&gt;C$3,10,IF(LOG('Indicator Data'!C28)&lt;C$4,0,10-(C$3-LOG('Indicator Data'!C28))/(C$3-C$4)*10))),1)</f>
        <v>3.5</v>
      </c>
      <c r="D28" s="101" t="n">
        <f aca="false">ROUND(IF('Indicator Data'!D28=0,0.1,IF(LOG('Indicator Data'!D28)&gt;D$3,10,IF(LOG('Indicator Data'!D28)&lt;D$4,0,10-(D$3-LOG('Indicator Data'!D28))/(D$3-D$4)*10))),1)</f>
        <v>0</v>
      </c>
      <c r="E28" s="102" t="n">
        <f aca="false">ROUND((10-GEOMEAN(((10-C28)/10*9+1),((10-D28)/10*9+1)))/9*10,1)</f>
        <v>1.9</v>
      </c>
      <c r="F28" s="102" t="n">
        <f aca="false">IF('Indicator Data'!E28="No data",0.1,(ROUND(IF('Indicator Data'!E28=0,0,IF(LOG('Indicator Data'!E28)&gt;F$3,10,IF(LOG('Indicator Data'!E28)&lt;F$4,0,10-(F$3-LOG('Indicator Data'!E28))/(F$3-F$4)*10))),1)))</f>
        <v>10</v>
      </c>
      <c r="G28" s="102" t="n">
        <f aca="false">ROUND(IF('Indicator Data'!F28=0,0,IF(LOG('Indicator Data'!F28)&gt;G$3,10,IF(LOG('Indicator Data'!F28)&lt;G$4,0,10-(G$3-LOG('Indicator Data'!F28))/(G$3-G$4)*10))),1)</f>
        <v>0</v>
      </c>
      <c r="H28" s="101" t="n">
        <f aca="false">ROUND(IF('Indicator Data'!G28=0,0,IF(LOG('Indicator Data'!G28)&gt;H$3,10,IF(LOG('Indicator Data'!G28)&lt;H$4,0,10-(H$3-LOG('Indicator Data'!G28))/(H$3-H$4)*10))),1)</f>
        <v>0</v>
      </c>
      <c r="I28" s="101" t="n">
        <f aca="false">ROUND(IF('Indicator Data'!H28=0,0,IF(LOG('Indicator Data'!H28)&gt;I$3,10,IF(LOG('Indicator Data'!H28)&lt;I$4,0,10-(I$3-LOG('Indicator Data'!H28))/(I$3-I$4)*10))),1)</f>
        <v>0</v>
      </c>
      <c r="J28" s="101" t="n">
        <f aca="false">ROUND((10-GEOMEAN(((10-H28)/10*9+1),((10-I28)/10*9+1)))/9*10,1)</f>
        <v>0</v>
      </c>
      <c r="K28" s="101" t="n">
        <f aca="false">ROUND(IF('Indicator Data'!I28=0,0,IF(LOG('Indicator Data'!I28)&gt;K$3,10,IF(LOG('Indicator Data'!I28)&lt;K$4,0,10-(K$3-LOG('Indicator Data'!I28))/(K$3-K$4)*10))),1)</f>
        <v>0</v>
      </c>
      <c r="L28" s="102" t="n">
        <f aca="false">ROUND((10-GEOMEAN(((10-J28)/10*9+1),((10-K28)/10*9+1)))/9*10,1)</f>
        <v>0</v>
      </c>
      <c r="M28" s="102" t="n">
        <f aca="false">ROUND(IF('Indicator Data'!J28=0,0,IF(LOG('Indicator Data'!J28)&gt;M$3,10,IF(LOG('Indicator Data'!J28)&lt;M$4,0,10-(M$3-LOG('Indicator Data'!J28))/(M$3-M$4)*10))),1)</f>
        <v>10</v>
      </c>
      <c r="N28" s="103" t="n">
        <f aca="false">'Indicator Data'!C28/'Indicator Data'!$CA28</f>
        <v>1.26142165912397E-006</v>
      </c>
      <c r="O28" s="103" t="n">
        <f aca="false">'Indicator Data'!D28/'Indicator Data'!$CA28</f>
        <v>2.9841812976984E-009</v>
      </c>
      <c r="P28" s="103" t="n">
        <f aca="false">IF(F28=0.1,"x",'Indicator Data'!E28/'Indicator Data'!$CA28)</f>
        <v>0.00470547658702766</v>
      </c>
      <c r="Q28" s="103" t="n">
        <f aca="false">'Indicator Data'!F28/'Indicator Data'!$CA28</f>
        <v>0</v>
      </c>
      <c r="R28" s="103" t="n">
        <f aca="false">'Indicator Data'!G28/'Indicator Data'!$CA28</f>
        <v>0</v>
      </c>
      <c r="S28" s="103" t="n">
        <f aca="false">'Indicator Data'!H28/'Indicator Data'!$CA28</f>
        <v>0</v>
      </c>
      <c r="T28" s="103" t="n">
        <f aca="false">'Indicator Data'!I28/'Indicator Data'!$CA28</f>
        <v>0</v>
      </c>
      <c r="U28" s="103" t="n">
        <f aca="false">'Indicator Data'!J28/'Indicator Data'!$CA28</f>
        <v>0.00602271026023091</v>
      </c>
      <c r="V28" s="101" t="n">
        <f aca="false">ROUND(IF(N28&gt;V$3,10,IF(N28&lt;V$4,0,10-(V$3-N28)/(V$3-V$4)*10)),1)</f>
        <v>0</v>
      </c>
      <c r="W28" s="101" t="n">
        <f aca="false">ROUND(IF(O28&gt;W$3,10,IF(O28&lt;W$4,0,10-(W$3-O28)/(W$3-W$4)*10)),1)</f>
        <v>0</v>
      </c>
      <c r="X28" s="102" t="n">
        <f aca="false">ROUND(((10-GEOMEAN(((10-V28)/10*9+1),((10-W28)/10*9+1)))/9*10),1)</f>
        <v>0</v>
      </c>
      <c r="Y28" s="102" t="n">
        <f aca="false">IF(P28="x",0.1,ROUND(IF(P28&gt;Y$3,10,IF(P28&lt;Y$4,0,10-(Y$3-P28)/(Y$3-Y$4)*10)),1))</f>
        <v>3.1</v>
      </c>
      <c r="Z28" s="102" t="n">
        <f aca="false">ROUND(IF(Q28=0,0,IF(LOG(Q28)&gt;Z$3,10,IF(LOG(Q28)&lt;=Z$4,0,10-(Z$3-LOG(Q28))/(Z$3-Z$4)*10))),1)</f>
        <v>0</v>
      </c>
      <c r="AA28" s="101" t="n">
        <f aca="false">ROUND(IF(R28&gt;AA$3,10,IF(R28&lt;AA$4,0,10-(AA$3-R28)/(AA$3-AA$4)*10)),1)</f>
        <v>0</v>
      </c>
      <c r="AB28" s="101" t="n">
        <f aca="false">ROUND(IF(S28&gt;AB$3,10,IF(S28&lt;AB$4,0,10-(AB$3-S28)/(AB$3-AB$4)*10)),1)</f>
        <v>0</v>
      </c>
      <c r="AC28" s="101" t="n">
        <f aca="false">ROUND(((10-GEOMEAN(((10-AA28)/10*9+1),((10-AB28)/10*9+1)))/9*10),1)</f>
        <v>0</v>
      </c>
      <c r="AD28" s="101" t="n">
        <f aca="false">ROUND(IF(T28=0,0,IF(T28&gt;AD$3,10,IF(T28&lt;=AD$4,0,10-(AD$3-T28)/(AD$3-AD$4)*10))),1)</f>
        <v>0</v>
      </c>
      <c r="AE28" s="102" t="n">
        <f aca="false">ROUND((10-GEOMEAN(((10-AC28)/10*9+1),((10-AD28)/10*9+1)))/9*10,1)</f>
        <v>0</v>
      </c>
      <c r="AF28" s="102" t="n">
        <f aca="false">ROUND(IF(U28&gt;AF$3,10,IF(U28&lt;AF$4,0,10-(AF$3-U28)/(AF$3-AF$4)*10)),1)</f>
        <v>2</v>
      </c>
      <c r="AG28" s="101" t="n">
        <f aca="false">ROUND(IF('Indicator Data'!K28=0,0,IF('Indicator Data'!K28&gt;AG$3,10,IF('Indicator Data'!K28&lt;AG$4,0,10-(AG$3-'Indicator Data'!K28)/(AG$3-AG$4)*10))),1)</f>
        <v>10</v>
      </c>
      <c r="AH28" s="104" t="n">
        <f aca="false">ROUND(AVERAGE(C28,V28),1)</f>
        <v>1.8</v>
      </c>
      <c r="AI28" s="104" t="n">
        <f aca="false">ROUND(AVERAGE(D28,W28),1)</f>
        <v>0</v>
      </c>
      <c r="AJ28" s="102" t="n">
        <f aca="false">ROUND(AVERAGE(AA28,H28),1)</f>
        <v>0</v>
      </c>
      <c r="AK28" s="102" t="n">
        <f aca="false">ROUND(AVERAGE(AB28,I28),1)</f>
        <v>0</v>
      </c>
      <c r="AL28" s="104" t="n">
        <f aca="false">ROUND((10-GEOMEAN(((10-AJ28)/10*9+1),((10-AK28)/10*9+1)))/9*10,1)</f>
        <v>0</v>
      </c>
      <c r="AM28" s="104" t="n">
        <f aca="false">ROUND(AVERAGE(AD28,K28),1)</f>
        <v>0</v>
      </c>
      <c r="AN28" s="102" t="n">
        <f aca="false">ROUND((10-GEOMEAN(((10-M28)/10*9+1),((10-AF28)/10*9+1)))/9*10,1)</f>
        <v>7.9</v>
      </c>
      <c r="AO28" s="105" t="n">
        <f aca="false">ROUND((10-GEOMEAN(((10-E28)/10*9+1),((10-X28)/10*9+1)))/9*10,1)</f>
        <v>1</v>
      </c>
      <c r="AP28" s="105" t="n">
        <f aca="false">IF(AND(Y28="x",F28="x"),"x",ROUND((10-GEOMEAN(((10-F28)/10*9+1),((10-Y28)/10*9+1)))/9*10,1))</f>
        <v>8.1</v>
      </c>
      <c r="AQ28" s="105" t="n">
        <f aca="false">ROUND((10-GEOMEAN(((10-G28)/10*9+1),((10-Z28)/10*9+1)))/9*10,1)</f>
        <v>0</v>
      </c>
      <c r="AR28" s="105" t="n">
        <f aca="false">ROUND((10-GEOMEAN(((10-L28)/10*9+1),((10-AE28)/10*9+1)))/9*10,1)</f>
        <v>0</v>
      </c>
      <c r="AS28" s="104" t="n">
        <f aca="false">ROUND(AVERAGE(AG28,AN28),1)</f>
        <v>9</v>
      </c>
      <c r="AT28" s="104" t="n">
        <f aca="false">IF('Indicator Data'!L28="No data","x",IF('Indicator Data'!CB28&lt;1000,"x",ROUND((IF('Indicator Data'!L28&gt;AT$3,10,IF('Indicator Data'!L28&lt;AT$4,0,10-(AT$3-'Indicator Data'!L28)/(AT$3-AT$4)*10))),1)))</f>
        <v>0</v>
      </c>
      <c r="AU28" s="105" t="n">
        <f aca="false">ROUND(AVERAGE(AS28,AT28),1)</f>
        <v>4.5</v>
      </c>
      <c r="AV28" s="106" t="str">
        <f aca="false">IF('Indicator Data'!M28="No data","x",ROUND(IF('Indicator Data'!M28=0,0,IF(LOG('Indicator Data'!M28)&gt;AV$3,10,IF(LOG('Indicator Data'!M28)&lt;AV$4,0,10-(AV$3-LOG('Indicator Data'!M28))/(AV$3-AV$4)*10))),1))</f>
        <v>x</v>
      </c>
      <c r="AW28" s="103" t="str">
        <f aca="false">IF(AV28="x","x",'Indicator Data'!M28/'Indicator Data'!$CA28)</f>
        <v>x</v>
      </c>
      <c r="AX28" s="106" t="str">
        <f aca="false">IF(AV28="x","x",ROUND(IF(AW28&gt;AX$3,10,IF(AW28&lt;AX$4,0,10-(AX$3-AW28)/(AX$3-AX$4)*10)),1))</f>
        <v>x</v>
      </c>
      <c r="AY28" s="102" t="str">
        <f aca="false">IF(AND(AV28="x",AX28="x"),"x",ROUND((10-GEOMEAN(((10-AV28)/10*9+1),((10-AX28)/10*9+1)))/9*10,1))</f>
        <v>x</v>
      </c>
      <c r="AZ28" s="106" t="str">
        <f aca="false">IF('Indicator Data'!N28="No data","x",ROUND(IF('Indicator Data'!N28=0,0,IF(LOG('Indicator Data'!N28)&gt;AZ$3,10,IF(LOG('Indicator Data'!N28)&lt;AZ$4,0,10-(AZ$3-LOG('Indicator Data'!N28))/(AZ$3-AZ$4)*10))),1))</f>
        <v>x</v>
      </c>
      <c r="BA28" s="103" t="str">
        <f aca="false">IF(AZ28="x","x",'Indicator Data'!N28/'Indicator Data'!$CA28)</f>
        <v>x</v>
      </c>
      <c r="BB28" s="106" t="str">
        <f aca="false">IF(AZ28="x","x",ROUND(IF(BA28&gt;BB$3,10,IF(BA28&lt;BB$4,0,10-(BB$3-BA28)/(BB$3-BB$4)*10)),1))</f>
        <v>x</v>
      </c>
      <c r="BC28" s="102" t="str">
        <f aca="false">IF(AND(AZ28="x",BB28="x"),"x",ROUND((10-GEOMEAN(((10-AZ28)/10*9+1),((10-BB28)/10*9+1)))/9*10,1))</f>
        <v>x</v>
      </c>
      <c r="BD28" s="106" t="str">
        <f aca="false">IF('Indicator Data'!O28="No data","x",ROUND(IF('Indicator Data'!O28=0,0,IF(LOG('Indicator Data'!O28)&gt;BD$3,10,IF(LOG('Indicator Data'!O28)&lt;BD$4,0,10-(BD$3-LOG('Indicator Data'!O28))/(BD$3-BD$4)*10))),1))</f>
        <v>x</v>
      </c>
      <c r="BE28" s="103" t="str">
        <f aca="false">IF(BD28="x","x",'Indicator Data'!O28/'Indicator Data'!$CA28)</f>
        <v>x</v>
      </c>
      <c r="BF28" s="106" t="str">
        <f aca="false">IF(BD28="x","x",ROUND(IF(BE28&gt;BF$3,10,IF(BE28&lt;BF$4,0,10-(BF$3-BE28)/(BF$3-BF$4)*10)),1))</f>
        <v>x</v>
      </c>
      <c r="BG28" s="102" t="str">
        <f aca="false">IF(AND(BD28="x",BF28="x"),"x",ROUND((10-GEOMEAN(((10-BD28)/10*9+1),((10-BF28)/10*9+1)))/9*10,1))</f>
        <v>x</v>
      </c>
      <c r="BH28" s="106" t="str">
        <f aca="false">IF('Indicator Data'!P28="No data","x",ROUND(IF('Indicator Data'!P28=0,0,IF(LOG('Indicator Data'!P28)&gt;BH$3,10,IF(LOG('Indicator Data'!P28)&lt;BH$4,0,10-(BH$3-LOG('Indicator Data'!P28))/(BH$3-BH$4)*10))),1))</f>
        <v>x</v>
      </c>
      <c r="BI28" s="103" t="str">
        <f aca="false">IF(BH28="x","x",'Indicator Data'!P28/'Indicator Data'!$CA28)</f>
        <v>x</v>
      </c>
      <c r="BJ28" s="106" t="str">
        <f aca="false">IF(BH28="x","x",ROUND(IF(BI28&gt;BJ$3,10,IF(BI28&lt;BJ$4,0,10-(BJ$3-BI28)/(BJ$3-BJ$4)*10)),1))</f>
        <v>x</v>
      </c>
      <c r="BK28" s="102" t="str">
        <f aca="false">IF(AND(BH28="x",BJ28="x"),"x",ROUND((10-GEOMEAN(((10-BH28)/10*9+1),((10-BJ28)/10*9+1)))/9*10,1))</f>
        <v>x</v>
      </c>
      <c r="BL28" s="104" t="str">
        <f aca="false">IF(AND(BC28="x",BG28="x",BK28="x",AY28="x"),"x",IF(AND(BC28="x",BG28="x",BK28="x"),AY28,ROUND((10-GEOMEAN(((10-AY28)/10*9+1),((10-BC28)/10*9+1),((10-BG28)/10*9+1),((10-BK28)/10*9+1)))/9*10,1)))</f>
        <v>x</v>
      </c>
      <c r="BM28" s="106" t="n">
        <f aca="false">ROUND(IF('Indicator Data'!Q28=0,0,IF(LOG('Indicator Data'!Q28)&gt;BM$3,10,IF(LOG('Indicator Data'!Q28)&lt;BM$4,0,10-(BM$3-LOG('Indicator Data'!Q28))/(BM$3-BM$4)*10))),1)</f>
        <v>10</v>
      </c>
      <c r="BN28" s="107" t="n">
        <f aca="false">'Indicator Data'!R28</f>
        <v>0.486500203609467</v>
      </c>
      <c r="BO28" s="106" t="n">
        <f aca="false">ROUND(IF(BN28&gt;BO$3,10,IF(BN28&lt;BO$4,0,10-(BO$3-BN28)/(BO$3-BO$4)*10)),1)</f>
        <v>4.9</v>
      </c>
      <c r="BP28" s="106" t="n">
        <f aca="false">ROUND((10-GEOMEAN(((10-BO28)/10*9+1),((10-BM28)/10*9+1)))/9*10,1)</f>
        <v>8.5</v>
      </c>
      <c r="BQ28" s="106" t="n">
        <f aca="false">ROUND(IF('Indicator Data'!S28=0,0,IF(LOG('Indicator Data'!S28)&gt;BQ$3,10,IF(LOG('Indicator Data'!S28)&lt;BQ$4,0,10-(BQ$3-LOG('Indicator Data'!S28))/(BQ$3-BQ$4)*10))),1)</f>
        <v>9.8</v>
      </c>
      <c r="BR28" s="107" t="n">
        <f aca="false">'Indicator Data'!T28</f>
        <v>0.319280236959457</v>
      </c>
      <c r="BS28" s="106" t="n">
        <f aca="false">ROUND(IF(BR28&gt;BS$3,10,IF(BR28&lt;BS$4,0,10-(BS$3-BR28)/(BS$3-BS$4)*10)),1)</f>
        <v>3.2</v>
      </c>
      <c r="BT28" s="106" t="n">
        <f aca="false">ROUND((10-GEOMEAN(((10-BS28)/10*9+1),((10-BQ28)/10*9+1)))/9*10,1)</f>
        <v>7.9</v>
      </c>
      <c r="BU28" s="102" t="n">
        <f aca="false">ROUND((10-GEOMEAN(((10-BT28)/10*9+1),((10-BP28)/10*9+1)))/9*10,1)</f>
        <v>8.2</v>
      </c>
      <c r="BV28" s="106" t="n">
        <f aca="false">ROUND(IF('Indicator Data'!U28=0,0,IF(LOG('Indicator Data'!U28)&gt;BV$3,10,IF(LOG('Indicator Data'!U28)&lt;BV$4,0,10-(BV$3-LOG('Indicator Data'!U28))/(BV$3-BV$4)*10))),1)</f>
        <v>10</v>
      </c>
      <c r="BW28" s="103" t="n">
        <f aca="false">'Indicator Data'!U28/'Indicator Data'!$CA28</f>
        <v>0.570676653643689</v>
      </c>
      <c r="BX28" s="106" t="n">
        <f aca="false">ROUND(IF(BW28&gt;BX$3,10,IF(BW28&lt;BX$4,0,10-(BX$3-BW28)/(BX$3-BX$4)*10)),1)</f>
        <v>6.3</v>
      </c>
      <c r="BY28" s="102" t="n">
        <f aca="false">ROUND((10-GEOMEAN(((10-BV28)/10*9+1),((10-BX28)/10*9+1)))/9*10,1)</f>
        <v>8.8</v>
      </c>
      <c r="BZ28" s="106" t="n">
        <f aca="false">ROUND(IF('Indicator Data'!V28=0,0,IF(LOG('Indicator Data'!V28)&gt;BZ$3,10,IF(LOG('Indicator Data'!V28)&lt;BZ$4,0,10-(BZ$3-LOG('Indicator Data'!V28))/(BZ$3-BZ$4)*10))),1)</f>
        <v>10</v>
      </c>
      <c r="CA28" s="103" t="n">
        <f aca="false">IF('Indicator Data'!V28/'Indicator Data'!$CA28&gt;1,1,'Indicator Data'!V28/'Indicator Data'!$CA28)</f>
        <v>0.820484295868929</v>
      </c>
      <c r="CB28" s="106" t="n">
        <f aca="false">ROUND(IF(CA28&gt;CB$3,10,IF(CA28&lt;CB$4,0,10-(CB$3-CA28)/(CB$3-CB$4)*10)),1)</f>
        <v>8.2</v>
      </c>
      <c r="CC28" s="102" t="n">
        <f aca="false">ROUND((10-GEOMEAN(((10-BZ28)/10*9+1),((10-CB28)/10*9+1)))/9*10,1)</f>
        <v>9.3</v>
      </c>
      <c r="CD28" s="106" t="n">
        <f aca="false">ROUND(IF('Indicator Data'!W28=0,0,IF(LOG('Indicator Data'!W28)&gt;CD$3,10,IF(LOG('Indicator Data'!W28)&lt;CD$4,0,10-(CD$3-LOG('Indicator Data'!W28))/(CD$3-CD$4)*10))),1)</f>
        <v>10</v>
      </c>
      <c r="CE28" s="103" t="n">
        <f aca="false">'Indicator Data'!W28/'Indicator Data'!$CA28</f>
        <v>0.843207416838509</v>
      </c>
      <c r="CF28" s="106" t="n">
        <f aca="false">ROUND(IF(CE28&gt;CF$3,10,IF(CE28&lt;CF$4,0,10-(CF$3-CE28)/(CF$3-CF$4)*10)),1)</f>
        <v>8.4</v>
      </c>
      <c r="CG28" s="102" t="n">
        <f aca="false">ROUND((10-GEOMEAN(((10-CD28)/10*9+1),((10-CF28)/10*9+1)))/9*10,1)</f>
        <v>9.4</v>
      </c>
      <c r="CH28" s="104" t="n">
        <f aca="false">ROUND((10-GEOMEAN(((10-CC28)/10*9+1),((10-BU28)/10*9+1),((10-BY28)/10*9+1),((10-CG28)/10*9+1)))/9*10,1)</f>
        <v>9</v>
      </c>
      <c r="CI28" s="106" t="n">
        <f aca="false">IF('Indicator Data'!BQ28="No data","x",ROUND(IF('Indicator Data'!BQ28&gt;CI$3,0,IF('Indicator Data'!BQ28&lt;CI$4,10,(CI$3-'Indicator Data'!BQ28)/(CI$3-CI$4)*10)),1))</f>
        <v>1.1</v>
      </c>
      <c r="CJ28" s="106" t="n">
        <f aca="false">IF('Indicator Data'!BR28="No data","x",ROUND(IF('Indicator Data'!BR28&gt;CJ$3,0,IF('Indicator Data'!BR28&lt;CJ$4,10,(CJ$3-'Indicator Data'!BR28)/(CJ$3-CJ$4)*10)),1))</f>
        <v>0.1</v>
      </c>
      <c r="CK28" s="106" t="str">
        <f aca="false">IF('Indicator Data'!AC28="No data","x",ROUND(IF('Indicator Data'!AC28&gt;CK$3,0,IF('Indicator Data'!AC28&lt;CK$4,10,(CK$3-'Indicator Data'!AC28)/(CK$3-CK$4)*10)),1))</f>
        <v>x</v>
      </c>
      <c r="CL28" s="102" t="n">
        <f aca="false">IF(AND(CJ28="x",CI28="x",CK28="x"),"x",ROUND(AVERAGE(CI28:CK28),1))</f>
        <v>0.6</v>
      </c>
      <c r="CM28" s="106" t="n">
        <f aca="false">IF('Indicator Data'!X28="No data","x",ROUND(IF(LOG('Indicator Data'!X28)&gt;CM$3,10,IF(LOG('Indicator Data'!X28)&lt;CM$4,0,10-(CM$3-LOG('Indicator Data'!X28))/(CM$3-CM$4)*10)),1))</f>
        <v>4.7</v>
      </c>
      <c r="CN28" s="106" t="n">
        <f aca="false">IF('Indicator Data'!Y28="No data","x",ROUND(IF('Indicator Data'!Y28&gt;CN$3,10,IF('Indicator Data'!Y28&lt;CN$4,0,10-(CN$3-'Indicator Data'!Y28)/(CN$3-CN$4)*10)),1))</f>
        <v>1.9</v>
      </c>
      <c r="CO28" s="106" t="n">
        <f aca="false">IF('Indicator Data'!Z28="No data","x",ROUND(IF('Indicator Data'!Z28&gt;CO$3,10,IF('Indicator Data'!Z28&lt;CO$4,0,10-(CO$3-'Indicator Data'!Z28)/(CO$3-CO$4)*10)),1))</f>
        <v>8.7</v>
      </c>
      <c r="CP28" s="106" t="n">
        <f aca="false">IF('Indicator Data'!AA28="No data","x",ROUND(IF('Indicator Data'!AA28&gt;CP$3,10,IF('Indicator Data'!AA28&lt;CP$4,0,10-(CP$3-'Indicator Data'!AA28)/(CP$3-CP$4)*10)),1))</f>
        <v>3.3</v>
      </c>
      <c r="CQ28" s="102" t="n">
        <f aca="false">ROUND(AVERAGE(CM28:CP28),1)</f>
        <v>4.7</v>
      </c>
      <c r="CR28" s="104" t="n">
        <f aca="false">ROUND(AVERAGE(CL28,CQ28,CQ28),1)</f>
        <v>3.3</v>
      </c>
      <c r="CS28" s="106" t="n">
        <f aca="false">IF('Indicator Data'!AF28="No data","x",ROUND(IF('Indicator Data'!AF28&gt;CS$3,10,IF('Indicator Data'!AF28&lt;CS$4,0,10-(CS$3-'Indicator Data'!AF28)/(CS$3-CS$4)*10)),1))</f>
        <v>1.8</v>
      </c>
      <c r="CT28" s="106" t="n">
        <f aca="false">IF('Indicator Data'!AG28="No data","x",ROUND(IF('Indicator Data'!AG28&gt;CT$3,10,IF('Indicator Data'!AG28&lt;CT$4,0,10-(CT$3-'Indicator Data'!AG28)/(CT$3-CT$4)*10)),1))</f>
        <v>1.2</v>
      </c>
      <c r="CU28" s="102" t="n">
        <f aca="false">ROUND(AVERAGE(CM28,CN28,CO28,CP28,CS28,CT28),1)</f>
        <v>3.6</v>
      </c>
      <c r="CV28" s="106" t="n">
        <f aca="false">IF('Indicator Data'!AB28="No data","x",ROUND(IF('Indicator Data'!AB28&gt;CV$3,10,IF('Indicator Data'!AB28&lt;CV$4,0,10-(CV$3-'Indicator Data'!AB28)/(CV$3-CV$4)*10)),1))</f>
        <v>0.1</v>
      </c>
      <c r="CW28" s="102" t="n">
        <f aca="false">IF(AND(CJ28="x",CI28="x",CK28="x"),"x",ROUND(AVERAGE(CI28:CK28,CV28),1))</f>
        <v>0.4</v>
      </c>
      <c r="CX28" s="103" t="n">
        <f aca="false">IF('Indicator Data'!AD28="No data","x",'Indicator Data'!AD28/'Indicator Data'!$BZ28)</f>
        <v>7.51377955503942E-005</v>
      </c>
      <c r="CY28" s="106" t="n">
        <f aca="false">IF(CX28="x","x",ROUND(IF(CX28&gt;CY$3,0,IF(CX28&lt;CY$4,10,(CY$3-CX28)/(CY$3-CY$4)*10)),1))</f>
        <v>9.2</v>
      </c>
      <c r="CZ28" s="106" t="n">
        <f aca="false">IF('Indicator Data'!AE28="No data","x",ROUND(IF('Indicator Data'!AE28&gt;CZ$3,0,IF('Indicator Data'!AE28&lt;CZ$4,10,(CZ$3-'Indicator Data'!AE28)/(CZ$3-CZ$4)*10)),1))</f>
        <v>0</v>
      </c>
      <c r="DA28" s="102" t="n">
        <f aca="false">IF(AND(CY28="x",CZ28="x"),"x",ROUND(AVERAGE(CY28:CZ28),1))</f>
        <v>4.6</v>
      </c>
      <c r="DB28" s="104" t="n">
        <f aca="false">ROUND(AVERAGE(CW28,DA28,CU28),1)</f>
        <v>2.9</v>
      </c>
      <c r="DC28" s="105" t="n">
        <f aca="false">IF(BL28="x",ROUND((10-GEOMEAN(((10-DB28)/10*9+1),((10-CH28)/10*9+1),((10-CR28)/10*9+1)))/9*10,1),ROUND((10-GEOMEAN(((10-BL28)/10*9+1),((10-DB28)/10*9+1),((10-CH28)/10*9+1),((10-CR28)/10*9+1)))/9*10,1))</f>
        <v>6</v>
      </c>
      <c r="DD28" s="108" t="n">
        <f aca="false">IF(ROUND(IF(AP28="x",(10-GEOMEAN(((10-AO28)/10*9+1),((10-DC28)/10*9+1),((10-AU28)/10*9+1),((10-AQ28)/10*9+1),((10-AR28)/10*9+1)))/9*10,(10-GEOMEAN(((10-AO28)/10*9+1),((10-DC28)/10*9+1),((10-AP28)/10*9+1),((10-AQ28)/10*9+1),((10-AR28)/10*9+1),((10-AU28)/10*9+1)))/9*10),1)=0,0.1,ROUND(IF(AP28="x",(10-GEOMEAN(((10-AO28)/10*9+1),((10-DC28)/10*9+1),((10-AU28)/10*9+1),((10-AQ28)/10*9+1),((10-AR28)/10*9+1)))/9*10,(10-GEOMEAN(((10-AO28)/10*9+1),((10-DC28)/10*9+1),((10-AP28)/10*9+1),((10-AQ28)/10*9+1),((10-AR28)/10*9+1),((10-AU28)/10*9+1)))/9*10),1))</f>
        <v>4</v>
      </c>
      <c r="DE28" s="105" t="n">
        <f aca="false">ROUND(IF('Indicator Data'!AH28=0,0,IF('Indicator Data'!AH28&gt;DE$3,10,IF('Indicator Data'!AH28&lt;DE$4,0,10-(DE$3-'Indicator Data'!AH28)/(DE$3-DE$4)*10))),1)</f>
        <v>10</v>
      </c>
      <c r="DF28" s="102" t="n">
        <f aca="false">'Indicator Data'!AI28</f>
        <v>0</v>
      </c>
      <c r="DG28" s="102" t="n">
        <f aca="false">'Indicator Data'!AJ28</f>
        <v>4</v>
      </c>
      <c r="DH28" s="105" t="n">
        <f aca="false">ROUND(IF(DF28=5,10,IF(DG28=5,9,IF(DF28=4,8,IF(DG28=4,7,0)))),1)</f>
        <v>7</v>
      </c>
      <c r="DI28" s="108" t="n">
        <f aca="false">ROUND(IF(DH28&gt;5,DH28,DE28/10*7),1)</f>
        <v>7</v>
      </c>
      <c r="DJ28" s="76"/>
      <c r="DK28" s="109"/>
    </row>
    <row r="29" customFormat="false" ht="14.5" hidden="false" customHeight="false" outlineLevel="0" collapsed="false">
      <c r="A29" s="98" t="str">
        <f aca="false">'Indicator Data'!A29</f>
        <v>Brunei Darussalam</v>
      </c>
      <c r="B29" s="99" t="str">
        <f aca="false">'Indicator Data'!B29</f>
        <v>BRN</v>
      </c>
      <c r="C29" s="100" t="n">
        <f aca="false">ROUND(IF('Indicator Data'!C29=0,0.1,IF(LOG('Indicator Data'!C29)&gt;C$3,10,IF(LOG('Indicator Data'!C29)&lt;C$4,0,10-(C$3-LOG('Indicator Data'!C29))/(C$3-C$4)*10))),1)</f>
        <v>0.1</v>
      </c>
      <c r="D29" s="101" t="n">
        <f aca="false">ROUND(IF('Indicator Data'!D29=0,0.1,IF(LOG('Indicator Data'!D29)&gt;D$3,10,IF(LOG('Indicator Data'!D29)&lt;D$4,0,10-(D$3-LOG('Indicator Data'!D29))/(D$3-D$4)*10))),1)</f>
        <v>0.1</v>
      </c>
      <c r="E29" s="102" t="n">
        <f aca="false">ROUND((10-GEOMEAN(((10-C29)/10*9+1),((10-D29)/10*9+1)))/9*10,1)</f>
        <v>0.1</v>
      </c>
      <c r="F29" s="102" t="n">
        <f aca="false">IF('Indicator Data'!E29="No data",0.1,(ROUND(IF('Indicator Data'!E29=0,0,IF(LOG('Indicator Data'!E29)&gt;F$3,10,IF(LOG('Indicator Data'!E29)&lt;F$4,0,10-(F$3-LOG('Indicator Data'!E29))/(F$3-F$4)*10))),1)))</f>
        <v>1.9</v>
      </c>
      <c r="G29" s="102" t="n">
        <f aca="false">ROUND(IF('Indicator Data'!F29=0,0,IF(LOG('Indicator Data'!F29)&gt;G$3,10,IF(LOG('Indicator Data'!F29)&lt;G$4,0,10-(G$3-LOG('Indicator Data'!F29))/(G$3-G$4)*10))),1)</f>
        <v>3.3</v>
      </c>
      <c r="H29" s="101" t="n">
        <f aca="false">ROUND(IF('Indicator Data'!G29=0,0,IF(LOG('Indicator Data'!G29)&gt;H$3,10,IF(LOG('Indicator Data'!G29)&lt;H$4,0,10-(H$3-LOG('Indicator Data'!G29))/(H$3-H$4)*10))),1)</f>
        <v>0.7</v>
      </c>
      <c r="I29" s="101" t="n">
        <f aca="false">ROUND(IF('Indicator Data'!H29=0,0,IF(LOG('Indicator Data'!H29)&gt;I$3,10,IF(LOG('Indicator Data'!H29)&lt;I$4,0,10-(I$3-LOG('Indicator Data'!H29))/(I$3-I$4)*10))),1)</f>
        <v>0</v>
      </c>
      <c r="J29" s="101" t="n">
        <f aca="false">ROUND((10-GEOMEAN(((10-H29)/10*9+1),((10-I29)/10*9+1)))/9*10,1)</f>
        <v>0.4</v>
      </c>
      <c r="K29" s="101" t="n">
        <f aca="false">ROUND(IF('Indicator Data'!I29=0,0,IF(LOG('Indicator Data'!I29)&gt;K$3,10,IF(LOG('Indicator Data'!I29)&lt;K$4,0,10-(K$3-LOG('Indicator Data'!I29))/(K$3-K$4)*10))),1)</f>
        <v>4.1</v>
      </c>
      <c r="L29" s="102" t="n">
        <f aca="false">ROUND((10-GEOMEAN(((10-J29)/10*9+1),((10-K29)/10*9+1)))/9*10,1)</f>
        <v>2.4</v>
      </c>
      <c r="M29" s="102" t="n">
        <f aca="false">ROUND(IF('Indicator Data'!J29=0,0,IF(LOG('Indicator Data'!J29)&gt;M$3,10,IF(LOG('Indicator Data'!J29)&lt;M$4,0,10-(M$3-LOG('Indicator Data'!J29))/(M$3-M$4)*10))),1)</f>
        <v>0</v>
      </c>
      <c r="N29" s="103" t="n">
        <f aca="false">'Indicator Data'!C29/'Indicator Data'!$CA29</f>
        <v>0</v>
      </c>
      <c r="O29" s="103" t="n">
        <f aca="false">'Indicator Data'!D29/'Indicator Data'!$CA29</f>
        <v>0</v>
      </c>
      <c r="P29" s="103" t="n">
        <f aca="false">IF(F29=0.1,"x",'Indicator Data'!E29/'Indicator Data'!$CA29)</f>
        <v>0.00137901496824551</v>
      </c>
      <c r="Q29" s="103" t="n">
        <f aca="false">'Indicator Data'!F29/'Indicator Data'!$CA29</f>
        <v>2.32547703515799E-006</v>
      </c>
      <c r="R29" s="103" t="n">
        <f aca="false">'Indicator Data'!G29/'Indicator Data'!$CA29</f>
        <v>0.000458551459117158</v>
      </c>
      <c r="S29" s="103" t="n">
        <f aca="false">'Indicator Data'!H29/'Indicator Data'!$CA29</f>
        <v>0</v>
      </c>
      <c r="T29" s="103" t="n">
        <f aca="false">'Indicator Data'!I29/'Indicator Data'!$CA29</f>
        <v>0.00250930553359461</v>
      </c>
      <c r="U29" s="103" t="n">
        <f aca="false">'Indicator Data'!J29/'Indicator Data'!$CA29</f>
        <v>0</v>
      </c>
      <c r="V29" s="101" t="n">
        <f aca="false">ROUND(IF(N29&gt;V$3,10,IF(N29&lt;V$4,0,10-(V$3-N29)/(V$3-V$4)*10)),1)</f>
        <v>0</v>
      </c>
      <c r="W29" s="101" t="n">
        <f aca="false">ROUND(IF(O29&gt;W$3,10,IF(O29&lt;W$4,0,10-(W$3-O29)/(W$3-W$4)*10)),1)</f>
        <v>0</v>
      </c>
      <c r="X29" s="102" t="n">
        <f aca="false">ROUND(((10-GEOMEAN(((10-V29)/10*9+1),((10-W29)/10*9+1)))/9*10),1)</f>
        <v>0</v>
      </c>
      <c r="Y29" s="102" t="n">
        <f aca="false">IF(P29="x",0.1,ROUND(IF(P29&gt;Y$3,10,IF(P29&lt;Y$4,0,10-(Y$3-P29)/(Y$3-Y$4)*10)),1))</f>
        <v>0.9</v>
      </c>
      <c r="Z29" s="102" t="n">
        <f aca="false">ROUND(IF(Q29=0,0,IF(LOG(Q29)&gt;Z$3,10,IF(LOG(Q29)&lt;=Z$4,0,10-(Z$3-LOG(Q29))/(Z$3-Z$4)*10))),1)</f>
        <v>6.4</v>
      </c>
      <c r="AA29" s="101" t="n">
        <f aca="false">ROUND(IF(R29&gt;AA$3,10,IF(R29&lt;AA$4,0,10-(AA$3-R29)/(AA$3-AA$4)*10)),1)</f>
        <v>0.3</v>
      </c>
      <c r="AB29" s="101" t="n">
        <f aca="false">ROUND(IF(S29&gt;AB$3,10,IF(S29&lt;AB$4,0,10-(AB$3-S29)/(AB$3-AB$4)*10)),1)</f>
        <v>0</v>
      </c>
      <c r="AC29" s="101" t="n">
        <f aca="false">ROUND(((10-GEOMEAN(((10-AA29)/10*9+1),((10-AB29)/10*9+1)))/9*10),1)</f>
        <v>0.2</v>
      </c>
      <c r="AD29" s="101" t="n">
        <f aca="false">ROUND(IF(T29=0,0,IF(T29&gt;AD$3,10,IF(T29&lt;=AD$4,0,10-(AD$3-T29)/(AD$3-AD$4)*10))),1)</f>
        <v>2.5</v>
      </c>
      <c r="AE29" s="102" t="n">
        <f aca="false">ROUND((10-GEOMEAN(((10-AC29)/10*9+1),((10-AD29)/10*9+1)))/9*10,1)</f>
        <v>1.4</v>
      </c>
      <c r="AF29" s="102" t="n">
        <f aca="false">ROUND(IF(U29&gt;AF$3,10,IF(U29&lt;AF$4,0,10-(AF$3-U29)/(AF$3-AF$4)*10)),1)</f>
        <v>0</v>
      </c>
      <c r="AG29" s="101" t="n">
        <f aca="false">ROUND(IF('Indicator Data'!K29=0,0,IF('Indicator Data'!K29&gt;AG$3,10,IF('Indicator Data'!K29&lt;AG$4,0,10-(AG$3-'Indicator Data'!K29)/(AG$3-AG$4)*10))),1)</f>
        <v>0</v>
      </c>
      <c r="AH29" s="104" t="n">
        <f aca="false">ROUND(AVERAGE(C29,V29),1)</f>
        <v>0.1</v>
      </c>
      <c r="AI29" s="104" t="n">
        <f aca="false">ROUND(AVERAGE(D29,W29),1)</f>
        <v>0.1</v>
      </c>
      <c r="AJ29" s="102" t="n">
        <f aca="false">ROUND(AVERAGE(AA29,H29),1)</f>
        <v>0.5</v>
      </c>
      <c r="AK29" s="102" t="n">
        <f aca="false">ROUND(AVERAGE(AB29,I29),1)</f>
        <v>0</v>
      </c>
      <c r="AL29" s="104" t="n">
        <f aca="false">ROUND((10-GEOMEAN(((10-AJ29)/10*9+1),((10-AK29)/10*9+1)))/9*10,1)</f>
        <v>0.3</v>
      </c>
      <c r="AM29" s="104" t="n">
        <f aca="false">ROUND(AVERAGE(AD29,K29),1)</f>
        <v>3.3</v>
      </c>
      <c r="AN29" s="102" t="n">
        <f aca="false">ROUND((10-GEOMEAN(((10-M29)/10*9+1),((10-AF29)/10*9+1)))/9*10,1)</f>
        <v>0</v>
      </c>
      <c r="AO29" s="105" t="n">
        <f aca="false">ROUND((10-GEOMEAN(((10-E29)/10*9+1),((10-X29)/10*9+1)))/9*10,1)</f>
        <v>0.1</v>
      </c>
      <c r="AP29" s="105" t="n">
        <f aca="false">IF(AND(Y29="x",F29="x"),"x",ROUND((10-GEOMEAN(((10-F29)/10*9+1),((10-Y29)/10*9+1)))/9*10,1))</f>
        <v>1.4</v>
      </c>
      <c r="AQ29" s="105" t="n">
        <f aca="false">ROUND((10-GEOMEAN(((10-G29)/10*9+1),((10-Z29)/10*9+1)))/9*10,1)</f>
        <v>5</v>
      </c>
      <c r="AR29" s="105" t="n">
        <f aca="false">ROUND((10-GEOMEAN(((10-L29)/10*9+1),((10-AE29)/10*9+1)))/9*10,1)</f>
        <v>1.9</v>
      </c>
      <c r="AS29" s="104" t="n">
        <f aca="false">ROUND(AVERAGE(AG29,AN29),1)</f>
        <v>0</v>
      </c>
      <c r="AT29" s="104" t="n">
        <f aca="false">IF('Indicator Data'!L29="No data","x",IF('Indicator Data'!CB29&lt;1000,"x",ROUND((IF('Indicator Data'!L29&gt;AT$3,10,IF('Indicator Data'!L29&lt;AT$4,0,10-(AT$3-'Indicator Data'!L29)/(AT$3-AT$4)*10))),1)))</f>
        <v>4.8</v>
      </c>
      <c r="AU29" s="105" t="n">
        <f aca="false">ROUND(AVERAGE(AS29,AT29),1)</f>
        <v>2.4</v>
      </c>
      <c r="AV29" s="106" t="n">
        <f aca="false">IF('Indicator Data'!M29="No data","x",ROUND(IF('Indicator Data'!M29=0,0,IF(LOG('Indicator Data'!M29)&gt;AV$3,10,IF(LOG('Indicator Data'!M29)&lt;AV$4,0,10-(AV$3-LOG('Indicator Data'!M29))/(AV$3-AV$4)*10))),1))</f>
        <v>0</v>
      </c>
      <c r="AW29" s="103" t="n">
        <f aca="false">IF(AV29="x","x",'Indicator Data'!M29/'Indicator Data'!$CA29)</f>
        <v>0</v>
      </c>
      <c r="AX29" s="106" t="n">
        <f aca="false">IF(AV29="x","x",ROUND(IF(AW29&gt;AX$3,10,IF(AW29&lt;AX$4,0,10-(AX$3-AW29)/(AX$3-AX$4)*10)),1))</f>
        <v>0</v>
      </c>
      <c r="AY29" s="102" t="n">
        <f aca="false">IF(AND(AV29="x",AX29="x"),"x",ROUND((10-GEOMEAN(((10-AV29)/10*9+1),((10-AX29)/10*9+1)))/9*10,1))</f>
        <v>0</v>
      </c>
      <c r="AZ29" s="106" t="str">
        <f aca="false">IF('Indicator Data'!N29="No data","x",ROUND(IF('Indicator Data'!N29=0,0,IF(LOG('Indicator Data'!N29)&gt;AZ$3,10,IF(LOG('Indicator Data'!N29)&lt;AZ$4,0,10-(AZ$3-LOG('Indicator Data'!N29))/(AZ$3-AZ$4)*10))),1))</f>
        <v>x</v>
      </c>
      <c r="BA29" s="103" t="str">
        <f aca="false">IF(AZ29="x","x",'Indicator Data'!N29/'Indicator Data'!$CA29)</f>
        <v>x</v>
      </c>
      <c r="BB29" s="106" t="str">
        <f aca="false">IF(AZ29="x","x",ROUND(IF(BA29&gt;BB$3,10,IF(BA29&lt;BB$4,0,10-(BB$3-BA29)/(BB$3-BB$4)*10)),1))</f>
        <v>x</v>
      </c>
      <c r="BC29" s="102" t="str">
        <f aca="false">IF(AND(AZ29="x",BB29="x"),"x",ROUND((10-GEOMEAN(((10-AZ29)/10*9+1),((10-BB29)/10*9+1)))/9*10,1))</f>
        <v>x</v>
      </c>
      <c r="BD29" s="106" t="str">
        <f aca="false">IF('Indicator Data'!O29="No data","x",ROUND(IF('Indicator Data'!O29=0,0,IF(LOG('Indicator Data'!O29)&gt;BD$3,10,IF(LOG('Indicator Data'!O29)&lt;BD$4,0,10-(BD$3-LOG('Indicator Data'!O29))/(BD$3-BD$4)*10))),1))</f>
        <v>x</v>
      </c>
      <c r="BE29" s="103" t="str">
        <f aca="false">IF(BD29="x","x",'Indicator Data'!O29/'Indicator Data'!$CA29)</f>
        <v>x</v>
      </c>
      <c r="BF29" s="106" t="str">
        <f aca="false">IF(BD29="x","x",ROUND(IF(BE29&gt;BF$3,10,IF(BE29&lt;BF$4,0,10-(BF$3-BE29)/(BF$3-BF$4)*10)),1))</f>
        <v>x</v>
      </c>
      <c r="BG29" s="102" t="str">
        <f aca="false">IF(AND(BD29="x",BF29="x"),"x",ROUND((10-GEOMEAN(((10-BD29)/10*9+1),((10-BF29)/10*9+1)))/9*10,1))</f>
        <v>x</v>
      </c>
      <c r="BH29" s="106" t="str">
        <f aca="false">IF('Indicator Data'!P29="No data","x",ROUND(IF('Indicator Data'!P29=0,0,IF(LOG('Indicator Data'!P29)&gt;BH$3,10,IF(LOG('Indicator Data'!P29)&lt;BH$4,0,10-(BH$3-LOG('Indicator Data'!P29))/(BH$3-BH$4)*10))),1))</f>
        <v>x</v>
      </c>
      <c r="BI29" s="103" t="str">
        <f aca="false">IF(BH29="x","x",'Indicator Data'!P29/'Indicator Data'!$CA29)</f>
        <v>x</v>
      </c>
      <c r="BJ29" s="106" t="str">
        <f aca="false">IF(BH29="x","x",ROUND(IF(BI29&gt;BJ$3,10,IF(BI29&lt;BJ$4,0,10-(BJ$3-BI29)/(BJ$3-BJ$4)*10)),1))</f>
        <v>x</v>
      </c>
      <c r="BK29" s="102" t="str">
        <f aca="false">IF(AND(BH29="x",BJ29="x"),"x",ROUND((10-GEOMEAN(((10-BH29)/10*9+1),((10-BJ29)/10*9+1)))/9*10,1))</f>
        <v>x</v>
      </c>
      <c r="BL29" s="104" t="n">
        <f aca="false">IF(AND(BC29="x",BG29="x",BK29="x",AY29="x"),"x",IF(AND(BC29="x",BG29="x",BK29="x"),AY29,ROUND((10-GEOMEAN(((10-AY29)/10*9+1),((10-BC29)/10*9+1),((10-BG29)/10*9+1),((10-BK29)/10*9+1)))/9*10,1)))</f>
        <v>0</v>
      </c>
      <c r="BM29" s="106" t="n">
        <f aca="false">ROUND(IF('Indicator Data'!Q29=0,0,IF(LOG('Indicator Data'!Q29)&gt;BM$3,10,IF(LOG('Indicator Data'!Q29)&lt;BM$4,0,10-(BM$3-LOG('Indicator Data'!Q29))/(BM$3-BM$4)*10))),1)</f>
        <v>0</v>
      </c>
      <c r="BN29" s="107" t="n">
        <f aca="false">'Indicator Data'!R29</f>
        <v>0</v>
      </c>
      <c r="BO29" s="106" t="n">
        <f aca="false">ROUND(IF(BN29&gt;BO$3,10,IF(BN29&lt;BO$4,0,10-(BO$3-BN29)/(BO$3-BO$4)*10)),1)</f>
        <v>0</v>
      </c>
      <c r="BP29" s="106" t="n">
        <f aca="false">ROUND((10-GEOMEAN(((10-BO29)/10*9+1),((10-BM29)/10*9+1)))/9*10,1)</f>
        <v>0</v>
      </c>
      <c r="BQ29" s="106" t="n">
        <f aca="false">ROUND(IF('Indicator Data'!S29=0,0,IF(LOG('Indicator Data'!S29)&gt;BQ$3,10,IF(LOG('Indicator Data'!S29)&lt;BQ$4,0,10-(BQ$3-LOG('Indicator Data'!S29))/(BQ$3-BQ$4)*10))),1)</f>
        <v>0</v>
      </c>
      <c r="BR29" s="107" t="n">
        <f aca="false">'Indicator Data'!T29</f>
        <v>0</v>
      </c>
      <c r="BS29" s="106" t="n">
        <f aca="false">ROUND(IF(BR29&gt;BS$3,10,IF(BR29&lt;BS$4,0,10-(BS$3-BR29)/(BS$3-BS$4)*10)),1)</f>
        <v>0</v>
      </c>
      <c r="BT29" s="106" t="n">
        <f aca="false">ROUND((10-GEOMEAN(((10-BS29)/10*9+1),((10-BQ29)/10*9+1)))/9*10,1)</f>
        <v>0</v>
      </c>
      <c r="BU29" s="102" t="n">
        <f aca="false">ROUND((10-GEOMEAN(((10-BT29)/10*9+1),((10-BP29)/10*9+1)))/9*10,1)</f>
        <v>0</v>
      </c>
      <c r="BV29" s="106" t="n">
        <f aca="false">ROUND(IF('Indicator Data'!U29=0,0,IF(LOG('Indicator Data'!U29)&gt;BV$3,10,IF(LOG('Indicator Data'!U29)&lt;BV$4,0,10-(BV$3-LOG('Indicator Data'!U29))/(BV$3-BV$4)*10))),1)</f>
        <v>6.5</v>
      </c>
      <c r="BW29" s="103" t="n">
        <f aca="false">'Indicator Data'!U29/'Indicator Data'!$CA29</f>
        <v>0.820399443208969</v>
      </c>
      <c r="BX29" s="106" t="n">
        <f aca="false">ROUND(IF(BW29&gt;BX$3,10,IF(BW29&lt;BX$4,0,10-(BX$3-BW29)/(BX$3-BX$4)*10)),1)</f>
        <v>9.1</v>
      </c>
      <c r="BY29" s="102" t="n">
        <f aca="false">ROUND((10-GEOMEAN(((10-BV29)/10*9+1),((10-BX29)/10*9+1)))/9*10,1)</f>
        <v>8.1</v>
      </c>
      <c r="BZ29" s="106" t="n">
        <f aca="false">ROUND(IF('Indicator Data'!V29=0,0,IF(LOG('Indicator Data'!V29)&gt;BZ$3,10,IF(LOG('Indicator Data'!V29)&lt;BZ$4,0,10-(BZ$3-LOG('Indicator Data'!V29))/(BZ$3-BZ$4)*10))),1)</f>
        <v>6.6</v>
      </c>
      <c r="CA29" s="103" t="n">
        <f aca="false">IF('Indicator Data'!V29/'Indicator Data'!$CA29&gt;1,1,'Indicator Data'!V29/'Indicator Data'!$CA29)</f>
        <v>0.968428814172175</v>
      </c>
      <c r="CB29" s="106" t="n">
        <f aca="false">ROUND(IF(CA29&gt;CB$3,10,IF(CA29&lt;CB$4,0,10-(CB$3-CA29)/(CB$3-CB$4)*10)),1)</f>
        <v>9.7</v>
      </c>
      <c r="CC29" s="102" t="n">
        <f aca="false">ROUND((10-GEOMEAN(((10-BZ29)/10*9+1),((10-CB29)/10*9+1)))/9*10,1)</f>
        <v>8.6</v>
      </c>
      <c r="CD29" s="106" t="n">
        <f aca="false">ROUND(IF('Indicator Data'!W29=0,0,IF(LOG('Indicator Data'!W29)&gt;CD$3,10,IF(LOG('Indicator Data'!W29)&lt;CD$4,0,10-(CD$3-LOG('Indicator Data'!W29))/(CD$3-CD$4)*10))),1)</f>
        <v>6.6</v>
      </c>
      <c r="CE29" s="103" t="n">
        <f aca="false">'Indicator Data'!W29/'Indicator Data'!$CA29</f>
        <v>0.918945000933499</v>
      </c>
      <c r="CF29" s="106" t="n">
        <f aca="false">ROUND(IF(CE29&gt;CF$3,10,IF(CE29&lt;CF$4,0,10-(CF$3-CE29)/(CF$3-CF$4)*10)),1)</f>
        <v>9.2</v>
      </c>
      <c r="CG29" s="102" t="n">
        <f aca="false">ROUND((10-GEOMEAN(((10-CD29)/10*9+1),((10-CF29)/10*9+1)))/9*10,1)</f>
        <v>8.2</v>
      </c>
      <c r="CH29" s="104" t="n">
        <f aca="false">ROUND((10-GEOMEAN(((10-CC29)/10*9+1),((10-BU29)/10*9+1),((10-BY29)/10*9+1),((10-CG29)/10*9+1)))/9*10,1)</f>
        <v>7.2</v>
      </c>
      <c r="CI29" s="106" t="n">
        <f aca="false">IF('Indicator Data'!BQ29="No data","x",ROUND(IF('Indicator Data'!BQ29&gt;CI$3,0,IF('Indicator Data'!BQ29&lt;CI$4,10,(CI$3-'Indicator Data'!BQ29)/(CI$3-CI$4)*10)),1))</f>
        <v>0.4</v>
      </c>
      <c r="CJ29" s="106" t="n">
        <f aca="false">IF('Indicator Data'!BR29="No data","x",ROUND(IF('Indicator Data'!BR29&gt;CJ$3,0,IF('Indicator Data'!BR29&lt;CJ$4,10,(CJ$3-'Indicator Data'!BR29)/(CJ$3-CJ$4)*10)),1))</f>
        <v>0</v>
      </c>
      <c r="CK29" s="106" t="str">
        <f aca="false">IF('Indicator Data'!AC29="No data","x",ROUND(IF('Indicator Data'!AC29&gt;CK$3,0,IF('Indicator Data'!AC29&lt;CK$4,10,(CK$3-'Indicator Data'!AC29)/(CK$3-CK$4)*10)),1))</f>
        <v>x</v>
      </c>
      <c r="CL29" s="102" t="n">
        <f aca="false">IF(AND(CJ29="x",CI29="x",CK29="x"),"x",ROUND(AVERAGE(CI29:CK29),1))</f>
        <v>0.2</v>
      </c>
      <c r="CM29" s="106" t="n">
        <f aca="false">IF('Indicator Data'!X29="No data","x",ROUND(IF(LOG('Indicator Data'!X29)&gt;CM$3,10,IF(LOG('Indicator Data'!X29)&lt;CM$4,0,10-(CM$3-LOG('Indicator Data'!X29))/(CM$3-CM$4)*10)),1))</f>
        <v>6.4</v>
      </c>
      <c r="CN29" s="106" t="n">
        <f aca="false">IF('Indicator Data'!Y29="No data","x",ROUND(IF('Indicator Data'!Y29&gt;CN$3,10,IF('Indicator Data'!Y29&lt;CN$4,0,10-(CN$3-'Indicator Data'!Y29)/(CN$3-CN$4)*10)),1))</f>
        <v>2.6</v>
      </c>
      <c r="CO29" s="106" t="n">
        <f aca="false">IF('Indicator Data'!Z29="No data","x",ROUND(IF('Indicator Data'!Z29&gt;CO$3,10,IF('Indicator Data'!Z29&lt;CO$4,0,10-(CO$3-'Indicator Data'!Z29)/(CO$3-CO$4)*10)),1))</f>
        <v>7.9</v>
      </c>
      <c r="CP29" s="106" t="str">
        <f aca="false">IF('Indicator Data'!AA29="No data","x",ROUND(IF('Indicator Data'!AA29&gt;CP$3,10,IF('Indicator Data'!AA29&lt;CP$4,0,10-(CP$3-'Indicator Data'!AA29)/(CP$3-CP$4)*10)),1))</f>
        <v>x</v>
      </c>
      <c r="CQ29" s="102" t="n">
        <f aca="false">ROUND(AVERAGE(CM29:CP29),1)</f>
        <v>5.6</v>
      </c>
      <c r="CR29" s="104" t="n">
        <f aca="false">ROUND(AVERAGE(CL29,CQ29,CQ29),1)</f>
        <v>3.8</v>
      </c>
      <c r="CS29" s="106" t="str">
        <f aca="false">IF('Indicator Data'!AF29="No data","x",ROUND(IF('Indicator Data'!AF29&gt;CS$3,10,IF('Indicator Data'!AF29&lt;CS$4,0,10-(CS$3-'Indicator Data'!AF29)/(CS$3-CS$4)*10)),1))</f>
        <v>x</v>
      </c>
      <c r="CT29" s="106" t="n">
        <f aca="false">IF('Indicator Data'!AG29="No data","x",ROUND(IF('Indicator Data'!AG29&gt;CT$3,10,IF('Indicator Data'!AG29&lt;CT$4,0,10-(CT$3-'Indicator Data'!AG29)/(CT$3-CT$4)*10)),1))</f>
        <v>1.5</v>
      </c>
      <c r="CU29" s="102" t="n">
        <f aca="false">ROUND(AVERAGE(CM29,CN29,CO29,CP29,CS29,CT29),1)</f>
        <v>4.6</v>
      </c>
      <c r="CV29" s="106" t="n">
        <f aca="false">IF('Indicator Data'!AB29="No data","x",ROUND(IF('Indicator Data'!AB29&gt;CV$3,10,IF('Indicator Data'!AB29&lt;CV$4,0,10-(CV$3-'Indicator Data'!AB29)/(CV$3-CV$4)*10)),1))</f>
        <v>0.9</v>
      </c>
      <c r="CW29" s="102" t="n">
        <f aca="false">IF(AND(CJ29="x",CI29="x",CK29="x"),"x",ROUND(AVERAGE(CI29:CK29,CV29),1))</f>
        <v>0.4</v>
      </c>
      <c r="CX29" s="103" t="n">
        <f aca="false">IF('Indicator Data'!AD29="No data","x",'Indicator Data'!AD29/'Indicator Data'!$BZ29)</f>
        <v>0.000130227921315392</v>
      </c>
      <c r="CY29" s="106" t="n">
        <f aca="false">IF(CX29="x","x",ROUND(IF(CX29&gt;CY$3,0,IF(CX29&lt;CY$4,10,(CY$3-CX29)/(CY$3-CY$4)*10)),1))</f>
        <v>8.7</v>
      </c>
      <c r="CZ29" s="106" t="str">
        <f aca="false">IF('Indicator Data'!AE29="No data","x",ROUND(IF('Indicator Data'!AE29&gt;CZ$3,0,IF('Indicator Data'!AE29&lt;CZ$4,10,(CZ$3-'Indicator Data'!AE29)/(CZ$3-CZ$4)*10)),1))</f>
        <v>x</v>
      </c>
      <c r="DA29" s="102" t="n">
        <f aca="false">IF(AND(CY29="x",CZ29="x"),"x",ROUND(AVERAGE(CY29:CZ29),1))</f>
        <v>8.7</v>
      </c>
      <c r="DB29" s="104" t="n">
        <f aca="false">ROUND(AVERAGE(CW29,DA29,CU29),1)</f>
        <v>4.6</v>
      </c>
      <c r="DC29" s="105" t="n">
        <f aca="false">IF(BL29="x",ROUND((10-GEOMEAN(((10-DB29)/10*9+1),((10-CH29)/10*9+1),((10-CR29)/10*9+1)))/9*10,1),ROUND((10-GEOMEAN(((10-BL29)/10*9+1),((10-DB29)/10*9+1),((10-CH29)/10*9+1),((10-CR29)/10*9+1)))/9*10,1))</f>
        <v>4.4</v>
      </c>
      <c r="DD29" s="108" t="n">
        <f aca="false">IF(ROUND(IF(AP29="x",(10-GEOMEAN(((10-AO29)/10*9+1),((10-DC29)/10*9+1),((10-AU29)/10*9+1),((10-AQ29)/10*9+1),((10-AR29)/10*9+1)))/9*10,(10-GEOMEAN(((10-AO29)/10*9+1),((10-DC29)/10*9+1),((10-AP29)/10*9+1),((10-AQ29)/10*9+1),((10-AR29)/10*9+1),((10-AU29)/10*9+1)))/9*10),1)=0,0.1,ROUND(IF(AP29="x",(10-GEOMEAN(((10-AO29)/10*9+1),((10-DC29)/10*9+1),((10-AU29)/10*9+1),((10-AQ29)/10*9+1),((10-AR29)/10*9+1)))/9*10,(10-GEOMEAN(((10-AO29)/10*9+1),((10-DC29)/10*9+1),((10-AP29)/10*9+1),((10-AQ29)/10*9+1),((10-AR29)/10*9+1),((10-AU29)/10*9+1)))/9*10),1))</f>
        <v>2.7</v>
      </c>
      <c r="DE29" s="105" t="n">
        <f aca="false">ROUND(IF('Indicator Data'!AH29=0,0,IF('Indicator Data'!AH29&gt;DE$3,10,IF('Indicator Data'!AH29&lt;DE$4,0,10-(DE$3-'Indicator Data'!AH29)/(DE$3-DE$4)*10))),1)</f>
        <v>0</v>
      </c>
      <c r="DF29" s="102" t="n">
        <f aca="false">'Indicator Data'!AI29</f>
        <v>0</v>
      </c>
      <c r="DG29" s="102" t="n">
        <f aca="false">'Indicator Data'!AJ29</f>
        <v>0</v>
      </c>
      <c r="DH29" s="105" t="n">
        <f aca="false">ROUND(IF(DF29=5,10,IF(DG29=5,9,IF(DF29=4,8,IF(DG29=4,7,0)))),1)</f>
        <v>0</v>
      </c>
      <c r="DI29" s="108" t="n">
        <f aca="false">ROUND(IF(DH29&gt;5,DH29,DE29/10*7),1)</f>
        <v>0</v>
      </c>
      <c r="DJ29" s="76"/>
      <c r="DK29" s="109"/>
    </row>
    <row r="30" customFormat="false" ht="14.5" hidden="false" customHeight="false" outlineLevel="0" collapsed="false">
      <c r="A30" s="98" t="str">
        <f aca="false">'Indicator Data'!A30</f>
        <v>Bulgaria</v>
      </c>
      <c r="B30" s="99" t="str">
        <f aca="false">'Indicator Data'!B30</f>
        <v>BGR</v>
      </c>
      <c r="C30" s="100" t="n">
        <f aca="false">ROUND(IF('Indicator Data'!C30=0,0.1,IF(LOG('Indicator Data'!C30)&gt;C$3,10,IF(LOG('Indicator Data'!C30)&lt;C$4,0,10-(C$3-LOG('Indicator Data'!C30))/(C$3-C$4)*10))),1)</f>
        <v>7.9</v>
      </c>
      <c r="D30" s="101" t="n">
        <f aca="false">ROUND(IF('Indicator Data'!D30=0,0.1,IF(LOG('Indicator Data'!D30)&gt;D$3,10,IF(LOG('Indicator Data'!D30)&lt;D$4,0,10-(D$3-LOG('Indicator Data'!D30))/(D$3-D$4)*10))),1)</f>
        <v>0.1</v>
      </c>
      <c r="E30" s="102" t="n">
        <f aca="false">ROUND((10-GEOMEAN(((10-C30)/10*9+1),((10-D30)/10*9+1)))/9*10,1)</f>
        <v>5.2</v>
      </c>
      <c r="F30" s="102" t="n">
        <f aca="false">IF('Indicator Data'!E30="No data",0.1,(ROUND(IF('Indicator Data'!E30=0,0,IF(LOG('Indicator Data'!E30)&gt;F$3,10,IF(LOG('Indicator Data'!E30)&lt;F$4,0,10-(F$3-LOG('Indicator Data'!E30))/(F$3-F$4)*10))),1)))</f>
        <v>6.3</v>
      </c>
      <c r="G30" s="102" t="n">
        <f aca="false">ROUND(IF('Indicator Data'!F30=0,0,IF(LOG('Indicator Data'!F30)&gt;G$3,10,IF(LOG('Indicator Data'!F30)&lt;G$4,0,10-(G$3-LOG('Indicator Data'!F30))/(G$3-G$4)*10))),1)</f>
        <v>0</v>
      </c>
      <c r="H30" s="101" t="n">
        <f aca="false">ROUND(IF('Indicator Data'!G30=0,0,IF(LOG('Indicator Data'!G30)&gt;H$3,10,IF(LOG('Indicator Data'!G30)&lt;H$4,0,10-(H$3-LOG('Indicator Data'!G30))/(H$3-H$4)*10))),1)</f>
        <v>0</v>
      </c>
      <c r="I30" s="101" t="n">
        <f aca="false">ROUND(IF('Indicator Data'!H30=0,0,IF(LOG('Indicator Data'!H30)&gt;I$3,10,IF(LOG('Indicator Data'!H30)&lt;I$4,0,10-(I$3-LOG('Indicator Data'!H30))/(I$3-I$4)*10))),1)</f>
        <v>0</v>
      </c>
      <c r="J30" s="101" t="n">
        <f aca="false">ROUND((10-GEOMEAN(((10-H30)/10*9+1),((10-I30)/10*9+1)))/9*10,1)</f>
        <v>0</v>
      </c>
      <c r="K30" s="101" t="n">
        <f aca="false">ROUND(IF('Indicator Data'!I30=0,0,IF(LOG('Indicator Data'!I30)&gt;K$3,10,IF(LOG('Indicator Data'!I30)&lt;K$4,0,10-(K$3-LOG('Indicator Data'!I30))/(K$3-K$4)*10))),1)</f>
        <v>0</v>
      </c>
      <c r="L30" s="102" t="n">
        <f aca="false">ROUND((10-GEOMEAN(((10-J30)/10*9+1),((10-K30)/10*9+1)))/9*10,1)</f>
        <v>0</v>
      </c>
      <c r="M30" s="102" t="n">
        <f aca="false">ROUND(IF('Indicator Data'!J30=0,0,IF(LOG('Indicator Data'!J30)&gt;M$3,10,IF(LOG('Indicator Data'!J30)&lt;M$4,0,10-(M$3-LOG('Indicator Data'!J30))/(M$3-M$4)*10))),1)</f>
        <v>0</v>
      </c>
      <c r="N30" s="103" t="n">
        <f aca="false">'Indicator Data'!C30/'Indicator Data'!$CA30</f>
        <v>0.00202264757170044</v>
      </c>
      <c r="O30" s="103" t="n">
        <f aca="false">'Indicator Data'!D30/'Indicator Data'!$CA30</f>
        <v>0</v>
      </c>
      <c r="P30" s="103" t="n">
        <f aca="false">IF(F30=0.1,"x",'Indicator Data'!E30/'Indicator Data'!$CA30)</f>
        <v>0.00469256480814395</v>
      </c>
      <c r="Q30" s="103" t="n">
        <f aca="false">'Indicator Data'!F30/'Indicator Data'!$CA30</f>
        <v>0</v>
      </c>
      <c r="R30" s="103" t="n">
        <f aca="false">'Indicator Data'!G30/'Indicator Data'!$CA30</f>
        <v>0</v>
      </c>
      <c r="S30" s="103" t="n">
        <f aca="false">'Indicator Data'!H30/'Indicator Data'!$CA30</f>
        <v>0</v>
      </c>
      <c r="T30" s="103" t="n">
        <f aca="false">'Indicator Data'!I30/'Indicator Data'!$CA30</f>
        <v>0</v>
      </c>
      <c r="U30" s="103" t="n">
        <f aca="false">'Indicator Data'!J30/'Indicator Data'!$CA30</f>
        <v>0</v>
      </c>
      <c r="V30" s="101" t="n">
        <f aca="false">ROUND(IF(N30&gt;V$3,10,IF(N30&lt;V$4,0,10-(V$3-N30)/(V$3-V$4)*10)),1)</f>
        <v>10</v>
      </c>
      <c r="W30" s="101" t="n">
        <f aca="false">ROUND(IF(O30&gt;W$3,10,IF(O30&lt;W$4,0,10-(W$3-O30)/(W$3-W$4)*10)),1)</f>
        <v>0</v>
      </c>
      <c r="X30" s="102" t="n">
        <f aca="false">ROUND(((10-GEOMEAN(((10-V30)/10*9+1),((10-W30)/10*9+1)))/9*10),1)</f>
        <v>7.6</v>
      </c>
      <c r="Y30" s="102" t="n">
        <f aca="false">IF(P30="x",0.1,ROUND(IF(P30&gt;Y$3,10,IF(P30&lt;Y$4,0,10-(Y$3-P30)/(Y$3-Y$4)*10)),1))</f>
        <v>3.1</v>
      </c>
      <c r="Z30" s="102" t="n">
        <f aca="false">ROUND(IF(Q30=0,0,IF(LOG(Q30)&gt;Z$3,10,IF(LOG(Q30)&lt;=Z$4,0,10-(Z$3-LOG(Q30))/(Z$3-Z$4)*10))),1)</f>
        <v>0</v>
      </c>
      <c r="AA30" s="101" t="n">
        <f aca="false">ROUND(IF(R30&gt;AA$3,10,IF(R30&lt;AA$4,0,10-(AA$3-R30)/(AA$3-AA$4)*10)),1)</f>
        <v>0</v>
      </c>
      <c r="AB30" s="101" t="n">
        <f aca="false">ROUND(IF(S30&gt;AB$3,10,IF(S30&lt;AB$4,0,10-(AB$3-S30)/(AB$3-AB$4)*10)),1)</f>
        <v>0</v>
      </c>
      <c r="AC30" s="101" t="n">
        <f aca="false">ROUND(((10-GEOMEAN(((10-AA30)/10*9+1),((10-AB30)/10*9+1)))/9*10),1)</f>
        <v>0</v>
      </c>
      <c r="AD30" s="101" t="n">
        <f aca="false">ROUND(IF(T30=0,0,IF(T30&gt;AD$3,10,IF(T30&lt;=AD$4,0,10-(AD$3-T30)/(AD$3-AD$4)*10))),1)</f>
        <v>0</v>
      </c>
      <c r="AE30" s="102" t="n">
        <f aca="false">ROUND((10-GEOMEAN(((10-AC30)/10*9+1),((10-AD30)/10*9+1)))/9*10,1)</f>
        <v>0</v>
      </c>
      <c r="AF30" s="102" t="n">
        <f aca="false">ROUND(IF(U30&gt;AF$3,10,IF(U30&lt;AF$4,0,10-(AF$3-U30)/(AF$3-AF$4)*10)),1)</f>
        <v>0</v>
      </c>
      <c r="AG30" s="101" t="n">
        <f aca="false">ROUND(IF('Indicator Data'!K30=0,0,IF('Indicator Data'!K30&gt;AG$3,10,IF('Indicator Data'!K30&lt;AG$4,0,10-(AG$3-'Indicator Data'!K30)/(AG$3-AG$4)*10))),1)</f>
        <v>1</v>
      </c>
      <c r="AH30" s="104" t="n">
        <f aca="false">ROUND(AVERAGE(C30,V30),1)</f>
        <v>9</v>
      </c>
      <c r="AI30" s="104" t="n">
        <f aca="false">ROUND(AVERAGE(D30,W30),1)</f>
        <v>0.1</v>
      </c>
      <c r="AJ30" s="102" t="n">
        <f aca="false">ROUND(AVERAGE(AA30,H30),1)</f>
        <v>0</v>
      </c>
      <c r="AK30" s="102" t="n">
        <f aca="false">ROUND(AVERAGE(AB30,I30),1)</f>
        <v>0</v>
      </c>
      <c r="AL30" s="104" t="n">
        <f aca="false">ROUND((10-GEOMEAN(((10-AJ30)/10*9+1),((10-AK30)/10*9+1)))/9*10,1)</f>
        <v>0</v>
      </c>
      <c r="AM30" s="104" t="n">
        <f aca="false">ROUND(AVERAGE(AD30,K30),1)</f>
        <v>0</v>
      </c>
      <c r="AN30" s="102" t="n">
        <f aca="false">ROUND((10-GEOMEAN(((10-M30)/10*9+1),((10-AF30)/10*9+1)))/9*10,1)</f>
        <v>0</v>
      </c>
      <c r="AO30" s="105" t="n">
        <f aca="false">ROUND((10-GEOMEAN(((10-E30)/10*9+1),((10-X30)/10*9+1)))/9*10,1)</f>
        <v>6.6</v>
      </c>
      <c r="AP30" s="105" t="n">
        <f aca="false">IF(AND(Y30="x",F30="x"),"x",ROUND((10-GEOMEAN(((10-F30)/10*9+1),((10-Y30)/10*9+1)))/9*10,1))</f>
        <v>4.9</v>
      </c>
      <c r="AQ30" s="105" t="n">
        <f aca="false">ROUND((10-GEOMEAN(((10-G30)/10*9+1),((10-Z30)/10*9+1)))/9*10,1)</f>
        <v>0</v>
      </c>
      <c r="AR30" s="105" t="n">
        <f aca="false">ROUND((10-GEOMEAN(((10-L30)/10*9+1),((10-AE30)/10*9+1)))/9*10,1)</f>
        <v>0</v>
      </c>
      <c r="AS30" s="104" t="n">
        <f aca="false">ROUND(AVERAGE(AG30,AN30),1)</f>
        <v>0.5</v>
      </c>
      <c r="AT30" s="104" t="n">
        <f aca="false">IF('Indicator Data'!L30="No data","x",IF('Indicator Data'!CB30&lt;1000,"x",ROUND((IF('Indicator Data'!L30&gt;AT$3,10,IF('Indicator Data'!L30&lt;AT$4,0,10-(AT$3-'Indicator Data'!L30)/(AT$3-AT$4)*10))),1)))</f>
        <v>4.8</v>
      </c>
      <c r="AU30" s="105" t="n">
        <f aca="false">ROUND(AVERAGE(AS30,AT30),1)</f>
        <v>2.7</v>
      </c>
      <c r="AV30" s="106" t="n">
        <f aca="false">IF('Indicator Data'!M30="No data","x",ROUND(IF('Indicator Data'!M30=0,0,IF(LOG('Indicator Data'!M30)&gt;AV$3,10,IF(LOG('Indicator Data'!M30)&lt;AV$4,0,10-(AV$3-LOG('Indicator Data'!M30))/(AV$3-AV$4)*10))),1))</f>
        <v>8.3</v>
      </c>
      <c r="AW30" s="103" t="n">
        <f aca="false">IF(AV30="x","x",'Indicator Data'!M30/'Indicator Data'!$CA30)</f>
        <v>0.865477994047773</v>
      </c>
      <c r="AX30" s="106" t="n">
        <f aca="false">IF(AV30="x","x",ROUND(IF(AW30&gt;AX$3,10,IF(AW30&lt;AX$4,0,10-(AX$3-AW30)/(AX$3-AX$4)*10)),1))</f>
        <v>9.6</v>
      </c>
      <c r="AY30" s="102" t="n">
        <f aca="false">IF(AND(AV30="x",AX30="x"),"x",ROUND((10-GEOMEAN(((10-AV30)/10*9+1),((10-AX30)/10*9+1)))/9*10,1))</f>
        <v>9.1</v>
      </c>
      <c r="AZ30" s="106" t="str">
        <f aca="false">IF('Indicator Data'!N30="No data","x",ROUND(IF('Indicator Data'!N30=0,0,IF(LOG('Indicator Data'!N30)&gt;AZ$3,10,IF(LOG('Indicator Data'!N30)&lt;AZ$4,0,10-(AZ$3-LOG('Indicator Data'!N30))/(AZ$3-AZ$4)*10))),1))</f>
        <v>x</v>
      </c>
      <c r="BA30" s="103" t="str">
        <f aca="false">IF(AZ30="x","x",'Indicator Data'!N30/'Indicator Data'!$CA30)</f>
        <v>x</v>
      </c>
      <c r="BB30" s="106" t="str">
        <f aca="false">IF(AZ30="x","x",ROUND(IF(BA30&gt;BB$3,10,IF(BA30&lt;BB$4,0,10-(BB$3-BA30)/(BB$3-BB$4)*10)),1))</f>
        <v>x</v>
      </c>
      <c r="BC30" s="102" t="str">
        <f aca="false">IF(AND(AZ30="x",BB30="x"),"x",ROUND((10-GEOMEAN(((10-AZ30)/10*9+1),((10-BB30)/10*9+1)))/9*10,1))</f>
        <v>x</v>
      </c>
      <c r="BD30" s="106" t="str">
        <f aca="false">IF('Indicator Data'!O30="No data","x",ROUND(IF('Indicator Data'!O30=0,0,IF(LOG('Indicator Data'!O30)&gt;BD$3,10,IF(LOG('Indicator Data'!O30)&lt;BD$4,0,10-(BD$3-LOG('Indicator Data'!O30))/(BD$3-BD$4)*10))),1))</f>
        <v>x</v>
      </c>
      <c r="BE30" s="103" t="str">
        <f aca="false">IF(BD30="x","x",'Indicator Data'!O30/'Indicator Data'!$CA30)</f>
        <v>x</v>
      </c>
      <c r="BF30" s="106" t="str">
        <f aca="false">IF(BD30="x","x",ROUND(IF(BE30&gt;BF$3,10,IF(BE30&lt;BF$4,0,10-(BF$3-BE30)/(BF$3-BF$4)*10)),1))</f>
        <v>x</v>
      </c>
      <c r="BG30" s="102" t="str">
        <f aca="false">IF(AND(BD30="x",BF30="x"),"x",ROUND((10-GEOMEAN(((10-BD30)/10*9+1),((10-BF30)/10*9+1)))/9*10,1))</f>
        <v>x</v>
      </c>
      <c r="BH30" s="106" t="str">
        <f aca="false">IF('Indicator Data'!P30="No data","x",ROUND(IF('Indicator Data'!P30=0,0,IF(LOG('Indicator Data'!P30)&gt;BH$3,10,IF(LOG('Indicator Data'!P30)&lt;BH$4,0,10-(BH$3-LOG('Indicator Data'!P30))/(BH$3-BH$4)*10))),1))</f>
        <v>x</v>
      </c>
      <c r="BI30" s="103" t="str">
        <f aca="false">IF(BH30="x","x",'Indicator Data'!P30/'Indicator Data'!$CA30)</f>
        <v>x</v>
      </c>
      <c r="BJ30" s="106" t="str">
        <f aca="false">IF(BH30="x","x",ROUND(IF(BI30&gt;BJ$3,10,IF(BI30&lt;BJ$4,0,10-(BJ$3-BI30)/(BJ$3-BJ$4)*10)),1))</f>
        <v>x</v>
      </c>
      <c r="BK30" s="102" t="str">
        <f aca="false">IF(AND(BH30="x",BJ30="x"),"x",ROUND((10-GEOMEAN(((10-BH30)/10*9+1),((10-BJ30)/10*9+1)))/9*10,1))</f>
        <v>x</v>
      </c>
      <c r="BL30" s="104" t="n">
        <f aca="false">IF(AND(BC30="x",BG30="x",BK30="x",AY30="x"),"x",IF(AND(BC30="x",BG30="x",BK30="x"),AY30,ROUND((10-GEOMEAN(((10-AY30)/10*9+1),((10-BC30)/10*9+1),((10-BG30)/10*9+1),((10-BK30)/10*9+1)))/9*10,1)))</f>
        <v>9.1</v>
      </c>
      <c r="BM30" s="106" t="n">
        <f aca="false">ROUND(IF('Indicator Data'!Q30=0,0,IF(LOG('Indicator Data'!Q30)&gt;BM$3,10,IF(LOG('Indicator Data'!Q30)&lt;BM$4,0,10-(BM$3-LOG('Indicator Data'!Q30))/(BM$3-BM$4)*10))),1)</f>
        <v>0</v>
      </c>
      <c r="BN30" s="107" t="n">
        <f aca="false">'Indicator Data'!R30</f>
        <v>0</v>
      </c>
      <c r="BO30" s="106" t="n">
        <f aca="false">ROUND(IF(BN30&gt;BO$3,10,IF(BN30&lt;BO$4,0,10-(BO$3-BN30)/(BO$3-BO$4)*10)),1)</f>
        <v>0</v>
      </c>
      <c r="BP30" s="106" t="n">
        <f aca="false">ROUND((10-GEOMEAN(((10-BO30)/10*9+1),((10-BM30)/10*9+1)))/9*10,1)</f>
        <v>0</v>
      </c>
      <c r="BQ30" s="106" t="n">
        <f aca="false">ROUND(IF('Indicator Data'!S30=0,0,IF(LOG('Indicator Data'!S30)&gt;BQ$3,10,IF(LOG('Indicator Data'!S30)&lt;BQ$4,0,10-(BQ$3-LOG('Indicator Data'!S30))/(BQ$3-BQ$4)*10))),1)</f>
        <v>0</v>
      </c>
      <c r="BR30" s="107" t="n">
        <f aca="false">'Indicator Data'!T30</f>
        <v>0</v>
      </c>
      <c r="BS30" s="106" t="n">
        <f aca="false">ROUND(IF(BR30&gt;BS$3,10,IF(BR30&lt;BS$4,0,10-(BS$3-BR30)/(BS$3-BS$4)*10)),1)</f>
        <v>0</v>
      </c>
      <c r="BT30" s="106" t="n">
        <f aca="false">ROUND((10-GEOMEAN(((10-BS30)/10*9+1),((10-BQ30)/10*9+1)))/9*10,1)</f>
        <v>0</v>
      </c>
      <c r="BU30" s="102" t="n">
        <f aca="false">ROUND((10-GEOMEAN(((10-BT30)/10*9+1),((10-BP30)/10*9+1)))/9*10,1)</f>
        <v>0</v>
      </c>
      <c r="BV30" s="106" t="n">
        <f aca="false">ROUND(IF('Indicator Data'!U30=0,0,IF(LOG('Indicator Data'!U30)&gt;BV$3,10,IF(LOG('Indicator Data'!U30)&lt;BV$4,0,10-(BV$3-LOG('Indicator Data'!U30))/(BV$3-BV$4)*10))),1)</f>
        <v>0</v>
      </c>
      <c r="BW30" s="103" t="n">
        <f aca="false">'Indicator Data'!U30/'Indicator Data'!$CA30</f>
        <v>0</v>
      </c>
      <c r="BX30" s="106" t="n">
        <f aca="false">ROUND(IF(BW30&gt;BX$3,10,IF(BW30&lt;BX$4,0,10-(BX$3-BW30)/(BX$3-BX$4)*10)),1)</f>
        <v>0</v>
      </c>
      <c r="BY30" s="102" t="n">
        <f aca="false">ROUND((10-GEOMEAN(((10-BV30)/10*9+1),((10-BX30)/10*9+1)))/9*10,1)</f>
        <v>0</v>
      </c>
      <c r="BZ30" s="106" t="n">
        <f aca="false">ROUND(IF('Indicator Data'!V30=0,0,IF(LOG('Indicator Data'!V30)&gt;BZ$3,10,IF(LOG('Indicator Data'!V30)&lt;BZ$4,0,10-(BZ$3-LOG('Indicator Data'!V30))/(BZ$3-BZ$4)*10))),1)</f>
        <v>0</v>
      </c>
      <c r="CA30" s="103" t="n">
        <f aca="false">IF('Indicator Data'!V30/'Indicator Data'!$CA30&gt;1,1,'Indicator Data'!V30/'Indicator Data'!$CA30)</f>
        <v>0</v>
      </c>
      <c r="CB30" s="106" t="n">
        <f aca="false">ROUND(IF(CA30&gt;CB$3,10,IF(CA30&lt;CB$4,0,10-(CB$3-CA30)/(CB$3-CB$4)*10)),1)</f>
        <v>0</v>
      </c>
      <c r="CC30" s="102" t="n">
        <f aca="false">ROUND((10-GEOMEAN(((10-BZ30)/10*9+1),((10-CB30)/10*9+1)))/9*10,1)</f>
        <v>0</v>
      </c>
      <c r="CD30" s="106" t="n">
        <f aca="false">ROUND(IF('Indicator Data'!W30=0,0,IF(LOG('Indicator Data'!W30)&gt;CD$3,10,IF(LOG('Indicator Data'!W30)&lt;CD$4,0,10-(CD$3-LOG('Indicator Data'!W30))/(CD$3-CD$4)*10))),1)</f>
        <v>0</v>
      </c>
      <c r="CE30" s="103" t="n">
        <f aca="false">'Indicator Data'!W30/'Indicator Data'!$CA30</f>
        <v>0</v>
      </c>
      <c r="CF30" s="106" t="n">
        <f aca="false">ROUND(IF(CE30&gt;CF$3,10,IF(CE30&lt;CF$4,0,10-(CF$3-CE30)/(CF$3-CF$4)*10)),1)</f>
        <v>0</v>
      </c>
      <c r="CG30" s="102" t="n">
        <f aca="false">ROUND((10-GEOMEAN(((10-CD30)/10*9+1),((10-CF30)/10*9+1)))/9*10,1)</f>
        <v>0</v>
      </c>
      <c r="CH30" s="104" t="n">
        <f aca="false">ROUND((10-GEOMEAN(((10-CC30)/10*9+1),((10-BU30)/10*9+1),((10-BY30)/10*9+1),((10-CG30)/10*9+1)))/9*10,1)</f>
        <v>0</v>
      </c>
      <c r="CI30" s="106" t="n">
        <f aca="false">IF('Indicator Data'!BQ30="No data","x",ROUND(IF('Indicator Data'!BQ30&gt;CI$3,0,IF('Indicator Data'!BQ30&lt;CI$4,10,(CI$3-'Indicator Data'!BQ30)/(CI$3-CI$4)*10)),1))</f>
        <v>1.6</v>
      </c>
      <c r="CJ30" s="106" t="n">
        <f aca="false">IF('Indicator Data'!BR30="No data","x",ROUND(IF('Indicator Data'!BR30&gt;CJ$3,0,IF('Indicator Data'!BR30&lt;CJ$4,10,(CJ$3-'Indicator Data'!BR30)/(CJ$3-CJ$4)*10)),1))</f>
        <v>0.2</v>
      </c>
      <c r="CK30" s="106" t="str">
        <f aca="false">IF('Indicator Data'!AC30="No data","x",ROUND(IF('Indicator Data'!AC30&gt;CK$3,0,IF('Indicator Data'!AC30&lt;CK$4,10,(CK$3-'Indicator Data'!AC30)/(CK$3-CK$4)*10)),1))</f>
        <v>x</v>
      </c>
      <c r="CL30" s="102" t="n">
        <f aca="false">IF(AND(CJ30="x",CI30="x",CK30="x"),"x",ROUND(AVERAGE(CI30:CK30),1))</f>
        <v>0.9</v>
      </c>
      <c r="CM30" s="106" t="n">
        <f aca="false">IF('Indicator Data'!X30="No data","x",ROUND(IF(LOG('Indicator Data'!X30)&gt;CM$3,10,IF(LOG('Indicator Data'!X30)&lt;CM$4,0,10-(CM$3-LOG('Indicator Data'!X30))/(CM$3-CM$4)*10)),1))</f>
        <v>6</v>
      </c>
      <c r="CN30" s="106" t="n">
        <f aca="false">IF('Indicator Data'!Y30="No data","x",ROUND(IF('Indicator Data'!Y30&gt;CN$3,10,IF('Indicator Data'!Y30&lt;CN$4,0,10-(CN$3-'Indicator Data'!Y30)/(CN$3-CN$4)*10)),1))</f>
        <v>0</v>
      </c>
      <c r="CO30" s="106" t="n">
        <f aca="false">IF('Indicator Data'!Z30="No data","x",ROUND(IF('Indicator Data'!Z30&gt;CO$3,10,IF('Indicator Data'!Z30&lt;CO$4,0,10-(CO$3-'Indicator Data'!Z30)/(CO$3-CO$4)*10)),1))</f>
        <v>7.6</v>
      </c>
      <c r="CP30" s="106" t="n">
        <f aca="false">IF('Indicator Data'!AA30="No data","x",ROUND(IF('Indicator Data'!AA30&gt;CP$3,10,IF('Indicator Data'!AA30&lt;CP$4,0,10-(CP$3-'Indicator Data'!AA30)/(CP$3-CP$4)*10)),1))</f>
        <v>0.8</v>
      </c>
      <c r="CQ30" s="102" t="n">
        <f aca="false">ROUND(AVERAGE(CM30:CP30),1)</f>
        <v>3.6</v>
      </c>
      <c r="CR30" s="104" t="n">
        <f aca="false">ROUND(AVERAGE(CL30,CQ30,CQ30),1)</f>
        <v>2.7</v>
      </c>
      <c r="CS30" s="106" t="str">
        <f aca="false">IF('Indicator Data'!AF30="No data","x",ROUND(IF('Indicator Data'!AF30&gt;CS$3,10,IF('Indicator Data'!AF30&lt;CS$4,0,10-(CS$3-'Indicator Data'!AF30)/(CS$3-CS$4)*10)),1))</f>
        <v>x</v>
      </c>
      <c r="CT30" s="106" t="n">
        <f aca="false">IF('Indicator Data'!AG30="No data","x",ROUND(IF('Indicator Data'!AG30&gt;CT$3,10,IF('Indicator Data'!AG30&lt;CT$4,0,10-(CT$3-'Indicator Data'!AG30)/(CT$3-CT$4)*10)),1))</f>
        <v>0</v>
      </c>
      <c r="CU30" s="102" t="n">
        <f aca="false">ROUND(AVERAGE(CM30,CN30,CO30,CP30,CS30,CT30),1)</f>
        <v>2.9</v>
      </c>
      <c r="CV30" s="106" t="n">
        <f aca="false">IF('Indicator Data'!AB30="No data","x",ROUND(IF('Indicator Data'!AB30&gt;CV$3,10,IF('Indicator Data'!AB30&lt;CV$4,0,10-(CV$3-'Indicator Data'!AB30)/(CV$3-CV$4)*10)),1))</f>
        <v>0</v>
      </c>
      <c r="CW30" s="102" t="n">
        <f aca="false">IF(AND(CJ30="x",CI30="x",CK30="x"),"x",ROUND(AVERAGE(CI30:CK30,CV30),1))</f>
        <v>0.6</v>
      </c>
      <c r="CX30" s="103" t="n">
        <f aca="false">IF('Indicator Data'!AD30="No data","x",'Indicator Data'!AD30/'Indicator Data'!$BZ30)</f>
        <v>0.000403580231539454</v>
      </c>
      <c r="CY30" s="106" t="n">
        <f aca="false">IF(CX30="x","x",ROUND(IF(CX30&gt;CY$3,0,IF(CX30&lt;CY$4,10,(CY$3-CX30)/(CY$3-CY$4)*10)),1))</f>
        <v>6</v>
      </c>
      <c r="CZ30" s="106" t="n">
        <f aca="false">IF('Indicator Data'!AE30="No data","x",ROUND(IF('Indicator Data'!AE30&gt;CZ$3,0,IF('Indicator Data'!AE30&lt;CZ$4,10,(CZ$3-'Indicator Data'!AE30)/(CZ$3-CZ$4)*10)),1))</f>
        <v>2</v>
      </c>
      <c r="DA30" s="102" t="n">
        <f aca="false">IF(AND(CY30="x",CZ30="x"),"x",ROUND(AVERAGE(CY30:CZ30),1))</f>
        <v>4</v>
      </c>
      <c r="DB30" s="104" t="n">
        <f aca="false">ROUND(AVERAGE(CW30,DA30,CU30),1)</f>
        <v>2.5</v>
      </c>
      <c r="DC30" s="105" t="n">
        <f aca="false">IF(BL30="x",ROUND((10-GEOMEAN(((10-DB30)/10*9+1),((10-CH30)/10*9+1),((10-CR30)/10*9+1)))/9*10,1),ROUND((10-GEOMEAN(((10-BL30)/10*9+1),((10-DB30)/10*9+1),((10-CH30)/10*9+1),((10-CR30)/10*9+1)))/9*10,1))</f>
        <v>4.8</v>
      </c>
      <c r="DD30" s="108" t="n">
        <f aca="false">IF(ROUND(IF(AP30="x",(10-GEOMEAN(((10-AO30)/10*9+1),((10-DC30)/10*9+1),((10-AU30)/10*9+1),((10-AQ30)/10*9+1),((10-AR30)/10*9+1)))/9*10,(10-GEOMEAN(((10-AO30)/10*9+1),((10-DC30)/10*9+1),((10-AP30)/10*9+1),((10-AQ30)/10*9+1),((10-AR30)/10*9+1),((10-AU30)/10*9+1)))/9*10),1)=0,0.1,ROUND(IF(AP30="x",(10-GEOMEAN(((10-AO30)/10*9+1),((10-DC30)/10*9+1),((10-AU30)/10*9+1),((10-AQ30)/10*9+1),((10-AR30)/10*9+1)))/9*10,(10-GEOMEAN(((10-AO30)/10*9+1),((10-DC30)/10*9+1),((10-AP30)/10*9+1),((10-AQ30)/10*9+1),((10-AR30)/10*9+1),((10-AU30)/10*9+1)))/9*10),1))</f>
        <v>3.6</v>
      </c>
      <c r="DE30" s="105" t="n">
        <f aca="false">ROUND(IF('Indicator Data'!AH30=0,0,IF('Indicator Data'!AH30&gt;DE$3,10,IF('Indicator Data'!AH30&lt;DE$4,0,10-(DE$3-'Indicator Data'!AH30)/(DE$3-DE$4)*10))),1)</f>
        <v>0.1</v>
      </c>
      <c r="DF30" s="102" t="n">
        <f aca="false">'Indicator Data'!AI30</f>
        <v>0</v>
      </c>
      <c r="DG30" s="102" t="n">
        <f aca="false">'Indicator Data'!AJ30</f>
        <v>0</v>
      </c>
      <c r="DH30" s="105" t="n">
        <f aca="false">ROUND(IF(DF30=5,10,IF(DG30=5,9,IF(DF30=4,8,IF(DG30=4,7,0)))),1)</f>
        <v>0</v>
      </c>
      <c r="DI30" s="108" t="n">
        <f aca="false">ROUND(IF(DH30&gt;5,DH30,DE30/10*7),1)</f>
        <v>0.1</v>
      </c>
      <c r="DJ30" s="76"/>
      <c r="DK30" s="109"/>
    </row>
    <row r="31" customFormat="false" ht="14.5" hidden="false" customHeight="false" outlineLevel="0" collapsed="false">
      <c r="A31" s="98" t="str">
        <f aca="false">'Indicator Data'!A31</f>
        <v>Burkina Faso</v>
      </c>
      <c r="B31" s="99" t="str">
        <f aca="false">'Indicator Data'!B31</f>
        <v>BFA</v>
      </c>
      <c r="C31" s="100" t="n">
        <f aca="false">ROUND(IF('Indicator Data'!C31=0,0.1,IF(LOG('Indicator Data'!C31)&gt;C$3,10,IF(LOG('Indicator Data'!C31)&lt;C$4,0,10-(C$3-LOG('Indicator Data'!C31))/(C$3-C$4)*10))),1)</f>
        <v>0.1</v>
      </c>
      <c r="D31" s="101" t="n">
        <f aca="false">ROUND(IF('Indicator Data'!D31=0,0.1,IF(LOG('Indicator Data'!D31)&gt;D$3,10,IF(LOG('Indicator Data'!D31)&lt;D$4,0,10-(D$3-LOG('Indicator Data'!D31))/(D$3-D$4)*10))),1)</f>
        <v>0.1</v>
      </c>
      <c r="E31" s="102" t="n">
        <f aca="false">ROUND((10-GEOMEAN(((10-C31)/10*9+1),((10-D31)/10*9+1)))/9*10,1)</f>
        <v>0.1</v>
      </c>
      <c r="F31" s="102" t="n">
        <f aca="false">IF('Indicator Data'!E31="No data",0.1,(ROUND(IF('Indicator Data'!E31=0,0,IF(LOG('Indicator Data'!E31)&gt;F$3,10,IF(LOG('Indicator Data'!E31)&lt;F$4,0,10-(F$3-LOG('Indicator Data'!E31))/(F$3-F$4)*10))),1)))</f>
        <v>6.6</v>
      </c>
      <c r="G31" s="102" t="n">
        <f aca="false">ROUND(IF('Indicator Data'!F31=0,0,IF(LOG('Indicator Data'!F31)&gt;G$3,10,IF(LOG('Indicator Data'!F31)&lt;G$4,0,10-(G$3-LOG('Indicator Data'!F31))/(G$3-G$4)*10))),1)</f>
        <v>0</v>
      </c>
      <c r="H31" s="101" t="n">
        <f aca="false">ROUND(IF('Indicator Data'!G31=0,0,IF(LOG('Indicator Data'!G31)&gt;H$3,10,IF(LOG('Indicator Data'!G31)&lt;H$4,0,10-(H$3-LOG('Indicator Data'!G31))/(H$3-H$4)*10))),1)</f>
        <v>0</v>
      </c>
      <c r="I31" s="101" t="n">
        <f aca="false">ROUND(IF('Indicator Data'!H31=0,0,IF(LOG('Indicator Data'!H31)&gt;I$3,10,IF(LOG('Indicator Data'!H31)&lt;I$4,0,10-(I$3-LOG('Indicator Data'!H31))/(I$3-I$4)*10))),1)</f>
        <v>0</v>
      </c>
      <c r="J31" s="101" t="n">
        <f aca="false">ROUND((10-GEOMEAN(((10-H31)/10*9+1),((10-I31)/10*9+1)))/9*10,1)</f>
        <v>0</v>
      </c>
      <c r="K31" s="101" t="n">
        <f aca="false">ROUND(IF('Indicator Data'!I31=0,0,IF(LOG('Indicator Data'!I31)&gt;K$3,10,IF(LOG('Indicator Data'!I31)&lt;K$4,0,10-(K$3-LOG('Indicator Data'!I31))/(K$3-K$4)*10))),1)</f>
        <v>0</v>
      </c>
      <c r="L31" s="102" t="n">
        <f aca="false">ROUND((10-GEOMEAN(((10-J31)/10*9+1),((10-K31)/10*9+1)))/9*10,1)</f>
        <v>0</v>
      </c>
      <c r="M31" s="102" t="n">
        <f aca="false">ROUND(IF('Indicator Data'!J31=0,0,IF(LOG('Indicator Data'!J31)&gt;M$3,10,IF(LOG('Indicator Data'!J31)&lt;M$4,0,10-(M$3-LOG('Indicator Data'!J31))/(M$3-M$4)*10))),1)</f>
        <v>10</v>
      </c>
      <c r="N31" s="103" t="n">
        <f aca="false">'Indicator Data'!C31/'Indicator Data'!$CA31</f>
        <v>0</v>
      </c>
      <c r="O31" s="103" t="n">
        <f aca="false">'Indicator Data'!D31/'Indicator Data'!$CA31</f>
        <v>0</v>
      </c>
      <c r="P31" s="103" t="n">
        <f aca="false">IF(F31=0.1,"x",'Indicator Data'!E31/'Indicator Data'!$CA31)</f>
        <v>0.00250991274929622</v>
      </c>
      <c r="Q31" s="103" t="n">
        <f aca="false">'Indicator Data'!F31/'Indicator Data'!$CA31</f>
        <v>0</v>
      </c>
      <c r="R31" s="103" t="n">
        <f aca="false">'Indicator Data'!G31/'Indicator Data'!$CA31</f>
        <v>0</v>
      </c>
      <c r="S31" s="103" t="n">
        <f aca="false">'Indicator Data'!H31/'Indicator Data'!$CA31</f>
        <v>0</v>
      </c>
      <c r="T31" s="103" t="n">
        <f aca="false">'Indicator Data'!I31/'Indicator Data'!$CA31</f>
        <v>0</v>
      </c>
      <c r="U31" s="103" t="n">
        <f aca="false">'Indicator Data'!J31/'Indicator Data'!$CA31</f>
        <v>0.0199867642282161</v>
      </c>
      <c r="V31" s="101" t="n">
        <f aca="false">ROUND(IF(N31&gt;V$3,10,IF(N31&lt;V$4,0,10-(V$3-N31)/(V$3-V$4)*10)),1)</f>
        <v>0</v>
      </c>
      <c r="W31" s="101" t="n">
        <f aca="false">ROUND(IF(O31&gt;W$3,10,IF(O31&lt;W$4,0,10-(W$3-O31)/(W$3-W$4)*10)),1)</f>
        <v>0</v>
      </c>
      <c r="X31" s="102" t="n">
        <f aca="false">ROUND(((10-GEOMEAN(((10-V31)/10*9+1),((10-W31)/10*9+1)))/9*10),1)</f>
        <v>0</v>
      </c>
      <c r="Y31" s="102" t="n">
        <f aca="false">IF(P31="x",0.1,ROUND(IF(P31&gt;Y$3,10,IF(P31&lt;Y$4,0,10-(Y$3-P31)/(Y$3-Y$4)*10)),1))</f>
        <v>1.7</v>
      </c>
      <c r="Z31" s="102" t="n">
        <f aca="false">ROUND(IF(Q31=0,0,IF(LOG(Q31)&gt;Z$3,10,IF(LOG(Q31)&lt;=Z$4,0,10-(Z$3-LOG(Q31))/(Z$3-Z$4)*10))),1)</f>
        <v>0</v>
      </c>
      <c r="AA31" s="101" t="n">
        <f aca="false">ROUND(IF(R31&gt;AA$3,10,IF(R31&lt;AA$4,0,10-(AA$3-R31)/(AA$3-AA$4)*10)),1)</f>
        <v>0</v>
      </c>
      <c r="AB31" s="101" t="n">
        <f aca="false">ROUND(IF(S31&gt;AB$3,10,IF(S31&lt;AB$4,0,10-(AB$3-S31)/(AB$3-AB$4)*10)),1)</f>
        <v>0</v>
      </c>
      <c r="AC31" s="101" t="n">
        <f aca="false">ROUND(((10-GEOMEAN(((10-AA31)/10*9+1),((10-AB31)/10*9+1)))/9*10),1)</f>
        <v>0</v>
      </c>
      <c r="AD31" s="101" t="n">
        <f aca="false">ROUND(IF(T31=0,0,IF(T31&gt;AD$3,10,IF(T31&lt;=AD$4,0,10-(AD$3-T31)/(AD$3-AD$4)*10))),1)</f>
        <v>0</v>
      </c>
      <c r="AE31" s="102" t="n">
        <f aca="false">ROUND((10-GEOMEAN(((10-AC31)/10*9+1),((10-AD31)/10*9+1)))/9*10,1)</f>
        <v>0</v>
      </c>
      <c r="AF31" s="102" t="n">
        <f aca="false">ROUND(IF(U31&gt;AF$3,10,IF(U31&lt;AF$4,0,10-(AF$3-U31)/(AF$3-AF$4)*10)),1)</f>
        <v>6.7</v>
      </c>
      <c r="AG31" s="101" t="n">
        <f aca="false">ROUND(IF('Indicator Data'!K31=0,0,IF('Indicator Data'!K31&gt;AG$3,10,IF('Indicator Data'!K31&lt;AG$4,0,10-(AG$3-'Indicator Data'!K31)/(AG$3-AG$4)*10))),1)</f>
        <v>7.6</v>
      </c>
      <c r="AH31" s="104" t="n">
        <f aca="false">ROUND(AVERAGE(C31,V31),1)</f>
        <v>0.1</v>
      </c>
      <c r="AI31" s="104" t="n">
        <f aca="false">ROUND(AVERAGE(D31,W31),1)</f>
        <v>0.1</v>
      </c>
      <c r="AJ31" s="102" t="n">
        <f aca="false">ROUND(AVERAGE(AA31,H31),1)</f>
        <v>0</v>
      </c>
      <c r="AK31" s="102" t="n">
        <f aca="false">ROUND(AVERAGE(AB31,I31),1)</f>
        <v>0</v>
      </c>
      <c r="AL31" s="104" t="n">
        <f aca="false">ROUND((10-GEOMEAN(((10-AJ31)/10*9+1),((10-AK31)/10*9+1)))/9*10,1)</f>
        <v>0</v>
      </c>
      <c r="AM31" s="104" t="n">
        <f aca="false">ROUND(AVERAGE(AD31,K31),1)</f>
        <v>0</v>
      </c>
      <c r="AN31" s="102" t="n">
        <f aca="false">ROUND((10-GEOMEAN(((10-M31)/10*9+1),((10-AF31)/10*9+1)))/9*10,1)</f>
        <v>8.9</v>
      </c>
      <c r="AO31" s="105" t="n">
        <f aca="false">ROUND((10-GEOMEAN(((10-E31)/10*9+1),((10-X31)/10*9+1)))/9*10,1)</f>
        <v>0.1</v>
      </c>
      <c r="AP31" s="105" t="n">
        <f aca="false">IF(AND(Y31="x",F31="x"),"x",ROUND((10-GEOMEAN(((10-F31)/10*9+1),((10-Y31)/10*9+1)))/9*10,1))</f>
        <v>4.6</v>
      </c>
      <c r="AQ31" s="105" t="n">
        <f aca="false">ROUND((10-GEOMEAN(((10-G31)/10*9+1),((10-Z31)/10*9+1)))/9*10,1)</f>
        <v>0</v>
      </c>
      <c r="AR31" s="105" t="n">
        <f aca="false">ROUND((10-GEOMEAN(((10-L31)/10*9+1),((10-AE31)/10*9+1)))/9*10,1)</f>
        <v>0</v>
      </c>
      <c r="AS31" s="104" t="n">
        <f aca="false">ROUND(AVERAGE(AG31,AN31),1)</f>
        <v>8.3</v>
      </c>
      <c r="AT31" s="104" t="n">
        <f aca="false">IF('Indicator Data'!L31="No data","x",IF('Indicator Data'!CB31&lt;1000,"x",ROUND((IF('Indicator Data'!L31&gt;AT$3,10,IF('Indicator Data'!L31&lt;AT$4,0,10-(AT$3-'Indicator Data'!L31)/(AT$3-AT$4)*10))),1)))</f>
        <v>2.9</v>
      </c>
      <c r="AU31" s="105" t="n">
        <f aca="false">ROUND(AVERAGE(AS31,AT31),1)</f>
        <v>5.6</v>
      </c>
      <c r="AV31" s="106" t="n">
        <f aca="false">IF('Indicator Data'!M31="No data","x",ROUND(IF('Indicator Data'!M31=0,0,IF(LOG('Indicator Data'!M31)&gt;AV$3,10,IF(LOG('Indicator Data'!M31)&lt;AV$4,0,10-(AV$3-LOG('Indicator Data'!M31))/(AV$3-AV$4)*10))),1))</f>
        <v>8.5</v>
      </c>
      <c r="AW31" s="103" t="n">
        <f aca="false">IF(AV31="x","x",'Indicator Data'!M31/'Indicator Data'!$CA31)</f>
        <v>0.482394768208946</v>
      </c>
      <c r="AX31" s="106" t="n">
        <f aca="false">IF(AV31="x","x",ROUND(IF(AW31&gt;AX$3,10,IF(AW31&lt;AX$4,0,10-(AX$3-AW31)/(AX$3-AX$4)*10)),1))</f>
        <v>5.4</v>
      </c>
      <c r="AY31" s="102" t="n">
        <f aca="false">IF(AND(AV31="x",AX31="x"),"x",ROUND((10-GEOMEAN(((10-AV31)/10*9+1),((10-AX31)/10*9+1)))/9*10,1))</f>
        <v>7.2</v>
      </c>
      <c r="AZ31" s="106" t="n">
        <f aca="false">IF('Indicator Data'!N31="No data","x",ROUND(IF('Indicator Data'!N31=0,0,IF(LOG('Indicator Data'!N31)&gt;AZ$3,10,IF(LOG('Indicator Data'!N31)&lt;AZ$4,0,10-(AZ$3-LOG('Indicator Data'!N31))/(AZ$3-AZ$4)*10))),1))</f>
        <v>0</v>
      </c>
      <c r="BA31" s="103" t="n">
        <f aca="false">IF(AZ31="x","x",'Indicator Data'!N31/'Indicator Data'!$CA31)</f>
        <v>0</v>
      </c>
      <c r="BB31" s="106" t="n">
        <f aca="false">IF(AZ31="x","x",ROUND(IF(BA31&gt;BB$3,10,IF(BA31&lt;BB$4,0,10-(BB$3-BA31)/(BB$3-BB$4)*10)),1))</f>
        <v>0</v>
      </c>
      <c r="BC31" s="102" t="n">
        <f aca="false">IF(AND(AZ31="x",BB31="x"),"x",ROUND((10-GEOMEAN(((10-AZ31)/10*9+1),((10-BB31)/10*9+1)))/9*10,1))</f>
        <v>0</v>
      </c>
      <c r="BD31" s="106" t="n">
        <f aca="false">IF('Indicator Data'!O31="No data","x",ROUND(IF('Indicator Data'!O31=0,0,IF(LOG('Indicator Data'!O31)&gt;BD$3,10,IF(LOG('Indicator Data'!O31)&lt;BD$4,0,10-(BD$3-LOG('Indicator Data'!O31))/(BD$3-BD$4)*10))),1))</f>
        <v>8.1</v>
      </c>
      <c r="BE31" s="103" t="n">
        <f aca="false">IF(BD31="x","x",'Indicator Data'!O31/'Indicator Data'!$CA31)</f>
        <v>0.037721755979558</v>
      </c>
      <c r="BF31" s="106" t="n">
        <f aca="false">IF(BD31="x","x",ROUND(IF(BE31&gt;BF$3,10,IF(BE31&lt;BF$4,0,10-(BF$3-BE31)/(BF$3-BF$4)*10)),1))</f>
        <v>3.8</v>
      </c>
      <c r="BG31" s="102" t="n">
        <f aca="false">IF(AND(BD31="x",BF31="x"),"x",ROUND((10-GEOMEAN(((10-BD31)/10*9+1),((10-BF31)/10*9+1)))/9*10,1))</f>
        <v>6.4</v>
      </c>
      <c r="BH31" s="106" t="n">
        <f aca="false">IF('Indicator Data'!P31="No data","x",ROUND(IF('Indicator Data'!P31=0,0,IF(LOG('Indicator Data'!P31)&gt;BH$3,10,IF(LOG('Indicator Data'!P31)&lt;BH$4,0,10-(BH$3-LOG('Indicator Data'!P31))/(BH$3-BH$4)*10))),1))</f>
        <v>0</v>
      </c>
      <c r="BI31" s="103" t="n">
        <f aca="false">IF(BH31="x","x",'Indicator Data'!P31/'Indicator Data'!$CA31)</f>
        <v>0</v>
      </c>
      <c r="BJ31" s="106" t="n">
        <f aca="false">IF(BH31="x","x",ROUND(IF(BI31&gt;BJ$3,10,IF(BI31&lt;BJ$4,0,10-(BJ$3-BI31)/(BJ$3-BJ$4)*10)),1))</f>
        <v>0</v>
      </c>
      <c r="BK31" s="102" t="n">
        <f aca="false">IF(AND(BH31="x",BJ31="x"),"x",ROUND((10-GEOMEAN(((10-BH31)/10*9+1),((10-BJ31)/10*9+1)))/9*10,1))</f>
        <v>0</v>
      </c>
      <c r="BL31" s="104" t="n">
        <f aca="false">IF(AND(BC31="x",BG31="x",BK31="x",AY31="x"),"x",IF(AND(BC31="x",BG31="x",BK31="x"),AY31,ROUND((10-GEOMEAN(((10-AY31)/10*9+1),((10-BC31)/10*9+1),((10-BG31)/10*9+1),((10-BK31)/10*9+1)))/9*10,1)))</f>
        <v>4.2</v>
      </c>
      <c r="BM31" s="106" t="n">
        <f aca="false">ROUND(IF('Indicator Data'!Q31=0,0,IF(LOG('Indicator Data'!Q31)&gt;BM$3,10,IF(LOG('Indicator Data'!Q31)&lt;BM$4,0,10-(BM$3-LOG('Indicator Data'!Q31))/(BM$3-BM$4)*10))),1)</f>
        <v>7.1</v>
      </c>
      <c r="BN31" s="107" t="n">
        <f aca="false">'Indicator Data'!R31</f>
        <v>0.0382470041513443</v>
      </c>
      <c r="BO31" s="106" t="n">
        <f aca="false">ROUND(IF(BN31&gt;BO$3,10,IF(BN31&lt;BO$4,0,10-(BO$3-BN31)/(BO$3-BO$4)*10)),1)</f>
        <v>0.4</v>
      </c>
      <c r="BP31" s="106" t="n">
        <f aca="false">ROUND((10-GEOMEAN(((10-BO31)/10*9+1),((10-BM31)/10*9+1)))/9*10,1)</f>
        <v>4.6</v>
      </c>
      <c r="BQ31" s="106" t="n">
        <f aca="false">ROUND(IF('Indicator Data'!S31=0,0,IF(LOG('Indicator Data'!S31)&gt;BQ$3,10,IF(LOG('Indicator Data'!S31)&lt;BQ$4,0,10-(BQ$3-LOG('Indicator Data'!S31))/(BQ$3-BQ$4)*10))),1)</f>
        <v>9.1</v>
      </c>
      <c r="BR31" s="107" t="n">
        <f aca="false">'Indicator Data'!T31</f>
        <v>1</v>
      </c>
      <c r="BS31" s="106" t="n">
        <f aca="false">ROUND(IF(BR31&gt;BS$3,10,IF(BR31&lt;BS$4,0,10-(BS$3-BR31)/(BS$3-BS$4)*10)),1)</f>
        <v>10</v>
      </c>
      <c r="BT31" s="106" t="n">
        <f aca="false">ROUND((10-GEOMEAN(((10-BS31)/10*9+1),((10-BQ31)/10*9+1)))/9*10,1)</f>
        <v>9.6</v>
      </c>
      <c r="BU31" s="102" t="n">
        <f aca="false">ROUND((10-GEOMEAN(((10-BT31)/10*9+1),((10-BP31)/10*9+1)))/9*10,1)</f>
        <v>8</v>
      </c>
      <c r="BV31" s="106" t="n">
        <f aca="false">ROUND(IF('Indicator Data'!U31=0,0,IF(LOG('Indicator Data'!U31)&gt;BV$3,10,IF(LOG('Indicator Data'!U31)&lt;BV$4,0,10-(BV$3-LOG('Indicator Data'!U31))/(BV$3-BV$4)*10))),1)</f>
        <v>7.9</v>
      </c>
      <c r="BW31" s="103" t="n">
        <f aca="false">'Indicator Data'!U31/'Indicator Data'!$CA31</f>
        <v>0.198684407624433</v>
      </c>
      <c r="BX31" s="106" t="n">
        <f aca="false">ROUND(IF(BW31&gt;BX$3,10,IF(BW31&lt;BX$4,0,10-(BX$3-BW31)/(BX$3-BX$4)*10)),1)</f>
        <v>2.2</v>
      </c>
      <c r="BY31" s="102" t="n">
        <f aca="false">ROUND((10-GEOMEAN(((10-BV31)/10*9+1),((10-BX31)/10*9+1)))/9*10,1)</f>
        <v>5.8</v>
      </c>
      <c r="BZ31" s="106" t="n">
        <f aca="false">ROUND(IF('Indicator Data'!V31=0,0,IF(LOG('Indicator Data'!V31)&gt;BZ$3,10,IF(LOG('Indicator Data'!V31)&lt;BZ$4,0,10-(BZ$3-LOG('Indicator Data'!V31))/(BZ$3-BZ$4)*10))),1)</f>
        <v>8.9</v>
      </c>
      <c r="CA31" s="103" t="n">
        <f aca="false">IF('Indicator Data'!V31/'Indicator Data'!$CA31&gt;1,1,'Indicator Data'!V31/'Indicator Data'!$CA31)</f>
        <v>0.996455599407283</v>
      </c>
      <c r="CB31" s="106" t="n">
        <f aca="false">ROUND(IF(CA31&gt;CB$3,10,IF(CA31&lt;CB$4,0,10-(CB$3-CA31)/(CB$3-CB$4)*10)),1)</f>
        <v>10</v>
      </c>
      <c r="CC31" s="102" t="n">
        <f aca="false">ROUND((10-GEOMEAN(((10-BZ31)/10*9+1),((10-CB31)/10*9+1)))/9*10,1)</f>
        <v>9.5</v>
      </c>
      <c r="CD31" s="106" t="n">
        <f aca="false">ROUND(IF('Indicator Data'!W31=0,0,IF(LOG('Indicator Data'!W31)&gt;CD$3,10,IF(LOG('Indicator Data'!W31)&lt;CD$4,0,10-(CD$3-LOG('Indicator Data'!W31))/(CD$3-CD$4)*10))),1)</f>
        <v>8.9</v>
      </c>
      <c r="CE31" s="103" t="n">
        <f aca="false">'Indicator Data'!W31/'Indicator Data'!$CA31</f>
        <v>0.962845304692553</v>
      </c>
      <c r="CF31" s="106" t="n">
        <f aca="false">ROUND(IF(CE31&gt;CF$3,10,IF(CE31&lt;CF$4,0,10-(CF$3-CE31)/(CF$3-CF$4)*10)),1)</f>
        <v>9.6</v>
      </c>
      <c r="CG31" s="102" t="n">
        <f aca="false">ROUND((10-GEOMEAN(((10-CD31)/10*9+1),((10-CF31)/10*9+1)))/9*10,1)</f>
        <v>9.3</v>
      </c>
      <c r="CH31" s="104" t="n">
        <f aca="false">ROUND((10-GEOMEAN(((10-CC31)/10*9+1),((10-BU31)/10*9+1),((10-BY31)/10*9+1),((10-CG31)/10*9+1)))/9*10,1)</f>
        <v>8.5</v>
      </c>
      <c r="CI31" s="106" t="n">
        <f aca="false">IF('Indicator Data'!BQ31="No data","x",ROUND(IF('Indicator Data'!BQ31&gt;CI$3,0,IF('Indicator Data'!BQ31&lt;CI$4,10,(CI$3-'Indicator Data'!BQ31)/(CI$3-CI$4)*10)),1))</f>
        <v>8.7</v>
      </c>
      <c r="CJ31" s="106" t="n">
        <f aca="false">IF('Indicator Data'!BR31="No data","x",ROUND(IF('Indicator Data'!BR31&gt;CJ$3,0,IF('Indicator Data'!BR31&lt;CJ$4,10,(CJ$3-'Indicator Data'!BR31)/(CJ$3-CJ$4)*10)),1))</f>
        <v>8.8</v>
      </c>
      <c r="CK31" s="106" t="n">
        <f aca="false">IF('Indicator Data'!AC31="No data","x",ROUND(IF('Indicator Data'!AC31&gt;CK$3,0,IF('Indicator Data'!AC31&lt;CK$4,10,(CK$3-'Indicator Data'!AC31)/(CK$3-CK$4)*10)),1))</f>
        <v>9.1</v>
      </c>
      <c r="CL31" s="102" t="n">
        <f aca="false">IF(AND(CJ31="x",CI31="x",CK31="x"),"x",ROUND(AVERAGE(CI31:CK31),1))</f>
        <v>8.9</v>
      </c>
      <c r="CM31" s="106" t="n">
        <f aca="false">IF('Indicator Data'!X31="No data","x",ROUND(IF(LOG('Indicator Data'!X31)&gt;CM$3,10,IF(LOG('Indicator Data'!X31)&lt;CM$4,0,10-(CM$3-LOG('Indicator Data'!X31))/(CM$3-CM$4)*10)),1))</f>
        <v>6.3</v>
      </c>
      <c r="CN31" s="106" t="n">
        <f aca="false">IF('Indicator Data'!Y31="No data","x",ROUND(IF('Indicator Data'!Y31&gt;CN$3,10,IF('Indicator Data'!Y31&lt;CN$4,0,10-(CN$3-'Indicator Data'!Y31)/(CN$3-CN$4)*10)),1))</f>
        <v>9.7</v>
      </c>
      <c r="CO31" s="106" t="n">
        <f aca="false">IF('Indicator Data'!Z31="No data","x",ROUND(IF('Indicator Data'!Z31&gt;CO$3,10,IF('Indicator Data'!Z31&lt;CO$4,0,10-(CO$3-'Indicator Data'!Z31)/(CO$3-CO$4)*10)),1))</f>
        <v>3.1</v>
      </c>
      <c r="CP31" s="106" t="n">
        <f aca="false">IF('Indicator Data'!AA31="No data","x",ROUND(IF('Indicator Data'!AA31&gt;CP$3,10,IF('Indicator Data'!AA31&lt;CP$4,0,10-(CP$3-'Indicator Data'!AA31)/(CP$3-CP$4)*10)),1))</f>
        <v>9.8</v>
      </c>
      <c r="CQ31" s="102" t="n">
        <f aca="false">ROUND(AVERAGE(CM31:CP31),1)</f>
        <v>7.2</v>
      </c>
      <c r="CR31" s="104" t="n">
        <f aca="false">ROUND(AVERAGE(CL31,CQ31,CQ31),1)</f>
        <v>7.8</v>
      </c>
      <c r="CS31" s="106" t="n">
        <f aca="false">IF('Indicator Data'!AF31="No data","x",ROUND(IF('Indicator Data'!AF31&gt;CS$3,10,IF('Indicator Data'!AF31&lt;CS$4,0,10-(CS$3-'Indicator Data'!AF31)/(CS$3-CS$4)*10)),1))</f>
        <v>6.3</v>
      </c>
      <c r="CT31" s="106" t="n">
        <f aca="false">IF('Indicator Data'!AG31="No data","x",ROUND(IF('Indicator Data'!AG31&gt;CT$3,10,IF('Indicator Data'!AG31&lt;CT$4,0,10-(CT$3-'Indicator Data'!AG31)/(CT$3-CT$4)*10)),1))</f>
        <v>7.7</v>
      </c>
      <c r="CU31" s="102" t="n">
        <f aca="false">ROUND(AVERAGE(CM31,CN31,CO31,CP31,CS31,CT31),1)</f>
        <v>7.2</v>
      </c>
      <c r="CV31" s="106" t="n">
        <f aca="false">IF('Indicator Data'!AB31="No data","x",ROUND(IF('Indicator Data'!AB31&gt;CV$3,10,IF('Indicator Data'!AB31&lt;CV$4,0,10-(CV$3-'Indicator Data'!AB31)/(CV$3-CV$4)*10)),1))</f>
        <v>10</v>
      </c>
      <c r="CW31" s="102" t="n">
        <f aca="false">IF(AND(CJ31="x",CI31="x",CK31="x"),"x",ROUND(AVERAGE(CI31:CK31,CV31),1))</f>
        <v>9.2</v>
      </c>
      <c r="CX31" s="103" t="n">
        <f aca="false">IF('Indicator Data'!AD31="No data","x",'Indicator Data'!AD31/'Indicator Data'!$BZ31)</f>
        <v>8.28933620335009E-005</v>
      </c>
      <c r="CY31" s="106" t="n">
        <f aca="false">IF(CX31="x","x",ROUND(IF(CX31&gt;CY$3,0,IF(CX31&lt;CY$4,10,(CY$3-CX31)/(CY$3-CY$4)*10)),1))</f>
        <v>9.2</v>
      </c>
      <c r="CZ31" s="106" t="n">
        <f aca="false">IF('Indicator Data'!AE31="No data","x",ROUND(IF('Indicator Data'!AE31&gt;CZ$3,0,IF('Indicator Data'!AE31&lt;CZ$4,10,(CZ$3-'Indicator Data'!AE31)/(CZ$3-CZ$4)*10)),1))</f>
        <v>4</v>
      </c>
      <c r="DA31" s="102" t="n">
        <f aca="false">IF(AND(CY31="x",CZ31="x"),"x",ROUND(AVERAGE(CY31:CZ31),1))</f>
        <v>6.6</v>
      </c>
      <c r="DB31" s="104" t="n">
        <f aca="false">ROUND(AVERAGE(CW31,DA31,CU31),1)</f>
        <v>7.7</v>
      </c>
      <c r="DC31" s="105" t="n">
        <f aca="false">IF(BL31="x",ROUND((10-GEOMEAN(((10-DB31)/10*9+1),((10-CH31)/10*9+1),((10-CR31)/10*9+1)))/9*10,1),ROUND((10-GEOMEAN(((10-BL31)/10*9+1),((10-DB31)/10*9+1),((10-CH31)/10*9+1),((10-CR31)/10*9+1)))/9*10,1))</f>
        <v>7.3</v>
      </c>
      <c r="DD31" s="108" t="n">
        <f aca="false">IF(ROUND(IF(AP31="x",(10-GEOMEAN(((10-AO31)/10*9+1),((10-DC31)/10*9+1),((10-AU31)/10*9+1),((10-AQ31)/10*9+1),((10-AR31)/10*9+1)))/9*10,(10-GEOMEAN(((10-AO31)/10*9+1),((10-DC31)/10*9+1),((10-AP31)/10*9+1),((10-AQ31)/10*9+1),((10-AR31)/10*9+1),((10-AU31)/10*9+1)))/9*10),1)=0,0.1,ROUND(IF(AP31="x",(10-GEOMEAN(((10-AO31)/10*9+1),((10-DC31)/10*9+1),((10-AU31)/10*9+1),((10-AQ31)/10*9+1),((10-AR31)/10*9+1)))/9*10,(10-GEOMEAN(((10-AO31)/10*9+1),((10-DC31)/10*9+1),((10-AP31)/10*9+1),((10-AQ31)/10*9+1),((10-AR31)/10*9+1),((10-AU31)/10*9+1)))/9*10),1))</f>
        <v>3.6</v>
      </c>
      <c r="DE31" s="105" t="n">
        <f aca="false">ROUND(IF('Indicator Data'!AH31=0,0,IF('Indicator Data'!AH31&gt;DE$3,10,IF('Indicator Data'!AH31&lt;DE$4,0,10-(DE$3-'Indicator Data'!AH31)/(DE$3-DE$4)*10))),1)</f>
        <v>8.7</v>
      </c>
      <c r="DF31" s="102" t="n">
        <f aca="false">'Indicator Data'!AI31</f>
        <v>0</v>
      </c>
      <c r="DG31" s="102" t="n">
        <f aca="false">'Indicator Data'!AJ31</f>
        <v>5</v>
      </c>
      <c r="DH31" s="105" t="n">
        <f aca="false">ROUND(IF(DF31=5,10,IF(DG31=5,9,IF(DF31=4,8,IF(DG31=4,7,0)))),1)</f>
        <v>9</v>
      </c>
      <c r="DI31" s="108" t="n">
        <f aca="false">ROUND(IF(DH31&gt;5,DH31,DE31/10*7),1)</f>
        <v>9</v>
      </c>
      <c r="DJ31" s="76"/>
      <c r="DK31" s="109"/>
    </row>
    <row r="32" customFormat="false" ht="14.5" hidden="false" customHeight="false" outlineLevel="0" collapsed="false">
      <c r="A32" s="98" t="str">
        <f aca="false">'Indicator Data'!A32</f>
        <v>Burundi</v>
      </c>
      <c r="B32" s="99" t="str">
        <f aca="false">'Indicator Data'!B32</f>
        <v>BDI</v>
      </c>
      <c r="C32" s="100" t="n">
        <f aca="false">ROUND(IF('Indicator Data'!C32=0,0.1,IF(LOG('Indicator Data'!C32)&gt;C$3,10,IF(LOG('Indicator Data'!C32)&lt;C$4,0,10-(C$3-LOG('Indicator Data'!C32))/(C$3-C$4)*10))),1)</f>
        <v>8</v>
      </c>
      <c r="D32" s="101" t="n">
        <f aca="false">ROUND(IF('Indicator Data'!D32=0,0.1,IF(LOG('Indicator Data'!D32)&gt;D$3,10,IF(LOG('Indicator Data'!D32)&lt;D$4,0,10-(D$3-LOG('Indicator Data'!D32))/(D$3-D$4)*10))),1)</f>
        <v>0.1</v>
      </c>
      <c r="E32" s="102" t="n">
        <f aca="false">ROUND((10-GEOMEAN(((10-C32)/10*9+1),((10-D32)/10*9+1)))/9*10,1)</f>
        <v>5.3</v>
      </c>
      <c r="F32" s="102" t="n">
        <f aca="false">IF('Indicator Data'!E32="No data",0.1,(ROUND(IF('Indicator Data'!E32=0,0,IF(LOG('Indicator Data'!E32)&gt;F$3,10,IF(LOG('Indicator Data'!E32)&lt;F$4,0,10-(F$3-LOG('Indicator Data'!E32))/(F$3-F$4)*10))),1)))</f>
        <v>5.6</v>
      </c>
      <c r="G32" s="102" t="n">
        <f aca="false">ROUND(IF('Indicator Data'!F32=0,0,IF(LOG('Indicator Data'!F32)&gt;G$3,10,IF(LOG('Indicator Data'!F32)&lt;G$4,0,10-(G$3-LOG('Indicator Data'!F32))/(G$3-G$4)*10))),1)</f>
        <v>0</v>
      </c>
      <c r="H32" s="101" t="n">
        <f aca="false">ROUND(IF('Indicator Data'!G32=0,0,IF(LOG('Indicator Data'!G32)&gt;H$3,10,IF(LOG('Indicator Data'!G32)&lt;H$4,0,10-(H$3-LOG('Indicator Data'!G32))/(H$3-H$4)*10))),1)</f>
        <v>0</v>
      </c>
      <c r="I32" s="101" t="n">
        <f aca="false">ROUND(IF('Indicator Data'!H32=0,0,IF(LOG('Indicator Data'!H32)&gt;I$3,10,IF(LOG('Indicator Data'!H32)&lt;I$4,0,10-(I$3-LOG('Indicator Data'!H32))/(I$3-I$4)*10))),1)</f>
        <v>0</v>
      </c>
      <c r="J32" s="101" t="n">
        <f aca="false">ROUND((10-GEOMEAN(((10-H32)/10*9+1),((10-I32)/10*9+1)))/9*10,1)</f>
        <v>0</v>
      </c>
      <c r="K32" s="101" t="n">
        <f aca="false">ROUND(IF('Indicator Data'!I32=0,0,IF(LOG('Indicator Data'!I32)&gt;K$3,10,IF(LOG('Indicator Data'!I32)&lt;K$4,0,10-(K$3-LOG('Indicator Data'!I32))/(K$3-K$4)*10))),1)</f>
        <v>0</v>
      </c>
      <c r="L32" s="102" t="n">
        <f aca="false">ROUND((10-GEOMEAN(((10-J32)/10*9+1),((10-K32)/10*9+1)))/9*10,1)</f>
        <v>0</v>
      </c>
      <c r="M32" s="102" t="n">
        <f aca="false">ROUND(IF('Indicator Data'!J32=0,0,IF(LOG('Indicator Data'!J32)&gt;M$3,10,IF(LOG('Indicator Data'!J32)&lt;M$4,0,10-(M$3-LOG('Indicator Data'!J32))/(M$3-M$4)*10))),1)</f>
        <v>9.9</v>
      </c>
      <c r="N32" s="103" t="n">
        <f aca="false">'Indicator Data'!C32/'Indicator Data'!$CA32</f>
        <v>0.00141131474879911</v>
      </c>
      <c r="O32" s="103" t="n">
        <f aca="false">'Indicator Data'!D32/'Indicator Data'!$CA32</f>
        <v>0</v>
      </c>
      <c r="P32" s="103" t="n">
        <f aca="false">IF(F32=0.1,"x",'Indicator Data'!E32/'Indicator Data'!$CA32)</f>
        <v>0.00161543308850127</v>
      </c>
      <c r="Q32" s="103" t="n">
        <f aca="false">'Indicator Data'!F32/'Indicator Data'!$CA32</f>
        <v>0</v>
      </c>
      <c r="R32" s="103" t="n">
        <f aca="false">'Indicator Data'!G32/'Indicator Data'!$CA32</f>
        <v>0</v>
      </c>
      <c r="S32" s="103" t="n">
        <f aca="false">'Indicator Data'!H32/'Indicator Data'!$CA32</f>
        <v>0</v>
      </c>
      <c r="T32" s="103" t="n">
        <f aca="false">'Indicator Data'!I32/'Indicator Data'!$CA32</f>
        <v>0</v>
      </c>
      <c r="U32" s="103" t="n">
        <f aca="false">'Indicator Data'!J32/'Indicator Data'!$CA32</f>
        <v>0.00783842418828415</v>
      </c>
      <c r="V32" s="101" t="n">
        <f aca="false">ROUND(IF(N32&gt;V$3,10,IF(N32&lt;V$4,0,10-(V$3-N32)/(V$3-V$4)*10)),1)</f>
        <v>7.1</v>
      </c>
      <c r="W32" s="101" t="n">
        <f aca="false">ROUND(IF(O32&gt;W$3,10,IF(O32&lt;W$4,0,10-(W$3-O32)/(W$3-W$4)*10)),1)</f>
        <v>0</v>
      </c>
      <c r="X32" s="102" t="n">
        <f aca="false">ROUND(((10-GEOMEAN(((10-V32)/10*9+1),((10-W32)/10*9+1)))/9*10),1)</f>
        <v>4.4</v>
      </c>
      <c r="Y32" s="102" t="n">
        <f aca="false">IF(P32="x",0.1,ROUND(IF(P32&gt;Y$3,10,IF(P32&lt;Y$4,0,10-(Y$3-P32)/(Y$3-Y$4)*10)),1))</f>
        <v>1.1</v>
      </c>
      <c r="Z32" s="102" t="n">
        <f aca="false">ROUND(IF(Q32=0,0,IF(LOG(Q32)&gt;Z$3,10,IF(LOG(Q32)&lt;=Z$4,0,10-(Z$3-LOG(Q32))/(Z$3-Z$4)*10))),1)</f>
        <v>0</v>
      </c>
      <c r="AA32" s="101" t="n">
        <f aca="false">ROUND(IF(R32&gt;AA$3,10,IF(R32&lt;AA$4,0,10-(AA$3-R32)/(AA$3-AA$4)*10)),1)</f>
        <v>0</v>
      </c>
      <c r="AB32" s="101" t="n">
        <f aca="false">ROUND(IF(S32&gt;AB$3,10,IF(S32&lt;AB$4,0,10-(AB$3-S32)/(AB$3-AB$4)*10)),1)</f>
        <v>0</v>
      </c>
      <c r="AC32" s="101" t="n">
        <f aca="false">ROUND(((10-GEOMEAN(((10-AA32)/10*9+1),((10-AB32)/10*9+1)))/9*10),1)</f>
        <v>0</v>
      </c>
      <c r="AD32" s="101" t="n">
        <f aca="false">ROUND(IF(T32=0,0,IF(T32&gt;AD$3,10,IF(T32&lt;=AD$4,0,10-(AD$3-T32)/(AD$3-AD$4)*10))),1)</f>
        <v>0</v>
      </c>
      <c r="AE32" s="102" t="n">
        <f aca="false">ROUND((10-GEOMEAN(((10-AC32)/10*9+1),((10-AD32)/10*9+1)))/9*10,1)</f>
        <v>0</v>
      </c>
      <c r="AF32" s="102" t="n">
        <f aca="false">ROUND(IF(U32&gt;AF$3,10,IF(U32&lt;AF$4,0,10-(AF$3-U32)/(AF$3-AF$4)*10)),1)</f>
        <v>2.6</v>
      </c>
      <c r="AG32" s="101" t="n">
        <f aca="false">ROUND(IF('Indicator Data'!K32=0,0,IF('Indicator Data'!K32&gt;AG$3,10,IF('Indicator Data'!K32&lt;AG$4,0,10-(AG$3-'Indicator Data'!K32)/(AG$3-AG$4)*10))),1)</f>
        <v>5.7</v>
      </c>
      <c r="AH32" s="104" t="n">
        <f aca="false">ROUND(AVERAGE(C32,V32),1)</f>
        <v>7.6</v>
      </c>
      <c r="AI32" s="104" t="n">
        <f aca="false">ROUND(AVERAGE(D32,W32),1)</f>
        <v>0.1</v>
      </c>
      <c r="AJ32" s="102" t="n">
        <f aca="false">ROUND(AVERAGE(AA32,H32),1)</f>
        <v>0</v>
      </c>
      <c r="AK32" s="102" t="n">
        <f aca="false">ROUND(AVERAGE(AB32,I32),1)</f>
        <v>0</v>
      </c>
      <c r="AL32" s="104" t="n">
        <f aca="false">ROUND((10-GEOMEAN(((10-AJ32)/10*9+1),((10-AK32)/10*9+1)))/9*10,1)</f>
        <v>0</v>
      </c>
      <c r="AM32" s="104" t="n">
        <f aca="false">ROUND(AVERAGE(AD32,K32),1)</f>
        <v>0</v>
      </c>
      <c r="AN32" s="102" t="n">
        <f aca="false">ROUND((10-GEOMEAN(((10-M32)/10*9+1),((10-AF32)/10*9+1)))/9*10,1)</f>
        <v>7.9</v>
      </c>
      <c r="AO32" s="105" t="n">
        <f aca="false">ROUND((10-GEOMEAN(((10-E32)/10*9+1),((10-X32)/10*9+1)))/9*10,1)</f>
        <v>4.9</v>
      </c>
      <c r="AP32" s="105" t="n">
        <f aca="false">IF(AND(Y32="x",F32="x"),"x",ROUND((10-GEOMEAN(((10-F32)/10*9+1),((10-Y32)/10*9+1)))/9*10,1))</f>
        <v>3.7</v>
      </c>
      <c r="AQ32" s="105" t="n">
        <f aca="false">ROUND((10-GEOMEAN(((10-G32)/10*9+1),((10-Z32)/10*9+1)))/9*10,1)</f>
        <v>0</v>
      </c>
      <c r="AR32" s="105" t="n">
        <f aca="false">ROUND((10-GEOMEAN(((10-L32)/10*9+1),((10-AE32)/10*9+1)))/9*10,1)</f>
        <v>0</v>
      </c>
      <c r="AS32" s="104" t="n">
        <f aca="false">ROUND(AVERAGE(AG32,AN32),1)</f>
        <v>6.8</v>
      </c>
      <c r="AT32" s="104" t="n">
        <f aca="false">IF('Indicator Data'!L32="No data","x",IF('Indicator Data'!CB32&lt;1000,"x",ROUND((IF('Indicator Data'!L32&gt;AT$3,10,IF('Indicator Data'!L32&lt;AT$4,0,10-(AT$3-'Indicator Data'!L32)/(AT$3-AT$4)*10))),1)))</f>
        <v>1</v>
      </c>
      <c r="AU32" s="105" t="n">
        <f aca="false">ROUND(AVERAGE(AS32,AT32),1)</f>
        <v>3.9</v>
      </c>
      <c r="AV32" s="106" t="n">
        <f aca="false">IF('Indicator Data'!M32="No data","x",ROUND(IF('Indicator Data'!M32=0,0,IF(LOG('Indicator Data'!M32)&gt;AV$3,10,IF(LOG('Indicator Data'!M32)&lt;AV$4,0,10-(AV$3-LOG('Indicator Data'!M32))/(AV$3-AV$4)*10))),1))</f>
        <v>7.9</v>
      </c>
      <c r="AW32" s="103" t="n">
        <f aca="false">IF(AV32="x","x",'Indicator Data'!M32/'Indicator Data'!$CA32)</f>
        <v>0.320319981495944</v>
      </c>
      <c r="AX32" s="106" t="n">
        <f aca="false">IF(AV32="x","x",ROUND(IF(AW32&gt;AX$3,10,IF(AW32&lt;AX$4,0,10-(AX$3-AW32)/(AX$3-AX$4)*10)),1))</f>
        <v>3.6</v>
      </c>
      <c r="AY32" s="102" t="n">
        <f aca="false">IF(AND(AV32="x",AX32="x"),"x",ROUND((10-GEOMEAN(((10-AV32)/10*9+1),((10-AX32)/10*9+1)))/9*10,1))</f>
        <v>6.2</v>
      </c>
      <c r="AZ32" s="106" t="n">
        <f aca="false">IF('Indicator Data'!N32="No data","x",ROUND(IF('Indicator Data'!N32=0,0,IF(LOG('Indicator Data'!N32)&gt;AZ$3,10,IF(LOG('Indicator Data'!N32)&lt;AZ$4,0,10-(AZ$3-LOG('Indicator Data'!N32))/(AZ$3-AZ$4)*10))),1))</f>
        <v>7.5</v>
      </c>
      <c r="BA32" s="103" t="n">
        <f aca="false">IF(AZ32="x","x",'Indicator Data'!N32/'Indicator Data'!$CA32)</f>
        <v>0.0294536011422779</v>
      </c>
      <c r="BB32" s="106" t="n">
        <f aca="false">IF(AZ32="x","x",ROUND(IF(BA32&gt;BB$3,10,IF(BA32&lt;BB$4,0,10-(BB$3-BA32)/(BB$3-BB$4)*10)),1))</f>
        <v>5.9</v>
      </c>
      <c r="BC32" s="102" t="n">
        <f aca="false">IF(AND(AZ32="x",BB32="x"),"x",ROUND((10-GEOMEAN(((10-AZ32)/10*9+1),((10-BB32)/10*9+1)))/9*10,1))</f>
        <v>6.8</v>
      </c>
      <c r="BD32" s="106" t="n">
        <f aca="false">IF('Indicator Data'!O32="No data","x",ROUND(IF('Indicator Data'!O32=0,0,IF(LOG('Indicator Data'!O32)&gt;BD$3,10,IF(LOG('Indicator Data'!O32)&lt;BD$4,0,10-(BD$3-LOG('Indicator Data'!O32))/(BD$3-BD$4)*10))),1))</f>
        <v>0</v>
      </c>
      <c r="BE32" s="103" t="n">
        <f aca="false">IF(BD32="x","x",'Indicator Data'!O32/'Indicator Data'!$CA32)</f>
        <v>0</v>
      </c>
      <c r="BF32" s="106" t="n">
        <f aca="false">IF(BD32="x","x",ROUND(IF(BE32&gt;BF$3,10,IF(BE32&lt;BF$4,0,10-(BF$3-BE32)/(BF$3-BF$4)*10)),1))</f>
        <v>0</v>
      </c>
      <c r="BG32" s="102" t="n">
        <f aca="false">IF(AND(BD32="x",BF32="x"),"x",ROUND((10-GEOMEAN(((10-BD32)/10*9+1),((10-BF32)/10*9+1)))/9*10,1))</f>
        <v>0</v>
      </c>
      <c r="BH32" s="106" t="n">
        <f aca="false">IF('Indicator Data'!P32="No data","x",ROUND(IF('Indicator Data'!P32=0,0,IF(LOG('Indicator Data'!P32)&gt;BH$3,10,IF(LOG('Indicator Data'!P32)&lt;BH$4,0,10-(BH$3-LOG('Indicator Data'!P32))/(BH$3-BH$4)*10))),1))</f>
        <v>8.7</v>
      </c>
      <c r="BI32" s="103" t="n">
        <f aca="false">IF(BH32="x","x",'Indicator Data'!P32/'Indicator Data'!$CA32)</f>
        <v>0.148880923855487</v>
      </c>
      <c r="BJ32" s="106" t="n">
        <f aca="false">IF(BH32="x","x",ROUND(IF(BI32&gt;BJ$3,10,IF(BI32&lt;BJ$4,0,10-(BJ$3-BI32)/(BJ$3-BJ$4)*10)),1))</f>
        <v>10</v>
      </c>
      <c r="BK32" s="102" t="n">
        <f aca="false">IF(AND(BH32="x",BJ32="x"),"x",ROUND((10-GEOMEAN(((10-BH32)/10*9+1),((10-BJ32)/10*9+1)))/9*10,1))</f>
        <v>9.5</v>
      </c>
      <c r="BL32" s="104" t="n">
        <f aca="false">IF(AND(BC32="x",BG32="x",BK32="x",AY32="x"),"x",IF(AND(BC32="x",BG32="x",BK32="x"),AY32,ROUND((10-GEOMEAN(((10-AY32)/10*9+1),((10-BC32)/10*9+1),((10-BG32)/10*9+1),((10-BK32)/10*9+1)))/9*10,1)))</f>
        <v>6.7</v>
      </c>
      <c r="BM32" s="106" t="n">
        <f aca="false">ROUND(IF('Indicator Data'!Q32=0,0,IF(LOG('Indicator Data'!Q32)&gt;BM$3,10,IF(LOG('Indicator Data'!Q32)&lt;BM$4,0,10-(BM$3-LOG('Indicator Data'!Q32))/(BM$3-BM$4)*10))),1)</f>
        <v>5.6</v>
      </c>
      <c r="BN32" s="107" t="n">
        <f aca="false">'Indicator Data'!R32</f>
        <v>0.00726339360699058</v>
      </c>
      <c r="BO32" s="106" t="n">
        <f aca="false">ROUND(IF(BN32&gt;BO$3,10,IF(BN32&lt;BO$4,0,10-(BO$3-BN32)/(BO$3-BO$4)*10)),1)</f>
        <v>0.1</v>
      </c>
      <c r="BP32" s="106" t="n">
        <f aca="false">ROUND((10-GEOMEAN(((10-BO32)/10*9+1),((10-BM32)/10*9+1)))/9*10,1)</f>
        <v>3.3</v>
      </c>
      <c r="BQ32" s="106" t="n">
        <f aca="false">ROUND(IF('Indicator Data'!S32=0,0,IF(LOG('Indicator Data'!S32)&gt;BQ$3,10,IF(LOG('Indicator Data'!S32)&lt;BQ$4,0,10-(BQ$3-LOG('Indicator Data'!S32))/(BQ$3-BQ$4)*10))),1)</f>
        <v>8.6</v>
      </c>
      <c r="BR32" s="107" t="n">
        <f aca="false">'Indicator Data'!T32</f>
        <v>0.908765196800232</v>
      </c>
      <c r="BS32" s="106" t="n">
        <f aca="false">ROUND(IF(BR32&gt;BS$3,10,IF(BR32&lt;BS$4,0,10-(BS$3-BR32)/(BS$3-BS$4)*10)),1)</f>
        <v>9.1</v>
      </c>
      <c r="BT32" s="106" t="n">
        <f aca="false">ROUND((10-GEOMEAN(((10-BS32)/10*9+1),((10-BQ32)/10*9+1)))/9*10,1)</f>
        <v>8.9</v>
      </c>
      <c r="BU32" s="102" t="n">
        <f aca="false">ROUND((10-GEOMEAN(((10-BT32)/10*9+1),((10-BP32)/10*9+1)))/9*10,1)</f>
        <v>7</v>
      </c>
      <c r="BV32" s="106" t="n">
        <f aca="false">ROUND(IF('Indicator Data'!U32=0,0,IF(LOG('Indicator Data'!U32)&gt;BV$3,10,IF(LOG('Indicator Data'!U32)&lt;BV$4,0,10-(BV$3-LOG('Indicator Data'!U32))/(BV$3-BV$4)*10))),1)</f>
        <v>8.4</v>
      </c>
      <c r="BW32" s="103" t="n">
        <f aca="false">'Indicator Data'!U32/'Indicator Data'!$CA32</f>
        <v>0.70350573745776</v>
      </c>
      <c r="BX32" s="106" t="n">
        <f aca="false">ROUND(IF(BW32&gt;BX$3,10,IF(BW32&lt;BX$4,0,10-(BX$3-BW32)/(BX$3-BX$4)*10)),1)</f>
        <v>7.8</v>
      </c>
      <c r="BY32" s="102" t="n">
        <f aca="false">ROUND((10-GEOMEAN(((10-BV32)/10*9+1),((10-BX32)/10*9+1)))/9*10,1)</f>
        <v>8.1</v>
      </c>
      <c r="BZ32" s="106" t="n">
        <f aca="false">ROUND(IF('Indicator Data'!V32=0,0,IF(LOG('Indicator Data'!V32)&gt;BZ$3,10,IF(LOG('Indicator Data'!V32)&lt;BZ$4,0,10-(BZ$3-LOG('Indicator Data'!V32))/(BZ$3-BZ$4)*10))),1)</f>
        <v>8.2</v>
      </c>
      <c r="CA32" s="103" t="n">
        <f aca="false">IF('Indicator Data'!V32/'Indicator Data'!$CA32&gt;1,1,'Indicator Data'!V32/'Indicator Data'!$CA32)</f>
        <v>0.517166193763338</v>
      </c>
      <c r="CB32" s="106" t="n">
        <f aca="false">ROUND(IF(CA32&gt;CB$3,10,IF(CA32&lt;CB$4,0,10-(CB$3-CA32)/(CB$3-CB$4)*10)),1)</f>
        <v>5.2</v>
      </c>
      <c r="CC32" s="102" t="n">
        <f aca="false">ROUND((10-GEOMEAN(((10-BZ32)/10*9+1),((10-CB32)/10*9+1)))/9*10,1)</f>
        <v>7</v>
      </c>
      <c r="CD32" s="106" t="n">
        <f aca="false">ROUND(IF('Indicator Data'!W32=0,0,IF(LOG('Indicator Data'!W32)&gt;CD$3,10,IF(LOG('Indicator Data'!W32)&lt;CD$4,0,10-(CD$3-LOG('Indicator Data'!W32))/(CD$3-CD$4)*10))),1)</f>
        <v>7.9</v>
      </c>
      <c r="CE32" s="103" t="n">
        <f aca="false">'Indicator Data'!W32/'Indicator Data'!$CA32</f>
        <v>0.319653558671456</v>
      </c>
      <c r="CF32" s="106" t="n">
        <f aca="false">ROUND(IF(CE32&gt;CF$3,10,IF(CE32&lt;CF$4,0,10-(CF$3-CE32)/(CF$3-CF$4)*10)),1)</f>
        <v>3.2</v>
      </c>
      <c r="CG32" s="102" t="n">
        <f aca="false">ROUND((10-GEOMEAN(((10-CD32)/10*9+1),((10-CF32)/10*9+1)))/9*10,1)</f>
        <v>6.1</v>
      </c>
      <c r="CH32" s="104" t="n">
        <f aca="false">ROUND((10-GEOMEAN(((10-CC32)/10*9+1),((10-BU32)/10*9+1),((10-BY32)/10*9+1),((10-CG32)/10*9+1)))/9*10,1)</f>
        <v>7.1</v>
      </c>
      <c r="CI32" s="106" t="n">
        <f aca="false">IF('Indicator Data'!BQ32="No data","x",ROUND(IF('Indicator Data'!BQ32&gt;CI$3,0,IF('Indicator Data'!BQ32&lt;CI$4,10,(CI$3-'Indicator Data'!BQ32)/(CI$3-CI$4)*10)),1))</f>
        <v>6</v>
      </c>
      <c r="CJ32" s="106" t="n">
        <f aca="false">IF('Indicator Data'!BR32="No data","x",ROUND(IF('Indicator Data'!BR32&gt;CJ$3,0,IF('Indicator Data'!BR32&lt;CJ$4,10,(CJ$3-'Indicator Data'!BR32)/(CJ$3-CJ$4)*10)),1))</f>
        <v>6.3</v>
      </c>
      <c r="CK32" s="106" t="n">
        <f aca="false">IF('Indicator Data'!AC32="No data","x",ROUND(IF('Indicator Data'!AC32&gt;CK$3,0,IF('Indicator Data'!AC32&lt;CK$4,10,(CK$3-'Indicator Data'!AC32)/(CK$3-CK$4)*10)),1))</f>
        <v>9.4</v>
      </c>
      <c r="CL32" s="102" t="n">
        <f aca="false">IF(AND(CJ32="x",CI32="x",CK32="x"),"x",ROUND(AVERAGE(CI32:CK32),1))</f>
        <v>7.2</v>
      </c>
      <c r="CM32" s="106" t="n">
        <f aca="false">IF('Indicator Data'!X32="No data","x",ROUND(IF(LOG('Indicator Data'!X32)&gt;CM$3,10,IF(LOG('Indicator Data'!X32)&lt;CM$4,0,10-(CM$3-LOG('Indicator Data'!X32))/(CM$3-CM$4)*10)),1))</f>
        <v>8.9</v>
      </c>
      <c r="CN32" s="106" t="n">
        <f aca="false">IF('Indicator Data'!Y32="No data","x",ROUND(IF('Indicator Data'!Y32&gt;CN$3,10,IF('Indicator Data'!Y32&lt;CN$4,0,10-(CN$3-'Indicator Data'!Y32)/(CN$3-CN$4)*10)),1))</f>
        <v>10</v>
      </c>
      <c r="CO32" s="106" t="n">
        <f aca="false">IF('Indicator Data'!Z32="No data","x",ROUND(IF('Indicator Data'!Z32&gt;CO$3,10,IF('Indicator Data'!Z32&lt;CO$4,0,10-(CO$3-'Indicator Data'!Z32)/(CO$3-CO$4)*10)),1))</f>
        <v>1.4</v>
      </c>
      <c r="CP32" s="106" t="n">
        <f aca="false">IF('Indicator Data'!AA32="No data","x",ROUND(IF('Indicator Data'!AA32&gt;CP$3,10,IF('Indicator Data'!AA32&lt;CP$4,0,10-(CP$3-'Indicator Data'!AA32)/(CP$3-CP$4)*10)),1))</f>
        <v>7.1</v>
      </c>
      <c r="CQ32" s="102" t="n">
        <f aca="false">ROUND(AVERAGE(CM32:CP32),1)</f>
        <v>6.9</v>
      </c>
      <c r="CR32" s="104" t="n">
        <f aca="false">ROUND(AVERAGE(CL32,CQ32,CQ32),1)</f>
        <v>7</v>
      </c>
      <c r="CS32" s="106" t="n">
        <f aca="false">IF('Indicator Data'!AF32="No data","x",ROUND(IF('Indicator Data'!AF32&gt;CS$3,10,IF('Indicator Data'!AF32&lt;CS$4,0,10-(CS$3-'Indicator Data'!AF32)/(CS$3-CS$4)*10)),1))</f>
        <v>5.3</v>
      </c>
      <c r="CT32" s="106" t="n">
        <f aca="false">IF('Indicator Data'!AG32="No data","x",ROUND(IF('Indicator Data'!AG32&gt;CT$3,10,IF('Indicator Data'!AG32&lt;CT$4,0,10-(CT$3-'Indicator Data'!AG32)/(CT$3-CT$4)*10)),1))</f>
        <v>8.2</v>
      </c>
      <c r="CU32" s="102" t="n">
        <f aca="false">ROUND(AVERAGE(CM32,CN32,CO32,CP32,CS32,CT32),1)</f>
        <v>6.8</v>
      </c>
      <c r="CV32" s="106" t="n">
        <f aca="false">IF('Indicator Data'!AB32="No data","x",ROUND(IF('Indicator Data'!AB32&gt;CV$3,10,IF('Indicator Data'!AB32&lt;CV$4,0,10-(CV$3-'Indicator Data'!AB32)/(CV$3-CV$4)*10)),1))</f>
        <v>0.9</v>
      </c>
      <c r="CW32" s="102" t="n">
        <f aca="false">IF(AND(CJ32="x",CI32="x",CK32="x"),"x",ROUND(AVERAGE(CI32:CK32,CV32),1))</f>
        <v>5.7</v>
      </c>
      <c r="CX32" s="103" t="n">
        <f aca="false">IF('Indicator Data'!AD32="No data","x",'Indicator Data'!AD32/'Indicator Data'!$BZ32)</f>
        <v>0.000124689143591141</v>
      </c>
      <c r="CY32" s="106" t="n">
        <f aca="false">IF(CX32="x","x",ROUND(IF(CX32&gt;CY$3,0,IF(CX32&lt;CY$4,10,(CY$3-CX32)/(CY$3-CY$4)*10)),1))</f>
        <v>8.8</v>
      </c>
      <c r="CZ32" s="106" t="n">
        <f aca="false">IF('Indicator Data'!AE32="No data","x",ROUND(IF('Indicator Data'!AE32&gt;CZ$3,0,IF('Indicator Data'!AE32&lt;CZ$4,10,(CZ$3-'Indicator Data'!AE32)/(CZ$3-CZ$4)*10)),1))</f>
        <v>6</v>
      </c>
      <c r="DA32" s="102" t="n">
        <f aca="false">IF(AND(CY32="x",CZ32="x"),"x",ROUND(AVERAGE(CY32:CZ32),1))</f>
        <v>7.4</v>
      </c>
      <c r="DB32" s="104" t="n">
        <f aca="false">ROUND(AVERAGE(CW32,DA32,CU32),1)</f>
        <v>6.6</v>
      </c>
      <c r="DC32" s="105" t="n">
        <f aca="false">IF(BL32="x",ROUND((10-GEOMEAN(((10-DB32)/10*9+1),((10-CH32)/10*9+1),((10-CR32)/10*9+1)))/9*10,1),ROUND((10-GEOMEAN(((10-BL32)/10*9+1),((10-DB32)/10*9+1),((10-CH32)/10*9+1),((10-CR32)/10*9+1)))/9*10,1))</f>
        <v>6.9</v>
      </c>
      <c r="DD32" s="108" t="n">
        <f aca="false">IF(ROUND(IF(AP32="x",(10-GEOMEAN(((10-AO32)/10*9+1),((10-DC32)/10*9+1),((10-AU32)/10*9+1),((10-AQ32)/10*9+1),((10-AR32)/10*9+1)))/9*10,(10-GEOMEAN(((10-AO32)/10*9+1),((10-DC32)/10*9+1),((10-AP32)/10*9+1),((10-AQ32)/10*9+1),((10-AR32)/10*9+1),((10-AU32)/10*9+1)))/9*10),1)=0,0.1,ROUND(IF(AP32="x",(10-GEOMEAN(((10-AO32)/10*9+1),((10-DC32)/10*9+1),((10-AU32)/10*9+1),((10-AQ32)/10*9+1),((10-AR32)/10*9+1)))/9*10,(10-GEOMEAN(((10-AO32)/10*9+1),((10-DC32)/10*9+1),((10-AP32)/10*9+1),((10-AQ32)/10*9+1),((10-AR32)/10*9+1),((10-AU32)/10*9+1)))/9*10),1))</f>
        <v>3.6</v>
      </c>
      <c r="DE32" s="105" t="n">
        <f aca="false">ROUND(IF('Indicator Data'!AH32=0,0,IF('Indicator Data'!AH32&gt;DE$3,10,IF('Indicator Data'!AH32&lt;DE$4,0,10-(DE$3-'Indicator Data'!AH32)/(DE$3-DE$4)*10))),1)</f>
        <v>8</v>
      </c>
      <c r="DF32" s="102" t="n">
        <f aca="false">'Indicator Data'!AI32</f>
        <v>0</v>
      </c>
      <c r="DG32" s="102" t="n">
        <f aca="false">'Indicator Data'!AJ32</f>
        <v>0</v>
      </c>
      <c r="DH32" s="105" t="n">
        <f aca="false">ROUND(IF(DF32=5,10,IF(DG32=5,9,IF(DF32=4,8,IF(DG32=4,7,0)))),1)</f>
        <v>0</v>
      </c>
      <c r="DI32" s="108" t="n">
        <f aca="false">ROUND(IF(DH32&gt;5,DH32,DE32/10*7),1)</f>
        <v>5.6</v>
      </c>
      <c r="DJ32" s="76"/>
      <c r="DK32" s="109"/>
    </row>
    <row r="33" customFormat="false" ht="14.5" hidden="false" customHeight="false" outlineLevel="0" collapsed="false">
      <c r="A33" s="98" t="str">
        <f aca="false">'Indicator Data'!A33</f>
        <v>Cabo Verde</v>
      </c>
      <c r="B33" s="99" t="str">
        <f aca="false">'Indicator Data'!B33</f>
        <v>CPV</v>
      </c>
      <c r="C33" s="100" t="n">
        <f aca="false">ROUND(IF('Indicator Data'!C33=0,0.1,IF(LOG('Indicator Data'!C33)&gt;C$3,10,IF(LOG('Indicator Data'!C33)&lt;C$4,0,10-(C$3-LOG('Indicator Data'!C33))/(C$3-C$4)*10))),1)</f>
        <v>0.1</v>
      </c>
      <c r="D33" s="101" t="n">
        <f aca="false">ROUND(IF('Indicator Data'!D33=0,0.1,IF(LOG('Indicator Data'!D33)&gt;D$3,10,IF(LOG('Indicator Data'!D33)&lt;D$4,0,10-(D$3-LOG('Indicator Data'!D33))/(D$3-D$4)*10))),1)</f>
        <v>0.1</v>
      </c>
      <c r="E33" s="102" t="n">
        <f aca="false">ROUND((10-GEOMEAN(((10-C33)/10*9+1),((10-D33)/10*9+1)))/9*10,1)</f>
        <v>0.1</v>
      </c>
      <c r="F33" s="102" t="n">
        <f aca="false">IF('Indicator Data'!E33="No data",0.1,(ROUND(IF('Indicator Data'!E33=0,0,IF(LOG('Indicator Data'!E33)&gt;F$3,10,IF(LOG('Indicator Data'!E33)&lt;F$4,0,10-(F$3-LOG('Indicator Data'!E33))/(F$3-F$4)*10))),1)))</f>
        <v>0.1</v>
      </c>
      <c r="G33" s="102" t="n">
        <f aca="false">ROUND(IF('Indicator Data'!F33=0,0,IF(LOG('Indicator Data'!F33)&gt;G$3,10,IF(LOG('Indicator Data'!F33)&lt;G$4,0,10-(G$3-LOG('Indicator Data'!F33))/(G$3-G$4)*10))),1)</f>
        <v>0</v>
      </c>
      <c r="H33" s="101" t="n">
        <f aca="false">ROUND(IF('Indicator Data'!G33=0,0,IF(LOG('Indicator Data'!G33)&gt;H$3,10,IF(LOG('Indicator Data'!G33)&lt;H$4,0,10-(H$3-LOG('Indicator Data'!G33))/(H$3-H$4)*10))),1)</f>
        <v>0</v>
      </c>
      <c r="I33" s="101" t="n">
        <f aca="false">ROUND(IF('Indicator Data'!H33=0,0,IF(LOG('Indicator Data'!H33)&gt;I$3,10,IF(LOG('Indicator Data'!H33)&lt;I$4,0,10-(I$3-LOG('Indicator Data'!H33))/(I$3-I$4)*10))),1)</f>
        <v>0</v>
      </c>
      <c r="J33" s="101" t="n">
        <f aca="false">ROUND((10-GEOMEAN(((10-H33)/10*9+1),((10-I33)/10*9+1)))/9*10,1)</f>
        <v>0</v>
      </c>
      <c r="K33" s="101" t="n">
        <f aca="false">ROUND(IF('Indicator Data'!I33=0,0,IF(LOG('Indicator Data'!I33)&gt;K$3,10,IF(LOG('Indicator Data'!I33)&lt;K$4,0,10-(K$3-LOG('Indicator Data'!I33))/(K$3-K$4)*10))),1)</f>
        <v>0</v>
      </c>
      <c r="L33" s="102" t="n">
        <f aca="false">ROUND((10-GEOMEAN(((10-J33)/10*9+1),((10-K33)/10*9+1)))/9*10,1)</f>
        <v>0</v>
      </c>
      <c r="M33" s="102" t="n">
        <f aca="false">ROUND(IF('Indicator Data'!J33=0,0,IF(LOG('Indicator Data'!J33)&gt;M$3,10,IF(LOG('Indicator Data'!J33)&lt;M$4,0,10-(M$3-LOG('Indicator Data'!J33))/(M$3-M$4)*10))),1)</f>
        <v>6.2</v>
      </c>
      <c r="N33" s="103" t="n">
        <f aca="false">'Indicator Data'!C33/'Indicator Data'!$CA33</f>
        <v>0</v>
      </c>
      <c r="O33" s="103" t="n">
        <f aca="false">'Indicator Data'!D33/'Indicator Data'!$CA33</f>
        <v>0</v>
      </c>
      <c r="P33" s="103" t="str">
        <f aca="false">IF(F33=0.1,"x",'Indicator Data'!E33/'Indicator Data'!$CA33)</f>
        <v>x</v>
      </c>
      <c r="Q33" s="103" t="n">
        <f aca="false">'Indicator Data'!F33/'Indicator Data'!$CA33</f>
        <v>0</v>
      </c>
      <c r="R33" s="103" t="n">
        <f aca="false">'Indicator Data'!G33/'Indicator Data'!$CA33</f>
        <v>0</v>
      </c>
      <c r="S33" s="103" t="n">
        <f aca="false">'Indicator Data'!H33/'Indicator Data'!$CA33</f>
        <v>0</v>
      </c>
      <c r="T33" s="103" t="n">
        <f aca="false">'Indicator Data'!I33/'Indicator Data'!$CA33</f>
        <v>0</v>
      </c>
      <c r="U33" s="103" t="n">
        <f aca="false">'Indicator Data'!J33/'Indicator Data'!$CA33</f>
        <v>0.00603812699611985</v>
      </c>
      <c r="V33" s="101" t="n">
        <f aca="false">ROUND(IF(N33&gt;V$3,10,IF(N33&lt;V$4,0,10-(V$3-N33)/(V$3-V$4)*10)),1)</f>
        <v>0</v>
      </c>
      <c r="W33" s="101" t="n">
        <f aca="false">ROUND(IF(O33&gt;W$3,10,IF(O33&lt;W$4,0,10-(W$3-O33)/(W$3-W$4)*10)),1)</f>
        <v>0</v>
      </c>
      <c r="X33" s="102" t="n">
        <f aca="false">ROUND(((10-GEOMEAN(((10-V33)/10*9+1),((10-W33)/10*9+1)))/9*10),1)</f>
        <v>0</v>
      </c>
      <c r="Y33" s="102" t="n">
        <f aca="false">IF(P33="x",0.1,ROUND(IF(P33&gt;Y$3,10,IF(P33&lt;Y$4,0,10-(Y$3-P33)/(Y$3-Y$4)*10)),1))</f>
        <v>0.1</v>
      </c>
      <c r="Z33" s="102" t="n">
        <f aca="false">ROUND(IF(Q33=0,0,IF(LOG(Q33)&gt;Z$3,10,IF(LOG(Q33)&lt;=Z$4,0,10-(Z$3-LOG(Q33))/(Z$3-Z$4)*10))),1)</f>
        <v>0</v>
      </c>
      <c r="AA33" s="101" t="n">
        <f aca="false">ROUND(IF(R33&gt;AA$3,10,IF(R33&lt;AA$4,0,10-(AA$3-R33)/(AA$3-AA$4)*10)),1)</f>
        <v>0</v>
      </c>
      <c r="AB33" s="101" t="n">
        <f aca="false">ROUND(IF(S33&gt;AB$3,10,IF(S33&lt;AB$4,0,10-(AB$3-S33)/(AB$3-AB$4)*10)),1)</f>
        <v>0</v>
      </c>
      <c r="AC33" s="101" t="n">
        <f aca="false">ROUND(((10-GEOMEAN(((10-AA33)/10*9+1),((10-AB33)/10*9+1)))/9*10),1)</f>
        <v>0</v>
      </c>
      <c r="AD33" s="101" t="n">
        <f aca="false">ROUND(IF(T33=0,0,IF(T33&gt;AD$3,10,IF(T33&lt;=AD$4,0,10-(AD$3-T33)/(AD$3-AD$4)*10))),1)</f>
        <v>0</v>
      </c>
      <c r="AE33" s="102" t="n">
        <f aca="false">ROUND((10-GEOMEAN(((10-AC33)/10*9+1),((10-AD33)/10*9+1)))/9*10,1)</f>
        <v>0</v>
      </c>
      <c r="AF33" s="102" t="n">
        <f aca="false">ROUND(IF(U33&gt;AF$3,10,IF(U33&lt;AF$4,0,10-(AF$3-U33)/(AF$3-AF$4)*10)),1)</f>
        <v>2</v>
      </c>
      <c r="AG33" s="101" t="n">
        <f aca="false">ROUND(IF('Indicator Data'!K33=0,0,IF('Indicator Data'!K33&gt;AG$3,10,IF('Indicator Data'!K33&lt;AG$4,0,10-(AG$3-'Indicator Data'!K33)/(AG$3-AG$4)*10))),1)</f>
        <v>3.8</v>
      </c>
      <c r="AH33" s="104" t="n">
        <f aca="false">ROUND(AVERAGE(C33,V33),1)</f>
        <v>0.1</v>
      </c>
      <c r="AI33" s="104" t="n">
        <f aca="false">ROUND(AVERAGE(D33,W33),1)</f>
        <v>0.1</v>
      </c>
      <c r="AJ33" s="102" t="n">
        <f aca="false">ROUND(AVERAGE(AA33,H33),1)</f>
        <v>0</v>
      </c>
      <c r="AK33" s="102" t="n">
        <f aca="false">ROUND(AVERAGE(AB33,I33),1)</f>
        <v>0</v>
      </c>
      <c r="AL33" s="104" t="n">
        <f aca="false">ROUND((10-GEOMEAN(((10-AJ33)/10*9+1),((10-AK33)/10*9+1)))/9*10,1)</f>
        <v>0</v>
      </c>
      <c r="AM33" s="104" t="n">
        <f aca="false">ROUND(AVERAGE(AD33,K33),1)</f>
        <v>0</v>
      </c>
      <c r="AN33" s="102" t="n">
        <f aca="false">ROUND((10-GEOMEAN(((10-M33)/10*9+1),((10-AF33)/10*9+1)))/9*10,1)</f>
        <v>4.4</v>
      </c>
      <c r="AO33" s="105" t="n">
        <f aca="false">ROUND((10-GEOMEAN(((10-E33)/10*9+1),((10-X33)/10*9+1)))/9*10,1)</f>
        <v>0.1</v>
      </c>
      <c r="AP33" s="105" t="n">
        <f aca="false">IF(AND(Y33="x",F33="x"),"x",ROUND((10-GEOMEAN(((10-F33)/10*9+1),((10-Y33)/10*9+1)))/9*10,1))</f>
        <v>0.1</v>
      </c>
      <c r="AQ33" s="105" t="n">
        <f aca="false">ROUND((10-GEOMEAN(((10-G33)/10*9+1),((10-Z33)/10*9+1)))/9*10,1)</f>
        <v>0</v>
      </c>
      <c r="AR33" s="105" t="n">
        <f aca="false">ROUND((10-GEOMEAN(((10-L33)/10*9+1),((10-AE33)/10*9+1)))/9*10,1)</f>
        <v>0</v>
      </c>
      <c r="AS33" s="104" t="n">
        <f aca="false">ROUND(AVERAGE(AG33,AN33),1)</f>
        <v>4.1</v>
      </c>
      <c r="AT33" s="104" t="str">
        <f aca="false">IF('Indicator Data'!L33="No data","x",IF('Indicator Data'!CB33&lt;1000,"x",ROUND((IF('Indicator Data'!L33&gt;AT$3,10,IF('Indicator Data'!L33&lt;AT$4,0,10-(AT$3-'Indicator Data'!L33)/(AT$3-AT$4)*10))),1)))</f>
        <v>x</v>
      </c>
      <c r="AU33" s="105" t="n">
        <f aca="false">ROUND(AVERAGE(AS33,AT33),1)</f>
        <v>4.1</v>
      </c>
      <c r="AV33" s="106" t="n">
        <f aca="false">IF('Indicator Data'!M33="No data","x",ROUND(IF('Indicator Data'!M33=0,0,IF(LOG('Indicator Data'!M33)&gt;AV$3,10,IF(LOG('Indicator Data'!M33)&lt;AV$4,0,10-(AV$3-LOG('Indicator Data'!M33))/(AV$3-AV$4)*10))),1))</f>
        <v>5.9</v>
      </c>
      <c r="AW33" s="103" t="n">
        <f aca="false">IF(AV33="x","x",'Indicator Data'!M33/'Indicator Data'!$CA33)</f>
        <v>0.252760556155404</v>
      </c>
      <c r="AX33" s="106" t="n">
        <f aca="false">IF(AV33="x","x",ROUND(IF(AW33&gt;AX$3,10,IF(AW33&lt;AX$4,0,10-(AX$3-AW33)/(AX$3-AX$4)*10)),1))</f>
        <v>2.8</v>
      </c>
      <c r="AY33" s="102" t="n">
        <f aca="false">IF(AND(AV33="x",AX33="x"),"x",ROUND((10-GEOMEAN(((10-AV33)/10*9+1),((10-AX33)/10*9+1)))/9*10,1))</f>
        <v>4.5</v>
      </c>
      <c r="AZ33" s="106" t="str">
        <f aca="false">IF('Indicator Data'!N33="No data","x",ROUND(IF('Indicator Data'!N33=0,0,IF(LOG('Indicator Data'!N33)&gt;AZ$3,10,IF(LOG('Indicator Data'!N33)&lt;AZ$4,0,10-(AZ$3-LOG('Indicator Data'!N33))/(AZ$3-AZ$4)*10))),1))</f>
        <v>x</v>
      </c>
      <c r="BA33" s="103" t="str">
        <f aca="false">IF(AZ33="x","x",'Indicator Data'!N33/'Indicator Data'!$CA33)</f>
        <v>x</v>
      </c>
      <c r="BB33" s="106" t="str">
        <f aca="false">IF(AZ33="x","x",ROUND(IF(BA33&gt;BB$3,10,IF(BA33&lt;BB$4,0,10-(BB$3-BA33)/(BB$3-BB$4)*10)),1))</f>
        <v>x</v>
      </c>
      <c r="BC33" s="102" t="str">
        <f aca="false">IF(AND(AZ33="x",BB33="x"),"x",ROUND((10-GEOMEAN(((10-AZ33)/10*9+1),((10-BB33)/10*9+1)))/9*10,1))</f>
        <v>x</v>
      </c>
      <c r="BD33" s="106" t="str">
        <f aca="false">IF('Indicator Data'!O33="No data","x",ROUND(IF('Indicator Data'!O33=0,0,IF(LOG('Indicator Data'!O33)&gt;BD$3,10,IF(LOG('Indicator Data'!O33)&lt;BD$4,0,10-(BD$3-LOG('Indicator Data'!O33))/(BD$3-BD$4)*10))),1))</f>
        <v>x</v>
      </c>
      <c r="BE33" s="103" t="str">
        <f aca="false">IF(BD33="x","x",'Indicator Data'!O33/'Indicator Data'!$CA33)</f>
        <v>x</v>
      </c>
      <c r="BF33" s="106" t="str">
        <f aca="false">IF(BD33="x","x",ROUND(IF(BE33&gt;BF$3,10,IF(BE33&lt;BF$4,0,10-(BF$3-BE33)/(BF$3-BF$4)*10)),1))</f>
        <v>x</v>
      </c>
      <c r="BG33" s="102" t="str">
        <f aca="false">IF(AND(BD33="x",BF33="x"),"x",ROUND((10-GEOMEAN(((10-BD33)/10*9+1),((10-BF33)/10*9+1)))/9*10,1))</f>
        <v>x</v>
      </c>
      <c r="BH33" s="106" t="str">
        <f aca="false">IF('Indicator Data'!P33="No data","x",ROUND(IF('Indicator Data'!P33=0,0,IF(LOG('Indicator Data'!P33)&gt;BH$3,10,IF(LOG('Indicator Data'!P33)&lt;BH$4,0,10-(BH$3-LOG('Indicator Data'!P33))/(BH$3-BH$4)*10))),1))</f>
        <v>x</v>
      </c>
      <c r="BI33" s="103" t="str">
        <f aca="false">IF(BH33="x","x",'Indicator Data'!P33/'Indicator Data'!$CA33)</f>
        <v>x</v>
      </c>
      <c r="BJ33" s="106" t="str">
        <f aca="false">IF(BH33="x","x",ROUND(IF(BI33&gt;BJ$3,10,IF(BI33&lt;BJ$4,0,10-(BJ$3-BI33)/(BJ$3-BJ$4)*10)),1))</f>
        <v>x</v>
      </c>
      <c r="BK33" s="102" t="str">
        <f aca="false">IF(AND(BH33="x",BJ33="x"),"x",ROUND((10-GEOMEAN(((10-BH33)/10*9+1),((10-BJ33)/10*9+1)))/9*10,1))</f>
        <v>x</v>
      </c>
      <c r="BL33" s="104" t="n">
        <f aca="false">IF(AND(BC33="x",BG33="x",BK33="x",AY33="x"),"x",IF(AND(BC33="x",BG33="x",BK33="x"),AY33,ROUND((10-GEOMEAN(((10-AY33)/10*9+1),((10-BC33)/10*9+1),((10-BG33)/10*9+1),((10-BK33)/10*9+1)))/9*10,1)))</f>
        <v>4.5</v>
      </c>
      <c r="BM33" s="106" t="n">
        <f aca="false">ROUND(IF('Indicator Data'!Q33=0,0,IF(LOG('Indicator Data'!Q33)&gt;BM$3,10,IF(LOG('Indicator Data'!Q33)&lt;BM$4,0,10-(BM$3-LOG('Indicator Data'!Q33))/(BM$3-BM$4)*10))),1)</f>
        <v>4.8</v>
      </c>
      <c r="BN33" s="107" t="n">
        <f aca="false">'Indicator Data'!R33</f>
        <v>0.0422780402004719</v>
      </c>
      <c r="BO33" s="106" t="n">
        <f aca="false">ROUND(IF(BN33&gt;BO$3,10,IF(BN33&lt;BO$4,0,10-(BO$3-BN33)/(BO$3-BO$4)*10)),1)</f>
        <v>0.4</v>
      </c>
      <c r="BP33" s="106" t="n">
        <f aca="false">ROUND((10-GEOMEAN(((10-BO33)/10*9+1),((10-BM33)/10*9+1)))/9*10,1)</f>
        <v>2.9</v>
      </c>
      <c r="BQ33" s="106" t="n">
        <f aca="false">ROUND(IF('Indicator Data'!S33=0,0,IF(LOG('Indicator Data'!S33)&gt;BQ$3,10,IF(LOG('Indicator Data'!S33)&lt;BQ$4,0,10-(BQ$3-LOG('Indicator Data'!S33))/(BQ$3-BQ$4)*10))),1)</f>
        <v>5.3</v>
      </c>
      <c r="BR33" s="107" t="n">
        <f aca="false">'Indicator Data'!T33</f>
        <v>0.0925199091434479</v>
      </c>
      <c r="BS33" s="106" t="n">
        <f aca="false">ROUND(IF(BR33&gt;BS$3,10,IF(BR33&lt;BS$4,0,10-(BS$3-BR33)/(BS$3-BS$4)*10)),1)</f>
        <v>0.9</v>
      </c>
      <c r="BT33" s="106" t="n">
        <f aca="false">ROUND((10-GEOMEAN(((10-BS33)/10*9+1),((10-BQ33)/10*9+1)))/9*10,1)</f>
        <v>3.4</v>
      </c>
      <c r="BU33" s="102" t="n">
        <f aca="false">ROUND((10-GEOMEAN(((10-BT33)/10*9+1),((10-BP33)/10*9+1)))/9*10,1)</f>
        <v>3.2</v>
      </c>
      <c r="BV33" s="106" t="n">
        <f aca="false">ROUND(IF('Indicator Data'!U33=0,0,IF(LOG('Indicator Data'!U33)&gt;BV$3,10,IF(LOG('Indicator Data'!U33)&lt;BV$4,0,10-(BV$3-LOG('Indicator Data'!U33))/(BV$3-BV$4)*10))),1)</f>
        <v>0</v>
      </c>
      <c r="BW33" s="103" t="n">
        <f aca="false">'Indicator Data'!U33/'Indicator Data'!$CA33</f>
        <v>0</v>
      </c>
      <c r="BX33" s="106" t="n">
        <f aca="false">ROUND(IF(BW33&gt;BX$3,10,IF(BW33&lt;BX$4,0,10-(BX$3-BW33)/(BX$3-BX$4)*10)),1)</f>
        <v>0</v>
      </c>
      <c r="BY33" s="102" t="n">
        <f aca="false">ROUND((10-GEOMEAN(((10-BV33)/10*9+1),((10-BX33)/10*9+1)))/9*10,1)</f>
        <v>0</v>
      </c>
      <c r="BZ33" s="106" t="n">
        <f aca="false">ROUND(IF('Indicator Data'!V33=0,0,IF(LOG('Indicator Data'!V33)&gt;BZ$3,10,IF(LOG('Indicator Data'!V33)&lt;BZ$4,0,10-(BZ$3-LOG('Indicator Data'!V33))/(BZ$3-BZ$4)*10))),1)</f>
        <v>6.6</v>
      </c>
      <c r="CA33" s="103" t="n">
        <f aca="false">IF('Indicator Data'!V33/'Indicator Data'!$CA33&gt;1,1,'Indicator Data'!V33/'Indicator Data'!$CA33)</f>
        <v>0.763057106408813</v>
      </c>
      <c r="CB33" s="106" t="n">
        <f aca="false">ROUND(IF(CA33&gt;CB$3,10,IF(CA33&lt;CB$4,0,10-(CB$3-CA33)/(CB$3-CB$4)*10)),1)</f>
        <v>7.6</v>
      </c>
      <c r="CC33" s="102" t="n">
        <f aca="false">ROUND((10-GEOMEAN(((10-BZ33)/10*9+1),((10-CB33)/10*9+1)))/9*10,1)</f>
        <v>7.1</v>
      </c>
      <c r="CD33" s="106" t="n">
        <f aca="false">ROUND(IF('Indicator Data'!W33=0,0,IF(LOG('Indicator Data'!W33)&gt;CD$3,10,IF(LOG('Indicator Data'!W33)&lt;CD$4,0,10-(CD$3-LOG('Indicator Data'!W33))/(CD$3-CD$4)*10))),1)</f>
        <v>6.6</v>
      </c>
      <c r="CE33" s="103" t="n">
        <f aca="false">'Indicator Data'!W33/'Indicator Data'!$CA33</f>
        <v>0.817155781822164</v>
      </c>
      <c r="CF33" s="106" t="n">
        <f aca="false">ROUND(IF(CE33&gt;CF$3,10,IF(CE33&lt;CF$4,0,10-(CF$3-CE33)/(CF$3-CF$4)*10)),1)</f>
        <v>8.2</v>
      </c>
      <c r="CG33" s="102" t="n">
        <f aca="false">ROUND((10-GEOMEAN(((10-CD33)/10*9+1),((10-CF33)/10*9+1)))/9*10,1)</f>
        <v>7.5</v>
      </c>
      <c r="CH33" s="104" t="n">
        <f aca="false">ROUND((10-GEOMEAN(((10-CC33)/10*9+1),((10-BU33)/10*9+1),((10-BY33)/10*9+1),((10-CG33)/10*9+1)))/9*10,1)</f>
        <v>5.1</v>
      </c>
      <c r="CI33" s="106" t="n">
        <f aca="false">IF('Indicator Data'!BQ33="No data","x",ROUND(IF('Indicator Data'!BQ33&gt;CI$3,0,IF('Indicator Data'!BQ33&lt;CI$4,10,(CI$3-'Indicator Data'!BQ33)/(CI$3-CI$4)*10)),1))</f>
        <v>2.3</v>
      </c>
      <c r="CJ33" s="106" t="n">
        <f aca="false">IF('Indicator Data'!BR33="No data","x",ROUND(IF('Indicator Data'!BR33&gt;CJ$3,0,IF('Indicator Data'!BR33&lt;CJ$4,10,(CJ$3-'Indicator Data'!BR33)/(CJ$3-CJ$4)*10)),1))</f>
        <v>1.9</v>
      </c>
      <c r="CK33" s="106" t="str">
        <f aca="false">IF('Indicator Data'!AC33="No data","x",ROUND(IF('Indicator Data'!AC33&gt;CK$3,0,IF('Indicator Data'!AC33&lt;CK$4,10,(CK$3-'Indicator Data'!AC33)/(CK$3-CK$4)*10)),1))</f>
        <v>x</v>
      </c>
      <c r="CL33" s="102" t="n">
        <f aca="false">IF(AND(CJ33="x",CI33="x",CK33="x"),"x",ROUND(AVERAGE(CI33:CK33),1))</f>
        <v>2.1</v>
      </c>
      <c r="CM33" s="106" t="n">
        <f aca="false">IF('Indicator Data'!X33="No data","x",ROUND(IF(LOG('Indicator Data'!X33)&gt;CM$3,10,IF(LOG('Indicator Data'!X33)&lt;CM$4,0,10-(CM$3-LOG('Indicator Data'!X33))/(CM$3-CM$4)*10)),1))</f>
        <v>7.1</v>
      </c>
      <c r="CN33" s="106" t="n">
        <f aca="false">IF('Indicator Data'!Y33="No data","x",ROUND(IF('Indicator Data'!Y33&gt;CN$3,10,IF('Indicator Data'!Y33&lt;CN$4,0,10-(CN$3-'Indicator Data'!Y33)/(CN$3-CN$4)*10)),1))</f>
        <v>3.5</v>
      </c>
      <c r="CO33" s="106" t="n">
        <f aca="false">IF('Indicator Data'!Z33="No data","x",ROUND(IF('Indicator Data'!Z33&gt;CO$3,10,IF('Indicator Data'!Z33&lt;CO$4,0,10-(CO$3-'Indicator Data'!Z33)/(CO$3-CO$4)*10)),1))</f>
        <v>6.7</v>
      </c>
      <c r="CP33" s="106" t="str">
        <f aca="false">IF('Indicator Data'!AA33="No data","x",ROUND(IF('Indicator Data'!AA33&gt;CP$3,10,IF('Indicator Data'!AA33&lt;CP$4,0,10-(CP$3-'Indicator Data'!AA33)/(CP$3-CP$4)*10)),1))</f>
        <v>x</v>
      </c>
      <c r="CQ33" s="102" t="n">
        <f aca="false">ROUND(AVERAGE(CM33:CP33),1)</f>
        <v>5.8</v>
      </c>
      <c r="CR33" s="104" t="n">
        <f aca="false">ROUND(AVERAGE(CL33,CQ33,CQ33),1)</f>
        <v>4.6</v>
      </c>
      <c r="CS33" s="106" t="str">
        <f aca="false">IF('Indicator Data'!AF33="No data","x",ROUND(IF('Indicator Data'!AF33&gt;CS$3,10,IF('Indicator Data'!AF33&lt;CS$4,0,10-(CS$3-'Indicator Data'!AF33)/(CS$3-CS$4)*10)),1))</f>
        <v>x</v>
      </c>
      <c r="CT33" s="106" t="n">
        <f aca="false">IF('Indicator Data'!AG33="No data","x",ROUND(IF('Indicator Data'!AG33&gt;CT$3,10,IF('Indicator Data'!AG33&lt;CT$4,0,10-(CT$3-'Indicator Data'!AG33)/(CT$3-CT$4)*10)),1))</f>
        <v>2.9</v>
      </c>
      <c r="CU33" s="102" t="n">
        <f aca="false">ROUND(AVERAGE(CM33,CN33,CO33,CP33,CS33,CT33),1)</f>
        <v>5.1</v>
      </c>
      <c r="CV33" s="106" t="n">
        <f aca="false">IF('Indicator Data'!AB33="No data","x",ROUND(IF('Indicator Data'!AB33&gt;CV$3,10,IF('Indicator Data'!AB33&lt;CV$4,0,10-(CV$3-'Indicator Data'!AB33)/(CV$3-CV$4)*10)),1))</f>
        <v>4.8</v>
      </c>
      <c r="CW33" s="102" t="n">
        <f aca="false">IF(AND(CJ33="x",CI33="x",CK33="x"),"x",ROUND(AVERAGE(CI33:CK33,CV33),1))</f>
        <v>3</v>
      </c>
      <c r="CX33" s="103" t="n">
        <f aca="false">IF('Indicator Data'!AD33="No data","x",'Indicator Data'!AD33/'Indicator Data'!$BZ33)</f>
        <v>7.65403750478377E-005</v>
      </c>
      <c r="CY33" s="106" t="n">
        <f aca="false">IF(CX33="x","x",ROUND(IF(CX33&gt;CY$3,0,IF(CX33&lt;CY$4,10,(CY$3-CX33)/(CY$3-CY$4)*10)),1))</f>
        <v>9.2</v>
      </c>
      <c r="CZ33" s="106" t="n">
        <f aca="false">IF('Indicator Data'!AE33="No data","x",ROUND(IF('Indicator Data'!AE33&gt;CZ$3,0,IF('Indicator Data'!AE33&lt;CZ$4,10,(CZ$3-'Indicator Data'!AE33)/(CZ$3-CZ$4)*10)),1))</f>
        <v>2</v>
      </c>
      <c r="DA33" s="102" t="n">
        <f aca="false">IF(AND(CY33="x",CZ33="x"),"x",ROUND(AVERAGE(CY33:CZ33),1))</f>
        <v>5.6</v>
      </c>
      <c r="DB33" s="104" t="n">
        <f aca="false">ROUND(AVERAGE(CW33,DA33,CU33),1)</f>
        <v>4.6</v>
      </c>
      <c r="DC33" s="105" t="n">
        <f aca="false">IF(BL33="x",ROUND((10-GEOMEAN(((10-DB33)/10*9+1),((10-CH33)/10*9+1),((10-CR33)/10*9+1)))/9*10,1),ROUND((10-GEOMEAN(((10-BL33)/10*9+1),((10-DB33)/10*9+1),((10-CH33)/10*9+1),((10-CR33)/10*9+1)))/9*10,1))</f>
        <v>4.7</v>
      </c>
      <c r="DD33" s="108" t="n">
        <f aca="false">IF(ROUND(IF(AP33="x",(10-GEOMEAN(((10-AO33)/10*9+1),((10-DC33)/10*9+1),((10-AU33)/10*9+1),((10-AQ33)/10*9+1),((10-AR33)/10*9+1)))/9*10,(10-GEOMEAN(((10-AO33)/10*9+1),((10-DC33)/10*9+1),((10-AP33)/10*9+1),((10-AQ33)/10*9+1),((10-AR33)/10*9+1),((10-AU33)/10*9+1)))/9*10),1)=0,0.1,ROUND(IF(AP33="x",(10-GEOMEAN(((10-AO33)/10*9+1),((10-DC33)/10*9+1),((10-AU33)/10*9+1),((10-AQ33)/10*9+1),((10-AR33)/10*9+1)))/9*10,(10-GEOMEAN(((10-AO33)/10*9+1),((10-DC33)/10*9+1),((10-AP33)/10*9+1),((10-AQ33)/10*9+1),((10-AR33)/10*9+1),((10-AU33)/10*9+1)))/9*10),1))</f>
        <v>1.8</v>
      </c>
      <c r="DE33" s="105" t="n">
        <f aca="false">ROUND(IF('Indicator Data'!AH33=0,0,IF('Indicator Data'!AH33&gt;DE$3,10,IF('Indicator Data'!AH33&lt;DE$4,0,10-(DE$3-'Indicator Data'!AH33)/(DE$3-DE$4)*10))),1)</f>
        <v>0.1</v>
      </c>
      <c r="DF33" s="102" t="n">
        <f aca="false">'Indicator Data'!AI33</f>
        <v>0</v>
      </c>
      <c r="DG33" s="102" t="n">
        <f aca="false">'Indicator Data'!AJ33</f>
        <v>0</v>
      </c>
      <c r="DH33" s="105" t="n">
        <f aca="false">ROUND(IF(DF33=5,10,IF(DG33=5,9,IF(DF33=4,8,IF(DG33=4,7,0)))),1)</f>
        <v>0</v>
      </c>
      <c r="DI33" s="108" t="n">
        <f aca="false">ROUND(IF(DH33&gt;5,DH33,DE33/10*7),1)</f>
        <v>0.1</v>
      </c>
      <c r="DJ33" s="76"/>
      <c r="DK33" s="109"/>
    </row>
    <row r="34" customFormat="false" ht="14.5" hidden="false" customHeight="false" outlineLevel="0" collapsed="false">
      <c r="A34" s="98" t="str">
        <f aca="false">'Indicator Data'!A34</f>
        <v>Cambodia</v>
      </c>
      <c r="B34" s="99" t="str">
        <f aca="false">'Indicator Data'!B34</f>
        <v>KHM</v>
      </c>
      <c r="C34" s="100" t="n">
        <f aca="false">ROUND(IF('Indicator Data'!C34=0,0.1,IF(LOG('Indicator Data'!C34)&gt;C$3,10,IF(LOG('Indicator Data'!C34)&lt;C$4,0,10-(C$3-LOG('Indicator Data'!C34))/(C$3-C$4)*10))),1)</f>
        <v>0.1</v>
      </c>
      <c r="D34" s="101" t="n">
        <f aca="false">ROUND(IF('Indicator Data'!D34=0,0.1,IF(LOG('Indicator Data'!D34)&gt;D$3,10,IF(LOG('Indicator Data'!D34)&lt;D$4,0,10-(D$3-LOG('Indicator Data'!D34))/(D$3-D$4)*10))),1)</f>
        <v>0.1</v>
      </c>
      <c r="E34" s="102" t="n">
        <f aca="false">ROUND((10-GEOMEAN(((10-C34)/10*9+1),((10-D34)/10*9+1)))/9*10,1)</f>
        <v>0.1</v>
      </c>
      <c r="F34" s="102" t="n">
        <f aca="false">IF('Indicator Data'!E34="No data",0.1,(ROUND(IF('Indicator Data'!E34=0,0,IF(LOG('Indicator Data'!E34)&gt;F$3,10,IF(LOG('Indicator Data'!E34)&lt;F$4,0,10-(F$3-LOG('Indicator Data'!E34))/(F$3-F$4)*10))),1)))</f>
        <v>8.7</v>
      </c>
      <c r="G34" s="102" t="n">
        <f aca="false">ROUND(IF('Indicator Data'!F34=0,0,IF(LOG('Indicator Data'!F34)&gt;G$3,10,IF(LOG('Indicator Data'!F34)&lt;G$4,0,10-(G$3-LOG('Indicator Data'!F34))/(G$3-G$4)*10))),1)</f>
        <v>5.1</v>
      </c>
      <c r="H34" s="101" t="n">
        <f aca="false">ROUND(IF('Indicator Data'!G34=0,0,IF(LOG('Indicator Data'!G34)&gt;H$3,10,IF(LOG('Indicator Data'!G34)&lt;H$4,0,10-(H$3-LOG('Indicator Data'!G34))/(H$3-H$4)*10))),1)</f>
        <v>6.3</v>
      </c>
      <c r="I34" s="101" t="n">
        <f aca="false">ROUND(IF('Indicator Data'!H34=0,0,IF(LOG('Indicator Data'!H34)&gt;I$3,10,IF(LOG('Indicator Data'!H34)&lt;I$4,0,10-(I$3-LOG('Indicator Data'!H34))/(I$3-I$4)*10))),1)</f>
        <v>6.8</v>
      </c>
      <c r="J34" s="101" t="n">
        <f aca="false">ROUND((10-GEOMEAN(((10-H34)/10*9+1),((10-I34)/10*9+1)))/9*10,1)</f>
        <v>6.6</v>
      </c>
      <c r="K34" s="101" t="n">
        <f aca="false">ROUND(IF('Indicator Data'!I34=0,0,IF(LOG('Indicator Data'!I34)&gt;K$3,10,IF(LOG('Indicator Data'!I34)&lt;K$4,0,10-(K$3-LOG('Indicator Data'!I34))/(K$3-K$4)*10))),1)</f>
        <v>5.9</v>
      </c>
      <c r="L34" s="102" t="n">
        <f aca="false">ROUND((10-GEOMEAN(((10-J34)/10*9+1),((10-K34)/10*9+1)))/9*10,1)</f>
        <v>6.3</v>
      </c>
      <c r="M34" s="102" t="n">
        <f aca="false">ROUND(IF('Indicator Data'!J34=0,0,IF(LOG('Indicator Data'!J34)&gt;M$3,10,IF(LOG('Indicator Data'!J34)&lt;M$4,0,10-(M$3-LOG('Indicator Data'!J34))/(M$3-M$4)*10))),1)</f>
        <v>10</v>
      </c>
      <c r="N34" s="103" t="n">
        <f aca="false">'Indicator Data'!C34/'Indicator Data'!$CA34</f>
        <v>0</v>
      </c>
      <c r="O34" s="103" t="n">
        <f aca="false">'Indicator Data'!D34/'Indicator Data'!$CA34</f>
        <v>0</v>
      </c>
      <c r="P34" s="103" t="n">
        <f aca="false">IF(F34=0.1,"x",'Indicator Data'!E34/'Indicator Data'!$CA34)</f>
        <v>0.0194880327388737</v>
      </c>
      <c r="Q34" s="103" t="n">
        <f aca="false">'Indicator Data'!F34/'Indicator Data'!$CA34</f>
        <v>7.19628111803395E-007</v>
      </c>
      <c r="R34" s="103" t="n">
        <f aca="false">'Indicator Data'!G34/'Indicator Data'!$CA34</f>
        <v>0.00209264248277123</v>
      </c>
      <c r="S34" s="103" t="n">
        <f aca="false">'Indicator Data'!H34/'Indicator Data'!$CA34</f>
        <v>3.55529665539572E-005</v>
      </c>
      <c r="T34" s="103" t="n">
        <f aca="false">'Indicator Data'!I34/'Indicator Data'!$CA34</f>
        <v>0.000561277142416765</v>
      </c>
      <c r="U34" s="103" t="n">
        <f aca="false">'Indicator Data'!J34/'Indicator Data'!$CA34</f>
        <v>0.0167243625137154</v>
      </c>
      <c r="V34" s="101" t="n">
        <f aca="false">ROUND(IF(N34&gt;V$3,10,IF(N34&lt;V$4,0,10-(V$3-N34)/(V$3-V$4)*10)),1)</f>
        <v>0</v>
      </c>
      <c r="W34" s="101" t="n">
        <f aca="false">ROUND(IF(O34&gt;W$3,10,IF(O34&lt;W$4,0,10-(W$3-O34)/(W$3-W$4)*10)),1)</f>
        <v>0</v>
      </c>
      <c r="X34" s="102" t="n">
        <f aca="false">ROUND(((10-GEOMEAN(((10-V34)/10*9+1),((10-W34)/10*9+1)))/9*10),1)</f>
        <v>0</v>
      </c>
      <c r="Y34" s="102" t="n">
        <f aca="false">IF(P34="x",0.1,ROUND(IF(P34&gt;Y$3,10,IF(P34&lt;Y$4,0,10-(Y$3-P34)/(Y$3-Y$4)*10)),1))</f>
        <v>10</v>
      </c>
      <c r="Z34" s="102" t="n">
        <f aca="false">ROUND(IF(Q34=0,0,IF(LOG(Q34)&gt;Z$3,10,IF(LOG(Q34)&lt;=Z$4,0,10-(Z$3-LOG(Q34))/(Z$3-Z$4)*10))),1)</f>
        <v>5.2</v>
      </c>
      <c r="AA34" s="101" t="n">
        <f aca="false">ROUND(IF(R34&gt;AA$3,10,IF(R34&lt;AA$4,0,10-(AA$3-R34)/(AA$3-AA$4)*10)),1)</f>
        <v>1.2</v>
      </c>
      <c r="AB34" s="101" t="n">
        <f aca="false">ROUND(IF(S34&gt;AB$3,10,IF(S34&lt;AB$4,0,10-(AB$3-S34)/(AB$3-AB$4)*10)),1)</f>
        <v>0.1</v>
      </c>
      <c r="AC34" s="101" t="n">
        <f aca="false">ROUND(((10-GEOMEAN(((10-AA34)/10*9+1),((10-AB34)/10*9+1)))/9*10),1)</f>
        <v>0.7</v>
      </c>
      <c r="AD34" s="101" t="n">
        <f aca="false">ROUND(IF(T34=0,0,IF(T34&gt;AD$3,10,IF(T34&lt;=AD$4,0,10-(AD$3-T34)/(AD$3-AD$4)*10))),1)</f>
        <v>0.6</v>
      </c>
      <c r="AE34" s="102" t="n">
        <f aca="false">ROUND((10-GEOMEAN(((10-AC34)/10*9+1),((10-AD34)/10*9+1)))/9*10,1)</f>
        <v>0.7</v>
      </c>
      <c r="AF34" s="102" t="n">
        <f aca="false">ROUND(IF(U34&gt;AF$3,10,IF(U34&lt;AF$4,0,10-(AF$3-U34)/(AF$3-AF$4)*10)),1)</f>
        <v>5.6</v>
      </c>
      <c r="AG34" s="101" t="n">
        <f aca="false">ROUND(IF('Indicator Data'!K34=0,0,IF('Indicator Data'!K34&gt;AG$3,10,IF('Indicator Data'!K34&lt;AG$4,0,10-(AG$3-'Indicator Data'!K34)/(AG$3-AG$4)*10))),1)</f>
        <v>5.7</v>
      </c>
      <c r="AH34" s="104" t="n">
        <f aca="false">ROUND(AVERAGE(C34,V34),1)</f>
        <v>0.1</v>
      </c>
      <c r="AI34" s="104" t="n">
        <f aca="false">ROUND(AVERAGE(D34,W34),1)</f>
        <v>0.1</v>
      </c>
      <c r="AJ34" s="102" t="n">
        <f aca="false">ROUND(AVERAGE(AA34,H34),1)</f>
        <v>3.8</v>
      </c>
      <c r="AK34" s="102" t="n">
        <f aca="false">ROUND(AVERAGE(AB34,I34),1)</f>
        <v>3.5</v>
      </c>
      <c r="AL34" s="104" t="n">
        <f aca="false">ROUND((10-GEOMEAN(((10-AJ34)/10*9+1),((10-AK34)/10*9+1)))/9*10,1)</f>
        <v>3.7</v>
      </c>
      <c r="AM34" s="104" t="n">
        <f aca="false">ROUND(AVERAGE(AD34,K34),1)</f>
        <v>3.3</v>
      </c>
      <c r="AN34" s="102" t="n">
        <f aca="false">ROUND((10-GEOMEAN(((10-M34)/10*9+1),((10-AF34)/10*9+1)))/9*10,1)</f>
        <v>8.6</v>
      </c>
      <c r="AO34" s="105" t="n">
        <f aca="false">ROUND((10-GEOMEAN(((10-E34)/10*9+1),((10-X34)/10*9+1)))/9*10,1)</f>
        <v>0.1</v>
      </c>
      <c r="AP34" s="105" t="n">
        <f aca="false">IF(AND(Y34="x",F34="x"),"x",ROUND((10-GEOMEAN(((10-F34)/10*9+1),((10-Y34)/10*9+1)))/9*10,1))</f>
        <v>9.5</v>
      </c>
      <c r="AQ34" s="105" t="n">
        <f aca="false">ROUND((10-GEOMEAN(((10-G34)/10*9+1),((10-Z34)/10*9+1)))/9*10,1)</f>
        <v>5.2</v>
      </c>
      <c r="AR34" s="105" t="n">
        <f aca="false">ROUND((10-GEOMEAN(((10-L34)/10*9+1),((10-AE34)/10*9+1)))/9*10,1)</f>
        <v>4</v>
      </c>
      <c r="AS34" s="104" t="n">
        <f aca="false">ROUND(AVERAGE(AG34,AN34),1)</f>
        <v>7.2</v>
      </c>
      <c r="AT34" s="104" t="n">
        <f aca="false">IF('Indicator Data'!L34="No data","x",IF('Indicator Data'!CB34&lt;1000,"x",ROUND((IF('Indicator Data'!L34&gt;AT$3,10,IF('Indicator Data'!L34&lt;AT$4,0,10-(AT$3-'Indicator Data'!L34)/(AT$3-AT$4)*10))),1)))</f>
        <v>1.9</v>
      </c>
      <c r="AU34" s="105" t="n">
        <f aca="false">ROUND(AVERAGE(AS34,AT34),1)</f>
        <v>4.6</v>
      </c>
      <c r="AV34" s="106" t="n">
        <f aca="false">IF('Indicator Data'!M34="No data","x",ROUND(IF('Indicator Data'!M34=0,0,IF(LOG('Indicator Data'!M34)&gt;AV$3,10,IF(LOG('Indicator Data'!M34)&lt;AV$4,0,10-(AV$3-LOG('Indicator Data'!M34))/(AV$3-AV$4)*10))),1))</f>
        <v>8.1</v>
      </c>
      <c r="AW34" s="103" t="n">
        <f aca="false">IF(AV34="x","x",'Indicator Data'!M34/'Indicator Data'!$CA34)</f>
        <v>0.311508506306674</v>
      </c>
      <c r="AX34" s="106" t="n">
        <f aca="false">IF(AV34="x","x",ROUND(IF(AW34&gt;AX$3,10,IF(AW34&lt;AX$4,0,10-(AX$3-AW34)/(AX$3-AX$4)*10)),1))</f>
        <v>3.5</v>
      </c>
      <c r="AY34" s="102" t="n">
        <f aca="false">IF(AND(AV34="x",AX34="x"),"x",ROUND((10-GEOMEAN(((10-AV34)/10*9+1),((10-AX34)/10*9+1)))/9*10,1))</f>
        <v>6.3</v>
      </c>
      <c r="AZ34" s="106" t="str">
        <f aca="false">IF('Indicator Data'!N34="No data","x",ROUND(IF('Indicator Data'!N34=0,0,IF(LOG('Indicator Data'!N34)&gt;AZ$3,10,IF(LOG('Indicator Data'!N34)&lt;AZ$4,0,10-(AZ$3-LOG('Indicator Data'!N34))/(AZ$3-AZ$4)*10))),1))</f>
        <v>x</v>
      </c>
      <c r="BA34" s="103" t="str">
        <f aca="false">IF(AZ34="x","x",'Indicator Data'!N34/'Indicator Data'!$CA34)</f>
        <v>x</v>
      </c>
      <c r="BB34" s="106" t="str">
        <f aca="false">IF(AZ34="x","x",ROUND(IF(BA34&gt;BB$3,10,IF(BA34&lt;BB$4,0,10-(BB$3-BA34)/(BB$3-BB$4)*10)),1))</f>
        <v>x</v>
      </c>
      <c r="BC34" s="102" t="str">
        <f aca="false">IF(AND(AZ34="x",BB34="x"),"x",ROUND((10-GEOMEAN(((10-AZ34)/10*9+1),((10-BB34)/10*9+1)))/9*10,1))</f>
        <v>x</v>
      </c>
      <c r="BD34" s="106" t="str">
        <f aca="false">IF('Indicator Data'!O34="No data","x",ROUND(IF('Indicator Data'!O34=0,0,IF(LOG('Indicator Data'!O34)&gt;BD$3,10,IF(LOG('Indicator Data'!O34)&lt;BD$4,0,10-(BD$3-LOG('Indicator Data'!O34))/(BD$3-BD$4)*10))),1))</f>
        <v>x</v>
      </c>
      <c r="BE34" s="103" t="str">
        <f aca="false">IF(BD34="x","x",'Indicator Data'!O34/'Indicator Data'!$CA34)</f>
        <v>x</v>
      </c>
      <c r="BF34" s="106" t="str">
        <f aca="false">IF(BD34="x","x",ROUND(IF(BE34&gt;BF$3,10,IF(BE34&lt;BF$4,0,10-(BF$3-BE34)/(BF$3-BF$4)*10)),1))</f>
        <v>x</v>
      </c>
      <c r="BG34" s="102" t="str">
        <f aca="false">IF(AND(BD34="x",BF34="x"),"x",ROUND((10-GEOMEAN(((10-BD34)/10*9+1),((10-BF34)/10*9+1)))/9*10,1))</f>
        <v>x</v>
      </c>
      <c r="BH34" s="106" t="str">
        <f aca="false">IF('Indicator Data'!P34="No data","x",ROUND(IF('Indicator Data'!P34=0,0,IF(LOG('Indicator Data'!P34)&gt;BH$3,10,IF(LOG('Indicator Data'!P34)&lt;BH$4,0,10-(BH$3-LOG('Indicator Data'!P34))/(BH$3-BH$4)*10))),1))</f>
        <v>x</v>
      </c>
      <c r="BI34" s="103" t="str">
        <f aca="false">IF(BH34="x","x",'Indicator Data'!P34/'Indicator Data'!$CA34)</f>
        <v>x</v>
      </c>
      <c r="BJ34" s="106" t="str">
        <f aca="false">IF(BH34="x","x",ROUND(IF(BI34&gt;BJ$3,10,IF(BI34&lt;BJ$4,0,10-(BJ$3-BI34)/(BJ$3-BJ$4)*10)),1))</f>
        <v>x</v>
      </c>
      <c r="BK34" s="102" t="str">
        <f aca="false">IF(AND(BH34="x",BJ34="x"),"x",ROUND((10-GEOMEAN(((10-BH34)/10*9+1),((10-BJ34)/10*9+1)))/9*10,1))</f>
        <v>x</v>
      </c>
      <c r="BL34" s="104" t="n">
        <f aca="false">IF(AND(BC34="x",BG34="x",BK34="x",AY34="x"),"x",IF(AND(BC34="x",BG34="x",BK34="x"),AY34,ROUND((10-GEOMEAN(((10-AY34)/10*9+1),((10-BC34)/10*9+1),((10-BG34)/10*9+1),((10-BK34)/10*9+1)))/9*10,1)))</f>
        <v>6.3</v>
      </c>
      <c r="BM34" s="106" t="n">
        <f aca="false">ROUND(IF('Indicator Data'!Q34=0,0,IF(LOG('Indicator Data'!Q34)&gt;BM$3,10,IF(LOG('Indicator Data'!Q34)&lt;BM$4,0,10-(BM$3-LOG('Indicator Data'!Q34))/(BM$3-BM$4)*10))),1)</f>
        <v>8.9</v>
      </c>
      <c r="BN34" s="107" t="n">
        <f aca="false">'Indicator Data'!R34</f>
        <v>0.997442901134491</v>
      </c>
      <c r="BO34" s="106" t="n">
        <f aca="false">ROUND(IF(BN34&gt;BO$3,10,IF(BN34&lt;BO$4,0,10-(BO$3-BN34)/(BO$3-BO$4)*10)),1)</f>
        <v>10</v>
      </c>
      <c r="BP34" s="106" t="n">
        <f aca="false">ROUND((10-GEOMEAN(((10-BO34)/10*9+1),((10-BM34)/10*9+1)))/9*10,1)</f>
        <v>9.5</v>
      </c>
      <c r="BQ34" s="106" t="n">
        <f aca="false">ROUND(IF('Indicator Data'!S34=0,0,IF(LOG('Indicator Data'!S34)&gt;BQ$3,10,IF(LOG('Indicator Data'!S34)&lt;BQ$4,0,10-(BQ$3-LOG('Indicator Data'!S34))/(BQ$3-BQ$4)*10))),1)</f>
        <v>8.9</v>
      </c>
      <c r="BR34" s="107" t="n">
        <f aca="false">'Indicator Data'!T34</f>
        <v>0.947073519229889</v>
      </c>
      <c r="BS34" s="106" t="n">
        <f aca="false">ROUND(IF(BR34&gt;BS$3,10,IF(BR34&lt;BS$4,0,10-(BS$3-BR34)/(BS$3-BS$4)*10)),1)</f>
        <v>9.5</v>
      </c>
      <c r="BT34" s="106" t="n">
        <f aca="false">ROUND((10-GEOMEAN(((10-BS34)/10*9+1),((10-BQ34)/10*9+1)))/9*10,1)</f>
        <v>9.2</v>
      </c>
      <c r="BU34" s="102" t="n">
        <f aca="false">ROUND((10-GEOMEAN(((10-BT34)/10*9+1),((10-BP34)/10*9+1)))/9*10,1)</f>
        <v>9.4</v>
      </c>
      <c r="BV34" s="106" t="n">
        <f aca="false">ROUND(IF('Indicator Data'!U34=0,0,IF(LOG('Indicator Data'!U34)&gt;BV$3,10,IF(LOG('Indicator Data'!U34)&lt;BV$4,0,10-(BV$3-LOG('Indicator Data'!U34))/(BV$3-BV$4)*10))),1)</f>
        <v>8.4</v>
      </c>
      <c r="BW34" s="103" t="n">
        <f aca="false">'Indicator Data'!U34/'Indicator Data'!$CA34</f>
        <v>0.507839004592528</v>
      </c>
      <c r="BX34" s="106" t="n">
        <f aca="false">ROUND(IF(BW34&gt;BX$3,10,IF(BW34&lt;BX$4,0,10-(BX$3-BW34)/(BX$3-BX$4)*10)),1)</f>
        <v>5.6</v>
      </c>
      <c r="BY34" s="102" t="n">
        <f aca="false">ROUND((10-GEOMEAN(((10-BV34)/10*9+1),((10-BX34)/10*9+1)))/9*10,1)</f>
        <v>7.2</v>
      </c>
      <c r="BZ34" s="106" t="n">
        <f aca="false">ROUND(IF('Indicator Data'!V34=0,0,IF(LOG('Indicator Data'!V34)&gt;BZ$3,10,IF(LOG('Indicator Data'!V34)&lt;BZ$4,0,10-(BZ$3-LOG('Indicator Data'!V34))/(BZ$3-BZ$4)*10))),1)</f>
        <v>8.8</v>
      </c>
      <c r="CA34" s="103" t="n">
        <f aca="false">IF('Indicator Data'!V34/'Indicator Data'!$CA34&gt;1,1,'Indicator Data'!V34/'Indicator Data'!$CA34)</f>
        <v>0.972830579394395</v>
      </c>
      <c r="CB34" s="106" t="n">
        <f aca="false">ROUND(IF(CA34&gt;CB$3,10,IF(CA34&lt;CB$4,0,10-(CB$3-CA34)/(CB$3-CB$4)*10)),1)</f>
        <v>9.7</v>
      </c>
      <c r="CC34" s="102" t="n">
        <f aca="false">ROUND((10-GEOMEAN(((10-BZ34)/10*9+1),((10-CB34)/10*9+1)))/9*10,1)</f>
        <v>9.3</v>
      </c>
      <c r="CD34" s="106" t="n">
        <f aca="false">ROUND(IF('Indicator Data'!W34=0,0,IF(LOG('Indicator Data'!W34)&gt;CD$3,10,IF(LOG('Indicator Data'!W34)&lt;CD$4,0,10-(CD$3-LOG('Indicator Data'!W34))/(CD$3-CD$4)*10))),1)</f>
        <v>8.8</v>
      </c>
      <c r="CE34" s="103" t="n">
        <f aca="false">'Indicator Data'!W34/'Indicator Data'!$CA34</f>
        <v>0.994235666490996</v>
      </c>
      <c r="CF34" s="106" t="n">
        <f aca="false">ROUND(IF(CE34&gt;CF$3,10,IF(CE34&lt;CF$4,0,10-(CF$3-CE34)/(CF$3-CF$4)*10)),1)</f>
        <v>9.9</v>
      </c>
      <c r="CG34" s="102" t="n">
        <f aca="false">ROUND((10-GEOMEAN(((10-CD34)/10*9+1),((10-CF34)/10*9+1)))/9*10,1)</f>
        <v>9.4</v>
      </c>
      <c r="CH34" s="104" t="n">
        <f aca="false">ROUND((10-GEOMEAN(((10-CC34)/10*9+1),((10-BU34)/10*9+1),((10-BY34)/10*9+1),((10-CG34)/10*9+1)))/9*10,1)</f>
        <v>9</v>
      </c>
      <c r="CI34" s="106" t="n">
        <f aca="false">IF('Indicator Data'!BQ34="No data","x",ROUND(IF('Indicator Data'!BQ34&gt;CI$3,0,IF('Indicator Data'!BQ34&lt;CI$4,10,(CI$3-'Indicator Data'!BQ34)/(CI$3-CI$4)*10)),1))</f>
        <v>3.5</v>
      </c>
      <c r="CJ34" s="106" t="n">
        <f aca="false">IF('Indicator Data'!BR34="No data","x",ROUND(IF('Indicator Data'!BR34&gt;CJ$3,0,IF('Indicator Data'!BR34&lt;CJ$4,10,(CJ$3-'Indicator Data'!BR34)/(CJ$3-CJ$4)*10)),1))</f>
        <v>4.8</v>
      </c>
      <c r="CK34" s="106" t="n">
        <f aca="false">IF('Indicator Data'!AC34="No data","x",ROUND(IF('Indicator Data'!AC34&gt;CK$3,0,IF('Indicator Data'!AC34&lt;CK$4,10,(CK$3-'Indicator Data'!AC34)/(CK$3-CK$4)*10)),1))</f>
        <v>2.6</v>
      </c>
      <c r="CL34" s="102" t="n">
        <f aca="false">IF(AND(CJ34="x",CI34="x",CK34="x"),"x",ROUND(AVERAGE(CI34:CK34),1))</f>
        <v>3.6</v>
      </c>
      <c r="CM34" s="106" t="n">
        <f aca="false">IF('Indicator Data'!X34="No data","x",ROUND(IF(LOG('Indicator Data'!X34)&gt;CM$3,10,IF(LOG('Indicator Data'!X34)&lt;CM$4,0,10-(CM$3-LOG('Indicator Data'!X34))/(CM$3-CM$4)*10)),1))</f>
        <v>6.6</v>
      </c>
      <c r="CN34" s="106" t="n">
        <f aca="false">IF('Indicator Data'!Y34="No data","x",ROUND(IF('Indicator Data'!Y34&gt;CN$3,10,IF('Indicator Data'!Y34&lt;CN$4,0,10-(CN$3-'Indicator Data'!Y34)/(CN$3-CN$4)*10)),1))</f>
        <v>6.3</v>
      </c>
      <c r="CO34" s="106" t="n">
        <f aca="false">IF('Indicator Data'!Z34="No data","x",ROUND(IF('Indicator Data'!Z34&gt;CO$3,10,IF('Indicator Data'!Z34&lt;CO$4,0,10-(CO$3-'Indicator Data'!Z34)/(CO$3-CO$4)*10)),1))</f>
        <v>2.5</v>
      </c>
      <c r="CP34" s="106" t="n">
        <f aca="false">IF('Indicator Data'!AA34="No data","x",ROUND(IF('Indicator Data'!AA34&gt;CP$3,10,IF('Indicator Data'!AA34&lt;CP$4,0,10-(CP$3-'Indicator Data'!AA34)/(CP$3-CP$4)*10)),1))</f>
        <v>6.5</v>
      </c>
      <c r="CQ34" s="102" t="n">
        <f aca="false">ROUND(AVERAGE(CM34:CP34),1)</f>
        <v>5.5</v>
      </c>
      <c r="CR34" s="104" t="n">
        <f aca="false">ROUND(AVERAGE(CL34,CQ34,CQ34),1)</f>
        <v>4.9</v>
      </c>
      <c r="CS34" s="106" t="n">
        <f aca="false">IF('Indicator Data'!AF34="No data","x",ROUND(IF('Indicator Data'!AF34&gt;CS$3,10,IF('Indicator Data'!AF34&lt;CS$4,0,10-(CS$3-'Indicator Data'!AF34)/(CS$3-CS$4)*10)),1))</f>
        <v>5</v>
      </c>
      <c r="CT34" s="106" t="n">
        <f aca="false">IF('Indicator Data'!AG34="No data","x",ROUND(IF('Indicator Data'!AG34&gt;CT$3,10,IF('Indicator Data'!AG34&lt;CT$4,0,10-(CT$3-'Indicator Data'!AG34)/(CT$3-CT$4)*10)),1))</f>
        <v>3.8</v>
      </c>
      <c r="CU34" s="102" t="n">
        <f aca="false">ROUND(AVERAGE(CM34,CN34,CO34,CP34,CS34,CT34),1)</f>
        <v>5.1</v>
      </c>
      <c r="CV34" s="106" t="n">
        <f aca="false">IF('Indicator Data'!AB34="No data","x",ROUND(IF('Indicator Data'!AB34&gt;CV$3,10,IF('Indicator Data'!AB34&lt;CV$4,0,10-(CV$3-'Indicator Data'!AB34)/(CV$3-CV$4)*10)),1))</f>
        <v>6.4</v>
      </c>
      <c r="CW34" s="102" t="n">
        <f aca="false">IF(AND(CJ34="x",CI34="x",CK34="x"),"x",ROUND(AVERAGE(CI34:CK34,CV34),1))</f>
        <v>4.3</v>
      </c>
      <c r="CX34" s="103" t="n">
        <f aca="false">IF('Indicator Data'!AD34="No data","x",'Indicator Data'!AD34/'Indicator Data'!$BZ34)</f>
        <v>0.000735908272843538</v>
      </c>
      <c r="CY34" s="106" t="n">
        <f aca="false">IF(CX34="x","x",ROUND(IF(CX34&gt;CY$3,0,IF(CX34&lt;CY$4,10,(CY$3-CX34)/(CY$3-CY$4)*10)),1))</f>
        <v>2.6</v>
      </c>
      <c r="CZ34" s="106" t="n">
        <f aca="false">IF('Indicator Data'!AE34="No data","x",ROUND(IF('Indicator Data'!AE34&gt;CZ$3,0,IF('Indicator Data'!AE34&lt;CZ$4,10,(CZ$3-'Indicator Data'!AE34)/(CZ$3-CZ$4)*10)),1))</f>
        <v>4</v>
      </c>
      <c r="DA34" s="102" t="n">
        <f aca="false">IF(AND(CY34="x",CZ34="x"),"x",ROUND(AVERAGE(CY34:CZ34),1))</f>
        <v>3.3</v>
      </c>
      <c r="DB34" s="104" t="n">
        <f aca="false">ROUND(AVERAGE(CW34,DA34,CU34),1)</f>
        <v>4.2</v>
      </c>
      <c r="DC34" s="105" t="n">
        <f aca="false">IF(BL34="x",ROUND((10-GEOMEAN(((10-DB34)/10*9+1),((10-CH34)/10*9+1),((10-CR34)/10*9+1)))/9*10,1),ROUND((10-GEOMEAN(((10-BL34)/10*9+1),((10-DB34)/10*9+1),((10-CH34)/10*9+1),((10-CR34)/10*9+1)))/9*10,1))</f>
        <v>6.5</v>
      </c>
      <c r="DD34" s="108" t="n">
        <f aca="false">IF(ROUND(IF(AP34="x",(10-GEOMEAN(((10-AO34)/10*9+1),((10-DC34)/10*9+1),((10-AU34)/10*9+1),((10-AQ34)/10*9+1),((10-AR34)/10*9+1)))/9*10,(10-GEOMEAN(((10-AO34)/10*9+1),((10-DC34)/10*9+1),((10-AP34)/10*9+1),((10-AQ34)/10*9+1),((10-AR34)/10*9+1),((10-AU34)/10*9+1)))/9*10),1)=0,0.1,ROUND(IF(AP34="x",(10-GEOMEAN(((10-AO34)/10*9+1),((10-DC34)/10*9+1),((10-AU34)/10*9+1),((10-AQ34)/10*9+1),((10-AR34)/10*9+1)))/9*10,(10-GEOMEAN(((10-AO34)/10*9+1),((10-DC34)/10*9+1),((10-AP34)/10*9+1),((10-AQ34)/10*9+1),((10-AR34)/10*9+1),((10-AU34)/10*9+1)))/9*10),1))</f>
        <v>5.8</v>
      </c>
      <c r="DE34" s="105" t="n">
        <f aca="false">ROUND(IF('Indicator Data'!AH34=0,0,IF('Indicator Data'!AH34&gt;DE$3,10,IF('Indicator Data'!AH34&lt;DE$4,0,10-(DE$3-'Indicator Data'!AH34)/(DE$3-DE$4)*10))),1)</f>
        <v>0.4</v>
      </c>
      <c r="DF34" s="102" t="n">
        <f aca="false">'Indicator Data'!AI34</f>
        <v>0</v>
      </c>
      <c r="DG34" s="102" t="n">
        <f aca="false">'Indicator Data'!AJ34</f>
        <v>0</v>
      </c>
      <c r="DH34" s="105" t="n">
        <f aca="false">ROUND(IF(DF34=5,10,IF(DG34=5,9,IF(DF34=4,8,IF(DG34=4,7,0)))),1)</f>
        <v>0</v>
      </c>
      <c r="DI34" s="108" t="n">
        <f aca="false">ROUND(IF(DH34&gt;5,DH34,DE34/10*7),1)</f>
        <v>0.3</v>
      </c>
      <c r="DJ34" s="76"/>
      <c r="DK34" s="109"/>
    </row>
    <row r="35" customFormat="false" ht="14.5" hidden="false" customHeight="false" outlineLevel="0" collapsed="false">
      <c r="A35" s="98" t="str">
        <f aca="false">'Indicator Data'!A35</f>
        <v>Cameroon</v>
      </c>
      <c r="B35" s="99" t="str">
        <f aca="false">'Indicator Data'!B35</f>
        <v>CMR</v>
      </c>
      <c r="C35" s="100" t="n">
        <f aca="false">ROUND(IF('Indicator Data'!C35=0,0.1,IF(LOG('Indicator Data'!C35)&gt;C$3,10,IF(LOG('Indicator Data'!C35)&lt;C$4,0,10-(C$3-LOG('Indicator Data'!C35))/(C$3-C$4)*10))),1)</f>
        <v>0.1</v>
      </c>
      <c r="D35" s="101" t="n">
        <f aca="false">ROUND(IF('Indicator Data'!D35=0,0.1,IF(LOG('Indicator Data'!D35)&gt;D$3,10,IF(LOG('Indicator Data'!D35)&lt;D$4,0,10-(D$3-LOG('Indicator Data'!D35))/(D$3-D$4)*10))),1)</f>
        <v>0.1</v>
      </c>
      <c r="E35" s="102" t="n">
        <f aca="false">ROUND((10-GEOMEAN(((10-C35)/10*9+1),((10-D35)/10*9+1)))/9*10,1)</f>
        <v>0.1</v>
      </c>
      <c r="F35" s="102" t="n">
        <f aca="false">IF('Indicator Data'!E35="No data",0.1,(ROUND(IF('Indicator Data'!E35=0,0,IF(LOG('Indicator Data'!E35)&gt;F$3,10,IF(LOG('Indicator Data'!E35)&lt;F$4,0,10-(F$3-LOG('Indicator Data'!E35))/(F$3-F$4)*10))),1)))</f>
        <v>7.7</v>
      </c>
      <c r="G35" s="102" t="n">
        <f aca="false">ROUND(IF('Indicator Data'!F35=0,0,IF(LOG('Indicator Data'!F35)&gt;G$3,10,IF(LOG('Indicator Data'!F35)&lt;G$4,0,10-(G$3-LOG('Indicator Data'!F35))/(G$3-G$4)*10))),1)</f>
        <v>0</v>
      </c>
      <c r="H35" s="101" t="n">
        <f aca="false">ROUND(IF('Indicator Data'!G35=0,0,IF(LOG('Indicator Data'!G35)&gt;H$3,10,IF(LOG('Indicator Data'!G35)&lt;H$4,0,10-(H$3-LOG('Indicator Data'!G35))/(H$3-H$4)*10))),1)</f>
        <v>0</v>
      </c>
      <c r="I35" s="101" t="n">
        <f aca="false">ROUND(IF('Indicator Data'!H35=0,0,IF(LOG('Indicator Data'!H35)&gt;I$3,10,IF(LOG('Indicator Data'!H35)&lt;I$4,0,10-(I$3-LOG('Indicator Data'!H35))/(I$3-I$4)*10))),1)</f>
        <v>0</v>
      </c>
      <c r="J35" s="101" t="n">
        <f aca="false">ROUND((10-GEOMEAN(((10-H35)/10*9+1),((10-I35)/10*9+1)))/9*10,1)</f>
        <v>0</v>
      </c>
      <c r="K35" s="101" t="n">
        <f aca="false">ROUND(IF('Indicator Data'!I35=0,0,IF(LOG('Indicator Data'!I35)&gt;K$3,10,IF(LOG('Indicator Data'!I35)&lt;K$4,0,10-(K$3-LOG('Indicator Data'!I35))/(K$3-K$4)*10))),1)</f>
        <v>0</v>
      </c>
      <c r="L35" s="102" t="n">
        <f aca="false">ROUND((10-GEOMEAN(((10-J35)/10*9+1),((10-K35)/10*9+1)))/9*10,1)</f>
        <v>0</v>
      </c>
      <c r="M35" s="102" t="n">
        <f aca="false">ROUND(IF('Indicator Data'!J35=0,0,IF(LOG('Indicator Data'!J35)&gt;M$3,10,IF(LOG('Indicator Data'!J35)&lt;M$4,0,10-(M$3-LOG('Indicator Data'!J35))/(M$3-M$4)*10))),1)</f>
        <v>6.9</v>
      </c>
      <c r="N35" s="103" t="n">
        <f aca="false">'Indicator Data'!C35/'Indicator Data'!$CA35</f>
        <v>0</v>
      </c>
      <c r="O35" s="103" t="n">
        <f aca="false">'Indicator Data'!D35/'Indicator Data'!$CA35</f>
        <v>0</v>
      </c>
      <c r="P35" s="103" t="n">
        <f aca="false">IF(F35=0.1,"x",'Indicator Data'!E35/'Indicator Data'!$CA35)</f>
        <v>0.00521858216948594</v>
      </c>
      <c r="Q35" s="103" t="n">
        <f aca="false">'Indicator Data'!F35/'Indicator Data'!$CA35</f>
        <v>0</v>
      </c>
      <c r="R35" s="103" t="n">
        <f aca="false">'Indicator Data'!G35/'Indicator Data'!$CA35</f>
        <v>0</v>
      </c>
      <c r="S35" s="103" t="n">
        <f aca="false">'Indicator Data'!H35/'Indicator Data'!$CA35</f>
        <v>0</v>
      </c>
      <c r="T35" s="103" t="n">
        <f aca="false">'Indicator Data'!I35/'Indicator Data'!$CA35</f>
        <v>0</v>
      </c>
      <c r="U35" s="103" t="n">
        <f aca="false">'Indicator Data'!J35/'Indicator Data'!$CA35</f>
        <v>0.000243157984767895</v>
      </c>
      <c r="V35" s="101" t="n">
        <f aca="false">ROUND(IF(N35&gt;V$3,10,IF(N35&lt;V$4,0,10-(V$3-N35)/(V$3-V$4)*10)),1)</f>
        <v>0</v>
      </c>
      <c r="W35" s="101" t="n">
        <f aca="false">ROUND(IF(O35&gt;W$3,10,IF(O35&lt;W$4,0,10-(W$3-O35)/(W$3-W$4)*10)),1)</f>
        <v>0</v>
      </c>
      <c r="X35" s="102" t="n">
        <f aca="false">ROUND(((10-GEOMEAN(((10-V35)/10*9+1),((10-W35)/10*9+1)))/9*10),1)</f>
        <v>0</v>
      </c>
      <c r="Y35" s="102" t="n">
        <f aca="false">IF(P35="x",0.1,ROUND(IF(P35&gt;Y$3,10,IF(P35&lt;Y$4,0,10-(Y$3-P35)/(Y$3-Y$4)*10)),1))</f>
        <v>3.5</v>
      </c>
      <c r="Z35" s="102" t="n">
        <f aca="false">ROUND(IF(Q35=0,0,IF(LOG(Q35)&gt;Z$3,10,IF(LOG(Q35)&lt;=Z$4,0,10-(Z$3-LOG(Q35))/(Z$3-Z$4)*10))),1)</f>
        <v>0</v>
      </c>
      <c r="AA35" s="101" t="n">
        <f aca="false">ROUND(IF(R35&gt;AA$3,10,IF(R35&lt;AA$4,0,10-(AA$3-R35)/(AA$3-AA$4)*10)),1)</f>
        <v>0</v>
      </c>
      <c r="AB35" s="101" t="n">
        <f aca="false">ROUND(IF(S35&gt;AB$3,10,IF(S35&lt;AB$4,0,10-(AB$3-S35)/(AB$3-AB$4)*10)),1)</f>
        <v>0</v>
      </c>
      <c r="AC35" s="101" t="n">
        <f aca="false">ROUND(((10-GEOMEAN(((10-AA35)/10*9+1),((10-AB35)/10*9+1)))/9*10),1)</f>
        <v>0</v>
      </c>
      <c r="AD35" s="101" t="n">
        <f aca="false">ROUND(IF(T35=0,0,IF(T35&gt;AD$3,10,IF(T35&lt;=AD$4,0,10-(AD$3-T35)/(AD$3-AD$4)*10))),1)</f>
        <v>0</v>
      </c>
      <c r="AE35" s="102" t="n">
        <f aca="false">ROUND((10-GEOMEAN(((10-AC35)/10*9+1),((10-AD35)/10*9+1)))/9*10,1)</f>
        <v>0</v>
      </c>
      <c r="AF35" s="102" t="n">
        <f aca="false">ROUND(IF(U35&gt;AF$3,10,IF(U35&lt;AF$4,0,10-(AF$3-U35)/(AF$3-AF$4)*10)),1)</f>
        <v>0.1</v>
      </c>
      <c r="AG35" s="101" t="n">
        <f aca="false">ROUND(IF('Indicator Data'!K35=0,0,IF('Indicator Data'!K35&gt;AG$3,10,IF('Indicator Data'!K35&lt;AG$4,0,10-(AG$3-'Indicator Data'!K35)/(AG$3-AG$4)*10))),1)</f>
        <v>3.8</v>
      </c>
      <c r="AH35" s="104" t="n">
        <f aca="false">ROUND(AVERAGE(C35,V35),1)</f>
        <v>0.1</v>
      </c>
      <c r="AI35" s="104" t="n">
        <f aca="false">ROUND(AVERAGE(D35,W35),1)</f>
        <v>0.1</v>
      </c>
      <c r="AJ35" s="102" t="n">
        <f aca="false">ROUND(AVERAGE(AA35,H35),1)</f>
        <v>0</v>
      </c>
      <c r="AK35" s="102" t="n">
        <f aca="false">ROUND(AVERAGE(AB35,I35),1)</f>
        <v>0</v>
      </c>
      <c r="AL35" s="104" t="n">
        <f aca="false">ROUND((10-GEOMEAN(((10-AJ35)/10*9+1),((10-AK35)/10*9+1)))/9*10,1)</f>
        <v>0</v>
      </c>
      <c r="AM35" s="104" t="n">
        <f aca="false">ROUND(AVERAGE(AD35,K35),1)</f>
        <v>0</v>
      </c>
      <c r="AN35" s="102" t="n">
        <f aca="false">ROUND((10-GEOMEAN(((10-M35)/10*9+1),((10-AF35)/10*9+1)))/9*10,1)</f>
        <v>4.3</v>
      </c>
      <c r="AO35" s="105" t="n">
        <f aca="false">ROUND((10-GEOMEAN(((10-E35)/10*9+1),((10-X35)/10*9+1)))/9*10,1)</f>
        <v>0.1</v>
      </c>
      <c r="AP35" s="105" t="n">
        <f aca="false">IF(AND(Y35="x",F35="x"),"x",ROUND((10-GEOMEAN(((10-F35)/10*9+1),((10-Y35)/10*9+1)))/9*10,1))</f>
        <v>6</v>
      </c>
      <c r="AQ35" s="105" t="n">
        <f aca="false">ROUND((10-GEOMEAN(((10-G35)/10*9+1),((10-Z35)/10*9+1)))/9*10,1)</f>
        <v>0</v>
      </c>
      <c r="AR35" s="105" t="n">
        <f aca="false">ROUND((10-GEOMEAN(((10-L35)/10*9+1),((10-AE35)/10*9+1)))/9*10,1)</f>
        <v>0</v>
      </c>
      <c r="AS35" s="104" t="n">
        <f aca="false">ROUND(AVERAGE(AG35,AN35),1)</f>
        <v>4.1</v>
      </c>
      <c r="AT35" s="104" t="n">
        <f aca="false">IF('Indicator Data'!L35="No data","x",IF('Indicator Data'!CB35&lt;1000,"x",ROUND((IF('Indicator Data'!L35&gt;AT$3,10,IF('Indicator Data'!L35&lt;AT$4,0,10-(AT$3-'Indicator Data'!L35)/(AT$3-AT$4)*10))),1)))</f>
        <v>1.9</v>
      </c>
      <c r="AU35" s="105" t="n">
        <f aca="false">ROUND(AVERAGE(AS35,AT35),1)</f>
        <v>3</v>
      </c>
      <c r="AV35" s="106" t="n">
        <f aca="false">IF('Indicator Data'!M35="No data","x",ROUND(IF('Indicator Data'!M35=0,0,IF(LOG('Indicator Data'!M35)&gt;AV$3,10,IF(LOG('Indicator Data'!M35)&lt;AV$4,0,10-(AV$3-LOG('Indicator Data'!M35))/(AV$3-AV$4)*10))),1))</f>
        <v>8.6</v>
      </c>
      <c r="AW35" s="103" t="n">
        <f aca="false">IF(AV35="x","x",'Indicator Data'!M35/'Indicator Data'!$CA35)</f>
        <v>0.4332874589107</v>
      </c>
      <c r="AX35" s="106" t="n">
        <f aca="false">IF(AV35="x","x",ROUND(IF(AW35&gt;AX$3,10,IF(AW35&lt;AX$4,0,10-(AX$3-AW35)/(AX$3-AX$4)*10)),1))</f>
        <v>4.8</v>
      </c>
      <c r="AY35" s="102" t="n">
        <f aca="false">IF(AND(AV35="x",AX35="x"),"x",ROUND((10-GEOMEAN(((10-AV35)/10*9+1),((10-AX35)/10*9+1)))/9*10,1))</f>
        <v>7.1</v>
      </c>
      <c r="AZ35" s="106" t="n">
        <f aca="false">IF('Indicator Data'!N35="No data","x",ROUND(IF('Indicator Data'!N35=0,0,IF(LOG('Indicator Data'!N35)&gt;AZ$3,10,IF(LOG('Indicator Data'!N35)&lt;AZ$4,0,10-(AZ$3-LOG('Indicator Data'!N35))/(AZ$3-AZ$4)*10))),1))</f>
        <v>8.9</v>
      </c>
      <c r="BA35" s="103" t="n">
        <f aca="false">IF(AZ35="x","x",'Indicator Data'!N35/'Indicator Data'!$CA35)</f>
        <v>0.0893173575271421</v>
      </c>
      <c r="BB35" s="106" t="n">
        <f aca="false">IF(AZ35="x","x",ROUND(IF(BA35&gt;BB$3,10,IF(BA35&lt;BB$4,0,10-(BB$3-BA35)/(BB$3-BB$4)*10)),1))</f>
        <v>10</v>
      </c>
      <c r="BC35" s="102" t="n">
        <f aca="false">IF(AND(AZ35="x",BB35="x"),"x",ROUND((10-GEOMEAN(((10-AZ35)/10*9+1),((10-BB35)/10*9+1)))/9*10,1))</f>
        <v>9.5</v>
      </c>
      <c r="BD35" s="106" t="n">
        <f aca="false">IF('Indicator Data'!O35="No data","x",ROUND(IF('Indicator Data'!O35=0,0,IF(LOG('Indicator Data'!O35)&gt;BD$3,10,IF(LOG('Indicator Data'!O35)&lt;BD$4,0,10-(BD$3-LOG('Indicator Data'!O35))/(BD$3-BD$4)*10))),1))</f>
        <v>8.6</v>
      </c>
      <c r="BE35" s="103" t="n">
        <f aca="false">IF(BD35="x","x",'Indicator Data'!O35/'Indicator Data'!$CA35)</f>
        <v>0.0649531955092472</v>
      </c>
      <c r="BF35" s="106" t="n">
        <f aca="false">IF(BD35="x","x",ROUND(IF(BE35&gt;BF$3,10,IF(BE35&lt;BF$4,0,10-(BF$3-BE35)/(BF$3-BF$4)*10)),1))</f>
        <v>6.5</v>
      </c>
      <c r="BG35" s="102" t="n">
        <f aca="false">IF(AND(BD35="x",BF35="x"),"x",ROUND((10-GEOMEAN(((10-BD35)/10*9+1),((10-BF35)/10*9+1)))/9*10,1))</f>
        <v>7.7</v>
      </c>
      <c r="BH35" s="106" t="n">
        <f aca="false">IF('Indicator Data'!P35="No data","x",ROUND(IF('Indicator Data'!P35=0,0,IF(LOG('Indicator Data'!P35)&gt;BH$3,10,IF(LOG('Indicator Data'!P35)&lt;BH$4,0,10-(BH$3-LOG('Indicator Data'!P35))/(BH$3-BH$4)*10))),1))</f>
        <v>9.3</v>
      </c>
      <c r="BI35" s="103" t="n">
        <f aca="false">IF(BH35="x","x",'Indicator Data'!P35/'Indicator Data'!$CA35)</f>
        <v>0.17426661825349</v>
      </c>
      <c r="BJ35" s="106" t="n">
        <f aca="false">IF(BH35="x","x",ROUND(IF(BI35&gt;BJ$3,10,IF(BI35&lt;BJ$4,0,10-(BJ$3-BI35)/(BJ$3-BJ$4)*10)),1))</f>
        <v>10</v>
      </c>
      <c r="BK35" s="102" t="n">
        <f aca="false">IF(AND(BH35="x",BJ35="x"),"x",ROUND((10-GEOMEAN(((10-BH35)/10*9+1),((10-BJ35)/10*9+1)))/9*10,1))</f>
        <v>9.7</v>
      </c>
      <c r="BL35" s="104" t="n">
        <f aca="false">IF(AND(BC35="x",BG35="x",BK35="x",AY35="x"),"x",IF(AND(BC35="x",BG35="x",BK35="x"),AY35,ROUND((10-GEOMEAN(((10-AY35)/10*9+1),((10-BC35)/10*9+1),((10-BG35)/10*9+1),((10-BK35)/10*9+1)))/9*10,1)))</f>
        <v>8.7</v>
      </c>
      <c r="BM35" s="106" t="n">
        <f aca="false">ROUND(IF('Indicator Data'!Q35=0,0,IF(LOG('Indicator Data'!Q35)&gt;BM$3,10,IF(LOG('Indicator Data'!Q35)&lt;BM$4,0,10-(BM$3-LOG('Indicator Data'!Q35))/(BM$3-BM$4)*10))),1)</f>
        <v>9.3</v>
      </c>
      <c r="BN35" s="107" t="n">
        <f aca="false">'Indicator Data'!R35</f>
        <v>0.998854696750641</v>
      </c>
      <c r="BO35" s="106" t="n">
        <f aca="false">ROUND(IF(BN35&gt;BO$3,10,IF(BN35&lt;BO$4,0,10-(BO$3-BN35)/(BO$3-BO$4)*10)),1)</f>
        <v>10</v>
      </c>
      <c r="BP35" s="106" t="n">
        <f aca="false">ROUND((10-GEOMEAN(((10-BO35)/10*9+1),((10-BM35)/10*9+1)))/9*10,1)</f>
        <v>9.7</v>
      </c>
      <c r="BQ35" s="106" t="n">
        <f aca="false">ROUND(IF('Indicator Data'!S35=0,0,IF(LOG('Indicator Data'!S35)&gt;BQ$3,10,IF(LOG('Indicator Data'!S35)&lt;BQ$4,0,10-(BQ$3-LOG('Indicator Data'!S35))/(BQ$3-BQ$4)*10))),1)</f>
        <v>9.3</v>
      </c>
      <c r="BR35" s="107" t="n">
        <f aca="false">'Indicator Data'!T35</f>
        <v>0.997117102146149</v>
      </c>
      <c r="BS35" s="106" t="n">
        <f aca="false">ROUND(IF(BR35&gt;BS$3,10,IF(BR35&lt;BS$4,0,10-(BS$3-BR35)/(BS$3-BS$4)*10)),1)</f>
        <v>10</v>
      </c>
      <c r="BT35" s="106" t="n">
        <f aca="false">ROUND((10-GEOMEAN(((10-BS35)/10*9+1),((10-BQ35)/10*9+1)))/9*10,1)</f>
        <v>9.7</v>
      </c>
      <c r="BU35" s="102" t="n">
        <f aca="false">ROUND((10-GEOMEAN(((10-BT35)/10*9+1),((10-BP35)/10*9+1)))/9*10,1)</f>
        <v>9.7</v>
      </c>
      <c r="BV35" s="106" t="n">
        <f aca="false">ROUND(IF('Indicator Data'!U35=0,0,IF(LOG('Indicator Data'!U35)&gt;BV$3,10,IF(LOG('Indicator Data'!U35)&lt;BV$4,0,10-(BV$3-LOG('Indicator Data'!U35))/(BV$3-BV$4)*10))),1)</f>
        <v>8.8</v>
      </c>
      <c r="BW35" s="103" t="n">
        <f aca="false">'Indicator Data'!U35/'Indicator Data'!$CA35</f>
        <v>0.617813330407776</v>
      </c>
      <c r="BX35" s="106" t="n">
        <f aca="false">ROUND(IF(BW35&gt;BX$3,10,IF(BW35&lt;BX$4,0,10-(BX$3-BW35)/(BX$3-BX$4)*10)),1)</f>
        <v>6.9</v>
      </c>
      <c r="BY35" s="102" t="n">
        <f aca="false">ROUND((10-GEOMEAN(((10-BV35)/10*9+1),((10-BX35)/10*9+1)))/9*10,1)</f>
        <v>8</v>
      </c>
      <c r="BZ35" s="106" t="n">
        <f aca="false">ROUND(IF('Indicator Data'!V35=0,0,IF(LOG('Indicator Data'!V35)&gt;BZ$3,10,IF(LOG('Indicator Data'!V35)&lt;BZ$4,0,10-(BZ$3-LOG('Indicator Data'!V35))/(BZ$3-BZ$4)*10))),1)</f>
        <v>9.1</v>
      </c>
      <c r="CA35" s="103" t="n">
        <f aca="false">IF('Indicator Data'!V35/'Indicator Data'!$CA35&gt;1,1,'Indicator Data'!V35/'Indicator Data'!$CA35)</f>
        <v>0.928005795888999</v>
      </c>
      <c r="CB35" s="106" t="n">
        <f aca="false">ROUND(IF(CA35&gt;CB$3,10,IF(CA35&lt;CB$4,0,10-(CB$3-CA35)/(CB$3-CB$4)*10)),1)</f>
        <v>9.3</v>
      </c>
      <c r="CC35" s="102" t="n">
        <f aca="false">ROUND((10-GEOMEAN(((10-BZ35)/10*9+1),((10-CB35)/10*9+1)))/9*10,1)</f>
        <v>9.2</v>
      </c>
      <c r="CD35" s="106" t="n">
        <f aca="false">ROUND(IF('Indicator Data'!W35=0,0,IF(LOG('Indicator Data'!W35)&gt;CD$3,10,IF(LOG('Indicator Data'!W35)&lt;CD$4,0,10-(CD$3-LOG('Indicator Data'!W35))/(CD$3-CD$4)*10))),1)</f>
        <v>9.1</v>
      </c>
      <c r="CE35" s="103" t="n">
        <f aca="false">'Indicator Data'!W35/'Indicator Data'!$CA35</f>
        <v>0.963121037618852</v>
      </c>
      <c r="CF35" s="106" t="n">
        <f aca="false">ROUND(IF(CE35&gt;CF$3,10,IF(CE35&lt;CF$4,0,10-(CF$3-CE35)/(CF$3-CF$4)*10)),1)</f>
        <v>9.6</v>
      </c>
      <c r="CG35" s="102" t="n">
        <f aca="false">ROUND((10-GEOMEAN(((10-CD35)/10*9+1),((10-CF35)/10*9+1)))/9*10,1)</f>
        <v>9.4</v>
      </c>
      <c r="CH35" s="104" t="n">
        <f aca="false">ROUND((10-GEOMEAN(((10-CC35)/10*9+1),((10-BU35)/10*9+1),((10-BY35)/10*9+1),((10-CG35)/10*9+1)))/9*10,1)</f>
        <v>9.2</v>
      </c>
      <c r="CI35" s="106" t="n">
        <f aca="false">IF('Indicator Data'!BQ35="No data","x",ROUND(IF('Indicator Data'!BQ35&gt;CI$3,0,IF('Indicator Data'!BQ35&lt;CI$4,10,(CI$3-'Indicator Data'!BQ35)/(CI$3-CI$4)*10)),1))</f>
        <v>6.2</v>
      </c>
      <c r="CJ35" s="106" t="n">
        <f aca="false">IF('Indicator Data'!BR35="No data","x",ROUND(IF('Indicator Data'!BR35&gt;CJ$3,0,IF('Indicator Data'!BR35&lt;CJ$4,10,(CJ$3-'Indicator Data'!BR35)/(CJ$3-CJ$4)*10)),1))</f>
        <v>5.7</v>
      </c>
      <c r="CK35" s="106" t="n">
        <f aca="false">IF('Indicator Data'!AC35="No data","x",ROUND(IF('Indicator Data'!AC35&gt;CK$3,0,IF('Indicator Data'!AC35&lt;CK$4,10,(CK$3-'Indicator Data'!AC35)/(CK$3-CK$4)*10)),1))</f>
        <v>6.4</v>
      </c>
      <c r="CL35" s="102" t="n">
        <f aca="false">IF(AND(CJ35="x",CI35="x",CK35="x"),"x",ROUND(AVERAGE(CI35:CK35),1))</f>
        <v>6.1</v>
      </c>
      <c r="CM35" s="106" t="n">
        <f aca="false">IF('Indicator Data'!X35="No data","x",ROUND(IF(LOG('Indicator Data'!X35)&gt;CM$3,10,IF(LOG('Indicator Data'!X35)&lt;CM$4,0,10-(CM$3-LOG('Indicator Data'!X35))/(CM$3-CM$4)*10)),1))</f>
        <v>5.9</v>
      </c>
      <c r="CN35" s="106" t="n">
        <f aca="false">IF('Indicator Data'!Y35="No data","x",ROUND(IF('Indicator Data'!Y35&gt;CN$3,10,IF('Indicator Data'!Y35&lt;CN$4,0,10-(CN$3-'Indicator Data'!Y35)/(CN$3-CN$4)*10)),1))</f>
        <v>7.1</v>
      </c>
      <c r="CO35" s="106" t="n">
        <f aca="false">IF('Indicator Data'!Z35="No data","x",ROUND(IF('Indicator Data'!Z35&gt;CO$3,10,IF('Indicator Data'!Z35&lt;CO$4,0,10-(CO$3-'Indicator Data'!Z35)/(CO$3-CO$4)*10)),1))</f>
        <v>5.8</v>
      </c>
      <c r="CP35" s="106" t="n">
        <f aca="false">IF('Indicator Data'!AA35="No data","x",ROUND(IF('Indicator Data'!AA35&gt;CP$3,10,IF('Indicator Data'!AA35&lt;CP$4,0,10-(CP$3-'Indicator Data'!AA35)/(CP$3-CP$4)*10)),1))</f>
        <v>7.5</v>
      </c>
      <c r="CQ35" s="102" t="n">
        <f aca="false">ROUND(AVERAGE(CM35:CP35),1)</f>
        <v>6.6</v>
      </c>
      <c r="CR35" s="104" t="n">
        <f aca="false">ROUND(AVERAGE(CL35,CQ35,CQ35),1)</f>
        <v>6.4</v>
      </c>
      <c r="CS35" s="106" t="n">
        <f aca="false">IF('Indicator Data'!AF35="No data","x",ROUND(IF('Indicator Data'!AF35&gt;CS$3,10,IF('Indicator Data'!AF35&lt;CS$4,0,10-(CS$3-'Indicator Data'!AF35)/(CS$3-CS$4)*10)),1))</f>
        <v>3.7</v>
      </c>
      <c r="CT35" s="106" t="n">
        <f aca="false">IF('Indicator Data'!AG35="No data","x",ROUND(IF('Indicator Data'!AG35&gt;CT$3,10,IF('Indicator Data'!AG35&lt;CT$4,0,10-(CT$3-'Indicator Data'!AG35)/(CT$3-CT$4)*10)),1))</f>
        <v>7</v>
      </c>
      <c r="CU35" s="102" t="n">
        <f aca="false">ROUND(AVERAGE(CM35,CN35,CO35,CP35,CS35,CT35),1)</f>
        <v>6.2</v>
      </c>
      <c r="CV35" s="106" t="n">
        <f aca="false">IF('Indicator Data'!AB35="No data","x",ROUND(IF('Indicator Data'!AB35&gt;CV$3,10,IF('Indicator Data'!AB35&lt;CV$4,0,10-(CV$3-'Indicator Data'!AB35)/(CV$3-CV$4)*10)),1))</f>
        <v>1.8</v>
      </c>
      <c r="CW35" s="102" t="n">
        <f aca="false">IF(AND(CJ35="x",CI35="x",CK35="x"),"x",ROUND(AVERAGE(CI35:CK35,CV35),1))</f>
        <v>5</v>
      </c>
      <c r="CX35" s="103" t="n">
        <f aca="false">IF('Indicator Data'!AD35="No data","x",'Indicator Data'!AD35/'Indicator Data'!$BZ35)</f>
        <v>0.000160816935324826</v>
      </c>
      <c r="CY35" s="106" t="n">
        <f aca="false">IF(CX35="x","x",ROUND(IF(CX35&gt;CY$3,0,IF(CX35&lt;CY$4,10,(CY$3-CX35)/(CY$3-CY$4)*10)),1))</f>
        <v>8.4</v>
      </c>
      <c r="CZ35" s="106" t="n">
        <f aca="false">IF('Indicator Data'!AE35="No data","x",ROUND(IF('Indicator Data'!AE35&gt;CZ$3,0,IF('Indicator Data'!AE35&lt;CZ$4,10,(CZ$3-'Indicator Data'!AE35)/(CZ$3-CZ$4)*10)),1))</f>
        <v>6</v>
      </c>
      <c r="DA35" s="102" t="n">
        <f aca="false">IF(AND(CY35="x",CZ35="x"),"x",ROUND(AVERAGE(CY35:CZ35),1))</f>
        <v>7.2</v>
      </c>
      <c r="DB35" s="104" t="n">
        <f aca="false">ROUND(AVERAGE(CW35,DA35,CU35),1)</f>
        <v>6.1</v>
      </c>
      <c r="DC35" s="105" t="n">
        <f aca="false">IF(BL35="x",ROUND((10-GEOMEAN(((10-DB35)/10*9+1),((10-CH35)/10*9+1),((10-CR35)/10*9+1)))/9*10,1),ROUND((10-GEOMEAN(((10-BL35)/10*9+1),((10-DB35)/10*9+1),((10-CH35)/10*9+1),((10-CR35)/10*9+1)))/9*10,1))</f>
        <v>7.9</v>
      </c>
      <c r="DD35" s="108" t="n">
        <f aca="false">IF(ROUND(IF(AP35="x",(10-GEOMEAN(((10-AO35)/10*9+1),((10-DC35)/10*9+1),((10-AU35)/10*9+1),((10-AQ35)/10*9+1),((10-AR35)/10*9+1)))/9*10,(10-GEOMEAN(((10-AO35)/10*9+1),((10-DC35)/10*9+1),((10-AP35)/10*9+1),((10-AQ35)/10*9+1),((10-AR35)/10*9+1),((10-AU35)/10*9+1)))/9*10),1)=0,0.1,ROUND(IF(AP35="x",(10-GEOMEAN(((10-AO35)/10*9+1),((10-DC35)/10*9+1),((10-AU35)/10*9+1),((10-AQ35)/10*9+1),((10-AR35)/10*9+1)))/9*10,(10-GEOMEAN(((10-AO35)/10*9+1),((10-DC35)/10*9+1),((10-AP35)/10*9+1),((10-AQ35)/10*9+1),((10-AR35)/10*9+1),((10-AU35)/10*9+1)))/9*10),1))</f>
        <v>3.6</v>
      </c>
      <c r="DE35" s="105" t="n">
        <f aca="false">ROUND(IF('Indicator Data'!AH35=0,0,IF('Indicator Data'!AH35&gt;DE$3,10,IF('Indicator Data'!AH35&lt;DE$4,0,10-(DE$3-'Indicator Data'!AH35)/(DE$3-DE$4)*10))),1)</f>
        <v>9.4</v>
      </c>
      <c r="DF35" s="102" t="n">
        <f aca="false">'Indicator Data'!AI35</f>
        <v>0</v>
      </c>
      <c r="DG35" s="102" t="n">
        <f aca="false">'Indicator Data'!AJ35</f>
        <v>5</v>
      </c>
      <c r="DH35" s="105" t="n">
        <f aca="false">ROUND(IF(DF35=5,10,IF(DG35=5,9,IF(DF35=4,8,IF(DG35=4,7,0)))),1)</f>
        <v>9</v>
      </c>
      <c r="DI35" s="108" t="n">
        <f aca="false">ROUND(IF(DH35&gt;5,DH35,DE35/10*7),1)</f>
        <v>9</v>
      </c>
      <c r="DJ35" s="76"/>
      <c r="DK35" s="109"/>
    </row>
    <row r="36" customFormat="false" ht="14.5" hidden="false" customHeight="false" outlineLevel="0" collapsed="false">
      <c r="A36" s="98" t="str">
        <f aca="false">'Indicator Data'!A36</f>
        <v>Canada</v>
      </c>
      <c r="B36" s="99" t="str">
        <f aca="false">'Indicator Data'!B36</f>
        <v>CAN</v>
      </c>
      <c r="C36" s="100" t="n">
        <f aca="false">ROUND(IF('Indicator Data'!C36=0,0.1,IF(LOG('Indicator Data'!C36)&gt;C$3,10,IF(LOG('Indicator Data'!C36)&lt;C$4,0,10-(C$3-LOG('Indicator Data'!C36))/(C$3-C$4)*10))),1)</f>
        <v>8.4</v>
      </c>
      <c r="D36" s="101" t="n">
        <f aca="false">ROUND(IF('Indicator Data'!D36=0,0.1,IF(LOG('Indicator Data'!D36)&gt;D$3,10,IF(LOG('Indicator Data'!D36)&lt;D$4,0,10-(D$3-LOG('Indicator Data'!D36))/(D$3-D$4)*10))),1)</f>
        <v>6.8</v>
      </c>
      <c r="E36" s="102" t="n">
        <f aca="false">ROUND((10-GEOMEAN(((10-C36)/10*9+1),((10-D36)/10*9+1)))/9*10,1)</f>
        <v>7.7</v>
      </c>
      <c r="F36" s="102" t="n">
        <f aca="false">IF('Indicator Data'!E36="No data",0.1,(ROUND(IF('Indicator Data'!E36=0,0,IF(LOG('Indicator Data'!E36)&gt;F$3,10,IF(LOG('Indicator Data'!E36)&lt;F$4,0,10-(F$3-LOG('Indicator Data'!E36))/(F$3-F$4)*10))),1)))</f>
        <v>7.4</v>
      </c>
      <c r="G36" s="102" t="n">
        <f aca="false">ROUND(IF('Indicator Data'!F36=0,0,IF(LOG('Indicator Data'!F36)&gt;G$3,10,IF(LOG('Indicator Data'!F36)&lt;G$4,0,10-(G$3-LOG('Indicator Data'!F36))/(G$3-G$4)*10))),1)</f>
        <v>6.9</v>
      </c>
      <c r="H36" s="101" t="n">
        <f aca="false">ROUND(IF('Indicator Data'!G36=0,0,IF(LOG('Indicator Data'!G36)&gt;H$3,10,IF(LOG('Indicator Data'!G36)&lt;H$4,0,10-(H$3-LOG('Indicator Data'!G36))/(H$3-H$4)*10))),1)</f>
        <v>6</v>
      </c>
      <c r="I36" s="101" t="n">
        <f aca="false">ROUND(IF('Indicator Data'!H36=0,0,IF(LOG('Indicator Data'!H36)&gt;I$3,10,IF(LOG('Indicator Data'!H36)&lt;I$4,0,10-(I$3-LOG('Indicator Data'!H36))/(I$3-I$4)*10))),1)</f>
        <v>7</v>
      </c>
      <c r="J36" s="101" t="n">
        <f aca="false">ROUND((10-GEOMEAN(((10-H36)/10*9+1),((10-I36)/10*9+1)))/9*10,1)</f>
        <v>6.5</v>
      </c>
      <c r="K36" s="101" t="n">
        <f aca="false">ROUND(IF('Indicator Data'!I36=0,0,IF(LOG('Indicator Data'!I36)&gt;K$3,10,IF(LOG('Indicator Data'!I36)&lt;K$4,0,10-(K$3-LOG('Indicator Data'!I36))/(K$3-K$4)*10))),1)</f>
        <v>1.5</v>
      </c>
      <c r="L36" s="102" t="n">
        <f aca="false">ROUND((10-GEOMEAN(((10-J36)/10*9+1),((10-K36)/10*9+1)))/9*10,1)</f>
        <v>4.5</v>
      </c>
      <c r="M36" s="102" t="n">
        <f aca="false">ROUND(IF('Indicator Data'!J36=0,0,IF(LOG('Indicator Data'!J36)&gt;M$3,10,IF(LOG('Indicator Data'!J36)&lt;M$4,0,10-(M$3-LOG('Indicator Data'!J36))/(M$3-M$4)*10))),1)</f>
        <v>0</v>
      </c>
      <c r="N36" s="103" t="n">
        <f aca="false">'Indicator Data'!C36/'Indicator Data'!$CA36</f>
        <v>0.000636030799024023</v>
      </c>
      <c r="O36" s="103" t="n">
        <f aca="false">'Indicator Data'!D36/'Indicator Data'!$CA36</f>
        <v>2.97541214704042E-005</v>
      </c>
      <c r="P36" s="103" t="n">
        <f aca="false">IF(F36=0.1,"x",'Indicator Data'!E36/'Indicator Data'!$CA36)</f>
        <v>0.0026544661793315</v>
      </c>
      <c r="Q36" s="103" t="n">
        <f aca="false">'Indicator Data'!F36/'Indicator Data'!$CA36</f>
        <v>4.03097039574688E-006</v>
      </c>
      <c r="R36" s="103" t="n">
        <f aca="false">'Indicator Data'!G36/'Indicator Data'!$CA36</f>
        <v>0.000670053603074692</v>
      </c>
      <c r="S36" s="103" t="n">
        <f aca="false">'Indicator Data'!H36/'Indicator Data'!$CA36</f>
        <v>2.04280937294635E-005</v>
      </c>
      <c r="T36" s="103" t="n">
        <f aca="false">'Indicator Data'!I36/'Indicator Data'!$CA36</f>
        <v>1.55735836357282E-006</v>
      </c>
      <c r="U36" s="103" t="n">
        <f aca="false">'Indicator Data'!J36/'Indicator Data'!$CA36</f>
        <v>0</v>
      </c>
      <c r="V36" s="101" t="n">
        <f aca="false">ROUND(IF(N36&gt;V$3,10,IF(N36&lt;V$4,0,10-(V$3-N36)/(V$3-V$4)*10)),1)</f>
        <v>3.2</v>
      </c>
      <c r="W36" s="101" t="n">
        <f aca="false">ROUND(IF(O36&gt;W$3,10,IF(O36&lt;W$4,0,10-(W$3-O36)/(W$3-W$4)*10)),1)</f>
        <v>0.3</v>
      </c>
      <c r="X36" s="102" t="n">
        <f aca="false">ROUND(((10-GEOMEAN(((10-V36)/10*9+1),((10-W36)/10*9+1)))/9*10),1)</f>
        <v>1.9</v>
      </c>
      <c r="Y36" s="102" t="n">
        <f aca="false">IF(P36="x",0.1,ROUND(IF(P36&gt;Y$3,10,IF(P36&lt;Y$4,0,10-(Y$3-P36)/(Y$3-Y$4)*10)),1))</f>
        <v>1.8</v>
      </c>
      <c r="Z36" s="102" t="n">
        <f aca="false">ROUND(IF(Q36=0,0,IF(LOG(Q36)&gt;Z$3,10,IF(LOG(Q36)&lt;=Z$4,0,10-(Z$3-LOG(Q36))/(Z$3-Z$4)*10))),1)</f>
        <v>6.9</v>
      </c>
      <c r="AA36" s="101" t="n">
        <f aca="false">ROUND(IF(R36&gt;AA$3,10,IF(R36&lt;AA$4,0,10-(AA$3-R36)/(AA$3-AA$4)*10)),1)</f>
        <v>0.4</v>
      </c>
      <c r="AB36" s="101" t="n">
        <f aca="false">ROUND(IF(S36&gt;AB$3,10,IF(S36&lt;AB$4,0,10-(AB$3-S36)/(AB$3-AB$4)*10)),1)</f>
        <v>0</v>
      </c>
      <c r="AC36" s="101" t="n">
        <f aca="false">ROUND(((10-GEOMEAN(((10-AA36)/10*9+1),((10-AB36)/10*9+1)))/9*10),1)</f>
        <v>0.2</v>
      </c>
      <c r="AD36" s="101" t="n">
        <f aca="false">ROUND(IF(T36=0,0,IF(T36&gt;AD$3,10,IF(T36&lt;=AD$4,0,10-(AD$3-T36)/(AD$3-AD$4)*10))),1)</f>
        <v>0</v>
      </c>
      <c r="AE36" s="102" t="n">
        <f aca="false">ROUND((10-GEOMEAN(((10-AC36)/10*9+1),((10-AD36)/10*9+1)))/9*10,1)</f>
        <v>0.1</v>
      </c>
      <c r="AF36" s="102" t="n">
        <f aca="false">ROUND(IF(U36&gt;AF$3,10,IF(U36&lt;AF$4,0,10-(AF$3-U36)/(AF$3-AF$4)*10)),1)</f>
        <v>0</v>
      </c>
      <c r="AG36" s="101" t="n">
        <f aca="false">ROUND(IF('Indicator Data'!K36=0,0,IF('Indicator Data'!K36&gt;AG$3,10,IF('Indicator Data'!K36&lt;AG$4,0,10-(AG$3-'Indicator Data'!K36)/(AG$3-AG$4)*10))),1)</f>
        <v>1</v>
      </c>
      <c r="AH36" s="104" t="n">
        <f aca="false">ROUND(AVERAGE(C36,V36),1)</f>
        <v>5.8</v>
      </c>
      <c r="AI36" s="104" t="n">
        <f aca="false">ROUND(AVERAGE(D36,W36),1)</f>
        <v>3.6</v>
      </c>
      <c r="AJ36" s="102" t="n">
        <f aca="false">ROUND(AVERAGE(AA36,H36),1)</f>
        <v>3.2</v>
      </c>
      <c r="AK36" s="102" t="n">
        <f aca="false">ROUND(AVERAGE(AB36,I36),1)</f>
        <v>3.5</v>
      </c>
      <c r="AL36" s="104" t="n">
        <f aca="false">ROUND((10-GEOMEAN(((10-AJ36)/10*9+1),((10-AK36)/10*9+1)))/9*10,1)</f>
        <v>3.4</v>
      </c>
      <c r="AM36" s="104" t="n">
        <f aca="false">ROUND(AVERAGE(AD36,K36),1)</f>
        <v>0.8</v>
      </c>
      <c r="AN36" s="102" t="n">
        <f aca="false">ROUND((10-GEOMEAN(((10-M36)/10*9+1),((10-AF36)/10*9+1)))/9*10,1)</f>
        <v>0</v>
      </c>
      <c r="AO36" s="105" t="n">
        <f aca="false">ROUND((10-GEOMEAN(((10-E36)/10*9+1),((10-X36)/10*9+1)))/9*10,1)</f>
        <v>5.5</v>
      </c>
      <c r="AP36" s="105" t="n">
        <f aca="false">IF(AND(Y36="x",F36="x"),"x",ROUND((10-GEOMEAN(((10-F36)/10*9+1),((10-Y36)/10*9+1)))/9*10,1))</f>
        <v>5.2</v>
      </c>
      <c r="AQ36" s="105" t="n">
        <f aca="false">ROUND((10-GEOMEAN(((10-G36)/10*9+1),((10-Z36)/10*9+1)))/9*10,1)</f>
        <v>6.9</v>
      </c>
      <c r="AR36" s="105" t="n">
        <f aca="false">ROUND((10-GEOMEAN(((10-L36)/10*9+1),((10-AE36)/10*9+1)))/9*10,1)</f>
        <v>2.6</v>
      </c>
      <c r="AS36" s="104" t="n">
        <f aca="false">ROUND(AVERAGE(AG36,AN36),1)</f>
        <v>0.5</v>
      </c>
      <c r="AT36" s="104" t="n">
        <f aca="false">IF('Indicator Data'!L36="No data","x",IF('Indicator Data'!CB36&lt;1000,"x",ROUND((IF('Indicator Data'!L36&gt;AT$3,10,IF('Indicator Data'!L36&lt;AT$4,0,10-(AT$3-'Indicator Data'!L36)/(AT$3-AT$4)*10))),1)))</f>
        <v>3.8</v>
      </c>
      <c r="AU36" s="105" t="n">
        <f aca="false">ROUND(AVERAGE(AS36,AT36),1)</f>
        <v>2.2</v>
      </c>
      <c r="AV36" s="106" t="str">
        <f aca="false">IF('Indicator Data'!M36="No data","x",ROUND(IF('Indicator Data'!M36=0,0,IF(LOG('Indicator Data'!M36)&gt;AV$3,10,IF(LOG('Indicator Data'!M36)&lt;AV$4,0,10-(AV$3-LOG('Indicator Data'!M36))/(AV$3-AV$4)*10))),1))</f>
        <v>x</v>
      </c>
      <c r="AW36" s="103" t="str">
        <f aca="false">IF(AV36="x","x",'Indicator Data'!M36/'Indicator Data'!$CA36)</f>
        <v>x</v>
      </c>
      <c r="AX36" s="106" t="str">
        <f aca="false">IF(AV36="x","x",ROUND(IF(AW36&gt;AX$3,10,IF(AW36&lt;AX$4,0,10-(AX$3-AW36)/(AX$3-AX$4)*10)),1))</f>
        <v>x</v>
      </c>
      <c r="AY36" s="102" t="str">
        <f aca="false">IF(AND(AV36="x",AX36="x"),"x",ROUND((10-GEOMEAN(((10-AV36)/10*9+1),((10-AX36)/10*9+1)))/9*10,1))</f>
        <v>x</v>
      </c>
      <c r="AZ36" s="106" t="str">
        <f aca="false">IF('Indicator Data'!N36="No data","x",ROUND(IF('Indicator Data'!N36=0,0,IF(LOG('Indicator Data'!N36)&gt;AZ$3,10,IF(LOG('Indicator Data'!N36)&lt;AZ$4,0,10-(AZ$3-LOG('Indicator Data'!N36))/(AZ$3-AZ$4)*10))),1))</f>
        <v>x</v>
      </c>
      <c r="BA36" s="103" t="str">
        <f aca="false">IF(AZ36="x","x",'Indicator Data'!N36/'Indicator Data'!$CA36)</f>
        <v>x</v>
      </c>
      <c r="BB36" s="106" t="str">
        <f aca="false">IF(AZ36="x","x",ROUND(IF(BA36&gt;BB$3,10,IF(BA36&lt;BB$4,0,10-(BB$3-BA36)/(BB$3-BB$4)*10)),1))</f>
        <v>x</v>
      </c>
      <c r="BC36" s="102" t="str">
        <f aca="false">IF(AND(AZ36="x",BB36="x"),"x",ROUND((10-GEOMEAN(((10-AZ36)/10*9+1),((10-BB36)/10*9+1)))/9*10,1))</f>
        <v>x</v>
      </c>
      <c r="BD36" s="106" t="str">
        <f aca="false">IF('Indicator Data'!O36="No data","x",ROUND(IF('Indicator Data'!O36=0,0,IF(LOG('Indicator Data'!O36)&gt;BD$3,10,IF(LOG('Indicator Data'!O36)&lt;BD$4,0,10-(BD$3-LOG('Indicator Data'!O36))/(BD$3-BD$4)*10))),1))</f>
        <v>x</v>
      </c>
      <c r="BE36" s="103" t="str">
        <f aca="false">IF(BD36="x","x",'Indicator Data'!O36/'Indicator Data'!$CA36)</f>
        <v>x</v>
      </c>
      <c r="BF36" s="106" t="str">
        <f aca="false">IF(BD36="x","x",ROUND(IF(BE36&gt;BF$3,10,IF(BE36&lt;BF$4,0,10-(BF$3-BE36)/(BF$3-BF$4)*10)),1))</f>
        <v>x</v>
      </c>
      <c r="BG36" s="102" t="str">
        <f aca="false">IF(AND(BD36="x",BF36="x"),"x",ROUND((10-GEOMEAN(((10-BD36)/10*9+1),((10-BF36)/10*9+1)))/9*10,1))</f>
        <v>x</v>
      </c>
      <c r="BH36" s="106" t="str">
        <f aca="false">IF('Indicator Data'!P36="No data","x",ROUND(IF('Indicator Data'!P36=0,0,IF(LOG('Indicator Data'!P36)&gt;BH$3,10,IF(LOG('Indicator Data'!P36)&lt;BH$4,0,10-(BH$3-LOG('Indicator Data'!P36))/(BH$3-BH$4)*10))),1))</f>
        <v>x</v>
      </c>
      <c r="BI36" s="103" t="str">
        <f aca="false">IF(BH36="x","x",'Indicator Data'!P36/'Indicator Data'!$CA36)</f>
        <v>x</v>
      </c>
      <c r="BJ36" s="106" t="str">
        <f aca="false">IF(BH36="x","x",ROUND(IF(BI36&gt;BJ$3,10,IF(BI36&lt;BJ$4,0,10-(BJ$3-BI36)/(BJ$3-BJ$4)*10)),1))</f>
        <v>x</v>
      </c>
      <c r="BK36" s="102" t="str">
        <f aca="false">IF(AND(BH36="x",BJ36="x"),"x",ROUND((10-GEOMEAN(((10-BH36)/10*9+1),((10-BJ36)/10*9+1)))/9*10,1))</f>
        <v>x</v>
      </c>
      <c r="BL36" s="104" t="str">
        <f aca="false">IF(AND(BC36="x",BG36="x",BK36="x",AY36="x"),"x",IF(AND(BC36="x",BG36="x",BK36="x"),AY36,ROUND((10-GEOMEAN(((10-AY36)/10*9+1),((10-BC36)/10*9+1),((10-BG36)/10*9+1),((10-BK36)/10*9+1)))/9*10,1)))</f>
        <v>x</v>
      </c>
      <c r="BM36" s="106" t="n">
        <f aca="false">ROUND(IF('Indicator Data'!Q36=0,0,IF(LOG('Indicator Data'!Q36)&gt;BM$3,10,IF(LOG('Indicator Data'!Q36)&lt;BM$4,0,10-(BM$3-LOG('Indicator Data'!Q36))/(BM$3-BM$4)*10))),1)</f>
        <v>0</v>
      </c>
      <c r="BN36" s="107" t="n">
        <f aca="false">'Indicator Data'!R36</f>
        <v>0</v>
      </c>
      <c r="BO36" s="106" t="n">
        <f aca="false">ROUND(IF(BN36&gt;BO$3,10,IF(BN36&lt;BO$4,0,10-(BO$3-BN36)/(BO$3-BO$4)*10)),1)</f>
        <v>0</v>
      </c>
      <c r="BP36" s="106" t="n">
        <f aca="false">ROUND((10-GEOMEAN(((10-BO36)/10*9+1),((10-BM36)/10*9+1)))/9*10,1)</f>
        <v>0</v>
      </c>
      <c r="BQ36" s="106" t="n">
        <f aca="false">ROUND(IF('Indicator Data'!S36=0,0,IF(LOG('Indicator Data'!S36)&gt;BQ$3,10,IF(LOG('Indicator Data'!S36)&lt;BQ$4,0,10-(BQ$3-LOG('Indicator Data'!S36))/(BQ$3-BQ$4)*10))),1)</f>
        <v>0</v>
      </c>
      <c r="BR36" s="107" t="n">
        <f aca="false">'Indicator Data'!T36</f>
        <v>0</v>
      </c>
      <c r="BS36" s="106" t="n">
        <f aca="false">ROUND(IF(BR36&gt;BS$3,10,IF(BR36&lt;BS$4,0,10-(BS$3-BR36)/(BS$3-BS$4)*10)),1)</f>
        <v>0</v>
      </c>
      <c r="BT36" s="106" t="n">
        <f aca="false">ROUND((10-GEOMEAN(((10-BS36)/10*9+1),((10-BQ36)/10*9+1)))/9*10,1)</f>
        <v>0</v>
      </c>
      <c r="BU36" s="102" t="n">
        <f aca="false">ROUND((10-GEOMEAN(((10-BT36)/10*9+1),((10-BP36)/10*9+1)))/9*10,1)</f>
        <v>0</v>
      </c>
      <c r="BV36" s="106" t="n">
        <f aca="false">ROUND(IF('Indicator Data'!U36=0,0,IF(LOG('Indicator Data'!U36)&gt;BV$3,10,IF(LOG('Indicator Data'!U36)&lt;BV$4,0,10-(BV$3-LOG('Indicator Data'!U36))/(BV$3-BV$4)*10))),1)</f>
        <v>0</v>
      </c>
      <c r="BW36" s="103" t="n">
        <f aca="false">'Indicator Data'!U36/'Indicator Data'!$CA36</f>
        <v>0</v>
      </c>
      <c r="BX36" s="106" t="n">
        <f aca="false">ROUND(IF(BW36&gt;BX$3,10,IF(BW36&lt;BX$4,0,10-(BX$3-BW36)/(BX$3-BX$4)*10)),1)</f>
        <v>0</v>
      </c>
      <c r="BY36" s="102" t="n">
        <f aca="false">ROUND((10-GEOMEAN(((10-BV36)/10*9+1),((10-BX36)/10*9+1)))/9*10,1)</f>
        <v>0</v>
      </c>
      <c r="BZ36" s="106" t="n">
        <f aca="false">ROUND(IF('Indicator Data'!V36=0,0,IF(LOG('Indicator Data'!V36)&gt;BZ$3,10,IF(LOG('Indicator Data'!V36)&lt;BZ$4,0,10-(BZ$3-LOG('Indicator Data'!V36))/(BZ$3-BZ$4)*10))),1)</f>
        <v>0</v>
      </c>
      <c r="CA36" s="103" t="n">
        <f aca="false">IF('Indicator Data'!V36/'Indicator Data'!$CA36&gt;1,1,'Indicator Data'!V36/'Indicator Data'!$CA36)</f>
        <v>0</v>
      </c>
      <c r="CB36" s="106" t="n">
        <f aca="false">ROUND(IF(CA36&gt;CB$3,10,IF(CA36&lt;CB$4,0,10-(CB$3-CA36)/(CB$3-CB$4)*10)),1)</f>
        <v>0</v>
      </c>
      <c r="CC36" s="102" t="n">
        <f aca="false">ROUND((10-GEOMEAN(((10-BZ36)/10*9+1),((10-CB36)/10*9+1)))/9*10,1)</f>
        <v>0</v>
      </c>
      <c r="CD36" s="106" t="n">
        <f aca="false">ROUND(IF('Indicator Data'!W36=0,0,IF(LOG('Indicator Data'!W36)&gt;CD$3,10,IF(LOG('Indicator Data'!W36)&lt;CD$4,0,10-(CD$3-LOG('Indicator Data'!W36))/(CD$3-CD$4)*10))),1)</f>
        <v>0</v>
      </c>
      <c r="CE36" s="103" t="n">
        <f aca="false">'Indicator Data'!W36/'Indicator Data'!$CA36</f>
        <v>0</v>
      </c>
      <c r="CF36" s="106" t="n">
        <f aca="false">ROUND(IF(CE36&gt;CF$3,10,IF(CE36&lt;CF$4,0,10-(CF$3-CE36)/(CF$3-CF$4)*10)),1)</f>
        <v>0</v>
      </c>
      <c r="CG36" s="102" t="n">
        <f aca="false">ROUND((10-GEOMEAN(((10-CD36)/10*9+1),((10-CF36)/10*9+1)))/9*10,1)</f>
        <v>0</v>
      </c>
      <c r="CH36" s="104" t="n">
        <f aca="false">ROUND((10-GEOMEAN(((10-CC36)/10*9+1),((10-BU36)/10*9+1),((10-BY36)/10*9+1),((10-CG36)/10*9+1)))/9*10,1)</f>
        <v>0</v>
      </c>
      <c r="CI36" s="106" t="n">
        <f aca="false">IF('Indicator Data'!BQ36="No data","x",ROUND(IF('Indicator Data'!BQ36&gt;CI$3,0,IF('Indicator Data'!BQ36&lt;CI$4,10,(CI$3-'Indicator Data'!BQ36)/(CI$3-CI$4)*10)),1))</f>
        <v>0.1</v>
      </c>
      <c r="CJ36" s="106" t="n">
        <f aca="false">IF('Indicator Data'!BR36="No data","x",ROUND(IF('Indicator Data'!BR36&gt;CJ$3,0,IF('Indicator Data'!BR36&lt;CJ$4,10,(CJ$3-'Indicator Data'!BR36)/(CJ$3-CJ$4)*10)),1))</f>
        <v>0.1</v>
      </c>
      <c r="CK36" s="106" t="str">
        <f aca="false">IF('Indicator Data'!AC36="No data","x",ROUND(IF('Indicator Data'!AC36&gt;CK$3,0,IF('Indicator Data'!AC36&lt;CK$4,10,(CK$3-'Indicator Data'!AC36)/(CK$3-CK$4)*10)),1))</f>
        <v>x</v>
      </c>
      <c r="CL36" s="102" t="n">
        <f aca="false">IF(AND(CJ36="x",CI36="x",CK36="x"),"x",ROUND(AVERAGE(CI36:CK36),1))</f>
        <v>0.1</v>
      </c>
      <c r="CM36" s="106" t="n">
        <f aca="false">IF('Indicator Data'!X36="No data","x",ROUND(IF(LOG('Indicator Data'!X36)&gt;CM$3,10,IF(LOG('Indicator Data'!X36)&lt;CM$4,0,10-(CM$3-LOG('Indicator Data'!X36))/(CM$3-CM$4)*10)),1))</f>
        <v>2.1</v>
      </c>
      <c r="CN36" s="106" t="n">
        <f aca="false">IF('Indicator Data'!Y36="No data","x",ROUND(IF('Indicator Data'!Y36&gt;CN$3,10,IF('Indicator Data'!Y36&lt;CN$4,0,10-(CN$3-'Indicator Data'!Y36)/(CN$3-CN$4)*10)),1))</f>
        <v>1.3</v>
      </c>
      <c r="CO36" s="106" t="n">
        <f aca="false">IF('Indicator Data'!Z36="No data","x",ROUND(IF('Indicator Data'!Z36&gt;CO$3,10,IF('Indicator Data'!Z36&lt;CO$4,0,10-(CO$3-'Indicator Data'!Z36)/(CO$3-CO$4)*10)),1))</f>
        <v>8.2</v>
      </c>
      <c r="CP36" s="106" t="n">
        <f aca="false">IF('Indicator Data'!AA36="No data","x",ROUND(IF('Indicator Data'!AA36&gt;CP$3,10,IF('Indicator Data'!AA36&lt;CP$4,0,10-(CP$3-'Indicator Data'!AA36)/(CP$3-CP$4)*10)),1))</f>
        <v>1.1</v>
      </c>
      <c r="CQ36" s="102" t="n">
        <f aca="false">ROUND(AVERAGE(CM36:CP36),1)</f>
        <v>3.2</v>
      </c>
      <c r="CR36" s="104" t="n">
        <f aca="false">ROUND(AVERAGE(CL36,CQ36,CQ36),1)</f>
        <v>2.2</v>
      </c>
      <c r="CS36" s="106" t="n">
        <f aca="false">IF('Indicator Data'!AF36="No data","x",ROUND(IF('Indicator Data'!AF36&gt;CS$3,10,IF('Indicator Data'!AF36&lt;CS$4,0,10-(CS$3-'Indicator Data'!AF36)/(CS$3-CS$4)*10)),1))</f>
        <v>0</v>
      </c>
      <c r="CT36" s="106" t="n">
        <f aca="false">IF('Indicator Data'!AG36="No data","x",ROUND(IF('Indicator Data'!AG36&gt;CT$3,10,IF('Indicator Data'!AG36&lt;CT$4,0,10-(CT$3-'Indicator Data'!AG36)/(CT$3-CT$4)*10)),1))</f>
        <v>0.2</v>
      </c>
      <c r="CU36" s="102" t="n">
        <f aca="false">ROUND(AVERAGE(CM36,CN36,CO36,CP36,CS36,CT36),1)</f>
        <v>2.2</v>
      </c>
      <c r="CV36" s="106" t="n">
        <f aca="false">IF('Indicator Data'!AB36="No data","x",ROUND(IF('Indicator Data'!AB36&gt;CV$3,10,IF('Indicator Data'!AB36&lt;CV$4,0,10-(CV$3-'Indicator Data'!AB36)/(CV$3-CV$4)*10)),1))</f>
        <v>0</v>
      </c>
      <c r="CW36" s="102" t="n">
        <f aca="false">IF(AND(CJ36="x",CI36="x",CK36="x"),"x",ROUND(AVERAGE(CI36:CK36,CV36),1))</f>
        <v>0.1</v>
      </c>
      <c r="CX36" s="103" t="n">
        <f aca="false">IF('Indicator Data'!AD36="No data","x",'Indicator Data'!AD36/'Indicator Data'!$BZ36)</f>
        <v>0.000383697952971421</v>
      </c>
      <c r="CY36" s="106" t="n">
        <f aca="false">IF(CX36="x","x",ROUND(IF(CX36&gt;CY$3,0,IF(CX36&lt;CY$4,10,(CY$3-CX36)/(CY$3-CY$4)*10)),1))</f>
        <v>6.2</v>
      </c>
      <c r="CZ36" s="106" t="n">
        <f aca="false">IF('Indicator Data'!AE36="No data","x",ROUND(IF('Indicator Data'!AE36&gt;CZ$3,0,IF('Indicator Data'!AE36&lt;CZ$4,10,(CZ$3-'Indicator Data'!AE36)/(CZ$3-CZ$4)*10)),1))</f>
        <v>0</v>
      </c>
      <c r="DA36" s="102" t="n">
        <f aca="false">IF(AND(CY36="x",CZ36="x"),"x",ROUND(AVERAGE(CY36:CZ36),1))</f>
        <v>3.1</v>
      </c>
      <c r="DB36" s="104" t="n">
        <f aca="false">ROUND(AVERAGE(CW36,DA36,CU36),1)</f>
        <v>1.8</v>
      </c>
      <c r="DC36" s="105" t="n">
        <f aca="false">IF(BL36="x",ROUND((10-GEOMEAN(((10-DB36)/10*9+1),((10-CH36)/10*9+1),((10-CR36)/10*9+1)))/9*10,1),ROUND((10-GEOMEAN(((10-BL36)/10*9+1),((10-DB36)/10*9+1),((10-CH36)/10*9+1),((10-CR36)/10*9+1)))/9*10,1))</f>
        <v>1.4</v>
      </c>
      <c r="DD36" s="108" t="n">
        <f aca="false">IF(ROUND(IF(AP36="x",(10-GEOMEAN(((10-AO36)/10*9+1),((10-DC36)/10*9+1),((10-AU36)/10*9+1),((10-AQ36)/10*9+1),((10-AR36)/10*9+1)))/9*10,(10-GEOMEAN(((10-AO36)/10*9+1),((10-DC36)/10*9+1),((10-AP36)/10*9+1),((10-AQ36)/10*9+1),((10-AR36)/10*9+1),((10-AU36)/10*9+1)))/9*10),1)=0,0.1,ROUND(IF(AP36="x",(10-GEOMEAN(((10-AO36)/10*9+1),((10-DC36)/10*9+1),((10-AU36)/10*9+1),((10-AQ36)/10*9+1),((10-AR36)/10*9+1)))/9*10,(10-GEOMEAN(((10-AO36)/10*9+1),((10-DC36)/10*9+1),((10-AP36)/10*9+1),((10-AQ36)/10*9+1),((10-AR36)/10*9+1),((10-AU36)/10*9+1)))/9*10),1))</f>
        <v>4.3</v>
      </c>
      <c r="DE36" s="105" t="n">
        <f aca="false">ROUND(IF('Indicator Data'!AH36=0,0,IF('Indicator Data'!AH36&gt;DE$3,10,IF('Indicator Data'!AH36&lt;DE$4,0,10-(DE$3-'Indicator Data'!AH36)/(DE$3-DE$4)*10))),1)</f>
        <v>0.1</v>
      </c>
      <c r="DF36" s="102" t="n">
        <f aca="false">'Indicator Data'!AI36</f>
        <v>0</v>
      </c>
      <c r="DG36" s="102" t="n">
        <f aca="false">'Indicator Data'!AJ36</f>
        <v>0</v>
      </c>
      <c r="DH36" s="105" t="n">
        <f aca="false">ROUND(IF(DF36=5,10,IF(DG36=5,9,IF(DF36=4,8,IF(DG36=4,7,0)))),1)</f>
        <v>0</v>
      </c>
      <c r="DI36" s="108" t="n">
        <f aca="false">ROUND(IF(DH36&gt;5,DH36,DE36/10*7),1)</f>
        <v>0.1</v>
      </c>
      <c r="DJ36" s="76"/>
      <c r="DK36" s="109"/>
    </row>
    <row r="37" customFormat="false" ht="14.5" hidden="false" customHeight="false" outlineLevel="0" collapsed="false">
      <c r="A37" s="98" t="str">
        <f aca="false">'Indicator Data'!A37</f>
        <v>Central African Republic</v>
      </c>
      <c r="B37" s="99" t="str">
        <f aca="false">'Indicator Data'!B37</f>
        <v>CAF</v>
      </c>
      <c r="C37" s="100" t="n">
        <f aca="false">ROUND(IF('Indicator Data'!C37=0,0.1,IF(LOG('Indicator Data'!C37)&gt;C$3,10,IF(LOG('Indicator Data'!C37)&lt;C$4,0,10-(C$3-LOG('Indicator Data'!C37))/(C$3-C$4)*10))),1)</f>
        <v>0.1</v>
      </c>
      <c r="D37" s="101" t="n">
        <f aca="false">ROUND(IF('Indicator Data'!D37=0,0.1,IF(LOG('Indicator Data'!D37)&gt;D$3,10,IF(LOG('Indicator Data'!D37)&lt;D$4,0,10-(D$3-LOG('Indicator Data'!D37))/(D$3-D$4)*10))),1)</f>
        <v>0.1</v>
      </c>
      <c r="E37" s="102" t="n">
        <f aca="false">ROUND((10-GEOMEAN(((10-C37)/10*9+1),((10-D37)/10*9+1)))/9*10,1)</f>
        <v>0.1</v>
      </c>
      <c r="F37" s="102" t="n">
        <f aca="false">IF('Indicator Data'!E37="No data",0.1,(ROUND(IF('Indicator Data'!E37=0,0,IF(LOG('Indicator Data'!E37)&gt;F$3,10,IF(LOG('Indicator Data'!E37)&lt;F$4,0,10-(F$3-LOG('Indicator Data'!E37))/(F$3-F$4)*10))),1)))</f>
        <v>6.4</v>
      </c>
      <c r="G37" s="102" t="n">
        <f aca="false">ROUND(IF('Indicator Data'!F37=0,0,IF(LOG('Indicator Data'!F37)&gt;G$3,10,IF(LOG('Indicator Data'!F37)&lt;G$4,0,10-(G$3-LOG('Indicator Data'!F37))/(G$3-G$4)*10))),1)</f>
        <v>0</v>
      </c>
      <c r="H37" s="101" t="n">
        <f aca="false">ROUND(IF('Indicator Data'!G37=0,0,IF(LOG('Indicator Data'!G37)&gt;H$3,10,IF(LOG('Indicator Data'!G37)&lt;H$4,0,10-(H$3-LOG('Indicator Data'!G37))/(H$3-H$4)*10))),1)</f>
        <v>0</v>
      </c>
      <c r="I37" s="101" t="n">
        <f aca="false">ROUND(IF('Indicator Data'!H37=0,0,IF(LOG('Indicator Data'!H37)&gt;I$3,10,IF(LOG('Indicator Data'!H37)&lt;I$4,0,10-(I$3-LOG('Indicator Data'!H37))/(I$3-I$4)*10))),1)</f>
        <v>0</v>
      </c>
      <c r="J37" s="101" t="n">
        <f aca="false">ROUND((10-GEOMEAN(((10-H37)/10*9+1),((10-I37)/10*9+1)))/9*10,1)</f>
        <v>0</v>
      </c>
      <c r="K37" s="101" t="n">
        <f aca="false">ROUND(IF('Indicator Data'!I37=0,0,IF(LOG('Indicator Data'!I37)&gt;K$3,10,IF(LOG('Indicator Data'!I37)&lt;K$4,0,10-(K$3-LOG('Indicator Data'!I37))/(K$3-K$4)*10))),1)</f>
        <v>0</v>
      </c>
      <c r="L37" s="102" t="n">
        <f aca="false">ROUND((10-GEOMEAN(((10-J37)/10*9+1),((10-K37)/10*9+1)))/9*10,1)</f>
        <v>0</v>
      </c>
      <c r="M37" s="102" t="n">
        <f aca="false">ROUND(IF('Indicator Data'!J37=0,0,IF(LOG('Indicator Data'!J37)&gt;M$3,10,IF(LOG('Indicator Data'!J37)&lt;M$4,0,10-(M$3-LOG('Indicator Data'!J37))/(M$3-M$4)*10))),1)</f>
        <v>0</v>
      </c>
      <c r="N37" s="103" t="n">
        <f aca="false">'Indicator Data'!C37/'Indicator Data'!$CA37</f>
        <v>0</v>
      </c>
      <c r="O37" s="103" t="n">
        <f aca="false">'Indicator Data'!D37/'Indicator Data'!$CA37</f>
        <v>0</v>
      </c>
      <c r="P37" s="103" t="n">
        <f aca="false">IF(F37=0.1,"x",'Indicator Data'!E37/'Indicator Data'!$CA37)</f>
        <v>0.00757388976898462</v>
      </c>
      <c r="Q37" s="103" t="n">
        <f aca="false">'Indicator Data'!F37/'Indicator Data'!$CA37</f>
        <v>0</v>
      </c>
      <c r="R37" s="103" t="n">
        <f aca="false">'Indicator Data'!G37/'Indicator Data'!$CA37</f>
        <v>0</v>
      </c>
      <c r="S37" s="103" t="n">
        <f aca="false">'Indicator Data'!H37/'Indicator Data'!$CA37</f>
        <v>0</v>
      </c>
      <c r="T37" s="103" t="n">
        <f aca="false">'Indicator Data'!I37/'Indicator Data'!$CA37</f>
        <v>0</v>
      </c>
      <c r="U37" s="103" t="n">
        <f aca="false">'Indicator Data'!J37/'Indicator Data'!$CA37</f>
        <v>0</v>
      </c>
      <c r="V37" s="101" t="n">
        <f aca="false">ROUND(IF(N37&gt;V$3,10,IF(N37&lt;V$4,0,10-(V$3-N37)/(V$3-V$4)*10)),1)</f>
        <v>0</v>
      </c>
      <c r="W37" s="101" t="n">
        <f aca="false">ROUND(IF(O37&gt;W$3,10,IF(O37&lt;W$4,0,10-(W$3-O37)/(W$3-W$4)*10)),1)</f>
        <v>0</v>
      </c>
      <c r="X37" s="102" t="n">
        <f aca="false">ROUND(((10-GEOMEAN(((10-V37)/10*9+1),((10-W37)/10*9+1)))/9*10),1)</f>
        <v>0</v>
      </c>
      <c r="Y37" s="102" t="n">
        <f aca="false">IF(P37="x",0.1,ROUND(IF(P37&gt;Y$3,10,IF(P37&lt;Y$4,0,10-(Y$3-P37)/(Y$3-Y$4)*10)),1))</f>
        <v>5</v>
      </c>
      <c r="Z37" s="102" t="n">
        <f aca="false">ROUND(IF(Q37=0,0,IF(LOG(Q37)&gt;Z$3,10,IF(LOG(Q37)&lt;=Z$4,0,10-(Z$3-LOG(Q37))/(Z$3-Z$4)*10))),1)</f>
        <v>0</v>
      </c>
      <c r="AA37" s="101" t="n">
        <f aca="false">ROUND(IF(R37&gt;AA$3,10,IF(R37&lt;AA$4,0,10-(AA$3-R37)/(AA$3-AA$4)*10)),1)</f>
        <v>0</v>
      </c>
      <c r="AB37" s="101" t="n">
        <f aca="false">ROUND(IF(S37&gt;AB$3,10,IF(S37&lt;AB$4,0,10-(AB$3-S37)/(AB$3-AB$4)*10)),1)</f>
        <v>0</v>
      </c>
      <c r="AC37" s="101" t="n">
        <f aca="false">ROUND(((10-GEOMEAN(((10-AA37)/10*9+1),((10-AB37)/10*9+1)))/9*10),1)</f>
        <v>0</v>
      </c>
      <c r="AD37" s="101" t="n">
        <f aca="false">ROUND(IF(T37=0,0,IF(T37&gt;AD$3,10,IF(T37&lt;=AD$4,0,10-(AD$3-T37)/(AD$3-AD$4)*10))),1)</f>
        <v>0</v>
      </c>
      <c r="AE37" s="102" t="n">
        <f aca="false">ROUND((10-GEOMEAN(((10-AC37)/10*9+1),((10-AD37)/10*9+1)))/9*10,1)</f>
        <v>0</v>
      </c>
      <c r="AF37" s="102" t="n">
        <f aca="false">ROUND(IF(U37&gt;AF$3,10,IF(U37&lt;AF$4,0,10-(AF$3-U37)/(AF$3-AF$4)*10)),1)</f>
        <v>0</v>
      </c>
      <c r="AG37" s="101" t="n">
        <f aca="false">ROUND(IF('Indicator Data'!K37=0,0,IF('Indicator Data'!K37&gt;AG$3,10,IF('Indicator Data'!K37&lt;AG$4,0,10-(AG$3-'Indicator Data'!K37)/(AG$3-AG$4)*10))),1)</f>
        <v>0</v>
      </c>
      <c r="AH37" s="104" t="n">
        <f aca="false">ROUND(AVERAGE(C37,V37),1)</f>
        <v>0.1</v>
      </c>
      <c r="AI37" s="104" t="n">
        <f aca="false">ROUND(AVERAGE(D37,W37),1)</f>
        <v>0.1</v>
      </c>
      <c r="AJ37" s="102" t="n">
        <f aca="false">ROUND(AVERAGE(AA37,H37),1)</f>
        <v>0</v>
      </c>
      <c r="AK37" s="102" t="n">
        <f aca="false">ROUND(AVERAGE(AB37,I37),1)</f>
        <v>0</v>
      </c>
      <c r="AL37" s="104" t="n">
        <f aca="false">ROUND((10-GEOMEAN(((10-AJ37)/10*9+1),((10-AK37)/10*9+1)))/9*10,1)</f>
        <v>0</v>
      </c>
      <c r="AM37" s="104" t="n">
        <f aca="false">ROUND(AVERAGE(AD37,K37),1)</f>
        <v>0</v>
      </c>
      <c r="AN37" s="102" t="n">
        <f aca="false">ROUND((10-GEOMEAN(((10-M37)/10*9+1),((10-AF37)/10*9+1)))/9*10,1)</f>
        <v>0</v>
      </c>
      <c r="AO37" s="105" t="n">
        <f aca="false">ROUND((10-GEOMEAN(((10-E37)/10*9+1),((10-X37)/10*9+1)))/9*10,1)</f>
        <v>0.1</v>
      </c>
      <c r="AP37" s="105" t="n">
        <f aca="false">IF(AND(Y37="x",F37="x"),"x",ROUND((10-GEOMEAN(((10-F37)/10*9+1),((10-Y37)/10*9+1)))/9*10,1))</f>
        <v>5.7</v>
      </c>
      <c r="AQ37" s="105" t="n">
        <f aca="false">ROUND((10-GEOMEAN(((10-G37)/10*9+1),((10-Z37)/10*9+1)))/9*10,1)</f>
        <v>0</v>
      </c>
      <c r="AR37" s="105" t="n">
        <f aca="false">ROUND((10-GEOMEAN(((10-L37)/10*9+1),((10-AE37)/10*9+1)))/9*10,1)</f>
        <v>0</v>
      </c>
      <c r="AS37" s="104" t="n">
        <f aca="false">ROUND(AVERAGE(AG37,AN37),1)</f>
        <v>0</v>
      </c>
      <c r="AT37" s="104" t="n">
        <f aca="false">IF('Indicator Data'!L37="No data","x",IF('Indicator Data'!CB37&lt;1000,"x",ROUND((IF('Indicator Data'!L37&gt;AT$3,10,IF('Indicator Data'!L37&lt;AT$4,0,10-(AT$3-'Indicator Data'!L37)/(AT$3-AT$4)*10))),1)))</f>
        <v>1</v>
      </c>
      <c r="AU37" s="105" t="n">
        <f aca="false">ROUND(AVERAGE(AS37,AT37),1)</f>
        <v>0.5</v>
      </c>
      <c r="AV37" s="106" t="n">
        <f aca="false">IF('Indicator Data'!M37="No data","x",ROUND(IF('Indicator Data'!M37=0,0,IF(LOG('Indicator Data'!M37)&gt;AV$3,10,IF(LOG('Indicator Data'!M37)&lt;AV$4,0,10-(AV$3-LOG('Indicator Data'!M37))/(AV$3-AV$4)*10))),1))</f>
        <v>7.4</v>
      </c>
      <c r="AW37" s="103" t="n">
        <f aca="false">IF(AV37="x","x",'Indicator Data'!M37/'Indicator Data'!$CA37)</f>
        <v>0.31812370996568</v>
      </c>
      <c r="AX37" s="106" t="n">
        <f aca="false">IF(AV37="x","x",ROUND(IF(AW37&gt;AX$3,10,IF(AW37&lt;AX$4,0,10-(AX$3-AW37)/(AX$3-AX$4)*10)),1))</f>
        <v>3.5</v>
      </c>
      <c r="AY37" s="102" t="n">
        <f aca="false">IF(AND(AV37="x",AX37="x"),"x",ROUND((10-GEOMEAN(((10-AV37)/10*9+1),((10-AX37)/10*9+1)))/9*10,1))</f>
        <v>5.8</v>
      </c>
      <c r="AZ37" s="106" t="n">
        <f aca="false">IF('Indicator Data'!N37="No data","x",ROUND(IF('Indicator Data'!N37=0,0,IF(LOG('Indicator Data'!N37)&gt;AZ$3,10,IF(LOG('Indicator Data'!N37)&lt;AZ$4,0,10-(AZ$3-LOG('Indicator Data'!N37))/(AZ$3-AZ$4)*10))),1))</f>
        <v>8.2</v>
      </c>
      <c r="BA37" s="103" t="n">
        <f aca="false">IF(AZ37="x","x",'Indicator Data'!N37/'Indicator Data'!$CA37)</f>
        <v>0.177364999307911</v>
      </c>
      <c r="BB37" s="106" t="n">
        <f aca="false">IF(AZ37="x","x",ROUND(IF(BA37&gt;BB$3,10,IF(BA37&lt;BB$4,0,10-(BB$3-BA37)/(BB$3-BB$4)*10)),1))</f>
        <v>10</v>
      </c>
      <c r="BC37" s="102" t="n">
        <f aca="false">IF(AND(AZ37="x",BB37="x"),"x",ROUND((10-GEOMEAN(((10-AZ37)/10*9+1),((10-BB37)/10*9+1)))/9*10,1))</f>
        <v>9.3</v>
      </c>
      <c r="BD37" s="106" t="n">
        <f aca="false">IF('Indicator Data'!O37="No data","x",ROUND(IF('Indicator Data'!O37=0,0,IF(LOG('Indicator Data'!O37)&gt;BD$3,10,IF(LOG('Indicator Data'!O37)&lt;BD$4,0,10-(BD$3-LOG('Indicator Data'!O37))/(BD$3-BD$4)*10))),1))</f>
        <v>4</v>
      </c>
      <c r="BE37" s="103" t="n">
        <f aca="false">IF(BD37="x","x",'Indicator Data'!O37/'Indicator Data'!$CA37)</f>
        <v>0.000487736380659867</v>
      </c>
      <c r="BF37" s="106" t="n">
        <f aca="false">IF(BD37="x","x",ROUND(IF(BE37&gt;BF$3,10,IF(BE37&lt;BF$4,0,10-(BF$3-BE37)/(BF$3-BF$4)*10)),1))</f>
        <v>0</v>
      </c>
      <c r="BG37" s="102" t="n">
        <f aca="false">IF(AND(BD37="x",BF37="x"),"x",ROUND((10-GEOMEAN(((10-BD37)/10*9+1),((10-BF37)/10*9+1)))/9*10,1))</f>
        <v>2.2</v>
      </c>
      <c r="BH37" s="106" t="n">
        <f aca="false">IF('Indicator Data'!P37="No data","x",ROUND(IF('Indicator Data'!P37=0,0,IF(LOG('Indicator Data'!P37)&gt;BH$3,10,IF(LOG('Indicator Data'!P37)&lt;BH$4,0,10-(BH$3-LOG('Indicator Data'!P37))/(BH$3-BH$4)*10))),1))</f>
        <v>8.3</v>
      </c>
      <c r="BI37" s="103" t="n">
        <f aca="false">IF(BH37="x","x",'Indicator Data'!P37/'Indicator Data'!$CA37)</f>
        <v>0.189834669506947</v>
      </c>
      <c r="BJ37" s="106" t="n">
        <f aca="false">IF(BH37="x","x",ROUND(IF(BI37&gt;BJ$3,10,IF(BI37&lt;BJ$4,0,10-(BJ$3-BI37)/(BJ$3-BJ$4)*10)),1))</f>
        <v>10</v>
      </c>
      <c r="BK37" s="102" t="n">
        <f aca="false">IF(AND(BH37="x",BJ37="x"),"x",ROUND((10-GEOMEAN(((10-BH37)/10*9+1),((10-BJ37)/10*9+1)))/9*10,1))</f>
        <v>9.3</v>
      </c>
      <c r="BL37" s="104" t="n">
        <f aca="false">IF(AND(BC37="x",BG37="x",BK37="x",AY37="x"),"x",IF(AND(BC37="x",BG37="x",BK37="x"),AY37,ROUND((10-GEOMEAN(((10-AY37)/10*9+1),((10-BC37)/10*9+1),((10-BG37)/10*9+1),((10-BK37)/10*9+1)))/9*10,1)))</f>
        <v>7.6</v>
      </c>
      <c r="BM37" s="106" t="n">
        <f aca="false">ROUND(IF('Indicator Data'!Q37=0,0,IF(LOG('Indicator Data'!Q37)&gt;BM$3,10,IF(LOG('Indicator Data'!Q37)&lt;BM$4,0,10-(BM$3-LOG('Indicator Data'!Q37))/(BM$3-BM$4)*10))),1)</f>
        <v>8.2</v>
      </c>
      <c r="BN37" s="107" t="n">
        <f aca="false">'Indicator Data'!R37</f>
        <v>1</v>
      </c>
      <c r="BO37" s="106" t="n">
        <f aca="false">ROUND(IF(BN37&gt;BO$3,10,IF(BN37&lt;BO$4,0,10-(BO$3-BN37)/(BO$3-BO$4)*10)),1)</f>
        <v>10</v>
      </c>
      <c r="BP37" s="106" t="n">
        <f aca="false">ROUND((10-GEOMEAN(((10-BO37)/10*9+1),((10-BM37)/10*9+1)))/9*10,1)</f>
        <v>9.3</v>
      </c>
      <c r="BQ37" s="106" t="n">
        <f aca="false">ROUND(IF('Indicator Data'!S37=0,0,IF(LOG('Indicator Data'!S37)&gt;BQ$3,10,IF(LOG('Indicator Data'!S37)&lt;BQ$4,0,10-(BQ$3-LOG('Indicator Data'!S37))/(BQ$3-BQ$4)*10))),1)</f>
        <v>8.2</v>
      </c>
      <c r="BR37" s="107" t="n">
        <f aca="false">'Indicator Data'!T37</f>
        <v>1</v>
      </c>
      <c r="BS37" s="106" t="n">
        <f aca="false">ROUND(IF(BR37&gt;BS$3,10,IF(BR37&lt;BS$4,0,10-(BS$3-BR37)/(BS$3-BS$4)*10)),1)</f>
        <v>10</v>
      </c>
      <c r="BT37" s="106" t="n">
        <f aca="false">ROUND((10-GEOMEAN(((10-BS37)/10*9+1),((10-BQ37)/10*9+1)))/9*10,1)</f>
        <v>9.3</v>
      </c>
      <c r="BU37" s="102" t="n">
        <f aca="false">ROUND((10-GEOMEAN(((10-BT37)/10*9+1),((10-BP37)/10*9+1)))/9*10,1)</f>
        <v>9.3</v>
      </c>
      <c r="BV37" s="106" t="n">
        <f aca="false">ROUND(IF('Indicator Data'!U37=0,0,IF(LOG('Indicator Data'!U37)&gt;BV$3,10,IF(LOG('Indicator Data'!U37)&lt;BV$4,0,10-(BV$3-LOG('Indicator Data'!U37))/(BV$3-BV$4)*10))),1)</f>
        <v>8.1</v>
      </c>
      <c r="BW37" s="103" t="n">
        <f aca="false">'Indicator Data'!U37/'Indicator Data'!$CA37</f>
        <v>0.969485777562461</v>
      </c>
      <c r="BX37" s="106" t="n">
        <f aca="false">ROUND(IF(BW37&gt;BX$3,10,IF(BW37&lt;BX$4,0,10-(BX$3-BW37)/(BX$3-BX$4)*10)),1)</f>
        <v>10</v>
      </c>
      <c r="BY37" s="102" t="n">
        <f aca="false">ROUND((10-GEOMEAN(((10-BV37)/10*9+1),((10-BX37)/10*9+1)))/9*10,1)</f>
        <v>9.3</v>
      </c>
      <c r="BZ37" s="106" t="n">
        <f aca="false">ROUND(IF('Indicator Data'!V37=0,0,IF(LOG('Indicator Data'!V37)&gt;BZ$3,10,IF(LOG('Indicator Data'!V37)&lt;BZ$4,0,10-(BZ$3-LOG('Indicator Data'!V37))/(BZ$3-BZ$4)*10))),1)</f>
        <v>8.1</v>
      </c>
      <c r="CA37" s="103" t="n">
        <f aca="false">IF('Indicator Data'!V37/'Indicator Data'!$CA37&gt;1,1,'Indicator Data'!V37/'Indicator Data'!$CA37)</f>
        <v>0.991592538461851</v>
      </c>
      <c r="CB37" s="106" t="n">
        <f aca="false">ROUND(IF(CA37&gt;CB$3,10,IF(CA37&lt;CB$4,0,10-(CB$3-CA37)/(CB$3-CB$4)*10)),1)</f>
        <v>9.9</v>
      </c>
      <c r="CC37" s="102" t="n">
        <f aca="false">ROUND((10-GEOMEAN(((10-BZ37)/10*9+1),((10-CB37)/10*9+1)))/9*10,1)</f>
        <v>9.2</v>
      </c>
      <c r="CD37" s="106" t="n">
        <f aca="false">ROUND(IF('Indicator Data'!W37=0,0,IF(LOG('Indicator Data'!W37)&gt;CD$3,10,IF(LOG('Indicator Data'!W37)&lt;CD$4,0,10-(CD$3-LOG('Indicator Data'!W37))/(CD$3-CD$4)*10))),1)</f>
        <v>8.1</v>
      </c>
      <c r="CE37" s="103" t="n">
        <f aca="false">'Indicator Data'!W37/'Indicator Data'!$CA37</f>
        <v>0.996155443283272</v>
      </c>
      <c r="CF37" s="106" t="n">
        <f aca="false">ROUND(IF(CE37&gt;CF$3,10,IF(CE37&lt;CF$4,0,10-(CF$3-CE37)/(CF$3-CF$4)*10)),1)</f>
        <v>10</v>
      </c>
      <c r="CG37" s="102" t="n">
        <f aca="false">ROUND((10-GEOMEAN(((10-CD37)/10*9+1),((10-CF37)/10*9+1)))/9*10,1)</f>
        <v>9.3</v>
      </c>
      <c r="CH37" s="104" t="n">
        <f aca="false">ROUND((10-GEOMEAN(((10-CC37)/10*9+1),((10-BU37)/10*9+1),((10-BY37)/10*9+1),((10-CG37)/10*9+1)))/9*10,1)</f>
        <v>9.3</v>
      </c>
      <c r="CI37" s="106" t="n">
        <f aca="false">IF('Indicator Data'!BQ37="No data","x",ROUND(IF('Indicator Data'!BQ37&gt;CI$3,0,IF('Indicator Data'!BQ37&lt;CI$4,10,(CI$3-'Indicator Data'!BQ37)/(CI$3-CI$4)*10)),1))</f>
        <v>9.5</v>
      </c>
      <c r="CJ37" s="106" t="n">
        <f aca="false">IF('Indicator Data'!BR37="No data","x",ROUND(IF('Indicator Data'!BR37&gt;CJ$3,0,IF('Indicator Data'!BR37&lt;CJ$4,10,(CJ$3-'Indicator Data'!BR37)/(CJ$3-CJ$4)*10)),1))</f>
        <v>10</v>
      </c>
      <c r="CK37" s="106" t="n">
        <f aca="false">IF('Indicator Data'!AC37="No data","x",ROUND(IF('Indicator Data'!AC37&gt;CK$3,0,IF('Indicator Data'!AC37&lt;CK$4,10,(CK$3-'Indicator Data'!AC37)/(CK$3-CK$4)*10)),1))</f>
        <v>7.8</v>
      </c>
      <c r="CL37" s="102" t="n">
        <f aca="false">IF(AND(CJ37="x",CI37="x",CK37="x"),"x",ROUND(AVERAGE(CI37:CK37),1))</f>
        <v>9.1</v>
      </c>
      <c r="CM37" s="106" t="n">
        <f aca="false">IF('Indicator Data'!X37="No data","x",ROUND(IF(LOG('Indicator Data'!X37)&gt;CM$3,10,IF(LOG('Indicator Data'!X37)&lt;CM$4,0,10-(CM$3-LOG('Indicator Data'!X37))/(CM$3-CM$4)*10)),1))</f>
        <v>3</v>
      </c>
      <c r="CN37" s="106" t="n">
        <f aca="false">IF('Indicator Data'!Y37="No data","x",ROUND(IF('Indicator Data'!Y37&gt;CN$3,10,IF('Indicator Data'!Y37&lt;CN$4,0,10-(CN$3-'Indicator Data'!Y37)/(CN$3-CN$4)*10)),1))</f>
        <v>5.8</v>
      </c>
      <c r="CO37" s="106" t="n">
        <f aca="false">IF('Indicator Data'!Z37="No data","x",ROUND(IF('Indicator Data'!Z37&gt;CO$3,10,IF('Indicator Data'!Z37&lt;CO$4,0,10-(CO$3-'Indicator Data'!Z37)/(CO$3-CO$4)*10)),1))</f>
        <v>4.3</v>
      </c>
      <c r="CP37" s="106" t="str">
        <f aca="false">IF('Indicator Data'!AA37="No data","x",ROUND(IF('Indicator Data'!AA37&gt;CP$3,10,IF('Indicator Data'!AA37&lt;CP$4,0,10-(CP$3-'Indicator Data'!AA37)/(CP$3-CP$4)*10)),1))</f>
        <v>x</v>
      </c>
      <c r="CQ37" s="102" t="n">
        <f aca="false">ROUND(AVERAGE(CM37:CP37),1)</f>
        <v>4.4</v>
      </c>
      <c r="CR37" s="104" t="n">
        <f aca="false">ROUND(AVERAGE(CL37,CQ37,CQ37),1)</f>
        <v>6</v>
      </c>
      <c r="CS37" s="106" t="n">
        <f aca="false">IF('Indicator Data'!AF37="No data","x",ROUND(IF('Indicator Data'!AF37&gt;CS$3,10,IF('Indicator Data'!AF37&lt;CS$4,0,10-(CS$3-'Indicator Data'!AF37)/(CS$3-CS$4)*10)),1))</f>
        <v>10</v>
      </c>
      <c r="CT37" s="106" t="n">
        <f aca="false">IF('Indicator Data'!AG37="No data","x",ROUND(IF('Indicator Data'!AG37&gt;CT$3,10,IF('Indicator Data'!AG37&lt;CT$4,0,10-(CT$3-'Indicator Data'!AG37)/(CT$3-CT$4)*10)),1))</f>
        <v>6.9</v>
      </c>
      <c r="CU37" s="102" t="n">
        <f aca="false">ROUND(AVERAGE(CM37,CN37,CO37,CP37,CS37,CT37),1)</f>
        <v>6</v>
      </c>
      <c r="CV37" s="106" t="n">
        <f aca="false">IF('Indicator Data'!AB37="No data","x",ROUND(IF('Indicator Data'!AB37&gt;CV$3,10,IF('Indicator Data'!AB37&lt;CV$4,0,10-(CV$3-'Indicator Data'!AB37)/(CV$3-CV$4)*10)),1))</f>
        <v>8.4</v>
      </c>
      <c r="CW37" s="102" t="n">
        <f aca="false">IF(AND(CJ37="x",CI37="x",CK37="x"),"x",ROUND(AVERAGE(CI37:CK37,CV37),1))</f>
        <v>8.9</v>
      </c>
      <c r="CX37" s="103" t="n">
        <f aca="false">IF('Indicator Data'!AD37="No data","x",'Indicator Data'!AD37/'Indicator Data'!$BZ37)</f>
        <v>3.64658907861231E-005</v>
      </c>
      <c r="CY37" s="106" t="n">
        <f aca="false">IF(CX37="x","x",ROUND(IF(CX37&gt;CY$3,0,IF(CX37&lt;CY$4,10,(CY$3-CX37)/(CY$3-CY$4)*10)),1))</f>
        <v>9.6</v>
      </c>
      <c r="CZ37" s="106" t="str">
        <f aca="false">IF('Indicator Data'!AE37="No data","x",ROUND(IF('Indicator Data'!AE37&gt;CZ$3,0,IF('Indicator Data'!AE37&lt;CZ$4,10,(CZ$3-'Indicator Data'!AE37)/(CZ$3-CZ$4)*10)),1))</f>
        <v>x</v>
      </c>
      <c r="DA37" s="102" t="n">
        <f aca="false">IF(AND(CY37="x",CZ37="x"),"x",ROUND(AVERAGE(CY37:CZ37),1))</f>
        <v>9.6</v>
      </c>
      <c r="DB37" s="104" t="n">
        <f aca="false">ROUND(AVERAGE(CW37,DA37,CU37),1)</f>
        <v>8.2</v>
      </c>
      <c r="DC37" s="105" t="n">
        <f aca="false">IF(BL37="x",ROUND((10-GEOMEAN(((10-DB37)/10*9+1),((10-CH37)/10*9+1),((10-CR37)/10*9+1)))/9*10,1),ROUND((10-GEOMEAN(((10-BL37)/10*9+1),((10-DB37)/10*9+1),((10-CH37)/10*9+1),((10-CR37)/10*9+1)))/9*10,1))</f>
        <v>8</v>
      </c>
      <c r="DD37" s="108" t="n">
        <f aca="false">IF(ROUND(IF(AP37="x",(10-GEOMEAN(((10-AO37)/10*9+1),((10-DC37)/10*9+1),((10-AU37)/10*9+1),((10-AQ37)/10*9+1),((10-AR37)/10*9+1)))/9*10,(10-GEOMEAN(((10-AO37)/10*9+1),((10-DC37)/10*9+1),((10-AP37)/10*9+1),((10-AQ37)/10*9+1),((10-AR37)/10*9+1),((10-AU37)/10*9+1)))/9*10),1)=0,0.1,ROUND(IF(AP37="x",(10-GEOMEAN(((10-AO37)/10*9+1),((10-DC37)/10*9+1),((10-AU37)/10*9+1),((10-AQ37)/10*9+1),((10-AR37)/10*9+1)))/9*10,(10-GEOMEAN(((10-AO37)/10*9+1),((10-DC37)/10*9+1),((10-AP37)/10*9+1),((10-AQ37)/10*9+1),((10-AR37)/10*9+1),((10-AU37)/10*9+1)))/9*10),1))</f>
        <v>3.2</v>
      </c>
      <c r="DE37" s="105" t="n">
        <f aca="false">ROUND(IF('Indicator Data'!AH37=0,0,IF('Indicator Data'!AH37&gt;DE$3,10,IF('Indicator Data'!AH37&lt;DE$4,0,10-(DE$3-'Indicator Data'!AH37)/(DE$3-DE$4)*10))),1)</f>
        <v>9.8</v>
      </c>
      <c r="DF37" s="102" t="n">
        <f aca="false">'Indicator Data'!AI37</f>
        <v>5</v>
      </c>
      <c r="DG37" s="102" t="n">
        <f aca="false">'Indicator Data'!AJ37</f>
        <v>0</v>
      </c>
      <c r="DH37" s="105" t="n">
        <f aca="false">ROUND(IF(DF37=5,10,IF(DG37=5,9,IF(DF37=4,8,IF(DG37=4,7,0)))),1)</f>
        <v>10</v>
      </c>
      <c r="DI37" s="108" t="n">
        <f aca="false">ROUND(IF(DH37&gt;5,DH37,DE37/10*7),1)</f>
        <v>10</v>
      </c>
      <c r="DJ37" s="76"/>
      <c r="DK37" s="109"/>
    </row>
    <row r="38" customFormat="false" ht="14.5" hidden="false" customHeight="false" outlineLevel="0" collapsed="false">
      <c r="A38" s="98" t="str">
        <f aca="false">'Indicator Data'!A38</f>
        <v>Chad</v>
      </c>
      <c r="B38" s="99" t="str">
        <f aca="false">'Indicator Data'!B38</f>
        <v>TCD</v>
      </c>
      <c r="C38" s="100" t="n">
        <f aca="false">ROUND(IF('Indicator Data'!C38=0,0.1,IF(LOG('Indicator Data'!C38)&gt;C$3,10,IF(LOG('Indicator Data'!C38)&lt;C$4,0,10-(C$3-LOG('Indicator Data'!C38))/(C$3-C$4)*10))),1)</f>
        <v>0.1</v>
      </c>
      <c r="D38" s="101" t="n">
        <f aca="false">ROUND(IF('Indicator Data'!D38=0,0.1,IF(LOG('Indicator Data'!D38)&gt;D$3,10,IF(LOG('Indicator Data'!D38)&lt;D$4,0,10-(D$3-LOG('Indicator Data'!D38))/(D$3-D$4)*10))),1)</f>
        <v>0.1</v>
      </c>
      <c r="E38" s="102" t="n">
        <f aca="false">ROUND((10-GEOMEAN(((10-C38)/10*9+1),((10-D38)/10*9+1)))/9*10,1)</f>
        <v>0.1</v>
      </c>
      <c r="F38" s="102" t="n">
        <f aca="false">IF('Indicator Data'!E38="No data",0.1,(ROUND(IF('Indicator Data'!E38=0,0,IF(LOG('Indicator Data'!E38)&gt;F$3,10,IF(LOG('Indicator Data'!E38)&lt;F$4,0,10-(F$3-LOG('Indicator Data'!E38))/(F$3-F$4)*10))),1)))</f>
        <v>7.9</v>
      </c>
      <c r="G38" s="102" t="n">
        <f aca="false">ROUND(IF('Indicator Data'!F38=0,0,IF(LOG('Indicator Data'!F38)&gt;G$3,10,IF(LOG('Indicator Data'!F38)&lt;G$4,0,10-(G$3-LOG('Indicator Data'!F38))/(G$3-G$4)*10))),1)</f>
        <v>0</v>
      </c>
      <c r="H38" s="101" t="n">
        <f aca="false">ROUND(IF('Indicator Data'!G38=0,0,IF(LOG('Indicator Data'!G38)&gt;H$3,10,IF(LOG('Indicator Data'!G38)&lt;H$4,0,10-(H$3-LOG('Indicator Data'!G38))/(H$3-H$4)*10))),1)</f>
        <v>0</v>
      </c>
      <c r="I38" s="101" t="n">
        <f aca="false">ROUND(IF('Indicator Data'!H38=0,0,IF(LOG('Indicator Data'!H38)&gt;I$3,10,IF(LOG('Indicator Data'!H38)&lt;I$4,0,10-(I$3-LOG('Indicator Data'!H38))/(I$3-I$4)*10))),1)</f>
        <v>0</v>
      </c>
      <c r="J38" s="101" t="n">
        <f aca="false">ROUND((10-GEOMEAN(((10-H38)/10*9+1),((10-I38)/10*9+1)))/9*10,1)</f>
        <v>0</v>
      </c>
      <c r="K38" s="101" t="n">
        <f aca="false">ROUND(IF('Indicator Data'!I38=0,0,IF(LOG('Indicator Data'!I38)&gt;K$3,10,IF(LOG('Indicator Data'!I38)&lt;K$4,0,10-(K$3-LOG('Indicator Data'!I38))/(K$3-K$4)*10))),1)</f>
        <v>0</v>
      </c>
      <c r="L38" s="102" t="n">
        <f aca="false">ROUND((10-GEOMEAN(((10-J38)/10*9+1),((10-K38)/10*9+1)))/9*10,1)</f>
        <v>0</v>
      </c>
      <c r="M38" s="102" t="n">
        <f aca="false">ROUND(IF('Indicator Data'!J38=0,0,IF(LOG('Indicator Data'!J38)&gt;M$3,10,IF(LOG('Indicator Data'!J38)&lt;M$4,0,10-(M$3-LOG('Indicator Data'!J38))/(M$3-M$4)*10))),1)</f>
        <v>10</v>
      </c>
      <c r="N38" s="103" t="n">
        <f aca="false">'Indicator Data'!C38/'Indicator Data'!$CA38</f>
        <v>0</v>
      </c>
      <c r="O38" s="103" t="n">
        <f aca="false">'Indicator Data'!D38/'Indicator Data'!$CA38</f>
        <v>0</v>
      </c>
      <c r="P38" s="103" t="n">
        <f aca="false">IF(F38=0.1,"x",'Indicator Data'!E38/'Indicator Data'!$CA38)</f>
        <v>0.0105153393707379</v>
      </c>
      <c r="Q38" s="103" t="n">
        <f aca="false">'Indicator Data'!F38/'Indicator Data'!$CA38</f>
        <v>0</v>
      </c>
      <c r="R38" s="103" t="n">
        <f aca="false">'Indicator Data'!G38/'Indicator Data'!$CA38</f>
        <v>0</v>
      </c>
      <c r="S38" s="103" t="n">
        <f aca="false">'Indicator Data'!H38/'Indicator Data'!$CA38</f>
        <v>0</v>
      </c>
      <c r="T38" s="103" t="n">
        <f aca="false">'Indicator Data'!I38/'Indicator Data'!$CA38</f>
        <v>0</v>
      </c>
      <c r="U38" s="103" t="n">
        <f aca="false">'Indicator Data'!J38/'Indicator Data'!$CA38</f>
        <v>0.0149714892577707</v>
      </c>
      <c r="V38" s="101" t="n">
        <f aca="false">ROUND(IF(N38&gt;V$3,10,IF(N38&lt;V$4,0,10-(V$3-N38)/(V$3-V$4)*10)),1)</f>
        <v>0</v>
      </c>
      <c r="W38" s="101" t="n">
        <f aca="false">ROUND(IF(O38&gt;W$3,10,IF(O38&lt;W$4,0,10-(W$3-O38)/(W$3-W$4)*10)),1)</f>
        <v>0</v>
      </c>
      <c r="X38" s="102" t="n">
        <f aca="false">ROUND(((10-GEOMEAN(((10-V38)/10*9+1),((10-W38)/10*9+1)))/9*10),1)</f>
        <v>0</v>
      </c>
      <c r="Y38" s="102" t="n">
        <f aca="false">IF(P38="x",0.1,ROUND(IF(P38&gt;Y$3,10,IF(P38&lt;Y$4,0,10-(Y$3-P38)/(Y$3-Y$4)*10)),1))</f>
        <v>7</v>
      </c>
      <c r="Z38" s="102" t="n">
        <f aca="false">ROUND(IF(Q38=0,0,IF(LOG(Q38)&gt;Z$3,10,IF(LOG(Q38)&lt;=Z$4,0,10-(Z$3-LOG(Q38))/(Z$3-Z$4)*10))),1)</f>
        <v>0</v>
      </c>
      <c r="AA38" s="101" t="n">
        <f aca="false">ROUND(IF(R38&gt;AA$3,10,IF(R38&lt;AA$4,0,10-(AA$3-R38)/(AA$3-AA$4)*10)),1)</f>
        <v>0</v>
      </c>
      <c r="AB38" s="101" t="n">
        <f aca="false">ROUND(IF(S38&gt;AB$3,10,IF(S38&lt;AB$4,0,10-(AB$3-S38)/(AB$3-AB$4)*10)),1)</f>
        <v>0</v>
      </c>
      <c r="AC38" s="101" t="n">
        <f aca="false">ROUND(((10-GEOMEAN(((10-AA38)/10*9+1),((10-AB38)/10*9+1)))/9*10),1)</f>
        <v>0</v>
      </c>
      <c r="AD38" s="101" t="n">
        <f aca="false">ROUND(IF(T38=0,0,IF(T38&gt;AD$3,10,IF(T38&lt;=AD$4,0,10-(AD$3-T38)/(AD$3-AD$4)*10))),1)</f>
        <v>0</v>
      </c>
      <c r="AE38" s="102" t="n">
        <f aca="false">ROUND((10-GEOMEAN(((10-AC38)/10*9+1),((10-AD38)/10*9+1)))/9*10,1)</f>
        <v>0</v>
      </c>
      <c r="AF38" s="102" t="n">
        <f aca="false">ROUND(IF(U38&gt;AF$3,10,IF(U38&lt;AF$4,0,10-(AF$3-U38)/(AF$3-AF$4)*10)),1)</f>
        <v>5</v>
      </c>
      <c r="AG38" s="101" t="n">
        <f aca="false">ROUND(IF('Indicator Data'!K38=0,0,IF('Indicator Data'!K38&gt;AG$3,10,IF('Indicator Data'!K38&lt;AG$4,0,10-(AG$3-'Indicator Data'!K38)/(AG$3-AG$4)*10))),1)</f>
        <v>5.7</v>
      </c>
      <c r="AH38" s="104" t="n">
        <f aca="false">ROUND(AVERAGE(C38,V38),1)</f>
        <v>0.1</v>
      </c>
      <c r="AI38" s="104" t="n">
        <f aca="false">ROUND(AVERAGE(D38,W38),1)</f>
        <v>0.1</v>
      </c>
      <c r="AJ38" s="102" t="n">
        <f aca="false">ROUND(AVERAGE(AA38,H38),1)</f>
        <v>0</v>
      </c>
      <c r="AK38" s="102" t="n">
        <f aca="false">ROUND(AVERAGE(AB38,I38),1)</f>
        <v>0</v>
      </c>
      <c r="AL38" s="104" t="n">
        <f aca="false">ROUND((10-GEOMEAN(((10-AJ38)/10*9+1),((10-AK38)/10*9+1)))/9*10,1)</f>
        <v>0</v>
      </c>
      <c r="AM38" s="104" t="n">
        <f aca="false">ROUND(AVERAGE(AD38,K38),1)</f>
        <v>0</v>
      </c>
      <c r="AN38" s="102" t="n">
        <f aca="false">ROUND((10-GEOMEAN(((10-M38)/10*9+1),((10-AF38)/10*9+1)))/9*10,1)</f>
        <v>8.5</v>
      </c>
      <c r="AO38" s="105" t="n">
        <f aca="false">ROUND((10-GEOMEAN(((10-E38)/10*9+1),((10-X38)/10*9+1)))/9*10,1)</f>
        <v>0.1</v>
      </c>
      <c r="AP38" s="105" t="n">
        <f aca="false">IF(AND(Y38="x",F38="x"),"x",ROUND((10-GEOMEAN(((10-F38)/10*9+1),((10-Y38)/10*9+1)))/9*10,1))</f>
        <v>7.5</v>
      </c>
      <c r="AQ38" s="105" t="n">
        <f aca="false">ROUND((10-GEOMEAN(((10-G38)/10*9+1),((10-Z38)/10*9+1)))/9*10,1)</f>
        <v>0</v>
      </c>
      <c r="AR38" s="105" t="n">
        <f aca="false">ROUND((10-GEOMEAN(((10-L38)/10*9+1),((10-AE38)/10*9+1)))/9*10,1)</f>
        <v>0</v>
      </c>
      <c r="AS38" s="104" t="n">
        <f aca="false">ROUND(AVERAGE(AG38,AN38),1)</f>
        <v>7.1</v>
      </c>
      <c r="AT38" s="104" t="n">
        <f aca="false">IF('Indicator Data'!L38="No data","x",IF('Indicator Data'!CB38&lt;1000,"x",ROUND((IF('Indicator Data'!L38&gt;AT$3,10,IF('Indicator Data'!L38&lt;AT$4,0,10-(AT$3-'Indicator Data'!L38)/(AT$3-AT$4)*10))),1)))</f>
        <v>2.9</v>
      </c>
      <c r="AU38" s="105" t="n">
        <f aca="false">ROUND(AVERAGE(AS38,AT38),1)</f>
        <v>5</v>
      </c>
      <c r="AV38" s="106" t="n">
        <f aca="false">IF('Indicator Data'!M38="No data","x",ROUND(IF('Indicator Data'!M38=0,0,IF(LOG('Indicator Data'!M38)&gt;AV$3,10,IF(LOG('Indicator Data'!M38)&lt;AV$4,0,10-(AV$3-LOG('Indicator Data'!M38))/(AV$3-AV$4)*10))),1))</f>
        <v>8.2</v>
      </c>
      <c r="AW38" s="103" t="n">
        <f aca="false">IF(AV38="x","x",'Indicator Data'!M38/'Indicator Data'!$CA38)</f>
        <v>0.397374922571455</v>
      </c>
      <c r="AX38" s="106" t="n">
        <f aca="false">IF(AV38="x","x",ROUND(IF(AW38&gt;AX$3,10,IF(AW38&lt;AX$4,0,10-(AX$3-AW38)/(AX$3-AX$4)*10)),1))</f>
        <v>4.4</v>
      </c>
      <c r="AY38" s="102" t="n">
        <f aca="false">IF(AND(AV38="x",AX38="x"),"x",ROUND((10-GEOMEAN(((10-AV38)/10*9+1),((10-AX38)/10*9+1)))/9*10,1))</f>
        <v>6.7</v>
      </c>
      <c r="AZ38" s="106" t="n">
        <f aca="false">IF('Indicator Data'!N38="No data","x",ROUND(IF('Indicator Data'!N38=0,0,IF(LOG('Indicator Data'!N38)&gt;AZ$3,10,IF(LOG('Indicator Data'!N38)&lt;AZ$4,0,10-(AZ$3-LOG('Indicator Data'!N38))/(AZ$3-AZ$4)*10))),1))</f>
        <v>0</v>
      </c>
      <c r="BA38" s="103" t="n">
        <f aca="false">IF(AZ38="x","x",'Indicator Data'!N38/'Indicator Data'!$CA38)</f>
        <v>0</v>
      </c>
      <c r="BB38" s="106" t="n">
        <f aca="false">IF(AZ38="x","x",ROUND(IF(BA38&gt;BB$3,10,IF(BA38&lt;BB$4,0,10-(BB$3-BA38)/(BB$3-BB$4)*10)),1))</f>
        <v>0</v>
      </c>
      <c r="BC38" s="102" t="n">
        <f aca="false">IF(AND(AZ38="x",BB38="x"),"x",ROUND((10-GEOMEAN(((10-AZ38)/10*9+1),((10-BB38)/10*9+1)))/9*10,1))</f>
        <v>0</v>
      </c>
      <c r="BD38" s="106" t="n">
        <f aca="false">IF('Indicator Data'!O38="No data","x",ROUND(IF('Indicator Data'!O38=0,0,IF(LOG('Indicator Data'!O38)&gt;BD$3,10,IF(LOG('Indicator Data'!O38)&lt;BD$4,0,10-(BD$3-LOG('Indicator Data'!O38))/(BD$3-BD$4)*10))),1))</f>
        <v>4.4</v>
      </c>
      <c r="BE38" s="103" t="n">
        <f aca="false">IF(BD38="x","x",'Indicator Data'!O38/'Indicator Data'!$CA38)</f>
        <v>0.000292887212524228</v>
      </c>
      <c r="BF38" s="106" t="n">
        <f aca="false">IF(BD38="x","x",ROUND(IF(BE38&gt;BF$3,10,IF(BE38&lt;BF$4,0,10-(BF$3-BE38)/(BF$3-BF$4)*10)),1))</f>
        <v>0</v>
      </c>
      <c r="BG38" s="102" t="n">
        <f aca="false">IF(AND(BD38="x",BF38="x"),"x",ROUND((10-GEOMEAN(((10-BD38)/10*9+1),((10-BF38)/10*9+1)))/9*10,1))</f>
        <v>2.5</v>
      </c>
      <c r="BH38" s="106" t="n">
        <f aca="false">IF('Indicator Data'!P38="No data","x",ROUND(IF('Indicator Data'!P38=0,0,IF(LOG('Indicator Data'!P38)&gt;BH$3,10,IF(LOG('Indicator Data'!P38)&lt;BH$4,0,10-(BH$3-LOG('Indicator Data'!P38))/(BH$3-BH$4)*10))),1))</f>
        <v>0</v>
      </c>
      <c r="BI38" s="103" t="n">
        <f aca="false">IF(BH38="x","x",'Indicator Data'!P38/'Indicator Data'!$CA38)</f>
        <v>0</v>
      </c>
      <c r="BJ38" s="106" t="n">
        <f aca="false">IF(BH38="x","x",ROUND(IF(BI38&gt;BJ$3,10,IF(BI38&lt;BJ$4,0,10-(BJ$3-BI38)/(BJ$3-BJ$4)*10)),1))</f>
        <v>0</v>
      </c>
      <c r="BK38" s="102" t="n">
        <f aca="false">IF(AND(BH38="x",BJ38="x"),"x",ROUND((10-GEOMEAN(((10-BH38)/10*9+1),((10-BJ38)/10*9+1)))/9*10,1))</f>
        <v>0</v>
      </c>
      <c r="BL38" s="104" t="n">
        <f aca="false">IF(AND(BC38="x",BG38="x",BK38="x",AY38="x"),"x",IF(AND(BC38="x",BG38="x",BK38="x"),AY38,ROUND((10-GEOMEAN(((10-AY38)/10*9+1),((10-BC38)/10*9+1),((10-BG38)/10*9+1),((10-BK38)/10*9+1)))/9*10,1)))</f>
        <v>2.8</v>
      </c>
      <c r="BM38" s="106" t="n">
        <f aca="false">ROUND(IF('Indicator Data'!Q38=0,0,IF(LOG('Indicator Data'!Q38)&gt;BM$3,10,IF(LOG('Indicator Data'!Q38)&lt;BM$4,0,10-(BM$3-LOG('Indicator Data'!Q38))/(BM$3-BM$4)*10))),1)</f>
        <v>6</v>
      </c>
      <c r="BN38" s="107" t="n">
        <f aca="false">'Indicator Data'!R38</f>
        <v>0.00991802103817463</v>
      </c>
      <c r="BO38" s="106" t="n">
        <f aca="false">ROUND(IF(BN38&gt;BO$3,10,IF(BN38&lt;BO$4,0,10-(BO$3-BN38)/(BO$3-BO$4)*10)),1)</f>
        <v>0.1</v>
      </c>
      <c r="BP38" s="106" t="n">
        <f aca="false">ROUND((10-GEOMEAN(((10-BO38)/10*9+1),((10-BM38)/10*9+1)))/9*10,1)</f>
        <v>3.6</v>
      </c>
      <c r="BQ38" s="106" t="n">
        <f aca="false">ROUND(IF('Indicator Data'!S38=0,0,IF(LOG('Indicator Data'!S38)&gt;BQ$3,10,IF(LOG('Indicator Data'!S38)&lt;BQ$4,0,10-(BQ$3-LOG('Indicator Data'!S38))/(BQ$3-BQ$4)*10))),1)</f>
        <v>8.9</v>
      </c>
      <c r="BR38" s="107" t="n">
        <f aca="false">'Indicator Data'!T38</f>
        <v>0.95428454875946</v>
      </c>
      <c r="BS38" s="106" t="n">
        <f aca="false">ROUND(IF(BR38&gt;BS$3,10,IF(BR38&lt;BS$4,0,10-(BS$3-BR38)/(BS$3-BS$4)*10)),1)</f>
        <v>9.5</v>
      </c>
      <c r="BT38" s="106" t="n">
        <f aca="false">ROUND((10-GEOMEAN(((10-BS38)/10*9+1),((10-BQ38)/10*9+1)))/9*10,1)</f>
        <v>9.2</v>
      </c>
      <c r="BU38" s="102" t="n">
        <f aca="false">ROUND((10-GEOMEAN(((10-BT38)/10*9+1),((10-BP38)/10*9+1)))/9*10,1)</f>
        <v>7.3</v>
      </c>
      <c r="BV38" s="106" t="n">
        <f aca="false">ROUND(IF('Indicator Data'!U38=0,0,IF(LOG('Indicator Data'!U38)&gt;BV$3,10,IF(LOG('Indicator Data'!U38)&lt;BV$4,0,10-(BV$3-LOG('Indicator Data'!U38))/(BV$3-BV$4)*10))),1)</f>
        <v>7.3</v>
      </c>
      <c r="BW38" s="103" t="n">
        <f aca="false">'Indicator Data'!U38/'Indicator Data'!$CA38</f>
        <v>0.0872855193635588</v>
      </c>
      <c r="BX38" s="106" t="n">
        <f aca="false">ROUND(IF(BW38&gt;BX$3,10,IF(BW38&lt;BX$4,0,10-(BX$3-BW38)/(BX$3-BX$4)*10)),1)</f>
        <v>1</v>
      </c>
      <c r="BY38" s="102" t="n">
        <f aca="false">ROUND((10-GEOMEAN(((10-BV38)/10*9+1),((10-BX38)/10*9+1)))/9*10,1)</f>
        <v>4.9</v>
      </c>
      <c r="BZ38" s="106" t="n">
        <f aca="false">ROUND(IF('Indicator Data'!V38=0,0,IF(LOG('Indicator Data'!V38)&gt;BZ$3,10,IF(LOG('Indicator Data'!V38)&lt;BZ$4,0,10-(BZ$3-LOG('Indicator Data'!V38))/(BZ$3-BZ$4)*10))),1)</f>
        <v>8.8</v>
      </c>
      <c r="CA38" s="103" t="n">
        <f aca="false">IF('Indicator Data'!V38/'Indicator Data'!$CA38&gt;1,1,'Indicator Data'!V38/'Indicator Data'!$CA38)</f>
        <v>0.977839308295487</v>
      </c>
      <c r="CB38" s="106" t="n">
        <f aca="false">ROUND(IF(CA38&gt;CB$3,10,IF(CA38&lt;CB$4,0,10-(CB$3-CA38)/(CB$3-CB$4)*10)),1)</f>
        <v>9.8</v>
      </c>
      <c r="CC38" s="102" t="n">
        <f aca="false">ROUND((10-GEOMEAN(((10-BZ38)/10*9+1),((10-CB38)/10*9+1)))/9*10,1)</f>
        <v>9.4</v>
      </c>
      <c r="CD38" s="106" t="n">
        <f aca="false">ROUND(IF('Indicator Data'!W38=0,0,IF(LOG('Indicator Data'!W38)&gt;CD$3,10,IF(LOG('Indicator Data'!W38)&lt;CD$4,0,10-(CD$3-LOG('Indicator Data'!W38))/(CD$3-CD$4)*10))),1)</f>
        <v>8.7</v>
      </c>
      <c r="CE38" s="103" t="n">
        <f aca="false">'Indicator Data'!W38/'Indicator Data'!$CA38</f>
        <v>0.892384670718166</v>
      </c>
      <c r="CF38" s="106" t="n">
        <f aca="false">ROUND(IF(CE38&gt;CF$3,10,IF(CE38&lt;CF$4,0,10-(CF$3-CE38)/(CF$3-CF$4)*10)),1)</f>
        <v>8.9</v>
      </c>
      <c r="CG38" s="102" t="n">
        <f aca="false">ROUND((10-GEOMEAN(((10-CD38)/10*9+1),((10-CF38)/10*9+1)))/9*10,1)</f>
        <v>8.8</v>
      </c>
      <c r="CH38" s="104" t="n">
        <f aca="false">ROUND((10-GEOMEAN(((10-CC38)/10*9+1),((10-BU38)/10*9+1),((10-BY38)/10*9+1),((10-CG38)/10*9+1)))/9*10,1)</f>
        <v>8</v>
      </c>
      <c r="CI38" s="106" t="n">
        <f aca="false">IF('Indicator Data'!BQ38="No data","x",ROUND(IF('Indicator Data'!BQ38&gt;CI$3,0,IF('Indicator Data'!BQ38&lt;CI$4,10,(CI$3-'Indicator Data'!BQ38)/(CI$3-CI$4)*10)),1))</f>
        <v>9.8</v>
      </c>
      <c r="CJ38" s="106" t="n">
        <f aca="false">IF('Indicator Data'!BR38="No data","x",ROUND(IF('Indicator Data'!BR38&gt;CJ$3,0,IF('Indicator Data'!BR38&lt;CJ$4,10,(CJ$3-'Indicator Data'!BR38)/(CJ$3-CJ$4)*10)),1))</f>
        <v>9</v>
      </c>
      <c r="CK38" s="106" t="n">
        <f aca="false">IF('Indicator Data'!AC38="No data","x",ROUND(IF('Indicator Data'!AC38&gt;CK$3,0,IF('Indicator Data'!AC38&lt;CK$4,10,(CK$3-'Indicator Data'!AC38)/(CK$3-CK$4)*10)),1))</f>
        <v>7.5</v>
      </c>
      <c r="CL38" s="102" t="n">
        <f aca="false">IF(AND(CJ38="x",CI38="x",CK38="x"),"x",ROUND(AVERAGE(CI38:CK38),1))</f>
        <v>8.8</v>
      </c>
      <c r="CM38" s="106" t="n">
        <f aca="false">IF('Indicator Data'!X38="No data","x",ROUND(IF(LOG('Indicator Data'!X38)&gt;CM$3,10,IF(LOG('Indicator Data'!X38)&lt;CM$4,0,10-(CM$3-LOG('Indicator Data'!X38))/(CM$3-CM$4)*10)),1))</f>
        <v>3.8</v>
      </c>
      <c r="CN38" s="106" t="n">
        <f aca="false">IF('Indicator Data'!Y38="No data","x",ROUND(IF('Indicator Data'!Y38&gt;CN$3,10,IF('Indicator Data'!Y38&lt;CN$4,0,10-(CN$3-'Indicator Data'!Y38)/(CN$3-CN$4)*10)),1))</f>
        <v>8.1</v>
      </c>
      <c r="CO38" s="106" t="n">
        <f aca="false">IF('Indicator Data'!Z38="No data","x",ROUND(IF('Indicator Data'!Z38&gt;CO$3,10,IF('Indicator Data'!Z38&lt;CO$4,0,10-(CO$3-'Indicator Data'!Z38)/(CO$3-CO$4)*10)),1))</f>
        <v>2.4</v>
      </c>
      <c r="CP38" s="106" t="n">
        <f aca="false">IF('Indicator Data'!AA38="No data","x",ROUND(IF('Indicator Data'!AA38&gt;CP$3,10,IF('Indicator Data'!AA38&lt;CP$4,0,10-(CP$3-'Indicator Data'!AA38)/(CP$3-CP$4)*10)),1))</f>
        <v>9.4</v>
      </c>
      <c r="CQ38" s="102" t="n">
        <f aca="false">ROUND(AVERAGE(CM38:CP38),1)</f>
        <v>5.9</v>
      </c>
      <c r="CR38" s="104" t="n">
        <f aca="false">ROUND(AVERAGE(CL38,CQ38,CQ38),1)</f>
        <v>6.9</v>
      </c>
      <c r="CS38" s="106" t="n">
        <f aca="false">IF('Indicator Data'!AF38="No data","x",ROUND(IF('Indicator Data'!AF38&gt;CS$3,10,IF('Indicator Data'!AF38&lt;CS$4,0,10-(CS$3-'Indicator Data'!AF38)/(CS$3-CS$4)*10)),1))</f>
        <v>9.7</v>
      </c>
      <c r="CT38" s="106" t="n">
        <f aca="false">IF('Indicator Data'!AG38="No data","x",ROUND(IF('Indicator Data'!AG38&gt;CT$3,10,IF('Indicator Data'!AG38&lt;CT$4,0,10-(CT$3-'Indicator Data'!AG38)/(CT$3-CT$4)*10)),1))</f>
        <v>8.6</v>
      </c>
      <c r="CU38" s="102" t="n">
        <f aca="false">ROUND(AVERAGE(CM38,CN38,CO38,CP38,CS38,CT38),1)</f>
        <v>7</v>
      </c>
      <c r="CV38" s="106" t="n">
        <f aca="false">IF('Indicator Data'!AB38="No data","x",ROUND(IF('Indicator Data'!AB38&gt;CV$3,10,IF('Indicator Data'!AB38&lt;CV$4,0,10-(CV$3-'Indicator Data'!AB38)/(CV$3-CV$4)*10)),1))</f>
        <v>10</v>
      </c>
      <c r="CW38" s="102" t="n">
        <f aca="false">IF(AND(CJ38="x",CI38="x",CK38="x"),"x",ROUND(AVERAGE(CI38:CK38,CV38),1))</f>
        <v>9.1</v>
      </c>
      <c r="CX38" s="103" t="n">
        <f aca="false">IF('Indicator Data'!AD38="No data","x",'Indicator Data'!AD38/'Indicator Data'!$BZ38)</f>
        <v>1.07102901440883E-005</v>
      </c>
      <c r="CY38" s="106" t="n">
        <f aca="false">IF(CX38="x","x",ROUND(IF(CX38&gt;CY$3,0,IF(CX38&lt;CY$4,10,(CY$3-CX38)/(CY$3-CY$4)*10)),1))</f>
        <v>9.9</v>
      </c>
      <c r="CZ38" s="106" t="n">
        <f aca="false">IF('Indicator Data'!AE38="No data","x",ROUND(IF('Indicator Data'!AE38&gt;CZ$3,0,IF('Indicator Data'!AE38&lt;CZ$4,10,(CZ$3-'Indicator Data'!AE38)/(CZ$3-CZ$4)*10)),1))</f>
        <v>8</v>
      </c>
      <c r="DA38" s="102" t="n">
        <f aca="false">IF(AND(CY38="x",CZ38="x"),"x",ROUND(AVERAGE(CY38:CZ38),1))</f>
        <v>9</v>
      </c>
      <c r="DB38" s="104" t="n">
        <f aca="false">ROUND(AVERAGE(CW38,DA38,CU38),1)</f>
        <v>8.4</v>
      </c>
      <c r="DC38" s="105" t="n">
        <f aca="false">IF(BL38="x",ROUND((10-GEOMEAN(((10-DB38)/10*9+1),((10-CH38)/10*9+1),((10-CR38)/10*9+1)))/9*10,1),ROUND((10-GEOMEAN(((10-BL38)/10*9+1),((10-DB38)/10*9+1),((10-CH38)/10*9+1),((10-CR38)/10*9+1)))/9*10,1))</f>
        <v>7</v>
      </c>
      <c r="DD38" s="108" t="n">
        <f aca="false">IF(ROUND(IF(AP38="x",(10-GEOMEAN(((10-AO38)/10*9+1),((10-DC38)/10*9+1),((10-AU38)/10*9+1),((10-AQ38)/10*9+1),((10-AR38)/10*9+1)))/9*10,(10-GEOMEAN(((10-AO38)/10*9+1),((10-DC38)/10*9+1),((10-AP38)/10*9+1),((10-AQ38)/10*9+1),((10-AR38)/10*9+1),((10-AU38)/10*9+1)))/9*10),1)=0,0.1,ROUND(IF(AP38="x",(10-GEOMEAN(((10-AO38)/10*9+1),((10-DC38)/10*9+1),((10-AU38)/10*9+1),((10-AQ38)/10*9+1),((10-AR38)/10*9+1)))/9*10,(10-GEOMEAN(((10-AO38)/10*9+1),((10-DC38)/10*9+1),((10-AP38)/10*9+1),((10-AQ38)/10*9+1),((10-AR38)/10*9+1),((10-AU38)/10*9+1)))/9*10),1))</f>
        <v>4.1</v>
      </c>
      <c r="DE38" s="105" t="n">
        <f aca="false">ROUND(IF('Indicator Data'!AH38=0,0,IF('Indicator Data'!AH38&gt;DE$3,10,IF('Indicator Data'!AH38&lt;DE$4,0,10-(DE$3-'Indicator Data'!AH38)/(DE$3-DE$4)*10))),1)</f>
        <v>10</v>
      </c>
      <c r="DF38" s="102" t="n">
        <f aca="false">'Indicator Data'!AI38</f>
        <v>4</v>
      </c>
      <c r="DG38" s="102" t="n">
        <f aca="false">'Indicator Data'!AJ38</f>
        <v>5</v>
      </c>
      <c r="DH38" s="105" t="n">
        <f aca="false">ROUND(IF(DF38=5,10,IF(DG38=5,9,IF(DF38=4,8,IF(DG38=4,7,0)))),1)</f>
        <v>9</v>
      </c>
      <c r="DI38" s="108" t="n">
        <f aca="false">ROUND(IF(DH38&gt;5,DH38,DE38/10*7),1)</f>
        <v>9</v>
      </c>
      <c r="DJ38" s="76"/>
      <c r="DK38" s="109"/>
    </row>
    <row r="39" customFormat="false" ht="14.5" hidden="false" customHeight="false" outlineLevel="0" collapsed="false">
      <c r="A39" s="98" t="str">
        <f aca="false">'Indicator Data'!A39</f>
        <v>Chile</v>
      </c>
      <c r="B39" s="99" t="str">
        <f aca="false">'Indicator Data'!B39</f>
        <v>CHL</v>
      </c>
      <c r="C39" s="100" t="n">
        <f aca="false">ROUND(IF('Indicator Data'!C39=0,0.1,IF(LOG('Indicator Data'!C39)&gt;C$3,10,IF(LOG('Indicator Data'!C39)&lt;C$4,0,10-(C$3-LOG('Indicator Data'!C39))/(C$3-C$4)*10))),1)</f>
        <v>8.9</v>
      </c>
      <c r="D39" s="101" t="n">
        <f aca="false">ROUND(IF('Indicator Data'!D39=0,0.1,IF(LOG('Indicator Data'!D39)&gt;D$3,10,IF(LOG('Indicator Data'!D39)&lt;D$4,0,10-(D$3-LOG('Indicator Data'!D39))/(D$3-D$4)*10))),1)</f>
        <v>10</v>
      </c>
      <c r="E39" s="102" t="n">
        <f aca="false">ROUND((10-GEOMEAN(((10-C39)/10*9+1),((10-D39)/10*9+1)))/9*10,1)</f>
        <v>9.5</v>
      </c>
      <c r="F39" s="102" t="n">
        <f aca="false">IF('Indicator Data'!E39="No data",0.1,(ROUND(IF('Indicator Data'!E39=0,0,IF(LOG('Indicator Data'!E39)&gt;F$3,10,IF(LOG('Indicator Data'!E39)&lt;F$4,0,10-(F$3-LOG('Indicator Data'!E39))/(F$3-F$4)*10))),1)))</f>
        <v>7.3</v>
      </c>
      <c r="G39" s="102" t="n">
        <f aca="false">ROUND(IF('Indicator Data'!F39=0,0,IF(LOG('Indicator Data'!F39)&gt;G$3,10,IF(LOG('Indicator Data'!F39)&lt;G$4,0,10-(G$3-LOG('Indicator Data'!F39))/(G$3-G$4)*10))),1)</f>
        <v>8.5</v>
      </c>
      <c r="H39" s="101" t="n">
        <f aca="false">ROUND(IF('Indicator Data'!G39=0,0,IF(LOG('Indicator Data'!G39)&gt;H$3,10,IF(LOG('Indicator Data'!G39)&lt;H$4,0,10-(H$3-LOG('Indicator Data'!G39))/(H$3-H$4)*10))),1)</f>
        <v>0</v>
      </c>
      <c r="I39" s="101" t="n">
        <f aca="false">ROUND(IF('Indicator Data'!H39=0,0,IF(LOG('Indicator Data'!H39)&gt;I$3,10,IF(LOG('Indicator Data'!H39)&lt;I$4,0,10-(I$3-LOG('Indicator Data'!H39))/(I$3-I$4)*10))),1)</f>
        <v>0</v>
      </c>
      <c r="J39" s="101" t="n">
        <f aca="false">ROUND((10-GEOMEAN(((10-H39)/10*9+1),((10-I39)/10*9+1)))/9*10,1)</f>
        <v>0</v>
      </c>
      <c r="K39" s="101" t="n">
        <f aca="false">ROUND(IF('Indicator Data'!I39=0,0,IF(LOG('Indicator Data'!I39)&gt;K$3,10,IF(LOG('Indicator Data'!I39)&lt;K$4,0,10-(K$3-LOG('Indicator Data'!I39))/(K$3-K$4)*10))),1)</f>
        <v>0</v>
      </c>
      <c r="L39" s="102" t="n">
        <f aca="false">ROUND((10-GEOMEAN(((10-J39)/10*9+1),((10-K39)/10*9+1)))/9*10,1)</f>
        <v>0</v>
      </c>
      <c r="M39" s="102" t="n">
        <f aca="false">ROUND(IF('Indicator Data'!J39=0,0,IF(LOG('Indicator Data'!J39)&gt;M$3,10,IF(LOG('Indicator Data'!J39)&lt;M$4,0,10-(M$3-LOG('Indicator Data'!J39))/(M$3-M$4)*10))),1)</f>
        <v>0</v>
      </c>
      <c r="N39" s="103" t="n">
        <f aca="false">'Indicator Data'!C39/'Indicator Data'!$CA39</f>
        <v>0.00207808633892879</v>
      </c>
      <c r="O39" s="103" t="n">
        <f aca="false">'Indicator Data'!D39/'Indicator Data'!$CA39</f>
        <v>0.00205352725170381</v>
      </c>
      <c r="P39" s="103" t="n">
        <f aca="false">IF(F39=0.1,"x",'Indicator Data'!E39/'Indicator Data'!$CA39)</f>
        <v>0.00459450778694535</v>
      </c>
      <c r="Q39" s="103" t="n">
        <f aca="false">'Indicator Data'!F39/'Indicator Data'!$CA39</f>
        <v>6.62727542291656E-005</v>
      </c>
      <c r="R39" s="103" t="n">
        <f aca="false">'Indicator Data'!G39/'Indicator Data'!$CA39</f>
        <v>0</v>
      </c>
      <c r="S39" s="103" t="n">
        <f aca="false">'Indicator Data'!H39/'Indicator Data'!$CA39</f>
        <v>0</v>
      </c>
      <c r="T39" s="103" t="n">
        <f aca="false">'Indicator Data'!I39/'Indicator Data'!$CA39</f>
        <v>0</v>
      </c>
      <c r="U39" s="103" t="n">
        <f aca="false">'Indicator Data'!J39/'Indicator Data'!$CA39</f>
        <v>0</v>
      </c>
      <c r="V39" s="101" t="n">
        <f aca="false">ROUND(IF(N39&gt;V$3,10,IF(N39&lt;V$4,0,10-(V$3-N39)/(V$3-V$4)*10)),1)</f>
        <v>10</v>
      </c>
      <c r="W39" s="101" t="n">
        <f aca="false">ROUND(IF(O39&gt;W$3,10,IF(O39&lt;W$4,0,10-(W$3-O39)/(W$3-W$4)*10)),1)</f>
        <v>10</v>
      </c>
      <c r="X39" s="102" t="n">
        <f aca="false">ROUND(((10-GEOMEAN(((10-V39)/10*9+1),((10-W39)/10*9+1)))/9*10),1)</f>
        <v>10</v>
      </c>
      <c r="Y39" s="102" t="n">
        <f aca="false">IF(P39="x",0.1,ROUND(IF(P39&gt;Y$3,10,IF(P39&lt;Y$4,0,10-(Y$3-P39)/(Y$3-Y$4)*10)),1))</f>
        <v>3.1</v>
      </c>
      <c r="Z39" s="102" t="n">
        <f aca="false">ROUND(IF(Q39=0,0,IF(LOG(Q39)&gt;Z$3,10,IF(LOG(Q39)&lt;=Z$4,0,10-(Z$3-LOG(Q39))/(Z$3-Z$4)*10))),1)</f>
        <v>9.6</v>
      </c>
      <c r="AA39" s="101" t="n">
        <f aca="false">ROUND(IF(R39&gt;AA$3,10,IF(R39&lt;AA$4,0,10-(AA$3-R39)/(AA$3-AA$4)*10)),1)</f>
        <v>0</v>
      </c>
      <c r="AB39" s="101" t="n">
        <f aca="false">ROUND(IF(S39&gt;AB$3,10,IF(S39&lt;AB$4,0,10-(AB$3-S39)/(AB$3-AB$4)*10)),1)</f>
        <v>0</v>
      </c>
      <c r="AC39" s="101" t="n">
        <f aca="false">ROUND(((10-GEOMEAN(((10-AA39)/10*9+1),((10-AB39)/10*9+1)))/9*10),1)</f>
        <v>0</v>
      </c>
      <c r="AD39" s="101" t="n">
        <f aca="false">ROUND(IF(T39=0,0,IF(T39&gt;AD$3,10,IF(T39&lt;=AD$4,0,10-(AD$3-T39)/(AD$3-AD$4)*10))),1)</f>
        <v>0</v>
      </c>
      <c r="AE39" s="102" t="n">
        <f aca="false">ROUND((10-GEOMEAN(((10-AC39)/10*9+1),((10-AD39)/10*9+1)))/9*10,1)</f>
        <v>0</v>
      </c>
      <c r="AF39" s="102" t="n">
        <f aca="false">ROUND(IF(U39&gt;AF$3,10,IF(U39&lt;AF$4,0,10-(AF$3-U39)/(AF$3-AF$4)*10)),1)</f>
        <v>0</v>
      </c>
      <c r="AG39" s="101" t="n">
        <f aca="false">ROUND(IF('Indicator Data'!K39=0,0,IF('Indicator Data'!K39&gt;AG$3,10,IF('Indicator Data'!K39&lt;AG$4,0,10-(AG$3-'Indicator Data'!K39)/(AG$3-AG$4)*10))),1)</f>
        <v>1</v>
      </c>
      <c r="AH39" s="104" t="n">
        <f aca="false">ROUND(AVERAGE(C39,V39),1)</f>
        <v>9.5</v>
      </c>
      <c r="AI39" s="104" t="n">
        <f aca="false">ROUND(AVERAGE(D39,W39),1)</f>
        <v>10</v>
      </c>
      <c r="AJ39" s="102" t="n">
        <f aca="false">ROUND(AVERAGE(AA39,H39),1)</f>
        <v>0</v>
      </c>
      <c r="AK39" s="102" t="n">
        <f aca="false">ROUND(AVERAGE(AB39,I39),1)</f>
        <v>0</v>
      </c>
      <c r="AL39" s="104" t="n">
        <f aca="false">ROUND((10-GEOMEAN(((10-AJ39)/10*9+1),((10-AK39)/10*9+1)))/9*10,1)</f>
        <v>0</v>
      </c>
      <c r="AM39" s="104" t="n">
        <f aca="false">ROUND(AVERAGE(AD39,K39),1)</f>
        <v>0</v>
      </c>
      <c r="AN39" s="102" t="n">
        <f aca="false">ROUND((10-GEOMEAN(((10-M39)/10*9+1),((10-AF39)/10*9+1)))/9*10,1)</f>
        <v>0</v>
      </c>
      <c r="AO39" s="105" t="n">
        <f aca="false">ROUND((10-GEOMEAN(((10-E39)/10*9+1),((10-X39)/10*9+1)))/9*10,1)</f>
        <v>9.8</v>
      </c>
      <c r="AP39" s="105" t="n">
        <f aca="false">IF(AND(Y39="x",F39="x"),"x",ROUND((10-GEOMEAN(((10-F39)/10*9+1),((10-Y39)/10*9+1)))/9*10,1))</f>
        <v>5.6</v>
      </c>
      <c r="AQ39" s="105" t="n">
        <f aca="false">ROUND((10-GEOMEAN(((10-G39)/10*9+1),((10-Z39)/10*9+1)))/9*10,1)</f>
        <v>9.1</v>
      </c>
      <c r="AR39" s="105" t="n">
        <f aca="false">ROUND((10-GEOMEAN(((10-L39)/10*9+1),((10-AE39)/10*9+1)))/9*10,1)</f>
        <v>0</v>
      </c>
      <c r="AS39" s="104" t="n">
        <f aca="false">ROUND(AVERAGE(AG39,AN39),1)</f>
        <v>0.5</v>
      </c>
      <c r="AT39" s="104" t="n">
        <f aca="false">IF('Indicator Data'!L39="No data","x",IF('Indicator Data'!CB39&lt;1000,"x",ROUND((IF('Indicator Data'!L39&gt;AT$3,10,IF('Indicator Data'!L39&lt;AT$4,0,10-(AT$3-'Indicator Data'!L39)/(AT$3-AT$4)*10))),1)))</f>
        <v>0</v>
      </c>
      <c r="AU39" s="105" t="n">
        <f aca="false">ROUND(AVERAGE(AS39,AT39),1)</f>
        <v>0.3</v>
      </c>
      <c r="AV39" s="106" t="str">
        <f aca="false">IF('Indicator Data'!M39="No data","x",ROUND(IF('Indicator Data'!M39=0,0,IF(LOG('Indicator Data'!M39)&gt;AV$3,10,IF(LOG('Indicator Data'!M39)&lt;AV$4,0,10-(AV$3-LOG('Indicator Data'!M39))/(AV$3-AV$4)*10))),1))</f>
        <v>x</v>
      </c>
      <c r="AW39" s="103" t="str">
        <f aca="false">IF(AV39="x","x",'Indicator Data'!M39/'Indicator Data'!$CA39)</f>
        <v>x</v>
      </c>
      <c r="AX39" s="106" t="str">
        <f aca="false">IF(AV39="x","x",ROUND(IF(AW39&gt;AX$3,10,IF(AW39&lt;AX$4,0,10-(AX$3-AW39)/(AX$3-AX$4)*10)),1))</f>
        <v>x</v>
      </c>
      <c r="AY39" s="102" t="str">
        <f aca="false">IF(AND(AV39="x",AX39="x"),"x",ROUND((10-GEOMEAN(((10-AV39)/10*9+1),((10-AX39)/10*9+1)))/9*10,1))</f>
        <v>x</v>
      </c>
      <c r="AZ39" s="106" t="str">
        <f aca="false">IF('Indicator Data'!N39="No data","x",ROUND(IF('Indicator Data'!N39=0,0,IF(LOG('Indicator Data'!N39)&gt;AZ$3,10,IF(LOG('Indicator Data'!N39)&lt;AZ$4,0,10-(AZ$3-LOG('Indicator Data'!N39))/(AZ$3-AZ$4)*10))),1))</f>
        <v>x</v>
      </c>
      <c r="BA39" s="103" t="str">
        <f aca="false">IF(AZ39="x","x",'Indicator Data'!N39/'Indicator Data'!$CA39)</f>
        <v>x</v>
      </c>
      <c r="BB39" s="106" t="str">
        <f aca="false">IF(AZ39="x","x",ROUND(IF(BA39&gt;BB$3,10,IF(BA39&lt;BB$4,0,10-(BB$3-BA39)/(BB$3-BB$4)*10)),1))</f>
        <v>x</v>
      </c>
      <c r="BC39" s="102" t="str">
        <f aca="false">IF(AND(AZ39="x",BB39="x"),"x",ROUND((10-GEOMEAN(((10-AZ39)/10*9+1),((10-BB39)/10*9+1)))/9*10,1))</f>
        <v>x</v>
      </c>
      <c r="BD39" s="106" t="str">
        <f aca="false">IF('Indicator Data'!O39="No data","x",ROUND(IF('Indicator Data'!O39=0,0,IF(LOG('Indicator Data'!O39)&gt;BD$3,10,IF(LOG('Indicator Data'!O39)&lt;BD$4,0,10-(BD$3-LOG('Indicator Data'!O39))/(BD$3-BD$4)*10))),1))</f>
        <v>x</v>
      </c>
      <c r="BE39" s="103" t="str">
        <f aca="false">IF(BD39="x","x",'Indicator Data'!O39/'Indicator Data'!$CA39)</f>
        <v>x</v>
      </c>
      <c r="BF39" s="106" t="str">
        <f aca="false">IF(BD39="x","x",ROUND(IF(BE39&gt;BF$3,10,IF(BE39&lt;BF$4,0,10-(BF$3-BE39)/(BF$3-BF$4)*10)),1))</f>
        <v>x</v>
      </c>
      <c r="BG39" s="102" t="str">
        <f aca="false">IF(AND(BD39="x",BF39="x"),"x",ROUND((10-GEOMEAN(((10-BD39)/10*9+1),((10-BF39)/10*9+1)))/9*10,1))</f>
        <v>x</v>
      </c>
      <c r="BH39" s="106" t="str">
        <f aca="false">IF('Indicator Data'!P39="No data","x",ROUND(IF('Indicator Data'!P39=0,0,IF(LOG('Indicator Data'!P39)&gt;BH$3,10,IF(LOG('Indicator Data'!P39)&lt;BH$4,0,10-(BH$3-LOG('Indicator Data'!P39))/(BH$3-BH$4)*10))),1))</f>
        <v>x</v>
      </c>
      <c r="BI39" s="103" t="str">
        <f aca="false">IF(BH39="x","x",'Indicator Data'!P39/'Indicator Data'!$CA39)</f>
        <v>x</v>
      </c>
      <c r="BJ39" s="106" t="str">
        <f aca="false">IF(BH39="x","x",ROUND(IF(BI39&gt;BJ$3,10,IF(BI39&lt;BJ$4,0,10-(BJ$3-BI39)/(BJ$3-BJ$4)*10)),1))</f>
        <v>x</v>
      </c>
      <c r="BK39" s="102" t="str">
        <f aca="false">IF(AND(BH39="x",BJ39="x"),"x",ROUND((10-GEOMEAN(((10-BH39)/10*9+1),((10-BJ39)/10*9+1)))/9*10,1))</f>
        <v>x</v>
      </c>
      <c r="BL39" s="104" t="str">
        <f aca="false">IF(AND(BC39="x",BG39="x",BK39="x",AY39="x"),"x",IF(AND(BC39="x",BG39="x",BK39="x"),AY39,ROUND((10-GEOMEAN(((10-AY39)/10*9+1),((10-BC39)/10*9+1),((10-BG39)/10*9+1),((10-BK39)/10*9+1)))/9*10,1)))</f>
        <v>x</v>
      </c>
      <c r="BM39" s="106" t="n">
        <f aca="false">ROUND(IF('Indicator Data'!Q39=0,0,IF(LOG('Indicator Data'!Q39)&gt;BM$3,10,IF(LOG('Indicator Data'!Q39)&lt;BM$4,0,10-(BM$3-LOG('Indicator Data'!Q39))/(BM$3-BM$4)*10))),1)</f>
        <v>0</v>
      </c>
      <c r="BN39" s="107" t="n">
        <f aca="false">'Indicator Data'!R39</f>
        <v>0</v>
      </c>
      <c r="BO39" s="106" t="n">
        <f aca="false">ROUND(IF(BN39&gt;BO$3,10,IF(BN39&lt;BO$4,0,10-(BO$3-BN39)/(BO$3-BO$4)*10)),1)</f>
        <v>0</v>
      </c>
      <c r="BP39" s="106" t="n">
        <f aca="false">ROUND((10-GEOMEAN(((10-BO39)/10*9+1),((10-BM39)/10*9+1)))/9*10,1)</f>
        <v>0</v>
      </c>
      <c r="BQ39" s="106" t="n">
        <f aca="false">ROUND(IF('Indicator Data'!S39=0,0,IF(LOG('Indicator Data'!S39)&gt;BQ$3,10,IF(LOG('Indicator Data'!S39)&lt;BQ$4,0,10-(BQ$3-LOG('Indicator Data'!S39))/(BQ$3-BQ$4)*10))),1)</f>
        <v>0</v>
      </c>
      <c r="BR39" s="107" t="n">
        <f aca="false">'Indicator Data'!T39</f>
        <v>0</v>
      </c>
      <c r="BS39" s="106" t="n">
        <f aca="false">ROUND(IF(BR39&gt;BS$3,10,IF(BR39&lt;BS$4,0,10-(BS$3-BR39)/(BS$3-BS$4)*10)),1)</f>
        <v>0</v>
      </c>
      <c r="BT39" s="106" t="n">
        <f aca="false">ROUND((10-GEOMEAN(((10-BS39)/10*9+1),((10-BQ39)/10*9+1)))/9*10,1)</f>
        <v>0</v>
      </c>
      <c r="BU39" s="102" t="n">
        <f aca="false">ROUND((10-GEOMEAN(((10-BT39)/10*9+1),((10-BP39)/10*9+1)))/9*10,1)</f>
        <v>0</v>
      </c>
      <c r="BV39" s="106" t="n">
        <f aca="false">ROUND(IF('Indicator Data'!U39=0,0,IF(LOG('Indicator Data'!U39)&gt;BV$3,10,IF(LOG('Indicator Data'!U39)&lt;BV$4,0,10-(BV$3-LOG('Indicator Data'!U39))/(BV$3-BV$4)*10))),1)</f>
        <v>0</v>
      </c>
      <c r="BW39" s="103" t="n">
        <f aca="false">'Indicator Data'!U39/'Indicator Data'!$CA39</f>
        <v>0</v>
      </c>
      <c r="BX39" s="106" t="n">
        <f aca="false">ROUND(IF(BW39&gt;BX$3,10,IF(BW39&lt;BX$4,0,10-(BX$3-BW39)/(BX$3-BX$4)*10)),1)</f>
        <v>0</v>
      </c>
      <c r="BY39" s="102" t="n">
        <f aca="false">ROUND((10-GEOMEAN(((10-BV39)/10*9+1),((10-BX39)/10*9+1)))/9*10,1)</f>
        <v>0</v>
      </c>
      <c r="BZ39" s="106" t="n">
        <f aca="false">ROUND(IF('Indicator Data'!V39=0,0,IF(LOG('Indicator Data'!V39)&gt;BZ$3,10,IF(LOG('Indicator Data'!V39)&lt;BZ$4,0,10-(BZ$3-LOG('Indicator Data'!V39))/(BZ$3-BZ$4)*10))),1)</f>
        <v>6.8</v>
      </c>
      <c r="CA39" s="103" t="n">
        <f aca="false">IF('Indicator Data'!V39/'Indicator Data'!$CA39&gt;1,1,'Indicator Data'!V39/'Indicator Data'!$CA39)</f>
        <v>0.0314116580575335</v>
      </c>
      <c r="CB39" s="106" t="n">
        <f aca="false">ROUND(IF(CA39&gt;CB$3,10,IF(CA39&lt;CB$4,0,10-(CB$3-CA39)/(CB$3-CB$4)*10)),1)</f>
        <v>0.3</v>
      </c>
      <c r="CC39" s="102" t="n">
        <f aca="false">ROUND((10-GEOMEAN(((10-BZ39)/10*9+1),((10-CB39)/10*9+1)))/9*10,1)</f>
        <v>4.3</v>
      </c>
      <c r="CD39" s="106" t="n">
        <f aca="false">ROUND(IF('Indicator Data'!W39=0,0,IF(LOG('Indicator Data'!W39)&gt;CD$3,10,IF(LOG('Indicator Data'!W39)&lt;CD$4,0,10-(CD$3-LOG('Indicator Data'!W39))/(CD$3-CD$4)*10))),1)</f>
        <v>3.7</v>
      </c>
      <c r="CE39" s="103" t="n">
        <f aca="false">'Indicator Data'!W39/'Indicator Data'!$CA39</f>
        <v>0.000229721732713049</v>
      </c>
      <c r="CF39" s="106" t="n">
        <f aca="false">ROUND(IF(CE39&gt;CF$3,10,IF(CE39&lt;CF$4,0,10-(CF$3-CE39)/(CF$3-CF$4)*10)),1)</f>
        <v>0</v>
      </c>
      <c r="CG39" s="102" t="n">
        <f aca="false">ROUND((10-GEOMEAN(((10-CD39)/10*9+1),((10-CF39)/10*9+1)))/9*10,1)</f>
        <v>2</v>
      </c>
      <c r="CH39" s="104" t="n">
        <f aca="false">ROUND((10-GEOMEAN(((10-CC39)/10*9+1),((10-BU39)/10*9+1),((10-BY39)/10*9+1),((10-CG39)/10*9+1)))/9*10,1)</f>
        <v>1.8</v>
      </c>
      <c r="CI39" s="106" t="n">
        <f aca="false">IF('Indicator Data'!BQ39="No data","x",ROUND(IF('Indicator Data'!BQ39&gt;CI$3,0,IF('Indicator Data'!BQ39&lt;CI$4,10,(CI$3-'Indicator Data'!BQ39)/(CI$3-CI$4)*10)),1))</f>
        <v>0</v>
      </c>
      <c r="CJ39" s="106" t="n">
        <f aca="false">IF('Indicator Data'!BR39="No data","x",ROUND(IF('Indicator Data'!BR39&gt;CJ$3,0,IF('Indicator Data'!BR39&lt;CJ$4,10,(CJ$3-'Indicator Data'!BR39)/(CJ$3-CJ$4)*10)),1))</f>
        <v>0</v>
      </c>
      <c r="CK39" s="106" t="str">
        <f aca="false">IF('Indicator Data'!AC39="No data","x",ROUND(IF('Indicator Data'!AC39&gt;CK$3,0,IF('Indicator Data'!AC39&lt;CK$4,10,(CK$3-'Indicator Data'!AC39)/(CK$3-CK$4)*10)),1))</f>
        <v>x</v>
      </c>
      <c r="CL39" s="102" t="n">
        <f aca="false">IF(AND(CJ39="x",CI39="x",CK39="x"),"x",ROUND(AVERAGE(CI39:CK39),1))</f>
        <v>0</v>
      </c>
      <c r="CM39" s="106" t="n">
        <f aca="false">IF('Indicator Data'!X39="No data","x",ROUND(IF(LOG('Indicator Data'!X39)&gt;CM$3,10,IF(LOG('Indicator Data'!X39)&lt;CM$4,0,10-(CM$3-LOG('Indicator Data'!X39))/(CM$3-CM$4)*10)),1))</f>
        <v>4.7</v>
      </c>
      <c r="CN39" s="106" t="n">
        <f aca="false">IF('Indicator Data'!Y39="No data","x",ROUND(IF('Indicator Data'!Y39&gt;CN$3,10,IF('Indicator Data'!Y39&lt;CN$4,0,10-(CN$3-'Indicator Data'!Y39)/(CN$3-CN$4)*10)),1))</f>
        <v>1.2</v>
      </c>
      <c r="CO39" s="106" t="n">
        <f aca="false">IF('Indicator Data'!Z39="No data","x",ROUND(IF('Indicator Data'!Z39&gt;CO$3,10,IF('Indicator Data'!Z39&lt;CO$4,0,10-(CO$3-'Indicator Data'!Z39)/(CO$3-CO$4)*10)),1))</f>
        <v>8.8</v>
      </c>
      <c r="CP39" s="106" t="n">
        <f aca="false">IF('Indicator Data'!AA39="No data","x",ROUND(IF('Indicator Data'!AA39&gt;CP$3,10,IF('Indicator Data'!AA39&lt;CP$4,0,10-(CP$3-'Indicator Data'!AA39)/(CP$3-CP$4)*10)),1))</f>
        <v>3.9</v>
      </c>
      <c r="CQ39" s="102" t="n">
        <f aca="false">ROUND(AVERAGE(CM39:CP39),1)</f>
        <v>4.7</v>
      </c>
      <c r="CR39" s="104" t="n">
        <f aca="false">ROUND(AVERAGE(CL39,CQ39,CQ39),1)</f>
        <v>3.1</v>
      </c>
      <c r="CS39" s="106" t="n">
        <f aca="false">IF('Indicator Data'!AF39="No data","x",ROUND(IF('Indicator Data'!AF39&gt;CS$3,10,IF('Indicator Data'!AF39&lt;CS$4,0,10-(CS$3-'Indicator Data'!AF39)/(CS$3-CS$4)*10)),1))</f>
        <v>1</v>
      </c>
      <c r="CT39" s="106" t="n">
        <f aca="false">IF('Indicator Data'!AG39="No data","x",ROUND(IF('Indicator Data'!AG39&gt;CT$3,10,IF('Indicator Data'!AG39&lt;CT$4,0,10-(CT$3-'Indicator Data'!AG39)/(CT$3-CT$4)*10)),1))</f>
        <v>0.7</v>
      </c>
      <c r="CU39" s="102" t="n">
        <f aca="false">ROUND(AVERAGE(CM39,CN39,CO39,CP39,CS39,CT39),1)</f>
        <v>3.4</v>
      </c>
      <c r="CV39" s="106" t="n">
        <f aca="false">IF('Indicator Data'!AB39="No data","x",ROUND(IF('Indicator Data'!AB39&gt;CV$3,10,IF('Indicator Data'!AB39&lt;CV$4,0,10-(CV$3-'Indicator Data'!AB39)/(CV$3-CV$4)*10)),1))</f>
        <v>0</v>
      </c>
      <c r="CW39" s="102" t="n">
        <f aca="false">IF(AND(CJ39="x",CI39="x",CK39="x"),"x",ROUND(AVERAGE(CI39:CK39,CV39),1))</f>
        <v>0</v>
      </c>
      <c r="CX39" s="103" t="n">
        <f aca="false">IF('Indicator Data'!AD39="No data","x",'Indicator Data'!AD39/'Indicator Data'!$BZ39)</f>
        <v>6.98705762999005E-005</v>
      </c>
      <c r="CY39" s="106" t="n">
        <f aca="false">IF(CX39="x","x",ROUND(IF(CX39&gt;CY$3,0,IF(CX39&lt;CY$4,10,(CY$3-CX39)/(CY$3-CY$4)*10)),1))</f>
        <v>9.3</v>
      </c>
      <c r="CZ39" s="106" t="n">
        <f aca="false">IF('Indicator Data'!AE39="No data","x",ROUND(IF('Indicator Data'!AE39&gt;CZ$3,0,IF('Indicator Data'!AE39&lt;CZ$4,10,(CZ$3-'Indicator Data'!AE39)/(CZ$3-CZ$4)*10)),1))</f>
        <v>0</v>
      </c>
      <c r="DA39" s="102" t="n">
        <f aca="false">IF(AND(CY39="x",CZ39="x"),"x",ROUND(AVERAGE(CY39:CZ39),1))</f>
        <v>4.7</v>
      </c>
      <c r="DB39" s="104" t="n">
        <f aca="false">ROUND(AVERAGE(CW39,DA39,CU39),1)</f>
        <v>2.7</v>
      </c>
      <c r="DC39" s="105" t="n">
        <f aca="false">IF(BL39="x",ROUND((10-GEOMEAN(((10-DB39)/10*9+1),((10-CH39)/10*9+1),((10-CR39)/10*9+1)))/9*10,1),ROUND((10-GEOMEAN(((10-BL39)/10*9+1),((10-DB39)/10*9+1),((10-CH39)/10*9+1),((10-CR39)/10*9+1)))/9*10,1))</f>
        <v>2.6</v>
      </c>
      <c r="DD39" s="108" t="n">
        <f aca="false">IF(ROUND(IF(AP39="x",(10-GEOMEAN(((10-AO39)/10*9+1),((10-DC39)/10*9+1),((10-AU39)/10*9+1),((10-AQ39)/10*9+1),((10-AR39)/10*9+1)))/9*10,(10-GEOMEAN(((10-AO39)/10*9+1),((10-DC39)/10*9+1),((10-AP39)/10*9+1),((10-AQ39)/10*9+1),((10-AR39)/10*9+1),((10-AU39)/10*9+1)))/9*10),1)=0,0.1,ROUND(IF(AP39="x",(10-GEOMEAN(((10-AO39)/10*9+1),((10-DC39)/10*9+1),((10-AU39)/10*9+1),((10-AQ39)/10*9+1),((10-AR39)/10*9+1)))/9*10,(10-GEOMEAN(((10-AO39)/10*9+1),((10-DC39)/10*9+1),((10-AP39)/10*9+1),((10-AQ39)/10*9+1),((10-AR39)/10*9+1),((10-AU39)/10*9+1)))/9*10),1))</f>
        <v>6.2</v>
      </c>
      <c r="DE39" s="105" t="n">
        <f aca="false">ROUND(IF('Indicator Data'!AH39=0,0,IF('Indicator Data'!AH39&gt;DE$3,10,IF('Indicator Data'!AH39&lt;DE$4,0,10-(DE$3-'Indicator Data'!AH39)/(DE$3-DE$4)*10))),1)</f>
        <v>0.2</v>
      </c>
      <c r="DF39" s="102" t="n">
        <f aca="false">'Indicator Data'!AI39</f>
        <v>0</v>
      </c>
      <c r="DG39" s="102" t="n">
        <f aca="false">'Indicator Data'!AJ39</f>
        <v>0</v>
      </c>
      <c r="DH39" s="105" t="n">
        <f aca="false">ROUND(IF(DF39=5,10,IF(DG39=5,9,IF(DF39=4,8,IF(DG39=4,7,0)))),1)</f>
        <v>0</v>
      </c>
      <c r="DI39" s="108" t="n">
        <f aca="false">ROUND(IF(DH39&gt;5,DH39,DE39/10*7),1)</f>
        <v>0.1</v>
      </c>
      <c r="DJ39" s="76"/>
      <c r="DK39" s="109"/>
    </row>
    <row r="40" customFormat="false" ht="14.5" hidden="false" customHeight="false" outlineLevel="0" collapsed="false">
      <c r="A40" s="98" t="str">
        <f aca="false">'Indicator Data'!A40</f>
        <v>China</v>
      </c>
      <c r="B40" s="99" t="str">
        <f aca="false">'Indicator Data'!B40</f>
        <v>CHN</v>
      </c>
      <c r="C40" s="100" t="n">
        <f aca="false">ROUND(IF('Indicator Data'!C40=0,0.1,IF(LOG('Indicator Data'!C40)&gt;C$3,10,IF(LOG('Indicator Data'!C40)&lt;C$4,0,10-(C$3-LOG('Indicator Data'!C40))/(C$3-C$4)*10))),1)</f>
        <v>10</v>
      </c>
      <c r="D40" s="101" t="n">
        <f aca="false">ROUND(IF('Indicator Data'!D40=0,0.1,IF(LOG('Indicator Data'!D40)&gt;D$3,10,IF(LOG('Indicator Data'!D40)&lt;D$4,0,10-(D$3-LOG('Indicator Data'!D40))/(D$3-D$4)*10))),1)</f>
        <v>8.7</v>
      </c>
      <c r="E40" s="102" t="n">
        <f aca="false">ROUND((10-GEOMEAN(((10-C40)/10*9+1),((10-D40)/10*9+1)))/9*10,1)</f>
        <v>9.5</v>
      </c>
      <c r="F40" s="102" t="n">
        <f aca="false">IF('Indicator Data'!E40="No data",0.1,(ROUND(IF('Indicator Data'!E40=0,0,IF(LOG('Indicator Data'!E40)&gt;F$3,10,IF(LOG('Indicator Data'!E40)&lt;F$4,0,10-(F$3-LOG('Indicator Data'!E40))/(F$3-F$4)*10))),1)))</f>
        <v>10</v>
      </c>
      <c r="G40" s="102" t="n">
        <f aca="false">ROUND(IF('Indicator Data'!F40=0,0,IF(LOG('Indicator Data'!F40)&gt;G$3,10,IF(LOG('Indicator Data'!F40)&lt;G$4,0,10-(G$3-LOG('Indicator Data'!F40))/(G$3-G$4)*10))),1)</f>
        <v>10</v>
      </c>
      <c r="H40" s="101" t="n">
        <f aca="false">ROUND(IF('Indicator Data'!G40=0,0,IF(LOG('Indicator Data'!G40)&gt;H$3,10,IF(LOG('Indicator Data'!G40)&lt;H$4,0,10-(H$3-LOG('Indicator Data'!G40))/(H$3-H$4)*10))),1)</f>
        <v>10</v>
      </c>
      <c r="I40" s="101" t="n">
        <f aca="false">ROUND(IF('Indicator Data'!H40=0,0,IF(LOG('Indicator Data'!H40)&gt;I$3,10,IF(LOG('Indicator Data'!H40)&lt;I$4,0,10-(I$3-LOG('Indicator Data'!H40))/(I$3-I$4)*10))),1)</f>
        <v>10</v>
      </c>
      <c r="J40" s="101" t="n">
        <f aca="false">ROUND((10-GEOMEAN(((10-H40)/10*9+1),((10-I40)/10*9+1)))/9*10,1)</f>
        <v>10</v>
      </c>
      <c r="K40" s="101" t="n">
        <f aca="false">ROUND(IF('Indicator Data'!I40=0,0,IF(LOG('Indicator Data'!I40)&gt;K$3,10,IF(LOG('Indicator Data'!I40)&lt;K$4,0,10-(K$3-LOG('Indicator Data'!I40))/(K$3-K$4)*10))),1)</f>
        <v>10</v>
      </c>
      <c r="L40" s="102" t="n">
        <f aca="false">ROUND((10-GEOMEAN(((10-J40)/10*9+1),((10-K40)/10*9+1)))/9*10,1)</f>
        <v>10</v>
      </c>
      <c r="M40" s="102" t="n">
        <f aca="false">ROUND(IF('Indicator Data'!J40=0,0,IF(LOG('Indicator Data'!J40)&gt;M$3,10,IF(LOG('Indicator Data'!J40)&lt;M$4,0,10-(M$3-LOG('Indicator Data'!J40))/(M$3-M$4)*10))),1)</f>
        <v>10</v>
      </c>
      <c r="N40" s="103" t="n">
        <f aca="false">'Indicator Data'!C40/'Indicator Data'!$CA40</f>
        <v>0.000617509370871586</v>
      </c>
      <c r="O40" s="103" t="n">
        <f aca="false">'Indicator Data'!D40/'Indicator Data'!$CA40</f>
        <v>2.95627895719938E-006</v>
      </c>
      <c r="P40" s="103" t="n">
        <f aca="false">IF(F40=0.1,"x",'Indicator Data'!E40/'Indicator Data'!$CA40)</f>
        <v>0.00671129509263878</v>
      </c>
      <c r="Q40" s="103" t="n">
        <f aca="false">'Indicator Data'!F40/'Indicator Data'!$CA40</f>
        <v>1.19013348991137E-005</v>
      </c>
      <c r="R40" s="103" t="n">
        <f aca="false">'Indicator Data'!G40/'Indicator Data'!$CA40</f>
        <v>0.00736969905615792</v>
      </c>
      <c r="S40" s="103" t="n">
        <f aca="false">'Indicator Data'!H40/'Indicator Data'!$CA40</f>
        <v>0.00216385036251677</v>
      </c>
      <c r="T40" s="103" t="n">
        <f aca="false">'Indicator Data'!I40/'Indicator Data'!$CA40</f>
        <v>0.00157217250914594</v>
      </c>
      <c r="U40" s="103" t="n">
        <f aca="false">'Indicator Data'!J40/'Indicator Data'!$CA40</f>
        <v>0.0104641905632348</v>
      </c>
      <c r="V40" s="101" t="n">
        <f aca="false">ROUND(IF(N40&gt;V$3,10,IF(N40&lt;V$4,0,10-(V$3-N40)/(V$3-V$4)*10)),1)</f>
        <v>3.1</v>
      </c>
      <c r="W40" s="101" t="n">
        <f aca="false">ROUND(IF(O40&gt;W$3,10,IF(O40&lt;W$4,0,10-(W$3-O40)/(W$3-W$4)*10)),1)</f>
        <v>0</v>
      </c>
      <c r="X40" s="102" t="n">
        <f aca="false">ROUND(((10-GEOMEAN(((10-V40)/10*9+1),((10-W40)/10*9+1)))/9*10),1)</f>
        <v>1.7</v>
      </c>
      <c r="Y40" s="102" t="n">
        <f aca="false">IF(P40="x",0.1,ROUND(IF(P40&gt;Y$3,10,IF(P40&lt;Y$4,0,10-(Y$3-P40)/(Y$3-Y$4)*10)),1))</f>
        <v>4.5</v>
      </c>
      <c r="Z40" s="102" t="n">
        <f aca="false">ROUND(IF(Q40=0,0,IF(LOG(Q40)&gt;Z$3,10,IF(LOG(Q40)&lt;=Z$4,0,10-(Z$3-LOG(Q40))/(Z$3-Z$4)*10))),1)</f>
        <v>7.9</v>
      </c>
      <c r="AA40" s="101" t="n">
        <f aca="false">ROUND(IF(R40&gt;AA$3,10,IF(R40&lt;AA$4,0,10-(AA$3-R40)/(AA$3-AA$4)*10)),1)</f>
        <v>4.1</v>
      </c>
      <c r="AB40" s="101" t="n">
        <f aca="false">ROUND(IF(S40&gt;AB$3,10,IF(S40&lt;AB$4,0,10-(AB$3-S40)/(AB$3-AB$4)*10)),1)</f>
        <v>4.3</v>
      </c>
      <c r="AC40" s="101" t="n">
        <f aca="false">ROUND(((10-GEOMEAN(((10-AA40)/10*9+1),((10-AB40)/10*9+1)))/9*10),1)</f>
        <v>4.2</v>
      </c>
      <c r="AD40" s="101" t="n">
        <f aca="false">ROUND(IF(T40=0,0,IF(T40&gt;AD$3,10,IF(T40&lt;=AD$4,0,10-(AD$3-T40)/(AD$3-AD$4)*10))),1)</f>
        <v>1.6</v>
      </c>
      <c r="AE40" s="102" t="n">
        <f aca="false">ROUND((10-GEOMEAN(((10-AC40)/10*9+1),((10-AD40)/10*9+1)))/9*10,1)</f>
        <v>3</v>
      </c>
      <c r="AF40" s="102" t="n">
        <f aca="false">ROUND(IF(U40&gt;AF$3,10,IF(U40&lt;AF$4,0,10-(AF$3-U40)/(AF$3-AF$4)*10)),1)</f>
        <v>3.5</v>
      </c>
      <c r="AG40" s="101" t="n">
        <f aca="false">ROUND(IF('Indicator Data'!K40=0,0,IF('Indicator Data'!K40&gt;AG$3,10,IF('Indicator Data'!K40&lt;AG$4,0,10-(AG$3-'Indicator Data'!K40)/(AG$3-AG$4)*10))),1)</f>
        <v>10</v>
      </c>
      <c r="AH40" s="104" t="n">
        <f aca="false">ROUND(AVERAGE(C40,V40),1)</f>
        <v>6.6</v>
      </c>
      <c r="AI40" s="104" t="n">
        <f aca="false">ROUND(AVERAGE(D40,W40),1)</f>
        <v>4.4</v>
      </c>
      <c r="AJ40" s="102" t="n">
        <f aca="false">ROUND(AVERAGE(AA40,H40),1)</f>
        <v>7.1</v>
      </c>
      <c r="AK40" s="102" t="n">
        <f aca="false">ROUND(AVERAGE(AB40,I40),1)</f>
        <v>7.2</v>
      </c>
      <c r="AL40" s="104" t="n">
        <f aca="false">ROUND((10-GEOMEAN(((10-AJ40)/10*9+1),((10-AK40)/10*9+1)))/9*10,1)</f>
        <v>7.2</v>
      </c>
      <c r="AM40" s="104" t="n">
        <f aca="false">ROUND(AVERAGE(AD40,K40),1)</f>
        <v>5.8</v>
      </c>
      <c r="AN40" s="102" t="n">
        <f aca="false">ROUND((10-GEOMEAN(((10-M40)/10*9+1),((10-AF40)/10*9+1)))/9*10,1)</f>
        <v>8.2</v>
      </c>
      <c r="AO40" s="105" t="n">
        <f aca="false">ROUND((10-GEOMEAN(((10-E40)/10*9+1),((10-X40)/10*9+1)))/9*10,1)</f>
        <v>7.2</v>
      </c>
      <c r="AP40" s="105" t="n">
        <f aca="false">IF(AND(Y40="x",F40="x"),"x",ROUND((10-GEOMEAN(((10-F40)/10*9+1),((10-Y40)/10*9+1)))/9*10,1))</f>
        <v>8.4</v>
      </c>
      <c r="AQ40" s="105" t="n">
        <f aca="false">ROUND((10-GEOMEAN(((10-G40)/10*9+1),((10-Z40)/10*9+1)))/9*10,1)</f>
        <v>9.2</v>
      </c>
      <c r="AR40" s="105" t="n">
        <f aca="false">ROUND((10-GEOMEAN(((10-L40)/10*9+1),((10-AE40)/10*9+1)))/9*10,1)</f>
        <v>8.1</v>
      </c>
      <c r="AS40" s="104" t="n">
        <f aca="false">ROUND(AVERAGE(AG40,AN40),1)</f>
        <v>9.1</v>
      </c>
      <c r="AT40" s="104" t="n">
        <f aca="false">IF('Indicator Data'!L40="No data","x",IF('Indicator Data'!CB40&lt;1000,"x",ROUND((IF('Indicator Data'!L40&gt;AT$3,10,IF('Indicator Data'!L40&lt;AT$4,0,10-(AT$3-'Indicator Data'!L40)/(AT$3-AT$4)*10))),1)))</f>
        <v>0</v>
      </c>
      <c r="AU40" s="105" t="n">
        <f aca="false">ROUND(AVERAGE(AS40,AT40),1)</f>
        <v>4.6</v>
      </c>
      <c r="AV40" s="106" t="n">
        <f aca="false">IF('Indicator Data'!M40="No data","x",ROUND(IF('Indicator Data'!M40=0,0,IF(LOG('Indicator Data'!M40)&gt;AV$3,10,IF(LOG('Indicator Data'!M40)&lt;AV$4,0,10-(AV$3-LOG('Indicator Data'!M40))/(AV$3-AV$4)*10))),1))</f>
        <v>9.6</v>
      </c>
      <c r="AW40" s="103" t="n">
        <f aca="false">IF(AV40="x","x",'Indicator Data'!M40/'Indicator Data'!$CA40)</f>
        <v>0.0399377023716321</v>
      </c>
      <c r="AX40" s="106" t="n">
        <f aca="false">IF(AV40="x","x",ROUND(IF(AW40&gt;AX$3,10,IF(AW40&lt;AX$4,0,10-(AX$3-AW40)/(AX$3-AX$4)*10)),1))</f>
        <v>0.4</v>
      </c>
      <c r="AY40" s="102" t="n">
        <f aca="false">IF(AND(AV40="x",AX40="x"),"x",ROUND((10-GEOMEAN(((10-AV40)/10*9+1),((10-AX40)/10*9+1)))/9*10,1))</f>
        <v>7.1</v>
      </c>
      <c r="AZ40" s="106" t="str">
        <f aca="false">IF('Indicator Data'!N40="No data","x",ROUND(IF('Indicator Data'!N40=0,0,IF(LOG('Indicator Data'!N40)&gt;AZ$3,10,IF(LOG('Indicator Data'!N40)&lt;AZ$4,0,10-(AZ$3-LOG('Indicator Data'!N40))/(AZ$3-AZ$4)*10))),1))</f>
        <v>x</v>
      </c>
      <c r="BA40" s="103" t="str">
        <f aca="false">IF(AZ40="x","x",'Indicator Data'!N40/'Indicator Data'!$CA40)</f>
        <v>x</v>
      </c>
      <c r="BB40" s="106" t="str">
        <f aca="false">IF(AZ40="x","x",ROUND(IF(BA40&gt;BB$3,10,IF(BA40&lt;BB$4,0,10-(BB$3-BA40)/(BB$3-BB$4)*10)),1))</f>
        <v>x</v>
      </c>
      <c r="BC40" s="102" t="str">
        <f aca="false">IF(AND(AZ40="x",BB40="x"),"x",ROUND((10-GEOMEAN(((10-AZ40)/10*9+1),((10-BB40)/10*9+1)))/9*10,1))</f>
        <v>x</v>
      </c>
      <c r="BD40" s="106" t="str">
        <f aca="false">IF('Indicator Data'!O40="No data","x",ROUND(IF('Indicator Data'!O40=0,0,IF(LOG('Indicator Data'!O40)&gt;BD$3,10,IF(LOG('Indicator Data'!O40)&lt;BD$4,0,10-(BD$3-LOG('Indicator Data'!O40))/(BD$3-BD$4)*10))),1))</f>
        <v>x</v>
      </c>
      <c r="BE40" s="103" t="str">
        <f aca="false">IF(BD40="x","x",'Indicator Data'!O40/'Indicator Data'!$CA40)</f>
        <v>x</v>
      </c>
      <c r="BF40" s="106" t="str">
        <f aca="false">IF(BD40="x","x",ROUND(IF(BE40&gt;BF$3,10,IF(BE40&lt;BF$4,0,10-(BF$3-BE40)/(BF$3-BF$4)*10)),1))</f>
        <v>x</v>
      </c>
      <c r="BG40" s="102" t="str">
        <f aca="false">IF(AND(BD40="x",BF40="x"),"x",ROUND((10-GEOMEAN(((10-BD40)/10*9+1),((10-BF40)/10*9+1)))/9*10,1))</f>
        <v>x</v>
      </c>
      <c r="BH40" s="106" t="str">
        <f aca="false">IF('Indicator Data'!P40="No data","x",ROUND(IF('Indicator Data'!P40=0,0,IF(LOG('Indicator Data'!P40)&gt;BH$3,10,IF(LOG('Indicator Data'!P40)&lt;BH$4,0,10-(BH$3-LOG('Indicator Data'!P40))/(BH$3-BH$4)*10))),1))</f>
        <v>x</v>
      </c>
      <c r="BI40" s="103" t="str">
        <f aca="false">IF(BH40="x","x",'Indicator Data'!P40/'Indicator Data'!$CA40)</f>
        <v>x</v>
      </c>
      <c r="BJ40" s="106" t="str">
        <f aca="false">IF(BH40="x","x",ROUND(IF(BI40&gt;BJ$3,10,IF(BI40&lt;BJ$4,0,10-(BJ$3-BI40)/(BJ$3-BJ$4)*10)),1))</f>
        <v>x</v>
      </c>
      <c r="BK40" s="102" t="str">
        <f aca="false">IF(AND(BH40="x",BJ40="x"),"x",ROUND((10-GEOMEAN(((10-BH40)/10*9+1),((10-BJ40)/10*9+1)))/9*10,1))</f>
        <v>x</v>
      </c>
      <c r="BL40" s="104" t="n">
        <f aca="false">IF(AND(BC40="x",BG40="x",BK40="x",AY40="x"),"x",IF(AND(BC40="x",BG40="x",BK40="x"),AY40,ROUND((10-GEOMEAN(((10-AY40)/10*9+1),((10-BC40)/10*9+1),((10-BG40)/10*9+1),((10-BK40)/10*9+1)))/9*10,1)))</f>
        <v>7.1</v>
      </c>
      <c r="BM40" s="106" t="n">
        <f aca="false">ROUND(IF('Indicator Data'!Q40=0,0,IF(LOG('Indicator Data'!Q40)&gt;BM$3,10,IF(LOG('Indicator Data'!Q40)&lt;BM$4,0,10-(BM$3-LOG('Indicator Data'!Q40))/(BM$3-BM$4)*10))),1)</f>
        <v>0</v>
      </c>
      <c r="BN40" s="107" t="n">
        <f aca="false">'Indicator Data'!R40</f>
        <v>0</v>
      </c>
      <c r="BO40" s="106" t="n">
        <f aca="false">ROUND(IF(BN40&gt;BO$3,10,IF(BN40&lt;BO$4,0,10-(BO$3-BN40)/(BO$3-BO$4)*10)),1)</f>
        <v>0</v>
      </c>
      <c r="BP40" s="106" t="n">
        <f aca="false">ROUND((10-GEOMEAN(((10-BO40)/10*9+1),((10-BM40)/10*9+1)))/9*10,1)</f>
        <v>0</v>
      </c>
      <c r="BQ40" s="106" t="n">
        <f aca="false">ROUND(IF('Indicator Data'!S40=0,0,IF(LOG('Indicator Data'!S40)&gt;BQ$3,10,IF(LOG('Indicator Data'!S40)&lt;BQ$4,0,10-(BQ$3-LOG('Indicator Data'!S40))/(BQ$3-BQ$4)*10))),1)</f>
        <v>0</v>
      </c>
      <c r="BR40" s="107" t="n">
        <f aca="false">'Indicator Data'!T40</f>
        <v>0</v>
      </c>
      <c r="BS40" s="106" t="n">
        <f aca="false">ROUND(IF(BR40&gt;BS$3,10,IF(BR40&lt;BS$4,0,10-(BS$3-BR40)/(BS$3-BS$4)*10)),1)</f>
        <v>0</v>
      </c>
      <c r="BT40" s="106" t="n">
        <f aca="false">ROUND((10-GEOMEAN(((10-BS40)/10*9+1),((10-BQ40)/10*9+1)))/9*10,1)</f>
        <v>0</v>
      </c>
      <c r="BU40" s="102" t="n">
        <f aca="false">ROUND((10-GEOMEAN(((10-BT40)/10*9+1),((10-BP40)/10*9+1)))/9*10,1)</f>
        <v>0</v>
      </c>
      <c r="BV40" s="106" t="n">
        <f aca="false">ROUND(IF('Indicator Data'!U40=0,0,IF(LOG('Indicator Data'!U40)&gt;BV$3,10,IF(LOG('Indicator Data'!U40)&lt;BV$4,0,10-(BV$3-LOG('Indicator Data'!U40))/(BV$3-BV$4)*10))),1)</f>
        <v>10</v>
      </c>
      <c r="BW40" s="103" t="n">
        <f aca="false">'Indicator Data'!U40/'Indicator Data'!$CA40</f>
        <v>0.135028066354316</v>
      </c>
      <c r="BX40" s="106" t="n">
        <f aca="false">ROUND(IF(BW40&gt;BX$3,10,IF(BW40&lt;BX$4,0,10-(BX$3-BW40)/(BX$3-BX$4)*10)),1)</f>
        <v>1.5</v>
      </c>
      <c r="BY40" s="102" t="n">
        <f aca="false">ROUND((10-GEOMEAN(((10-BV40)/10*9+1),((10-BX40)/10*9+1)))/9*10,1)</f>
        <v>7.8</v>
      </c>
      <c r="BZ40" s="106" t="n">
        <f aca="false">ROUND(IF('Indicator Data'!V40=0,0,IF(LOG('Indicator Data'!V40)&gt;BZ$3,10,IF(LOG('Indicator Data'!V40)&lt;BZ$4,0,10-(BZ$3-LOG('Indicator Data'!V40))/(BZ$3-BZ$4)*10))),1)</f>
        <v>10</v>
      </c>
      <c r="CA40" s="103" t="n">
        <f aca="false">IF('Indicator Data'!V40/'Indicator Data'!$CA40&gt;1,1,'Indicator Data'!V40/'Indicator Data'!$CA40)</f>
        <v>0.564333425015145</v>
      </c>
      <c r="CB40" s="106" t="n">
        <f aca="false">ROUND(IF(CA40&gt;CB$3,10,IF(CA40&lt;CB$4,0,10-(CB$3-CA40)/(CB$3-CB$4)*10)),1)</f>
        <v>5.6</v>
      </c>
      <c r="CC40" s="102" t="n">
        <f aca="false">ROUND((10-GEOMEAN(((10-BZ40)/10*9+1),((10-CB40)/10*9+1)))/9*10,1)</f>
        <v>8.6</v>
      </c>
      <c r="CD40" s="106" t="n">
        <f aca="false">ROUND(IF('Indicator Data'!W40=0,0,IF(LOG('Indicator Data'!W40)&gt;CD$3,10,IF(LOG('Indicator Data'!W40)&lt;CD$4,0,10-(CD$3-LOG('Indicator Data'!W40))/(CD$3-CD$4)*10))),1)</f>
        <v>10</v>
      </c>
      <c r="CE40" s="103" t="n">
        <f aca="false">'Indicator Data'!W40/'Indicator Data'!$CA40</f>
        <v>0.251272747871328</v>
      </c>
      <c r="CF40" s="106" t="n">
        <f aca="false">ROUND(IF(CE40&gt;CF$3,10,IF(CE40&lt;CF$4,0,10-(CF$3-CE40)/(CF$3-CF$4)*10)),1)</f>
        <v>2.5</v>
      </c>
      <c r="CG40" s="102" t="n">
        <f aca="false">ROUND((10-GEOMEAN(((10-CD40)/10*9+1),((10-CF40)/10*9+1)))/9*10,1)</f>
        <v>8</v>
      </c>
      <c r="CH40" s="104" t="n">
        <f aca="false">ROUND((10-GEOMEAN(((10-CC40)/10*9+1),((10-BU40)/10*9+1),((10-BY40)/10*9+1),((10-CG40)/10*9+1)))/9*10,1)</f>
        <v>7</v>
      </c>
      <c r="CI40" s="106" t="n">
        <f aca="false">IF('Indicator Data'!BQ40="No data","x",ROUND(IF('Indicator Data'!BQ40&gt;CI$3,0,IF('Indicator Data'!BQ40&lt;CI$4,10,(CI$3-'Indicator Data'!BQ40)/(CI$3-CI$4)*10)),1))</f>
        <v>0.8</v>
      </c>
      <c r="CJ40" s="106" t="n">
        <f aca="false">IF('Indicator Data'!BR40="No data","x",ROUND(IF('Indicator Data'!BR40&gt;CJ$3,0,IF('Indicator Data'!BR40&lt;CJ$4,10,(CJ$3-'Indicator Data'!BR40)/(CJ$3-CJ$4)*10)),1))</f>
        <v>1</v>
      </c>
      <c r="CK40" s="106" t="str">
        <f aca="false">IF('Indicator Data'!AC40="No data","x",ROUND(IF('Indicator Data'!AC40&gt;CK$3,0,IF('Indicator Data'!AC40&lt;CK$4,10,(CK$3-'Indicator Data'!AC40)/(CK$3-CK$4)*10)),1))</f>
        <v>x</v>
      </c>
      <c r="CL40" s="102" t="n">
        <f aca="false">IF(AND(CJ40="x",CI40="x",CK40="x"),"x",ROUND(AVERAGE(CI40:CK40),1))</f>
        <v>0.9</v>
      </c>
      <c r="CM40" s="106" t="n">
        <f aca="false">IF('Indicator Data'!X40="No data","x",ROUND(IF(LOG('Indicator Data'!X40)&gt;CM$3,10,IF(LOG('Indicator Data'!X40)&lt;CM$4,0,10-(CM$3-LOG('Indicator Data'!X40))/(CM$3-CM$4)*10)),1))</f>
        <v>7.3</v>
      </c>
      <c r="CN40" s="106" t="n">
        <f aca="false">IF('Indicator Data'!Y40="No data","x",ROUND(IF('Indicator Data'!Y40&gt;CN$3,10,IF('Indicator Data'!Y40&lt;CN$4,0,10-(CN$3-'Indicator Data'!Y40)/(CN$3-CN$4)*10)),1))</f>
        <v>3.7</v>
      </c>
      <c r="CO40" s="106" t="n">
        <f aca="false">IF('Indicator Data'!Z40="No data","x",ROUND(IF('Indicator Data'!Z40&gt;CO$3,10,IF('Indicator Data'!Z40&lt;CO$4,0,10-(CO$3-'Indicator Data'!Z40)/(CO$3-CO$4)*10)),1))</f>
        <v>6.3</v>
      </c>
      <c r="CP40" s="106" t="str">
        <f aca="false">IF('Indicator Data'!AA40="No data","x",ROUND(IF('Indicator Data'!AA40&gt;CP$3,10,IF('Indicator Data'!AA40&lt;CP$4,0,10-(CP$3-'Indicator Data'!AA40)/(CP$3-CP$4)*10)),1))</f>
        <v>x</v>
      </c>
      <c r="CQ40" s="102" t="n">
        <f aca="false">ROUND(AVERAGE(CM40:CP40),1)</f>
        <v>5.8</v>
      </c>
      <c r="CR40" s="104" t="n">
        <f aca="false">ROUND(AVERAGE(CL40,CQ40,CQ40),1)</f>
        <v>4.2</v>
      </c>
      <c r="CS40" s="106" t="n">
        <f aca="false">IF('Indicator Data'!AF40="No data","x",ROUND(IF('Indicator Data'!AF40&gt;CS$3,10,IF('Indicator Data'!AF40&lt;CS$4,0,10-(CS$3-'Indicator Data'!AF40)/(CS$3-CS$4)*10)),1))</f>
        <v>2.7</v>
      </c>
      <c r="CT40" s="106" t="n">
        <f aca="false">IF('Indicator Data'!AG40="No data","x",ROUND(IF('Indicator Data'!AG40&gt;CT$3,10,IF('Indicator Data'!AG40&lt;CT$4,0,10-(CT$3-'Indicator Data'!AG40)/(CT$3-CT$4)*10)),1))</f>
        <v>0.6</v>
      </c>
      <c r="CU40" s="102" t="n">
        <f aca="false">ROUND(AVERAGE(CM40,CN40,CO40,CP40,CS40,CT40),1)</f>
        <v>4.1</v>
      </c>
      <c r="CV40" s="106" t="n">
        <f aca="false">IF('Indicator Data'!AB40="No data","x",ROUND(IF('Indicator Data'!AB40&gt;CV$3,10,IF('Indicator Data'!AB40&lt;CV$4,0,10-(CV$3-'Indicator Data'!AB40)/(CV$3-CV$4)*10)),1))</f>
        <v>0.1</v>
      </c>
      <c r="CW40" s="102" t="n">
        <f aca="false">IF(AND(CJ40="x",CI40="x",CK40="x"),"x",ROUND(AVERAGE(CI40:CK40,CV40),1))</f>
        <v>0.6</v>
      </c>
      <c r="CX40" s="103" t="str">
        <f aca="false">IF('Indicator Data'!AD40="No data","x",'Indicator Data'!AD40/'Indicator Data'!$BZ40)</f>
        <v>x</v>
      </c>
      <c r="CY40" s="106" t="str">
        <f aca="false">IF(CX40="x","x",ROUND(IF(CX40&gt;CY$3,0,IF(CX40&lt;CY$4,10,(CY$3-CX40)/(CY$3-CY$4)*10)),1))</f>
        <v>x</v>
      </c>
      <c r="CZ40" s="106" t="n">
        <f aca="false">IF('Indicator Data'!AE40="No data","x",ROUND(IF('Indicator Data'!AE40&gt;CZ$3,0,IF('Indicator Data'!AE40&lt;CZ$4,10,(CZ$3-'Indicator Data'!AE40)/(CZ$3-CZ$4)*10)),1))</f>
        <v>2</v>
      </c>
      <c r="DA40" s="102" t="n">
        <f aca="false">IF(AND(CY40="x",CZ40="x"),"x",ROUND(AVERAGE(CY40:CZ40),1))</f>
        <v>2</v>
      </c>
      <c r="DB40" s="104" t="n">
        <f aca="false">ROUND(AVERAGE(CW40,DA40,CU40),1)</f>
        <v>2.2</v>
      </c>
      <c r="DC40" s="105" t="n">
        <f aca="false">IF(BL40="x",ROUND((10-GEOMEAN(((10-DB40)/10*9+1),((10-CH40)/10*9+1),((10-CR40)/10*9+1)))/9*10,1),ROUND((10-GEOMEAN(((10-BL40)/10*9+1),((10-DB40)/10*9+1),((10-CH40)/10*9+1),((10-CR40)/10*9+1)))/9*10,1))</f>
        <v>5.5</v>
      </c>
      <c r="DD40" s="108" t="n">
        <f aca="false">IF(ROUND(IF(AP40="x",(10-GEOMEAN(((10-AO40)/10*9+1),((10-DC40)/10*9+1),((10-AU40)/10*9+1),((10-AQ40)/10*9+1),((10-AR40)/10*9+1)))/9*10,(10-GEOMEAN(((10-AO40)/10*9+1),((10-DC40)/10*9+1),((10-AP40)/10*9+1),((10-AQ40)/10*9+1),((10-AR40)/10*9+1),((10-AU40)/10*9+1)))/9*10),1)=0,0.1,ROUND(IF(AP40="x",(10-GEOMEAN(((10-AO40)/10*9+1),((10-DC40)/10*9+1),((10-AU40)/10*9+1),((10-AQ40)/10*9+1),((10-AR40)/10*9+1)))/9*10,(10-GEOMEAN(((10-AO40)/10*9+1),((10-DC40)/10*9+1),((10-AP40)/10*9+1),((10-AQ40)/10*9+1),((10-AR40)/10*9+1),((10-AU40)/10*9+1)))/9*10),1))</f>
        <v>7.5</v>
      </c>
      <c r="DE40" s="105" t="n">
        <f aca="false">ROUND(IF('Indicator Data'!AH40=0,0,IF('Indicator Data'!AH40&gt;DE$3,10,IF('Indicator Data'!AH40&lt;DE$4,0,10-(DE$3-'Indicator Data'!AH40)/(DE$3-DE$4)*10))),1)</f>
        <v>1.2</v>
      </c>
      <c r="DF40" s="102" t="n">
        <f aca="false">'Indicator Data'!AI40</f>
        <v>0</v>
      </c>
      <c r="DG40" s="102" t="n">
        <f aca="false">'Indicator Data'!AJ40</f>
        <v>0</v>
      </c>
      <c r="DH40" s="105" t="n">
        <f aca="false">ROUND(IF(DF40=5,10,IF(DG40=5,9,IF(DF40=4,8,IF(DG40=4,7,0)))),1)</f>
        <v>0</v>
      </c>
      <c r="DI40" s="108" t="n">
        <f aca="false">ROUND(IF(DH40&gt;5,DH40,DE40/10*7),1)</f>
        <v>0.8</v>
      </c>
      <c r="DJ40" s="76"/>
      <c r="DK40" s="109"/>
    </row>
    <row r="41" customFormat="false" ht="14.5" hidden="false" customHeight="false" outlineLevel="0" collapsed="false">
      <c r="A41" s="98" t="str">
        <f aca="false">'Indicator Data'!A41</f>
        <v>Colombia</v>
      </c>
      <c r="B41" s="99" t="str">
        <f aca="false">'Indicator Data'!B41</f>
        <v>COL</v>
      </c>
      <c r="C41" s="100" t="n">
        <f aca="false">ROUND(IF('Indicator Data'!C41=0,0.1,IF(LOG('Indicator Data'!C41)&gt;C$3,10,IF(LOG('Indicator Data'!C41)&lt;C$4,0,10-(C$3-LOG('Indicator Data'!C41))/(C$3-C$4)*10))),1)</f>
        <v>9.9</v>
      </c>
      <c r="D41" s="101" t="n">
        <f aca="false">ROUND(IF('Indicator Data'!D41=0,0.1,IF(LOG('Indicator Data'!D41)&gt;D$3,10,IF(LOG('Indicator Data'!D41)&lt;D$4,0,10-(D$3-LOG('Indicator Data'!D41))/(D$3-D$4)*10))),1)</f>
        <v>10</v>
      </c>
      <c r="E41" s="102" t="n">
        <f aca="false">ROUND((10-GEOMEAN(((10-C41)/10*9+1),((10-D41)/10*9+1)))/9*10,1)</f>
        <v>10</v>
      </c>
      <c r="F41" s="102" t="n">
        <f aca="false">IF('Indicator Data'!E41="No data",0.1,(ROUND(IF('Indicator Data'!E41=0,0,IF(LOG('Indicator Data'!E41)&gt;F$3,10,IF(LOG('Indicator Data'!E41)&lt;F$4,0,10-(F$3-LOG('Indicator Data'!E41))/(F$3-F$4)*10))),1)))</f>
        <v>8.6</v>
      </c>
      <c r="G41" s="102" t="n">
        <f aca="false">ROUND(IF('Indicator Data'!F41=0,0,IF(LOG('Indicator Data'!F41)&gt;G$3,10,IF(LOG('Indicator Data'!F41)&lt;G$4,0,10-(G$3-LOG('Indicator Data'!F41))/(G$3-G$4)*10))),1)</f>
        <v>7.9</v>
      </c>
      <c r="H41" s="101" t="n">
        <f aca="false">ROUND(IF('Indicator Data'!G41=0,0,IF(LOG('Indicator Data'!G41)&gt;H$3,10,IF(LOG('Indicator Data'!G41)&lt;H$4,0,10-(H$3-LOG('Indicator Data'!G41))/(H$3-H$4)*10))),1)</f>
        <v>5.5</v>
      </c>
      <c r="I41" s="101" t="n">
        <f aca="false">ROUND(IF('Indicator Data'!H41=0,0,IF(LOG('Indicator Data'!H41)&gt;I$3,10,IF(LOG('Indicator Data'!H41)&lt;I$4,0,10-(I$3-LOG('Indicator Data'!H41))/(I$3-I$4)*10))),1)</f>
        <v>5.6</v>
      </c>
      <c r="J41" s="101" t="n">
        <f aca="false">ROUND((10-GEOMEAN(((10-H41)/10*9+1),((10-I41)/10*9+1)))/9*10,1)</f>
        <v>5.6</v>
      </c>
      <c r="K41" s="101" t="n">
        <f aca="false">ROUND(IF('Indicator Data'!I41=0,0,IF(LOG('Indicator Data'!I41)&gt;K$3,10,IF(LOG('Indicator Data'!I41)&lt;K$4,0,10-(K$3-LOG('Indicator Data'!I41))/(K$3-K$4)*10))),1)</f>
        <v>7.3</v>
      </c>
      <c r="L41" s="102" t="n">
        <f aca="false">ROUND((10-GEOMEAN(((10-J41)/10*9+1),((10-K41)/10*9+1)))/9*10,1)</f>
        <v>6.5</v>
      </c>
      <c r="M41" s="102" t="n">
        <f aca="false">ROUND(IF('Indicator Data'!J41=0,0,IF(LOG('Indicator Data'!J41)&gt;M$3,10,IF(LOG('Indicator Data'!J41)&lt;M$4,0,10-(M$3-LOG('Indicator Data'!J41))/(M$3-M$4)*10))),1)</f>
        <v>6.1</v>
      </c>
      <c r="N41" s="103" t="n">
        <f aca="false">'Indicator Data'!C41/'Indicator Data'!$CA41</f>
        <v>0.00196121175720577</v>
      </c>
      <c r="O41" s="103" t="n">
        <f aca="false">'Indicator Data'!D41/'Indicator Data'!$CA41</f>
        <v>0.000772495409320875</v>
      </c>
      <c r="P41" s="103" t="n">
        <f aca="false">IF(F41=0.1,"x",'Indicator Data'!E41/'Indicator Data'!$CA41)</f>
        <v>0.00559674733052325</v>
      </c>
      <c r="Q41" s="103" t="n">
        <f aca="false">'Indicator Data'!F41/'Indicator Data'!$CA41</f>
        <v>1.0648565704379E-005</v>
      </c>
      <c r="R41" s="103" t="n">
        <f aca="false">'Indicator Data'!G41/'Indicator Data'!$CA41</f>
        <v>0.000341877330809502</v>
      </c>
      <c r="S41" s="103" t="n">
        <f aca="false">'Indicator Data'!H41/'Indicator Data'!$CA41</f>
        <v>1.7444518476623E-006</v>
      </c>
      <c r="T41" s="103" t="n">
        <f aca="false">'Indicator Data'!I41/'Indicator Data'!$CA41</f>
        <v>0.000889964862919979</v>
      </c>
      <c r="U41" s="103" t="n">
        <f aca="false">'Indicator Data'!J41/'Indicator Data'!$CA41</f>
        <v>5.92863964227257E-005</v>
      </c>
      <c r="V41" s="101" t="n">
        <f aca="false">ROUND(IF(N41&gt;V$3,10,IF(N41&lt;V$4,0,10-(V$3-N41)/(V$3-V$4)*10)),1)</f>
        <v>9.8</v>
      </c>
      <c r="W41" s="101" t="n">
        <f aca="false">ROUND(IF(O41&gt;W$3,10,IF(O41&lt;W$4,0,10-(W$3-O41)/(W$3-W$4)*10)),1)</f>
        <v>7.7</v>
      </c>
      <c r="X41" s="102" t="n">
        <f aca="false">ROUND(((10-GEOMEAN(((10-V41)/10*9+1),((10-W41)/10*9+1)))/9*10),1)</f>
        <v>9</v>
      </c>
      <c r="Y41" s="102" t="n">
        <f aca="false">IF(P41="x",0.1,ROUND(IF(P41&gt;Y$3,10,IF(P41&lt;Y$4,0,10-(Y$3-P41)/(Y$3-Y$4)*10)),1))</f>
        <v>3.7</v>
      </c>
      <c r="Z41" s="102" t="n">
        <f aca="false">ROUND(IF(Q41=0,0,IF(LOG(Q41)&gt;Z$3,10,IF(LOG(Q41)&lt;=Z$4,0,10-(Z$3-LOG(Q41))/(Z$3-Z$4)*10))),1)</f>
        <v>7.8</v>
      </c>
      <c r="AA41" s="101" t="n">
        <f aca="false">ROUND(IF(R41&gt;AA$3,10,IF(R41&lt;AA$4,0,10-(AA$3-R41)/(AA$3-AA$4)*10)),1)</f>
        <v>0.2</v>
      </c>
      <c r="AB41" s="101" t="n">
        <f aca="false">ROUND(IF(S41&gt;AB$3,10,IF(S41&lt;AB$4,0,10-(AB$3-S41)/(AB$3-AB$4)*10)),1)</f>
        <v>0</v>
      </c>
      <c r="AC41" s="101" t="n">
        <f aca="false">ROUND(((10-GEOMEAN(((10-AA41)/10*9+1),((10-AB41)/10*9+1)))/9*10),1)</f>
        <v>0.1</v>
      </c>
      <c r="AD41" s="101" t="n">
        <f aca="false">ROUND(IF(T41=0,0,IF(T41&gt;AD$3,10,IF(T41&lt;=AD$4,0,10-(AD$3-T41)/(AD$3-AD$4)*10))),1)</f>
        <v>0.9</v>
      </c>
      <c r="AE41" s="102" t="n">
        <f aca="false">ROUND((10-GEOMEAN(((10-AC41)/10*9+1),((10-AD41)/10*9+1)))/9*10,1)</f>
        <v>0.5</v>
      </c>
      <c r="AF41" s="102" t="n">
        <f aca="false">ROUND(IF(U41&gt;AF$3,10,IF(U41&lt;AF$4,0,10-(AF$3-U41)/(AF$3-AF$4)*10)),1)</f>
        <v>0</v>
      </c>
      <c r="AG41" s="101" t="n">
        <f aca="false">ROUND(IF('Indicator Data'!K41=0,0,IF('Indicator Data'!K41&gt;AG$3,10,IF('Indicator Data'!K41&lt;AG$4,0,10-(AG$3-'Indicator Data'!K41)/(AG$3-AG$4)*10))),1)</f>
        <v>1.9</v>
      </c>
      <c r="AH41" s="104" t="n">
        <f aca="false">ROUND(AVERAGE(C41,V41),1)</f>
        <v>9.9</v>
      </c>
      <c r="AI41" s="104" t="n">
        <f aca="false">ROUND(AVERAGE(D41,W41),1)</f>
        <v>8.9</v>
      </c>
      <c r="AJ41" s="102" t="n">
        <f aca="false">ROUND(AVERAGE(AA41,H41),1)</f>
        <v>2.9</v>
      </c>
      <c r="AK41" s="102" t="n">
        <f aca="false">ROUND(AVERAGE(AB41,I41),1)</f>
        <v>2.8</v>
      </c>
      <c r="AL41" s="104" t="n">
        <f aca="false">ROUND((10-GEOMEAN(((10-AJ41)/10*9+1),((10-AK41)/10*9+1)))/9*10,1)</f>
        <v>2.9</v>
      </c>
      <c r="AM41" s="104" t="n">
        <f aca="false">ROUND(AVERAGE(AD41,K41),1)</f>
        <v>4.1</v>
      </c>
      <c r="AN41" s="102" t="n">
        <f aca="false">ROUND((10-GEOMEAN(((10-M41)/10*9+1),((10-AF41)/10*9+1)))/9*10,1)</f>
        <v>3.6</v>
      </c>
      <c r="AO41" s="105" t="n">
        <f aca="false">ROUND((10-GEOMEAN(((10-E41)/10*9+1),((10-X41)/10*9+1)))/9*10,1)</f>
        <v>9.6</v>
      </c>
      <c r="AP41" s="105" t="n">
        <f aca="false">IF(AND(Y41="x",F41="x"),"x",ROUND((10-GEOMEAN(((10-F41)/10*9+1),((10-Y41)/10*9+1)))/9*10,1))</f>
        <v>6.8</v>
      </c>
      <c r="AQ41" s="105" t="n">
        <f aca="false">ROUND((10-GEOMEAN(((10-G41)/10*9+1),((10-Z41)/10*9+1)))/9*10,1)</f>
        <v>7.9</v>
      </c>
      <c r="AR41" s="105" t="n">
        <f aca="false">ROUND((10-GEOMEAN(((10-L41)/10*9+1),((10-AE41)/10*9+1)))/9*10,1)</f>
        <v>4.1</v>
      </c>
      <c r="AS41" s="104" t="n">
        <f aca="false">ROUND(AVERAGE(AG41,AN41),1)</f>
        <v>2.8</v>
      </c>
      <c r="AT41" s="104" t="n">
        <f aca="false">IF('Indicator Data'!L41="No data","x",IF('Indicator Data'!CB41&lt;1000,"x",ROUND((IF('Indicator Data'!L41&gt;AT$3,10,IF('Indicator Data'!L41&lt;AT$4,0,10-(AT$3-'Indicator Data'!L41)/(AT$3-AT$4)*10))),1)))</f>
        <v>1</v>
      </c>
      <c r="AU41" s="105" t="n">
        <f aca="false">ROUND(AVERAGE(AS41,AT41),1)</f>
        <v>1.9</v>
      </c>
      <c r="AV41" s="106" t="str">
        <f aca="false">IF('Indicator Data'!M41="No data","x",ROUND(IF('Indicator Data'!M41=0,0,IF(LOG('Indicator Data'!M41)&gt;AV$3,10,IF(LOG('Indicator Data'!M41)&lt;AV$4,0,10-(AV$3-LOG('Indicator Data'!M41))/(AV$3-AV$4)*10))),1))</f>
        <v>x</v>
      </c>
      <c r="AW41" s="103" t="str">
        <f aca="false">IF(AV41="x","x",'Indicator Data'!M41/'Indicator Data'!$CA41)</f>
        <v>x</v>
      </c>
      <c r="AX41" s="106" t="str">
        <f aca="false">IF(AV41="x","x",ROUND(IF(AW41&gt;AX$3,10,IF(AW41&lt;AX$4,0,10-(AX$3-AW41)/(AX$3-AX$4)*10)),1))</f>
        <v>x</v>
      </c>
      <c r="AY41" s="102" t="str">
        <f aca="false">IF(AND(AV41="x",AX41="x"),"x",ROUND((10-GEOMEAN(((10-AV41)/10*9+1),((10-AX41)/10*9+1)))/9*10,1))</f>
        <v>x</v>
      </c>
      <c r="AZ41" s="106" t="str">
        <f aca="false">IF('Indicator Data'!N41="No data","x",ROUND(IF('Indicator Data'!N41=0,0,IF(LOG('Indicator Data'!N41)&gt;AZ$3,10,IF(LOG('Indicator Data'!N41)&lt;AZ$4,0,10-(AZ$3-LOG('Indicator Data'!N41))/(AZ$3-AZ$4)*10))),1))</f>
        <v>x</v>
      </c>
      <c r="BA41" s="103" t="str">
        <f aca="false">IF(AZ41="x","x",'Indicator Data'!N41/'Indicator Data'!$CA41)</f>
        <v>x</v>
      </c>
      <c r="BB41" s="106" t="str">
        <f aca="false">IF(AZ41="x","x",ROUND(IF(BA41&gt;BB$3,10,IF(BA41&lt;BB$4,0,10-(BB$3-BA41)/(BB$3-BB$4)*10)),1))</f>
        <v>x</v>
      </c>
      <c r="BC41" s="102" t="str">
        <f aca="false">IF(AND(AZ41="x",BB41="x"),"x",ROUND((10-GEOMEAN(((10-AZ41)/10*9+1),((10-BB41)/10*9+1)))/9*10,1))</f>
        <v>x</v>
      </c>
      <c r="BD41" s="106" t="str">
        <f aca="false">IF('Indicator Data'!O41="No data","x",ROUND(IF('Indicator Data'!O41=0,0,IF(LOG('Indicator Data'!O41)&gt;BD$3,10,IF(LOG('Indicator Data'!O41)&lt;BD$4,0,10-(BD$3-LOG('Indicator Data'!O41))/(BD$3-BD$4)*10))),1))</f>
        <v>x</v>
      </c>
      <c r="BE41" s="103" t="str">
        <f aca="false">IF(BD41="x","x",'Indicator Data'!O41/'Indicator Data'!$CA41)</f>
        <v>x</v>
      </c>
      <c r="BF41" s="106" t="str">
        <f aca="false">IF(BD41="x","x",ROUND(IF(BE41&gt;BF$3,10,IF(BE41&lt;BF$4,0,10-(BF$3-BE41)/(BF$3-BF$4)*10)),1))</f>
        <v>x</v>
      </c>
      <c r="BG41" s="102" t="str">
        <f aca="false">IF(AND(BD41="x",BF41="x"),"x",ROUND((10-GEOMEAN(((10-BD41)/10*9+1),((10-BF41)/10*9+1)))/9*10,1))</f>
        <v>x</v>
      </c>
      <c r="BH41" s="106" t="str">
        <f aca="false">IF('Indicator Data'!P41="No data","x",ROUND(IF('Indicator Data'!P41=0,0,IF(LOG('Indicator Data'!P41)&gt;BH$3,10,IF(LOG('Indicator Data'!P41)&lt;BH$4,0,10-(BH$3-LOG('Indicator Data'!P41))/(BH$3-BH$4)*10))),1))</f>
        <v>x</v>
      </c>
      <c r="BI41" s="103" t="str">
        <f aca="false">IF(BH41="x","x",'Indicator Data'!P41/'Indicator Data'!$CA41)</f>
        <v>x</v>
      </c>
      <c r="BJ41" s="106" t="str">
        <f aca="false">IF(BH41="x","x",ROUND(IF(BI41&gt;BJ$3,10,IF(BI41&lt;BJ$4,0,10-(BJ$3-BI41)/(BJ$3-BJ$4)*10)),1))</f>
        <v>x</v>
      </c>
      <c r="BK41" s="102" t="str">
        <f aca="false">IF(AND(BH41="x",BJ41="x"),"x",ROUND((10-GEOMEAN(((10-BH41)/10*9+1),((10-BJ41)/10*9+1)))/9*10,1))</f>
        <v>x</v>
      </c>
      <c r="BL41" s="104" t="str">
        <f aca="false">IF(AND(BC41="x",BG41="x",BK41="x",AY41="x"),"x",IF(AND(BC41="x",BG41="x",BK41="x"),AY41,ROUND((10-GEOMEAN(((10-AY41)/10*9+1),((10-BC41)/10*9+1),((10-BG41)/10*9+1),((10-BK41)/10*9+1)))/9*10,1)))</f>
        <v>x</v>
      </c>
      <c r="BM41" s="106" t="n">
        <f aca="false">ROUND(IF('Indicator Data'!Q41=0,0,IF(LOG('Indicator Data'!Q41)&gt;BM$3,10,IF(LOG('Indicator Data'!Q41)&lt;BM$4,0,10-(BM$3-LOG('Indicator Data'!Q41))/(BM$3-BM$4)*10))),1)</f>
        <v>9.2</v>
      </c>
      <c r="BN41" s="107" t="n">
        <f aca="false">'Indicator Data'!R41</f>
        <v>0.591409742832184</v>
      </c>
      <c r="BO41" s="106" t="n">
        <f aca="false">ROUND(IF(BN41&gt;BO$3,10,IF(BN41&lt;BO$4,0,10-(BO$3-BN41)/(BO$3-BO$4)*10)),1)</f>
        <v>5.9</v>
      </c>
      <c r="BP41" s="106" t="n">
        <f aca="false">ROUND((10-GEOMEAN(((10-BO41)/10*9+1),((10-BM41)/10*9+1)))/9*10,1)</f>
        <v>8</v>
      </c>
      <c r="BQ41" s="106" t="n">
        <f aca="false">ROUND(IF('Indicator Data'!S41=0,0,IF(LOG('Indicator Data'!S41)&gt;BQ$3,10,IF(LOG('Indicator Data'!S41)&lt;BQ$4,0,10-(BQ$3-LOG('Indicator Data'!S41))/(BQ$3-BQ$4)*10))),1)</f>
        <v>9.1</v>
      </c>
      <c r="BR41" s="107" t="n">
        <f aca="false">'Indicator Data'!T41</f>
        <v>0.520258903503418</v>
      </c>
      <c r="BS41" s="106" t="n">
        <f aca="false">ROUND(IF(BR41&gt;BS$3,10,IF(BR41&lt;BS$4,0,10-(BS$3-BR41)/(BS$3-BS$4)*10)),1)</f>
        <v>5.2</v>
      </c>
      <c r="BT41" s="106" t="n">
        <f aca="false">ROUND((10-GEOMEAN(((10-BS41)/10*9+1),((10-BQ41)/10*9+1)))/9*10,1)</f>
        <v>7.7</v>
      </c>
      <c r="BU41" s="102" t="n">
        <f aca="false">ROUND((10-GEOMEAN(((10-BT41)/10*9+1),((10-BP41)/10*9+1)))/9*10,1)</f>
        <v>7.9</v>
      </c>
      <c r="BV41" s="106" t="n">
        <f aca="false">ROUND(IF('Indicator Data'!U41=0,0,IF(LOG('Indicator Data'!U41)&gt;BV$3,10,IF(LOG('Indicator Data'!U41)&lt;BV$4,0,10-(BV$3-LOG('Indicator Data'!U41))/(BV$3-BV$4)*10))),1)</f>
        <v>9.2</v>
      </c>
      <c r="BW41" s="103" t="n">
        <f aca="false">'Indicator Data'!U41/'Indicator Data'!$CA41</f>
        <v>0.607951790388722</v>
      </c>
      <c r="BX41" s="106" t="n">
        <f aca="false">ROUND(IF(BW41&gt;BX$3,10,IF(BW41&lt;BX$4,0,10-(BX$3-BW41)/(BX$3-BX$4)*10)),1)</f>
        <v>6.8</v>
      </c>
      <c r="BY41" s="102" t="n">
        <f aca="false">ROUND((10-GEOMEAN(((10-BV41)/10*9+1),((10-BX41)/10*9+1)))/9*10,1)</f>
        <v>8.2</v>
      </c>
      <c r="BZ41" s="106" t="n">
        <f aca="false">ROUND(IF('Indicator Data'!V41=0,0,IF(LOG('Indicator Data'!V41)&gt;BZ$3,10,IF(LOG('Indicator Data'!V41)&lt;BZ$4,0,10-(BZ$3-LOG('Indicator Data'!V41))/(BZ$3-BZ$4)*10))),1)</f>
        <v>9.3</v>
      </c>
      <c r="CA41" s="103" t="n">
        <f aca="false">IF('Indicator Data'!V41/'Indicator Data'!$CA41&gt;1,1,'Indicator Data'!V41/'Indicator Data'!$CA41)</f>
        <v>0.626221462818809</v>
      </c>
      <c r="CB41" s="106" t="n">
        <f aca="false">ROUND(IF(CA41&gt;CB$3,10,IF(CA41&lt;CB$4,0,10-(CB$3-CA41)/(CB$3-CB$4)*10)),1)</f>
        <v>6.3</v>
      </c>
      <c r="CC41" s="102" t="n">
        <f aca="false">ROUND((10-GEOMEAN(((10-BZ41)/10*9+1),((10-CB41)/10*9+1)))/9*10,1)</f>
        <v>8.2</v>
      </c>
      <c r="CD41" s="106" t="n">
        <f aca="false">ROUND(IF('Indicator Data'!W41=0,0,IF(LOG('Indicator Data'!W41)&gt;CD$3,10,IF(LOG('Indicator Data'!W41)&lt;CD$4,0,10-(CD$3-LOG('Indicator Data'!W41))/(CD$3-CD$4)*10))),1)</f>
        <v>9.3</v>
      </c>
      <c r="CE41" s="103" t="n">
        <f aca="false">'Indicator Data'!W41/'Indicator Data'!$CA41</f>
        <v>0.709115347590574</v>
      </c>
      <c r="CF41" s="106" t="n">
        <f aca="false">ROUND(IF(CE41&gt;CF$3,10,IF(CE41&lt;CF$4,0,10-(CF$3-CE41)/(CF$3-CF$4)*10)),1)</f>
        <v>7.1</v>
      </c>
      <c r="CG41" s="102" t="n">
        <f aca="false">ROUND((10-GEOMEAN(((10-CD41)/10*9+1),((10-CF41)/10*9+1)))/9*10,1)</f>
        <v>8.4</v>
      </c>
      <c r="CH41" s="104" t="n">
        <f aca="false">ROUND((10-GEOMEAN(((10-CC41)/10*9+1),((10-BU41)/10*9+1),((10-BY41)/10*9+1),((10-CG41)/10*9+1)))/9*10,1)</f>
        <v>8.2</v>
      </c>
      <c r="CI41" s="106" t="n">
        <f aca="false">IF('Indicator Data'!BQ41="No data","x",ROUND(IF('Indicator Data'!BQ41&gt;CI$3,0,IF('Indicator Data'!BQ41&lt;CI$4,10,(CI$3-'Indicator Data'!BQ41)/(CI$3-CI$4)*10)),1))</f>
        <v>0.7</v>
      </c>
      <c r="CJ41" s="106" t="n">
        <f aca="false">IF('Indicator Data'!BR41="No data","x",ROUND(IF('Indicator Data'!BR41&gt;CJ$3,0,IF('Indicator Data'!BR41&lt;CJ$4,10,(CJ$3-'Indicator Data'!BR41)/(CJ$3-CJ$4)*10)),1))</f>
        <v>0.4</v>
      </c>
      <c r="CK41" s="106" t="n">
        <f aca="false">IF('Indicator Data'!AC41="No data","x",ROUND(IF('Indicator Data'!AC41&gt;CK$3,0,IF('Indicator Data'!AC41&lt;CK$4,10,(CK$3-'Indicator Data'!AC41)/(CK$3-CK$4)*10)),1))</f>
        <v>3.2</v>
      </c>
      <c r="CL41" s="102" t="n">
        <f aca="false">IF(AND(CJ41="x",CI41="x",CK41="x"),"x",ROUND(AVERAGE(CI41:CK41),1))</f>
        <v>1.4</v>
      </c>
      <c r="CM41" s="106" t="n">
        <f aca="false">IF('Indicator Data'!X41="No data","x",ROUND(IF(LOG('Indicator Data'!X41)&gt;CM$3,10,IF(LOG('Indicator Data'!X41)&lt;CM$4,0,10-(CM$3-LOG('Indicator Data'!X41))/(CM$3-CM$4)*10)),1))</f>
        <v>5.5</v>
      </c>
      <c r="CN41" s="106" t="n">
        <f aca="false">IF('Indicator Data'!Y41="No data","x",ROUND(IF('Indicator Data'!Y41&gt;CN$3,10,IF('Indicator Data'!Y41&lt;CN$4,0,10-(CN$3-'Indicator Data'!Y41)/(CN$3-CN$4)*10)),1))</f>
        <v>2.3</v>
      </c>
      <c r="CO41" s="106" t="n">
        <f aca="false">IF('Indicator Data'!Z41="No data","x",ROUND(IF('Indicator Data'!Z41&gt;CO$3,10,IF('Indicator Data'!Z41&lt;CO$4,0,10-(CO$3-'Indicator Data'!Z41)/(CO$3-CO$4)*10)),1))</f>
        <v>8.2</v>
      </c>
      <c r="CP41" s="106" t="n">
        <f aca="false">IF('Indicator Data'!AA41="No data","x",ROUND(IF('Indicator Data'!AA41&gt;CP$3,10,IF('Indicator Data'!AA41&lt;CP$4,0,10-(CP$3-'Indicator Data'!AA41)/(CP$3-CP$4)*10)),1))</f>
        <v>3.8</v>
      </c>
      <c r="CQ41" s="102" t="n">
        <f aca="false">ROUND(AVERAGE(CM41:CP41),1)</f>
        <v>5</v>
      </c>
      <c r="CR41" s="104" t="n">
        <f aca="false">ROUND(AVERAGE(CL41,CQ41,CQ41),1)</f>
        <v>3.8</v>
      </c>
      <c r="CS41" s="106" t="n">
        <f aca="false">IF('Indicator Data'!AF41="No data","x",ROUND(IF('Indicator Data'!AF41&gt;CS$3,10,IF('Indicator Data'!AF41&lt;CS$4,0,10-(CS$3-'Indicator Data'!AF41)/(CS$3-CS$4)*10)),1))</f>
        <v>3.1</v>
      </c>
      <c r="CT41" s="106" t="n">
        <f aca="false">IF('Indicator Data'!AG41="No data","x",ROUND(IF('Indicator Data'!AG41&gt;CT$3,10,IF('Indicator Data'!AG41&lt;CT$4,0,10-(CT$3-'Indicator Data'!AG41)/(CT$3-CT$4)*10)),1))</f>
        <v>1.5</v>
      </c>
      <c r="CU41" s="102" t="n">
        <f aca="false">ROUND(AVERAGE(CM41,CN41,CO41,CP41,CS41,CT41),1)</f>
        <v>4.1</v>
      </c>
      <c r="CV41" s="106" t="n">
        <f aca="false">IF('Indicator Data'!AB41="No data","x",ROUND(IF('Indicator Data'!AB41&gt;CV$3,10,IF('Indicator Data'!AB41&lt;CV$4,0,10-(CV$3-'Indicator Data'!AB41)/(CV$3-CV$4)*10)),1))</f>
        <v>0.9</v>
      </c>
      <c r="CW41" s="102" t="n">
        <f aca="false">IF(AND(CJ41="x",CI41="x",CK41="x"),"x",ROUND(AVERAGE(CI41:CK41,CV41),1))</f>
        <v>1.3</v>
      </c>
      <c r="CX41" s="103" t="n">
        <f aca="false">IF('Indicator Data'!AD41="No data","x",'Indicator Data'!AD41/'Indicator Data'!$BZ41)</f>
        <v>0.000545261562495633</v>
      </c>
      <c r="CY41" s="106" t="n">
        <f aca="false">IF(CX41="x","x",ROUND(IF(CX41&gt;CY$3,0,IF(CX41&lt;CY$4,10,(CY$3-CX41)/(CY$3-CY$4)*10)),1))</f>
        <v>4.5</v>
      </c>
      <c r="CZ41" s="106" t="n">
        <f aca="false">IF('Indicator Data'!AE41="No data","x",ROUND(IF('Indicator Data'!AE41&gt;CZ$3,0,IF('Indicator Data'!AE41&lt;CZ$4,10,(CZ$3-'Indicator Data'!AE41)/(CZ$3-CZ$4)*10)),1))</f>
        <v>2</v>
      </c>
      <c r="DA41" s="102" t="n">
        <f aca="false">IF(AND(CY41="x",CZ41="x"),"x",ROUND(AVERAGE(CY41:CZ41),1))</f>
        <v>3.3</v>
      </c>
      <c r="DB41" s="104" t="n">
        <f aca="false">ROUND(AVERAGE(CW41,DA41,CU41),1)</f>
        <v>2.9</v>
      </c>
      <c r="DC41" s="105" t="n">
        <f aca="false">IF(BL41="x",ROUND((10-GEOMEAN(((10-DB41)/10*9+1),((10-CH41)/10*9+1),((10-CR41)/10*9+1)))/9*10,1),ROUND((10-GEOMEAN(((10-BL41)/10*9+1),((10-DB41)/10*9+1),((10-CH41)/10*9+1),((10-CR41)/10*9+1)))/9*10,1))</f>
        <v>5.5</v>
      </c>
      <c r="DD41" s="108" t="n">
        <f aca="false">IF(ROUND(IF(AP41="x",(10-GEOMEAN(((10-AO41)/10*9+1),((10-DC41)/10*9+1),((10-AU41)/10*9+1),((10-AQ41)/10*9+1),((10-AR41)/10*9+1)))/9*10,(10-GEOMEAN(((10-AO41)/10*9+1),((10-DC41)/10*9+1),((10-AP41)/10*9+1),((10-AQ41)/10*9+1),((10-AR41)/10*9+1),((10-AU41)/10*9+1)))/9*10),1)=0,0.1,ROUND(IF(AP41="x",(10-GEOMEAN(((10-AO41)/10*9+1),((10-DC41)/10*9+1),((10-AU41)/10*9+1),((10-AQ41)/10*9+1),((10-AR41)/10*9+1)))/9*10,(10-GEOMEAN(((10-AO41)/10*9+1),((10-DC41)/10*9+1),((10-AP41)/10*9+1),((10-AQ41)/10*9+1),((10-AR41)/10*9+1),((10-AU41)/10*9+1)))/9*10),1))</f>
        <v>6.7</v>
      </c>
      <c r="DE41" s="105" t="n">
        <f aca="false">ROUND(IF('Indicator Data'!AH41=0,0,IF('Indicator Data'!AH41&gt;DE$3,10,IF('Indicator Data'!AH41&lt;DE$4,0,10-(DE$3-'Indicator Data'!AH41)/(DE$3-DE$4)*10))),1)</f>
        <v>9.4</v>
      </c>
      <c r="DF41" s="102" t="n">
        <f aca="false">'Indicator Data'!AI41</f>
        <v>0</v>
      </c>
      <c r="DG41" s="102" t="n">
        <f aca="false">'Indicator Data'!AJ41</f>
        <v>4</v>
      </c>
      <c r="DH41" s="105" t="n">
        <f aca="false">ROUND(IF(DF41=5,10,IF(DG41=5,9,IF(DF41=4,8,IF(DG41=4,7,0)))),1)</f>
        <v>7</v>
      </c>
      <c r="DI41" s="108" t="n">
        <f aca="false">ROUND(IF(DH41&gt;5,DH41,DE41/10*7),1)</f>
        <v>7</v>
      </c>
      <c r="DJ41" s="76"/>
      <c r="DK41" s="109"/>
    </row>
    <row r="42" customFormat="false" ht="14.5" hidden="false" customHeight="false" outlineLevel="0" collapsed="false">
      <c r="A42" s="98" t="str">
        <f aca="false">'Indicator Data'!A42</f>
        <v>Comoros</v>
      </c>
      <c r="B42" s="99" t="str">
        <f aca="false">'Indicator Data'!B42</f>
        <v>COM</v>
      </c>
      <c r="C42" s="100" t="n">
        <f aca="false">ROUND(IF('Indicator Data'!C42=0,0.1,IF(LOG('Indicator Data'!C42)&gt;C$3,10,IF(LOG('Indicator Data'!C42)&lt;C$4,0,10-(C$3-LOG('Indicator Data'!C42))/(C$3-C$4)*10))),1)</f>
        <v>0.1</v>
      </c>
      <c r="D42" s="101" t="n">
        <f aca="false">ROUND(IF('Indicator Data'!D42=0,0.1,IF(LOG('Indicator Data'!D42)&gt;D$3,10,IF(LOG('Indicator Data'!D42)&lt;D$4,0,10-(D$3-LOG('Indicator Data'!D42))/(D$3-D$4)*10))),1)</f>
        <v>0.1</v>
      </c>
      <c r="E42" s="102" t="n">
        <f aca="false">ROUND((10-GEOMEAN(((10-C42)/10*9+1),((10-D42)/10*9+1)))/9*10,1)</f>
        <v>0.1</v>
      </c>
      <c r="F42" s="102" t="n">
        <f aca="false">IF('Indicator Data'!E42="No data",0.1,(ROUND(IF('Indicator Data'!E42=0,0,IF(LOG('Indicator Data'!E42)&gt;F$3,10,IF(LOG('Indicator Data'!E42)&lt;F$4,0,10-(F$3-LOG('Indicator Data'!E42))/(F$3-F$4)*10))),1)))</f>
        <v>0.1</v>
      </c>
      <c r="G42" s="102" t="n">
        <f aca="false">ROUND(IF('Indicator Data'!F42=0,0,IF(LOG('Indicator Data'!F42)&gt;G$3,10,IF(LOG('Indicator Data'!F42)&lt;G$4,0,10-(G$3-LOG('Indicator Data'!F42))/(G$3-G$4)*10))),1)</f>
        <v>4</v>
      </c>
      <c r="H42" s="101" t="n">
        <f aca="false">ROUND(IF('Indicator Data'!G42=0,0,IF(LOG('Indicator Data'!G42)&gt;H$3,10,IF(LOG('Indicator Data'!G42)&lt;H$4,0,10-(H$3-LOG('Indicator Data'!G42))/(H$3-H$4)*10))),1)</f>
        <v>4.7</v>
      </c>
      <c r="I42" s="101" t="n">
        <f aca="false">ROUND(IF('Indicator Data'!H42=0,0,IF(LOG('Indicator Data'!H42)&gt;I$3,10,IF(LOG('Indicator Data'!H42)&lt;I$4,0,10-(I$3-LOG('Indicator Data'!H42))/(I$3-I$4)*10))),1)</f>
        <v>7.1</v>
      </c>
      <c r="J42" s="101" t="n">
        <f aca="false">ROUND((10-GEOMEAN(((10-H42)/10*9+1),((10-I42)/10*9+1)))/9*10,1)</f>
        <v>6</v>
      </c>
      <c r="K42" s="101" t="n">
        <f aca="false">ROUND(IF('Indicator Data'!I42=0,0,IF(LOG('Indicator Data'!I42)&gt;K$3,10,IF(LOG('Indicator Data'!I42)&lt;K$4,0,10-(K$3-LOG('Indicator Data'!I42))/(K$3-K$4)*10))),1)</f>
        <v>0</v>
      </c>
      <c r="L42" s="102" t="n">
        <f aca="false">ROUND((10-GEOMEAN(((10-J42)/10*9+1),((10-K42)/10*9+1)))/9*10,1)</f>
        <v>3.6</v>
      </c>
      <c r="M42" s="102" t="n">
        <f aca="false">ROUND(IF('Indicator Data'!J42=0,0,IF(LOG('Indicator Data'!J42)&gt;M$3,10,IF(LOG('Indicator Data'!J42)&lt;M$4,0,10-(M$3-LOG('Indicator Data'!J42))/(M$3-M$4)*10))),1)</f>
        <v>0</v>
      </c>
      <c r="N42" s="103" t="n">
        <f aca="false">'Indicator Data'!C42/'Indicator Data'!$CA42</f>
        <v>0</v>
      </c>
      <c r="O42" s="103" t="n">
        <f aca="false">'Indicator Data'!D42/'Indicator Data'!$CA42</f>
        <v>0</v>
      </c>
      <c r="P42" s="103" t="str">
        <f aca="false">IF(F42=0.1,"x",'Indicator Data'!E42/'Indicator Data'!$CA42)</f>
        <v>x</v>
      </c>
      <c r="Q42" s="103" t="n">
        <f aca="false">'Indicator Data'!F42/'Indicator Data'!$CA42</f>
        <v>3.3938977293552E-006</v>
      </c>
      <c r="R42" s="103" t="n">
        <f aca="false">'Indicator Data'!G42/'Indicator Data'!$CA42</f>
        <v>0.00937786921913405</v>
      </c>
      <c r="S42" s="103" t="n">
        <f aca="false">'Indicator Data'!H42/'Indicator Data'!$CA42</f>
        <v>0.00113434493624116</v>
      </c>
      <c r="T42" s="103" t="n">
        <f aca="false">'Indicator Data'!I42/'Indicator Data'!$CA42</f>
        <v>0</v>
      </c>
      <c r="U42" s="103" t="n">
        <f aca="false">'Indicator Data'!J42/'Indicator Data'!$CA42</f>
        <v>0</v>
      </c>
      <c r="V42" s="101" t="n">
        <f aca="false">ROUND(IF(N42&gt;V$3,10,IF(N42&lt;V$4,0,10-(V$3-N42)/(V$3-V$4)*10)),1)</f>
        <v>0</v>
      </c>
      <c r="W42" s="101" t="n">
        <f aca="false">ROUND(IF(O42&gt;W$3,10,IF(O42&lt;W$4,0,10-(W$3-O42)/(W$3-W$4)*10)),1)</f>
        <v>0</v>
      </c>
      <c r="X42" s="102" t="n">
        <f aca="false">ROUND(((10-GEOMEAN(((10-V42)/10*9+1),((10-W42)/10*9+1)))/9*10),1)</f>
        <v>0</v>
      </c>
      <c r="Y42" s="102" t="n">
        <f aca="false">IF(P42="x",0.1,ROUND(IF(P42&gt;Y$3,10,IF(P42&lt;Y$4,0,10-(Y$3-P42)/(Y$3-Y$4)*10)),1))</f>
        <v>0.1</v>
      </c>
      <c r="Z42" s="102" t="n">
        <f aca="false">ROUND(IF(Q42=0,0,IF(LOG(Q42)&gt;Z$3,10,IF(LOG(Q42)&lt;=Z$4,0,10-(Z$3-LOG(Q42))/(Z$3-Z$4)*10))),1)</f>
        <v>6.7</v>
      </c>
      <c r="AA42" s="101" t="n">
        <f aca="false">ROUND(IF(R42&gt;AA$3,10,IF(R42&lt;AA$4,0,10-(AA$3-R42)/(AA$3-AA$4)*10)),1)</f>
        <v>5.2</v>
      </c>
      <c r="AB42" s="101" t="n">
        <f aca="false">ROUND(IF(S42&gt;AB$3,10,IF(S42&lt;AB$4,0,10-(AB$3-S42)/(AB$3-AB$4)*10)),1)</f>
        <v>2.3</v>
      </c>
      <c r="AC42" s="101" t="n">
        <f aca="false">ROUND(((10-GEOMEAN(((10-AA42)/10*9+1),((10-AB42)/10*9+1)))/9*10),1)</f>
        <v>3.9</v>
      </c>
      <c r="AD42" s="101" t="n">
        <f aca="false">ROUND(IF(T42=0,0,IF(T42&gt;AD$3,10,IF(T42&lt;=AD$4,0,10-(AD$3-T42)/(AD$3-AD$4)*10))),1)</f>
        <v>0</v>
      </c>
      <c r="AE42" s="102" t="n">
        <f aca="false">ROUND((10-GEOMEAN(((10-AC42)/10*9+1),((10-AD42)/10*9+1)))/9*10,1)</f>
        <v>2.2</v>
      </c>
      <c r="AF42" s="102" t="n">
        <f aca="false">ROUND(IF(U42&gt;AF$3,10,IF(U42&lt;AF$4,0,10-(AF$3-U42)/(AF$3-AF$4)*10)),1)</f>
        <v>0</v>
      </c>
      <c r="AG42" s="101" t="n">
        <f aca="false">ROUND(IF('Indicator Data'!K42=0,0,IF('Indicator Data'!K42&gt;AG$3,10,IF('Indicator Data'!K42&lt;AG$4,0,10-(AG$3-'Indicator Data'!K42)/(AG$3-AG$4)*10))),1)</f>
        <v>0</v>
      </c>
      <c r="AH42" s="104" t="n">
        <f aca="false">ROUND(AVERAGE(C42,V42),1)</f>
        <v>0.1</v>
      </c>
      <c r="AI42" s="104" t="n">
        <f aca="false">ROUND(AVERAGE(D42,W42),1)</f>
        <v>0.1</v>
      </c>
      <c r="AJ42" s="102" t="n">
        <f aca="false">ROUND(AVERAGE(AA42,H42),1)</f>
        <v>5</v>
      </c>
      <c r="AK42" s="102" t="n">
        <f aca="false">ROUND(AVERAGE(AB42,I42),1)</f>
        <v>4.7</v>
      </c>
      <c r="AL42" s="104" t="n">
        <f aca="false">ROUND((10-GEOMEAN(((10-AJ42)/10*9+1),((10-AK42)/10*9+1)))/9*10,1)</f>
        <v>4.9</v>
      </c>
      <c r="AM42" s="104" t="n">
        <f aca="false">ROUND(AVERAGE(AD42,K42),1)</f>
        <v>0</v>
      </c>
      <c r="AN42" s="102" t="n">
        <f aca="false">ROUND((10-GEOMEAN(((10-M42)/10*9+1),((10-AF42)/10*9+1)))/9*10,1)</f>
        <v>0</v>
      </c>
      <c r="AO42" s="105" t="n">
        <f aca="false">ROUND((10-GEOMEAN(((10-E42)/10*9+1),((10-X42)/10*9+1)))/9*10,1)</f>
        <v>0.1</v>
      </c>
      <c r="AP42" s="105" t="n">
        <f aca="false">IF(AND(Y42="x",F42="x"),"x",ROUND((10-GEOMEAN(((10-F42)/10*9+1),((10-Y42)/10*9+1)))/9*10,1))</f>
        <v>0.1</v>
      </c>
      <c r="AQ42" s="105" t="n">
        <f aca="false">ROUND((10-GEOMEAN(((10-G42)/10*9+1),((10-Z42)/10*9+1)))/9*10,1)</f>
        <v>5.5</v>
      </c>
      <c r="AR42" s="105" t="n">
        <f aca="false">ROUND((10-GEOMEAN(((10-L42)/10*9+1),((10-AE42)/10*9+1)))/9*10,1)</f>
        <v>2.9</v>
      </c>
      <c r="AS42" s="104" t="n">
        <f aca="false">ROUND(AVERAGE(AG42,AN42),1)</f>
        <v>0</v>
      </c>
      <c r="AT42" s="104" t="n">
        <f aca="false">IF('Indicator Data'!L42="No data","x",IF('Indicator Data'!CB42&lt;1000,"x",ROUND((IF('Indicator Data'!L42&gt;AT$3,10,IF('Indicator Data'!L42&lt;AT$4,0,10-(AT$3-'Indicator Data'!L42)/(AT$3-AT$4)*10))),1)))</f>
        <v>0</v>
      </c>
      <c r="AU42" s="105" t="n">
        <f aca="false">ROUND(AVERAGE(AS42,AT42),1)</f>
        <v>0</v>
      </c>
      <c r="AV42" s="106" t="n">
        <f aca="false">IF('Indicator Data'!M42="No data","x",ROUND(IF('Indicator Data'!M42=0,0,IF(LOG('Indicator Data'!M42)&gt;AV$3,10,IF(LOG('Indicator Data'!M42)&lt;AV$4,0,10-(AV$3-LOG('Indicator Data'!M42))/(AV$3-AV$4)*10))),1))</f>
        <v>5.6</v>
      </c>
      <c r="AW42" s="103" t="n">
        <f aca="false">IF(AV42="x","x",'Indicator Data'!M42/'Indicator Data'!$CA42)</f>
        <v>0.108811916673854</v>
      </c>
      <c r="AX42" s="106" t="n">
        <f aca="false">IF(AV42="x","x",ROUND(IF(AW42&gt;AX$3,10,IF(AW42&lt;AX$4,0,10-(AX$3-AW42)/(AX$3-AX$4)*10)),1))</f>
        <v>1.2</v>
      </c>
      <c r="AY42" s="102" t="n">
        <f aca="false">IF(AND(AV42="x",AX42="x"),"x",ROUND((10-GEOMEAN(((10-AV42)/10*9+1),((10-AX42)/10*9+1)))/9*10,1))</f>
        <v>3.7</v>
      </c>
      <c r="AZ42" s="106" t="n">
        <f aca="false">IF('Indicator Data'!N42="No data","x",ROUND(IF('Indicator Data'!N42=0,0,IF(LOG('Indicator Data'!N42)&gt;AZ$3,10,IF(LOG('Indicator Data'!N42)&lt;AZ$4,0,10-(AZ$3-LOG('Indicator Data'!N42))/(AZ$3-AZ$4)*10))),1))</f>
        <v>0</v>
      </c>
      <c r="BA42" s="103" t="n">
        <f aca="false">IF(AZ42="x","x",'Indicator Data'!N42/'Indicator Data'!$CA42)</f>
        <v>0</v>
      </c>
      <c r="BB42" s="106" t="n">
        <f aca="false">IF(AZ42="x","x",ROUND(IF(BA42&gt;BB$3,10,IF(BA42&lt;BB$4,0,10-(BB$3-BA42)/(BB$3-BB$4)*10)),1))</f>
        <v>0</v>
      </c>
      <c r="BC42" s="102" t="n">
        <f aca="false">IF(AND(AZ42="x",BB42="x"),"x",ROUND((10-GEOMEAN(((10-AZ42)/10*9+1),((10-BB42)/10*9+1)))/9*10,1))</f>
        <v>0</v>
      </c>
      <c r="BD42" s="106" t="n">
        <f aca="false">IF('Indicator Data'!O42="No data","x",ROUND(IF('Indicator Data'!O42=0,0,IF(LOG('Indicator Data'!O42)&gt;BD$3,10,IF(LOG('Indicator Data'!O42)&lt;BD$4,0,10-(BD$3-LOG('Indicator Data'!O42))/(BD$3-BD$4)*10))),1))</f>
        <v>0</v>
      </c>
      <c r="BE42" s="103" t="n">
        <f aca="false">IF(BD42="x","x",'Indicator Data'!O42/'Indicator Data'!$CA42)</f>
        <v>0</v>
      </c>
      <c r="BF42" s="106" t="n">
        <f aca="false">IF(BD42="x","x",ROUND(IF(BE42&gt;BF$3,10,IF(BE42&lt;BF$4,0,10-(BF$3-BE42)/(BF$3-BF$4)*10)),1))</f>
        <v>0</v>
      </c>
      <c r="BG42" s="102" t="n">
        <f aca="false">IF(AND(BD42="x",BF42="x"),"x",ROUND((10-GEOMEAN(((10-BD42)/10*9+1),((10-BF42)/10*9+1)))/9*10,1))</f>
        <v>0</v>
      </c>
      <c r="BH42" s="106" t="n">
        <f aca="false">IF('Indicator Data'!P42="No data","x",ROUND(IF('Indicator Data'!P42=0,0,IF(LOG('Indicator Data'!P42)&gt;BH$3,10,IF(LOG('Indicator Data'!P42)&lt;BH$4,0,10-(BH$3-LOG('Indicator Data'!P42))/(BH$3-BH$4)*10))),1))</f>
        <v>0.4</v>
      </c>
      <c r="BI42" s="103" t="n">
        <f aca="false">IF(BH42="x","x",'Indicator Data'!P42/'Indicator Data'!$CA42)</f>
        <v>2.17477934039322E-005</v>
      </c>
      <c r="BJ42" s="106" t="n">
        <f aca="false">IF(BH42="x","x",ROUND(IF(BI42&gt;BJ$3,10,IF(BI42&lt;BJ$4,0,10-(BJ$3-BI42)/(BJ$3-BJ$4)*10)),1))</f>
        <v>0</v>
      </c>
      <c r="BK42" s="102" t="n">
        <f aca="false">IF(AND(BH42="x",BJ42="x"),"x",ROUND((10-GEOMEAN(((10-BH42)/10*9+1),((10-BJ42)/10*9+1)))/9*10,1))</f>
        <v>0.2</v>
      </c>
      <c r="BL42" s="104" t="n">
        <f aca="false">IF(AND(BC42="x",BG42="x",BK42="x",AY42="x"),"x",IF(AND(BC42="x",BG42="x",BK42="x"),AY42,ROUND((10-GEOMEAN(((10-AY42)/10*9+1),((10-BC42)/10*9+1),((10-BG42)/10*9+1),((10-BK42)/10*9+1)))/9*10,1)))</f>
        <v>1.1</v>
      </c>
      <c r="BM42" s="106" t="n">
        <f aca="false">ROUND(IF('Indicator Data'!Q42=0,0,IF(LOG('Indicator Data'!Q42)&gt;BM$3,10,IF(LOG('Indicator Data'!Q42)&lt;BM$4,0,10-(BM$3-LOG('Indicator Data'!Q42))/(BM$3-BM$4)*10))),1)</f>
        <v>0</v>
      </c>
      <c r="BN42" s="107" t="n">
        <f aca="false">'Indicator Data'!R42</f>
        <v>0</v>
      </c>
      <c r="BO42" s="106" t="n">
        <f aca="false">ROUND(IF(BN42&gt;BO$3,10,IF(BN42&lt;BO$4,0,10-(BO$3-BN42)/(BO$3-BO$4)*10)),1)</f>
        <v>0</v>
      </c>
      <c r="BP42" s="106" t="n">
        <f aca="false">ROUND((10-GEOMEAN(((10-BO42)/10*9+1),((10-BM42)/10*9+1)))/9*10,1)</f>
        <v>0</v>
      </c>
      <c r="BQ42" s="106" t="n">
        <f aca="false">ROUND(IF('Indicator Data'!S42=0,0,IF(LOG('Indicator Data'!S42)&gt;BQ$3,10,IF(LOG('Indicator Data'!S42)&lt;BQ$4,0,10-(BQ$3-LOG('Indicator Data'!S42))/(BQ$3-BQ$4)*10))),1)</f>
        <v>6.9</v>
      </c>
      <c r="BR42" s="107" t="n">
        <f aca="false">'Indicator Data'!T42</f>
        <v>0.989897608757019</v>
      </c>
      <c r="BS42" s="106" t="n">
        <f aca="false">ROUND(IF(BR42&gt;BS$3,10,IF(BR42&lt;BS$4,0,10-(BS$3-BR42)/(BS$3-BS$4)*10)),1)</f>
        <v>9.9</v>
      </c>
      <c r="BT42" s="106" t="n">
        <f aca="false">ROUND((10-GEOMEAN(((10-BS42)/10*9+1),((10-BQ42)/10*9+1)))/9*10,1)</f>
        <v>8.9</v>
      </c>
      <c r="BU42" s="102" t="n">
        <f aca="false">ROUND((10-GEOMEAN(((10-BT42)/10*9+1),((10-BP42)/10*9+1)))/9*10,1)</f>
        <v>6.2</v>
      </c>
      <c r="BV42" s="106" t="n">
        <f aca="false">ROUND(IF('Indicator Data'!U42=0,0,IF(LOG('Indicator Data'!U42)&gt;BV$3,10,IF(LOG('Indicator Data'!U42)&lt;BV$4,0,10-(BV$3-LOG('Indicator Data'!U42))/(BV$3-BV$4)*10))),1)</f>
        <v>6.7</v>
      </c>
      <c r="BW42" s="103" t="n">
        <f aca="false">'Indicator Data'!U42/'Indicator Data'!$CA42</f>
        <v>0.66654448973587</v>
      </c>
      <c r="BX42" s="106" t="n">
        <f aca="false">ROUND(IF(BW42&gt;BX$3,10,IF(BW42&lt;BX$4,0,10-(BX$3-BW42)/(BX$3-BX$4)*10)),1)</f>
        <v>7.4</v>
      </c>
      <c r="BY42" s="102" t="n">
        <f aca="false">ROUND((10-GEOMEAN(((10-BV42)/10*9+1),((10-BX42)/10*9+1)))/9*10,1)</f>
        <v>7.1</v>
      </c>
      <c r="BZ42" s="106" t="n">
        <f aca="false">ROUND(IF('Indicator Data'!V42=0,0,IF(LOG('Indicator Data'!V42)&gt;BZ$3,10,IF(LOG('Indicator Data'!V42)&lt;BZ$4,0,10-(BZ$3-LOG('Indicator Data'!V42))/(BZ$3-BZ$4)*10))),1)</f>
        <v>6.8</v>
      </c>
      <c r="CA42" s="103" t="n">
        <f aca="false">IF('Indicator Data'!V42/'Indicator Data'!$CA42&gt;1,1,'Indicator Data'!V42/'Indicator Data'!$CA42)</f>
        <v>0.684030402397543</v>
      </c>
      <c r="CB42" s="106" t="n">
        <f aca="false">ROUND(IF(CA42&gt;CB$3,10,IF(CA42&lt;CB$4,0,10-(CB$3-CA42)/(CB$3-CB$4)*10)),1)</f>
        <v>6.8</v>
      </c>
      <c r="CC42" s="102" t="n">
        <f aca="false">ROUND((10-GEOMEAN(((10-BZ42)/10*9+1),((10-CB42)/10*9+1)))/9*10,1)</f>
        <v>6.8</v>
      </c>
      <c r="CD42" s="106" t="n">
        <f aca="false">ROUND(IF('Indicator Data'!W42=0,0,IF(LOG('Indicator Data'!W42)&gt;CD$3,10,IF(LOG('Indicator Data'!W42)&lt;CD$4,0,10-(CD$3-LOG('Indicator Data'!W42))/(CD$3-CD$4)*10))),1)</f>
        <v>6.9</v>
      </c>
      <c r="CE42" s="103" t="n">
        <f aca="false">'Indicator Data'!W42/'Indicator Data'!$CA42</f>
        <v>0.817249839563511</v>
      </c>
      <c r="CF42" s="106" t="n">
        <f aca="false">ROUND(IF(CE42&gt;CF$3,10,IF(CE42&lt;CF$4,0,10-(CF$3-CE42)/(CF$3-CF$4)*10)),1)</f>
        <v>8.2</v>
      </c>
      <c r="CG42" s="102" t="n">
        <f aca="false">ROUND((10-GEOMEAN(((10-CD42)/10*9+1),((10-CF42)/10*9+1)))/9*10,1)</f>
        <v>7.6</v>
      </c>
      <c r="CH42" s="104" t="n">
        <f aca="false">ROUND((10-GEOMEAN(((10-CC42)/10*9+1),((10-BU42)/10*9+1),((10-BY42)/10*9+1),((10-CG42)/10*9+1)))/9*10,1)</f>
        <v>7</v>
      </c>
      <c r="CI42" s="106" t="n">
        <f aca="false">IF('Indicator Data'!BQ42="No data","x",ROUND(IF('Indicator Data'!BQ42&gt;CI$3,0,IF('Indicator Data'!BQ42&lt;CI$4,10,(CI$3-'Indicator Data'!BQ42)/(CI$3-CI$4)*10)),1))</f>
        <v>7.1</v>
      </c>
      <c r="CJ42" s="106" t="n">
        <f aca="false">IF('Indicator Data'!BR42="No data","x",ROUND(IF('Indicator Data'!BR42&gt;CJ$3,0,IF('Indicator Data'!BR42&lt;CJ$4,10,(CJ$3-'Indicator Data'!BR42)/(CJ$3-CJ$4)*10)),1))</f>
        <v>3.3</v>
      </c>
      <c r="CK42" s="106" t="n">
        <f aca="false">IF('Indicator Data'!AC42="No data","x",ROUND(IF('Indicator Data'!AC42&gt;CK$3,0,IF('Indicator Data'!AC42&lt;CK$4,10,(CK$3-'Indicator Data'!AC42)/(CK$3-CK$4)*10)),1))</f>
        <v>8.4</v>
      </c>
      <c r="CL42" s="102" t="n">
        <f aca="false">IF(AND(CJ42="x",CI42="x",CK42="x"),"x",ROUND(AVERAGE(CI42:CK42),1))</f>
        <v>6.3</v>
      </c>
      <c r="CM42" s="106" t="n">
        <f aca="false">IF('Indicator Data'!X42="No data","x",ROUND(IF(LOG('Indicator Data'!X42)&gt;CM$3,10,IF(LOG('Indicator Data'!X42)&lt;CM$4,0,10-(CM$3-LOG('Indicator Data'!X42))/(CM$3-CM$4)*10)),1))</f>
        <v>8.9</v>
      </c>
      <c r="CN42" s="106" t="n">
        <f aca="false">IF('Indicator Data'!Y42="No data","x",ROUND(IF('Indicator Data'!Y42&gt;CN$3,10,IF('Indicator Data'!Y42&lt;CN$4,0,10-(CN$3-'Indicator Data'!Y42)/(CN$3-CN$4)*10)),1))</f>
        <v>5.9</v>
      </c>
      <c r="CO42" s="106" t="n">
        <f aca="false">IF('Indicator Data'!Z42="No data","x",ROUND(IF('Indicator Data'!Z42&gt;CO$3,10,IF('Indicator Data'!Z42&lt;CO$4,0,10-(CO$3-'Indicator Data'!Z42)/(CO$3-CO$4)*10)),1))</f>
        <v>3</v>
      </c>
      <c r="CP42" s="106" t="n">
        <f aca="false">IF('Indicator Data'!AA42="No data","x",ROUND(IF('Indicator Data'!AA42&gt;CP$3,10,IF('Indicator Data'!AA42&lt;CP$4,0,10-(CP$3-'Indicator Data'!AA42)/(CP$3-CP$4)*10)),1))</f>
        <v>8.4</v>
      </c>
      <c r="CQ42" s="102" t="n">
        <f aca="false">ROUND(AVERAGE(CM42:CP42),1)</f>
        <v>6.6</v>
      </c>
      <c r="CR42" s="104" t="n">
        <f aca="false">ROUND(AVERAGE(CL42,CQ42,CQ42),1)</f>
        <v>6.5</v>
      </c>
      <c r="CS42" s="106" t="n">
        <f aca="false">IF('Indicator Data'!AF42="No data","x",ROUND(IF('Indicator Data'!AF42&gt;CS$3,10,IF('Indicator Data'!AF42&lt;CS$4,0,10-(CS$3-'Indicator Data'!AF42)/(CS$3-CS$4)*10)),1))</f>
        <v>7.6</v>
      </c>
      <c r="CT42" s="106" t="n">
        <f aca="false">IF('Indicator Data'!AG42="No data","x",ROUND(IF('Indicator Data'!AG42&gt;CT$3,10,IF('Indicator Data'!AG42&lt;CT$4,0,10-(CT$3-'Indicator Data'!AG42)/(CT$3-CT$4)*10)),1))</f>
        <v>6.1</v>
      </c>
      <c r="CU42" s="102" t="n">
        <f aca="false">ROUND(AVERAGE(CM42,CN42,CO42,CP42,CS42,CT42),1)</f>
        <v>6.7</v>
      </c>
      <c r="CV42" s="106" t="n">
        <f aca="false">IF('Indicator Data'!AB42="No data","x",ROUND(IF('Indicator Data'!AB42&gt;CV$3,10,IF('Indicator Data'!AB42&lt;CV$4,0,10-(CV$3-'Indicator Data'!AB42)/(CV$3-CV$4)*10)),1))</f>
        <v>0.2</v>
      </c>
      <c r="CW42" s="102" t="n">
        <f aca="false">IF(AND(CJ42="x",CI42="x",CK42="x"),"x",ROUND(AVERAGE(CI42:CK42,CV42),1))</f>
        <v>4.8</v>
      </c>
      <c r="CX42" s="103" t="n">
        <f aca="false">IF('Indicator Data'!AD42="No data","x",'Indicator Data'!AD42/'Indicator Data'!$BZ42)</f>
        <v>2.67761893952902E-005</v>
      </c>
      <c r="CY42" s="106" t="n">
        <f aca="false">IF(CX42="x","x",ROUND(IF(CX42&gt;CY$3,0,IF(CX42&lt;CY$4,10,(CY$3-CX42)/(CY$3-CY$4)*10)),1))</f>
        <v>9.7</v>
      </c>
      <c r="CZ42" s="106" t="n">
        <f aca="false">IF('Indicator Data'!AE42="No data","x",ROUND(IF('Indicator Data'!AE42&gt;CZ$3,0,IF('Indicator Data'!AE42&lt;CZ$4,10,(CZ$3-'Indicator Data'!AE42)/(CZ$3-CZ$4)*10)),1))</f>
        <v>6</v>
      </c>
      <c r="DA42" s="102" t="n">
        <f aca="false">IF(AND(CY42="x",CZ42="x"),"x",ROUND(AVERAGE(CY42:CZ42),1))</f>
        <v>7.9</v>
      </c>
      <c r="DB42" s="104" t="n">
        <f aca="false">ROUND(AVERAGE(CW42,DA42,CU42),1)</f>
        <v>6.5</v>
      </c>
      <c r="DC42" s="105" t="n">
        <f aca="false">IF(BL42="x",ROUND((10-GEOMEAN(((10-DB42)/10*9+1),((10-CH42)/10*9+1),((10-CR42)/10*9+1)))/9*10,1),ROUND((10-GEOMEAN(((10-BL42)/10*9+1),((10-DB42)/10*9+1),((10-CH42)/10*9+1),((10-CR42)/10*9+1)))/9*10,1))</f>
        <v>5.7</v>
      </c>
      <c r="DD42" s="108" t="n">
        <f aca="false">IF(ROUND(IF(AP42="x",(10-GEOMEAN(((10-AO42)/10*9+1),((10-DC42)/10*9+1),((10-AU42)/10*9+1),((10-AQ42)/10*9+1),((10-AR42)/10*9+1)))/9*10,(10-GEOMEAN(((10-AO42)/10*9+1),((10-DC42)/10*9+1),((10-AP42)/10*9+1),((10-AQ42)/10*9+1),((10-AR42)/10*9+1),((10-AU42)/10*9+1)))/9*10),1)=0,0.1,ROUND(IF(AP42="x",(10-GEOMEAN(((10-AO42)/10*9+1),((10-DC42)/10*9+1),((10-AU42)/10*9+1),((10-AQ42)/10*9+1),((10-AR42)/10*9+1)))/9*10,(10-GEOMEAN(((10-AO42)/10*9+1),((10-DC42)/10*9+1),((10-AP42)/10*9+1),((10-AQ42)/10*9+1),((10-AR42)/10*9+1),((10-AU42)/10*9+1)))/9*10),1))</f>
        <v>2.8</v>
      </c>
      <c r="DE42" s="105" t="n">
        <f aca="false">ROUND(IF('Indicator Data'!AH42=0,0,IF('Indicator Data'!AH42&gt;DE$3,10,IF('Indicator Data'!AH42&lt;DE$4,0,10-(DE$3-'Indicator Data'!AH42)/(DE$3-DE$4)*10))),1)</f>
        <v>0.1</v>
      </c>
      <c r="DF42" s="102" t="n">
        <f aca="false">'Indicator Data'!AI42</f>
        <v>0</v>
      </c>
      <c r="DG42" s="102" t="n">
        <f aca="false">'Indicator Data'!AJ42</f>
        <v>0</v>
      </c>
      <c r="DH42" s="105" t="n">
        <f aca="false">ROUND(IF(DF42=5,10,IF(DG42=5,9,IF(DF42=4,8,IF(DG42=4,7,0)))),1)</f>
        <v>0</v>
      </c>
      <c r="DI42" s="108" t="n">
        <f aca="false">ROUND(IF(DH42&gt;5,DH42,DE42/10*7),1)</f>
        <v>0.1</v>
      </c>
      <c r="DJ42" s="76"/>
      <c r="DK42" s="109"/>
    </row>
    <row r="43" customFormat="false" ht="14.5" hidden="false" customHeight="false" outlineLevel="0" collapsed="false">
      <c r="A43" s="98" t="str">
        <f aca="false">'Indicator Data'!A43</f>
        <v>Congo</v>
      </c>
      <c r="B43" s="99" t="str">
        <f aca="false">'Indicator Data'!B43</f>
        <v>COG</v>
      </c>
      <c r="C43" s="100" t="n">
        <f aca="false">ROUND(IF('Indicator Data'!C43=0,0.1,IF(LOG('Indicator Data'!C43)&gt;C$3,10,IF(LOG('Indicator Data'!C43)&lt;C$4,0,10-(C$3-LOG('Indicator Data'!C43))/(C$3-C$4)*10))),1)</f>
        <v>0.1</v>
      </c>
      <c r="D43" s="101" t="n">
        <f aca="false">ROUND(IF('Indicator Data'!D43=0,0.1,IF(LOG('Indicator Data'!D43)&gt;D$3,10,IF(LOG('Indicator Data'!D43)&lt;D$4,0,10-(D$3-LOG('Indicator Data'!D43))/(D$3-D$4)*10))),1)</f>
        <v>0.1</v>
      </c>
      <c r="E43" s="102" t="n">
        <f aca="false">ROUND((10-GEOMEAN(((10-C43)/10*9+1),((10-D43)/10*9+1)))/9*10,1)</f>
        <v>0.1</v>
      </c>
      <c r="F43" s="102" t="n">
        <f aca="false">IF('Indicator Data'!E43="No data",0.1,(ROUND(IF('Indicator Data'!E43=0,0,IF(LOG('Indicator Data'!E43)&gt;F$3,10,IF(LOG('Indicator Data'!E43)&lt;F$4,0,10-(F$3-LOG('Indicator Data'!E43))/(F$3-F$4)*10))),1)))</f>
        <v>7.1</v>
      </c>
      <c r="G43" s="102" t="n">
        <f aca="false">ROUND(IF('Indicator Data'!F43=0,0,IF(LOG('Indicator Data'!F43)&gt;G$3,10,IF(LOG('Indicator Data'!F43)&lt;G$4,0,10-(G$3-LOG('Indicator Data'!F43))/(G$3-G$4)*10))),1)</f>
        <v>0</v>
      </c>
      <c r="H43" s="101" t="n">
        <f aca="false">ROUND(IF('Indicator Data'!G43=0,0,IF(LOG('Indicator Data'!G43)&gt;H$3,10,IF(LOG('Indicator Data'!G43)&lt;H$4,0,10-(H$3-LOG('Indicator Data'!G43))/(H$3-H$4)*10))),1)</f>
        <v>0</v>
      </c>
      <c r="I43" s="101" t="n">
        <f aca="false">ROUND(IF('Indicator Data'!H43=0,0,IF(LOG('Indicator Data'!H43)&gt;I$3,10,IF(LOG('Indicator Data'!H43)&lt;I$4,0,10-(I$3-LOG('Indicator Data'!H43))/(I$3-I$4)*10))),1)</f>
        <v>0</v>
      </c>
      <c r="J43" s="101" t="n">
        <f aca="false">ROUND((10-GEOMEAN(((10-H43)/10*9+1),((10-I43)/10*9+1)))/9*10,1)</f>
        <v>0</v>
      </c>
      <c r="K43" s="101" t="n">
        <f aca="false">ROUND(IF('Indicator Data'!I43=0,0,IF(LOG('Indicator Data'!I43)&gt;K$3,10,IF(LOG('Indicator Data'!I43)&lt;K$4,0,10-(K$3-LOG('Indicator Data'!I43))/(K$3-K$4)*10))),1)</f>
        <v>0</v>
      </c>
      <c r="L43" s="102" t="n">
        <f aca="false">ROUND((10-GEOMEAN(((10-J43)/10*9+1),((10-K43)/10*9+1)))/9*10,1)</f>
        <v>0</v>
      </c>
      <c r="M43" s="102" t="n">
        <f aca="false">ROUND(IF('Indicator Data'!J43=0,0,IF(LOG('Indicator Data'!J43)&gt;M$3,10,IF(LOG('Indicator Data'!J43)&lt;M$4,0,10-(M$3-LOG('Indicator Data'!J43))/(M$3-M$4)*10))),1)</f>
        <v>0</v>
      </c>
      <c r="N43" s="103" t="n">
        <f aca="false">'Indicator Data'!C43/'Indicator Data'!$CA43</f>
        <v>0</v>
      </c>
      <c r="O43" s="103" t="n">
        <f aca="false">'Indicator Data'!D43/'Indicator Data'!$CA43</f>
        <v>0</v>
      </c>
      <c r="P43" s="103" t="n">
        <f aca="false">IF(F43=0.1,"x",'Indicator Data'!E43/'Indicator Data'!$CA43)</f>
        <v>0.0143537340568541</v>
      </c>
      <c r="Q43" s="103" t="n">
        <f aca="false">'Indicator Data'!F43/'Indicator Data'!$CA43</f>
        <v>0</v>
      </c>
      <c r="R43" s="103" t="n">
        <f aca="false">'Indicator Data'!G43/'Indicator Data'!$CA43</f>
        <v>0</v>
      </c>
      <c r="S43" s="103" t="n">
        <f aca="false">'Indicator Data'!H43/'Indicator Data'!$CA43</f>
        <v>0</v>
      </c>
      <c r="T43" s="103" t="n">
        <f aca="false">'Indicator Data'!I43/'Indicator Data'!$CA43</f>
        <v>0</v>
      </c>
      <c r="U43" s="103" t="n">
        <f aca="false">'Indicator Data'!J43/'Indicator Data'!$CA43</f>
        <v>0</v>
      </c>
      <c r="V43" s="101" t="n">
        <f aca="false">ROUND(IF(N43&gt;V$3,10,IF(N43&lt;V$4,0,10-(V$3-N43)/(V$3-V$4)*10)),1)</f>
        <v>0</v>
      </c>
      <c r="W43" s="101" t="n">
        <f aca="false">ROUND(IF(O43&gt;W$3,10,IF(O43&lt;W$4,0,10-(W$3-O43)/(W$3-W$4)*10)),1)</f>
        <v>0</v>
      </c>
      <c r="X43" s="102" t="n">
        <f aca="false">ROUND(((10-GEOMEAN(((10-V43)/10*9+1),((10-W43)/10*9+1)))/9*10),1)</f>
        <v>0</v>
      </c>
      <c r="Y43" s="102" t="n">
        <f aca="false">IF(P43="x",0.1,ROUND(IF(P43&gt;Y$3,10,IF(P43&lt;Y$4,0,10-(Y$3-P43)/(Y$3-Y$4)*10)),1))</f>
        <v>9.6</v>
      </c>
      <c r="Z43" s="102" t="n">
        <f aca="false">ROUND(IF(Q43=0,0,IF(LOG(Q43)&gt;Z$3,10,IF(LOG(Q43)&lt;=Z$4,0,10-(Z$3-LOG(Q43))/(Z$3-Z$4)*10))),1)</f>
        <v>0</v>
      </c>
      <c r="AA43" s="101" t="n">
        <f aca="false">ROUND(IF(R43&gt;AA$3,10,IF(R43&lt;AA$4,0,10-(AA$3-R43)/(AA$3-AA$4)*10)),1)</f>
        <v>0</v>
      </c>
      <c r="AB43" s="101" t="n">
        <f aca="false">ROUND(IF(S43&gt;AB$3,10,IF(S43&lt;AB$4,0,10-(AB$3-S43)/(AB$3-AB$4)*10)),1)</f>
        <v>0</v>
      </c>
      <c r="AC43" s="101" t="n">
        <f aca="false">ROUND(((10-GEOMEAN(((10-AA43)/10*9+1),((10-AB43)/10*9+1)))/9*10),1)</f>
        <v>0</v>
      </c>
      <c r="AD43" s="101" t="n">
        <f aca="false">ROUND(IF(T43=0,0,IF(T43&gt;AD$3,10,IF(T43&lt;=AD$4,0,10-(AD$3-T43)/(AD$3-AD$4)*10))),1)</f>
        <v>0</v>
      </c>
      <c r="AE43" s="102" t="n">
        <f aca="false">ROUND((10-GEOMEAN(((10-AC43)/10*9+1),((10-AD43)/10*9+1)))/9*10,1)</f>
        <v>0</v>
      </c>
      <c r="AF43" s="102" t="n">
        <f aca="false">ROUND(IF(U43&gt;AF$3,10,IF(U43&lt;AF$4,0,10-(AF$3-U43)/(AF$3-AF$4)*10)),1)</f>
        <v>0</v>
      </c>
      <c r="AG43" s="101" t="n">
        <f aca="false">ROUND(IF('Indicator Data'!K43=0,0,IF('Indicator Data'!K43&gt;AG$3,10,IF('Indicator Data'!K43&lt;AG$4,0,10-(AG$3-'Indicator Data'!K43)/(AG$3-AG$4)*10))),1)</f>
        <v>0</v>
      </c>
      <c r="AH43" s="104" t="n">
        <f aca="false">ROUND(AVERAGE(C43,V43),1)</f>
        <v>0.1</v>
      </c>
      <c r="AI43" s="104" t="n">
        <f aca="false">ROUND(AVERAGE(D43,W43),1)</f>
        <v>0.1</v>
      </c>
      <c r="AJ43" s="102" t="n">
        <f aca="false">ROUND(AVERAGE(AA43,H43),1)</f>
        <v>0</v>
      </c>
      <c r="AK43" s="102" t="n">
        <f aca="false">ROUND(AVERAGE(AB43,I43),1)</f>
        <v>0</v>
      </c>
      <c r="AL43" s="104" t="n">
        <f aca="false">ROUND((10-GEOMEAN(((10-AJ43)/10*9+1),((10-AK43)/10*9+1)))/9*10,1)</f>
        <v>0</v>
      </c>
      <c r="AM43" s="104" t="n">
        <f aca="false">ROUND(AVERAGE(AD43,K43),1)</f>
        <v>0</v>
      </c>
      <c r="AN43" s="102" t="n">
        <f aca="false">ROUND((10-GEOMEAN(((10-M43)/10*9+1),((10-AF43)/10*9+1)))/9*10,1)</f>
        <v>0</v>
      </c>
      <c r="AO43" s="105" t="n">
        <f aca="false">ROUND((10-GEOMEAN(((10-E43)/10*9+1),((10-X43)/10*9+1)))/9*10,1)</f>
        <v>0.1</v>
      </c>
      <c r="AP43" s="105" t="n">
        <f aca="false">IF(AND(Y43="x",F43="x"),"x",ROUND((10-GEOMEAN(((10-F43)/10*9+1),((10-Y43)/10*9+1)))/9*10,1))</f>
        <v>8.6</v>
      </c>
      <c r="AQ43" s="105" t="n">
        <f aca="false">ROUND((10-GEOMEAN(((10-G43)/10*9+1),((10-Z43)/10*9+1)))/9*10,1)</f>
        <v>0</v>
      </c>
      <c r="AR43" s="105" t="n">
        <f aca="false">ROUND((10-GEOMEAN(((10-L43)/10*9+1),((10-AE43)/10*9+1)))/9*10,1)</f>
        <v>0</v>
      </c>
      <c r="AS43" s="104" t="n">
        <f aca="false">ROUND(AVERAGE(AG43,AN43),1)</f>
        <v>0</v>
      </c>
      <c r="AT43" s="104" t="n">
        <f aca="false">IF('Indicator Data'!L43="No data","x",IF('Indicator Data'!CB43&lt;1000,"x",ROUND((IF('Indicator Data'!L43&gt;AT$3,10,IF('Indicator Data'!L43&lt;AT$4,0,10-(AT$3-'Indicator Data'!L43)/(AT$3-AT$4)*10))),1)))</f>
        <v>1.9</v>
      </c>
      <c r="AU43" s="105" t="n">
        <f aca="false">ROUND(AVERAGE(AS43,AT43),1)</f>
        <v>1</v>
      </c>
      <c r="AV43" s="106" t="n">
        <f aca="false">IF('Indicator Data'!M43="No data","x",ROUND(IF('Indicator Data'!M43=0,0,IF(LOG('Indicator Data'!M43)&gt;AV$3,10,IF(LOG('Indicator Data'!M43)&lt;AV$4,0,10-(AV$3-LOG('Indicator Data'!M43))/(AV$3-AV$4)*10))),1))</f>
        <v>7.7</v>
      </c>
      <c r="AW43" s="103" t="n">
        <f aca="false">IF(AV43="x","x",'Indicator Data'!M43/'Indicator Data'!$CA43)</f>
        <v>0.517588867453631</v>
      </c>
      <c r="AX43" s="106" t="n">
        <f aca="false">IF(AV43="x","x",ROUND(IF(AW43&gt;AX$3,10,IF(AW43&lt;AX$4,0,10-(AX$3-AW43)/(AX$3-AX$4)*10)),1))</f>
        <v>5.8</v>
      </c>
      <c r="AY43" s="102" t="n">
        <f aca="false">IF(AND(AV43="x",AX43="x"),"x",ROUND((10-GEOMEAN(((10-AV43)/10*9+1),((10-AX43)/10*9+1)))/9*10,1))</f>
        <v>6.9</v>
      </c>
      <c r="AZ43" s="106" t="n">
        <f aca="false">IF('Indicator Data'!N43="No data","x",ROUND(IF('Indicator Data'!N43=0,0,IF(LOG('Indicator Data'!N43)&gt;AZ$3,10,IF(LOG('Indicator Data'!N43)&lt;AZ$4,0,10-(AZ$3-LOG('Indicator Data'!N43))/(AZ$3-AZ$4)*10))),1))</f>
        <v>7.7</v>
      </c>
      <c r="BA43" s="103" t="n">
        <f aca="false">IF(AZ43="x","x",'Indicator Data'!N43/'Indicator Data'!$CA43)</f>
        <v>0.0880327509729345</v>
      </c>
      <c r="BB43" s="106" t="n">
        <f aca="false">IF(AZ43="x","x",ROUND(IF(BA43&gt;BB$3,10,IF(BA43&lt;BB$4,0,10-(BB$3-BA43)/(BB$3-BB$4)*10)),1))</f>
        <v>10</v>
      </c>
      <c r="BC43" s="102" t="n">
        <f aca="false">IF(AND(AZ43="x",BB43="x"),"x",ROUND((10-GEOMEAN(((10-AZ43)/10*9+1),((10-BB43)/10*9+1)))/9*10,1))</f>
        <v>9.2</v>
      </c>
      <c r="BD43" s="106" t="n">
        <f aca="false">IF('Indicator Data'!O43="No data","x",ROUND(IF('Indicator Data'!O43=0,0,IF(LOG('Indicator Data'!O43)&gt;BD$3,10,IF(LOG('Indicator Data'!O43)&lt;BD$4,0,10-(BD$3-LOG('Indicator Data'!O43))/(BD$3-BD$4)*10))),1))</f>
        <v>4.1</v>
      </c>
      <c r="BE43" s="103" t="n">
        <f aca="false">IF(BD43="x","x",'Indicator Data'!O43/'Indicator Data'!$CA43)</f>
        <v>0.000640962069675762</v>
      </c>
      <c r="BF43" s="106" t="n">
        <f aca="false">IF(BD43="x","x",ROUND(IF(BE43&gt;BF$3,10,IF(BE43&lt;BF$4,0,10-(BF$3-BE43)/(BF$3-BF$4)*10)),1))</f>
        <v>0.1</v>
      </c>
      <c r="BG43" s="102" t="n">
        <f aca="false">IF(AND(BD43="x",BF43="x"),"x",ROUND((10-GEOMEAN(((10-BD43)/10*9+1),((10-BF43)/10*9+1)))/9*10,1))</f>
        <v>2.3</v>
      </c>
      <c r="BH43" s="106" t="n">
        <f aca="false">IF('Indicator Data'!P43="No data","x",ROUND(IF('Indicator Data'!P43=0,0,IF(LOG('Indicator Data'!P43)&gt;BH$3,10,IF(LOG('Indicator Data'!P43)&lt;BH$4,0,10-(BH$3-LOG('Indicator Data'!P43))/(BH$3-BH$4)*10))),1))</f>
        <v>7.5</v>
      </c>
      <c r="BI43" s="103" t="n">
        <f aca="false">IF(BH43="x","x",'Indicator Data'!P43/'Indicator Data'!$CA43)</f>
        <v>0.0657105424304997</v>
      </c>
      <c r="BJ43" s="106" t="n">
        <f aca="false">IF(BH43="x","x",ROUND(IF(BI43&gt;BJ$3,10,IF(BI43&lt;BJ$4,0,10-(BJ$3-BI43)/(BJ$3-BJ$4)*10)),1))</f>
        <v>6.6</v>
      </c>
      <c r="BK43" s="102" t="n">
        <f aca="false">IF(AND(BH43="x",BJ43="x"),"x",ROUND((10-GEOMEAN(((10-BH43)/10*9+1),((10-BJ43)/10*9+1)))/9*10,1))</f>
        <v>7.1</v>
      </c>
      <c r="BL43" s="104" t="n">
        <f aca="false">IF(AND(BC43="x",BG43="x",BK43="x",AY43="x"),"x",IF(AND(BC43="x",BG43="x",BK43="x"),AY43,ROUND((10-GEOMEAN(((10-AY43)/10*9+1),((10-BC43)/10*9+1),((10-BG43)/10*9+1),((10-BK43)/10*9+1)))/9*10,1)))</f>
        <v>7</v>
      </c>
      <c r="BM43" s="106" t="n">
        <f aca="false">ROUND(IF('Indicator Data'!Q43=0,0,IF(LOG('Indicator Data'!Q43)&gt;BM$3,10,IF(LOG('Indicator Data'!Q43)&lt;BM$4,0,10-(BM$3-LOG('Indicator Data'!Q43))/(BM$3-BM$4)*10))),1)</f>
        <v>0</v>
      </c>
      <c r="BN43" s="107" t="n">
        <f aca="false">'Indicator Data'!R43</f>
        <v>0</v>
      </c>
      <c r="BO43" s="106" t="n">
        <f aca="false">ROUND(IF(BN43&gt;BO$3,10,IF(BN43&lt;BO$4,0,10-(BO$3-BN43)/(BO$3-BO$4)*10)),1)</f>
        <v>0</v>
      </c>
      <c r="BP43" s="106" t="n">
        <f aca="false">ROUND((10-GEOMEAN(((10-BO43)/10*9+1),((10-BM43)/10*9+1)))/9*10,1)</f>
        <v>0</v>
      </c>
      <c r="BQ43" s="106" t="n">
        <f aca="false">ROUND(IF('Indicator Data'!S43=0,0,IF(LOG('Indicator Data'!S43)&gt;BQ$3,10,IF(LOG('Indicator Data'!S43)&lt;BQ$4,0,10-(BQ$3-LOG('Indicator Data'!S43))/(BQ$3-BQ$4)*10))),1)</f>
        <v>8.2</v>
      </c>
      <c r="BR43" s="107" t="n">
        <f aca="false">'Indicator Data'!T43</f>
        <v>1</v>
      </c>
      <c r="BS43" s="106" t="n">
        <f aca="false">ROUND(IF(BR43&gt;BS$3,10,IF(BR43&lt;BS$4,0,10-(BS$3-BR43)/(BS$3-BS$4)*10)),1)</f>
        <v>10</v>
      </c>
      <c r="BT43" s="106" t="n">
        <f aca="false">ROUND((10-GEOMEAN(((10-BS43)/10*9+1),((10-BQ43)/10*9+1)))/9*10,1)</f>
        <v>9.3</v>
      </c>
      <c r="BU43" s="102" t="n">
        <f aca="false">ROUND((10-GEOMEAN(((10-BT43)/10*9+1),((10-BP43)/10*9+1)))/9*10,1)</f>
        <v>6.6</v>
      </c>
      <c r="BV43" s="106" t="n">
        <f aca="false">ROUND(IF('Indicator Data'!U43=0,0,IF(LOG('Indicator Data'!U43)&gt;BV$3,10,IF(LOG('Indicator Data'!U43)&lt;BV$4,0,10-(BV$3-LOG('Indicator Data'!U43))/(BV$3-BV$4)*10))),1)</f>
        <v>8</v>
      </c>
      <c r="BW43" s="103" t="n">
        <f aca="false">'Indicator Data'!U43/'Indicator Data'!$CA43</f>
        <v>0.856488689400965</v>
      </c>
      <c r="BX43" s="106" t="n">
        <f aca="false">ROUND(IF(BW43&gt;BX$3,10,IF(BW43&lt;BX$4,0,10-(BX$3-BW43)/(BX$3-BX$4)*10)),1)</f>
        <v>9.5</v>
      </c>
      <c r="BY43" s="102" t="n">
        <f aca="false">ROUND((10-GEOMEAN(((10-BV43)/10*9+1),((10-BX43)/10*9+1)))/9*10,1)</f>
        <v>8.9</v>
      </c>
      <c r="BZ43" s="106" t="n">
        <f aca="false">ROUND(IF('Indicator Data'!V43=0,0,IF(LOG('Indicator Data'!V43)&gt;BZ$3,10,IF(LOG('Indicator Data'!V43)&lt;BZ$4,0,10-(BZ$3-LOG('Indicator Data'!V43))/(BZ$3-BZ$4)*10))),1)</f>
        <v>8.1</v>
      </c>
      <c r="CA43" s="103" t="n">
        <f aca="false">IF('Indicator Data'!V43/'Indicator Data'!$CA43&gt;1,1,'Indicator Data'!V43/'Indicator Data'!$CA43)</f>
        <v>0.969023575551742</v>
      </c>
      <c r="CB43" s="106" t="n">
        <f aca="false">ROUND(IF(CA43&gt;CB$3,10,IF(CA43&lt;CB$4,0,10-(CB$3-CA43)/(CB$3-CB$4)*10)),1)</f>
        <v>9.7</v>
      </c>
      <c r="CC43" s="102" t="n">
        <f aca="false">ROUND((10-GEOMEAN(((10-BZ43)/10*9+1),((10-CB43)/10*9+1)))/9*10,1)</f>
        <v>9</v>
      </c>
      <c r="CD43" s="106" t="n">
        <f aca="false">ROUND(IF('Indicator Data'!W43=0,0,IF(LOG('Indicator Data'!W43)&gt;CD$3,10,IF(LOG('Indicator Data'!W43)&lt;CD$4,0,10-(CD$3-LOG('Indicator Data'!W43))/(CD$3-CD$4)*10))),1)</f>
        <v>8.1</v>
      </c>
      <c r="CE43" s="103" t="n">
        <f aca="false">'Indicator Data'!W43/'Indicator Data'!$CA43</f>
        <v>0.98295649289028</v>
      </c>
      <c r="CF43" s="106" t="n">
        <f aca="false">ROUND(IF(CE43&gt;CF$3,10,IF(CE43&lt;CF$4,0,10-(CF$3-CE43)/(CF$3-CF$4)*10)),1)</f>
        <v>9.8</v>
      </c>
      <c r="CG43" s="102" t="n">
        <f aca="false">ROUND((10-GEOMEAN(((10-CD43)/10*9+1),((10-CF43)/10*9+1)))/9*10,1)</f>
        <v>9.1</v>
      </c>
      <c r="CH43" s="104" t="n">
        <f aca="false">ROUND((10-GEOMEAN(((10-CC43)/10*9+1),((10-BU43)/10*9+1),((10-BY43)/10*9+1),((10-CG43)/10*9+1)))/9*10,1)</f>
        <v>8.6</v>
      </c>
      <c r="CI43" s="106" t="n">
        <f aca="false">IF('Indicator Data'!BQ43="No data","x",ROUND(IF('Indicator Data'!BQ43&gt;CI$3,0,IF('Indicator Data'!BQ43&lt;CI$4,10,(CI$3-'Indicator Data'!BQ43)/(CI$3-CI$4)*10)),1))</f>
        <v>8.8</v>
      </c>
      <c r="CJ43" s="106" t="n">
        <f aca="false">IF('Indicator Data'!BR43="No data","x",ROUND(IF('Indicator Data'!BR43&gt;CJ$3,0,IF('Indicator Data'!BR43&lt;CJ$4,10,(CJ$3-'Indicator Data'!BR43)/(CJ$3-CJ$4)*10)),1))</f>
        <v>4.4</v>
      </c>
      <c r="CK43" s="106" t="n">
        <f aca="false">IF('Indicator Data'!AC43="No data","x",ROUND(IF('Indicator Data'!AC43&gt;CK$3,0,IF('Indicator Data'!AC43&lt;CK$4,10,(CK$3-'Indicator Data'!AC43)/(CK$3-CK$4)*10)),1))</f>
        <v>5.2</v>
      </c>
      <c r="CL43" s="102" t="n">
        <f aca="false">IF(AND(CJ43="x",CI43="x",CK43="x"),"x",ROUND(AVERAGE(CI43:CK43),1))</f>
        <v>6.1</v>
      </c>
      <c r="CM43" s="106" t="n">
        <f aca="false">IF('Indicator Data'!X43="No data","x",ROUND(IF(LOG('Indicator Data'!X43)&gt;CM$3,10,IF(LOG('Indicator Data'!X43)&lt;CM$4,0,10-(CM$3-LOG('Indicator Data'!X43))/(CM$3-CM$4)*10)),1))</f>
        <v>4.1</v>
      </c>
      <c r="CN43" s="106" t="n">
        <f aca="false">IF('Indicator Data'!Y43="No data","x",ROUND(IF('Indicator Data'!Y43&gt;CN$3,10,IF('Indicator Data'!Y43&lt;CN$4,0,10-(CN$3-'Indicator Data'!Y43)/(CN$3-CN$4)*10)),1))</f>
        <v>6.3</v>
      </c>
      <c r="CO43" s="106" t="n">
        <f aca="false">IF('Indicator Data'!Z43="No data","x",ROUND(IF('Indicator Data'!Z43&gt;CO$3,10,IF('Indicator Data'!Z43&lt;CO$4,0,10-(CO$3-'Indicator Data'!Z43)/(CO$3-CO$4)*10)),1))</f>
        <v>6.8</v>
      </c>
      <c r="CP43" s="106" t="n">
        <f aca="false">IF('Indicator Data'!AA43="No data","x",ROUND(IF('Indicator Data'!AA43&gt;CP$3,10,IF('Indicator Data'!AA43&lt;CP$4,0,10-(CP$3-'Indicator Data'!AA43)/(CP$3-CP$4)*10)),1))</f>
        <v>5.8</v>
      </c>
      <c r="CQ43" s="102" t="n">
        <f aca="false">ROUND(AVERAGE(CM43:CP43),1)</f>
        <v>5.8</v>
      </c>
      <c r="CR43" s="104" t="n">
        <f aca="false">ROUND(AVERAGE(CL43,CQ43,CQ43),1)</f>
        <v>5.9</v>
      </c>
      <c r="CS43" s="106" t="n">
        <f aca="false">IF('Indicator Data'!AF43="No data","x",ROUND(IF('Indicator Data'!AF43&gt;CS$3,10,IF('Indicator Data'!AF43&lt;CS$4,0,10-(CS$3-'Indicator Data'!AF43)/(CS$3-CS$4)*10)),1))</f>
        <v>5.3</v>
      </c>
      <c r="CT43" s="106" t="n">
        <f aca="false">IF('Indicator Data'!AG43="No data","x",ROUND(IF('Indicator Data'!AG43&gt;CT$3,10,IF('Indicator Data'!AG43&lt;CT$4,0,10-(CT$3-'Indicator Data'!AG43)/(CT$3-CT$4)*10)),1))</f>
        <v>6.6</v>
      </c>
      <c r="CU43" s="102" t="n">
        <f aca="false">ROUND(AVERAGE(CM43,CN43,CO43,CP43,CS43,CT43),1)</f>
        <v>5.8</v>
      </c>
      <c r="CV43" s="106" t="n">
        <f aca="false">IF('Indicator Data'!AB43="No data","x",ROUND(IF('Indicator Data'!AB43&gt;CV$3,10,IF('Indicator Data'!AB43&lt;CV$4,0,10-(CV$3-'Indicator Data'!AB43)/(CV$3-CV$4)*10)),1))</f>
        <v>2.8</v>
      </c>
      <c r="CW43" s="102" t="n">
        <f aca="false">IF(AND(CJ43="x",CI43="x",CK43="x"),"x",ROUND(AVERAGE(CI43:CK43,CV43),1))</f>
        <v>5.3</v>
      </c>
      <c r="CX43" s="103" t="n">
        <f aca="false">IF('Indicator Data'!AD43="No data","x",'Indicator Data'!AD43/'Indicator Data'!$BZ43)</f>
        <v>4.69515264900855E-005</v>
      </c>
      <c r="CY43" s="106" t="n">
        <f aca="false">IF(CX43="x","x",ROUND(IF(CX43&gt;CY$3,0,IF(CX43&lt;CY$4,10,(CY$3-CX43)/(CY$3-CY$4)*10)),1))</f>
        <v>9.5</v>
      </c>
      <c r="CZ43" s="106" t="n">
        <f aca="false">IF('Indicator Data'!AE43="No data","x",ROUND(IF('Indicator Data'!AE43&gt;CZ$3,0,IF('Indicator Data'!AE43&lt;CZ$4,10,(CZ$3-'Indicator Data'!AE43)/(CZ$3-CZ$4)*10)),1))</f>
        <v>6</v>
      </c>
      <c r="DA43" s="102" t="n">
        <f aca="false">IF(AND(CY43="x",CZ43="x"),"x",ROUND(AVERAGE(CY43:CZ43),1))</f>
        <v>7.8</v>
      </c>
      <c r="DB43" s="104" t="n">
        <f aca="false">ROUND(AVERAGE(CW43,DA43,CU43),1)</f>
        <v>6.3</v>
      </c>
      <c r="DC43" s="105" t="n">
        <f aca="false">IF(BL43="x",ROUND((10-GEOMEAN(((10-DB43)/10*9+1),((10-CH43)/10*9+1),((10-CR43)/10*9+1)))/9*10,1),ROUND((10-GEOMEAN(((10-BL43)/10*9+1),((10-DB43)/10*9+1),((10-CH43)/10*9+1),((10-CR43)/10*9+1)))/9*10,1))</f>
        <v>7.1</v>
      </c>
      <c r="DD43" s="108" t="n">
        <f aca="false">IF(ROUND(IF(AP43="x",(10-GEOMEAN(((10-AO43)/10*9+1),((10-DC43)/10*9+1),((10-AU43)/10*9+1),((10-AQ43)/10*9+1),((10-AR43)/10*9+1)))/9*10,(10-GEOMEAN(((10-AO43)/10*9+1),((10-DC43)/10*9+1),((10-AP43)/10*9+1),((10-AQ43)/10*9+1),((10-AR43)/10*9+1),((10-AU43)/10*9+1)))/9*10),1)=0,0.1,ROUND(IF(AP43="x",(10-GEOMEAN(((10-AO43)/10*9+1),((10-DC43)/10*9+1),((10-AU43)/10*9+1),((10-AQ43)/10*9+1),((10-AR43)/10*9+1)))/9*10,(10-GEOMEAN(((10-AO43)/10*9+1),((10-DC43)/10*9+1),((10-AP43)/10*9+1),((10-AQ43)/10*9+1),((10-AR43)/10*9+1),((10-AU43)/10*9+1)))/9*10),1))</f>
        <v>3.9</v>
      </c>
      <c r="DE43" s="105" t="n">
        <f aca="false">ROUND(IF('Indicator Data'!AH43=0,0,IF('Indicator Data'!AH43&gt;DE$3,10,IF('Indicator Data'!AH43&lt;DE$4,0,10-(DE$3-'Indicator Data'!AH43)/(DE$3-DE$4)*10))),1)</f>
        <v>2.1</v>
      </c>
      <c r="DF43" s="102" t="n">
        <f aca="false">'Indicator Data'!AI43</f>
        <v>0</v>
      </c>
      <c r="DG43" s="102" t="n">
        <f aca="false">'Indicator Data'!AJ43</f>
        <v>0</v>
      </c>
      <c r="DH43" s="105" t="n">
        <f aca="false">ROUND(IF(DF43=5,10,IF(DG43=5,9,IF(DF43=4,8,IF(DG43=4,7,0)))),1)</f>
        <v>0</v>
      </c>
      <c r="DI43" s="108" t="n">
        <f aca="false">ROUND(IF(DH43&gt;5,DH43,DE43/10*7),1)</f>
        <v>1.5</v>
      </c>
      <c r="DJ43" s="76"/>
      <c r="DK43" s="109"/>
    </row>
    <row r="44" customFormat="false" ht="14.5" hidden="false" customHeight="false" outlineLevel="0" collapsed="false">
      <c r="A44" s="98" t="str">
        <f aca="false">'Indicator Data'!A44</f>
        <v>Congo DR</v>
      </c>
      <c r="B44" s="99" t="str">
        <f aca="false">'Indicator Data'!B44</f>
        <v>COD</v>
      </c>
      <c r="C44" s="100" t="n">
        <f aca="false">ROUND(IF('Indicator Data'!C44=0,0.1,IF(LOG('Indicator Data'!C44)&gt;C$3,10,IF(LOG('Indicator Data'!C44)&lt;C$4,0,10-(C$3-LOG('Indicator Data'!C44))/(C$3-C$4)*10))),1)</f>
        <v>9.2</v>
      </c>
      <c r="D44" s="101" t="n">
        <f aca="false">ROUND(IF('Indicator Data'!D44=0,0.1,IF(LOG('Indicator Data'!D44)&gt;D$3,10,IF(LOG('Indicator Data'!D44)&lt;D$4,0,10-(D$3-LOG('Indicator Data'!D44))/(D$3-D$4)*10))),1)</f>
        <v>0.1</v>
      </c>
      <c r="E44" s="102" t="n">
        <f aca="false">ROUND((10-GEOMEAN(((10-C44)/10*9+1),((10-D44)/10*9+1)))/9*10,1)</f>
        <v>6.5</v>
      </c>
      <c r="F44" s="102" t="n">
        <f aca="false">IF('Indicator Data'!E44="No data",0.1,(ROUND(IF('Indicator Data'!E44=0,0,IF(LOG('Indicator Data'!E44)&gt;F$3,10,IF(LOG('Indicator Data'!E44)&lt;F$4,0,10-(F$3-LOG('Indicator Data'!E44))/(F$3-F$4)*10))),1)))</f>
        <v>9.2</v>
      </c>
      <c r="G44" s="102" t="n">
        <f aca="false">ROUND(IF('Indicator Data'!F44=0,0,IF(LOG('Indicator Data'!F44)&gt;G$3,10,IF(LOG('Indicator Data'!F44)&lt;G$4,0,10-(G$3-LOG('Indicator Data'!F44))/(G$3-G$4)*10))),1)</f>
        <v>0</v>
      </c>
      <c r="H44" s="101" t="n">
        <f aca="false">ROUND(IF('Indicator Data'!G44=0,0,IF(LOG('Indicator Data'!G44)&gt;H$3,10,IF(LOG('Indicator Data'!G44)&lt;H$4,0,10-(H$3-LOG('Indicator Data'!G44))/(H$3-H$4)*10))),1)</f>
        <v>0</v>
      </c>
      <c r="I44" s="101" t="n">
        <f aca="false">ROUND(IF('Indicator Data'!H44=0,0,IF(LOG('Indicator Data'!H44)&gt;I$3,10,IF(LOG('Indicator Data'!H44)&lt;I$4,0,10-(I$3-LOG('Indicator Data'!H44))/(I$3-I$4)*10))),1)</f>
        <v>0</v>
      </c>
      <c r="J44" s="101" t="n">
        <f aca="false">ROUND((10-GEOMEAN(((10-H44)/10*9+1),((10-I44)/10*9+1)))/9*10,1)</f>
        <v>0</v>
      </c>
      <c r="K44" s="101" t="n">
        <f aca="false">ROUND(IF('Indicator Data'!I44=0,0,IF(LOG('Indicator Data'!I44)&gt;K$3,10,IF(LOG('Indicator Data'!I44)&lt;K$4,0,10-(K$3-LOG('Indicator Data'!I44))/(K$3-K$4)*10))),1)</f>
        <v>0</v>
      </c>
      <c r="L44" s="102" t="n">
        <f aca="false">ROUND((10-GEOMEAN(((10-J44)/10*9+1),((10-K44)/10*9+1)))/9*10,1)</f>
        <v>0</v>
      </c>
      <c r="M44" s="102" t="n">
        <f aca="false">ROUND(IF('Indicator Data'!J44=0,0,IF(LOG('Indicator Data'!J44)&gt;M$3,10,IF(LOG('Indicator Data'!J44)&lt;M$4,0,10-(M$3-LOG('Indicator Data'!J44))/(M$3-M$4)*10))),1)</f>
        <v>0</v>
      </c>
      <c r="N44" s="103" t="n">
        <f aca="false">'Indicator Data'!C44/'Indicator Data'!$CA44</f>
        <v>0.000610366760430958</v>
      </c>
      <c r="O44" s="103" t="n">
        <f aca="false">'Indicator Data'!D44/'Indicator Data'!$CA44</f>
        <v>0</v>
      </c>
      <c r="P44" s="103" t="n">
        <f aca="false">IF(F44=0.1,"x",'Indicator Data'!E44/'Indicator Data'!$CA44)</f>
        <v>0.00635353463773807</v>
      </c>
      <c r="Q44" s="103" t="n">
        <f aca="false">'Indicator Data'!F44/'Indicator Data'!$CA44</f>
        <v>0</v>
      </c>
      <c r="R44" s="103" t="n">
        <f aca="false">'Indicator Data'!G44/'Indicator Data'!$CA44</f>
        <v>0</v>
      </c>
      <c r="S44" s="103" t="n">
        <f aca="false">'Indicator Data'!H44/'Indicator Data'!$CA44</f>
        <v>0</v>
      </c>
      <c r="T44" s="103" t="n">
        <f aca="false">'Indicator Data'!I44/'Indicator Data'!$CA44</f>
        <v>0</v>
      </c>
      <c r="U44" s="103" t="n">
        <f aca="false">'Indicator Data'!J44/'Indicator Data'!$CA44</f>
        <v>0</v>
      </c>
      <c r="V44" s="101" t="n">
        <f aca="false">ROUND(IF(N44&gt;V$3,10,IF(N44&lt;V$4,0,10-(V$3-N44)/(V$3-V$4)*10)),1)</f>
        <v>3.1</v>
      </c>
      <c r="W44" s="101" t="n">
        <f aca="false">ROUND(IF(O44&gt;W$3,10,IF(O44&lt;W$4,0,10-(W$3-O44)/(W$3-W$4)*10)),1)</f>
        <v>0</v>
      </c>
      <c r="X44" s="102" t="n">
        <f aca="false">ROUND(((10-GEOMEAN(((10-V44)/10*9+1),((10-W44)/10*9+1)))/9*10),1)</f>
        <v>1.7</v>
      </c>
      <c r="Y44" s="102" t="n">
        <f aca="false">IF(P44="x",0.1,ROUND(IF(P44&gt;Y$3,10,IF(P44&lt;Y$4,0,10-(Y$3-P44)/(Y$3-Y$4)*10)),1))</f>
        <v>4.2</v>
      </c>
      <c r="Z44" s="102" t="n">
        <f aca="false">ROUND(IF(Q44=0,0,IF(LOG(Q44)&gt;Z$3,10,IF(LOG(Q44)&lt;=Z$4,0,10-(Z$3-LOG(Q44))/(Z$3-Z$4)*10))),1)</f>
        <v>0</v>
      </c>
      <c r="AA44" s="101" t="n">
        <f aca="false">ROUND(IF(R44&gt;AA$3,10,IF(R44&lt;AA$4,0,10-(AA$3-R44)/(AA$3-AA$4)*10)),1)</f>
        <v>0</v>
      </c>
      <c r="AB44" s="101" t="n">
        <f aca="false">ROUND(IF(S44&gt;AB$3,10,IF(S44&lt;AB$4,0,10-(AB$3-S44)/(AB$3-AB$4)*10)),1)</f>
        <v>0</v>
      </c>
      <c r="AC44" s="101" t="n">
        <f aca="false">ROUND(((10-GEOMEAN(((10-AA44)/10*9+1),((10-AB44)/10*9+1)))/9*10),1)</f>
        <v>0</v>
      </c>
      <c r="AD44" s="101" t="n">
        <f aca="false">ROUND(IF(T44=0,0,IF(T44&gt;AD$3,10,IF(T44&lt;=AD$4,0,10-(AD$3-T44)/(AD$3-AD$4)*10))),1)</f>
        <v>0</v>
      </c>
      <c r="AE44" s="102" t="n">
        <f aca="false">ROUND((10-GEOMEAN(((10-AC44)/10*9+1),((10-AD44)/10*9+1)))/9*10,1)</f>
        <v>0</v>
      </c>
      <c r="AF44" s="102" t="n">
        <f aca="false">ROUND(IF(U44&gt;AF$3,10,IF(U44&lt;AF$4,0,10-(AF$3-U44)/(AF$3-AF$4)*10)),1)</f>
        <v>0</v>
      </c>
      <c r="AG44" s="101" t="n">
        <f aca="false">ROUND(IF('Indicator Data'!K44=0,0,IF('Indicator Data'!K44&gt;AG$3,10,IF('Indicator Data'!K44&lt;AG$4,0,10-(AG$3-'Indicator Data'!K44)/(AG$3-AG$4)*10))),1)</f>
        <v>0</v>
      </c>
      <c r="AH44" s="104" t="n">
        <f aca="false">ROUND(AVERAGE(C44,V44),1)</f>
        <v>6.2</v>
      </c>
      <c r="AI44" s="104" t="n">
        <f aca="false">ROUND(AVERAGE(D44,W44),1)</f>
        <v>0.1</v>
      </c>
      <c r="AJ44" s="102" t="n">
        <f aca="false">ROUND(AVERAGE(AA44,H44),1)</f>
        <v>0</v>
      </c>
      <c r="AK44" s="102" t="n">
        <f aca="false">ROUND(AVERAGE(AB44,I44),1)</f>
        <v>0</v>
      </c>
      <c r="AL44" s="104" t="n">
        <f aca="false">ROUND((10-GEOMEAN(((10-AJ44)/10*9+1),((10-AK44)/10*9+1)))/9*10,1)</f>
        <v>0</v>
      </c>
      <c r="AM44" s="104" t="n">
        <f aca="false">ROUND(AVERAGE(AD44,K44),1)</f>
        <v>0</v>
      </c>
      <c r="AN44" s="102" t="n">
        <f aca="false">ROUND((10-GEOMEAN(((10-M44)/10*9+1),((10-AF44)/10*9+1)))/9*10,1)</f>
        <v>0</v>
      </c>
      <c r="AO44" s="105" t="n">
        <f aca="false">ROUND((10-GEOMEAN(((10-E44)/10*9+1),((10-X44)/10*9+1)))/9*10,1)</f>
        <v>4.5</v>
      </c>
      <c r="AP44" s="105" t="n">
        <f aca="false">IF(AND(Y44="x",F44="x"),"x",ROUND((10-GEOMEAN(((10-F44)/10*9+1),((10-Y44)/10*9+1)))/9*10,1))</f>
        <v>7.5</v>
      </c>
      <c r="AQ44" s="105" t="n">
        <f aca="false">ROUND((10-GEOMEAN(((10-G44)/10*9+1),((10-Z44)/10*9+1)))/9*10,1)</f>
        <v>0</v>
      </c>
      <c r="AR44" s="105" t="n">
        <f aca="false">ROUND((10-GEOMEAN(((10-L44)/10*9+1),((10-AE44)/10*9+1)))/9*10,1)</f>
        <v>0</v>
      </c>
      <c r="AS44" s="104" t="n">
        <f aca="false">ROUND(AVERAGE(AG44,AN44),1)</f>
        <v>0</v>
      </c>
      <c r="AT44" s="104" t="n">
        <f aca="false">IF('Indicator Data'!L44="No data","x",IF('Indicator Data'!CB44&lt;1000,"x",ROUND((IF('Indicator Data'!L44&gt;AT$3,10,IF('Indicator Data'!L44&lt;AT$4,0,10-(AT$3-'Indicator Data'!L44)/(AT$3-AT$4)*10))),1)))</f>
        <v>0</v>
      </c>
      <c r="AU44" s="105" t="n">
        <f aca="false">ROUND(AVERAGE(AS44,AT44),1)</f>
        <v>0</v>
      </c>
      <c r="AV44" s="106" t="n">
        <f aca="false">IF('Indicator Data'!M44="No data","x",ROUND(IF('Indicator Data'!M44=0,0,IF(LOG('Indicator Data'!M44)&gt;AV$3,10,IF(LOG('Indicator Data'!M44)&lt;AV$4,0,10-(AV$3-LOG('Indicator Data'!M44))/(AV$3-AV$4)*10))),1))</f>
        <v>9.4</v>
      </c>
      <c r="AW44" s="103" t="n">
        <f aca="false">IF(AV44="x","x",'Indicator Data'!M44/'Indicator Data'!$CA44)</f>
        <v>0.457397923829557</v>
      </c>
      <c r="AX44" s="106" t="n">
        <f aca="false">IF(AV44="x","x",ROUND(IF(AW44&gt;AX$3,10,IF(AW44&lt;AX$4,0,10-(AX$3-AW44)/(AX$3-AX$4)*10)),1))</f>
        <v>5.1</v>
      </c>
      <c r="AY44" s="102" t="n">
        <f aca="false">IF(AND(AV44="x",AX44="x"),"x",ROUND((10-GEOMEAN(((10-AV44)/10*9+1),((10-AX44)/10*9+1)))/9*10,1))</f>
        <v>7.9</v>
      </c>
      <c r="AZ44" s="106" t="n">
        <f aca="false">IF('Indicator Data'!N44="No data","x",ROUND(IF('Indicator Data'!N44=0,0,IF(LOG('Indicator Data'!N44)&gt;AZ$3,10,IF(LOG('Indicator Data'!N44)&lt;AZ$4,0,10-(AZ$3-LOG('Indicator Data'!N44))/(AZ$3-AZ$4)*10))),1))</f>
        <v>10</v>
      </c>
      <c r="BA44" s="103" t="n">
        <f aca="false">IF(AZ44="x","x",'Indicator Data'!N44/'Indicator Data'!$CA44)</f>
        <v>0.240952255868918</v>
      </c>
      <c r="BB44" s="106" t="n">
        <f aca="false">IF(AZ44="x","x",ROUND(IF(BA44&gt;BB$3,10,IF(BA44&lt;BB$4,0,10-(BB$3-BA44)/(BB$3-BB$4)*10)),1))</f>
        <v>10</v>
      </c>
      <c r="BC44" s="102" t="n">
        <f aca="false">IF(AND(AZ44="x",BB44="x"),"x",ROUND((10-GEOMEAN(((10-AZ44)/10*9+1),((10-BB44)/10*9+1)))/9*10,1))</f>
        <v>10</v>
      </c>
      <c r="BD44" s="106" t="n">
        <f aca="false">IF('Indicator Data'!O44="No data","x",ROUND(IF('Indicator Data'!O44=0,0,IF(LOG('Indicator Data'!O44)&gt;BD$3,10,IF(LOG('Indicator Data'!O44)&lt;BD$4,0,10-(BD$3-LOG('Indicator Data'!O44))/(BD$3-BD$4)*10))),1))</f>
        <v>0</v>
      </c>
      <c r="BE44" s="103" t="n">
        <f aca="false">IF(BD44="x","x",'Indicator Data'!O44/'Indicator Data'!$CA44)</f>
        <v>0</v>
      </c>
      <c r="BF44" s="106" t="n">
        <f aca="false">IF(BD44="x","x",ROUND(IF(BE44&gt;BF$3,10,IF(BE44&lt;BF$4,0,10-(BF$3-BE44)/(BF$3-BF$4)*10)),1))</f>
        <v>0</v>
      </c>
      <c r="BG44" s="102" t="n">
        <f aca="false">IF(AND(BD44="x",BF44="x"),"x",ROUND((10-GEOMEAN(((10-BD44)/10*9+1),((10-BF44)/10*9+1)))/9*10,1))</f>
        <v>0</v>
      </c>
      <c r="BH44" s="106" t="n">
        <f aca="false">IF('Indicator Data'!P44="No data","x",ROUND(IF('Indicator Data'!P44=0,0,IF(LOG('Indicator Data'!P44)&gt;BH$3,10,IF(LOG('Indicator Data'!P44)&lt;BH$4,0,10-(BH$3-LOG('Indicator Data'!P44))/(BH$3-BH$4)*10))),1))</f>
        <v>10</v>
      </c>
      <c r="BI44" s="103" t="n">
        <f aca="false">IF(BH44="x","x",'Indicator Data'!P44/'Indicator Data'!$CA44)</f>
        <v>0.260033605033753</v>
      </c>
      <c r="BJ44" s="106" t="n">
        <f aca="false">IF(BH44="x","x",ROUND(IF(BI44&gt;BJ$3,10,IF(BI44&lt;BJ$4,0,10-(BJ$3-BI44)/(BJ$3-BJ$4)*10)),1))</f>
        <v>10</v>
      </c>
      <c r="BK44" s="102" t="n">
        <f aca="false">IF(AND(BH44="x",BJ44="x"),"x",ROUND((10-GEOMEAN(((10-BH44)/10*9+1),((10-BJ44)/10*9+1)))/9*10,1))</f>
        <v>10</v>
      </c>
      <c r="BL44" s="104" t="n">
        <f aca="false">IF(AND(BC44="x",BG44="x",BK44="x",AY44="x"),"x",IF(AND(BC44="x",BG44="x",BK44="x"),AY44,ROUND((10-GEOMEAN(((10-AY44)/10*9+1),((10-BC44)/10*9+1),((10-BG44)/10*9+1),((10-BK44)/10*9+1)))/9*10,1)))</f>
        <v>8.5</v>
      </c>
      <c r="BM44" s="106" t="n">
        <f aca="false">ROUND(IF('Indicator Data'!Q44=0,0,IF(LOG('Indicator Data'!Q44)&gt;BM$3,10,IF(LOG('Indicator Data'!Q44)&lt;BM$4,0,10-(BM$3-LOG('Indicator Data'!Q44))/(BM$3-BM$4)*10))),1)</f>
        <v>0</v>
      </c>
      <c r="BN44" s="107" t="n">
        <f aca="false">'Indicator Data'!R44</f>
        <v>0</v>
      </c>
      <c r="BO44" s="106" t="n">
        <f aca="false">ROUND(IF(BN44&gt;BO$3,10,IF(BN44&lt;BO$4,0,10-(BO$3-BN44)/(BO$3-BO$4)*10)),1)</f>
        <v>0</v>
      </c>
      <c r="BP44" s="106" t="n">
        <f aca="false">ROUND((10-GEOMEAN(((10-BO44)/10*9+1),((10-BM44)/10*9+1)))/9*10,1)</f>
        <v>0</v>
      </c>
      <c r="BQ44" s="106" t="n">
        <f aca="false">ROUND(IF('Indicator Data'!S44=0,0,IF(LOG('Indicator Data'!S44)&gt;BQ$3,10,IF(LOG('Indicator Data'!S44)&lt;BQ$4,0,10-(BQ$3-LOG('Indicator Data'!S44))/(BQ$3-BQ$4)*10))),1)</f>
        <v>9.9</v>
      </c>
      <c r="BR44" s="107" t="n">
        <f aca="false">'Indicator Data'!T44</f>
        <v>0.967465817928314</v>
      </c>
      <c r="BS44" s="106" t="n">
        <f aca="false">ROUND(IF(BR44&gt;BS$3,10,IF(BR44&lt;BS$4,0,10-(BS$3-BR44)/(BS$3-BS$4)*10)),1)</f>
        <v>9.7</v>
      </c>
      <c r="BT44" s="106" t="n">
        <f aca="false">ROUND((10-GEOMEAN(((10-BS44)/10*9+1),((10-BQ44)/10*9+1)))/9*10,1)</f>
        <v>9.8</v>
      </c>
      <c r="BU44" s="102" t="n">
        <f aca="false">ROUND((10-GEOMEAN(((10-BT44)/10*9+1),((10-BP44)/10*9+1)))/9*10,1)</f>
        <v>7.3</v>
      </c>
      <c r="BV44" s="106" t="n">
        <f aca="false">ROUND(IF('Indicator Data'!U44=0,0,IF(LOG('Indicator Data'!U44)&gt;BV$3,10,IF(LOG('Indicator Data'!U44)&lt;BV$4,0,10-(BV$3-LOG('Indicator Data'!U44))/(BV$3-BV$4)*10))),1)</f>
        <v>9.7</v>
      </c>
      <c r="BW44" s="103" t="n">
        <f aca="false">'Indicator Data'!U44/'Indicator Data'!$CA44</f>
        <v>0.839009473918189</v>
      </c>
      <c r="BX44" s="106" t="n">
        <f aca="false">ROUND(IF(BW44&gt;BX$3,10,IF(BW44&lt;BX$4,0,10-(BX$3-BW44)/(BX$3-BX$4)*10)),1)</f>
        <v>9.3</v>
      </c>
      <c r="BY44" s="102" t="n">
        <f aca="false">ROUND((10-GEOMEAN(((10-BV44)/10*9+1),((10-BX44)/10*9+1)))/9*10,1)</f>
        <v>9.5</v>
      </c>
      <c r="BZ44" s="106" t="n">
        <f aca="false">ROUND(IF('Indicator Data'!V44=0,0,IF(LOG('Indicator Data'!V44)&gt;BZ$3,10,IF(LOG('Indicator Data'!V44)&lt;BZ$4,0,10-(BZ$3-LOG('Indicator Data'!V44))/(BZ$3-BZ$4)*10))),1)</f>
        <v>9.7</v>
      </c>
      <c r="CA44" s="103" t="n">
        <f aca="false">IF('Indicator Data'!V44/'Indicator Data'!$CA44&gt;1,1,'Indicator Data'!V44/'Indicator Data'!$CA44)</f>
        <v>0.859611615550293</v>
      </c>
      <c r="CB44" s="106" t="n">
        <f aca="false">ROUND(IF(CA44&gt;CB$3,10,IF(CA44&lt;CB$4,0,10-(CB$3-CA44)/(CB$3-CB$4)*10)),1)</f>
        <v>8.6</v>
      </c>
      <c r="CC44" s="102" t="n">
        <f aca="false">ROUND((10-GEOMEAN(((10-BZ44)/10*9+1),((10-CB44)/10*9+1)))/9*10,1)</f>
        <v>9.2</v>
      </c>
      <c r="CD44" s="106" t="n">
        <f aca="false">ROUND(IF('Indicator Data'!W44=0,0,IF(LOG('Indicator Data'!W44)&gt;CD$3,10,IF(LOG('Indicator Data'!W44)&lt;CD$4,0,10-(CD$3-LOG('Indicator Data'!W44))/(CD$3-CD$4)*10))),1)</f>
        <v>9.8</v>
      </c>
      <c r="CE44" s="103" t="n">
        <f aca="false">'Indicator Data'!W44/'Indicator Data'!$CA44</f>
        <v>0.903015338122945</v>
      </c>
      <c r="CF44" s="106" t="n">
        <f aca="false">ROUND(IF(CE44&gt;CF$3,10,IF(CE44&lt;CF$4,0,10-(CF$3-CE44)/(CF$3-CF$4)*10)),1)</f>
        <v>9</v>
      </c>
      <c r="CG44" s="102" t="n">
        <f aca="false">ROUND((10-GEOMEAN(((10-CD44)/10*9+1),((10-CF44)/10*9+1)))/9*10,1)</f>
        <v>9.4</v>
      </c>
      <c r="CH44" s="104" t="n">
        <f aca="false">ROUND((10-GEOMEAN(((10-CC44)/10*9+1),((10-BU44)/10*9+1),((10-BY44)/10*9+1),((10-CG44)/10*9+1)))/9*10,1)</f>
        <v>9</v>
      </c>
      <c r="CI44" s="106" t="n">
        <f aca="false">IF('Indicator Data'!BQ44="No data","x",ROUND(IF('Indicator Data'!BQ44&gt;CI$3,0,IF('Indicator Data'!BQ44&lt;CI$4,10,(CI$3-'Indicator Data'!BQ44)/(CI$3-CI$4)*10)),1))</f>
        <v>9.4</v>
      </c>
      <c r="CJ44" s="106" t="n">
        <f aca="false">IF('Indicator Data'!BR44="No data","x",ROUND(IF('Indicator Data'!BR44&gt;CJ$3,0,IF('Indicator Data'!BR44&lt;CJ$4,10,(CJ$3-'Indicator Data'!BR44)/(CJ$3-CJ$4)*10)),1))</f>
        <v>9</v>
      </c>
      <c r="CK44" s="106" t="n">
        <f aca="false">IF('Indicator Data'!AC44="No data","x",ROUND(IF('Indicator Data'!AC44&gt;CK$3,0,IF('Indicator Data'!AC44&lt;CK$4,10,(CK$3-'Indicator Data'!AC44)/(CK$3-CK$4)*10)),1))</f>
        <v>8.1</v>
      </c>
      <c r="CL44" s="102" t="n">
        <f aca="false">IF(AND(CJ44="x",CI44="x",CK44="x"),"x",ROUND(AVERAGE(CI44:CK44),1))</f>
        <v>8.8</v>
      </c>
      <c r="CM44" s="106" t="n">
        <f aca="false">IF('Indicator Data'!X44="No data","x",ROUND(IF(LOG('Indicator Data'!X44)&gt;CM$3,10,IF(LOG('Indicator Data'!X44)&lt;CM$4,0,10-(CM$3-LOG('Indicator Data'!X44))/(CM$3-CM$4)*10)),1))</f>
        <v>5.4</v>
      </c>
      <c r="CN44" s="106" t="n">
        <f aca="false">IF('Indicator Data'!Y44="No data","x",ROUND(IF('Indicator Data'!Y44&gt;CN$3,10,IF('Indicator Data'!Y44&lt;CN$4,0,10-(CN$3-'Indicator Data'!Y44)/(CN$3-CN$4)*10)),1))</f>
        <v>8.8</v>
      </c>
      <c r="CO44" s="106" t="n">
        <f aca="false">IF('Indicator Data'!Z44="No data","x",ROUND(IF('Indicator Data'!Z44&gt;CO$3,10,IF('Indicator Data'!Z44&lt;CO$4,0,10-(CO$3-'Indicator Data'!Z44)/(CO$3-CO$4)*10)),1))</f>
        <v>4.6</v>
      </c>
      <c r="CP44" s="106" t="n">
        <f aca="false">IF('Indicator Data'!AA44="No data","x",ROUND(IF('Indicator Data'!AA44&gt;CP$3,10,IF('Indicator Data'!AA44&lt;CP$4,0,10-(CP$3-'Indicator Data'!AA44)/(CP$3-CP$4)*10)),1))</f>
        <v>8.3</v>
      </c>
      <c r="CQ44" s="102" t="n">
        <f aca="false">ROUND(AVERAGE(CM44:CP44),1)</f>
        <v>6.8</v>
      </c>
      <c r="CR44" s="104" t="n">
        <f aca="false">ROUND(AVERAGE(CL44,CQ44,CQ44),1)</f>
        <v>7.5</v>
      </c>
      <c r="CS44" s="106" t="n">
        <f aca="false">IF('Indicator Data'!AF44="No data","x",ROUND(IF('Indicator Data'!AF44&gt;CS$3,10,IF('Indicator Data'!AF44&lt;CS$4,0,10-(CS$3-'Indicator Data'!AF44)/(CS$3-CS$4)*10)),1))</f>
        <v>8.6</v>
      </c>
      <c r="CT44" s="106" t="n">
        <f aca="false">IF('Indicator Data'!AG44="No data","x",ROUND(IF('Indicator Data'!AG44&gt;CT$3,10,IF('Indicator Data'!AG44&lt;CT$4,0,10-(CT$3-'Indicator Data'!AG44)/(CT$3-CT$4)*10)),1))</f>
        <v>8.4</v>
      </c>
      <c r="CU44" s="102" t="n">
        <f aca="false">ROUND(AVERAGE(CM44,CN44,CO44,CP44,CS44,CT44),1)</f>
        <v>7.4</v>
      </c>
      <c r="CV44" s="106" t="n">
        <f aca="false">IF('Indicator Data'!AB44="No data","x",ROUND(IF('Indicator Data'!AB44&gt;CV$3,10,IF('Indicator Data'!AB44&lt;CV$4,0,10-(CV$3-'Indicator Data'!AB44)/(CV$3-CV$4)*10)),1))</f>
        <v>4</v>
      </c>
      <c r="CW44" s="102" t="n">
        <f aca="false">IF(AND(CJ44="x",CI44="x",CK44="x"),"x",ROUND(AVERAGE(CI44:CK44,CV44),1))</f>
        <v>7.6</v>
      </c>
      <c r="CX44" s="103" t="n">
        <f aca="false">IF('Indicator Data'!AD44="No data","x",'Indicator Data'!AD44/'Indicator Data'!$BZ44)</f>
        <v>3.86259345202813E-005</v>
      </c>
      <c r="CY44" s="106" t="n">
        <f aca="false">IF(CX44="x","x",ROUND(IF(CX44&gt;CY$3,0,IF(CX44&lt;CY$4,10,(CY$3-CX44)/(CY$3-CY$4)*10)),1))</f>
        <v>9.6</v>
      </c>
      <c r="CZ44" s="106" t="n">
        <f aca="false">IF('Indicator Data'!AE44="No data","x",ROUND(IF('Indicator Data'!AE44&gt;CZ$3,0,IF('Indicator Data'!AE44&lt;CZ$4,10,(CZ$3-'Indicator Data'!AE44)/(CZ$3-CZ$4)*10)),1))</f>
        <v>8</v>
      </c>
      <c r="DA44" s="102" t="n">
        <f aca="false">IF(AND(CY44="x",CZ44="x"),"x",ROUND(AVERAGE(CY44:CZ44),1))</f>
        <v>8.8</v>
      </c>
      <c r="DB44" s="104" t="n">
        <f aca="false">ROUND(AVERAGE(CW44,DA44,CU44),1)</f>
        <v>7.9</v>
      </c>
      <c r="DC44" s="105" t="n">
        <f aca="false">IF(BL44="x",ROUND((10-GEOMEAN(((10-DB44)/10*9+1),((10-CH44)/10*9+1),((10-CR44)/10*9+1)))/9*10,1),ROUND((10-GEOMEAN(((10-BL44)/10*9+1),((10-DB44)/10*9+1),((10-CH44)/10*9+1),((10-CR44)/10*9+1)))/9*10,1))</f>
        <v>8.3</v>
      </c>
      <c r="DD44" s="108" t="n">
        <f aca="false">IF(ROUND(IF(AP44="x",(10-GEOMEAN(((10-AO44)/10*9+1),((10-DC44)/10*9+1),((10-AU44)/10*9+1),((10-AQ44)/10*9+1),((10-AR44)/10*9+1)))/9*10,(10-GEOMEAN(((10-AO44)/10*9+1),((10-DC44)/10*9+1),((10-AP44)/10*9+1),((10-AQ44)/10*9+1),((10-AR44)/10*9+1),((10-AU44)/10*9+1)))/9*10),1)=0,0.1,ROUND(IF(AP44="x",(10-GEOMEAN(((10-AO44)/10*9+1),((10-DC44)/10*9+1),((10-AU44)/10*9+1),((10-AQ44)/10*9+1),((10-AR44)/10*9+1)))/9*10,(10-GEOMEAN(((10-AO44)/10*9+1),((10-DC44)/10*9+1),((10-AP44)/10*9+1),((10-AQ44)/10*9+1),((10-AR44)/10*9+1),((10-AU44)/10*9+1)))/9*10),1))</f>
        <v>4.4</v>
      </c>
      <c r="DE44" s="105" t="n">
        <f aca="false">ROUND(IF('Indicator Data'!AH44=0,0,IF('Indicator Data'!AH44&gt;DE$3,10,IF('Indicator Data'!AH44&lt;DE$4,0,10-(DE$3-'Indicator Data'!AH44)/(DE$3-DE$4)*10))),1)</f>
        <v>10</v>
      </c>
      <c r="DF44" s="102" t="n">
        <f aca="false">'Indicator Data'!AI44</f>
        <v>0</v>
      </c>
      <c r="DG44" s="102" t="n">
        <f aca="false">'Indicator Data'!AJ44</f>
        <v>5</v>
      </c>
      <c r="DH44" s="105" t="n">
        <f aca="false">ROUND(IF(DF44=5,10,IF(DG44=5,9,IF(DF44=4,8,IF(DG44=4,7,0)))),1)</f>
        <v>9</v>
      </c>
      <c r="DI44" s="108" t="n">
        <f aca="false">ROUND(IF(DH44&gt;5,DH44,DE44/10*7),1)</f>
        <v>9</v>
      </c>
      <c r="DJ44" s="76"/>
      <c r="DK44" s="109"/>
    </row>
    <row r="45" customFormat="false" ht="14.5" hidden="false" customHeight="false" outlineLevel="0" collapsed="false">
      <c r="A45" s="98" t="str">
        <f aca="false">'Indicator Data'!A45</f>
        <v>Costa Rica</v>
      </c>
      <c r="B45" s="99" t="str">
        <f aca="false">'Indicator Data'!B45</f>
        <v>CRI</v>
      </c>
      <c r="C45" s="100" t="n">
        <f aca="false">ROUND(IF('Indicator Data'!C45=0,0.1,IF(LOG('Indicator Data'!C45)&gt;C$3,10,IF(LOG('Indicator Data'!C45)&lt;C$4,0,10-(C$3-LOG('Indicator Data'!C45))/(C$3-C$4)*10))),1)</f>
        <v>7.5</v>
      </c>
      <c r="D45" s="101" t="n">
        <f aca="false">ROUND(IF('Indicator Data'!D45=0,0.1,IF(LOG('Indicator Data'!D45)&gt;D$3,10,IF(LOG('Indicator Data'!D45)&lt;D$4,0,10-(D$3-LOG('Indicator Data'!D45))/(D$3-D$4)*10))),1)</f>
        <v>10</v>
      </c>
      <c r="E45" s="102" t="n">
        <f aca="false">ROUND((10-GEOMEAN(((10-C45)/10*9+1),((10-D45)/10*9+1)))/9*10,1)</f>
        <v>9.1</v>
      </c>
      <c r="F45" s="102" t="n">
        <f aca="false">IF('Indicator Data'!E45="No data",0.1,(ROUND(IF('Indicator Data'!E45=0,0,IF(LOG('Indicator Data'!E45)&gt;F$3,10,IF(LOG('Indicator Data'!E45)&lt;F$4,0,10-(F$3-LOG('Indicator Data'!E45))/(F$3-F$4)*10))),1)))</f>
        <v>4.9</v>
      </c>
      <c r="G45" s="102" t="n">
        <f aca="false">ROUND(IF('Indicator Data'!F45=0,0,IF(LOG('Indicator Data'!F45)&gt;G$3,10,IF(LOG('Indicator Data'!F45)&lt;G$4,0,10-(G$3-LOG('Indicator Data'!F45))/(G$3-G$4)*10))),1)</f>
        <v>7.5</v>
      </c>
      <c r="H45" s="101" t="n">
        <f aca="false">ROUND(IF('Indicator Data'!G45=0,0,IF(LOG('Indicator Data'!G45)&gt;H$3,10,IF(LOG('Indicator Data'!G45)&lt;H$4,0,10-(H$3-LOG('Indicator Data'!G45))/(H$3-H$4)*10))),1)</f>
        <v>3.4</v>
      </c>
      <c r="I45" s="101" t="n">
        <f aca="false">ROUND(IF('Indicator Data'!H45=0,0,IF(LOG('Indicator Data'!H45)&gt;I$3,10,IF(LOG('Indicator Data'!H45)&lt;I$4,0,10-(I$3-LOG('Indicator Data'!H45))/(I$3-I$4)*10))),1)</f>
        <v>0</v>
      </c>
      <c r="J45" s="101" t="n">
        <f aca="false">ROUND((10-GEOMEAN(((10-H45)/10*9+1),((10-I45)/10*9+1)))/9*10,1)</f>
        <v>1.9</v>
      </c>
      <c r="K45" s="101" t="n">
        <f aca="false">ROUND(IF('Indicator Data'!I45=0,0,IF(LOG('Indicator Data'!I45)&gt;K$3,10,IF(LOG('Indicator Data'!I45)&lt;K$4,0,10-(K$3-LOG('Indicator Data'!I45))/(K$3-K$4)*10))),1)</f>
        <v>4.5</v>
      </c>
      <c r="L45" s="102" t="n">
        <f aca="false">ROUND((10-GEOMEAN(((10-J45)/10*9+1),((10-K45)/10*9+1)))/9*10,1)</f>
        <v>3.3</v>
      </c>
      <c r="M45" s="102" t="n">
        <f aca="false">ROUND(IF('Indicator Data'!J45=0,0,IF(LOG('Indicator Data'!J45)&gt;M$3,10,IF(LOG('Indicator Data'!J45)&lt;M$4,0,10-(M$3-LOG('Indicator Data'!J45))/(M$3-M$4)*10))),1)</f>
        <v>0</v>
      </c>
      <c r="N45" s="103" t="n">
        <f aca="false">'Indicator Data'!C45/'Indicator Data'!$CA45</f>
        <v>0.00210009563353954</v>
      </c>
      <c r="O45" s="103" t="n">
        <f aca="false">'Indicator Data'!D45/'Indicator Data'!$CA45</f>
        <v>0.00209791395667182</v>
      </c>
      <c r="P45" s="103" t="n">
        <f aca="false">IF(F45=0.1,"x",'Indicator Data'!E45/'Indicator Data'!$CA45)</f>
        <v>0.00184867209364682</v>
      </c>
      <c r="Q45" s="103" t="n">
        <f aca="false">'Indicator Data'!F45/'Indicator Data'!$CA45</f>
        <v>6.20827826714057E-005</v>
      </c>
      <c r="R45" s="103" t="n">
        <f aca="false">'Indicator Data'!G45/'Indicator Data'!$CA45</f>
        <v>0.000475618956629203</v>
      </c>
      <c r="S45" s="103" t="n">
        <f aca="false">'Indicator Data'!H45/'Indicator Data'!$CA45</f>
        <v>0</v>
      </c>
      <c r="T45" s="103" t="n">
        <f aca="false">'Indicator Data'!I45/'Indicator Data'!$CA45</f>
        <v>0.000369592399604956</v>
      </c>
      <c r="U45" s="103" t="n">
        <f aca="false">'Indicator Data'!J45/'Indicator Data'!$CA45</f>
        <v>0</v>
      </c>
      <c r="V45" s="101" t="n">
        <f aca="false">ROUND(IF(N45&gt;V$3,10,IF(N45&lt;V$4,0,10-(V$3-N45)/(V$3-V$4)*10)),1)</f>
        <v>10</v>
      </c>
      <c r="W45" s="101" t="n">
        <f aca="false">ROUND(IF(O45&gt;W$3,10,IF(O45&lt;W$4,0,10-(W$3-O45)/(W$3-W$4)*10)),1)</f>
        <v>10</v>
      </c>
      <c r="X45" s="102" t="n">
        <f aca="false">ROUND(((10-GEOMEAN(((10-V45)/10*9+1),((10-W45)/10*9+1)))/9*10),1)</f>
        <v>10</v>
      </c>
      <c r="Y45" s="102" t="n">
        <f aca="false">IF(P45="x",0.1,ROUND(IF(P45&gt;Y$3,10,IF(P45&lt;Y$4,0,10-(Y$3-P45)/(Y$3-Y$4)*10)),1))</f>
        <v>1.2</v>
      </c>
      <c r="Z45" s="102" t="n">
        <f aca="false">ROUND(IF(Q45=0,0,IF(LOG(Q45)&gt;Z$3,10,IF(LOG(Q45)&lt;=Z$4,0,10-(Z$3-LOG(Q45))/(Z$3-Z$4)*10))),1)</f>
        <v>9.5</v>
      </c>
      <c r="AA45" s="101" t="n">
        <f aca="false">ROUND(IF(R45&gt;AA$3,10,IF(R45&lt;AA$4,0,10-(AA$3-R45)/(AA$3-AA$4)*10)),1)</f>
        <v>0.3</v>
      </c>
      <c r="AB45" s="101" t="n">
        <f aca="false">ROUND(IF(S45&gt;AB$3,10,IF(S45&lt;AB$4,0,10-(AB$3-S45)/(AB$3-AB$4)*10)),1)</f>
        <v>0</v>
      </c>
      <c r="AC45" s="101" t="n">
        <f aca="false">ROUND(((10-GEOMEAN(((10-AA45)/10*9+1),((10-AB45)/10*9+1)))/9*10),1)</f>
        <v>0.2</v>
      </c>
      <c r="AD45" s="101" t="n">
        <f aca="false">ROUND(IF(T45=0,0,IF(T45&gt;AD$3,10,IF(T45&lt;=AD$4,0,10-(AD$3-T45)/(AD$3-AD$4)*10))),1)</f>
        <v>0.4</v>
      </c>
      <c r="AE45" s="102" t="n">
        <f aca="false">ROUND((10-GEOMEAN(((10-AC45)/10*9+1),((10-AD45)/10*9+1)))/9*10,1)</f>
        <v>0.3</v>
      </c>
      <c r="AF45" s="102" t="n">
        <f aca="false">ROUND(IF(U45&gt;AF$3,10,IF(U45&lt;AF$4,0,10-(AF$3-U45)/(AF$3-AF$4)*10)),1)</f>
        <v>0</v>
      </c>
      <c r="AG45" s="101" t="n">
        <f aca="false">ROUND(IF('Indicator Data'!K45=0,0,IF('Indicator Data'!K45&gt;AG$3,10,IF('Indicator Data'!K45&lt;AG$4,0,10-(AG$3-'Indicator Data'!K45)/(AG$3-AG$4)*10))),1)</f>
        <v>3.8</v>
      </c>
      <c r="AH45" s="104" t="n">
        <f aca="false">ROUND(AVERAGE(C45,V45),1)</f>
        <v>8.8</v>
      </c>
      <c r="AI45" s="104" t="n">
        <f aca="false">ROUND(AVERAGE(D45,W45),1)</f>
        <v>10</v>
      </c>
      <c r="AJ45" s="102" t="n">
        <f aca="false">ROUND(AVERAGE(AA45,H45),1)</f>
        <v>1.9</v>
      </c>
      <c r="AK45" s="102" t="n">
        <f aca="false">ROUND(AVERAGE(AB45,I45),1)</f>
        <v>0</v>
      </c>
      <c r="AL45" s="104" t="n">
        <f aca="false">ROUND((10-GEOMEAN(((10-AJ45)/10*9+1),((10-AK45)/10*9+1)))/9*10,1)</f>
        <v>1</v>
      </c>
      <c r="AM45" s="104" t="n">
        <f aca="false">ROUND(AVERAGE(AD45,K45),1)</f>
        <v>2.5</v>
      </c>
      <c r="AN45" s="102" t="n">
        <f aca="false">ROUND((10-GEOMEAN(((10-M45)/10*9+1),((10-AF45)/10*9+1)))/9*10,1)</f>
        <v>0</v>
      </c>
      <c r="AO45" s="105" t="n">
        <f aca="false">ROUND((10-GEOMEAN(((10-E45)/10*9+1),((10-X45)/10*9+1)))/9*10,1)</f>
        <v>9.6</v>
      </c>
      <c r="AP45" s="105" t="n">
        <f aca="false">IF(AND(Y45="x",F45="x"),"x",ROUND((10-GEOMEAN(((10-F45)/10*9+1),((10-Y45)/10*9+1)))/9*10,1))</f>
        <v>3.3</v>
      </c>
      <c r="AQ45" s="105" t="n">
        <f aca="false">ROUND((10-GEOMEAN(((10-G45)/10*9+1),((10-Z45)/10*9+1)))/9*10,1)</f>
        <v>8.7</v>
      </c>
      <c r="AR45" s="105" t="n">
        <f aca="false">ROUND((10-GEOMEAN(((10-L45)/10*9+1),((10-AE45)/10*9+1)))/9*10,1)</f>
        <v>1.9</v>
      </c>
      <c r="AS45" s="104" t="n">
        <f aca="false">ROUND(AVERAGE(AG45,AN45),1)</f>
        <v>1.9</v>
      </c>
      <c r="AT45" s="104" t="n">
        <f aca="false">IF('Indicator Data'!L45="No data","x",IF('Indicator Data'!CB45&lt;1000,"x",ROUND((IF('Indicator Data'!L45&gt;AT$3,10,IF('Indicator Data'!L45&lt;AT$4,0,10-(AT$3-'Indicator Data'!L45)/(AT$3-AT$4)*10))),1)))</f>
        <v>0</v>
      </c>
      <c r="AU45" s="105" t="n">
        <f aca="false">ROUND(AVERAGE(AS45,AT45),1)</f>
        <v>1</v>
      </c>
      <c r="AV45" s="106" t="str">
        <f aca="false">IF('Indicator Data'!M45="No data","x",ROUND(IF('Indicator Data'!M45=0,0,IF(LOG('Indicator Data'!M45)&gt;AV$3,10,IF(LOG('Indicator Data'!M45)&lt;AV$4,0,10-(AV$3-LOG('Indicator Data'!M45))/(AV$3-AV$4)*10))),1))</f>
        <v>x</v>
      </c>
      <c r="AW45" s="103" t="str">
        <f aca="false">IF(AV45="x","x",'Indicator Data'!M45/'Indicator Data'!$CA45)</f>
        <v>x</v>
      </c>
      <c r="AX45" s="106" t="str">
        <f aca="false">IF(AV45="x","x",ROUND(IF(AW45&gt;AX$3,10,IF(AW45&lt;AX$4,0,10-(AX$3-AW45)/(AX$3-AX$4)*10)),1))</f>
        <v>x</v>
      </c>
      <c r="AY45" s="102" t="str">
        <f aca="false">IF(AND(AV45="x",AX45="x"),"x",ROUND((10-GEOMEAN(((10-AV45)/10*9+1),((10-AX45)/10*9+1)))/9*10,1))</f>
        <v>x</v>
      </c>
      <c r="AZ45" s="106" t="str">
        <f aca="false">IF('Indicator Data'!N45="No data","x",ROUND(IF('Indicator Data'!N45=0,0,IF(LOG('Indicator Data'!N45)&gt;AZ$3,10,IF(LOG('Indicator Data'!N45)&lt;AZ$4,0,10-(AZ$3-LOG('Indicator Data'!N45))/(AZ$3-AZ$4)*10))),1))</f>
        <v>x</v>
      </c>
      <c r="BA45" s="103" t="str">
        <f aca="false">IF(AZ45="x","x",'Indicator Data'!N45/'Indicator Data'!$CA45)</f>
        <v>x</v>
      </c>
      <c r="BB45" s="106" t="str">
        <f aca="false">IF(AZ45="x","x",ROUND(IF(BA45&gt;BB$3,10,IF(BA45&lt;BB$4,0,10-(BB$3-BA45)/(BB$3-BB$4)*10)),1))</f>
        <v>x</v>
      </c>
      <c r="BC45" s="102" t="str">
        <f aca="false">IF(AND(AZ45="x",BB45="x"),"x",ROUND((10-GEOMEAN(((10-AZ45)/10*9+1),((10-BB45)/10*9+1)))/9*10,1))</f>
        <v>x</v>
      </c>
      <c r="BD45" s="106" t="str">
        <f aca="false">IF('Indicator Data'!O45="No data","x",ROUND(IF('Indicator Data'!O45=0,0,IF(LOG('Indicator Data'!O45)&gt;BD$3,10,IF(LOG('Indicator Data'!O45)&lt;BD$4,0,10-(BD$3-LOG('Indicator Data'!O45))/(BD$3-BD$4)*10))),1))</f>
        <v>x</v>
      </c>
      <c r="BE45" s="103" t="str">
        <f aca="false">IF(BD45="x","x",'Indicator Data'!O45/'Indicator Data'!$CA45)</f>
        <v>x</v>
      </c>
      <c r="BF45" s="106" t="str">
        <f aca="false">IF(BD45="x","x",ROUND(IF(BE45&gt;BF$3,10,IF(BE45&lt;BF$4,0,10-(BF$3-BE45)/(BF$3-BF$4)*10)),1))</f>
        <v>x</v>
      </c>
      <c r="BG45" s="102" t="str">
        <f aca="false">IF(AND(BD45="x",BF45="x"),"x",ROUND((10-GEOMEAN(((10-BD45)/10*9+1),((10-BF45)/10*9+1)))/9*10,1))</f>
        <v>x</v>
      </c>
      <c r="BH45" s="106" t="str">
        <f aca="false">IF('Indicator Data'!P45="No data","x",ROUND(IF('Indicator Data'!P45=0,0,IF(LOG('Indicator Data'!P45)&gt;BH$3,10,IF(LOG('Indicator Data'!P45)&lt;BH$4,0,10-(BH$3-LOG('Indicator Data'!P45))/(BH$3-BH$4)*10))),1))</f>
        <v>x</v>
      </c>
      <c r="BI45" s="103" t="str">
        <f aca="false">IF(BH45="x","x",'Indicator Data'!P45/'Indicator Data'!$CA45)</f>
        <v>x</v>
      </c>
      <c r="BJ45" s="106" t="str">
        <f aca="false">IF(BH45="x","x",ROUND(IF(BI45&gt;BJ$3,10,IF(BI45&lt;BJ$4,0,10-(BJ$3-BI45)/(BJ$3-BJ$4)*10)),1))</f>
        <v>x</v>
      </c>
      <c r="BK45" s="102" t="str">
        <f aca="false">IF(AND(BH45="x",BJ45="x"),"x",ROUND((10-GEOMEAN(((10-BH45)/10*9+1),((10-BJ45)/10*9+1)))/9*10,1))</f>
        <v>x</v>
      </c>
      <c r="BL45" s="104" t="str">
        <f aca="false">IF(AND(BC45="x",BG45="x",BK45="x",AY45="x"),"x",IF(AND(BC45="x",BG45="x",BK45="x"),AY45,ROUND((10-GEOMEAN(((10-AY45)/10*9+1),((10-BC45)/10*9+1),((10-BG45)/10*9+1),((10-BK45)/10*9+1)))/9*10,1)))</f>
        <v>x</v>
      </c>
      <c r="BM45" s="106" t="n">
        <f aca="false">ROUND(IF('Indicator Data'!Q45=0,0,IF(LOG('Indicator Data'!Q45)&gt;BM$3,10,IF(LOG('Indicator Data'!Q45)&lt;BM$4,0,10-(BM$3-LOG('Indicator Data'!Q45))/(BM$3-BM$4)*10))),1)</f>
        <v>0</v>
      </c>
      <c r="BN45" s="107" t="n">
        <f aca="false">'Indicator Data'!R45</f>
        <v>0</v>
      </c>
      <c r="BO45" s="106" t="n">
        <f aca="false">ROUND(IF(BN45&gt;BO$3,10,IF(BN45&lt;BO$4,0,10-(BO$3-BN45)/(BO$3-BO$4)*10)),1)</f>
        <v>0</v>
      </c>
      <c r="BP45" s="106" t="n">
        <f aca="false">ROUND((10-GEOMEAN(((10-BO45)/10*9+1),((10-BM45)/10*9+1)))/9*10,1)</f>
        <v>0</v>
      </c>
      <c r="BQ45" s="106" t="n">
        <f aca="false">ROUND(IF('Indicator Data'!S45=0,0,IF(LOG('Indicator Data'!S45)&gt;BQ$3,10,IF(LOG('Indicator Data'!S45)&lt;BQ$4,0,10-(BQ$3-LOG('Indicator Data'!S45))/(BQ$3-BQ$4)*10))),1)</f>
        <v>8.1</v>
      </c>
      <c r="BR45" s="107" t="n">
        <f aca="false">'Indicator Data'!T45</f>
        <v>0.978569984436035</v>
      </c>
      <c r="BS45" s="106" t="n">
        <f aca="false">ROUND(IF(BR45&gt;BS$3,10,IF(BR45&lt;BS$4,0,10-(BS$3-BR45)/(BS$3-BS$4)*10)),1)</f>
        <v>9.8</v>
      </c>
      <c r="BT45" s="106" t="n">
        <f aca="false">ROUND((10-GEOMEAN(((10-BS45)/10*9+1),((10-BQ45)/10*9+1)))/9*10,1)</f>
        <v>9.1</v>
      </c>
      <c r="BU45" s="102" t="n">
        <f aca="false">ROUND((10-GEOMEAN(((10-BT45)/10*9+1),((10-BP45)/10*9+1)))/9*10,1)</f>
        <v>6.4</v>
      </c>
      <c r="BV45" s="106" t="n">
        <f aca="false">ROUND(IF('Indicator Data'!U45=0,0,IF(LOG('Indicator Data'!U45)&gt;BV$3,10,IF(LOG('Indicator Data'!U45)&lt;BV$4,0,10-(BV$3-LOG('Indicator Data'!U45))/(BV$3-BV$4)*10))),1)</f>
        <v>7.9</v>
      </c>
      <c r="BW45" s="103" t="n">
        <f aca="false">'Indicator Data'!U45/'Indicator Data'!$CA45</f>
        <v>0.718935429134289</v>
      </c>
      <c r="BX45" s="106" t="n">
        <f aca="false">ROUND(IF(BW45&gt;BX$3,10,IF(BW45&lt;BX$4,0,10-(BX$3-BW45)/(BX$3-BX$4)*10)),1)</f>
        <v>8</v>
      </c>
      <c r="BY45" s="102" t="n">
        <f aca="false">ROUND((10-GEOMEAN(((10-BV45)/10*9+1),((10-BX45)/10*9+1)))/9*10,1)</f>
        <v>8</v>
      </c>
      <c r="BZ45" s="106" t="n">
        <f aca="false">ROUND(IF('Indicator Data'!V45=0,0,IF(LOG('Indicator Data'!V45)&gt;BZ$3,10,IF(LOG('Indicator Data'!V45)&lt;BZ$4,0,10-(BZ$3-LOG('Indicator Data'!V45))/(BZ$3-BZ$4)*10))),1)</f>
        <v>7.3</v>
      </c>
      <c r="CA45" s="103" t="n">
        <f aca="false">IF('Indicator Data'!V45/'Indicator Data'!$CA45&gt;1,1,'Indicator Data'!V45/'Indicator Data'!$CA45)</f>
        <v>0.28461767425635</v>
      </c>
      <c r="CB45" s="106" t="n">
        <f aca="false">ROUND(IF(CA45&gt;CB$3,10,IF(CA45&lt;CB$4,0,10-(CB$3-CA45)/(CB$3-CB$4)*10)),1)</f>
        <v>2.8</v>
      </c>
      <c r="CC45" s="102" t="n">
        <f aca="false">ROUND((10-GEOMEAN(((10-BZ45)/10*9+1),((10-CB45)/10*9+1)))/9*10,1)</f>
        <v>5.5</v>
      </c>
      <c r="CD45" s="106" t="n">
        <f aca="false">ROUND(IF('Indicator Data'!W45=0,0,IF(LOG('Indicator Data'!W45)&gt;CD$3,10,IF(LOG('Indicator Data'!W45)&lt;CD$4,0,10-(CD$3-LOG('Indicator Data'!W45))/(CD$3-CD$4)*10))),1)</f>
        <v>8</v>
      </c>
      <c r="CE45" s="103" t="n">
        <f aca="false">'Indicator Data'!W45/'Indicator Data'!$CA45</f>
        <v>0.88316647006752</v>
      </c>
      <c r="CF45" s="106" t="n">
        <f aca="false">ROUND(IF(CE45&gt;CF$3,10,IF(CE45&lt;CF$4,0,10-(CF$3-CE45)/(CF$3-CF$4)*10)),1)</f>
        <v>8.8</v>
      </c>
      <c r="CG45" s="102" t="n">
        <f aca="false">ROUND((10-GEOMEAN(((10-CD45)/10*9+1),((10-CF45)/10*9+1)))/9*10,1)</f>
        <v>8.4</v>
      </c>
      <c r="CH45" s="104" t="n">
        <f aca="false">ROUND((10-GEOMEAN(((10-CC45)/10*9+1),((10-BU45)/10*9+1),((10-BY45)/10*9+1),((10-CG45)/10*9+1)))/9*10,1)</f>
        <v>7.2</v>
      </c>
      <c r="CI45" s="106" t="n">
        <f aca="false">IF('Indicator Data'!BQ45="No data","x",ROUND(IF('Indicator Data'!BQ45&gt;CI$3,0,IF('Indicator Data'!BQ45&lt;CI$4,10,(CI$3-'Indicator Data'!BQ45)/(CI$3-CI$4)*10)),1))</f>
        <v>0.2</v>
      </c>
      <c r="CJ45" s="106" t="n">
        <f aca="false">IF('Indicator Data'!BR45="No data","x",ROUND(IF('Indicator Data'!BR45&gt;CJ$3,0,IF('Indicator Data'!BR45&lt;CJ$4,10,(CJ$3-'Indicator Data'!BR45)/(CJ$3-CJ$4)*10)),1))</f>
        <v>0</v>
      </c>
      <c r="CK45" s="106" t="n">
        <f aca="false">IF('Indicator Data'!AC45="No data","x",ROUND(IF('Indicator Data'!AC45&gt;CK$3,0,IF('Indicator Data'!AC45&lt;CK$4,10,(CK$3-'Indicator Data'!AC45)/(CK$3-CK$4)*10)),1))</f>
        <v>1.4</v>
      </c>
      <c r="CL45" s="102" t="n">
        <f aca="false">IF(AND(CJ45="x",CI45="x",CK45="x"),"x",ROUND(AVERAGE(CI45:CK45),1))</f>
        <v>0.5</v>
      </c>
      <c r="CM45" s="106" t="n">
        <f aca="false">IF('Indicator Data'!X45="No data","x",ROUND(IF(LOG('Indicator Data'!X45)&gt;CM$3,10,IF(LOG('Indicator Data'!X45)&lt;CM$4,0,10-(CM$3-LOG('Indicator Data'!X45))/(CM$3-CM$4)*10)),1))</f>
        <v>6.7</v>
      </c>
      <c r="CN45" s="106" t="n">
        <f aca="false">IF('Indicator Data'!Y45="No data","x",ROUND(IF('Indicator Data'!Y45&gt;CN$3,10,IF('Indicator Data'!Y45&lt;CN$4,0,10-(CN$3-'Indicator Data'!Y45)/(CN$3-CN$4)*10)),1))</f>
        <v>3.4</v>
      </c>
      <c r="CO45" s="106" t="n">
        <f aca="false">IF('Indicator Data'!Z45="No data","x",ROUND(IF('Indicator Data'!Z45&gt;CO$3,10,IF('Indicator Data'!Z45&lt;CO$4,0,10-(CO$3-'Indicator Data'!Z45)/(CO$3-CO$4)*10)),1))</f>
        <v>8.1</v>
      </c>
      <c r="CP45" s="106" t="n">
        <f aca="false">IF('Indicator Data'!AA45="No data","x",ROUND(IF('Indicator Data'!AA45&gt;CP$3,10,IF('Indicator Data'!AA45&lt;CP$4,0,10-(CP$3-'Indicator Data'!AA45)/(CP$3-CP$4)*10)),1))</f>
        <v>3.7</v>
      </c>
      <c r="CQ45" s="102" t="n">
        <f aca="false">ROUND(AVERAGE(CM45:CP45),1)</f>
        <v>5.5</v>
      </c>
      <c r="CR45" s="104" t="n">
        <f aca="false">ROUND(AVERAGE(CL45,CQ45,CQ45),1)</f>
        <v>3.8</v>
      </c>
      <c r="CS45" s="106" t="n">
        <f aca="false">IF('Indicator Data'!AF45="No data","x",ROUND(IF('Indicator Data'!AF45&gt;CS$3,10,IF('Indicator Data'!AF45&lt;CS$4,0,10-(CS$3-'Indicator Data'!AF45)/(CS$3-CS$4)*10)),1))</f>
        <v>0.4</v>
      </c>
      <c r="CT45" s="106" t="n">
        <f aca="false">IF('Indicator Data'!AG45="No data","x",ROUND(IF('Indicator Data'!AG45&gt;CT$3,10,IF('Indicator Data'!AG45&lt;CT$4,0,10-(CT$3-'Indicator Data'!AG45)/(CT$3-CT$4)*10)),1))</f>
        <v>1.2</v>
      </c>
      <c r="CU45" s="102" t="n">
        <f aca="false">ROUND(AVERAGE(CM45,CN45,CO45,CP45,CS45,CT45),1)</f>
        <v>3.9</v>
      </c>
      <c r="CV45" s="106" t="n">
        <f aca="false">IF('Indicator Data'!AB45="No data","x",ROUND(IF('Indicator Data'!AB45&gt;CV$3,10,IF('Indicator Data'!AB45&lt;CV$4,0,10-(CV$3-'Indicator Data'!AB45)/(CV$3-CV$4)*10)),1))</f>
        <v>0</v>
      </c>
      <c r="CW45" s="102" t="n">
        <f aca="false">IF(AND(CJ45="x",CI45="x",CK45="x"),"x",ROUND(AVERAGE(CI45:CK45,CV45),1))</f>
        <v>0.4</v>
      </c>
      <c r="CX45" s="103" t="n">
        <f aca="false">IF('Indicator Data'!AD45="No data","x",'Indicator Data'!AD45/'Indicator Data'!$BZ45)</f>
        <v>0.000148817694831369</v>
      </c>
      <c r="CY45" s="106" t="n">
        <f aca="false">IF(CX45="x","x",ROUND(IF(CX45&gt;CY$3,0,IF(CX45&lt;CY$4,10,(CY$3-CX45)/(CY$3-CY$4)*10)),1))</f>
        <v>8.5</v>
      </c>
      <c r="CZ45" s="106" t="n">
        <f aca="false">IF('Indicator Data'!AE45="No data","x",ROUND(IF('Indicator Data'!AE45&gt;CZ$3,0,IF('Indicator Data'!AE45&lt;CZ$4,10,(CZ$3-'Indicator Data'!AE45)/(CZ$3-CZ$4)*10)),1))</f>
        <v>2</v>
      </c>
      <c r="DA45" s="102" t="n">
        <f aca="false">IF(AND(CY45="x",CZ45="x"),"x",ROUND(AVERAGE(CY45:CZ45),1))</f>
        <v>5.3</v>
      </c>
      <c r="DB45" s="104" t="n">
        <f aca="false">ROUND(AVERAGE(CW45,DA45,CU45),1)</f>
        <v>3.2</v>
      </c>
      <c r="DC45" s="105" t="n">
        <f aca="false">IF(BL45="x",ROUND((10-GEOMEAN(((10-DB45)/10*9+1),((10-CH45)/10*9+1),((10-CR45)/10*9+1)))/9*10,1),ROUND((10-GEOMEAN(((10-BL45)/10*9+1),((10-DB45)/10*9+1),((10-CH45)/10*9+1),((10-CR45)/10*9+1)))/9*10,1))</f>
        <v>5</v>
      </c>
      <c r="DD45" s="108" t="n">
        <f aca="false">IF(ROUND(IF(AP45="x",(10-GEOMEAN(((10-AO45)/10*9+1),((10-DC45)/10*9+1),((10-AU45)/10*9+1),((10-AQ45)/10*9+1),((10-AR45)/10*9+1)))/9*10,(10-GEOMEAN(((10-AO45)/10*9+1),((10-DC45)/10*9+1),((10-AP45)/10*9+1),((10-AQ45)/10*9+1),((10-AR45)/10*9+1),((10-AU45)/10*9+1)))/9*10),1)=0,0.1,ROUND(IF(AP45="x",(10-GEOMEAN(((10-AO45)/10*9+1),((10-DC45)/10*9+1),((10-AU45)/10*9+1),((10-AQ45)/10*9+1),((10-AR45)/10*9+1)))/9*10,(10-GEOMEAN(((10-AO45)/10*9+1),((10-DC45)/10*9+1),((10-AP45)/10*9+1),((10-AQ45)/10*9+1),((10-AR45)/10*9+1),((10-AU45)/10*9+1)))/9*10),1))</f>
        <v>6.1</v>
      </c>
      <c r="DE45" s="105" t="n">
        <f aca="false">ROUND(IF('Indicator Data'!AH45=0,0,IF('Indicator Data'!AH45&gt;DE$3,10,IF('Indicator Data'!AH45&lt;DE$4,0,10-(DE$3-'Indicator Data'!AH45)/(DE$3-DE$4)*10))),1)</f>
        <v>0.1</v>
      </c>
      <c r="DF45" s="102" t="n">
        <f aca="false">'Indicator Data'!AI45</f>
        <v>0</v>
      </c>
      <c r="DG45" s="102" t="n">
        <f aca="false">'Indicator Data'!AJ45</f>
        <v>0</v>
      </c>
      <c r="DH45" s="105" t="n">
        <f aca="false">ROUND(IF(DF45=5,10,IF(DG45=5,9,IF(DF45=4,8,IF(DG45=4,7,0)))),1)</f>
        <v>0</v>
      </c>
      <c r="DI45" s="108" t="n">
        <f aca="false">ROUND(IF(DH45&gt;5,DH45,DE45/10*7),1)</f>
        <v>0.1</v>
      </c>
      <c r="DJ45" s="76"/>
      <c r="DK45" s="109"/>
    </row>
    <row r="46" customFormat="false" ht="14.5" hidden="false" customHeight="false" outlineLevel="0" collapsed="false">
      <c r="A46" s="98" t="str">
        <f aca="false">'Indicator Data'!A46</f>
        <v>Côte d'Ivoire</v>
      </c>
      <c r="B46" s="99" t="str">
        <f aca="false">'Indicator Data'!B46</f>
        <v>CIV</v>
      </c>
      <c r="C46" s="100" t="n">
        <f aca="false">ROUND(IF('Indicator Data'!C46=0,0.1,IF(LOG('Indicator Data'!C46)&gt;C$3,10,IF(LOG('Indicator Data'!C46)&lt;C$4,0,10-(C$3-LOG('Indicator Data'!C46))/(C$3-C$4)*10))),1)</f>
        <v>0.1</v>
      </c>
      <c r="D46" s="101" t="n">
        <f aca="false">ROUND(IF('Indicator Data'!D46=0,0.1,IF(LOG('Indicator Data'!D46)&gt;D$3,10,IF(LOG('Indicator Data'!D46)&lt;D$4,0,10-(D$3-LOG('Indicator Data'!D46))/(D$3-D$4)*10))),1)</f>
        <v>0.1</v>
      </c>
      <c r="E46" s="102" t="n">
        <f aca="false">ROUND((10-GEOMEAN(((10-C46)/10*9+1),((10-D46)/10*9+1)))/9*10,1)</f>
        <v>0.1</v>
      </c>
      <c r="F46" s="102" t="n">
        <f aca="false">IF('Indicator Data'!E46="No data",0.1,(ROUND(IF('Indicator Data'!E46=0,0,IF(LOG('Indicator Data'!E46)&gt;F$3,10,IF(LOG('Indicator Data'!E46)&lt;F$4,0,10-(F$3-LOG('Indicator Data'!E46))/(F$3-F$4)*10))),1)))</f>
        <v>7.5</v>
      </c>
      <c r="G46" s="102" t="n">
        <f aca="false">ROUND(IF('Indicator Data'!F46=0,0,IF(LOG('Indicator Data'!F46)&gt;G$3,10,IF(LOG('Indicator Data'!F46)&lt;G$4,0,10-(G$3-LOG('Indicator Data'!F46))/(G$3-G$4)*10))),1)</f>
        <v>4.7</v>
      </c>
      <c r="H46" s="101" t="n">
        <f aca="false">ROUND(IF('Indicator Data'!G46=0,0,IF(LOG('Indicator Data'!G46)&gt;H$3,10,IF(LOG('Indicator Data'!G46)&lt;H$4,0,10-(H$3-LOG('Indicator Data'!G46))/(H$3-H$4)*10))),1)</f>
        <v>0</v>
      </c>
      <c r="I46" s="101" t="n">
        <f aca="false">ROUND(IF('Indicator Data'!H46=0,0,IF(LOG('Indicator Data'!H46)&gt;I$3,10,IF(LOG('Indicator Data'!H46)&lt;I$4,0,10-(I$3-LOG('Indicator Data'!H46))/(I$3-I$4)*10))),1)</f>
        <v>0</v>
      </c>
      <c r="J46" s="101" t="n">
        <f aca="false">ROUND((10-GEOMEAN(((10-H46)/10*9+1),((10-I46)/10*9+1)))/9*10,1)</f>
        <v>0</v>
      </c>
      <c r="K46" s="101" t="n">
        <f aca="false">ROUND(IF('Indicator Data'!I46=0,0,IF(LOG('Indicator Data'!I46)&gt;K$3,10,IF(LOG('Indicator Data'!I46)&lt;K$4,0,10-(K$3-LOG('Indicator Data'!I46))/(K$3-K$4)*10))),1)</f>
        <v>0</v>
      </c>
      <c r="L46" s="102" t="n">
        <f aca="false">ROUND((10-GEOMEAN(((10-J46)/10*9+1),((10-K46)/10*9+1)))/9*10,1)</f>
        <v>0</v>
      </c>
      <c r="M46" s="102" t="n">
        <f aca="false">ROUND(IF('Indicator Data'!J46=0,0,IF(LOG('Indicator Data'!J46)&gt;M$3,10,IF(LOG('Indicator Data'!J46)&lt;M$4,0,10-(M$3-LOG('Indicator Data'!J46))/(M$3-M$4)*10))),1)</f>
        <v>0</v>
      </c>
      <c r="N46" s="103" t="n">
        <f aca="false">'Indicator Data'!C46/'Indicator Data'!$CA46</f>
        <v>0</v>
      </c>
      <c r="O46" s="103" t="n">
        <f aca="false">'Indicator Data'!D46/'Indicator Data'!$CA46</f>
        <v>0</v>
      </c>
      <c r="P46" s="103" t="n">
        <f aca="false">IF(F46=0.1,"x",'Indicator Data'!E46/'Indicator Data'!$CA46)</f>
        <v>0.00423500245845223</v>
      </c>
      <c r="Q46" s="103" t="n">
        <f aca="false">'Indicator Data'!F46/'Indicator Data'!$CA46</f>
        <v>2.88366766748409E-007</v>
      </c>
      <c r="R46" s="103" t="n">
        <f aca="false">'Indicator Data'!G46/'Indicator Data'!$CA46</f>
        <v>0</v>
      </c>
      <c r="S46" s="103" t="n">
        <f aca="false">'Indicator Data'!H46/'Indicator Data'!$CA46</f>
        <v>0</v>
      </c>
      <c r="T46" s="103" t="n">
        <f aca="false">'Indicator Data'!I46/'Indicator Data'!$CA46</f>
        <v>0</v>
      </c>
      <c r="U46" s="103" t="n">
        <f aca="false">'Indicator Data'!J46/'Indicator Data'!$CA46</f>
        <v>0</v>
      </c>
      <c r="V46" s="101" t="n">
        <f aca="false">ROUND(IF(N46&gt;V$3,10,IF(N46&lt;V$4,0,10-(V$3-N46)/(V$3-V$4)*10)),1)</f>
        <v>0</v>
      </c>
      <c r="W46" s="101" t="n">
        <f aca="false">ROUND(IF(O46&gt;W$3,10,IF(O46&lt;W$4,0,10-(W$3-O46)/(W$3-W$4)*10)),1)</f>
        <v>0</v>
      </c>
      <c r="X46" s="102" t="n">
        <f aca="false">ROUND(((10-GEOMEAN(((10-V46)/10*9+1),((10-W46)/10*9+1)))/9*10),1)</f>
        <v>0</v>
      </c>
      <c r="Y46" s="102" t="n">
        <f aca="false">IF(P46="x",0.1,ROUND(IF(P46&gt;Y$3,10,IF(P46&lt;Y$4,0,10-(Y$3-P46)/(Y$3-Y$4)*10)),1))</f>
        <v>2.8</v>
      </c>
      <c r="Z46" s="102" t="n">
        <f aca="false">ROUND(IF(Q46=0,0,IF(LOG(Q46)&gt;Z$3,10,IF(LOG(Q46)&lt;=Z$4,0,10-(Z$3-LOG(Q46))/(Z$3-Z$4)*10))),1)</f>
        <v>4.4</v>
      </c>
      <c r="AA46" s="101" t="n">
        <f aca="false">ROUND(IF(R46&gt;AA$3,10,IF(R46&lt;AA$4,0,10-(AA$3-R46)/(AA$3-AA$4)*10)),1)</f>
        <v>0</v>
      </c>
      <c r="AB46" s="101" t="n">
        <f aca="false">ROUND(IF(S46&gt;AB$3,10,IF(S46&lt;AB$4,0,10-(AB$3-S46)/(AB$3-AB$4)*10)),1)</f>
        <v>0</v>
      </c>
      <c r="AC46" s="101" t="n">
        <f aca="false">ROUND(((10-GEOMEAN(((10-AA46)/10*9+1),((10-AB46)/10*9+1)))/9*10),1)</f>
        <v>0</v>
      </c>
      <c r="AD46" s="101" t="n">
        <f aca="false">ROUND(IF(T46=0,0,IF(T46&gt;AD$3,10,IF(T46&lt;=AD$4,0,10-(AD$3-T46)/(AD$3-AD$4)*10))),1)</f>
        <v>0</v>
      </c>
      <c r="AE46" s="102" t="n">
        <f aca="false">ROUND((10-GEOMEAN(((10-AC46)/10*9+1),((10-AD46)/10*9+1)))/9*10,1)</f>
        <v>0</v>
      </c>
      <c r="AF46" s="102" t="n">
        <f aca="false">ROUND(IF(U46&gt;AF$3,10,IF(U46&lt;AF$4,0,10-(AF$3-U46)/(AF$3-AF$4)*10)),1)</f>
        <v>0</v>
      </c>
      <c r="AG46" s="101" t="n">
        <f aca="false">ROUND(IF('Indicator Data'!K46=0,0,IF('Indicator Data'!K46&gt;AG$3,10,IF('Indicator Data'!K46&lt;AG$4,0,10-(AG$3-'Indicator Data'!K46)/(AG$3-AG$4)*10))),1)</f>
        <v>0</v>
      </c>
      <c r="AH46" s="104" t="n">
        <f aca="false">ROUND(AVERAGE(C46,V46),1)</f>
        <v>0.1</v>
      </c>
      <c r="AI46" s="104" t="n">
        <f aca="false">ROUND(AVERAGE(D46,W46),1)</f>
        <v>0.1</v>
      </c>
      <c r="AJ46" s="102" t="n">
        <f aca="false">ROUND(AVERAGE(AA46,H46),1)</f>
        <v>0</v>
      </c>
      <c r="AK46" s="102" t="n">
        <f aca="false">ROUND(AVERAGE(AB46,I46),1)</f>
        <v>0</v>
      </c>
      <c r="AL46" s="104" t="n">
        <f aca="false">ROUND((10-GEOMEAN(((10-AJ46)/10*9+1),((10-AK46)/10*9+1)))/9*10,1)</f>
        <v>0</v>
      </c>
      <c r="AM46" s="104" t="n">
        <f aca="false">ROUND(AVERAGE(AD46,K46),1)</f>
        <v>0</v>
      </c>
      <c r="AN46" s="102" t="n">
        <f aca="false">ROUND((10-GEOMEAN(((10-M46)/10*9+1),((10-AF46)/10*9+1)))/9*10,1)</f>
        <v>0</v>
      </c>
      <c r="AO46" s="105" t="n">
        <f aca="false">ROUND((10-GEOMEAN(((10-E46)/10*9+1),((10-X46)/10*9+1)))/9*10,1)</f>
        <v>0.1</v>
      </c>
      <c r="AP46" s="105" t="n">
        <f aca="false">IF(AND(Y46="x",F46="x"),"x",ROUND((10-GEOMEAN(((10-F46)/10*9+1),((10-Y46)/10*9+1)))/9*10,1))</f>
        <v>5.6</v>
      </c>
      <c r="AQ46" s="105" t="n">
        <f aca="false">ROUND((10-GEOMEAN(((10-G46)/10*9+1),((10-Z46)/10*9+1)))/9*10,1)</f>
        <v>4.6</v>
      </c>
      <c r="AR46" s="105" t="n">
        <f aca="false">ROUND((10-GEOMEAN(((10-L46)/10*9+1),((10-AE46)/10*9+1)))/9*10,1)</f>
        <v>0</v>
      </c>
      <c r="AS46" s="104" t="n">
        <f aca="false">ROUND(AVERAGE(AG46,AN46),1)</f>
        <v>0</v>
      </c>
      <c r="AT46" s="104" t="n">
        <f aca="false">IF('Indicator Data'!L46="No data","x",IF('Indicator Data'!CB46&lt;1000,"x",ROUND((IF('Indicator Data'!L46&gt;AT$3,10,IF('Indicator Data'!L46&lt;AT$4,0,10-(AT$3-'Indicator Data'!L46)/(AT$3-AT$4)*10))),1)))</f>
        <v>1.9</v>
      </c>
      <c r="AU46" s="105" t="n">
        <f aca="false">ROUND(AVERAGE(AS46,AT46),1)</f>
        <v>1</v>
      </c>
      <c r="AV46" s="106" t="n">
        <f aca="false">IF('Indicator Data'!M46="No data","x",ROUND(IF('Indicator Data'!M46=0,0,IF(LOG('Indicator Data'!M46)&gt;AV$3,10,IF(LOG('Indicator Data'!M46)&lt;AV$4,0,10-(AV$3-LOG('Indicator Data'!M46))/(AV$3-AV$4)*10))),1))</f>
        <v>8.4</v>
      </c>
      <c r="AW46" s="103" t="n">
        <f aca="false">IF(AV46="x","x",'Indicator Data'!M46/'Indicator Data'!$CA46)</f>
        <v>0.308930123173049</v>
      </c>
      <c r="AX46" s="106" t="n">
        <f aca="false">IF(AV46="x","x",ROUND(IF(AW46&gt;AX$3,10,IF(AW46&lt;AX$4,0,10-(AX$3-AW46)/(AX$3-AX$4)*10)),1))</f>
        <v>3.4</v>
      </c>
      <c r="AY46" s="102" t="n">
        <f aca="false">IF(AND(AV46="x",AX46="x"),"x",ROUND((10-GEOMEAN(((10-AV46)/10*9+1),((10-AX46)/10*9+1)))/9*10,1))</f>
        <v>6.5</v>
      </c>
      <c r="AZ46" s="106" t="n">
        <f aca="false">IF('Indicator Data'!N46="No data","x",ROUND(IF('Indicator Data'!N46=0,0,IF(LOG('Indicator Data'!N46)&gt;AZ$3,10,IF(LOG('Indicator Data'!N46)&lt;AZ$4,0,10-(AZ$3-LOG('Indicator Data'!N46))/(AZ$3-AZ$4)*10))),1))</f>
        <v>7.9</v>
      </c>
      <c r="BA46" s="103" t="n">
        <f aca="false">IF(AZ46="x","x",'Indicator Data'!N46/'Indicator Data'!$CA46)</f>
        <v>0.0249855585341805</v>
      </c>
      <c r="BB46" s="106" t="n">
        <f aca="false">IF(AZ46="x","x",ROUND(IF(BA46&gt;BB$3,10,IF(BA46&lt;BB$4,0,10-(BB$3-BA46)/(BB$3-BB$4)*10)),1))</f>
        <v>5</v>
      </c>
      <c r="BC46" s="102" t="n">
        <f aca="false">IF(AND(AZ46="x",BB46="x"),"x",ROUND((10-GEOMEAN(((10-AZ46)/10*9+1),((10-BB46)/10*9+1)))/9*10,1))</f>
        <v>6.7</v>
      </c>
      <c r="BD46" s="106" t="n">
        <f aca="false">IF('Indicator Data'!O46="No data","x",ROUND(IF('Indicator Data'!O46=0,0,IF(LOG('Indicator Data'!O46)&gt;BD$3,10,IF(LOG('Indicator Data'!O46)&lt;BD$4,0,10-(BD$3-LOG('Indicator Data'!O46))/(BD$3-BD$4)*10))),1))</f>
        <v>10</v>
      </c>
      <c r="BE46" s="103" t="n">
        <f aca="false">IF(BD46="x","x",'Indicator Data'!O46/'Indicator Data'!$CA46)</f>
        <v>0.568165392657652</v>
      </c>
      <c r="BF46" s="106" t="n">
        <f aca="false">IF(BD46="x","x",ROUND(IF(BE46&gt;BF$3,10,IF(BE46&lt;BF$4,0,10-(BF$3-BE46)/(BF$3-BF$4)*10)),1))</f>
        <v>10</v>
      </c>
      <c r="BG46" s="102" t="n">
        <f aca="false">IF(AND(BD46="x",BF46="x"),"x",ROUND((10-GEOMEAN(((10-BD46)/10*9+1),((10-BF46)/10*9+1)))/9*10,1))</f>
        <v>10</v>
      </c>
      <c r="BH46" s="106" t="n">
        <f aca="false">IF('Indicator Data'!P46="No data","x",ROUND(IF('Indicator Data'!P46=0,0,IF(LOG('Indicator Data'!P46)&gt;BH$3,10,IF(LOG('Indicator Data'!P46)&lt;BH$4,0,10-(BH$3-LOG('Indicator Data'!P46))/(BH$3-BH$4)*10))),1))</f>
        <v>7.3</v>
      </c>
      <c r="BI46" s="103" t="n">
        <f aca="false">IF(BH46="x","x",'Indicator Data'!P46/'Indicator Data'!$CA46)</f>
        <v>0.0104530399224978</v>
      </c>
      <c r="BJ46" s="106" t="n">
        <f aca="false">IF(BH46="x","x",ROUND(IF(BI46&gt;BJ$3,10,IF(BI46&lt;BJ$4,0,10-(BJ$3-BI46)/(BJ$3-BJ$4)*10)),1))</f>
        <v>1</v>
      </c>
      <c r="BK46" s="102" t="n">
        <f aca="false">IF(AND(BH46="x",BJ46="x"),"x",ROUND((10-GEOMEAN(((10-BH46)/10*9+1),((10-BJ46)/10*9+1)))/9*10,1))</f>
        <v>4.9</v>
      </c>
      <c r="BL46" s="104" t="n">
        <f aca="false">IF(AND(BC46="x",BG46="x",BK46="x",AY46="x"),"x",IF(AND(BC46="x",BG46="x",BK46="x"),AY46,ROUND((10-GEOMEAN(((10-AY46)/10*9+1),((10-BC46)/10*9+1),((10-BG46)/10*9+1),((10-BK46)/10*9+1)))/9*10,1)))</f>
        <v>7.7</v>
      </c>
      <c r="BM46" s="106" t="n">
        <f aca="false">ROUND(IF('Indicator Data'!Q46=0,0,IF(LOG('Indicator Data'!Q46)&gt;BM$3,10,IF(LOG('Indicator Data'!Q46)&lt;BM$4,0,10-(BM$3-LOG('Indicator Data'!Q46))/(BM$3-BM$4)*10))),1)</f>
        <v>8.2</v>
      </c>
      <c r="BN46" s="107" t="n">
        <f aca="false">'Indicator Data'!R46</f>
        <v>0.213245674967766</v>
      </c>
      <c r="BO46" s="106" t="n">
        <f aca="false">ROUND(IF(BN46&gt;BO$3,10,IF(BN46&lt;BO$4,0,10-(BO$3-BN46)/(BO$3-BO$4)*10)),1)</f>
        <v>2.1</v>
      </c>
      <c r="BP46" s="106" t="n">
        <f aca="false">ROUND((10-GEOMEAN(((10-BO46)/10*9+1),((10-BM46)/10*9+1)))/9*10,1)</f>
        <v>6</v>
      </c>
      <c r="BQ46" s="106" t="n">
        <f aca="false">ROUND(IF('Indicator Data'!S46=0,0,IF(LOG('Indicator Data'!S46)&gt;BQ$3,10,IF(LOG('Indicator Data'!S46)&lt;BQ$4,0,10-(BQ$3-LOG('Indicator Data'!S46))/(BQ$3-BQ$4)*10))),1)</f>
        <v>9.2</v>
      </c>
      <c r="BR46" s="107" t="n">
        <f aca="false">'Indicator Data'!T46</f>
        <v>1</v>
      </c>
      <c r="BS46" s="106" t="n">
        <f aca="false">ROUND(IF(BR46&gt;BS$3,10,IF(BR46&lt;BS$4,0,10-(BS$3-BR46)/(BS$3-BS$4)*10)),1)</f>
        <v>10</v>
      </c>
      <c r="BT46" s="106" t="n">
        <f aca="false">ROUND((10-GEOMEAN(((10-BS46)/10*9+1),((10-BQ46)/10*9+1)))/9*10,1)</f>
        <v>9.7</v>
      </c>
      <c r="BU46" s="102" t="n">
        <f aca="false">ROUND((10-GEOMEAN(((10-BT46)/10*9+1),((10-BP46)/10*9+1)))/9*10,1)</f>
        <v>8.4</v>
      </c>
      <c r="BV46" s="106" t="n">
        <f aca="false">ROUND(IF('Indicator Data'!U46=0,0,IF(LOG('Indicator Data'!U46)&gt;BV$3,10,IF(LOG('Indicator Data'!U46)&lt;BV$4,0,10-(BV$3-LOG('Indicator Data'!U46))/(BV$3-BV$4)*10))),1)</f>
        <v>9</v>
      </c>
      <c r="BW46" s="103" t="n">
        <f aca="false">'Indicator Data'!U46/'Indicator Data'!$CA46</f>
        <v>0.872112378634639</v>
      </c>
      <c r="BX46" s="106" t="n">
        <f aca="false">ROUND(IF(BW46&gt;BX$3,10,IF(BW46&lt;BX$4,0,10-(BX$3-BW46)/(BX$3-BX$4)*10)),1)</f>
        <v>9.7</v>
      </c>
      <c r="BY46" s="102" t="n">
        <f aca="false">ROUND((10-GEOMEAN(((10-BV46)/10*9+1),((10-BX46)/10*9+1)))/9*10,1)</f>
        <v>9.4</v>
      </c>
      <c r="BZ46" s="106" t="n">
        <f aca="false">ROUND(IF('Indicator Data'!V46=0,0,IF(LOG('Indicator Data'!V46)&gt;BZ$3,10,IF(LOG('Indicator Data'!V46)&lt;BZ$4,0,10-(BZ$3-LOG('Indicator Data'!V46))/(BZ$3-BZ$4)*10))),1)</f>
        <v>9</v>
      </c>
      <c r="CA46" s="103" t="n">
        <f aca="false">IF('Indicator Data'!V46/'Indicator Data'!$CA46&gt;1,1,'Indicator Data'!V46/'Indicator Data'!$CA46)</f>
        <v>0.897282400931302</v>
      </c>
      <c r="CB46" s="106" t="n">
        <f aca="false">ROUND(IF(CA46&gt;CB$3,10,IF(CA46&lt;CB$4,0,10-(CB$3-CA46)/(CB$3-CB$4)*10)),1)</f>
        <v>9</v>
      </c>
      <c r="CC46" s="102" t="n">
        <f aca="false">ROUND((10-GEOMEAN(((10-BZ46)/10*9+1),((10-CB46)/10*9+1)))/9*10,1)</f>
        <v>9</v>
      </c>
      <c r="CD46" s="106" t="n">
        <f aca="false">ROUND(IF('Indicator Data'!W46=0,0,IF(LOG('Indicator Data'!W46)&gt;CD$3,10,IF(LOG('Indicator Data'!W46)&lt;CD$4,0,10-(CD$3-LOG('Indicator Data'!W46))/(CD$3-CD$4)*10))),1)</f>
        <v>9.1</v>
      </c>
      <c r="CE46" s="103" t="n">
        <f aca="false">'Indicator Data'!W46/'Indicator Data'!$CA46</f>
        <v>0.995393003903304</v>
      </c>
      <c r="CF46" s="106" t="n">
        <f aca="false">ROUND(IF(CE46&gt;CF$3,10,IF(CE46&lt;CF$4,0,10-(CF$3-CE46)/(CF$3-CF$4)*10)),1)</f>
        <v>10</v>
      </c>
      <c r="CG46" s="102" t="n">
        <f aca="false">ROUND((10-GEOMEAN(((10-CD46)/10*9+1),((10-CF46)/10*9+1)))/9*10,1)</f>
        <v>9.6</v>
      </c>
      <c r="CH46" s="104" t="n">
        <f aca="false">ROUND((10-GEOMEAN(((10-CC46)/10*9+1),((10-BU46)/10*9+1),((10-BY46)/10*9+1),((10-CG46)/10*9+1)))/9*10,1)</f>
        <v>9.1</v>
      </c>
      <c r="CI46" s="106" t="n">
        <f aca="false">IF('Indicator Data'!BQ46="No data","x",ROUND(IF('Indicator Data'!BQ46&gt;CI$3,0,IF('Indicator Data'!BQ46&lt;CI$4,10,(CI$3-'Indicator Data'!BQ46)/(CI$3-CI$4)*10)),1))</f>
        <v>7.3</v>
      </c>
      <c r="CJ46" s="106" t="n">
        <f aca="false">IF('Indicator Data'!BR46="No data","x",ROUND(IF('Indicator Data'!BR46&gt;CJ$3,0,IF('Indicator Data'!BR46&lt;CJ$4,10,(CJ$3-'Indicator Data'!BR46)/(CJ$3-CJ$4)*10)),1))</f>
        <v>4.8</v>
      </c>
      <c r="CK46" s="106" t="n">
        <f aca="false">IF('Indicator Data'!AC46="No data","x",ROUND(IF('Indicator Data'!AC46&gt;CK$3,0,IF('Indicator Data'!AC46&lt;CK$4,10,(CK$3-'Indicator Data'!AC46)/(CK$3-CK$4)*10)),1))</f>
        <v>7.8</v>
      </c>
      <c r="CL46" s="102" t="n">
        <f aca="false">IF(AND(CJ46="x",CI46="x",CK46="x"),"x",ROUND(AVERAGE(CI46:CK46),1))</f>
        <v>6.6</v>
      </c>
      <c r="CM46" s="106" t="n">
        <f aca="false">IF('Indicator Data'!X46="No data","x",ROUND(IF(LOG('Indicator Data'!X46)&gt;CM$3,10,IF(LOG('Indicator Data'!X46)&lt;CM$4,0,10-(CM$3-LOG('Indicator Data'!X46))/(CM$3-CM$4)*10)),1))</f>
        <v>6.4</v>
      </c>
      <c r="CN46" s="106" t="n">
        <f aca="false">IF('Indicator Data'!Y46="No data","x",ROUND(IF('Indicator Data'!Y46&gt;CN$3,10,IF('Indicator Data'!Y46&lt;CN$4,0,10-(CN$3-'Indicator Data'!Y46)/(CN$3-CN$4)*10)),1))</f>
        <v>6.9</v>
      </c>
      <c r="CO46" s="106" t="n">
        <f aca="false">IF('Indicator Data'!Z46="No data","x",ROUND(IF('Indicator Data'!Z46&gt;CO$3,10,IF('Indicator Data'!Z46&lt;CO$4,0,10-(CO$3-'Indicator Data'!Z46)/(CO$3-CO$4)*10)),1))</f>
        <v>5.2</v>
      </c>
      <c r="CP46" s="106" t="n">
        <f aca="false">IF('Indicator Data'!AA46="No data","x",ROUND(IF('Indicator Data'!AA46&gt;CP$3,10,IF('Indicator Data'!AA46&lt;CP$4,0,10-(CP$3-'Indicator Data'!AA46)/(CP$3-CP$4)*10)),1))</f>
        <v>7.7</v>
      </c>
      <c r="CQ46" s="102" t="n">
        <f aca="false">ROUND(AVERAGE(CM46:CP46),1)</f>
        <v>6.6</v>
      </c>
      <c r="CR46" s="104" t="n">
        <f aca="false">ROUND(AVERAGE(CL46,CQ46,CQ46),1)</f>
        <v>6.6</v>
      </c>
      <c r="CS46" s="106" t="n">
        <f aca="false">IF('Indicator Data'!AF46="No data","x",ROUND(IF('Indicator Data'!AF46&gt;CS$3,10,IF('Indicator Data'!AF46&lt;CS$4,0,10-(CS$3-'Indicator Data'!AF46)/(CS$3-CS$4)*10)),1))</f>
        <v>6.7</v>
      </c>
      <c r="CT46" s="106" t="n">
        <f aca="false">IF('Indicator Data'!AG46="No data","x",ROUND(IF('Indicator Data'!AG46&gt;CT$3,10,IF('Indicator Data'!AG46&lt;CT$4,0,10-(CT$3-'Indicator Data'!AG46)/(CT$3-CT$4)*10)),1))</f>
        <v>7.1</v>
      </c>
      <c r="CU46" s="102" t="n">
        <f aca="false">ROUND(AVERAGE(CM46,CN46,CO46,CP46,CS46,CT46),1)</f>
        <v>6.7</v>
      </c>
      <c r="CV46" s="106" t="n">
        <f aca="false">IF('Indicator Data'!AB46="No data","x",ROUND(IF('Indicator Data'!AB46&gt;CV$3,10,IF('Indicator Data'!AB46&lt;CV$4,0,10-(CV$3-'Indicator Data'!AB46)/(CV$3-CV$4)*10)),1))</f>
        <v>8.4</v>
      </c>
      <c r="CW46" s="102" t="n">
        <f aca="false">IF(AND(CJ46="x",CI46="x",CK46="x"),"x",ROUND(AVERAGE(CI46:CK46,CV46),1))</f>
        <v>7.1</v>
      </c>
      <c r="CX46" s="103" t="n">
        <f aca="false">IF('Indicator Data'!AD46="No data","x",'Indicator Data'!AD46/'Indicator Data'!$BZ46)</f>
        <v>1.95427306719118E-005</v>
      </c>
      <c r="CY46" s="106" t="n">
        <f aca="false">IF(CX46="x","x",ROUND(IF(CX46&gt;CY$3,0,IF(CX46&lt;CY$4,10,(CY$3-CX46)/(CY$3-CY$4)*10)),1))</f>
        <v>9.8</v>
      </c>
      <c r="CZ46" s="106" t="n">
        <f aca="false">IF('Indicator Data'!AE46="No data","x",ROUND(IF('Indicator Data'!AE46&gt;CZ$3,0,IF('Indicator Data'!AE46&lt;CZ$4,10,(CZ$3-'Indicator Data'!AE46)/(CZ$3-CZ$4)*10)),1))</f>
        <v>8</v>
      </c>
      <c r="DA46" s="102" t="n">
        <f aca="false">IF(AND(CY46="x",CZ46="x"),"x",ROUND(AVERAGE(CY46:CZ46),1))</f>
        <v>8.9</v>
      </c>
      <c r="DB46" s="104" t="n">
        <f aca="false">ROUND(AVERAGE(CW46,DA46,CU46),1)</f>
        <v>7.6</v>
      </c>
      <c r="DC46" s="105" t="n">
        <f aca="false">IF(BL46="x",ROUND((10-GEOMEAN(((10-DB46)/10*9+1),((10-CH46)/10*9+1),((10-CR46)/10*9+1)))/9*10,1),ROUND((10-GEOMEAN(((10-BL46)/10*9+1),((10-DB46)/10*9+1),((10-CH46)/10*9+1),((10-CR46)/10*9+1)))/9*10,1))</f>
        <v>7.9</v>
      </c>
      <c r="DD46" s="108" t="n">
        <f aca="false">IF(ROUND(IF(AP46="x",(10-GEOMEAN(((10-AO46)/10*9+1),((10-DC46)/10*9+1),((10-AU46)/10*9+1),((10-AQ46)/10*9+1),((10-AR46)/10*9+1)))/9*10,(10-GEOMEAN(((10-AO46)/10*9+1),((10-DC46)/10*9+1),((10-AP46)/10*9+1),((10-AQ46)/10*9+1),((10-AR46)/10*9+1),((10-AU46)/10*9+1)))/9*10),1)=0,0.1,ROUND(IF(AP46="x",(10-GEOMEAN(((10-AO46)/10*9+1),((10-DC46)/10*9+1),((10-AU46)/10*9+1),((10-AQ46)/10*9+1),((10-AR46)/10*9+1)))/9*10,(10-GEOMEAN(((10-AO46)/10*9+1),((10-DC46)/10*9+1),((10-AP46)/10*9+1),((10-AQ46)/10*9+1),((10-AR46)/10*9+1),((10-AU46)/10*9+1)))/9*10),1))</f>
        <v>3.9</v>
      </c>
      <c r="DE46" s="105" t="n">
        <f aca="false">ROUND(IF('Indicator Data'!AH46=0,0,IF('Indicator Data'!AH46&gt;DE$3,10,IF('Indicator Data'!AH46&lt;DE$4,0,10-(DE$3-'Indicator Data'!AH46)/(DE$3-DE$4)*10))),1)</f>
        <v>1.3</v>
      </c>
      <c r="DF46" s="102" t="n">
        <f aca="false">'Indicator Data'!AI46</f>
        <v>0</v>
      </c>
      <c r="DG46" s="102" t="n">
        <f aca="false">'Indicator Data'!AJ46</f>
        <v>0</v>
      </c>
      <c r="DH46" s="105" t="n">
        <f aca="false">ROUND(IF(DF46=5,10,IF(DG46=5,9,IF(DF46=4,8,IF(DG46=4,7,0)))),1)</f>
        <v>0</v>
      </c>
      <c r="DI46" s="108" t="n">
        <f aca="false">ROUND(IF(DH46&gt;5,DH46,DE46/10*7),1)</f>
        <v>0.9</v>
      </c>
      <c r="DJ46" s="76"/>
      <c r="DK46" s="109"/>
    </row>
    <row r="47" customFormat="false" ht="14.5" hidden="false" customHeight="false" outlineLevel="0" collapsed="false">
      <c r="A47" s="98" t="str">
        <f aca="false">'Indicator Data'!A47</f>
        <v>Croatia</v>
      </c>
      <c r="B47" s="99" t="str">
        <f aca="false">'Indicator Data'!B47</f>
        <v>HRV</v>
      </c>
      <c r="C47" s="100" t="n">
        <f aca="false">ROUND(IF('Indicator Data'!C47=0,0.1,IF(LOG('Indicator Data'!C47)&gt;C$3,10,IF(LOG('Indicator Data'!C47)&lt;C$4,0,10-(C$3-LOG('Indicator Data'!C47))/(C$3-C$4)*10))),1)</f>
        <v>7.3</v>
      </c>
      <c r="D47" s="101" t="n">
        <f aca="false">ROUND(IF('Indicator Data'!D47=0,0.1,IF(LOG('Indicator Data'!D47)&gt;D$3,10,IF(LOG('Indicator Data'!D47)&lt;D$4,0,10-(D$3-LOG('Indicator Data'!D47))/(D$3-D$4)*10))),1)</f>
        <v>0.1</v>
      </c>
      <c r="E47" s="102" t="n">
        <f aca="false">ROUND((10-GEOMEAN(((10-C47)/10*9+1),((10-D47)/10*9+1)))/9*10,1)</f>
        <v>4.6</v>
      </c>
      <c r="F47" s="102" t="n">
        <f aca="false">IF('Indicator Data'!E47="No data",0.1,(ROUND(IF('Indicator Data'!E47=0,0,IF(LOG('Indicator Data'!E47)&gt;F$3,10,IF(LOG('Indicator Data'!E47)&lt;F$4,0,10-(F$3-LOG('Indicator Data'!E47))/(F$3-F$4)*10))),1)))</f>
        <v>6.5</v>
      </c>
      <c r="G47" s="102" t="n">
        <f aca="false">ROUND(IF('Indicator Data'!F47=0,0,IF(LOG('Indicator Data'!F47)&gt;G$3,10,IF(LOG('Indicator Data'!F47)&lt;G$4,0,10-(G$3-LOG('Indicator Data'!F47))/(G$3-G$4)*10))),1)</f>
        <v>6.6</v>
      </c>
      <c r="H47" s="101" t="n">
        <f aca="false">ROUND(IF('Indicator Data'!G47=0,0,IF(LOG('Indicator Data'!G47)&gt;H$3,10,IF(LOG('Indicator Data'!G47)&lt;H$4,0,10-(H$3-LOG('Indicator Data'!G47))/(H$3-H$4)*10))),1)</f>
        <v>0</v>
      </c>
      <c r="I47" s="101" t="n">
        <f aca="false">ROUND(IF('Indicator Data'!H47=0,0,IF(LOG('Indicator Data'!H47)&gt;I$3,10,IF(LOG('Indicator Data'!H47)&lt;I$4,0,10-(I$3-LOG('Indicator Data'!H47))/(I$3-I$4)*10))),1)</f>
        <v>0</v>
      </c>
      <c r="J47" s="101" t="n">
        <f aca="false">ROUND((10-GEOMEAN(((10-H47)/10*9+1),((10-I47)/10*9+1)))/9*10,1)</f>
        <v>0</v>
      </c>
      <c r="K47" s="101" t="n">
        <f aca="false">ROUND(IF('Indicator Data'!I47=0,0,IF(LOG('Indicator Data'!I47)&gt;K$3,10,IF(LOG('Indicator Data'!I47)&lt;K$4,0,10-(K$3-LOG('Indicator Data'!I47))/(K$3-K$4)*10))),1)</f>
        <v>0</v>
      </c>
      <c r="L47" s="102" t="n">
        <f aca="false">ROUND((10-GEOMEAN(((10-J47)/10*9+1),((10-K47)/10*9+1)))/9*10,1)</f>
        <v>0</v>
      </c>
      <c r="M47" s="102" t="n">
        <f aca="false">ROUND(IF('Indicator Data'!J47=0,0,IF(LOG('Indicator Data'!J47)&gt;M$3,10,IF(LOG('Indicator Data'!J47)&lt;M$4,0,10-(M$3-LOG('Indicator Data'!J47))/(M$3-M$4)*10))),1)</f>
        <v>0</v>
      </c>
      <c r="N47" s="103" t="n">
        <f aca="false">'Indicator Data'!C47/'Indicator Data'!$CA47</f>
        <v>0.00191798503738114</v>
      </c>
      <c r="O47" s="103" t="n">
        <f aca="false">'Indicator Data'!D47/'Indicator Data'!$CA47</f>
        <v>0</v>
      </c>
      <c r="P47" s="103" t="n">
        <f aca="false">IF(F47=0.1,"x",'Indicator Data'!E47/'Indicator Data'!$CA47)</f>
        <v>0.00968246989951193</v>
      </c>
      <c r="Q47" s="103" t="n">
        <f aca="false">'Indicator Data'!F47/'Indicator Data'!$CA47</f>
        <v>2.13759137806755E-005</v>
      </c>
      <c r="R47" s="103" t="n">
        <f aca="false">'Indicator Data'!G47/'Indicator Data'!$CA47</f>
        <v>0</v>
      </c>
      <c r="S47" s="103" t="n">
        <f aca="false">'Indicator Data'!H47/'Indicator Data'!$CA47</f>
        <v>0</v>
      </c>
      <c r="T47" s="103" t="n">
        <f aca="false">'Indicator Data'!I47/'Indicator Data'!$CA47</f>
        <v>0</v>
      </c>
      <c r="U47" s="103" t="n">
        <f aca="false">'Indicator Data'!J47/'Indicator Data'!$CA47</f>
        <v>0</v>
      </c>
      <c r="V47" s="101" t="n">
        <f aca="false">ROUND(IF(N47&gt;V$3,10,IF(N47&lt;V$4,0,10-(V$3-N47)/(V$3-V$4)*10)),1)</f>
        <v>9.6</v>
      </c>
      <c r="W47" s="101" t="n">
        <f aca="false">ROUND(IF(O47&gt;W$3,10,IF(O47&lt;W$4,0,10-(W$3-O47)/(W$3-W$4)*10)),1)</f>
        <v>0</v>
      </c>
      <c r="X47" s="102" t="n">
        <f aca="false">ROUND(((10-GEOMEAN(((10-V47)/10*9+1),((10-W47)/10*9+1)))/9*10),1)</f>
        <v>7</v>
      </c>
      <c r="Y47" s="102" t="n">
        <f aca="false">IF(P47="x",0.1,ROUND(IF(P47&gt;Y$3,10,IF(P47&lt;Y$4,0,10-(Y$3-P47)/(Y$3-Y$4)*10)),1))</f>
        <v>6.5</v>
      </c>
      <c r="Z47" s="102" t="n">
        <f aca="false">ROUND(IF(Q47=0,0,IF(LOG(Q47)&gt;Z$3,10,IF(LOG(Q47)&lt;=Z$4,0,10-(Z$3-LOG(Q47))/(Z$3-Z$4)*10))),1)</f>
        <v>8.5</v>
      </c>
      <c r="AA47" s="101" t="n">
        <f aca="false">ROUND(IF(R47&gt;AA$3,10,IF(R47&lt;AA$4,0,10-(AA$3-R47)/(AA$3-AA$4)*10)),1)</f>
        <v>0</v>
      </c>
      <c r="AB47" s="101" t="n">
        <f aca="false">ROUND(IF(S47&gt;AB$3,10,IF(S47&lt;AB$4,0,10-(AB$3-S47)/(AB$3-AB$4)*10)),1)</f>
        <v>0</v>
      </c>
      <c r="AC47" s="101" t="n">
        <f aca="false">ROUND(((10-GEOMEAN(((10-AA47)/10*9+1),((10-AB47)/10*9+1)))/9*10),1)</f>
        <v>0</v>
      </c>
      <c r="AD47" s="101" t="n">
        <f aca="false">ROUND(IF(T47=0,0,IF(T47&gt;AD$3,10,IF(T47&lt;=AD$4,0,10-(AD$3-T47)/(AD$3-AD$4)*10))),1)</f>
        <v>0</v>
      </c>
      <c r="AE47" s="102" t="n">
        <f aca="false">ROUND((10-GEOMEAN(((10-AC47)/10*9+1),((10-AD47)/10*9+1)))/9*10,1)</f>
        <v>0</v>
      </c>
      <c r="AF47" s="102" t="n">
        <f aca="false">ROUND(IF(U47&gt;AF$3,10,IF(U47&lt;AF$4,0,10-(AF$3-U47)/(AF$3-AF$4)*10)),1)</f>
        <v>0</v>
      </c>
      <c r="AG47" s="101" t="n">
        <f aca="false">ROUND(IF('Indicator Data'!K47=0,0,IF('Indicator Data'!K47&gt;AG$3,10,IF('Indicator Data'!K47&lt;AG$4,0,10-(AG$3-'Indicator Data'!K47)/(AG$3-AG$4)*10))),1)</f>
        <v>1</v>
      </c>
      <c r="AH47" s="104" t="n">
        <f aca="false">ROUND(AVERAGE(C47,V47),1)</f>
        <v>8.5</v>
      </c>
      <c r="AI47" s="104" t="n">
        <f aca="false">ROUND(AVERAGE(D47,W47),1)</f>
        <v>0.1</v>
      </c>
      <c r="AJ47" s="102" t="n">
        <f aca="false">ROUND(AVERAGE(AA47,H47),1)</f>
        <v>0</v>
      </c>
      <c r="AK47" s="102" t="n">
        <f aca="false">ROUND(AVERAGE(AB47,I47),1)</f>
        <v>0</v>
      </c>
      <c r="AL47" s="104" t="n">
        <f aca="false">ROUND((10-GEOMEAN(((10-AJ47)/10*9+1),((10-AK47)/10*9+1)))/9*10,1)</f>
        <v>0</v>
      </c>
      <c r="AM47" s="104" t="n">
        <f aca="false">ROUND(AVERAGE(AD47,K47),1)</f>
        <v>0</v>
      </c>
      <c r="AN47" s="102" t="n">
        <f aca="false">ROUND((10-GEOMEAN(((10-M47)/10*9+1),((10-AF47)/10*9+1)))/9*10,1)</f>
        <v>0</v>
      </c>
      <c r="AO47" s="105" t="n">
        <f aca="false">ROUND((10-GEOMEAN(((10-E47)/10*9+1),((10-X47)/10*9+1)))/9*10,1)</f>
        <v>5.9</v>
      </c>
      <c r="AP47" s="105" t="n">
        <f aca="false">IF(AND(Y47="x",F47="x"),"x",ROUND((10-GEOMEAN(((10-F47)/10*9+1),((10-Y47)/10*9+1)))/9*10,1))</f>
        <v>6.5</v>
      </c>
      <c r="AQ47" s="105" t="n">
        <f aca="false">ROUND((10-GEOMEAN(((10-G47)/10*9+1),((10-Z47)/10*9+1)))/9*10,1)</f>
        <v>7.7</v>
      </c>
      <c r="AR47" s="105" t="n">
        <f aca="false">ROUND((10-GEOMEAN(((10-L47)/10*9+1),((10-AE47)/10*9+1)))/9*10,1)</f>
        <v>0</v>
      </c>
      <c r="AS47" s="104" t="n">
        <f aca="false">ROUND(AVERAGE(AG47,AN47),1)</f>
        <v>0.5</v>
      </c>
      <c r="AT47" s="104" t="n">
        <f aca="false">IF('Indicator Data'!L47="No data","x",IF('Indicator Data'!CB47&lt;1000,"x",ROUND((IF('Indicator Data'!L47&gt;AT$3,10,IF('Indicator Data'!L47&lt;AT$4,0,10-(AT$3-'Indicator Data'!L47)/(AT$3-AT$4)*10))),1)))</f>
        <v>5.7</v>
      </c>
      <c r="AU47" s="105" t="n">
        <f aca="false">ROUND(AVERAGE(AS47,AT47),1)</f>
        <v>3.1</v>
      </c>
      <c r="AV47" s="106" t="n">
        <f aca="false">IF('Indicator Data'!M47="No data","x",ROUND(IF('Indicator Data'!M47=0,0,IF(LOG('Indicator Data'!M47)&gt;AV$3,10,IF(LOG('Indicator Data'!M47)&lt;AV$4,0,10-(AV$3-LOG('Indicator Data'!M47))/(AV$3-AV$4)*10))),1))</f>
        <v>4.3</v>
      </c>
      <c r="AW47" s="103" t="n">
        <f aca="false">IF(AV47="x","x",'Indicator Data'!M47/'Indicator Data'!$CA47)</f>
        <v>0.00238716196502729</v>
      </c>
      <c r="AX47" s="106" t="n">
        <f aca="false">IF(AV47="x","x",ROUND(IF(AW47&gt;AX$3,10,IF(AW47&lt;AX$4,0,10-(AX$3-AW47)/(AX$3-AX$4)*10)),1))</f>
        <v>0</v>
      </c>
      <c r="AY47" s="102" t="n">
        <f aca="false">IF(AND(AV47="x",AX47="x"),"x",ROUND((10-GEOMEAN(((10-AV47)/10*9+1),((10-AX47)/10*9+1)))/9*10,1))</f>
        <v>2.4</v>
      </c>
      <c r="AZ47" s="106" t="str">
        <f aca="false">IF('Indicator Data'!N47="No data","x",ROUND(IF('Indicator Data'!N47=0,0,IF(LOG('Indicator Data'!N47)&gt;AZ$3,10,IF(LOG('Indicator Data'!N47)&lt;AZ$4,0,10-(AZ$3-LOG('Indicator Data'!N47))/(AZ$3-AZ$4)*10))),1))</f>
        <v>x</v>
      </c>
      <c r="BA47" s="103" t="str">
        <f aca="false">IF(AZ47="x","x",'Indicator Data'!N47/'Indicator Data'!$CA47)</f>
        <v>x</v>
      </c>
      <c r="BB47" s="106" t="str">
        <f aca="false">IF(AZ47="x","x",ROUND(IF(BA47&gt;BB$3,10,IF(BA47&lt;BB$4,0,10-(BB$3-BA47)/(BB$3-BB$4)*10)),1))</f>
        <v>x</v>
      </c>
      <c r="BC47" s="102" t="str">
        <f aca="false">IF(AND(AZ47="x",BB47="x"),"x",ROUND((10-GEOMEAN(((10-AZ47)/10*9+1),((10-BB47)/10*9+1)))/9*10,1))</f>
        <v>x</v>
      </c>
      <c r="BD47" s="106" t="str">
        <f aca="false">IF('Indicator Data'!O47="No data","x",ROUND(IF('Indicator Data'!O47=0,0,IF(LOG('Indicator Data'!O47)&gt;BD$3,10,IF(LOG('Indicator Data'!O47)&lt;BD$4,0,10-(BD$3-LOG('Indicator Data'!O47))/(BD$3-BD$4)*10))),1))</f>
        <v>x</v>
      </c>
      <c r="BE47" s="103" t="str">
        <f aca="false">IF(BD47="x","x",'Indicator Data'!O47/'Indicator Data'!$CA47)</f>
        <v>x</v>
      </c>
      <c r="BF47" s="106" t="str">
        <f aca="false">IF(BD47="x","x",ROUND(IF(BE47&gt;BF$3,10,IF(BE47&lt;BF$4,0,10-(BF$3-BE47)/(BF$3-BF$4)*10)),1))</f>
        <v>x</v>
      </c>
      <c r="BG47" s="102" t="str">
        <f aca="false">IF(AND(BD47="x",BF47="x"),"x",ROUND((10-GEOMEAN(((10-BD47)/10*9+1),((10-BF47)/10*9+1)))/9*10,1))</f>
        <v>x</v>
      </c>
      <c r="BH47" s="106" t="str">
        <f aca="false">IF('Indicator Data'!P47="No data","x",ROUND(IF('Indicator Data'!P47=0,0,IF(LOG('Indicator Data'!P47)&gt;BH$3,10,IF(LOG('Indicator Data'!P47)&lt;BH$4,0,10-(BH$3-LOG('Indicator Data'!P47))/(BH$3-BH$4)*10))),1))</f>
        <v>x</v>
      </c>
      <c r="BI47" s="103" t="str">
        <f aca="false">IF(BH47="x","x",'Indicator Data'!P47/'Indicator Data'!$CA47)</f>
        <v>x</v>
      </c>
      <c r="BJ47" s="106" t="str">
        <f aca="false">IF(BH47="x","x",ROUND(IF(BI47&gt;BJ$3,10,IF(BI47&lt;BJ$4,0,10-(BJ$3-BI47)/(BJ$3-BJ$4)*10)),1))</f>
        <v>x</v>
      </c>
      <c r="BK47" s="102" t="str">
        <f aca="false">IF(AND(BH47="x",BJ47="x"),"x",ROUND((10-GEOMEAN(((10-BH47)/10*9+1),((10-BJ47)/10*9+1)))/9*10,1))</f>
        <v>x</v>
      </c>
      <c r="BL47" s="104" t="n">
        <f aca="false">IF(AND(BC47="x",BG47="x",BK47="x",AY47="x"),"x",IF(AND(BC47="x",BG47="x",BK47="x"),AY47,ROUND((10-GEOMEAN(((10-AY47)/10*9+1),((10-BC47)/10*9+1),((10-BG47)/10*9+1),((10-BK47)/10*9+1)))/9*10,1)))</f>
        <v>2.4</v>
      </c>
      <c r="BM47" s="106" t="n">
        <f aca="false">ROUND(IF('Indicator Data'!Q47=0,0,IF(LOG('Indicator Data'!Q47)&gt;BM$3,10,IF(LOG('Indicator Data'!Q47)&lt;BM$4,0,10-(BM$3-LOG('Indicator Data'!Q47))/(BM$3-BM$4)*10))),1)</f>
        <v>0</v>
      </c>
      <c r="BN47" s="107" t="n">
        <f aca="false">'Indicator Data'!R47</f>
        <v>0</v>
      </c>
      <c r="BO47" s="106" t="n">
        <f aca="false">ROUND(IF(BN47&gt;BO$3,10,IF(BN47&lt;BO$4,0,10-(BO$3-BN47)/(BO$3-BO$4)*10)),1)</f>
        <v>0</v>
      </c>
      <c r="BP47" s="106" t="n">
        <f aca="false">ROUND((10-GEOMEAN(((10-BO47)/10*9+1),((10-BM47)/10*9+1)))/9*10,1)</f>
        <v>0</v>
      </c>
      <c r="BQ47" s="106" t="n">
        <f aca="false">ROUND(IF('Indicator Data'!S47=0,0,IF(LOG('Indicator Data'!S47)&gt;BQ$3,10,IF(LOG('Indicator Data'!S47)&lt;BQ$4,0,10-(BQ$3-LOG('Indicator Data'!S47))/(BQ$3-BQ$4)*10))),1)</f>
        <v>0</v>
      </c>
      <c r="BR47" s="107" t="n">
        <f aca="false">'Indicator Data'!T47</f>
        <v>0</v>
      </c>
      <c r="BS47" s="106" t="n">
        <f aca="false">ROUND(IF(BR47&gt;BS$3,10,IF(BR47&lt;BS$4,0,10-(BS$3-BR47)/(BS$3-BS$4)*10)),1)</f>
        <v>0</v>
      </c>
      <c r="BT47" s="106" t="n">
        <f aca="false">ROUND((10-GEOMEAN(((10-BS47)/10*9+1),((10-BQ47)/10*9+1)))/9*10,1)</f>
        <v>0</v>
      </c>
      <c r="BU47" s="102" t="n">
        <f aca="false">ROUND((10-GEOMEAN(((10-BT47)/10*9+1),((10-BP47)/10*9+1)))/9*10,1)</f>
        <v>0</v>
      </c>
      <c r="BV47" s="106" t="n">
        <f aca="false">ROUND(IF('Indicator Data'!U47=0,0,IF(LOG('Indicator Data'!U47)&gt;BV$3,10,IF(LOG('Indicator Data'!U47)&lt;BV$4,0,10-(BV$3-LOG('Indicator Data'!U47))/(BV$3-BV$4)*10))),1)</f>
        <v>0</v>
      </c>
      <c r="BW47" s="103" t="n">
        <f aca="false">'Indicator Data'!U47/'Indicator Data'!$CA47</f>
        <v>0</v>
      </c>
      <c r="BX47" s="106" t="n">
        <f aca="false">ROUND(IF(BW47&gt;BX$3,10,IF(BW47&lt;BX$4,0,10-(BX$3-BW47)/(BX$3-BX$4)*10)),1)</f>
        <v>0</v>
      </c>
      <c r="BY47" s="102" t="n">
        <f aca="false">ROUND((10-GEOMEAN(((10-BV47)/10*9+1),((10-BX47)/10*9+1)))/9*10,1)</f>
        <v>0</v>
      </c>
      <c r="BZ47" s="106" t="n">
        <f aca="false">ROUND(IF('Indicator Data'!V47=0,0,IF(LOG('Indicator Data'!V47)&gt;BZ$3,10,IF(LOG('Indicator Data'!V47)&lt;BZ$4,0,10-(BZ$3-LOG('Indicator Data'!V47))/(BZ$3-BZ$4)*10))),1)</f>
        <v>1.9</v>
      </c>
      <c r="CA47" s="103" t="n">
        <f aca="false">IF('Indicator Data'!V47/'Indicator Data'!$CA47&gt;1,1,'Indicator Data'!V47/'Indicator Data'!$CA47)</f>
        <v>4.72775024188405E-005</v>
      </c>
      <c r="CB47" s="106" t="n">
        <f aca="false">ROUND(IF(CA47&gt;CB$3,10,IF(CA47&lt;CB$4,0,10-(CB$3-CA47)/(CB$3-CB$4)*10)),1)</f>
        <v>0</v>
      </c>
      <c r="CC47" s="102" t="n">
        <f aca="false">ROUND((10-GEOMEAN(((10-BZ47)/10*9+1),((10-CB47)/10*9+1)))/9*10,1)</f>
        <v>1</v>
      </c>
      <c r="CD47" s="106" t="n">
        <f aca="false">ROUND(IF('Indicator Data'!W47=0,0,IF(LOG('Indicator Data'!W47)&gt;CD$3,10,IF(LOG('Indicator Data'!W47)&lt;CD$4,0,10-(CD$3-LOG('Indicator Data'!W47))/(CD$3-CD$4)*10))),1)</f>
        <v>5.6</v>
      </c>
      <c r="CE47" s="103" t="n">
        <f aca="false">'Indicator Data'!W47/'Indicator Data'!$CA47</f>
        <v>0.019159707188504</v>
      </c>
      <c r="CF47" s="106" t="n">
        <f aca="false">ROUND(IF(CE47&gt;CF$3,10,IF(CE47&lt;CF$4,0,10-(CF$3-CE47)/(CF$3-CF$4)*10)),1)</f>
        <v>0.2</v>
      </c>
      <c r="CG47" s="102" t="n">
        <f aca="false">ROUND((10-GEOMEAN(((10-CD47)/10*9+1),((10-CF47)/10*9+1)))/9*10,1)</f>
        <v>3.4</v>
      </c>
      <c r="CH47" s="104" t="n">
        <f aca="false">ROUND((10-GEOMEAN(((10-CC47)/10*9+1),((10-BU47)/10*9+1),((10-BY47)/10*9+1),((10-CG47)/10*9+1)))/9*10,1)</f>
        <v>1.2</v>
      </c>
      <c r="CI47" s="106" t="n">
        <f aca="false">IF('Indicator Data'!BQ47="No data","x",ROUND(IF('Indicator Data'!BQ47&gt;CI$3,0,IF('Indicator Data'!BQ47&lt;CI$4,10,(CI$3-'Indicator Data'!BQ47)/(CI$3-CI$4)*10)),1))</f>
        <v>0.4</v>
      </c>
      <c r="CJ47" s="106" t="n">
        <f aca="false">IF('Indicator Data'!BR47="No data","x",ROUND(IF('Indicator Data'!BR47&gt;CJ$3,0,IF('Indicator Data'!BR47&lt;CJ$4,10,(CJ$3-'Indicator Data'!BR47)/(CJ$3-CJ$4)*10)),1))</f>
        <v>0.1</v>
      </c>
      <c r="CK47" s="106" t="str">
        <f aca="false">IF('Indicator Data'!AC47="No data","x",ROUND(IF('Indicator Data'!AC47&gt;CK$3,0,IF('Indicator Data'!AC47&lt;CK$4,10,(CK$3-'Indicator Data'!AC47)/(CK$3-CK$4)*10)),1))</f>
        <v>x</v>
      </c>
      <c r="CL47" s="102" t="n">
        <f aca="false">IF(AND(CJ47="x",CI47="x",CK47="x"),"x",ROUND(AVERAGE(CI47:CK47),1))</f>
        <v>0.3</v>
      </c>
      <c r="CM47" s="106" t="n">
        <f aca="false">IF('Indicator Data'!X47="No data","x",ROUND(IF(LOG('Indicator Data'!X47)&gt;CM$3,10,IF(LOG('Indicator Data'!X47)&lt;CM$4,0,10-(CM$3-LOG('Indicator Data'!X47))/(CM$3-CM$4)*10)),1))</f>
        <v>6.1</v>
      </c>
      <c r="CN47" s="106" t="n">
        <f aca="false">IF('Indicator Data'!Y47="No data","x",ROUND(IF('Indicator Data'!Y47&gt;CN$3,10,IF('Indicator Data'!Y47&lt;CN$4,0,10-(CN$3-'Indicator Data'!Y47)/(CN$3-CN$4)*10)),1))</f>
        <v>0</v>
      </c>
      <c r="CO47" s="106" t="n">
        <f aca="false">IF('Indicator Data'!Z47="No data","x",ROUND(IF('Indicator Data'!Z47&gt;CO$3,10,IF('Indicator Data'!Z47&lt;CO$4,0,10-(CO$3-'Indicator Data'!Z47)/(CO$3-CO$4)*10)),1))</f>
        <v>5.8</v>
      </c>
      <c r="CP47" s="106" t="n">
        <f aca="false">IF('Indicator Data'!AA47="No data","x",ROUND(IF('Indicator Data'!AA47&gt;CP$3,10,IF('Indicator Data'!AA47&lt;CP$4,0,10-(CP$3-'Indicator Data'!AA47)/(CP$3-CP$4)*10)),1))</f>
        <v>2</v>
      </c>
      <c r="CQ47" s="102" t="n">
        <f aca="false">ROUND(AVERAGE(CM47:CP47),1)</f>
        <v>3.5</v>
      </c>
      <c r="CR47" s="104" t="n">
        <f aca="false">ROUND(AVERAGE(CL47,CQ47,CQ47),1)</f>
        <v>2.4</v>
      </c>
      <c r="CS47" s="106" t="str">
        <f aca="false">IF('Indicator Data'!AF47="No data","x",ROUND(IF('Indicator Data'!AF47&gt;CS$3,10,IF('Indicator Data'!AF47&lt;CS$4,0,10-(CS$3-'Indicator Data'!AF47)/(CS$3-CS$4)*10)),1))</f>
        <v>x</v>
      </c>
      <c r="CT47" s="106" t="n">
        <f aca="false">IF('Indicator Data'!AG47="No data","x",ROUND(IF('Indicator Data'!AG47&gt;CT$3,10,IF('Indicator Data'!AG47&lt;CT$4,0,10-(CT$3-'Indicator Data'!AG47)/(CT$3-CT$4)*10)),1))</f>
        <v>0</v>
      </c>
      <c r="CU47" s="102" t="n">
        <f aca="false">ROUND(AVERAGE(CM47,CN47,CO47,CP47,CS47,CT47),1)</f>
        <v>2.8</v>
      </c>
      <c r="CV47" s="106" t="n">
        <f aca="false">IF('Indicator Data'!AB47="No data","x",ROUND(IF('Indicator Data'!AB47&gt;CV$3,10,IF('Indicator Data'!AB47&lt;CV$4,0,10-(CV$3-'Indicator Data'!AB47)/(CV$3-CV$4)*10)),1))</f>
        <v>0</v>
      </c>
      <c r="CW47" s="102" t="n">
        <f aca="false">IF(AND(CJ47="x",CI47="x",CK47="x"),"x",ROUND(AVERAGE(CI47:CK47,CV47),1))</f>
        <v>0.2</v>
      </c>
      <c r="CX47" s="103" t="n">
        <f aca="false">IF('Indicator Data'!AD47="No data","x",'Indicator Data'!AD47/'Indicator Data'!$BZ47)</f>
        <v>0.000492101803006328</v>
      </c>
      <c r="CY47" s="106" t="n">
        <f aca="false">IF(CX47="x","x",ROUND(IF(CX47&gt;CY$3,0,IF(CX47&lt;CY$4,10,(CY$3-CX47)/(CY$3-CY$4)*10)),1))</f>
        <v>5.1</v>
      </c>
      <c r="CZ47" s="106" t="n">
        <f aca="false">IF('Indicator Data'!AE47="No data","x",ROUND(IF('Indicator Data'!AE47&gt;CZ$3,0,IF('Indicator Data'!AE47&lt;CZ$4,10,(CZ$3-'Indicator Data'!AE47)/(CZ$3-CZ$4)*10)),1))</f>
        <v>2</v>
      </c>
      <c r="DA47" s="102" t="n">
        <f aca="false">IF(AND(CY47="x",CZ47="x"),"x",ROUND(AVERAGE(CY47:CZ47),1))</f>
        <v>3.6</v>
      </c>
      <c r="DB47" s="104" t="n">
        <f aca="false">ROUND(AVERAGE(CW47,DA47,CU47),1)</f>
        <v>2.2</v>
      </c>
      <c r="DC47" s="105" t="n">
        <f aca="false">IF(BL47="x",ROUND((10-GEOMEAN(((10-DB47)/10*9+1),((10-CH47)/10*9+1),((10-CR47)/10*9+1)))/9*10,1),ROUND((10-GEOMEAN(((10-BL47)/10*9+1),((10-DB47)/10*9+1),((10-CH47)/10*9+1),((10-CR47)/10*9+1)))/9*10,1))</f>
        <v>2.1</v>
      </c>
      <c r="DD47" s="108" t="n">
        <f aca="false">IF(ROUND(IF(AP47="x",(10-GEOMEAN(((10-AO47)/10*9+1),((10-DC47)/10*9+1),((10-AU47)/10*9+1),((10-AQ47)/10*9+1),((10-AR47)/10*9+1)))/9*10,(10-GEOMEAN(((10-AO47)/10*9+1),((10-DC47)/10*9+1),((10-AP47)/10*9+1),((10-AQ47)/10*9+1),((10-AR47)/10*9+1),((10-AU47)/10*9+1)))/9*10),1)=0,0.1,ROUND(IF(AP47="x",(10-GEOMEAN(((10-AO47)/10*9+1),((10-DC47)/10*9+1),((10-AU47)/10*9+1),((10-AQ47)/10*9+1),((10-AR47)/10*9+1)))/9*10,(10-GEOMEAN(((10-AO47)/10*9+1),((10-DC47)/10*9+1),((10-AP47)/10*9+1),((10-AQ47)/10*9+1),((10-AR47)/10*9+1),((10-AU47)/10*9+1)))/9*10),1))</f>
        <v>4.8</v>
      </c>
      <c r="DE47" s="105" t="n">
        <f aca="false">ROUND(IF('Indicator Data'!AH47=0,0,IF('Indicator Data'!AH47&gt;DE$3,10,IF('Indicator Data'!AH47&lt;DE$4,0,10-(DE$3-'Indicator Data'!AH47)/(DE$3-DE$4)*10))),1)</f>
        <v>0.1</v>
      </c>
      <c r="DF47" s="102" t="n">
        <f aca="false">'Indicator Data'!AI47</f>
        <v>0</v>
      </c>
      <c r="DG47" s="102" t="n">
        <f aca="false">'Indicator Data'!AJ47</f>
        <v>0</v>
      </c>
      <c r="DH47" s="105" t="n">
        <f aca="false">ROUND(IF(DF47=5,10,IF(DG47=5,9,IF(DF47=4,8,IF(DG47=4,7,0)))),1)</f>
        <v>0</v>
      </c>
      <c r="DI47" s="108" t="n">
        <f aca="false">ROUND(IF(DH47&gt;5,DH47,DE47/10*7),1)</f>
        <v>0.1</v>
      </c>
      <c r="DJ47" s="76"/>
      <c r="DK47" s="109"/>
    </row>
    <row r="48" customFormat="false" ht="14.5" hidden="false" customHeight="false" outlineLevel="0" collapsed="false">
      <c r="A48" s="98" t="str">
        <f aca="false">'Indicator Data'!A48</f>
        <v>Cuba</v>
      </c>
      <c r="B48" s="99" t="str">
        <f aca="false">'Indicator Data'!B48</f>
        <v>CUB</v>
      </c>
      <c r="C48" s="100" t="n">
        <f aca="false">ROUND(IF('Indicator Data'!C48=0,0.1,IF(LOG('Indicator Data'!C48)&gt;C$3,10,IF(LOG('Indicator Data'!C48)&lt;C$4,0,10-(C$3-LOG('Indicator Data'!C48))/(C$3-C$4)*10))),1)</f>
        <v>7.6</v>
      </c>
      <c r="D48" s="101" t="n">
        <f aca="false">ROUND(IF('Indicator Data'!D48=0,0.1,IF(LOG('Indicator Data'!D48)&gt;D$3,10,IF(LOG('Indicator Data'!D48)&lt;D$4,0,10-(D$3-LOG('Indicator Data'!D48))/(D$3-D$4)*10))),1)</f>
        <v>7.4</v>
      </c>
      <c r="E48" s="102" t="n">
        <f aca="false">ROUND((10-GEOMEAN(((10-C48)/10*9+1),((10-D48)/10*9+1)))/9*10,1)</f>
        <v>7.5</v>
      </c>
      <c r="F48" s="102" t="n">
        <f aca="false">IF('Indicator Data'!E48="No data",0.1,(ROUND(IF('Indicator Data'!E48=0,0,IF(LOG('Indicator Data'!E48)&gt;F$3,10,IF(LOG('Indicator Data'!E48)&lt;F$4,0,10-(F$3-LOG('Indicator Data'!E48))/(F$3-F$4)*10))),1)))</f>
        <v>5.6</v>
      </c>
      <c r="G48" s="102" t="n">
        <f aca="false">ROUND(IF('Indicator Data'!F48=0,0,IF(LOG('Indicator Data'!F48)&gt;G$3,10,IF(LOG('Indicator Data'!F48)&lt;G$4,0,10-(G$3-LOG('Indicator Data'!F48))/(G$3-G$4)*10))),1)</f>
        <v>5.4</v>
      </c>
      <c r="H48" s="101" t="n">
        <f aca="false">ROUND(IF('Indicator Data'!G48=0,0,IF(LOG('Indicator Data'!G48)&gt;H$3,10,IF(LOG('Indicator Data'!G48)&lt;H$4,0,10-(H$3-LOG('Indicator Data'!G48))/(H$3-H$4)*10))),1)</f>
        <v>8.3</v>
      </c>
      <c r="I48" s="101" t="n">
        <f aca="false">ROUND(IF('Indicator Data'!H48=0,0,IF(LOG('Indicator Data'!H48)&gt;I$3,10,IF(LOG('Indicator Data'!H48)&lt;I$4,0,10-(I$3-LOG('Indicator Data'!H48))/(I$3-I$4)*10))),1)</f>
        <v>9.7</v>
      </c>
      <c r="J48" s="101" t="n">
        <f aca="false">ROUND((10-GEOMEAN(((10-H48)/10*9+1),((10-I48)/10*9+1)))/9*10,1)</f>
        <v>9.1</v>
      </c>
      <c r="K48" s="101" t="n">
        <f aca="false">ROUND(IF('Indicator Data'!I48=0,0,IF(LOG('Indicator Data'!I48)&gt;K$3,10,IF(LOG('Indicator Data'!I48)&lt;K$4,0,10-(K$3-LOG('Indicator Data'!I48))/(K$3-K$4)*10))),1)</f>
        <v>6.6</v>
      </c>
      <c r="L48" s="102" t="n">
        <f aca="false">ROUND((10-GEOMEAN(((10-J48)/10*9+1),((10-K48)/10*9+1)))/9*10,1)</f>
        <v>8.1</v>
      </c>
      <c r="M48" s="102" t="n">
        <f aca="false">ROUND(IF('Indicator Data'!J48=0,0,IF(LOG('Indicator Data'!J48)&gt;M$3,10,IF(LOG('Indicator Data'!J48)&lt;M$4,0,10-(M$3-LOG('Indicator Data'!J48))/(M$3-M$4)*10))),1)</f>
        <v>8.5</v>
      </c>
      <c r="N48" s="103" t="n">
        <f aca="false">'Indicator Data'!C48/'Indicator Data'!$CA48</f>
        <v>0.0010069057032026</v>
      </c>
      <c r="O48" s="103" t="n">
        <f aca="false">'Indicator Data'!D48/'Indicator Data'!$CA48</f>
        <v>0.000143631390237267</v>
      </c>
      <c r="P48" s="103" t="n">
        <f aca="false">IF(F48=0.1,"x",'Indicator Data'!E48/'Indicator Data'!$CA48)</f>
        <v>0.00146955248113645</v>
      </c>
      <c r="Q48" s="103" t="n">
        <f aca="false">'Indicator Data'!F48/'Indicator Data'!$CA48</f>
        <v>1.43464730746712E-006</v>
      </c>
      <c r="R48" s="103" t="n">
        <f aca="false">'Indicator Data'!G48/'Indicator Data'!$CA48</f>
        <v>0.0189878016787129</v>
      </c>
      <c r="S48" s="103" t="n">
        <f aca="false">'Indicator Data'!H48/'Indicator Data'!$CA48</f>
        <v>0.00515429512569363</v>
      </c>
      <c r="T48" s="103" t="n">
        <f aca="false">'Indicator Data'!I48/'Indicator Data'!$CA48</f>
        <v>0.00182124726031974</v>
      </c>
      <c r="U48" s="103" t="n">
        <f aca="false">'Indicator Data'!J48/'Indicator Data'!$CA48</f>
        <v>0.0023078781929792</v>
      </c>
      <c r="V48" s="101" t="n">
        <f aca="false">ROUND(IF(N48&gt;V$3,10,IF(N48&lt;V$4,0,10-(V$3-N48)/(V$3-V$4)*10)),1)</f>
        <v>5</v>
      </c>
      <c r="W48" s="101" t="n">
        <f aca="false">ROUND(IF(O48&gt;W$3,10,IF(O48&lt;W$4,0,10-(W$3-O48)/(W$3-W$4)*10)),1)</f>
        <v>1.4</v>
      </c>
      <c r="X48" s="102" t="n">
        <f aca="false">ROUND(((10-GEOMEAN(((10-V48)/10*9+1),((10-W48)/10*9+1)))/9*10),1)</f>
        <v>3.4</v>
      </c>
      <c r="Y48" s="102" t="n">
        <f aca="false">IF(P48="x",0.1,ROUND(IF(P48&gt;Y$3,10,IF(P48&lt;Y$4,0,10-(Y$3-P48)/(Y$3-Y$4)*10)),1))</f>
        <v>1</v>
      </c>
      <c r="Z48" s="102" t="n">
        <f aca="false">ROUND(IF(Q48=0,0,IF(LOG(Q48)&gt;Z$3,10,IF(LOG(Q48)&lt;=Z$4,0,10-(Z$3-LOG(Q48))/(Z$3-Z$4)*10))),1)</f>
        <v>5.9</v>
      </c>
      <c r="AA48" s="101" t="n">
        <f aca="false">ROUND(IF(R48&gt;AA$3,10,IF(R48&lt;AA$4,0,10-(AA$3-R48)/(AA$3-AA$4)*10)),1)</f>
        <v>10</v>
      </c>
      <c r="AB48" s="101" t="n">
        <f aca="false">ROUND(IF(S48&gt;AB$3,10,IF(S48&lt;AB$4,0,10-(AB$3-S48)/(AB$3-AB$4)*10)),1)</f>
        <v>10</v>
      </c>
      <c r="AC48" s="101" t="n">
        <f aca="false">ROUND(((10-GEOMEAN(((10-AA48)/10*9+1),((10-AB48)/10*9+1)))/9*10),1)</f>
        <v>10</v>
      </c>
      <c r="AD48" s="101" t="n">
        <f aca="false">ROUND(IF(T48=0,0,IF(T48&gt;AD$3,10,IF(T48&lt;=AD$4,0,10-(AD$3-T48)/(AD$3-AD$4)*10))),1)</f>
        <v>1.8</v>
      </c>
      <c r="AE48" s="102" t="n">
        <f aca="false">ROUND((10-GEOMEAN(((10-AC48)/10*9+1),((10-AD48)/10*9+1)))/9*10,1)</f>
        <v>7.9</v>
      </c>
      <c r="AF48" s="102" t="n">
        <f aca="false">ROUND(IF(U48&gt;AF$3,10,IF(U48&lt;AF$4,0,10-(AF$3-U48)/(AF$3-AF$4)*10)),1)</f>
        <v>0.8</v>
      </c>
      <c r="AG48" s="101" t="n">
        <f aca="false">ROUND(IF('Indicator Data'!K48=0,0,IF('Indicator Data'!K48&gt;AG$3,10,IF('Indicator Data'!K48&lt;AG$4,0,10-(AG$3-'Indicator Data'!K48)/(AG$3-AG$4)*10))),1)</f>
        <v>4.8</v>
      </c>
      <c r="AH48" s="104" t="n">
        <f aca="false">ROUND(AVERAGE(C48,V48),1)</f>
        <v>6.3</v>
      </c>
      <c r="AI48" s="104" t="n">
        <f aca="false">ROUND(AVERAGE(D48,W48),1)</f>
        <v>4.4</v>
      </c>
      <c r="AJ48" s="102" t="n">
        <f aca="false">ROUND(AVERAGE(AA48,H48),1)</f>
        <v>9.2</v>
      </c>
      <c r="AK48" s="102" t="n">
        <f aca="false">ROUND(AVERAGE(AB48,I48),1)</f>
        <v>9.9</v>
      </c>
      <c r="AL48" s="104" t="n">
        <f aca="false">ROUND((10-GEOMEAN(((10-AJ48)/10*9+1),((10-AK48)/10*9+1)))/9*10,1)</f>
        <v>9.6</v>
      </c>
      <c r="AM48" s="104" t="n">
        <f aca="false">ROUND(AVERAGE(AD48,K48),1)</f>
        <v>4.2</v>
      </c>
      <c r="AN48" s="102" t="n">
        <f aca="false">ROUND((10-GEOMEAN(((10-M48)/10*9+1),((10-AF48)/10*9+1)))/9*10,1)</f>
        <v>5.9</v>
      </c>
      <c r="AO48" s="105" t="n">
        <f aca="false">ROUND((10-GEOMEAN(((10-E48)/10*9+1),((10-X48)/10*9+1)))/9*10,1)</f>
        <v>5.8</v>
      </c>
      <c r="AP48" s="105" t="n">
        <f aca="false">IF(AND(Y48="x",F48="x"),"x",ROUND((10-GEOMEAN(((10-F48)/10*9+1),((10-Y48)/10*9+1)))/9*10,1))</f>
        <v>3.6</v>
      </c>
      <c r="AQ48" s="105" t="n">
        <f aca="false">ROUND((10-GEOMEAN(((10-G48)/10*9+1),((10-Z48)/10*9+1)))/9*10,1)</f>
        <v>5.7</v>
      </c>
      <c r="AR48" s="105" t="n">
        <f aca="false">ROUND((10-GEOMEAN(((10-L48)/10*9+1),((10-AE48)/10*9+1)))/9*10,1)</f>
        <v>8</v>
      </c>
      <c r="AS48" s="104" t="n">
        <f aca="false">ROUND(AVERAGE(AG48,AN48),1)</f>
        <v>5.4</v>
      </c>
      <c r="AT48" s="104" t="n">
        <f aca="false">IF('Indicator Data'!L48="No data","x",IF('Indicator Data'!CB48&lt;1000,"x",ROUND((IF('Indicator Data'!L48&gt;AT$3,10,IF('Indicator Data'!L48&lt;AT$4,0,10-(AT$3-'Indicator Data'!L48)/(AT$3-AT$4)*10))),1)))</f>
        <v>2.9</v>
      </c>
      <c r="AU48" s="105" t="n">
        <f aca="false">ROUND(AVERAGE(AS48,AT48),1)</f>
        <v>4.2</v>
      </c>
      <c r="AV48" s="106" t="str">
        <f aca="false">IF('Indicator Data'!M48="No data","x",ROUND(IF('Indicator Data'!M48=0,0,IF(LOG('Indicator Data'!M48)&gt;AV$3,10,IF(LOG('Indicator Data'!M48)&lt;AV$4,0,10-(AV$3-LOG('Indicator Data'!M48))/(AV$3-AV$4)*10))),1))</f>
        <v>x</v>
      </c>
      <c r="AW48" s="103" t="str">
        <f aca="false">IF(AV48="x","x",'Indicator Data'!M48/'Indicator Data'!$CA48)</f>
        <v>x</v>
      </c>
      <c r="AX48" s="106" t="str">
        <f aca="false">IF(AV48="x","x",ROUND(IF(AW48&gt;AX$3,10,IF(AW48&lt;AX$4,0,10-(AX$3-AW48)/(AX$3-AX$4)*10)),1))</f>
        <v>x</v>
      </c>
      <c r="AY48" s="102" t="str">
        <f aca="false">IF(AND(AV48="x",AX48="x"),"x",ROUND((10-GEOMEAN(((10-AV48)/10*9+1),((10-AX48)/10*9+1)))/9*10,1))</f>
        <v>x</v>
      </c>
      <c r="AZ48" s="106" t="str">
        <f aca="false">IF('Indicator Data'!N48="No data","x",ROUND(IF('Indicator Data'!N48=0,0,IF(LOG('Indicator Data'!N48)&gt;AZ$3,10,IF(LOG('Indicator Data'!N48)&lt;AZ$4,0,10-(AZ$3-LOG('Indicator Data'!N48))/(AZ$3-AZ$4)*10))),1))</f>
        <v>x</v>
      </c>
      <c r="BA48" s="103" t="str">
        <f aca="false">IF(AZ48="x","x",'Indicator Data'!N48/'Indicator Data'!$CA48)</f>
        <v>x</v>
      </c>
      <c r="BB48" s="106" t="str">
        <f aca="false">IF(AZ48="x","x",ROUND(IF(BA48&gt;BB$3,10,IF(BA48&lt;BB$4,0,10-(BB$3-BA48)/(BB$3-BB$4)*10)),1))</f>
        <v>x</v>
      </c>
      <c r="BC48" s="102" t="str">
        <f aca="false">IF(AND(AZ48="x",BB48="x"),"x",ROUND((10-GEOMEAN(((10-AZ48)/10*9+1),((10-BB48)/10*9+1)))/9*10,1))</f>
        <v>x</v>
      </c>
      <c r="BD48" s="106" t="str">
        <f aca="false">IF('Indicator Data'!O48="No data","x",ROUND(IF('Indicator Data'!O48=0,0,IF(LOG('Indicator Data'!O48)&gt;BD$3,10,IF(LOG('Indicator Data'!O48)&lt;BD$4,0,10-(BD$3-LOG('Indicator Data'!O48))/(BD$3-BD$4)*10))),1))</f>
        <v>x</v>
      </c>
      <c r="BE48" s="103" t="str">
        <f aca="false">IF(BD48="x","x",'Indicator Data'!O48/'Indicator Data'!$CA48)</f>
        <v>x</v>
      </c>
      <c r="BF48" s="106" t="str">
        <f aca="false">IF(BD48="x","x",ROUND(IF(BE48&gt;BF$3,10,IF(BE48&lt;BF$4,0,10-(BF$3-BE48)/(BF$3-BF$4)*10)),1))</f>
        <v>x</v>
      </c>
      <c r="BG48" s="102" t="str">
        <f aca="false">IF(AND(BD48="x",BF48="x"),"x",ROUND((10-GEOMEAN(((10-BD48)/10*9+1),((10-BF48)/10*9+1)))/9*10,1))</f>
        <v>x</v>
      </c>
      <c r="BH48" s="106" t="str">
        <f aca="false">IF('Indicator Data'!P48="No data","x",ROUND(IF('Indicator Data'!P48=0,0,IF(LOG('Indicator Data'!P48)&gt;BH$3,10,IF(LOG('Indicator Data'!P48)&lt;BH$4,0,10-(BH$3-LOG('Indicator Data'!P48))/(BH$3-BH$4)*10))),1))</f>
        <v>x</v>
      </c>
      <c r="BI48" s="103" t="str">
        <f aca="false">IF(BH48="x","x",'Indicator Data'!P48/'Indicator Data'!$CA48)</f>
        <v>x</v>
      </c>
      <c r="BJ48" s="106" t="str">
        <f aca="false">IF(BH48="x","x",ROUND(IF(BI48&gt;BJ$3,10,IF(BI48&lt;BJ$4,0,10-(BJ$3-BI48)/(BJ$3-BJ$4)*10)),1))</f>
        <v>x</v>
      </c>
      <c r="BK48" s="102" t="str">
        <f aca="false">IF(AND(BH48="x",BJ48="x"),"x",ROUND((10-GEOMEAN(((10-BH48)/10*9+1),((10-BJ48)/10*9+1)))/9*10,1))</f>
        <v>x</v>
      </c>
      <c r="BL48" s="104" t="str">
        <f aca="false">IF(AND(BC48="x",BG48="x",BK48="x",AY48="x"),"x",IF(AND(BC48="x",BG48="x",BK48="x"),AY48,ROUND((10-GEOMEAN(((10-AY48)/10*9+1),((10-BC48)/10*9+1),((10-BG48)/10*9+1),((10-BK48)/10*9+1)))/9*10,1)))</f>
        <v>x</v>
      </c>
      <c r="BM48" s="106" t="n">
        <f aca="false">ROUND(IF('Indicator Data'!Q48=0,0,IF(LOG('Indicator Data'!Q48)&gt;BM$3,10,IF(LOG('Indicator Data'!Q48)&lt;BM$4,0,10-(BM$3-LOG('Indicator Data'!Q48))/(BM$3-BM$4)*10))),1)</f>
        <v>0</v>
      </c>
      <c r="BN48" s="107" t="n">
        <f aca="false">'Indicator Data'!R48</f>
        <v>0</v>
      </c>
      <c r="BO48" s="106" t="n">
        <f aca="false">ROUND(IF(BN48&gt;BO$3,10,IF(BN48&lt;BO$4,0,10-(BO$3-BN48)/(BO$3-BO$4)*10)),1)</f>
        <v>0</v>
      </c>
      <c r="BP48" s="106" t="n">
        <f aca="false">ROUND((10-GEOMEAN(((10-BO48)/10*9+1),((10-BM48)/10*9+1)))/9*10,1)</f>
        <v>0</v>
      </c>
      <c r="BQ48" s="106" t="n">
        <f aca="false">ROUND(IF('Indicator Data'!S48=0,0,IF(LOG('Indicator Data'!S48)&gt;BQ$3,10,IF(LOG('Indicator Data'!S48)&lt;BQ$4,0,10-(BQ$3-LOG('Indicator Data'!S48))/(BQ$3-BQ$4)*10))),1)</f>
        <v>0</v>
      </c>
      <c r="BR48" s="107" t="n">
        <f aca="false">'Indicator Data'!T48</f>
        <v>0</v>
      </c>
      <c r="BS48" s="106" t="n">
        <f aca="false">ROUND(IF(BR48&gt;BS$3,10,IF(BR48&lt;BS$4,0,10-(BS$3-BR48)/(BS$3-BS$4)*10)),1)</f>
        <v>0</v>
      </c>
      <c r="BT48" s="106" t="n">
        <f aca="false">ROUND((10-GEOMEAN(((10-BS48)/10*9+1),((10-BQ48)/10*9+1)))/9*10,1)</f>
        <v>0</v>
      </c>
      <c r="BU48" s="102" t="n">
        <f aca="false">ROUND((10-GEOMEAN(((10-BT48)/10*9+1),((10-BP48)/10*9+1)))/9*10,1)</f>
        <v>0</v>
      </c>
      <c r="BV48" s="106" t="n">
        <f aca="false">ROUND(IF('Indicator Data'!U48=0,0,IF(LOG('Indicator Data'!U48)&gt;BV$3,10,IF(LOG('Indicator Data'!U48)&lt;BV$4,0,10-(BV$3-LOG('Indicator Data'!U48))/(BV$3-BV$4)*10))),1)</f>
        <v>8.6</v>
      </c>
      <c r="BW48" s="103" t="n">
        <f aca="false">'Indicator Data'!U48/'Indicator Data'!$CA48</f>
        <v>0.904504555444157</v>
      </c>
      <c r="BX48" s="106" t="n">
        <f aca="false">ROUND(IF(BW48&gt;BX$3,10,IF(BW48&lt;BX$4,0,10-(BX$3-BW48)/(BX$3-BX$4)*10)),1)</f>
        <v>10</v>
      </c>
      <c r="BY48" s="102" t="n">
        <f aca="false">ROUND((10-GEOMEAN(((10-BV48)/10*9+1),((10-BX48)/10*9+1)))/9*10,1)</f>
        <v>9.4</v>
      </c>
      <c r="BZ48" s="106" t="n">
        <f aca="false">ROUND(IF('Indicator Data'!V48=0,0,IF(LOG('Indicator Data'!V48)&gt;BZ$3,10,IF(LOG('Indicator Data'!V48)&lt;BZ$4,0,10-(BZ$3-LOG('Indicator Data'!V48))/(BZ$3-BZ$4)*10))),1)</f>
        <v>8.6</v>
      </c>
      <c r="CA48" s="103" t="n">
        <f aca="false">IF('Indicator Data'!V48/'Indicator Data'!$CA48&gt;1,1,'Indicator Data'!V48/'Indicator Data'!$CA48)</f>
        <v>0.96914603980716</v>
      </c>
      <c r="CB48" s="106" t="n">
        <f aca="false">ROUND(IF(CA48&gt;CB$3,10,IF(CA48&lt;CB$4,0,10-(CB$3-CA48)/(CB$3-CB$4)*10)),1)</f>
        <v>9.7</v>
      </c>
      <c r="CC48" s="102" t="n">
        <f aca="false">ROUND((10-GEOMEAN(((10-BZ48)/10*9+1),((10-CB48)/10*9+1)))/9*10,1)</f>
        <v>9.2</v>
      </c>
      <c r="CD48" s="106" t="n">
        <f aca="false">ROUND(IF('Indicator Data'!W48=0,0,IF(LOG('Indicator Data'!W48)&gt;CD$3,10,IF(LOG('Indicator Data'!W48)&lt;CD$4,0,10-(CD$3-LOG('Indicator Data'!W48))/(CD$3-CD$4)*10))),1)</f>
        <v>8.6</v>
      </c>
      <c r="CE48" s="103" t="n">
        <f aca="false">'Indicator Data'!W48/'Indicator Data'!$CA48</f>
        <v>0.955021261139259</v>
      </c>
      <c r="CF48" s="106" t="n">
        <f aca="false">ROUND(IF(CE48&gt;CF$3,10,IF(CE48&lt;CF$4,0,10-(CF$3-CE48)/(CF$3-CF$4)*10)),1)</f>
        <v>9.6</v>
      </c>
      <c r="CG48" s="102" t="n">
        <f aca="false">ROUND((10-GEOMEAN(((10-CD48)/10*9+1),((10-CF48)/10*9+1)))/9*10,1)</f>
        <v>9.2</v>
      </c>
      <c r="CH48" s="104" t="n">
        <f aca="false">ROUND((10-GEOMEAN(((10-CC48)/10*9+1),((10-BU48)/10*9+1),((10-BY48)/10*9+1),((10-CG48)/10*9+1)))/9*10,1)</f>
        <v>8.2</v>
      </c>
      <c r="CI48" s="106" t="n">
        <f aca="false">IF('Indicator Data'!BQ48="No data","x",ROUND(IF('Indicator Data'!BQ48&gt;CI$3,0,IF('Indicator Data'!BQ48&lt;CI$4,10,(CI$3-'Indicator Data'!BQ48)/(CI$3-CI$4)*10)),1))</f>
        <v>1</v>
      </c>
      <c r="CJ48" s="106" t="n">
        <f aca="false">IF('Indicator Data'!BR48="No data","x",ROUND(IF('Indicator Data'!BR48&gt;CJ$3,0,IF('Indicator Data'!BR48&lt;CJ$4,10,(CJ$3-'Indicator Data'!BR48)/(CJ$3-CJ$4)*10)),1))</f>
        <v>0.5</v>
      </c>
      <c r="CK48" s="106" t="n">
        <f aca="false">IF('Indicator Data'!AC48="No data","x",ROUND(IF('Indicator Data'!AC48&gt;CK$3,0,IF('Indicator Data'!AC48&lt;CK$4,10,(CK$3-'Indicator Data'!AC48)/(CK$3-CK$4)*10)),1))</f>
        <v>0.8</v>
      </c>
      <c r="CL48" s="102" t="n">
        <f aca="false">IF(AND(CJ48="x",CI48="x",CK48="x"),"x",ROUND(AVERAGE(CI48:CK48),1))</f>
        <v>0.8</v>
      </c>
      <c r="CM48" s="106" t="n">
        <f aca="false">IF('Indicator Data'!X48="No data","x",ROUND(IF(LOG('Indicator Data'!X48)&gt;CM$3,10,IF(LOG('Indicator Data'!X48)&lt;CM$4,0,10-(CM$3-LOG('Indicator Data'!X48))/(CM$3-CM$4)*10)),1))</f>
        <v>6.8</v>
      </c>
      <c r="CN48" s="106" t="n">
        <f aca="false">IF('Indicator Data'!Y48="No data","x",ROUND(IF('Indicator Data'!Y48&gt;CN$3,10,IF('Indicator Data'!Y48&lt;CN$4,0,10-(CN$3-'Indicator Data'!Y48)/(CN$3-CN$4)*10)),1))</f>
        <v>0.1</v>
      </c>
      <c r="CO48" s="106" t="n">
        <f aca="false">IF('Indicator Data'!Z48="No data","x",ROUND(IF('Indicator Data'!Z48&gt;CO$3,10,IF('Indicator Data'!Z48&lt;CO$4,0,10-(CO$3-'Indicator Data'!Z48)/(CO$3-CO$4)*10)),1))</f>
        <v>7.7</v>
      </c>
      <c r="CP48" s="106" t="n">
        <f aca="false">IF('Indicator Data'!AA48="No data","x",ROUND(IF('Indicator Data'!AA48&gt;CP$3,10,IF('Indicator Data'!AA48&lt;CP$4,0,10-(CP$3-'Indicator Data'!AA48)/(CP$3-CP$4)*10)),1))</f>
        <v>2.8</v>
      </c>
      <c r="CQ48" s="102" t="n">
        <f aca="false">ROUND(AVERAGE(CM48:CP48),1)</f>
        <v>4.4</v>
      </c>
      <c r="CR48" s="104" t="n">
        <f aca="false">ROUND(AVERAGE(CL48,CQ48,CQ48),1)</f>
        <v>3.2</v>
      </c>
      <c r="CS48" s="106" t="n">
        <f aca="false">IF('Indicator Data'!AF48="No data","x",ROUND(IF('Indicator Data'!AF48&gt;CS$3,10,IF('Indicator Data'!AF48&lt;CS$4,0,10-(CS$3-'Indicator Data'!AF48)/(CS$3-CS$4)*10)),1))</f>
        <v>0.7</v>
      </c>
      <c r="CT48" s="106" t="n">
        <f aca="false">IF('Indicator Data'!AG48="No data","x",ROUND(IF('Indicator Data'!AG48&gt;CT$3,10,IF('Indicator Data'!AG48&lt;CT$4,0,10-(CT$3-'Indicator Data'!AG48)/(CT$3-CT$4)*10)),1))</f>
        <v>0</v>
      </c>
      <c r="CU48" s="102" t="n">
        <f aca="false">ROUND(AVERAGE(CM48,CN48,CO48,CP48,CS48,CT48),1)</f>
        <v>3</v>
      </c>
      <c r="CV48" s="106" t="n">
        <f aca="false">IF('Indicator Data'!AB48="No data","x",ROUND(IF('Indicator Data'!AB48&gt;CV$3,10,IF('Indicator Data'!AB48&lt;CV$4,0,10-(CV$3-'Indicator Data'!AB48)/(CV$3-CV$4)*10)),1))</f>
        <v>0.1</v>
      </c>
      <c r="CW48" s="102" t="n">
        <f aca="false">IF(AND(CJ48="x",CI48="x",CK48="x"),"x",ROUND(AVERAGE(CI48:CK48,CV48),1))</f>
        <v>0.6</v>
      </c>
      <c r="CX48" s="103" t="n">
        <f aca="false">IF('Indicator Data'!AD48="No data","x",'Indicator Data'!AD48/'Indicator Data'!$BZ48)</f>
        <v>0.000984420202175266</v>
      </c>
      <c r="CY48" s="106" t="n">
        <f aca="false">IF(CX48="x","x",ROUND(IF(CX48&gt;CY$3,0,IF(CX48&lt;CY$4,10,(CY$3-CX48)/(CY$3-CY$4)*10)),1))</f>
        <v>0.2</v>
      </c>
      <c r="CZ48" s="106" t="n">
        <f aca="false">IF('Indicator Data'!AE48="No data","x",ROUND(IF('Indicator Data'!AE48&gt;CZ$3,0,IF('Indicator Data'!AE48&lt;CZ$4,10,(CZ$3-'Indicator Data'!AE48)/(CZ$3-CZ$4)*10)),1))</f>
        <v>0</v>
      </c>
      <c r="DA48" s="102" t="n">
        <f aca="false">IF(AND(CY48="x",CZ48="x"),"x",ROUND(AVERAGE(CY48:CZ48),1))</f>
        <v>0.1</v>
      </c>
      <c r="DB48" s="104" t="n">
        <f aca="false">ROUND(AVERAGE(CW48,DA48,CU48),1)</f>
        <v>1.2</v>
      </c>
      <c r="DC48" s="105" t="n">
        <f aca="false">IF(BL48="x",ROUND((10-GEOMEAN(((10-DB48)/10*9+1),((10-CH48)/10*9+1),((10-CR48)/10*9+1)))/9*10,1),ROUND((10-GEOMEAN(((10-BL48)/10*9+1),((10-DB48)/10*9+1),((10-CH48)/10*9+1),((10-CR48)/10*9+1)))/9*10,1))</f>
        <v>5</v>
      </c>
      <c r="DD48" s="108" t="n">
        <f aca="false">IF(ROUND(IF(AP48="x",(10-GEOMEAN(((10-AO48)/10*9+1),((10-DC48)/10*9+1),((10-AU48)/10*9+1),((10-AQ48)/10*9+1),((10-AR48)/10*9+1)))/9*10,(10-GEOMEAN(((10-AO48)/10*9+1),((10-DC48)/10*9+1),((10-AP48)/10*9+1),((10-AQ48)/10*9+1),((10-AR48)/10*9+1),((10-AU48)/10*9+1)))/9*10),1)=0,0.1,ROUND(IF(AP48="x",(10-GEOMEAN(((10-AO48)/10*9+1),((10-DC48)/10*9+1),((10-AU48)/10*9+1),((10-AQ48)/10*9+1),((10-AR48)/10*9+1)))/9*10,(10-GEOMEAN(((10-AO48)/10*9+1),((10-DC48)/10*9+1),((10-AP48)/10*9+1),((10-AQ48)/10*9+1),((10-AR48)/10*9+1),((10-AU48)/10*9+1)))/9*10),1))</f>
        <v>5.6</v>
      </c>
      <c r="DE48" s="105" t="n">
        <f aca="false">ROUND(IF('Indicator Data'!AH48=0,0,IF('Indicator Data'!AH48&gt;DE$3,10,IF('Indicator Data'!AH48&lt;DE$4,0,10-(DE$3-'Indicator Data'!AH48)/(DE$3-DE$4)*10))),1)</f>
        <v>0.1</v>
      </c>
      <c r="DF48" s="102" t="n">
        <f aca="false">'Indicator Data'!AI48</f>
        <v>0</v>
      </c>
      <c r="DG48" s="102" t="n">
        <f aca="false">'Indicator Data'!AJ48</f>
        <v>0</v>
      </c>
      <c r="DH48" s="105" t="n">
        <f aca="false">ROUND(IF(DF48=5,10,IF(DG48=5,9,IF(DF48=4,8,IF(DG48=4,7,0)))),1)</f>
        <v>0</v>
      </c>
      <c r="DI48" s="108" t="n">
        <f aca="false">ROUND(IF(DH48&gt;5,DH48,DE48/10*7),1)</f>
        <v>0.1</v>
      </c>
      <c r="DJ48" s="76"/>
      <c r="DK48" s="109"/>
    </row>
    <row r="49" customFormat="false" ht="14.5" hidden="false" customHeight="false" outlineLevel="0" collapsed="false">
      <c r="A49" s="98" t="str">
        <f aca="false">'Indicator Data'!A49</f>
        <v>Cyprus</v>
      </c>
      <c r="B49" s="99" t="str">
        <f aca="false">'Indicator Data'!B49</f>
        <v>CYP</v>
      </c>
      <c r="C49" s="100" t="n">
        <f aca="false">ROUND(IF('Indicator Data'!C49=0,0.1,IF(LOG('Indicator Data'!C49)&gt;C$3,10,IF(LOG('Indicator Data'!C49)&lt;C$4,0,10-(C$3-LOG('Indicator Data'!C49))/(C$3-C$4)*10))),1)</f>
        <v>5.9</v>
      </c>
      <c r="D49" s="101" t="n">
        <f aca="false">ROUND(IF('Indicator Data'!D49=0,0.1,IF(LOG('Indicator Data'!D49)&gt;D$3,10,IF(LOG('Indicator Data'!D49)&lt;D$4,0,10-(D$3-LOG('Indicator Data'!D49))/(D$3-D$4)*10))),1)</f>
        <v>6.9</v>
      </c>
      <c r="E49" s="102" t="n">
        <f aca="false">ROUND((10-GEOMEAN(((10-C49)/10*9+1),((10-D49)/10*9+1)))/9*10,1)</f>
        <v>6.4</v>
      </c>
      <c r="F49" s="102" t="n">
        <f aca="false">IF('Indicator Data'!E49="No data",0.1,(ROUND(IF('Indicator Data'!E49=0,0,IF(LOG('Indicator Data'!E49)&gt;F$3,10,IF(LOG('Indicator Data'!E49)&lt;F$4,0,10-(F$3-LOG('Indicator Data'!E49))/(F$3-F$4)*10))),1)))</f>
        <v>0</v>
      </c>
      <c r="G49" s="102" t="n">
        <f aca="false">ROUND(IF('Indicator Data'!F49=0,0,IF(LOG('Indicator Data'!F49)&gt;G$3,10,IF(LOG('Indicator Data'!F49)&lt;G$4,0,10-(G$3-LOG('Indicator Data'!F49))/(G$3-G$4)*10))),1)</f>
        <v>4.9</v>
      </c>
      <c r="H49" s="101" t="n">
        <f aca="false">ROUND(IF('Indicator Data'!G49=0,0,IF(LOG('Indicator Data'!G49)&gt;H$3,10,IF(LOG('Indicator Data'!G49)&lt;H$4,0,10-(H$3-LOG('Indicator Data'!G49))/(H$3-H$4)*10))),1)</f>
        <v>0</v>
      </c>
      <c r="I49" s="101" t="n">
        <f aca="false">ROUND(IF('Indicator Data'!H49=0,0,IF(LOG('Indicator Data'!H49)&gt;I$3,10,IF(LOG('Indicator Data'!H49)&lt;I$4,0,10-(I$3-LOG('Indicator Data'!H49))/(I$3-I$4)*10))),1)</f>
        <v>0</v>
      </c>
      <c r="J49" s="101" t="n">
        <f aca="false">ROUND((10-GEOMEAN(((10-H49)/10*9+1),((10-I49)/10*9+1)))/9*10,1)</f>
        <v>0</v>
      </c>
      <c r="K49" s="101" t="n">
        <f aca="false">ROUND(IF('Indicator Data'!I49=0,0,IF(LOG('Indicator Data'!I49)&gt;K$3,10,IF(LOG('Indicator Data'!I49)&lt;K$4,0,10-(K$3-LOG('Indicator Data'!I49))/(K$3-K$4)*10))),1)</f>
        <v>0</v>
      </c>
      <c r="L49" s="102" t="n">
        <f aca="false">ROUND((10-GEOMEAN(((10-J49)/10*9+1),((10-K49)/10*9+1)))/9*10,1)</f>
        <v>0</v>
      </c>
      <c r="M49" s="102" t="n">
        <f aca="false">ROUND(IF('Indicator Data'!J49=0,0,IF(LOG('Indicator Data'!J49)&gt;M$3,10,IF(LOG('Indicator Data'!J49)&lt;M$4,0,10-(M$3-LOG('Indicator Data'!J49))/(M$3-M$4)*10))),1)</f>
        <v>0</v>
      </c>
      <c r="N49" s="103" t="n">
        <f aca="false">'Indicator Data'!C49/'Indicator Data'!$CA49</f>
        <v>0.00195438878429984</v>
      </c>
      <c r="O49" s="103" t="n">
        <f aca="false">'Indicator Data'!D49/'Indicator Data'!$CA49</f>
        <v>0.00102582798403944</v>
      </c>
      <c r="P49" s="103" t="n">
        <f aca="false">IF(F49=0.1,"x",'Indicator Data'!E49/'Indicator Data'!$CA49)</f>
        <v>5.41854916996692E-005</v>
      </c>
      <c r="Q49" s="103" t="n">
        <f aca="false">'Indicator Data'!F49/'Indicator Data'!$CA49</f>
        <v>7.25837264431612E-006</v>
      </c>
      <c r="R49" s="103" t="n">
        <f aca="false">'Indicator Data'!G49/'Indicator Data'!$CA49</f>
        <v>0</v>
      </c>
      <c r="S49" s="103" t="n">
        <f aca="false">'Indicator Data'!H49/'Indicator Data'!$CA49</f>
        <v>0</v>
      </c>
      <c r="T49" s="103" t="n">
        <f aca="false">'Indicator Data'!I49/'Indicator Data'!$CA49</f>
        <v>0</v>
      </c>
      <c r="U49" s="103" t="n">
        <f aca="false">'Indicator Data'!J49/'Indicator Data'!$CA49</f>
        <v>0</v>
      </c>
      <c r="V49" s="101" t="n">
        <f aca="false">ROUND(IF(N49&gt;V$3,10,IF(N49&lt;V$4,0,10-(V$3-N49)/(V$3-V$4)*10)),1)</f>
        <v>9.8</v>
      </c>
      <c r="W49" s="101" t="n">
        <f aca="false">ROUND(IF(O49&gt;W$3,10,IF(O49&lt;W$4,0,10-(W$3-O49)/(W$3-W$4)*10)),1)</f>
        <v>10</v>
      </c>
      <c r="X49" s="102" t="n">
        <f aca="false">ROUND(((10-GEOMEAN(((10-V49)/10*9+1),((10-W49)/10*9+1)))/9*10),1)</f>
        <v>9.9</v>
      </c>
      <c r="Y49" s="102" t="n">
        <f aca="false">IF(P49="x",0.1,ROUND(IF(P49&gt;Y$3,10,IF(P49&lt;Y$4,0,10-(Y$3-P49)/(Y$3-Y$4)*10)),1))</f>
        <v>0</v>
      </c>
      <c r="Z49" s="102" t="n">
        <f aca="false">ROUND(IF(Q49=0,0,IF(LOG(Q49)&gt;Z$3,10,IF(LOG(Q49)&lt;=Z$4,0,10-(Z$3-LOG(Q49))/(Z$3-Z$4)*10))),1)</f>
        <v>7.5</v>
      </c>
      <c r="AA49" s="101" t="n">
        <f aca="false">ROUND(IF(R49&gt;AA$3,10,IF(R49&lt;AA$4,0,10-(AA$3-R49)/(AA$3-AA$4)*10)),1)</f>
        <v>0</v>
      </c>
      <c r="AB49" s="101" t="n">
        <f aca="false">ROUND(IF(S49&gt;AB$3,10,IF(S49&lt;AB$4,0,10-(AB$3-S49)/(AB$3-AB$4)*10)),1)</f>
        <v>0</v>
      </c>
      <c r="AC49" s="101" t="n">
        <f aca="false">ROUND(((10-GEOMEAN(((10-AA49)/10*9+1),((10-AB49)/10*9+1)))/9*10),1)</f>
        <v>0</v>
      </c>
      <c r="AD49" s="101" t="n">
        <f aca="false">ROUND(IF(T49=0,0,IF(T49&gt;AD$3,10,IF(T49&lt;=AD$4,0,10-(AD$3-T49)/(AD$3-AD$4)*10))),1)</f>
        <v>0</v>
      </c>
      <c r="AE49" s="102" t="n">
        <f aca="false">ROUND((10-GEOMEAN(((10-AC49)/10*9+1),((10-AD49)/10*9+1)))/9*10,1)</f>
        <v>0</v>
      </c>
      <c r="AF49" s="102" t="n">
        <f aca="false">ROUND(IF(U49&gt;AF$3,10,IF(U49&lt;AF$4,0,10-(AF$3-U49)/(AF$3-AF$4)*10)),1)</f>
        <v>0</v>
      </c>
      <c r="AG49" s="101" t="n">
        <f aca="false">ROUND(IF('Indicator Data'!K49=0,0,IF('Indicator Data'!K49&gt;AG$3,10,IF('Indicator Data'!K49&lt;AG$4,0,10-(AG$3-'Indicator Data'!K49)/(AG$3-AG$4)*10))),1)</f>
        <v>1.9</v>
      </c>
      <c r="AH49" s="104" t="n">
        <f aca="false">ROUND(AVERAGE(C49,V49),1)</f>
        <v>7.9</v>
      </c>
      <c r="AI49" s="104" t="n">
        <f aca="false">ROUND(AVERAGE(D49,W49),1)</f>
        <v>8.5</v>
      </c>
      <c r="AJ49" s="102" t="n">
        <f aca="false">ROUND(AVERAGE(AA49,H49),1)</f>
        <v>0</v>
      </c>
      <c r="AK49" s="102" t="n">
        <f aca="false">ROUND(AVERAGE(AB49,I49),1)</f>
        <v>0</v>
      </c>
      <c r="AL49" s="104" t="n">
        <f aca="false">ROUND((10-GEOMEAN(((10-AJ49)/10*9+1),((10-AK49)/10*9+1)))/9*10,1)</f>
        <v>0</v>
      </c>
      <c r="AM49" s="104" t="n">
        <f aca="false">ROUND(AVERAGE(AD49,K49),1)</f>
        <v>0</v>
      </c>
      <c r="AN49" s="102" t="n">
        <f aca="false">ROUND((10-GEOMEAN(((10-M49)/10*9+1),((10-AF49)/10*9+1)))/9*10,1)</f>
        <v>0</v>
      </c>
      <c r="AO49" s="105" t="n">
        <f aca="false">ROUND((10-GEOMEAN(((10-E49)/10*9+1),((10-X49)/10*9+1)))/9*10,1)</f>
        <v>8.7</v>
      </c>
      <c r="AP49" s="105" t="n">
        <f aca="false">IF(AND(Y49="x",F49="x"),"x",ROUND((10-GEOMEAN(((10-F49)/10*9+1),((10-Y49)/10*9+1)))/9*10,1))</f>
        <v>0</v>
      </c>
      <c r="AQ49" s="105" t="n">
        <f aca="false">ROUND((10-GEOMEAN(((10-G49)/10*9+1),((10-Z49)/10*9+1)))/9*10,1)</f>
        <v>6.4</v>
      </c>
      <c r="AR49" s="105" t="n">
        <f aca="false">ROUND((10-GEOMEAN(((10-L49)/10*9+1),((10-AE49)/10*9+1)))/9*10,1)</f>
        <v>0</v>
      </c>
      <c r="AS49" s="104" t="n">
        <f aca="false">ROUND(AVERAGE(AG49,AN49),1)</f>
        <v>1</v>
      </c>
      <c r="AT49" s="104" t="n">
        <f aca="false">IF('Indicator Data'!L49="No data","x",IF('Indicator Data'!CB49&lt;1000,"x",ROUND((IF('Indicator Data'!L49&gt;AT$3,10,IF('Indicator Data'!L49&lt;AT$4,0,10-(AT$3-'Indicator Data'!L49)/(AT$3-AT$4)*10))),1)))</f>
        <v>4.8</v>
      </c>
      <c r="AU49" s="105" t="n">
        <f aca="false">ROUND(AVERAGE(AS49,AT49),1)</f>
        <v>2.9</v>
      </c>
      <c r="AV49" s="106" t="n">
        <f aca="false">IF('Indicator Data'!M49="No data","x",ROUND(IF('Indicator Data'!M49=0,0,IF(LOG('Indicator Data'!M49)&gt;AV$3,10,IF(LOG('Indicator Data'!M49)&lt;AV$4,0,10-(AV$3-LOG('Indicator Data'!M49))/(AV$3-AV$4)*10))),1))</f>
        <v>0</v>
      </c>
      <c r="AW49" s="103" t="n">
        <f aca="false">IF(AV49="x","x",'Indicator Data'!M49/'Indicator Data'!$CA49)</f>
        <v>0</v>
      </c>
      <c r="AX49" s="106" t="n">
        <f aca="false">IF(AV49="x","x",ROUND(IF(AW49&gt;AX$3,10,IF(AW49&lt;AX$4,0,10-(AX$3-AW49)/(AX$3-AX$4)*10)),1))</f>
        <v>0</v>
      </c>
      <c r="AY49" s="102" t="n">
        <f aca="false">IF(AND(AV49="x",AX49="x"),"x",ROUND((10-GEOMEAN(((10-AV49)/10*9+1),((10-AX49)/10*9+1)))/9*10,1))</f>
        <v>0</v>
      </c>
      <c r="AZ49" s="106" t="str">
        <f aca="false">IF('Indicator Data'!N49="No data","x",ROUND(IF('Indicator Data'!N49=0,0,IF(LOG('Indicator Data'!N49)&gt;AZ$3,10,IF(LOG('Indicator Data'!N49)&lt;AZ$4,0,10-(AZ$3-LOG('Indicator Data'!N49))/(AZ$3-AZ$4)*10))),1))</f>
        <v>x</v>
      </c>
      <c r="BA49" s="103" t="str">
        <f aca="false">IF(AZ49="x","x",'Indicator Data'!N49/'Indicator Data'!$CA49)</f>
        <v>x</v>
      </c>
      <c r="BB49" s="106" t="str">
        <f aca="false">IF(AZ49="x","x",ROUND(IF(BA49&gt;BB$3,10,IF(BA49&lt;BB$4,0,10-(BB$3-BA49)/(BB$3-BB$4)*10)),1))</f>
        <v>x</v>
      </c>
      <c r="BC49" s="102" t="str">
        <f aca="false">IF(AND(AZ49="x",BB49="x"),"x",ROUND((10-GEOMEAN(((10-AZ49)/10*9+1),((10-BB49)/10*9+1)))/9*10,1))</f>
        <v>x</v>
      </c>
      <c r="BD49" s="106" t="str">
        <f aca="false">IF('Indicator Data'!O49="No data","x",ROUND(IF('Indicator Data'!O49=0,0,IF(LOG('Indicator Data'!O49)&gt;BD$3,10,IF(LOG('Indicator Data'!O49)&lt;BD$4,0,10-(BD$3-LOG('Indicator Data'!O49))/(BD$3-BD$4)*10))),1))</f>
        <v>x</v>
      </c>
      <c r="BE49" s="103" t="str">
        <f aca="false">IF(BD49="x","x",'Indicator Data'!O49/'Indicator Data'!$CA49)</f>
        <v>x</v>
      </c>
      <c r="BF49" s="106" t="str">
        <f aca="false">IF(BD49="x","x",ROUND(IF(BE49&gt;BF$3,10,IF(BE49&lt;BF$4,0,10-(BF$3-BE49)/(BF$3-BF$4)*10)),1))</f>
        <v>x</v>
      </c>
      <c r="BG49" s="102" t="str">
        <f aca="false">IF(AND(BD49="x",BF49="x"),"x",ROUND((10-GEOMEAN(((10-BD49)/10*9+1),((10-BF49)/10*9+1)))/9*10,1))</f>
        <v>x</v>
      </c>
      <c r="BH49" s="106" t="str">
        <f aca="false">IF('Indicator Data'!P49="No data","x",ROUND(IF('Indicator Data'!P49=0,0,IF(LOG('Indicator Data'!P49)&gt;BH$3,10,IF(LOG('Indicator Data'!P49)&lt;BH$4,0,10-(BH$3-LOG('Indicator Data'!P49))/(BH$3-BH$4)*10))),1))</f>
        <v>x</v>
      </c>
      <c r="BI49" s="103" t="str">
        <f aca="false">IF(BH49="x","x",'Indicator Data'!P49/'Indicator Data'!$CA49)</f>
        <v>x</v>
      </c>
      <c r="BJ49" s="106" t="str">
        <f aca="false">IF(BH49="x","x",ROUND(IF(BI49&gt;BJ$3,10,IF(BI49&lt;BJ$4,0,10-(BJ$3-BI49)/(BJ$3-BJ$4)*10)),1))</f>
        <v>x</v>
      </c>
      <c r="BK49" s="102" t="str">
        <f aca="false">IF(AND(BH49="x",BJ49="x"),"x",ROUND((10-GEOMEAN(((10-BH49)/10*9+1),((10-BJ49)/10*9+1)))/9*10,1))</f>
        <v>x</v>
      </c>
      <c r="BL49" s="104" t="n">
        <f aca="false">IF(AND(BC49="x",BG49="x",BK49="x",AY49="x"),"x",IF(AND(BC49="x",BG49="x",BK49="x"),AY49,ROUND((10-GEOMEAN(((10-AY49)/10*9+1),((10-BC49)/10*9+1),((10-BG49)/10*9+1),((10-BK49)/10*9+1)))/9*10,1)))</f>
        <v>0</v>
      </c>
      <c r="BM49" s="106" t="n">
        <f aca="false">ROUND(IF('Indicator Data'!Q49=0,0,IF(LOG('Indicator Data'!Q49)&gt;BM$3,10,IF(LOG('Indicator Data'!Q49)&lt;BM$4,0,10-(BM$3-LOG('Indicator Data'!Q49))/(BM$3-BM$4)*10))),1)</f>
        <v>0</v>
      </c>
      <c r="BN49" s="107" t="n">
        <f aca="false">'Indicator Data'!R49</f>
        <v>0</v>
      </c>
      <c r="BO49" s="106" t="n">
        <f aca="false">ROUND(IF(BN49&gt;BO$3,10,IF(BN49&lt;BO$4,0,10-(BO$3-BN49)/(BO$3-BO$4)*10)),1)</f>
        <v>0</v>
      </c>
      <c r="BP49" s="106" t="n">
        <f aca="false">ROUND((10-GEOMEAN(((10-BO49)/10*9+1),((10-BM49)/10*9+1)))/9*10,1)</f>
        <v>0</v>
      </c>
      <c r="BQ49" s="106" t="n">
        <f aca="false">ROUND(IF('Indicator Data'!S49=0,0,IF(LOG('Indicator Data'!S49)&gt;BQ$3,10,IF(LOG('Indicator Data'!S49)&lt;BQ$4,0,10-(BQ$3-LOG('Indicator Data'!S49))/(BQ$3-BQ$4)*10))),1)</f>
        <v>0</v>
      </c>
      <c r="BR49" s="107" t="n">
        <f aca="false">'Indicator Data'!T49</f>
        <v>0</v>
      </c>
      <c r="BS49" s="106" t="n">
        <f aca="false">ROUND(IF(BR49&gt;BS$3,10,IF(BR49&lt;BS$4,0,10-(BS$3-BR49)/(BS$3-BS$4)*10)),1)</f>
        <v>0</v>
      </c>
      <c r="BT49" s="106" t="n">
        <f aca="false">ROUND((10-GEOMEAN(((10-BS49)/10*9+1),((10-BQ49)/10*9+1)))/9*10,1)</f>
        <v>0</v>
      </c>
      <c r="BU49" s="102" t="n">
        <f aca="false">ROUND((10-GEOMEAN(((10-BT49)/10*9+1),((10-BP49)/10*9+1)))/9*10,1)</f>
        <v>0</v>
      </c>
      <c r="BV49" s="106" t="n">
        <f aca="false">ROUND(IF('Indicator Data'!U49=0,0,IF(LOG('Indicator Data'!U49)&gt;BV$3,10,IF(LOG('Indicator Data'!U49)&lt;BV$4,0,10-(BV$3-LOG('Indicator Data'!U49))/(BV$3-BV$4)*10))),1)</f>
        <v>5</v>
      </c>
      <c r="BW49" s="103" t="n">
        <f aca="false">'Indicator Data'!U49/'Indicator Data'!$CA49</f>
        <v>0.0264238055394649</v>
      </c>
      <c r="BX49" s="106" t="n">
        <f aca="false">ROUND(IF(BW49&gt;BX$3,10,IF(BW49&lt;BX$4,0,10-(BX$3-BW49)/(BX$3-BX$4)*10)),1)</f>
        <v>0.3</v>
      </c>
      <c r="BY49" s="102" t="n">
        <f aca="false">ROUND((10-GEOMEAN(((10-BV49)/10*9+1),((10-BX49)/10*9+1)))/9*10,1)</f>
        <v>3</v>
      </c>
      <c r="BZ49" s="106" t="n">
        <f aca="false">ROUND(IF('Indicator Data'!V49=0,0,IF(LOG('Indicator Data'!V49)&gt;BZ$3,10,IF(LOG('Indicator Data'!V49)&lt;BZ$4,0,10-(BZ$3-LOG('Indicator Data'!V49))/(BZ$3-BZ$4)*10))),1)</f>
        <v>7.1</v>
      </c>
      <c r="CA49" s="103" t="n">
        <f aca="false">IF('Indicator Data'!V49/'Indicator Data'!$CA49&gt;1,1,'Indicator Data'!V49/'Indicator Data'!$CA49)</f>
        <v>0.796729581000193</v>
      </c>
      <c r="CB49" s="106" t="n">
        <f aca="false">ROUND(IF(CA49&gt;CB$3,10,IF(CA49&lt;CB$4,0,10-(CB$3-CA49)/(CB$3-CB$4)*10)),1)</f>
        <v>8</v>
      </c>
      <c r="CC49" s="102" t="n">
        <f aca="false">ROUND((10-GEOMEAN(((10-BZ49)/10*9+1),((10-CB49)/10*9+1)))/9*10,1)</f>
        <v>7.6</v>
      </c>
      <c r="CD49" s="106" t="n">
        <f aca="false">ROUND(IF('Indicator Data'!W49=0,0,IF(LOG('Indicator Data'!W49)&gt;CD$3,10,IF(LOG('Indicator Data'!W49)&lt;CD$4,0,10-(CD$3-LOG('Indicator Data'!W49))/(CD$3-CD$4)*10))),1)</f>
        <v>4.3</v>
      </c>
      <c r="CE49" s="103" t="n">
        <f aca="false">'Indicator Data'!W49/'Indicator Data'!$CA49</f>
        <v>0.00894148343470425</v>
      </c>
      <c r="CF49" s="106" t="n">
        <f aca="false">ROUND(IF(CE49&gt;CF$3,10,IF(CE49&lt;CF$4,0,10-(CF$3-CE49)/(CF$3-CF$4)*10)),1)</f>
        <v>0.1</v>
      </c>
      <c r="CG49" s="102" t="n">
        <f aca="false">ROUND((10-GEOMEAN(((10-CD49)/10*9+1),((10-CF49)/10*9+1)))/9*10,1)</f>
        <v>2.5</v>
      </c>
      <c r="CH49" s="104" t="n">
        <f aca="false">ROUND((10-GEOMEAN(((10-CC49)/10*9+1),((10-BU49)/10*9+1),((10-BY49)/10*9+1),((10-CG49)/10*9+1)))/9*10,1)</f>
        <v>3.9</v>
      </c>
      <c r="CI49" s="106" t="n">
        <f aca="false">IF('Indicator Data'!BQ49="No data","x",ROUND(IF('Indicator Data'!BQ49&gt;CI$3,0,IF('Indicator Data'!BQ49&lt;CI$4,10,(CI$3-'Indicator Data'!BQ49)/(CI$3-CI$4)*10)),1))</f>
        <v>0.1</v>
      </c>
      <c r="CJ49" s="106" t="n">
        <f aca="false">IF('Indicator Data'!BR49="No data","x",ROUND(IF('Indicator Data'!BR49&gt;CJ$3,0,IF('Indicator Data'!BR49&lt;CJ$4,10,(CJ$3-'Indicator Data'!BR49)/(CJ$3-CJ$4)*10)),1))</f>
        <v>0</v>
      </c>
      <c r="CK49" s="106" t="str">
        <f aca="false">IF('Indicator Data'!AC49="No data","x",ROUND(IF('Indicator Data'!AC49&gt;CK$3,0,IF('Indicator Data'!AC49&lt;CK$4,10,(CK$3-'Indicator Data'!AC49)/(CK$3-CK$4)*10)),1))</f>
        <v>x</v>
      </c>
      <c r="CL49" s="102" t="n">
        <f aca="false">IF(AND(CJ49="x",CI49="x",CK49="x"),"x",ROUND(AVERAGE(CI49:CK49),1))</f>
        <v>0.1</v>
      </c>
      <c r="CM49" s="106" t="n">
        <f aca="false">IF('Indicator Data'!X49="No data","x",ROUND(IF(LOG('Indicator Data'!X49)&gt;CM$3,10,IF(LOG('Indicator Data'!X49)&lt;CM$4,0,10-(CM$3-LOG('Indicator Data'!X49))/(CM$3-CM$4)*10)),1))</f>
        <v>7.1</v>
      </c>
      <c r="CN49" s="106" t="n">
        <f aca="false">IF('Indicator Data'!Y49="No data","x",ROUND(IF('Indicator Data'!Y49&gt;CN$3,10,IF('Indicator Data'!Y49&lt;CN$4,0,10-(CN$3-'Indicator Data'!Y49)/(CN$3-CN$4)*10)),1))</f>
        <v>1.5</v>
      </c>
      <c r="CO49" s="106" t="n">
        <f aca="false">IF('Indicator Data'!Z49="No data","x",ROUND(IF('Indicator Data'!Z49&gt;CO$3,10,IF('Indicator Data'!Z49&lt;CO$4,0,10-(CO$3-'Indicator Data'!Z49)/(CO$3-CO$4)*10)),1))</f>
        <v>6.7</v>
      </c>
      <c r="CP49" s="106" t="n">
        <f aca="false">IF('Indicator Data'!AA49="No data","x",ROUND(IF('Indicator Data'!AA49&gt;CP$3,10,IF('Indicator Data'!AA49&lt;CP$4,0,10-(CP$3-'Indicator Data'!AA49)/(CP$3-CP$4)*10)),1))</f>
        <v>1.9</v>
      </c>
      <c r="CQ49" s="102" t="n">
        <f aca="false">ROUND(AVERAGE(CM49:CP49),1)</f>
        <v>4.3</v>
      </c>
      <c r="CR49" s="104" t="n">
        <f aca="false">ROUND(AVERAGE(CL49,CQ49,CQ49),1)</f>
        <v>2.9</v>
      </c>
      <c r="CS49" s="106" t="str">
        <f aca="false">IF('Indicator Data'!AF49="No data","x",ROUND(IF('Indicator Data'!AF49&gt;CS$3,10,IF('Indicator Data'!AF49&lt;CS$4,0,10-(CS$3-'Indicator Data'!AF49)/(CS$3-CS$4)*10)),1))</f>
        <v>x</v>
      </c>
      <c r="CT49" s="106" t="n">
        <f aca="false">IF('Indicator Data'!AG49="No data","x",ROUND(IF('Indicator Data'!AG49&gt;CT$3,10,IF('Indicator Data'!AG49&lt;CT$4,0,10-(CT$3-'Indicator Data'!AG49)/(CT$3-CT$4)*10)),1))</f>
        <v>0.2</v>
      </c>
      <c r="CU49" s="102" t="n">
        <f aca="false">ROUND(AVERAGE(CM49,CN49,CO49,CP49,CS49,CT49),1)</f>
        <v>3.5</v>
      </c>
      <c r="CV49" s="106" t="n">
        <f aca="false">IF('Indicator Data'!AB49="No data","x",ROUND(IF('Indicator Data'!AB49&gt;CV$3,10,IF('Indicator Data'!AB49&lt;CV$4,0,10-(CV$3-'Indicator Data'!AB49)/(CV$3-CV$4)*10)),1))</f>
        <v>0</v>
      </c>
      <c r="CW49" s="102" t="n">
        <f aca="false">IF(AND(CJ49="x",CI49="x",CK49="x"),"x",ROUND(AVERAGE(CI49:CK49,CV49),1))</f>
        <v>0</v>
      </c>
      <c r="CX49" s="103" t="n">
        <f aca="false">IF('Indicator Data'!AD49="No data","x",'Indicator Data'!AD49/'Indicator Data'!$BZ49)</f>
        <v>8.27849167489157E-005</v>
      </c>
      <c r="CY49" s="106" t="n">
        <f aca="false">IF(CX49="x","x",ROUND(IF(CX49&gt;CY$3,0,IF(CX49&lt;CY$4,10,(CY$3-CX49)/(CY$3-CY$4)*10)),1))</f>
        <v>9.2</v>
      </c>
      <c r="CZ49" s="106" t="n">
        <f aca="false">IF('Indicator Data'!AE49="No data","x",ROUND(IF('Indicator Data'!AE49&gt;CZ$3,0,IF('Indicator Data'!AE49&lt;CZ$4,10,(CZ$3-'Indicator Data'!AE49)/(CZ$3-CZ$4)*10)),1))</f>
        <v>0</v>
      </c>
      <c r="DA49" s="102" t="n">
        <f aca="false">IF(AND(CY49="x",CZ49="x"),"x",ROUND(AVERAGE(CY49:CZ49),1))</f>
        <v>4.6</v>
      </c>
      <c r="DB49" s="104" t="n">
        <f aca="false">ROUND(AVERAGE(CW49,DA49,CU49),1)</f>
        <v>2.7</v>
      </c>
      <c r="DC49" s="105" t="n">
        <f aca="false">IF(BL49="x",ROUND((10-GEOMEAN(((10-DB49)/10*9+1),((10-CH49)/10*9+1),((10-CR49)/10*9+1)))/9*10,1),ROUND((10-GEOMEAN(((10-BL49)/10*9+1),((10-DB49)/10*9+1),((10-CH49)/10*9+1),((10-CR49)/10*9+1)))/9*10,1))</f>
        <v>2.5</v>
      </c>
      <c r="DD49" s="108" t="n">
        <f aca="false">IF(ROUND(IF(AP49="x",(10-GEOMEAN(((10-AO49)/10*9+1),((10-DC49)/10*9+1),((10-AU49)/10*9+1),((10-AQ49)/10*9+1),((10-AR49)/10*9+1)))/9*10,(10-GEOMEAN(((10-AO49)/10*9+1),((10-DC49)/10*9+1),((10-AP49)/10*9+1),((10-AQ49)/10*9+1),((10-AR49)/10*9+1),((10-AU49)/10*9+1)))/9*10),1)=0,0.1,ROUND(IF(AP49="x",(10-GEOMEAN(((10-AO49)/10*9+1),((10-DC49)/10*9+1),((10-AU49)/10*9+1),((10-AQ49)/10*9+1),((10-AR49)/10*9+1)))/9*10,(10-GEOMEAN(((10-AO49)/10*9+1),((10-DC49)/10*9+1),((10-AP49)/10*9+1),((10-AQ49)/10*9+1),((10-AR49)/10*9+1),((10-AU49)/10*9+1)))/9*10),1))</f>
        <v>4.3</v>
      </c>
      <c r="DE49" s="105" t="n">
        <f aca="false">ROUND(IF('Indicator Data'!AH49=0,0,IF('Indicator Data'!AH49&gt;DE$3,10,IF('Indicator Data'!AH49&lt;DE$4,0,10-(DE$3-'Indicator Data'!AH49)/(DE$3-DE$4)*10))),1)</f>
        <v>0</v>
      </c>
      <c r="DF49" s="102" t="n">
        <f aca="false">'Indicator Data'!AI49</f>
        <v>0</v>
      </c>
      <c r="DG49" s="102" t="n">
        <f aca="false">'Indicator Data'!AJ49</f>
        <v>0</v>
      </c>
      <c r="DH49" s="105" t="n">
        <f aca="false">ROUND(IF(DF49=5,10,IF(DG49=5,9,IF(DF49=4,8,IF(DG49=4,7,0)))),1)</f>
        <v>0</v>
      </c>
      <c r="DI49" s="108" t="n">
        <f aca="false">ROUND(IF(DH49&gt;5,DH49,DE49/10*7),1)</f>
        <v>0</v>
      </c>
      <c r="DJ49" s="76"/>
      <c r="DK49" s="109"/>
    </row>
    <row r="50" customFormat="false" ht="14.5" hidden="false" customHeight="false" outlineLevel="0" collapsed="false">
      <c r="A50" s="98" t="str">
        <f aca="false">'Indicator Data'!A50</f>
        <v>Czech Republic</v>
      </c>
      <c r="B50" s="99" t="str">
        <f aca="false">'Indicator Data'!B50</f>
        <v>CZE</v>
      </c>
      <c r="C50" s="100" t="n">
        <f aca="false">ROUND(IF('Indicator Data'!C50=0,0.1,IF(LOG('Indicator Data'!C50)&gt;C$3,10,IF(LOG('Indicator Data'!C50)&lt;C$4,0,10-(C$3-LOG('Indicator Data'!C50))/(C$3-C$4)*10))),1)</f>
        <v>3.1</v>
      </c>
      <c r="D50" s="101" t="n">
        <f aca="false">ROUND(IF('Indicator Data'!D50=0,0.1,IF(LOG('Indicator Data'!D50)&gt;D$3,10,IF(LOG('Indicator Data'!D50)&lt;D$4,0,10-(D$3-LOG('Indicator Data'!D50))/(D$3-D$4)*10))),1)</f>
        <v>0.1</v>
      </c>
      <c r="E50" s="102" t="n">
        <f aca="false">ROUND((10-GEOMEAN(((10-C50)/10*9+1),((10-D50)/10*9+1)))/9*10,1)</f>
        <v>1.7</v>
      </c>
      <c r="F50" s="102" t="n">
        <f aca="false">IF('Indicator Data'!E50="No data",0.1,(ROUND(IF('Indicator Data'!E50=0,0,IF(LOG('Indicator Data'!E50)&gt;F$3,10,IF(LOG('Indicator Data'!E50)&lt;F$4,0,10-(F$3-LOG('Indicator Data'!E50))/(F$3-F$4)*10))),1)))</f>
        <v>6.8</v>
      </c>
      <c r="G50" s="102" t="n">
        <f aca="false">ROUND(IF('Indicator Data'!F50=0,0,IF(LOG('Indicator Data'!F50)&gt;G$3,10,IF(LOG('Indicator Data'!F50)&lt;G$4,0,10-(G$3-LOG('Indicator Data'!F50))/(G$3-G$4)*10))),1)</f>
        <v>0</v>
      </c>
      <c r="H50" s="101" t="n">
        <f aca="false">ROUND(IF('Indicator Data'!G50=0,0,IF(LOG('Indicator Data'!G50)&gt;H$3,10,IF(LOG('Indicator Data'!G50)&lt;H$4,0,10-(H$3-LOG('Indicator Data'!G50))/(H$3-H$4)*10))),1)</f>
        <v>0</v>
      </c>
      <c r="I50" s="101" t="n">
        <f aca="false">ROUND(IF('Indicator Data'!H50=0,0,IF(LOG('Indicator Data'!H50)&gt;I$3,10,IF(LOG('Indicator Data'!H50)&lt;I$4,0,10-(I$3-LOG('Indicator Data'!H50))/(I$3-I$4)*10))),1)</f>
        <v>0</v>
      </c>
      <c r="J50" s="101" t="n">
        <f aca="false">ROUND((10-GEOMEAN(((10-H50)/10*9+1),((10-I50)/10*9+1)))/9*10,1)</f>
        <v>0</v>
      </c>
      <c r="K50" s="101" t="n">
        <f aca="false">ROUND(IF('Indicator Data'!I50=0,0,IF(LOG('Indicator Data'!I50)&gt;K$3,10,IF(LOG('Indicator Data'!I50)&lt;K$4,0,10-(K$3-LOG('Indicator Data'!I50))/(K$3-K$4)*10))),1)</f>
        <v>0</v>
      </c>
      <c r="L50" s="102" t="n">
        <f aca="false">ROUND((10-GEOMEAN(((10-J50)/10*9+1),((10-K50)/10*9+1)))/9*10,1)</f>
        <v>0</v>
      </c>
      <c r="M50" s="102" t="n">
        <f aca="false">ROUND(IF('Indicator Data'!J50=0,0,IF(LOG('Indicator Data'!J50)&gt;M$3,10,IF(LOG('Indicator Data'!J50)&lt;M$4,0,10-(M$3-LOG('Indicator Data'!J50))/(M$3-M$4)*10))),1)</f>
        <v>0</v>
      </c>
      <c r="N50" s="103" t="n">
        <f aca="false">'Indicator Data'!C50/'Indicator Data'!$CA50</f>
        <v>1.71504161405517E-005</v>
      </c>
      <c r="O50" s="103" t="n">
        <f aca="false">'Indicator Data'!D50/'Indicator Data'!$CA50</f>
        <v>0</v>
      </c>
      <c r="P50" s="103" t="n">
        <f aca="false">IF(F50=0.1,"x",'Indicator Data'!E50/'Indicator Data'!$CA50)</f>
        <v>0.00509967602687556</v>
      </c>
      <c r="Q50" s="103" t="n">
        <f aca="false">'Indicator Data'!F50/'Indicator Data'!$CA50</f>
        <v>0</v>
      </c>
      <c r="R50" s="103" t="n">
        <f aca="false">'Indicator Data'!G50/'Indicator Data'!$CA50</f>
        <v>0</v>
      </c>
      <c r="S50" s="103" t="n">
        <f aca="false">'Indicator Data'!H50/'Indicator Data'!$CA50</f>
        <v>0</v>
      </c>
      <c r="T50" s="103" t="n">
        <f aca="false">'Indicator Data'!I50/'Indicator Data'!$CA50</f>
        <v>0</v>
      </c>
      <c r="U50" s="103" t="n">
        <f aca="false">'Indicator Data'!J50/'Indicator Data'!$CA50</f>
        <v>0</v>
      </c>
      <c r="V50" s="101" t="n">
        <f aca="false">ROUND(IF(N50&gt;V$3,10,IF(N50&lt;V$4,0,10-(V$3-N50)/(V$3-V$4)*10)),1)</f>
        <v>0.1</v>
      </c>
      <c r="W50" s="101" t="n">
        <f aca="false">ROUND(IF(O50&gt;W$3,10,IF(O50&lt;W$4,0,10-(W$3-O50)/(W$3-W$4)*10)),1)</f>
        <v>0</v>
      </c>
      <c r="X50" s="102" t="n">
        <f aca="false">ROUND(((10-GEOMEAN(((10-V50)/10*9+1),((10-W50)/10*9+1)))/9*10),1)</f>
        <v>0.1</v>
      </c>
      <c r="Y50" s="102" t="n">
        <f aca="false">IF(P50="x",0.1,ROUND(IF(P50&gt;Y$3,10,IF(P50&lt;Y$4,0,10-(Y$3-P50)/(Y$3-Y$4)*10)),1))</f>
        <v>3.4</v>
      </c>
      <c r="Z50" s="102" t="n">
        <f aca="false">ROUND(IF(Q50=0,0,IF(LOG(Q50)&gt;Z$3,10,IF(LOG(Q50)&lt;=Z$4,0,10-(Z$3-LOG(Q50))/(Z$3-Z$4)*10))),1)</f>
        <v>0</v>
      </c>
      <c r="AA50" s="101" t="n">
        <f aca="false">ROUND(IF(R50&gt;AA$3,10,IF(R50&lt;AA$4,0,10-(AA$3-R50)/(AA$3-AA$4)*10)),1)</f>
        <v>0</v>
      </c>
      <c r="AB50" s="101" t="n">
        <f aca="false">ROUND(IF(S50&gt;AB$3,10,IF(S50&lt;AB$4,0,10-(AB$3-S50)/(AB$3-AB$4)*10)),1)</f>
        <v>0</v>
      </c>
      <c r="AC50" s="101" t="n">
        <f aca="false">ROUND(((10-GEOMEAN(((10-AA50)/10*9+1),((10-AB50)/10*9+1)))/9*10),1)</f>
        <v>0</v>
      </c>
      <c r="AD50" s="101" t="n">
        <f aca="false">ROUND(IF(T50=0,0,IF(T50&gt;AD$3,10,IF(T50&lt;=AD$4,0,10-(AD$3-T50)/(AD$3-AD$4)*10))),1)</f>
        <v>0</v>
      </c>
      <c r="AE50" s="102" t="n">
        <f aca="false">ROUND((10-GEOMEAN(((10-AC50)/10*9+1),((10-AD50)/10*9+1)))/9*10,1)</f>
        <v>0</v>
      </c>
      <c r="AF50" s="102" t="n">
        <f aca="false">ROUND(IF(U50&gt;AF$3,10,IF(U50&lt;AF$4,0,10-(AF$3-U50)/(AF$3-AF$4)*10)),1)</f>
        <v>0</v>
      </c>
      <c r="AG50" s="101" t="n">
        <f aca="false">ROUND(IF('Indicator Data'!K50=0,0,IF('Indicator Data'!K50&gt;AG$3,10,IF('Indicator Data'!K50&lt;AG$4,0,10-(AG$3-'Indicator Data'!K50)/(AG$3-AG$4)*10))),1)</f>
        <v>0</v>
      </c>
      <c r="AH50" s="104" t="n">
        <f aca="false">ROUND(AVERAGE(C50,V50),1)</f>
        <v>1.6</v>
      </c>
      <c r="AI50" s="104" t="n">
        <f aca="false">ROUND(AVERAGE(D50,W50),1)</f>
        <v>0.1</v>
      </c>
      <c r="AJ50" s="102" t="n">
        <f aca="false">ROUND(AVERAGE(AA50,H50),1)</f>
        <v>0</v>
      </c>
      <c r="AK50" s="102" t="n">
        <f aca="false">ROUND(AVERAGE(AB50,I50),1)</f>
        <v>0</v>
      </c>
      <c r="AL50" s="104" t="n">
        <f aca="false">ROUND((10-GEOMEAN(((10-AJ50)/10*9+1),((10-AK50)/10*9+1)))/9*10,1)</f>
        <v>0</v>
      </c>
      <c r="AM50" s="104" t="n">
        <f aca="false">ROUND(AVERAGE(AD50,K50),1)</f>
        <v>0</v>
      </c>
      <c r="AN50" s="102" t="n">
        <f aca="false">ROUND((10-GEOMEAN(((10-M50)/10*9+1),((10-AF50)/10*9+1)))/9*10,1)</f>
        <v>0</v>
      </c>
      <c r="AO50" s="105" t="n">
        <f aca="false">ROUND((10-GEOMEAN(((10-E50)/10*9+1),((10-X50)/10*9+1)))/9*10,1)</f>
        <v>0.9</v>
      </c>
      <c r="AP50" s="105" t="n">
        <f aca="false">IF(AND(Y50="x",F50="x"),"x",ROUND((10-GEOMEAN(((10-F50)/10*9+1),((10-Y50)/10*9+1)))/9*10,1))</f>
        <v>5.3</v>
      </c>
      <c r="AQ50" s="105" t="n">
        <f aca="false">ROUND((10-GEOMEAN(((10-G50)/10*9+1),((10-Z50)/10*9+1)))/9*10,1)</f>
        <v>0</v>
      </c>
      <c r="AR50" s="105" t="n">
        <f aca="false">ROUND((10-GEOMEAN(((10-L50)/10*9+1),((10-AE50)/10*9+1)))/9*10,1)</f>
        <v>0</v>
      </c>
      <c r="AS50" s="104" t="n">
        <f aca="false">ROUND(AVERAGE(AG50,AN50),1)</f>
        <v>0</v>
      </c>
      <c r="AT50" s="104" t="n">
        <f aca="false">IF('Indicator Data'!L50="No data","x",IF('Indicator Data'!CB50&lt;1000,"x",ROUND((IF('Indicator Data'!L50&gt;AT$3,10,IF('Indicator Data'!L50&lt;AT$4,0,10-(AT$3-'Indicator Data'!L50)/(AT$3-AT$4)*10))),1)))</f>
        <v>2.9</v>
      </c>
      <c r="AU50" s="105" t="n">
        <f aca="false">ROUND(AVERAGE(AS50,AT50),1)</f>
        <v>1.5</v>
      </c>
      <c r="AV50" s="106" t="n">
        <f aca="false">IF('Indicator Data'!M50="No data","x",ROUND(IF('Indicator Data'!M50=0,0,IF(LOG('Indicator Data'!M50)&gt;AV$3,10,IF(LOG('Indicator Data'!M50)&lt;AV$4,0,10-(AV$3-LOG('Indicator Data'!M50))/(AV$3-AV$4)*10))),1))</f>
        <v>0</v>
      </c>
      <c r="AW50" s="103" t="n">
        <f aca="false">IF(AV50="x","x",'Indicator Data'!M50/'Indicator Data'!$CA50)</f>
        <v>0</v>
      </c>
      <c r="AX50" s="106" t="n">
        <f aca="false">IF(AV50="x","x",ROUND(IF(AW50&gt;AX$3,10,IF(AW50&lt;AX$4,0,10-(AX$3-AW50)/(AX$3-AX$4)*10)),1))</f>
        <v>0</v>
      </c>
      <c r="AY50" s="102" t="n">
        <f aca="false">IF(AND(AV50="x",AX50="x"),"x",ROUND((10-GEOMEAN(((10-AV50)/10*9+1),((10-AX50)/10*9+1)))/9*10,1))</f>
        <v>0</v>
      </c>
      <c r="AZ50" s="106" t="str">
        <f aca="false">IF('Indicator Data'!N50="No data","x",ROUND(IF('Indicator Data'!N50=0,0,IF(LOG('Indicator Data'!N50)&gt;AZ$3,10,IF(LOG('Indicator Data'!N50)&lt;AZ$4,0,10-(AZ$3-LOG('Indicator Data'!N50))/(AZ$3-AZ$4)*10))),1))</f>
        <v>x</v>
      </c>
      <c r="BA50" s="103" t="str">
        <f aca="false">IF(AZ50="x","x",'Indicator Data'!N50/'Indicator Data'!$CA50)</f>
        <v>x</v>
      </c>
      <c r="BB50" s="106" t="str">
        <f aca="false">IF(AZ50="x","x",ROUND(IF(BA50&gt;BB$3,10,IF(BA50&lt;BB$4,0,10-(BB$3-BA50)/(BB$3-BB$4)*10)),1))</f>
        <v>x</v>
      </c>
      <c r="BC50" s="102" t="str">
        <f aca="false">IF(AND(AZ50="x",BB50="x"),"x",ROUND((10-GEOMEAN(((10-AZ50)/10*9+1),((10-BB50)/10*9+1)))/9*10,1))</f>
        <v>x</v>
      </c>
      <c r="BD50" s="106" t="str">
        <f aca="false">IF('Indicator Data'!O50="No data","x",ROUND(IF('Indicator Data'!O50=0,0,IF(LOG('Indicator Data'!O50)&gt;BD$3,10,IF(LOG('Indicator Data'!O50)&lt;BD$4,0,10-(BD$3-LOG('Indicator Data'!O50))/(BD$3-BD$4)*10))),1))</f>
        <v>x</v>
      </c>
      <c r="BE50" s="103" t="str">
        <f aca="false">IF(BD50="x","x",'Indicator Data'!O50/'Indicator Data'!$CA50)</f>
        <v>x</v>
      </c>
      <c r="BF50" s="106" t="str">
        <f aca="false">IF(BD50="x","x",ROUND(IF(BE50&gt;BF$3,10,IF(BE50&lt;BF$4,0,10-(BF$3-BE50)/(BF$3-BF$4)*10)),1))</f>
        <v>x</v>
      </c>
      <c r="BG50" s="102" t="str">
        <f aca="false">IF(AND(BD50="x",BF50="x"),"x",ROUND((10-GEOMEAN(((10-BD50)/10*9+1),((10-BF50)/10*9+1)))/9*10,1))</f>
        <v>x</v>
      </c>
      <c r="BH50" s="106" t="str">
        <f aca="false">IF('Indicator Data'!P50="No data","x",ROUND(IF('Indicator Data'!P50=0,0,IF(LOG('Indicator Data'!P50)&gt;BH$3,10,IF(LOG('Indicator Data'!P50)&lt;BH$4,0,10-(BH$3-LOG('Indicator Data'!P50))/(BH$3-BH$4)*10))),1))</f>
        <v>x</v>
      </c>
      <c r="BI50" s="103" t="str">
        <f aca="false">IF(BH50="x","x",'Indicator Data'!P50/'Indicator Data'!$CA50)</f>
        <v>x</v>
      </c>
      <c r="BJ50" s="106" t="str">
        <f aca="false">IF(BH50="x","x",ROUND(IF(BI50&gt;BJ$3,10,IF(BI50&lt;BJ$4,0,10-(BJ$3-BI50)/(BJ$3-BJ$4)*10)),1))</f>
        <v>x</v>
      </c>
      <c r="BK50" s="102" t="str">
        <f aca="false">IF(AND(BH50="x",BJ50="x"),"x",ROUND((10-GEOMEAN(((10-BH50)/10*9+1),((10-BJ50)/10*9+1)))/9*10,1))</f>
        <v>x</v>
      </c>
      <c r="BL50" s="104" t="n">
        <f aca="false">IF(AND(BC50="x",BG50="x",BK50="x",AY50="x"),"x",IF(AND(BC50="x",BG50="x",BK50="x"),AY50,ROUND((10-GEOMEAN(((10-AY50)/10*9+1),((10-BC50)/10*9+1),((10-BG50)/10*9+1),((10-BK50)/10*9+1)))/9*10,1)))</f>
        <v>0</v>
      </c>
      <c r="BM50" s="106" t="n">
        <f aca="false">ROUND(IF('Indicator Data'!Q50=0,0,IF(LOG('Indicator Data'!Q50)&gt;BM$3,10,IF(LOG('Indicator Data'!Q50)&lt;BM$4,0,10-(BM$3-LOG('Indicator Data'!Q50))/(BM$3-BM$4)*10))),1)</f>
        <v>0</v>
      </c>
      <c r="BN50" s="107" t="n">
        <f aca="false">'Indicator Data'!R50</f>
        <v>0</v>
      </c>
      <c r="BO50" s="106" t="n">
        <f aca="false">ROUND(IF(BN50&gt;BO$3,10,IF(BN50&lt;BO$4,0,10-(BO$3-BN50)/(BO$3-BO$4)*10)),1)</f>
        <v>0</v>
      </c>
      <c r="BP50" s="106" t="n">
        <f aca="false">ROUND((10-GEOMEAN(((10-BO50)/10*9+1),((10-BM50)/10*9+1)))/9*10,1)</f>
        <v>0</v>
      </c>
      <c r="BQ50" s="106" t="n">
        <f aca="false">ROUND(IF('Indicator Data'!S50=0,0,IF(LOG('Indicator Data'!S50)&gt;BQ$3,10,IF(LOG('Indicator Data'!S50)&lt;BQ$4,0,10-(BQ$3-LOG('Indicator Data'!S50))/(BQ$3-BQ$4)*10))),1)</f>
        <v>0</v>
      </c>
      <c r="BR50" s="107" t="n">
        <f aca="false">'Indicator Data'!T50</f>
        <v>0</v>
      </c>
      <c r="BS50" s="106" t="n">
        <f aca="false">ROUND(IF(BR50&gt;BS$3,10,IF(BR50&lt;BS$4,0,10-(BS$3-BR50)/(BS$3-BS$4)*10)),1)</f>
        <v>0</v>
      </c>
      <c r="BT50" s="106" t="n">
        <f aca="false">ROUND((10-GEOMEAN(((10-BS50)/10*9+1),((10-BQ50)/10*9+1)))/9*10,1)</f>
        <v>0</v>
      </c>
      <c r="BU50" s="102" t="n">
        <f aca="false">ROUND((10-GEOMEAN(((10-BT50)/10*9+1),((10-BP50)/10*9+1)))/9*10,1)</f>
        <v>0</v>
      </c>
      <c r="BV50" s="106" t="n">
        <f aca="false">ROUND(IF('Indicator Data'!U50=0,0,IF(LOG('Indicator Data'!U50)&gt;BV$3,10,IF(LOG('Indicator Data'!U50)&lt;BV$4,0,10-(BV$3-LOG('Indicator Data'!U50))/(BV$3-BV$4)*10))),1)</f>
        <v>0</v>
      </c>
      <c r="BW50" s="103" t="n">
        <f aca="false">'Indicator Data'!U50/'Indicator Data'!$CA50</f>
        <v>0</v>
      </c>
      <c r="BX50" s="106" t="n">
        <f aca="false">ROUND(IF(BW50&gt;BX$3,10,IF(BW50&lt;BX$4,0,10-(BX$3-BW50)/(BX$3-BX$4)*10)),1)</f>
        <v>0</v>
      </c>
      <c r="BY50" s="102" t="n">
        <f aca="false">ROUND((10-GEOMEAN(((10-BV50)/10*9+1),((10-BX50)/10*9+1)))/9*10,1)</f>
        <v>0</v>
      </c>
      <c r="BZ50" s="106" t="n">
        <f aca="false">ROUND(IF('Indicator Data'!V50=0,0,IF(LOG('Indicator Data'!V50)&gt;BZ$3,10,IF(LOG('Indicator Data'!V50)&lt;BZ$4,0,10-(BZ$3-LOG('Indicator Data'!V50))/(BZ$3-BZ$4)*10))),1)</f>
        <v>0</v>
      </c>
      <c r="CA50" s="103" t="n">
        <f aca="false">IF('Indicator Data'!V50/'Indicator Data'!$CA50&gt;1,1,'Indicator Data'!V50/'Indicator Data'!$CA50)</f>
        <v>0</v>
      </c>
      <c r="CB50" s="106" t="n">
        <f aca="false">ROUND(IF(CA50&gt;CB$3,10,IF(CA50&lt;CB$4,0,10-(CB$3-CA50)/(CB$3-CB$4)*10)),1)</f>
        <v>0</v>
      </c>
      <c r="CC50" s="102" t="n">
        <f aca="false">ROUND((10-GEOMEAN(((10-BZ50)/10*9+1),((10-CB50)/10*9+1)))/9*10,1)</f>
        <v>0</v>
      </c>
      <c r="CD50" s="106" t="n">
        <f aca="false">ROUND(IF('Indicator Data'!W50=0,0,IF(LOG('Indicator Data'!W50)&gt;CD$3,10,IF(LOG('Indicator Data'!W50)&lt;CD$4,0,10-(CD$3-LOG('Indicator Data'!W50))/(CD$3-CD$4)*10))),1)</f>
        <v>0</v>
      </c>
      <c r="CE50" s="103" t="n">
        <f aca="false">'Indicator Data'!W50/'Indicator Data'!$CA50</f>
        <v>0</v>
      </c>
      <c r="CF50" s="106" t="n">
        <f aca="false">ROUND(IF(CE50&gt;CF$3,10,IF(CE50&lt;CF$4,0,10-(CF$3-CE50)/(CF$3-CF$4)*10)),1)</f>
        <v>0</v>
      </c>
      <c r="CG50" s="102" t="n">
        <f aca="false">ROUND((10-GEOMEAN(((10-CD50)/10*9+1),((10-CF50)/10*9+1)))/9*10,1)</f>
        <v>0</v>
      </c>
      <c r="CH50" s="104" t="n">
        <f aca="false">ROUND((10-GEOMEAN(((10-CC50)/10*9+1),((10-BU50)/10*9+1),((10-BY50)/10*9+1),((10-CG50)/10*9+1)))/9*10,1)</f>
        <v>0</v>
      </c>
      <c r="CI50" s="106" t="n">
        <f aca="false">IF('Indicator Data'!BQ50="No data","x",ROUND(IF('Indicator Data'!BQ50&gt;CI$3,0,IF('Indicator Data'!BQ50&lt;CI$4,10,(CI$3-'Indicator Data'!BQ50)/(CI$3-CI$4)*10)),1))</f>
        <v>0.1</v>
      </c>
      <c r="CJ50" s="106" t="n">
        <f aca="false">IF('Indicator Data'!BR50="No data","x",ROUND(IF('Indicator Data'!BR50&gt;CJ$3,0,IF('Indicator Data'!BR50&lt;CJ$4,10,(CJ$3-'Indicator Data'!BR50)/(CJ$3-CJ$4)*10)),1))</f>
        <v>0</v>
      </c>
      <c r="CK50" s="106" t="str">
        <f aca="false">IF('Indicator Data'!AC50="No data","x",ROUND(IF('Indicator Data'!AC50&gt;CK$3,0,IF('Indicator Data'!AC50&lt;CK$4,10,(CK$3-'Indicator Data'!AC50)/(CK$3-CK$4)*10)),1))</f>
        <v>x</v>
      </c>
      <c r="CL50" s="102" t="n">
        <f aca="false">IF(AND(CJ50="x",CI50="x",CK50="x"),"x",ROUND(AVERAGE(CI50:CK50),1))</f>
        <v>0.1</v>
      </c>
      <c r="CM50" s="106" t="n">
        <f aca="false">IF('Indicator Data'!X50="No data","x",ROUND(IF(LOG('Indicator Data'!X50)&gt;CM$3,10,IF(LOG('Indicator Data'!X50)&lt;CM$4,0,10-(CM$3-LOG('Indicator Data'!X50))/(CM$3-CM$4)*10)),1))</f>
        <v>7.1</v>
      </c>
      <c r="CN50" s="106" t="n">
        <f aca="false">IF('Indicator Data'!Y50="No data","x",ROUND(IF('Indicator Data'!Y50&gt;CN$3,10,IF('Indicator Data'!Y50&lt;CN$4,0,10-(CN$3-'Indicator Data'!Y50)/(CN$3-CN$4)*10)),1))</f>
        <v>0.5</v>
      </c>
      <c r="CO50" s="106" t="n">
        <f aca="false">IF('Indicator Data'!Z50="No data","x",ROUND(IF('Indicator Data'!Z50&gt;CO$3,10,IF('Indicator Data'!Z50&lt;CO$4,0,10-(CO$3-'Indicator Data'!Z50)/(CO$3-CO$4)*10)),1))</f>
        <v>7.4</v>
      </c>
      <c r="CP50" s="106" t="n">
        <f aca="false">IF('Indicator Data'!AA50="No data","x",ROUND(IF('Indicator Data'!AA50&gt;CP$3,10,IF('Indicator Data'!AA50&lt;CP$4,0,10-(CP$3-'Indicator Data'!AA50)/(CP$3-CP$4)*10)),1))</f>
        <v>1</v>
      </c>
      <c r="CQ50" s="102" t="n">
        <f aca="false">ROUND(AVERAGE(CM50:CP50),1)</f>
        <v>4</v>
      </c>
      <c r="CR50" s="104" t="n">
        <f aca="false">ROUND(AVERAGE(CL50,CQ50,CQ50),1)</f>
        <v>2.7</v>
      </c>
      <c r="CS50" s="106" t="str">
        <f aca="false">IF('Indicator Data'!AF50="No data","x",ROUND(IF('Indicator Data'!AF50&gt;CS$3,10,IF('Indicator Data'!AF50&lt;CS$4,0,10-(CS$3-'Indicator Data'!AF50)/(CS$3-CS$4)*10)),1))</f>
        <v>x</v>
      </c>
      <c r="CT50" s="106" t="n">
        <f aca="false">IF('Indicator Data'!AG50="No data","x",ROUND(IF('Indicator Data'!AG50&gt;CT$3,10,IF('Indicator Data'!AG50&lt;CT$4,0,10-(CT$3-'Indicator Data'!AG50)/(CT$3-CT$4)*10)),1))</f>
        <v>0.1</v>
      </c>
      <c r="CU50" s="102" t="n">
        <f aca="false">ROUND(AVERAGE(CM50,CN50,CO50,CP50,CS50,CT50),1)</f>
        <v>3.2</v>
      </c>
      <c r="CV50" s="106" t="n">
        <f aca="false">IF('Indicator Data'!AB50="No data","x",ROUND(IF('Indicator Data'!AB50&gt;CV$3,10,IF('Indicator Data'!AB50&lt;CV$4,0,10-(CV$3-'Indicator Data'!AB50)/(CV$3-CV$4)*10)),1))</f>
        <v>0</v>
      </c>
      <c r="CW50" s="102" t="n">
        <f aca="false">IF(AND(CJ50="x",CI50="x",CK50="x"),"x",ROUND(AVERAGE(CI50:CK50,CV50),1))</f>
        <v>0</v>
      </c>
      <c r="CX50" s="103" t="n">
        <f aca="false">IF('Indicator Data'!AD50="No data","x",'Indicator Data'!AD50/'Indicator Data'!$BZ50)</f>
        <v>0.000368860452393978</v>
      </c>
      <c r="CY50" s="106" t="n">
        <f aca="false">IF(CX50="x","x",ROUND(IF(CX50&gt;CY$3,0,IF(CX50&lt;CY$4,10,(CY$3-CX50)/(CY$3-CY$4)*10)),1))</f>
        <v>6.3</v>
      </c>
      <c r="CZ50" s="106" t="n">
        <f aca="false">IF('Indicator Data'!AE50="No data","x",ROUND(IF('Indicator Data'!AE50&gt;CZ$3,0,IF('Indicator Data'!AE50&lt;CZ$4,10,(CZ$3-'Indicator Data'!AE50)/(CZ$3-CZ$4)*10)),1))</f>
        <v>4</v>
      </c>
      <c r="DA50" s="102" t="n">
        <f aca="false">IF(AND(CY50="x",CZ50="x"),"x",ROUND(AVERAGE(CY50:CZ50),1))</f>
        <v>5.2</v>
      </c>
      <c r="DB50" s="104" t="n">
        <f aca="false">ROUND(AVERAGE(CW50,DA50,CU50),1)</f>
        <v>2.8</v>
      </c>
      <c r="DC50" s="105" t="n">
        <f aca="false">IF(BL50="x",ROUND((10-GEOMEAN(((10-DB50)/10*9+1),((10-CH50)/10*9+1),((10-CR50)/10*9+1)))/9*10,1),ROUND((10-GEOMEAN(((10-BL50)/10*9+1),((10-DB50)/10*9+1),((10-CH50)/10*9+1),((10-CR50)/10*9+1)))/9*10,1))</f>
        <v>1.5</v>
      </c>
      <c r="DD50" s="108" t="n">
        <f aca="false">IF(ROUND(IF(AP50="x",(10-GEOMEAN(((10-AO50)/10*9+1),((10-DC50)/10*9+1),((10-AU50)/10*9+1),((10-AQ50)/10*9+1),((10-AR50)/10*9+1)))/9*10,(10-GEOMEAN(((10-AO50)/10*9+1),((10-DC50)/10*9+1),((10-AP50)/10*9+1),((10-AQ50)/10*9+1),((10-AR50)/10*9+1),((10-AU50)/10*9+1)))/9*10),1)=0,0.1,ROUND(IF(AP50="x",(10-GEOMEAN(((10-AO50)/10*9+1),((10-DC50)/10*9+1),((10-AU50)/10*9+1),((10-AQ50)/10*9+1),((10-AR50)/10*9+1)))/9*10,(10-GEOMEAN(((10-AO50)/10*9+1),((10-DC50)/10*9+1),((10-AP50)/10*9+1),((10-AQ50)/10*9+1),((10-AR50)/10*9+1),((10-AU50)/10*9+1)))/9*10),1))</f>
        <v>1.7</v>
      </c>
      <c r="DE50" s="105" t="n">
        <f aca="false">ROUND(IF('Indicator Data'!AH50=0,0,IF('Indicator Data'!AH50&gt;DE$3,10,IF('Indicator Data'!AH50&lt;DE$4,0,10-(DE$3-'Indicator Data'!AH50)/(DE$3-DE$4)*10))),1)</f>
        <v>0.1</v>
      </c>
      <c r="DF50" s="102" t="n">
        <f aca="false">'Indicator Data'!AI50</f>
        <v>0</v>
      </c>
      <c r="DG50" s="102" t="n">
        <f aca="false">'Indicator Data'!AJ50</f>
        <v>0</v>
      </c>
      <c r="DH50" s="105" t="n">
        <f aca="false">ROUND(IF(DF50=5,10,IF(DG50=5,9,IF(DF50=4,8,IF(DG50=4,7,0)))),1)</f>
        <v>0</v>
      </c>
      <c r="DI50" s="108" t="n">
        <f aca="false">ROUND(IF(DH50&gt;5,DH50,DE50/10*7),1)</f>
        <v>0.1</v>
      </c>
      <c r="DJ50" s="76"/>
      <c r="DK50" s="109"/>
    </row>
    <row r="51" customFormat="false" ht="14.5" hidden="false" customHeight="false" outlineLevel="0" collapsed="false">
      <c r="A51" s="98" t="str">
        <f aca="false">'Indicator Data'!A51</f>
        <v>Denmark</v>
      </c>
      <c r="B51" s="99" t="str">
        <f aca="false">'Indicator Data'!B51</f>
        <v>DNK</v>
      </c>
      <c r="C51" s="100" t="n">
        <f aca="false">ROUND(IF('Indicator Data'!C51=0,0.1,IF(LOG('Indicator Data'!C51)&gt;C$3,10,IF(LOG('Indicator Data'!C51)&lt;C$4,0,10-(C$3-LOG('Indicator Data'!C51))/(C$3-C$4)*10))),1)</f>
        <v>0.1</v>
      </c>
      <c r="D51" s="101" t="n">
        <f aca="false">ROUND(IF('Indicator Data'!D51=0,0.1,IF(LOG('Indicator Data'!D51)&gt;D$3,10,IF(LOG('Indicator Data'!D51)&lt;D$4,0,10-(D$3-LOG('Indicator Data'!D51))/(D$3-D$4)*10))),1)</f>
        <v>0.1</v>
      </c>
      <c r="E51" s="102" t="n">
        <f aca="false">ROUND((10-GEOMEAN(((10-C51)/10*9+1),((10-D51)/10*9+1)))/9*10,1)</f>
        <v>0.1</v>
      </c>
      <c r="F51" s="102" t="n">
        <f aca="false">IF('Indicator Data'!E51="No data",0.1,(ROUND(IF('Indicator Data'!E51=0,0,IF(LOG('Indicator Data'!E51)&gt;F$3,10,IF(LOG('Indicator Data'!E51)&lt;F$4,0,10-(F$3-LOG('Indicator Data'!E51))/(F$3-F$4)*10))),1)))</f>
        <v>3.8</v>
      </c>
      <c r="G51" s="102" t="n">
        <f aca="false">ROUND(IF('Indicator Data'!F51=0,0,IF(LOG('Indicator Data'!F51)&gt;G$3,10,IF(LOG('Indicator Data'!F51)&lt;G$4,0,10-(G$3-LOG('Indicator Data'!F51))/(G$3-G$4)*10))),1)</f>
        <v>0</v>
      </c>
      <c r="H51" s="101" t="n">
        <f aca="false">ROUND(IF('Indicator Data'!G51=0,0,IF(LOG('Indicator Data'!G51)&gt;H$3,10,IF(LOG('Indicator Data'!G51)&lt;H$4,0,10-(H$3-LOG('Indicator Data'!G51))/(H$3-H$4)*10))),1)</f>
        <v>0</v>
      </c>
      <c r="I51" s="101" t="n">
        <f aca="false">ROUND(IF('Indicator Data'!H51=0,0,IF(LOG('Indicator Data'!H51)&gt;I$3,10,IF(LOG('Indicator Data'!H51)&lt;I$4,0,10-(I$3-LOG('Indicator Data'!H51))/(I$3-I$4)*10))),1)</f>
        <v>0</v>
      </c>
      <c r="J51" s="101" t="n">
        <f aca="false">ROUND((10-GEOMEAN(((10-H51)/10*9+1),((10-I51)/10*9+1)))/9*10,1)</f>
        <v>0</v>
      </c>
      <c r="K51" s="101" t="n">
        <f aca="false">ROUND(IF('Indicator Data'!I51=0,0,IF(LOG('Indicator Data'!I51)&gt;K$3,10,IF(LOG('Indicator Data'!I51)&lt;K$4,0,10-(K$3-LOG('Indicator Data'!I51))/(K$3-K$4)*10))),1)</f>
        <v>0</v>
      </c>
      <c r="L51" s="102" t="n">
        <f aca="false">ROUND((10-GEOMEAN(((10-J51)/10*9+1),((10-K51)/10*9+1)))/9*10,1)</f>
        <v>0</v>
      </c>
      <c r="M51" s="102" t="n">
        <f aca="false">ROUND(IF('Indicator Data'!J51=0,0,IF(LOG('Indicator Data'!J51)&gt;M$3,10,IF(LOG('Indicator Data'!J51)&lt;M$4,0,10-(M$3-LOG('Indicator Data'!J51))/(M$3-M$4)*10))),1)</f>
        <v>0</v>
      </c>
      <c r="N51" s="103" t="n">
        <f aca="false">'Indicator Data'!C51/'Indicator Data'!$CA51</f>
        <v>0</v>
      </c>
      <c r="O51" s="103" t="n">
        <f aca="false">'Indicator Data'!D51/'Indicator Data'!$CA51</f>
        <v>0</v>
      </c>
      <c r="P51" s="103" t="n">
        <f aca="false">IF(F51=0.1,"x",'Indicator Data'!E51/'Indicator Data'!$CA51)</f>
        <v>0.000599205730806589</v>
      </c>
      <c r="Q51" s="103" t="n">
        <f aca="false">'Indicator Data'!F51/'Indicator Data'!$CA51</f>
        <v>0</v>
      </c>
      <c r="R51" s="103" t="n">
        <f aca="false">'Indicator Data'!G51/'Indicator Data'!$CA51</f>
        <v>0</v>
      </c>
      <c r="S51" s="103" t="n">
        <f aca="false">'Indicator Data'!H51/'Indicator Data'!$CA51</f>
        <v>0</v>
      </c>
      <c r="T51" s="103" t="n">
        <f aca="false">'Indicator Data'!I51/'Indicator Data'!$CA51</f>
        <v>0</v>
      </c>
      <c r="U51" s="103" t="n">
        <f aca="false">'Indicator Data'!J51/'Indicator Data'!$CA51</f>
        <v>0</v>
      </c>
      <c r="V51" s="101" t="n">
        <f aca="false">ROUND(IF(N51&gt;V$3,10,IF(N51&lt;V$4,0,10-(V$3-N51)/(V$3-V$4)*10)),1)</f>
        <v>0</v>
      </c>
      <c r="W51" s="101" t="n">
        <f aca="false">ROUND(IF(O51&gt;W$3,10,IF(O51&lt;W$4,0,10-(W$3-O51)/(W$3-W$4)*10)),1)</f>
        <v>0</v>
      </c>
      <c r="X51" s="102" t="n">
        <f aca="false">ROUND(((10-GEOMEAN(((10-V51)/10*9+1),((10-W51)/10*9+1)))/9*10),1)</f>
        <v>0</v>
      </c>
      <c r="Y51" s="102" t="n">
        <f aca="false">IF(P51="x",0.1,ROUND(IF(P51&gt;Y$3,10,IF(P51&lt;Y$4,0,10-(Y$3-P51)/(Y$3-Y$4)*10)),1))</f>
        <v>0.4</v>
      </c>
      <c r="Z51" s="102" t="n">
        <f aca="false">ROUND(IF(Q51=0,0,IF(LOG(Q51)&gt;Z$3,10,IF(LOG(Q51)&lt;=Z$4,0,10-(Z$3-LOG(Q51))/(Z$3-Z$4)*10))),1)</f>
        <v>0</v>
      </c>
      <c r="AA51" s="101" t="n">
        <f aca="false">ROUND(IF(R51&gt;AA$3,10,IF(R51&lt;AA$4,0,10-(AA$3-R51)/(AA$3-AA$4)*10)),1)</f>
        <v>0</v>
      </c>
      <c r="AB51" s="101" t="n">
        <f aca="false">ROUND(IF(S51&gt;AB$3,10,IF(S51&lt;AB$4,0,10-(AB$3-S51)/(AB$3-AB$4)*10)),1)</f>
        <v>0</v>
      </c>
      <c r="AC51" s="101" t="n">
        <f aca="false">ROUND(((10-GEOMEAN(((10-AA51)/10*9+1),((10-AB51)/10*9+1)))/9*10),1)</f>
        <v>0</v>
      </c>
      <c r="AD51" s="101" t="n">
        <f aca="false">ROUND(IF(T51=0,0,IF(T51&gt;AD$3,10,IF(T51&lt;=AD$4,0,10-(AD$3-T51)/(AD$3-AD$4)*10))),1)</f>
        <v>0</v>
      </c>
      <c r="AE51" s="102" t="n">
        <f aca="false">ROUND((10-GEOMEAN(((10-AC51)/10*9+1),((10-AD51)/10*9+1)))/9*10,1)</f>
        <v>0</v>
      </c>
      <c r="AF51" s="102" t="n">
        <f aca="false">ROUND(IF(U51&gt;AF$3,10,IF(U51&lt;AF$4,0,10-(AF$3-U51)/(AF$3-AF$4)*10)),1)</f>
        <v>0</v>
      </c>
      <c r="AG51" s="101" t="n">
        <f aca="false">ROUND(IF('Indicator Data'!K51=0,0,IF('Indicator Data'!K51&gt;AG$3,10,IF('Indicator Data'!K51&lt;AG$4,0,10-(AG$3-'Indicator Data'!K51)/(AG$3-AG$4)*10))),1)</f>
        <v>1</v>
      </c>
      <c r="AH51" s="104" t="n">
        <f aca="false">ROUND(AVERAGE(C51,V51),1)</f>
        <v>0.1</v>
      </c>
      <c r="AI51" s="104" t="n">
        <f aca="false">ROUND(AVERAGE(D51,W51),1)</f>
        <v>0.1</v>
      </c>
      <c r="AJ51" s="102" t="n">
        <f aca="false">ROUND(AVERAGE(AA51,H51),1)</f>
        <v>0</v>
      </c>
      <c r="AK51" s="102" t="n">
        <f aca="false">ROUND(AVERAGE(AB51,I51),1)</f>
        <v>0</v>
      </c>
      <c r="AL51" s="104" t="n">
        <f aca="false">ROUND((10-GEOMEAN(((10-AJ51)/10*9+1),((10-AK51)/10*9+1)))/9*10,1)</f>
        <v>0</v>
      </c>
      <c r="AM51" s="104" t="n">
        <f aca="false">ROUND(AVERAGE(AD51,K51),1)</f>
        <v>0</v>
      </c>
      <c r="AN51" s="102" t="n">
        <f aca="false">ROUND((10-GEOMEAN(((10-M51)/10*9+1),((10-AF51)/10*9+1)))/9*10,1)</f>
        <v>0</v>
      </c>
      <c r="AO51" s="105" t="n">
        <f aca="false">ROUND((10-GEOMEAN(((10-E51)/10*9+1),((10-X51)/10*9+1)))/9*10,1)</f>
        <v>0.1</v>
      </c>
      <c r="AP51" s="105" t="n">
        <f aca="false">IF(AND(Y51="x",F51="x"),"x",ROUND((10-GEOMEAN(((10-F51)/10*9+1),((10-Y51)/10*9+1)))/9*10,1))</f>
        <v>2.3</v>
      </c>
      <c r="AQ51" s="105" t="n">
        <f aca="false">ROUND((10-GEOMEAN(((10-G51)/10*9+1),((10-Z51)/10*9+1)))/9*10,1)</f>
        <v>0</v>
      </c>
      <c r="AR51" s="105" t="n">
        <f aca="false">ROUND((10-GEOMEAN(((10-L51)/10*9+1),((10-AE51)/10*9+1)))/9*10,1)</f>
        <v>0</v>
      </c>
      <c r="AS51" s="104" t="n">
        <f aca="false">ROUND(AVERAGE(AG51,AN51),1)</f>
        <v>0.5</v>
      </c>
      <c r="AT51" s="104" t="n">
        <f aca="false">IF('Indicator Data'!L51="No data","x",IF('Indicator Data'!CB51&lt;1000,"x",ROUND((IF('Indicator Data'!L51&gt;AT$3,10,IF('Indicator Data'!L51&lt;AT$4,0,10-(AT$3-'Indicator Data'!L51)/(AT$3-AT$4)*10))),1)))</f>
        <v>4.8</v>
      </c>
      <c r="AU51" s="105" t="n">
        <f aca="false">ROUND(AVERAGE(AS51,AT51),1)</f>
        <v>2.7</v>
      </c>
      <c r="AV51" s="106" t="n">
        <f aca="false">IF('Indicator Data'!M51="No data","x",ROUND(IF('Indicator Data'!M51=0,0,IF(LOG('Indicator Data'!M51)&gt;AV$3,10,IF(LOG('Indicator Data'!M51)&lt;AV$4,0,10-(AV$3-LOG('Indicator Data'!M51))/(AV$3-AV$4)*10))),1))</f>
        <v>0</v>
      </c>
      <c r="AW51" s="103" t="n">
        <f aca="false">IF(AV51="x","x",'Indicator Data'!M51/'Indicator Data'!$CA51)</f>
        <v>0</v>
      </c>
      <c r="AX51" s="106" t="n">
        <f aca="false">IF(AV51="x","x",ROUND(IF(AW51&gt;AX$3,10,IF(AW51&lt;AX$4,0,10-(AX$3-AW51)/(AX$3-AX$4)*10)),1))</f>
        <v>0</v>
      </c>
      <c r="AY51" s="102" t="n">
        <f aca="false">IF(AND(AV51="x",AX51="x"),"x",ROUND((10-GEOMEAN(((10-AV51)/10*9+1),((10-AX51)/10*9+1)))/9*10,1))</f>
        <v>0</v>
      </c>
      <c r="AZ51" s="106" t="str">
        <f aca="false">IF('Indicator Data'!N51="No data","x",ROUND(IF('Indicator Data'!N51=0,0,IF(LOG('Indicator Data'!N51)&gt;AZ$3,10,IF(LOG('Indicator Data'!N51)&lt;AZ$4,0,10-(AZ$3-LOG('Indicator Data'!N51))/(AZ$3-AZ$4)*10))),1))</f>
        <v>x</v>
      </c>
      <c r="BA51" s="103" t="str">
        <f aca="false">IF(AZ51="x","x",'Indicator Data'!N51/'Indicator Data'!$CA51)</f>
        <v>x</v>
      </c>
      <c r="BB51" s="106" t="str">
        <f aca="false">IF(AZ51="x","x",ROUND(IF(BA51&gt;BB$3,10,IF(BA51&lt;BB$4,0,10-(BB$3-BA51)/(BB$3-BB$4)*10)),1))</f>
        <v>x</v>
      </c>
      <c r="BC51" s="102" t="str">
        <f aca="false">IF(AND(AZ51="x",BB51="x"),"x",ROUND((10-GEOMEAN(((10-AZ51)/10*9+1),((10-BB51)/10*9+1)))/9*10,1))</f>
        <v>x</v>
      </c>
      <c r="BD51" s="106" t="str">
        <f aca="false">IF('Indicator Data'!O51="No data","x",ROUND(IF('Indicator Data'!O51=0,0,IF(LOG('Indicator Data'!O51)&gt;BD$3,10,IF(LOG('Indicator Data'!O51)&lt;BD$4,0,10-(BD$3-LOG('Indicator Data'!O51))/(BD$3-BD$4)*10))),1))</f>
        <v>x</v>
      </c>
      <c r="BE51" s="103" t="str">
        <f aca="false">IF(BD51="x","x",'Indicator Data'!O51/'Indicator Data'!$CA51)</f>
        <v>x</v>
      </c>
      <c r="BF51" s="106" t="str">
        <f aca="false">IF(BD51="x","x",ROUND(IF(BE51&gt;BF$3,10,IF(BE51&lt;BF$4,0,10-(BF$3-BE51)/(BF$3-BF$4)*10)),1))</f>
        <v>x</v>
      </c>
      <c r="BG51" s="102" t="str">
        <f aca="false">IF(AND(BD51="x",BF51="x"),"x",ROUND((10-GEOMEAN(((10-BD51)/10*9+1),((10-BF51)/10*9+1)))/9*10,1))</f>
        <v>x</v>
      </c>
      <c r="BH51" s="106" t="str">
        <f aca="false">IF('Indicator Data'!P51="No data","x",ROUND(IF('Indicator Data'!P51=0,0,IF(LOG('Indicator Data'!P51)&gt;BH$3,10,IF(LOG('Indicator Data'!P51)&lt;BH$4,0,10-(BH$3-LOG('Indicator Data'!P51))/(BH$3-BH$4)*10))),1))</f>
        <v>x</v>
      </c>
      <c r="BI51" s="103" t="str">
        <f aca="false">IF(BH51="x","x",'Indicator Data'!P51/'Indicator Data'!$CA51)</f>
        <v>x</v>
      </c>
      <c r="BJ51" s="106" t="str">
        <f aca="false">IF(BH51="x","x",ROUND(IF(BI51&gt;BJ$3,10,IF(BI51&lt;BJ$4,0,10-(BJ$3-BI51)/(BJ$3-BJ$4)*10)),1))</f>
        <v>x</v>
      </c>
      <c r="BK51" s="102" t="str">
        <f aca="false">IF(AND(BH51="x",BJ51="x"),"x",ROUND((10-GEOMEAN(((10-BH51)/10*9+1),((10-BJ51)/10*9+1)))/9*10,1))</f>
        <v>x</v>
      </c>
      <c r="BL51" s="104" t="n">
        <f aca="false">IF(AND(BC51="x",BG51="x",BK51="x",AY51="x"),"x",IF(AND(BC51="x",BG51="x",BK51="x"),AY51,ROUND((10-GEOMEAN(((10-AY51)/10*9+1),((10-BC51)/10*9+1),((10-BG51)/10*9+1),((10-BK51)/10*9+1)))/9*10,1)))</f>
        <v>0</v>
      </c>
      <c r="BM51" s="106" t="n">
        <f aca="false">ROUND(IF('Indicator Data'!Q51=0,0,IF(LOG('Indicator Data'!Q51)&gt;BM$3,10,IF(LOG('Indicator Data'!Q51)&lt;BM$4,0,10-(BM$3-LOG('Indicator Data'!Q51))/(BM$3-BM$4)*10))),1)</f>
        <v>0</v>
      </c>
      <c r="BN51" s="107" t="n">
        <f aca="false">'Indicator Data'!R51</f>
        <v>0</v>
      </c>
      <c r="BO51" s="106" t="n">
        <f aca="false">ROUND(IF(BN51&gt;BO$3,10,IF(BN51&lt;BO$4,0,10-(BO$3-BN51)/(BO$3-BO$4)*10)),1)</f>
        <v>0</v>
      </c>
      <c r="BP51" s="106" t="n">
        <f aca="false">ROUND((10-GEOMEAN(((10-BO51)/10*9+1),((10-BM51)/10*9+1)))/9*10,1)</f>
        <v>0</v>
      </c>
      <c r="BQ51" s="106" t="n">
        <f aca="false">ROUND(IF('Indicator Data'!S51=0,0,IF(LOG('Indicator Data'!S51)&gt;BQ$3,10,IF(LOG('Indicator Data'!S51)&lt;BQ$4,0,10-(BQ$3-LOG('Indicator Data'!S51))/(BQ$3-BQ$4)*10))),1)</f>
        <v>0</v>
      </c>
      <c r="BR51" s="107" t="n">
        <f aca="false">'Indicator Data'!T51</f>
        <v>0</v>
      </c>
      <c r="BS51" s="106" t="n">
        <f aca="false">ROUND(IF(BR51&gt;BS$3,10,IF(BR51&lt;BS$4,0,10-(BS$3-BR51)/(BS$3-BS$4)*10)),1)</f>
        <v>0</v>
      </c>
      <c r="BT51" s="106" t="n">
        <f aca="false">ROUND((10-GEOMEAN(((10-BS51)/10*9+1),((10-BQ51)/10*9+1)))/9*10,1)</f>
        <v>0</v>
      </c>
      <c r="BU51" s="102" t="n">
        <f aca="false">ROUND((10-GEOMEAN(((10-BT51)/10*9+1),((10-BP51)/10*9+1)))/9*10,1)</f>
        <v>0</v>
      </c>
      <c r="BV51" s="106" t="n">
        <f aca="false">ROUND(IF('Indicator Data'!U51=0,0,IF(LOG('Indicator Data'!U51)&gt;BV$3,10,IF(LOG('Indicator Data'!U51)&lt;BV$4,0,10-(BV$3-LOG('Indicator Data'!U51))/(BV$3-BV$4)*10))),1)</f>
        <v>0</v>
      </c>
      <c r="BW51" s="103" t="n">
        <f aca="false">'Indicator Data'!U51/'Indicator Data'!$CA51</f>
        <v>0</v>
      </c>
      <c r="BX51" s="106" t="n">
        <f aca="false">ROUND(IF(BW51&gt;BX$3,10,IF(BW51&lt;BX$4,0,10-(BX$3-BW51)/(BX$3-BX$4)*10)),1)</f>
        <v>0</v>
      </c>
      <c r="BY51" s="102" t="n">
        <f aca="false">ROUND((10-GEOMEAN(((10-BV51)/10*9+1),((10-BX51)/10*9+1)))/9*10,1)</f>
        <v>0</v>
      </c>
      <c r="BZ51" s="106" t="n">
        <f aca="false">ROUND(IF('Indicator Data'!V51=0,0,IF(LOG('Indicator Data'!V51)&gt;BZ$3,10,IF(LOG('Indicator Data'!V51)&lt;BZ$4,0,10-(BZ$3-LOG('Indicator Data'!V51))/(BZ$3-BZ$4)*10))),1)</f>
        <v>0</v>
      </c>
      <c r="CA51" s="103" t="n">
        <f aca="false">IF('Indicator Data'!V51/'Indicator Data'!$CA51&gt;1,1,'Indicator Data'!V51/'Indicator Data'!$CA51)</f>
        <v>0</v>
      </c>
      <c r="CB51" s="106" t="n">
        <f aca="false">ROUND(IF(CA51&gt;CB$3,10,IF(CA51&lt;CB$4,0,10-(CB$3-CA51)/(CB$3-CB$4)*10)),1)</f>
        <v>0</v>
      </c>
      <c r="CC51" s="102" t="n">
        <f aca="false">ROUND((10-GEOMEAN(((10-BZ51)/10*9+1),((10-CB51)/10*9+1)))/9*10,1)</f>
        <v>0</v>
      </c>
      <c r="CD51" s="106" t="n">
        <f aca="false">ROUND(IF('Indicator Data'!W51=0,0,IF(LOG('Indicator Data'!W51)&gt;CD$3,10,IF(LOG('Indicator Data'!W51)&lt;CD$4,0,10-(CD$3-LOG('Indicator Data'!W51))/(CD$3-CD$4)*10))),1)</f>
        <v>0</v>
      </c>
      <c r="CE51" s="103" t="n">
        <f aca="false">'Indicator Data'!W51/'Indicator Data'!$CA51</f>
        <v>0</v>
      </c>
      <c r="CF51" s="106" t="n">
        <f aca="false">ROUND(IF(CE51&gt;CF$3,10,IF(CE51&lt;CF$4,0,10-(CF$3-CE51)/(CF$3-CF$4)*10)),1)</f>
        <v>0</v>
      </c>
      <c r="CG51" s="102" t="n">
        <f aca="false">ROUND((10-GEOMEAN(((10-CD51)/10*9+1),((10-CF51)/10*9+1)))/9*10,1)</f>
        <v>0</v>
      </c>
      <c r="CH51" s="104" t="n">
        <f aca="false">ROUND((10-GEOMEAN(((10-CC51)/10*9+1),((10-BU51)/10*9+1),((10-BY51)/10*9+1),((10-CG51)/10*9+1)))/9*10,1)</f>
        <v>0</v>
      </c>
      <c r="CI51" s="106" t="n">
        <f aca="false">IF('Indicator Data'!BQ51="No data","x",ROUND(IF('Indicator Data'!BQ51&gt;CI$3,0,IF('Indicator Data'!BQ51&lt;CI$4,10,(CI$3-'Indicator Data'!BQ51)/(CI$3-CI$4)*10)),1))</f>
        <v>0</v>
      </c>
      <c r="CJ51" s="106" t="n">
        <f aca="false">IF('Indicator Data'!BR51="No data","x",ROUND(IF('Indicator Data'!BR51&gt;CJ$3,0,IF('Indicator Data'!BR51&lt;CJ$4,10,(CJ$3-'Indicator Data'!BR51)/(CJ$3-CJ$4)*10)),1))</f>
        <v>0</v>
      </c>
      <c r="CK51" s="106" t="str">
        <f aca="false">IF('Indicator Data'!AC51="No data","x",ROUND(IF('Indicator Data'!AC51&gt;CK$3,0,IF('Indicator Data'!AC51&lt;CK$4,10,(CK$3-'Indicator Data'!AC51)/(CK$3-CK$4)*10)),1))</f>
        <v>x</v>
      </c>
      <c r="CL51" s="102" t="n">
        <f aca="false">IF(AND(CJ51="x",CI51="x",CK51="x"),"x",ROUND(AVERAGE(CI51:CK51),1))</f>
        <v>0</v>
      </c>
      <c r="CM51" s="106" t="n">
        <f aca="false">IF('Indicator Data'!X51="No data","x",ROUND(IF(LOG('Indicator Data'!X51)&gt;CM$3,10,IF(LOG('Indicator Data'!X51)&lt;CM$4,0,10-(CM$3-LOG('Indicator Data'!X51))/(CM$3-CM$4)*10)),1))</f>
        <v>7.2</v>
      </c>
      <c r="CN51" s="106" t="n">
        <f aca="false">IF('Indicator Data'!Y51="No data","x",ROUND(IF('Indicator Data'!Y51&gt;CN$3,10,IF('Indicator Data'!Y51&lt;CN$4,0,10-(CN$3-'Indicator Data'!Y51)/(CN$3-CN$4)*10)),1))</f>
        <v>1.1</v>
      </c>
      <c r="CO51" s="106" t="n">
        <f aca="false">IF('Indicator Data'!Z51="No data","x",ROUND(IF('Indicator Data'!Z51&gt;CO$3,10,IF('Indicator Data'!Z51&lt;CO$4,0,10-(CO$3-'Indicator Data'!Z51)/(CO$3-CO$4)*10)),1))</f>
        <v>8.8</v>
      </c>
      <c r="CP51" s="106" t="str">
        <f aca="false">IF('Indicator Data'!AA51="No data","x",ROUND(IF('Indicator Data'!AA51&gt;CP$3,10,IF('Indicator Data'!AA51&lt;CP$4,0,10-(CP$3-'Indicator Data'!AA51)/(CP$3-CP$4)*10)),1))</f>
        <v>x</v>
      </c>
      <c r="CQ51" s="102" t="n">
        <f aca="false">ROUND(AVERAGE(CM51:CP51),1)</f>
        <v>5.7</v>
      </c>
      <c r="CR51" s="104" t="n">
        <f aca="false">ROUND(AVERAGE(CL51,CQ51,CQ51),1)</f>
        <v>3.8</v>
      </c>
      <c r="CS51" s="106" t="n">
        <f aca="false">IF('Indicator Data'!AF51="No data","x",ROUND(IF('Indicator Data'!AF51&gt;CS$3,10,IF('Indicator Data'!AF51&lt;CS$4,0,10-(CS$3-'Indicator Data'!AF51)/(CS$3-CS$4)*10)),1))</f>
        <v>0</v>
      </c>
      <c r="CT51" s="106" t="n">
        <f aca="false">IF('Indicator Data'!AG51="No data","x",ROUND(IF('Indicator Data'!AG51&gt;CT$3,10,IF('Indicator Data'!AG51&lt;CT$4,0,10-(CT$3-'Indicator Data'!AG51)/(CT$3-CT$4)*10)),1))</f>
        <v>0.2</v>
      </c>
      <c r="CU51" s="102" t="n">
        <f aca="false">ROUND(AVERAGE(CM51,CN51,CO51,CP51,CS51,CT51),1)</f>
        <v>3.5</v>
      </c>
      <c r="CV51" s="106" t="n">
        <f aca="false">IF('Indicator Data'!AB51="No data","x",ROUND(IF('Indicator Data'!AB51&gt;CV$3,10,IF('Indicator Data'!AB51&lt;CV$4,0,10-(CV$3-'Indicator Data'!AB51)/(CV$3-CV$4)*10)),1))</f>
        <v>0</v>
      </c>
      <c r="CW51" s="102" t="n">
        <f aca="false">IF(AND(CJ51="x",CI51="x",CK51="x"),"x",ROUND(AVERAGE(CI51:CK51,CV51),1))</f>
        <v>0</v>
      </c>
      <c r="CX51" s="103" t="n">
        <f aca="false">IF('Indicator Data'!AD51="No data","x",'Indicator Data'!AD51/'Indicator Data'!$BZ51)</f>
        <v>0.000321134739852249</v>
      </c>
      <c r="CY51" s="106" t="n">
        <f aca="false">IF(CX51="x","x",ROUND(IF(CX51&gt;CY$3,0,IF(CX51&lt;CY$4,10,(CY$3-CX51)/(CY$3-CY$4)*10)),1))</f>
        <v>6.8</v>
      </c>
      <c r="CZ51" s="106" t="n">
        <f aca="false">IF('Indicator Data'!AE51="No data","x",ROUND(IF('Indicator Data'!AE51&gt;CZ$3,0,IF('Indicator Data'!AE51&lt;CZ$4,10,(CZ$3-'Indicator Data'!AE51)/(CZ$3-CZ$4)*10)),1))</f>
        <v>0</v>
      </c>
      <c r="DA51" s="102" t="n">
        <f aca="false">IF(AND(CY51="x",CZ51="x"),"x",ROUND(AVERAGE(CY51:CZ51),1))</f>
        <v>3.4</v>
      </c>
      <c r="DB51" s="104" t="n">
        <f aca="false">ROUND(AVERAGE(CW51,DA51,CU51),1)</f>
        <v>2.3</v>
      </c>
      <c r="DC51" s="105" t="n">
        <f aca="false">IF(BL51="x",ROUND((10-GEOMEAN(((10-DB51)/10*9+1),((10-CH51)/10*9+1),((10-CR51)/10*9+1)))/9*10,1),ROUND((10-GEOMEAN(((10-BL51)/10*9+1),((10-DB51)/10*9+1),((10-CH51)/10*9+1),((10-CR51)/10*9+1)))/9*10,1))</f>
        <v>1.7</v>
      </c>
      <c r="DD51" s="108" t="n">
        <f aca="false">IF(ROUND(IF(AP51="x",(10-GEOMEAN(((10-AO51)/10*9+1),((10-DC51)/10*9+1),((10-AU51)/10*9+1),((10-AQ51)/10*9+1),((10-AR51)/10*9+1)))/9*10,(10-GEOMEAN(((10-AO51)/10*9+1),((10-DC51)/10*9+1),((10-AP51)/10*9+1),((10-AQ51)/10*9+1),((10-AR51)/10*9+1),((10-AU51)/10*9+1)))/9*10),1)=0,0.1,ROUND(IF(AP51="x",(10-GEOMEAN(((10-AO51)/10*9+1),((10-DC51)/10*9+1),((10-AU51)/10*9+1),((10-AQ51)/10*9+1),((10-AR51)/10*9+1)))/9*10,(10-GEOMEAN(((10-AO51)/10*9+1),((10-DC51)/10*9+1),((10-AP51)/10*9+1),((10-AQ51)/10*9+1),((10-AR51)/10*9+1),((10-AU51)/10*9+1)))/9*10),1))</f>
        <v>1.2</v>
      </c>
      <c r="DE51" s="105" t="n">
        <f aca="false">ROUND(IF('Indicator Data'!AH51=0,0,IF('Indicator Data'!AH51&gt;DE$3,10,IF('Indicator Data'!AH51&lt;DE$4,0,10-(DE$3-'Indicator Data'!AH51)/(DE$3-DE$4)*10))),1)</f>
        <v>0.1</v>
      </c>
      <c r="DF51" s="102" t="n">
        <f aca="false">'Indicator Data'!AI51</f>
        <v>0</v>
      </c>
      <c r="DG51" s="102" t="n">
        <f aca="false">'Indicator Data'!AJ51</f>
        <v>0</v>
      </c>
      <c r="DH51" s="105" t="n">
        <f aca="false">ROUND(IF(DF51=5,10,IF(DG51=5,9,IF(DF51=4,8,IF(DG51=4,7,0)))),1)</f>
        <v>0</v>
      </c>
      <c r="DI51" s="108" t="n">
        <f aca="false">ROUND(IF(DH51&gt;5,DH51,DE51/10*7),1)</f>
        <v>0.1</v>
      </c>
      <c r="DJ51" s="76"/>
      <c r="DK51" s="109"/>
    </row>
    <row r="52" customFormat="false" ht="14.5" hidden="false" customHeight="false" outlineLevel="0" collapsed="false">
      <c r="A52" s="98" t="str">
        <f aca="false">'Indicator Data'!A52</f>
        <v>Djibouti</v>
      </c>
      <c r="B52" s="99" t="str">
        <f aca="false">'Indicator Data'!B52</f>
        <v>DJI</v>
      </c>
      <c r="C52" s="100" t="n">
        <f aca="false">ROUND(IF('Indicator Data'!C52=0,0.1,IF(LOG('Indicator Data'!C52)&gt;C$3,10,IF(LOG('Indicator Data'!C52)&lt;C$4,0,10-(C$3-LOG('Indicator Data'!C52))/(C$3-C$4)*10))),1)</f>
        <v>5.6</v>
      </c>
      <c r="D52" s="101" t="n">
        <f aca="false">ROUND(IF('Indicator Data'!D52=0,0.1,IF(LOG('Indicator Data'!D52)&gt;D$3,10,IF(LOG('Indicator Data'!D52)&lt;D$4,0,10-(D$3-LOG('Indicator Data'!D52))/(D$3-D$4)*10))),1)</f>
        <v>0.1</v>
      </c>
      <c r="E52" s="102" t="n">
        <f aca="false">ROUND((10-GEOMEAN(((10-C52)/10*9+1),((10-D52)/10*9+1)))/9*10,1)</f>
        <v>3.3</v>
      </c>
      <c r="F52" s="102" t="n">
        <f aca="false">IF('Indicator Data'!E52="No data",0.1,(ROUND(IF('Indicator Data'!E52=0,0,IF(LOG('Indicator Data'!E52)&gt;F$3,10,IF(LOG('Indicator Data'!E52)&lt;F$4,0,10-(F$3-LOG('Indicator Data'!E52))/(F$3-F$4)*10))),1)))</f>
        <v>0.6</v>
      </c>
      <c r="G52" s="102" t="n">
        <f aca="false">ROUND(IF('Indicator Data'!F52=0,0,IF(LOG('Indicator Data'!F52)&gt;G$3,10,IF(LOG('Indicator Data'!F52)&lt;G$4,0,10-(G$3-LOG('Indicator Data'!F52))/(G$3-G$4)*10))),1)</f>
        <v>6.4</v>
      </c>
      <c r="H52" s="101" t="n">
        <f aca="false">ROUND(IF('Indicator Data'!G52=0,0,IF(LOG('Indicator Data'!G52)&gt;H$3,10,IF(LOG('Indicator Data'!G52)&lt;H$4,0,10-(H$3-LOG('Indicator Data'!G52))/(H$3-H$4)*10))),1)</f>
        <v>0</v>
      </c>
      <c r="I52" s="101" t="n">
        <f aca="false">ROUND(IF('Indicator Data'!H52=0,0,IF(LOG('Indicator Data'!H52)&gt;I$3,10,IF(LOG('Indicator Data'!H52)&lt;I$4,0,10-(I$3-LOG('Indicator Data'!H52))/(I$3-I$4)*10))),1)</f>
        <v>0</v>
      </c>
      <c r="J52" s="101" t="n">
        <f aca="false">ROUND((10-GEOMEAN(((10-H52)/10*9+1),((10-I52)/10*9+1)))/9*10,1)</f>
        <v>0</v>
      </c>
      <c r="K52" s="101" t="n">
        <f aca="false">ROUND(IF('Indicator Data'!I52=0,0,IF(LOG('Indicator Data'!I52)&gt;K$3,10,IF(LOG('Indicator Data'!I52)&lt;K$4,0,10-(K$3-LOG('Indicator Data'!I52))/(K$3-K$4)*10))),1)</f>
        <v>0</v>
      </c>
      <c r="L52" s="102" t="n">
        <f aca="false">ROUND((10-GEOMEAN(((10-J52)/10*9+1),((10-K52)/10*9+1)))/9*10,1)</f>
        <v>0</v>
      </c>
      <c r="M52" s="102" t="n">
        <f aca="false">ROUND(IF('Indicator Data'!J52=0,0,IF(LOG('Indicator Data'!J52)&gt;M$3,10,IF(LOG('Indicator Data'!J52)&lt;M$4,0,10-(M$3-LOG('Indicator Data'!J52))/(M$3-M$4)*10))),1)</f>
        <v>8.6</v>
      </c>
      <c r="N52" s="103" t="n">
        <f aca="false">'Indicator Data'!C52/'Indicator Data'!$CA52</f>
        <v>0.00188754571588779</v>
      </c>
      <c r="O52" s="103" t="n">
        <f aca="false">'Indicator Data'!D52/'Indicator Data'!$CA52</f>
        <v>0</v>
      </c>
      <c r="P52" s="103" t="n">
        <f aca="false">IF(F52=0.1,"x",'Indicator Data'!E52/'Indicator Data'!$CA52)</f>
        <v>0.000192813654735274</v>
      </c>
      <c r="Q52" s="103" t="n">
        <f aca="false">'Indicator Data'!F52/'Indicator Data'!$CA52</f>
        <v>7.35530113888275E-005</v>
      </c>
      <c r="R52" s="103" t="n">
        <f aca="false">'Indicator Data'!G52/'Indicator Data'!$CA52</f>
        <v>0</v>
      </c>
      <c r="S52" s="103" t="n">
        <f aca="false">'Indicator Data'!H52/'Indicator Data'!$CA52</f>
        <v>0</v>
      </c>
      <c r="T52" s="103" t="n">
        <f aca="false">'Indicator Data'!I52/'Indicator Data'!$CA52</f>
        <v>0</v>
      </c>
      <c r="U52" s="103" t="n">
        <f aca="false">'Indicator Data'!J52/'Indicator Data'!$CA52</f>
        <v>0.0311570536579752</v>
      </c>
      <c r="V52" s="101" t="n">
        <f aca="false">ROUND(IF(N52&gt;V$3,10,IF(N52&lt;V$4,0,10-(V$3-N52)/(V$3-V$4)*10)),1)</f>
        <v>9.4</v>
      </c>
      <c r="W52" s="101" t="n">
        <f aca="false">ROUND(IF(O52&gt;W$3,10,IF(O52&lt;W$4,0,10-(W$3-O52)/(W$3-W$4)*10)),1)</f>
        <v>0</v>
      </c>
      <c r="X52" s="102" t="n">
        <f aca="false">ROUND(((10-GEOMEAN(((10-V52)/10*9+1),((10-W52)/10*9+1)))/9*10),1)</f>
        <v>6.8</v>
      </c>
      <c r="Y52" s="102" t="n">
        <f aca="false">IF(P52="x",0.1,ROUND(IF(P52&gt;Y$3,10,IF(P52&lt;Y$4,0,10-(Y$3-P52)/(Y$3-Y$4)*10)),1))</f>
        <v>0.1</v>
      </c>
      <c r="Z52" s="102" t="n">
        <f aca="false">ROUND(IF(Q52=0,0,IF(LOG(Q52)&gt;Z$3,10,IF(LOG(Q52)&lt;=Z$4,0,10-(Z$3-LOG(Q52))/(Z$3-Z$4)*10))),1)</f>
        <v>9.7</v>
      </c>
      <c r="AA52" s="101" t="n">
        <f aca="false">ROUND(IF(R52&gt;AA$3,10,IF(R52&lt;AA$4,0,10-(AA$3-R52)/(AA$3-AA$4)*10)),1)</f>
        <v>0</v>
      </c>
      <c r="AB52" s="101" t="n">
        <f aca="false">ROUND(IF(S52&gt;AB$3,10,IF(S52&lt;AB$4,0,10-(AB$3-S52)/(AB$3-AB$4)*10)),1)</f>
        <v>0</v>
      </c>
      <c r="AC52" s="101" t="n">
        <f aca="false">ROUND(((10-GEOMEAN(((10-AA52)/10*9+1),((10-AB52)/10*9+1)))/9*10),1)</f>
        <v>0</v>
      </c>
      <c r="AD52" s="101" t="n">
        <f aca="false">ROUND(IF(T52=0,0,IF(T52&gt;AD$3,10,IF(T52&lt;=AD$4,0,10-(AD$3-T52)/(AD$3-AD$4)*10))),1)</f>
        <v>0</v>
      </c>
      <c r="AE52" s="102" t="n">
        <f aca="false">ROUND((10-GEOMEAN(((10-AC52)/10*9+1),((10-AD52)/10*9+1)))/9*10,1)</f>
        <v>0</v>
      </c>
      <c r="AF52" s="102" t="n">
        <f aca="false">ROUND(IF(U52&gt;AF$3,10,IF(U52&lt;AF$4,0,10-(AF$3-U52)/(AF$3-AF$4)*10)),1)</f>
        <v>10</v>
      </c>
      <c r="AG52" s="101" t="n">
        <f aca="false">ROUND(IF('Indicator Data'!K52=0,0,IF('Indicator Data'!K52&gt;AG$3,10,IF('Indicator Data'!K52&lt;AG$4,0,10-(AG$3-'Indicator Data'!K52)/(AG$3-AG$4)*10))),1)</f>
        <v>6.7</v>
      </c>
      <c r="AH52" s="104" t="n">
        <f aca="false">ROUND(AVERAGE(C52,V52),1)</f>
        <v>7.5</v>
      </c>
      <c r="AI52" s="104" t="n">
        <f aca="false">ROUND(AVERAGE(D52,W52),1)</f>
        <v>0.1</v>
      </c>
      <c r="AJ52" s="102" t="n">
        <f aca="false">ROUND(AVERAGE(AA52,H52),1)</f>
        <v>0</v>
      </c>
      <c r="AK52" s="102" t="n">
        <f aca="false">ROUND(AVERAGE(AB52,I52),1)</f>
        <v>0</v>
      </c>
      <c r="AL52" s="104" t="n">
        <f aca="false">ROUND((10-GEOMEAN(((10-AJ52)/10*9+1),((10-AK52)/10*9+1)))/9*10,1)</f>
        <v>0</v>
      </c>
      <c r="AM52" s="104" t="n">
        <f aca="false">ROUND(AVERAGE(AD52,K52),1)</f>
        <v>0</v>
      </c>
      <c r="AN52" s="102" t="n">
        <f aca="false">ROUND((10-GEOMEAN(((10-M52)/10*9+1),((10-AF52)/10*9+1)))/9*10,1)</f>
        <v>9.4</v>
      </c>
      <c r="AO52" s="105" t="n">
        <f aca="false">ROUND((10-GEOMEAN(((10-E52)/10*9+1),((10-X52)/10*9+1)))/9*10,1)</f>
        <v>5.3</v>
      </c>
      <c r="AP52" s="105" t="n">
        <f aca="false">IF(AND(Y52="x",F52="x"),"x",ROUND((10-GEOMEAN(((10-F52)/10*9+1),((10-Y52)/10*9+1)))/9*10,1))</f>
        <v>0.4</v>
      </c>
      <c r="AQ52" s="105" t="n">
        <f aca="false">ROUND((10-GEOMEAN(((10-G52)/10*9+1),((10-Z52)/10*9+1)))/9*10,1)</f>
        <v>8.5</v>
      </c>
      <c r="AR52" s="105" t="n">
        <f aca="false">ROUND((10-GEOMEAN(((10-L52)/10*9+1),((10-AE52)/10*9+1)))/9*10,1)</f>
        <v>0</v>
      </c>
      <c r="AS52" s="104" t="n">
        <f aca="false">ROUND(AVERAGE(AG52,AN52),1)</f>
        <v>8.1</v>
      </c>
      <c r="AT52" s="104" t="str">
        <f aca="false">IF('Indicator Data'!L52="No data","x",IF('Indicator Data'!CB52&lt;1000,"x",ROUND((IF('Indicator Data'!L52&gt;AT$3,10,IF('Indicator Data'!L52&lt;AT$4,0,10-(AT$3-'Indicator Data'!L52)/(AT$3-AT$4)*10))),1)))</f>
        <v>x</v>
      </c>
      <c r="AU52" s="105" t="n">
        <f aca="false">ROUND(AVERAGE(AS52,AT52),1)</f>
        <v>8.1</v>
      </c>
      <c r="AV52" s="106" t="n">
        <f aca="false">IF('Indicator Data'!M52="No data","x",ROUND(IF('Indicator Data'!M52=0,0,IF(LOG('Indicator Data'!M52)&gt;AV$3,10,IF(LOG('Indicator Data'!M52)&lt;AV$4,0,10-(AV$3-LOG('Indicator Data'!M52))/(AV$3-AV$4)*10))),1))</f>
        <v>6.2</v>
      </c>
      <c r="AW52" s="103" t="n">
        <f aca="false">IF(AV52="x","x",'Indicator Data'!M52/'Indicator Data'!$CA52)</f>
        <v>0.25183984436485</v>
      </c>
      <c r="AX52" s="106" t="n">
        <f aca="false">IF(AV52="x","x",ROUND(IF(AW52&gt;AX$3,10,IF(AW52&lt;AX$4,0,10-(AX$3-AW52)/(AX$3-AX$4)*10)),1))</f>
        <v>2.8</v>
      </c>
      <c r="AY52" s="102" t="n">
        <f aca="false">IF(AND(AV52="x",AX52="x"),"x",ROUND((10-GEOMEAN(((10-AV52)/10*9+1),((10-AX52)/10*9+1)))/9*10,1))</f>
        <v>4.7</v>
      </c>
      <c r="AZ52" s="106" t="n">
        <f aca="false">IF('Indicator Data'!N52="No data","x",ROUND(IF('Indicator Data'!N52=0,0,IF(LOG('Indicator Data'!N52)&gt;AZ$3,10,IF(LOG('Indicator Data'!N52)&lt;AZ$4,0,10-(AZ$3-LOG('Indicator Data'!N52))/(AZ$3-AZ$4)*10))),1))</f>
        <v>0</v>
      </c>
      <c r="BA52" s="103" t="n">
        <f aca="false">IF(AZ52="x","x",'Indicator Data'!N52/'Indicator Data'!$CA52)</f>
        <v>0</v>
      </c>
      <c r="BB52" s="106" t="n">
        <f aca="false">IF(AZ52="x","x",ROUND(IF(BA52&gt;BB$3,10,IF(BA52&lt;BB$4,0,10-(BB$3-BA52)/(BB$3-BB$4)*10)),1))</f>
        <v>0</v>
      </c>
      <c r="BC52" s="102" t="n">
        <f aca="false">IF(AND(AZ52="x",BB52="x"),"x",ROUND((10-GEOMEAN(((10-AZ52)/10*9+1),((10-BB52)/10*9+1)))/9*10,1))</f>
        <v>0</v>
      </c>
      <c r="BD52" s="106" t="n">
        <f aca="false">IF('Indicator Data'!O52="No data","x",ROUND(IF('Indicator Data'!O52=0,0,IF(LOG('Indicator Data'!O52)&gt;BD$3,10,IF(LOG('Indicator Data'!O52)&lt;BD$4,0,10-(BD$3-LOG('Indicator Data'!O52))/(BD$3-BD$4)*10))),1))</f>
        <v>0</v>
      </c>
      <c r="BE52" s="103" t="n">
        <f aca="false">IF(BD52="x","x",'Indicator Data'!O52/'Indicator Data'!$CA52)</f>
        <v>0</v>
      </c>
      <c r="BF52" s="106" t="n">
        <f aca="false">IF(BD52="x","x",ROUND(IF(BE52&gt;BF$3,10,IF(BE52&lt;BF$4,0,10-(BF$3-BE52)/(BF$3-BF$4)*10)),1))</f>
        <v>0</v>
      </c>
      <c r="BG52" s="102" t="n">
        <f aca="false">IF(AND(BD52="x",BF52="x"),"x",ROUND((10-GEOMEAN(((10-BD52)/10*9+1),((10-BF52)/10*9+1)))/9*10,1))</f>
        <v>0</v>
      </c>
      <c r="BH52" s="106" t="n">
        <f aca="false">IF('Indicator Data'!P52="No data","x",ROUND(IF('Indicator Data'!P52=0,0,IF(LOG('Indicator Data'!P52)&gt;BH$3,10,IF(LOG('Indicator Data'!P52)&lt;BH$4,0,10-(BH$3-LOG('Indicator Data'!P52))/(BH$3-BH$4)*10))),1))</f>
        <v>0</v>
      </c>
      <c r="BI52" s="103" t="n">
        <f aca="false">IF(BH52="x","x",'Indicator Data'!P52/'Indicator Data'!$CA52)</f>
        <v>0</v>
      </c>
      <c r="BJ52" s="106" t="n">
        <f aca="false">IF(BH52="x","x",ROUND(IF(BI52&gt;BJ$3,10,IF(BI52&lt;BJ$4,0,10-(BJ$3-BI52)/(BJ$3-BJ$4)*10)),1))</f>
        <v>0</v>
      </c>
      <c r="BK52" s="102" t="n">
        <f aca="false">IF(AND(BH52="x",BJ52="x"),"x",ROUND((10-GEOMEAN(((10-BH52)/10*9+1),((10-BJ52)/10*9+1)))/9*10,1))</f>
        <v>0</v>
      </c>
      <c r="BL52" s="104" t="n">
        <f aca="false">IF(AND(BC52="x",BG52="x",BK52="x",AY52="x"),"x",IF(AND(BC52="x",BG52="x",BK52="x"),AY52,ROUND((10-GEOMEAN(((10-AY52)/10*9+1),((10-BC52)/10*9+1),((10-BG52)/10*9+1),((10-BK52)/10*9+1)))/9*10,1)))</f>
        <v>1.4</v>
      </c>
      <c r="BM52" s="106" t="n">
        <f aca="false">ROUND(IF('Indicator Data'!Q52=0,0,IF(LOG('Indicator Data'!Q52)&gt;BM$3,10,IF(LOG('Indicator Data'!Q52)&lt;BM$4,0,10-(BM$3-LOG('Indicator Data'!Q52))/(BM$3-BM$4)*10))),1)</f>
        <v>7.2</v>
      </c>
      <c r="BN52" s="107" t="n">
        <f aca="false">'Indicator Data'!R52</f>
        <v>0.943380355834961</v>
      </c>
      <c r="BO52" s="106" t="n">
        <f aca="false">ROUND(IF(BN52&gt;BO$3,10,IF(BN52&lt;BO$4,0,10-(BO$3-BN52)/(BO$3-BO$4)*10)),1)</f>
        <v>9.4</v>
      </c>
      <c r="BP52" s="106" t="n">
        <f aca="false">ROUND((10-GEOMEAN(((10-BO52)/10*9+1),((10-BM52)/10*9+1)))/9*10,1)</f>
        <v>8.5</v>
      </c>
      <c r="BQ52" s="106" t="n">
        <f aca="false">ROUND(IF('Indicator Data'!S52=0,0,IF(LOG('Indicator Data'!S52)&gt;BQ$3,10,IF(LOG('Indicator Data'!S52)&lt;BQ$4,0,10-(BQ$3-LOG('Indicator Data'!S52))/(BQ$3-BQ$4)*10))),1)</f>
        <v>7.2</v>
      </c>
      <c r="BR52" s="107" t="n">
        <f aca="false">'Indicator Data'!T52</f>
        <v>0.943380355834961</v>
      </c>
      <c r="BS52" s="106" t="n">
        <f aca="false">ROUND(IF(BR52&gt;BS$3,10,IF(BR52&lt;BS$4,0,10-(BS$3-BR52)/(BS$3-BS$4)*10)),1)</f>
        <v>9.4</v>
      </c>
      <c r="BT52" s="106" t="n">
        <f aca="false">ROUND((10-GEOMEAN(((10-BS52)/10*9+1),((10-BQ52)/10*9+1)))/9*10,1)</f>
        <v>8.5</v>
      </c>
      <c r="BU52" s="102" t="n">
        <f aca="false">ROUND((10-GEOMEAN(((10-BT52)/10*9+1),((10-BP52)/10*9+1)))/9*10,1)</f>
        <v>8.5</v>
      </c>
      <c r="BV52" s="106" t="n">
        <f aca="false">ROUND(IF('Indicator Data'!U52=0,0,IF(LOG('Indicator Data'!U52)&gt;BV$3,10,IF(LOG('Indicator Data'!U52)&lt;BV$4,0,10-(BV$3-LOG('Indicator Data'!U52))/(BV$3-BV$4)*10))),1)</f>
        <v>6.3</v>
      </c>
      <c r="BW52" s="103" t="n">
        <f aca="false">'Indicator Data'!U52/'Indicator Data'!$CA52</f>
        <v>0.283450969379147</v>
      </c>
      <c r="BX52" s="106" t="n">
        <f aca="false">ROUND(IF(BW52&gt;BX$3,10,IF(BW52&lt;BX$4,0,10-(BX$3-BW52)/(BX$3-BX$4)*10)),1)</f>
        <v>3.1</v>
      </c>
      <c r="BY52" s="102" t="n">
        <f aca="false">ROUND((10-GEOMEAN(((10-BV52)/10*9+1),((10-BX52)/10*9+1)))/9*10,1)</f>
        <v>4.9</v>
      </c>
      <c r="BZ52" s="106" t="n">
        <f aca="false">ROUND(IF('Indicator Data'!V52=0,0,IF(LOG('Indicator Data'!V52)&gt;BZ$3,10,IF(LOG('Indicator Data'!V52)&lt;BZ$4,0,10-(BZ$3-LOG('Indicator Data'!V52))/(BZ$3-BZ$4)*10))),1)</f>
        <v>7</v>
      </c>
      <c r="CA52" s="103" t="n">
        <f aca="false">IF('Indicator Data'!V52/'Indicator Data'!$CA52&gt;1,1,'Indicator Data'!V52/'Indicator Data'!$CA52)</f>
        <v>0.868928004022236</v>
      </c>
      <c r="CB52" s="106" t="n">
        <f aca="false">ROUND(IF(CA52&gt;CB$3,10,IF(CA52&lt;CB$4,0,10-(CB$3-CA52)/(CB$3-CB$4)*10)),1)</f>
        <v>8.7</v>
      </c>
      <c r="CC52" s="102" t="n">
        <f aca="false">ROUND((10-GEOMEAN(((10-BZ52)/10*9+1),((10-CB52)/10*9+1)))/9*10,1)</f>
        <v>8</v>
      </c>
      <c r="CD52" s="106" t="n">
        <f aca="false">ROUND(IF('Indicator Data'!W52=0,0,IF(LOG('Indicator Data'!W52)&gt;CD$3,10,IF(LOG('Indicator Data'!W52)&lt;CD$4,0,10-(CD$3-LOG('Indicator Data'!W52))/(CD$3-CD$4)*10))),1)</f>
        <v>6.8</v>
      </c>
      <c r="CE52" s="103" t="n">
        <f aca="false">'Indicator Data'!W52/'Indicator Data'!$CA52</f>
        <v>0.62211892658854</v>
      </c>
      <c r="CF52" s="106" t="n">
        <f aca="false">ROUND(IF(CE52&gt;CF$3,10,IF(CE52&lt;CF$4,0,10-(CF$3-CE52)/(CF$3-CF$4)*10)),1)</f>
        <v>6.2</v>
      </c>
      <c r="CG52" s="102" t="n">
        <f aca="false">ROUND((10-GEOMEAN(((10-CD52)/10*9+1),((10-CF52)/10*9+1)))/9*10,1)</f>
        <v>6.5</v>
      </c>
      <c r="CH52" s="104" t="n">
        <f aca="false">ROUND((10-GEOMEAN(((10-CC52)/10*9+1),((10-BU52)/10*9+1),((10-BY52)/10*9+1),((10-CG52)/10*9+1)))/9*10,1)</f>
        <v>7.2</v>
      </c>
      <c r="CI52" s="106" t="n">
        <f aca="false">IF('Indicator Data'!BQ52="No data","x",ROUND(IF('Indicator Data'!BQ52&gt;CI$3,0,IF('Indicator Data'!BQ52&lt;CI$4,10,(CI$3-'Indicator Data'!BQ52)/(CI$3-CI$4)*10)),1))</f>
        <v>3.7</v>
      </c>
      <c r="CJ52" s="106" t="n">
        <f aca="false">IF('Indicator Data'!BR52="No data","x",ROUND(IF('Indicator Data'!BR52&gt;CJ$3,0,IF('Indicator Data'!BR52&lt;CJ$4,10,(CJ$3-'Indicator Data'!BR52)/(CJ$3-CJ$4)*10)),1))</f>
        <v>4</v>
      </c>
      <c r="CK52" s="106" t="str">
        <f aca="false">IF('Indicator Data'!AC52="No data","x",ROUND(IF('Indicator Data'!AC52&gt;CK$3,0,IF('Indicator Data'!AC52&lt;CK$4,10,(CK$3-'Indicator Data'!AC52)/(CK$3-CK$4)*10)),1))</f>
        <v>x</v>
      </c>
      <c r="CL52" s="102" t="n">
        <f aca="false">IF(AND(CJ52="x",CI52="x",CK52="x"),"x",ROUND(AVERAGE(CI52:CK52),1))</f>
        <v>3.9</v>
      </c>
      <c r="CM52" s="106" t="n">
        <f aca="false">IF('Indicator Data'!X52="No data","x",ROUND(IF(LOG('Indicator Data'!X52)&gt;CM$3,10,IF(LOG('Indicator Data'!X52)&lt;CM$4,0,10-(CM$3-LOG('Indicator Data'!X52))/(CM$3-CM$4)*10)),1))</f>
        <v>5.5</v>
      </c>
      <c r="CN52" s="106" t="n">
        <f aca="false">IF('Indicator Data'!Y52="No data","x",ROUND(IF('Indicator Data'!Y52&gt;CN$3,10,IF('Indicator Data'!Y52&lt;CN$4,0,10-(CN$3-'Indicator Data'!Y52)/(CN$3-CN$4)*10)),1))</f>
        <v>3.2</v>
      </c>
      <c r="CO52" s="106" t="n">
        <f aca="false">IF('Indicator Data'!Z52="No data","x",ROUND(IF('Indicator Data'!Z52&gt;CO$3,10,IF('Indicator Data'!Z52&lt;CO$4,0,10-(CO$3-'Indicator Data'!Z52)/(CO$3-CO$4)*10)),1))</f>
        <v>7.8</v>
      </c>
      <c r="CP52" s="106" t="str">
        <f aca="false">IF('Indicator Data'!AA52="No data","x",ROUND(IF('Indicator Data'!AA52&gt;CP$3,10,IF('Indicator Data'!AA52&lt;CP$4,0,10-(CP$3-'Indicator Data'!AA52)/(CP$3-CP$4)*10)),1))</f>
        <v>x</v>
      </c>
      <c r="CQ52" s="102" t="n">
        <f aca="false">ROUND(AVERAGE(CM52:CP52),1)</f>
        <v>5.5</v>
      </c>
      <c r="CR52" s="104" t="n">
        <f aca="false">ROUND(AVERAGE(CL52,CQ52,CQ52),1)</f>
        <v>5</v>
      </c>
      <c r="CS52" s="106" t="n">
        <f aca="false">IF('Indicator Data'!AF52="No data","x",ROUND(IF('Indicator Data'!AF52&gt;CS$3,10,IF('Indicator Data'!AF52&lt;CS$4,0,10-(CS$3-'Indicator Data'!AF52)/(CS$3-CS$4)*10)),1))</f>
        <v>7.2</v>
      </c>
      <c r="CT52" s="106" t="n">
        <f aca="false">IF('Indicator Data'!AG52="No data","x",ROUND(IF('Indicator Data'!AG52&gt;CT$3,10,IF('Indicator Data'!AG52&lt;CT$4,0,10-(CT$3-'Indicator Data'!AG52)/(CT$3-CT$4)*10)),1))</f>
        <v>3.4</v>
      </c>
      <c r="CU52" s="102" t="n">
        <f aca="false">ROUND(AVERAGE(CM52,CN52,CO52,CP52,CS52,CT52),1)</f>
        <v>5.4</v>
      </c>
      <c r="CV52" s="106" t="n">
        <f aca="false">IF('Indicator Data'!AB52="No data","x",ROUND(IF('Indicator Data'!AB52&gt;CV$3,10,IF('Indicator Data'!AB52&lt;CV$4,0,10-(CV$3-'Indicator Data'!AB52)/(CV$3-CV$4)*10)),1))</f>
        <v>5.4</v>
      </c>
      <c r="CW52" s="102" t="n">
        <f aca="false">IF(AND(CJ52="x",CI52="x",CK52="x"),"x",ROUND(AVERAGE(CI52:CK52,CV52),1))</f>
        <v>4.4</v>
      </c>
      <c r="CX52" s="103" t="n">
        <f aca="false">IF('Indicator Data'!AD52="No data","x",'Indicator Data'!AD52/'Indicator Data'!$BZ52)</f>
        <v>0.000123919380041291</v>
      </c>
      <c r="CY52" s="106" t="n">
        <f aca="false">IF(CX52="x","x",ROUND(IF(CX52&gt;CY$3,0,IF(CX52&lt;CY$4,10,(CY$3-CX52)/(CY$3-CY$4)*10)),1))</f>
        <v>8.8</v>
      </c>
      <c r="CZ52" s="106" t="n">
        <f aca="false">IF('Indicator Data'!AE52="No data","x",ROUND(IF('Indicator Data'!AE52&gt;CZ$3,0,IF('Indicator Data'!AE52&lt;CZ$4,10,(CZ$3-'Indicator Data'!AE52)/(CZ$3-CZ$4)*10)),1))</f>
        <v>8</v>
      </c>
      <c r="DA52" s="102" t="n">
        <f aca="false">IF(AND(CY52="x",CZ52="x"),"x",ROUND(AVERAGE(CY52:CZ52),1))</f>
        <v>8.4</v>
      </c>
      <c r="DB52" s="104" t="n">
        <f aca="false">ROUND(AVERAGE(CW52,DA52,CU52),1)</f>
        <v>6.1</v>
      </c>
      <c r="DC52" s="105" t="n">
        <f aca="false">IF(BL52="x",ROUND((10-GEOMEAN(((10-DB52)/10*9+1),((10-CH52)/10*9+1),((10-CR52)/10*9+1)))/9*10,1),ROUND((10-GEOMEAN(((10-BL52)/10*9+1),((10-DB52)/10*9+1),((10-CH52)/10*9+1),((10-CR52)/10*9+1)))/9*10,1))</f>
        <v>5.3</v>
      </c>
      <c r="DD52" s="108" t="n">
        <f aca="false">IF(ROUND(IF(AP52="x",(10-GEOMEAN(((10-AO52)/10*9+1),((10-DC52)/10*9+1),((10-AU52)/10*9+1),((10-AQ52)/10*9+1),((10-AR52)/10*9+1)))/9*10,(10-GEOMEAN(((10-AO52)/10*9+1),((10-DC52)/10*9+1),((10-AP52)/10*9+1),((10-AQ52)/10*9+1),((10-AR52)/10*9+1),((10-AU52)/10*9+1)))/9*10),1)=0,0.1,ROUND(IF(AP52="x",(10-GEOMEAN(((10-AO52)/10*9+1),((10-DC52)/10*9+1),((10-AU52)/10*9+1),((10-AQ52)/10*9+1),((10-AR52)/10*9+1)))/9*10,(10-GEOMEAN(((10-AO52)/10*9+1),((10-DC52)/10*9+1),((10-AP52)/10*9+1),((10-AQ52)/10*9+1),((10-AR52)/10*9+1),((10-AU52)/10*9+1)))/9*10),1))</f>
        <v>5.5</v>
      </c>
      <c r="DE52" s="105" t="n">
        <f aca="false">ROUND(IF('Indicator Data'!AH52=0,0,IF('Indicator Data'!AH52&gt;DE$3,10,IF('Indicator Data'!AH52&lt;DE$4,0,10-(DE$3-'Indicator Data'!AH52)/(DE$3-DE$4)*10))),1)</f>
        <v>0.9</v>
      </c>
      <c r="DF52" s="102" t="n">
        <f aca="false">'Indicator Data'!AI52</f>
        <v>0</v>
      </c>
      <c r="DG52" s="102" t="n">
        <f aca="false">'Indicator Data'!AJ52</f>
        <v>0</v>
      </c>
      <c r="DH52" s="105" t="n">
        <f aca="false">ROUND(IF(DF52=5,10,IF(DG52=5,9,IF(DF52=4,8,IF(DG52=4,7,0)))),1)</f>
        <v>0</v>
      </c>
      <c r="DI52" s="108" t="n">
        <f aca="false">ROUND(IF(DH52&gt;5,DH52,DE52/10*7),1)</f>
        <v>0.6</v>
      </c>
      <c r="DJ52" s="76"/>
      <c r="DK52" s="109"/>
    </row>
    <row r="53" customFormat="false" ht="14.5" hidden="false" customHeight="false" outlineLevel="0" collapsed="false">
      <c r="A53" s="98" t="str">
        <f aca="false">'Indicator Data'!A53</f>
        <v>Dominica</v>
      </c>
      <c r="B53" s="99" t="str">
        <f aca="false">'Indicator Data'!B53</f>
        <v>DMA</v>
      </c>
      <c r="C53" s="100" t="n">
        <f aca="false">ROUND(IF('Indicator Data'!C53=0,0.1,IF(LOG('Indicator Data'!C53)&gt;C$3,10,IF(LOG('Indicator Data'!C53)&lt;C$4,0,10-(C$3-LOG('Indicator Data'!C53))/(C$3-C$4)*10))),1)</f>
        <v>2.8</v>
      </c>
      <c r="D53" s="101" t="n">
        <f aca="false">ROUND(IF('Indicator Data'!D53=0,0.1,IF(LOG('Indicator Data'!D53)&gt;D$3,10,IF(LOG('Indicator Data'!D53)&lt;D$4,0,10-(D$3-LOG('Indicator Data'!D53))/(D$3-D$4)*10))),1)</f>
        <v>0.1</v>
      </c>
      <c r="E53" s="102" t="n">
        <f aca="false">ROUND((10-GEOMEAN(((10-C53)/10*9+1),((10-D53)/10*9+1)))/9*10,1)</f>
        <v>1.5</v>
      </c>
      <c r="F53" s="102" t="n">
        <f aca="false">IF('Indicator Data'!E53="No data",0.1,(ROUND(IF('Indicator Data'!E53=0,0,IF(LOG('Indicator Data'!E53)&gt;F$3,10,IF(LOG('Indicator Data'!E53)&lt;F$4,0,10-(F$3-LOG('Indicator Data'!E53))/(F$3-F$4)*10))),1)))</f>
        <v>0.1</v>
      </c>
      <c r="G53" s="102" t="n">
        <f aca="false">ROUND(IF('Indicator Data'!F53=0,0,IF(LOG('Indicator Data'!F53)&gt;G$3,10,IF(LOG('Indicator Data'!F53)&lt;G$4,0,10-(G$3-LOG('Indicator Data'!F53))/(G$3-G$4)*10))),1)</f>
        <v>4.9</v>
      </c>
      <c r="H53" s="101" t="n">
        <f aca="false">ROUND(IF('Indicator Data'!G53=0,0,IF(LOG('Indicator Data'!G53)&gt;H$3,10,IF(LOG('Indicator Data'!G53)&lt;H$4,0,10-(H$3-LOG('Indicator Data'!G53))/(H$3-H$4)*10))),1)</f>
        <v>2.8</v>
      </c>
      <c r="I53" s="101" t="n">
        <f aca="false">ROUND(IF('Indicator Data'!H53=0,0,IF(LOG('Indicator Data'!H53)&gt;I$3,10,IF(LOG('Indicator Data'!H53)&lt;I$4,0,10-(I$3-LOG('Indicator Data'!H53))/(I$3-I$4)*10))),1)</f>
        <v>5.9</v>
      </c>
      <c r="J53" s="101" t="n">
        <f aca="false">ROUND((10-GEOMEAN(((10-H53)/10*9+1),((10-I53)/10*9+1)))/9*10,1)</f>
        <v>4.5</v>
      </c>
      <c r="K53" s="101" t="n">
        <f aca="false">ROUND(IF('Indicator Data'!I53=0,0,IF(LOG('Indicator Data'!I53)&gt;K$3,10,IF(LOG('Indicator Data'!I53)&lt;K$4,0,10-(K$3-LOG('Indicator Data'!I53))/(K$3-K$4)*10))),1)</f>
        <v>3.9</v>
      </c>
      <c r="L53" s="102" t="n">
        <f aca="false">ROUND((10-GEOMEAN(((10-J53)/10*9+1),((10-K53)/10*9+1)))/9*10,1)</f>
        <v>4.2</v>
      </c>
      <c r="M53" s="102" t="n">
        <f aca="false">ROUND(IF('Indicator Data'!J53=0,0,IF(LOG('Indicator Data'!J53)&gt;M$3,10,IF(LOG('Indicator Data'!J53)&lt;M$4,0,10-(M$3-LOG('Indicator Data'!J53))/(M$3-M$4)*10))),1)</f>
        <v>0</v>
      </c>
      <c r="N53" s="103" t="n">
        <f aca="false">'Indicator Data'!C53/'Indicator Data'!$CA53</f>
        <v>0.00173320801755394</v>
      </c>
      <c r="O53" s="103" t="n">
        <f aca="false">'Indicator Data'!D53/'Indicator Data'!$CA53</f>
        <v>0</v>
      </c>
      <c r="P53" s="103" t="str">
        <f aca="false">IF(F53=0.1,"x",'Indicator Data'!E53/'Indicator Data'!$CA53)</f>
        <v>x</v>
      </c>
      <c r="Q53" s="103" t="n">
        <f aca="false">'Indicator Data'!F53/'Indicator Data'!$CA53</f>
        <v>0.000123087508244113</v>
      </c>
      <c r="R53" s="103" t="n">
        <f aca="false">'Indicator Data'!G53/'Indicator Data'!$CA53</f>
        <v>0.018980655449724</v>
      </c>
      <c r="S53" s="103" t="n">
        <f aca="false">'Indicator Data'!H53/'Indicator Data'!$CA53</f>
        <v>0.00199796375364934</v>
      </c>
      <c r="T53" s="103" t="n">
        <f aca="false">'Indicator Data'!I53/'Indicator Data'!$CA53</f>
        <v>0.0116839848184034</v>
      </c>
      <c r="U53" s="103" t="n">
        <f aca="false">'Indicator Data'!J53/'Indicator Data'!$CA53</f>
        <v>0</v>
      </c>
      <c r="V53" s="101" t="n">
        <f aca="false">ROUND(IF(N53&gt;V$3,10,IF(N53&lt;V$4,0,10-(V$3-N53)/(V$3-V$4)*10)),1)</f>
        <v>8.7</v>
      </c>
      <c r="W53" s="101" t="n">
        <f aca="false">ROUND(IF(O53&gt;W$3,10,IF(O53&lt;W$4,0,10-(W$3-O53)/(W$3-W$4)*10)),1)</f>
        <v>0</v>
      </c>
      <c r="X53" s="102" t="n">
        <f aca="false">ROUND(((10-GEOMEAN(((10-V53)/10*9+1),((10-W53)/10*9+1)))/9*10),1)</f>
        <v>5.9</v>
      </c>
      <c r="Y53" s="102" t="n">
        <f aca="false">IF(P53="x",0.1,ROUND(IF(P53&gt;Y$3,10,IF(P53&lt;Y$4,0,10-(Y$3-P53)/(Y$3-Y$4)*10)),1))</f>
        <v>0.1</v>
      </c>
      <c r="Z53" s="102" t="n">
        <f aca="false">ROUND(IF(Q53=0,0,IF(LOG(Q53)&gt;Z$3,10,IF(LOG(Q53)&lt;=Z$4,0,10-(Z$3-LOG(Q53))/(Z$3-Z$4)*10))),1)</f>
        <v>10</v>
      </c>
      <c r="AA53" s="101" t="n">
        <f aca="false">ROUND(IF(R53&gt;AA$3,10,IF(R53&lt;AA$4,0,10-(AA$3-R53)/(AA$3-AA$4)*10)),1)</f>
        <v>10</v>
      </c>
      <c r="AB53" s="101" t="n">
        <f aca="false">ROUND(IF(S53&gt;AB$3,10,IF(S53&lt;AB$4,0,10-(AB$3-S53)/(AB$3-AB$4)*10)),1)</f>
        <v>4</v>
      </c>
      <c r="AC53" s="101" t="n">
        <f aca="false">ROUND(((10-GEOMEAN(((10-AA53)/10*9+1),((10-AB53)/10*9+1)))/9*10),1)</f>
        <v>8.3</v>
      </c>
      <c r="AD53" s="101" t="n">
        <f aca="false">ROUND(IF(T53=0,0,IF(T53&gt;AD$3,10,IF(T53&lt;=AD$4,0,10-(AD$3-T53)/(AD$3-AD$4)*10))),1)</f>
        <v>10</v>
      </c>
      <c r="AE53" s="102" t="n">
        <f aca="false">ROUND((10-GEOMEAN(((10-AC53)/10*9+1),((10-AD53)/10*9+1)))/9*10,1)</f>
        <v>9.3</v>
      </c>
      <c r="AF53" s="102" t="n">
        <f aca="false">ROUND(IF(U53&gt;AF$3,10,IF(U53&lt;AF$4,0,10-(AF$3-U53)/(AF$3-AF$4)*10)),1)</f>
        <v>0</v>
      </c>
      <c r="AG53" s="101" t="n">
        <f aca="false">ROUND(IF('Indicator Data'!K53=0,0,IF('Indicator Data'!K53&gt;AG$3,10,IF('Indicator Data'!K53&lt;AG$4,0,10-(AG$3-'Indicator Data'!K53)/(AG$3-AG$4)*10))),1)</f>
        <v>0</v>
      </c>
      <c r="AH53" s="104" t="n">
        <f aca="false">ROUND(AVERAGE(C53,V53),1)</f>
        <v>5.8</v>
      </c>
      <c r="AI53" s="104" t="n">
        <f aca="false">ROUND(AVERAGE(D53,W53),1)</f>
        <v>0.1</v>
      </c>
      <c r="AJ53" s="102" t="n">
        <f aca="false">ROUND(AVERAGE(AA53,H53),1)</f>
        <v>6.4</v>
      </c>
      <c r="AK53" s="102" t="n">
        <f aca="false">ROUND(AVERAGE(AB53,I53),1)</f>
        <v>5</v>
      </c>
      <c r="AL53" s="104" t="n">
        <f aca="false">ROUND((10-GEOMEAN(((10-AJ53)/10*9+1),((10-AK53)/10*9+1)))/9*10,1)</f>
        <v>5.7</v>
      </c>
      <c r="AM53" s="104" t="n">
        <f aca="false">ROUND(AVERAGE(AD53,K53),1)</f>
        <v>7</v>
      </c>
      <c r="AN53" s="102" t="n">
        <f aca="false">ROUND((10-GEOMEAN(((10-M53)/10*9+1),((10-AF53)/10*9+1)))/9*10,1)</f>
        <v>0</v>
      </c>
      <c r="AO53" s="105" t="n">
        <f aca="false">ROUND((10-GEOMEAN(((10-E53)/10*9+1),((10-X53)/10*9+1)))/9*10,1)</f>
        <v>4</v>
      </c>
      <c r="AP53" s="105" t="n">
        <f aca="false">IF(AND(Y53="x",F53="x"),"x",ROUND((10-GEOMEAN(((10-F53)/10*9+1),((10-Y53)/10*9+1)))/9*10,1))</f>
        <v>0.1</v>
      </c>
      <c r="AQ53" s="105" t="n">
        <f aca="false">ROUND((10-GEOMEAN(((10-G53)/10*9+1),((10-Z53)/10*9+1)))/9*10,1)</f>
        <v>8.5</v>
      </c>
      <c r="AR53" s="105" t="n">
        <f aca="false">ROUND((10-GEOMEAN(((10-L53)/10*9+1),((10-AE53)/10*9+1)))/9*10,1)</f>
        <v>7.6</v>
      </c>
      <c r="AS53" s="104" t="n">
        <f aca="false">ROUND(AVERAGE(AG53,AN53),1)</f>
        <v>0</v>
      </c>
      <c r="AT53" s="104" t="str">
        <f aca="false">IF('Indicator Data'!L53="No data","x",IF('Indicator Data'!CB53&lt;1000,"x",ROUND((IF('Indicator Data'!L53&gt;AT$3,10,IF('Indicator Data'!L53&lt;AT$4,0,10-(AT$3-'Indicator Data'!L53)/(AT$3-AT$4)*10))),1)))</f>
        <v>x</v>
      </c>
      <c r="AU53" s="105" t="n">
        <f aca="false">ROUND(AVERAGE(AS53,AT53),1)</f>
        <v>0</v>
      </c>
      <c r="AV53" s="106" t="str">
        <f aca="false">IF('Indicator Data'!M53="No data","x",ROUND(IF('Indicator Data'!M53=0,0,IF(LOG('Indicator Data'!M53)&gt;AV$3,10,IF(LOG('Indicator Data'!M53)&lt;AV$4,0,10-(AV$3-LOG('Indicator Data'!M53))/(AV$3-AV$4)*10))),1))</f>
        <v>x</v>
      </c>
      <c r="AW53" s="103" t="str">
        <f aca="false">IF(AV53="x","x",'Indicator Data'!M53/'Indicator Data'!$CA53)</f>
        <v>x</v>
      </c>
      <c r="AX53" s="106" t="str">
        <f aca="false">IF(AV53="x","x",ROUND(IF(AW53&gt;AX$3,10,IF(AW53&lt;AX$4,0,10-(AX$3-AW53)/(AX$3-AX$4)*10)),1))</f>
        <v>x</v>
      </c>
      <c r="AY53" s="102" t="str">
        <f aca="false">IF(AND(AV53="x",AX53="x"),"x",ROUND((10-GEOMEAN(((10-AV53)/10*9+1),((10-AX53)/10*9+1)))/9*10,1))</f>
        <v>x</v>
      </c>
      <c r="AZ53" s="106" t="str">
        <f aca="false">IF('Indicator Data'!N53="No data","x",ROUND(IF('Indicator Data'!N53=0,0,IF(LOG('Indicator Data'!N53)&gt;AZ$3,10,IF(LOG('Indicator Data'!N53)&lt;AZ$4,0,10-(AZ$3-LOG('Indicator Data'!N53))/(AZ$3-AZ$4)*10))),1))</f>
        <v>x</v>
      </c>
      <c r="BA53" s="103" t="str">
        <f aca="false">IF(AZ53="x","x",'Indicator Data'!N53/'Indicator Data'!$CA53)</f>
        <v>x</v>
      </c>
      <c r="BB53" s="106" t="str">
        <f aca="false">IF(AZ53="x","x",ROUND(IF(BA53&gt;BB$3,10,IF(BA53&lt;BB$4,0,10-(BB$3-BA53)/(BB$3-BB$4)*10)),1))</f>
        <v>x</v>
      </c>
      <c r="BC53" s="102" t="str">
        <f aca="false">IF(AND(AZ53="x",BB53="x"),"x",ROUND((10-GEOMEAN(((10-AZ53)/10*9+1),((10-BB53)/10*9+1)))/9*10,1))</f>
        <v>x</v>
      </c>
      <c r="BD53" s="106" t="str">
        <f aca="false">IF('Indicator Data'!O53="No data","x",ROUND(IF('Indicator Data'!O53=0,0,IF(LOG('Indicator Data'!O53)&gt;BD$3,10,IF(LOG('Indicator Data'!O53)&lt;BD$4,0,10-(BD$3-LOG('Indicator Data'!O53))/(BD$3-BD$4)*10))),1))</f>
        <v>x</v>
      </c>
      <c r="BE53" s="103" t="str">
        <f aca="false">IF(BD53="x","x",'Indicator Data'!O53/'Indicator Data'!$CA53)</f>
        <v>x</v>
      </c>
      <c r="BF53" s="106" t="str">
        <f aca="false">IF(BD53="x","x",ROUND(IF(BE53&gt;BF$3,10,IF(BE53&lt;BF$4,0,10-(BF$3-BE53)/(BF$3-BF$4)*10)),1))</f>
        <v>x</v>
      </c>
      <c r="BG53" s="102" t="str">
        <f aca="false">IF(AND(BD53="x",BF53="x"),"x",ROUND((10-GEOMEAN(((10-BD53)/10*9+1),((10-BF53)/10*9+1)))/9*10,1))</f>
        <v>x</v>
      </c>
      <c r="BH53" s="106" t="str">
        <f aca="false">IF('Indicator Data'!P53="No data","x",ROUND(IF('Indicator Data'!P53=0,0,IF(LOG('Indicator Data'!P53)&gt;BH$3,10,IF(LOG('Indicator Data'!P53)&lt;BH$4,0,10-(BH$3-LOG('Indicator Data'!P53))/(BH$3-BH$4)*10))),1))</f>
        <v>x</v>
      </c>
      <c r="BI53" s="103" t="str">
        <f aca="false">IF(BH53="x","x",'Indicator Data'!P53/'Indicator Data'!$CA53)</f>
        <v>x</v>
      </c>
      <c r="BJ53" s="106" t="str">
        <f aca="false">IF(BH53="x","x",ROUND(IF(BI53&gt;BJ$3,10,IF(BI53&lt;BJ$4,0,10-(BJ$3-BI53)/(BJ$3-BJ$4)*10)),1))</f>
        <v>x</v>
      </c>
      <c r="BK53" s="102" t="str">
        <f aca="false">IF(AND(BH53="x",BJ53="x"),"x",ROUND((10-GEOMEAN(((10-BH53)/10*9+1),((10-BJ53)/10*9+1)))/9*10,1))</f>
        <v>x</v>
      </c>
      <c r="BL53" s="104" t="str">
        <f aca="false">IF(AND(BC53="x",BG53="x",BK53="x",AY53="x"),"x",IF(AND(BC53="x",BG53="x",BK53="x"),AY53,ROUND((10-GEOMEAN(((10-AY53)/10*9+1),((10-BC53)/10*9+1),((10-BG53)/10*9+1),((10-BK53)/10*9+1)))/9*10,1)))</f>
        <v>x</v>
      </c>
      <c r="BM53" s="106" t="n">
        <f aca="false">ROUND(IF('Indicator Data'!Q53=0,0,IF(LOG('Indicator Data'!Q53)&gt;BM$3,10,IF(LOG('Indicator Data'!Q53)&lt;BM$4,0,10-(BM$3-LOG('Indicator Data'!Q53))/(BM$3-BM$4)*10))),1)</f>
        <v>0</v>
      </c>
      <c r="BN53" s="107" t="n">
        <f aca="false">'Indicator Data'!R53</f>
        <v>0</v>
      </c>
      <c r="BO53" s="106" t="n">
        <f aca="false">ROUND(IF(BN53&gt;BO$3,10,IF(BN53&lt;BO$4,0,10-(BO$3-BN53)/(BO$3-BO$4)*10)),1)</f>
        <v>0</v>
      </c>
      <c r="BP53" s="106" t="n">
        <f aca="false">ROUND((10-GEOMEAN(((10-BO53)/10*9+1),((10-BM53)/10*9+1)))/9*10,1)</f>
        <v>0</v>
      </c>
      <c r="BQ53" s="106" t="n">
        <f aca="false">ROUND(IF('Indicator Data'!S53=0,0,IF(LOG('Indicator Data'!S53)&gt;BQ$3,10,IF(LOG('Indicator Data'!S53)&lt;BQ$4,0,10-(BQ$3-LOG('Indicator Data'!S53))/(BQ$3-BQ$4)*10))),1)</f>
        <v>0</v>
      </c>
      <c r="BR53" s="107" t="n">
        <f aca="false">'Indicator Data'!T53</f>
        <v>0</v>
      </c>
      <c r="BS53" s="106" t="n">
        <f aca="false">ROUND(IF(BR53&gt;BS$3,10,IF(BR53&lt;BS$4,0,10-(BS$3-BR53)/(BS$3-BS$4)*10)),1)</f>
        <v>0</v>
      </c>
      <c r="BT53" s="106" t="n">
        <f aca="false">ROUND((10-GEOMEAN(((10-BS53)/10*9+1),((10-BQ53)/10*9+1)))/9*10,1)</f>
        <v>0</v>
      </c>
      <c r="BU53" s="102" t="n">
        <f aca="false">ROUND((10-GEOMEAN(((10-BT53)/10*9+1),((10-BP53)/10*9+1)))/9*10,1)</f>
        <v>0</v>
      </c>
      <c r="BV53" s="106" t="n">
        <f aca="false">ROUND(IF('Indicator Data'!U53=0,0,IF(LOG('Indicator Data'!U53)&gt;BV$3,10,IF(LOG('Indicator Data'!U53)&lt;BV$4,0,10-(BV$3-LOG('Indicator Data'!U53))/(BV$3-BV$4)*10))),1)</f>
        <v>5.2</v>
      </c>
      <c r="BW53" s="103" t="n">
        <f aca="false">'Indicator Data'!U53/'Indicator Data'!$CA53</f>
        <v>0.559246009906439</v>
      </c>
      <c r="BX53" s="106" t="n">
        <f aca="false">ROUND(IF(BW53&gt;BX$3,10,IF(BW53&lt;BX$4,0,10-(BX$3-BW53)/(BX$3-BX$4)*10)),1)</f>
        <v>6.2</v>
      </c>
      <c r="BY53" s="102" t="n">
        <f aca="false">ROUND((10-GEOMEAN(((10-BV53)/10*9+1),((10-BX53)/10*9+1)))/9*10,1)</f>
        <v>5.7</v>
      </c>
      <c r="BZ53" s="106" t="n">
        <f aca="false">ROUND(IF('Indicator Data'!V53=0,0,IF(LOG('Indicator Data'!V53)&gt;BZ$3,10,IF(LOG('Indicator Data'!V53)&lt;BZ$4,0,10-(BZ$3-LOG('Indicator Data'!V53))/(BZ$3-BZ$4)*10))),1)</f>
        <v>5.3</v>
      </c>
      <c r="CA53" s="103" t="n">
        <f aca="false">IF('Indicator Data'!V53/'Indicator Data'!$CA53&gt;1,1,'Indicator Data'!V53/'Indicator Data'!$CA53)</f>
        <v>0.687445662923088</v>
      </c>
      <c r="CB53" s="106" t="n">
        <f aca="false">ROUND(IF(CA53&gt;CB$3,10,IF(CA53&lt;CB$4,0,10-(CB$3-CA53)/(CB$3-CB$4)*10)),1)</f>
        <v>6.9</v>
      </c>
      <c r="CC53" s="102" t="n">
        <f aca="false">ROUND((10-GEOMEAN(((10-BZ53)/10*9+1),((10-CB53)/10*9+1)))/9*10,1)</f>
        <v>6.2</v>
      </c>
      <c r="CD53" s="106" t="n">
        <f aca="false">ROUND(IF('Indicator Data'!W53=0,0,IF(LOG('Indicator Data'!W53)&gt;CD$3,10,IF(LOG('Indicator Data'!W53)&lt;CD$4,0,10-(CD$3-LOG('Indicator Data'!W53))/(CD$3-CD$4)*10))),1)</f>
        <v>5.3</v>
      </c>
      <c r="CE53" s="103" t="n">
        <f aca="false">'Indicator Data'!W53/'Indicator Data'!$CA53</f>
        <v>0.76279065767749</v>
      </c>
      <c r="CF53" s="106" t="n">
        <f aca="false">ROUND(IF(CE53&gt;CF$3,10,IF(CE53&lt;CF$4,0,10-(CF$3-CE53)/(CF$3-CF$4)*10)),1)</f>
        <v>7.6</v>
      </c>
      <c r="CG53" s="102" t="n">
        <f aca="false">ROUND((10-GEOMEAN(((10-CD53)/10*9+1),((10-CF53)/10*9+1)))/9*10,1)</f>
        <v>6.6</v>
      </c>
      <c r="CH53" s="104" t="n">
        <f aca="false">ROUND((10-GEOMEAN(((10-CC53)/10*9+1),((10-BU53)/10*9+1),((10-BY53)/10*9+1),((10-CG53)/10*9+1)))/9*10,1)</f>
        <v>5.1</v>
      </c>
      <c r="CI53" s="106" t="n">
        <f aca="false">IF('Indicator Data'!BQ53="No data","x",ROUND(IF('Indicator Data'!BQ53&gt;CI$3,0,IF('Indicator Data'!BQ53&lt;CI$4,10,(CI$3-'Indicator Data'!BQ53)/(CI$3-CI$4)*10)),1))</f>
        <v>2.2</v>
      </c>
      <c r="CJ53" s="106" t="n">
        <f aca="false">IF('Indicator Data'!BR53="No data","x",ROUND(IF('Indicator Data'!BR53&gt;CJ$3,0,IF('Indicator Data'!BR53&lt;CJ$4,10,(CJ$3-'Indicator Data'!BR53)/(CJ$3-CJ$4)*10)),1))</f>
        <v>0.8</v>
      </c>
      <c r="CK53" s="106" t="str">
        <f aca="false">IF('Indicator Data'!AC53="No data","x",ROUND(IF('Indicator Data'!AC53&gt;CK$3,0,IF('Indicator Data'!AC53&lt;CK$4,10,(CK$3-'Indicator Data'!AC53)/(CK$3-CK$4)*10)),1))</f>
        <v>x</v>
      </c>
      <c r="CL53" s="102" t="n">
        <f aca="false">IF(AND(CJ53="x",CI53="x",CK53="x"),"x",ROUND(AVERAGE(CI53:CK53),1))</f>
        <v>1.5</v>
      </c>
      <c r="CM53" s="106" t="n">
        <f aca="false">IF('Indicator Data'!X53="No data","x",ROUND(IF(LOG('Indicator Data'!X53)&gt;CM$3,10,IF(LOG('Indicator Data'!X53)&lt;CM$4,0,10-(CM$3-LOG('Indicator Data'!X53))/(CM$3-CM$4)*10)),1))</f>
        <v>6.6</v>
      </c>
      <c r="CN53" s="106" t="n">
        <f aca="false">IF('Indicator Data'!Y53="No data","x",ROUND(IF('Indicator Data'!Y53&gt;CN$3,10,IF('Indicator Data'!Y53&lt;CN$4,0,10-(CN$3-'Indicator Data'!Y53)/(CN$3-CN$4)*10)),1))</f>
        <v>1.4</v>
      </c>
      <c r="CO53" s="106" t="n">
        <f aca="false">IF('Indicator Data'!Z53="No data","x",ROUND(IF('Indicator Data'!Z53&gt;CO$3,10,IF('Indicator Data'!Z53&lt;CO$4,0,10-(CO$3-'Indicator Data'!Z53)/(CO$3-CO$4)*10)),1))</f>
        <v>7.1</v>
      </c>
      <c r="CP53" s="106" t="str">
        <f aca="false">IF('Indicator Data'!AA53="No data","x",ROUND(IF('Indicator Data'!AA53&gt;CP$3,10,IF('Indicator Data'!AA53&lt;CP$4,0,10-(CP$3-'Indicator Data'!AA53)/(CP$3-CP$4)*10)),1))</f>
        <v>x</v>
      </c>
      <c r="CQ53" s="102" t="n">
        <f aca="false">ROUND(AVERAGE(CM53:CP53),1)</f>
        <v>5</v>
      </c>
      <c r="CR53" s="104" t="n">
        <f aca="false">ROUND(AVERAGE(CL53,CQ53,CQ53),1)</f>
        <v>3.8</v>
      </c>
      <c r="CS53" s="106" t="str">
        <f aca="false">IF('Indicator Data'!AF53="No data","x",ROUND(IF('Indicator Data'!AF53&gt;CS$3,10,IF('Indicator Data'!AF53&lt;CS$4,0,10-(CS$3-'Indicator Data'!AF53)/(CS$3-CS$4)*10)),1))</f>
        <v>x</v>
      </c>
      <c r="CT53" s="106" t="str">
        <f aca="false">IF('Indicator Data'!AG53="No data","x",ROUND(IF('Indicator Data'!AG53&gt;CT$3,10,IF('Indicator Data'!AG53&lt;CT$4,0,10-(CT$3-'Indicator Data'!AG53)/(CT$3-CT$4)*10)),1))</f>
        <v>x</v>
      </c>
      <c r="CU53" s="102" t="n">
        <f aca="false">ROUND(AVERAGE(CM53,CN53,CO53,CP53,CS53,CT53),1)</f>
        <v>5</v>
      </c>
      <c r="CV53" s="106" t="n">
        <f aca="false">IF('Indicator Data'!AB53="No data","x",ROUND(IF('Indicator Data'!AB53&gt;CV$3,10,IF('Indicator Data'!AB53&lt;CV$4,0,10-(CV$3-'Indicator Data'!AB53)/(CV$3-CV$4)*10)),1))</f>
        <v>1.9</v>
      </c>
      <c r="CW53" s="102" t="n">
        <f aca="false">IF(AND(CJ53="x",CI53="x",CK53="x"),"x",ROUND(AVERAGE(CI53:CK53,CV53),1))</f>
        <v>1.6</v>
      </c>
      <c r="CX53" s="103" t="str">
        <f aca="false">IF('Indicator Data'!AD53="No data","x",'Indicator Data'!AD53/'Indicator Data'!$BZ53)</f>
        <v>x</v>
      </c>
      <c r="CY53" s="106" t="str">
        <f aca="false">IF(CX53="x","x",ROUND(IF(CX53&gt;CY$3,0,IF(CX53&lt;CY$4,10,(CY$3-CX53)/(CY$3-CY$4)*10)),1))</f>
        <v>x</v>
      </c>
      <c r="CZ53" s="106" t="n">
        <f aca="false">IF('Indicator Data'!AE53="No data","x",ROUND(IF('Indicator Data'!AE53&gt;CZ$3,0,IF('Indicator Data'!AE53&lt;CZ$4,10,(CZ$3-'Indicator Data'!AE53)/(CZ$3-CZ$4)*10)),1))</f>
        <v>0</v>
      </c>
      <c r="DA53" s="102" t="n">
        <f aca="false">IF(AND(CY53="x",CZ53="x"),"x",ROUND(AVERAGE(CY53:CZ53),1))</f>
        <v>0</v>
      </c>
      <c r="DB53" s="104" t="n">
        <f aca="false">ROUND(AVERAGE(CW53,DA53,CU53),1)</f>
        <v>2.2</v>
      </c>
      <c r="DC53" s="105" t="n">
        <f aca="false">IF(BL53="x",ROUND((10-GEOMEAN(((10-DB53)/10*9+1),((10-CH53)/10*9+1),((10-CR53)/10*9+1)))/9*10,1),ROUND((10-GEOMEAN(((10-BL53)/10*9+1),((10-DB53)/10*9+1),((10-CH53)/10*9+1),((10-CR53)/10*9+1)))/9*10,1))</f>
        <v>3.8</v>
      </c>
      <c r="DD53" s="108" t="n">
        <f aca="false">IF(ROUND(IF(AP53="x",(10-GEOMEAN(((10-AO53)/10*9+1),((10-DC53)/10*9+1),((10-AU53)/10*9+1),((10-AQ53)/10*9+1),((10-AR53)/10*9+1)))/9*10,(10-GEOMEAN(((10-AO53)/10*9+1),((10-DC53)/10*9+1),((10-AP53)/10*9+1),((10-AQ53)/10*9+1),((10-AR53)/10*9+1),((10-AU53)/10*9+1)))/9*10),1)=0,0.1,ROUND(IF(AP53="x",(10-GEOMEAN(((10-AO53)/10*9+1),((10-DC53)/10*9+1),((10-AU53)/10*9+1),((10-AQ53)/10*9+1),((10-AR53)/10*9+1)))/9*10,(10-GEOMEAN(((10-AO53)/10*9+1),((10-DC53)/10*9+1),((10-AP53)/10*9+1),((10-AQ53)/10*9+1),((10-AR53)/10*9+1),((10-AU53)/10*9+1)))/9*10),1))</f>
        <v>4.9</v>
      </c>
      <c r="DE53" s="105" t="n">
        <f aca="false">ROUND(IF('Indicator Data'!AH53=0,0,IF('Indicator Data'!AH53&gt;DE$3,10,IF('Indicator Data'!AH53&lt;DE$4,0,10-(DE$3-'Indicator Data'!AH53)/(DE$3-DE$4)*10))),1)</f>
        <v>0</v>
      </c>
      <c r="DF53" s="102" t="n">
        <f aca="false">'Indicator Data'!AI53</f>
        <v>0</v>
      </c>
      <c r="DG53" s="102" t="n">
        <f aca="false">'Indicator Data'!AJ53</f>
        <v>0</v>
      </c>
      <c r="DH53" s="105" t="n">
        <f aca="false">ROUND(IF(DF53=5,10,IF(DG53=5,9,IF(DF53=4,8,IF(DG53=4,7,0)))),1)</f>
        <v>0</v>
      </c>
      <c r="DI53" s="108" t="n">
        <f aca="false">ROUND(IF(DH53&gt;5,DH53,DE53/10*7),1)</f>
        <v>0</v>
      </c>
      <c r="DJ53" s="76"/>
      <c r="DK53" s="109"/>
    </row>
    <row r="54" customFormat="false" ht="14.5" hidden="false" customHeight="false" outlineLevel="0" collapsed="false">
      <c r="A54" s="98" t="str">
        <f aca="false">'Indicator Data'!A54</f>
        <v>Dominican Republic</v>
      </c>
      <c r="B54" s="99" t="str">
        <f aca="false">'Indicator Data'!B54</f>
        <v>DOM</v>
      </c>
      <c r="C54" s="100" t="n">
        <f aca="false">ROUND(IF('Indicator Data'!C54=0,0.1,IF(LOG('Indicator Data'!C54)&gt;C$3,10,IF(LOG('Indicator Data'!C54)&lt;C$4,0,10-(C$3-LOG('Indicator Data'!C54))/(C$3-C$4)*10))),1)</f>
        <v>8.3</v>
      </c>
      <c r="D54" s="101" t="n">
        <f aca="false">ROUND(IF('Indicator Data'!D54=0,0.1,IF(LOG('Indicator Data'!D54)&gt;D$3,10,IF(LOG('Indicator Data'!D54)&lt;D$4,0,10-(D$3-LOG('Indicator Data'!D54))/(D$3-D$4)*10))),1)</f>
        <v>10</v>
      </c>
      <c r="E54" s="102" t="n">
        <f aca="false">ROUND((10-GEOMEAN(((10-C54)/10*9+1),((10-D54)/10*9+1)))/9*10,1)</f>
        <v>9.3</v>
      </c>
      <c r="F54" s="102" t="n">
        <f aca="false">IF('Indicator Data'!E54="No data",0.1,(ROUND(IF('Indicator Data'!E54=0,0,IF(LOG('Indicator Data'!E54)&gt;F$3,10,IF(LOG('Indicator Data'!E54)&lt;F$4,0,10-(F$3-LOG('Indicator Data'!E54))/(F$3-F$4)*10))),1)))</f>
        <v>6.4</v>
      </c>
      <c r="G54" s="102" t="n">
        <f aca="false">ROUND(IF('Indicator Data'!F54=0,0,IF(LOG('Indicator Data'!F54)&gt;G$3,10,IF(LOG('Indicator Data'!F54)&lt;G$4,0,10-(G$3-LOG('Indicator Data'!F54))/(G$3-G$4)*10))),1)</f>
        <v>5.9</v>
      </c>
      <c r="H54" s="101" t="n">
        <f aca="false">ROUND(IF('Indicator Data'!G54=0,0,IF(LOG('Indicator Data'!G54)&gt;H$3,10,IF(LOG('Indicator Data'!G54)&lt;H$4,0,10-(H$3-LOG('Indicator Data'!G54))/(H$3-H$4)*10))),1)</f>
        <v>8.3</v>
      </c>
      <c r="I54" s="101" t="n">
        <f aca="false">ROUND(IF('Indicator Data'!H54=0,0,IF(LOG('Indicator Data'!H54)&gt;I$3,10,IF(LOG('Indicator Data'!H54)&lt;I$4,0,10-(I$3-LOG('Indicator Data'!H54))/(I$3-I$4)*10))),1)</f>
        <v>9.6</v>
      </c>
      <c r="J54" s="101" t="n">
        <f aca="false">ROUND((10-GEOMEAN(((10-H54)/10*9+1),((10-I54)/10*9+1)))/9*10,1)</f>
        <v>9.1</v>
      </c>
      <c r="K54" s="101" t="n">
        <f aca="false">ROUND(IF('Indicator Data'!I54=0,0,IF(LOG('Indicator Data'!I54)&gt;K$3,10,IF(LOG('Indicator Data'!I54)&lt;K$4,0,10-(K$3-LOG('Indicator Data'!I54))/(K$3-K$4)*10))),1)</f>
        <v>6.3</v>
      </c>
      <c r="L54" s="102" t="n">
        <f aca="false">ROUND((10-GEOMEAN(((10-J54)/10*9+1),((10-K54)/10*9+1)))/9*10,1)</f>
        <v>8</v>
      </c>
      <c r="M54" s="102" t="n">
        <f aca="false">ROUND(IF('Indicator Data'!J54=0,0,IF(LOG('Indicator Data'!J54)&gt;M$3,10,IF(LOG('Indicator Data'!J54)&lt;M$4,0,10-(M$3-LOG('Indicator Data'!J54))/(M$3-M$4)*10))),1)</f>
        <v>0</v>
      </c>
      <c r="N54" s="103" t="n">
        <f aca="false">'Indicator Data'!C54/'Indicator Data'!$CA54</f>
        <v>0.00207139010956056</v>
      </c>
      <c r="O54" s="103" t="n">
        <f aca="false">'Indicator Data'!D54/'Indicator Data'!$CA54</f>
        <v>0.00189091007581989</v>
      </c>
      <c r="P54" s="103" t="n">
        <f aca="false">IF(F54=0.1,"x",'Indicator Data'!E54/'Indicator Data'!$CA54)</f>
        <v>0.00332309645341637</v>
      </c>
      <c r="Q54" s="103" t="n">
        <f aca="false">'Indicator Data'!F54/'Indicator Data'!$CA54</f>
        <v>3.48390064051283E-006</v>
      </c>
      <c r="R54" s="103" t="n">
        <f aca="false">'Indicator Data'!G54/'Indicator Data'!$CA54</f>
        <v>0.0189916996438916</v>
      </c>
      <c r="S54" s="103" t="n">
        <f aca="false">'Indicator Data'!H54/'Indicator Data'!$CA54</f>
        <v>0.00537003033905486</v>
      </c>
      <c r="T54" s="103" t="n">
        <f aca="false">'Indicator Data'!I54/'Indicator Data'!$CA54</f>
        <v>0.0013494179922193</v>
      </c>
      <c r="U54" s="103" t="n">
        <f aca="false">'Indicator Data'!J54/'Indicator Data'!$CA54</f>
        <v>0</v>
      </c>
      <c r="V54" s="101" t="n">
        <f aca="false">ROUND(IF(N54&gt;V$3,10,IF(N54&lt;V$4,0,10-(V$3-N54)/(V$3-V$4)*10)),1)</f>
        <v>10</v>
      </c>
      <c r="W54" s="101" t="n">
        <f aca="false">ROUND(IF(O54&gt;W$3,10,IF(O54&lt;W$4,0,10-(W$3-O54)/(W$3-W$4)*10)),1)</f>
        <v>10</v>
      </c>
      <c r="X54" s="102" t="n">
        <f aca="false">ROUND(((10-GEOMEAN(((10-V54)/10*9+1),((10-W54)/10*9+1)))/9*10),1)</f>
        <v>10</v>
      </c>
      <c r="Y54" s="102" t="n">
        <f aca="false">IF(P54="x",0.1,ROUND(IF(P54&gt;Y$3,10,IF(P54&lt;Y$4,0,10-(Y$3-P54)/(Y$3-Y$4)*10)),1))</f>
        <v>2.2</v>
      </c>
      <c r="Z54" s="102" t="n">
        <f aca="false">ROUND(IF(Q54=0,0,IF(LOG(Q54)&gt;Z$3,10,IF(LOG(Q54)&lt;=Z$4,0,10-(Z$3-LOG(Q54))/(Z$3-Z$4)*10))),1)</f>
        <v>6.8</v>
      </c>
      <c r="AA54" s="101" t="n">
        <f aca="false">ROUND(IF(R54&gt;AA$3,10,IF(R54&lt;AA$4,0,10-(AA$3-R54)/(AA$3-AA$4)*10)),1)</f>
        <v>10</v>
      </c>
      <c r="AB54" s="101" t="n">
        <f aca="false">ROUND(IF(S54&gt;AB$3,10,IF(S54&lt;AB$4,0,10-(AB$3-S54)/(AB$3-AB$4)*10)),1)</f>
        <v>10</v>
      </c>
      <c r="AC54" s="101" t="n">
        <f aca="false">ROUND(((10-GEOMEAN(((10-AA54)/10*9+1),((10-AB54)/10*9+1)))/9*10),1)</f>
        <v>10</v>
      </c>
      <c r="AD54" s="101" t="n">
        <f aca="false">ROUND(IF(T54=0,0,IF(T54&gt;AD$3,10,IF(T54&lt;=AD$4,0,10-(AD$3-T54)/(AD$3-AD$4)*10))),1)</f>
        <v>1.3</v>
      </c>
      <c r="AE54" s="102" t="n">
        <f aca="false">ROUND((10-GEOMEAN(((10-AC54)/10*9+1),((10-AD54)/10*9+1)))/9*10,1)</f>
        <v>7.8</v>
      </c>
      <c r="AF54" s="102" t="n">
        <f aca="false">ROUND(IF(U54&gt;AF$3,10,IF(U54&lt;AF$4,0,10-(AF$3-U54)/(AF$3-AF$4)*10)),1)</f>
        <v>0</v>
      </c>
      <c r="AG54" s="101" t="n">
        <f aca="false">ROUND(IF('Indicator Data'!K54=0,0,IF('Indicator Data'!K54&gt;AG$3,10,IF('Indicator Data'!K54&lt;AG$4,0,10-(AG$3-'Indicator Data'!K54)/(AG$3-AG$4)*10))),1)</f>
        <v>0</v>
      </c>
      <c r="AH54" s="104" t="n">
        <f aca="false">ROUND(AVERAGE(C54,V54),1)</f>
        <v>9.2</v>
      </c>
      <c r="AI54" s="104" t="n">
        <f aca="false">ROUND(AVERAGE(D54,W54),1)</f>
        <v>10</v>
      </c>
      <c r="AJ54" s="102" t="n">
        <f aca="false">ROUND(AVERAGE(AA54,H54),1)</f>
        <v>9.2</v>
      </c>
      <c r="AK54" s="102" t="n">
        <f aca="false">ROUND(AVERAGE(AB54,I54),1)</f>
        <v>9.8</v>
      </c>
      <c r="AL54" s="104" t="n">
        <f aca="false">ROUND((10-GEOMEAN(((10-AJ54)/10*9+1),((10-AK54)/10*9+1)))/9*10,1)</f>
        <v>9.5</v>
      </c>
      <c r="AM54" s="104" t="n">
        <f aca="false">ROUND(AVERAGE(AD54,K54),1)</f>
        <v>3.8</v>
      </c>
      <c r="AN54" s="102" t="n">
        <f aca="false">ROUND((10-GEOMEAN(((10-M54)/10*9+1),((10-AF54)/10*9+1)))/9*10,1)</f>
        <v>0</v>
      </c>
      <c r="AO54" s="105" t="n">
        <f aca="false">ROUND((10-GEOMEAN(((10-E54)/10*9+1),((10-X54)/10*9+1)))/9*10,1)</f>
        <v>9.7</v>
      </c>
      <c r="AP54" s="105" t="n">
        <f aca="false">IF(AND(Y54="x",F54="x"),"x",ROUND((10-GEOMEAN(((10-F54)/10*9+1),((10-Y54)/10*9+1)))/9*10,1))</f>
        <v>4.6</v>
      </c>
      <c r="AQ54" s="105" t="n">
        <f aca="false">ROUND((10-GEOMEAN(((10-G54)/10*9+1),((10-Z54)/10*9+1)))/9*10,1)</f>
        <v>6.4</v>
      </c>
      <c r="AR54" s="105" t="n">
        <f aca="false">ROUND((10-GEOMEAN(((10-L54)/10*9+1),((10-AE54)/10*9+1)))/9*10,1)</f>
        <v>7.9</v>
      </c>
      <c r="AS54" s="104" t="n">
        <f aca="false">ROUND(AVERAGE(AG54,AN54),1)</f>
        <v>0</v>
      </c>
      <c r="AT54" s="104" t="n">
        <f aca="false">IF('Indicator Data'!L54="No data","x",IF('Indicator Data'!CB54&lt;1000,"x",ROUND((IF('Indicator Data'!L54&gt;AT$3,10,IF('Indicator Data'!L54&lt;AT$4,0,10-(AT$3-'Indicator Data'!L54)/(AT$3-AT$4)*10))),1)))</f>
        <v>1</v>
      </c>
      <c r="AU54" s="105" t="n">
        <f aca="false">ROUND(AVERAGE(AS54,AT54),1)</f>
        <v>0.5</v>
      </c>
      <c r="AV54" s="106" t="str">
        <f aca="false">IF('Indicator Data'!M54="No data","x",ROUND(IF('Indicator Data'!M54=0,0,IF(LOG('Indicator Data'!M54)&gt;AV$3,10,IF(LOG('Indicator Data'!M54)&lt;AV$4,0,10-(AV$3-LOG('Indicator Data'!M54))/(AV$3-AV$4)*10))),1))</f>
        <v>x</v>
      </c>
      <c r="AW54" s="103" t="str">
        <f aca="false">IF(AV54="x","x",'Indicator Data'!M54/'Indicator Data'!$CA54)</f>
        <v>x</v>
      </c>
      <c r="AX54" s="106" t="str">
        <f aca="false">IF(AV54="x","x",ROUND(IF(AW54&gt;AX$3,10,IF(AW54&lt;AX$4,0,10-(AX$3-AW54)/(AX$3-AX$4)*10)),1))</f>
        <v>x</v>
      </c>
      <c r="AY54" s="102" t="str">
        <f aca="false">IF(AND(AV54="x",AX54="x"),"x",ROUND((10-GEOMEAN(((10-AV54)/10*9+1),((10-AX54)/10*9+1)))/9*10,1))</f>
        <v>x</v>
      </c>
      <c r="AZ54" s="106" t="str">
        <f aca="false">IF('Indicator Data'!N54="No data","x",ROUND(IF('Indicator Data'!N54=0,0,IF(LOG('Indicator Data'!N54)&gt;AZ$3,10,IF(LOG('Indicator Data'!N54)&lt;AZ$4,0,10-(AZ$3-LOG('Indicator Data'!N54))/(AZ$3-AZ$4)*10))),1))</f>
        <v>x</v>
      </c>
      <c r="BA54" s="103" t="str">
        <f aca="false">IF(AZ54="x","x",'Indicator Data'!N54/'Indicator Data'!$CA54)</f>
        <v>x</v>
      </c>
      <c r="BB54" s="106" t="str">
        <f aca="false">IF(AZ54="x","x",ROUND(IF(BA54&gt;BB$3,10,IF(BA54&lt;BB$4,0,10-(BB$3-BA54)/(BB$3-BB$4)*10)),1))</f>
        <v>x</v>
      </c>
      <c r="BC54" s="102" t="str">
        <f aca="false">IF(AND(AZ54="x",BB54="x"),"x",ROUND((10-GEOMEAN(((10-AZ54)/10*9+1),((10-BB54)/10*9+1)))/9*10,1))</f>
        <v>x</v>
      </c>
      <c r="BD54" s="106" t="str">
        <f aca="false">IF('Indicator Data'!O54="No data","x",ROUND(IF('Indicator Data'!O54=0,0,IF(LOG('Indicator Data'!O54)&gt;BD$3,10,IF(LOG('Indicator Data'!O54)&lt;BD$4,0,10-(BD$3-LOG('Indicator Data'!O54))/(BD$3-BD$4)*10))),1))</f>
        <v>x</v>
      </c>
      <c r="BE54" s="103" t="str">
        <f aca="false">IF(BD54="x","x",'Indicator Data'!O54/'Indicator Data'!$CA54)</f>
        <v>x</v>
      </c>
      <c r="BF54" s="106" t="str">
        <f aca="false">IF(BD54="x","x",ROUND(IF(BE54&gt;BF$3,10,IF(BE54&lt;BF$4,0,10-(BF$3-BE54)/(BF$3-BF$4)*10)),1))</f>
        <v>x</v>
      </c>
      <c r="BG54" s="102" t="str">
        <f aca="false">IF(AND(BD54="x",BF54="x"),"x",ROUND((10-GEOMEAN(((10-BD54)/10*9+1),((10-BF54)/10*9+1)))/9*10,1))</f>
        <v>x</v>
      </c>
      <c r="BH54" s="106" t="str">
        <f aca="false">IF('Indicator Data'!P54="No data","x",ROUND(IF('Indicator Data'!P54=0,0,IF(LOG('Indicator Data'!P54)&gt;BH$3,10,IF(LOG('Indicator Data'!P54)&lt;BH$4,0,10-(BH$3-LOG('Indicator Data'!P54))/(BH$3-BH$4)*10))),1))</f>
        <v>x</v>
      </c>
      <c r="BI54" s="103" t="str">
        <f aca="false">IF(BH54="x","x",'Indicator Data'!P54/'Indicator Data'!$CA54)</f>
        <v>x</v>
      </c>
      <c r="BJ54" s="106" t="str">
        <f aca="false">IF(BH54="x","x",ROUND(IF(BI54&gt;BJ$3,10,IF(BI54&lt;BJ$4,0,10-(BJ$3-BI54)/(BJ$3-BJ$4)*10)),1))</f>
        <v>x</v>
      </c>
      <c r="BK54" s="102" t="str">
        <f aca="false">IF(AND(BH54="x",BJ54="x"),"x",ROUND((10-GEOMEAN(((10-BH54)/10*9+1),((10-BJ54)/10*9+1)))/9*10,1))</f>
        <v>x</v>
      </c>
      <c r="BL54" s="104" t="str">
        <f aca="false">IF(AND(BC54="x",BG54="x",BK54="x",AY54="x"),"x",IF(AND(BC54="x",BG54="x",BK54="x"),AY54,ROUND((10-GEOMEAN(((10-AY54)/10*9+1),((10-BC54)/10*9+1),((10-BG54)/10*9+1),((10-BK54)/10*9+1)))/9*10,1)))</f>
        <v>x</v>
      </c>
      <c r="BM54" s="106" t="n">
        <f aca="false">ROUND(IF('Indicator Data'!Q54=0,0,IF(LOG('Indicator Data'!Q54)&gt;BM$3,10,IF(LOG('Indicator Data'!Q54)&lt;BM$4,0,10-(BM$3-LOG('Indicator Data'!Q54))/(BM$3-BM$4)*10))),1)</f>
        <v>0</v>
      </c>
      <c r="BN54" s="107" t="n">
        <f aca="false">'Indicator Data'!R54</f>
        <v>0</v>
      </c>
      <c r="BO54" s="106" t="n">
        <f aca="false">ROUND(IF(BN54&gt;BO$3,10,IF(BN54&lt;BO$4,0,10-(BO$3-BN54)/(BO$3-BO$4)*10)),1)</f>
        <v>0</v>
      </c>
      <c r="BP54" s="106" t="n">
        <f aca="false">ROUND((10-GEOMEAN(((10-BO54)/10*9+1),((10-BM54)/10*9+1)))/9*10,1)</f>
        <v>0</v>
      </c>
      <c r="BQ54" s="106" t="n">
        <f aca="false">ROUND(IF('Indicator Data'!S54=0,0,IF(LOG('Indicator Data'!S54)&gt;BQ$3,10,IF(LOG('Indicator Data'!S54)&lt;BQ$4,0,10-(BQ$3-LOG('Indicator Data'!S54))/(BQ$3-BQ$4)*10))),1)</f>
        <v>8.3</v>
      </c>
      <c r="BR54" s="107" t="n">
        <f aca="false">'Indicator Data'!T54</f>
        <v>0.592163264751434</v>
      </c>
      <c r="BS54" s="106" t="n">
        <f aca="false">ROUND(IF(BR54&gt;BS$3,10,IF(BR54&lt;BS$4,0,10-(BS$3-BR54)/(BS$3-BS$4)*10)),1)</f>
        <v>5.9</v>
      </c>
      <c r="BT54" s="106" t="n">
        <f aca="false">ROUND((10-GEOMEAN(((10-BS54)/10*9+1),((10-BQ54)/10*9+1)))/9*10,1)</f>
        <v>7.3</v>
      </c>
      <c r="BU54" s="102" t="n">
        <f aca="false">ROUND((10-GEOMEAN(((10-BT54)/10*9+1),((10-BP54)/10*9+1)))/9*10,1)</f>
        <v>4.6</v>
      </c>
      <c r="BV54" s="106" t="n">
        <f aca="false">ROUND(IF('Indicator Data'!U54=0,0,IF(LOG('Indicator Data'!U54)&gt;BV$3,10,IF(LOG('Indicator Data'!U54)&lt;BV$4,0,10-(BV$3-LOG('Indicator Data'!U54))/(BV$3-BV$4)*10))),1)</f>
        <v>8.4</v>
      </c>
      <c r="BW54" s="103" t="n">
        <f aca="false">'Indicator Data'!U54/'Indicator Data'!$CA54</f>
        <v>0.697307286648634</v>
      </c>
      <c r="BX54" s="106" t="n">
        <f aca="false">ROUND(IF(BW54&gt;BX$3,10,IF(BW54&lt;BX$4,0,10-(BX$3-BW54)/(BX$3-BX$4)*10)),1)</f>
        <v>7.7</v>
      </c>
      <c r="BY54" s="102" t="n">
        <f aca="false">ROUND((10-GEOMEAN(((10-BV54)/10*9+1),((10-BX54)/10*9+1)))/9*10,1)</f>
        <v>8.1</v>
      </c>
      <c r="BZ54" s="106" t="n">
        <f aca="false">ROUND(IF('Indicator Data'!V54=0,0,IF(LOG('Indicator Data'!V54)&gt;BZ$3,10,IF(LOG('Indicator Data'!V54)&lt;BZ$4,0,10-(BZ$3-LOG('Indicator Data'!V54))/(BZ$3-BZ$4)*10))),1)</f>
        <v>8.5</v>
      </c>
      <c r="CA54" s="103" t="n">
        <f aca="false">IF('Indicator Data'!V54/'Indicator Data'!$CA54&gt;1,1,'Indicator Data'!V54/'Indicator Data'!$CA54)</f>
        <v>0.801360728763719</v>
      </c>
      <c r="CB54" s="106" t="n">
        <f aca="false">ROUND(IF(CA54&gt;CB$3,10,IF(CA54&lt;CB$4,0,10-(CB$3-CA54)/(CB$3-CB$4)*10)),1)</f>
        <v>8</v>
      </c>
      <c r="CC54" s="102" t="n">
        <f aca="false">ROUND((10-GEOMEAN(((10-BZ54)/10*9+1),((10-CB54)/10*9+1)))/9*10,1)</f>
        <v>8.3</v>
      </c>
      <c r="CD54" s="106" t="n">
        <f aca="false">ROUND(IF('Indicator Data'!W54=0,0,IF(LOG('Indicator Data'!W54)&gt;CD$3,10,IF(LOG('Indicator Data'!W54)&lt;CD$4,0,10-(CD$3-LOG('Indicator Data'!W54))/(CD$3-CD$4)*10))),1)</f>
        <v>8.6</v>
      </c>
      <c r="CE54" s="103" t="n">
        <f aca="false">'Indicator Data'!W54/'Indicator Data'!$CA54</f>
        <v>0.92071740292567</v>
      </c>
      <c r="CF54" s="106" t="n">
        <f aca="false">ROUND(IF(CE54&gt;CF$3,10,IF(CE54&lt;CF$4,0,10-(CF$3-CE54)/(CF$3-CF$4)*10)),1)</f>
        <v>9.2</v>
      </c>
      <c r="CG54" s="102" t="n">
        <f aca="false">ROUND((10-GEOMEAN(((10-CD54)/10*9+1),((10-CF54)/10*9+1)))/9*10,1)</f>
        <v>8.9</v>
      </c>
      <c r="CH54" s="104" t="n">
        <f aca="false">ROUND((10-GEOMEAN(((10-CC54)/10*9+1),((10-BU54)/10*9+1),((10-BY54)/10*9+1),((10-CG54)/10*9+1)))/9*10,1)</f>
        <v>7.8</v>
      </c>
      <c r="CI54" s="106" t="n">
        <f aca="false">IF('Indicator Data'!BQ54="No data","x",ROUND(IF('Indicator Data'!BQ54&gt;CI$3,0,IF('Indicator Data'!BQ54&lt;CI$4,10,(CI$3-'Indicator Data'!BQ54)/(CI$3-CI$4)*10)),1))</f>
        <v>1.4</v>
      </c>
      <c r="CJ54" s="106" t="n">
        <f aca="false">IF('Indicator Data'!BR54="No data","x",ROUND(IF('Indicator Data'!BR54&gt;CJ$3,0,IF('Indicator Data'!BR54&lt;CJ$4,10,(CJ$3-'Indicator Data'!BR54)/(CJ$3-CJ$4)*10)),1))</f>
        <v>0.6</v>
      </c>
      <c r="CK54" s="106" t="n">
        <f aca="false">IF('Indicator Data'!AC54="No data","x",ROUND(IF('Indicator Data'!AC54&gt;CK$3,0,IF('Indicator Data'!AC54&lt;CK$4,10,(CK$3-'Indicator Data'!AC54)/(CK$3-CK$4)*10)),1))</f>
        <v>5.3</v>
      </c>
      <c r="CL54" s="102" t="n">
        <f aca="false">IF(AND(CJ54="x",CI54="x",CK54="x"),"x",ROUND(AVERAGE(CI54:CK54),1))</f>
        <v>2.4</v>
      </c>
      <c r="CM54" s="106" t="n">
        <f aca="false">IF('Indicator Data'!X54="No data","x",ROUND(IF(LOG('Indicator Data'!X54)&gt;CM$3,10,IF(LOG('Indicator Data'!X54)&lt;CM$4,0,10-(CM$3-LOG('Indicator Data'!X54))/(CM$3-CM$4)*10)),1))</f>
        <v>7.9</v>
      </c>
      <c r="CN54" s="106" t="n">
        <f aca="false">IF('Indicator Data'!Y54="No data","x",ROUND(IF('Indicator Data'!Y54&gt;CN$3,10,IF('Indicator Data'!Y54&lt;CN$4,0,10-(CN$3-'Indicator Data'!Y54)/(CN$3-CN$4)*10)),1))</f>
        <v>3.6</v>
      </c>
      <c r="CO54" s="106" t="n">
        <f aca="false">IF('Indicator Data'!Z54="No data","x",ROUND(IF('Indicator Data'!Z54&gt;CO$3,10,IF('Indicator Data'!Z54&lt;CO$4,0,10-(CO$3-'Indicator Data'!Z54)/(CO$3-CO$4)*10)),1))</f>
        <v>8.3</v>
      </c>
      <c r="CP54" s="106" t="n">
        <f aca="false">IF('Indicator Data'!AA54="No data","x",ROUND(IF('Indicator Data'!AA54&gt;CP$3,10,IF('Indicator Data'!AA54&lt;CP$4,0,10-(CP$3-'Indicator Data'!AA54)/(CP$3-CP$4)*10)),1))</f>
        <v>3.7</v>
      </c>
      <c r="CQ54" s="102" t="n">
        <f aca="false">ROUND(AVERAGE(CM54:CP54),1)</f>
        <v>5.9</v>
      </c>
      <c r="CR54" s="104" t="n">
        <f aca="false">ROUND(AVERAGE(CL54,CQ54,CQ54),1)</f>
        <v>4.7</v>
      </c>
      <c r="CS54" s="106" t="n">
        <f aca="false">IF('Indicator Data'!AF54="No data","x",ROUND(IF('Indicator Data'!AF54&gt;CS$3,10,IF('Indicator Data'!AF54&lt;CS$4,0,10-(CS$3-'Indicator Data'!AF54)/(CS$3-CS$4)*10)),1))</f>
        <v>1.6</v>
      </c>
      <c r="CT54" s="106" t="n">
        <f aca="false">IF('Indicator Data'!AG54="No data","x",ROUND(IF('Indicator Data'!AG54&gt;CT$3,10,IF('Indicator Data'!AG54&lt;CT$4,0,10-(CT$3-'Indicator Data'!AG54)/(CT$3-CT$4)*10)),1))</f>
        <v>2.8</v>
      </c>
      <c r="CU54" s="102" t="n">
        <f aca="false">ROUND(AVERAGE(CM54,CN54,CO54,CP54,CS54,CT54),1)</f>
        <v>4.7</v>
      </c>
      <c r="CV54" s="106" t="n">
        <f aca="false">IF('Indicator Data'!AB54="No data","x",ROUND(IF('Indicator Data'!AB54&gt;CV$3,10,IF('Indicator Data'!AB54&lt;CV$4,0,10-(CV$3-'Indicator Data'!AB54)/(CV$3-CV$4)*10)),1))</f>
        <v>0.8</v>
      </c>
      <c r="CW54" s="102" t="n">
        <f aca="false">IF(AND(CJ54="x",CI54="x",CK54="x"),"x",ROUND(AVERAGE(CI54:CK54,CV54),1))</f>
        <v>2</v>
      </c>
      <c r="CX54" s="103" t="n">
        <f aca="false">IF('Indicator Data'!AD54="No data","x",'Indicator Data'!AD54/'Indicator Data'!$BZ54)</f>
        <v>7.41148892315203E-005</v>
      </c>
      <c r="CY54" s="106" t="n">
        <f aca="false">IF(CX54="x","x",ROUND(IF(CX54&gt;CY$3,0,IF(CX54&lt;CY$4,10,(CY$3-CX54)/(CY$3-CY$4)*10)),1))</f>
        <v>9.3</v>
      </c>
      <c r="CZ54" s="106" t="n">
        <f aca="false">IF('Indicator Data'!AE54="No data","x",ROUND(IF('Indicator Data'!AE54&gt;CZ$3,0,IF('Indicator Data'!AE54&lt;CZ$4,10,(CZ$3-'Indicator Data'!AE54)/(CZ$3-CZ$4)*10)),1))</f>
        <v>2</v>
      </c>
      <c r="DA54" s="102" t="n">
        <f aca="false">IF(AND(CY54="x",CZ54="x"),"x",ROUND(AVERAGE(CY54:CZ54),1))</f>
        <v>5.7</v>
      </c>
      <c r="DB54" s="104" t="n">
        <f aca="false">ROUND(AVERAGE(CW54,DA54,CU54),1)</f>
        <v>4.1</v>
      </c>
      <c r="DC54" s="105" t="n">
        <f aca="false">IF(BL54="x",ROUND((10-GEOMEAN(((10-DB54)/10*9+1),((10-CH54)/10*9+1),((10-CR54)/10*9+1)))/9*10,1),ROUND((10-GEOMEAN(((10-BL54)/10*9+1),((10-DB54)/10*9+1),((10-CH54)/10*9+1),((10-CR54)/10*9+1)))/9*10,1))</f>
        <v>5.8</v>
      </c>
      <c r="DD54" s="108" t="n">
        <f aca="false">IF(ROUND(IF(AP54="x",(10-GEOMEAN(((10-AO54)/10*9+1),((10-DC54)/10*9+1),((10-AU54)/10*9+1),((10-AQ54)/10*9+1),((10-AR54)/10*9+1)))/9*10,(10-GEOMEAN(((10-AO54)/10*9+1),((10-DC54)/10*9+1),((10-AP54)/10*9+1),((10-AQ54)/10*9+1),((10-AR54)/10*9+1),((10-AU54)/10*9+1)))/9*10),1)=0,0.1,ROUND(IF(AP54="x",(10-GEOMEAN(((10-AO54)/10*9+1),((10-DC54)/10*9+1),((10-AU54)/10*9+1),((10-AQ54)/10*9+1),((10-AR54)/10*9+1)))/9*10,(10-GEOMEAN(((10-AO54)/10*9+1),((10-DC54)/10*9+1),((10-AP54)/10*9+1),((10-AQ54)/10*9+1),((10-AR54)/10*9+1),((10-AU54)/10*9+1)))/9*10),1))</f>
        <v>6.7</v>
      </c>
      <c r="DE54" s="105" t="n">
        <f aca="false">ROUND(IF('Indicator Data'!AH54=0,0,IF('Indicator Data'!AH54&gt;DE$3,10,IF('Indicator Data'!AH54&lt;DE$4,0,10-(DE$3-'Indicator Data'!AH54)/(DE$3-DE$4)*10))),1)</f>
        <v>0.1</v>
      </c>
      <c r="DF54" s="102" t="n">
        <f aca="false">'Indicator Data'!AI54</f>
        <v>0</v>
      </c>
      <c r="DG54" s="102" t="n">
        <f aca="false">'Indicator Data'!AJ54</f>
        <v>0</v>
      </c>
      <c r="DH54" s="105" t="n">
        <f aca="false">ROUND(IF(DF54=5,10,IF(DG54=5,9,IF(DF54=4,8,IF(DG54=4,7,0)))),1)</f>
        <v>0</v>
      </c>
      <c r="DI54" s="108" t="n">
        <f aca="false">ROUND(IF(DH54&gt;5,DH54,DE54/10*7),1)</f>
        <v>0.1</v>
      </c>
      <c r="DJ54" s="76"/>
      <c r="DK54" s="109"/>
    </row>
    <row r="55" customFormat="false" ht="14.5" hidden="false" customHeight="false" outlineLevel="0" collapsed="false">
      <c r="A55" s="98" t="str">
        <f aca="false">'Indicator Data'!A55</f>
        <v>Ecuador</v>
      </c>
      <c r="B55" s="99" t="str">
        <f aca="false">'Indicator Data'!B55</f>
        <v>ECU</v>
      </c>
      <c r="C55" s="100" t="n">
        <f aca="false">ROUND(IF('Indicator Data'!C55=0,0.1,IF(LOG('Indicator Data'!C55)&gt;C$3,10,IF(LOG('Indicator Data'!C55)&lt;C$4,0,10-(C$3-LOG('Indicator Data'!C55))/(C$3-C$4)*10))),1)</f>
        <v>8.8</v>
      </c>
      <c r="D55" s="101" t="n">
        <f aca="false">ROUND(IF('Indicator Data'!D55=0,0.1,IF(LOG('Indicator Data'!D55)&gt;D$3,10,IF(LOG('Indicator Data'!D55)&lt;D$4,0,10-(D$3-LOG('Indicator Data'!D55))/(D$3-D$4)*10))),1)</f>
        <v>10</v>
      </c>
      <c r="E55" s="102" t="n">
        <f aca="false">ROUND((10-GEOMEAN(((10-C55)/10*9+1),((10-D55)/10*9+1)))/9*10,1)</f>
        <v>9.5</v>
      </c>
      <c r="F55" s="102" t="n">
        <f aca="false">IF('Indicator Data'!E55="No data",0.1,(ROUND(IF('Indicator Data'!E55=0,0,IF(LOG('Indicator Data'!E55)&gt;F$3,10,IF(LOG('Indicator Data'!E55)&lt;F$4,0,10-(F$3-LOG('Indicator Data'!E55))/(F$3-F$4)*10))),1)))</f>
        <v>7.8</v>
      </c>
      <c r="G55" s="102" t="n">
        <f aca="false">ROUND(IF('Indicator Data'!F55=0,0,IF(LOG('Indicator Data'!F55)&gt;G$3,10,IF(LOG('Indicator Data'!F55)&lt;G$4,0,10-(G$3-LOG('Indicator Data'!F55))/(G$3-G$4)*10))),1)</f>
        <v>8.5</v>
      </c>
      <c r="H55" s="101" t="n">
        <f aca="false">ROUND(IF('Indicator Data'!G55=0,0,IF(LOG('Indicator Data'!G55)&gt;H$3,10,IF(LOG('Indicator Data'!G55)&lt;H$4,0,10-(H$3-LOG('Indicator Data'!G55))/(H$3-H$4)*10))),1)</f>
        <v>0</v>
      </c>
      <c r="I55" s="101" t="n">
        <f aca="false">ROUND(IF('Indicator Data'!H55=0,0,IF(LOG('Indicator Data'!H55)&gt;I$3,10,IF(LOG('Indicator Data'!H55)&lt;I$4,0,10-(I$3-LOG('Indicator Data'!H55))/(I$3-I$4)*10))),1)</f>
        <v>0</v>
      </c>
      <c r="J55" s="101" t="n">
        <f aca="false">ROUND((10-GEOMEAN(((10-H55)/10*9+1),((10-I55)/10*9+1)))/9*10,1)</f>
        <v>0</v>
      </c>
      <c r="K55" s="101" t="n">
        <f aca="false">ROUND(IF('Indicator Data'!I55=0,0,IF(LOG('Indicator Data'!I55)&gt;K$3,10,IF(LOG('Indicator Data'!I55)&lt;K$4,0,10-(K$3-LOG('Indicator Data'!I55))/(K$3-K$4)*10))),1)</f>
        <v>0</v>
      </c>
      <c r="L55" s="102" t="n">
        <f aca="false">ROUND((10-GEOMEAN(((10-J55)/10*9+1),((10-K55)/10*9+1)))/9*10,1)</f>
        <v>0</v>
      </c>
      <c r="M55" s="102" t="n">
        <f aca="false">ROUND(IF('Indicator Data'!J55=0,0,IF(LOG('Indicator Data'!J55)&gt;M$3,10,IF(LOG('Indicator Data'!J55)&lt;M$4,0,10-(M$3-LOG('Indicator Data'!J55))/(M$3-M$4)*10))),1)</f>
        <v>6.5</v>
      </c>
      <c r="N55" s="103" t="n">
        <f aca="false">'Indicator Data'!C55/'Indicator Data'!$CA55</f>
        <v>0.00208424882704302</v>
      </c>
      <c r="O55" s="103" t="n">
        <f aca="false">'Indicator Data'!D55/'Indicator Data'!$CA55</f>
        <v>0.00203400762826123</v>
      </c>
      <c r="P55" s="103" t="n">
        <f aca="false">IF(F55=0.1,"x",'Indicator Data'!E55/'Indicator Data'!$CA55)</f>
        <v>0.00788414693412683</v>
      </c>
      <c r="Q55" s="103" t="n">
        <f aca="false">'Indicator Data'!F55/'Indicator Data'!$CA55</f>
        <v>7.6009696503709E-005</v>
      </c>
      <c r="R55" s="103" t="n">
        <f aca="false">'Indicator Data'!G55/'Indicator Data'!$CA55</f>
        <v>0</v>
      </c>
      <c r="S55" s="103" t="n">
        <f aca="false">'Indicator Data'!H55/'Indicator Data'!$CA55</f>
        <v>0</v>
      </c>
      <c r="T55" s="103" t="n">
        <f aca="false">'Indicator Data'!I55/'Indicator Data'!$CA55</f>
        <v>0</v>
      </c>
      <c r="U55" s="103" t="n">
        <f aca="false">'Indicator Data'!J55/'Indicator Data'!$CA55</f>
        <v>0.000255968229963061</v>
      </c>
      <c r="V55" s="101" t="n">
        <f aca="false">ROUND(IF(N55&gt;V$3,10,IF(N55&lt;V$4,0,10-(V$3-N55)/(V$3-V$4)*10)),1)</f>
        <v>10</v>
      </c>
      <c r="W55" s="101" t="n">
        <f aca="false">ROUND(IF(O55&gt;W$3,10,IF(O55&lt;W$4,0,10-(W$3-O55)/(W$3-W$4)*10)),1)</f>
        <v>10</v>
      </c>
      <c r="X55" s="102" t="n">
        <f aca="false">ROUND(((10-GEOMEAN(((10-V55)/10*9+1),((10-W55)/10*9+1)))/9*10),1)</f>
        <v>10</v>
      </c>
      <c r="Y55" s="102" t="n">
        <f aca="false">IF(P55="x",0.1,ROUND(IF(P55&gt;Y$3,10,IF(P55&lt;Y$4,0,10-(Y$3-P55)/(Y$3-Y$4)*10)),1))</f>
        <v>5.3</v>
      </c>
      <c r="Z55" s="102" t="n">
        <f aca="false">ROUND(IF(Q55=0,0,IF(LOG(Q55)&gt;Z$3,10,IF(LOG(Q55)&lt;=Z$4,0,10-(Z$3-LOG(Q55))/(Z$3-Z$4)*10))),1)</f>
        <v>9.7</v>
      </c>
      <c r="AA55" s="101" t="n">
        <f aca="false">ROUND(IF(R55&gt;AA$3,10,IF(R55&lt;AA$4,0,10-(AA$3-R55)/(AA$3-AA$4)*10)),1)</f>
        <v>0</v>
      </c>
      <c r="AB55" s="101" t="n">
        <f aca="false">ROUND(IF(S55&gt;AB$3,10,IF(S55&lt;AB$4,0,10-(AB$3-S55)/(AB$3-AB$4)*10)),1)</f>
        <v>0</v>
      </c>
      <c r="AC55" s="101" t="n">
        <f aca="false">ROUND(((10-GEOMEAN(((10-AA55)/10*9+1),((10-AB55)/10*9+1)))/9*10),1)</f>
        <v>0</v>
      </c>
      <c r="AD55" s="101" t="n">
        <f aca="false">ROUND(IF(T55=0,0,IF(T55&gt;AD$3,10,IF(T55&lt;=AD$4,0,10-(AD$3-T55)/(AD$3-AD$4)*10))),1)</f>
        <v>0</v>
      </c>
      <c r="AE55" s="102" t="n">
        <f aca="false">ROUND((10-GEOMEAN(((10-AC55)/10*9+1),((10-AD55)/10*9+1)))/9*10,1)</f>
        <v>0</v>
      </c>
      <c r="AF55" s="102" t="n">
        <f aca="false">ROUND(IF(U55&gt;AF$3,10,IF(U55&lt;AF$4,0,10-(AF$3-U55)/(AF$3-AF$4)*10)),1)</f>
        <v>0.1</v>
      </c>
      <c r="AG55" s="101" t="n">
        <f aca="false">ROUND(IF('Indicator Data'!K55=0,0,IF('Indicator Data'!K55&gt;AG$3,10,IF('Indicator Data'!K55&lt;AG$4,0,10-(AG$3-'Indicator Data'!K55)/(AG$3-AG$4)*10))),1)</f>
        <v>2.9</v>
      </c>
      <c r="AH55" s="104" t="n">
        <f aca="false">ROUND(AVERAGE(C55,V55),1)</f>
        <v>9.4</v>
      </c>
      <c r="AI55" s="104" t="n">
        <f aca="false">ROUND(AVERAGE(D55,W55),1)</f>
        <v>10</v>
      </c>
      <c r="AJ55" s="102" t="n">
        <f aca="false">ROUND(AVERAGE(AA55,H55),1)</f>
        <v>0</v>
      </c>
      <c r="AK55" s="102" t="n">
        <f aca="false">ROUND(AVERAGE(AB55,I55),1)</f>
        <v>0</v>
      </c>
      <c r="AL55" s="104" t="n">
        <f aca="false">ROUND((10-GEOMEAN(((10-AJ55)/10*9+1),((10-AK55)/10*9+1)))/9*10,1)</f>
        <v>0</v>
      </c>
      <c r="AM55" s="104" t="n">
        <f aca="false">ROUND(AVERAGE(AD55,K55),1)</f>
        <v>0</v>
      </c>
      <c r="AN55" s="102" t="n">
        <f aca="false">ROUND((10-GEOMEAN(((10-M55)/10*9+1),((10-AF55)/10*9+1)))/9*10,1)</f>
        <v>4</v>
      </c>
      <c r="AO55" s="105" t="n">
        <f aca="false">ROUND((10-GEOMEAN(((10-E55)/10*9+1),((10-X55)/10*9+1)))/9*10,1)</f>
        <v>9.8</v>
      </c>
      <c r="AP55" s="105" t="n">
        <f aca="false">IF(AND(Y55="x",F55="x"),"x",ROUND((10-GEOMEAN(((10-F55)/10*9+1),((10-Y55)/10*9+1)))/9*10,1))</f>
        <v>6.7</v>
      </c>
      <c r="AQ55" s="105" t="n">
        <f aca="false">ROUND((10-GEOMEAN(((10-G55)/10*9+1),((10-Z55)/10*9+1)))/9*10,1)</f>
        <v>9.2</v>
      </c>
      <c r="AR55" s="105" t="n">
        <f aca="false">ROUND((10-GEOMEAN(((10-L55)/10*9+1),((10-AE55)/10*9+1)))/9*10,1)</f>
        <v>0</v>
      </c>
      <c r="AS55" s="104" t="n">
        <f aca="false">ROUND(AVERAGE(AG55,AN55),1)</f>
        <v>3.5</v>
      </c>
      <c r="AT55" s="104" t="n">
        <f aca="false">IF('Indicator Data'!L55="No data","x",IF('Indicator Data'!CB55&lt;1000,"x",ROUND((IF('Indicator Data'!L55&gt;AT$3,10,IF('Indicator Data'!L55&lt;AT$4,0,10-(AT$3-'Indicator Data'!L55)/(AT$3-AT$4)*10))),1)))</f>
        <v>3.8</v>
      </c>
      <c r="AU55" s="105" t="n">
        <f aca="false">ROUND(AVERAGE(AS55,AT55),1)</f>
        <v>3.7</v>
      </c>
      <c r="AV55" s="106" t="str">
        <f aca="false">IF('Indicator Data'!M55="No data","x",ROUND(IF('Indicator Data'!M55=0,0,IF(LOG('Indicator Data'!M55)&gt;AV$3,10,IF(LOG('Indicator Data'!M55)&lt;AV$4,0,10-(AV$3-LOG('Indicator Data'!M55))/(AV$3-AV$4)*10))),1))</f>
        <v>x</v>
      </c>
      <c r="AW55" s="103" t="str">
        <f aca="false">IF(AV55="x","x",'Indicator Data'!M55/'Indicator Data'!$CA55)</f>
        <v>x</v>
      </c>
      <c r="AX55" s="106" t="str">
        <f aca="false">IF(AV55="x","x",ROUND(IF(AW55&gt;AX$3,10,IF(AW55&lt;AX$4,0,10-(AX$3-AW55)/(AX$3-AX$4)*10)),1))</f>
        <v>x</v>
      </c>
      <c r="AY55" s="102" t="str">
        <f aca="false">IF(AND(AV55="x",AX55="x"),"x",ROUND((10-GEOMEAN(((10-AV55)/10*9+1),((10-AX55)/10*9+1)))/9*10,1))</f>
        <v>x</v>
      </c>
      <c r="AZ55" s="106" t="str">
        <f aca="false">IF('Indicator Data'!N55="No data","x",ROUND(IF('Indicator Data'!N55=0,0,IF(LOG('Indicator Data'!N55)&gt;AZ$3,10,IF(LOG('Indicator Data'!N55)&lt;AZ$4,0,10-(AZ$3-LOG('Indicator Data'!N55))/(AZ$3-AZ$4)*10))),1))</f>
        <v>x</v>
      </c>
      <c r="BA55" s="103" t="str">
        <f aca="false">IF(AZ55="x","x",'Indicator Data'!N55/'Indicator Data'!$CA55)</f>
        <v>x</v>
      </c>
      <c r="BB55" s="106" t="str">
        <f aca="false">IF(AZ55="x","x",ROUND(IF(BA55&gt;BB$3,10,IF(BA55&lt;BB$4,0,10-(BB$3-BA55)/(BB$3-BB$4)*10)),1))</f>
        <v>x</v>
      </c>
      <c r="BC55" s="102" t="str">
        <f aca="false">IF(AND(AZ55="x",BB55="x"),"x",ROUND((10-GEOMEAN(((10-AZ55)/10*9+1),((10-BB55)/10*9+1)))/9*10,1))</f>
        <v>x</v>
      </c>
      <c r="BD55" s="106" t="str">
        <f aca="false">IF('Indicator Data'!O55="No data","x",ROUND(IF('Indicator Data'!O55=0,0,IF(LOG('Indicator Data'!O55)&gt;BD$3,10,IF(LOG('Indicator Data'!O55)&lt;BD$4,0,10-(BD$3-LOG('Indicator Data'!O55))/(BD$3-BD$4)*10))),1))</f>
        <v>x</v>
      </c>
      <c r="BE55" s="103" t="str">
        <f aca="false">IF(BD55="x","x",'Indicator Data'!O55/'Indicator Data'!$CA55)</f>
        <v>x</v>
      </c>
      <c r="BF55" s="106" t="str">
        <f aca="false">IF(BD55="x","x",ROUND(IF(BE55&gt;BF$3,10,IF(BE55&lt;BF$4,0,10-(BF$3-BE55)/(BF$3-BF$4)*10)),1))</f>
        <v>x</v>
      </c>
      <c r="BG55" s="102" t="str">
        <f aca="false">IF(AND(BD55="x",BF55="x"),"x",ROUND((10-GEOMEAN(((10-BD55)/10*9+1),((10-BF55)/10*9+1)))/9*10,1))</f>
        <v>x</v>
      </c>
      <c r="BH55" s="106" t="str">
        <f aca="false">IF('Indicator Data'!P55="No data","x",ROUND(IF('Indicator Data'!P55=0,0,IF(LOG('Indicator Data'!P55)&gt;BH$3,10,IF(LOG('Indicator Data'!P55)&lt;BH$4,0,10-(BH$3-LOG('Indicator Data'!P55))/(BH$3-BH$4)*10))),1))</f>
        <v>x</v>
      </c>
      <c r="BI55" s="103" t="str">
        <f aca="false">IF(BH55="x","x",'Indicator Data'!P55/'Indicator Data'!$CA55)</f>
        <v>x</v>
      </c>
      <c r="BJ55" s="106" t="str">
        <f aca="false">IF(BH55="x","x",ROUND(IF(BI55&gt;BJ$3,10,IF(BI55&lt;BJ$4,0,10-(BJ$3-BI55)/(BJ$3-BJ$4)*10)),1))</f>
        <v>x</v>
      </c>
      <c r="BK55" s="102" t="str">
        <f aca="false">IF(AND(BH55="x",BJ55="x"),"x",ROUND((10-GEOMEAN(((10-BH55)/10*9+1),((10-BJ55)/10*9+1)))/9*10,1))</f>
        <v>x</v>
      </c>
      <c r="BL55" s="104" t="str">
        <f aca="false">IF(AND(BC55="x",BG55="x",BK55="x",AY55="x"),"x",IF(AND(BC55="x",BG55="x",BK55="x"),AY55,ROUND((10-GEOMEAN(((10-AY55)/10*9+1),((10-BC55)/10*9+1),((10-BG55)/10*9+1),((10-BK55)/10*9+1)))/9*10,1)))</f>
        <v>x</v>
      </c>
      <c r="BM55" s="106" t="n">
        <f aca="false">ROUND(IF('Indicator Data'!Q55=0,0,IF(LOG('Indicator Data'!Q55)&gt;BM$3,10,IF(LOG('Indicator Data'!Q55)&lt;BM$4,0,10-(BM$3-LOG('Indicator Data'!Q55))/(BM$3-BM$4)*10))),1)</f>
        <v>8.7</v>
      </c>
      <c r="BN55" s="107" t="n">
        <f aca="false">'Indicator Data'!R55</f>
        <v>0.638675093650818</v>
      </c>
      <c r="BO55" s="106" t="n">
        <f aca="false">ROUND(IF(BN55&gt;BO$3,10,IF(BN55&lt;BO$4,0,10-(BO$3-BN55)/(BO$3-BO$4)*10)),1)</f>
        <v>6.4</v>
      </c>
      <c r="BP55" s="106" t="n">
        <f aca="false">ROUND((10-GEOMEAN(((10-BO55)/10*9+1),((10-BM55)/10*9+1)))/9*10,1)</f>
        <v>7.7</v>
      </c>
      <c r="BQ55" s="106" t="n">
        <f aca="false">ROUND(IF('Indicator Data'!S55=0,0,IF(LOG('Indicator Data'!S55)&gt;BQ$3,10,IF(LOG('Indicator Data'!S55)&lt;BQ$4,0,10-(BQ$3-LOG('Indicator Data'!S55))/(BQ$3-BQ$4)*10))),1)</f>
        <v>8.4</v>
      </c>
      <c r="BR55" s="107" t="n">
        <f aca="false">'Indicator Data'!T55</f>
        <v>0.432621598243713</v>
      </c>
      <c r="BS55" s="106" t="n">
        <f aca="false">ROUND(IF(BR55&gt;BS$3,10,IF(BR55&lt;BS$4,0,10-(BS$3-BR55)/(BS$3-BS$4)*10)),1)</f>
        <v>4.3</v>
      </c>
      <c r="BT55" s="106" t="n">
        <f aca="false">ROUND((10-GEOMEAN(((10-BS55)/10*9+1),((10-BQ55)/10*9+1)))/9*10,1)</f>
        <v>6.8</v>
      </c>
      <c r="BU55" s="102" t="n">
        <f aca="false">ROUND((10-GEOMEAN(((10-BT55)/10*9+1),((10-BP55)/10*9+1)))/9*10,1)</f>
        <v>7.3</v>
      </c>
      <c r="BV55" s="106" t="n">
        <f aca="false">ROUND(IF('Indicator Data'!U55=0,0,IF(LOG('Indicator Data'!U55)&gt;BV$3,10,IF(LOG('Indicator Data'!U55)&lt;BV$4,0,10-(BV$3-LOG('Indicator Data'!U55))/(BV$3-BV$4)*10))),1)</f>
        <v>8.4</v>
      </c>
      <c r="BW55" s="103" t="n">
        <f aca="false">'Indicator Data'!U55/'Indicator Data'!$CA55</f>
        <v>0.452597408750041</v>
      </c>
      <c r="BX55" s="106" t="n">
        <f aca="false">ROUND(IF(BW55&gt;BX$3,10,IF(BW55&lt;BX$4,0,10-(BX$3-BW55)/(BX$3-BX$4)*10)),1)</f>
        <v>5</v>
      </c>
      <c r="BY55" s="102" t="n">
        <f aca="false">ROUND((10-GEOMEAN(((10-BV55)/10*9+1),((10-BX55)/10*9+1)))/9*10,1)</f>
        <v>7</v>
      </c>
      <c r="BZ55" s="106" t="n">
        <f aca="false">ROUND(IF('Indicator Data'!V55=0,0,IF(LOG('Indicator Data'!V55)&gt;BZ$3,10,IF(LOG('Indicator Data'!V55)&lt;BZ$4,0,10-(BZ$3-LOG('Indicator Data'!V55))/(BZ$3-BZ$4)*10))),1)</f>
        <v>8.4</v>
      </c>
      <c r="CA55" s="103" t="n">
        <f aca="false">IF('Indicator Data'!V55/'Indicator Data'!$CA55&gt;1,1,'Indicator Data'!V55/'Indicator Data'!$CA55)</f>
        <v>0.455897176623399</v>
      </c>
      <c r="CB55" s="106" t="n">
        <f aca="false">ROUND(IF(CA55&gt;CB$3,10,IF(CA55&lt;CB$4,0,10-(CB$3-CA55)/(CB$3-CB$4)*10)),1)</f>
        <v>4.6</v>
      </c>
      <c r="CC55" s="102" t="n">
        <f aca="false">ROUND((10-GEOMEAN(((10-BZ55)/10*9+1),((10-CB55)/10*9+1)))/9*10,1)</f>
        <v>6.9</v>
      </c>
      <c r="CD55" s="106" t="n">
        <f aca="false">ROUND(IF('Indicator Data'!W55=0,0,IF(LOG('Indicator Data'!W55)&gt;CD$3,10,IF(LOG('Indicator Data'!W55)&lt;CD$4,0,10-(CD$3-LOG('Indicator Data'!W55))/(CD$3-CD$4)*10))),1)</f>
        <v>8.5</v>
      </c>
      <c r="CE55" s="103" t="n">
        <f aca="false">'Indicator Data'!W55/'Indicator Data'!$CA55</f>
        <v>0.589220624101921</v>
      </c>
      <c r="CF55" s="106" t="n">
        <f aca="false">ROUND(IF(CE55&gt;CF$3,10,IF(CE55&lt;CF$4,0,10-(CF$3-CE55)/(CF$3-CF$4)*10)),1)</f>
        <v>5.9</v>
      </c>
      <c r="CG55" s="102" t="n">
        <f aca="false">ROUND((10-GEOMEAN(((10-CD55)/10*9+1),((10-CF55)/10*9+1)))/9*10,1)</f>
        <v>7.4</v>
      </c>
      <c r="CH55" s="104" t="n">
        <f aca="false">ROUND((10-GEOMEAN(((10-CC55)/10*9+1),((10-BU55)/10*9+1),((10-BY55)/10*9+1),((10-CG55)/10*9+1)))/9*10,1)</f>
        <v>7.2</v>
      </c>
      <c r="CI55" s="106" t="n">
        <f aca="false">IF('Indicator Data'!BQ55="No data","x",ROUND(IF('Indicator Data'!BQ55&gt;CI$3,0,IF('Indicator Data'!BQ55&lt;CI$4,10,(CI$3-'Indicator Data'!BQ55)/(CI$3-CI$4)*10)),1))</f>
        <v>0.9</v>
      </c>
      <c r="CJ55" s="106" t="n">
        <f aca="false">IF('Indicator Data'!BR55="No data","x",ROUND(IF('Indicator Data'!BR55&gt;CJ$3,0,IF('Indicator Data'!BR55&lt;CJ$4,10,(CJ$3-'Indicator Data'!BR55)/(CJ$3-CJ$4)*10)),1))</f>
        <v>0.8</v>
      </c>
      <c r="CK55" s="106" t="n">
        <f aca="false">IF('Indicator Data'!AC55="No data","x",ROUND(IF('Indicator Data'!AC55&gt;CK$3,0,IF('Indicator Data'!AC55&lt;CK$4,10,(CK$3-'Indicator Data'!AC55)/(CK$3-CK$4)*10)),1))</f>
        <v>1.3</v>
      </c>
      <c r="CL55" s="102" t="n">
        <f aca="false">IF(AND(CJ55="x",CI55="x",CK55="x"),"x",ROUND(AVERAGE(CI55:CK55),1))</f>
        <v>1</v>
      </c>
      <c r="CM55" s="106" t="n">
        <f aca="false">IF('Indicator Data'!X55="No data","x",ROUND(IF(LOG('Indicator Data'!X55)&gt;CM$3,10,IF(LOG('Indicator Data'!X55)&lt;CM$4,0,10-(CM$3-LOG('Indicator Data'!X55))/(CM$3-CM$4)*10)),1))</f>
        <v>6.2</v>
      </c>
      <c r="CN55" s="106" t="n">
        <f aca="false">IF('Indicator Data'!Y55="No data","x",ROUND(IF('Indicator Data'!Y55&gt;CN$3,10,IF('Indicator Data'!Y55&lt;CN$4,0,10-(CN$3-'Indicator Data'!Y55)/(CN$3-CN$4)*10)),1))</f>
        <v>3.4</v>
      </c>
      <c r="CO55" s="106" t="n">
        <f aca="false">IF('Indicator Data'!Z55="No data","x",ROUND(IF('Indicator Data'!Z55&gt;CO$3,10,IF('Indicator Data'!Z55&lt;CO$4,0,10-(CO$3-'Indicator Data'!Z55)/(CO$3-CO$4)*10)),1))</f>
        <v>6.4</v>
      </c>
      <c r="CP55" s="106" t="n">
        <f aca="false">IF('Indicator Data'!AA55="No data","x",ROUND(IF('Indicator Data'!AA55&gt;CP$3,10,IF('Indicator Data'!AA55&lt;CP$4,0,10-(CP$3-'Indicator Data'!AA55)/(CP$3-CP$4)*10)),1))</f>
        <v>4.4</v>
      </c>
      <c r="CQ55" s="102" t="n">
        <f aca="false">ROUND(AVERAGE(CM55:CP55),1)</f>
        <v>5.1</v>
      </c>
      <c r="CR55" s="104" t="n">
        <f aca="false">ROUND(AVERAGE(CL55,CQ55,CQ55),1)</f>
        <v>3.7</v>
      </c>
      <c r="CS55" s="106" t="n">
        <f aca="false">IF('Indicator Data'!AF55="No data","x",ROUND(IF('Indicator Data'!AF55&gt;CS$3,10,IF('Indicator Data'!AF55&lt;CS$4,0,10-(CS$3-'Indicator Data'!AF55)/(CS$3-CS$4)*10)),1))</f>
        <v>2.2</v>
      </c>
      <c r="CT55" s="106" t="n">
        <f aca="false">IF('Indicator Data'!AG55="No data","x",ROUND(IF('Indicator Data'!AG55&gt;CT$3,10,IF('Indicator Data'!AG55&lt;CT$4,0,10-(CT$3-'Indicator Data'!AG55)/(CT$3-CT$4)*10)),1))</f>
        <v>3</v>
      </c>
      <c r="CU55" s="102" t="n">
        <f aca="false">ROUND(AVERAGE(CM55,CN55,CO55,CP55,CS55,CT55),1)</f>
        <v>4.3</v>
      </c>
      <c r="CV55" s="106" t="n">
        <f aca="false">IF('Indicator Data'!AB55="No data","x",ROUND(IF('Indicator Data'!AB55&gt;CV$3,10,IF('Indicator Data'!AB55&lt;CV$4,0,10-(CV$3-'Indicator Data'!AB55)/(CV$3-CV$4)*10)),1))</f>
        <v>0.3</v>
      </c>
      <c r="CW55" s="102" t="n">
        <f aca="false">IF(AND(CJ55="x",CI55="x",CK55="x"),"x",ROUND(AVERAGE(CI55:CK55,CV55),1))</f>
        <v>0.8</v>
      </c>
      <c r="CX55" s="103" t="n">
        <f aca="false">IF('Indicator Data'!AD55="No data","x",'Indicator Data'!AD55/'Indicator Data'!$BZ55)</f>
        <v>0.000177044990441481</v>
      </c>
      <c r="CY55" s="106" t="n">
        <f aca="false">IF(CX55="x","x",ROUND(IF(CX55&gt;CY$3,0,IF(CX55&lt;CY$4,10,(CY$3-CX55)/(CY$3-CY$4)*10)),1))</f>
        <v>8.2</v>
      </c>
      <c r="CZ55" s="106" t="n">
        <f aca="false">IF('Indicator Data'!AE55="No data","x",ROUND(IF('Indicator Data'!AE55&gt;CZ$3,0,IF('Indicator Data'!AE55&lt;CZ$4,10,(CZ$3-'Indicator Data'!AE55)/(CZ$3-CZ$4)*10)),1))</f>
        <v>2</v>
      </c>
      <c r="DA55" s="102" t="n">
        <f aca="false">IF(AND(CY55="x",CZ55="x"),"x",ROUND(AVERAGE(CY55:CZ55),1))</f>
        <v>5.1</v>
      </c>
      <c r="DB55" s="104" t="n">
        <f aca="false">ROUND(AVERAGE(CW55,DA55,CU55),1)</f>
        <v>3.4</v>
      </c>
      <c r="DC55" s="105" t="n">
        <f aca="false">IF(BL55="x",ROUND((10-GEOMEAN(((10-DB55)/10*9+1),((10-CH55)/10*9+1),((10-CR55)/10*9+1)))/9*10,1),ROUND((10-GEOMEAN(((10-BL55)/10*9+1),((10-DB55)/10*9+1),((10-CH55)/10*9+1),((10-CR55)/10*9+1)))/9*10,1))</f>
        <v>5</v>
      </c>
      <c r="DD55" s="108" t="n">
        <f aca="false">IF(ROUND(IF(AP55="x",(10-GEOMEAN(((10-AO55)/10*9+1),((10-DC55)/10*9+1),((10-AU55)/10*9+1),((10-AQ55)/10*9+1),((10-AR55)/10*9+1)))/9*10,(10-GEOMEAN(((10-AO55)/10*9+1),((10-DC55)/10*9+1),((10-AP55)/10*9+1),((10-AQ55)/10*9+1),((10-AR55)/10*9+1),((10-AU55)/10*9+1)))/9*10),1)=0,0.1,ROUND(IF(AP55="x",(10-GEOMEAN(((10-AO55)/10*9+1),((10-DC55)/10*9+1),((10-AU55)/10*9+1),((10-AQ55)/10*9+1),((10-AR55)/10*9+1)))/9*10,(10-GEOMEAN(((10-AO55)/10*9+1),((10-DC55)/10*9+1),((10-AP55)/10*9+1),((10-AQ55)/10*9+1),((10-AR55)/10*9+1),((10-AU55)/10*9+1)))/9*10),1))</f>
        <v>6.9</v>
      </c>
      <c r="DE55" s="105" t="n">
        <f aca="false">ROUND(IF('Indicator Data'!AH55=0,0,IF('Indicator Data'!AH55&gt;DE$3,10,IF('Indicator Data'!AH55&lt;DE$4,0,10-(DE$3-'Indicator Data'!AH55)/(DE$3-DE$4)*10))),1)</f>
        <v>2.7</v>
      </c>
      <c r="DF55" s="102" t="n">
        <f aca="false">'Indicator Data'!AI55</f>
        <v>0</v>
      </c>
      <c r="DG55" s="102" t="n">
        <f aca="false">'Indicator Data'!AJ55</f>
        <v>0</v>
      </c>
      <c r="DH55" s="105" t="n">
        <f aca="false">ROUND(IF(DF55=5,10,IF(DG55=5,9,IF(DF55=4,8,IF(DG55=4,7,0)))),1)</f>
        <v>0</v>
      </c>
      <c r="DI55" s="108" t="n">
        <f aca="false">ROUND(IF(DH55&gt;5,DH55,DE55/10*7),1)</f>
        <v>1.9</v>
      </c>
      <c r="DJ55" s="76"/>
      <c r="DK55" s="109"/>
    </row>
    <row r="56" customFormat="false" ht="14.5" hidden="false" customHeight="false" outlineLevel="0" collapsed="false">
      <c r="A56" s="98" t="str">
        <f aca="false">'Indicator Data'!A56</f>
        <v>Egypt</v>
      </c>
      <c r="B56" s="99" t="str">
        <f aca="false">'Indicator Data'!B56</f>
        <v>EGY</v>
      </c>
      <c r="C56" s="100" t="n">
        <f aca="false">ROUND(IF('Indicator Data'!C56=0,0.1,IF(LOG('Indicator Data'!C56)&gt;C$3,10,IF(LOG('Indicator Data'!C56)&lt;C$4,0,10-(C$3-LOG('Indicator Data'!C56))/(C$3-C$4)*10))),1)</f>
        <v>9.5</v>
      </c>
      <c r="D56" s="101" t="n">
        <f aca="false">ROUND(IF('Indicator Data'!D56=0,0.1,IF(LOG('Indicator Data'!D56)&gt;D$3,10,IF(LOG('Indicator Data'!D56)&lt;D$4,0,10-(D$3-LOG('Indicator Data'!D56))/(D$3-D$4)*10))),1)</f>
        <v>0</v>
      </c>
      <c r="E56" s="102" t="n">
        <f aca="false">ROUND((10-GEOMEAN(((10-C56)/10*9+1),((10-D56)/10*9+1)))/9*10,1)</f>
        <v>6.9</v>
      </c>
      <c r="F56" s="102" t="n">
        <f aca="false">IF('Indicator Data'!E56="No data",0.1,(ROUND(IF('Indicator Data'!E56=0,0,IF(LOG('Indicator Data'!E56)&gt;F$3,10,IF(LOG('Indicator Data'!E56)&lt;F$4,0,10-(F$3-LOG('Indicator Data'!E56))/(F$3-F$4)*10))),1)))</f>
        <v>9.6</v>
      </c>
      <c r="G56" s="102" t="n">
        <f aca="false">ROUND(IF('Indicator Data'!F56=0,0,IF(LOG('Indicator Data'!F56)&gt;G$3,10,IF(LOG('Indicator Data'!F56)&lt;G$4,0,10-(G$3-LOG('Indicator Data'!F56))/(G$3-G$4)*10))),1)</f>
        <v>7.6</v>
      </c>
      <c r="H56" s="101" t="n">
        <f aca="false">ROUND(IF('Indicator Data'!G56=0,0,IF(LOG('Indicator Data'!G56)&gt;H$3,10,IF(LOG('Indicator Data'!G56)&lt;H$4,0,10-(H$3-LOG('Indicator Data'!G56))/(H$3-H$4)*10))),1)</f>
        <v>0</v>
      </c>
      <c r="I56" s="101" t="n">
        <f aca="false">ROUND(IF('Indicator Data'!H56=0,0,IF(LOG('Indicator Data'!H56)&gt;I$3,10,IF(LOG('Indicator Data'!H56)&lt;I$4,0,10-(I$3-LOG('Indicator Data'!H56))/(I$3-I$4)*10))),1)</f>
        <v>0</v>
      </c>
      <c r="J56" s="101" t="n">
        <f aca="false">ROUND((10-GEOMEAN(((10-H56)/10*9+1),((10-I56)/10*9+1)))/9*10,1)</f>
        <v>0</v>
      </c>
      <c r="K56" s="101" t="n">
        <f aca="false">ROUND(IF('Indicator Data'!I56=0,0,IF(LOG('Indicator Data'!I56)&gt;K$3,10,IF(LOG('Indicator Data'!I56)&lt;K$4,0,10-(K$3-LOG('Indicator Data'!I56))/(K$3-K$4)*10))),1)</f>
        <v>0</v>
      </c>
      <c r="L56" s="102" t="n">
        <f aca="false">ROUND((10-GEOMEAN(((10-J56)/10*9+1),((10-K56)/10*9+1)))/9*10,1)</f>
        <v>0</v>
      </c>
      <c r="M56" s="102" t="n">
        <f aca="false">ROUND(IF('Indicator Data'!J56=0,0,IF(LOG('Indicator Data'!J56)&gt;M$3,10,IF(LOG('Indicator Data'!J56)&lt;M$4,0,10-(M$3-LOG('Indicator Data'!J56))/(M$3-M$4)*10))),1)</f>
        <v>0</v>
      </c>
      <c r="N56" s="103" t="n">
        <f aca="false">'Indicator Data'!C56/'Indicator Data'!$CA56</f>
        <v>0.000721052368134002</v>
      </c>
      <c r="O56" s="103" t="n">
        <f aca="false">'Indicator Data'!D56/'Indicator Data'!$CA56</f>
        <v>2.84160518644715E-010</v>
      </c>
      <c r="P56" s="103" t="n">
        <f aca="false">IF(F56=0.1,"x",'Indicator Data'!E56/'Indicator Data'!$CA56)</f>
        <v>0.00776212379245165</v>
      </c>
      <c r="Q56" s="103" t="n">
        <f aca="false">'Indicator Data'!F56/'Indicator Data'!$CA56</f>
        <v>3.74003530314657E-006</v>
      </c>
      <c r="R56" s="103" t="n">
        <f aca="false">'Indicator Data'!G56/'Indicator Data'!$CA56</f>
        <v>0</v>
      </c>
      <c r="S56" s="103" t="n">
        <f aca="false">'Indicator Data'!H56/'Indicator Data'!$CA56</f>
        <v>0</v>
      </c>
      <c r="T56" s="103" t="n">
        <f aca="false">'Indicator Data'!I56/'Indicator Data'!$CA56</f>
        <v>0</v>
      </c>
      <c r="U56" s="103" t="n">
        <f aca="false">'Indicator Data'!J56/'Indicator Data'!$CA56</f>
        <v>0</v>
      </c>
      <c r="V56" s="101" t="n">
        <f aca="false">ROUND(IF(N56&gt;V$3,10,IF(N56&lt;V$4,0,10-(V$3-N56)/(V$3-V$4)*10)),1)</f>
        <v>3.6</v>
      </c>
      <c r="W56" s="101" t="n">
        <f aca="false">ROUND(IF(O56&gt;W$3,10,IF(O56&lt;W$4,0,10-(W$3-O56)/(W$3-W$4)*10)),1)</f>
        <v>0</v>
      </c>
      <c r="X56" s="102" t="n">
        <f aca="false">ROUND(((10-GEOMEAN(((10-V56)/10*9+1),((10-W56)/10*9+1)))/9*10),1)</f>
        <v>2</v>
      </c>
      <c r="Y56" s="102" t="n">
        <f aca="false">IF(P56="x",0.1,ROUND(IF(P56&gt;Y$3,10,IF(P56&lt;Y$4,0,10-(Y$3-P56)/(Y$3-Y$4)*10)),1))</f>
        <v>5.2</v>
      </c>
      <c r="Z56" s="102" t="n">
        <f aca="false">ROUND(IF(Q56=0,0,IF(LOG(Q56)&gt;Z$3,10,IF(LOG(Q56)&lt;=Z$4,0,10-(Z$3-LOG(Q56))/(Z$3-Z$4)*10))),1)</f>
        <v>6.8</v>
      </c>
      <c r="AA56" s="101" t="n">
        <f aca="false">ROUND(IF(R56&gt;AA$3,10,IF(R56&lt;AA$4,0,10-(AA$3-R56)/(AA$3-AA$4)*10)),1)</f>
        <v>0</v>
      </c>
      <c r="AB56" s="101" t="n">
        <f aca="false">ROUND(IF(S56&gt;AB$3,10,IF(S56&lt;AB$4,0,10-(AB$3-S56)/(AB$3-AB$4)*10)),1)</f>
        <v>0</v>
      </c>
      <c r="AC56" s="101" t="n">
        <f aca="false">ROUND(((10-GEOMEAN(((10-AA56)/10*9+1),((10-AB56)/10*9+1)))/9*10),1)</f>
        <v>0</v>
      </c>
      <c r="AD56" s="101" t="n">
        <f aca="false">ROUND(IF(T56=0,0,IF(T56&gt;AD$3,10,IF(T56&lt;=AD$4,0,10-(AD$3-T56)/(AD$3-AD$4)*10))),1)</f>
        <v>0</v>
      </c>
      <c r="AE56" s="102" t="n">
        <f aca="false">ROUND((10-GEOMEAN(((10-AC56)/10*9+1),((10-AD56)/10*9+1)))/9*10,1)</f>
        <v>0</v>
      </c>
      <c r="AF56" s="102" t="n">
        <f aca="false">ROUND(IF(U56&gt;AF$3,10,IF(U56&lt;AF$4,0,10-(AF$3-U56)/(AF$3-AF$4)*10)),1)</f>
        <v>0</v>
      </c>
      <c r="AG56" s="101" t="n">
        <f aca="false">ROUND(IF('Indicator Data'!K56=0,0,IF('Indicator Data'!K56&gt;AG$3,10,IF('Indicator Data'!K56&lt;AG$4,0,10-(AG$3-'Indicator Data'!K56)/(AG$3-AG$4)*10))),1)</f>
        <v>0</v>
      </c>
      <c r="AH56" s="104" t="n">
        <f aca="false">ROUND(AVERAGE(C56,V56),1)</f>
        <v>6.6</v>
      </c>
      <c r="AI56" s="104" t="n">
        <f aca="false">ROUND(AVERAGE(D56,W56),1)</f>
        <v>0</v>
      </c>
      <c r="AJ56" s="102" t="n">
        <f aca="false">ROUND(AVERAGE(AA56,H56),1)</f>
        <v>0</v>
      </c>
      <c r="AK56" s="102" t="n">
        <f aca="false">ROUND(AVERAGE(AB56,I56),1)</f>
        <v>0</v>
      </c>
      <c r="AL56" s="104" t="n">
        <f aca="false">ROUND((10-GEOMEAN(((10-AJ56)/10*9+1),((10-AK56)/10*9+1)))/9*10,1)</f>
        <v>0</v>
      </c>
      <c r="AM56" s="104" t="n">
        <f aca="false">ROUND(AVERAGE(AD56,K56),1)</f>
        <v>0</v>
      </c>
      <c r="AN56" s="102" t="n">
        <f aca="false">ROUND((10-GEOMEAN(((10-M56)/10*9+1),((10-AF56)/10*9+1)))/9*10,1)</f>
        <v>0</v>
      </c>
      <c r="AO56" s="105" t="n">
        <f aca="false">ROUND((10-GEOMEAN(((10-E56)/10*9+1),((10-X56)/10*9+1)))/9*10,1)</f>
        <v>4.9</v>
      </c>
      <c r="AP56" s="105" t="n">
        <f aca="false">IF(AND(Y56="x",F56="x"),"x",ROUND((10-GEOMEAN(((10-F56)/10*9+1),((10-Y56)/10*9+1)))/9*10,1))</f>
        <v>8.1</v>
      </c>
      <c r="AQ56" s="105" t="n">
        <f aca="false">ROUND((10-GEOMEAN(((10-G56)/10*9+1),((10-Z56)/10*9+1)))/9*10,1)</f>
        <v>7.2</v>
      </c>
      <c r="AR56" s="105" t="n">
        <f aca="false">ROUND((10-GEOMEAN(((10-L56)/10*9+1),((10-AE56)/10*9+1)))/9*10,1)</f>
        <v>0</v>
      </c>
      <c r="AS56" s="104" t="n">
        <f aca="false">ROUND(AVERAGE(AG56,AN56),1)</f>
        <v>0</v>
      </c>
      <c r="AT56" s="104" t="n">
        <f aca="false">IF('Indicator Data'!L56="No data","x",IF('Indicator Data'!CB56&lt;1000,"x",ROUND((IF('Indicator Data'!L56&gt;AT$3,10,IF('Indicator Data'!L56&lt;AT$4,0,10-(AT$3-'Indicator Data'!L56)/(AT$3-AT$4)*10))),1)))</f>
        <v>3.8</v>
      </c>
      <c r="AU56" s="105" t="n">
        <f aca="false">ROUND(AVERAGE(AS56,AT56),1)</f>
        <v>1.9</v>
      </c>
      <c r="AV56" s="106" t="n">
        <f aca="false">IF('Indicator Data'!M56="No data","x",ROUND(IF('Indicator Data'!M56=0,0,IF(LOG('Indicator Data'!M56)&gt;AV$3,10,IF(LOG('Indicator Data'!M56)&lt;AV$4,0,10-(AV$3-LOG('Indicator Data'!M56))/(AV$3-AV$4)*10))),1))</f>
        <v>9</v>
      </c>
      <c r="AW56" s="103" t="n">
        <f aca="false">IF(AV56="x","x",'Indicator Data'!M56/'Indicator Data'!$CA56)</f>
        <v>0.23512063179554</v>
      </c>
      <c r="AX56" s="106" t="n">
        <f aca="false">IF(AV56="x","x",ROUND(IF(AW56&gt;AX$3,10,IF(AW56&lt;AX$4,0,10-(AX$3-AW56)/(AX$3-AX$4)*10)),1))</f>
        <v>2.6</v>
      </c>
      <c r="AY56" s="102" t="n">
        <f aca="false">IF(AND(AV56="x",AX56="x"),"x",ROUND((10-GEOMEAN(((10-AV56)/10*9+1),((10-AX56)/10*9+1)))/9*10,1))</f>
        <v>6.9</v>
      </c>
      <c r="AZ56" s="106" t="n">
        <f aca="false">IF('Indicator Data'!N56="No data","x",ROUND(IF('Indicator Data'!N56=0,0,IF(LOG('Indicator Data'!N56)&gt;AZ$3,10,IF(LOG('Indicator Data'!N56)&lt;AZ$4,0,10-(AZ$3-LOG('Indicator Data'!N56))/(AZ$3-AZ$4)*10))),1))</f>
        <v>0</v>
      </c>
      <c r="BA56" s="103" t="n">
        <f aca="false">IF(AZ56="x","x",'Indicator Data'!N56/'Indicator Data'!$CA56)</f>
        <v>0</v>
      </c>
      <c r="BB56" s="106" t="n">
        <f aca="false">IF(AZ56="x","x",ROUND(IF(BA56&gt;BB$3,10,IF(BA56&lt;BB$4,0,10-(BB$3-BA56)/(BB$3-BB$4)*10)),1))</f>
        <v>0</v>
      </c>
      <c r="BC56" s="102" t="n">
        <f aca="false">IF(AND(AZ56="x",BB56="x"),"x",ROUND((10-GEOMEAN(((10-AZ56)/10*9+1),((10-BB56)/10*9+1)))/9*10,1))</f>
        <v>0</v>
      </c>
      <c r="BD56" s="106" t="n">
        <f aca="false">IF('Indicator Data'!O56="No data","x",ROUND(IF('Indicator Data'!O56=0,0,IF(LOG('Indicator Data'!O56)&gt;BD$3,10,IF(LOG('Indicator Data'!O56)&lt;BD$4,0,10-(BD$3-LOG('Indicator Data'!O56))/(BD$3-BD$4)*10))),1))</f>
        <v>0</v>
      </c>
      <c r="BE56" s="103" t="n">
        <f aca="false">IF(BD56="x","x",'Indicator Data'!O56/'Indicator Data'!$CA56)</f>
        <v>0</v>
      </c>
      <c r="BF56" s="106" t="n">
        <f aca="false">IF(BD56="x","x",ROUND(IF(BE56&gt;BF$3,10,IF(BE56&lt;BF$4,0,10-(BF$3-BE56)/(BF$3-BF$4)*10)),1))</f>
        <v>0</v>
      </c>
      <c r="BG56" s="102" t="n">
        <f aca="false">IF(AND(BD56="x",BF56="x"),"x",ROUND((10-GEOMEAN(((10-BD56)/10*9+1),((10-BF56)/10*9+1)))/9*10,1))</f>
        <v>0</v>
      </c>
      <c r="BH56" s="106" t="n">
        <f aca="false">IF('Indicator Data'!P56="No data","x",ROUND(IF('Indicator Data'!P56=0,0,IF(LOG('Indicator Data'!P56)&gt;BH$3,10,IF(LOG('Indicator Data'!P56)&lt;BH$4,0,10-(BH$3-LOG('Indicator Data'!P56))/(BH$3-BH$4)*10))),1))</f>
        <v>0</v>
      </c>
      <c r="BI56" s="103" t="n">
        <f aca="false">IF(BH56="x","x",'Indicator Data'!P56/'Indicator Data'!$CA56)</f>
        <v>0</v>
      </c>
      <c r="BJ56" s="106" t="n">
        <f aca="false">IF(BH56="x","x",ROUND(IF(BI56&gt;BJ$3,10,IF(BI56&lt;BJ$4,0,10-(BJ$3-BI56)/(BJ$3-BJ$4)*10)),1))</f>
        <v>0</v>
      </c>
      <c r="BK56" s="102" t="n">
        <f aca="false">IF(AND(BH56="x",BJ56="x"),"x",ROUND((10-GEOMEAN(((10-BH56)/10*9+1),((10-BJ56)/10*9+1)))/9*10,1))</f>
        <v>0</v>
      </c>
      <c r="BL56" s="104" t="n">
        <f aca="false">IF(AND(BC56="x",BG56="x",BK56="x",AY56="x"),"x",IF(AND(BC56="x",BG56="x",BK56="x"),AY56,ROUND((10-GEOMEAN(((10-AY56)/10*9+1),((10-BC56)/10*9+1),((10-BG56)/10*9+1),((10-BK56)/10*9+1)))/9*10,1)))</f>
        <v>2.4</v>
      </c>
      <c r="BM56" s="106" t="n">
        <f aca="false">ROUND(IF('Indicator Data'!Q56=0,0,IF(LOG('Indicator Data'!Q56)&gt;BM$3,10,IF(LOG('Indicator Data'!Q56)&lt;BM$4,0,10-(BM$3-LOG('Indicator Data'!Q56))/(BM$3-BM$4)*10))),1)</f>
        <v>0</v>
      </c>
      <c r="BN56" s="107" t="n">
        <f aca="false">'Indicator Data'!R56</f>
        <v>0</v>
      </c>
      <c r="BO56" s="106" t="n">
        <f aca="false">ROUND(IF(BN56&gt;BO$3,10,IF(BN56&lt;BO$4,0,10-(BO$3-BN56)/(BO$3-BO$4)*10)),1)</f>
        <v>0</v>
      </c>
      <c r="BP56" s="106" t="n">
        <f aca="false">ROUND((10-GEOMEAN(((10-BO56)/10*9+1),((10-BM56)/10*9+1)))/9*10,1)</f>
        <v>0</v>
      </c>
      <c r="BQ56" s="106" t="n">
        <f aca="false">ROUND(IF('Indicator Data'!S56=0,0,IF(LOG('Indicator Data'!S56)&gt;BQ$3,10,IF(LOG('Indicator Data'!S56)&lt;BQ$4,0,10-(BQ$3-LOG('Indicator Data'!S56))/(BQ$3-BQ$4)*10))),1)</f>
        <v>0</v>
      </c>
      <c r="BR56" s="107" t="n">
        <f aca="false">'Indicator Data'!T56</f>
        <v>0</v>
      </c>
      <c r="BS56" s="106" t="n">
        <f aca="false">ROUND(IF(BR56&gt;BS$3,10,IF(BR56&lt;BS$4,0,10-(BS$3-BR56)/(BS$3-BS$4)*10)),1)</f>
        <v>0</v>
      </c>
      <c r="BT56" s="106" t="n">
        <f aca="false">ROUND((10-GEOMEAN(((10-BS56)/10*9+1),((10-BQ56)/10*9+1)))/9*10,1)</f>
        <v>0</v>
      </c>
      <c r="BU56" s="102" t="n">
        <f aca="false">ROUND((10-GEOMEAN(((10-BT56)/10*9+1),((10-BP56)/10*9+1)))/9*10,1)</f>
        <v>0</v>
      </c>
      <c r="BV56" s="106" t="n">
        <f aca="false">ROUND(IF('Indicator Data'!U56=0,0,IF(LOG('Indicator Data'!U56)&gt;BV$3,10,IF(LOG('Indicator Data'!U56)&lt;BV$4,0,10-(BV$3-LOG('Indicator Data'!U56))/(BV$3-BV$4)*10))),1)</f>
        <v>5.6</v>
      </c>
      <c r="BW56" s="103" t="n">
        <f aca="false">'Indicator Data'!U56/'Indicator Data'!$CA56</f>
        <v>0.000924054388531144</v>
      </c>
      <c r="BX56" s="106" t="n">
        <f aca="false">ROUND(IF(BW56&gt;BX$3,10,IF(BW56&lt;BX$4,0,10-(BX$3-BW56)/(BX$3-BX$4)*10)),1)</f>
        <v>0</v>
      </c>
      <c r="BY56" s="102" t="n">
        <f aca="false">ROUND((10-GEOMEAN(((10-BV56)/10*9+1),((10-BX56)/10*9+1)))/9*10,1)</f>
        <v>3.3</v>
      </c>
      <c r="BZ56" s="106" t="n">
        <f aca="false">ROUND(IF('Indicator Data'!V56=0,0,IF(LOG('Indicator Data'!V56)&gt;BZ$3,10,IF(LOG('Indicator Data'!V56)&lt;BZ$4,0,10-(BZ$3-LOG('Indicator Data'!V56))/(BZ$3-BZ$4)*10))),1)</f>
        <v>8.4</v>
      </c>
      <c r="CA56" s="103" t="n">
        <f aca="false">IF('Indicator Data'!V56/'Indicator Data'!$CA56&gt;1,1,'Indicator Data'!V56/'Indicator Data'!$CA56)</f>
        <v>0.0773541428800836</v>
      </c>
      <c r="CB56" s="106" t="n">
        <f aca="false">ROUND(IF(CA56&gt;CB$3,10,IF(CA56&lt;CB$4,0,10-(CB$3-CA56)/(CB$3-CB$4)*10)),1)</f>
        <v>0.8</v>
      </c>
      <c r="CC56" s="102" t="n">
        <f aca="false">ROUND((10-GEOMEAN(((10-BZ56)/10*9+1),((10-CB56)/10*9+1)))/9*10,1)</f>
        <v>5.8</v>
      </c>
      <c r="CD56" s="106" t="n">
        <f aca="false">ROUND(IF('Indicator Data'!W56=0,0,IF(LOG('Indicator Data'!W56)&gt;CD$3,10,IF(LOG('Indicator Data'!W56)&lt;CD$4,0,10-(CD$3-LOG('Indicator Data'!W56))/(CD$3-CD$4)*10))),1)</f>
        <v>8.1</v>
      </c>
      <c r="CE56" s="103" t="n">
        <f aca="false">'Indicator Data'!W56/'Indicator Data'!$CA56</f>
        <v>0.0496142191760632</v>
      </c>
      <c r="CF56" s="106" t="n">
        <f aca="false">ROUND(IF(CE56&gt;CF$3,10,IF(CE56&lt;CF$4,0,10-(CF$3-CE56)/(CF$3-CF$4)*10)),1)</f>
        <v>0.5</v>
      </c>
      <c r="CG56" s="102" t="n">
        <f aca="false">ROUND((10-GEOMEAN(((10-CD56)/10*9+1),((10-CF56)/10*9+1)))/9*10,1)</f>
        <v>5.5</v>
      </c>
      <c r="CH56" s="104" t="n">
        <f aca="false">ROUND((10-GEOMEAN(((10-CC56)/10*9+1),((10-BU56)/10*9+1),((10-BY56)/10*9+1),((10-CG56)/10*9+1)))/9*10,1)</f>
        <v>4</v>
      </c>
      <c r="CI56" s="106" t="n">
        <f aca="false">IF('Indicator Data'!BQ56="No data","x",ROUND(IF('Indicator Data'!BQ56&gt;CI$3,0,IF('Indicator Data'!BQ56&lt;CI$4,10,(CI$3-'Indicator Data'!BQ56)/(CI$3-CI$4)*10)),1))</f>
        <v>0.3</v>
      </c>
      <c r="CJ56" s="106" t="n">
        <f aca="false">IF('Indicator Data'!BR56="No data","x",ROUND(IF('Indicator Data'!BR56&gt;CJ$3,0,IF('Indicator Data'!BR56&lt;CJ$4,10,(CJ$3-'Indicator Data'!BR56)/(CJ$3-CJ$4)*10)),1))</f>
        <v>0.1</v>
      </c>
      <c r="CK56" s="106" t="n">
        <f aca="false">IF('Indicator Data'!AC56="No data","x",ROUND(IF('Indicator Data'!AC56&gt;CK$3,0,IF('Indicator Data'!AC56&lt;CK$4,10,(CK$3-'Indicator Data'!AC56)/(CK$3-CK$4)*10)),1))</f>
        <v>1</v>
      </c>
      <c r="CL56" s="102" t="n">
        <f aca="false">IF(AND(CJ56="x",CI56="x",CK56="x"),"x",ROUND(AVERAGE(CI56:CK56),1))</f>
        <v>0.5</v>
      </c>
      <c r="CM56" s="106" t="n">
        <f aca="false">IF('Indicator Data'!X56="No data","x",ROUND(IF(LOG('Indicator Data'!X56)&gt;CM$3,10,IF(LOG('Indicator Data'!X56)&lt;CM$4,0,10-(CM$3-LOG('Indicator Data'!X56))/(CM$3-CM$4)*10)),1))</f>
        <v>6.7</v>
      </c>
      <c r="CN56" s="106" t="n">
        <f aca="false">IF('Indicator Data'!Y56="No data","x",ROUND(IF('Indicator Data'!Y56&gt;CN$3,10,IF('Indicator Data'!Y56&lt;CN$4,0,10-(CN$3-'Indicator Data'!Y56)/(CN$3-CN$4)*10)),1))</f>
        <v>4.1</v>
      </c>
      <c r="CO56" s="106" t="n">
        <f aca="false">IF('Indicator Data'!Z56="No data","x",ROUND(IF('Indicator Data'!Z56&gt;CO$3,10,IF('Indicator Data'!Z56&lt;CO$4,0,10-(CO$3-'Indicator Data'!Z56)/(CO$3-CO$4)*10)),1))</f>
        <v>4.3</v>
      </c>
      <c r="CP56" s="106" t="n">
        <f aca="false">IF('Indicator Data'!AA56="No data","x",ROUND(IF('Indicator Data'!AA56&gt;CP$3,10,IF('Indicator Data'!AA56&lt;CP$4,0,10-(CP$3-'Indicator Data'!AA56)/(CP$3-CP$4)*10)),1))</f>
        <v>5.3</v>
      </c>
      <c r="CQ56" s="102" t="n">
        <f aca="false">ROUND(AVERAGE(CM56:CP56),1)</f>
        <v>5.1</v>
      </c>
      <c r="CR56" s="104" t="n">
        <f aca="false">ROUND(AVERAGE(CL56,CQ56,CQ56),1)</f>
        <v>3.6</v>
      </c>
      <c r="CS56" s="106" t="n">
        <f aca="false">IF('Indicator Data'!AF56="No data","x",ROUND(IF('Indicator Data'!AF56&gt;CS$3,10,IF('Indicator Data'!AF56&lt;CS$4,0,10-(CS$3-'Indicator Data'!AF56)/(CS$3-CS$4)*10)),1))</f>
        <v>0.6</v>
      </c>
      <c r="CT56" s="106" t="n">
        <f aca="false">IF('Indicator Data'!AG56="No data","x",ROUND(IF('Indicator Data'!AG56&gt;CT$3,10,IF('Indicator Data'!AG56&lt;CT$4,0,10-(CT$3-'Indicator Data'!AG56)/(CT$3-CT$4)*10)),1))</f>
        <v>4.9</v>
      </c>
      <c r="CU56" s="102" t="n">
        <f aca="false">ROUND(AVERAGE(CM56,CN56,CO56,CP56,CS56,CT56),1)</f>
        <v>4.3</v>
      </c>
      <c r="CV56" s="106" t="n">
        <f aca="false">IF('Indicator Data'!AB56="No data","x",ROUND(IF('Indicator Data'!AB56&gt;CV$3,10,IF('Indicator Data'!AB56&lt;CV$4,0,10-(CV$3-'Indicator Data'!AB56)/(CV$3-CV$4)*10)),1))</f>
        <v>0</v>
      </c>
      <c r="CW56" s="102" t="n">
        <f aca="false">IF(AND(CJ56="x",CI56="x",CK56="x"),"x",ROUND(AVERAGE(CI56:CK56,CV56),1))</f>
        <v>0.4</v>
      </c>
      <c r="CX56" s="103" t="n">
        <f aca="false">IF('Indicator Data'!AD56="No data","x",'Indicator Data'!AD56/'Indicator Data'!$BZ56)</f>
        <v>0.000576594776951907</v>
      </c>
      <c r="CY56" s="106" t="n">
        <f aca="false">IF(CX56="x","x",ROUND(IF(CX56&gt;CY$3,0,IF(CX56&lt;CY$4,10,(CY$3-CX56)/(CY$3-CY$4)*10)),1))</f>
        <v>4.2</v>
      </c>
      <c r="CZ56" s="106" t="n">
        <f aca="false">IF('Indicator Data'!AE56="No data","x",ROUND(IF('Indicator Data'!AE56&gt;CZ$3,0,IF('Indicator Data'!AE56&lt;CZ$4,10,(CZ$3-'Indicator Data'!AE56)/(CZ$3-CZ$4)*10)),1))</f>
        <v>2</v>
      </c>
      <c r="DA56" s="102" t="n">
        <f aca="false">IF(AND(CY56="x",CZ56="x"),"x",ROUND(AVERAGE(CY56:CZ56),1))</f>
        <v>3.1</v>
      </c>
      <c r="DB56" s="104" t="n">
        <f aca="false">ROUND(AVERAGE(CW56,DA56,CU56),1)</f>
        <v>2.6</v>
      </c>
      <c r="DC56" s="105" t="n">
        <f aca="false">IF(BL56="x",ROUND((10-GEOMEAN(((10-DB56)/10*9+1),((10-CH56)/10*9+1),((10-CR56)/10*9+1)))/9*10,1),ROUND((10-GEOMEAN(((10-BL56)/10*9+1),((10-DB56)/10*9+1),((10-CH56)/10*9+1),((10-CR56)/10*9+1)))/9*10,1))</f>
        <v>3.2</v>
      </c>
      <c r="DD56" s="108" t="n">
        <f aca="false">IF(ROUND(IF(AP56="x",(10-GEOMEAN(((10-AO56)/10*9+1),((10-DC56)/10*9+1),((10-AU56)/10*9+1),((10-AQ56)/10*9+1),((10-AR56)/10*9+1)))/9*10,(10-GEOMEAN(((10-AO56)/10*9+1),((10-DC56)/10*9+1),((10-AP56)/10*9+1),((10-AQ56)/10*9+1),((10-AR56)/10*9+1),((10-AU56)/10*9+1)))/9*10),1)=0,0.1,ROUND(IF(AP56="x",(10-GEOMEAN(((10-AO56)/10*9+1),((10-DC56)/10*9+1),((10-AU56)/10*9+1),((10-AQ56)/10*9+1),((10-AR56)/10*9+1)))/9*10,(10-GEOMEAN(((10-AO56)/10*9+1),((10-DC56)/10*9+1),((10-AP56)/10*9+1),((10-AQ56)/10*9+1),((10-AR56)/10*9+1),((10-AU56)/10*9+1)))/9*10),1))</f>
        <v>4.9</v>
      </c>
      <c r="DE56" s="105" t="n">
        <f aca="false">ROUND(IF('Indicator Data'!AH56=0,0,IF('Indicator Data'!AH56&gt;DE$3,10,IF('Indicator Data'!AH56&lt;DE$4,0,10-(DE$3-'Indicator Data'!AH56)/(DE$3-DE$4)*10))),1)</f>
        <v>10</v>
      </c>
      <c r="DF56" s="102" t="n">
        <f aca="false">'Indicator Data'!AI56</f>
        <v>0</v>
      </c>
      <c r="DG56" s="102" t="n">
        <f aca="false">'Indicator Data'!AJ56</f>
        <v>4</v>
      </c>
      <c r="DH56" s="105" t="n">
        <f aca="false">ROUND(IF(DF56=5,10,IF(DG56=5,9,IF(DF56=4,8,IF(DG56=4,7,0)))),1)</f>
        <v>7</v>
      </c>
      <c r="DI56" s="108" t="n">
        <f aca="false">ROUND(IF(DH56&gt;5,DH56,DE56/10*7),1)</f>
        <v>7</v>
      </c>
      <c r="DJ56" s="76"/>
      <c r="DK56" s="109"/>
    </row>
    <row r="57" customFormat="false" ht="14.5" hidden="false" customHeight="false" outlineLevel="0" collapsed="false">
      <c r="A57" s="98" t="str">
        <f aca="false">'Indicator Data'!A57</f>
        <v>El Salvador</v>
      </c>
      <c r="B57" s="99" t="str">
        <f aca="false">'Indicator Data'!B57</f>
        <v>SLV</v>
      </c>
      <c r="C57" s="100" t="n">
        <f aca="false">ROUND(IF('Indicator Data'!C57=0,0.1,IF(LOG('Indicator Data'!C57)&gt;C$3,10,IF(LOG('Indicator Data'!C57)&lt;C$4,0,10-(C$3-LOG('Indicator Data'!C57))/(C$3-C$4)*10))),1)</f>
        <v>7.8</v>
      </c>
      <c r="D57" s="101" t="n">
        <f aca="false">ROUND(IF('Indicator Data'!D57=0,0.1,IF(LOG('Indicator Data'!D57)&gt;D$3,10,IF(LOG('Indicator Data'!D57)&lt;D$4,0,10-(D$3-LOG('Indicator Data'!D57))/(D$3-D$4)*10))),1)</f>
        <v>10</v>
      </c>
      <c r="E57" s="102" t="n">
        <f aca="false">ROUND((10-GEOMEAN(((10-C57)/10*9+1),((10-D57)/10*9+1)))/9*10,1)</f>
        <v>9.2</v>
      </c>
      <c r="F57" s="102" t="n">
        <f aca="false">IF('Indicator Data'!E57="No data",0.1,(ROUND(IF('Indicator Data'!E57=0,0,IF(LOG('Indicator Data'!E57)&gt;F$3,10,IF(LOG('Indicator Data'!E57)&lt;F$4,0,10-(F$3-LOG('Indicator Data'!E57))/(F$3-F$4)*10))),1)))</f>
        <v>4.7</v>
      </c>
      <c r="G57" s="102" t="n">
        <f aca="false">ROUND(IF('Indicator Data'!F57=0,0,IF(LOG('Indicator Data'!F57)&gt;G$3,10,IF(LOG('Indicator Data'!F57)&lt;G$4,0,10-(G$3-LOG('Indicator Data'!F57))/(G$3-G$4)*10))),1)</f>
        <v>7.2</v>
      </c>
      <c r="H57" s="101" t="n">
        <f aca="false">ROUND(IF('Indicator Data'!G57=0,0,IF(LOG('Indicator Data'!G57)&gt;H$3,10,IF(LOG('Indicator Data'!G57)&lt;H$4,0,10-(H$3-LOG('Indicator Data'!G57))/(H$3-H$4)*10))),1)</f>
        <v>6.4</v>
      </c>
      <c r="I57" s="101" t="n">
        <f aca="false">ROUND(IF('Indicator Data'!H57=0,0,IF(LOG('Indicator Data'!H57)&gt;I$3,10,IF(LOG('Indicator Data'!H57)&lt;I$4,0,10-(I$3-LOG('Indicator Data'!H57))/(I$3-I$4)*10))),1)</f>
        <v>7.1</v>
      </c>
      <c r="J57" s="101" t="n">
        <f aca="false">ROUND((10-GEOMEAN(((10-H57)/10*9+1),((10-I57)/10*9+1)))/9*10,1)</f>
        <v>6.8</v>
      </c>
      <c r="K57" s="101" t="n">
        <f aca="false">ROUND(IF('Indicator Data'!I57=0,0,IF(LOG('Indicator Data'!I57)&gt;K$3,10,IF(LOG('Indicator Data'!I57)&lt;K$4,0,10-(K$3-LOG('Indicator Data'!I57))/(K$3-K$4)*10))),1)</f>
        <v>4</v>
      </c>
      <c r="L57" s="102" t="n">
        <f aca="false">ROUND((10-GEOMEAN(((10-J57)/10*9+1),((10-K57)/10*9+1)))/9*10,1)</f>
        <v>5.6</v>
      </c>
      <c r="M57" s="102" t="n">
        <f aca="false">ROUND(IF('Indicator Data'!J57=0,0,IF(LOG('Indicator Data'!J57)&gt;M$3,10,IF(LOG('Indicator Data'!J57)&lt;M$4,0,10-(M$3-LOG('Indicator Data'!J57))/(M$3-M$4)*10))),1)</f>
        <v>9.1</v>
      </c>
      <c r="N57" s="103" t="n">
        <f aca="false">'Indicator Data'!C57/'Indicator Data'!$CA57</f>
        <v>0.00208329400242245</v>
      </c>
      <c r="O57" s="103" t="n">
        <f aca="false">'Indicator Data'!D57/'Indicator Data'!$CA57</f>
        <v>0.00208329400242245</v>
      </c>
      <c r="P57" s="103" t="n">
        <f aca="false">IF(F57=0.1,"x",'Indicator Data'!E57/'Indicator Data'!$CA57)</f>
        <v>0.00127383062015894</v>
      </c>
      <c r="Q57" s="103" t="n">
        <f aca="false">'Indicator Data'!F57/'Indicator Data'!$CA57</f>
        <v>3.45938229425271E-005</v>
      </c>
      <c r="R57" s="103" t="n">
        <f aca="false">'Indicator Data'!G57/'Indicator Data'!$CA57</f>
        <v>0.00599615092594346</v>
      </c>
      <c r="S57" s="103" t="n">
        <f aca="false">'Indicator Data'!H57/'Indicator Data'!$CA57</f>
        <v>0.000141204359620353</v>
      </c>
      <c r="T57" s="103" t="n">
        <f aca="false">'Indicator Data'!I57/'Indicator Data'!$CA57</f>
        <v>0.00016172632973391</v>
      </c>
      <c r="U57" s="103" t="n">
        <f aca="false">'Indicator Data'!J57/'Indicator Data'!$CA57</f>
        <v>0.00693322236460614</v>
      </c>
      <c r="V57" s="101" t="n">
        <f aca="false">ROUND(IF(N57&gt;V$3,10,IF(N57&lt;V$4,0,10-(V$3-N57)/(V$3-V$4)*10)),1)</f>
        <v>10</v>
      </c>
      <c r="W57" s="101" t="n">
        <f aca="false">ROUND(IF(O57&gt;W$3,10,IF(O57&lt;W$4,0,10-(W$3-O57)/(W$3-W$4)*10)),1)</f>
        <v>10</v>
      </c>
      <c r="X57" s="102" t="n">
        <f aca="false">ROUND(((10-GEOMEAN(((10-V57)/10*9+1),((10-W57)/10*9+1)))/9*10),1)</f>
        <v>10</v>
      </c>
      <c r="Y57" s="102" t="n">
        <f aca="false">IF(P57="x",0.1,ROUND(IF(P57&gt;Y$3,10,IF(P57&lt;Y$4,0,10-(Y$3-P57)/(Y$3-Y$4)*10)),1))</f>
        <v>0.8</v>
      </c>
      <c r="Z57" s="102" t="n">
        <f aca="false">ROUND(IF(Q57=0,0,IF(LOG(Q57)&gt;Z$3,10,IF(LOG(Q57)&lt;=Z$4,0,10-(Z$3-LOG(Q57))/(Z$3-Z$4)*10))),1)</f>
        <v>9</v>
      </c>
      <c r="AA57" s="101" t="n">
        <f aca="false">ROUND(IF(R57&gt;AA$3,10,IF(R57&lt;AA$4,0,10-(AA$3-R57)/(AA$3-AA$4)*10)),1)</f>
        <v>3.3</v>
      </c>
      <c r="AB57" s="101" t="n">
        <f aca="false">ROUND(IF(S57&gt;AB$3,10,IF(S57&lt;AB$4,0,10-(AB$3-S57)/(AB$3-AB$4)*10)),1)</f>
        <v>0.3</v>
      </c>
      <c r="AC57" s="101" t="n">
        <f aca="false">ROUND(((10-GEOMEAN(((10-AA57)/10*9+1),((10-AB57)/10*9+1)))/9*10),1)</f>
        <v>1.9</v>
      </c>
      <c r="AD57" s="101" t="n">
        <f aca="false">ROUND(IF(T57=0,0,IF(T57&gt;AD$3,10,IF(T57&lt;=AD$4,0,10-(AD$3-T57)/(AD$3-AD$4)*10))),1)</f>
        <v>0.2</v>
      </c>
      <c r="AE57" s="102" t="n">
        <f aca="false">ROUND((10-GEOMEAN(((10-AC57)/10*9+1),((10-AD57)/10*9+1)))/9*10,1)</f>
        <v>1.1</v>
      </c>
      <c r="AF57" s="102" t="n">
        <f aca="false">ROUND(IF(U57&gt;AF$3,10,IF(U57&lt;AF$4,0,10-(AF$3-U57)/(AF$3-AF$4)*10)),1)</f>
        <v>2.3</v>
      </c>
      <c r="AG57" s="101" t="n">
        <f aca="false">ROUND(IF('Indicator Data'!K57=0,0,IF('Indicator Data'!K57&gt;AG$3,10,IF('Indicator Data'!K57&lt;AG$4,0,10-(AG$3-'Indicator Data'!K57)/(AG$3-AG$4)*10))),1)</f>
        <v>5.7</v>
      </c>
      <c r="AH57" s="104" t="n">
        <f aca="false">ROUND(AVERAGE(C57,V57),1)</f>
        <v>8.9</v>
      </c>
      <c r="AI57" s="104" t="n">
        <f aca="false">ROUND(AVERAGE(D57,W57),1)</f>
        <v>10</v>
      </c>
      <c r="AJ57" s="102" t="n">
        <f aca="false">ROUND(AVERAGE(AA57,H57),1)</f>
        <v>4.9</v>
      </c>
      <c r="AK57" s="102" t="n">
        <f aca="false">ROUND(AVERAGE(AB57,I57),1)</f>
        <v>3.7</v>
      </c>
      <c r="AL57" s="104" t="n">
        <f aca="false">ROUND((10-GEOMEAN(((10-AJ57)/10*9+1),((10-AK57)/10*9+1)))/9*10,1)</f>
        <v>4.3</v>
      </c>
      <c r="AM57" s="104" t="n">
        <f aca="false">ROUND(AVERAGE(AD57,K57),1)</f>
        <v>2.1</v>
      </c>
      <c r="AN57" s="102" t="n">
        <f aca="false">ROUND((10-GEOMEAN(((10-M57)/10*9+1),((10-AF57)/10*9+1)))/9*10,1)</f>
        <v>6.9</v>
      </c>
      <c r="AO57" s="105" t="n">
        <f aca="false">ROUND((10-GEOMEAN(((10-E57)/10*9+1),((10-X57)/10*9+1)))/9*10,1)</f>
        <v>9.7</v>
      </c>
      <c r="AP57" s="105" t="n">
        <f aca="false">IF(AND(Y57="x",F57="x"),"x",ROUND((10-GEOMEAN(((10-F57)/10*9+1),((10-Y57)/10*9+1)))/9*10,1))</f>
        <v>3</v>
      </c>
      <c r="AQ57" s="105" t="n">
        <f aca="false">ROUND((10-GEOMEAN(((10-G57)/10*9+1),((10-Z57)/10*9+1)))/9*10,1)</f>
        <v>8.2</v>
      </c>
      <c r="AR57" s="105" t="n">
        <f aca="false">ROUND((10-GEOMEAN(((10-L57)/10*9+1),((10-AE57)/10*9+1)))/9*10,1)</f>
        <v>3.7</v>
      </c>
      <c r="AS57" s="104" t="n">
        <f aca="false">ROUND(AVERAGE(AG57,AN57),1)</f>
        <v>6.3</v>
      </c>
      <c r="AT57" s="104" t="n">
        <f aca="false">IF('Indicator Data'!L57="No data","x",IF('Indicator Data'!CB57&lt;1000,"x",ROUND((IF('Indicator Data'!L57&gt;AT$3,10,IF('Indicator Data'!L57&lt;AT$4,0,10-(AT$3-'Indicator Data'!L57)/(AT$3-AT$4)*10))),1)))</f>
        <v>1</v>
      </c>
      <c r="AU57" s="105" t="n">
        <f aca="false">ROUND(AVERAGE(AS57,AT57),1)</f>
        <v>3.7</v>
      </c>
      <c r="AV57" s="106" t="str">
        <f aca="false">IF('Indicator Data'!M57="No data","x",ROUND(IF('Indicator Data'!M57=0,0,IF(LOG('Indicator Data'!M57)&gt;AV$3,10,IF(LOG('Indicator Data'!M57)&lt;AV$4,0,10-(AV$3-LOG('Indicator Data'!M57))/(AV$3-AV$4)*10))),1))</f>
        <v>x</v>
      </c>
      <c r="AW57" s="103" t="str">
        <f aca="false">IF(AV57="x","x",'Indicator Data'!M57/'Indicator Data'!$CA57)</f>
        <v>x</v>
      </c>
      <c r="AX57" s="106" t="str">
        <f aca="false">IF(AV57="x","x",ROUND(IF(AW57&gt;AX$3,10,IF(AW57&lt;AX$4,0,10-(AX$3-AW57)/(AX$3-AX$4)*10)),1))</f>
        <v>x</v>
      </c>
      <c r="AY57" s="102" t="str">
        <f aca="false">IF(AND(AV57="x",AX57="x"),"x",ROUND((10-GEOMEAN(((10-AV57)/10*9+1),((10-AX57)/10*9+1)))/9*10,1))</f>
        <v>x</v>
      </c>
      <c r="AZ57" s="106" t="str">
        <f aca="false">IF('Indicator Data'!N57="No data","x",ROUND(IF('Indicator Data'!N57=0,0,IF(LOG('Indicator Data'!N57)&gt;AZ$3,10,IF(LOG('Indicator Data'!N57)&lt;AZ$4,0,10-(AZ$3-LOG('Indicator Data'!N57))/(AZ$3-AZ$4)*10))),1))</f>
        <v>x</v>
      </c>
      <c r="BA57" s="103" t="str">
        <f aca="false">IF(AZ57="x","x",'Indicator Data'!N57/'Indicator Data'!$CA57)</f>
        <v>x</v>
      </c>
      <c r="BB57" s="106" t="str">
        <f aca="false">IF(AZ57="x","x",ROUND(IF(BA57&gt;BB$3,10,IF(BA57&lt;BB$4,0,10-(BB$3-BA57)/(BB$3-BB$4)*10)),1))</f>
        <v>x</v>
      </c>
      <c r="BC57" s="102" t="str">
        <f aca="false">IF(AND(AZ57="x",BB57="x"),"x",ROUND((10-GEOMEAN(((10-AZ57)/10*9+1),((10-BB57)/10*9+1)))/9*10,1))</f>
        <v>x</v>
      </c>
      <c r="BD57" s="106" t="str">
        <f aca="false">IF('Indicator Data'!O57="No data","x",ROUND(IF('Indicator Data'!O57=0,0,IF(LOG('Indicator Data'!O57)&gt;BD$3,10,IF(LOG('Indicator Data'!O57)&lt;BD$4,0,10-(BD$3-LOG('Indicator Data'!O57))/(BD$3-BD$4)*10))),1))</f>
        <v>x</v>
      </c>
      <c r="BE57" s="103" t="str">
        <f aca="false">IF(BD57="x","x",'Indicator Data'!O57/'Indicator Data'!$CA57)</f>
        <v>x</v>
      </c>
      <c r="BF57" s="106" t="str">
        <f aca="false">IF(BD57="x","x",ROUND(IF(BE57&gt;BF$3,10,IF(BE57&lt;BF$4,0,10-(BF$3-BE57)/(BF$3-BF$4)*10)),1))</f>
        <v>x</v>
      </c>
      <c r="BG57" s="102" t="str">
        <f aca="false">IF(AND(BD57="x",BF57="x"),"x",ROUND((10-GEOMEAN(((10-BD57)/10*9+1),((10-BF57)/10*9+1)))/9*10,1))</f>
        <v>x</v>
      </c>
      <c r="BH57" s="106" t="str">
        <f aca="false">IF('Indicator Data'!P57="No data","x",ROUND(IF('Indicator Data'!P57=0,0,IF(LOG('Indicator Data'!P57)&gt;BH$3,10,IF(LOG('Indicator Data'!P57)&lt;BH$4,0,10-(BH$3-LOG('Indicator Data'!P57))/(BH$3-BH$4)*10))),1))</f>
        <v>x</v>
      </c>
      <c r="BI57" s="103" t="str">
        <f aca="false">IF(BH57="x","x",'Indicator Data'!P57/'Indicator Data'!$CA57)</f>
        <v>x</v>
      </c>
      <c r="BJ57" s="106" t="str">
        <f aca="false">IF(BH57="x","x",ROUND(IF(BI57&gt;BJ$3,10,IF(BI57&lt;BJ$4,0,10-(BJ$3-BI57)/(BJ$3-BJ$4)*10)),1))</f>
        <v>x</v>
      </c>
      <c r="BK57" s="102" t="str">
        <f aca="false">IF(AND(BH57="x",BJ57="x"),"x",ROUND((10-GEOMEAN(((10-BH57)/10*9+1),((10-BJ57)/10*9+1)))/9*10,1))</f>
        <v>x</v>
      </c>
      <c r="BL57" s="104" t="str">
        <f aca="false">IF(AND(BC57="x",BG57="x",BK57="x",AY57="x"),"x",IF(AND(BC57="x",BG57="x",BK57="x"),AY57,ROUND((10-GEOMEAN(((10-AY57)/10*9+1),((10-BC57)/10*9+1),((10-BG57)/10*9+1),((10-BK57)/10*9+1)))/9*10,1)))</f>
        <v>x</v>
      </c>
      <c r="BM57" s="106" t="n">
        <f aca="false">ROUND(IF('Indicator Data'!Q57=0,0,IF(LOG('Indicator Data'!Q57)&gt;BM$3,10,IF(LOG('Indicator Data'!Q57)&lt;BM$4,0,10-(BM$3-LOG('Indicator Data'!Q57))/(BM$3-BM$4)*10))),1)</f>
        <v>0</v>
      </c>
      <c r="BN57" s="107" t="n">
        <f aca="false">'Indicator Data'!R57</f>
        <v>0</v>
      </c>
      <c r="BO57" s="106" t="n">
        <f aca="false">ROUND(IF(BN57&gt;BO$3,10,IF(BN57&lt;BO$4,0,10-(BO$3-BN57)/(BO$3-BO$4)*10)),1)</f>
        <v>0</v>
      </c>
      <c r="BP57" s="106" t="n">
        <f aca="false">ROUND((10-GEOMEAN(((10-BO57)/10*9+1),((10-BM57)/10*9+1)))/9*10,1)</f>
        <v>0</v>
      </c>
      <c r="BQ57" s="106" t="n">
        <f aca="false">ROUND(IF('Indicator Data'!S57=0,0,IF(LOG('Indicator Data'!S57)&gt;BQ$3,10,IF(LOG('Indicator Data'!S57)&lt;BQ$4,0,10-(BQ$3-LOG('Indicator Data'!S57))/(BQ$3-BQ$4)*10))),1)</f>
        <v>0</v>
      </c>
      <c r="BR57" s="107" t="n">
        <f aca="false">'Indicator Data'!T57</f>
        <v>0</v>
      </c>
      <c r="BS57" s="106" t="n">
        <f aca="false">ROUND(IF(BR57&gt;BS$3,10,IF(BR57&lt;BS$4,0,10-(BS$3-BR57)/(BS$3-BS$4)*10)),1)</f>
        <v>0</v>
      </c>
      <c r="BT57" s="106" t="n">
        <f aca="false">ROUND((10-GEOMEAN(((10-BS57)/10*9+1),((10-BQ57)/10*9+1)))/9*10,1)</f>
        <v>0</v>
      </c>
      <c r="BU57" s="102" t="n">
        <f aca="false">ROUND((10-GEOMEAN(((10-BT57)/10*9+1),((10-BP57)/10*9+1)))/9*10,1)</f>
        <v>0</v>
      </c>
      <c r="BV57" s="106" t="n">
        <f aca="false">ROUND(IF('Indicator Data'!U57=0,0,IF(LOG('Indicator Data'!U57)&gt;BV$3,10,IF(LOG('Indicator Data'!U57)&lt;BV$4,0,10-(BV$3-LOG('Indicator Data'!U57))/(BV$3-BV$4)*10))),1)</f>
        <v>8.2</v>
      </c>
      <c r="BW57" s="103" t="n">
        <f aca="false">'Indicator Data'!U57/'Indicator Data'!$CA57</f>
        <v>0.972178847769218</v>
      </c>
      <c r="BX57" s="106" t="n">
        <f aca="false">ROUND(IF(BW57&gt;BX$3,10,IF(BW57&lt;BX$4,0,10-(BX$3-BW57)/(BX$3-BX$4)*10)),1)</f>
        <v>10</v>
      </c>
      <c r="BY57" s="102" t="n">
        <f aca="false">ROUND((10-GEOMEAN(((10-BV57)/10*9+1),((10-BX57)/10*9+1)))/9*10,1)</f>
        <v>9.3</v>
      </c>
      <c r="BZ57" s="106" t="n">
        <f aca="false">ROUND(IF('Indicator Data'!V57=0,0,IF(LOG('Indicator Data'!V57)&gt;BZ$3,10,IF(LOG('Indicator Data'!V57)&lt;BZ$4,0,10-(BZ$3-LOG('Indicator Data'!V57))/(BZ$3-BZ$4)*10))),1)</f>
        <v>8.1</v>
      </c>
      <c r="CA57" s="103" t="n">
        <f aca="false">IF('Indicator Data'!V57/'Indicator Data'!$CA57&gt;1,1,'Indicator Data'!V57/'Indicator Data'!$CA57)</f>
        <v>0.731729488798836</v>
      </c>
      <c r="CB57" s="106" t="n">
        <f aca="false">ROUND(IF(CA57&gt;CB$3,10,IF(CA57&lt;CB$4,0,10-(CB$3-CA57)/(CB$3-CB$4)*10)),1)</f>
        <v>7.3</v>
      </c>
      <c r="CC57" s="102" t="n">
        <f aca="false">ROUND((10-GEOMEAN(((10-BZ57)/10*9+1),((10-CB57)/10*9+1)))/9*10,1)</f>
        <v>7.7</v>
      </c>
      <c r="CD57" s="106" t="n">
        <f aca="false">ROUND(IF('Indicator Data'!W57=0,0,IF(LOG('Indicator Data'!W57)&gt;CD$3,10,IF(LOG('Indicator Data'!W57)&lt;CD$4,0,10-(CD$3-LOG('Indicator Data'!W57))/(CD$3-CD$4)*10))),1)</f>
        <v>8.2</v>
      </c>
      <c r="CE57" s="103" t="n">
        <f aca="false">'Indicator Data'!W57/'Indicator Data'!$CA57</f>
        <v>0.971954893035498</v>
      </c>
      <c r="CF57" s="106" t="n">
        <f aca="false">ROUND(IF(CE57&gt;CF$3,10,IF(CE57&lt;CF$4,0,10-(CF$3-CE57)/(CF$3-CF$4)*10)),1)</f>
        <v>9.7</v>
      </c>
      <c r="CG57" s="102" t="n">
        <f aca="false">ROUND((10-GEOMEAN(((10-CD57)/10*9+1),((10-CF57)/10*9+1)))/9*10,1)</f>
        <v>9.1</v>
      </c>
      <c r="CH57" s="104" t="n">
        <f aca="false">ROUND((10-GEOMEAN(((10-CC57)/10*9+1),((10-BU57)/10*9+1),((10-BY57)/10*9+1),((10-CG57)/10*9+1)))/9*10,1)</f>
        <v>7.7</v>
      </c>
      <c r="CI57" s="106" t="n">
        <f aca="false">IF('Indicator Data'!BQ57="No data","x",ROUND(IF('Indicator Data'!BQ57&gt;CI$3,0,IF('Indicator Data'!BQ57&lt;CI$4,10,(CI$3-'Indicator Data'!BQ57)/(CI$3-CI$4)*10)),1))</f>
        <v>2</v>
      </c>
      <c r="CJ57" s="106" t="n">
        <f aca="false">IF('Indicator Data'!BR57="No data","x",ROUND(IF('Indicator Data'!BR57&gt;CJ$3,0,IF('Indicator Data'!BR57&lt;CJ$4,10,(CJ$3-'Indicator Data'!BR57)/(CJ$3-CJ$4)*10)),1))</f>
        <v>0.3</v>
      </c>
      <c r="CK57" s="106" t="n">
        <f aca="false">IF('Indicator Data'!AC57="No data","x",ROUND(IF('Indicator Data'!AC57&gt;CK$3,0,IF('Indicator Data'!AC57&lt;CK$4,10,(CK$3-'Indicator Data'!AC57)/(CK$3-CK$4)*10)),1))</f>
        <v>0.9</v>
      </c>
      <c r="CL57" s="102" t="n">
        <f aca="false">IF(AND(CJ57="x",CI57="x",CK57="x"),"x",ROUND(AVERAGE(CI57:CK57),1))</f>
        <v>1.1</v>
      </c>
      <c r="CM57" s="106" t="n">
        <f aca="false">IF('Indicator Data'!X57="No data","x",ROUND(IF(LOG('Indicator Data'!X57)&gt;CM$3,10,IF(LOG('Indicator Data'!X57)&lt;CM$4,0,10-(CM$3-LOG('Indicator Data'!X57))/(CM$3-CM$4)*10)),1))</f>
        <v>8.3</v>
      </c>
      <c r="CN57" s="106" t="n">
        <f aca="false">IF('Indicator Data'!Y57="No data","x",ROUND(IF('Indicator Data'!Y57&gt;CN$3,10,IF('Indicator Data'!Y57&lt;CN$4,0,10-(CN$3-'Indicator Data'!Y57)/(CN$3-CN$4)*10)),1))</f>
        <v>2.8</v>
      </c>
      <c r="CO57" s="106" t="n">
        <f aca="false">IF('Indicator Data'!Z57="No data","x",ROUND(IF('Indicator Data'!Z57&gt;CO$3,10,IF('Indicator Data'!Z57&lt;CO$4,0,10-(CO$3-'Indicator Data'!Z57)/(CO$3-CO$4)*10)),1))</f>
        <v>7.4</v>
      </c>
      <c r="CP57" s="106" t="n">
        <f aca="false">IF('Indicator Data'!AA57="No data","x",ROUND(IF('Indicator Data'!AA57&gt;CP$3,10,IF('Indicator Data'!AA57&lt;CP$4,0,10-(CP$3-'Indicator Data'!AA57)/(CP$3-CP$4)*10)),1))</f>
        <v>5.2</v>
      </c>
      <c r="CQ57" s="102" t="n">
        <f aca="false">ROUND(AVERAGE(CM57:CP57),1)</f>
        <v>5.9</v>
      </c>
      <c r="CR57" s="104" t="n">
        <f aca="false">ROUND(AVERAGE(CL57,CQ57,CQ57),1)</f>
        <v>4.3</v>
      </c>
      <c r="CS57" s="106" t="n">
        <f aca="false">IF('Indicator Data'!AF57="No data","x",ROUND(IF('Indicator Data'!AF57&gt;CS$3,10,IF('Indicator Data'!AF57&lt;CS$4,0,10-(CS$3-'Indicator Data'!AF57)/(CS$3-CS$4)*10)),1))</f>
        <v>2.5</v>
      </c>
      <c r="CT57" s="106" t="n">
        <f aca="false">IF('Indicator Data'!AG57="No data","x",ROUND(IF('Indicator Data'!AG57&gt;CT$3,10,IF('Indicator Data'!AG57&lt;CT$4,0,10-(CT$3-'Indicator Data'!AG57)/(CT$3-CT$4)*10)),1))</f>
        <v>2.6</v>
      </c>
      <c r="CU57" s="102" t="n">
        <f aca="false">ROUND(AVERAGE(CM57,CN57,CO57,CP57,CS57,CT57),1)</f>
        <v>4.8</v>
      </c>
      <c r="CV57" s="106" t="n">
        <f aca="false">IF('Indicator Data'!AB57="No data","x",ROUND(IF('Indicator Data'!AB57&gt;CV$3,10,IF('Indicator Data'!AB57&lt;CV$4,0,10-(CV$3-'Indicator Data'!AB57)/(CV$3-CV$4)*10)),1))</f>
        <v>0.1</v>
      </c>
      <c r="CW57" s="102" t="n">
        <f aca="false">IF(AND(CJ57="x",CI57="x",CK57="x"),"x",ROUND(AVERAGE(CI57:CK57,CV57),1))</f>
        <v>0.8</v>
      </c>
      <c r="CX57" s="103" t="n">
        <f aca="false">IF('Indicator Data'!AD57="No data","x",'Indicator Data'!AD57/'Indicator Data'!$BZ57)</f>
        <v>1.63125225930418E-005</v>
      </c>
      <c r="CY57" s="106" t="n">
        <f aca="false">IF(CX57="x","x",ROUND(IF(CX57&gt;CY$3,0,IF(CX57&lt;CY$4,10,(CY$3-CX57)/(CY$3-CY$4)*10)),1))</f>
        <v>9.8</v>
      </c>
      <c r="CZ57" s="106" t="n">
        <f aca="false">IF('Indicator Data'!AE57="No data","x",ROUND(IF('Indicator Data'!AE57&gt;CZ$3,0,IF('Indicator Data'!AE57&lt;CZ$4,10,(CZ$3-'Indicator Data'!AE57)/(CZ$3-CZ$4)*10)),1))</f>
        <v>0</v>
      </c>
      <c r="DA57" s="102" t="n">
        <f aca="false">IF(AND(CY57="x",CZ57="x"),"x",ROUND(AVERAGE(CY57:CZ57),1))</f>
        <v>4.9</v>
      </c>
      <c r="DB57" s="104" t="n">
        <f aca="false">ROUND(AVERAGE(CW57,DA57,CU57),1)</f>
        <v>3.5</v>
      </c>
      <c r="DC57" s="105" t="n">
        <f aca="false">IF(BL57="x",ROUND((10-GEOMEAN(((10-DB57)/10*9+1),((10-CH57)/10*9+1),((10-CR57)/10*9+1)))/9*10,1),ROUND((10-GEOMEAN(((10-BL57)/10*9+1),((10-DB57)/10*9+1),((10-CH57)/10*9+1),((10-CR57)/10*9+1)))/9*10,1))</f>
        <v>5.5</v>
      </c>
      <c r="DD57" s="108" t="n">
        <f aca="false">IF(ROUND(IF(AP57="x",(10-GEOMEAN(((10-AO57)/10*9+1),((10-DC57)/10*9+1),((10-AU57)/10*9+1),((10-AQ57)/10*9+1),((10-AR57)/10*9+1)))/9*10,(10-GEOMEAN(((10-AO57)/10*9+1),((10-DC57)/10*9+1),((10-AP57)/10*9+1),((10-AQ57)/10*9+1),((10-AR57)/10*9+1),((10-AU57)/10*9+1)))/9*10),1)=0,0.1,ROUND(IF(AP57="x",(10-GEOMEAN(((10-AO57)/10*9+1),((10-DC57)/10*9+1),((10-AU57)/10*9+1),((10-AQ57)/10*9+1),((10-AR57)/10*9+1)))/9*10,(10-GEOMEAN(((10-AO57)/10*9+1),((10-DC57)/10*9+1),((10-AP57)/10*9+1),((10-AQ57)/10*9+1),((10-AR57)/10*9+1),((10-AU57)/10*9+1)))/9*10),1))</f>
        <v>6.4</v>
      </c>
      <c r="DE57" s="105" t="n">
        <f aca="false">ROUND(IF('Indicator Data'!AH57=0,0,IF('Indicator Data'!AH57&gt;DE$3,10,IF('Indicator Data'!AH57&lt;DE$4,0,10-(DE$3-'Indicator Data'!AH57)/(DE$3-DE$4)*10))),1)</f>
        <v>0.2</v>
      </c>
      <c r="DF57" s="102" t="n">
        <f aca="false">'Indicator Data'!AI57</f>
        <v>0</v>
      </c>
      <c r="DG57" s="102" t="n">
        <f aca="false">'Indicator Data'!AJ57</f>
        <v>0</v>
      </c>
      <c r="DH57" s="105" t="n">
        <f aca="false">ROUND(IF(DF57=5,10,IF(DG57=5,9,IF(DF57=4,8,IF(DG57=4,7,0)))),1)</f>
        <v>0</v>
      </c>
      <c r="DI57" s="108" t="n">
        <f aca="false">ROUND(IF(DH57&gt;5,DH57,DE57/10*7),1)</f>
        <v>0.1</v>
      </c>
      <c r="DJ57" s="76"/>
      <c r="DK57" s="109"/>
    </row>
    <row r="58" customFormat="false" ht="14.5" hidden="false" customHeight="false" outlineLevel="0" collapsed="false">
      <c r="A58" s="98" t="str">
        <f aca="false">'Indicator Data'!A58</f>
        <v>Equatorial Guinea</v>
      </c>
      <c r="B58" s="99" t="str">
        <f aca="false">'Indicator Data'!B58</f>
        <v>GNQ</v>
      </c>
      <c r="C58" s="100" t="n">
        <f aca="false">ROUND(IF('Indicator Data'!C58=0,0.1,IF(LOG('Indicator Data'!C58)&gt;C$3,10,IF(LOG('Indicator Data'!C58)&lt;C$4,0,10-(C$3-LOG('Indicator Data'!C58))/(C$3-C$4)*10))),1)</f>
        <v>0.1</v>
      </c>
      <c r="D58" s="101" t="n">
        <f aca="false">ROUND(IF('Indicator Data'!D58=0,0.1,IF(LOG('Indicator Data'!D58)&gt;D$3,10,IF(LOG('Indicator Data'!D58)&lt;D$4,0,10-(D$3-LOG('Indicator Data'!D58))/(D$3-D$4)*10))),1)</f>
        <v>0.1</v>
      </c>
      <c r="E58" s="102" t="n">
        <f aca="false">ROUND((10-GEOMEAN(((10-C58)/10*9+1),((10-D58)/10*9+1)))/9*10,1)</f>
        <v>0.1</v>
      </c>
      <c r="F58" s="102" t="n">
        <f aca="false">IF('Indicator Data'!E58="No data",0.1,(ROUND(IF('Indicator Data'!E58=0,0,IF(LOG('Indicator Data'!E58)&gt;F$3,10,IF(LOG('Indicator Data'!E58)&lt;F$4,0,10-(F$3-LOG('Indicator Data'!E58))/(F$3-F$4)*10))),1)))</f>
        <v>4.3</v>
      </c>
      <c r="G58" s="102" t="n">
        <f aca="false">ROUND(IF('Indicator Data'!F58=0,0,IF(LOG('Indicator Data'!F58)&gt;G$3,10,IF(LOG('Indicator Data'!F58)&lt;G$4,0,10-(G$3-LOG('Indicator Data'!F58))/(G$3-G$4)*10))),1)</f>
        <v>0</v>
      </c>
      <c r="H58" s="101" t="n">
        <f aca="false">ROUND(IF('Indicator Data'!G58=0,0,IF(LOG('Indicator Data'!G58)&gt;H$3,10,IF(LOG('Indicator Data'!G58)&lt;H$4,0,10-(H$3-LOG('Indicator Data'!G58))/(H$3-H$4)*10))),1)</f>
        <v>0</v>
      </c>
      <c r="I58" s="101" t="n">
        <f aca="false">ROUND(IF('Indicator Data'!H58=0,0,IF(LOG('Indicator Data'!H58)&gt;I$3,10,IF(LOG('Indicator Data'!H58)&lt;I$4,0,10-(I$3-LOG('Indicator Data'!H58))/(I$3-I$4)*10))),1)</f>
        <v>0</v>
      </c>
      <c r="J58" s="101" t="n">
        <f aca="false">ROUND((10-GEOMEAN(((10-H58)/10*9+1),((10-I58)/10*9+1)))/9*10,1)</f>
        <v>0</v>
      </c>
      <c r="K58" s="101" t="n">
        <f aca="false">ROUND(IF('Indicator Data'!I58=0,0,IF(LOG('Indicator Data'!I58)&gt;K$3,10,IF(LOG('Indicator Data'!I58)&lt;K$4,0,10-(K$3-LOG('Indicator Data'!I58))/(K$3-K$4)*10))),1)</f>
        <v>0</v>
      </c>
      <c r="L58" s="102" t="n">
        <f aca="false">ROUND((10-GEOMEAN(((10-J58)/10*9+1),((10-K58)/10*9+1)))/9*10,1)</f>
        <v>0</v>
      </c>
      <c r="M58" s="102" t="n">
        <f aca="false">ROUND(IF('Indicator Data'!J58=0,0,IF(LOG('Indicator Data'!J58)&gt;M$3,10,IF(LOG('Indicator Data'!J58)&lt;M$4,0,10-(M$3-LOG('Indicator Data'!J58))/(M$3-M$4)*10))),1)</f>
        <v>0</v>
      </c>
      <c r="N58" s="103" t="n">
        <f aca="false">'Indicator Data'!C58/'Indicator Data'!$CA58</f>
        <v>0</v>
      </c>
      <c r="O58" s="103" t="n">
        <f aca="false">'Indicator Data'!D58/'Indicator Data'!$CA58</f>
        <v>0</v>
      </c>
      <c r="P58" s="103" t="n">
        <f aca="false">IF(F58=0.1,"x",'Indicator Data'!E58/'Indicator Data'!$CA58)</f>
        <v>0.00661076541982953</v>
      </c>
      <c r="Q58" s="103" t="n">
        <f aca="false">'Indicator Data'!F58/'Indicator Data'!$CA58</f>
        <v>0</v>
      </c>
      <c r="R58" s="103" t="n">
        <f aca="false">'Indicator Data'!G58/'Indicator Data'!$CA58</f>
        <v>0</v>
      </c>
      <c r="S58" s="103" t="n">
        <f aca="false">'Indicator Data'!H58/'Indicator Data'!$CA58</f>
        <v>0</v>
      </c>
      <c r="T58" s="103" t="n">
        <f aca="false">'Indicator Data'!I58/'Indicator Data'!$CA58</f>
        <v>0</v>
      </c>
      <c r="U58" s="103" t="n">
        <f aca="false">'Indicator Data'!J58/'Indicator Data'!$CA58</f>
        <v>0</v>
      </c>
      <c r="V58" s="101" t="n">
        <f aca="false">ROUND(IF(N58&gt;V$3,10,IF(N58&lt;V$4,0,10-(V$3-N58)/(V$3-V$4)*10)),1)</f>
        <v>0</v>
      </c>
      <c r="W58" s="101" t="n">
        <f aca="false">ROUND(IF(O58&gt;W$3,10,IF(O58&lt;W$4,0,10-(W$3-O58)/(W$3-W$4)*10)),1)</f>
        <v>0</v>
      </c>
      <c r="X58" s="102" t="n">
        <f aca="false">ROUND(((10-GEOMEAN(((10-V58)/10*9+1),((10-W58)/10*9+1)))/9*10),1)</f>
        <v>0</v>
      </c>
      <c r="Y58" s="102" t="n">
        <f aca="false">IF(P58="x",0.1,ROUND(IF(P58&gt;Y$3,10,IF(P58&lt;Y$4,0,10-(Y$3-P58)/(Y$3-Y$4)*10)),1))</f>
        <v>4.4</v>
      </c>
      <c r="Z58" s="102" t="n">
        <f aca="false">ROUND(IF(Q58=0,0,IF(LOG(Q58)&gt;Z$3,10,IF(LOG(Q58)&lt;=Z$4,0,10-(Z$3-LOG(Q58))/(Z$3-Z$4)*10))),1)</f>
        <v>0</v>
      </c>
      <c r="AA58" s="101" t="n">
        <f aca="false">ROUND(IF(R58&gt;AA$3,10,IF(R58&lt;AA$4,0,10-(AA$3-R58)/(AA$3-AA$4)*10)),1)</f>
        <v>0</v>
      </c>
      <c r="AB58" s="101" t="n">
        <f aca="false">ROUND(IF(S58&gt;AB$3,10,IF(S58&lt;AB$4,0,10-(AB$3-S58)/(AB$3-AB$4)*10)),1)</f>
        <v>0</v>
      </c>
      <c r="AC58" s="101" t="n">
        <f aca="false">ROUND(((10-GEOMEAN(((10-AA58)/10*9+1),((10-AB58)/10*9+1)))/9*10),1)</f>
        <v>0</v>
      </c>
      <c r="AD58" s="101" t="n">
        <f aca="false">ROUND(IF(T58=0,0,IF(T58&gt;AD$3,10,IF(T58&lt;=AD$4,0,10-(AD$3-T58)/(AD$3-AD$4)*10))),1)</f>
        <v>0</v>
      </c>
      <c r="AE58" s="102" t="n">
        <f aca="false">ROUND((10-GEOMEAN(((10-AC58)/10*9+1),((10-AD58)/10*9+1)))/9*10,1)</f>
        <v>0</v>
      </c>
      <c r="AF58" s="102" t="n">
        <f aca="false">ROUND(IF(U58&gt;AF$3,10,IF(U58&lt;AF$4,0,10-(AF$3-U58)/(AF$3-AF$4)*10)),1)</f>
        <v>0</v>
      </c>
      <c r="AG58" s="101" t="n">
        <f aca="false">ROUND(IF('Indicator Data'!K58=0,0,IF('Indicator Data'!K58&gt;AG$3,10,IF('Indicator Data'!K58&lt;AG$4,0,10-(AG$3-'Indicator Data'!K58)/(AG$3-AG$4)*10))),1)</f>
        <v>0</v>
      </c>
      <c r="AH58" s="104" t="n">
        <f aca="false">ROUND(AVERAGE(C58,V58),1)</f>
        <v>0.1</v>
      </c>
      <c r="AI58" s="104" t="n">
        <f aca="false">ROUND(AVERAGE(D58,W58),1)</f>
        <v>0.1</v>
      </c>
      <c r="AJ58" s="102" t="n">
        <f aca="false">ROUND(AVERAGE(AA58,H58),1)</f>
        <v>0</v>
      </c>
      <c r="AK58" s="102" t="n">
        <f aca="false">ROUND(AVERAGE(AB58,I58),1)</f>
        <v>0</v>
      </c>
      <c r="AL58" s="104" t="n">
        <f aca="false">ROUND((10-GEOMEAN(((10-AJ58)/10*9+1),((10-AK58)/10*9+1)))/9*10,1)</f>
        <v>0</v>
      </c>
      <c r="AM58" s="104" t="n">
        <f aca="false">ROUND(AVERAGE(AD58,K58),1)</f>
        <v>0</v>
      </c>
      <c r="AN58" s="102" t="n">
        <f aca="false">ROUND((10-GEOMEAN(((10-M58)/10*9+1),((10-AF58)/10*9+1)))/9*10,1)</f>
        <v>0</v>
      </c>
      <c r="AO58" s="105" t="n">
        <f aca="false">ROUND((10-GEOMEAN(((10-E58)/10*9+1),((10-X58)/10*9+1)))/9*10,1)</f>
        <v>0.1</v>
      </c>
      <c r="AP58" s="105" t="n">
        <f aca="false">IF(AND(Y58="x",F58="x"),"x",ROUND((10-GEOMEAN(((10-F58)/10*9+1),((10-Y58)/10*9+1)))/9*10,1))</f>
        <v>4.4</v>
      </c>
      <c r="AQ58" s="105" t="n">
        <f aca="false">ROUND((10-GEOMEAN(((10-G58)/10*9+1),((10-Z58)/10*9+1)))/9*10,1)</f>
        <v>0</v>
      </c>
      <c r="AR58" s="105" t="n">
        <f aca="false">ROUND((10-GEOMEAN(((10-L58)/10*9+1),((10-AE58)/10*9+1)))/9*10,1)</f>
        <v>0</v>
      </c>
      <c r="AS58" s="104" t="n">
        <f aca="false">ROUND(AVERAGE(AG58,AN58),1)</f>
        <v>0</v>
      </c>
      <c r="AT58" s="104" t="n">
        <f aca="false">IF('Indicator Data'!L58="No data","x",IF('Indicator Data'!CB58&lt;1000,"x",ROUND((IF('Indicator Data'!L58&gt;AT$3,10,IF('Indicator Data'!L58&lt;AT$4,0,10-(AT$3-'Indicator Data'!L58)/(AT$3-AT$4)*10))),1)))</f>
        <v>6.7</v>
      </c>
      <c r="AU58" s="105" t="n">
        <f aca="false">ROUND(AVERAGE(AS58,AT58),1)</f>
        <v>3.4</v>
      </c>
      <c r="AV58" s="106" t="n">
        <f aca="false">IF('Indicator Data'!M58="No data","x",ROUND(IF('Indicator Data'!M58=0,0,IF(LOG('Indicator Data'!M58)&gt;AV$3,10,IF(LOG('Indicator Data'!M58)&lt;AV$4,0,10-(AV$3-LOG('Indicator Data'!M58))/(AV$3-AV$4)*10))),1))</f>
        <v>2</v>
      </c>
      <c r="AW58" s="103" t="n">
        <f aca="false">IF(AV58="x","x",'Indicator Data'!M58/'Indicator Data'!$CA58)</f>
        <v>0.000322217210989337</v>
      </c>
      <c r="AX58" s="106" t="n">
        <f aca="false">IF(AV58="x","x",ROUND(IF(AW58&gt;AX$3,10,IF(AW58&lt;AX$4,0,10-(AX$3-AW58)/(AX$3-AX$4)*10)),1))</f>
        <v>0</v>
      </c>
      <c r="AY58" s="102" t="n">
        <f aca="false">IF(AND(AV58="x",AX58="x"),"x",ROUND((10-GEOMEAN(((10-AV58)/10*9+1),((10-AX58)/10*9+1)))/9*10,1))</f>
        <v>1</v>
      </c>
      <c r="AZ58" s="106" t="n">
        <f aca="false">IF('Indicator Data'!N58="No data","x",ROUND(IF('Indicator Data'!N58=0,0,IF(LOG('Indicator Data'!N58)&gt;AZ$3,10,IF(LOG('Indicator Data'!N58)&lt;AZ$4,0,10-(AZ$3-LOG('Indicator Data'!N58))/(AZ$3-AZ$4)*10))),1))</f>
        <v>7.4</v>
      </c>
      <c r="BA58" s="103" t="n">
        <f aca="false">IF(AZ58="x","x",'Indicator Data'!N58/'Indicator Data'!$CA58)</f>
        <v>0.320130287322796</v>
      </c>
      <c r="BB58" s="106" t="n">
        <f aca="false">IF(AZ58="x","x",ROUND(IF(BA58&gt;BB$3,10,IF(BA58&lt;BB$4,0,10-(BB$3-BA58)/(BB$3-BB$4)*10)),1))</f>
        <v>10</v>
      </c>
      <c r="BC58" s="102" t="n">
        <f aca="false">IF(AND(AZ58="x",BB58="x"),"x",ROUND((10-GEOMEAN(((10-AZ58)/10*9+1),((10-BB58)/10*9+1)))/9*10,1))</f>
        <v>9.1</v>
      </c>
      <c r="BD58" s="106" t="n">
        <f aca="false">IF('Indicator Data'!O58="No data","x",ROUND(IF('Indicator Data'!O58=0,0,IF(LOG('Indicator Data'!O58)&gt;BD$3,10,IF(LOG('Indicator Data'!O58)&lt;BD$4,0,10-(BD$3-LOG('Indicator Data'!O58))/(BD$3-BD$4)*10))),1))</f>
        <v>0</v>
      </c>
      <c r="BE58" s="103" t="n">
        <f aca="false">IF(BD58="x","x",'Indicator Data'!O58/'Indicator Data'!$CA58)</f>
        <v>0</v>
      </c>
      <c r="BF58" s="106" t="n">
        <f aca="false">IF(BD58="x","x",ROUND(IF(BE58&gt;BF$3,10,IF(BE58&lt;BF$4,0,10-(BF$3-BE58)/(BF$3-BF$4)*10)),1))</f>
        <v>0</v>
      </c>
      <c r="BG58" s="102" t="n">
        <f aca="false">IF(AND(BD58="x",BF58="x"),"x",ROUND((10-GEOMEAN(((10-BD58)/10*9+1),((10-BF58)/10*9+1)))/9*10,1))</f>
        <v>0</v>
      </c>
      <c r="BH58" s="106" t="n">
        <f aca="false">IF('Indicator Data'!P58="No data","x",ROUND(IF('Indicator Data'!P58=0,0,IF(LOG('Indicator Data'!P58)&gt;BH$3,10,IF(LOG('Indicator Data'!P58)&lt;BH$4,0,10-(BH$3-LOG('Indicator Data'!P58))/(BH$3-BH$4)*10))),1))</f>
        <v>7.4</v>
      </c>
      <c r="BI58" s="103" t="n">
        <f aca="false">IF(BH58="x","x",'Indicator Data'!P58/'Indicator Data'!$CA58)</f>
        <v>0.320274837091577</v>
      </c>
      <c r="BJ58" s="106" t="n">
        <f aca="false">IF(BH58="x","x",ROUND(IF(BI58&gt;BJ$3,10,IF(BI58&lt;BJ$4,0,10-(BJ$3-BI58)/(BJ$3-BJ$4)*10)),1))</f>
        <v>10</v>
      </c>
      <c r="BK58" s="102" t="n">
        <f aca="false">IF(AND(BH58="x",BJ58="x"),"x",ROUND((10-GEOMEAN(((10-BH58)/10*9+1),((10-BJ58)/10*9+1)))/9*10,1))</f>
        <v>9.1</v>
      </c>
      <c r="BL58" s="104" t="n">
        <f aca="false">IF(AND(BC58="x",BG58="x",BK58="x",AY58="x"),"x",IF(AND(BC58="x",BG58="x",BK58="x"),AY58,ROUND((10-GEOMEAN(((10-AY58)/10*9+1),((10-BC58)/10*9+1),((10-BG58)/10*9+1),((10-BK58)/10*9+1)))/9*10,1)))</f>
        <v>6.5</v>
      </c>
      <c r="BM58" s="106" t="n">
        <f aca="false">ROUND(IF('Indicator Data'!Q58=0,0,IF(LOG('Indicator Data'!Q58)&gt;BM$3,10,IF(LOG('Indicator Data'!Q58)&lt;BM$4,0,10-(BM$3-LOG('Indicator Data'!Q58))/(BM$3-BM$4)*10))),1)</f>
        <v>7.4</v>
      </c>
      <c r="BN58" s="107" t="n">
        <f aca="false">'Indicator Data'!R58</f>
        <v>0.993930637836456</v>
      </c>
      <c r="BO58" s="106" t="n">
        <f aca="false">ROUND(IF(BN58&gt;BO$3,10,IF(BN58&lt;BO$4,0,10-(BO$3-BN58)/(BO$3-BO$4)*10)),1)</f>
        <v>9.9</v>
      </c>
      <c r="BP58" s="106" t="n">
        <f aca="false">ROUND((10-GEOMEAN(((10-BO58)/10*9+1),((10-BM58)/10*9+1)))/9*10,1)</f>
        <v>9</v>
      </c>
      <c r="BQ58" s="106" t="n">
        <f aca="false">ROUND(IF('Indicator Data'!S58=0,0,IF(LOG('Indicator Data'!S58)&gt;BQ$3,10,IF(LOG('Indicator Data'!S58)&lt;BQ$4,0,10-(BQ$3-LOG('Indicator Data'!S58))/(BQ$3-BQ$4)*10))),1)</f>
        <v>7.4</v>
      </c>
      <c r="BR58" s="107" t="n">
        <f aca="false">'Indicator Data'!T58</f>
        <v>0.97825688123703</v>
      </c>
      <c r="BS58" s="106" t="n">
        <f aca="false">ROUND(IF(BR58&gt;BS$3,10,IF(BR58&lt;BS$4,0,10-(BS$3-BR58)/(BS$3-BS$4)*10)),1)</f>
        <v>9.8</v>
      </c>
      <c r="BT58" s="106" t="n">
        <f aca="false">ROUND((10-GEOMEAN(((10-BS58)/10*9+1),((10-BQ58)/10*9+1)))/9*10,1)</f>
        <v>8.9</v>
      </c>
      <c r="BU58" s="102" t="n">
        <f aca="false">ROUND((10-GEOMEAN(((10-BT58)/10*9+1),((10-BP58)/10*9+1)))/9*10,1)</f>
        <v>9</v>
      </c>
      <c r="BV58" s="106" t="n">
        <f aca="false">ROUND(IF('Indicator Data'!U58=0,0,IF(LOG('Indicator Data'!U58)&gt;BV$3,10,IF(LOG('Indicator Data'!U58)&lt;BV$4,0,10-(BV$3-LOG('Indicator Data'!U58))/(BV$3-BV$4)*10))),1)</f>
        <v>6.9</v>
      </c>
      <c r="BW58" s="103" t="n">
        <f aca="false">'Indicator Data'!U58/'Indicator Data'!$CA58</f>
        <v>0.841918493031898</v>
      </c>
      <c r="BX58" s="106" t="n">
        <f aca="false">ROUND(IF(BW58&gt;BX$3,10,IF(BW58&lt;BX$4,0,10-(BX$3-BW58)/(BX$3-BX$4)*10)),1)</f>
        <v>9.4</v>
      </c>
      <c r="BY58" s="102" t="n">
        <f aca="false">ROUND((10-GEOMEAN(((10-BV58)/10*9+1),((10-BX58)/10*9+1)))/9*10,1)</f>
        <v>8.4</v>
      </c>
      <c r="BZ58" s="106" t="n">
        <f aca="false">ROUND(IF('Indicator Data'!V58=0,0,IF(LOG('Indicator Data'!V58)&gt;BZ$3,10,IF(LOG('Indicator Data'!V58)&lt;BZ$4,0,10-(BZ$3-LOG('Indicator Data'!V58))/(BZ$3-BZ$4)*10))),1)</f>
        <v>6.8</v>
      </c>
      <c r="CA58" s="103" t="n">
        <f aca="false">IF('Indicator Data'!V58/'Indicator Data'!$CA58&gt;1,1,'Indicator Data'!V58/'Indicator Data'!$CA58)</f>
        <v>0.727303184915766</v>
      </c>
      <c r="CB58" s="106" t="n">
        <f aca="false">ROUND(IF(CA58&gt;CB$3,10,IF(CA58&lt;CB$4,0,10-(CB$3-CA58)/(CB$3-CB$4)*10)),1)</f>
        <v>7.3</v>
      </c>
      <c r="CC58" s="102" t="n">
        <f aca="false">ROUND((10-GEOMEAN(((10-BZ58)/10*9+1),((10-CB58)/10*9+1)))/9*10,1)</f>
        <v>7.1</v>
      </c>
      <c r="CD58" s="106" t="n">
        <f aca="false">ROUND(IF('Indicator Data'!W58=0,0,IF(LOG('Indicator Data'!W58)&gt;CD$3,10,IF(LOG('Indicator Data'!W58)&lt;CD$4,0,10-(CD$3-LOG('Indicator Data'!W58))/(CD$3-CD$4)*10))),1)</f>
        <v>7</v>
      </c>
      <c r="CE58" s="103" t="n">
        <f aca="false">'Indicator Data'!W58/'Indicator Data'!$CA58</f>
        <v>0.903374581434807</v>
      </c>
      <c r="CF58" s="106" t="n">
        <f aca="false">ROUND(IF(CE58&gt;CF$3,10,IF(CE58&lt;CF$4,0,10-(CF$3-CE58)/(CF$3-CF$4)*10)),1)</f>
        <v>9</v>
      </c>
      <c r="CG58" s="102" t="n">
        <f aca="false">ROUND((10-GEOMEAN(((10-CD58)/10*9+1),((10-CF58)/10*9+1)))/9*10,1)</f>
        <v>8.2</v>
      </c>
      <c r="CH58" s="104" t="n">
        <f aca="false">ROUND((10-GEOMEAN(((10-CC58)/10*9+1),((10-BU58)/10*9+1),((10-BY58)/10*9+1),((10-CG58)/10*9+1)))/9*10,1)</f>
        <v>8.3</v>
      </c>
      <c r="CI58" s="106" t="n">
        <f aca="false">IF('Indicator Data'!BQ58="No data","x",ROUND(IF('Indicator Data'!BQ58&gt;CI$3,0,IF('Indicator Data'!BQ58&lt;CI$4,10,(CI$3-'Indicator Data'!BQ58)/(CI$3-CI$4)*10)),1))</f>
        <v>3.7</v>
      </c>
      <c r="CJ58" s="106" t="n">
        <f aca="false">IF('Indicator Data'!BR58="No data","x",ROUND(IF('Indicator Data'!BR58&gt;CJ$3,0,IF('Indicator Data'!BR58&lt;CJ$4,10,(CJ$3-'Indicator Data'!BR58)/(CJ$3-CJ$4)*10)),1))</f>
        <v>5.9</v>
      </c>
      <c r="CK58" s="106" t="n">
        <f aca="false">IF('Indicator Data'!AC58="No data","x",ROUND(IF('Indicator Data'!AC58&gt;CK$3,0,IF('Indicator Data'!AC58&lt;CK$4,10,(CK$3-'Indicator Data'!AC58)/(CK$3-CK$4)*10)),1))</f>
        <v>7.6</v>
      </c>
      <c r="CL58" s="102" t="n">
        <f aca="false">IF(AND(CJ58="x",CI58="x",CK58="x"),"x",ROUND(AVERAGE(CI58:CK58),1))</f>
        <v>5.7</v>
      </c>
      <c r="CM58" s="106" t="n">
        <f aca="false">IF('Indicator Data'!X58="No data","x",ROUND(IF(LOG('Indicator Data'!X58)&gt;CM$3,10,IF(LOG('Indicator Data'!X58)&lt;CM$4,0,10-(CM$3-LOG('Indicator Data'!X58))/(CM$3-CM$4)*10)),1))</f>
        <v>5.7</v>
      </c>
      <c r="CN58" s="106" t="n">
        <f aca="false">IF('Indicator Data'!Y58="No data","x",ROUND(IF('Indicator Data'!Y58&gt;CN$3,10,IF('Indicator Data'!Y58&lt;CN$4,0,10-(CN$3-'Indicator Data'!Y58)/(CN$3-CN$4)*10)),1))</f>
        <v>7.8</v>
      </c>
      <c r="CO58" s="106" t="n">
        <f aca="false">IF('Indicator Data'!Z58="No data","x",ROUND(IF('Indicator Data'!Z58&gt;CO$3,10,IF('Indicator Data'!Z58&lt;CO$4,0,10-(CO$3-'Indicator Data'!Z58)/(CO$3-CO$4)*10)),1))</f>
        <v>7.4</v>
      </c>
      <c r="CP58" s="106" t="str">
        <f aca="false">IF('Indicator Data'!AA58="No data","x",ROUND(IF('Indicator Data'!AA58&gt;CP$3,10,IF('Indicator Data'!AA58&lt;CP$4,0,10-(CP$3-'Indicator Data'!AA58)/(CP$3-CP$4)*10)),1))</f>
        <v>x</v>
      </c>
      <c r="CQ58" s="102" t="n">
        <f aca="false">ROUND(AVERAGE(CM58:CP58),1)</f>
        <v>7</v>
      </c>
      <c r="CR58" s="104" t="n">
        <f aca="false">ROUND(AVERAGE(CL58,CQ58,CQ58),1)</f>
        <v>6.6</v>
      </c>
      <c r="CS58" s="106" t="n">
        <f aca="false">IF('Indicator Data'!AF58="No data","x",ROUND(IF('Indicator Data'!AF58&gt;CS$3,10,IF('Indicator Data'!AF58&lt;CS$4,0,10-(CS$3-'Indicator Data'!AF58)/(CS$3-CS$4)*10)),1))</f>
        <v>7.2</v>
      </c>
      <c r="CT58" s="106" t="n">
        <f aca="false">IF('Indicator Data'!AG58="No data","x",ROUND(IF('Indicator Data'!AG58&gt;CT$3,10,IF('Indicator Data'!AG58&lt;CT$4,0,10-(CT$3-'Indicator Data'!AG58)/(CT$3-CT$4)*10)),1))</f>
        <v>6.2</v>
      </c>
      <c r="CU58" s="102" t="n">
        <f aca="false">ROUND(AVERAGE(CM58,CN58,CO58,CP58,CS58,CT58),1)</f>
        <v>6.9</v>
      </c>
      <c r="CV58" s="106" t="n">
        <f aca="false">IF('Indicator Data'!AB58="No data","x",ROUND(IF('Indicator Data'!AB58&gt;CV$3,10,IF('Indicator Data'!AB58&lt;CV$4,0,10-(CV$3-'Indicator Data'!AB58)/(CV$3-CV$4)*10)),1))</f>
        <v>1</v>
      </c>
      <c r="CW58" s="102" t="n">
        <f aca="false">IF(AND(CJ58="x",CI58="x",CK58="x"),"x",ROUND(AVERAGE(CI58:CK58,CV58),1))</f>
        <v>4.6</v>
      </c>
      <c r="CX58" s="103" t="str">
        <f aca="false">IF('Indicator Data'!AD58="No data","x",'Indicator Data'!AD58/'Indicator Data'!$BZ58)</f>
        <v>x</v>
      </c>
      <c r="CY58" s="106" t="str">
        <f aca="false">IF(CX58="x","x",ROUND(IF(CX58&gt;CY$3,0,IF(CX58&lt;CY$4,10,(CY$3-CX58)/(CY$3-CY$4)*10)),1))</f>
        <v>x</v>
      </c>
      <c r="CZ58" s="106" t="n">
        <f aca="false">IF('Indicator Data'!AE58="No data","x",ROUND(IF('Indicator Data'!AE58&gt;CZ$3,0,IF('Indicator Data'!AE58&lt;CZ$4,10,(CZ$3-'Indicator Data'!AE58)/(CZ$3-CZ$4)*10)),1))</f>
        <v>8</v>
      </c>
      <c r="DA58" s="102" t="n">
        <f aca="false">IF(AND(CY58="x",CZ58="x"),"x",ROUND(AVERAGE(CY58:CZ58),1))</f>
        <v>8</v>
      </c>
      <c r="DB58" s="104" t="n">
        <f aca="false">ROUND(AVERAGE(CW58,DA58,CU58),1)</f>
        <v>6.5</v>
      </c>
      <c r="DC58" s="105" t="n">
        <f aca="false">IF(BL58="x",ROUND((10-GEOMEAN(((10-DB58)/10*9+1),((10-CH58)/10*9+1),((10-CR58)/10*9+1)))/9*10,1),ROUND((10-GEOMEAN(((10-BL58)/10*9+1),((10-DB58)/10*9+1),((10-CH58)/10*9+1),((10-CR58)/10*9+1)))/9*10,1))</f>
        <v>7.1</v>
      </c>
      <c r="DD58" s="108" t="n">
        <f aca="false">IF(ROUND(IF(AP58="x",(10-GEOMEAN(((10-AO58)/10*9+1),((10-DC58)/10*9+1),((10-AU58)/10*9+1),((10-AQ58)/10*9+1),((10-AR58)/10*9+1)))/9*10,(10-GEOMEAN(((10-AO58)/10*9+1),((10-DC58)/10*9+1),((10-AP58)/10*9+1),((10-AQ58)/10*9+1),((10-AR58)/10*9+1),((10-AU58)/10*9+1)))/9*10),1)=0,0.1,ROUND(IF(AP58="x",(10-GEOMEAN(((10-AO58)/10*9+1),((10-DC58)/10*9+1),((10-AU58)/10*9+1),((10-AQ58)/10*9+1),((10-AR58)/10*9+1)))/9*10,(10-GEOMEAN(((10-AO58)/10*9+1),((10-DC58)/10*9+1),((10-AP58)/10*9+1),((10-AQ58)/10*9+1),((10-AR58)/10*9+1),((10-AU58)/10*9+1)))/9*10),1))</f>
        <v>3</v>
      </c>
      <c r="DE58" s="105" t="n">
        <f aca="false">ROUND(IF('Indicator Data'!AH58=0,0,IF('Indicator Data'!AH58&gt;DE$3,10,IF('Indicator Data'!AH58&lt;DE$4,0,10-(DE$3-'Indicator Data'!AH58)/(DE$3-DE$4)*10))),1)</f>
        <v>0.2</v>
      </c>
      <c r="DF58" s="102" t="n">
        <f aca="false">'Indicator Data'!AI58</f>
        <v>0</v>
      </c>
      <c r="DG58" s="102" t="n">
        <f aca="false">'Indicator Data'!AJ58</f>
        <v>0</v>
      </c>
      <c r="DH58" s="105" t="n">
        <f aca="false">ROUND(IF(DF58=5,10,IF(DG58=5,9,IF(DF58=4,8,IF(DG58=4,7,0)))),1)</f>
        <v>0</v>
      </c>
      <c r="DI58" s="108" t="n">
        <f aca="false">ROUND(IF(DH58&gt;5,DH58,DE58/10*7),1)</f>
        <v>0.1</v>
      </c>
      <c r="DJ58" s="76"/>
      <c r="DK58" s="109"/>
    </row>
    <row r="59" customFormat="false" ht="14.5" hidden="false" customHeight="false" outlineLevel="0" collapsed="false">
      <c r="A59" s="98" t="str">
        <f aca="false">'Indicator Data'!A59</f>
        <v>Eritrea</v>
      </c>
      <c r="B59" s="99" t="str">
        <f aca="false">'Indicator Data'!B59</f>
        <v>ERI</v>
      </c>
      <c r="C59" s="100" t="n">
        <f aca="false">ROUND(IF('Indicator Data'!C59=0,0.1,IF(LOG('Indicator Data'!C59)&gt;C$3,10,IF(LOG('Indicator Data'!C59)&lt;C$4,0,10-(C$3-LOG('Indicator Data'!C59))/(C$3-C$4)*10))),1)</f>
        <v>6.7</v>
      </c>
      <c r="D59" s="101" t="n">
        <f aca="false">ROUND(IF('Indicator Data'!D59=0,0.1,IF(LOG('Indicator Data'!D59)&gt;D$3,10,IF(LOG('Indicator Data'!D59)&lt;D$4,0,10-(D$3-LOG('Indicator Data'!D59))/(D$3-D$4)*10))),1)</f>
        <v>0.1</v>
      </c>
      <c r="E59" s="102" t="n">
        <f aca="false">ROUND((10-GEOMEAN(((10-C59)/10*9+1),((10-D59)/10*9+1)))/9*10,1)</f>
        <v>4.1</v>
      </c>
      <c r="F59" s="102" t="n">
        <f aca="false">IF('Indicator Data'!E59="No data",0.1,(ROUND(IF('Indicator Data'!E59=0,0,IF(LOG('Indicator Data'!E59)&gt;F$3,10,IF(LOG('Indicator Data'!E59)&lt;F$4,0,10-(F$3-LOG('Indicator Data'!E59))/(F$3-F$4)*10))),1)))</f>
        <v>4.7</v>
      </c>
      <c r="G59" s="102" t="n">
        <f aca="false">ROUND(IF('Indicator Data'!F59=0,0,IF(LOG('Indicator Data'!F59)&gt;G$3,10,IF(LOG('Indicator Data'!F59)&lt;G$4,0,10-(G$3-LOG('Indicator Data'!F59))/(G$3-G$4)*10))),1)</f>
        <v>0</v>
      </c>
      <c r="H59" s="101" t="n">
        <f aca="false">ROUND(IF('Indicator Data'!G59=0,0,IF(LOG('Indicator Data'!G59)&gt;H$3,10,IF(LOG('Indicator Data'!G59)&lt;H$4,0,10-(H$3-LOG('Indicator Data'!G59))/(H$3-H$4)*10))),1)</f>
        <v>0</v>
      </c>
      <c r="I59" s="101" t="n">
        <f aca="false">ROUND(IF('Indicator Data'!H59=0,0,IF(LOG('Indicator Data'!H59)&gt;I$3,10,IF(LOG('Indicator Data'!H59)&lt;I$4,0,10-(I$3-LOG('Indicator Data'!H59))/(I$3-I$4)*10))),1)</f>
        <v>0</v>
      </c>
      <c r="J59" s="101" t="n">
        <f aca="false">ROUND((10-GEOMEAN(((10-H59)/10*9+1),((10-I59)/10*9+1)))/9*10,1)</f>
        <v>0</v>
      </c>
      <c r="K59" s="101" t="n">
        <f aca="false">ROUND(IF('Indicator Data'!I59=0,0,IF(LOG('Indicator Data'!I59)&gt;K$3,10,IF(LOG('Indicator Data'!I59)&lt;K$4,0,10-(K$3-LOG('Indicator Data'!I59))/(K$3-K$4)*10))),1)</f>
        <v>0</v>
      </c>
      <c r="L59" s="102" t="n">
        <f aca="false">ROUND((10-GEOMEAN(((10-J59)/10*9+1),((10-K59)/10*9+1)))/9*10,1)</f>
        <v>0</v>
      </c>
      <c r="M59" s="102" t="n">
        <f aca="false">ROUND(IF('Indicator Data'!J59=0,0,IF(LOG('Indicator Data'!J59)&gt;M$3,10,IF(LOG('Indicator Data'!J59)&lt;M$4,0,10-(M$3-LOG('Indicator Data'!J59))/(M$3-M$4)*10))),1)</f>
        <v>10</v>
      </c>
      <c r="N59" s="103" t="n">
        <f aca="false">'Indicator Data'!C59/'Indicator Data'!$CA59</f>
        <v>0.00091433438931106</v>
      </c>
      <c r="O59" s="103" t="n">
        <f aca="false">'Indicator Data'!D59/'Indicator Data'!$CA59</f>
        <v>0</v>
      </c>
      <c r="P59" s="103" t="n">
        <f aca="false">IF(F59=0.1,"x",'Indicator Data'!E59/'Indicator Data'!$CA59)</f>
        <v>0.00147126463147243</v>
      </c>
      <c r="Q59" s="103" t="n">
        <f aca="false">'Indicator Data'!F59/'Indicator Data'!$CA59</f>
        <v>0</v>
      </c>
      <c r="R59" s="103" t="n">
        <f aca="false">'Indicator Data'!G59/'Indicator Data'!$CA59</f>
        <v>0</v>
      </c>
      <c r="S59" s="103" t="n">
        <f aca="false">'Indicator Data'!H59/'Indicator Data'!$CA59</f>
        <v>0</v>
      </c>
      <c r="T59" s="103" t="n">
        <f aca="false">'Indicator Data'!I59/'Indicator Data'!$CA59</f>
        <v>0</v>
      </c>
      <c r="U59" s="103" t="n">
        <f aca="false">'Indicator Data'!J59/'Indicator Data'!$CA59</f>
        <v>0.0302454493831063</v>
      </c>
      <c r="V59" s="101" t="n">
        <f aca="false">ROUND(IF(N59&gt;V$3,10,IF(N59&lt;V$4,0,10-(V$3-N59)/(V$3-V$4)*10)),1)</f>
        <v>4.6</v>
      </c>
      <c r="W59" s="101" t="n">
        <f aca="false">ROUND(IF(O59&gt;W$3,10,IF(O59&lt;W$4,0,10-(W$3-O59)/(W$3-W$4)*10)),1)</f>
        <v>0</v>
      </c>
      <c r="X59" s="102" t="n">
        <f aca="false">ROUND(((10-GEOMEAN(((10-V59)/10*9+1),((10-W59)/10*9+1)))/9*10),1)</f>
        <v>2.6</v>
      </c>
      <c r="Y59" s="102" t="n">
        <f aca="false">IF(P59="x",0.1,ROUND(IF(P59&gt;Y$3,10,IF(P59&lt;Y$4,0,10-(Y$3-P59)/(Y$3-Y$4)*10)),1))</f>
        <v>1</v>
      </c>
      <c r="Z59" s="102" t="n">
        <f aca="false">ROUND(IF(Q59=0,0,IF(LOG(Q59)&gt;Z$3,10,IF(LOG(Q59)&lt;=Z$4,0,10-(Z$3-LOG(Q59))/(Z$3-Z$4)*10))),1)</f>
        <v>0</v>
      </c>
      <c r="AA59" s="101" t="n">
        <f aca="false">ROUND(IF(R59&gt;AA$3,10,IF(R59&lt;AA$4,0,10-(AA$3-R59)/(AA$3-AA$4)*10)),1)</f>
        <v>0</v>
      </c>
      <c r="AB59" s="101" t="n">
        <f aca="false">ROUND(IF(S59&gt;AB$3,10,IF(S59&lt;AB$4,0,10-(AB$3-S59)/(AB$3-AB$4)*10)),1)</f>
        <v>0</v>
      </c>
      <c r="AC59" s="101" t="n">
        <f aca="false">ROUND(((10-GEOMEAN(((10-AA59)/10*9+1),((10-AB59)/10*9+1)))/9*10),1)</f>
        <v>0</v>
      </c>
      <c r="AD59" s="101" t="n">
        <f aca="false">ROUND(IF(T59=0,0,IF(T59&gt;AD$3,10,IF(T59&lt;=AD$4,0,10-(AD$3-T59)/(AD$3-AD$4)*10))),1)</f>
        <v>0</v>
      </c>
      <c r="AE59" s="102" t="n">
        <f aca="false">ROUND((10-GEOMEAN(((10-AC59)/10*9+1),((10-AD59)/10*9+1)))/9*10,1)</f>
        <v>0</v>
      </c>
      <c r="AF59" s="102" t="n">
        <f aca="false">ROUND(IF(U59&gt;AF$3,10,IF(U59&lt;AF$4,0,10-(AF$3-U59)/(AF$3-AF$4)*10)),1)</f>
        <v>10</v>
      </c>
      <c r="AG59" s="101" t="n">
        <f aca="false">ROUND(IF('Indicator Data'!K59=0,0,IF('Indicator Data'!K59&gt;AG$3,10,IF('Indicator Data'!K59&lt;AG$4,0,10-(AG$3-'Indicator Data'!K59)/(AG$3-AG$4)*10))),1)</f>
        <v>2.9</v>
      </c>
      <c r="AH59" s="104" t="n">
        <f aca="false">ROUND(AVERAGE(C59,V59),1)</f>
        <v>5.7</v>
      </c>
      <c r="AI59" s="104" t="n">
        <f aca="false">ROUND(AVERAGE(D59,W59),1)</f>
        <v>0.1</v>
      </c>
      <c r="AJ59" s="102" t="n">
        <f aca="false">ROUND(AVERAGE(AA59,H59),1)</f>
        <v>0</v>
      </c>
      <c r="AK59" s="102" t="n">
        <f aca="false">ROUND(AVERAGE(AB59,I59),1)</f>
        <v>0</v>
      </c>
      <c r="AL59" s="104" t="n">
        <f aca="false">ROUND((10-GEOMEAN(((10-AJ59)/10*9+1),((10-AK59)/10*9+1)))/9*10,1)</f>
        <v>0</v>
      </c>
      <c r="AM59" s="104" t="n">
        <f aca="false">ROUND(AVERAGE(AD59,K59),1)</f>
        <v>0</v>
      </c>
      <c r="AN59" s="102" t="n">
        <f aca="false">ROUND((10-GEOMEAN(((10-M59)/10*9+1),((10-AF59)/10*9+1)))/9*10,1)</f>
        <v>10</v>
      </c>
      <c r="AO59" s="105" t="n">
        <f aca="false">ROUND((10-GEOMEAN(((10-E59)/10*9+1),((10-X59)/10*9+1)))/9*10,1)</f>
        <v>3.4</v>
      </c>
      <c r="AP59" s="105" t="n">
        <f aca="false">IF(AND(Y59="x",F59="x"),"x",ROUND((10-GEOMEAN(((10-F59)/10*9+1),((10-Y59)/10*9+1)))/9*10,1))</f>
        <v>3.1</v>
      </c>
      <c r="AQ59" s="105" t="n">
        <f aca="false">ROUND((10-GEOMEAN(((10-G59)/10*9+1),((10-Z59)/10*9+1)))/9*10,1)</f>
        <v>0</v>
      </c>
      <c r="AR59" s="105" t="n">
        <f aca="false">ROUND((10-GEOMEAN(((10-L59)/10*9+1),((10-AE59)/10*9+1)))/9*10,1)</f>
        <v>0</v>
      </c>
      <c r="AS59" s="104" t="n">
        <f aca="false">ROUND(AVERAGE(AG59,AN59),1)</f>
        <v>6.5</v>
      </c>
      <c r="AT59" s="104" t="n">
        <f aca="false">IF('Indicator Data'!L59="No data","x",IF('Indicator Data'!CB59&lt;1000,"x",ROUND((IF('Indicator Data'!L59&gt;AT$3,10,IF('Indicator Data'!L59&lt;AT$4,0,10-(AT$3-'Indicator Data'!L59)/(AT$3-AT$4)*10))),1)))</f>
        <v>5.7</v>
      </c>
      <c r="AU59" s="105" t="n">
        <f aca="false">ROUND(AVERAGE(AS59,AT59),1)</f>
        <v>6.1</v>
      </c>
      <c r="AV59" s="106" t="n">
        <f aca="false">IF('Indicator Data'!M59="No data","x",ROUND(IF('Indicator Data'!M59=0,0,IF(LOG('Indicator Data'!M59)&gt;AV$3,10,IF(LOG('Indicator Data'!M59)&lt;AV$4,0,10-(AV$3-LOG('Indicator Data'!M59))/(AV$3-AV$4)*10))),1))</f>
        <v>7.7</v>
      </c>
      <c r="AW59" s="103" t="n">
        <f aca="false">IF(AV59="x","x",'Indicator Data'!M59/'Indicator Data'!$CA59)</f>
        <v>0.454270581839271</v>
      </c>
      <c r="AX59" s="106" t="n">
        <f aca="false">IF(AV59="x","x",ROUND(IF(AW59&gt;AX$3,10,IF(AW59&lt;AX$4,0,10-(AX$3-AW59)/(AX$3-AX$4)*10)),1))</f>
        <v>5</v>
      </c>
      <c r="AY59" s="102" t="n">
        <f aca="false">IF(AND(AV59="x",AX59="x"),"x",ROUND((10-GEOMEAN(((10-AV59)/10*9+1),((10-AX59)/10*9+1)))/9*10,1))</f>
        <v>6.5</v>
      </c>
      <c r="AZ59" s="106" t="n">
        <f aca="false">IF('Indicator Data'!N59="No data","x",ROUND(IF('Indicator Data'!N59=0,0,IF(LOG('Indicator Data'!N59)&gt;AZ$3,10,IF(LOG('Indicator Data'!N59)&lt;AZ$4,0,10-(AZ$3-LOG('Indicator Data'!N59))/(AZ$3-AZ$4)*10))),1))</f>
        <v>0</v>
      </c>
      <c r="BA59" s="103" t="n">
        <f aca="false">IF(AZ59="x","x",'Indicator Data'!N59/'Indicator Data'!$CA59)</f>
        <v>0</v>
      </c>
      <c r="BB59" s="106" t="n">
        <f aca="false">IF(AZ59="x","x",ROUND(IF(BA59&gt;BB$3,10,IF(BA59&lt;BB$4,0,10-(BB$3-BA59)/(BB$3-BB$4)*10)),1))</f>
        <v>0</v>
      </c>
      <c r="BC59" s="102" t="n">
        <f aca="false">IF(AND(AZ59="x",BB59="x"),"x",ROUND((10-GEOMEAN(((10-AZ59)/10*9+1),((10-BB59)/10*9+1)))/9*10,1))</f>
        <v>0</v>
      </c>
      <c r="BD59" s="106" t="n">
        <f aca="false">IF('Indicator Data'!O59="No data","x",ROUND(IF('Indicator Data'!O59=0,0,IF(LOG('Indicator Data'!O59)&gt;BD$3,10,IF(LOG('Indicator Data'!O59)&lt;BD$4,0,10-(BD$3-LOG('Indicator Data'!O59))/(BD$3-BD$4)*10))),1))</f>
        <v>0</v>
      </c>
      <c r="BE59" s="103" t="n">
        <f aca="false">IF(BD59="x","x",'Indicator Data'!O59/'Indicator Data'!$CA59)</f>
        <v>0</v>
      </c>
      <c r="BF59" s="106" t="n">
        <f aca="false">IF(BD59="x","x",ROUND(IF(BE59&gt;BF$3,10,IF(BE59&lt;BF$4,0,10-(BF$3-BE59)/(BF$3-BF$4)*10)),1))</f>
        <v>0</v>
      </c>
      <c r="BG59" s="102" t="n">
        <f aca="false">IF(AND(BD59="x",BF59="x"),"x",ROUND((10-GEOMEAN(((10-BD59)/10*9+1),((10-BF59)/10*9+1)))/9*10,1))</f>
        <v>0</v>
      </c>
      <c r="BH59" s="106" t="n">
        <f aca="false">IF('Indicator Data'!P59="No data","x",ROUND(IF('Indicator Data'!P59=0,0,IF(LOG('Indicator Data'!P59)&gt;BH$3,10,IF(LOG('Indicator Data'!P59)&lt;BH$4,0,10-(BH$3-LOG('Indicator Data'!P59))/(BH$3-BH$4)*10))),1))</f>
        <v>0</v>
      </c>
      <c r="BI59" s="103" t="n">
        <f aca="false">IF(BH59="x","x",'Indicator Data'!P59/'Indicator Data'!$CA59)</f>
        <v>0</v>
      </c>
      <c r="BJ59" s="106" t="n">
        <f aca="false">IF(BH59="x","x",ROUND(IF(BI59&gt;BJ$3,10,IF(BI59&lt;BJ$4,0,10-(BJ$3-BI59)/(BJ$3-BJ$4)*10)),1))</f>
        <v>0</v>
      </c>
      <c r="BK59" s="102" t="n">
        <f aca="false">IF(AND(BH59="x",BJ59="x"),"x",ROUND((10-GEOMEAN(((10-BH59)/10*9+1),((10-BJ59)/10*9+1)))/9*10,1))</f>
        <v>0</v>
      </c>
      <c r="BL59" s="104" t="n">
        <f aca="false">IF(AND(BC59="x",BG59="x",BK59="x",AY59="x"),"x",IF(AND(BC59="x",BG59="x",BK59="x"),AY59,ROUND((10-GEOMEAN(((10-AY59)/10*9+1),((10-BC59)/10*9+1),((10-BG59)/10*9+1),((10-BK59)/10*9+1)))/9*10,1)))</f>
        <v>2.2</v>
      </c>
      <c r="BM59" s="106" t="n">
        <f aca="false">ROUND(IF('Indicator Data'!Q59=0,0,IF(LOG('Indicator Data'!Q59)&gt;BM$3,10,IF(LOG('Indicator Data'!Q59)&lt;BM$4,0,10-(BM$3-LOG('Indicator Data'!Q59))/(BM$3-BM$4)*10))),1)</f>
        <v>8.3</v>
      </c>
      <c r="BN59" s="107" t="n">
        <f aca="false">'Indicator Data'!R59</f>
        <v>0.975241243839264</v>
      </c>
      <c r="BO59" s="106" t="n">
        <f aca="false">ROUND(IF(BN59&gt;BO$3,10,IF(BN59&lt;BO$4,0,10-(BO$3-BN59)/(BO$3-BO$4)*10)),1)</f>
        <v>9.8</v>
      </c>
      <c r="BP59" s="106" t="n">
        <f aca="false">ROUND((10-GEOMEAN(((10-BO59)/10*9+1),((10-BM59)/10*9+1)))/9*10,1)</f>
        <v>9.2</v>
      </c>
      <c r="BQ59" s="106" t="n">
        <f aca="false">ROUND(IF('Indicator Data'!S59=0,0,IF(LOG('Indicator Data'!S59)&gt;BQ$3,10,IF(LOG('Indicator Data'!S59)&lt;BQ$4,0,10-(BQ$3-LOG('Indicator Data'!S59))/(BQ$3-BQ$4)*10))),1)</f>
        <v>8.3</v>
      </c>
      <c r="BR59" s="107" t="n">
        <f aca="false">'Indicator Data'!T59</f>
        <v>0.94014972448349</v>
      </c>
      <c r="BS59" s="106" t="n">
        <f aca="false">ROUND(IF(BR59&gt;BS$3,10,IF(BR59&lt;BS$4,0,10-(BS$3-BR59)/(BS$3-BS$4)*10)),1)</f>
        <v>9.4</v>
      </c>
      <c r="BT59" s="106" t="n">
        <f aca="false">ROUND((10-GEOMEAN(((10-BS59)/10*9+1),((10-BQ59)/10*9+1)))/9*10,1)</f>
        <v>8.9</v>
      </c>
      <c r="BU59" s="102" t="n">
        <f aca="false">ROUND((10-GEOMEAN(((10-BT59)/10*9+1),((10-BP59)/10*9+1)))/9*10,1)</f>
        <v>9.1</v>
      </c>
      <c r="BV59" s="106" t="n">
        <f aca="false">ROUND(IF('Indicator Data'!U59=0,0,IF(LOG('Indicator Data'!U59)&gt;BV$3,10,IF(LOG('Indicator Data'!U59)&lt;BV$4,0,10-(BV$3-LOG('Indicator Data'!U59))/(BV$3-BV$4)*10))),1)</f>
        <v>7.3</v>
      </c>
      <c r="BW59" s="103" t="n">
        <f aca="false">'Indicator Data'!U59/'Indicator Data'!$CA59</f>
        <v>0.234852511846764</v>
      </c>
      <c r="BX59" s="106" t="n">
        <f aca="false">ROUND(IF(BW59&gt;BX$3,10,IF(BW59&lt;BX$4,0,10-(BX$3-BW59)/(BX$3-BX$4)*10)),1)</f>
        <v>2.6</v>
      </c>
      <c r="BY59" s="102" t="n">
        <f aca="false">ROUND((10-GEOMEAN(((10-BV59)/10*9+1),((10-BX59)/10*9+1)))/9*10,1)</f>
        <v>5.4</v>
      </c>
      <c r="BZ59" s="106" t="n">
        <f aca="false">ROUND(IF('Indicator Data'!V59=0,0,IF(LOG('Indicator Data'!V59)&gt;BZ$3,10,IF(LOG('Indicator Data'!V59)&lt;BZ$4,0,10-(BZ$3-LOG('Indicator Data'!V59))/(BZ$3-BZ$4)*10))),1)</f>
        <v>7.9</v>
      </c>
      <c r="CA59" s="103" t="n">
        <f aca="false">IF('Indicator Data'!V59/'Indicator Data'!$CA59&gt;1,1,'Indicator Data'!V59/'Indicator Data'!$CA59)</f>
        <v>0.633297508228653</v>
      </c>
      <c r="CB59" s="106" t="n">
        <f aca="false">ROUND(IF(CA59&gt;CB$3,10,IF(CA59&lt;CB$4,0,10-(CB$3-CA59)/(CB$3-CB$4)*10)),1)</f>
        <v>6.3</v>
      </c>
      <c r="CC59" s="102" t="n">
        <f aca="false">ROUND((10-GEOMEAN(((10-BZ59)/10*9+1),((10-CB59)/10*9+1)))/9*10,1)</f>
        <v>7.2</v>
      </c>
      <c r="CD59" s="106" t="n">
        <f aca="false">ROUND(IF('Indicator Data'!W59=0,0,IF(LOG('Indicator Data'!W59)&gt;CD$3,10,IF(LOG('Indicator Data'!W59)&lt;CD$4,0,10-(CD$3-LOG('Indicator Data'!W59))/(CD$3-CD$4)*10))),1)</f>
        <v>7.1</v>
      </c>
      <c r="CE59" s="103" t="n">
        <f aca="false">'Indicator Data'!W59/'Indicator Data'!$CA59</f>
        <v>0.189833920819682</v>
      </c>
      <c r="CF59" s="106" t="n">
        <f aca="false">ROUND(IF(CE59&gt;CF$3,10,IF(CE59&lt;CF$4,0,10-(CF$3-CE59)/(CF$3-CF$4)*10)),1)</f>
        <v>1.9</v>
      </c>
      <c r="CG59" s="102" t="n">
        <f aca="false">ROUND((10-GEOMEAN(((10-CD59)/10*9+1),((10-CF59)/10*9+1)))/9*10,1)</f>
        <v>5</v>
      </c>
      <c r="CH59" s="104" t="n">
        <f aca="false">ROUND((10-GEOMEAN(((10-CC59)/10*9+1),((10-BU59)/10*9+1),((10-BY59)/10*9+1),((10-CG59)/10*9+1)))/9*10,1)</f>
        <v>7</v>
      </c>
      <c r="CI59" s="106" t="n">
        <f aca="false">IF('Indicator Data'!BQ59="No data","x",ROUND(IF('Indicator Data'!BQ59&gt;CI$3,0,IF('Indicator Data'!BQ59&lt;CI$4,10,(CI$3-'Indicator Data'!BQ59)/(CI$3-CI$4)*10)),1))</f>
        <v>9.8</v>
      </c>
      <c r="CJ59" s="106" t="n">
        <f aca="false">IF('Indicator Data'!BR59="No data","x",ROUND(IF('Indicator Data'!BR59&gt;CJ$3,0,IF('Indicator Data'!BR59&lt;CJ$4,10,(CJ$3-'Indicator Data'!BR59)/(CJ$3-CJ$4)*10)),1))</f>
        <v>8</v>
      </c>
      <c r="CK59" s="106" t="str">
        <f aca="false">IF('Indicator Data'!AC59="No data","x",ROUND(IF('Indicator Data'!AC59&gt;CK$3,0,IF('Indicator Data'!AC59&lt;CK$4,10,(CK$3-'Indicator Data'!AC59)/(CK$3-CK$4)*10)),1))</f>
        <v>x</v>
      </c>
      <c r="CL59" s="102" t="n">
        <f aca="false">IF(AND(CJ59="x",CI59="x",CK59="x"),"x",ROUND(AVERAGE(CI59:CK59),1))</f>
        <v>8.9</v>
      </c>
      <c r="CM59" s="106" t="n">
        <f aca="false">IF('Indicator Data'!X59="No data","x",ROUND(IF(LOG('Indicator Data'!X59)&gt;CM$3,10,IF(LOG('Indicator Data'!X59)&lt;CM$4,0,10-(CM$3-LOG('Indicator Data'!X59))/(CM$3-CM$4)*10)),1))</f>
        <v>5.2</v>
      </c>
      <c r="CN59" s="106" t="str">
        <f aca="false">IF('Indicator Data'!Y59="No data","x",ROUND(IF('Indicator Data'!Y59&gt;CN$3,10,IF('Indicator Data'!Y59&lt;CN$4,0,10-(CN$3-'Indicator Data'!Y59)/(CN$3-CN$4)*10)),1))</f>
        <v>x</v>
      </c>
      <c r="CO59" s="106" t="str">
        <f aca="false">IF('Indicator Data'!Z59="No data","x",ROUND(IF('Indicator Data'!Z59&gt;CO$3,10,IF('Indicator Data'!Z59&lt;CO$4,0,10-(CO$3-'Indicator Data'!Z59)/(CO$3-CO$4)*10)),1))</f>
        <v>x</v>
      </c>
      <c r="CP59" s="106" t="str">
        <f aca="false">IF('Indicator Data'!AA59="No data","x",ROUND(IF('Indicator Data'!AA59&gt;CP$3,10,IF('Indicator Data'!AA59&lt;CP$4,0,10-(CP$3-'Indicator Data'!AA59)/(CP$3-CP$4)*10)),1))</f>
        <v>x</v>
      </c>
      <c r="CQ59" s="102" t="n">
        <f aca="false">ROUND(AVERAGE(CM59:CP59),1)</f>
        <v>5.2</v>
      </c>
      <c r="CR59" s="104" t="n">
        <f aca="false">ROUND(AVERAGE(CL59,CQ59,CQ59),1)</f>
        <v>6.4</v>
      </c>
      <c r="CS59" s="106" t="str">
        <f aca="false">IF('Indicator Data'!AF59="No data","x",ROUND(IF('Indicator Data'!AF59&gt;CS$3,10,IF('Indicator Data'!AF59&lt;CS$4,0,10-(CS$3-'Indicator Data'!AF59)/(CS$3-CS$4)*10)),1))</f>
        <v>x</v>
      </c>
      <c r="CT59" s="106" t="n">
        <f aca="false">IF('Indicator Data'!AG59="No data","x",ROUND(IF('Indicator Data'!AG59&gt;CT$3,10,IF('Indicator Data'!AG59&lt;CT$4,0,10-(CT$3-'Indicator Data'!AG59)/(CT$3-CT$4)*10)),1))</f>
        <v>6</v>
      </c>
      <c r="CU59" s="102" t="n">
        <f aca="false">ROUND(AVERAGE(CM59,CN59,CO59,CP59,CS59,CT59),1)</f>
        <v>5.6</v>
      </c>
      <c r="CV59" s="106" t="n">
        <f aca="false">IF('Indicator Data'!AB59="No data","x",ROUND(IF('Indicator Data'!AB59&gt;CV$3,10,IF('Indicator Data'!AB59&lt;CV$4,0,10-(CV$3-'Indicator Data'!AB59)/(CV$3-CV$4)*10)),1))</f>
        <v>10</v>
      </c>
      <c r="CW59" s="102" t="n">
        <f aca="false">IF(AND(CJ59="x",CI59="x",CK59="x"),"x",ROUND(AVERAGE(CI59:CK59,CV59),1))</f>
        <v>9.3</v>
      </c>
      <c r="CX59" s="103" t="n">
        <f aca="false">IF('Indicator Data'!AD59="No data","x",'Indicator Data'!AD59/'Indicator Data'!$BZ59)</f>
        <v>9.94389433838851E-005</v>
      </c>
      <c r="CY59" s="106" t="n">
        <f aca="false">IF(CX59="x","x",ROUND(IF(CX59&gt;CY$3,0,IF(CX59&lt;CY$4,10,(CY$3-CX59)/(CY$3-CY$4)*10)),1))</f>
        <v>9</v>
      </c>
      <c r="CZ59" s="106" t="n">
        <f aca="false">IF('Indicator Data'!AE59="No data","x",ROUND(IF('Indicator Data'!AE59&gt;CZ$3,0,IF('Indicator Data'!AE59&lt;CZ$4,10,(CZ$3-'Indicator Data'!AE59)/(CZ$3-CZ$4)*10)),1))</f>
        <v>4</v>
      </c>
      <c r="DA59" s="102" t="n">
        <f aca="false">IF(AND(CY59="x",CZ59="x"),"x",ROUND(AVERAGE(CY59:CZ59),1))</f>
        <v>6.5</v>
      </c>
      <c r="DB59" s="104" t="n">
        <f aca="false">ROUND(AVERAGE(CW59,DA59,CU59),1)</f>
        <v>7.1</v>
      </c>
      <c r="DC59" s="105" t="n">
        <f aca="false">IF(BL59="x",ROUND((10-GEOMEAN(((10-DB59)/10*9+1),((10-CH59)/10*9+1),((10-CR59)/10*9+1)))/9*10,1),ROUND((10-GEOMEAN(((10-BL59)/10*9+1),((10-DB59)/10*9+1),((10-CH59)/10*9+1),((10-CR59)/10*9+1)))/9*10,1))</f>
        <v>6</v>
      </c>
      <c r="DD59" s="108" t="n">
        <f aca="false">IF(ROUND(IF(AP59="x",(10-GEOMEAN(((10-AO59)/10*9+1),((10-DC59)/10*9+1),((10-AU59)/10*9+1),((10-AQ59)/10*9+1),((10-AR59)/10*9+1)))/9*10,(10-GEOMEAN(((10-AO59)/10*9+1),((10-DC59)/10*9+1),((10-AP59)/10*9+1),((10-AQ59)/10*9+1),((10-AR59)/10*9+1),((10-AU59)/10*9+1)))/9*10),1)=0,0.1,ROUND(IF(AP59="x",(10-GEOMEAN(((10-AO59)/10*9+1),((10-DC59)/10*9+1),((10-AU59)/10*9+1),((10-AQ59)/10*9+1),((10-AR59)/10*9+1)))/9*10,(10-GEOMEAN(((10-AO59)/10*9+1),((10-DC59)/10*9+1),((10-AP59)/10*9+1),((10-AQ59)/10*9+1),((10-AR59)/10*9+1),((10-AU59)/10*9+1)))/9*10),1))</f>
        <v>3.5</v>
      </c>
      <c r="DE59" s="105" t="n">
        <f aca="false">ROUND(IF('Indicator Data'!AH59=0,0,IF('Indicator Data'!AH59&gt;DE$3,10,IF('Indicator Data'!AH59&lt;DE$4,0,10-(DE$3-'Indicator Data'!AH59)/(DE$3-DE$4)*10))),1)</f>
        <v>0.3</v>
      </c>
      <c r="DF59" s="102" t="n">
        <f aca="false">'Indicator Data'!AI59</f>
        <v>0</v>
      </c>
      <c r="DG59" s="102" t="n">
        <f aca="false">'Indicator Data'!AJ59</f>
        <v>5</v>
      </c>
      <c r="DH59" s="105" t="n">
        <f aca="false">ROUND(IF(DF59=5,10,IF(DG59=5,9,IF(DF59=4,8,IF(DG59=4,7,0)))),1)</f>
        <v>9</v>
      </c>
      <c r="DI59" s="108" t="n">
        <f aca="false">ROUND(IF(DH59&gt;5,DH59,DE59/10*7),1)</f>
        <v>9</v>
      </c>
      <c r="DJ59" s="76"/>
      <c r="DK59" s="109"/>
    </row>
    <row r="60" customFormat="false" ht="14.5" hidden="false" customHeight="false" outlineLevel="0" collapsed="false">
      <c r="A60" s="98" t="str">
        <f aca="false">'Indicator Data'!A60</f>
        <v>Estonia</v>
      </c>
      <c r="B60" s="99" t="str">
        <f aca="false">'Indicator Data'!B60</f>
        <v>EST</v>
      </c>
      <c r="C60" s="100" t="n">
        <f aca="false">ROUND(IF('Indicator Data'!C60=0,0.1,IF(LOG('Indicator Data'!C60)&gt;C$3,10,IF(LOG('Indicator Data'!C60)&lt;C$4,0,10-(C$3-LOG('Indicator Data'!C60))/(C$3-C$4)*10))),1)</f>
        <v>0.1</v>
      </c>
      <c r="D60" s="101" t="n">
        <f aca="false">ROUND(IF('Indicator Data'!D60=0,0.1,IF(LOG('Indicator Data'!D60)&gt;D$3,10,IF(LOG('Indicator Data'!D60)&lt;D$4,0,10-(D$3-LOG('Indicator Data'!D60))/(D$3-D$4)*10))),1)</f>
        <v>0.1</v>
      </c>
      <c r="E60" s="102" t="n">
        <f aca="false">ROUND((10-GEOMEAN(((10-C60)/10*9+1),((10-D60)/10*9+1)))/9*10,1)</f>
        <v>0.1</v>
      </c>
      <c r="F60" s="102" t="n">
        <f aca="false">IF('Indicator Data'!E60="No data",0.1,(ROUND(IF('Indicator Data'!E60=0,0,IF(LOG('Indicator Data'!E60)&gt;F$3,10,IF(LOG('Indicator Data'!E60)&lt;F$4,0,10-(F$3-LOG('Indicator Data'!E60))/(F$3-F$4)*10))),1)))</f>
        <v>4.3</v>
      </c>
      <c r="G60" s="102" t="n">
        <f aca="false">ROUND(IF('Indicator Data'!F60=0,0,IF(LOG('Indicator Data'!F60)&gt;G$3,10,IF(LOG('Indicator Data'!F60)&lt;G$4,0,10-(G$3-LOG('Indicator Data'!F60))/(G$3-G$4)*10))),1)</f>
        <v>0</v>
      </c>
      <c r="H60" s="101" t="n">
        <f aca="false">ROUND(IF('Indicator Data'!G60=0,0,IF(LOG('Indicator Data'!G60)&gt;H$3,10,IF(LOG('Indicator Data'!G60)&lt;H$4,0,10-(H$3-LOG('Indicator Data'!G60))/(H$3-H$4)*10))),1)</f>
        <v>0</v>
      </c>
      <c r="I60" s="101" t="n">
        <f aca="false">ROUND(IF('Indicator Data'!H60=0,0,IF(LOG('Indicator Data'!H60)&gt;I$3,10,IF(LOG('Indicator Data'!H60)&lt;I$4,0,10-(I$3-LOG('Indicator Data'!H60))/(I$3-I$4)*10))),1)</f>
        <v>0</v>
      </c>
      <c r="J60" s="101" t="n">
        <f aca="false">ROUND((10-GEOMEAN(((10-H60)/10*9+1),((10-I60)/10*9+1)))/9*10,1)</f>
        <v>0</v>
      </c>
      <c r="K60" s="101" t="n">
        <f aca="false">ROUND(IF('Indicator Data'!I60=0,0,IF(LOG('Indicator Data'!I60)&gt;K$3,10,IF(LOG('Indicator Data'!I60)&lt;K$4,0,10-(K$3-LOG('Indicator Data'!I60))/(K$3-K$4)*10))),1)</f>
        <v>0</v>
      </c>
      <c r="L60" s="102" t="n">
        <f aca="false">ROUND((10-GEOMEAN(((10-J60)/10*9+1),((10-K60)/10*9+1)))/9*10,1)</f>
        <v>0</v>
      </c>
      <c r="M60" s="102" t="n">
        <f aca="false">ROUND(IF('Indicator Data'!J60=0,0,IF(LOG('Indicator Data'!J60)&gt;M$3,10,IF(LOG('Indicator Data'!J60)&lt;M$4,0,10-(M$3-LOG('Indicator Data'!J60))/(M$3-M$4)*10))),1)</f>
        <v>0</v>
      </c>
      <c r="N60" s="103" t="n">
        <f aca="false">'Indicator Data'!C60/'Indicator Data'!$CA60</f>
        <v>0</v>
      </c>
      <c r="O60" s="103" t="n">
        <f aca="false">'Indicator Data'!D60/'Indicator Data'!$CA60</f>
        <v>0</v>
      </c>
      <c r="P60" s="103" t="n">
        <f aca="false">IF(F60=0.1,"x",'Indicator Data'!E60/'Indicator Data'!$CA60)</f>
        <v>0.00413056834767429</v>
      </c>
      <c r="Q60" s="103" t="n">
        <f aca="false">'Indicator Data'!F60/'Indicator Data'!$CA60</f>
        <v>0</v>
      </c>
      <c r="R60" s="103" t="n">
        <f aca="false">'Indicator Data'!G60/'Indicator Data'!$CA60</f>
        <v>0</v>
      </c>
      <c r="S60" s="103" t="n">
        <f aca="false">'Indicator Data'!H60/'Indicator Data'!$CA60</f>
        <v>0</v>
      </c>
      <c r="T60" s="103" t="n">
        <f aca="false">'Indicator Data'!I60/'Indicator Data'!$CA60</f>
        <v>0</v>
      </c>
      <c r="U60" s="103" t="n">
        <f aca="false">'Indicator Data'!J60/'Indicator Data'!$CA60</f>
        <v>0</v>
      </c>
      <c r="V60" s="101" t="n">
        <f aca="false">ROUND(IF(N60&gt;V$3,10,IF(N60&lt;V$4,0,10-(V$3-N60)/(V$3-V$4)*10)),1)</f>
        <v>0</v>
      </c>
      <c r="W60" s="101" t="n">
        <f aca="false">ROUND(IF(O60&gt;W$3,10,IF(O60&lt;W$4,0,10-(W$3-O60)/(W$3-W$4)*10)),1)</f>
        <v>0</v>
      </c>
      <c r="X60" s="102" t="n">
        <f aca="false">ROUND(((10-GEOMEAN(((10-V60)/10*9+1),((10-W60)/10*9+1)))/9*10),1)</f>
        <v>0</v>
      </c>
      <c r="Y60" s="102" t="n">
        <f aca="false">IF(P60="x",0.1,ROUND(IF(P60&gt;Y$3,10,IF(P60&lt;Y$4,0,10-(Y$3-P60)/(Y$3-Y$4)*10)),1))</f>
        <v>2.8</v>
      </c>
      <c r="Z60" s="102" t="n">
        <f aca="false">ROUND(IF(Q60=0,0,IF(LOG(Q60)&gt;Z$3,10,IF(LOG(Q60)&lt;=Z$4,0,10-(Z$3-LOG(Q60))/(Z$3-Z$4)*10))),1)</f>
        <v>0</v>
      </c>
      <c r="AA60" s="101" t="n">
        <f aca="false">ROUND(IF(R60&gt;AA$3,10,IF(R60&lt;AA$4,0,10-(AA$3-R60)/(AA$3-AA$4)*10)),1)</f>
        <v>0</v>
      </c>
      <c r="AB60" s="101" t="n">
        <f aca="false">ROUND(IF(S60&gt;AB$3,10,IF(S60&lt;AB$4,0,10-(AB$3-S60)/(AB$3-AB$4)*10)),1)</f>
        <v>0</v>
      </c>
      <c r="AC60" s="101" t="n">
        <f aca="false">ROUND(((10-GEOMEAN(((10-AA60)/10*9+1),((10-AB60)/10*9+1)))/9*10),1)</f>
        <v>0</v>
      </c>
      <c r="AD60" s="101" t="n">
        <f aca="false">ROUND(IF(T60=0,0,IF(T60&gt;AD$3,10,IF(T60&lt;=AD$4,0,10-(AD$3-T60)/(AD$3-AD$4)*10))),1)</f>
        <v>0</v>
      </c>
      <c r="AE60" s="102" t="n">
        <f aca="false">ROUND((10-GEOMEAN(((10-AC60)/10*9+1),((10-AD60)/10*9+1)))/9*10,1)</f>
        <v>0</v>
      </c>
      <c r="AF60" s="102" t="n">
        <f aca="false">ROUND(IF(U60&gt;AF$3,10,IF(U60&lt;AF$4,0,10-(AF$3-U60)/(AF$3-AF$4)*10)),1)</f>
        <v>0</v>
      </c>
      <c r="AG60" s="101" t="n">
        <f aca="false">ROUND(IF('Indicator Data'!K60=0,0,IF('Indicator Data'!K60&gt;AG$3,10,IF('Indicator Data'!K60&lt;AG$4,0,10-(AG$3-'Indicator Data'!K60)/(AG$3-AG$4)*10))),1)</f>
        <v>0</v>
      </c>
      <c r="AH60" s="104" t="n">
        <f aca="false">ROUND(AVERAGE(C60,V60),1)</f>
        <v>0.1</v>
      </c>
      <c r="AI60" s="104" t="n">
        <f aca="false">ROUND(AVERAGE(D60,W60),1)</f>
        <v>0.1</v>
      </c>
      <c r="AJ60" s="102" t="n">
        <f aca="false">ROUND(AVERAGE(AA60,H60),1)</f>
        <v>0</v>
      </c>
      <c r="AK60" s="102" t="n">
        <f aca="false">ROUND(AVERAGE(AB60,I60),1)</f>
        <v>0</v>
      </c>
      <c r="AL60" s="104" t="n">
        <f aca="false">ROUND((10-GEOMEAN(((10-AJ60)/10*9+1),((10-AK60)/10*9+1)))/9*10,1)</f>
        <v>0</v>
      </c>
      <c r="AM60" s="104" t="n">
        <f aca="false">ROUND(AVERAGE(AD60,K60),1)</f>
        <v>0</v>
      </c>
      <c r="AN60" s="102" t="n">
        <f aca="false">ROUND((10-GEOMEAN(((10-M60)/10*9+1),((10-AF60)/10*9+1)))/9*10,1)</f>
        <v>0</v>
      </c>
      <c r="AO60" s="105" t="n">
        <f aca="false">ROUND((10-GEOMEAN(((10-E60)/10*9+1),((10-X60)/10*9+1)))/9*10,1)</f>
        <v>0.1</v>
      </c>
      <c r="AP60" s="105" t="n">
        <f aca="false">IF(AND(Y60="x",F60="x"),"x",ROUND((10-GEOMEAN(((10-F60)/10*9+1),((10-Y60)/10*9+1)))/9*10,1))</f>
        <v>3.6</v>
      </c>
      <c r="AQ60" s="105" t="n">
        <f aca="false">ROUND((10-GEOMEAN(((10-G60)/10*9+1),((10-Z60)/10*9+1)))/9*10,1)</f>
        <v>0</v>
      </c>
      <c r="AR60" s="105" t="n">
        <f aca="false">ROUND((10-GEOMEAN(((10-L60)/10*9+1),((10-AE60)/10*9+1)))/9*10,1)</f>
        <v>0</v>
      </c>
      <c r="AS60" s="104" t="n">
        <f aca="false">ROUND(AVERAGE(AG60,AN60),1)</f>
        <v>0</v>
      </c>
      <c r="AT60" s="104" t="n">
        <f aca="false">IF('Indicator Data'!L60="No data","x",IF('Indicator Data'!CB60&lt;1000,"x",ROUND((IF('Indicator Data'!L60&gt;AT$3,10,IF('Indicator Data'!L60&lt;AT$4,0,10-(AT$3-'Indicator Data'!L60)/(AT$3-AT$4)*10))),1)))</f>
        <v>0</v>
      </c>
      <c r="AU60" s="105" t="n">
        <f aca="false">ROUND(AVERAGE(AS60,AT60),1)</f>
        <v>0</v>
      </c>
      <c r="AV60" s="106" t="n">
        <f aca="false">IF('Indicator Data'!M60="No data","x",ROUND(IF('Indicator Data'!M60=0,0,IF(LOG('Indicator Data'!M60)&gt;AV$3,10,IF(LOG('Indicator Data'!M60)&lt;AV$4,0,10-(AV$3-LOG('Indicator Data'!M60))/(AV$3-AV$4)*10))),1))</f>
        <v>0</v>
      </c>
      <c r="AW60" s="103" t="n">
        <f aca="false">IF(AV60="x","x",'Indicator Data'!M60/'Indicator Data'!$CA60)</f>
        <v>0</v>
      </c>
      <c r="AX60" s="106" t="n">
        <f aca="false">IF(AV60="x","x",ROUND(IF(AW60&gt;AX$3,10,IF(AW60&lt;AX$4,0,10-(AX$3-AW60)/(AX$3-AX$4)*10)),1))</f>
        <v>0</v>
      </c>
      <c r="AY60" s="102" t="n">
        <f aca="false">IF(AND(AV60="x",AX60="x"),"x",ROUND((10-GEOMEAN(((10-AV60)/10*9+1),((10-AX60)/10*9+1)))/9*10,1))</f>
        <v>0</v>
      </c>
      <c r="AZ60" s="106" t="str">
        <f aca="false">IF('Indicator Data'!N60="No data","x",ROUND(IF('Indicator Data'!N60=0,0,IF(LOG('Indicator Data'!N60)&gt;AZ$3,10,IF(LOG('Indicator Data'!N60)&lt;AZ$4,0,10-(AZ$3-LOG('Indicator Data'!N60))/(AZ$3-AZ$4)*10))),1))</f>
        <v>x</v>
      </c>
      <c r="BA60" s="103" t="str">
        <f aca="false">IF(AZ60="x","x",'Indicator Data'!N60/'Indicator Data'!$CA60)</f>
        <v>x</v>
      </c>
      <c r="BB60" s="106" t="str">
        <f aca="false">IF(AZ60="x","x",ROUND(IF(BA60&gt;BB$3,10,IF(BA60&lt;BB$4,0,10-(BB$3-BA60)/(BB$3-BB$4)*10)),1))</f>
        <v>x</v>
      </c>
      <c r="BC60" s="102" t="str">
        <f aca="false">IF(AND(AZ60="x",BB60="x"),"x",ROUND((10-GEOMEAN(((10-AZ60)/10*9+1),((10-BB60)/10*9+1)))/9*10,1))</f>
        <v>x</v>
      </c>
      <c r="BD60" s="106" t="str">
        <f aca="false">IF('Indicator Data'!O60="No data","x",ROUND(IF('Indicator Data'!O60=0,0,IF(LOG('Indicator Data'!O60)&gt;BD$3,10,IF(LOG('Indicator Data'!O60)&lt;BD$4,0,10-(BD$3-LOG('Indicator Data'!O60))/(BD$3-BD$4)*10))),1))</f>
        <v>x</v>
      </c>
      <c r="BE60" s="103" t="str">
        <f aca="false">IF(BD60="x","x",'Indicator Data'!O60/'Indicator Data'!$CA60)</f>
        <v>x</v>
      </c>
      <c r="BF60" s="106" t="str">
        <f aca="false">IF(BD60="x","x",ROUND(IF(BE60&gt;BF$3,10,IF(BE60&lt;BF$4,0,10-(BF$3-BE60)/(BF$3-BF$4)*10)),1))</f>
        <v>x</v>
      </c>
      <c r="BG60" s="102" t="str">
        <f aca="false">IF(AND(BD60="x",BF60="x"),"x",ROUND((10-GEOMEAN(((10-BD60)/10*9+1),((10-BF60)/10*9+1)))/9*10,1))</f>
        <v>x</v>
      </c>
      <c r="BH60" s="106" t="str">
        <f aca="false">IF('Indicator Data'!P60="No data","x",ROUND(IF('Indicator Data'!P60=0,0,IF(LOG('Indicator Data'!P60)&gt;BH$3,10,IF(LOG('Indicator Data'!P60)&lt;BH$4,0,10-(BH$3-LOG('Indicator Data'!P60))/(BH$3-BH$4)*10))),1))</f>
        <v>x</v>
      </c>
      <c r="BI60" s="103" t="str">
        <f aca="false">IF(BH60="x","x",'Indicator Data'!P60/'Indicator Data'!$CA60)</f>
        <v>x</v>
      </c>
      <c r="BJ60" s="106" t="str">
        <f aca="false">IF(BH60="x","x",ROUND(IF(BI60&gt;BJ$3,10,IF(BI60&lt;BJ$4,0,10-(BJ$3-BI60)/(BJ$3-BJ$4)*10)),1))</f>
        <v>x</v>
      </c>
      <c r="BK60" s="102" t="str">
        <f aca="false">IF(AND(BH60="x",BJ60="x"),"x",ROUND((10-GEOMEAN(((10-BH60)/10*9+1),((10-BJ60)/10*9+1)))/9*10,1))</f>
        <v>x</v>
      </c>
      <c r="BL60" s="104" t="n">
        <f aca="false">IF(AND(BC60="x",BG60="x",BK60="x",AY60="x"),"x",IF(AND(BC60="x",BG60="x",BK60="x"),AY60,ROUND((10-GEOMEAN(((10-AY60)/10*9+1),((10-BC60)/10*9+1),((10-BG60)/10*9+1),((10-BK60)/10*9+1)))/9*10,1)))</f>
        <v>0</v>
      </c>
      <c r="BM60" s="106" t="n">
        <f aca="false">ROUND(IF('Indicator Data'!Q60=0,0,IF(LOG('Indicator Data'!Q60)&gt;BM$3,10,IF(LOG('Indicator Data'!Q60)&lt;BM$4,0,10-(BM$3-LOG('Indicator Data'!Q60))/(BM$3-BM$4)*10))),1)</f>
        <v>0</v>
      </c>
      <c r="BN60" s="107" t="n">
        <f aca="false">'Indicator Data'!R60</f>
        <v>0</v>
      </c>
      <c r="BO60" s="106" t="n">
        <f aca="false">ROUND(IF(BN60&gt;BO$3,10,IF(BN60&lt;BO$4,0,10-(BO$3-BN60)/(BO$3-BO$4)*10)),1)</f>
        <v>0</v>
      </c>
      <c r="BP60" s="106" t="n">
        <f aca="false">ROUND((10-GEOMEAN(((10-BO60)/10*9+1),((10-BM60)/10*9+1)))/9*10,1)</f>
        <v>0</v>
      </c>
      <c r="BQ60" s="106" t="n">
        <f aca="false">ROUND(IF('Indicator Data'!S60=0,0,IF(LOG('Indicator Data'!S60)&gt;BQ$3,10,IF(LOG('Indicator Data'!S60)&lt;BQ$4,0,10-(BQ$3-LOG('Indicator Data'!S60))/(BQ$3-BQ$4)*10))),1)</f>
        <v>0</v>
      </c>
      <c r="BR60" s="107" t="n">
        <f aca="false">'Indicator Data'!T60</f>
        <v>0</v>
      </c>
      <c r="BS60" s="106" t="n">
        <f aca="false">ROUND(IF(BR60&gt;BS$3,10,IF(BR60&lt;BS$4,0,10-(BS$3-BR60)/(BS$3-BS$4)*10)),1)</f>
        <v>0</v>
      </c>
      <c r="BT60" s="106" t="n">
        <f aca="false">ROUND((10-GEOMEAN(((10-BS60)/10*9+1),((10-BQ60)/10*9+1)))/9*10,1)</f>
        <v>0</v>
      </c>
      <c r="BU60" s="102" t="n">
        <f aca="false">ROUND((10-GEOMEAN(((10-BT60)/10*9+1),((10-BP60)/10*9+1)))/9*10,1)</f>
        <v>0</v>
      </c>
      <c r="BV60" s="106" t="n">
        <f aca="false">ROUND(IF('Indicator Data'!U60=0,0,IF(LOG('Indicator Data'!U60)&gt;BV$3,10,IF(LOG('Indicator Data'!U60)&lt;BV$4,0,10-(BV$3-LOG('Indicator Data'!U60))/(BV$3-BV$4)*10))),1)</f>
        <v>0</v>
      </c>
      <c r="BW60" s="103" t="n">
        <f aca="false">'Indicator Data'!U60/'Indicator Data'!$CA60</f>
        <v>0</v>
      </c>
      <c r="BX60" s="106" t="n">
        <f aca="false">ROUND(IF(BW60&gt;BX$3,10,IF(BW60&lt;BX$4,0,10-(BX$3-BW60)/(BX$3-BX$4)*10)),1)</f>
        <v>0</v>
      </c>
      <c r="BY60" s="102" t="n">
        <f aca="false">ROUND((10-GEOMEAN(((10-BV60)/10*9+1),((10-BX60)/10*9+1)))/9*10,1)</f>
        <v>0</v>
      </c>
      <c r="BZ60" s="106" t="n">
        <f aca="false">ROUND(IF('Indicator Data'!V60=0,0,IF(LOG('Indicator Data'!V60)&gt;BZ$3,10,IF(LOG('Indicator Data'!V60)&lt;BZ$4,0,10-(BZ$3-LOG('Indicator Data'!V60))/(BZ$3-BZ$4)*10))),1)</f>
        <v>0</v>
      </c>
      <c r="CA60" s="103" t="n">
        <f aca="false">IF('Indicator Data'!V60/'Indicator Data'!$CA60&gt;1,1,'Indicator Data'!V60/'Indicator Data'!$CA60)</f>
        <v>0</v>
      </c>
      <c r="CB60" s="106" t="n">
        <f aca="false">ROUND(IF(CA60&gt;CB$3,10,IF(CA60&lt;CB$4,0,10-(CB$3-CA60)/(CB$3-CB$4)*10)),1)</f>
        <v>0</v>
      </c>
      <c r="CC60" s="102" t="n">
        <f aca="false">ROUND((10-GEOMEAN(((10-BZ60)/10*9+1),((10-CB60)/10*9+1)))/9*10,1)</f>
        <v>0</v>
      </c>
      <c r="CD60" s="106" t="n">
        <f aca="false">ROUND(IF('Indicator Data'!W60=0,0,IF(LOG('Indicator Data'!W60)&gt;CD$3,10,IF(LOG('Indicator Data'!W60)&lt;CD$4,0,10-(CD$3-LOG('Indicator Data'!W60))/(CD$3-CD$4)*10))),1)</f>
        <v>0</v>
      </c>
      <c r="CE60" s="103" t="n">
        <f aca="false">'Indicator Data'!W60/'Indicator Data'!$CA60</f>
        <v>0</v>
      </c>
      <c r="CF60" s="106" t="n">
        <f aca="false">ROUND(IF(CE60&gt;CF$3,10,IF(CE60&lt;CF$4,0,10-(CF$3-CE60)/(CF$3-CF$4)*10)),1)</f>
        <v>0</v>
      </c>
      <c r="CG60" s="102" t="n">
        <f aca="false">ROUND((10-GEOMEAN(((10-CD60)/10*9+1),((10-CF60)/10*9+1)))/9*10,1)</f>
        <v>0</v>
      </c>
      <c r="CH60" s="104" t="n">
        <f aca="false">ROUND((10-GEOMEAN(((10-CC60)/10*9+1),((10-BU60)/10*9+1),((10-BY60)/10*9+1),((10-CG60)/10*9+1)))/9*10,1)</f>
        <v>0</v>
      </c>
      <c r="CI60" s="106" t="n">
        <f aca="false">IF('Indicator Data'!BQ60="No data","x",ROUND(IF('Indicator Data'!BQ60&gt;CI$3,0,IF('Indicator Data'!BQ60&lt;CI$4,10,(CI$3-'Indicator Data'!BQ60)/(CI$3-CI$4)*10)),1))</f>
        <v>0.1</v>
      </c>
      <c r="CJ60" s="106" t="n">
        <f aca="false">IF('Indicator Data'!BR60="No data","x",ROUND(IF('Indicator Data'!BR60&gt;CJ$3,0,IF('Indicator Data'!BR60&lt;CJ$4,10,(CJ$3-'Indicator Data'!BR60)/(CJ$3-CJ$4)*10)),1))</f>
        <v>0.1</v>
      </c>
      <c r="CK60" s="106" t="str">
        <f aca="false">IF('Indicator Data'!AC60="No data","x",ROUND(IF('Indicator Data'!AC60&gt;CK$3,0,IF('Indicator Data'!AC60&lt;CK$4,10,(CK$3-'Indicator Data'!AC60)/(CK$3-CK$4)*10)),1))</f>
        <v>x</v>
      </c>
      <c r="CL60" s="102" t="n">
        <f aca="false">IF(AND(CJ60="x",CI60="x",CK60="x"),"x",ROUND(AVERAGE(CI60:CK60),1))</f>
        <v>0.1</v>
      </c>
      <c r="CM60" s="106" t="n">
        <f aca="false">IF('Indicator Data'!X60="No data","x",ROUND(IF(LOG('Indicator Data'!X60)&gt;CM$3,10,IF(LOG('Indicator Data'!X60)&lt;CM$4,0,10-(CM$3-LOG('Indicator Data'!X60))/(CM$3-CM$4)*10)),1))</f>
        <v>5</v>
      </c>
      <c r="CN60" s="106" t="n">
        <f aca="false">IF('Indicator Data'!Y60="No data","x",ROUND(IF('Indicator Data'!Y60&gt;CN$3,10,IF('Indicator Data'!Y60&lt;CN$4,0,10-(CN$3-'Indicator Data'!Y60)/(CN$3-CN$4)*10)),1))</f>
        <v>0.5</v>
      </c>
      <c r="CO60" s="106" t="n">
        <f aca="false">IF('Indicator Data'!Z60="No data","x",ROUND(IF('Indicator Data'!Z60&gt;CO$3,10,IF('Indicator Data'!Z60&lt;CO$4,0,10-(CO$3-'Indicator Data'!Z60)/(CO$3-CO$4)*10)),1))</f>
        <v>6.9</v>
      </c>
      <c r="CP60" s="106" t="n">
        <f aca="false">IF('Indicator Data'!AA60="No data","x",ROUND(IF('Indicator Data'!AA60&gt;CP$3,10,IF('Indicator Data'!AA60&lt;CP$4,0,10-(CP$3-'Indicator Data'!AA60)/(CP$3-CP$4)*10)),1))</f>
        <v>0.7</v>
      </c>
      <c r="CQ60" s="102" t="n">
        <f aca="false">ROUND(AVERAGE(CM60:CP60),1)</f>
        <v>3.3</v>
      </c>
      <c r="CR60" s="104" t="n">
        <f aca="false">ROUND(AVERAGE(CL60,CQ60,CQ60),1)</f>
        <v>2.2</v>
      </c>
      <c r="CS60" s="106" t="str">
        <f aca="false">IF('Indicator Data'!AF60="No data","x",ROUND(IF('Indicator Data'!AF60&gt;CS$3,10,IF('Indicator Data'!AF60&lt;CS$4,0,10-(CS$3-'Indicator Data'!AF60)/(CS$3-CS$4)*10)),1))</f>
        <v>x</v>
      </c>
      <c r="CT60" s="106" t="n">
        <f aca="false">IF('Indicator Data'!AG60="No data","x",ROUND(IF('Indicator Data'!AG60&gt;CT$3,10,IF('Indicator Data'!AG60&lt;CT$4,0,10-(CT$3-'Indicator Data'!AG60)/(CT$3-CT$4)*10)),1))</f>
        <v>0.1</v>
      </c>
      <c r="CU60" s="102" t="n">
        <f aca="false">ROUND(AVERAGE(CM60,CN60,CO60,CP60,CS60,CT60),1)</f>
        <v>2.6</v>
      </c>
      <c r="CV60" s="106" t="n">
        <f aca="false">IF('Indicator Data'!AB60="No data","x",ROUND(IF('Indicator Data'!AB60&gt;CV$3,10,IF('Indicator Data'!AB60&lt;CV$4,0,10-(CV$3-'Indicator Data'!AB60)/(CV$3-CV$4)*10)),1))</f>
        <v>0</v>
      </c>
      <c r="CW60" s="102" t="n">
        <f aca="false">IF(AND(CJ60="x",CI60="x",CK60="x"),"x",ROUND(AVERAGE(CI60:CK60,CV60),1))</f>
        <v>0.1</v>
      </c>
      <c r="CX60" s="103" t="n">
        <f aca="false">IF('Indicator Data'!AD60="No data","x",'Indicator Data'!AD60/'Indicator Data'!$BZ60)</f>
        <v>0.000223526587245738</v>
      </c>
      <c r="CY60" s="106" t="n">
        <f aca="false">IF(CX60="x","x",ROUND(IF(CX60&gt;CY$3,0,IF(CX60&lt;CY$4,10,(CY$3-CX60)/(CY$3-CY$4)*10)),1))</f>
        <v>7.8</v>
      </c>
      <c r="CZ60" s="106" t="n">
        <f aca="false">IF('Indicator Data'!AE60="No data","x",ROUND(IF('Indicator Data'!AE60&gt;CZ$3,0,IF('Indicator Data'!AE60&lt;CZ$4,10,(CZ$3-'Indicator Data'!AE60)/(CZ$3-CZ$4)*10)),1))</f>
        <v>2</v>
      </c>
      <c r="DA60" s="102" t="n">
        <f aca="false">IF(AND(CY60="x",CZ60="x"),"x",ROUND(AVERAGE(CY60:CZ60),1))</f>
        <v>4.9</v>
      </c>
      <c r="DB60" s="104" t="n">
        <f aca="false">ROUND(AVERAGE(CW60,DA60,CU60),1)</f>
        <v>2.5</v>
      </c>
      <c r="DC60" s="105" t="n">
        <f aca="false">IF(BL60="x",ROUND((10-GEOMEAN(((10-DB60)/10*9+1),((10-CH60)/10*9+1),((10-CR60)/10*9+1)))/9*10,1),ROUND((10-GEOMEAN(((10-BL60)/10*9+1),((10-DB60)/10*9+1),((10-CH60)/10*9+1),((10-CR60)/10*9+1)))/9*10,1))</f>
        <v>1.2</v>
      </c>
      <c r="DD60" s="108" t="n">
        <f aca="false">IF(ROUND(IF(AP60="x",(10-GEOMEAN(((10-AO60)/10*9+1),((10-DC60)/10*9+1),((10-AU60)/10*9+1),((10-AQ60)/10*9+1),((10-AR60)/10*9+1)))/9*10,(10-GEOMEAN(((10-AO60)/10*9+1),((10-DC60)/10*9+1),((10-AP60)/10*9+1),((10-AQ60)/10*9+1),((10-AR60)/10*9+1),((10-AU60)/10*9+1)))/9*10),1)=0,0.1,ROUND(IF(AP60="x",(10-GEOMEAN(((10-AO60)/10*9+1),((10-DC60)/10*9+1),((10-AU60)/10*9+1),((10-AQ60)/10*9+1),((10-AR60)/10*9+1)))/9*10,(10-GEOMEAN(((10-AO60)/10*9+1),((10-DC60)/10*9+1),((10-AP60)/10*9+1),((10-AQ60)/10*9+1),((10-AR60)/10*9+1),((10-AU60)/10*9+1)))/9*10),1))</f>
        <v>0.9</v>
      </c>
      <c r="DE60" s="105" t="n">
        <f aca="false">ROUND(IF('Indicator Data'!AH60=0,0,IF('Indicator Data'!AH60&gt;DE$3,10,IF('Indicator Data'!AH60&lt;DE$4,0,10-(DE$3-'Indicator Data'!AH60)/(DE$3-DE$4)*10))),1)</f>
        <v>0</v>
      </c>
      <c r="DF60" s="102" t="n">
        <f aca="false">'Indicator Data'!AI60</f>
        <v>0</v>
      </c>
      <c r="DG60" s="102" t="n">
        <f aca="false">'Indicator Data'!AJ60</f>
        <v>0</v>
      </c>
      <c r="DH60" s="105" t="n">
        <f aca="false">ROUND(IF(DF60=5,10,IF(DG60=5,9,IF(DF60=4,8,IF(DG60=4,7,0)))),1)</f>
        <v>0</v>
      </c>
      <c r="DI60" s="108" t="n">
        <f aca="false">ROUND(IF(DH60&gt;5,DH60,DE60/10*7),1)</f>
        <v>0</v>
      </c>
      <c r="DJ60" s="76"/>
      <c r="DK60" s="109"/>
    </row>
    <row r="61" customFormat="false" ht="14.5" hidden="false" customHeight="false" outlineLevel="0" collapsed="false">
      <c r="A61" s="98" t="str">
        <f aca="false">'Indicator Data'!A61</f>
        <v>Eswatini</v>
      </c>
      <c r="B61" s="99" t="str">
        <f aca="false">'Indicator Data'!B61</f>
        <v>SWZ</v>
      </c>
      <c r="C61" s="100" t="n">
        <f aca="false">ROUND(IF('Indicator Data'!C61=0,0.1,IF(LOG('Indicator Data'!C61)&gt;C$3,10,IF(LOG('Indicator Data'!C61)&lt;C$4,0,10-(C$3-LOG('Indicator Data'!C61))/(C$3-C$4)*10))),1)</f>
        <v>0.1</v>
      </c>
      <c r="D61" s="101" t="n">
        <f aca="false">ROUND(IF('Indicator Data'!D61=0,0.1,IF(LOG('Indicator Data'!D61)&gt;D$3,10,IF(LOG('Indicator Data'!D61)&lt;D$4,0,10-(D$3-LOG('Indicator Data'!D61))/(D$3-D$4)*10))),1)</f>
        <v>0.1</v>
      </c>
      <c r="E61" s="102" t="n">
        <f aca="false">ROUND((10-GEOMEAN(((10-C61)/10*9+1),((10-D61)/10*9+1)))/9*10,1)</f>
        <v>0.1</v>
      </c>
      <c r="F61" s="102" t="n">
        <f aca="false">IF('Indicator Data'!E61="No data",0.1,(ROUND(IF('Indicator Data'!E61=0,0,IF(LOG('Indicator Data'!E61)&gt;F$3,10,IF(LOG('Indicator Data'!E61)&lt;F$4,0,10-(F$3-LOG('Indicator Data'!E61))/(F$3-F$4)*10))),1)))</f>
        <v>4.6</v>
      </c>
      <c r="G61" s="102" t="n">
        <f aca="false">ROUND(IF('Indicator Data'!F61=0,0,IF(LOG('Indicator Data'!F61)&gt;G$3,10,IF(LOG('Indicator Data'!F61)&lt;G$4,0,10-(G$3-LOG('Indicator Data'!F61))/(G$3-G$4)*10))),1)</f>
        <v>0</v>
      </c>
      <c r="H61" s="101" t="n">
        <f aca="false">ROUND(IF('Indicator Data'!G61=0,0,IF(LOG('Indicator Data'!G61)&gt;H$3,10,IF(LOG('Indicator Data'!G61)&lt;H$4,0,10-(H$3-LOG('Indicator Data'!G61))/(H$3-H$4)*10))),1)</f>
        <v>0.5</v>
      </c>
      <c r="I61" s="101" t="n">
        <f aca="false">ROUND(IF('Indicator Data'!H61=0,0,IF(LOG('Indicator Data'!H61)&gt;I$3,10,IF(LOG('Indicator Data'!H61)&lt;I$4,0,10-(I$3-LOG('Indicator Data'!H61))/(I$3-I$4)*10))),1)</f>
        <v>0</v>
      </c>
      <c r="J61" s="101" t="n">
        <f aca="false">ROUND((10-GEOMEAN(((10-H61)/10*9+1),((10-I61)/10*9+1)))/9*10,1)</f>
        <v>0.3</v>
      </c>
      <c r="K61" s="101" t="n">
        <f aca="false">ROUND(IF('Indicator Data'!I61=0,0,IF(LOG('Indicator Data'!I61)&gt;K$3,10,IF(LOG('Indicator Data'!I61)&lt;K$4,0,10-(K$3-LOG('Indicator Data'!I61))/(K$3-K$4)*10))),1)</f>
        <v>0</v>
      </c>
      <c r="L61" s="102" t="n">
        <f aca="false">ROUND((10-GEOMEAN(((10-J61)/10*9+1),((10-K61)/10*9+1)))/9*10,1)</f>
        <v>0.2</v>
      </c>
      <c r="M61" s="102" t="n">
        <f aca="false">ROUND(IF('Indicator Data'!J61=0,0,IF(LOG('Indicator Data'!J61)&gt;M$3,10,IF(LOG('Indicator Data'!J61)&lt;M$4,0,10-(M$3-LOG('Indicator Data'!J61))/(M$3-M$4)*10))),1)</f>
        <v>9.6</v>
      </c>
      <c r="N61" s="103" t="n">
        <f aca="false">'Indicator Data'!C61/'Indicator Data'!$CA61</f>
        <v>0</v>
      </c>
      <c r="O61" s="103" t="n">
        <f aca="false">'Indicator Data'!D61/'Indicator Data'!$CA61</f>
        <v>0</v>
      </c>
      <c r="P61" s="103" t="n">
        <f aca="false">IF(F61=0.1,"x",'Indicator Data'!E61/'Indicator Data'!$CA61)</f>
        <v>0.00552956469344107</v>
      </c>
      <c r="Q61" s="103" t="n">
        <f aca="false">'Indicator Data'!F61/'Indicator Data'!$CA61</f>
        <v>0</v>
      </c>
      <c r="R61" s="103" t="n">
        <f aca="false">'Indicator Data'!G61/'Indicator Data'!$CA61</f>
        <v>0.000125614909278483</v>
      </c>
      <c r="S61" s="103" t="n">
        <f aca="false">'Indicator Data'!H61/'Indicator Data'!$CA61</f>
        <v>0</v>
      </c>
      <c r="T61" s="103" t="n">
        <f aca="false">'Indicator Data'!I61/'Indicator Data'!$CA61</f>
        <v>0</v>
      </c>
      <c r="U61" s="103" t="n">
        <f aca="false">'Indicator Data'!J61/'Indicator Data'!$CA61</f>
        <v>0.052433956308636</v>
      </c>
      <c r="V61" s="101" t="n">
        <f aca="false">ROUND(IF(N61&gt;V$3,10,IF(N61&lt;V$4,0,10-(V$3-N61)/(V$3-V$4)*10)),1)</f>
        <v>0</v>
      </c>
      <c r="W61" s="101" t="n">
        <f aca="false">ROUND(IF(O61&gt;W$3,10,IF(O61&lt;W$4,0,10-(W$3-O61)/(W$3-W$4)*10)),1)</f>
        <v>0</v>
      </c>
      <c r="X61" s="102" t="n">
        <f aca="false">ROUND(((10-GEOMEAN(((10-V61)/10*9+1),((10-W61)/10*9+1)))/9*10),1)</f>
        <v>0</v>
      </c>
      <c r="Y61" s="102" t="n">
        <f aca="false">IF(P61="x",0.1,ROUND(IF(P61&gt;Y$3,10,IF(P61&lt;Y$4,0,10-(Y$3-P61)/(Y$3-Y$4)*10)),1))</f>
        <v>3.7</v>
      </c>
      <c r="Z61" s="102" t="n">
        <f aca="false">ROUND(IF(Q61=0,0,IF(LOG(Q61)&gt;Z$3,10,IF(LOG(Q61)&lt;=Z$4,0,10-(Z$3-LOG(Q61))/(Z$3-Z$4)*10))),1)</f>
        <v>0</v>
      </c>
      <c r="AA61" s="101" t="n">
        <f aca="false">ROUND(IF(R61&gt;AA$3,10,IF(R61&lt;AA$4,0,10-(AA$3-R61)/(AA$3-AA$4)*10)),1)</f>
        <v>0.1</v>
      </c>
      <c r="AB61" s="101" t="n">
        <f aca="false">ROUND(IF(S61&gt;AB$3,10,IF(S61&lt;AB$4,0,10-(AB$3-S61)/(AB$3-AB$4)*10)),1)</f>
        <v>0</v>
      </c>
      <c r="AC61" s="101" t="n">
        <f aca="false">ROUND(((10-GEOMEAN(((10-AA61)/10*9+1),((10-AB61)/10*9+1)))/9*10),1)</f>
        <v>0.1</v>
      </c>
      <c r="AD61" s="101" t="n">
        <f aca="false">ROUND(IF(T61=0,0,IF(T61&gt;AD$3,10,IF(T61&lt;=AD$4,0,10-(AD$3-T61)/(AD$3-AD$4)*10))),1)</f>
        <v>0</v>
      </c>
      <c r="AE61" s="102" t="n">
        <f aca="false">ROUND((10-GEOMEAN(((10-AC61)/10*9+1),((10-AD61)/10*9+1)))/9*10,1)</f>
        <v>0.1</v>
      </c>
      <c r="AF61" s="102" t="n">
        <f aca="false">ROUND(IF(U61&gt;AF$3,10,IF(U61&lt;AF$4,0,10-(AF$3-U61)/(AF$3-AF$4)*10)),1)</f>
        <v>10</v>
      </c>
      <c r="AG61" s="101" t="n">
        <f aca="false">ROUND(IF('Indicator Data'!K61=0,0,IF('Indicator Data'!K61&gt;AG$3,10,IF('Indicator Data'!K61&lt;AG$4,0,10-(AG$3-'Indicator Data'!K61)/(AG$3-AG$4)*10))),1)</f>
        <v>4.8</v>
      </c>
      <c r="AH61" s="104" t="n">
        <f aca="false">ROUND(AVERAGE(C61,V61),1)</f>
        <v>0.1</v>
      </c>
      <c r="AI61" s="104" t="n">
        <f aca="false">ROUND(AVERAGE(D61,W61),1)</f>
        <v>0.1</v>
      </c>
      <c r="AJ61" s="102" t="n">
        <f aca="false">ROUND(AVERAGE(AA61,H61),1)</f>
        <v>0.3</v>
      </c>
      <c r="AK61" s="102" t="n">
        <f aca="false">ROUND(AVERAGE(AB61,I61),1)</f>
        <v>0</v>
      </c>
      <c r="AL61" s="104" t="n">
        <f aca="false">ROUND((10-GEOMEAN(((10-AJ61)/10*9+1),((10-AK61)/10*9+1)))/9*10,1)</f>
        <v>0.2</v>
      </c>
      <c r="AM61" s="104" t="n">
        <f aca="false">ROUND(AVERAGE(AD61,K61),1)</f>
        <v>0</v>
      </c>
      <c r="AN61" s="102" t="n">
        <f aca="false">ROUND((10-GEOMEAN(((10-M61)/10*9+1),((10-AF61)/10*9+1)))/9*10,1)</f>
        <v>9.8</v>
      </c>
      <c r="AO61" s="105" t="n">
        <f aca="false">ROUND((10-GEOMEAN(((10-E61)/10*9+1),((10-X61)/10*9+1)))/9*10,1)</f>
        <v>0.1</v>
      </c>
      <c r="AP61" s="105" t="n">
        <f aca="false">IF(AND(Y61="x",F61="x"),"x",ROUND((10-GEOMEAN(((10-F61)/10*9+1),((10-Y61)/10*9+1)))/9*10,1))</f>
        <v>4.2</v>
      </c>
      <c r="AQ61" s="105" t="n">
        <f aca="false">ROUND((10-GEOMEAN(((10-G61)/10*9+1),((10-Z61)/10*9+1)))/9*10,1)</f>
        <v>0</v>
      </c>
      <c r="AR61" s="105" t="n">
        <f aca="false">ROUND((10-GEOMEAN(((10-L61)/10*9+1),((10-AE61)/10*9+1)))/9*10,1)</f>
        <v>0.2</v>
      </c>
      <c r="AS61" s="104" t="n">
        <f aca="false">ROUND(AVERAGE(AG61,AN61),1)</f>
        <v>7.3</v>
      </c>
      <c r="AT61" s="104" t="n">
        <f aca="false">IF('Indicator Data'!L61="No data","x",IF('Indicator Data'!CB61&lt;1000,"x",ROUND((IF('Indicator Data'!L61&gt;AT$3,10,IF('Indicator Data'!L61&lt;AT$4,0,10-(AT$3-'Indicator Data'!L61)/(AT$3-AT$4)*10))),1)))</f>
        <v>2.9</v>
      </c>
      <c r="AU61" s="105" t="n">
        <f aca="false">ROUND(AVERAGE(AS61,AT61),1)</f>
        <v>5.1</v>
      </c>
      <c r="AV61" s="106" t="n">
        <f aca="false">IF('Indicator Data'!M61="No data","x",ROUND(IF('Indicator Data'!M61=0,0,IF(LOG('Indicator Data'!M61)&gt;AV$3,10,IF(LOG('Indicator Data'!M61)&lt;AV$4,0,10-(AV$3-LOG('Indicator Data'!M61))/(AV$3-AV$4)*10))),1))</f>
        <v>4.2</v>
      </c>
      <c r="AW61" s="103" t="n">
        <f aca="false">IF(AV61="x","x",'Indicator Data'!M61/'Indicator Data'!$CA61)</f>
        <v>0.00706329341182714</v>
      </c>
      <c r="AX61" s="106" t="n">
        <f aca="false">IF(AV61="x","x",ROUND(IF(AW61&gt;AX$3,10,IF(AW61&lt;AX$4,0,10-(AX$3-AW61)/(AX$3-AX$4)*10)),1))</f>
        <v>0.1</v>
      </c>
      <c r="AY61" s="102" t="n">
        <f aca="false">IF(AND(AV61="x",AX61="x"),"x",ROUND((10-GEOMEAN(((10-AV61)/10*9+1),((10-AX61)/10*9+1)))/9*10,1))</f>
        <v>2.4</v>
      </c>
      <c r="AZ61" s="106" t="n">
        <f aca="false">IF('Indicator Data'!N61="No data","x",ROUND(IF('Indicator Data'!N61=0,0,IF(LOG('Indicator Data'!N61)&gt;AZ$3,10,IF(LOG('Indicator Data'!N61)&lt;AZ$4,0,10-(AZ$3-LOG('Indicator Data'!N61))/(AZ$3-AZ$4)*10))),1))</f>
        <v>0</v>
      </c>
      <c r="BA61" s="103" t="n">
        <f aca="false">IF(AZ61="x","x",'Indicator Data'!N61/'Indicator Data'!$CA61)</f>
        <v>0</v>
      </c>
      <c r="BB61" s="106" t="n">
        <f aca="false">IF(AZ61="x","x",ROUND(IF(BA61&gt;BB$3,10,IF(BA61&lt;BB$4,0,10-(BB$3-BA61)/(BB$3-BB$4)*10)),1))</f>
        <v>0</v>
      </c>
      <c r="BC61" s="102" t="n">
        <f aca="false">IF(AND(AZ61="x",BB61="x"),"x",ROUND((10-GEOMEAN(((10-AZ61)/10*9+1),((10-BB61)/10*9+1)))/9*10,1))</f>
        <v>0</v>
      </c>
      <c r="BD61" s="106" t="n">
        <f aca="false">IF('Indicator Data'!O61="No data","x",ROUND(IF('Indicator Data'!O61=0,0,IF(LOG('Indicator Data'!O61)&gt;BD$3,10,IF(LOG('Indicator Data'!O61)&lt;BD$4,0,10-(BD$3-LOG('Indicator Data'!O61))/(BD$3-BD$4)*10))),1))</f>
        <v>0</v>
      </c>
      <c r="BE61" s="103" t="n">
        <f aca="false">IF(BD61="x","x",'Indicator Data'!O61/'Indicator Data'!$CA61)</f>
        <v>0</v>
      </c>
      <c r="BF61" s="106" t="n">
        <f aca="false">IF(BD61="x","x",ROUND(IF(BE61&gt;BF$3,10,IF(BE61&lt;BF$4,0,10-(BF$3-BE61)/(BF$3-BF$4)*10)),1))</f>
        <v>0</v>
      </c>
      <c r="BG61" s="102" t="n">
        <f aca="false">IF(AND(BD61="x",BF61="x"),"x",ROUND((10-GEOMEAN(((10-BD61)/10*9+1),((10-BF61)/10*9+1)))/9*10,1))</f>
        <v>0</v>
      </c>
      <c r="BH61" s="106" t="n">
        <f aca="false">IF('Indicator Data'!P61="No data","x",ROUND(IF('Indicator Data'!P61=0,0,IF(LOG('Indicator Data'!P61)&gt;BH$3,10,IF(LOG('Indicator Data'!P61)&lt;BH$4,0,10-(BH$3-LOG('Indicator Data'!P61))/(BH$3-BH$4)*10))),1))</f>
        <v>4.2</v>
      </c>
      <c r="BI61" s="103" t="n">
        <f aca="false">IF(BH61="x","x",'Indicator Data'!P61/'Indicator Data'!$CA61)</f>
        <v>0.00241156145173674</v>
      </c>
      <c r="BJ61" s="106" t="n">
        <f aca="false">IF(BH61="x","x",ROUND(IF(BI61&gt;BJ$3,10,IF(BI61&lt;BJ$4,0,10-(BJ$3-BI61)/(BJ$3-BJ$4)*10)),1))</f>
        <v>0.2</v>
      </c>
      <c r="BK61" s="102" t="n">
        <f aca="false">IF(AND(BH61="x",BJ61="x"),"x",ROUND((10-GEOMEAN(((10-BH61)/10*9+1),((10-BJ61)/10*9+1)))/9*10,1))</f>
        <v>2.4</v>
      </c>
      <c r="BL61" s="104" t="n">
        <f aca="false">IF(AND(BC61="x",BG61="x",BK61="x",AY61="x"),"x",IF(AND(BC61="x",BG61="x",BK61="x"),AY61,ROUND((10-GEOMEAN(((10-AY61)/10*9+1),((10-BC61)/10*9+1),((10-BG61)/10*9+1),((10-BK61)/10*9+1)))/9*10,1)))</f>
        <v>1.3</v>
      </c>
      <c r="BM61" s="106" t="n">
        <f aca="false">ROUND(IF('Indicator Data'!Q61=0,0,IF(LOG('Indicator Data'!Q61)&gt;BM$3,10,IF(LOG('Indicator Data'!Q61)&lt;BM$4,0,10-(BM$3-LOG('Indicator Data'!Q61))/(BM$3-BM$4)*10))),1)</f>
        <v>0</v>
      </c>
      <c r="BN61" s="107" t="n">
        <f aca="false">'Indicator Data'!R61</f>
        <v>0</v>
      </c>
      <c r="BO61" s="106" t="n">
        <f aca="false">ROUND(IF(BN61&gt;BO$3,10,IF(BN61&lt;BO$4,0,10-(BO$3-BN61)/(BO$3-BO$4)*10)),1)</f>
        <v>0</v>
      </c>
      <c r="BP61" s="106" t="n">
        <f aca="false">ROUND((10-GEOMEAN(((10-BO61)/10*9+1),((10-BM61)/10*9+1)))/9*10,1)</f>
        <v>0</v>
      </c>
      <c r="BQ61" s="106" t="n">
        <f aca="false">ROUND(IF('Indicator Data'!S61=0,0,IF(LOG('Indicator Data'!S61)&gt;BQ$3,10,IF(LOG('Indicator Data'!S61)&lt;BQ$4,0,10-(BQ$3-LOG('Indicator Data'!S61))/(BQ$3-BQ$4)*10))),1)</f>
        <v>7.1</v>
      </c>
      <c r="BR61" s="107" t="n">
        <f aca="false">'Indicator Data'!T61</f>
        <v>0.79472815990448</v>
      </c>
      <c r="BS61" s="106" t="n">
        <f aca="false">ROUND(IF(BR61&gt;BS$3,10,IF(BR61&lt;BS$4,0,10-(BS$3-BR61)/(BS$3-BS$4)*10)),1)</f>
        <v>7.9</v>
      </c>
      <c r="BT61" s="106" t="n">
        <f aca="false">ROUND((10-GEOMEAN(((10-BS61)/10*9+1),((10-BQ61)/10*9+1)))/9*10,1)</f>
        <v>7.5</v>
      </c>
      <c r="BU61" s="102" t="n">
        <f aca="false">ROUND((10-GEOMEAN(((10-BT61)/10*9+1),((10-BP61)/10*9+1)))/9*10,1)</f>
        <v>4.8</v>
      </c>
      <c r="BV61" s="106" t="n">
        <f aca="false">ROUND(IF('Indicator Data'!U61=0,0,IF(LOG('Indicator Data'!U61)&gt;BV$3,10,IF(LOG('Indicator Data'!U61)&lt;BV$4,0,10-(BV$3-LOG('Indicator Data'!U61))/(BV$3-BV$4)*10))),1)</f>
        <v>3</v>
      </c>
      <c r="BW61" s="103" t="n">
        <f aca="false">'Indicator Data'!U61/'Indicator Data'!$CA61</f>
        <v>0.000958913293968513</v>
      </c>
      <c r="BX61" s="106" t="n">
        <f aca="false">ROUND(IF(BW61&gt;BX$3,10,IF(BW61&lt;BX$4,0,10-(BX$3-BW61)/(BX$3-BX$4)*10)),1)</f>
        <v>0</v>
      </c>
      <c r="BY61" s="102" t="n">
        <f aca="false">ROUND((10-GEOMEAN(((10-BV61)/10*9+1),((10-BX61)/10*9+1)))/9*10,1)</f>
        <v>1.6</v>
      </c>
      <c r="BZ61" s="106" t="n">
        <f aca="false">ROUND(IF('Indicator Data'!V61=0,0,IF(LOG('Indicator Data'!V61)&gt;BZ$3,10,IF(LOG('Indicator Data'!V61)&lt;BZ$4,0,10-(BZ$3-LOG('Indicator Data'!V61))/(BZ$3-BZ$4)*10))),1)</f>
        <v>7</v>
      </c>
      <c r="CA61" s="103" t="n">
        <f aca="false">IF('Indicator Data'!V61/'Indicator Data'!$CA61&gt;1,1,'Indicator Data'!V61/'Indicator Data'!$CA61)</f>
        <v>0.661960747702896</v>
      </c>
      <c r="CB61" s="106" t="n">
        <f aca="false">ROUND(IF(CA61&gt;CB$3,10,IF(CA61&lt;CB$4,0,10-(CB$3-CA61)/(CB$3-CB$4)*10)),1)</f>
        <v>6.6</v>
      </c>
      <c r="CC61" s="102" t="n">
        <f aca="false">ROUND((10-GEOMEAN(((10-BZ61)/10*9+1),((10-CB61)/10*9+1)))/9*10,1)</f>
        <v>6.8</v>
      </c>
      <c r="CD61" s="106" t="n">
        <f aca="false">ROUND(IF('Indicator Data'!W61=0,0,IF(LOG('Indicator Data'!W61)&gt;CD$3,10,IF(LOG('Indicator Data'!W61)&lt;CD$4,0,10-(CD$3-LOG('Indicator Data'!W61))/(CD$3-CD$4)*10))),1)</f>
        <v>5.8</v>
      </c>
      <c r="CE61" s="103" t="n">
        <f aca="false">'Indicator Data'!W61/'Indicator Data'!$CA61</f>
        <v>0.0881014561936444</v>
      </c>
      <c r="CF61" s="106" t="n">
        <f aca="false">ROUND(IF(CE61&gt;CF$3,10,IF(CE61&lt;CF$4,0,10-(CF$3-CE61)/(CF$3-CF$4)*10)),1)</f>
        <v>0.9</v>
      </c>
      <c r="CG61" s="102" t="n">
        <f aca="false">ROUND((10-GEOMEAN(((10-CD61)/10*9+1),((10-CF61)/10*9+1)))/9*10,1)</f>
        <v>3.7</v>
      </c>
      <c r="CH61" s="104" t="n">
        <f aca="false">ROUND((10-GEOMEAN(((10-CC61)/10*9+1),((10-BU61)/10*9+1),((10-BY61)/10*9+1),((10-CG61)/10*9+1)))/9*10,1)</f>
        <v>4.5</v>
      </c>
      <c r="CI61" s="106" t="n">
        <f aca="false">IF('Indicator Data'!BQ61="No data","x",ROUND(IF('Indicator Data'!BQ61&gt;CI$3,0,IF('Indicator Data'!BQ61&lt;CI$4,10,(CI$3-'Indicator Data'!BQ61)/(CI$3-CI$4)*10)),1))</f>
        <v>4</v>
      </c>
      <c r="CJ61" s="106" t="n">
        <f aca="false">IF('Indicator Data'!BR61="No data","x",ROUND(IF('Indicator Data'!BR61&gt;CJ$3,0,IF('Indicator Data'!BR61&lt;CJ$4,10,(CJ$3-'Indicator Data'!BR61)/(CJ$3-CJ$4)*10)),1))</f>
        <v>4.9</v>
      </c>
      <c r="CK61" s="106" t="n">
        <f aca="false">IF('Indicator Data'!AC61="No data","x",ROUND(IF('Indicator Data'!AC61&gt;CK$3,0,IF('Indicator Data'!AC61&lt;CK$4,10,(CK$3-'Indicator Data'!AC61)/(CK$3-CK$4)*10)),1))</f>
        <v>7.6</v>
      </c>
      <c r="CL61" s="102" t="n">
        <f aca="false">IF(AND(CJ61="x",CI61="x",CK61="x"),"x",ROUND(AVERAGE(CI61:CK61),1))</f>
        <v>5.5</v>
      </c>
      <c r="CM61" s="106" t="n">
        <f aca="false">IF('Indicator Data'!X61="No data","x",ROUND(IF(LOG('Indicator Data'!X61)&gt;CM$3,10,IF(LOG('Indicator Data'!X61)&lt;CM$4,0,10-(CM$3-LOG('Indicator Data'!X61))/(CM$3-CM$4)*10)),1))</f>
        <v>6.1</v>
      </c>
      <c r="CN61" s="106" t="n">
        <f aca="false">IF('Indicator Data'!Y61="No data","x",ROUND(IF('Indicator Data'!Y61&gt;CN$3,10,IF('Indicator Data'!Y61&lt;CN$4,0,10-(CN$3-'Indicator Data'!Y61)/(CN$3-CN$4)*10)),1))</f>
        <v>3.7</v>
      </c>
      <c r="CO61" s="106" t="n">
        <f aca="false">IF('Indicator Data'!Z61="No data","x",ROUND(IF('Indicator Data'!Z61&gt;CO$3,10,IF('Indicator Data'!Z61&lt;CO$4,0,10-(CO$3-'Indicator Data'!Z61)/(CO$3-CO$4)*10)),1))</f>
        <v>2.4</v>
      </c>
      <c r="CP61" s="106" t="n">
        <f aca="false">IF('Indicator Data'!AA61="No data","x",ROUND(IF('Indicator Data'!AA61&gt;CP$3,10,IF('Indicator Data'!AA61&lt;CP$4,0,10-(CP$3-'Indicator Data'!AA61)/(CP$3-CP$4)*10)),1))</f>
        <v>6.8</v>
      </c>
      <c r="CQ61" s="102" t="n">
        <f aca="false">ROUND(AVERAGE(CM61:CP61),1)</f>
        <v>4.8</v>
      </c>
      <c r="CR61" s="104" t="n">
        <f aca="false">ROUND(AVERAGE(CL61,CQ61,CQ61),1)</f>
        <v>5</v>
      </c>
      <c r="CS61" s="106" t="n">
        <f aca="false">IF('Indicator Data'!AF61="No data","x",ROUND(IF('Indicator Data'!AF61&gt;CS$3,10,IF('Indicator Data'!AF61&lt;CS$4,0,10-(CS$3-'Indicator Data'!AF61)/(CS$3-CS$4)*10)),1))</f>
        <v>3.6</v>
      </c>
      <c r="CT61" s="106" t="n">
        <f aca="false">IF('Indicator Data'!AG61="No data","x",ROUND(IF('Indicator Data'!AG61&gt;CT$3,10,IF('Indicator Data'!AG61&lt;CT$4,0,10-(CT$3-'Indicator Data'!AG61)/(CT$3-CT$4)*10)),1))</f>
        <v>4.9</v>
      </c>
      <c r="CU61" s="102" t="n">
        <f aca="false">ROUND(AVERAGE(CM61,CN61,CO61,CP61,CS61,CT61),1)</f>
        <v>4.6</v>
      </c>
      <c r="CV61" s="106" t="n">
        <f aca="false">IF('Indicator Data'!AB61="No data","x",ROUND(IF('Indicator Data'!AB61&gt;CV$3,10,IF('Indicator Data'!AB61&lt;CV$4,0,10-(CV$3-'Indicator Data'!AB61)/(CV$3-CV$4)*10)),1))</f>
        <v>1.3</v>
      </c>
      <c r="CW61" s="102" t="n">
        <f aca="false">IF(AND(CJ61="x",CI61="x",CK61="x"),"x",ROUND(AVERAGE(CI61:CK61,CV61),1))</f>
        <v>4.5</v>
      </c>
      <c r="CX61" s="103" t="n">
        <f aca="false">IF('Indicator Data'!AD61="No data","x",'Indicator Data'!AD61/'Indicator Data'!$BZ61)</f>
        <v>0.000629051616620718</v>
      </c>
      <c r="CY61" s="106" t="n">
        <f aca="false">IF(CX61="x","x",ROUND(IF(CX61&gt;CY$3,0,IF(CX61&lt;CY$4,10,(CY$3-CX61)/(CY$3-CY$4)*10)),1))</f>
        <v>3.7</v>
      </c>
      <c r="CZ61" s="106" t="n">
        <f aca="false">IF('Indicator Data'!AE61="No data","x",ROUND(IF('Indicator Data'!AE61&gt;CZ$3,0,IF('Indicator Data'!AE61&lt;CZ$4,10,(CZ$3-'Indicator Data'!AE61)/(CZ$3-CZ$4)*10)),1))</f>
        <v>6</v>
      </c>
      <c r="DA61" s="102" t="n">
        <f aca="false">IF(AND(CY61="x",CZ61="x"),"x",ROUND(AVERAGE(CY61:CZ61),1))</f>
        <v>4.9</v>
      </c>
      <c r="DB61" s="104" t="n">
        <f aca="false">ROUND(AVERAGE(CW61,DA61,CU61),1)</f>
        <v>4.7</v>
      </c>
      <c r="DC61" s="105" t="n">
        <f aca="false">IF(BL61="x",ROUND((10-GEOMEAN(((10-DB61)/10*9+1),((10-CH61)/10*9+1),((10-CR61)/10*9+1)))/9*10,1),ROUND((10-GEOMEAN(((10-BL61)/10*9+1),((10-DB61)/10*9+1),((10-CH61)/10*9+1),((10-CR61)/10*9+1)))/9*10,1))</f>
        <v>4</v>
      </c>
      <c r="DD61" s="108" t="n">
        <f aca="false">IF(ROUND(IF(AP61="x",(10-GEOMEAN(((10-AO61)/10*9+1),((10-DC61)/10*9+1),((10-AU61)/10*9+1),((10-AQ61)/10*9+1),((10-AR61)/10*9+1)))/9*10,(10-GEOMEAN(((10-AO61)/10*9+1),((10-DC61)/10*9+1),((10-AP61)/10*9+1),((10-AQ61)/10*9+1),((10-AR61)/10*9+1),((10-AU61)/10*9+1)))/9*10),1)=0,0.1,ROUND(IF(AP61="x",(10-GEOMEAN(((10-AO61)/10*9+1),((10-DC61)/10*9+1),((10-AU61)/10*9+1),((10-AQ61)/10*9+1),((10-AR61)/10*9+1)))/9*10,(10-GEOMEAN(((10-AO61)/10*9+1),((10-DC61)/10*9+1),((10-AP61)/10*9+1),((10-AQ61)/10*9+1),((10-AR61)/10*9+1),((10-AU61)/10*9+1)))/9*10),1))</f>
        <v>2.5</v>
      </c>
      <c r="DE61" s="105" t="n">
        <f aca="false">ROUND(IF('Indicator Data'!AH61=0,0,IF('Indicator Data'!AH61&gt;DE$3,10,IF('Indicator Data'!AH61&lt;DE$4,0,10-(DE$3-'Indicator Data'!AH61)/(DE$3-DE$4)*10))),1)</f>
        <v>0.5</v>
      </c>
      <c r="DF61" s="102" t="n">
        <f aca="false">'Indicator Data'!AI61</f>
        <v>0</v>
      </c>
      <c r="DG61" s="102" t="n">
        <f aca="false">'Indicator Data'!AJ61</f>
        <v>0</v>
      </c>
      <c r="DH61" s="105" t="n">
        <f aca="false">ROUND(IF(DF61=5,10,IF(DG61=5,9,IF(DF61=4,8,IF(DG61=4,7,0)))),1)</f>
        <v>0</v>
      </c>
      <c r="DI61" s="108" t="n">
        <f aca="false">ROUND(IF(DH61&gt;5,DH61,DE61/10*7),1)</f>
        <v>0.4</v>
      </c>
      <c r="DJ61" s="76"/>
      <c r="DK61" s="109"/>
    </row>
    <row r="62" customFormat="false" ht="14.5" hidden="false" customHeight="false" outlineLevel="0" collapsed="false">
      <c r="A62" s="98" t="str">
        <f aca="false">'Indicator Data'!A62</f>
        <v>Ethiopia</v>
      </c>
      <c r="B62" s="99" t="str">
        <f aca="false">'Indicator Data'!B62</f>
        <v>ETH</v>
      </c>
      <c r="C62" s="100" t="n">
        <f aca="false">ROUND(IF('Indicator Data'!C62=0,0.1,IF(LOG('Indicator Data'!C62)&gt;C$3,10,IF(LOG('Indicator Data'!C62)&lt;C$4,0,10-(C$3-LOG('Indicator Data'!C62))/(C$3-C$4)*10))),1)</f>
        <v>9.5</v>
      </c>
      <c r="D62" s="101" t="n">
        <f aca="false">ROUND(IF('Indicator Data'!D62=0,0.1,IF(LOG('Indicator Data'!D62)&gt;D$3,10,IF(LOG('Indicator Data'!D62)&lt;D$4,0,10-(D$3-LOG('Indicator Data'!D62))/(D$3-D$4)*10))),1)</f>
        <v>0.1</v>
      </c>
      <c r="E62" s="102" t="n">
        <f aca="false">ROUND((10-GEOMEAN(((10-C62)/10*9+1),((10-D62)/10*9+1)))/9*10,1)</f>
        <v>6.9</v>
      </c>
      <c r="F62" s="102" t="n">
        <f aca="false">IF('Indicator Data'!E62="No data",0.1,(ROUND(IF('Indicator Data'!E62=0,0,IF(LOG('Indicator Data'!E62)&gt;F$3,10,IF(LOG('Indicator Data'!E62)&lt;F$4,0,10-(F$3-LOG('Indicator Data'!E62))/(F$3-F$4)*10))),1)))</f>
        <v>8.2</v>
      </c>
      <c r="G62" s="102" t="n">
        <f aca="false">ROUND(IF('Indicator Data'!F62=0,0,IF(LOG('Indicator Data'!F62)&gt;G$3,10,IF(LOG('Indicator Data'!F62)&lt;G$4,0,10-(G$3-LOG('Indicator Data'!F62))/(G$3-G$4)*10))),1)</f>
        <v>0</v>
      </c>
      <c r="H62" s="101" t="n">
        <f aca="false">ROUND(IF('Indicator Data'!G62=0,0,IF(LOG('Indicator Data'!G62)&gt;H$3,10,IF(LOG('Indicator Data'!G62)&lt;H$4,0,10-(H$3-LOG('Indicator Data'!G62))/(H$3-H$4)*10))),1)</f>
        <v>0</v>
      </c>
      <c r="I62" s="101" t="n">
        <f aca="false">ROUND(IF('Indicator Data'!H62=0,0,IF(LOG('Indicator Data'!H62)&gt;I$3,10,IF(LOG('Indicator Data'!H62)&lt;I$4,0,10-(I$3-LOG('Indicator Data'!H62))/(I$3-I$4)*10))),1)</f>
        <v>0</v>
      </c>
      <c r="J62" s="101" t="n">
        <f aca="false">ROUND((10-GEOMEAN(((10-H62)/10*9+1),((10-I62)/10*9+1)))/9*10,1)</f>
        <v>0</v>
      </c>
      <c r="K62" s="101" t="n">
        <f aca="false">ROUND(IF('Indicator Data'!I62=0,0,IF(LOG('Indicator Data'!I62)&gt;K$3,10,IF(LOG('Indicator Data'!I62)&lt;K$4,0,10-(K$3-LOG('Indicator Data'!I62))/(K$3-K$4)*10))),1)</f>
        <v>0</v>
      </c>
      <c r="L62" s="102" t="n">
        <f aca="false">ROUND((10-GEOMEAN(((10-J62)/10*9+1),((10-K62)/10*9+1)))/9*10,1)</f>
        <v>0</v>
      </c>
      <c r="M62" s="102" t="n">
        <f aca="false">ROUND(IF('Indicator Data'!J62=0,0,IF(LOG('Indicator Data'!J62)&gt;M$3,10,IF(LOG('Indicator Data'!J62)&lt;M$4,0,10-(M$3-LOG('Indicator Data'!J62))/(M$3-M$4)*10))),1)</f>
        <v>10</v>
      </c>
      <c r="N62" s="103" t="n">
        <f aca="false">'Indicator Data'!C62/'Indicator Data'!$CA62</f>
        <v>0.000658985917338002</v>
      </c>
      <c r="O62" s="103" t="n">
        <f aca="false">'Indicator Data'!D62/'Indicator Data'!$CA62</f>
        <v>0</v>
      </c>
      <c r="P62" s="103" t="n">
        <f aca="false">IF(F62=0.1,"x",'Indicator Data'!E62/'Indicator Data'!$CA62)</f>
        <v>0.00185764366506843</v>
      </c>
      <c r="Q62" s="103" t="n">
        <f aca="false">'Indicator Data'!F62/'Indicator Data'!$CA62</f>
        <v>0</v>
      </c>
      <c r="R62" s="103" t="n">
        <f aca="false">'Indicator Data'!G62/'Indicator Data'!$CA62</f>
        <v>0</v>
      </c>
      <c r="S62" s="103" t="n">
        <f aca="false">'Indicator Data'!H62/'Indicator Data'!$CA62</f>
        <v>0</v>
      </c>
      <c r="T62" s="103" t="n">
        <f aca="false">'Indicator Data'!I62/'Indicator Data'!$CA62</f>
        <v>0</v>
      </c>
      <c r="U62" s="103" t="n">
        <f aca="false">'Indicator Data'!J62/'Indicator Data'!$CA62</f>
        <v>0.0201461864043082</v>
      </c>
      <c r="V62" s="101" t="n">
        <f aca="false">ROUND(IF(N62&gt;V$3,10,IF(N62&lt;V$4,0,10-(V$3-N62)/(V$3-V$4)*10)),1)</f>
        <v>3.3</v>
      </c>
      <c r="W62" s="101" t="n">
        <f aca="false">ROUND(IF(O62&gt;W$3,10,IF(O62&lt;W$4,0,10-(W$3-O62)/(W$3-W$4)*10)),1)</f>
        <v>0</v>
      </c>
      <c r="X62" s="102" t="n">
        <f aca="false">ROUND(((10-GEOMEAN(((10-V62)/10*9+1),((10-W62)/10*9+1)))/9*10),1)</f>
        <v>1.8</v>
      </c>
      <c r="Y62" s="102" t="n">
        <f aca="false">IF(P62="x",0.1,ROUND(IF(P62&gt;Y$3,10,IF(P62&lt;Y$4,0,10-(Y$3-P62)/(Y$3-Y$4)*10)),1))</f>
        <v>1.2</v>
      </c>
      <c r="Z62" s="102" t="n">
        <f aca="false">ROUND(IF(Q62=0,0,IF(LOG(Q62)&gt;Z$3,10,IF(LOG(Q62)&lt;=Z$4,0,10-(Z$3-LOG(Q62))/(Z$3-Z$4)*10))),1)</f>
        <v>0</v>
      </c>
      <c r="AA62" s="101" t="n">
        <f aca="false">ROUND(IF(R62&gt;AA$3,10,IF(R62&lt;AA$4,0,10-(AA$3-R62)/(AA$3-AA$4)*10)),1)</f>
        <v>0</v>
      </c>
      <c r="AB62" s="101" t="n">
        <f aca="false">ROUND(IF(S62&gt;AB$3,10,IF(S62&lt;AB$4,0,10-(AB$3-S62)/(AB$3-AB$4)*10)),1)</f>
        <v>0</v>
      </c>
      <c r="AC62" s="101" t="n">
        <f aca="false">ROUND(((10-GEOMEAN(((10-AA62)/10*9+1),((10-AB62)/10*9+1)))/9*10),1)</f>
        <v>0</v>
      </c>
      <c r="AD62" s="101" t="n">
        <f aca="false">ROUND(IF(T62=0,0,IF(T62&gt;AD$3,10,IF(T62&lt;=AD$4,0,10-(AD$3-T62)/(AD$3-AD$4)*10))),1)</f>
        <v>0</v>
      </c>
      <c r="AE62" s="102" t="n">
        <f aca="false">ROUND((10-GEOMEAN(((10-AC62)/10*9+1),((10-AD62)/10*9+1)))/9*10,1)</f>
        <v>0</v>
      </c>
      <c r="AF62" s="102" t="n">
        <f aca="false">ROUND(IF(U62&gt;AF$3,10,IF(U62&lt;AF$4,0,10-(AF$3-U62)/(AF$3-AF$4)*10)),1)</f>
        <v>6.7</v>
      </c>
      <c r="AG62" s="101" t="n">
        <f aca="false">ROUND(IF('Indicator Data'!K62=0,0,IF('Indicator Data'!K62&gt;AG$3,10,IF('Indicator Data'!K62&lt;AG$4,0,10-(AG$3-'Indicator Data'!K62)/(AG$3-AG$4)*10))),1)</f>
        <v>10</v>
      </c>
      <c r="AH62" s="104" t="n">
        <f aca="false">ROUND(AVERAGE(C62,V62),1)</f>
        <v>6.4</v>
      </c>
      <c r="AI62" s="104" t="n">
        <f aca="false">ROUND(AVERAGE(D62,W62),1)</f>
        <v>0.1</v>
      </c>
      <c r="AJ62" s="102" t="n">
        <f aca="false">ROUND(AVERAGE(AA62,H62),1)</f>
        <v>0</v>
      </c>
      <c r="AK62" s="102" t="n">
        <f aca="false">ROUND(AVERAGE(AB62,I62),1)</f>
        <v>0</v>
      </c>
      <c r="AL62" s="104" t="n">
        <f aca="false">ROUND((10-GEOMEAN(((10-AJ62)/10*9+1),((10-AK62)/10*9+1)))/9*10,1)</f>
        <v>0</v>
      </c>
      <c r="AM62" s="104" t="n">
        <f aca="false">ROUND(AVERAGE(AD62,K62),1)</f>
        <v>0</v>
      </c>
      <c r="AN62" s="102" t="n">
        <f aca="false">ROUND((10-GEOMEAN(((10-M62)/10*9+1),((10-AF62)/10*9+1)))/9*10,1)</f>
        <v>8.9</v>
      </c>
      <c r="AO62" s="105" t="n">
        <f aca="false">ROUND((10-GEOMEAN(((10-E62)/10*9+1),((10-X62)/10*9+1)))/9*10,1)</f>
        <v>4.8</v>
      </c>
      <c r="AP62" s="105" t="n">
        <f aca="false">IF(AND(Y62="x",F62="x"),"x",ROUND((10-GEOMEAN(((10-F62)/10*9+1),((10-Y62)/10*9+1)))/9*10,1))</f>
        <v>5.7</v>
      </c>
      <c r="AQ62" s="105" t="n">
        <f aca="false">ROUND((10-GEOMEAN(((10-G62)/10*9+1),((10-Z62)/10*9+1)))/9*10,1)</f>
        <v>0</v>
      </c>
      <c r="AR62" s="105" t="n">
        <f aca="false">ROUND((10-GEOMEAN(((10-L62)/10*9+1),((10-AE62)/10*9+1)))/9*10,1)</f>
        <v>0</v>
      </c>
      <c r="AS62" s="104" t="n">
        <f aca="false">ROUND(AVERAGE(AG62,AN62),1)</f>
        <v>9.5</v>
      </c>
      <c r="AT62" s="104" t="n">
        <f aca="false">IF('Indicator Data'!L62="No data","x",IF('Indicator Data'!CB62&lt;1000,"x",ROUND((IF('Indicator Data'!L62&gt;AT$3,10,IF('Indicator Data'!L62&lt;AT$4,0,10-(AT$3-'Indicator Data'!L62)/(AT$3-AT$4)*10))),1)))</f>
        <v>1</v>
      </c>
      <c r="AU62" s="105" t="n">
        <f aca="false">ROUND(AVERAGE(AS62,AT62),1)</f>
        <v>5.3</v>
      </c>
      <c r="AV62" s="106" t="n">
        <f aca="false">IF('Indicator Data'!M62="No data","x",ROUND(IF('Indicator Data'!M62=0,0,IF(LOG('Indicator Data'!M62)&gt;AV$3,10,IF(LOG('Indicator Data'!M62)&lt;AV$4,0,10-(AV$3-LOG('Indicator Data'!M62))/(AV$3-AV$4)*10))),1))</f>
        <v>9.5</v>
      </c>
      <c r="AW62" s="103" t="n">
        <f aca="false">IF(AV62="x","x",'Indicator Data'!M62/'Indicator Data'!$CA62)</f>
        <v>0.467412180846378</v>
      </c>
      <c r="AX62" s="106" t="n">
        <f aca="false">IF(AV62="x","x",ROUND(IF(AW62&gt;AX$3,10,IF(AW62&lt;AX$4,0,10-(AX$3-AW62)/(AX$3-AX$4)*10)),1))</f>
        <v>5.2</v>
      </c>
      <c r="AY62" s="102" t="n">
        <f aca="false">IF(AND(AV62="x",AX62="x"),"x",ROUND((10-GEOMEAN(((10-AV62)/10*9+1),((10-AX62)/10*9+1)))/9*10,1))</f>
        <v>8</v>
      </c>
      <c r="AZ62" s="106" t="n">
        <f aca="false">IF('Indicator Data'!N62="No data","x",ROUND(IF('Indicator Data'!N62=0,0,IF(LOG('Indicator Data'!N62)&gt;AZ$3,10,IF(LOG('Indicator Data'!N62)&lt;AZ$4,0,10-(AZ$3-LOG('Indicator Data'!N62))/(AZ$3-AZ$4)*10))),1))</f>
        <v>6.9</v>
      </c>
      <c r="BA62" s="103" t="n">
        <f aca="false">IF(AZ62="x","x",'Indicator Data'!N62/'Indicator Data'!$CA62)</f>
        <v>0.00146322309248285</v>
      </c>
      <c r="BB62" s="106" t="n">
        <f aca="false">IF(AZ62="x","x",ROUND(IF(BA62&gt;BB$3,10,IF(BA62&lt;BB$4,0,10-(BB$3-BA62)/(BB$3-BB$4)*10)),1))</f>
        <v>0.3</v>
      </c>
      <c r="BC62" s="102" t="n">
        <f aca="false">IF(AND(AZ62="x",BB62="x"),"x",ROUND((10-GEOMEAN(((10-AZ62)/10*9+1),((10-BB62)/10*9+1)))/9*10,1))</f>
        <v>4.4</v>
      </c>
      <c r="BD62" s="106" t="n">
        <f aca="false">IF('Indicator Data'!O62="No data","x",ROUND(IF('Indicator Data'!O62=0,0,IF(LOG('Indicator Data'!O62)&gt;BD$3,10,IF(LOG('Indicator Data'!O62)&lt;BD$4,0,10-(BD$3-LOG('Indicator Data'!O62))/(BD$3-BD$4)*10))),1))</f>
        <v>0</v>
      </c>
      <c r="BE62" s="103" t="n">
        <f aca="false">IF(BD62="x","x",'Indicator Data'!O62/'Indicator Data'!$CA62)</f>
        <v>0</v>
      </c>
      <c r="BF62" s="106" t="n">
        <f aca="false">IF(BD62="x","x",ROUND(IF(BE62&gt;BF$3,10,IF(BE62&lt;BF$4,0,10-(BF$3-BE62)/(BF$3-BF$4)*10)),1))</f>
        <v>0</v>
      </c>
      <c r="BG62" s="102" t="n">
        <f aca="false">IF(AND(BD62="x",BF62="x"),"x",ROUND((10-GEOMEAN(((10-BD62)/10*9+1),((10-BF62)/10*9+1)))/9*10,1))</f>
        <v>0</v>
      </c>
      <c r="BH62" s="106" t="n">
        <f aca="false">IF('Indicator Data'!P62="No data","x",ROUND(IF('Indicator Data'!P62=0,0,IF(LOG('Indicator Data'!P62)&gt;BH$3,10,IF(LOG('Indicator Data'!P62)&lt;BH$4,0,10-(BH$3-LOG('Indicator Data'!P62))/(BH$3-BH$4)*10))),1))</f>
        <v>10</v>
      </c>
      <c r="BI62" s="103" t="n">
        <f aca="false">IF(BH62="x","x",'Indicator Data'!P62/'Indicator Data'!$CA62)</f>
        <v>0.126649166733627</v>
      </c>
      <c r="BJ62" s="106" t="n">
        <f aca="false">IF(BH62="x","x",ROUND(IF(BI62&gt;BJ$3,10,IF(BI62&lt;BJ$4,0,10-(BJ$3-BI62)/(BJ$3-BJ$4)*10)),1))</f>
        <v>10</v>
      </c>
      <c r="BK62" s="102" t="n">
        <f aca="false">IF(AND(BH62="x",BJ62="x"),"x",ROUND((10-GEOMEAN(((10-BH62)/10*9+1),((10-BJ62)/10*9+1)))/9*10,1))</f>
        <v>10</v>
      </c>
      <c r="BL62" s="104" t="n">
        <f aca="false">IF(AND(BC62="x",BG62="x",BK62="x",AY62="x"),"x",IF(AND(BC62="x",BG62="x",BK62="x"),AY62,ROUND((10-GEOMEAN(((10-AY62)/10*9+1),((10-BC62)/10*9+1),((10-BG62)/10*9+1),((10-BK62)/10*9+1)))/9*10,1)))</f>
        <v>7.1</v>
      </c>
      <c r="BM62" s="106" t="n">
        <f aca="false">ROUND(IF('Indicator Data'!Q62=0,0,IF(LOG('Indicator Data'!Q62)&gt;BM$3,10,IF(LOG('Indicator Data'!Q62)&lt;BM$4,0,10-(BM$3-LOG('Indicator Data'!Q62))/(BM$3-BM$4)*10))),1)</f>
        <v>10</v>
      </c>
      <c r="BN62" s="107" t="n">
        <f aca="false">'Indicator Data'!R62</f>
        <v>0.92165869474411</v>
      </c>
      <c r="BO62" s="106" t="n">
        <f aca="false">ROUND(IF(BN62&gt;BO$3,10,IF(BN62&lt;BO$4,0,10-(BO$3-BN62)/(BO$3-BO$4)*10)),1)</f>
        <v>9.2</v>
      </c>
      <c r="BP62" s="106" t="n">
        <f aca="false">ROUND((10-GEOMEAN(((10-BO62)/10*9+1),((10-BM62)/10*9+1)))/9*10,1)</f>
        <v>9.7</v>
      </c>
      <c r="BQ62" s="106" t="n">
        <f aca="false">ROUND(IF('Indicator Data'!S62=0,0,IF(LOG('Indicator Data'!S62)&gt;BQ$3,10,IF(LOG('Indicator Data'!S62)&lt;BQ$4,0,10-(BQ$3-LOG('Indicator Data'!S62))/(BQ$3-BQ$4)*10))),1)</f>
        <v>9.9</v>
      </c>
      <c r="BR62" s="107" t="n">
        <f aca="false">'Indicator Data'!T62</f>
        <v>0.807926297187805</v>
      </c>
      <c r="BS62" s="106" t="n">
        <f aca="false">ROUND(IF(BR62&gt;BS$3,10,IF(BR62&lt;BS$4,0,10-(BS$3-BR62)/(BS$3-BS$4)*10)),1)</f>
        <v>8.1</v>
      </c>
      <c r="BT62" s="106" t="n">
        <f aca="false">ROUND((10-GEOMEAN(((10-BS62)/10*9+1),((10-BQ62)/10*9+1)))/9*10,1)</f>
        <v>9.2</v>
      </c>
      <c r="BU62" s="102" t="n">
        <f aca="false">ROUND((10-GEOMEAN(((10-BT62)/10*9+1),((10-BP62)/10*9+1)))/9*10,1)</f>
        <v>9.5</v>
      </c>
      <c r="BV62" s="106" t="n">
        <f aca="false">ROUND(IF('Indicator Data'!U62=0,0,IF(LOG('Indicator Data'!U62)&gt;BV$3,10,IF(LOG('Indicator Data'!U62)&lt;BV$4,0,10-(BV$3-LOG('Indicator Data'!U62))/(BV$3-BV$4)*10))),1)</f>
        <v>8.7</v>
      </c>
      <c r="BW62" s="103" t="n">
        <f aca="false">'Indicator Data'!U62/'Indicator Data'!$CA62</f>
        <v>0.121873281582791</v>
      </c>
      <c r="BX62" s="106" t="n">
        <f aca="false">ROUND(IF(BW62&gt;BX$3,10,IF(BW62&lt;BX$4,0,10-(BX$3-BW62)/(BX$3-BX$4)*10)),1)</f>
        <v>1.4</v>
      </c>
      <c r="BY62" s="102" t="n">
        <f aca="false">ROUND((10-GEOMEAN(((10-BV62)/10*9+1),((10-BX62)/10*9+1)))/9*10,1)</f>
        <v>6.3</v>
      </c>
      <c r="BZ62" s="106" t="n">
        <f aca="false">ROUND(IF('Indicator Data'!V62=0,0,IF(LOG('Indicator Data'!V62)&gt;BZ$3,10,IF(LOG('Indicator Data'!V62)&lt;BZ$4,0,10-(BZ$3-LOG('Indicator Data'!V62))/(BZ$3-BZ$4)*10))),1)</f>
        <v>9.3</v>
      </c>
      <c r="CA62" s="103" t="n">
        <f aca="false">IF('Indicator Data'!V62/'Indicator Data'!$CA62&gt;1,1,'Indicator Data'!V62/'Indicator Data'!$CA62)</f>
        <v>0.321005512877848</v>
      </c>
      <c r="CB62" s="106" t="n">
        <f aca="false">ROUND(IF(CA62&gt;CB$3,10,IF(CA62&lt;CB$4,0,10-(CB$3-CA62)/(CB$3-CB$4)*10)),1)</f>
        <v>3.2</v>
      </c>
      <c r="CC62" s="102" t="n">
        <f aca="false">ROUND((10-GEOMEAN(((10-BZ62)/10*9+1),((10-CB62)/10*9+1)))/9*10,1)</f>
        <v>7.3</v>
      </c>
      <c r="CD62" s="106" t="n">
        <f aca="false">ROUND(IF('Indicator Data'!W62=0,0,IF(LOG('Indicator Data'!W62)&gt;CD$3,10,IF(LOG('Indicator Data'!W62)&lt;CD$4,0,10-(CD$3-LOG('Indicator Data'!W62))/(CD$3-CD$4)*10))),1)</f>
        <v>9.3</v>
      </c>
      <c r="CE62" s="103" t="n">
        <f aca="false">'Indicator Data'!W62/'Indicator Data'!$CA62</f>
        <v>0.33166440425611</v>
      </c>
      <c r="CF62" s="106" t="n">
        <f aca="false">ROUND(IF(CE62&gt;CF$3,10,IF(CE62&lt;CF$4,0,10-(CF$3-CE62)/(CF$3-CF$4)*10)),1)</f>
        <v>3.3</v>
      </c>
      <c r="CG62" s="102" t="n">
        <f aca="false">ROUND((10-GEOMEAN(((10-CD62)/10*9+1),((10-CF62)/10*9+1)))/9*10,1)</f>
        <v>7.3</v>
      </c>
      <c r="CH62" s="104" t="n">
        <f aca="false">ROUND((10-GEOMEAN(((10-CC62)/10*9+1),((10-BU62)/10*9+1),((10-BY62)/10*9+1),((10-CG62)/10*9+1)))/9*10,1)</f>
        <v>7.9</v>
      </c>
      <c r="CI62" s="106" t="n">
        <f aca="false">IF('Indicator Data'!BQ62="No data","x",ROUND(IF('Indicator Data'!BQ62&gt;CI$3,0,IF('Indicator Data'!BQ62&lt;CI$4,10,(CI$3-'Indicator Data'!BQ62)/(CI$3-CI$4)*10)),1))</f>
        <v>10</v>
      </c>
      <c r="CJ62" s="106" t="n">
        <f aca="false">IF('Indicator Data'!BR62="No data","x",ROUND(IF('Indicator Data'!BR62&gt;CJ$3,0,IF('Indicator Data'!BR62&lt;CJ$4,10,(CJ$3-'Indicator Data'!BR62)/(CJ$3-CJ$4)*10)),1))</f>
        <v>8.4</v>
      </c>
      <c r="CK62" s="106" t="n">
        <f aca="false">IF('Indicator Data'!AC62="No data","x",ROUND(IF('Indicator Data'!AC62&gt;CK$3,0,IF('Indicator Data'!AC62&lt;CK$4,10,(CK$3-'Indicator Data'!AC62)/(CK$3-CK$4)*10)),1))</f>
        <v>9.2</v>
      </c>
      <c r="CL62" s="102" t="n">
        <f aca="false">IF(AND(CJ62="x",CI62="x",CK62="x"),"x",ROUND(AVERAGE(CI62:CK62),1))</f>
        <v>9.2</v>
      </c>
      <c r="CM62" s="106" t="n">
        <f aca="false">IF('Indicator Data'!X62="No data","x",ROUND(IF(LOG('Indicator Data'!X62)&gt;CM$3,10,IF(LOG('Indicator Data'!X62)&lt;CM$4,0,10-(CM$3-LOG('Indicator Data'!X62))/(CM$3-CM$4)*10)),1))</f>
        <v>6.7</v>
      </c>
      <c r="CN62" s="106" t="n">
        <f aca="false">IF('Indicator Data'!Y62="No data","x",ROUND(IF('Indicator Data'!Y62&gt;CN$3,10,IF('Indicator Data'!Y62&lt;CN$4,0,10-(CN$3-'Indicator Data'!Y62)/(CN$3-CN$4)*10)),1))</f>
        <v>9.4</v>
      </c>
      <c r="CO62" s="106" t="n">
        <f aca="false">IF('Indicator Data'!Z62="No data","x",ROUND(IF('Indicator Data'!Z62&gt;CO$3,10,IF('Indicator Data'!Z62&lt;CO$4,0,10-(CO$3-'Indicator Data'!Z62)/(CO$3-CO$4)*10)),1))</f>
        <v>2.2</v>
      </c>
      <c r="CP62" s="106" t="n">
        <f aca="false">IF('Indicator Data'!AA62="No data","x",ROUND(IF('Indicator Data'!AA62&gt;CP$3,10,IF('Indicator Data'!AA62&lt;CP$4,0,10-(CP$3-'Indicator Data'!AA62)/(CP$3-CP$4)*10)),1))</f>
        <v>6.5</v>
      </c>
      <c r="CQ62" s="102" t="n">
        <f aca="false">ROUND(AVERAGE(CM62:CP62),1)</f>
        <v>6.2</v>
      </c>
      <c r="CR62" s="104" t="n">
        <f aca="false">ROUND(AVERAGE(CL62,CQ62,CQ62),1)</f>
        <v>7.2</v>
      </c>
      <c r="CS62" s="106" t="n">
        <f aca="false">IF('Indicator Data'!AF62="No data","x",ROUND(IF('Indicator Data'!AF62&gt;CS$3,10,IF('Indicator Data'!AF62&lt;CS$4,0,10-(CS$3-'Indicator Data'!AF62)/(CS$3-CS$4)*10)),1))</f>
        <v>7.1</v>
      </c>
      <c r="CT62" s="106" t="n">
        <f aca="false">IF('Indicator Data'!AG62="No data","x",ROUND(IF('Indicator Data'!AG62&gt;CT$3,10,IF('Indicator Data'!AG62&lt;CT$4,0,10-(CT$3-'Indicator Data'!AG62)/(CT$3-CT$4)*10)),1))</f>
        <v>6.4</v>
      </c>
      <c r="CU62" s="102" t="n">
        <f aca="false">ROUND(AVERAGE(CM62,CN62,CO62,CP62,CS62,CT62),1)</f>
        <v>6.4</v>
      </c>
      <c r="CV62" s="106" t="n">
        <f aca="false">IF('Indicator Data'!AB62="No data","x",ROUND(IF('Indicator Data'!AB62&gt;CV$3,10,IF('Indicator Data'!AB62&lt;CV$4,0,10-(CV$3-'Indicator Data'!AB62)/(CV$3-CV$4)*10)),1))</f>
        <v>5.7</v>
      </c>
      <c r="CW62" s="102" t="n">
        <f aca="false">IF(AND(CJ62="x",CI62="x",CK62="x"),"x",ROUND(AVERAGE(CI62:CK62,CV62),1))</f>
        <v>8.3</v>
      </c>
      <c r="CX62" s="103" t="n">
        <f aca="false">IF('Indicator Data'!AD62="No data","x",'Indicator Data'!AD62/'Indicator Data'!$BZ62)</f>
        <v>9.61565449169286E-005</v>
      </c>
      <c r="CY62" s="106" t="n">
        <f aca="false">IF(CX62="x","x",ROUND(IF(CX62&gt;CY$3,0,IF(CX62&lt;CY$4,10,(CY$3-CX62)/(CY$3-CY$4)*10)),1))</f>
        <v>9</v>
      </c>
      <c r="CZ62" s="106" t="n">
        <f aca="false">IF('Indicator Data'!AE62="No data","x",ROUND(IF('Indicator Data'!AE62&gt;CZ$3,0,IF('Indicator Data'!AE62&lt;CZ$4,10,(CZ$3-'Indicator Data'!AE62)/(CZ$3-CZ$4)*10)),1))</f>
        <v>6</v>
      </c>
      <c r="DA62" s="102" t="n">
        <f aca="false">IF(AND(CY62="x",CZ62="x"),"x",ROUND(AVERAGE(CY62:CZ62),1))</f>
        <v>7.5</v>
      </c>
      <c r="DB62" s="104" t="n">
        <f aca="false">ROUND(AVERAGE(CW62,DA62,CU62),1)</f>
        <v>7.4</v>
      </c>
      <c r="DC62" s="105" t="n">
        <f aca="false">IF(BL62="x",ROUND((10-GEOMEAN(((10-DB62)/10*9+1),((10-CH62)/10*9+1),((10-CR62)/10*9+1)))/9*10,1),ROUND((10-GEOMEAN(((10-BL62)/10*9+1),((10-DB62)/10*9+1),((10-CH62)/10*9+1),((10-CR62)/10*9+1)))/9*10,1))</f>
        <v>7.4</v>
      </c>
      <c r="DD62" s="108" t="n">
        <f aca="false">IF(ROUND(IF(AP62="x",(10-GEOMEAN(((10-AO62)/10*9+1),((10-DC62)/10*9+1),((10-AU62)/10*9+1),((10-AQ62)/10*9+1),((10-AR62)/10*9+1)))/9*10,(10-GEOMEAN(((10-AO62)/10*9+1),((10-DC62)/10*9+1),((10-AP62)/10*9+1),((10-AQ62)/10*9+1),((10-AR62)/10*9+1),((10-AU62)/10*9+1)))/9*10),1)=0,0.1,ROUND(IF(AP62="x",(10-GEOMEAN(((10-AO62)/10*9+1),((10-DC62)/10*9+1),((10-AU62)/10*9+1),((10-AQ62)/10*9+1),((10-AR62)/10*9+1)))/9*10,(10-GEOMEAN(((10-AO62)/10*9+1),((10-DC62)/10*9+1),((10-AP62)/10*9+1),((10-AQ62)/10*9+1),((10-AR62)/10*9+1),((10-AU62)/10*9+1)))/9*10),1))</f>
        <v>4.4</v>
      </c>
      <c r="DE62" s="105" t="n">
        <f aca="false">ROUND(IF('Indicator Data'!AH62=0,0,IF('Indicator Data'!AH62&gt;DE$3,10,IF('Indicator Data'!AH62&lt;DE$4,0,10-(DE$3-'Indicator Data'!AH62)/(DE$3-DE$4)*10))),1)</f>
        <v>10</v>
      </c>
      <c r="DF62" s="102" t="n">
        <f aca="false">'Indicator Data'!AI62</f>
        <v>4</v>
      </c>
      <c r="DG62" s="102" t="n">
        <f aca="false">'Indicator Data'!AJ62</f>
        <v>5</v>
      </c>
      <c r="DH62" s="105" t="n">
        <f aca="false">ROUND(IF(DF62=5,10,IF(DG62=5,9,IF(DF62=4,8,IF(DG62=4,7,0)))),1)</f>
        <v>9</v>
      </c>
      <c r="DI62" s="108" t="n">
        <f aca="false">ROUND(IF(DH62&gt;5,DH62,DE62/10*7),1)</f>
        <v>9</v>
      </c>
      <c r="DJ62" s="76"/>
      <c r="DK62" s="109"/>
    </row>
    <row r="63" customFormat="false" ht="14.5" hidden="false" customHeight="false" outlineLevel="0" collapsed="false">
      <c r="A63" s="98" t="str">
        <f aca="false">'Indicator Data'!A63</f>
        <v>Fiji</v>
      </c>
      <c r="B63" s="99" t="str">
        <f aca="false">'Indicator Data'!B63</f>
        <v>FJI</v>
      </c>
      <c r="C63" s="100" t="n">
        <f aca="false">ROUND(IF('Indicator Data'!C63=0,0.1,IF(LOG('Indicator Data'!C63)&gt;C$3,10,IF(LOG('Indicator Data'!C63)&lt;C$4,0,10-(C$3-LOG('Indicator Data'!C63))/(C$3-C$4)*10))),1)</f>
        <v>5.1</v>
      </c>
      <c r="D63" s="101" t="n">
        <f aca="false">ROUND(IF('Indicator Data'!D63=0,0.1,IF(LOG('Indicator Data'!D63)&gt;D$3,10,IF(LOG('Indicator Data'!D63)&lt;D$4,0,10-(D$3-LOG('Indicator Data'!D63))/(D$3-D$4)*10))),1)</f>
        <v>0.1</v>
      </c>
      <c r="E63" s="102" t="n">
        <f aca="false">ROUND((10-GEOMEAN(((10-C63)/10*9+1),((10-D63)/10*9+1)))/9*10,1)</f>
        <v>3</v>
      </c>
      <c r="F63" s="102" t="n">
        <f aca="false">IF('Indicator Data'!E63="No data",0.1,(ROUND(IF('Indicator Data'!E63=0,0,IF(LOG('Indicator Data'!E63)&gt;F$3,10,IF(LOG('Indicator Data'!E63)&lt;F$4,0,10-(F$3-LOG('Indicator Data'!E63))/(F$3-F$4)*10))),1)))</f>
        <v>0.1</v>
      </c>
      <c r="G63" s="102" t="n">
        <f aca="false">ROUND(IF('Indicator Data'!F63=0,0,IF(LOG('Indicator Data'!F63)&gt;G$3,10,IF(LOG('Indicator Data'!F63)&lt;G$4,0,10-(G$3-LOG('Indicator Data'!F63))/(G$3-G$4)*10))),1)</f>
        <v>6</v>
      </c>
      <c r="H63" s="101" t="n">
        <f aca="false">ROUND(IF('Indicator Data'!G63=0,0,IF(LOG('Indicator Data'!G63)&gt;H$3,10,IF(LOG('Indicator Data'!G63)&lt;H$4,0,10-(H$3-LOG('Indicator Data'!G63))/(H$3-H$4)*10))),1)</f>
        <v>5.1</v>
      </c>
      <c r="I63" s="101" t="n">
        <f aca="false">ROUND(IF('Indicator Data'!H63=0,0,IF(LOG('Indicator Data'!H63)&gt;I$3,10,IF(LOG('Indicator Data'!H63)&lt;I$4,0,10-(I$3-LOG('Indicator Data'!H63))/(I$3-I$4)*10))),1)</f>
        <v>6.6</v>
      </c>
      <c r="J63" s="101" t="n">
        <f aca="false">ROUND((10-GEOMEAN(((10-H63)/10*9+1),((10-I63)/10*9+1)))/9*10,1)</f>
        <v>5.9</v>
      </c>
      <c r="K63" s="101" t="n">
        <f aca="false">ROUND(IF('Indicator Data'!I63=0,0,IF(LOG('Indicator Data'!I63)&gt;K$3,10,IF(LOG('Indicator Data'!I63)&lt;K$4,0,10-(K$3-LOG('Indicator Data'!I63))/(K$3-K$4)*10))),1)</f>
        <v>0</v>
      </c>
      <c r="L63" s="102" t="n">
        <f aca="false">ROUND((10-GEOMEAN(((10-J63)/10*9+1),((10-K63)/10*9+1)))/9*10,1)</f>
        <v>3.5</v>
      </c>
      <c r="M63" s="102" t="n">
        <f aca="false">ROUND(IF('Indicator Data'!J63=0,0,IF(LOG('Indicator Data'!J63)&gt;M$3,10,IF(LOG('Indicator Data'!J63)&lt;M$4,0,10-(M$3-LOG('Indicator Data'!J63))/(M$3-M$4)*10))),1)</f>
        <v>7.4</v>
      </c>
      <c r="N63" s="103" t="n">
        <f aca="false">'Indicator Data'!C63/'Indicator Data'!$CA63</f>
        <v>0.00127396090415566</v>
      </c>
      <c r="O63" s="103" t="n">
        <f aca="false">'Indicator Data'!D63/'Indicator Data'!$CA63</f>
        <v>0</v>
      </c>
      <c r="P63" s="103" t="str">
        <f aca="false">IF(F63=0.1,"x",'Indicator Data'!E63/'Indicator Data'!$CA63)</f>
        <v>x</v>
      </c>
      <c r="Q63" s="103" t="n">
        <f aca="false">'Indicator Data'!F63/'Indicator Data'!$CA63</f>
        <v>4.35709214908175E-005</v>
      </c>
      <c r="R63" s="103" t="n">
        <f aca="false">'Indicator Data'!G63/'Indicator Data'!$CA63</f>
        <v>0.0128255334604488</v>
      </c>
      <c r="S63" s="103" t="n">
        <f aca="false">'Indicator Data'!H63/'Indicator Data'!$CA63</f>
        <v>0.000503040468541718</v>
      </c>
      <c r="T63" s="103" t="n">
        <f aca="false">'Indicator Data'!I63/'Indicator Data'!$CA63</f>
        <v>0</v>
      </c>
      <c r="U63" s="103" t="n">
        <f aca="false">'Indicator Data'!J63/'Indicator Data'!$CA63</f>
        <v>0.0105850653093682</v>
      </c>
      <c r="V63" s="101" t="n">
        <f aca="false">ROUND(IF(N63&gt;V$3,10,IF(N63&lt;V$4,0,10-(V$3-N63)/(V$3-V$4)*10)),1)</f>
        <v>6.4</v>
      </c>
      <c r="W63" s="101" t="n">
        <f aca="false">ROUND(IF(O63&gt;W$3,10,IF(O63&lt;W$4,0,10-(W$3-O63)/(W$3-W$4)*10)),1)</f>
        <v>0</v>
      </c>
      <c r="X63" s="102" t="n">
        <f aca="false">ROUND(((10-GEOMEAN(((10-V63)/10*9+1),((10-W63)/10*9+1)))/9*10),1)</f>
        <v>3.9</v>
      </c>
      <c r="Y63" s="102" t="n">
        <f aca="false">IF(P63="x",0.1,ROUND(IF(P63&gt;Y$3,10,IF(P63&lt;Y$4,0,10-(Y$3-P63)/(Y$3-Y$4)*10)),1))</f>
        <v>0.1</v>
      </c>
      <c r="Z63" s="102" t="n">
        <f aca="false">ROUND(IF(Q63=0,0,IF(LOG(Q63)&gt;Z$3,10,IF(LOG(Q63)&lt;=Z$4,0,10-(Z$3-LOG(Q63))/(Z$3-Z$4)*10))),1)</f>
        <v>9.2</v>
      </c>
      <c r="AA63" s="101" t="n">
        <f aca="false">ROUND(IF(R63&gt;AA$3,10,IF(R63&lt;AA$4,0,10-(AA$3-R63)/(AA$3-AA$4)*10)),1)</f>
        <v>7.1</v>
      </c>
      <c r="AB63" s="101" t="n">
        <f aca="false">ROUND(IF(S63&gt;AB$3,10,IF(S63&lt;AB$4,0,10-(AB$3-S63)/(AB$3-AB$4)*10)),1)</f>
        <v>1</v>
      </c>
      <c r="AC63" s="101" t="n">
        <f aca="false">ROUND(((10-GEOMEAN(((10-AA63)/10*9+1),((10-AB63)/10*9+1)))/9*10),1)</f>
        <v>4.7</v>
      </c>
      <c r="AD63" s="101" t="n">
        <f aca="false">ROUND(IF(T63=0,0,IF(T63&gt;AD$3,10,IF(T63&lt;=AD$4,0,10-(AD$3-T63)/(AD$3-AD$4)*10))),1)</f>
        <v>0</v>
      </c>
      <c r="AE63" s="102" t="n">
        <f aca="false">ROUND((10-GEOMEAN(((10-AC63)/10*9+1),((10-AD63)/10*9+1)))/9*10,1)</f>
        <v>2.7</v>
      </c>
      <c r="AF63" s="102" t="n">
        <f aca="false">ROUND(IF(U63&gt;AF$3,10,IF(U63&lt;AF$4,0,10-(AF$3-U63)/(AF$3-AF$4)*10)),1)</f>
        <v>3.5</v>
      </c>
      <c r="AG63" s="101" t="n">
        <f aca="false">ROUND(IF('Indicator Data'!K63=0,0,IF('Indicator Data'!K63&gt;AG$3,10,IF('Indicator Data'!K63&lt;AG$4,0,10-(AG$3-'Indicator Data'!K63)/(AG$3-AG$4)*10))),1)</f>
        <v>1.9</v>
      </c>
      <c r="AH63" s="104" t="n">
        <f aca="false">ROUND(AVERAGE(C63,V63),1)</f>
        <v>5.8</v>
      </c>
      <c r="AI63" s="104" t="n">
        <f aca="false">ROUND(AVERAGE(D63,W63),1)</f>
        <v>0.1</v>
      </c>
      <c r="AJ63" s="102" t="n">
        <f aca="false">ROUND(AVERAGE(AA63,H63),1)</f>
        <v>6.1</v>
      </c>
      <c r="AK63" s="102" t="n">
        <f aca="false">ROUND(AVERAGE(AB63,I63),1)</f>
        <v>3.8</v>
      </c>
      <c r="AL63" s="104" t="n">
        <f aca="false">ROUND((10-GEOMEAN(((10-AJ63)/10*9+1),((10-AK63)/10*9+1)))/9*10,1)</f>
        <v>5.1</v>
      </c>
      <c r="AM63" s="104" t="n">
        <f aca="false">ROUND(AVERAGE(AD63,K63),1)</f>
        <v>0</v>
      </c>
      <c r="AN63" s="102" t="n">
        <f aca="false">ROUND((10-GEOMEAN(((10-M63)/10*9+1),((10-AF63)/10*9+1)))/9*10,1)</f>
        <v>5.8</v>
      </c>
      <c r="AO63" s="105" t="n">
        <f aca="false">ROUND((10-GEOMEAN(((10-E63)/10*9+1),((10-X63)/10*9+1)))/9*10,1)</f>
        <v>3.5</v>
      </c>
      <c r="AP63" s="105" t="n">
        <f aca="false">IF(AND(Y63="x",F63="x"),"x",ROUND((10-GEOMEAN(((10-F63)/10*9+1),((10-Y63)/10*9+1)))/9*10,1))</f>
        <v>0.1</v>
      </c>
      <c r="AQ63" s="105" t="n">
        <f aca="false">ROUND((10-GEOMEAN(((10-G63)/10*9+1),((10-Z63)/10*9+1)))/9*10,1)</f>
        <v>8</v>
      </c>
      <c r="AR63" s="105" t="n">
        <f aca="false">ROUND((10-GEOMEAN(((10-L63)/10*9+1),((10-AE63)/10*9+1)))/9*10,1)</f>
        <v>3.1</v>
      </c>
      <c r="AS63" s="104" t="n">
        <f aca="false">ROUND(AVERAGE(AG63,AN63),1)</f>
        <v>3.9</v>
      </c>
      <c r="AT63" s="104" t="n">
        <f aca="false">IF('Indicator Data'!L63="No data","x",IF('Indicator Data'!CB63&lt;1000,"x",ROUND((IF('Indicator Data'!L63&gt;AT$3,10,IF('Indicator Data'!L63&lt;AT$4,0,10-(AT$3-'Indicator Data'!L63)/(AT$3-AT$4)*10))),1)))</f>
        <v>1</v>
      </c>
      <c r="AU63" s="105" t="n">
        <f aca="false">ROUND(AVERAGE(AS63,AT63),1)</f>
        <v>2.5</v>
      </c>
      <c r="AV63" s="106" t="n">
        <f aca="false">IF('Indicator Data'!M63="No data","x",ROUND(IF('Indicator Data'!M63=0,0,IF(LOG('Indicator Data'!M63)&gt;AV$3,10,IF(LOG('Indicator Data'!M63)&lt;AV$4,0,10-(AV$3-LOG('Indicator Data'!M63))/(AV$3-AV$4)*10))),1))</f>
        <v>0</v>
      </c>
      <c r="AW63" s="103" t="n">
        <f aca="false">IF(AV63="x","x",'Indicator Data'!M63/'Indicator Data'!$CA63)</f>
        <v>0</v>
      </c>
      <c r="AX63" s="106" t="n">
        <f aca="false">IF(AV63="x","x",ROUND(IF(AW63&gt;AX$3,10,IF(AW63&lt;AX$4,0,10-(AX$3-AW63)/(AX$3-AX$4)*10)),1))</f>
        <v>0</v>
      </c>
      <c r="AY63" s="102" t="n">
        <f aca="false">IF(AND(AV63="x",AX63="x"),"x",ROUND((10-GEOMEAN(((10-AV63)/10*9+1),((10-AX63)/10*9+1)))/9*10,1))</f>
        <v>0</v>
      </c>
      <c r="AZ63" s="106" t="str">
        <f aca="false">IF('Indicator Data'!N63="No data","x",ROUND(IF('Indicator Data'!N63=0,0,IF(LOG('Indicator Data'!N63)&gt;AZ$3,10,IF(LOG('Indicator Data'!N63)&lt;AZ$4,0,10-(AZ$3-LOG('Indicator Data'!N63))/(AZ$3-AZ$4)*10))),1))</f>
        <v>x</v>
      </c>
      <c r="BA63" s="103" t="str">
        <f aca="false">IF(AZ63="x","x",'Indicator Data'!N63/'Indicator Data'!$CA63)</f>
        <v>x</v>
      </c>
      <c r="BB63" s="106" t="str">
        <f aca="false">IF(AZ63="x","x",ROUND(IF(BA63&gt;BB$3,10,IF(BA63&lt;BB$4,0,10-(BB$3-BA63)/(BB$3-BB$4)*10)),1))</f>
        <v>x</v>
      </c>
      <c r="BC63" s="102" t="str">
        <f aca="false">IF(AND(AZ63="x",BB63="x"),"x",ROUND((10-GEOMEAN(((10-AZ63)/10*9+1),((10-BB63)/10*9+1)))/9*10,1))</f>
        <v>x</v>
      </c>
      <c r="BD63" s="106" t="str">
        <f aca="false">IF('Indicator Data'!O63="No data","x",ROUND(IF('Indicator Data'!O63=0,0,IF(LOG('Indicator Data'!O63)&gt;BD$3,10,IF(LOG('Indicator Data'!O63)&lt;BD$4,0,10-(BD$3-LOG('Indicator Data'!O63))/(BD$3-BD$4)*10))),1))</f>
        <v>x</v>
      </c>
      <c r="BE63" s="103" t="str">
        <f aca="false">IF(BD63="x","x",'Indicator Data'!O63/'Indicator Data'!$CA63)</f>
        <v>x</v>
      </c>
      <c r="BF63" s="106" t="str">
        <f aca="false">IF(BD63="x","x",ROUND(IF(BE63&gt;BF$3,10,IF(BE63&lt;BF$4,0,10-(BF$3-BE63)/(BF$3-BF$4)*10)),1))</f>
        <v>x</v>
      </c>
      <c r="BG63" s="102" t="str">
        <f aca="false">IF(AND(BD63="x",BF63="x"),"x",ROUND((10-GEOMEAN(((10-BD63)/10*9+1),((10-BF63)/10*9+1)))/9*10,1))</f>
        <v>x</v>
      </c>
      <c r="BH63" s="106" t="str">
        <f aca="false">IF('Indicator Data'!P63="No data","x",ROUND(IF('Indicator Data'!P63=0,0,IF(LOG('Indicator Data'!P63)&gt;BH$3,10,IF(LOG('Indicator Data'!P63)&lt;BH$4,0,10-(BH$3-LOG('Indicator Data'!P63))/(BH$3-BH$4)*10))),1))</f>
        <v>x</v>
      </c>
      <c r="BI63" s="103" t="str">
        <f aca="false">IF(BH63="x","x",'Indicator Data'!P63/'Indicator Data'!$CA63)</f>
        <v>x</v>
      </c>
      <c r="BJ63" s="106" t="str">
        <f aca="false">IF(BH63="x","x",ROUND(IF(BI63&gt;BJ$3,10,IF(BI63&lt;BJ$4,0,10-(BJ$3-BI63)/(BJ$3-BJ$4)*10)),1))</f>
        <v>x</v>
      </c>
      <c r="BK63" s="102" t="str">
        <f aca="false">IF(AND(BH63="x",BJ63="x"),"x",ROUND((10-GEOMEAN(((10-BH63)/10*9+1),((10-BJ63)/10*9+1)))/9*10,1))</f>
        <v>x</v>
      </c>
      <c r="BL63" s="104" t="n">
        <f aca="false">IF(AND(BC63="x",BG63="x",BK63="x",AY63="x"),"x",IF(AND(BC63="x",BG63="x",BK63="x"),AY63,ROUND((10-GEOMEAN(((10-AY63)/10*9+1),((10-BC63)/10*9+1),((10-BG63)/10*9+1),((10-BK63)/10*9+1)))/9*10,1)))</f>
        <v>0</v>
      </c>
      <c r="BM63" s="106" t="n">
        <f aca="false">ROUND(IF('Indicator Data'!Q63=0,0,IF(LOG('Indicator Data'!Q63)&gt;BM$3,10,IF(LOG('Indicator Data'!Q63)&lt;BM$4,0,10-(BM$3-LOG('Indicator Data'!Q63))/(BM$3-BM$4)*10))),1)</f>
        <v>0</v>
      </c>
      <c r="BN63" s="107" t="n">
        <f aca="false">'Indicator Data'!R63</f>
        <v>0</v>
      </c>
      <c r="BO63" s="106" t="n">
        <f aca="false">ROUND(IF(BN63&gt;BO$3,10,IF(BN63&lt;BO$4,0,10-(BO$3-BN63)/(BO$3-BO$4)*10)),1)</f>
        <v>0</v>
      </c>
      <c r="BP63" s="106" t="n">
        <f aca="false">ROUND((10-GEOMEAN(((10-BO63)/10*9+1),((10-BM63)/10*9+1)))/9*10,1)</f>
        <v>0</v>
      </c>
      <c r="BQ63" s="106" t="n">
        <f aca="false">ROUND(IF('Indicator Data'!S63=0,0,IF(LOG('Indicator Data'!S63)&gt;BQ$3,10,IF(LOG('Indicator Data'!S63)&lt;BQ$4,0,10-(BQ$3-LOG('Indicator Data'!S63))/(BQ$3-BQ$4)*10))),1)</f>
        <v>0</v>
      </c>
      <c r="BR63" s="107" t="n">
        <f aca="false">'Indicator Data'!T63</f>
        <v>0</v>
      </c>
      <c r="BS63" s="106" t="n">
        <f aca="false">ROUND(IF(BR63&gt;BS$3,10,IF(BR63&lt;BS$4,0,10-(BS$3-BR63)/(BS$3-BS$4)*10)),1)</f>
        <v>0</v>
      </c>
      <c r="BT63" s="106" t="n">
        <f aca="false">ROUND((10-GEOMEAN(((10-BS63)/10*9+1),((10-BQ63)/10*9+1)))/9*10,1)</f>
        <v>0</v>
      </c>
      <c r="BU63" s="102" t="n">
        <f aca="false">ROUND((10-GEOMEAN(((10-BT63)/10*9+1),((10-BP63)/10*9+1)))/9*10,1)</f>
        <v>0</v>
      </c>
      <c r="BV63" s="106" t="n">
        <f aca="false">ROUND(IF('Indicator Data'!U63=0,0,IF(LOG('Indicator Data'!U63)&gt;BV$3,10,IF(LOG('Indicator Data'!U63)&lt;BV$4,0,10-(BV$3-LOG('Indicator Data'!U63))/(BV$3-BV$4)*10))),1)</f>
        <v>6.8</v>
      </c>
      <c r="BW63" s="103" t="n">
        <f aca="false">'Indicator Data'!U63/'Indicator Data'!$CA63</f>
        <v>0.604258434410984</v>
      </c>
      <c r="BX63" s="106" t="n">
        <f aca="false">ROUND(IF(BW63&gt;BX$3,10,IF(BW63&lt;BX$4,0,10-(BX$3-BW63)/(BX$3-BX$4)*10)),1)</f>
        <v>6.7</v>
      </c>
      <c r="BY63" s="102" t="n">
        <f aca="false">ROUND((10-GEOMEAN(((10-BV63)/10*9+1),((10-BX63)/10*9+1)))/9*10,1)</f>
        <v>6.8</v>
      </c>
      <c r="BZ63" s="106" t="n">
        <f aca="false">ROUND(IF('Indicator Data'!V63=0,0,IF(LOG('Indicator Data'!V63)&gt;BZ$3,10,IF(LOG('Indicator Data'!V63)&lt;BZ$4,0,10-(BZ$3-LOG('Indicator Data'!V63))/(BZ$3-BZ$4)*10))),1)</f>
        <v>6.7</v>
      </c>
      <c r="CA63" s="103" t="n">
        <f aca="false">IF('Indicator Data'!V63/'Indicator Data'!$CA63&gt;1,1,'Indicator Data'!V63/'Indicator Data'!$CA63)</f>
        <v>0.548032110909435</v>
      </c>
      <c r="CB63" s="106" t="n">
        <f aca="false">ROUND(IF(CA63&gt;CB$3,10,IF(CA63&lt;CB$4,0,10-(CB$3-CA63)/(CB$3-CB$4)*10)),1)</f>
        <v>5.5</v>
      </c>
      <c r="CC63" s="102" t="n">
        <f aca="false">ROUND((10-GEOMEAN(((10-BZ63)/10*9+1),((10-CB63)/10*9+1)))/9*10,1)</f>
        <v>6.1</v>
      </c>
      <c r="CD63" s="106" t="n">
        <f aca="false">ROUND(IF('Indicator Data'!W63=0,0,IF(LOG('Indicator Data'!W63)&gt;CD$3,10,IF(LOG('Indicator Data'!W63)&lt;CD$4,0,10-(CD$3-LOG('Indicator Data'!W63))/(CD$3-CD$4)*10))),1)</f>
        <v>7</v>
      </c>
      <c r="CE63" s="103" t="n">
        <f aca="false">'Indicator Data'!W63/'Indicator Data'!$CA63</f>
        <v>0.862935005734491</v>
      </c>
      <c r="CF63" s="106" t="n">
        <f aca="false">ROUND(IF(CE63&gt;CF$3,10,IF(CE63&lt;CF$4,0,10-(CF$3-CE63)/(CF$3-CF$4)*10)),1)</f>
        <v>8.6</v>
      </c>
      <c r="CG63" s="102" t="n">
        <f aca="false">ROUND((10-GEOMEAN(((10-CD63)/10*9+1),((10-CF63)/10*9+1)))/9*10,1)</f>
        <v>7.9</v>
      </c>
      <c r="CH63" s="104" t="n">
        <f aca="false">ROUND((10-GEOMEAN(((10-CC63)/10*9+1),((10-BU63)/10*9+1),((10-BY63)/10*9+1),((10-CG63)/10*9+1)))/9*10,1)</f>
        <v>5.8</v>
      </c>
      <c r="CI63" s="106" t="n">
        <f aca="false">IF('Indicator Data'!BQ63="No data","x",ROUND(IF('Indicator Data'!BQ63&gt;CI$3,0,IF('Indicator Data'!BQ63&lt;CI$4,10,(CI$3-'Indicator Data'!BQ63)/(CI$3-CI$4)*10)),1))</f>
        <v>0.1</v>
      </c>
      <c r="CJ63" s="106" t="n">
        <f aca="false">IF('Indicator Data'!BR63="No data","x",ROUND(IF('Indicator Data'!BR63&gt;CJ$3,0,IF('Indicator Data'!BR63&lt;CJ$4,10,(CJ$3-'Indicator Data'!BR63)/(CJ$3-CJ$4)*10)),1))</f>
        <v>0.9</v>
      </c>
      <c r="CK63" s="106" t="str">
        <f aca="false">IF('Indicator Data'!AC63="No data","x",ROUND(IF('Indicator Data'!AC63&gt;CK$3,0,IF('Indicator Data'!AC63&lt;CK$4,10,(CK$3-'Indicator Data'!AC63)/(CK$3-CK$4)*10)),1))</f>
        <v>x</v>
      </c>
      <c r="CL63" s="102" t="n">
        <f aca="false">IF(AND(CJ63="x",CI63="x",CK63="x"),"x",ROUND(AVERAGE(CI63:CK63),1))</f>
        <v>0.5</v>
      </c>
      <c r="CM63" s="106" t="n">
        <f aca="false">IF('Indicator Data'!X63="No data","x",ROUND(IF(LOG('Indicator Data'!X63)&gt;CM$3,10,IF(LOG('Indicator Data'!X63)&lt;CM$4,0,10-(CM$3-LOG('Indicator Data'!X63))/(CM$3-CM$4)*10)),1))</f>
        <v>5.6</v>
      </c>
      <c r="CN63" s="106" t="n">
        <f aca="false">IF('Indicator Data'!Y63="No data","x",ROUND(IF('Indicator Data'!Y63&gt;CN$3,10,IF('Indicator Data'!Y63&lt;CN$4,0,10-(CN$3-'Indicator Data'!Y63)/(CN$3-CN$4)*10)),1))</f>
        <v>3.2</v>
      </c>
      <c r="CO63" s="106" t="n">
        <f aca="false">IF('Indicator Data'!Z63="No data","x",ROUND(IF('Indicator Data'!Z63&gt;CO$3,10,IF('Indicator Data'!Z63&lt;CO$4,0,10-(CO$3-'Indicator Data'!Z63)/(CO$3-CO$4)*10)),1))</f>
        <v>5.8</v>
      </c>
      <c r="CP63" s="106" t="n">
        <f aca="false">IF('Indicator Data'!AA63="No data","x",ROUND(IF('Indicator Data'!AA63&gt;CP$3,10,IF('Indicator Data'!AA63&lt;CP$4,0,10-(CP$3-'Indicator Data'!AA63)/(CP$3-CP$4)*10)),1))</f>
        <v>6.4</v>
      </c>
      <c r="CQ63" s="102" t="n">
        <f aca="false">ROUND(AVERAGE(CM63:CP63),1)</f>
        <v>5.3</v>
      </c>
      <c r="CR63" s="104" t="n">
        <f aca="false">ROUND(AVERAGE(CL63,CQ63,CQ63),1)</f>
        <v>3.7</v>
      </c>
      <c r="CS63" s="106" t="n">
        <f aca="false">IF('Indicator Data'!AF63="No data","x",ROUND(IF('Indicator Data'!AF63&gt;CS$3,10,IF('Indicator Data'!AF63&lt;CS$4,0,10-(CS$3-'Indicator Data'!AF63)/(CS$3-CS$4)*10)),1))</f>
        <v>1.2</v>
      </c>
      <c r="CT63" s="106" t="n">
        <f aca="false">IF('Indicator Data'!AG63="No data","x",ROUND(IF('Indicator Data'!AG63&gt;CT$3,10,IF('Indicator Data'!AG63&lt;CT$4,0,10-(CT$3-'Indicator Data'!AG63)/(CT$3-CT$4)*10)),1))</f>
        <v>3.3</v>
      </c>
      <c r="CU63" s="102" t="n">
        <f aca="false">ROUND(AVERAGE(CM63,CN63,CO63,CP63,CS63,CT63),1)</f>
        <v>4.3</v>
      </c>
      <c r="CV63" s="106" t="n">
        <f aca="false">IF('Indicator Data'!AB63="No data","x",ROUND(IF('Indicator Data'!AB63&gt;CV$3,10,IF('Indicator Data'!AB63&lt;CV$4,0,10-(CV$3-'Indicator Data'!AB63)/(CV$3-CV$4)*10)),1))</f>
        <v>0</v>
      </c>
      <c r="CW63" s="102" t="n">
        <f aca="false">IF(AND(CJ63="x",CI63="x",CK63="x"),"x",ROUND(AVERAGE(CI63:CK63,CV63),1))</f>
        <v>0.3</v>
      </c>
      <c r="CX63" s="103" t="n">
        <f aca="false">IF('Indicator Data'!AD63="No data","x",'Indicator Data'!AD63/'Indicator Data'!$BZ63)</f>
        <v>0.000240101361709998</v>
      </c>
      <c r="CY63" s="106" t="n">
        <f aca="false">IF(CX63="x","x",ROUND(IF(CX63&gt;CY$3,0,IF(CX63&lt;CY$4,10,(CY$3-CX63)/(CY$3-CY$4)*10)),1))</f>
        <v>7.6</v>
      </c>
      <c r="CZ63" s="106" t="n">
        <f aca="false">IF('Indicator Data'!AE63="No data","x",ROUND(IF('Indicator Data'!AE63&gt;CZ$3,0,IF('Indicator Data'!AE63&lt;CZ$4,10,(CZ$3-'Indicator Data'!AE63)/(CZ$3-CZ$4)*10)),1))</f>
        <v>2</v>
      </c>
      <c r="DA63" s="102" t="n">
        <f aca="false">IF(AND(CY63="x",CZ63="x"),"x",ROUND(AVERAGE(CY63:CZ63),1))</f>
        <v>4.8</v>
      </c>
      <c r="DB63" s="104" t="n">
        <f aca="false">ROUND(AVERAGE(CW63,DA63,CU63),1)</f>
        <v>3.1</v>
      </c>
      <c r="DC63" s="105" t="n">
        <f aca="false">IF(BL63="x",ROUND((10-GEOMEAN(((10-DB63)/10*9+1),((10-CH63)/10*9+1),((10-CR63)/10*9+1)))/9*10,1),ROUND((10-GEOMEAN(((10-BL63)/10*9+1),((10-DB63)/10*9+1),((10-CH63)/10*9+1),((10-CR63)/10*9+1)))/9*10,1))</f>
        <v>3.4</v>
      </c>
      <c r="DD63" s="108" t="n">
        <f aca="false">IF(ROUND(IF(AP63="x",(10-GEOMEAN(((10-AO63)/10*9+1),((10-DC63)/10*9+1),((10-AU63)/10*9+1),((10-AQ63)/10*9+1),((10-AR63)/10*9+1)))/9*10,(10-GEOMEAN(((10-AO63)/10*9+1),((10-DC63)/10*9+1),((10-AP63)/10*9+1),((10-AQ63)/10*9+1),((10-AR63)/10*9+1),((10-AU63)/10*9+1)))/9*10),1)=0,0.1,ROUND(IF(AP63="x",(10-GEOMEAN(((10-AO63)/10*9+1),((10-DC63)/10*9+1),((10-AU63)/10*9+1),((10-AQ63)/10*9+1),((10-AR63)/10*9+1)))/9*10,(10-GEOMEAN(((10-AO63)/10*9+1),((10-DC63)/10*9+1),((10-AP63)/10*9+1),((10-AQ63)/10*9+1),((10-AR63)/10*9+1),((10-AU63)/10*9+1)))/9*10),1))</f>
        <v>3.9</v>
      </c>
      <c r="DE63" s="105" t="n">
        <f aca="false">ROUND(IF('Indicator Data'!AH63=0,0,IF('Indicator Data'!AH63&gt;DE$3,10,IF('Indicator Data'!AH63&lt;DE$4,0,10-(DE$3-'Indicator Data'!AH63)/(DE$3-DE$4)*10))),1)</f>
        <v>0</v>
      </c>
      <c r="DF63" s="102" t="n">
        <f aca="false">'Indicator Data'!AI63</f>
        <v>0</v>
      </c>
      <c r="DG63" s="102" t="n">
        <f aca="false">'Indicator Data'!AJ63</f>
        <v>0</v>
      </c>
      <c r="DH63" s="105" t="n">
        <f aca="false">ROUND(IF(DF63=5,10,IF(DG63=5,9,IF(DF63=4,8,IF(DG63=4,7,0)))),1)</f>
        <v>0</v>
      </c>
      <c r="DI63" s="108" t="n">
        <f aca="false">ROUND(IF(DH63&gt;5,DH63,DE63/10*7),1)</f>
        <v>0</v>
      </c>
      <c r="DJ63" s="76"/>
      <c r="DK63" s="109"/>
    </row>
    <row r="64" customFormat="false" ht="14.5" hidden="false" customHeight="false" outlineLevel="0" collapsed="false">
      <c r="A64" s="98" t="str">
        <f aca="false">'Indicator Data'!A64</f>
        <v>Finland</v>
      </c>
      <c r="B64" s="99" t="str">
        <f aca="false">'Indicator Data'!B64</f>
        <v>FIN</v>
      </c>
      <c r="C64" s="100" t="n">
        <f aca="false">ROUND(IF('Indicator Data'!C64=0,0.1,IF(LOG('Indicator Data'!C64)&gt;C$3,10,IF(LOG('Indicator Data'!C64)&lt;C$4,0,10-(C$3-LOG('Indicator Data'!C64))/(C$3-C$4)*10))),1)</f>
        <v>0.1</v>
      </c>
      <c r="D64" s="101" t="n">
        <f aca="false">ROUND(IF('Indicator Data'!D64=0,0.1,IF(LOG('Indicator Data'!D64)&gt;D$3,10,IF(LOG('Indicator Data'!D64)&lt;D$4,0,10-(D$3-LOG('Indicator Data'!D64))/(D$3-D$4)*10))),1)</f>
        <v>0.1</v>
      </c>
      <c r="E64" s="102" t="n">
        <f aca="false">ROUND((10-GEOMEAN(((10-C64)/10*9+1),((10-D64)/10*9+1)))/9*10,1)</f>
        <v>0.1</v>
      </c>
      <c r="F64" s="102" t="n">
        <f aca="false">IF('Indicator Data'!E64="No data",0.1,(ROUND(IF('Indicator Data'!E64=0,0,IF(LOG('Indicator Data'!E64)&gt;F$3,10,IF(LOG('Indicator Data'!E64)&lt;F$4,0,10-(F$3-LOG('Indicator Data'!E64))/(F$3-F$4)*10))),1)))</f>
        <v>0.1</v>
      </c>
      <c r="G64" s="102" t="n">
        <f aca="false">ROUND(IF('Indicator Data'!F64=0,0,IF(LOG('Indicator Data'!F64)&gt;G$3,10,IF(LOG('Indicator Data'!F64)&lt;G$4,0,10-(G$3-LOG('Indicator Data'!F64))/(G$3-G$4)*10))),1)</f>
        <v>0</v>
      </c>
      <c r="H64" s="101" t="n">
        <f aca="false">ROUND(IF('Indicator Data'!G64=0,0,IF(LOG('Indicator Data'!G64)&gt;H$3,10,IF(LOG('Indicator Data'!G64)&lt;H$4,0,10-(H$3-LOG('Indicator Data'!G64))/(H$3-H$4)*10))),1)</f>
        <v>0</v>
      </c>
      <c r="I64" s="101" t="n">
        <f aca="false">ROUND(IF('Indicator Data'!H64=0,0,IF(LOG('Indicator Data'!H64)&gt;I$3,10,IF(LOG('Indicator Data'!H64)&lt;I$4,0,10-(I$3-LOG('Indicator Data'!H64))/(I$3-I$4)*10))),1)</f>
        <v>0</v>
      </c>
      <c r="J64" s="101" t="n">
        <f aca="false">ROUND((10-GEOMEAN(((10-H64)/10*9+1),((10-I64)/10*9+1)))/9*10,1)</f>
        <v>0</v>
      </c>
      <c r="K64" s="101" t="n">
        <f aca="false">ROUND(IF('Indicator Data'!I64=0,0,IF(LOG('Indicator Data'!I64)&gt;K$3,10,IF(LOG('Indicator Data'!I64)&lt;K$4,0,10-(K$3-LOG('Indicator Data'!I64))/(K$3-K$4)*10))),1)</f>
        <v>0</v>
      </c>
      <c r="L64" s="102" t="n">
        <f aca="false">ROUND((10-GEOMEAN(((10-J64)/10*9+1),((10-K64)/10*9+1)))/9*10,1)</f>
        <v>0</v>
      </c>
      <c r="M64" s="102" t="n">
        <f aca="false">ROUND(IF('Indicator Data'!J64=0,0,IF(LOG('Indicator Data'!J64)&gt;M$3,10,IF(LOG('Indicator Data'!J64)&lt;M$4,0,10-(M$3-LOG('Indicator Data'!J64))/(M$3-M$4)*10))),1)</f>
        <v>0</v>
      </c>
      <c r="N64" s="103" t="n">
        <f aca="false">'Indicator Data'!C64/'Indicator Data'!$CA64</f>
        <v>0</v>
      </c>
      <c r="O64" s="103" t="n">
        <f aca="false">'Indicator Data'!D64/'Indicator Data'!$CA64</f>
        <v>0</v>
      </c>
      <c r="P64" s="103" t="str">
        <f aca="false">IF(F64=0.1,"x",'Indicator Data'!E64/'Indicator Data'!$CA64)</f>
        <v>x</v>
      </c>
      <c r="Q64" s="103" t="n">
        <f aca="false">'Indicator Data'!F64/'Indicator Data'!$CA64</f>
        <v>0</v>
      </c>
      <c r="R64" s="103" t="n">
        <f aca="false">'Indicator Data'!G64/'Indicator Data'!$CA64</f>
        <v>0</v>
      </c>
      <c r="S64" s="103" t="n">
        <f aca="false">'Indicator Data'!H64/'Indicator Data'!$CA64</f>
        <v>0</v>
      </c>
      <c r="T64" s="103" t="n">
        <f aca="false">'Indicator Data'!I64/'Indicator Data'!$CA64</f>
        <v>0</v>
      </c>
      <c r="U64" s="103" t="n">
        <f aca="false">'Indicator Data'!J64/'Indicator Data'!$CA64</f>
        <v>0</v>
      </c>
      <c r="V64" s="101" t="n">
        <f aca="false">ROUND(IF(N64&gt;V$3,10,IF(N64&lt;V$4,0,10-(V$3-N64)/(V$3-V$4)*10)),1)</f>
        <v>0</v>
      </c>
      <c r="W64" s="101" t="n">
        <f aca="false">ROUND(IF(O64&gt;W$3,10,IF(O64&lt;W$4,0,10-(W$3-O64)/(W$3-W$4)*10)),1)</f>
        <v>0</v>
      </c>
      <c r="X64" s="102" t="n">
        <f aca="false">ROUND(((10-GEOMEAN(((10-V64)/10*9+1),((10-W64)/10*9+1)))/9*10),1)</f>
        <v>0</v>
      </c>
      <c r="Y64" s="102" t="n">
        <f aca="false">IF(P64="x",0.1,ROUND(IF(P64&gt;Y$3,10,IF(P64&lt;Y$4,0,10-(Y$3-P64)/(Y$3-Y$4)*10)),1))</f>
        <v>0.1</v>
      </c>
      <c r="Z64" s="102" t="n">
        <f aca="false">ROUND(IF(Q64=0,0,IF(LOG(Q64)&gt;Z$3,10,IF(LOG(Q64)&lt;=Z$4,0,10-(Z$3-LOG(Q64))/(Z$3-Z$4)*10))),1)</f>
        <v>0</v>
      </c>
      <c r="AA64" s="101" t="n">
        <f aca="false">ROUND(IF(R64&gt;AA$3,10,IF(R64&lt;AA$4,0,10-(AA$3-R64)/(AA$3-AA$4)*10)),1)</f>
        <v>0</v>
      </c>
      <c r="AB64" s="101" t="n">
        <f aca="false">ROUND(IF(S64&gt;AB$3,10,IF(S64&lt;AB$4,0,10-(AB$3-S64)/(AB$3-AB$4)*10)),1)</f>
        <v>0</v>
      </c>
      <c r="AC64" s="101" t="n">
        <f aca="false">ROUND(((10-GEOMEAN(((10-AA64)/10*9+1),((10-AB64)/10*9+1)))/9*10),1)</f>
        <v>0</v>
      </c>
      <c r="AD64" s="101" t="n">
        <f aca="false">ROUND(IF(T64=0,0,IF(T64&gt;AD$3,10,IF(T64&lt;=AD$4,0,10-(AD$3-T64)/(AD$3-AD$4)*10))),1)</f>
        <v>0</v>
      </c>
      <c r="AE64" s="102" t="n">
        <f aca="false">ROUND((10-GEOMEAN(((10-AC64)/10*9+1),((10-AD64)/10*9+1)))/9*10,1)</f>
        <v>0</v>
      </c>
      <c r="AF64" s="102" t="n">
        <f aca="false">ROUND(IF(U64&gt;AF$3,10,IF(U64&lt;AF$4,0,10-(AF$3-U64)/(AF$3-AF$4)*10)),1)</f>
        <v>0</v>
      </c>
      <c r="AG64" s="101" t="n">
        <f aca="false">ROUND(IF('Indicator Data'!K64=0,0,IF('Indicator Data'!K64&gt;AG$3,10,IF('Indicator Data'!K64&lt;AG$4,0,10-(AG$3-'Indicator Data'!K64)/(AG$3-AG$4)*10))),1)</f>
        <v>0</v>
      </c>
      <c r="AH64" s="104" t="n">
        <f aca="false">ROUND(AVERAGE(C64,V64),1)</f>
        <v>0.1</v>
      </c>
      <c r="AI64" s="104" t="n">
        <f aca="false">ROUND(AVERAGE(D64,W64),1)</f>
        <v>0.1</v>
      </c>
      <c r="AJ64" s="102" t="n">
        <f aca="false">ROUND(AVERAGE(AA64,H64),1)</f>
        <v>0</v>
      </c>
      <c r="AK64" s="102" t="n">
        <f aca="false">ROUND(AVERAGE(AB64,I64),1)</f>
        <v>0</v>
      </c>
      <c r="AL64" s="104" t="n">
        <f aca="false">ROUND((10-GEOMEAN(((10-AJ64)/10*9+1),((10-AK64)/10*9+1)))/9*10,1)</f>
        <v>0</v>
      </c>
      <c r="AM64" s="104" t="n">
        <f aca="false">ROUND(AVERAGE(AD64,K64),1)</f>
        <v>0</v>
      </c>
      <c r="AN64" s="102" t="n">
        <f aca="false">ROUND((10-GEOMEAN(((10-M64)/10*9+1),((10-AF64)/10*9+1)))/9*10,1)</f>
        <v>0</v>
      </c>
      <c r="AO64" s="105" t="n">
        <f aca="false">ROUND((10-GEOMEAN(((10-E64)/10*9+1),((10-X64)/10*9+1)))/9*10,1)</f>
        <v>0.1</v>
      </c>
      <c r="AP64" s="105" t="n">
        <f aca="false">IF(AND(Y64="x",F64="x"),"x",ROUND((10-GEOMEAN(((10-F64)/10*9+1),((10-Y64)/10*9+1)))/9*10,1))</f>
        <v>0.1</v>
      </c>
      <c r="AQ64" s="105" t="n">
        <f aca="false">ROUND((10-GEOMEAN(((10-G64)/10*9+1),((10-Z64)/10*9+1)))/9*10,1)</f>
        <v>0</v>
      </c>
      <c r="AR64" s="105" t="n">
        <f aca="false">ROUND((10-GEOMEAN(((10-L64)/10*9+1),((10-AE64)/10*9+1)))/9*10,1)</f>
        <v>0</v>
      </c>
      <c r="AS64" s="104" t="n">
        <f aca="false">ROUND(AVERAGE(AG64,AN64),1)</f>
        <v>0</v>
      </c>
      <c r="AT64" s="104" t="n">
        <f aca="false">IF('Indicator Data'!L64="No data","x",IF('Indicator Data'!CB64&lt;1000,"x",ROUND((IF('Indicator Data'!L64&gt;AT$3,10,IF('Indicator Data'!L64&lt;AT$4,0,10-(AT$3-'Indicator Data'!L64)/(AT$3-AT$4)*10))),1)))</f>
        <v>2.9</v>
      </c>
      <c r="AU64" s="105" t="n">
        <f aca="false">ROUND(AVERAGE(AS64,AT64),1)</f>
        <v>1.5</v>
      </c>
      <c r="AV64" s="106" t="n">
        <f aca="false">IF('Indicator Data'!M64="No data","x",ROUND(IF('Indicator Data'!M64=0,0,IF(LOG('Indicator Data'!M64)&gt;AV$3,10,IF(LOG('Indicator Data'!M64)&lt;AV$4,0,10-(AV$3-LOG('Indicator Data'!M64))/(AV$3-AV$4)*10))),1))</f>
        <v>0</v>
      </c>
      <c r="AW64" s="103" t="n">
        <f aca="false">IF(AV64="x","x",'Indicator Data'!M64/'Indicator Data'!$CA64)</f>
        <v>0</v>
      </c>
      <c r="AX64" s="106" t="n">
        <f aca="false">IF(AV64="x","x",ROUND(IF(AW64&gt;AX$3,10,IF(AW64&lt;AX$4,0,10-(AX$3-AW64)/(AX$3-AX$4)*10)),1))</f>
        <v>0</v>
      </c>
      <c r="AY64" s="102" t="n">
        <f aca="false">IF(AND(AV64="x",AX64="x"),"x",ROUND((10-GEOMEAN(((10-AV64)/10*9+1),((10-AX64)/10*9+1)))/9*10,1))</f>
        <v>0</v>
      </c>
      <c r="AZ64" s="106" t="str">
        <f aca="false">IF('Indicator Data'!N64="No data","x",ROUND(IF('Indicator Data'!N64=0,0,IF(LOG('Indicator Data'!N64)&gt;AZ$3,10,IF(LOG('Indicator Data'!N64)&lt;AZ$4,0,10-(AZ$3-LOG('Indicator Data'!N64))/(AZ$3-AZ$4)*10))),1))</f>
        <v>x</v>
      </c>
      <c r="BA64" s="103" t="str">
        <f aca="false">IF(AZ64="x","x",'Indicator Data'!N64/'Indicator Data'!$CA64)</f>
        <v>x</v>
      </c>
      <c r="BB64" s="106" t="str">
        <f aca="false">IF(AZ64="x","x",ROUND(IF(BA64&gt;BB$3,10,IF(BA64&lt;BB$4,0,10-(BB$3-BA64)/(BB$3-BB$4)*10)),1))</f>
        <v>x</v>
      </c>
      <c r="BC64" s="102" t="str">
        <f aca="false">IF(AND(AZ64="x",BB64="x"),"x",ROUND((10-GEOMEAN(((10-AZ64)/10*9+1),((10-BB64)/10*9+1)))/9*10,1))</f>
        <v>x</v>
      </c>
      <c r="BD64" s="106" t="str">
        <f aca="false">IF('Indicator Data'!O64="No data","x",ROUND(IF('Indicator Data'!O64=0,0,IF(LOG('Indicator Data'!O64)&gt;BD$3,10,IF(LOG('Indicator Data'!O64)&lt;BD$4,0,10-(BD$3-LOG('Indicator Data'!O64))/(BD$3-BD$4)*10))),1))</f>
        <v>x</v>
      </c>
      <c r="BE64" s="103" t="str">
        <f aca="false">IF(BD64="x","x",'Indicator Data'!O64/'Indicator Data'!$CA64)</f>
        <v>x</v>
      </c>
      <c r="BF64" s="106" t="str">
        <f aca="false">IF(BD64="x","x",ROUND(IF(BE64&gt;BF$3,10,IF(BE64&lt;BF$4,0,10-(BF$3-BE64)/(BF$3-BF$4)*10)),1))</f>
        <v>x</v>
      </c>
      <c r="BG64" s="102" t="str">
        <f aca="false">IF(AND(BD64="x",BF64="x"),"x",ROUND((10-GEOMEAN(((10-BD64)/10*9+1),((10-BF64)/10*9+1)))/9*10,1))</f>
        <v>x</v>
      </c>
      <c r="BH64" s="106" t="str">
        <f aca="false">IF('Indicator Data'!P64="No data","x",ROUND(IF('Indicator Data'!P64=0,0,IF(LOG('Indicator Data'!P64)&gt;BH$3,10,IF(LOG('Indicator Data'!P64)&lt;BH$4,0,10-(BH$3-LOG('Indicator Data'!P64))/(BH$3-BH$4)*10))),1))</f>
        <v>x</v>
      </c>
      <c r="BI64" s="103" t="str">
        <f aca="false">IF(BH64="x","x",'Indicator Data'!P64/'Indicator Data'!$CA64)</f>
        <v>x</v>
      </c>
      <c r="BJ64" s="106" t="str">
        <f aca="false">IF(BH64="x","x",ROUND(IF(BI64&gt;BJ$3,10,IF(BI64&lt;BJ$4,0,10-(BJ$3-BI64)/(BJ$3-BJ$4)*10)),1))</f>
        <v>x</v>
      </c>
      <c r="BK64" s="102" t="str">
        <f aca="false">IF(AND(BH64="x",BJ64="x"),"x",ROUND((10-GEOMEAN(((10-BH64)/10*9+1),((10-BJ64)/10*9+1)))/9*10,1))</f>
        <v>x</v>
      </c>
      <c r="BL64" s="104" t="n">
        <f aca="false">IF(AND(BC64="x",BG64="x",BK64="x",AY64="x"),"x",IF(AND(BC64="x",BG64="x",BK64="x"),AY64,ROUND((10-GEOMEAN(((10-AY64)/10*9+1),((10-BC64)/10*9+1),((10-BG64)/10*9+1),((10-BK64)/10*9+1)))/9*10,1)))</f>
        <v>0</v>
      </c>
      <c r="BM64" s="106" t="n">
        <f aca="false">ROUND(IF('Indicator Data'!Q64=0,0,IF(LOG('Indicator Data'!Q64)&gt;BM$3,10,IF(LOG('Indicator Data'!Q64)&lt;BM$4,0,10-(BM$3-LOG('Indicator Data'!Q64))/(BM$3-BM$4)*10))),1)</f>
        <v>0</v>
      </c>
      <c r="BN64" s="107" t="n">
        <f aca="false">'Indicator Data'!R64</f>
        <v>0</v>
      </c>
      <c r="BO64" s="106" t="n">
        <f aca="false">ROUND(IF(BN64&gt;BO$3,10,IF(BN64&lt;BO$4,0,10-(BO$3-BN64)/(BO$3-BO$4)*10)),1)</f>
        <v>0</v>
      </c>
      <c r="BP64" s="106" t="n">
        <f aca="false">ROUND((10-GEOMEAN(((10-BO64)/10*9+1),((10-BM64)/10*9+1)))/9*10,1)</f>
        <v>0</v>
      </c>
      <c r="BQ64" s="106" t="n">
        <f aca="false">ROUND(IF('Indicator Data'!S64=0,0,IF(LOG('Indicator Data'!S64)&gt;BQ$3,10,IF(LOG('Indicator Data'!S64)&lt;BQ$4,0,10-(BQ$3-LOG('Indicator Data'!S64))/(BQ$3-BQ$4)*10))),1)</f>
        <v>0</v>
      </c>
      <c r="BR64" s="107" t="n">
        <f aca="false">'Indicator Data'!T64</f>
        <v>0</v>
      </c>
      <c r="BS64" s="106" t="n">
        <f aca="false">ROUND(IF(BR64&gt;BS$3,10,IF(BR64&lt;BS$4,0,10-(BS$3-BR64)/(BS$3-BS$4)*10)),1)</f>
        <v>0</v>
      </c>
      <c r="BT64" s="106" t="n">
        <f aca="false">ROUND((10-GEOMEAN(((10-BS64)/10*9+1),((10-BQ64)/10*9+1)))/9*10,1)</f>
        <v>0</v>
      </c>
      <c r="BU64" s="102" t="n">
        <f aca="false">ROUND((10-GEOMEAN(((10-BT64)/10*9+1),((10-BP64)/10*9+1)))/9*10,1)</f>
        <v>0</v>
      </c>
      <c r="BV64" s="106" t="n">
        <f aca="false">ROUND(IF('Indicator Data'!U64=0,0,IF(LOG('Indicator Data'!U64)&gt;BV$3,10,IF(LOG('Indicator Data'!U64)&lt;BV$4,0,10-(BV$3-LOG('Indicator Data'!U64))/(BV$3-BV$4)*10))),1)</f>
        <v>0</v>
      </c>
      <c r="BW64" s="103" t="n">
        <f aca="false">'Indicator Data'!U64/'Indicator Data'!$CA64</f>
        <v>0</v>
      </c>
      <c r="BX64" s="106" t="n">
        <f aca="false">ROUND(IF(BW64&gt;BX$3,10,IF(BW64&lt;BX$4,0,10-(BX$3-BW64)/(BX$3-BX$4)*10)),1)</f>
        <v>0</v>
      </c>
      <c r="BY64" s="102" t="n">
        <f aca="false">ROUND((10-GEOMEAN(((10-BV64)/10*9+1),((10-BX64)/10*9+1)))/9*10,1)</f>
        <v>0</v>
      </c>
      <c r="BZ64" s="106" t="n">
        <f aca="false">ROUND(IF('Indicator Data'!V64=0,0,IF(LOG('Indicator Data'!V64)&gt;BZ$3,10,IF(LOG('Indicator Data'!V64)&lt;BZ$4,0,10-(BZ$3-LOG('Indicator Data'!V64))/(BZ$3-BZ$4)*10))),1)</f>
        <v>0</v>
      </c>
      <c r="CA64" s="103" t="n">
        <f aca="false">IF('Indicator Data'!V64/'Indicator Data'!$CA64&gt;1,1,'Indicator Data'!V64/'Indicator Data'!$CA64)</f>
        <v>0</v>
      </c>
      <c r="CB64" s="106" t="n">
        <f aca="false">ROUND(IF(CA64&gt;CB$3,10,IF(CA64&lt;CB$4,0,10-(CB$3-CA64)/(CB$3-CB$4)*10)),1)</f>
        <v>0</v>
      </c>
      <c r="CC64" s="102" t="n">
        <f aca="false">ROUND((10-GEOMEAN(((10-BZ64)/10*9+1),((10-CB64)/10*9+1)))/9*10,1)</f>
        <v>0</v>
      </c>
      <c r="CD64" s="106" t="n">
        <f aca="false">ROUND(IF('Indicator Data'!W64=0,0,IF(LOG('Indicator Data'!W64)&gt;CD$3,10,IF(LOG('Indicator Data'!W64)&lt;CD$4,0,10-(CD$3-LOG('Indicator Data'!W64))/(CD$3-CD$4)*10))),1)</f>
        <v>0</v>
      </c>
      <c r="CE64" s="103" t="n">
        <f aca="false">'Indicator Data'!W64/'Indicator Data'!$CA64</f>
        <v>0</v>
      </c>
      <c r="CF64" s="106" t="n">
        <f aca="false">ROUND(IF(CE64&gt;CF$3,10,IF(CE64&lt;CF$4,0,10-(CF$3-CE64)/(CF$3-CF$4)*10)),1)</f>
        <v>0</v>
      </c>
      <c r="CG64" s="102" t="n">
        <f aca="false">ROUND((10-GEOMEAN(((10-CD64)/10*9+1),((10-CF64)/10*9+1)))/9*10,1)</f>
        <v>0</v>
      </c>
      <c r="CH64" s="104" t="n">
        <f aca="false">ROUND((10-GEOMEAN(((10-CC64)/10*9+1),((10-BU64)/10*9+1),((10-BY64)/10*9+1),((10-CG64)/10*9+1)))/9*10,1)</f>
        <v>0</v>
      </c>
      <c r="CI64" s="106" t="n">
        <f aca="false">IF('Indicator Data'!BQ64="No data","x",ROUND(IF('Indicator Data'!BQ64&gt;CI$3,0,IF('Indicator Data'!BQ64&lt;CI$4,10,(CI$3-'Indicator Data'!BQ64)/(CI$3-CI$4)*10)),1))</f>
        <v>0.1</v>
      </c>
      <c r="CJ64" s="106" t="n">
        <f aca="false">IF('Indicator Data'!BR64="No data","x",ROUND(IF('Indicator Data'!BR64&gt;CJ$3,0,IF('Indicator Data'!BR64&lt;CJ$4,10,(CJ$3-'Indicator Data'!BR64)/(CJ$3-CJ$4)*10)),1))</f>
        <v>0</v>
      </c>
      <c r="CK64" s="106" t="str">
        <f aca="false">IF('Indicator Data'!AC64="No data","x",ROUND(IF('Indicator Data'!AC64&gt;CK$3,0,IF('Indicator Data'!AC64&lt;CK$4,10,(CK$3-'Indicator Data'!AC64)/(CK$3-CK$4)*10)),1))</f>
        <v>x</v>
      </c>
      <c r="CL64" s="102" t="n">
        <f aca="false">IF(AND(CJ64="x",CI64="x",CK64="x"),"x",ROUND(AVERAGE(CI64:CK64),1))</f>
        <v>0.1</v>
      </c>
      <c r="CM64" s="106" t="n">
        <f aca="false">IF('Indicator Data'!X64="No data","x",ROUND(IF(LOG('Indicator Data'!X64)&gt;CM$3,10,IF(LOG('Indicator Data'!X64)&lt;CM$4,0,10-(CM$3-LOG('Indicator Data'!X64))/(CM$3-CM$4)*10)),1))</f>
        <v>4.2</v>
      </c>
      <c r="CN64" s="106" t="n">
        <f aca="false">IF('Indicator Data'!Y64="No data","x",ROUND(IF('Indicator Data'!Y64&gt;CN$3,10,IF('Indicator Data'!Y64&lt;CN$4,0,10-(CN$3-'Indicator Data'!Y64)/(CN$3-CN$4)*10)),1))</f>
        <v>0.6</v>
      </c>
      <c r="CO64" s="106" t="n">
        <f aca="false">IF('Indicator Data'!Z64="No data","x",ROUND(IF('Indicator Data'!Z64&gt;CO$3,10,IF('Indicator Data'!Z64&lt;CO$4,0,10-(CO$3-'Indicator Data'!Z64)/(CO$3-CO$4)*10)),1))</f>
        <v>8.6</v>
      </c>
      <c r="CP64" s="106" t="n">
        <f aca="false">IF('Indicator Data'!AA64="No data","x",ROUND(IF('Indicator Data'!AA64&gt;CP$3,10,IF('Indicator Data'!AA64&lt;CP$4,0,10-(CP$3-'Indicator Data'!AA64)/(CP$3-CP$4)*10)),1))</f>
        <v>0.2</v>
      </c>
      <c r="CQ64" s="102" t="n">
        <f aca="false">ROUND(AVERAGE(CM64:CP64),1)</f>
        <v>3.4</v>
      </c>
      <c r="CR64" s="104" t="n">
        <f aca="false">ROUND(AVERAGE(CL64,CQ64,CQ64),1)</f>
        <v>2.3</v>
      </c>
      <c r="CS64" s="106" t="str">
        <f aca="false">IF('Indicator Data'!AF64="No data","x",ROUND(IF('Indicator Data'!AF64&gt;CS$3,10,IF('Indicator Data'!AF64&lt;CS$4,0,10-(CS$3-'Indicator Data'!AF64)/(CS$3-CS$4)*10)),1))</f>
        <v>x</v>
      </c>
      <c r="CT64" s="106" t="n">
        <f aca="false">IF('Indicator Data'!AG64="No data","x",ROUND(IF('Indicator Data'!AG64&gt;CT$3,10,IF('Indicator Data'!AG64&lt;CT$4,0,10-(CT$3-'Indicator Data'!AG64)/(CT$3-CT$4)*10)),1))</f>
        <v>0</v>
      </c>
      <c r="CU64" s="102" t="n">
        <f aca="false">ROUND(AVERAGE(CM64,CN64,CO64,CP64,CS64,CT64),1)</f>
        <v>2.7</v>
      </c>
      <c r="CV64" s="106" t="n">
        <f aca="false">IF('Indicator Data'!AB64="No data","x",ROUND(IF('Indicator Data'!AB64&gt;CV$3,10,IF('Indicator Data'!AB64&lt;CV$4,0,10-(CV$3-'Indicator Data'!AB64)/(CV$3-CV$4)*10)),1))</f>
        <v>0</v>
      </c>
      <c r="CW64" s="102" t="n">
        <f aca="false">IF(AND(CJ64="x",CI64="x",CK64="x"),"x",ROUND(AVERAGE(CI64:CK64,CV64),1))</f>
        <v>0</v>
      </c>
      <c r="CX64" s="103" t="n">
        <f aca="false">IF('Indicator Data'!AD64="No data","x",'Indicator Data'!AD64/'Indicator Data'!$BZ64)</f>
        <v>0.000150289234522015</v>
      </c>
      <c r="CY64" s="106" t="n">
        <f aca="false">IF(CX64="x","x",ROUND(IF(CX64&gt;CY$3,0,IF(CX64&lt;CY$4,10,(CY$3-CX64)/(CY$3-CY$4)*10)),1))</f>
        <v>8.5</v>
      </c>
      <c r="CZ64" s="106" t="n">
        <f aca="false">IF('Indicator Data'!AE64="No data","x",ROUND(IF('Indicator Data'!AE64&gt;CZ$3,0,IF('Indicator Data'!AE64&lt;CZ$4,10,(CZ$3-'Indicator Data'!AE64)/(CZ$3-CZ$4)*10)),1))</f>
        <v>0</v>
      </c>
      <c r="DA64" s="102" t="n">
        <f aca="false">IF(AND(CY64="x",CZ64="x"),"x",ROUND(AVERAGE(CY64:CZ64),1))</f>
        <v>4.3</v>
      </c>
      <c r="DB64" s="104" t="n">
        <f aca="false">ROUND(AVERAGE(CW64,DA64,CU64),1)</f>
        <v>2.3</v>
      </c>
      <c r="DC64" s="105" t="n">
        <f aca="false">IF(BL64="x",ROUND((10-GEOMEAN(((10-DB64)/10*9+1),((10-CH64)/10*9+1),((10-CR64)/10*9+1)))/9*10,1),ROUND((10-GEOMEAN(((10-BL64)/10*9+1),((10-DB64)/10*9+1),((10-CH64)/10*9+1),((10-CR64)/10*9+1)))/9*10,1))</f>
        <v>1.2</v>
      </c>
      <c r="DD64" s="108" t="n">
        <f aca="false">IF(ROUND(IF(AP64="x",(10-GEOMEAN(((10-AO64)/10*9+1),((10-DC64)/10*9+1),((10-AU64)/10*9+1),((10-AQ64)/10*9+1),((10-AR64)/10*9+1)))/9*10,(10-GEOMEAN(((10-AO64)/10*9+1),((10-DC64)/10*9+1),((10-AP64)/10*9+1),((10-AQ64)/10*9+1),((10-AR64)/10*9+1),((10-AU64)/10*9+1)))/9*10),1)=0,0.1,ROUND(IF(AP64="x",(10-GEOMEAN(((10-AO64)/10*9+1),((10-DC64)/10*9+1),((10-AU64)/10*9+1),((10-AQ64)/10*9+1),((10-AR64)/10*9+1)))/9*10,(10-GEOMEAN(((10-AO64)/10*9+1),((10-DC64)/10*9+1),((10-AP64)/10*9+1),((10-AQ64)/10*9+1),((10-AR64)/10*9+1),((10-AU64)/10*9+1)))/9*10),1))</f>
        <v>0.5</v>
      </c>
      <c r="DE64" s="105" t="n">
        <f aca="false">ROUND(IF('Indicator Data'!AH64=0,0,IF('Indicator Data'!AH64&gt;DE$3,10,IF('Indicator Data'!AH64&lt;DE$4,0,10-(DE$3-'Indicator Data'!AH64)/(DE$3-DE$4)*10))),1)</f>
        <v>0.1</v>
      </c>
      <c r="DF64" s="102" t="n">
        <f aca="false">'Indicator Data'!AI64</f>
        <v>0</v>
      </c>
      <c r="DG64" s="102" t="n">
        <f aca="false">'Indicator Data'!AJ64</f>
        <v>0</v>
      </c>
      <c r="DH64" s="105" t="n">
        <f aca="false">ROUND(IF(DF64=5,10,IF(DG64=5,9,IF(DF64=4,8,IF(DG64=4,7,0)))),1)</f>
        <v>0</v>
      </c>
      <c r="DI64" s="108" t="n">
        <f aca="false">ROUND(IF(DH64&gt;5,DH64,DE64/10*7),1)</f>
        <v>0.1</v>
      </c>
      <c r="DJ64" s="76"/>
      <c r="DK64" s="109"/>
    </row>
    <row r="65" customFormat="false" ht="14.5" hidden="false" customHeight="false" outlineLevel="0" collapsed="false">
      <c r="A65" s="98" t="str">
        <f aca="false">'Indicator Data'!A65</f>
        <v>France</v>
      </c>
      <c r="B65" s="99" t="str">
        <f aca="false">'Indicator Data'!B65</f>
        <v>FRA</v>
      </c>
      <c r="C65" s="100" t="n">
        <f aca="false">ROUND(IF('Indicator Data'!C65=0,0.1,IF(LOG('Indicator Data'!C65)&gt;C$3,10,IF(LOG('Indicator Data'!C65)&lt;C$4,0,10-(C$3-LOG('Indicator Data'!C65))/(C$3-C$4)*10))),1)</f>
        <v>8</v>
      </c>
      <c r="D65" s="101" t="n">
        <f aca="false">ROUND(IF('Indicator Data'!D65=0,0.1,IF(LOG('Indicator Data'!D65)&gt;D$3,10,IF(LOG('Indicator Data'!D65)&lt;D$4,0,10-(D$3-LOG('Indicator Data'!D65))/(D$3-D$4)*10))),1)</f>
        <v>0.1</v>
      </c>
      <c r="E65" s="102" t="n">
        <f aca="false">ROUND((10-GEOMEAN(((10-C65)/10*9+1),((10-D65)/10*9+1)))/9*10,1)</f>
        <v>5.3</v>
      </c>
      <c r="F65" s="102" t="n">
        <f aca="false">IF('Indicator Data'!E65="No data",0.1,(ROUND(IF('Indicator Data'!E65=0,0,IF(LOG('Indicator Data'!E65)&gt;F$3,10,IF(LOG('Indicator Data'!E65)&lt;F$4,0,10-(F$3-LOG('Indicator Data'!E65))/(F$3-F$4)*10))),1)))</f>
        <v>8.5</v>
      </c>
      <c r="G65" s="102" t="n">
        <f aca="false">ROUND(IF('Indicator Data'!F65=0,0,IF(LOG('Indicator Data'!F65)&gt;G$3,10,IF(LOG('Indicator Data'!F65)&lt;G$4,0,10-(G$3-LOG('Indicator Data'!F65))/(G$3-G$4)*10))),1)</f>
        <v>6.1</v>
      </c>
      <c r="H65" s="101" t="n">
        <f aca="false">ROUND(IF('Indicator Data'!G65=0,0,IF(LOG('Indicator Data'!G65)&gt;H$3,10,IF(LOG('Indicator Data'!G65)&lt;H$4,0,10-(H$3-LOG('Indicator Data'!G65))/(H$3-H$4)*10))),1)</f>
        <v>0</v>
      </c>
      <c r="I65" s="101" t="n">
        <f aca="false">ROUND(IF('Indicator Data'!H65=0,0,IF(LOG('Indicator Data'!H65)&gt;I$3,10,IF(LOG('Indicator Data'!H65)&lt;I$4,0,10-(I$3-LOG('Indicator Data'!H65))/(I$3-I$4)*10))),1)</f>
        <v>0</v>
      </c>
      <c r="J65" s="101" t="n">
        <f aca="false">ROUND((10-GEOMEAN(((10-H65)/10*9+1),((10-I65)/10*9+1)))/9*10,1)</f>
        <v>0</v>
      </c>
      <c r="K65" s="101" t="n">
        <f aca="false">ROUND(IF('Indicator Data'!I65=0,0,IF(LOG('Indicator Data'!I65)&gt;K$3,10,IF(LOG('Indicator Data'!I65)&lt;K$4,0,10-(K$3-LOG('Indicator Data'!I65))/(K$3-K$4)*10))),1)</f>
        <v>0</v>
      </c>
      <c r="L65" s="102" t="n">
        <f aca="false">ROUND((10-GEOMEAN(((10-J65)/10*9+1),((10-K65)/10*9+1)))/9*10,1)</f>
        <v>0</v>
      </c>
      <c r="M65" s="102" t="n">
        <f aca="false">ROUND(IF('Indicator Data'!J65=0,0,IF(LOG('Indicator Data'!J65)&gt;M$3,10,IF(LOG('Indicator Data'!J65)&lt;M$4,0,10-(M$3-LOG('Indicator Data'!J65))/(M$3-M$4)*10))),1)</f>
        <v>0</v>
      </c>
      <c r="N65" s="103" t="n">
        <f aca="false">'Indicator Data'!C65/'Indicator Data'!$CA65</f>
        <v>0.000255396192069673</v>
      </c>
      <c r="O65" s="103" t="n">
        <f aca="false">'Indicator Data'!D65/'Indicator Data'!$CA65</f>
        <v>0</v>
      </c>
      <c r="P65" s="103" t="n">
        <f aca="false">IF(F65=0.1,"x",'Indicator Data'!E65/'Indicator Data'!$CA65)</f>
        <v>0.00400947954580275</v>
      </c>
      <c r="Q65" s="103" t="n">
        <f aca="false">'Indicator Data'!F65/'Indicator Data'!$CA65</f>
        <v>7.24034943573118E-007</v>
      </c>
      <c r="R65" s="103" t="n">
        <f aca="false">'Indicator Data'!G65/'Indicator Data'!$CA65</f>
        <v>0</v>
      </c>
      <c r="S65" s="103" t="n">
        <f aca="false">'Indicator Data'!H65/'Indicator Data'!$CA65</f>
        <v>0</v>
      </c>
      <c r="T65" s="103" t="n">
        <f aca="false">'Indicator Data'!I65/'Indicator Data'!$CA65</f>
        <v>0</v>
      </c>
      <c r="U65" s="103" t="n">
        <f aca="false">'Indicator Data'!J65/'Indicator Data'!$CA65</f>
        <v>0</v>
      </c>
      <c r="V65" s="101" t="n">
        <f aca="false">ROUND(IF(N65&gt;V$3,10,IF(N65&lt;V$4,0,10-(V$3-N65)/(V$3-V$4)*10)),1)</f>
        <v>1.3</v>
      </c>
      <c r="W65" s="101" t="n">
        <f aca="false">ROUND(IF(O65&gt;W$3,10,IF(O65&lt;W$4,0,10-(W$3-O65)/(W$3-W$4)*10)),1)</f>
        <v>0</v>
      </c>
      <c r="X65" s="102" t="n">
        <f aca="false">ROUND(((10-GEOMEAN(((10-V65)/10*9+1),((10-W65)/10*9+1)))/9*10),1)</f>
        <v>0.7</v>
      </c>
      <c r="Y65" s="102" t="n">
        <f aca="false">IF(P65="x",0.1,ROUND(IF(P65&gt;Y$3,10,IF(P65&lt;Y$4,0,10-(Y$3-P65)/(Y$3-Y$4)*10)),1))</f>
        <v>2.7</v>
      </c>
      <c r="Z65" s="102" t="n">
        <f aca="false">ROUND(IF(Q65=0,0,IF(LOG(Q65)&gt;Z$3,10,IF(LOG(Q65)&lt;=Z$4,0,10-(Z$3-LOG(Q65))/(Z$3-Z$4)*10))),1)</f>
        <v>5.2</v>
      </c>
      <c r="AA65" s="101" t="n">
        <f aca="false">ROUND(IF(R65&gt;AA$3,10,IF(R65&lt;AA$4,0,10-(AA$3-R65)/(AA$3-AA$4)*10)),1)</f>
        <v>0</v>
      </c>
      <c r="AB65" s="101" t="n">
        <f aca="false">ROUND(IF(S65&gt;AB$3,10,IF(S65&lt;AB$4,0,10-(AB$3-S65)/(AB$3-AB$4)*10)),1)</f>
        <v>0</v>
      </c>
      <c r="AC65" s="101" t="n">
        <f aca="false">ROUND(((10-GEOMEAN(((10-AA65)/10*9+1),((10-AB65)/10*9+1)))/9*10),1)</f>
        <v>0</v>
      </c>
      <c r="AD65" s="101" t="n">
        <f aca="false">ROUND(IF(T65=0,0,IF(T65&gt;AD$3,10,IF(T65&lt;=AD$4,0,10-(AD$3-T65)/(AD$3-AD$4)*10))),1)</f>
        <v>0</v>
      </c>
      <c r="AE65" s="102" t="n">
        <f aca="false">ROUND((10-GEOMEAN(((10-AC65)/10*9+1),((10-AD65)/10*9+1)))/9*10,1)</f>
        <v>0</v>
      </c>
      <c r="AF65" s="102" t="n">
        <f aca="false">ROUND(IF(U65&gt;AF$3,10,IF(U65&lt;AF$4,0,10-(AF$3-U65)/(AF$3-AF$4)*10)),1)</f>
        <v>0</v>
      </c>
      <c r="AG65" s="101" t="n">
        <f aca="false">ROUND(IF('Indicator Data'!K65=0,0,IF('Indicator Data'!K65&gt;AG$3,10,IF('Indicator Data'!K65&lt;AG$4,0,10-(AG$3-'Indicator Data'!K65)/(AG$3-AG$4)*10))),1)</f>
        <v>2.9</v>
      </c>
      <c r="AH65" s="104" t="n">
        <f aca="false">ROUND(AVERAGE(C65,V65),1)</f>
        <v>4.7</v>
      </c>
      <c r="AI65" s="104" t="n">
        <f aca="false">ROUND(AVERAGE(D65,W65),1)</f>
        <v>0.1</v>
      </c>
      <c r="AJ65" s="102" t="n">
        <f aca="false">ROUND(AVERAGE(AA65,H65),1)</f>
        <v>0</v>
      </c>
      <c r="AK65" s="102" t="n">
        <f aca="false">ROUND(AVERAGE(AB65,I65),1)</f>
        <v>0</v>
      </c>
      <c r="AL65" s="104" t="n">
        <f aca="false">ROUND((10-GEOMEAN(((10-AJ65)/10*9+1),((10-AK65)/10*9+1)))/9*10,1)</f>
        <v>0</v>
      </c>
      <c r="AM65" s="104" t="n">
        <f aca="false">ROUND(AVERAGE(AD65,K65),1)</f>
        <v>0</v>
      </c>
      <c r="AN65" s="102" t="n">
        <f aca="false">ROUND((10-GEOMEAN(((10-M65)/10*9+1),((10-AF65)/10*9+1)))/9*10,1)</f>
        <v>0</v>
      </c>
      <c r="AO65" s="105" t="n">
        <f aca="false">ROUND((10-GEOMEAN(((10-E65)/10*9+1),((10-X65)/10*9+1)))/9*10,1)</f>
        <v>3.3</v>
      </c>
      <c r="AP65" s="105" t="n">
        <f aca="false">IF(AND(Y65="x",F65="x"),"x",ROUND((10-GEOMEAN(((10-F65)/10*9+1),((10-Y65)/10*9+1)))/9*10,1))</f>
        <v>6.4</v>
      </c>
      <c r="AQ65" s="105" t="n">
        <f aca="false">ROUND((10-GEOMEAN(((10-G65)/10*9+1),((10-Z65)/10*9+1)))/9*10,1)</f>
        <v>5.7</v>
      </c>
      <c r="AR65" s="105" t="n">
        <f aca="false">ROUND((10-GEOMEAN(((10-L65)/10*9+1),((10-AE65)/10*9+1)))/9*10,1)</f>
        <v>0</v>
      </c>
      <c r="AS65" s="104" t="n">
        <f aca="false">ROUND(AVERAGE(AG65,AN65),1)</f>
        <v>1.5</v>
      </c>
      <c r="AT65" s="104" t="n">
        <f aca="false">IF('Indicator Data'!L65="No data","x",IF('Indicator Data'!CB65&lt;1000,"x",ROUND((IF('Indicator Data'!L65&gt;AT$3,10,IF('Indicator Data'!L65&lt;AT$4,0,10-(AT$3-'Indicator Data'!L65)/(AT$3-AT$4)*10))),1)))</f>
        <v>1</v>
      </c>
      <c r="AU65" s="105" t="n">
        <f aca="false">ROUND(AVERAGE(AS65,AT65),1)</f>
        <v>1.3</v>
      </c>
      <c r="AV65" s="106" t="n">
        <f aca="false">IF('Indicator Data'!M65="No data","x",ROUND(IF('Indicator Data'!M65=0,0,IF(LOG('Indicator Data'!M65)&gt;AV$3,10,IF(LOG('Indicator Data'!M65)&lt;AV$4,0,10-(AV$3-LOG('Indicator Data'!M65))/(AV$3-AV$4)*10))),1))</f>
        <v>0</v>
      </c>
      <c r="AW65" s="103" t="n">
        <f aca="false">IF(AV65="x","x",'Indicator Data'!M65/'Indicator Data'!$CA65)</f>
        <v>0</v>
      </c>
      <c r="AX65" s="106" t="n">
        <f aca="false">IF(AV65="x","x",ROUND(IF(AW65&gt;AX$3,10,IF(AW65&lt;AX$4,0,10-(AX$3-AW65)/(AX$3-AX$4)*10)),1))</f>
        <v>0</v>
      </c>
      <c r="AY65" s="102" t="n">
        <f aca="false">IF(AND(AV65="x",AX65="x"),"x",ROUND((10-GEOMEAN(((10-AV65)/10*9+1),((10-AX65)/10*9+1)))/9*10,1))</f>
        <v>0</v>
      </c>
      <c r="AZ65" s="106" t="str">
        <f aca="false">IF('Indicator Data'!N65="No data","x",ROUND(IF('Indicator Data'!N65=0,0,IF(LOG('Indicator Data'!N65)&gt;AZ$3,10,IF(LOG('Indicator Data'!N65)&lt;AZ$4,0,10-(AZ$3-LOG('Indicator Data'!N65))/(AZ$3-AZ$4)*10))),1))</f>
        <v>x</v>
      </c>
      <c r="BA65" s="103" t="str">
        <f aca="false">IF(AZ65="x","x",'Indicator Data'!N65/'Indicator Data'!$CA65)</f>
        <v>x</v>
      </c>
      <c r="BB65" s="106" t="str">
        <f aca="false">IF(AZ65="x","x",ROUND(IF(BA65&gt;BB$3,10,IF(BA65&lt;BB$4,0,10-(BB$3-BA65)/(BB$3-BB$4)*10)),1))</f>
        <v>x</v>
      </c>
      <c r="BC65" s="102" t="str">
        <f aca="false">IF(AND(AZ65="x",BB65="x"),"x",ROUND((10-GEOMEAN(((10-AZ65)/10*9+1),((10-BB65)/10*9+1)))/9*10,1))</f>
        <v>x</v>
      </c>
      <c r="BD65" s="106" t="str">
        <f aca="false">IF('Indicator Data'!O65="No data","x",ROUND(IF('Indicator Data'!O65=0,0,IF(LOG('Indicator Data'!O65)&gt;BD$3,10,IF(LOG('Indicator Data'!O65)&lt;BD$4,0,10-(BD$3-LOG('Indicator Data'!O65))/(BD$3-BD$4)*10))),1))</f>
        <v>x</v>
      </c>
      <c r="BE65" s="103" t="str">
        <f aca="false">IF(BD65="x","x",'Indicator Data'!O65/'Indicator Data'!$CA65)</f>
        <v>x</v>
      </c>
      <c r="BF65" s="106" t="str">
        <f aca="false">IF(BD65="x","x",ROUND(IF(BE65&gt;BF$3,10,IF(BE65&lt;BF$4,0,10-(BF$3-BE65)/(BF$3-BF$4)*10)),1))</f>
        <v>x</v>
      </c>
      <c r="BG65" s="102" t="str">
        <f aca="false">IF(AND(BD65="x",BF65="x"),"x",ROUND((10-GEOMEAN(((10-BD65)/10*9+1),((10-BF65)/10*9+1)))/9*10,1))</f>
        <v>x</v>
      </c>
      <c r="BH65" s="106" t="str">
        <f aca="false">IF('Indicator Data'!P65="No data","x",ROUND(IF('Indicator Data'!P65=0,0,IF(LOG('Indicator Data'!P65)&gt;BH$3,10,IF(LOG('Indicator Data'!P65)&lt;BH$4,0,10-(BH$3-LOG('Indicator Data'!P65))/(BH$3-BH$4)*10))),1))</f>
        <v>x</v>
      </c>
      <c r="BI65" s="103" t="str">
        <f aca="false">IF(BH65="x","x",'Indicator Data'!P65/'Indicator Data'!$CA65)</f>
        <v>x</v>
      </c>
      <c r="BJ65" s="106" t="str">
        <f aca="false">IF(BH65="x","x",ROUND(IF(BI65&gt;BJ$3,10,IF(BI65&lt;BJ$4,0,10-(BJ$3-BI65)/(BJ$3-BJ$4)*10)),1))</f>
        <v>x</v>
      </c>
      <c r="BK65" s="102" t="str">
        <f aca="false">IF(AND(BH65="x",BJ65="x"),"x",ROUND((10-GEOMEAN(((10-BH65)/10*9+1),((10-BJ65)/10*9+1)))/9*10,1))</f>
        <v>x</v>
      </c>
      <c r="BL65" s="104" t="n">
        <f aca="false">IF(AND(BC65="x",BG65="x",BK65="x",AY65="x"),"x",IF(AND(BC65="x",BG65="x",BK65="x"),AY65,ROUND((10-GEOMEAN(((10-AY65)/10*9+1),((10-BC65)/10*9+1),((10-BG65)/10*9+1),((10-BK65)/10*9+1)))/9*10,1)))</f>
        <v>0</v>
      </c>
      <c r="BM65" s="106" t="n">
        <f aca="false">ROUND(IF('Indicator Data'!Q65=0,0,IF(LOG('Indicator Data'!Q65)&gt;BM$3,10,IF(LOG('Indicator Data'!Q65)&lt;BM$4,0,10-(BM$3-LOG('Indicator Data'!Q65))/(BM$3-BM$4)*10))),1)</f>
        <v>0</v>
      </c>
      <c r="BN65" s="107" t="n">
        <f aca="false">'Indicator Data'!R65</f>
        <v>0</v>
      </c>
      <c r="BO65" s="106" t="n">
        <f aca="false">ROUND(IF(BN65&gt;BO$3,10,IF(BN65&lt;BO$4,0,10-(BO$3-BN65)/(BO$3-BO$4)*10)),1)</f>
        <v>0</v>
      </c>
      <c r="BP65" s="106" t="n">
        <f aca="false">ROUND((10-GEOMEAN(((10-BO65)/10*9+1),((10-BM65)/10*9+1)))/9*10,1)</f>
        <v>0</v>
      </c>
      <c r="BQ65" s="106" t="n">
        <f aca="false">ROUND(IF('Indicator Data'!S65=0,0,IF(LOG('Indicator Data'!S65)&gt;BQ$3,10,IF(LOG('Indicator Data'!S65)&lt;BQ$4,0,10-(BQ$3-LOG('Indicator Data'!S65))/(BQ$3-BQ$4)*10))),1)</f>
        <v>0</v>
      </c>
      <c r="BR65" s="107" t="n">
        <f aca="false">'Indicator Data'!T65</f>
        <v>0</v>
      </c>
      <c r="BS65" s="106" t="n">
        <f aca="false">ROUND(IF(BR65&gt;BS$3,10,IF(BR65&lt;BS$4,0,10-(BS$3-BR65)/(BS$3-BS$4)*10)),1)</f>
        <v>0</v>
      </c>
      <c r="BT65" s="106" t="n">
        <f aca="false">ROUND((10-GEOMEAN(((10-BS65)/10*9+1),((10-BQ65)/10*9+1)))/9*10,1)</f>
        <v>0</v>
      </c>
      <c r="BU65" s="102" t="n">
        <f aca="false">ROUND((10-GEOMEAN(((10-BT65)/10*9+1),((10-BP65)/10*9+1)))/9*10,1)</f>
        <v>0</v>
      </c>
      <c r="BV65" s="106" t="n">
        <f aca="false">ROUND(IF('Indicator Data'!U65=0,0,IF(LOG('Indicator Data'!U65)&gt;BV$3,10,IF(LOG('Indicator Data'!U65)&lt;BV$4,0,10-(BV$3-LOG('Indicator Data'!U65))/(BV$3-BV$4)*10))),1)</f>
        <v>0</v>
      </c>
      <c r="BW65" s="103" t="n">
        <f aca="false">'Indicator Data'!U65/'Indicator Data'!$CA65</f>
        <v>0</v>
      </c>
      <c r="BX65" s="106" t="n">
        <f aca="false">ROUND(IF(BW65&gt;BX$3,10,IF(BW65&lt;BX$4,0,10-(BX$3-BW65)/(BX$3-BX$4)*10)),1)</f>
        <v>0</v>
      </c>
      <c r="BY65" s="102" t="n">
        <f aca="false">ROUND((10-GEOMEAN(((10-BV65)/10*9+1),((10-BX65)/10*9+1)))/9*10,1)</f>
        <v>0</v>
      </c>
      <c r="BZ65" s="106" t="n">
        <f aca="false">ROUND(IF('Indicator Data'!V65=0,0,IF(LOG('Indicator Data'!V65)&gt;BZ$3,10,IF(LOG('Indicator Data'!V65)&lt;BZ$4,0,10-(BZ$3-LOG('Indicator Data'!V65))/(BZ$3-BZ$4)*10))),1)</f>
        <v>0</v>
      </c>
      <c r="CA65" s="103" t="n">
        <f aca="false">IF('Indicator Data'!V65/'Indicator Data'!$CA65&gt;1,1,'Indicator Data'!V65/'Indicator Data'!$CA65)</f>
        <v>0</v>
      </c>
      <c r="CB65" s="106" t="n">
        <f aca="false">ROUND(IF(CA65&gt;CB$3,10,IF(CA65&lt;CB$4,0,10-(CB$3-CA65)/(CB$3-CB$4)*10)),1)</f>
        <v>0</v>
      </c>
      <c r="CC65" s="102" t="n">
        <f aca="false">ROUND((10-GEOMEAN(((10-BZ65)/10*9+1),((10-CB65)/10*9+1)))/9*10,1)</f>
        <v>0</v>
      </c>
      <c r="CD65" s="106" t="n">
        <f aca="false">ROUND(IF('Indicator Data'!W65=0,0,IF(LOG('Indicator Data'!W65)&gt;CD$3,10,IF(LOG('Indicator Data'!W65)&lt;CD$4,0,10-(CD$3-LOG('Indicator Data'!W65))/(CD$3-CD$4)*10))),1)</f>
        <v>3.9</v>
      </c>
      <c r="CE65" s="103" t="n">
        <f aca="false">'Indicator Data'!W65/'Indicator Data'!$CA65</f>
        <v>8.91049086038026E-005</v>
      </c>
      <c r="CF65" s="106" t="n">
        <f aca="false">ROUND(IF(CE65&gt;CF$3,10,IF(CE65&lt;CF$4,0,10-(CF$3-CE65)/(CF$3-CF$4)*10)),1)</f>
        <v>0</v>
      </c>
      <c r="CG65" s="102" t="n">
        <f aca="false">ROUND((10-GEOMEAN(((10-CD65)/10*9+1),((10-CF65)/10*9+1)))/9*10,1)</f>
        <v>2.2</v>
      </c>
      <c r="CH65" s="104" t="n">
        <f aca="false">ROUND((10-GEOMEAN(((10-CC65)/10*9+1),((10-BU65)/10*9+1),((10-BY65)/10*9+1),((10-CG65)/10*9+1)))/9*10,1)</f>
        <v>0.6</v>
      </c>
      <c r="CI65" s="106" t="n">
        <f aca="false">IF('Indicator Data'!BQ65="No data","x",ROUND(IF('Indicator Data'!BQ65&gt;CI$3,0,IF('Indicator Data'!BQ65&lt;CI$4,10,(CI$3-'Indicator Data'!BQ65)/(CI$3-CI$4)*10)),1))</f>
        <v>0.2</v>
      </c>
      <c r="CJ65" s="106" t="n">
        <f aca="false">IF('Indicator Data'!BR65="No data","x",ROUND(IF('Indicator Data'!BR65&gt;CJ$3,0,IF('Indicator Data'!BR65&lt;CJ$4,10,(CJ$3-'Indicator Data'!BR65)/(CJ$3-CJ$4)*10)),1))</f>
        <v>0</v>
      </c>
      <c r="CK65" s="106" t="str">
        <f aca="false">IF('Indicator Data'!AC65="No data","x",ROUND(IF('Indicator Data'!AC65&gt;CK$3,0,IF('Indicator Data'!AC65&lt;CK$4,10,(CK$3-'Indicator Data'!AC65)/(CK$3-CK$4)*10)),1))</f>
        <v>x</v>
      </c>
      <c r="CL65" s="102" t="n">
        <f aca="false">IF(AND(CJ65="x",CI65="x",CK65="x"),"x",ROUND(AVERAGE(CI65:CK65),1))</f>
        <v>0.1</v>
      </c>
      <c r="CM65" s="106" t="n">
        <f aca="false">IF('Indicator Data'!X65="No data","x",ROUND(IF(LOG('Indicator Data'!X65)&gt;CM$3,10,IF(LOG('Indicator Data'!X65)&lt;CM$4,0,10-(CM$3-LOG('Indicator Data'!X65))/(CM$3-CM$4)*10)),1))</f>
        <v>7</v>
      </c>
      <c r="CN65" s="106" t="n">
        <f aca="false">IF('Indicator Data'!Y65="No data","x",ROUND(IF('Indicator Data'!Y65&gt;CN$3,10,IF('Indicator Data'!Y65&lt;CN$4,0,10-(CN$3-'Indicator Data'!Y65)/(CN$3-CN$4)*10)),1))</f>
        <v>1</v>
      </c>
      <c r="CO65" s="106" t="n">
        <f aca="false">IF('Indicator Data'!Z65="No data","x",ROUND(IF('Indicator Data'!Z65&gt;CO$3,10,IF('Indicator Data'!Z65&lt;CO$4,0,10-(CO$3-'Indicator Data'!Z65)/(CO$3-CO$4)*10)),1))</f>
        <v>8.1</v>
      </c>
      <c r="CP65" s="106" t="n">
        <f aca="false">IF('Indicator Data'!AA65="No data","x",ROUND(IF('Indicator Data'!AA65&gt;CP$3,10,IF('Indicator Data'!AA65&lt;CP$4,0,10-(CP$3-'Indicator Data'!AA65)/(CP$3-CP$4)*10)),1))</f>
        <v>0.6</v>
      </c>
      <c r="CQ65" s="102" t="n">
        <f aca="false">ROUND(AVERAGE(CM65:CP65),1)</f>
        <v>4.2</v>
      </c>
      <c r="CR65" s="104" t="n">
        <f aca="false">ROUND(AVERAGE(CL65,CQ65,CQ65),1)</f>
        <v>2.8</v>
      </c>
      <c r="CS65" s="106" t="str">
        <f aca="false">IF('Indicator Data'!AF65="No data","x",ROUND(IF('Indicator Data'!AF65&gt;CS$3,10,IF('Indicator Data'!AF65&lt;CS$4,0,10-(CS$3-'Indicator Data'!AF65)/(CS$3-CS$4)*10)),1))</f>
        <v>x</v>
      </c>
      <c r="CT65" s="106" t="n">
        <f aca="false">IF('Indicator Data'!AG65="No data","x",ROUND(IF('Indicator Data'!AG65&gt;CT$3,10,IF('Indicator Data'!AG65&lt;CT$4,0,10-(CT$3-'Indicator Data'!AG65)/(CT$3-CT$4)*10)),1))</f>
        <v>0.4</v>
      </c>
      <c r="CU65" s="102" t="n">
        <f aca="false">ROUND(AVERAGE(CM65,CN65,CO65,CP65,CS65,CT65),1)</f>
        <v>3.4</v>
      </c>
      <c r="CV65" s="106" t="n">
        <f aca="false">IF('Indicator Data'!AB65="No data","x",ROUND(IF('Indicator Data'!AB65&gt;CV$3,10,IF('Indicator Data'!AB65&lt;CV$4,0,10-(CV$3-'Indicator Data'!AB65)/(CV$3-CV$4)*10)),1))</f>
        <v>0</v>
      </c>
      <c r="CW65" s="102" t="n">
        <f aca="false">IF(AND(CJ65="x",CI65="x",CK65="x"),"x",ROUND(AVERAGE(CI65:CK65,CV65),1))</f>
        <v>0.1</v>
      </c>
      <c r="CX65" s="103" t="n">
        <f aca="false">IF('Indicator Data'!AD65="No data","x",'Indicator Data'!AD65/'Indicator Data'!$BZ65)</f>
        <v>0.000332953962722421</v>
      </c>
      <c r="CY65" s="106" t="n">
        <f aca="false">IF(CX65="x","x",ROUND(IF(CX65&gt;CY$3,0,IF(CX65&lt;CY$4,10,(CY$3-CX65)/(CY$3-CY$4)*10)),1))</f>
        <v>6.7</v>
      </c>
      <c r="CZ65" s="106" t="n">
        <f aca="false">IF('Indicator Data'!AE65="No data","x",ROUND(IF('Indicator Data'!AE65&gt;CZ$3,0,IF('Indicator Data'!AE65&lt;CZ$4,10,(CZ$3-'Indicator Data'!AE65)/(CZ$3-CZ$4)*10)),1))</f>
        <v>2</v>
      </c>
      <c r="DA65" s="102" t="n">
        <f aca="false">IF(AND(CY65="x",CZ65="x"),"x",ROUND(AVERAGE(CY65:CZ65),1))</f>
        <v>4.4</v>
      </c>
      <c r="DB65" s="104" t="n">
        <f aca="false">ROUND(AVERAGE(CW65,DA65,CU65),1)</f>
        <v>2.6</v>
      </c>
      <c r="DC65" s="105" t="n">
        <f aca="false">IF(BL65="x",ROUND((10-GEOMEAN(((10-DB65)/10*9+1),((10-CH65)/10*9+1),((10-CR65)/10*9+1)))/9*10,1),ROUND((10-GEOMEAN(((10-BL65)/10*9+1),((10-DB65)/10*9+1),((10-CH65)/10*9+1),((10-CR65)/10*9+1)))/9*10,1))</f>
        <v>1.6</v>
      </c>
      <c r="DD65" s="108" t="n">
        <f aca="false">IF(ROUND(IF(AP65="x",(10-GEOMEAN(((10-AO65)/10*9+1),((10-DC65)/10*9+1),((10-AU65)/10*9+1),((10-AQ65)/10*9+1),((10-AR65)/10*9+1)))/9*10,(10-GEOMEAN(((10-AO65)/10*9+1),((10-DC65)/10*9+1),((10-AP65)/10*9+1),((10-AQ65)/10*9+1),((10-AR65)/10*9+1),((10-AU65)/10*9+1)))/9*10),1)=0,0.1,ROUND(IF(AP65="x",(10-GEOMEAN(((10-AO65)/10*9+1),((10-DC65)/10*9+1),((10-AU65)/10*9+1),((10-AQ65)/10*9+1),((10-AR65)/10*9+1)))/9*10,(10-GEOMEAN(((10-AO65)/10*9+1),((10-DC65)/10*9+1),((10-AP65)/10*9+1),((10-AQ65)/10*9+1),((10-AR65)/10*9+1),((10-AU65)/10*9+1)))/9*10),1))</f>
        <v>3.4</v>
      </c>
      <c r="DE65" s="105" t="n">
        <f aca="false">ROUND(IF('Indicator Data'!AH65=0,0,IF('Indicator Data'!AH65&gt;DE$3,10,IF('Indicator Data'!AH65&lt;DE$4,0,10-(DE$3-'Indicator Data'!AH65)/(DE$3-DE$4)*10))),1)</f>
        <v>0.7</v>
      </c>
      <c r="DF65" s="102" t="n">
        <f aca="false">'Indicator Data'!AI65</f>
        <v>0</v>
      </c>
      <c r="DG65" s="102" t="n">
        <f aca="false">'Indicator Data'!AJ65</f>
        <v>0</v>
      </c>
      <c r="DH65" s="105" t="n">
        <f aca="false">ROUND(IF(DF65=5,10,IF(DG65=5,9,IF(DF65=4,8,IF(DG65=4,7,0)))),1)</f>
        <v>0</v>
      </c>
      <c r="DI65" s="108" t="n">
        <f aca="false">ROUND(IF(DH65&gt;5,DH65,DE65/10*7),1)</f>
        <v>0.5</v>
      </c>
      <c r="DJ65" s="76"/>
      <c r="DK65" s="109"/>
    </row>
    <row r="66" customFormat="false" ht="14.5" hidden="false" customHeight="false" outlineLevel="0" collapsed="false">
      <c r="A66" s="98" t="str">
        <f aca="false">'Indicator Data'!A66</f>
        <v>Gabon</v>
      </c>
      <c r="B66" s="99" t="str">
        <f aca="false">'Indicator Data'!B66</f>
        <v>GAB</v>
      </c>
      <c r="C66" s="100" t="n">
        <f aca="false">ROUND(IF('Indicator Data'!C66=0,0.1,IF(LOG('Indicator Data'!C66)&gt;C$3,10,IF(LOG('Indicator Data'!C66)&lt;C$4,0,10-(C$3-LOG('Indicator Data'!C66))/(C$3-C$4)*10))),1)</f>
        <v>0.1</v>
      </c>
      <c r="D66" s="101" t="n">
        <f aca="false">ROUND(IF('Indicator Data'!D66=0,0.1,IF(LOG('Indicator Data'!D66)&gt;D$3,10,IF(LOG('Indicator Data'!D66)&lt;D$4,0,10-(D$3-LOG('Indicator Data'!D66))/(D$3-D$4)*10))),1)</f>
        <v>0.1</v>
      </c>
      <c r="E66" s="102" t="n">
        <f aca="false">ROUND((10-GEOMEAN(((10-C66)/10*9+1),((10-D66)/10*9+1)))/9*10,1)</f>
        <v>0.1</v>
      </c>
      <c r="F66" s="102" t="n">
        <f aca="false">IF('Indicator Data'!E66="No data",0.1,(ROUND(IF('Indicator Data'!E66=0,0,IF(LOG('Indicator Data'!E66)&gt;F$3,10,IF(LOG('Indicator Data'!E66)&lt;F$4,0,10-(F$3-LOG('Indicator Data'!E66))/(F$3-F$4)*10))),1)))</f>
        <v>5.2</v>
      </c>
      <c r="G66" s="102" t="n">
        <f aca="false">ROUND(IF('Indicator Data'!F66=0,0,IF(LOG('Indicator Data'!F66)&gt;G$3,10,IF(LOG('Indicator Data'!F66)&lt;G$4,0,10-(G$3-LOG('Indicator Data'!F66))/(G$3-G$4)*10))),1)</f>
        <v>0</v>
      </c>
      <c r="H66" s="101" t="n">
        <f aca="false">ROUND(IF('Indicator Data'!G66=0,0,IF(LOG('Indicator Data'!G66)&gt;H$3,10,IF(LOG('Indicator Data'!G66)&lt;H$4,0,10-(H$3-LOG('Indicator Data'!G66))/(H$3-H$4)*10))),1)</f>
        <v>0</v>
      </c>
      <c r="I66" s="101" t="n">
        <f aca="false">ROUND(IF('Indicator Data'!H66=0,0,IF(LOG('Indicator Data'!H66)&gt;I$3,10,IF(LOG('Indicator Data'!H66)&lt;I$4,0,10-(I$3-LOG('Indicator Data'!H66))/(I$3-I$4)*10))),1)</f>
        <v>0</v>
      </c>
      <c r="J66" s="101" t="n">
        <f aca="false">ROUND((10-GEOMEAN(((10-H66)/10*9+1),((10-I66)/10*9+1)))/9*10,1)</f>
        <v>0</v>
      </c>
      <c r="K66" s="101" t="n">
        <f aca="false">ROUND(IF('Indicator Data'!I66=0,0,IF(LOG('Indicator Data'!I66)&gt;K$3,10,IF(LOG('Indicator Data'!I66)&lt;K$4,0,10-(K$3-LOG('Indicator Data'!I66))/(K$3-K$4)*10))),1)</f>
        <v>0</v>
      </c>
      <c r="L66" s="102" t="n">
        <f aca="false">ROUND((10-GEOMEAN(((10-J66)/10*9+1),((10-K66)/10*9+1)))/9*10,1)</f>
        <v>0</v>
      </c>
      <c r="M66" s="102" t="n">
        <f aca="false">ROUND(IF('Indicator Data'!J66=0,0,IF(LOG('Indicator Data'!J66)&gt;M$3,10,IF(LOG('Indicator Data'!J66)&lt;M$4,0,10-(M$3-LOG('Indicator Data'!J66))/(M$3-M$4)*10))),1)</f>
        <v>0</v>
      </c>
      <c r="N66" s="103" t="n">
        <f aca="false">'Indicator Data'!C66/'Indicator Data'!$CA66</f>
        <v>0</v>
      </c>
      <c r="O66" s="103" t="n">
        <f aca="false">'Indicator Data'!D66/'Indicator Data'!$CA66</f>
        <v>0</v>
      </c>
      <c r="P66" s="103" t="n">
        <f aca="false">IF(F66=0.1,"x",'Indicator Data'!E66/'Indicator Data'!$CA66)</f>
        <v>0.00658754715488324</v>
      </c>
      <c r="Q66" s="103" t="n">
        <f aca="false">'Indicator Data'!F66/'Indicator Data'!$CA66</f>
        <v>0</v>
      </c>
      <c r="R66" s="103" t="n">
        <f aca="false">'Indicator Data'!G66/'Indicator Data'!$CA66</f>
        <v>0</v>
      </c>
      <c r="S66" s="103" t="n">
        <f aca="false">'Indicator Data'!H66/'Indicator Data'!$CA66</f>
        <v>0</v>
      </c>
      <c r="T66" s="103" t="n">
        <f aca="false">'Indicator Data'!I66/'Indicator Data'!$CA66</f>
        <v>0</v>
      </c>
      <c r="U66" s="103" t="n">
        <f aca="false">'Indicator Data'!J66/'Indicator Data'!$CA66</f>
        <v>0</v>
      </c>
      <c r="V66" s="101" t="n">
        <f aca="false">ROUND(IF(N66&gt;V$3,10,IF(N66&lt;V$4,0,10-(V$3-N66)/(V$3-V$4)*10)),1)</f>
        <v>0</v>
      </c>
      <c r="W66" s="101" t="n">
        <f aca="false">ROUND(IF(O66&gt;W$3,10,IF(O66&lt;W$4,0,10-(W$3-O66)/(W$3-W$4)*10)),1)</f>
        <v>0</v>
      </c>
      <c r="X66" s="102" t="n">
        <f aca="false">ROUND(((10-GEOMEAN(((10-V66)/10*9+1),((10-W66)/10*9+1)))/9*10),1)</f>
        <v>0</v>
      </c>
      <c r="Y66" s="102" t="n">
        <f aca="false">IF(P66="x",0.1,ROUND(IF(P66&gt;Y$3,10,IF(P66&lt;Y$4,0,10-(Y$3-P66)/(Y$3-Y$4)*10)),1))</f>
        <v>4.4</v>
      </c>
      <c r="Z66" s="102" t="n">
        <f aca="false">ROUND(IF(Q66=0,0,IF(LOG(Q66)&gt;Z$3,10,IF(LOG(Q66)&lt;=Z$4,0,10-(Z$3-LOG(Q66))/(Z$3-Z$4)*10))),1)</f>
        <v>0</v>
      </c>
      <c r="AA66" s="101" t="n">
        <f aca="false">ROUND(IF(R66&gt;AA$3,10,IF(R66&lt;AA$4,0,10-(AA$3-R66)/(AA$3-AA$4)*10)),1)</f>
        <v>0</v>
      </c>
      <c r="AB66" s="101" t="n">
        <f aca="false">ROUND(IF(S66&gt;AB$3,10,IF(S66&lt;AB$4,0,10-(AB$3-S66)/(AB$3-AB$4)*10)),1)</f>
        <v>0</v>
      </c>
      <c r="AC66" s="101" t="n">
        <f aca="false">ROUND(((10-GEOMEAN(((10-AA66)/10*9+1),((10-AB66)/10*9+1)))/9*10),1)</f>
        <v>0</v>
      </c>
      <c r="AD66" s="101" t="n">
        <f aca="false">ROUND(IF(T66=0,0,IF(T66&gt;AD$3,10,IF(T66&lt;=AD$4,0,10-(AD$3-T66)/(AD$3-AD$4)*10))),1)</f>
        <v>0</v>
      </c>
      <c r="AE66" s="102" t="n">
        <f aca="false">ROUND((10-GEOMEAN(((10-AC66)/10*9+1),((10-AD66)/10*9+1)))/9*10,1)</f>
        <v>0</v>
      </c>
      <c r="AF66" s="102" t="n">
        <f aca="false">ROUND(IF(U66&gt;AF$3,10,IF(U66&lt;AF$4,0,10-(AF$3-U66)/(AF$3-AF$4)*10)),1)</f>
        <v>0</v>
      </c>
      <c r="AG66" s="101" t="n">
        <f aca="false">ROUND(IF('Indicator Data'!K66=0,0,IF('Indicator Data'!K66&gt;AG$3,10,IF('Indicator Data'!K66&lt;AG$4,0,10-(AG$3-'Indicator Data'!K66)/(AG$3-AG$4)*10))),1)</f>
        <v>0</v>
      </c>
      <c r="AH66" s="104" t="n">
        <f aca="false">ROUND(AVERAGE(C66,V66),1)</f>
        <v>0.1</v>
      </c>
      <c r="AI66" s="104" t="n">
        <f aca="false">ROUND(AVERAGE(D66,W66),1)</f>
        <v>0.1</v>
      </c>
      <c r="AJ66" s="102" t="n">
        <f aca="false">ROUND(AVERAGE(AA66,H66),1)</f>
        <v>0</v>
      </c>
      <c r="AK66" s="102" t="n">
        <f aca="false">ROUND(AVERAGE(AB66,I66),1)</f>
        <v>0</v>
      </c>
      <c r="AL66" s="104" t="n">
        <f aca="false">ROUND((10-GEOMEAN(((10-AJ66)/10*9+1),((10-AK66)/10*9+1)))/9*10,1)</f>
        <v>0</v>
      </c>
      <c r="AM66" s="104" t="n">
        <f aca="false">ROUND(AVERAGE(AD66,K66),1)</f>
        <v>0</v>
      </c>
      <c r="AN66" s="102" t="n">
        <f aca="false">ROUND((10-GEOMEAN(((10-M66)/10*9+1),((10-AF66)/10*9+1)))/9*10,1)</f>
        <v>0</v>
      </c>
      <c r="AO66" s="105" t="n">
        <f aca="false">ROUND((10-GEOMEAN(((10-E66)/10*9+1),((10-X66)/10*9+1)))/9*10,1)</f>
        <v>0.1</v>
      </c>
      <c r="AP66" s="105" t="n">
        <f aca="false">IF(AND(Y66="x",F66="x"),"x",ROUND((10-GEOMEAN(((10-F66)/10*9+1),((10-Y66)/10*9+1)))/9*10,1))</f>
        <v>4.8</v>
      </c>
      <c r="AQ66" s="105" t="n">
        <f aca="false">ROUND((10-GEOMEAN(((10-G66)/10*9+1),((10-Z66)/10*9+1)))/9*10,1)</f>
        <v>0</v>
      </c>
      <c r="AR66" s="105" t="n">
        <f aca="false">ROUND((10-GEOMEAN(((10-L66)/10*9+1),((10-AE66)/10*9+1)))/9*10,1)</f>
        <v>0</v>
      </c>
      <c r="AS66" s="104" t="n">
        <f aca="false">ROUND(AVERAGE(AG66,AN66),1)</f>
        <v>0</v>
      </c>
      <c r="AT66" s="104" t="n">
        <f aca="false">IF('Indicator Data'!L66="No data","x",IF('Indicator Data'!CB66&lt;1000,"x",ROUND((IF('Indicator Data'!L66&gt;AT$3,10,IF('Indicator Data'!L66&lt;AT$4,0,10-(AT$3-'Indicator Data'!L66)/(AT$3-AT$4)*10))),1)))</f>
        <v>1.9</v>
      </c>
      <c r="AU66" s="105" t="n">
        <f aca="false">ROUND(AVERAGE(AS66,AT66),1)</f>
        <v>1</v>
      </c>
      <c r="AV66" s="106" t="n">
        <f aca="false">IF('Indicator Data'!M66="No data","x",ROUND(IF('Indicator Data'!M66=0,0,IF(LOG('Indicator Data'!M66)&gt;AV$3,10,IF(LOG('Indicator Data'!M66)&lt;AV$4,0,10-(AV$3-LOG('Indicator Data'!M66))/(AV$3-AV$4)*10))),1))</f>
        <v>7.2</v>
      </c>
      <c r="AW66" s="103" t="n">
        <f aca="false">IF(AV66="x","x",'Indicator Data'!M66/'Indicator Data'!$CA66)</f>
        <v>0.611532641139666</v>
      </c>
      <c r="AX66" s="106" t="n">
        <f aca="false">IF(AV66="x","x",ROUND(IF(AW66&gt;AX$3,10,IF(AW66&lt;AX$4,0,10-(AX$3-AW66)/(AX$3-AX$4)*10)),1))</f>
        <v>6.8</v>
      </c>
      <c r="AY66" s="102" t="n">
        <f aca="false">IF(AND(AV66="x",AX66="x"),"x",ROUND((10-GEOMEAN(((10-AV66)/10*9+1),((10-AX66)/10*9+1)))/9*10,1))</f>
        <v>7</v>
      </c>
      <c r="AZ66" s="106" t="n">
        <f aca="false">IF('Indicator Data'!N66="No data","x",ROUND(IF('Indicator Data'!N66=0,0,IF(LOG('Indicator Data'!N66)&gt;AZ$3,10,IF(LOG('Indicator Data'!N66)&lt;AZ$4,0,10-(AZ$3-LOG('Indicator Data'!N66))/(AZ$3-AZ$4)*10))),1))</f>
        <v>7.9</v>
      </c>
      <c r="BA66" s="103" t="n">
        <f aca="false">IF(AZ66="x","x",'Indicator Data'!N66/'Indicator Data'!$CA66)</f>
        <v>0.314654048080212</v>
      </c>
      <c r="BB66" s="106" t="n">
        <f aca="false">IF(AZ66="x","x",ROUND(IF(BA66&gt;BB$3,10,IF(BA66&lt;BB$4,0,10-(BB$3-BA66)/(BB$3-BB$4)*10)),1))</f>
        <v>10</v>
      </c>
      <c r="BC66" s="102" t="n">
        <f aca="false">IF(AND(AZ66="x",BB66="x"),"x",ROUND((10-GEOMEAN(((10-AZ66)/10*9+1),((10-BB66)/10*9+1)))/9*10,1))</f>
        <v>9.2</v>
      </c>
      <c r="BD66" s="106" t="n">
        <f aca="false">IF('Indicator Data'!O66="No data","x",ROUND(IF('Indicator Data'!O66=0,0,IF(LOG('Indicator Data'!O66)&gt;BD$3,10,IF(LOG('Indicator Data'!O66)&lt;BD$4,0,10-(BD$3-LOG('Indicator Data'!O66))/(BD$3-BD$4)*10))),1))</f>
        <v>0</v>
      </c>
      <c r="BE66" s="103" t="n">
        <f aca="false">IF(BD66="x","x",'Indicator Data'!O66/'Indicator Data'!$CA66)</f>
        <v>0</v>
      </c>
      <c r="BF66" s="106" t="n">
        <f aca="false">IF(BD66="x","x",ROUND(IF(BE66&gt;BF$3,10,IF(BE66&lt;BF$4,0,10-(BF$3-BE66)/(BF$3-BF$4)*10)),1))</f>
        <v>0</v>
      </c>
      <c r="BG66" s="102" t="n">
        <f aca="false">IF(AND(BD66="x",BF66="x"),"x",ROUND((10-GEOMEAN(((10-BD66)/10*9+1),((10-BF66)/10*9+1)))/9*10,1))</f>
        <v>0</v>
      </c>
      <c r="BH66" s="106" t="n">
        <f aca="false">IF('Indicator Data'!P66="No data","x",ROUND(IF('Indicator Data'!P66=0,0,IF(LOG('Indicator Data'!P66)&gt;BH$3,10,IF(LOG('Indicator Data'!P66)&lt;BH$4,0,10-(BH$3-LOG('Indicator Data'!P66))/(BH$3-BH$4)*10))),1))</f>
        <v>7.6</v>
      </c>
      <c r="BI66" s="103" t="n">
        <f aca="false">IF(BH66="x","x",'Indicator Data'!P66/'Indicator Data'!$CA66)</f>
        <v>0.19698245929153</v>
      </c>
      <c r="BJ66" s="106" t="n">
        <f aca="false">IF(BH66="x","x",ROUND(IF(BI66&gt;BJ$3,10,IF(BI66&lt;BJ$4,0,10-(BJ$3-BI66)/(BJ$3-BJ$4)*10)),1))</f>
        <v>10</v>
      </c>
      <c r="BK66" s="102" t="n">
        <f aca="false">IF(AND(BH66="x",BJ66="x"),"x",ROUND((10-GEOMEAN(((10-BH66)/10*9+1),((10-BJ66)/10*9+1)))/9*10,1))</f>
        <v>9.1</v>
      </c>
      <c r="BL66" s="104" t="n">
        <f aca="false">IF(AND(BC66="x",BG66="x",BK66="x",AY66="x"),"x",IF(AND(BC66="x",BG66="x",BK66="x"),AY66,ROUND((10-GEOMEAN(((10-AY66)/10*9+1),((10-BC66)/10*9+1),((10-BG66)/10*9+1),((10-BK66)/10*9+1)))/9*10,1)))</f>
        <v>7.5</v>
      </c>
      <c r="BM66" s="106" t="n">
        <f aca="false">ROUND(IF('Indicator Data'!Q66=0,0,IF(LOG('Indicator Data'!Q66)&gt;BM$3,10,IF(LOG('Indicator Data'!Q66)&lt;BM$4,0,10-(BM$3-LOG('Indicator Data'!Q66))/(BM$3-BM$4)*10))),1)</f>
        <v>7.2</v>
      </c>
      <c r="BN66" s="107" t="n">
        <f aca="false">'Indicator Data'!R66</f>
        <v>0.623626947402954</v>
      </c>
      <c r="BO66" s="106" t="n">
        <f aca="false">ROUND(IF(BN66&gt;BO$3,10,IF(BN66&lt;BO$4,0,10-(BO$3-BN66)/(BO$3-BO$4)*10)),1)</f>
        <v>6.2</v>
      </c>
      <c r="BP66" s="106" t="n">
        <f aca="false">ROUND((10-GEOMEAN(((10-BO66)/10*9+1),((10-BM66)/10*9+1)))/9*10,1)</f>
        <v>6.7</v>
      </c>
      <c r="BQ66" s="106" t="n">
        <f aca="false">ROUND(IF('Indicator Data'!S66=0,0,IF(LOG('Indicator Data'!S66)&gt;BQ$3,10,IF(LOG('Indicator Data'!S66)&lt;BQ$4,0,10-(BQ$3-LOG('Indicator Data'!S66))/(BQ$3-BQ$4)*10))),1)</f>
        <v>7.5</v>
      </c>
      <c r="BR66" s="107" t="n">
        <f aca="false">'Indicator Data'!T66</f>
        <v>1</v>
      </c>
      <c r="BS66" s="106" t="n">
        <f aca="false">ROUND(IF(BR66&gt;BS$3,10,IF(BR66&lt;BS$4,0,10-(BS$3-BR66)/(BS$3-BS$4)*10)),1)</f>
        <v>10</v>
      </c>
      <c r="BT66" s="106" t="n">
        <f aca="false">ROUND((10-GEOMEAN(((10-BS66)/10*9+1),((10-BQ66)/10*9+1)))/9*10,1)</f>
        <v>9.1</v>
      </c>
      <c r="BU66" s="102" t="n">
        <f aca="false">ROUND((10-GEOMEAN(((10-BT66)/10*9+1),((10-BP66)/10*9+1)))/9*10,1)</f>
        <v>8.1</v>
      </c>
      <c r="BV66" s="106" t="n">
        <f aca="false">ROUND(IF('Indicator Data'!U66=0,0,IF(LOG('Indicator Data'!U66)&gt;BV$3,10,IF(LOG('Indicator Data'!U66)&lt;BV$4,0,10-(BV$3-LOG('Indicator Data'!U66))/(BV$3-BV$4)*10))),1)</f>
        <v>7.3</v>
      </c>
      <c r="BW66" s="103" t="n">
        <f aca="false">'Indicator Data'!U66/'Indicator Data'!$CA66</f>
        <v>0.77339399895433</v>
      </c>
      <c r="BX66" s="106" t="n">
        <f aca="false">ROUND(IF(BW66&gt;BX$3,10,IF(BW66&lt;BX$4,0,10-(BX$3-BW66)/(BX$3-BX$4)*10)),1)</f>
        <v>8.6</v>
      </c>
      <c r="BY66" s="102" t="n">
        <f aca="false">ROUND((10-GEOMEAN(((10-BV66)/10*9+1),((10-BX66)/10*9+1)))/9*10,1)</f>
        <v>8</v>
      </c>
      <c r="BZ66" s="106" t="n">
        <f aca="false">ROUND(IF('Indicator Data'!V66=0,0,IF(LOG('Indicator Data'!V66)&gt;BZ$3,10,IF(LOG('Indicator Data'!V66)&lt;BZ$4,0,10-(BZ$3-LOG('Indicator Data'!V66))/(BZ$3-BZ$4)*10))),1)</f>
        <v>7.4</v>
      </c>
      <c r="CA66" s="103" t="n">
        <f aca="false">IF('Indicator Data'!V66/'Indicator Data'!$CA66&gt;1,1,'Indicator Data'!V66/'Indicator Data'!$CA66)</f>
        <v>0.801452039341892</v>
      </c>
      <c r="CB66" s="106" t="n">
        <f aca="false">ROUND(IF(CA66&gt;CB$3,10,IF(CA66&lt;CB$4,0,10-(CB$3-CA66)/(CB$3-CB$4)*10)),1)</f>
        <v>8</v>
      </c>
      <c r="CC66" s="102" t="n">
        <f aca="false">ROUND((10-GEOMEAN(((10-BZ66)/10*9+1),((10-CB66)/10*9+1)))/9*10,1)</f>
        <v>7.7</v>
      </c>
      <c r="CD66" s="106" t="n">
        <f aca="false">ROUND(IF('Indicator Data'!W66=0,0,IF(LOG('Indicator Data'!W66)&gt;CD$3,10,IF(LOG('Indicator Data'!W66)&lt;CD$4,0,10-(CD$3-LOG('Indicator Data'!W66))/(CD$3-CD$4)*10))),1)</f>
        <v>7.4</v>
      </c>
      <c r="CE66" s="103" t="n">
        <f aca="false">'Indicator Data'!W66/'Indicator Data'!$CA66</f>
        <v>0.884017041898863</v>
      </c>
      <c r="CF66" s="106" t="n">
        <f aca="false">ROUND(IF(CE66&gt;CF$3,10,IF(CE66&lt;CF$4,0,10-(CF$3-CE66)/(CF$3-CF$4)*10)),1)</f>
        <v>8.8</v>
      </c>
      <c r="CG66" s="102" t="n">
        <f aca="false">ROUND((10-GEOMEAN(((10-CD66)/10*9+1),((10-CF66)/10*9+1)))/9*10,1)</f>
        <v>8.2</v>
      </c>
      <c r="CH66" s="104" t="n">
        <f aca="false">ROUND((10-GEOMEAN(((10-CC66)/10*9+1),((10-BU66)/10*9+1),((10-BY66)/10*9+1),((10-CG66)/10*9+1)))/9*10,1)</f>
        <v>8</v>
      </c>
      <c r="CI66" s="106" t="n">
        <f aca="false">IF('Indicator Data'!BQ66="No data","x",ROUND(IF('Indicator Data'!BQ66&gt;CI$3,0,IF('Indicator Data'!BQ66&lt;CI$4,10,(CI$3-'Indicator Data'!BQ66)/(CI$3-CI$4)*10)),1))</f>
        <v>5.6</v>
      </c>
      <c r="CJ66" s="106" t="n">
        <f aca="false">IF('Indicator Data'!BR66="No data","x",ROUND(IF('Indicator Data'!BR66&gt;CJ$3,0,IF('Indicator Data'!BR66&lt;CJ$4,10,(CJ$3-'Indicator Data'!BR66)/(CJ$3-CJ$4)*10)),1))</f>
        <v>2.4</v>
      </c>
      <c r="CK66" s="106" t="str">
        <f aca="false">IF('Indicator Data'!AC66="No data","x",ROUND(IF('Indicator Data'!AC66&gt;CK$3,0,IF('Indicator Data'!AC66&lt;CK$4,10,(CK$3-'Indicator Data'!AC66)/(CK$3-CK$4)*10)),1))</f>
        <v>x</v>
      </c>
      <c r="CL66" s="102" t="n">
        <f aca="false">IF(AND(CJ66="x",CI66="x",CK66="x"),"x",ROUND(AVERAGE(CI66:CK66),1))</f>
        <v>4</v>
      </c>
      <c r="CM66" s="106" t="n">
        <f aca="false">IF('Indicator Data'!X66="No data","x",ROUND(IF(LOG('Indicator Data'!X66)&gt;CM$3,10,IF(LOG('Indicator Data'!X66)&lt;CM$4,0,10-(CM$3-LOG('Indicator Data'!X66))/(CM$3-CM$4)*10)),1))</f>
        <v>3.2</v>
      </c>
      <c r="CN66" s="106" t="n">
        <f aca="false">IF('Indicator Data'!Y66="No data","x",ROUND(IF('Indicator Data'!Y66&gt;CN$3,10,IF('Indicator Data'!Y66&lt;CN$4,0,10-(CN$3-'Indicator Data'!Y66)/(CN$3-CN$4)*10)),1))</f>
        <v>5.4</v>
      </c>
      <c r="CO66" s="106" t="n">
        <f aca="false">IF('Indicator Data'!Z66="No data","x",ROUND(IF('Indicator Data'!Z66&gt;CO$3,10,IF('Indicator Data'!Z66&lt;CO$4,0,10-(CO$3-'Indicator Data'!Z66)/(CO$3-CO$4)*10)),1))</f>
        <v>9</v>
      </c>
      <c r="CP66" s="106" t="n">
        <f aca="false">IF('Indicator Data'!AA66="No data","x",ROUND(IF('Indicator Data'!AA66&gt;CP$3,10,IF('Indicator Data'!AA66&lt;CP$4,0,10-(CP$3-'Indicator Data'!AA66)/(CP$3-CP$4)*10)),1))</f>
        <v>5.2</v>
      </c>
      <c r="CQ66" s="102" t="n">
        <f aca="false">ROUND(AVERAGE(CM66:CP66),1)</f>
        <v>5.7</v>
      </c>
      <c r="CR66" s="104" t="n">
        <f aca="false">ROUND(AVERAGE(CL66,CQ66,CQ66),1)</f>
        <v>5.1</v>
      </c>
      <c r="CS66" s="106" t="n">
        <f aca="false">IF('Indicator Data'!AF66="No data","x",ROUND(IF('Indicator Data'!AF66&gt;CS$3,10,IF('Indicator Data'!AF66&lt;CS$4,0,10-(CS$3-'Indicator Data'!AF66)/(CS$3-CS$4)*10)),1))</f>
        <v>4.1</v>
      </c>
      <c r="CT66" s="106" t="n">
        <f aca="false">IF('Indicator Data'!AG66="No data","x",ROUND(IF('Indicator Data'!AG66&gt;CT$3,10,IF('Indicator Data'!AG66&lt;CT$4,0,10-(CT$3-'Indicator Data'!AG66)/(CT$3-CT$4)*10)),1))</f>
        <v>6.3</v>
      </c>
      <c r="CU66" s="102" t="n">
        <f aca="false">ROUND(AVERAGE(CM66,CN66,CO66,CP66,CS66,CT66),1)</f>
        <v>5.5</v>
      </c>
      <c r="CV66" s="106" t="n">
        <f aca="false">IF('Indicator Data'!AB66="No data","x",ROUND(IF('Indicator Data'!AB66&gt;CV$3,10,IF('Indicator Data'!AB66&lt;CV$4,0,10-(CV$3-'Indicator Data'!AB66)/(CV$3-CV$4)*10)),1))</f>
        <v>0.7</v>
      </c>
      <c r="CW66" s="102" t="n">
        <f aca="false">IF(AND(CJ66="x",CI66="x",CK66="x"),"x",ROUND(AVERAGE(CI66:CK66,CV66),1))</f>
        <v>2.9</v>
      </c>
      <c r="CX66" s="103" t="str">
        <f aca="false">IF('Indicator Data'!AD66="No data","x",'Indicator Data'!AD66/'Indicator Data'!$BZ66)</f>
        <v>x</v>
      </c>
      <c r="CY66" s="106" t="str">
        <f aca="false">IF(CX66="x","x",ROUND(IF(CX66&gt;CY$3,0,IF(CX66&lt;CY$4,10,(CY$3-CX66)/(CY$3-CY$4)*10)),1))</f>
        <v>x</v>
      </c>
      <c r="CZ66" s="106" t="n">
        <f aca="false">IF('Indicator Data'!AE66="No data","x",ROUND(IF('Indicator Data'!AE66&gt;CZ$3,0,IF('Indicator Data'!AE66&lt;CZ$4,10,(CZ$3-'Indicator Data'!AE66)/(CZ$3-CZ$4)*10)),1))</f>
        <v>8</v>
      </c>
      <c r="DA66" s="102" t="n">
        <f aca="false">IF(AND(CY66="x",CZ66="x"),"x",ROUND(AVERAGE(CY66:CZ66),1))</f>
        <v>8</v>
      </c>
      <c r="DB66" s="104" t="n">
        <f aca="false">ROUND(AVERAGE(CW66,DA66,CU66),1)</f>
        <v>5.5</v>
      </c>
      <c r="DC66" s="105" t="n">
        <f aca="false">IF(BL66="x",ROUND((10-GEOMEAN(((10-DB66)/10*9+1),((10-CH66)/10*9+1),((10-CR66)/10*9+1)))/9*10,1),ROUND((10-GEOMEAN(((10-BL66)/10*9+1),((10-DB66)/10*9+1),((10-CH66)/10*9+1),((10-CR66)/10*9+1)))/9*10,1))</f>
        <v>6.7</v>
      </c>
      <c r="DD66" s="108" t="n">
        <f aca="false">IF(ROUND(IF(AP66="x",(10-GEOMEAN(((10-AO66)/10*9+1),((10-DC66)/10*9+1),((10-AU66)/10*9+1),((10-AQ66)/10*9+1),((10-AR66)/10*9+1)))/9*10,(10-GEOMEAN(((10-AO66)/10*9+1),((10-DC66)/10*9+1),((10-AP66)/10*9+1),((10-AQ66)/10*9+1),((10-AR66)/10*9+1),((10-AU66)/10*9+1)))/9*10),1)=0,0.1,ROUND(IF(AP66="x",(10-GEOMEAN(((10-AO66)/10*9+1),((10-DC66)/10*9+1),((10-AU66)/10*9+1),((10-AQ66)/10*9+1),((10-AR66)/10*9+1)))/9*10,(10-GEOMEAN(((10-AO66)/10*9+1),((10-DC66)/10*9+1),((10-AP66)/10*9+1),((10-AQ66)/10*9+1),((10-AR66)/10*9+1),((10-AU66)/10*9+1)))/9*10),1))</f>
        <v>2.6</v>
      </c>
      <c r="DE66" s="105" t="n">
        <f aca="false">ROUND(IF('Indicator Data'!AH66=0,0,IF('Indicator Data'!AH66&gt;DE$3,10,IF('Indicator Data'!AH66&lt;DE$4,0,10-(DE$3-'Indicator Data'!AH66)/(DE$3-DE$4)*10))),1)</f>
        <v>0.1</v>
      </c>
      <c r="DF66" s="102" t="n">
        <f aca="false">'Indicator Data'!AI66</f>
        <v>0</v>
      </c>
      <c r="DG66" s="102" t="n">
        <f aca="false">'Indicator Data'!AJ66</f>
        <v>0</v>
      </c>
      <c r="DH66" s="105" t="n">
        <f aca="false">ROUND(IF(DF66=5,10,IF(DG66=5,9,IF(DF66=4,8,IF(DG66=4,7,0)))),1)</f>
        <v>0</v>
      </c>
      <c r="DI66" s="108" t="n">
        <f aca="false">ROUND(IF(DH66&gt;5,DH66,DE66/10*7),1)</f>
        <v>0.1</v>
      </c>
      <c r="DJ66" s="76"/>
      <c r="DK66" s="109"/>
    </row>
    <row r="67" customFormat="false" ht="14.5" hidden="false" customHeight="false" outlineLevel="0" collapsed="false">
      <c r="A67" s="98" t="str">
        <f aca="false">'Indicator Data'!A67</f>
        <v>Gambia</v>
      </c>
      <c r="B67" s="99" t="str">
        <f aca="false">'Indicator Data'!B67</f>
        <v>GMB</v>
      </c>
      <c r="C67" s="100" t="n">
        <f aca="false">ROUND(IF('Indicator Data'!C67=0,0.1,IF(LOG('Indicator Data'!C67)&gt;C$3,10,IF(LOG('Indicator Data'!C67)&lt;C$4,0,10-(C$3-LOG('Indicator Data'!C67))/(C$3-C$4)*10))),1)</f>
        <v>0.1</v>
      </c>
      <c r="D67" s="101" t="n">
        <f aca="false">ROUND(IF('Indicator Data'!D67=0,0.1,IF(LOG('Indicator Data'!D67)&gt;D$3,10,IF(LOG('Indicator Data'!D67)&lt;D$4,0,10-(D$3-LOG('Indicator Data'!D67))/(D$3-D$4)*10))),1)</f>
        <v>0.1</v>
      </c>
      <c r="E67" s="102" t="n">
        <f aca="false">ROUND((10-GEOMEAN(((10-C67)/10*9+1),((10-D67)/10*9+1)))/9*10,1)</f>
        <v>0.1</v>
      </c>
      <c r="F67" s="102" t="n">
        <f aca="false">IF('Indicator Data'!E67="No data",0.1,(ROUND(IF('Indicator Data'!E67=0,0,IF(LOG('Indicator Data'!E67)&gt;F$3,10,IF(LOG('Indicator Data'!E67)&lt;F$4,0,10-(F$3-LOG('Indicator Data'!E67))/(F$3-F$4)*10))),1)))</f>
        <v>4.6</v>
      </c>
      <c r="G67" s="102" t="n">
        <f aca="false">ROUND(IF('Indicator Data'!F67=0,0,IF(LOG('Indicator Data'!F67)&gt;G$3,10,IF(LOG('Indicator Data'!F67)&lt;G$4,0,10-(G$3-LOG('Indicator Data'!F67))/(G$3-G$4)*10))),1)</f>
        <v>2.9</v>
      </c>
      <c r="H67" s="101" t="n">
        <f aca="false">ROUND(IF('Indicator Data'!G67=0,0,IF(LOG('Indicator Data'!G67)&gt;H$3,10,IF(LOG('Indicator Data'!G67)&lt;H$4,0,10-(H$3-LOG('Indicator Data'!G67))/(H$3-H$4)*10))),1)</f>
        <v>0</v>
      </c>
      <c r="I67" s="101" t="n">
        <f aca="false">ROUND(IF('Indicator Data'!H67=0,0,IF(LOG('Indicator Data'!H67)&gt;I$3,10,IF(LOG('Indicator Data'!H67)&lt;I$4,0,10-(I$3-LOG('Indicator Data'!H67))/(I$3-I$4)*10))),1)</f>
        <v>0</v>
      </c>
      <c r="J67" s="101" t="n">
        <f aca="false">ROUND((10-GEOMEAN(((10-H67)/10*9+1),((10-I67)/10*9+1)))/9*10,1)</f>
        <v>0</v>
      </c>
      <c r="K67" s="101" t="n">
        <f aca="false">ROUND(IF('Indicator Data'!I67=0,0,IF(LOG('Indicator Data'!I67)&gt;K$3,10,IF(LOG('Indicator Data'!I67)&lt;K$4,0,10-(K$3-LOG('Indicator Data'!I67))/(K$3-K$4)*10))),1)</f>
        <v>0</v>
      </c>
      <c r="L67" s="102" t="n">
        <f aca="false">ROUND((10-GEOMEAN(((10-J67)/10*9+1),((10-K67)/10*9+1)))/9*10,1)</f>
        <v>0</v>
      </c>
      <c r="M67" s="102" t="n">
        <f aca="false">ROUND(IF('Indicator Data'!J67=0,0,IF(LOG('Indicator Data'!J67)&gt;M$3,10,IF(LOG('Indicator Data'!J67)&lt;M$4,0,10-(M$3-LOG('Indicator Data'!J67))/(M$3-M$4)*10))),1)</f>
        <v>7.9</v>
      </c>
      <c r="N67" s="103" t="n">
        <f aca="false">'Indicator Data'!C67/'Indicator Data'!$CA67</f>
        <v>0</v>
      </c>
      <c r="O67" s="103" t="n">
        <f aca="false">'Indicator Data'!D67/'Indicator Data'!$CA67</f>
        <v>0</v>
      </c>
      <c r="P67" s="103" t="n">
        <f aca="false">IF(F67=0.1,"x",'Indicator Data'!E67/'Indicator Data'!$CA67)</f>
        <v>0.00335052009584545</v>
      </c>
      <c r="Q67" s="103" t="n">
        <f aca="false">'Indicator Data'!F67/'Indicator Data'!$CA67</f>
        <v>2.57541048262138E-007</v>
      </c>
      <c r="R67" s="103" t="n">
        <f aca="false">'Indicator Data'!G67/'Indicator Data'!$CA67</f>
        <v>0</v>
      </c>
      <c r="S67" s="103" t="n">
        <f aca="false">'Indicator Data'!H67/'Indicator Data'!$CA67</f>
        <v>0</v>
      </c>
      <c r="T67" s="103" t="n">
        <f aca="false">'Indicator Data'!I67/'Indicator Data'!$CA67</f>
        <v>0</v>
      </c>
      <c r="U67" s="103" t="n">
        <f aca="false">'Indicator Data'!J67/'Indicator Data'!$CA67</f>
        <v>0.00700323459142683</v>
      </c>
      <c r="V67" s="101" t="n">
        <f aca="false">ROUND(IF(N67&gt;V$3,10,IF(N67&lt;V$4,0,10-(V$3-N67)/(V$3-V$4)*10)),1)</f>
        <v>0</v>
      </c>
      <c r="W67" s="101" t="n">
        <f aca="false">ROUND(IF(O67&gt;W$3,10,IF(O67&lt;W$4,0,10-(W$3-O67)/(W$3-W$4)*10)),1)</f>
        <v>0</v>
      </c>
      <c r="X67" s="102" t="n">
        <f aca="false">ROUND(((10-GEOMEAN(((10-V67)/10*9+1),((10-W67)/10*9+1)))/9*10),1)</f>
        <v>0</v>
      </c>
      <c r="Y67" s="102" t="n">
        <f aca="false">IF(P67="x",0.1,ROUND(IF(P67&gt;Y$3,10,IF(P67&lt;Y$4,0,10-(Y$3-P67)/(Y$3-Y$4)*10)),1))</f>
        <v>2.2</v>
      </c>
      <c r="Z67" s="102" t="n">
        <f aca="false">ROUND(IF(Q67=0,0,IF(LOG(Q67)&gt;Z$3,10,IF(LOG(Q67)&lt;=Z$4,0,10-(Z$3-LOG(Q67))/(Z$3-Z$4)*10))),1)</f>
        <v>4.2</v>
      </c>
      <c r="AA67" s="101" t="n">
        <f aca="false">ROUND(IF(R67&gt;AA$3,10,IF(R67&lt;AA$4,0,10-(AA$3-R67)/(AA$3-AA$4)*10)),1)</f>
        <v>0</v>
      </c>
      <c r="AB67" s="101" t="n">
        <f aca="false">ROUND(IF(S67&gt;AB$3,10,IF(S67&lt;AB$4,0,10-(AB$3-S67)/(AB$3-AB$4)*10)),1)</f>
        <v>0</v>
      </c>
      <c r="AC67" s="101" t="n">
        <f aca="false">ROUND(((10-GEOMEAN(((10-AA67)/10*9+1),((10-AB67)/10*9+1)))/9*10),1)</f>
        <v>0</v>
      </c>
      <c r="AD67" s="101" t="n">
        <f aca="false">ROUND(IF(T67=0,0,IF(T67&gt;AD$3,10,IF(T67&lt;=AD$4,0,10-(AD$3-T67)/(AD$3-AD$4)*10))),1)</f>
        <v>0</v>
      </c>
      <c r="AE67" s="102" t="n">
        <f aca="false">ROUND((10-GEOMEAN(((10-AC67)/10*9+1),((10-AD67)/10*9+1)))/9*10,1)</f>
        <v>0</v>
      </c>
      <c r="AF67" s="102" t="n">
        <f aca="false">ROUND(IF(U67&gt;AF$3,10,IF(U67&lt;AF$4,0,10-(AF$3-U67)/(AF$3-AF$4)*10)),1)</f>
        <v>2.3</v>
      </c>
      <c r="AG67" s="101" t="n">
        <f aca="false">ROUND(IF('Indicator Data'!K67=0,0,IF('Indicator Data'!K67&gt;AG$3,10,IF('Indicator Data'!K67&lt;AG$4,0,10-(AG$3-'Indicator Data'!K67)/(AG$3-AG$4)*10))),1)</f>
        <v>2.9</v>
      </c>
      <c r="AH67" s="104" t="n">
        <f aca="false">ROUND(AVERAGE(C67,V67),1)</f>
        <v>0.1</v>
      </c>
      <c r="AI67" s="104" t="n">
        <f aca="false">ROUND(AVERAGE(D67,W67),1)</f>
        <v>0.1</v>
      </c>
      <c r="AJ67" s="102" t="n">
        <f aca="false">ROUND(AVERAGE(AA67,H67),1)</f>
        <v>0</v>
      </c>
      <c r="AK67" s="102" t="n">
        <f aca="false">ROUND(AVERAGE(AB67,I67),1)</f>
        <v>0</v>
      </c>
      <c r="AL67" s="104" t="n">
        <f aca="false">ROUND((10-GEOMEAN(((10-AJ67)/10*9+1),((10-AK67)/10*9+1)))/9*10,1)</f>
        <v>0</v>
      </c>
      <c r="AM67" s="104" t="n">
        <f aca="false">ROUND(AVERAGE(AD67,K67),1)</f>
        <v>0</v>
      </c>
      <c r="AN67" s="102" t="n">
        <f aca="false">ROUND((10-GEOMEAN(((10-M67)/10*9+1),((10-AF67)/10*9+1)))/9*10,1)</f>
        <v>5.8</v>
      </c>
      <c r="AO67" s="105" t="n">
        <f aca="false">ROUND((10-GEOMEAN(((10-E67)/10*9+1),((10-X67)/10*9+1)))/9*10,1)</f>
        <v>0.1</v>
      </c>
      <c r="AP67" s="105" t="n">
        <f aca="false">IF(AND(Y67="x",F67="x"),"x",ROUND((10-GEOMEAN(((10-F67)/10*9+1),((10-Y67)/10*9+1)))/9*10,1))</f>
        <v>3.5</v>
      </c>
      <c r="AQ67" s="105" t="n">
        <f aca="false">ROUND((10-GEOMEAN(((10-G67)/10*9+1),((10-Z67)/10*9+1)))/9*10,1)</f>
        <v>3.6</v>
      </c>
      <c r="AR67" s="105" t="n">
        <f aca="false">ROUND((10-GEOMEAN(((10-L67)/10*9+1),((10-AE67)/10*9+1)))/9*10,1)</f>
        <v>0</v>
      </c>
      <c r="AS67" s="104" t="n">
        <f aca="false">ROUND(AVERAGE(AG67,AN67),1)</f>
        <v>4.4</v>
      </c>
      <c r="AT67" s="104" t="n">
        <f aca="false">IF('Indicator Data'!L67="No data","x",IF('Indicator Data'!CB67&lt;1000,"x",ROUND((IF('Indicator Data'!L67&gt;AT$3,10,IF('Indicator Data'!L67&lt;AT$4,0,10-(AT$3-'Indicator Data'!L67)/(AT$3-AT$4)*10))),1)))</f>
        <v>1.9</v>
      </c>
      <c r="AU67" s="105" t="n">
        <f aca="false">ROUND(AVERAGE(AS67,AT67),1)</f>
        <v>3.2</v>
      </c>
      <c r="AV67" s="106" t="n">
        <f aca="false">IF('Indicator Data'!M67="No data","x",ROUND(IF('Indicator Data'!M67=0,0,IF(LOG('Indicator Data'!M67)&gt;AV$3,10,IF(LOG('Indicator Data'!M67)&lt;AV$4,0,10-(AV$3-LOG('Indicator Data'!M67))/(AV$3-AV$4)*10))),1))</f>
        <v>7</v>
      </c>
      <c r="AW67" s="103" t="n">
        <f aca="false">IF(AV67="x","x",'Indicator Data'!M67/'Indicator Data'!$CA67)</f>
        <v>0.414147925896053</v>
      </c>
      <c r="AX67" s="106" t="n">
        <f aca="false">IF(AV67="x","x",ROUND(IF(AW67&gt;AX$3,10,IF(AW67&lt;AX$4,0,10-(AX$3-AW67)/(AX$3-AX$4)*10)),1))</f>
        <v>4.6</v>
      </c>
      <c r="AY67" s="102" t="n">
        <f aca="false">IF(AND(AV67="x",AX67="x"),"x",ROUND((10-GEOMEAN(((10-AV67)/10*9+1),((10-AX67)/10*9+1)))/9*10,1))</f>
        <v>5.9</v>
      </c>
      <c r="AZ67" s="106" t="n">
        <f aca="false">IF('Indicator Data'!N67="No data","x",ROUND(IF('Indicator Data'!N67=0,0,IF(LOG('Indicator Data'!N67)&gt;AZ$3,10,IF(LOG('Indicator Data'!N67)&lt;AZ$4,0,10-(AZ$3-LOG('Indicator Data'!N67))/(AZ$3-AZ$4)*10))),1))</f>
        <v>0</v>
      </c>
      <c r="BA67" s="103" t="n">
        <f aca="false">IF(AZ67="x","x",'Indicator Data'!N67/'Indicator Data'!$CA67)</f>
        <v>0</v>
      </c>
      <c r="BB67" s="106" t="n">
        <f aca="false">IF(AZ67="x","x",ROUND(IF(BA67&gt;BB$3,10,IF(BA67&lt;BB$4,0,10-(BB$3-BA67)/(BB$3-BB$4)*10)),1))</f>
        <v>0</v>
      </c>
      <c r="BC67" s="102" t="n">
        <f aca="false">IF(AND(AZ67="x",BB67="x"),"x",ROUND((10-GEOMEAN(((10-AZ67)/10*9+1),((10-BB67)/10*9+1)))/9*10,1))</f>
        <v>0</v>
      </c>
      <c r="BD67" s="106" t="n">
        <f aca="false">IF('Indicator Data'!O67="No data","x",ROUND(IF('Indicator Data'!O67=0,0,IF(LOG('Indicator Data'!O67)&gt;BD$3,10,IF(LOG('Indicator Data'!O67)&lt;BD$4,0,10-(BD$3-LOG('Indicator Data'!O67))/(BD$3-BD$4)*10))),1))</f>
        <v>3.2</v>
      </c>
      <c r="BE67" s="103" t="n">
        <f aca="false">IF(BD67="x","x",'Indicator Data'!O67/'Indicator Data'!$CA67)</f>
        <v>0.000437706396361839</v>
      </c>
      <c r="BF67" s="106" t="n">
        <f aca="false">IF(BD67="x","x",ROUND(IF(BE67&gt;BF$3,10,IF(BE67&lt;BF$4,0,10-(BF$3-BE67)/(BF$3-BF$4)*10)),1))</f>
        <v>0</v>
      </c>
      <c r="BG67" s="102" t="n">
        <f aca="false">IF(AND(BD67="x",BF67="x"),"x",ROUND((10-GEOMEAN(((10-BD67)/10*9+1),((10-BF67)/10*9+1)))/9*10,1))</f>
        <v>1.7</v>
      </c>
      <c r="BH67" s="106" t="n">
        <f aca="false">IF('Indicator Data'!P67="No data","x",ROUND(IF('Indicator Data'!P67=0,0,IF(LOG('Indicator Data'!P67)&gt;BH$3,10,IF(LOG('Indicator Data'!P67)&lt;BH$4,0,10-(BH$3-LOG('Indicator Data'!P67))/(BH$3-BH$4)*10))),1))</f>
        <v>0</v>
      </c>
      <c r="BI67" s="103" t="n">
        <f aca="false">IF(BH67="x","x",'Indicator Data'!P67/'Indicator Data'!$CA67)</f>
        <v>0</v>
      </c>
      <c r="BJ67" s="106" t="n">
        <f aca="false">IF(BH67="x","x",ROUND(IF(BI67&gt;BJ$3,10,IF(BI67&lt;BJ$4,0,10-(BJ$3-BI67)/(BJ$3-BJ$4)*10)),1))</f>
        <v>0</v>
      </c>
      <c r="BK67" s="102" t="n">
        <f aca="false">IF(AND(BH67="x",BJ67="x"),"x",ROUND((10-GEOMEAN(((10-BH67)/10*9+1),((10-BJ67)/10*9+1)))/9*10,1))</f>
        <v>0</v>
      </c>
      <c r="BL67" s="104" t="n">
        <f aca="false">IF(AND(BC67="x",BG67="x",BK67="x",AY67="x"),"x",IF(AND(BC67="x",BG67="x",BK67="x"),AY67,ROUND((10-GEOMEAN(((10-AY67)/10*9+1),((10-BC67)/10*9+1),((10-BG67)/10*9+1),((10-BK67)/10*9+1)))/9*10,1)))</f>
        <v>2.3</v>
      </c>
      <c r="BM67" s="106" t="n">
        <f aca="false">ROUND(IF('Indicator Data'!Q67=0,0,IF(LOG('Indicator Data'!Q67)&gt;BM$3,10,IF(LOG('Indicator Data'!Q67)&lt;BM$4,0,10-(BM$3-LOG('Indicator Data'!Q67))/(BM$3-BM$4)*10))),1)</f>
        <v>0</v>
      </c>
      <c r="BN67" s="107" t="n">
        <f aca="false">'Indicator Data'!R67</f>
        <v>0</v>
      </c>
      <c r="BO67" s="106" t="n">
        <f aca="false">ROUND(IF(BN67&gt;BO$3,10,IF(BN67&lt;BO$4,0,10-(BO$3-BN67)/(BO$3-BO$4)*10)),1)</f>
        <v>0</v>
      </c>
      <c r="BP67" s="106" t="n">
        <f aca="false">ROUND((10-GEOMEAN(((10-BO67)/10*9+1),((10-BM67)/10*9+1)))/9*10,1)</f>
        <v>0</v>
      </c>
      <c r="BQ67" s="106" t="n">
        <f aca="false">ROUND(IF('Indicator Data'!S67=0,0,IF(LOG('Indicator Data'!S67)&gt;BQ$3,10,IF(LOG('Indicator Data'!S67)&lt;BQ$4,0,10-(BQ$3-LOG('Indicator Data'!S67))/(BQ$3-BQ$4)*10))),1)</f>
        <v>7.7</v>
      </c>
      <c r="BR67" s="107" t="n">
        <f aca="false">'Indicator Data'!T67</f>
        <v>1</v>
      </c>
      <c r="BS67" s="106" t="n">
        <f aca="false">ROUND(IF(BR67&gt;BS$3,10,IF(BR67&lt;BS$4,0,10-(BS$3-BR67)/(BS$3-BS$4)*10)),1)</f>
        <v>10</v>
      </c>
      <c r="BT67" s="106" t="n">
        <f aca="false">ROUND((10-GEOMEAN(((10-BS67)/10*9+1),((10-BQ67)/10*9+1)))/9*10,1)</f>
        <v>9.2</v>
      </c>
      <c r="BU67" s="102" t="n">
        <f aca="false">ROUND((10-GEOMEAN(((10-BT67)/10*9+1),((10-BP67)/10*9+1)))/9*10,1)</f>
        <v>6.5</v>
      </c>
      <c r="BV67" s="106" t="n">
        <f aca="false">ROUND(IF('Indicator Data'!U67=0,0,IF(LOG('Indicator Data'!U67)&gt;BV$3,10,IF(LOG('Indicator Data'!U67)&lt;BV$4,0,10-(BV$3-LOG('Indicator Data'!U67))/(BV$3-BV$4)*10))),1)</f>
        <v>6.5</v>
      </c>
      <c r="BW67" s="103" t="n">
        <f aca="false">'Indicator Data'!U67/'Indicator Data'!$CA67</f>
        <v>0.172329908103759</v>
      </c>
      <c r="BX67" s="106" t="n">
        <f aca="false">ROUND(IF(BW67&gt;BX$3,10,IF(BW67&lt;BX$4,0,10-(BX$3-BW67)/(BX$3-BX$4)*10)),1)</f>
        <v>1.9</v>
      </c>
      <c r="BY67" s="102" t="n">
        <f aca="false">ROUND((10-GEOMEAN(((10-BV67)/10*9+1),((10-BX67)/10*9+1)))/9*10,1)</f>
        <v>4.6</v>
      </c>
      <c r="BZ67" s="106" t="n">
        <f aca="false">ROUND(IF('Indicator Data'!V67=0,0,IF(LOG('Indicator Data'!V67)&gt;BZ$3,10,IF(LOG('Indicator Data'!V67)&lt;BZ$4,0,10-(BZ$3-LOG('Indicator Data'!V67))/(BZ$3-BZ$4)*10))),1)</f>
        <v>7.5</v>
      </c>
      <c r="CA67" s="103" t="n">
        <f aca="false">IF('Indicator Data'!V67/'Indicator Data'!$CA67&gt;1,1,'Indicator Data'!V67/'Indicator Data'!$CA67)</f>
        <v>0.953140191678429</v>
      </c>
      <c r="CB67" s="106" t="n">
        <f aca="false">ROUND(IF(CA67&gt;CB$3,10,IF(CA67&lt;CB$4,0,10-(CB$3-CA67)/(CB$3-CB$4)*10)),1)</f>
        <v>9.5</v>
      </c>
      <c r="CC67" s="102" t="n">
        <f aca="false">ROUND((10-GEOMEAN(((10-BZ67)/10*9+1),((10-CB67)/10*9+1)))/9*10,1)</f>
        <v>8.7</v>
      </c>
      <c r="CD67" s="106" t="n">
        <f aca="false">ROUND(IF('Indicator Data'!W67=0,0,IF(LOG('Indicator Data'!W67)&gt;CD$3,10,IF(LOG('Indicator Data'!W67)&lt;CD$4,0,10-(CD$3-LOG('Indicator Data'!W67))/(CD$3-CD$4)*10))),1)</f>
        <v>7.5</v>
      </c>
      <c r="CE67" s="103" t="n">
        <f aca="false">'Indicator Data'!W67/'Indicator Data'!$CA67</f>
        <v>0.957275510041107</v>
      </c>
      <c r="CF67" s="106" t="n">
        <f aca="false">ROUND(IF(CE67&gt;CF$3,10,IF(CE67&lt;CF$4,0,10-(CF$3-CE67)/(CF$3-CF$4)*10)),1)</f>
        <v>9.6</v>
      </c>
      <c r="CG67" s="102" t="n">
        <f aca="false">ROUND((10-GEOMEAN(((10-CD67)/10*9+1),((10-CF67)/10*9+1)))/9*10,1)</f>
        <v>8.8</v>
      </c>
      <c r="CH67" s="104" t="n">
        <f aca="false">ROUND((10-GEOMEAN(((10-CC67)/10*9+1),((10-BU67)/10*9+1),((10-BY67)/10*9+1),((10-CG67)/10*9+1)))/9*10,1)</f>
        <v>7.5</v>
      </c>
      <c r="CI67" s="106" t="n">
        <f aca="false">IF('Indicator Data'!BQ67="No data","x",ROUND(IF('Indicator Data'!BQ67&gt;CI$3,0,IF('Indicator Data'!BQ67&lt;CI$4,10,(CI$3-'Indicator Data'!BQ67)/(CI$3-CI$4)*10)),1))</f>
        <v>5.9</v>
      </c>
      <c r="CJ67" s="106" t="n">
        <f aca="false">IF('Indicator Data'!BR67="No data","x",ROUND(IF('Indicator Data'!BR67&gt;CJ$3,0,IF('Indicator Data'!BR67&lt;CJ$4,10,(CJ$3-'Indicator Data'!BR67)/(CJ$3-CJ$4)*10)),1))</f>
        <v>3.2</v>
      </c>
      <c r="CK67" s="106" t="n">
        <f aca="false">IF('Indicator Data'!AC67="No data","x",ROUND(IF('Indicator Data'!AC67&gt;CK$3,0,IF('Indicator Data'!AC67&lt;CK$4,10,(CK$3-'Indicator Data'!AC67)/(CK$3-CK$4)*10)),1))</f>
        <v>8.2</v>
      </c>
      <c r="CL67" s="102" t="n">
        <f aca="false">IF(AND(CJ67="x",CI67="x",CK67="x"),"x",ROUND(AVERAGE(CI67:CK67),1))</f>
        <v>5.8</v>
      </c>
      <c r="CM67" s="106" t="n">
        <f aca="false">IF('Indicator Data'!X67="No data","x",ROUND(IF(LOG('Indicator Data'!X67)&gt;CM$3,10,IF(LOG('Indicator Data'!X67)&lt;CM$4,0,10-(CM$3-LOG('Indicator Data'!X67))/(CM$3-CM$4)*10)),1))</f>
        <v>8</v>
      </c>
      <c r="CN67" s="106" t="n">
        <f aca="false">IF('Indicator Data'!Y67="No data","x",ROUND(IF('Indicator Data'!Y67&gt;CN$3,10,IF('Indicator Data'!Y67&lt;CN$4,0,10-(CN$3-'Indicator Data'!Y67)/(CN$3-CN$4)*10)),1))</f>
        <v>7.8</v>
      </c>
      <c r="CO67" s="106" t="n">
        <f aca="false">IF('Indicator Data'!Z67="No data","x",ROUND(IF('Indicator Data'!Z67&gt;CO$3,10,IF('Indicator Data'!Z67&lt;CO$4,0,10-(CO$3-'Indicator Data'!Z67)/(CO$3-CO$4)*10)),1))</f>
        <v>6.3</v>
      </c>
      <c r="CP67" s="106" t="n">
        <f aca="false">IF('Indicator Data'!AA67="No data","x",ROUND(IF('Indicator Data'!AA67&gt;CP$3,10,IF('Indicator Data'!AA67&lt;CP$4,0,10-(CP$3-'Indicator Data'!AA67)/(CP$3-CP$4)*10)),1))</f>
        <v>10</v>
      </c>
      <c r="CQ67" s="102" t="n">
        <f aca="false">ROUND(AVERAGE(CM67:CP67),1)</f>
        <v>8</v>
      </c>
      <c r="CR67" s="104" t="n">
        <f aca="false">ROUND(AVERAGE(CL67,CQ67,CQ67),1)</f>
        <v>7.3</v>
      </c>
      <c r="CS67" s="106" t="n">
        <f aca="false">IF('Indicator Data'!AF67="No data","x",ROUND(IF('Indicator Data'!AF67&gt;CS$3,10,IF('Indicator Data'!AF67&lt;CS$4,0,10-(CS$3-'Indicator Data'!AF67)/(CS$3-CS$4)*10)),1))</f>
        <v>3</v>
      </c>
      <c r="CT67" s="106" t="n">
        <f aca="false">IF('Indicator Data'!AG67="No data","x",ROUND(IF('Indicator Data'!AG67&gt;CT$3,10,IF('Indicator Data'!AG67&lt;CT$4,0,10-(CT$3-'Indicator Data'!AG67)/(CT$3-CT$4)*10)),1))</f>
        <v>8</v>
      </c>
      <c r="CU67" s="102" t="n">
        <f aca="false">ROUND(AVERAGE(CM67,CN67,CO67,CP67,CS67,CT67),1)</f>
        <v>7.2</v>
      </c>
      <c r="CV67" s="106" t="n">
        <f aca="false">IF('Indicator Data'!AB67="No data","x",ROUND(IF('Indicator Data'!AB67&gt;CV$3,10,IF('Indicator Data'!AB67&lt;CV$4,0,10-(CV$3-'Indicator Data'!AB67)/(CV$3-CV$4)*10)),1))</f>
        <v>0</v>
      </c>
      <c r="CW67" s="102" t="n">
        <f aca="false">IF(AND(CJ67="x",CI67="x",CK67="x"),"x",ROUND(AVERAGE(CI67:CK67,CV67),1))</f>
        <v>4.3</v>
      </c>
      <c r="CX67" s="103" t="n">
        <f aca="false">IF('Indicator Data'!AD67="No data","x",'Indicator Data'!AD67/'Indicator Data'!$BZ67)</f>
        <v>0.000104927600902377</v>
      </c>
      <c r="CY67" s="106" t="n">
        <f aca="false">IF(CX67="x","x",ROUND(IF(CX67&gt;CY$3,0,IF(CX67&lt;CY$4,10,(CY$3-CX67)/(CY$3-CY$4)*10)),1))</f>
        <v>9</v>
      </c>
      <c r="CZ67" s="106" t="n">
        <f aca="false">IF('Indicator Data'!AE67="No data","x",ROUND(IF('Indicator Data'!AE67&gt;CZ$3,0,IF('Indicator Data'!AE67&lt;CZ$4,10,(CZ$3-'Indicator Data'!AE67)/(CZ$3-CZ$4)*10)),1))</f>
        <v>8</v>
      </c>
      <c r="DA67" s="102" t="n">
        <f aca="false">IF(AND(CY67="x",CZ67="x"),"x",ROUND(AVERAGE(CY67:CZ67),1))</f>
        <v>8.5</v>
      </c>
      <c r="DB67" s="104" t="n">
        <f aca="false">ROUND(AVERAGE(CW67,DA67,CU67),1)</f>
        <v>6.7</v>
      </c>
      <c r="DC67" s="105" t="n">
        <f aca="false">IF(BL67="x",ROUND((10-GEOMEAN(((10-DB67)/10*9+1),((10-CH67)/10*9+1),((10-CR67)/10*9+1)))/9*10,1),ROUND((10-GEOMEAN(((10-BL67)/10*9+1),((10-DB67)/10*9+1),((10-CH67)/10*9+1),((10-CR67)/10*9+1)))/9*10,1))</f>
        <v>6.3</v>
      </c>
      <c r="DD67" s="108" t="n">
        <f aca="false">IF(ROUND(IF(AP67="x",(10-GEOMEAN(((10-AO67)/10*9+1),((10-DC67)/10*9+1),((10-AU67)/10*9+1),((10-AQ67)/10*9+1),((10-AR67)/10*9+1)))/9*10,(10-GEOMEAN(((10-AO67)/10*9+1),((10-DC67)/10*9+1),((10-AP67)/10*9+1),((10-AQ67)/10*9+1),((10-AR67)/10*9+1),((10-AU67)/10*9+1)))/9*10),1)=0,0.1,ROUND(IF(AP67="x",(10-GEOMEAN(((10-AO67)/10*9+1),((10-DC67)/10*9+1),((10-AU67)/10*9+1),((10-AQ67)/10*9+1),((10-AR67)/10*9+1)))/9*10,(10-GEOMEAN(((10-AO67)/10*9+1),((10-DC67)/10*9+1),((10-AP67)/10*9+1),((10-AQ67)/10*9+1),((10-AR67)/10*9+1),((10-AU67)/10*9+1)))/9*10),1))</f>
        <v>3.1</v>
      </c>
      <c r="DE67" s="105" t="n">
        <f aca="false">ROUND(IF('Indicator Data'!AH67=0,0,IF('Indicator Data'!AH67&gt;DE$3,10,IF('Indicator Data'!AH67&lt;DE$4,0,10-(DE$3-'Indicator Data'!AH67)/(DE$3-DE$4)*10))),1)</f>
        <v>0.1</v>
      </c>
      <c r="DF67" s="102" t="n">
        <f aca="false">'Indicator Data'!AI67</f>
        <v>0</v>
      </c>
      <c r="DG67" s="102" t="n">
        <f aca="false">'Indicator Data'!AJ67</f>
        <v>0</v>
      </c>
      <c r="DH67" s="105" t="n">
        <f aca="false">ROUND(IF(DF67=5,10,IF(DG67=5,9,IF(DF67=4,8,IF(DG67=4,7,0)))),1)</f>
        <v>0</v>
      </c>
      <c r="DI67" s="108" t="n">
        <f aca="false">ROUND(IF(DH67&gt;5,DH67,DE67/10*7),1)</f>
        <v>0.1</v>
      </c>
      <c r="DJ67" s="76"/>
      <c r="DK67" s="109"/>
    </row>
    <row r="68" customFormat="false" ht="14.5" hidden="false" customHeight="false" outlineLevel="0" collapsed="false">
      <c r="A68" s="98" t="str">
        <f aca="false">'Indicator Data'!A68</f>
        <v>Georgia</v>
      </c>
      <c r="B68" s="99" t="str">
        <f aca="false">'Indicator Data'!B68</f>
        <v>GEO</v>
      </c>
      <c r="C68" s="100" t="n">
        <f aca="false">ROUND(IF('Indicator Data'!C68=0,0.1,IF(LOG('Indicator Data'!C68)&gt;C$3,10,IF(LOG('Indicator Data'!C68)&lt;C$4,0,10-(C$3-LOG('Indicator Data'!C68))/(C$3-C$4)*10))),1)</f>
        <v>7.3</v>
      </c>
      <c r="D68" s="101" t="n">
        <f aca="false">ROUND(IF('Indicator Data'!D68=0,0.1,IF(LOG('Indicator Data'!D68)&gt;D$3,10,IF(LOG('Indicator Data'!D68)&lt;D$4,0,10-(D$3-LOG('Indicator Data'!D68))/(D$3-D$4)*10))),1)</f>
        <v>7.4</v>
      </c>
      <c r="E68" s="102" t="n">
        <f aca="false">ROUND((10-GEOMEAN(((10-C68)/10*9+1),((10-D68)/10*9+1)))/9*10,1)</f>
        <v>7.4</v>
      </c>
      <c r="F68" s="102" t="n">
        <f aca="false">IF('Indicator Data'!E68="No data",0.1,(ROUND(IF('Indicator Data'!E68=0,0,IF(LOG('Indicator Data'!E68)&gt;F$3,10,IF(LOG('Indicator Data'!E68)&lt;F$4,0,10-(F$3-LOG('Indicator Data'!E68))/(F$3-F$4)*10))),1)))</f>
        <v>6</v>
      </c>
      <c r="G68" s="102" t="n">
        <f aca="false">ROUND(IF('Indicator Data'!F68=0,0,IF(LOG('Indicator Data'!F68)&gt;G$3,10,IF(LOG('Indicator Data'!F68)&lt;G$4,0,10-(G$3-LOG('Indicator Data'!F68))/(G$3-G$4)*10))),1)</f>
        <v>0</v>
      </c>
      <c r="H68" s="101" t="n">
        <f aca="false">ROUND(IF('Indicator Data'!G68=0,0,IF(LOG('Indicator Data'!G68)&gt;H$3,10,IF(LOG('Indicator Data'!G68)&lt;H$4,0,10-(H$3-LOG('Indicator Data'!G68))/(H$3-H$4)*10))),1)</f>
        <v>0</v>
      </c>
      <c r="I68" s="101" t="n">
        <f aca="false">ROUND(IF('Indicator Data'!H68=0,0,IF(LOG('Indicator Data'!H68)&gt;I$3,10,IF(LOG('Indicator Data'!H68)&lt;I$4,0,10-(I$3-LOG('Indicator Data'!H68))/(I$3-I$4)*10))),1)</f>
        <v>0</v>
      </c>
      <c r="J68" s="101" t="n">
        <f aca="false">ROUND((10-GEOMEAN(((10-H68)/10*9+1),((10-I68)/10*9+1)))/9*10,1)</f>
        <v>0</v>
      </c>
      <c r="K68" s="101" t="n">
        <f aca="false">ROUND(IF('Indicator Data'!I68=0,0,IF(LOG('Indicator Data'!I68)&gt;K$3,10,IF(LOG('Indicator Data'!I68)&lt;K$4,0,10-(K$3-LOG('Indicator Data'!I68))/(K$3-K$4)*10))),1)</f>
        <v>0</v>
      </c>
      <c r="L68" s="102" t="n">
        <f aca="false">ROUND((10-GEOMEAN(((10-J68)/10*9+1),((10-K68)/10*9+1)))/9*10,1)</f>
        <v>0</v>
      </c>
      <c r="M68" s="102" t="n">
        <f aca="false">ROUND(IF('Indicator Data'!J68=0,0,IF(LOG('Indicator Data'!J68)&gt;M$3,10,IF(LOG('Indicator Data'!J68)&lt;M$4,0,10-(M$3-LOG('Indicator Data'!J68))/(M$3-M$4)*10))),1)</f>
        <v>8.2</v>
      </c>
      <c r="N68" s="103" t="n">
        <f aca="false">'Indicator Data'!C68/'Indicator Data'!$CA68</f>
        <v>0.00209330712123331</v>
      </c>
      <c r="O68" s="103" t="n">
        <f aca="false">'Indicator Data'!D68/'Indicator Data'!$CA68</f>
        <v>0.000428611361190028</v>
      </c>
      <c r="P68" s="103" t="n">
        <f aca="false">IF(F68=0.1,"x",'Indicator Data'!E68/'Indicator Data'!$CA68)</f>
        <v>0.00622432038463105</v>
      </c>
      <c r="Q68" s="103" t="n">
        <f aca="false">'Indicator Data'!F68/'Indicator Data'!$CA68</f>
        <v>0</v>
      </c>
      <c r="R68" s="103" t="n">
        <f aca="false">'Indicator Data'!G68/'Indicator Data'!$CA68</f>
        <v>0</v>
      </c>
      <c r="S68" s="103" t="n">
        <f aca="false">'Indicator Data'!H68/'Indicator Data'!$CA68</f>
        <v>0</v>
      </c>
      <c r="T68" s="103" t="n">
        <f aca="false">'Indicator Data'!I68/'Indicator Data'!$CA68</f>
        <v>0</v>
      </c>
      <c r="U68" s="103" t="n">
        <f aca="false">'Indicator Data'!J68/'Indicator Data'!$CA68</f>
        <v>0.00496982718412742</v>
      </c>
      <c r="V68" s="101" t="n">
        <f aca="false">ROUND(IF(N68&gt;V$3,10,IF(N68&lt;V$4,0,10-(V$3-N68)/(V$3-V$4)*10)),1)</f>
        <v>10</v>
      </c>
      <c r="W68" s="101" t="n">
        <f aca="false">ROUND(IF(O68&gt;W$3,10,IF(O68&lt;W$4,0,10-(W$3-O68)/(W$3-W$4)*10)),1)</f>
        <v>4.3</v>
      </c>
      <c r="X68" s="102" t="n">
        <f aca="false">ROUND(((10-GEOMEAN(((10-V68)/10*9+1),((10-W68)/10*9+1)))/9*10),1)</f>
        <v>8.4</v>
      </c>
      <c r="Y68" s="102" t="n">
        <f aca="false">IF(P68="x",0.1,ROUND(IF(P68&gt;Y$3,10,IF(P68&lt;Y$4,0,10-(Y$3-P68)/(Y$3-Y$4)*10)),1))</f>
        <v>4.1</v>
      </c>
      <c r="Z68" s="102" t="n">
        <f aca="false">ROUND(IF(Q68=0,0,IF(LOG(Q68)&gt;Z$3,10,IF(LOG(Q68)&lt;=Z$4,0,10-(Z$3-LOG(Q68))/(Z$3-Z$4)*10))),1)</f>
        <v>0</v>
      </c>
      <c r="AA68" s="101" t="n">
        <f aca="false">ROUND(IF(R68&gt;AA$3,10,IF(R68&lt;AA$4,0,10-(AA$3-R68)/(AA$3-AA$4)*10)),1)</f>
        <v>0</v>
      </c>
      <c r="AB68" s="101" t="n">
        <f aca="false">ROUND(IF(S68&gt;AB$3,10,IF(S68&lt;AB$4,0,10-(AB$3-S68)/(AB$3-AB$4)*10)),1)</f>
        <v>0</v>
      </c>
      <c r="AC68" s="101" t="n">
        <f aca="false">ROUND(((10-GEOMEAN(((10-AA68)/10*9+1),((10-AB68)/10*9+1)))/9*10),1)</f>
        <v>0</v>
      </c>
      <c r="AD68" s="101" t="n">
        <f aca="false">ROUND(IF(T68=0,0,IF(T68&gt;AD$3,10,IF(T68&lt;=AD$4,0,10-(AD$3-T68)/(AD$3-AD$4)*10))),1)</f>
        <v>0</v>
      </c>
      <c r="AE68" s="102" t="n">
        <f aca="false">ROUND((10-GEOMEAN(((10-AC68)/10*9+1),((10-AD68)/10*9+1)))/9*10,1)</f>
        <v>0</v>
      </c>
      <c r="AF68" s="102" t="n">
        <f aca="false">ROUND(IF(U68&gt;AF$3,10,IF(U68&lt;AF$4,0,10-(AF$3-U68)/(AF$3-AF$4)*10)),1)</f>
        <v>1.7</v>
      </c>
      <c r="AG68" s="101" t="n">
        <f aca="false">ROUND(IF('Indicator Data'!K68=0,0,IF('Indicator Data'!K68&gt;AG$3,10,IF('Indicator Data'!K68&lt;AG$4,0,10-(AG$3-'Indicator Data'!K68)/(AG$3-AG$4)*10))),1)</f>
        <v>1</v>
      </c>
      <c r="AH68" s="104" t="n">
        <f aca="false">ROUND(AVERAGE(C68,V68),1)</f>
        <v>8.7</v>
      </c>
      <c r="AI68" s="104" t="n">
        <f aca="false">ROUND(AVERAGE(D68,W68),1)</f>
        <v>5.9</v>
      </c>
      <c r="AJ68" s="102" t="n">
        <f aca="false">ROUND(AVERAGE(AA68,H68),1)</f>
        <v>0</v>
      </c>
      <c r="AK68" s="102" t="n">
        <f aca="false">ROUND(AVERAGE(AB68,I68),1)</f>
        <v>0</v>
      </c>
      <c r="AL68" s="104" t="n">
        <f aca="false">ROUND((10-GEOMEAN(((10-AJ68)/10*9+1),((10-AK68)/10*9+1)))/9*10,1)</f>
        <v>0</v>
      </c>
      <c r="AM68" s="104" t="n">
        <f aca="false">ROUND(AVERAGE(AD68,K68),1)</f>
        <v>0</v>
      </c>
      <c r="AN68" s="102" t="n">
        <f aca="false">ROUND((10-GEOMEAN(((10-M68)/10*9+1),((10-AF68)/10*9+1)))/9*10,1)</f>
        <v>5.9</v>
      </c>
      <c r="AO68" s="105" t="n">
        <f aca="false">ROUND((10-GEOMEAN(((10-E68)/10*9+1),((10-X68)/10*9+1)))/9*10,1)</f>
        <v>7.9</v>
      </c>
      <c r="AP68" s="105" t="n">
        <f aca="false">IF(AND(Y68="x",F68="x"),"x",ROUND((10-GEOMEAN(((10-F68)/10*9+1),((10-Y68)/10*9+1)))/9*10,1))</f>
        <v>5.1</v>
      </c>
      <c r="AQ68" s="105" t="n">
        <f aca="false">ROUND((10-GEOMEAN(((10-G68)/10*9+1),((10-Z68)/10*9+1)))/9*10,1)</f>
        <v>0</v>
      </c>
      <c r="AR68" s="105" t="n">
        <f aca="false">ROUND((10-GEOMEAN(((10-L68)/10*9+1),((10-AE68)/10*9+1)))/9*10,1)</f>
        <v>0</v>
      </c>
      <c r="AS68" s="104" t="n">
        <f aca="false">ROUND(AVERAGE(AG68,AN68),1)</f>
        <v>3.5</v>
      </c>
      <c r="AT68" s="104" t="n">
        <f aca="false">IF('Indicator Data'!L68="No data","x",IF('Indicator Data'!CB68&lt;1000,"x",ROUND((IF('Indicator Data'!L68&gt;AT$3,10,IF('Indicator Data'!L68&lt;AT$4,0,10-(AT$3-'Indicator Data'!L68)/(AT$3-AT$4)*10))),1)))</f>
        <v>6.7</v>
      </c>
      <c r="AU68" s="105" t="n">
        <f aca="false">ROUND(AVERAGE(AS68,AT68),1)</f>
        <v>5.1</v>
      </c>
      <c r="AV68" s="106" t="n">
        <f aca="false">IF('Indicator Data'!M68="No data","x",ROUND(IF('Indicator Data'!M68=0,0,IF(LOG('Indicator Data'!M68)&gt;AV$3,10,IF(LOG('Indicator Data'!M68)&lt;AV$4,0,10-(AV$3-LOG('Indicator Data'!M68))/(AV$3-AV$4)*10))),1))</f>
        <v>7.9</v>
      </c>
      <c r="AW68" s="103" t="n">
        <f aca="false">IF(AV68="x","x",'Indicator Data'!M68/'Indicator Data'!$CA68)</f>
        <v>0.803779044702845</v>
      </c>
      <c r="AX68" s="106" t="n">
        <f aca="false">IF(AV68="x","x",ROUND(IF(AW68&gt;AX$3,10,IF(AW68&lt;AX$4,0,10-(AX$3-AW68)/(AX$3-AX$4)*10)),1))</f>
        <v>8.9</v>
      </c>
      <c r="AY68" s="102" t="n">
        <f aca="false">IF(AND(AV68="x",AX68="x"),"x",ROUND((10-GEOMEAN(((10-AV68)/10*9+1),((10-AX68)/10*9+1)))/9*10,1))</f>
        <v>8.4</v>
      </c>
      <c r="AZ68" s="106" t="str">
        <f aca="false">IF('Indicator Data'!N68="No data","x",ROUND(IF('Indicator Data'!N68=0,0,IF(LOG('Indicator Data'!N68)&gt;AZ$3,10,IF(LOG('Indicator Data'!N68)&lt;AZ$4,0,10-(AZ$3-LOG('Indicator Data'!N68))/(AZ$3-AZ$4)*10))),1))</f>
        <v>x</v>
      </c>
      <c r="BA68" s="103" t="str">
        <f aca="false">IF(AZ68="x","x",'Indicator Data'!N68/'Indicator Data'!$CA68)</f>
        <v>x</v>
      </c>
      <c r="BB68" s="106" t="str">
        <f aca="false">IF(AZ68="x","x",ROUND(IF(BA68&gt;BB$3,10,IF(BA68&lt;BB$4,0,10-(BB$3-BA68)/(BB$3-BB$4)*10)),1))</f>
        <v>x</v>
      </c>
      <c r="BC68" s="102" t="str">
        <f aca="false">IF(AND(AZ68="x",BB68="x"),"x",ROUND((10-GEOMEAN(((10-AZ68)/10*9+1),((10-BB68)/10*9+1)))/9*10,1))</f>
        <v>x</v>
      </c>
      <c r="BD68" s="106" t="str">
        <f aca="false">IF('Indicator Data'!O68="No data","x",ROUND(IF('Indicator Data'!O68=0,0,IF(LOG('Indicator Data'!O68)&gt;BD$3,10,IF(LOG('Indicator Data'!O68)&lt;BD$4,0,10-(BD$3-LOG('Indicator Data'!O68))/(BD$3-BD$4)*10))),1))</f>
        <v>x</v>
      </c>
      <c r="BE68" s="103" t="str">
        <f aca="false">IF(BD68="x","x",'Indicator Data'!O68/'Indicator Data'!$CA68)</f>
        <v>x</v>
      </c>
      <c r="BF68" s="106" t="str">
        <f aca="false">IF(BD68="x","x",ROUND(IF(BE68&gt;BF$3,10,IF(BE68&lt;BF$4,0,10-(BF$3-BE68)/(BF$3-BF$4)*10)),1))</f>
        <v>x</v>
      </c>
      <c r="BG68" s="102" t="str">
        <f aca="false">IF(AND(BD68="x",BF68="x"),"x",ROUND((10-GEOMEAN(((10-BD68)/10*9+1),((10-BF68)/10*9+1)))/9*10,1))</f>
        <v>x</v>
      </c>
      <c r="BH68" s="106" t="str">
        <f aca="false">IF('Indicator Data'!P68="No data","x",ROUND(IF('Indicator Data'!P68=0,0,IF(LOG('Indicator Data'!P68)&gt;BH$3,10,IF(LOG('Indicator Data'!P68)&lt;BH$4,0,10-(BH$3-LOG('Indicator Data'!P68))/(BH$3-BH$4)*10))),1))</f>
        <v>x</v>
      </c>
      <c r="BI68" s="103" t="str">
        <f aca="false">IF(BH68="x","x",'Indicator Data'!P68/'Indicator Data'!$CA68)</f>
        <v>x</v>
      </c>
      <c r="BJ68" s="106" t="str">
        <f aca="false">IF(BH68="x","x",ROUND(IF(BI68&gt;BJ$3,10,IF(BI68&lt;BJ$4,0,10-(BJ$3-BI68)/(BJ$3-BJ$4)*10)),1))</f>
        <v>x</v>
      </c>
      <c r="BK68" s="102" t="str">
        <f aca="false">IF(AND(BH68="x",BJ68="x"),"x",ROUND((10-GEOMEAN(((10-BH68)/10*9+1),((10-BJ68)/10*9+1)))/9*10,1))</f>
        <v>x</v>
      </c>
      <c r="BL68" s="104" t="n">
        <f aca="false">IF(AND(BC68="x",BG68="x",BK68="x",AY68="x"),"x",IF(AND(BC68="x",BG68="x",BK68="x"),AY68,ROUND((10-GEOMEAN(((10-AY68)/10*9+1),((10-BC68)/10*9+1),((10-BG68)/10*9+1),((10-BK68)/10*9+1)))/9*10,1)))</f>
        <v>8.4</v>
      </c>
      <c r="BM68" s="106" t="n">
        <f aca="false">ROUND(IF('Indicator Data'!Q68=0,0,IF(LOG('Indicator Data'!Q68)&gt;BM$3,10,IF(LOG('Indicator Data'!Q68)&lt;BM$4,0,10-(BM$3-LOG('Indicator Data'!Q68))/(BM$3-BM$4)*10))),1)</f>
        <v>0</v>
      </c>
      <c r="BN68" s="107" t="n">
        <f aca="false">'Indicator Data'!R68</f>
        <v>0</v>
      </c>
      <c r="BO68" s="106" t="n">
        <f aca="false">ROUND(IF(BN68&gt;BO$3,10,IF(BN68&lt;BO$4,0,10-(BO$3-BN68)/(BO$3-BO$4)*10)),1)</f>
        <v>0</v>
      </c>
      <c r="BP68" s="106" t="n">
        <f aca="false">ROUND((10-GEOMEAN(((10-BO68)/10*9+1),((10-BM68)/10*9+1)))/9*10,1)</f>
        <v>0</v>
      </c>
      <c r="BQ68" s="106" t="n">
        <f aca="false">ROUND(IF('Indicator Data'!S68=0,0,IF(LOG('Indicator Data'!S68)&gt;BQ$3,10,IF(LOG('Indicator Data'!S68)&lt;BQ$4,0,10-(BQ$3-LOG('Indicator Data'!S68))/(BQ$3-BQ$4)*10))),1)</f>
        <v>0</v>
      </c>
      <c r="BR68" s="107" t="n">
        <f aca="false">'Indicator Data'!T68</f>
        <v>0</v>
      </c>
      <c r="BS68" s="106" t="n">
        <f aca="false">ROUND(IF(BR68&gt;BS$3,10,IF(BR68&lt;BS$4,0,10-(BS$3-BR68)/(BS$3-BS$4)*10)),1)</f>
        <v>0</v>
      </c>
      <c r="BT68" s="106" t="n">
        <f aca="false">ROUND((10-GEOMEAN(((10-BS68)/10*9+1),((10-BQ68)/10*9+1)))/9*10,1)</f>
        <v>0</v>
      </c>
      <c r="BU68" s="102" t="n">
        <f aca="false">ROUND((10-GEOMEAN(((10-BT68)/10*9+1),((10-BP68)/10*9+1)))/9*10,1)</f>
        <v>0</v>
      </c>
      <c r="BV68" s="106" t="n">
        <f aca="false">ROUND(IF('Indicator Data'!U68=0,0,IF(LOG('Indicator Data'!U68)&gt;BV$3,10,IF(LOG('Indicator Data'!U68)&lt;BV$4,0,10-(BV$3-LOG('Indicator Data'!U68))/(BV$3-BV$4)*10))),1)</f>
        <v>0</v>
      </c>
      <c r="BW68" s="103" t="n">
        <f aca="false">'Indicator Data'!U68/'Indicator Data'!$CA68</f>
        <v>0</v>
      </c>
      <c r="BX68" s="106" t="n">
        <f aca="false">ROUND(IF(BW68&gt;BX$3,10,IF(BW68&lt;BX$4,0,10-(BX$3-BW68)/(BX$3-BX$4)*10)),1)</f>
        <v>0</v>
      </c>
      <c r="BY68" s="102" t="n">
        <f aca="false">ROUND((10-GEOMEAN(((10-BV68)/10*9+1),((10-BX68)/10*9+1)))/9*10,1)</f>
        <v>0</v>
      </c>
      <c r="BZ68" s="106" t="n">
        <f aca="false">ROUND(IF('Indicator Data'!V68=0,0,IF(LOG('Indicator Data'!V68)&gt;BZ$3,10,IF(LOG('Indicator Data'!V68)&lt;BZ$4,0,10-(BZ$3-LOG('Indicator Data'!V68))/(BZ$3-BZ$4)*10))),1)</f>
        <v>5.4</v>
      </c>
      <c r="CA68" s="103" t="n">
        <f aca="false">IF('Indicator Data'!V68/'Indicator Data'!$CA68&gt;1,1,'Indicator Data'!V68/'Indicator Data'!$CA68)</f>
        <v>0.013899344178526</v>
      </c>
      <c r="CB68" s="106" t="n">
        <f aca="false">ROUND(IF(CA68&gt;CB$3,10,IF(CA68&lt;CB$4,0,10-(CB$3-CA68)/(CB$3-CB$4)*10)),1)</f>
        <v>0.1</v>
      </c>
      <c r="CC68" s="102" t="n">
        <f aca="false">ROUND((10-GEOMEAN(((10-BZ68)/10*9+1),((10-CB68)/10*9+1)))/9*10,1)</f>
        <v>3.2</v>
      </c>
      <c r="CD68" s="106" t="n">
        <f aca="false">ROUND(IF('Indicator Data'!W68=0,0,IF(LOG('Indicator Data'!W68)&gt;CD$3,10,IF(LOG('Indicator Data'!W68)&lt;CD$4,0,10-(CD$3-LOG('Indicator Data'!W68))/(CD$3-CD$4)*10))),1)</f>
        <v>7</v>
      </c>
      <c r="CE68" s="103" t="n">
        <f aca="false">'Indicator Data'!W68/'Indicator Data'!$CA68</f>
        <v>0.185888534919622</v>
      </c>
      <c r="CF68" s="106" t="n">
        <f aca="false">ROUND(IF(CE68&gt;CF$3,10,IF(CE68&lt;CF$4,0,10-(CF$3-CE68)/(CF$3-CF$4)*10)),1)</f>
        <v>1.9</v>
      </c>
      <c r="CG68" s="102" t="n">
        <f aca="false">ROUND((10-GEOMEAN(((10-CD68)/10*9+1),((10-CF68)/10*9+1)))/9*10,1)</f>
        <v>5</v>
      </c>
      <c r="CH68" s="104" t="n">
        <f aca="false">ROUND((10-GEOMEAN(((10-CC68)/10*9+1),((10-BU68)/10*9+1),((10-BY68)/10*9+1),((10-CG68)/10*9+1)))/9*10,1)</f>
        <v>2.3</v>
      </c>
      <c r="CI68" s="106" t="n">
        <f aca="false">IF('Indicator Data'!BQ68="No data","x",ROUND(IF('Indicator Data'!BQ68&gt;CI$3,0,IF('Indicator Data'!BQ68&lt;CI$4,10,(CI$3-'Indicator Data'!BQ68)/(CI$3-CI$4)*10)),1))</f>
        <v>1.6</v>
      </c>
      <c r="CJ68" s="106" t="n">
        <f aca="false">IF('Indicator Data'!BR68="No data","x",ROUND(IF('Indicator Data'!BR68&gt;CJ$3,0,IF('Indicator Data'!BR68&lt;CJ$4,10,(CJ$3-'Indicator Data'!BR68)/(CJ$3-CJ$4)*10)),1))</f>
        <v>0.4</v>
      </c>
      <c r="CK68" s="106" t="n">
        <f aca="false">IF('Indicator Data'!AC68="No data","x",ROUND(IF('Indicator Data'!AC68&gt;CK$3,0,IF('Indicator Data'!AC68&lt;CK$4,10,(CK$3-'Indicator Data'!AC68)/(CK$3-CK$4)*10)),1))</f>
        <v>0.8</v>
      </c>
      <c r="CL68" s="102" t="n">
        <f aca="false">IF(AND(CJ68="x",CI68="x",CK68="x"),"x",ROUND(AVERAGE(CI68:CK68),1))</f>
        <v>0.9</v>
      </c>
      <c r="CM68" s="106" t="n">
        <f aca="false">IF('Indicator Data'!X68="No data","x",ROUND(IF(LOG('Indicator Data'!X68)&gt;CM$3,10,IF(LOG('Indicator Data'!X68)&lt;CM$4,0,10-(CM$3-LOG('Indicator Data'!X68))/(CM$3-CM$4)*10)),1))</f>
        <v>6</v>
      </c>
      <c r="CN68" s="106" t="n">
        <f aca="false">IF('Indicator Data'!Y68="No data","x",ROUND(IF('Indicator Data'!Y68&gt;CN$3,10,IF('Indicator Data'!Y68&lt;CN$4,0,10-(CN$3-'Indicator Data'!Y68)/(CN$3-CN$4)*10)),1))</f>
        <v>0.6</v>
      </c>
      <c r="CO68" s="106" t="n">
        <f aca="false">IF('Indicator Data'!Z68="No data","x",ROUND(IF('Indicator Data'!Z68&gt;CO$3,10,IF('Indicator Data'!Z68&lt;CO$4,0,10-(CO$3-'Indicator Data'!Z68)/(CO$3-CO$4)*10)),1))</f>
        <v>6</v>
      </c>
      <c r="CP68" s="106" t="n">
        <f aca="false">IF('Indicator Data'!AA68="No data","x",ROUND(IF('Indicator Data'!AA68&gt;CP$3,10,IF('Indicator Data'!AA68&lt;CP$4,0,10-(CP$3-'Indicator Data'!AA68)/(CP$3-CP$4)*10)),1))</f>
        <v>3.3</v>
      </c>
      <c r="CQ68" s="102" t="n">
        <f aca="false">ROUND(AVERAGE(CM68:CP68),1)</f>
        <v>4</v>
      </c>
      <c r="CR68" s="104" t="n">
        <f aca="false">ROUND(AVERAGE(CL68,CQ68,CQ68),1)</f>
        <v>3</v>
      </c>
      <c r="CS68" s="106" t="n">
        <f aca="false">IF('Indicator Data'!AF68="No data","x",ROUND(IF('Indicator Data'!AF68&gt;CS$3,10,IF('Indicator Data'!AF68&lt;CS$4,0,10-(CS$3-'Indicator Data'!AF68)/(CS$3-CS$4)*10)),1))</f>
        <v>3.8</v>
      </c>
      <c r="CT68" s="106" t="n">
        <f aca="false">IF('Indicator Data'!AG68="No data","x",ROUND(IF('Indicator Data'!AG68&gt;CT$3,10,IF('Indicator Data'!AG68&lt;CT$4,0,10-(CT$3-'Indicator Data'!AG68)/(CT$3-CT$4)*10)),1))</f>
        <v>1.2</v>
      </c>
      <c r="CU68" s="102" t="n">
        <f aca="false">ROUND(AVERAGE(CM68,CN68,CO68,CP68,CS68,CT68),1)</f>
        <v>3.5</v>
      </c>
      <c r="CV68" s="106" t="n">
        <f aca="false">IF('Indicator Data'!AB68="No data","x",ROUND(IF('Indicator Data'!AB68&gt;CV$3,10,IF('Indicator Data'!AB68&lt;CV$4,0,10-(CV$3-'Indicator Data'!AB68)/(CV$3-CV$4)*10)),1))</f>
        <v>0</v>
      </c>
      <c r="CW68" s="102" t="n">
        <f aca="false">IF(AND(CJ68="x",CI68="x",CK68="x"),"x",ROUND(AVERAGE(CI68:CK68,CV68),1))</f>
        <v>0.7</v>
      </c>
      <c r="CX68" s="103" t="n">
        <f aca="false">IF('Indicator Data'!AD68="No data","x",'Indicator Data'!AD68/'Indicator Data'!$BZ68)</f>
        <v>0.000465143507948419</v>
      </c>
      <c r="CY68" s="106" t="n">
        <f aca="false">IF(CX68="x","x",ROUND(IF(CX68&gt;CY$3,0,IF(CX68&lt;CY$4,10,(CY$3-CX68)/(CY$3-CY$4)*10)),1))</f>
        <v>5.3</v>
      </c>
      <c r="CZ68" s="106" t="n">
        <f aca="false">IF('Indicator Data'!AE68="No data","x",ROUND(IF('Indicator Data'!AE68&gt;CZ$3,0,IF('Indicator Data'!AE68&lt;CZ$4,10,(CZ$3-'Indicator Data'!AE68)/(CZ$3-CZ$4)*10)),1))</f>
        <v>6</v>
      </c>
      <c r="DA68" s="102" t="n">
        <f aca="false">IF(AND(CY68="x",CZ68="x"),"x",ROUND(AVERAGE(CY68:CZ68),1))</f>
        <v>5.7</v>
      </c>
      <c r="DB68" s="104" t="n">
        <f aca="false">ROUND(AVERAGE(CW68,DA68,CU68),1)</f>
        <v>3.3</v>
      </c>
      <c r="DC68" s="105" t="n">
        <f aca="false">IF(BL68="x",ROUND((10-GEOMEAN(((10-DB68)/10*9+1),((10-CH68)/10*9+1),((10-CR68)/10*9+1)))/9*10,1),ROUND((10-GEOMEAN(((10-BL68)/10*9+1),((10-DB68)/10*9+1),((10-CH68)/10*9+1),((10-CR68)/10*9+1)))/9*10,1))</f>
        <v>4.9</v>
      </c>
      <c r="DD68" s="108" t="n">
        <f aca="false">IF(ROUND(IF(AP68="x",(10-GEOMEAN(((10-AO68)/10*9+1),((10-DC68)/10*9+1),((10-AU68)/10*9+1),((10-AQ68)/10*9+1),((10-AR68)/10*9+1)))/9*10,(10-GEOMEAN(((10-AO68)/10*9+1),((10-DC68)/10*9+1),((10-AP68)/10*9+1),((10-AQ68)/10*9+1),((10-AR68)/10*9+1),((10-AU68)/10*9+1)))/9*10),1)=0,0.1,ROUND(IF(AP68="x",(10-GEOMEAN(((10-AO68)/10*9+1),((10-DC68)/10*9+1),((10-AU68)/10*9+1),((10-AQ68)/10*9+1),((10-AR68)/10*9+1)))/9*10,(10-GEOMEAN(((10-AO68)/10*9+1),((10-DC68)/10*9+1),((10-AP68)/10*9+1),((10-AQ68)/10*9+1),((10-AR68)/10*9+1),((10-AU68)/10*9+1)))/9*10),1))</f>
        <v>4.4</v>
      </c>
      <c r="DE68" s="105" t="n">
        <f aca="false">ROUND(IF('Indicator Data'!AH68=0,0,IF('Indicator Data'!AH68&gt;DE$3,10,IF('Indicator Data'!AH68&lt;DE$4,0,10-(DE$3-'Indicator Data'!AH68)/(DE$3-DE$4)*10))),1)</f>
        <v>0.2</v>
      </c>
      <c r="DF68" s="102" t="n">
        <f aca="false">'Indicator Data'!AI68</f>
        <v>0</v>
      </c>
      <c r="DG68" s="102" t="n">
        <f aca="false">'Indicator Data'!AJ68</f>
        <v>0</v>
      </c>
      <c r="DH68" s="105" t="n">
        <f aca="false">ROUND(IF(DF68=5,10,IF(DG68=5,9,IF(DF68=4,8,IF(DG68=4,7,0)))),1)</f>
        <v>0</v>
      </c>
      <c r="DI68" s="108" t="n">
        <f aca="false">ROUND(IF(DH68&gt;5,DH68,DE68/10*7),1)</f>
        <v>0.1</v>
      </c>
      <c r="DJ68" s="76"/>
      <c r="DK68" s="109"/>
    </row>
    <row r="69" customFormat="false" ht="14.5" hidden="false" customHeight="false" outlineLevel="0" collapsed="false">
      <c r="A69" s="98" t="str">
        <f aca="false">'Indicator Data'!A69</f>
        <v>Germany</v>
      </c>
      <c r="B69" s="99" t="str">
        <f aca="false">'Indicator Data'!B69</f>
        <v>DEU</v>
      </c>
      <c r="C69" s="100" t="n">
        <f aca="false">ROUND(IF('Indicator Data'!C69=0,0.1,IF(LOG('Indicator Data'!C69)&gt;C$3,10,IF(LOG('Indicator Data'!C69)&lt;C$4,0,10-(C$3-LOG('Indicator Data'!C69))/(C$3-C$4)*10))),1)</f>
        <v>8.3</v>
      </c>
      <c r="D69" s="101" t="n">
        <f aca="false">ROUND(IF('Indicator Data'!D69=0,0.1,IF(LOG('Indicator Data'!D69)&gt;D$3,10,IF(LOG('Indicator Data'!D69)&lt;D$4,0,10-(D$3-LOG('Indicator Data'!D69))/(D$3-D$4)*10))),1)</f>
        <v>3.8</v>
      </c>
      <c r="E69" s="102" t="n">
        <f aca="false">ROUND((10-GEOMEAN(((10-C69)/10*9+1),((10-D69)/10*9+1)))/9*10,1)</f>
        <v>6.6</v>
      </c>
      <c r="F69" s="102" t="n">
        <f aca="false">IF('Indicator Data'!E69="No data",0.1,(ROUND(IF('Indicator Data'!E69=0,0,IF(LOG('Indicator Data'!E69)&gt;F$3,10,IF(LOG('Indicator Data'!E69)&lt;F$4,0,10-(F$3-LOG('Indicator Data'!E69))/(F$3-F$4)*10))),1)))</f>
        <v>8.4</v>
      </c>
      <c r="G69" s="102" t="n">
        <f aca="false">ROUND(IF('Indicator Data'!F69=0,0,IF(LOG('Indicator Data'!F69)&gt;G$3,10,IF(LOG('Indicator Data'!F69)&lt;G$4,0,10-(G$3-LOG('Indicator Data'!F69))/(G$3-G$4)*10))),1)</f>
        <v>0</v>
      </c>
      <c r="H69" s="101" t="n">
        <f aca="false">ROUND(IF('Indicator Data'!G69=0,0,IF(LOG('Indicator Data'!G69)&gt;H$3,10,IF(LOG('Indicator Data'!G69)&lt;H$4,0,10-(H$3-LOG('Indicator Data'!G69))/(H$3-H$4)*10))),1)</f>
        <v>0</v>
      </c>
      <c r="I69" s="101" t="n">
        <f aca="false">ROUND(IF('Indicator Data'!H69=0,0,IF(LOG('Indicator Data'!H69)&gt;I$3,10,IF(LOG('Indicator Data'!H69)&lt;I$4,0,10-(I$3-LOG('Indicator Data'!H69))/(I$3-I$4)*10))),1)</f>
        <v>0</v>
      </c>
      <c r="J69" s="101" t="n">
        <f aca="false">ROUND((10-GEOMEAN(((10-H69)/10*9+1),((10-I69)/10*9+1)))/9*10,1)</f>
        <v>0</v>
      </c>
      <c r="K69" s="101" t="n">
        <f aca="false">ROUND(IF('Indicator Data'!I69=0,0,IF(LOG('Indicator Data'!I69)&gt;K$3,10,IF(LOG('Indicator Data'!I69)&lt;K$4,0,10-(K$3-LOG('Indicator Data'!I69))/(K$3-K$4)*10))),1)</f>
        <v>0</v>
      </c>
      <c r="L69" s="102" t="n">
        <f aca="false">ROUND((10-GEOMEAN(((10-J69)/10*9+1),((10-K69)/10*9+1)))/9*10,1)</f>
        <v>0</v>
      </c>
      <c r="M69" s="102" t="n">
        <f aca="false">ROUND(IF('Indicator Data'!J69=0,0,IF(LOG('Indicator Data'!J69)&gt;M$3,10,IF(LOG('Indicator Data'!J69)&lt;M$4,0,10-(M$3-LOG('Indicator Data'!J69))/(M$3-M$4)*10))),1)</f>
        <v>0</v>
      </c>
      <c r="N69" s="103" t="n">
        <f aca="false">'Indicator Data'!C69/'Indicator Data'!$CA69</f>
        <v>0.000251113197275242</v>
      </c>
      <c r="O69" s="103" t="n">
        <f aca="false">'Indicator Data'!D69/'Indicator Data'!$CA69</f>
        <v>1.74118426792442E-006</v>
      </c>
      <c r="P69" s="103" t="n">
        <f aca="false">IF(F69=0.1,"x",'Indicator Data'!E69/'Indicator Data'!$CA69)</f>
        <v>0.00271463700390659</v>
      </c>
      <c r="Q69" s="103" t="n">
        <f aca="false">'Indicator Data'!F69/'Indicator Data'!$CA69</f>
        <v>0</v>
      </c>
      <c r="R69" s="103" t="n">
        <f aca="false">'Indicator Data'!G69/'Indicator Data'!$CA69</f>
        <v>0</v>
      </c>
      <c r="S69" s="103" t="n">
        <f aca="false">'Indicator Data'!H69/'Indicator Data'!$CA69</f>
        <v>0</v>
      </c>
      <c r="T69" s="103" t="n">
        <f aca="false">'Indicator Data'!I69/'Indicator Data'!$CA69</f>
        <v>0</v>
      </c>
      <c r="U69" s="103" t="n">
        <f aca="false">'Indicator Data'!J69/'Indicator Data'!$CA69</f>
        <v>0</v>
      </c>
      <c r="V69" s="101" t="n">
        <f aca="false">ROUND(IF(N69&gt;V$3,10,IF(N69&lt;V$4,0,10-(V$3-N69)/(V$3-V$4)*10)),1)</f>
        <v>1.3</v>
      </c>
      <c r="W69" s="101" t="n">
        <f aca="false">ROUND(IF(O69&gt;W$3,10,IF(O69&lt;W$4,0,10-(W$3-O69)/(W$3-W$4)*10)),1)</f>
        <v>0</v>
      </c>
      <c r="X69" s="102" t="n">
        <f aca="false">ROUND(((10-GEOMEAN(((10-V69)/10*9+1),((10-W69)/10*9+1)))/9*10),1)</f>
        <v>0.7</v>
      </c>
      <c r="Y69" s="102" t="n">
        <f aca="false">IF(P69="x",0.1,ROUND(IF(P69&gt;Y$3,10,IF(P69&lt;Y$4,0,10-(Y$3-P69)/(Y$3-Y$4)*10)),1))</f>
        <v>1.8</v>
      </c>
      <c r="Z69" s="102" t="n">
        <f aca="false">ROUND(IF(Q69=0,0,IF(LOG(Q69)&gt;Z$3,10,IF(LOG(Q69)&lt;=Z$4,0,10-(Z$3-LOG(Q69))/(Z$3-Z$4)*10))),1)</f>
        <v>0</v>
      </c>
      <c r="AA69" s="101" t="n">
        <f aca="false">ROUND(IF(R69&gt;AA$3,10,IF(R69&lt;AA$4,0,10-(AA$3-R69)/(AA$3-AA$4)*10)),1)</f>
        <v>0</v>
      </c>
      <c r="AB69" s="101" t="n">
        <f aca="false">ROUND(IF(S69&gt;AB$3,10,IF(S69&lt;AB$4,0,10-(AB$3-S69)/(AB$3-AB$4)*10)),1)</f>
        <v>0</v>
      </c>
      <c r="AC69" s="101" t="n">
        <f aca="false">ROUND(((10-GEOMEAN(((10-AA69)/10*9+1),((10-AB69)/10*9+1)))/9*10),1)</f>
        <v>0</v>
      </c>
      <c r="AD69" s="101" t="n">
        <f aca="false">ROUND(IF(T69=0,0,IF(T69&gt;AD$3,10,IF(T69&lt;=AD$4,0,10-(AD$3-T69)/(AD$3-AD$4)*10))),1)</f>
        <v>0</v>
      </c>
      <c r="AE69" s="102" t="n">
        <f aca="false">ROUND((10-GEOMEAN(((10-AC69)/10*9+1),((10-AD69)/10*9+1)))/9*10,1)</f>
        <v>0</v>
      </c>
      <c r="AF69" s="102" t="n">
        <f aca="false">ROUND(IF(U69&gt;AF$3,10,IF(U69&lt;AF$4,0,10-(AF$3-U69)/(AF$3-AF$4)*10)),1)</f>
        <v>0</v>
      </c>
      <c r="AG69" s="101" t="n">
        <f aca="false">ROUND(IF('Indicator Data'!K69=0,0,IF('Indicator Data'!K69&gt;AG$3,10,IF('Indicator Data'!K69&lt;AG$4,0,10-(AG$3-'Indicator Data'!K69)/(AG$3-AG$4)*10))),1)</f>
        <v>0</v>
      </c>
      <c r="AH69" s="104" t="n">
        <f aca="false">ROUND(AVERAGE(C69,V69),1)</f>
        <v>4.8</v>
      </c>
      <c r="AI69" s="104" t="n">
        <f aca="false">ROUND(AVERAGE(D69,W69),1)</f>
        <v>1.9</v>
      </c>
      <c r="AJ69" s="102" t="n">
        <f aca="false">ROUND(AVERAGE(AA69,H69),1)</f>
        <v>0</v>
      </c>
      <c r="AK69" s="102" t="n">
        <f aca="false">ROUND(AVERAGE(AB69,I69),1)</f>
        <v>0</v>
      </c>
      <c r="AL69" s="104" t="n">
        <f aca="false">ROUND((10-GEOMEAN(((10-AJ69)/10*9+1),((10-AK69)/10*9+1)))/9*10,1)</f>
        <v>0</v>
      </c>
      <c r="AM69" s="104" t="n">
        <f aca="false">ROUND(AVERAGE(AD69,K69),1)</f>
        <v>0</v>
      </c>
      <c r="AN69" s="102" t="n">
        <f aca="false">ROUND((10-GEOMEAN(((10-M69)/10*9+1),((10-AF69)/10*9+1)))/9*10,1)</f>
        <v>0</v>
      </c>
      <c r="AO69" s="105" t="n">
        <f aca="false">ROUND((10-GEOMEAN(((10-E69)/10*9+1),((10-X69)/10*9+1)))/9*10,1)</f>
        <v>4.3</v>
      </c>
      <c r="AP69" s="105" t="n">
        <f aca="false">IF(AND(Y69="x",F69="x"),"x",ROUND((10-GEOMEAN(((10-F69)/10*9+1),((10-Y69)/10*9+1)))/9*10,1))</f>
        <v>6.1</v>
      </c>
      <c r="AQ69" s="105" t="n">
        <f aca="false">ROUND((10-GEOMEAN(((10-G69)/10*9+1),((10-Z69)/10*9+1)))/9*10,1)</f>
        <v>0</v>
      </c>
      <c r="AR69" s="105" t="n">
        <f aca="false">ROUND((10-GEOMEAN(((10-L69)/10*9+1),((10-AE69)/10*9+1)))/9*10,1)</f>
        <v>0</v>
      </c>
      <c r="AS69" s="104" t="n">
        <f aca="false">ROUND(AVERAGE(AG69,AN69),1)</f>
        <v>0</v>
      </c>
      <c r="AT69" s="104" t="n">
        <f aca="false">IF('Indicator Data'!L69="No data","x",IF('Indicator Data'!CB69&lt;1000,"x",ROUND((IF('Indicator Data'!L69&gt;AT$3,10,IF('Indicator Data'!L69&lt;AT$4,0,10-(AT$3-'Indicator Data'!L69)/(AT$3-AT$4)*10))),1)))</f>
        <v>2.9</v>
      </c>
      <c r="AU69" s="105" t="n">
        <f aca="false">ROUND(AVERAGE(AS69,AT69),1)</f>
        <v>1.5</v>
      </c>
      <c r="AV69" s="106" t="n">
        <f aca="false">IF('Indicator Data'!M69="No data","x",ROUND(IF('Indicator Data'!M69=0,0,IF(LOG('Indicator Data'!M69)&gt;AV$3,10,IF(LOG('Indicator Data'!M69)&lt;AV$4,0,10-(AV$3-LOG('Indicator Data'!M69))/(AV$3-AV$4)*10))),1))</f>
        <v>0</v>
      </c>
      <c r="AW69" s="103" t="n">
        <f aca="false">IF(AV69="x","x",'Indicator Data'!M69/'Indicator Data'!$CA69)</f>
        <v>0</v>
      </c>
      <c r="AX69" s="106" t="n">
        <f aca="false">IF(AV69="x","x",ROUND(IF(AW69&gt;AX$3,10,IF(AW69&lt;AX$4,0,10-(AX$3-AW69)/(AX$3-AX$4)*10)),1))</f>
        <v>0</v>
      </c>
      <c r="AY69" s="102" t="n">
        <f aca="false">IF(AND(AV69="x",AX69="x"),"x",ROUND((10-GEOMEAN(((10-AV69)/10*9+1),((10-AX69)/10*9+1)))/9*10,1))</f>
        <v>0</v>
      </c>
      <c r="AZ69" s="106" t="str">
        <f aca="false">IF('Indicator Data'!N69="No data","x",ROUND(IF('Indicator Data'!N69=0,0,IF(LOG('Indicator Data'!N69)&gt;AZ$3,10,IF(LOG('Indicator Data'!N69)&lt;AZ$4,0,10-(AZ$3-LOG('Indicator Data'!N69))/(AZ$3-AZ$4)*10))),1))</f>
        <v>x</v>
      </c>
      <c r="BA69" s="103" t="str">
        <f aca="false">IF(AZ69="x","x",'Indicator Data'!N69/'Indicator Data'!$CA69)</f>
        <v>x</v>
      </c>
      <c r="BB69" s="106" t="str">
        <f aca="false">IF(AZ69="x","x",ROUND(IF(BA69&gt;BB$3,10,IF(BA69&lt;BB$4,0,10-(BB$3-BA69)/(BB$3-BB$4)*10)),1))</f>
        <v>x</v>
      </c>
      <c r="BC69" s="102" t="str">
        <f aca="false">IF(AND(AZ69="x",BB69="x"),"x",ROUND((10-GEOMEAN(((10-AZ69)/10*9+1),((10-BB69)/10*9+1)))/9*10,1))</f>
        <v>x</v>
      </c>
      <c r="BD69" s="106" t="str">
        <f aca="false">IF('Indicator Data'!O69="No data","x",ROUND(IF('Indicator Data'!O69=0,0,IF(LOG('Indicator Data'!O69)&gt;BD$3,10,IF(LOG('Indicator Data'!O69)&lt;BD$4,0,10-(BD$3-LOG('Indicator Data'!O69))/(BD$3-BD$4)*10))),1))</f>
        <v>x</v>
      </c>
      <c r="BE69" s="103" t="str">
        <f aca="false">IF(BD69="x","x",'Indicator Data'!O69/'Indicator Data'!$CA69)</f>
        <v>x</v>
      </c>
      <c r="BF69" s="106" t="str">
        <f aca="false">IF(BD69="x","x",ROUND(IF(BE69&gt;BF$3,10,IF(BE69&lt;BF$4,0,10-(BF$3-BE69)/(BF$3-BF$4)*10)),1))</f>
        <v>x</v>
      </c>
      <c r="BG69" s="102" t="str">
        <f aca="false">IF(AND(BD69="x",BF69="x"),"x",ROUND((10-GEOMEAN(((10-BD69)/10*9+1),((10-BF69)/10*9+1)))/9*10,1))</f>
        <v>x</v>
      </c>
      <c r="BH69" s="106" t="str">
        <f aca="false">IF('Indicator Data'!P69="No data","x",ROUND(IF('Indicator Data'!P69=0,0,IF(LOG('Indicator Data'!P69)&gt;BH$3,10,IF(LOG('Indicator Data'!P69)&lt;BH$4,0,10-(BH$3-LOG('Indicator Data'!P69))/(BH$3-BH$4)*10))),1))</f>
        <v>x</v>
      </c>
      <c r="BI69" s="103" t="str">
        <f aca="false">IF(BH69="x","x",'Indicator Data'!P69/'Indicator Data'!$CA69)</f>
        <v>x</v>
      </c>
      <c r="BJ69" s="106" t="str">
        <f aca="false">IF(BH69="x","x",ROUND(IF(BI69&gt;BJ$3,10,IF(BI69&lt;BJ$4,0,10-(BJ$3-BI69)/(BJ$3-BJ$4)*10)),1))</f>
        <v>x</v>
      </c>
      <c r="BK69" s="102" t="str">
        <f aca="false">IF(AND(BH69="x",BJ69="x"),"x",ROUND((10-GEOMEAN(((10-BH69)/10*9+1),((10-BJ69)/10*9+1)))/9*10,1))</f>
        <v>x</v>
      </c>
      <c r="BL69" s="104" t="n">
        <f aca="false">IF(AND(BC69="x",BG69="x",BK69="x",AY69="x"),"x",IF(AND(BC69="x",BG69="x",BK69="x"),AY69,ROUND((10-GEOMEAN(((10-AY69)/10*9+1),((10-BC69)/10*9+1),((10-BG69)/10*9+1),((10-BK69)/10*9+1)))/9*10,1)))</f>
        <v>0</v>
      </c>
      <c r="BM69" s="106" t="n">
        <f aca="false">ROUND(IF('Indicator Data'!Q69=0,0,IF(LOG('Indicator Data'!Q69)&gt;BM$3,10,IF(LOG('Indicator Data'!Q69)&lt;BM$4,0,10-(BM$3-LOG('Indicator Data'!Q69))/(BM$3-BM$4)*10))),1)</f>
        <v>0</v>
      </c>
      <c r="BN69" s="107" t="n">
        <f aca="false">'Indicator Data'!R69</f>
        <v>0</v>
      </c>
      <c r="BO69" s="106" t="n">
        <f aca="false">ROUND(IF(BN69&gt;BO$3,10,IF(BN69&lt;BO$4,0,10-(BO$3-BN69)/(BO$3-BO$4)*10)),1)</f>
        <v>0</v>
      </c>
      <c r="BP69" s="106" t="n">
        <f aca="false">ROUND((10-GEOMEAN(((10-BO69)/10*9+1),((10-BM69)/10*9+1)))/9*10,1)</f>
        <v>0</v>
      </c>
      <c r="BQ69" s="106" t="n">
        <f aca="false">ROUND(IF('Indicator Data'!S69=0,0,IF(LOG('Indicator Data'!S69)&gt;BQ$3,10,IF(LOG('Indicator Data'!S69)&lt;BQ$4,0,10-(BQ$3-LOG('Indicator Data'!S69))/(BQ$3-BQ$4)*10))),1)</f>
        <v>0</v>
      </c>
      <c r="BR69" s="107" t="n">
        <f aca="false">'Indicator Data'!T69</f>
        <v>0</v>
      </c>
      <c r="BS69" s="106" t="n">
        <f aca="false">ROUND(IF(BR69&gt;BS$3,10,IF(BR69&lt;BS$4,0,10-(BS$3-BR69)/(BS$3-BS$4)*10)),1)</f>
        <v>0</v>
      </c>
      <c r="BT69" s="106" t="n">
        <f aca="false">ROUND((10-GEOMEAN(((10-BS69)/10*9+1),((10-BQ69)/10*9+1)))/9*10,1)</f>
        <v>0</v>
      </c>
      <c r="BU69" s="102" t="n">
        <f aca="false">ROUND((10-GEOMEAN(((10-BT69)/10*9+1),((10-BP69)/10*9+1)))/9*10,1)</f>
        <v>0</v>
      </c>
      <c r="BV69" s="106" t="n">
        <f aca="false">ROUND(IF('Indicator Data'!U69=0,0,IF(LOG('Indicator Data'!U69)&gt;BV$3,10,IF(LOG('Indicator Data'!U69)&lt;BV$4,0,10-(BV$3-LOG('Indicator Data'!U69))/(BV$3-BV$4)*10))),1)</f>
        <v>0</v>
      </c>
      <c r="BW69" s="103" t="n">
        <f aca="false">'Indicator Data'!U69/'Indicator Data'!$CA69</f>
        <v>0</v>
      </c>
      <c r="BX69" s="106" t="n">
        <f aca="false">ROUND(IF(BW69&gt;BX$3,10,IF(BW69&lt;BX$4,0,10-(BX$3-BW69)/(BX$3-BX$4)*10)),1)</f>
        <v>0</v>
      </c>
      <c r="BY69" s="102" t="n">
        <f aca="false">ROUND((10-GEOMEAN(((10-BV69)/10*9+1),((10-BX69)/10*9+1)))/9*10,1)</f>
        <v>0</v>
      </c>
      <c r="BZ69" s="106" t="n">
        <f aca="false">ROUND(IF('Indicator Data'!V69=0,0,IF(LOG('Indicator Data'!V69)&gt;BZ$3,10,IF(LOG('Indicator Data'!V69)&lt;BZ$4,0,10-(BZ$3-LOG('Indicator Data'!V69))/(BZ$3-BZ$4)*10))),1)</f>
        <v>0</v>
      </c>
      <c r="CA69" s="103" t="n">
        <f aca="false">IF('Indicator Data'!V69/'Indicator Data'!$CA69&gt;1,1,'Indicator Data'!V69/'Indicator Data'!$CA69)</f>
        <v>0</v>
      </c>
      <c r="CB69" s="106" t="n">
        <f aca="false">ROUND(IF(CA69&gt;CB$3,10,IF(CA69&lt;CB$4,0,10-(CB$3-CA69)/(CB$3-CB$4)*10)),1)</f>
        <v>0</v>
      </c>
      <c r="CC69" s="102" t="n">
        <f aca="false">ROUND((10-GEOMEAN(((10-BZ69)/10*9+1),((10-CB69)/10*9+1)))/9*10,1)</f>
        <v>0</v>
      </c>
      <c r="CD69" s="106" t="n">
        <f aca="false">ROUND(IF('Indicator Data'!W69=0,0,IF(LOG('Indicator Data'!W69)&gt;CD$3,10,IF(LOG('Indicator Data'!W69)&lt;CD$4,0,10-(CD$3-LOG('Indicator Data'!W69))/(CD$3-CD$4)*10))),1)</f>
        <v>0</v>
      </c>
      <c r="CE69" s="103" t="n">
        <f aca="false">'Indicator Data'!W69/'Indicator Data'!$CA69</f>
        <v>0</v>
      </c>
      <c r="CF69" s="106" t="n">
        <f aca="false">ROUND(IF(CE69&gt;CF$3,10,IF(CE69&lt;CF$4,0,10-(CF$3-CE69)/(CF$3-CF$4)*10)),1)</f>
        <v>0</v>
      </c>
      <c r="CG69" s="102" t="n">
        <f aca="false">ROUND((10-GEOMEAN(((10-CD69)/10*9+1),((10-CF69)/10*9+1)))/9*10,1)</f>
        <v>0</v>
      </c>
      <c r="CH69" s="104" t="n">
        <f aca="false">ROUND((10-GEOMEAN(((10-CC69)/10*9+1),((10-BU69)/10*9+1),((10-BY69)/10*9+1),((10-CG69)/10*9+1)))/9*10,1)</f>
        <v>0</v>
      </c>
      <c r="CI69" s="106" t="n">
        <f aca="false">IF('Indicator Data'!BQ69="No data","x",ROUND(IF('Indicator Data'!BQ69&gt;CI$3,0,IF('Indicator Data'!BQ69&lt;CI$4,10,(CI$3-'Indicator Data'!BQ69)/(CI$3-CI$4)*10)),1))</f>
        <v>0.1</v>
      </c>
      <c r="CJ69" s="106" t="n">
        <f aca="false">IF('Indicator Data'!BR69="No data","x",ROUND(IF('Indicator Data'!BR69&gt;CJ$3,0,IF('Indicator Data'!BR69&lt;CJ$4,10,(CJ$3-'Indicator Data'!BR69)/(CJ$3-CJ$4)*10)),1))</f>
        <v>0</v>
      </c>
      <c r="CK69" s="106" t="str">
        <f aca="false">IF('Indicator Data'!AC69="No data","x",ROUND(IF('Indicator Data'!AC69&gt;CK$3,0,IF('Indicator Data'!AC69&lt;CK$4,10,(CK$3-'Indicator Data'!AC69)/(CK$3-CK$4)*10)),1))</f>
        <v>x</v>
      </c>
      <c r="CL69" s="102" t="n">
        <f aca="false">IF(AND(CJ69="x",CI69="x",CK69="x"),"x",ROUND(AVERAGE(CI69:CK69),1))</f>
        <v>0.1</v>
      </c>
      <c r="CM69" s="106" t="n">
        <f aca="false">IF('Indicator Data'!X69="No data","x",ROUND(IF(LOG('Indicator Data'!X69)&gt;CM$3,10,IF(LOG('Indicator Data'!X69)&lt;CM$4,0,10-(CM$3-LOG('Indicator Data'!X69))/(CM$3-CM$4)*10)),1))</f>
        <v>7.9</v>
      </c>
      <c r="CN69" s="106" t="n">
        <f aca="false">IF('Indicator Data'!Y69="No data","x",ROUND(IF('Indicator Data'!Y69&gt;CN$3,10,IF('Indicator Data'!Y69&lt;CN$4,0,10-(CN$3-'Indicator Data'!Y69)/(CN$3-CN$4)*10)),1))</f>
        <v>0.2</v>
      </c>
      <c r="CO69" s="106" t="n">
        <f aca="false">IF('Indicator Data'!Z69="No data","x",ROUND(IF('Indicator Data'!Z69&gt;CO$3,10,IF('Indicator Data'!Z69&lt;CO$4,0,10-(CO$3-'Indicator Data'!Z69)/(CO$3-CO$4)*10)),1))</f>
        <v>7.8</v>
      </c>
      <c r="CP69" s="106" t="n">
        <f aca="false">IF('Indicator Data'!AA69="No data","x",ROUND(IF('Indicator Data'!AA69&gt;CP$3,10,IF('Indicator Data'!AA69&lt;CP$4,0,10-(CP$3-'Indicator Data'!AA69)/(CP$3-CP$4)*10)),1))</f>
        <v>0.3</v>
      </c>
      <c r="CQ69" s="102" t="n">
        <f aca="false">ROUND(AVERAGE(CM69:CP69),1)</f>
        <v>4.1</v>
      </c>
      <c r="CR69" s="104" t="n">
        <f aca="false">ROUND(AVERAGE(CL69,CQ69,CQ69),1)</f>
        <v>2.8</v>
      </c>
      <c r="CS69" s="106" t="n">
        <f aca="false">IF('Indicator Data'!AF69="No data","x",ROUND(IF('Indicator Data'!AF69&gt;CS$3,10,IF('Indicator Data'!AF69&lt;CS$4,0,10-(CS$3-'Indicator Data'!AF69)/(CS$3-CS$4)*10)),1))</f>
        <v>0</v>
      </c>
      <c r="CT69" s="106" t="n">
        <f aca="false">IF('Indicator Data'!AG69="No data","x",ROUND(IF('Indicator Data'!AG69&gt;CT$3,10,IF('Indicator Data'!AG69&lt;CT$4,0,10-(CT$3-'Indicator Data'!AG69)/(CT$3-CT$4)*10)),1))</f>
        <v>0</v>
      </c>
      <c r="CU69" s="102" t="n">
        <f aca="false">ROUND(AVERAGE(CM69,CN69,CO69,CP69,CS69,CT69),1)</f>
        <v>2.7</v>
      </c>
      <c r="CV69" s="106" t="n">
        <f aca="false">IF('Indicator Data'!AB69="No data","x",ROUND(IF('Indicator Data'!AB69&gt;CV$3,10,IF('Indicator Data'!AB69&lt;CV$4,0,10-(CV$3-'Indicator Data'!AB69)/(CV$3-CV$4)*10)),1))</f>
        <v>0</v>
      </c>
      <c r="CW69" s="102" t="n">
        <f aca="false">IF(AND(CJ69="x",CI69="x",CK69="x"),"x",ROUND(AVERAGE(CI69:CK69,CV69),1))</f>
        <v>0</v>
      </c>
      <c r="CX69" s="103" t="n">
        <f aca="false">IF('Indicator Data'!AD69="No data","x",'Indicator Data'!AD69/'Indicator Data'!$BZ69)</f>
        <v>9.12376467103757E-005</v>
      </c>
      <c r="CY69" s="106" t="n">
        <f aca="false">IF(CX69="x","x",ROUND(IF(CX69&gt;CY$3,0,IF(CX69&lt;CY$4,10,(CY$3-CX69)/(CY$3-CY$4)*10)),1))</f>
        <v>9.1</v>
      </c>
      <c r="CZ69" s="106" t="n">
        <f aca="false">IF('Indicator Data'!AE69="No data","x",ROUND(IF('Indicator Data'!AE69&gt;CZ$3,0,IF('Indicator Data'!AE69&lt;CZ$4,10,(CZ$3-'Indicator Data'!AE69)/(CZ$3-CZ$4)*10)),1))</f>
        <v>2</v>
      </c>
      <c r="DA69" s="102" t="n">
        <f aca="false">IF(AND(CY69="x",CZ69="x"),"x",ROUND(AVERAGE(CY69:CZ69),1))</f>
        <v>5.6</v>
      </c>
      <c r="DB69" s="104" t="n">
        <f aca="false">ROUND(AVERAGE(CW69,DA69,CU69),1)</f>
        <v>2.8</v>
      </c>
      <c r="DC69" s="105" t="n">
        <f aca="false">IF(BL69="x",ROUND((10-GEOMEAN(((10-DB69)/10*9+1),((10-CH69)/10*9+1),((10-CR69)/10*9+1)))/9*10,1),ROUND((10-GEOMEAN(((10-BL69)/10*9+1),((10-DB69)/10*9+1),((10-CH69)/10*9+1),((10-CR69)/10*9+1)))/9*10,1))</f>
        <v>1.5</v>
      </c>
      <c r="DD69" s="108" t="n">
        <f aca="false">IF(ROUND(IF(AP69="x",(10-GEOMEAN(((10-AO69)/10*9+1),((10-DC69)/10*9+1),((10-AU69)/10*9+1),((10-AQ69)/10*9+1),((10-AR69)/10*9+1)))/9*10,(10-GEOMEAN(((10-AO69)/10*9+1),((10-DC69)/10*9+1),((10-AP69)/10*9+1),((10-AQ69)/10*9+1),((10-AR69)/10*9+1),((10-AU69)/10*9+1)))/9*10),1)=0,0.1,ROUND(IF(AP69="x",(10-GEOMEAN(((10-AO69)/10*9+1),((10-DC69)/10*9+1),((10-AU69)/10*9+1),((10-AQ69)/10*9+1),((10-AR69)/10*9+1)))/9*10,(10-GEOMEAN(((10-AO69)/10*9+1),((10-DC69)/10*9+1),((10-AP69)/10*9+1),((10-AQ69)/10*9+1),((10-AR69)/10*9+1),((10-AU69)/10*9+1)))/9*10),1))</f>
        <v>2.6</v>
      </c>
      <c r="DE69" s="105" t="n">
        <f aca="false">ROUND(IF('Indicator Data'!AH69=0,0,IF('Indicator Data'!AH69&gt;DE$3,10,IF('Indicator Data'!AH69&lt;DE$4,0,10-(DE$3-'Indicator Data'!AH69)/(DE$3-DE$4)*10))),1)</f>
        <v>0.5</v>
      </c>
      <c r="DF69" s="102" t="n">
        <f aca="false">'Indicator Data'!AI69</f>
        <v>0</v>
      </c>
      <c r="DG69" s="102" t="n">
        <f aca="false">'Indicator Data'!AJ69</f>
        <v>0</v>
      </c>
      <c r="DH69" s="105" t="n">
        <f aca="false">ROUND(IF(DF69=5,10,IF(DG69=5,9,IF(DF69=4,8,IF(DG69=4,7,0)))),1)</f>
        <v>0</v>
      </c>
      <c r="DI69" s="108" t="n">
        <f aca="false">ROUND(IF(DH69&gt;5,DH69,DE69/10*7),1)</f>
        <v>0.4</v>
      </c>
      <c r="DJ69" s="76"/>
      <c r="DK69" s="109"/>
    </row>
    <row r="70" customFormat="false" ht="14.5" hidden="false" customHeight="false" outlineLevel="0" collapsed="false">
      <c r="A70" s="98" t="str">
        <f aca="false">'Indicator Data'!A70</f>
        <v>Ghana</v>
      </c>
      <c r="B70" s="99" t="str">
        <f aca="false">'Indicator Data'!B70</f>
        <v>GHA</v>
      </c>
      <c r="C70" s="100" t="n">
        <f aca="false">ROUND(IF('Indicator Data'!C70=0,0.1,IF(LOG('Indicator Data'!C70)&gt;C$3,10,IF(LOG('Indicator Data'!C70)&lt;C$4,0,10-(C$3-LOG('Indicator Data'!C70))/(C$3-C$4)*10))),1)</f>
        <v>0.1</v>
      </c>
      <c r="D70" s="101" t="n">
        <f aca="false">ROUND(IF('Indicator Data'!D70=0,0.1,IF(LOG('Indicator Data'!D70)&gt;D$3,10,IF(LOG('Indicator Data'!D70)&lt;D$4,0,10-(D$3-LOG('Indicator Data'!D70))/(D$3-D$4)*10))),1)</f>
        <v>0.1</v>
      </c>
      <c r="E70" s="102" t="n">
        <f aca="false">ROUND((10-GEOMEAN(((10-C70)/10*9+1),((10-D70)/10*9+1)))/9*10,1)</f>
        <v>0.1</v>
      </c>
      <c r="F70" s="102" t="n">
        <f aca="false">IF('Indicator Data'!E70="No data",0.1,(ROUND(IF('Indicator Data'!E70=0,0,IF(LOG('Indicator Data'!E70)&gt;F$3,10,IF(LOG('Indicator Data'!E70)&lt;F$4,0,10-(F$3-LOG('Indicator Data'!E70))/(F$3-F$4)*10))),1)))</f>
        <v>7.1</v>
      </c>
      <c r="G70" s="102" t="n">
        <f aca="false">ROUND(IF('Indicator Data'!F70=0,0,IF(LOG('Indicator Data'!F70)&gt;G$3,10,IF(LOG('Indicator Data'!F70)&lt;G$4,0,10-(G$3-LOG('Indicator Data'!F70))/(G$3-G$4)*10))),1)</f>
        <v>5.3</v>
      </c>
      <c r="H70" s="101" t="n">
        <f aca="false">ROUND(IF('Indicator Data'!G70=0,0,IF(LOG('Indicator Data'!G70)&gt;H$3,10,IF(LOG('Indicator Data'!G70)&lt;H$4,0,10-(H$3-LOG('Indicator Data'!G70))/(H$3-H$4)*10))),1)</f>
        <v>0</v>
      </c>
      <c r="I70" s="101" t="n">
        <f aca="false">ROUND(IF('Indicator Data'!H70=0,0,IF(LOG('Indicator Data'!H70)&gt;I$3,10,IF(LOG('Indicator Data'!H70)&lt;I$4,0,10-(I$3-LOG('Indicator Data'!H70))/(I$3-I$4)*10))),1)</f>
        <v>0</v>
      </c>
      <c r="J70" s="101" t="n">
        <f aca="false">ROUND((10-GEOMEAN(((10-H70)/10*9+1),((10-I70)/10*9+1)))/9*10,1)</f>
        <v>0</v>
      </c>
      <c r="K70" s="101" t="n">
        <f aca="false">ROUND(IF('Indicator Data'!I70=0,0,IF(LOG('Indicator Data'!I70)&gt;K$3,10,IF(LOG('Indicator Data'!I70)&lt;K$4,0,10-(K$3-LOG('Indicator Data'!I70))/(K$3-K$4)*10))),1)</f>
        <v>0</v>
      </c>
      <c r="L70" s="102" t="n">
        <f aca="false">ROUND((10-GEOMEAN(((10-J70)/10*9+1),((10-K70)/10*9+1)))/9*10,1)</f>
        <v>0</v>
      </c>
      <c r="M70" s="102" t="n">
        <f aca="false">ROUND(IF('Indicator Data'!J70=0,0,IF(LOG('Indicator Data'!J70)&gt;M$3,10,IF(LOG('Indicator Data'!J70)&lt;M$4,0,10-(M$3-LOG('Indicator Data'!J70))/(M$3-M$4)*10))),1)</f>
        <v>0</v>
      </c>
      <c r="N70" s="103" t="n">
        <f aca="false">'Indicator Data'!C70/'Indicator Data'!$CA70</f>
        <v>0</v>
      </c>
      <c r="O70" s="103" t="n">
        <f aca="false">'Indicator Data'!D70/'Indicator Data'!$CA70</f>
        <v>0</v>
      </c>
      <c r="P70" s="103" t="n">
        <f aca="false">IF(F70=0.1,"x",'Indicator Data'!E70/'Indicator Data'!$CA70)</f>
        <v>0.00244976274727941</v>
      </c>
      <c r="Q70" s="103" t="n">
        <f aca="false">'Indicator Data'!F70/'Indicator Data'!$CA70</f>
        <v>5.79926812518767E-007</v>
      </c>
      <c r="R70" s="103" t="n">
        <f aca="false">'Indicator Data'!G70/'Indicator Data'!$CA70</f>
        <v>0</v>
      </c>
      <c r="S70" s="103" t="n">
        <f aca="false">'Indicator Data'!H70/'Indicator Data'!$CA70</f>
        <v>0</v>
      </c>
      <c r="T70" s="103" t="n">
        <f aca="false">'Indicator Data'!I70/'Indicator Data'!$CA70</f>
        <v>0</v>
      </c>
      <c r="U70" s="103" t="n">
        <f aca="false">'Indicator Data'!J70/'Indicator Data'!$CA70</f>
        <v>0</v>
      </c>
      <c r="V70" s="101" t="n">
        <f aca="false">ROUND(IF(N70&gt;V$3,10,IF(N70&lt;V$4,0,10-(V$3-N70)/(V$3-V$4)*10)),1)</f>
        <v>0</v>
      </c>
      <c r="W70" s="101" t="n">
        <f aca="false">ROUND(IF(O70&gt;W$3,10,IF(O70&lt;W$4,0,10-(W$3-O70)/(W$3-W$4)*10)),1)</f>
        <v>0</v>
      </c>
      <c r="X70" s="102" t="n">
        <f aca="false">ROUND(((10-GEOMEAN(((10-V70)/10*9+1),((10-W70)/10*9+1)))/9*10),1)</f>
        <v>0</v>
      </c>
      <c r="Y70" s="102" t="n">
        <f aca="false">IF(P70="x",0.1,ROUND(IF(P70&gt;Y$3,10,IF(P70&lt;Y$4,0,10-(Y$3-P70)/(Y$3-Y$4)*10)),1))</f>
        <v>1.6</v>
      </c>
      <c r="Z70" s="102" t="n">
        <f aca="false">ROUND(IF(Q70=0,0,IF(LOG(Q70)&gt;Z$3,10,IF(LOG(Q70)&lt;=Z$4,0,10-(Z$3-LOG(Q70))/(Z$3-Z$4)*10))),1)</f>
        <v>5</v>
      </c>
      <c r="AA70" s="101" t="n">
        <f aca="false">ROUND(IF(R70&gt;AA$3,10,IF(R70&lt;AA$4,0,10-(AA$3-R70)/(AA$3-AA$4)*10)),1)</f>
        <v>0</v>
      </c>
      <c r="AB70" s="101" t="n">
        <f aca="false">ROUND(IF(S70&gt;AB$3,10,IF(S70&lt;AB$4,0,10-(AB$3-S70)/(AB$3-AB$4)*10)),1)</f>
        <v>0</v>
      </c>
      <c r="AC70" s="101" t="n">
        <f aca="false">ROUND(((10-GEOMEAN(((10-AA70)/10*9+1),((10-AB70)/10*9+1)))/9*10),1)</f>
        <v>0</v>
      </c>
      <c r="AD70" s="101" t="n">
        <f aca="false">ROUND(IF(T70=0,0,IF(T70&gt;AD$3,10,IF(T70&lt;=AD$4,0,10-(AD$3-T70)/(AD$3-AD$4)*10))),1)</f>
        <v>0</v>
      </c>
      <c r="AE70" s="102" t="n">
        <f aca="false">ROUND((10-GEOMEAN(((10-AC70)/10*9+1),((10-AD70)/10*9+1)))/9*10,1)</f>
        <v>0</v>
      </c>
      <c r="AF70" s="102" t="n">
        <f aca="false">ROUND(IF(U70&gt;AF$3,10,IF(U70&lt;AF$4,0,10-(AF$3-U70)/(AF$3-AF$4)*10)),1)</f>
        <v>0</v>
      </c>
      <c r="AG70" s="101" t="n">
        <f aca="false">ROUND(IF('Indicator Data'!K70=0,0,IF('Indicator Data'!K70&gt;AG$3,10,IF('Indicator Data'!K70&lt;AG$4,0,10-(AG$3-'Indicator Data'!K70)/(AG$3-AG$4)*10))),1)</f>
        <v>0</v>
      </c>
      <c r="AH70" s="104" t="n">
        <f aca="false">ROUND(AVERAGE(C70,V70),1)</f>
        <v>0.1</v>
      </c>
      <c r="AI70" s="104" t="n">
        <f aca="false">ROUND(AVERAGE(D70,W70),1)</f>
        <v>0.1</v>
      </c>
      <c r="AJ70" s="102" t="n">
        <f aca="false">ROUND(AVERAGE(AA70,H70),1)</f>
        <v>0</v>
      </c>
      <c r="AK70" s="102" t="n">
        <f aca="false">ROUND(AVERAGE(AB70,I70),1)</f>
        <v>0</v>
      </c>
      <c r="AL70" s="104" t="n">
        <f aca="false">ROUND((10-GEOMEAN(((10-AJ70)/10*9+1),((10-AK70)/10*9+1)))/9*10,1)</f>
        <v>0</v>
      </c>
      <c r="AM70" s="104" t="n">
        <f aca="false">ROUND(AVERAGE(AD70,K70),1)</f>
        <v>0</v>
      </c>
      <c r="AN70" s="102" t="n">
        <f aca="false">ROUND((10-GEOMEAN(((10-M70)/10*9+1),((10-AF70)/10*9+1)))/9*10,1)</f>
        <v>0</v>
      </c>
      <c r="AO70" s="105" t="n">
        <f aca="false">ROUND((10-GEOMEAN(((10-E70)/10*9+1),((10-X70)/10*9+1)))/9*10,1)</f>
        <v>0.1</v>
      </c>
      <c r="AP70" s="105" t="n">
        <f aca="false">IF(AND(Y70="x",F70="x"),"x",ROUND((10-GEOMEAN(((10-F70)/10*9+1),((10-Y70)/10*9+1)))/9*10,1))</f>
        <v>4.9</v>
      </c>
      <c r="AQ70" s="105" t="n">
        <f aca="false">ROUND((10-GEOMEAN(((10-G70)/10*9+1),((10-Z70)/10*9+1)))/9*10,1)</f>
        <v>5.2</v>
      </c>
      <c r="AR70" s="105" t="n">
        <f aca="false">ROUND((10-GEOMEAN(((10-L70)/10*9+1),((10-AE70)/10*9+1)))/9*10,1)</f>
        <v>0</v>
      </c>
      <c r="AS70" s="104" t="n">
        <f aca="false">ROUND(AVERAGE(AG70,AN70),1)</f>
        <v>0</v>
      </c>
      <c r="AT70" s="104" t="n">
        <f aca="false">IF('Indicator Data'!L70="No data","x",IF('Indicator Data'!CB70&lt;1000,"x",ROUND((IF('Indicator Data'!L70&gt;AT$3,10,IF('Indicator Data'!L70&lt;AT$4,0,10-(AT$3-'Indicator Data'!L70)/(AT$3-AT$4)*10))),1)))</f>
        <v>2.9</v>
      </c>
      <c r="AU70" s="105" t="n">
        <f aca="false">ROUND(AVERAGE(AS70,AT70),1)</f>
        <v>1.5</v>
      </c>
      <c r="AV70" s="106" t="n">
        <f aca="false">IF('Indicator Data'!M70="No data","x",ROUND(IF('Indicator Data'!M70=0,0,IF(LOG('Indicator Data'!M70)&gt;AV$3,10,IF(LOG('Indicator Data'!M70)&lt;AV$4,0,10-(AV$3-LOG('Indicator Data'!M70))/(AV$3-AV$4)*10))),1))</f>
        <v>8.7</v>
      </c>
      <c r="AW70" s="103" t="n">
        <f aca="false">IF(AV70="x","x",'Indicator Data'!M70/'Indicator Data'!$CA70)</f>
        <v>0.476273999389474</v>
      </c>
      <c r="AX70" s="106" t="n">
        <f aca="false">IF(AV70="x","x",ROUND(IF(AW70&gt;AX$3,10,IF(AW70&lt;AX$4,0,10-(AX$3-AW70)/(AX$3-AX$4)*10)),1))</f>
        <v>5.3</v>
      </c>
      <c r="AY70" s="102" t="n">
        <f aca="false">IF(AND(AV70="x",AX70="x"),"x",ROUND((10-GEOMEAN(((10-AV70)/10*9+1),((10-AX70)/10*9+1)))/9*10,1))</f>
        <v>7.4</v>
      </c>
      <c r="AZ70" s="106" t="n">
        <f aca="false">IF('Indicator Data'!N70="No data","x",ROUND(IF('Indicator Data'!N70=0,0,IF(LOG('Indicator Data'!N70)&gt;AZ$3,10,IF(LOG('Indicator Data'!N70)&lt;AZ$4,0,10-(AZ$3-LOG('Indicator Data'!N70))/(AZ$3-AZ$4)*10))),1))</f>
        <v>7.8</v>
      </c>
      <c r="BA70" s="103" t="n">
        <f aca="false">IF(AZ70="x","x",'Indicator Data'!N70/'Indicator Data'!$CA70)</f>
        <v>0.0168474031609654</v>
      </c>
      <c r="BB70" s="106" t="n">
        <f aca="false">IF(AZ70="x","x",ROUND(IF(BA70&gt;BB$3,10,IF(BA70&lt;BB$4,0,10-(BB$3-BA70)/(BB$3-BB$4)*10)),1))</f>
        <v>3.4</v>
      </c>
      <c r="BC70" s="102" t="n">
        <f aca="false">IF(AND(AZ70="x",BB70="x"),"x",ROUND((10-GEOMEAN(((10-AZ70)/10*9+1),((10-BB70)/10*9+1)))/9*10,1))</f>
        <v>6.1</v>
      </c>
      <c r="BD70" s="106" t="n">
        <f aca="false">IF('Indicator Data'!O70="No data","x",ROUND(IF('Indicator Data'!O70=0,0,IF(LOG('Indicator Data'!O70)&gt;BD$3,10,IF(LOG('Indicator Data'!O70)&lt;BD$4,0,10-(BD$3-LOG('Indicator Data'!O70))/(BD$3-BD$4)*10))),1))</f>
        <v>10</v>
      </c>
      <c r="BE70" s="103" t="n">
        <f aca="false">IF(BD70="x","x",'Indicator Data'!O70/'Indicator Data'!$CA70)</f>
        <v>0.348386987491503</v>
      </c>
      <c r="BF70" s="106" t="n">
        <f aca="false">IF(BD70="x","x",ROUND(IF(BE70&gt;BF$3,10,IF(BE70&lt;BF$4,0,10-(BF$3-BE70)/(BF$3-BF$4)*10)),1))</f>
        <v>10</v>
      </c>
      <c r="BG70" s="102" t="n">
        <f aca="false">IF(AND(BD70="x",BF70="x"),"x",ROUND((10-GEOMEAN(((10-BD70)/10*9+1),((10-BF70)/10*9+1)))/9*10,1))</f>
        <v>10</v>
      </c>
      <c r="BH70" s="106" t="n">
        <f aca="false">IF('Indicator Data'!P70="No data","x",ROUND(IF('Indicator Data'!P70=0,0,IF(LOG('Indicator Data'!P70)&gt;BH$3,10,IF(LOG('Indicator Data'!P70)&lt;BH$4,0,10-(BH$3-LOG('Indicator Data'!P70))/(BH$3-BH$4)*10))),1))</f>
        <v>7.2</v>
      </c>
      <c r="BI70" s="103" t="n">
        <f aca="false">IF(BH70="x","x",'Indicator Data'!P70/'Indicator Data'!$CA70)</f>
        <v>0.0078015039984715</v>
      </c>
      <c r="BJ70" s="106" t="n">
        <f aca="false">IF(BH70="x","x",ROUND(IF(BI70&gt;BJ$3,10,IF(BI70&lt;BJ$4,0,10-(BJ$3-BI70)/(BJ$3-BJ$4)*10)),1))</f>
        <v>0.8</v>
      </c>
      <c r="BK70" s="102" t="n">
        <f aca="false">IF(AND(BH70="x",BJ70="x"),"x",ROUND((10-GEOMEAN(((10-BH70)/10*9+1),((10-BJ70)/10*9+1)))/9*10,1))</f>
        <v>4.8</v>
      </c>
      <c r="BL70" s="104" t="n">
        <f aca="false">IF(AND(BC70="x",BG70="x",BK70="x",AY70="x"),"x",IF(AND(BC70="x",BG70="x",BK70="x"),AY70,ROUND((10-GEOMEAN(((10-AY70)/10*9+1),((10-BC70)/10*9+1),((10-BG70)/10*9+1),((10-BK70)/10*9+1)))/9*10,1)))</f>
        <v>7.7</v>
      </c>
      <c r="BM70" s="106" t="n">
        <f aca="false">ROUND(IF('Indicator Data'!Q70=0,0,IF(LOG('Indicator Data'!Q70)&gt;BM$3,10,IF(LOG('Indicator Data'!Q70)&lt;BM$4,0,10-(BM$3-LOG('Indicator Data'!Q70))/(BM$3-BM$4)*10))),1)</f>
        <v>9.3</v>
      </c>
      <c r="BN70" s="107" t="n">
        <f aca="false">'Indicator Data'!R70</f>
        <v>0.999979496002197</v>
      </c>
      <c r="BO70" s="106" t="n">
        <f aca="false">ROUND(IF(BN70&gt;BO$3,10,IF(BN70&lt;BO$4,0,10-(BO$3-BN70)/(BO$3-BO$4)*10)),1)</f>
        <v>10</v>
      </c>
      <c r="BP70" s="106" t="n">
        <f aca="false">ROUND((10-GEOMEAN(((10-BO70)/10*9+1),((10-BM70)/10*9+1)))/9*10,1)</f>
        <v>9.7</v>
      </c>
      <c r="BQ70" s="106" t="n">
        <f aca="false">ROUND(IF('Indicator Data'!S70=0,0,IF(LOG('Indicator Data'!S70)&gt;BQ$3,10,IF(LOG('Indicator Data'!S70)&lt;BQ$4,0,10-(BQ$3-LOG('Indicator Data'!S70))/(BQ$3-BQ$4)*10))),1)</f>
        <v>9.3</v>
      </c>
      <c r="BR70" s="107" t="n">
        <f aca="false">'Indicator Data'!T70</f>
        <v>0.999979496002197</v>
      </c>
      <c r="BS70" s="106" t="n">
        <f aca="false">ROUND(IF(BR70&gt;BS$3,10,IF(BR70&lt;BS$4,0,10-(BS$3-BR70)/(BS$3-BS$4)*10)),1)</f>
        <v>10</v>
      </c>
      <c r="BT70" s="106" t="n">
        <f aca="false">ROUND((10-GEOMEAN(((10-BS70)/10*9+1),((10-BQ70)/10*9+1)))/9*10,1)</f>
        <v>9.7</v>
      </c>
      <c r="BU70" s="102" t="n">
        <f aca="false">ROUND((10-GEOMEAN(((10-BT70)/10*9+1),((10-BP70)/10*9+1)))/9*10,1)</f>
        <v>9.7</v>
      </c>
      <c r="BV70" s="106" t="n">
        <f aca="false">ROUND(IF('Indicator Data'!U70=0,0,IF(LOG('Indicator Data'!U70)&gt;BV$3,10,IF(LOG('Indicator Data'!U70)&lt;BV$4,0,10-(BV$3-LOG('Indicator Data'!U70))/(BV$3-BV$4)*10))),1)</f>
        <v>9</v>
      </c>
      <c r="BW70" s="103" t="n">
        <f aca="false">'Indicator Data'!U70/'Indicator Data'!$CA70</f>
        <v>0.688761003856222</v>
      </c>
      <c r="BX70" s="106" t="n">
        <f aca="false">ROUND(IF(BW70&gt;BX$3,10,IF(BW70&lt;BX$4,0,10-(BX$3-BW70)/(BX$3-BX$4)*10)),1)</f>
        <v>7.7</v>
      </c>
      <c r="BY70" s="102" t="n">
        <f aca="false">ROUND((10-GEOMEAN(((10-BV70)/10*9+1),((10-BX70)/10*9+1)))/9*10,1)</f>
        <v>8.4</v>
      </c>
      <c r="BZ70" s="106" t="n">
        <f aca="false">ROUND(IF('Indicator Data'!V70=0,0,IF(LOG('Indicator Data'!V70)&gt;BZ$3,10,IF(LOG('Indicator Data'!V70)&lt;BZ$4,0,10-(BZ$3-LOG('Indicator Data'!V70))/(BZ$3-BZ$4)*10))),1)</f>
        <v>9.1</v>
      </c>
      <c r="CA70" s="103" t="n">
        <f aca="false">IF('Indicator Data'!V70/'Indicator Data'!$CA70&gt;1,1,'Indicator Data'!V70/'Indicator Data'!$CA70)</f>
        <v>0.877117151772529</v>
      </c>
      <c r="CB70" s="106" t="n">
        <f aca="false">ROUND(IF(CA70&gt;CB$3,10,IF(CA70&lt;CB$4,0,10-(CB$3-CA70)/(CB$3-CB$4)*10)),1)</f>
        <v>8.8</v>
      </c>
      <c r="CC70" s="102" t="n">
        <f aca="false">ROUND((10-GEOMEAN(((10-BZ70)/10*9+1),((10-CB70)/10*9+1)))/9*10,1)</f>
        <v>9</v>
      </c>
      <c r="CD70" s="106" t="n">
        <f aca="false">ROUND(IF('Indicator Data'!W70=0,0,IF(LOG('Indicator Data'!W70)&gt;CD$3,10,IF(LOG('Indicator Data'!W70)&lt;CD$4,0,10-(CD$3-LOG('Indicator Data'!W70))/(CD$3-CD$4)*10))),1)</f>
        <v>9.2</v>
      </c>
      <c r="CE70" s="103" t="n">
        <f aca="false">'Indicator Data'!W70/'Indicator Data'!$CA70</f>
        <v>0.982859811436361</v>
      </c>
      <c r="CF70" s="106" t="n">
        <f aca="false">ROUND(IF(CE70&gt;CF$3,10,IF(CE70&lt;CF$4,0,10-(CF$3-CE70)/(CF$3-CF$4)*10)),1)</f>
        <v>9.8</v>
      </c>
      <c r="CG70" s="102" t="n">
        <f aca="false">ROUND((10-GEOMEAN(((10-CD70)/10*9+1),((10-CF70)/10*9+1)))/9*10,1)</f>
        <v>9.5</v>
      </c>
      <c r="CH70" s="104" t="n">
        <f aca="false">ROUND((10-GEOMEAN(((10-CC70)/10*9+1),((10-BU70)/10*9+1),((10-BY70)/10*9+1),((10-CG70)/10*9+1)))/9*10,1)</f>
        <v>9.2</v>
      </c>
      <c r="CI70" s="106" t="n">
        <f aca="false">IF('Indicator Data'!BQ70="No data","x",ROUND(IF('Indicator Data'!BQ70&gt;CI$3,0,IF('Indicator Data'!BQ70&lt;CI$4,10,(CI$3-'Indicator Data'!BQ70)/(CI$3-CI$4)*10)),1))</f>
        <v>8.5</v>
      </c>
      <c r="CJ70" s="106" t="n">
        <f aca="false">IF('Indicator Data'!BR70="No data","x",ROUND(IF('Indicator Data'!BR70&gt;CJ$3,0,IF('Indicator Data'!BR70&lt;CJ$4,10,(CJ$3-'Indicator Data'!BR70)/(CJ$3-CJ$4)*10)),1))</f>
        <v>2.4</v>
      </c>
      <c r="CK70" s="106" t="n">
        <f aca="false">IF('Indicator Data'!AC70="No data","x",ROUND(IF('Indicator Data'!AC70&gt;CK$3,0,IF('Indicator Data'!AC70&lt;CK$4,10,(CK$3-'Indicator Data'!AC70)/(CK$3-CK$4)*10)),1))</f>
        <v>5.8</v>
      </c>
      <c r="CL70" s="102" t="n">
        <f aca="false">IF(AND(CJ70="x",CI70="x",CK70="x"),"x",ROUND(AVERAGE(CI70:CK70),1))</f>
        <v>5.6</v>
      </c>
      <c r="CM70" s="106" t="n">
        <f aca="false">IF('Indicator Data'!X70="No data","x",ROUND(IF(LOG('Indicator Data'!X70)&gt;CM$3,10,IF(LOG('Indicator Data'!X70)&lt;CM$4,0,10-(CM$3-LOG('Indicator Data'!X70))/(CM$3-CM$4)*10)),1))</f>
        <v>7.1</v>
      </c>
      <c r="CN70" s="106" t="n">
        <f aca="false">IF('Indicator Data'!Y70="No data","x",ROUND(IF('Indicator Data'!Y70&gt;CN$3,10,IF('Indicator Data'!Y70&lt;CN$4,0,10-(CN$3-'Indicator Data'!Y70)/(CN$3-CN$4)*10)),1))</f>
        <v>6.4</v>
      </c>
      <c r="CO70" s="106" t="n">
        <f aca="false">IF('Indicator Data'!Z70="No data","x",ROUND(IF('Indicator Data'!Z70&gt;CO$3,10,IF('Indicator Data'!Z70&lt;CO$4,0,10-(CO$3-'Indicator Data'!Z70)/(CO$3-CO$4)*10)),1))</f>
        <v>5.8</v>
      </c>
      <c r="CP70" s="106" t="n">
        <f aca="false">IF('Indicator Data'!AA70="No data","x",ROUND(IF('Indicator Data'!AA70&gt;CP$3,10,IF('Indicator Data'!AA70&lt;CP$4,0,10-(CP$3-'Indicator Data'!AA70)/(CP$3-CP$4)*10)),1))</f>
        <v>3.7</v>
      </c>
      <c r="CQ70" s="102" t="n">
        <f aca="false">ROUND(AVERAGE(CM70:CP70),1)</f>
        <v>5.8</v>
      </c>
      <c r="CR70" s="104" t="n">
        <f aca="false">ROUND(AVERAGE(CL70,CQ70,CQ70),1)</f>
        <v>5.7</v>
      </c>
      <c r="CS70" s="106" t="n">
        <f aca="false">IF('Indicator Data'!AF70="No data","x",ROUND(IF('Indicator Data'!AF70&gt;CS$3,10,IF('Indicator Data'!AF70&lt;CS$4,0,10-(CS$3-'Indicator Data'!AF70)/(CS$3-CS$4)*10)),1))</f>
        <v>3.4</v>
      </c>
      <c r="CT70" s="106" t="n">
        <f aca="false">IF('Indicator Data'!AG70="No data","x",ROUND(IF('Indicator Data'!AG70&gt;CT$3,10,IF('Indicator Data'!AG70&lt;CT$4,0,10-(CT$3-'Indicator Data'!AG70)/(CT$3-CT$4)*10)),1))</f>
        <v>5.6</v>
      </c>
      <c r="CU70" s="102" t="n">
        <f aca="false">ROUND(AVERAGE(CM70,CN70,CO70,CP70,CS70,CT70),1)</f>
        <v>5.3</v>
      </c>
      <c r="CV70" s="106" t="n">
        <f aca="false">IF('Indicator Data'!AB70="No data","x",ROUND(IF('Indicator Data'!AB70&gt;CV$3,10,IF('Indicator Data'!AB70&lt;CV$4,0,10-(CV$3-'Indicator Data'!AB70)/(CV$3-CV$4)*10)),1))</f>
        <v>5.9</v>
      </c>
      <c r="CW70" s="102" t="n">
        <f aca="false">IF(AND(CJ70="x",CI70="x",CK70="x"),"x",ROUND(AVERAGE(CI70:CK70,CV70),1))</f>
        <v>5.7</v>
      </c>
      <c r="CX70" s="103" t="n">
        <f aca="false">IF('Indicator Data'!AD70="No data","x",'Indicator Data'!AD70/'Indicator Data'!$BZ70)</f>
        <v>2.30865062964639E-005</v>
      </c>
      <c r="CY70" s="106" t="n">
        <f aca="false">IF(CX70="x","x",ROUND(IF(CX70&gt;CY$3,0,IF(CX70&lt;CY$4,10,(CY$3-CX70)/(CY$3-CY$4)*10)),1))</f>
        <v>9.8</v>
      </c>
      <c r="CZ70" s="106" t="n">
        <f aca="false">IF('Indicator Data'!AE70="No data","x",ROUND(IF('Indicator Data'!AE70&gt;CZ$3,0,IF('Indicator Data'!AE70&lt;CZ$4,10,(CZ$3-'Indicator Data'!AE70)/(CZ$3-CZ$4)*10)),1))</f>
        <v>6</v>
      </c>
      <c r="DA70" s="102" t="n">
        <f aca="false">IF(AND(CY70="x",CZ70="x"),"x",ROUND(AVERAGE(CY70:CZ70),1))</f>
        <v>7.9</v>
      </c>
      <c r="DB70" s="104" t="n">
        <f aca="false">ROUND(AVERAGE(CW70,DA70,CU70),1)</f>
        <v>6.3</v>
      </c>
      <c r="DC70" s="105" t="n">
        <f aca="false">IF(BL70="x",ROUND((10-GEOMEAN(((10-DB70)/10*9+1),((10-CH70)/10*9+1),((10-CR70)/10*9+1)))/9*10,1),ROUND((10-GEOMEAN(((10-BL70)/10*9+1),((10-DB70)/10*9+1),((10-CH70)/10*9+1),((10-CR70)/10*9+1)))/9*10,1))</f>
        <v>7.5</v>
      </c>
      <c r="DD70" s="108" t="n">
        <f aca="false">IF(ROUND(IF(AP70="x",(10-GEOMEAN(((10-AO70)/10*9+1),((10-DC70)/10*9+1),((10-AU70)/10*9+1),((10-AQ70)/10*9+1),((10-AR70)/10*9+1)))/9*10,(10-GEOMEAN(((10-AO70)/10*9+1),((10-DC70)/10*9+1),((10-AP70)/10*9+1),((10-AQ70)/10*9+1),((10-AR70)/10*9+1),((10-AU70)/10*9+1)))/9*10),1)=0,0.1,ROUND(IF(AP70="x",(10-GEOMEAN(((10-AO70)/10*9+1),((10-DC70)/10*9+1),((10-AU70)/10*9+1),((10-AQ70)/10*9+1),((10-AR70)/10*9+1)))/9*10,(10-GEOMEAN(((10-AO70)/10*9+1),((10-DC70)/10*9+1),((10-AP70)/10*9+1),((10-AQ70)/10*9+1),((10-AR70)/10*9+1),((10-AU70)/10*9+1)))/9*10),1))</f>
        <v>3.8</v>
      </c>
      <c r="DE70" s="105" t="n">
        <f aca="false">ROUND(IF('Indicator Data'!AH70=0,0,IF('Indicator Data'!AH70&gt;DE$3,10,IF('Indicator Data'!AH70&lt;DE$4,0,10-(DE$3-'Indicator Data'!AH70)/(DE$3-DE$4)*10))),1)</f>
        <v>0.6</v>
      </c>
      <c r="DF70" s="102" t="n">
        <f aca="false">'Indicator Data'!AI70</f>
        <v>0</v>
      </c>
      <c r="DG70" s="102" t="n">
        <f aca="false">'Indicator Data'!AJ70</f>
        <v>0</v>
      </c>
      <c r="DH70" s="105" t="n">
        <f aca="false">ROUND(IF(DF70=5,10,IF(DG70=5,9,IF(DF70=4,8,IF(DG70=4,7,0)))),1)</f>
        <v>0</v>
      </c>
      <c r="DI70" s="108" t="n">
        <f aca="false">ROUND(IF(DH70&gt;5,DH70,DE70/10*7),1)</f>
        <v>0.4</v>
      </c>
      <c r="DJ70" s="76"/>
      <c r="DK70" s="109"/>
    </row>
    <row r="71" customFormat="false" ht="14.5" hidden="false" customHeight="false" outlineLevel="0" collapsed="false">
      <c r="A71" s="98" t="str">
        <f aca="false">'Indicator Data'!A71</f>
        <v>Greece</v>
      </c>
      <c r="B71" s="99" t="str">
        <f aca="false">'Indicator Data'!B71</f>
        <v>GRC</v>
      </c>
      <c r="C71" s="100" t="n">
        <f aca="false">ROUND(IF('Indicator Data'!C71=0,0.1,IF(LOG('Indicator Data'!C71)&gt;C$3,10,IF(LOG('Indicator Data'!C71)&lt;C$4,0,10-(C$3-LOG('Indicator Data'!C71))/(C$3-C$4)*10))),1)</f>
        <v>8.3</v>
      </c>
      <c r="D71" s="101" t="n">
        <f aca="false">ROUND(IF('Indicator Data'!D71=0,0.1,IF(LOG('Indicator Data'!D71)&gt;D$3,10,IF(LOG('Indicator Data'!D71)&lt;D$4,0,10-(D$3-LOG('Indicator Data'!D71))/(D$3-D$4)*10))),1)</f>
        <v>10</v>
      </c>
      <c r="E71" s="102" t="n">
        <f aca="false">ROUND((10-GEOMEAN(((10-C71)/10*9+1),((10-D71)/10*9+1)))/9*10,1)</f>
        <v>9.3</v>
      </c>
      <c r="F71" s="102" t="n">
        <f aca="false">IF('Indicator Data'!E71="No data",0.1,(ROUND(IF('Indicator Data'!E71=0,0,IF(LOG('Indicator Data'!E71)&gt;F$3,10,IF(LOG('Indicator Data'!E71)&lt;F$4,0,10-(F$3-LOG('Indicator Data'!E71))/(F$3-F$4)*10))),1)))</f>
        <v>5</v>
      </c>
      <c r="G71" s="102" t="n">
        <f aca="false">ROUND(IF('Indicator Data'!F71=0,0,IF(LOG('Indicator Data'!F71)&gt;G$3,10,IF(LOG('Indicator Data'!F71)&lt;G$4,0,10-(G$3-LOG('Indicator Data'!F71))/(G$3-G$4)*10))),1)</f>
        <v>7.8</v>
      </c>
      <c r="H71" s="101" t="n">
        <f aca="false">ROUND(IF('Indicator Data'!G71=0,0,IF(LOG('Indicator Data'!G71)&gt;H$3,10,IF(LOG('Indicator Data'!G71)&lt;H$4,0,10-(H$3-LOG('Indicator Data'!G71))/(H$3-H$4)*10))),1)</f>
        <v>0</v>
      </c>
      <c r="I71" s="101" t="n">
        <f aca="false">ROUND(IF('Indicator Data'!H71=0,0,IF(LOG('Indicator Data'!H71)&gt;I$3,10,IF(LOG('Indicator Data'!H71)&lt;I$4,0,10-(I$3-LOG('Indicator Data'!H71))/(I$3-I$4)*10))),1)</f>
        <v>0</v>
      </c>
      <c r="J71" s="101" t="n">
        <f aca="false">ROUND((10-GEOMEAN(((10-H71)/10*9+1),((10-I71)/10*9+1)))/9*10,1)</f>
        <v>0</v>
      </c>
      <c r="K71" s="101" t="n">
        <f aca="false">ROUND(IF('Indicator Data'!I71=0,0,IF(LOG('Indicator Data'!I71)&gt;K$3,10,IF(LOG('Indicator Data'!I71)&lt;K$4,0,10-(K$3-LOG('Indicator Data'!I71))/(K$3-K$4)*10))),1)</f>
        <v>0</v>
      </c>
      <c r="L71" s="102" t="n">
        <f aca="false">ROUND((10-GEOMEAN(((10-J71)/10*9+1),((10-K71)/10*9+1)))/9*10,1)</f>
        <v>0</v>
      </c>
      <c r="M71" s="102" t="n">
        <f aca="false">ROUND(IF('Indicator Data'!J71=0,0,IF(LOG('Indicator Data'!J71)&gt;M$3,10,IF(LOG('Indicator Data'!J71)&lt;M$4,0,10-(M$3-LOG('Indicator Data'!J71))/(M$3-M$4)*10))),1)</f>
        <v>0</v>
      </c>
      <c r="N71" s="103" t="n">
        <f aca="false">'Indicator Data'!C71/'Indicator Data'!$CA71</f>
        <v>0.00198850883795872</v>
      </c>
      <c r="O71" s="103" t="n">
        <f aca="false">'Indicator Data'!D71/'Indicator Data'!$CA71</f>
        <v>0.000968188534771858</v>
      </c>
      <c r="P71" s="103" t="n">
        <f aca="false">IF(F71=0.1,"x",'Indicator Data'!E71/'Indicator Data'!$CA71)</f>
        <v>0.000945230655455261</v>
      </c>
      <c r="Q71" s="103" t="n">
        <f aca="false">'Indicator Data'!F71/'Indicator Data'!$CA71</f>
        <v>4.63936299831299E-005</v>
      </c>
      <c r="R71" s="103" t="n">
        <f aca="false">'Indicator Data'!G71/'Indicator Data'!$CA71</f>
        <v>0</v>
      </c>
      <c r="S71" s="103" t="n">
        <f aca="false">'Indicator Data'!H71/'Indicator Data'!$CA71</f>
        <v>0</v>
      </c>
      <c r="T71" s="103" t="n">
        <f aca="false">'Indicator Data'!I71/'Indicator Data'!$CA71</f>
        <v>0</v>
      </c>
      <c r="U71" s="103" t="n">
        <f aca="false">'Indicator Data'!J71/'Indicator Data'!$CA71</f>
        <v>0</v>
      </c>
      <c r="V71" s="101" t="n">
        <f aca="false">ROUND(IF(N71&gt;V$3,10,IF(N71&lt;V$4,0,10-(V$3-N71)/(V$3-V$4)*10)),1)</f>
        <v>9.9</v>
      </c>
      <c r="W71" s="101" t="n">
        <f aca="false">ROUND(IF(O71&gt;W$3,10,IF(O71&lt;W$4,0,10-(W$3-O71)/(W$3-W$4)*10)),1)</f>
        <v>9.7</v>
      </c>
      <c r="X71" s="102" t="n">
        <f aca="false">ROUND(((10-GEOMEAN(((10-V71)/10*9+1),((10-W71)/10*9+1)))/9*10),1)</f>
        <v>9.8</v>
      </c>
      <c r="Y71" s="102" t="n">
        <f aca="false">IF(P71="x",0.1,ROUND(IF(P71&gt;Y$3,10,IF(P71&lt;Y$4,0,10-(Y$3-P71)/(Y$3-Y$4)*10)),1))</f>
        <v>0.6</v>
      </c>
      <c r="Z71" s="102" t="n">
        <f aca="false">ROUND(IF(Q71=0,0,IF(LOG(Q71)&gt;Z$3,10,IF(LOG(Q71)&lt;=Z$4,0,10-(Z$3-LOG(Q71))/(Z$3-Z$4)*10))),1)</f>
        <v>9.3</v>
      </c>
      <c r="AA71" s="101" t="n">
        <f aca="false">ROUND(IF(R71&gt;AA$3,10,IF(R71&lt;AA$4,0,10-(AA$3-R71)/(AA$3-AA$4)*10)),1)</f>
        <v>0</v>
      </c>
      <c r="AB71" s="101" t="n">
        <f aca="false">ROUND(IF(S71&gt;AB$3,10,IF(S71&lt;AB$4,0,10-(AB$3-S71)/(AB$3-AB$4)*10)),1)</f>
        <v>0</v>
      </c>
      <c r="AC71" s="101" t="n">
        <f aca="false">ROUND(((10-GEOMEAN(((10-AA71)/10*9+1),((10-AB71)/10*9+1)))/9*10),1)</f>
        <v>0</v>
      </c>
      <c r="AD71" s="101" t="n">
        <f aca="false">ROUND(IF(T71=0,0,IF(T71&gt;AD$3,10,IF(T71&lt;=AD$4,0,10-(AD$3-T71)/(AD$3-AD$4)*10))),1)</f>
        <v>0</v>
      </c>
      <c r="AE71" s="102" t="n">
        <f aca="false">ROUND((10-GEOMEAN(((10-AC71)/10*9+1),((10-AD71)/10*9+1)))/9*10,1)</f>
        <v>0</v>
      </c>
      <c r="AF71" s="102" t="n">
        <f aca="false">ROUND(IF(U71&gt;AF$3,10,IF(U71&lt;AF$4,0,10-(AF$3-U71)/(AF$3-AF$4)*10)),1)</f>
        <v>0</v>
      </c>
      <c r="AG71" s="101" t="n">
        <f aca="false">ROUND(IF('Indicator Data'!K71=0,0,IF('Indicator Data'!K71&gt;AG$3,10,IF('Indicator Data'!K71&lt;AG$4,0,10-(AG$3-'Indicator Data'!K71)/(AG$3-AG$4)*10))),1)</f>
        <v>1</v>
      </c>
      <c r="AH71" s="104" t="n">
        <f aca="false">ROUND(AVERAGE(C71,V71),1)</f>
        <v>9.1</v>
      </c>
      <c r="AI71" s="104" t="n">
        <f aca="false">ROUND(AVERAGE(D71,W71),1)</f>
        <v>9.9</v>
      </c>
      <c r="AJ71" s="102" t="n">
        <f aca="false">ROUND(AVERAGE(AA71,H71),1)</f>
        <v>0</v>
      </c>
      <c r="AK71" s="102" t="n">
        <f aca="false">ROUND(AVERAGE(AB71,I71),1)</f>
        <v>0</v>
      </c>
      <c r="AL71" s="104" t="n">
        <f aca="false">ROUND((10-GEOMEAN(((10-AJ71)/10*9+1),((10-AK71)/10*9+1)))/9*10,1)</f>
        <v>0</v>
      </c>
      <c r="AM71" s="104" t="n">
        <f aca="false">ROUND(AVERAGE(AD71,K71),1)</f>
        <v>0</v>
      </c>
      <c r="AN71" s="102" t="n">
        <f aca="false">ROUND((10-GEOMEAN(((10-M71)/10*9+1),((10-AF71)/10*9+1)))/9*10,1)</f>
        <v>0</v>
      </c>
      <c r="AO71" s="105" t="n">
        <f aca="false">ROUND((10-GEOMEAN(((10-E71)/10*9+1),((10-X71)/10*9+1)))/9*10,1)</f>
        <v>9.6</v>
      </c>
      <c r="AP71" s="105" t="n">
        <f aca="false">IF(AND(Y71="x",F71="x"),"x",ROUND((10-GEOMEAN(((10-F71)/10*9+1),((10-Y71)/10*9+1)))/9*10,1))</f>
        <v>3.1</v>
      </c>
      <c r="AQ71" s="105" t="n">
        <f aca="false">ROUND((10-GEOMEAN(((10-G71)/10*9+1),((10-Z71)/10*9+1)))/9*10,1)</f>
        <v>8.7</v>
      </c>
      <c r="AR71" s="105" t="n">
        <f aca="false">ROUND((10-GEOMEAN(((10-L71)/10*9+1),((10-AE71)/10*9+1)))/9*10,1)</f>
        <v>0</v>
      </c>
      <c r="AS71" s="104" t="n">
        <f aca="false">ROUND(AVERAGE(AG71,AN71),1)</f>
        <v>0.5</v>
      </c>
      <c r="AT71" s="104" t="n">
        <f aca="false">IF('Indicator Data'!L71="No data","x",IF('Indicator Data'!CB71&lt;1000,"x",ROUND((IF('Indicator Data'!L71&gt;AT$3,10,IF('Indicator Data'!L71&lt;AT$4,0,10-(AT$3-'Indicator Data'!L71)/(AT$3-AT$4)*10))),1)))</f>
        <v>2.9</v>
      </c>
      <c r="AU71" s="105" t="n">
        <f aca="false">ROUND(AVERAGE(AS71,AT71),1)</f>
        <v>1.7</v>
      </c>
      <c r="AV71" s="106" t="n">
        <f aca="false">IF('Indicator Data'!M71="No data","x",ROUND(IF('Indicator Data'!M71=0,0,IF(LOG('Indicator Data'!M71)&gt;AV$3,10,IF(LOG('Indicator Data'!M71)&lt;AV$4,0,10-(AV$3-LOG('Indicator Data'!M71))/(AV$3-AV$4)*10))),1))</f>
        <v>8.4</v>
      </c>
      <c r="AW71" s="103" t="n">
        <f aca="false">IF(AV71="x","x",'Indicator Data'!M71/'Indicator Data'!$CA71)</f>
        <v>0.706410856571296</v>
      </c>
      <c r="AX71" s="106" t="n">
        <f aca="false">IF(AV71="x","x",ROUND(IF(AW71&gt;AX$3,10,IF(AW71&lt;AX$4,0,10-(AX$3-AW71)/(AX$3-AX$4)*10)),1))</f>
        <v>7.8</v>
      </c>
      <c r="AY71" s="102" t="n">
        <f aca="false">IF(AND(AV71="x",AX71="x"),"x",ROUND((10-GEOMEAN(((10-AV71)/10*9+1),((10-AX71)/10*9+1)))/9*10,1))</f>
        <v>8.1</v>
      </c>
      <c r="AZ71" s="106" t="str">
        <f aca="false">IF('Indicator Data'!N71="No data","x",ROUND(IF('Indicator Data'!N71=0,0,IF(LOG('Indicator Data'!N71)&gt;AZ$3,10,IF(LOG('Indicator Data'!N71)&lt;AZ$4,0,10-(AZ$3-LOG('Indicator Data'!N71))/(AZ$3-AZ$4)*10))),1))</f>
        <v>x</v>
      </c>
      <c r="BA71" s="103" t="str">
        <f aca="false">IF(AZ71="x","x",'Indicator Data'!N71/'Indicator Data'!$CA71)</f>
        <v>x</v>
      </c>
      <c r="BB71" s="106" t="str">
        <f aca="false">IF(AZ71="x","x",ROUND(IF(BA71&gt;BB$3,10,IF(BA71&lt;BB$4,0,10-(BB$3-BA71)/(BB$3-BB$4)*10)),1))</f>
        <v>x</v>
      </c>
      <c r="BC71" s="102" t="str">
        <f aca="false">IF(AND(AZ71="x",BB71="x"),"x",ROUND((10-GEOMEAN(((10-AZ71)/10*9+1),((10-BB71)/10*9+1)))/9*10,1))</f>
        <v>x</v>
      </c>
      <c r="BD71" s="106" t="str">
        <f aca="false">IF('Indicator Data'!O71="No data","x",ROUND(IF('Indicator Data'!O71=0,0,IF(LOG('Indicator Data'!O71)&gt;BD$3,10,IF(LOG('Indicator Data'!O71)&lt;BD$4,0,10-(BD$3-LOG('Indicator Data'!O71))/(BD$3-BD$4)*10))),1))</f>
        <v>x</v>
      </c>
      <c r="BE71" s="103" t="str">
        <f aca="false">IF(BD71="x","x",'Indicator Data'!O71/'Indicator Data'!$CA71)</f>
        <v>x</v>
      </c>
      <c r="BF71" s="106" t="str">
        <f aca="false">IF(BD71="x","x",ROUND(IF(BE71&gt;BF$3,10,IF(BE71&lt;BF$4,0,10-(BF$3-BE71)/(BF$3-BF$4)*10)),1))</f>
        <v>x</v>
      </c>
      <c r="BG71" s="102" t="str">
        <f aca="false">IF(AND(BD71="x",BF71="x"),"x",ROUND((10-GEOMEAN(((10-BD71)/10*9+1),((10-BF71)/10*9+1)))/9*10,1))</f>
        <v>x</v>
      </c>
      <c r="BH71" s="106" t="str">
        <f aca="false">IF('Indicator Data'!P71="No data","x",ROUND(IF('Indicator Data'!P71=0,0,IF(LOG('Indicator Data'!P71)&gt;BH$3,10,IF(LOG('Indicator Data'!P71)&lt;BH$4,0,10-(BH$3-LOG('Indicator Data'!P71))/(BH$3-BH$4)*10))),1))</f>
        <v>x</v>
      </c>
      <c r="BI71" s="103" t="str">
        <f aca="false">IF(BH71="x","x",'Indicator Data'!P71/'Indicator Data'!$CA71)</f>
        <v>x</v>
      </c>
      <c r="BJ71" s="106" t="str">
        <f aca="false">IF(BH71="x","x",ROUND(IF(BI71&gt;BJ$3,10,IF(BI71&lt;BJ$4,0,10-(BJ$3-BI71)/(BJ$3-BJ$4)*10)),1))</f>
        <v>x</v>
      </c>
      <c r="BK71" s="102" t="str">
        <f aca="false">IF(AND(BH71="x",BJ71="x"),"x",ROUND((10-GEOMEAN(((10-BH71)/10*9+1),((10-BJ71)/10*9+1)))/9*10,1))</f>
        <v>x</v>
      </c>
      <c r="BL71" s="104" t="n">
        <f aca="false">IF(AND(BC71="x",BG71="x",BK71="x",AY71="x"),"x",IF(AND(BC71="x",BG71="x",BK71="x"),AY71,ROUND((10-GEOMEAN(((10-AY71)/10*9+1),((10-BC71)/10*9+1),((10-BG71)/10*9+1),((10-BK71)/10*9+1)))/9*10,1)))</f>
        <v>8.1</v>
      </c>
      <c r="BM71" s="106" t="n">
        <f aca="false">ROUND(IF('Indicator Data'!Q71=0,0,IF(LOG('Indicator Data'!Q71)&gt;BM$3,10,IF(LOG('Indicator Data'!Q71)&lt;BM$4,0,10-(BM$3-LOG('Indicator Data'!Q71))/(BM$3-BM$4)*10))),1)</f>
        <v>0</v>
      </c>
      <c r="BN71" s="107" t="n">
        <f aca="false">'Indicator Data'!R71</f>
        <v>0</v>
      </c>
      <c r="BO71" s="106" t="n">
        <f aca="false">ROUND(IF(BN71&gt;BO$3,10,IF(BN71&lt;BO$4,0,10-(BO$3-BN71)/(BO$3-BO$4)*10)),1)</f>
        <v>0</v>
      </c>
      <c r="BP71" s="106" t="n">
        <f aca="false">ROUND((10-GEOMEAN(((10-BO71)/10*9+1),((10-BM71)/10*9+1)))/9*10,1)</f>
        <v>0</v>
      </c>
      <c r="BQ71" s="106" t="n">
        <f aca="false">ROUND(IF('Indicator Data'!S71=0,0,IF(LOG('Indicator Data'!S71)&gt;BQ$3,10,IF(LOG('Indicator Data'!S71)&lt;BQ$4,0,10-(BQ$3-LOG('Indicator Data'!S71))/(BQ$3-BQ$4)*10))),1)</f>
        <v>0</v>
      </c>
      <c r="BR71" s="107" t="n">
        <f aca="false">'Indicator Data'!T71</f>
        <v>0</v>
      </c>
      <c r="BS71" s="106" t="n">
        <f aca="false">ROUND(IF(BR71&gt;BS$3,10,IF(BR71&lt;BS$4,0,10-(BS$3-BR71)/(BS$3-BS$4)*10)),1)</f>
        <v>0</v>
      </c>
      <c r="BT71" s="106" t="n">
        <f aca="false">ROUND((10-GEOMEAN(((10-BS71)/10*9+1),((10-BQ71)/10*9+1)))/9*10,1)</f>
        <v>0</v>
      </c>
      <c r="BU71" s="102" t="n">
        <f aca="false">ROUND((10-GEOMEAN(((10-BT71)/10*9+1),((10-BP71)/10*9+1)))/9*10,1)</f>
        <v>0</v>
      </c>
      <c r="BV71" s="106" t="n">
        <f aca="false">ROUND(IF('Indicator Data'!U71=0,0,IF(LOG('Indicator Data'!U71)&gt;BV$3,10,IF(LOG('Indicator Data'!U71)&lt;BV$4,0,10-(BV$3-LOG('Indicator Data'!U71))/(BV$3-BV$4)*10))),1)</f>
        <v>0</v>
      </c>
      <c r="BW71" s="103" t="n">
        <f aca="false">'Indicator Data'!U71/'Indicator Data'!$CA71</f>
        <v>0</v>
      </c>
      <c r="BX71" s="106" t="n">
        <f aca="false">ROUND(IF(BW71&gt;BX$3,10,IF(BW71&lt;BX$4,0,10-(BX$3-BW71)/(BX$3-BX$4)*10)),1)</f>
        <v>0</v>
      </c>
      <c r="BY71" s="102" t="n">
        <f aca="false">ROUND((10-GEOMEAN(((10-BV71)/10*9+1),((10-BX71)/10*9+1)))/9*10,1)</f>
        <v>0</v>
      </c>
      <c r="BZ71" s="106" t="n">
        <f aca="false">ROUND(IF('Indicator Data'!V71=0,0,IF(LOG('Indicator Data'!V71)&gt;BZ$3,10,IF(LOG('Indicator Data'!V71)&lt;BZ$4,0,10-(BZ$3-LOG('Indicator Data'!V71))/(BZ$3-BZ$4)*10))),1)</f>
        <v>8.1</v>
      </c>
      <c r="CA71" s="103" t="n">
        <f aca="false">IF('Indicator Data'!V71/'Indicator Data'!$CA71&gt;1,1,'Indicator Data'!V71/'Indicator Data'!$CA71)</f>
        <v>0.412550138224377</v>
      </c>
      <c r="CB71" s="106" t="n">
        <f aca="false">ROUND(IF(CA71&gt;CB$3,10,IF(CA71&lt;CB$4,0,10-(CB$3-CA71)/(CB$3-CB$4)*10)),1)</f>
        <v>4.1</v>
      </c>
      <c r="CC71" s="102" t="n">
        <f aca="false">ROUND((10-GEOMEAN(((10-BZ71)/10*9+1),((10-CB71)/10*9+1)))/9*10,1)</f>
        <v>6.5</v>
      </c>
      <c r="CD71" s="106" t="n">
        <f aca="false">ROUND(IF('Indicator Data'!W71=0,0,IF(LOG('Indicator Data'!W71)&gt;CD$3,10,IF(LOG('Indicator Data'!W71)&lt;CD$4,0,10-(CD$3-LOG('Indicator Data'!W71))/(CD$3-CD$4)*10))),1)</f>
        <v>6.3</v>
      </c>
      <c r="CE71" s="103" t="n">
        <f aca="false">'Indicator Data'!W71/'Indicator Data'!$CA71</f>
        <v>0.0224179781340891</v>
      </c>
      <c r="CF71" s="106" t="n">
        <f aca="false">ROUND(IF(CE71&gt;CF$3,10,IF(CE71&lt;CF$4,0,10-(CF$3-CE71)/(CF$3-CF$4)*10)),1)</f>
        <v>0.2</v>
      </c>
      <c r="CG71" s="102" t="n">
        <f aca="false">ROUND((10-GEOMEAN(((10-CD71)/10*9+1),((10-CF71)/10*9+1)))/9*10,1)</f>
        <v>3.9</v>
      </c>
      <c r="CH71" s="104" t="n">
        <f aca="false">ROUND((10-GEOMEAN(((10-CC71)/10*9+1),((10-BU71)/10*9+1),((10-BY71)/10*9+1),((10-CG71)/10*9+1)))/9*10,1)</f>
        <v>3.1</v>
      </c>
      <c r="CI71" s="106" t="n">
        <f aca="false">IF('Indicator Data'!BQ71="No data","x",ROUND(IF('Indicator Data'!BQ71&gt;CI$3,0,IF('Indicator Data'!BQ71&lt;CI$4,10,(CI$3-'Indicator Data'!BQ71)/(CI$3-CI$4)*10)),1))</f>
        <v>0.1</v>
      </c>
      <c r="CJ71" s="106" t="n">
        <f aca="false">IF('Indicator Data'!BR71="No data","x",ROUND(IF('Indicator Data'!BR71&gt;CJ$3,0,IF('Indicator Data'!BR71&lt;CJ$4,10,(CJ$3-'Indicator Data'!BR71)/(CJ$3-CJ$4)*10)),1))</f>
        <v>0</v>
      </c>
      <c r="CK71" s="106" t="str">
        <f aca="false">IF('Indicator Data'!AC71="No data","x",ROUND(IF('Indicator Data'!AC71&gt;CK$3,0,IF('Indicator Data'!AC71&lt;CK$4,10,(CK$3-'Indicator Data'!AC71)/(CK$3-CK$4)*10)),1))</f>
        <v>x</v>
      </c>
      <c r="CL71" s="102" t="n">
        <f aca="false">IF(AND(CJ71="x",CI71="x",CK71="x"),"x",ROUND(AVERAGE(CI71:CK71),1))</f>
        <v>0.1</v>
      </c>
      <c r="CM71" s="106" t="n">
        <f aca="false">IF('Indicator Data'!X71="No data","x",ROUND(IF(LOG('Indicator Data'!X71)&gt;CM$3,10,IF(LOG('Indicator Data'!X71)&lt;CM$4,0,10-(CM$3-LOG('Indicator Data'!X71))/(CM$3-CM$4)*10)),1))</f>
        <v>6.4</v>
      </c>
      <c r="CN71" s="106" t="n">
        <f aca="false">IF('Indicator Data'!Y71="No data","x",ROUND(IF('Indicator Data'!Y71&gt;CN$3,10,IF('Indicator Data'!Y71&lt;CN$4,0,10-(CN$3-'Indicator Data'!Y71)/(CN$3-CN$4)*10)),1))</f>
        <v>0.1</v>
      </c>
      <c r="CO71" s="106" t="n">
        <f aca="false">IF('Indicator Data'!Z71="No data","x",ROUND(IF('Indicator Data'!Z71&gt;CO$3,10,IF('Indicator Data'!Z71&lt;CO$4,0,10-(CO$3-'Indicator Data'!Z71)/(CO$3-CO$4)*10)),1))</f>
        <v>8</v>
      </c>
      <c r="CP71" s="106" t="n">
        <f aca="false">IF('Indicator Data'!AA71="No data","x",ROUND(IF('Indicator Data'!AA71&gt;CP$3,10,IF('Indicator Data'!AA71&lt;CP$4,0,10-(CP$3-'Indicator Data'!AA71)/(CP$3-CP$4)*10)),1))</f>
        <v>1.4</v>
      </c>
      <c r="CQ71" s="102" t="n">
        <f aca="false">ROUND(AVERAGE(CM71:CP71),1)</f>
        <v>4</v>
      </c>
      <c r="CR71" s="104" t="n">
        <f aca="false">ROUND(AVERAGE(CL71,CQ71,CQ71),1)</f>
        <v>2.7</v>
      </c>
      <c r="CS71" s="106" t="n">
        <f aca="false">IF('Indicator Data'!AF71="No data","x",ROUND(IF('Indicator Data'!AF71&gt;CS$3,10,IF('Indicator Data'!AF71&lt;CS$4,0,10-(CS$3-'Indicator Data'!AF71)/(CS$3-CS$4)*10)),1))</f>
        <v>0.3</v>
      </c>
      <c r="CT71" s="106" t="n">
        <f aca="false">IF('Indicator Data'!AG71="No data","x",ROUND(IF('Indicator Data'!AG71&gt;CT$3,10,IF('Indicator Data'!AG71&lt;CT$4,0,10-(CT$3-'Indicator Data'!AG71)/(CT$3-CT$4)*10)),1))</f>
        <v>0</v>
      </c>
      <c r="CU71" s="102" t="n">
        <f aca="false">ROUND(AVERAGE(CM71,CN71,CO71,CP71,CS71,CT71),1)</f>
        <v>2.7</v>
      </c>
      <c r="CV71" s="106" t="n">
        <f aca="false">IF('Indicator Data'!AB71="No data","x",ROUND(IF('Indicator Data'!AB71&gt;CV$3,10,IF('Indicator Data'!AB71&lt;CV$4,0,10-(CV$3-'Indicator Data'!AB71)/(CV$3-CV$4)*10)),1))</f>
        <v>0</v>
      </c>
      <c r="CW71" s="102" t="n">
        <f aca="false">IF(AND(CJ71="x",CI71="x",CK71="x"),"x",ROUND(AVERAGE(CI71:CK71,CV71),1))</f>
        <v>0</v>
      </c>
      <c r="CX71" s="103" t="n">
        <f aca="false">IF('Indicator Data'!AD71="No data","x",'Indicator Data'!AD71/'Indicator Data'!$BZ71)</f>
        <v>9.82253851349378E-005</v>
      </c>
      <c r="CY71" s="106" t="n">
        <f aca="false">IF(CX71="x","x",ROUND(IF(CX71&gt;CY$3,0,IF(CX71&lt;CY$4,10,(CY$3-CX71)/(CY$3-CY$4)*10)),1))</f>
        <v>9</v>
      </c>
      <c r="CZ71" s="106" t="n">
        <f aca="false">IF('Indicator Data'!AE71="No data","x",ROUND(IF('Indicator Data'!AE71&gt;CZ$3,0,IF('Indicator Data'!AE71&lt;CZ$4,10,(CZ$3-'Indicator Data'!AE71)/(CZ$3-CZ$4)*10)),1))</f>
        <v>2</v>
      </c>
      <c r="DA71" s="102" t="n">
        <f aca="false">IF(AND(CY71="x",CZ71="x"),"x",ROUND(AVERAGE(CY71:CZ71),1))</f>
        <v>5.5</v>
      </c>
      <c r="DB71" s="104" t="n">
        <f aca="false">ROUND(AVERAGE(CW71,DA71,CU71),1)</f>
        <v>2.7</v>
      </c>
      <c r="DC71" s="105" t="n">
        <f aca="false">IF(BL71="x",ROUND((10-GEOMEAN(((10-DB71)/10*9+1),((10-CH71)/10*9+1),((10-CR71)/10*9+1)))/9*10,1),ROUND((10-GEOMEAN(((10-BL71)/10*9+1),((10-DB71)/10*9+1),((10-CH71)/10*9+1),((10-CR71)/10*9+1)))/9*10,1))</f>
        <v>4.7</v>
      </c>
      <c r="DD71" s="108" t="n">
        <f aca="false">IF(ROUND(IF(AP71="x",(10-GEOMEAN(((10-AO71)/10*9+1),((10-DC71)/10*9+1),((10-AU71)/10*9+1),((10-AQ71)/10*9+1),((10-AR71)/10*9+1)))/9*10,(10-GEOMEAN(((10-AO71)/10*9+1),((10-DC71)/10*9+1),((10-AP71)/10*9+1),((10-AQ71)/10*9+1),((10-AR71)/10*9+1),((10-AU71)/10*9+1)))/9*10),1)=0,0.1,ROUND(IF(AP71="x",(10-GEOMEAN(((10-AO71)/10*9+1),((10-DC71)/10*9+1),((10-AU71)/10*9+1),((10-AQ71)/10*9+1),((10-AR71)/10*9+1)))/9*10,(10-GEOMEAN(((10-AO71)/10*9+1),((10-DC71)/10*9+1),((10-AP71)/10*9+1),((10-AQ71)/10*9+1),((10-AR71)/10*9+1),((10-AU71)/10*9+1)))/9*10),1))</f>
        <v>5.9</v>
      </c>
      <c r="DE71" s="105" t="n">
        <f aca="false">ROUND(IF('Indicator Data'!AH71=0,0,IF('Indicator Data'!AH71&gt;DE$3,10,IF('Indicator Data'!AH71&lt;DE$4,0,10-(DE$3-'Indicator Data'!AH71)/(DE$3-DE$4)*10))),1)</f>
        <v>0.1</v>
      </c>
      <c r="DF71" s="102" t="n">
        <f aca="false">'Indicator Data'!AI71</f>
        <v>0</v>
      </c>
      <c r="DG71" s="102" t="n">
        <f aca="false">'Indicator Data'!AJ71</f>
        <v>0</v>
      </c>
      <c r="DH71" s="105" t="n">
        <f aca="false">ROUND(IF(DF71=5,10,IF(DG71=5,9,IF(DF71=4,8,IF(DG71=4,7,0)))),1)</f>
        <v>0</v>
      </c>
      <c r="DI71" s="108" t="n">
        <f aca="false">ROUND(IF(DH71&gt;5,DH71,DE71/10*7),1)</f>
        <v>0.1</v>
      </c>
      <c r="DJ71" s="76"/>
      <c r="DK71" s="109"/>
    </row>
    <row r="72" customFormat="false" ht="14.5" hidden="false" customHeight="false" outlineLevel="0" collapsed="false">
      <c r="A72" s="98" t="str">
        <f aca="false">'Indicator Data'!A72</f>
        <v>Grenada</v>
      </c>
      <c r="B72" s="99" t="str">
        <f aca="false">'Indicator Data'!B72</f>
        <v>GRD</v>
      </c>
      <c r="C72" s="100" t="n">
        <f aca="false">ROUND(IF('Indicator Data'!C72=0,0.1,IF(LOG('Indicator Data'!C72)&gt;C$3,10,IF(LOG('Indicator Data'!C72)&lt;C$4,0,10-(C$3-LOG('Indicator Data'!C72))/(C$3-C$4)*10))),1)</f>
        <v>3.1</v>
      </c>
      <c r="D72" s="101" t="n">
        <f aca="false">ROUND(IF('Indicator Data'!D72=0,0.1,IF(LOG('Indicator Data'!D72)&gt;D$3,10,IF(LOG('Indicator Data'!D72)&lt;D$4,0,10-(D$3-LOG('Indicator Data'!D72))/(D$3-D$4)*10))),1)</f>
        <v>0.1</v>
      </c>
      <c r="E72" s="102" t="n">
        <f aca="false">ROUND((10-GEOMEAN(((10-C72)/10*9+1),((10-D72)/10*9+1)))/9*10,1)</f>
        <v>1.7</v>
      </c>
      <c r="F72" s="102" t="n">
        <f aca="false">IF('Indicator Data'!E72="No data",0.1,(ROUND(IF('Indicator Data'!E72=0,0,IF(LOG('Indicator Data'!E72)&gt;F$3,10,IF(LOG('Indicator Data'!E72)&lt;F$4,0,10-(F$3-LOG('Indicator Data'!E72))/(F$3-F$4)*10))),1)))</f>
        <v>0.1</v>
      </c>
      <c r="G72" s="102" t="n">
        <f aca="false">ROUND(IF('Indicator Data'!F72=0,0,IF(LOG('Indicator Data'!F72)&gt;G$3,10,IF(LOG('Indicator Data'!F72)&lt;G$4,0,10-(G$3-LOG('Indicator Data'!F72))/(G$3-G$4)*10))),1)</f>
        <v>0</v>
      </c>
      <c r="H72" s="101" t="n">
        <f aca="false">ROUND(IF('Indicator Data'!G72=0,0,IF(LOG('Indicator Data'!G72)&gt;H$3,10,IF(LOG('Indicator Data'!G72)&lt;H$4,0,10-(H$3-LOG('Indicator Data'!G72))/(H$3-H$4)*10))),1)</f>
        <v>2.1</v>
      </c>
      <c r="I72" s="101" t="n">
        <f aca="false">ROUND(IF('Indicator Data'!H72=0,0,IF(LOG('Indicator Data'!H72)&gt;I$3,10,IF(LOG('Indicator Data'!H72)&lt;I$4,0,10-(I$3-LOG('Indicator Data'!H72))/(I$3-I$4)*10))),1)</f>
        <v>5.3</v>
      </c>
      <c r="J72" s="101" t="n">
        <f aca="false">ROUND((10-GEOMEAN(((10-H72)/10*9+1),((10-I72)/10*9+1)))/9*10,1)</f>
        <v>3.9</v>
      </c>
      <c r="K72" s="101" t="n">
        <f aca="false">ROUND(IF('Indicator Data'!I72=0,0,IF(LOG('Indicator Data'!I72)&gt;K$3,10,IF(LOG('Indicator Data'!I72)&lt;K$4,0,10-(K$3-LOG('Indicator Data'!I72))/(K$3-K$4)*10))),1)</f>
        <v>0</v>
      </c>
      <c r="L72" s="102" t="n">
        <f aca="false">ROUND((10-GEOMEAN(((10-J72)/10*9+1),((10-K72)/10*9+1)))/9*10,1)</f>
        <v>2.2</v>
      </c>
      <c r="M72" s="102" t="n">
        <f aca="false">ROUND(IF('Indicator Data'!J72=0,0,IF(LOG('Indicator Data'!J72)&gt;M$3,10,IF(LOG('Indicator Data'!J72)&lt;M$4,0,10-(M$3-LOG('Indicator Data'!J72))/(M$3-M$4)*10))),1)</f>
        <v>0</v>
      </c>
      <c r="N72" s="103" t="n">
        <f aca="false">'Indicator Data'!C72/'Indicator Data'!$CA72</f>
        <v>0.00156561374999086</v>
      </c>
      <c r="O72" s="103" t="n">
        <f aca="false">'Indicator Data'!D72/'Indicator Data'!$CA72</f>
        <v>0</v>
      </c>
      <c r="P72" s="103" t="str">
        <f aca="false">IF(F72=0.1,"x",'Indicator Data'!E72/'Indicator Data'!$CA72)</f>
        <v>x</v>
      </c>
      <c r="Q72" s="103" t="n">
        <f aca="false">'Indicator Data'!F72/'Indicator Data'!$CA72</f>
        <v>0</v>
      </c>
      <c r="R72" s="103" t="n">
        <f aca="false">'Indicator Data'!G72/'Indicator Data'!$CA72</f>
        <v>0.00638468529227855</v>
      </c>
      <c r="S72" s="103" t="n">
        <f aca="false">'Indicator Data'!H72/'Indicator Data'!$CA72</f>
        <v>0.000499405560715539</v>
      </c>
      <c r="T72" s="103" t="n">
        <f aca="false">'Indicator Data'!I72/'Indicator Data'!$CA72</f>
        <v>0</v>
      </c>
      <c r="U72" s="103" t="n">
        <f aca="false">'Indicator Data'!J72/'Indicator Data'!$CA72</f>
        <v>0</v>
      </c>
      <c r="V72" s="101" t="n">
        <f aca="false">ROUND(IF(N72&gt;V$3,10,IF(N72&lt;V$4,0,10-(V$3-N72)/(V$3-V$4)*10)),1)</f>
        <v>7.8</v>
      </c>
      <c r="W72" s="101" t="n">
        <f aca="false">ROUND(IF(O72&gt;W$3,10,IF(O72&lt;W$4,0,10-(W$3-O72)/(W$3-W$4)*10)),1)</f>
        <v>0</v>
      </c>
      <c r="X72" s="102" t="n">
        <f aca="false">ROUND(((10-GEOMEAN(((10-V72)/10*9+1),((10-W72)/10*9+1)))/9*10),1)</f>
        <v>5</v>
      </c>
      <c r="Y72" s="102" t="n">
        <f aca="false">IF(P72="x",0.1,ROUND(IF(P72&gt;Y$3,10,IF(P72&lt;Y$4,0,10-(Y$3-P72)/(Y$3-Y$4)*10)),1))</f>
        <v>0.1</v>
      </c>
      <c r="Z72" s="102" t="n">
        <f aca="false">ROUND(IF(Q72=0,0,IF(LOG(Q72)&gt;Z$3,10,IF(LOG(Q72)&lt;=Z$4,0,10-(Z$3-LOG(Q72))/(Z$3-Z$4)*10))),1)</f>
        <v>0</v>
      </c>
      <c r="AA72" s="101" t="n">
        <f aca="false">ROUND(IF(R72&gt;AA$3,10,IF(R72&lt;AA$4,0,10-(AA$3-R72)/(AA$3-AA$4)*10)),1)</f>
        <v>3.5</v>
      </c>
      <c r="AB72" s="101" t="n">
        <f aca="false">ROUND(IF(S72&gt;AB$3,10,IF(S72&lt;AB$4,0,10-(AB$3-S72)/(AB$3-AB$4)*10)),1)</f>
        <v>1</v>
      </c>
      <c r="AC72" s="101" t="n">
        <f aca="false">ROUND(((10-GEOMEAN(((10-AA72)/10*9+1),((10-AB72)/10*9+1)))/9*10),1)</f>
        <v>2.3</v>
      </c>
      <c r="AD72" s="101" t="n">
        <f aca="false">ROUND(IF(T72=0,0,IF(T72&gt;AD$3,10,IF(T72&lt;=AD$4,0,10-(AD$3-T72)/(AD$3-AD$4)*10))),1)</f>
        <v>0</v>
      </c>
      <c r="AE72" s="102" t="n">
        <f aca="false">ROUND((10-GEOMEAN(((10-AC72)/10*9+1),((10-AD72)/10*9+1)))/9*10,1)</f>
        <v>1.2</v>
      </c>
      <c r="AF72" s="102" t="n">
        <f aca="false">ROUND(IF(U72&gt;AF$3,10,IF(U72&lt;AF$4,0,10-(AF$3-U72)/(AF$3-AF$4)*10)),1)</f>
        <v>0</v>
      </c>
      <c r="AG72" s="101" t="n">
        <f aca="false">ROUND(IF('Indicator Data'!K72=0,0,IF('Indicator Data'!K72&gt;AG$3,10,IF('Indicator Data'!K72&lt;AG$4,0,10-(AG$3-'Indicator Data'!K72)/(AG$3-AG$4)*10))),1)</f>
        <v>1</v>
      </c>
      <c r="AH72" s="104" t="n">
        <f aca="false">ROUND(AVERAGE(C72,V72),1)</f>
        <v>5.5</v>
      </c>
      <c r="AI72" s="104" t="n">
        <f aca="false">ROUND(AVERAGE(D72,W72),1)</f>
        <v>0.1</v>
      </c>
      <c r="AJ72" s="102" t="n">
        <f aca="false">ROUND(AVERAGE(AA72,H72),1)</f>
        <v>2.8</v>
      </c>
      <c r="AK72" s="102" t="n">
        <f aca="false">ROUND(AVERAGE(AB72,I72),1)</f>
        <v>3.2</v>
      </c>
      <c r="AL72" s="104" t="n">
        <f aca="false">ROUND((10-GEOMEAN(((10-AJ72)/10*9+1),((10-AK72)/10*9+1)))/9*10,1)</f>
        <v>3</v>
      </c>
      <c r="AM72" s="104" t="n">
        <f aca="false">ROUND(AVERAGE(AD72,K72),1)</f>
        <v>0</v>
      </c>
      <c r="AN72" s="102" t="n">
        <f aca="false">ROUND((10-GEOMEAN(((10-M72)/10*9+1),((10-AF72)/10*9+1)))/9*10,1)</f>
        <v>0</v>
      </c>
      <c r="AO72" s="105" t="n">
        <f aca="false">ROUND((10-GEOMEAN(((10-E72)/10*9+1),((10-X72)/10*9+1)))/9*10,1)</f>
        <v>3.5</v>
      </c>
      <c r="AP72" s="105" t="n">
        <f aca="false">IF(AND(Y72="x",F72="x"),"x",ROUND((10-GEOMEAN(((10-F72)/10*9+1),((10-Y72)/10*9+1)))/9*10,1))</f>
        <v>0.1</v>
      </c>
      <c r="AQ72" s="105" t="n">
        <f aca="false">ROUND((10-GEOMEAN(((10-G72)/10*9+1),((10-Z72)/10*9+1)))/9*10,1)</f>
        <v>0</v>
      </c>
      <c r="AR72" s="105" t="n">
        <f aca="false">ROUND((10-GEOMEAN(((10-L72)/10*9+1),((10-AE72)/10*9+1)))/9*10,1)</f>
        <v>1.7</v>
      </c>
      <c r="AS72" s="104" t="n">
        <f aca="false">ROUND(AVERAGE(AG72,AN72),1)</f>
        <v>0.5</v>
      </c>
      <c r="AT72" s="104" t="str">
        <f aca="false">IF('Indicator Data'!L72="No data","x",IF('Indicator Data'!CB72&lt;1000,"x",ROUND((IF('Indicator Data'!L72&gt;AT$3,10,IF('Indicator Data'!L72&lt;AT$4,0,10-(AT$3-'Indicator Data'!L72)/(AT$3-AT$4)*10))),1)))</f>
        <v>x</v>
      </c>
      <c r="AU72" s="105" t="n">
        <f aca="false">ROUND(AVERAGE(AS72,AT72),1)</f>
        <v>0.5</v>
      </c>
      <c r="AV72" s="106" t="str">
        <f aca="false">IF('Indicator Data'!M72="No data","x",ROUND(IF('Indicator Data'!M72=0,0,IF(LOG('Indicator Data'!M72)&gt;AV$3,10,IF(LOG('Indicator Data'!M72)&lt;AV$4,0,10-(AV$3-LOG('Indicator Data'!M72))/(AV$3-AV$4)*10))),1))</f>
        <v>x</v>
      </c>
      <c r="AW72" s="103" t="str">
        <f aca="false">IF(AV72="x","x",'Indicator Data'!M72/'Indicator Data'!$CA72)</f>
        <v>x</v>
      </c>
      <c r="AX72" s="106" t="str">
        <f aca="false">IF(AV72="x","x",ROUND(IF(AW72&gt;AX$3,10,IF(AW72&lt;AX$4,0,10-(AX$3-AW72)/(AX$3-AX$4)*10)),1))</f>
        <v>x</v>
      </c>
      <c r="AY72" s="102" t="str">
        <f aca="false">IF(AND(AV72="x",AX72="x"),"x",ROUND((10-GEOMEAN(((10-AV72)/10*9+1),((10-AX72)/10*9+1)))/9*10,1))</f>
        <v>x</v>
      </c>
      <c r="AZ72" s="106" t="str">
        <f aca="false">IF('Indicator Data'!N72="No data","x",ROUND(IF('Indicator Data'!N72=0,0,IF(LOG('Indicator Data'!N72)&gt;AZ$3,10,IF(LOG('Indicator Data'!N72)&lt;AZ$4,0,10-(AZ$3-LOG('Indicator Data'!N72))/(AZ$3-AZ$4)*10))),1))</f>
        <v>x</v>
      </c>
      <c r="BA72" s="103" t="str">
        <f aca="false">IF(AZ72="x","x",'Indicator Data'!N72/'Indicator Data'!$CA72)</f>
        <v>x</v>
      </c>
      <c r="BB72" s="106" t="str">
        <f aca="false">IF(AZ72="x","x",ROUND(IF(BA72&gt;BB$3,10,IF(BA72&lt;BB$4,0,10-(BB$3-BA72)/(BB$3-BB$4)*10)),1))</f>
        <v>x</v>
      </c>
      <c r="BC72" s="102" t="str">
        <f aca="false">IF(AND(AZ72="x",BB72="x"),"x",ROUND((10-GEOMEAN(((10-AZ72)/10*9+1),((10-BB72)/10*9+1)))/9*10,1))</f>
        <v>x</v>
      </c>
      <c r="BD72" s="106" t="str">
        <f aca="false">IF('Indicator Data'!O72="No data","x",ROUND(IF('Indicator Data'!O72=0,0,IF(LOG('Indicator Data'!O72)&gt;BD$3,10,IF(LOG('Indicator Data'!O72)&lt;BD$4,0,10-(BD$3-LOG('Indicator Data'!O72))/(BD$3-BD$4)*10))),1))</f>
        <v>x</v>
      </c>
      <c r="BE72" s="103" t="str">
        <f aca="false">IF(BD72="x","x",'Indicator Data'!O72/'Indicator Data'!$CA72)</f>
        <v>x</v>
      </c>
      <c r="BF72" s="106" t="str">
        <f aca="false">IF(BD72="x","x",ROUND(IF(BE72&gt;BF$3,10,IF(BE72&lt;BF$4,0,10-(BF$3-BE72)/(BF$3-BF$4)*10)),1))</f>
        <v>x</v>
      </c>
      <c r="BG72" s="102" t="str">
        <f aca="false">IF(AND(BD72="x",BF72="x"),"x",ROUND((10-GEOMEAN(((10-BD72)/10*9+1),((10-BF72)/10*9+1)))/9*10,1))</f>
        <v>x</v>
      </c>
      <c r="BH72" s="106" t="str">
        <f aca="false">IF('Indicator Data'!P72="No data","x",ROUND(IF('Indicator Data'!P72=0,0,IF(LOG('Indicator Data'!P72)&gt;BH$3,10,IF(LOG('Indicator Data'!P72)&lt;BH$4,0,10-(BH$3-LOG('Indicator Data'!P72))/(BH$3-BH$4)*10))),1))</f>
        <v>x</v>
      </c>
      <c r="BI72" s="103" t="str">
        <f aca="false">IF(BH72="x","x",'Indicator Data'!P72/'Indicator Data'!$CA72)</f>
        <v>x</v>
      </c>
      <c r="BJ72" s="106" t="str">
        <f aca="false">IF(BH72="x","x",ROUND(IF(BI72&gt;BJ$3,10,IF(BI72&lt;BJ$4,0,10-(BJ$3-BI72)/(BJ$3-BJ$4)*10)),1))</f>
        <v>x</v>
      </c>
      <c r="BK72" s="102" t="str">
        <f aca="false">IF(AND(BH72="x",BJ72="x"),"x",ROUND((10-GEOMEAN(((10-BH72)/10*9+1),((10-BJ72)/10*9+1)))/9*10,1))</f>
        <v>x</v>
      </c>
      <c r="BL72" s="104" t="str">
        <f aca="false">IF(AND(BC72="x",BG72="x",BK72="x",AY72="x"),"x",IF(AND(BC72="x",BG72="x",BK72="x"),AY72,ROUND((10-GEOMEAN(((10-AY72)/10*9+1),((10-BC72)/10*9+1),((10-BG72)/10*9+1),((10-BK72)/10*9+1)))/9*10,1)))</f>
        <v>x</v>
      </c>
      <c r="BM72" s="106" t="n">
        <f aca="false">ROUND(IF('Indicator Data'!Q72=0,0,IF(LOG('Indicator Data'!Q72)&gt;BM$3,10,IF(LOG('Indicator Data'!Q72)&lt;BM$4,0,10-(BM$3-LOG('Indicator Data'!Q72))/(BM$3-BM$4)*10))),1)</f>
        <v>0</v>
      </c>
      <c r="BN72" s="107" t="n">
        <f aca="false">'Indicator Data'!R72</f>
        <v>0</v>
      </c>
      <c r="BO72" s="106" t="n">
        <f aca="false">ROUND(IF(BN72&gt;BO$3,10,IF(BN72&lt;BO$4,0,10-(BO$3-BN72)/(BO$3-BO$4)*10)),1)</f>
        <v>0</v>
      </c>
      <c r="BP72" s="106" t="n">
        <f aca="false">ROUND((10-GEOMEAN(((10-BO72)/10*9+1),((10-BM72)/10*9+1)))/9*10,1)</f>
        <v>0</v>
      </c>
      <c r="BQ72" s="106" t="n">
        <f aca="false">ROUND(IF('Indicator Data'!S72=0,0,IF(LOG('Indicator Data'!S72)&gt;BQ$3,10,IF(LOG('Indicator Data'!S72)&lt;BQ$4,0,10-(BQ$3-LOG('Indicator Data'!S72))/(BQ$3-BQ$4)*10))),1)</f>
        <v>0</v>
      </c>
      <c r="BR72" s="107" t="n">
        <f aca="false">'Indicator Data'!T72</f>
        <v>0</v>
      </c>
      <c r="BS72" s="106" t="n">
        <f aca="false">ROUND(IF(BR72&gt;BS$3,10,IF(BR72&lt;BS$4,0,10-(BS$3-BR72)/(BS$3-BS$4)*10)),1)</f>
        <v>0</v>
      </c>
      <c r="BT72" s="106" t="n">
        <f aca="false">ROUND((10-GEOMEAN(((10-BS72)/10*9+1),((10-BQ72)/10*9+1)))/9*10,1)</f>
        <v>0</v>
      </c>
      <c r="BU72" s="102" t="n">
        <f aca="false">ROUND((10-GEOMEAN(((10-BT72)/10*9+1),((10-BP72)/10*9+1)))/9*10,1)</f>
        <v>0</v>
      </c>
      <c r="BV72" s="106" t="n">
        <f aca="false">ROUND(IF('Indicator Data'!U72=0,0,IF(LOG('Indicator Data'!U72)&gt;BV$3,10,IF(LOG('Indicator Data'!U72)&lt;BV$4,0,10-(BV$3-LOG('Indicator Data'!U72))/(BV$3-BV$4)*10))),1)</f>
        <v>5.2</v>
      </c>
      <c r="BW72" s="103" t="n">
        <f aca="false">'Indicator Data'!U72/'Indicator Data'!$CA72</f>
        <v>0.430227006786801</v>
      </c>
      <c r="BX72" s="106" t="n">
        <f aca="false">ROUND(IF(BW72&gt;BX$3,10,IF(BW72&lt;BX$4,0,10-(BX$3-BW72)/(BX$3-BX$4)*10)),1)</f>
        <v>4.8</v>
      </c>
      <c r="BY72" s="102" t="n">
        <f aca="false">ROUND((10-GEOMEAN(((10-BV72)/10*9+1),((10-BX72)/10*9+1)))/9*10,1)</f>
        <v>5</v>
      </c>
      <c r="BZ72" s="106" t="n">
        <f aca="false">ROUND(IF('Indicator Data'!V72=0,0,IF(LOG('Indicator Data'!V72)&gt;BZ$3,10,IF(LOG('Indicator Data'!V72)&lt;BZ$4,0,10-(BZ$3-LOG('Indicator Data'!V72))/(BZ$3-BZ$4)*10))),1)</f>
        <v>5.7</v>
      </c>
      <c r="CA72" s="103" t="n">
        <f aca="false">IF('Indicator Data'!V72/'Indicator Data'!$CA72&gt;1,1,'Indicator Data'!V72/'Indicator Data'!$CA72)</f>
        <v>0.864289579920431</v>
      </c>
      <c r="CB72" s="106" t="n">
        <f aca="false">ROUND(IF(CA72&gt;CB$3,10,IF(CA72&lt;CB$4,0,10-(CB$3-CA72)/(CB$3-CB$4)*10)),1)</f>
        <v>8.6</v>
      </c>
      <c r="CC72" s="102" t="n">
        <f aca="false">ROUND((10-GEOMEAN(((10-BZ72)/10*9+1),((10-CB72)/10*9+1)))/9*10,1)</f>
        <v>7.4</v>
      </c>
      <c r="CD72" s="106" t="n">
        <f aca="false">ROUND(IF('Indicator Data'!W72=0,0,IF(LOG('Indicator Data'!W72)&gt;CD$3,10,IF(LOG('Indicator Data'!W72)&lt;CD$4,0,10-(CD$3-LOG('Indicator Data'!W72))/(CD$3-CD$4)*10))),1)</f>
        <v>5.5</v>
      </c>
      <c r="CE72" s="103" t="n">
        <f aca="false">'Indicator Data'!W72/'Indicator Data'!$CA72</f>
        <v>0.668947314533115</v>
      </c>
      <c r="CF72" s="106" t="n">
        <f aca="false">ROUND(IF(CE72&gt;CF$3,10,IF(CE72&lt;CF$4,0,10-(CF$3-CE72)/(CF$3-CF$4)*10)),1)</f>
        <v>6.7</v>
      </c>
      <c r="CG72" s="102" t="n">
        <f aca="false">ROUND((10-GEOMEAN(((10-CD72)/10*9+1),((10-CF72)/10*9+1)))/9*10,1)</f>
        <v>6.1</v>
      </c>
      <c r="CH72" s="104" t="n">
        <f aca="false">ROUND((10-GEOMEAN(((10-CC72)/10*9+1),((10-BU72)/10*9+1),((10-BY72)/10*9+1),((10-CG72)/10*9+1)))/9*10,1)</f>
        <v>5.1</v>
      </c>
      <c r="CI72" s="106" t="n">
        <f aca="false">IF('Indicator Data'!BQ72="No data","x",ROUND(IF('Indicator Data'!BQ72&gt;CI$3,0,IF('Indicator Data'!BQ72&lt;CI$4,10,(CI$3-'Indicator Data'!BQ72)/(CI$3-CI$4)*10)),1))</f>
        <v>0.9</v>
      </c>
      <c r="CJ72" s="106" t="n">
        <f aca="false">IF('Indicator Data'!BR72="No data","x",ROUND(IF('Indicator Data'!BR72&gt;CJ$3,0,IF('Indicator Data'!BR72&lt;CJ$4,10,(CJ$3-'Indicator Data'!BR72)/(CJ$3-CJ$4)*10)),1))</f>
        <v>0.7</v>
      </c>
      <c r="CK72" s="106" t="str">
        <f aca="false">IF('Indicator Data'!AC72="No data","x",ROUND(IF('Indicator Data'!AC72&gt;CK$3,0,IF('Indicator Data'!AC72&lt;CK$4,10,(CK$3-'Indicator Data'!AC72)/(CK$3-CK$4)*10)),1))</f>
        <v>x</v>
      </c>
      <c r="CL72" s="102" t="n">
        <f aca="false">IF(AND(CJ72="x",CI72="x",CK72="x"),"x",ROUND(AVERAGE(CI72:CK72),1))</f>
        <v>0.8</v>
      </c>
      <c r="CM72" s="106" t="n">
        <f aca="false">IF('Indicator Data'!X72="No data","x",ROUND(IF(LOG('Indicator Data'!X72)&gt;CM$3,10,IF(LOG('Indicator Data'!X72)&lt;CM$4,0,10-(CM$3-LOG('Indicator Data'!X72))/(CM$3-CM$4)*10)),1))</f>
        <v>8.4</v>
      </c>
      <c r="CN72" s="106" t="n">
        <f aca="false">IF('Indicator Data'!Y72="No data","x",ROUND(IF('Indicator Data'!Y72&gt;CN$3,10,IF('Indicator Data'!Y72&lt;CN$4,0,10-(CN$3-'Indicator Data'!Y72)/(CN$3-CN$4)*10)),1))</f>
        <v>1.7</v>
      </c>
      <c r="CO72" s="106" t="n">
        <f aca="false">IF('Indicator Data'!Z72="No data","x",ROUND(IF('Indicator Data'!Z72&gt;CO$3,10,IF('Indicator Data'!Z72&lt;CO$4,0,10-(CO$3-'Indicator Data'!Z72)/(CO$3-CO$4)*10)),1))</f>
        <v>3.7</v>
      </c>
      <c r="CP72" s="106" t="str">
        <f aca="false">IF('Indicator Data'!AA72="No data","x",ROUND(IF('Indicator Data'!AA72&gt;CP$3,10,IF('Indicator Data'!AA72&lt;CP$4,0,10-(CP$3-'Indicator Data'!AA72)/(CP$3-CP$4)*10)),1))</f>
        <v>x</v>
      </c>
      <c r="CQ72" s="102" t="n">
        <f aca="false">ROUND(AVERAGE(CM72:CP72),1)</f>
        <v>4.6</v>
      </c>
      <c r="CR72" s="104" t="n">
        <f aca="false">ROUND(AVERAGE(CL72,CQ72,CQ72),1)</f>
        <v>3.3</v>
      </c>
      <c r="CS72" s="106" t="n">
        <f aca="false">IF('Indicator Data'!AF72="No data","x",ROUND(IF('Indicator Data'!AF72&gt;CS$3,10,IF('Indicator Data'!AF72&lt;CS$4,0,10-(CS$3-'Indicator Data'!AF72)/(CS$3-CS$4)*10)),1))</f>
        <v>0.7</v>
      </c>
      <c r="CT72" s="106" t="n">
        <f aca="false">IF('Indicator Data'!AG72="No data","x",ROUND(IF('Indicator Data'!AG72&gt;CT$3,10,IF('Indicator Data'!AG72&lt;CT$4,0,10-(CT$3-'Indicator Data'!AG72)/(CT$3-CT$4)*10)),1))</f>
        <v>2</v>
      </c>
      <c r="CU72" s="102" t="n">
        <f aca="false">ROUND(AVERAGE(CM72,CN72,CO72,CP72,CS72,CT72),1)</f>
        <v>3.3</v>
      </c>
      <c r="CV72" s="106" t="n">
        <f aca="false">IF('Indicator Data'!AB72="No data","x",ROUND(IF('Indicator Data'!AB72&gt;CV$3,10,IF('Indicator Data'!AB72&lt;CV$4,0,10-(CV$3-'Indicator Data'!AB72)/(CV$3-CV$4)*10)),1))</f>
        <v>1.2</v>
      </c>
      <c r="CW72" s="102" t="n">
        <f aca="false">IF(AND(CJ72="x",CI72="x",CK72="x"),"x",ROUND(AVERAGE(CI72:CK72,CV72),1))</f>
        <v>0.9</v>
      </c>
      <c r="CX72" s="103" t="str">
        <f aca="false">IF('Indicator Data'!AD72="No data","x",'Indicator Data'!AD72/'Indicator Data'!$BZ72)</f>
        <v>x</v>
      </c>
      <c r="CY72" s="106" t="str">
        <f aca="false">IF(CX72="x","x",ROUND(IF(CX72&gt;CY$3,0,IF(CX72&lt;CY$4,10,(CY$3-CX72)/(CY$3-CY$4)*10)),1))</f>
        <v>x</v>
      </c>
      <c r="CZ72" s="106" t="str">
        <f aca="false">IF('Indicator Data'!AE72="No data","x",ROUND(IF('Indicator Data'!AE72&gt;CZ$3,0,IF('Indicator Data'!AE72&lt;CZ$4,10,(CZ$3-'Indicator Data'!AE72)/(CZ$3-CZ$4)*10)),1))</f>
        <v>x</v>
      </c>
      <c r="DA72" s="102" t="str">
        <f aca="false">IF(AND(CY72="x",CZ72="x"),"x",ROUND(AVERAGE(CY72:CZ72),1))</f>
        <v>x</v>
      </c>
      <c r="DB72" s="104" t="n">
        <f aca="false">ROUND(AVERAGE(CW72,DA72,CU72),1)</f>
        <v>2.1</v>
      </c>
      <c r="DC72" s="105" t="n">
        <f aca="false">IF(BL72="x",ROUND((10-GEOMEAN(((10-DB72)/10*9+1),((10-CH72)/10*9+1),((10-CR72)/10*9+1)))/9*10,1),ROUND((10-GEOMEAN(((10-BL72)/10*9+1),((10-DB72)/10*9+1),((10-CH72)/10*9+1),((10-CR72)/10*9+1)))/9*10,1))</f>
        <v>3.6</v>
      </c>
      <c r="DD72" s="108" t="n">
        <f aca="false">IF(ROUND(IF(AP72="x",(10-GEOMEAN(((10-AO72)/10*9+1),((10-DC72)/10*9+1),((10-AU72)/10*9+1),((10-AQ72)/10*9+1),((10-AR72)/10*9+1)))/9*10,(10-GEOMEAN(((10-AO72)/10*9+1),((10-DC72)/10*9+1),((10-AP72)/10*9+1),((10-AQ72)/10*9+1),((10-AR72)/10*9+1),((10-AU72)/10*9+1)))/9*10),1)=0,0.1,ROUND(IF(AP72="x",(10-GEOMEAN(((10-AO72)/10*9+1),((10-DC72)/10*9+1),((10-AU72)/10*9+1),((10-AQ72)/10*9+1),((10-AR72)/10*9+1)))/9*10,(10-GEOMEAN(((10-AO72)/10*9+1),((10-DC72)/10*9+1),((10-AP72)/10*9+1),((10-AQ72)/10*9+1),((10-AR72)/10*9+1),((10-AU72)/10*9+1)))/9*10),1))</f>
        <v>1.7</v>
      </c>
      <c r="DE72" s="105" t="n">
        <f aca="false">ROUND(IF('Indicator Data'!AH72=0,0,IF('Indicator Data'!AH72&gt;DE$3,10,IF('Indicator Data'!AH72&lt;DE$4,0,10-(DE$3-'Indicator Data'!AH72)/(DE$3-DE$4)*10))),1)</f>
        <v>0</v>
      </c>
      <c r="DF72" s="102" t="n">
        <f aca="false">'Indicator Data'!AI72</f>
        <v>0</v>
      </c>
      <c r="DG72" s="102" t="n">
        <f aca="false">'Indicator Data'!AJ72</f>
        <v>0</v>
      </c>
      <c r="DH72" s="105" t="n">
        <f aca="false">ROUND(IF(DF72=5,10,IF(DG72=5,9,IF(DF72=4,8,IF(DG72=4,7,0)))),1)</f>
        <v>0</v>
      </c>
      <c r="DI72" s="108" t="n">
        <f aca="false">ROUND(IF(DH72&gt;5,DH72,DE72/10*7),1)</f>
        <v>0</v>
      </c>
      <c r="DJ72" s="76"/>
      <c r="DK72" s="109"/>
    </row>
    <row r="73" customFormat="false" ht="14.5" hidden="false" customHeight="false" outlineLevel="0" collapsed="false">
      <c r="A73" s="98" t="str">
        <f aca="false">'Indicator Data'!A73</f>
        <v>Guatemala</v>
      </c>
      <c r="B73" s="99" t="str">
        <f aca="false">'Indicator Data'!B73</f>
        <v>GTM</v>
      </c>
      <c r="C73" s="100" t="n">
        <f aca="false">ROUND(IF('Indicator Data'!C73=0,0.1,IF(LOG('Indicator Data'!C73)&gt;C$3,10,IF(LOG('Indicator Data'!C73)&lt;C$4,0,10-(C$3-LOG('Indicator Data'!C73))/(C$3-C$4)*10))),1)</f>
        <v>8.8</v>
      </c>
      <c r="D73" s="101" t="n">
        <f aca="false">ROUND(IF('Indicator Data'!D73=0,0.1,IF(LOG('Indicator Data'!D73)&gt;D$3,10,IF(LOG('Indicator Data'!D73)&lt;D$4,0,10-(D$3-LOG('Indicator Data'!D73))/(D$3-D$4)*10))),1)</f>
        <v>10</v>
      </c>
      <c r="E73" s="102" t="n">
        <f aca="false">ROUND((10-GEOMEAN(((10-C73)/10*9+1),((10-D73)/10*9+1)))/9*10,1)</f>
        <v>9.5</v>
      </c>
      <c r="F73" s="102" t="n">
        <f aca="false">IF('Indicator Data'!E73="No data",0.1,(ROUND(IF('Indicator Data'!E73=0,0,IF(LOG('Indicator Data'!E73)&gt;F$3,10,IF(LOG('Indicator Data'!E73)&lt;F$4,0,10-(F$3-LOG('Indicator Data'!E73))/(F$3-F$4)*10))),1)))</f>
        <v>6.9</v>
      </c>
      <c r="G73" s="102" t="n">
        <f aca="false">ROUND(IF('Indicator Data'!F73=0,0,IF(LOG('Indicator Data'!F73)&gt;G$3,10,IF(LOG('Indicator Data'!F73)&lt;G$4,0,10-(G$3-LOG('Indicator Data'!F73))/(G$3-G$4)*10))),1)</f>
        <v>7</v>
      </c>
      <c r="H73" s="101" t="n">
        <f aca="false">ROUND(IF('Indicator Data'!G73=0,0,IF(LOG('Indicator Data'!G73)&gt;H$3,10,IF(LOG('Indicator Data'!G73)&lt;H$4,0,10-(H$3-LOG('Indicator Data'!G73))/(H$3-H$4)*10))),1)</f>
        <v>7.6</v>
      </c>
      <c r="I73" s="101" t="n">
        <f aca="false">ROUND(IF('Indicator Data'!H73=0,0,IF(LOG('Indicator Data'!H73)&gt;I$3,10,IF(LOG('Indicator Data'!H73)&lt;I$4,0,10-(I$3-LOG('Indicator Data'!H73))/(I$3-I$4)*10))),1)</f>
        <v>8.5</v>
      </c>
      <c r="J73" s="101" t="n">
        <f aca="false">ROUND((10-GEOMEAN(((10-H73)/10*9+1),((10-I73)/10*9+1)))/9*10,1)</f>
        <v>8.1</v>
      </c>
      <c r="K73" s="101" t="n">
        <f aca="false">ROUND(IF('Indicator Data'!I73=0,0,IF(LOG('Indicator Data'!I73)&gt;K$3,10,IF(LOG('Indicator Data'!I73)&lt;K$4,0,10-(K$3-LOG('Indicator Data'!I73))/(K$3-K$4)*10))),1)</f>
        <v>4.3</v>
      </c>
      <c r="L73" s="102" t="n">
        <f aca="false">ROUND((10-GEOMEAN(((10-J73)/10*9+1),((10-K73)/10*9+1)))/9*10,1)</f>
        <v>6.6</v>
      </c>
      <c r="M73" s="102" t="n">
        <f aca="false">ROUND(IF('Indicator Data'!J73=0,0,IF(LOG('Indicator Data'!J73)&gt;M$3,10,IF(LOG('Indicator Data'!J73)&lt;M$4,0,10-(M$3-LOG('Indicator Data'!J73))/(M$3-M$4)*10))),1)</f>
        <v>10</v>
      </c>
      <c r="N73" s="103" t="n">
        <f aca="false">'Indicator Data'!C73/'Indicator Data'!$CA73</f>
        <v>0.00210487273148749</v>
      </c>
      <c r="O73" s="103" t="n">
        <f aca="false">'Indicator Data'!D73/'Indicator Data'!$CA73</f>
        <v>0.00200769854613704</v>
      </c>
      <c r="P73" s="103" t="n">
        <f aca="false">IF(F73=0.1,"x",'Indicator Data'!E73/'Indicator Data'!$CA73)</f>
        <v>0.00352714861788548</v>
      </c>
      <c r="Q73" s="103" t="n">
        <f aca="false">'Indicator Data'!F73/'Indicator Data'!$CA73</f>
        <v>9.8462265383561E-006</v>
      </c>
      <c r="R73" s="103" t="n">
        <f aca="false">'Indicator Data'!G73/'Indicator Data'!$CA73</f>
        <v>0.00668417732813446</v>
      </c>
      <c r="S73" s="103" t="n">
        <f aca="false">'Indicator Data'!H73/'Indicator Data'!$CA73</f>
        <v>0.000507077704285553</v>
      </c>
      <c r="T73" s="103" t="n">
        <f aca="false">'Indicator Data'!I73/'Indicator Data'!$CA73</f>
        <v>8.2964656948154E-005</v>
      </c>
      <c r="U73" s="103" t="n">
        <f aca="false">'Indicator Data'!J73/'Indicator Data'!$CA73</f>
        <v>0.010067060144979</v>
      </c>
      <c r="V73" s="101" t="n">
        <f aca="false">ROUND(IF(N73&gt;V$3,10,IF(N73&lt;V$4,0,10-(V$3-N73)/(V$3-V$4)*10)),1)</f>
        <v>10</v>
      </c>
      <c r="W73" s="101" t="n">
        <f aca="false">ROUND(IF(O73&gt;W$3,10,IF(O73&lt;W$4,0,10-(W$3-O73)/(W$3-W$4)*10)),1)</f>
        <v>10</v>
      </c>
      <c r="X73" s="102" t="n">
        <f aca="false">ROUND(((10-GEOMEAN(((10-V73)/10*9+1),((10-W73)/10*9+1)))/9*10),1)</f>
        <v>10</v>
      </c>
      <c r="Y73" s="102" t="n">
        <f aca="false">IF(P73="x",0.1,ROUND(IF(P73&gt;Y$3,10,IF(P73&lt;Y$4,0,10-(Y$3-P73)/(Y$3-Y$4)*10)),1))</f>
        <v>2.4</v>
      </c>
      <c r="Z73" s="102" t="n">
        <f aca="false">ROUND(IF(Q73=0,0,IF(LOG(Q73)&gt;Z$3,10,IF(LOG(Q73)&lt;=Z$4,0,10-(Z$3-LOG(Q73))/(Z$3-Z$4)*10))),1)</f>
        <v>7.8</v>
      </c>
      <c r="AA73" s="101" t="n">
        <f aca="false">ROUND(IF(R73&gt;AA$3,10,IF(R73&lt;AA$4,0,10-(AA$3-R73)/(AA$3-AA$4)*10)),1)</f>
        <v>3.7</v>
      </c>
      <c r="AB73" s="101" t="n">
        <f aca="false">ROUND(IF(S73&gt;AB$3,10,IF(S73&lt;AB$4,0,10-(AB$3-S73)/(AB$3-AB$4)*10)),1)</f>
        <v>1</v>
      </c>
      <c r="AC73" s="101" t="n">
        <f aca="false">ROUND(((10-GEOMEAN(((10-AA73)/10*9+1),((10-AB73)/10*9+1)))/9*10),1)</f>
        <v>2.5</v>
      </c>
      <c r="AD73" s="101" t="n">
        <f aca="false">ROUND(IF(T73=0,0,IF(T73&gt;AD$3,10,IF(T73&lt;=AD$4,0,10-(AD$3-T73)/(AD$3-AD$4)*10))),1)</f>
        <v>0.1</v>
      </c>
      <c r="AE73" s="102" t="n">
        <f aca="false">ROUND((10-GEOMEAN(((10-AC73)/10*9+1),((10-AD73)/10*9+1)))/9*10,1)</f>
        <v>1.4</v>
      </c>
      <c r="AF73" s="102" t="n">
        <f aca="false">ROUND(IF(U73&gt;AF$3,10,IF(U73&lt;AF$4,0,10-(AF$3-U73)/(AF$3-AF$4)*10)),1)</f>
        <v>3.4</v>
      </c>
      <c r="AG73" s="101" t="n">
        <f aca="false">ROUND(IF('Indicator Data'!K73=0,0,IF('Indicator Data'!K73&gt;AG$3,10,IF('Indicator Data'!K73&lt;AG$4,0,10-(AG$3-'Indicator Data'!K73)/(AG$3-AG$4)*10))),1)</f>
        <v>6.7</v>
      </c>
      <c r="AH73" s="104" t="n">
        <f aca="false">ROUND(AVERAGE(C73,V73),1)</f>
        <v>9.4</v>
      </c>
      <c r="AI73" s="104" t="n">
        <f aca="false">ROUND(AVERAGE(D73,W73),1)</f>
        <v>10</v>
      </c>
      <c r="AJ73" s="102" t="n">
        <f aca="false">ROUND(AVERAGE(AA73,H73),1)</f>
        <v>5.7</v>
      </c>
      <c r="AK73" s="102" t="n">
        <f aca="false">ROUND(AVERAGE(AB73,I73),1)</f>
        <v>4.8</v>
      </c>
      <c r="AL73" s="104" t="n">
        <f aca="false">ROUND((10-GEOMEAN(((10-AJ73)/10*9+1),((10-AK73)/10*9+1)))/9*10,1)</f>
        <v>5.3</v>
      </c>
      <c r="AM73" s="104" t="n">
        <f aca="false">ROUND(AVERAGE(AD73,K73),1)</f>
        <v>2.2</v>
      </c>
      <c r="AN73" s="102" t="n">
        <f aca="false">ROUND((10-GEOMEAN(((10-M73)/10*9+1),((10-AF73)/10*9+1)))/9*10,1)</f>
        <v>8.2</v>
      </c>
      <c r="AO73" s="105" t="n">
        <f aca="false">ROUND((10-GEOMEAN(((10-E73)/10*9+1),((10-X73)/10*9+1)))/9*10,1)</f>
        <v>9.8</v>
      </c>
      <c r="AP73" s="105" t="n">
        <f aca="false">IF(AND(Y73="x",F73="x"),"x",ROUND((10-GEOMEAN(((10-F73)/10*9+1),((10-Y73)/10*9+1)))/9*10,1))</f>
        <v>5.1</v>
      </c>
      <c r="AQ73" s="105" t="n">
        <f aca="false">ROUND((10-GEOMEAN(((10-G73)/10*9+1),((10-Z73)/10*9+1)))/9*10,1)</f>
        <v>7.4</v>
      </c>
      <c r="AR73" s="105" t="n">
        <f aca="false">ROUND((10-GEOMEAN(((10-L73)/10*9+1),((10-AE73)/10*9+1)))/9*10,1)</f>
        <v>4.5</v>
      </c>
      <c r="AS73" s="104" t="n">
        <f aca="false">ROUND(AVERAGE(AG73,AN73),1)</f>
        <v>7.5</v>
      </c>
      <c r="AT73" s="104" t="n">
        <f aca="false">IF('Indicator Data'!L73="No data","x",IF('Indicator Data'!CB73&lt;1000,"x",ROUND((IF('Indicator Data'!L73&gt;AT$3,10,IF('Indicator Data'!L73&lt;AT$4,0,10-(AT$3-'Indicator Data'!L73)/(AT$3-AT$4)*10))),1)))</f>
        <v>0</v>
      </c>
      <c r="AU73" s="105" t="n">
        <f aca="false">ROUND(AVERAGE(AS73,AT73),1)</f>
        <v>3.8</v>
      </c>
      <c r="AV73" s="106" t="str">
        <f aca="false">IF('Indicator Data'!M73="No data","x",ROUND(IF('Indicator Data'!M73=0,0,IF(LOG('Indicator Data'!M73)&gt;AV$3,10,IF(LOG('Indicator Data'!M73)&lt;AV$4,0,10-(AV$3-LOG('Indicator Data'!M73))/(AV$3-AV$4)*10))),1))</f>
        <v>x</v>
      </c>
      <c r="AW73" s="103" t="str">
        <f aca="false">IF(AV73="x","x",'Indicator Data'!M73/'Indicator Data'!$CA73)</f>
        <v>x</v>
      </c>
      <c r="AX73" s="106" t="str">
        <f aca="false">IF(AV73="x","x",ROUND(IF(AW73&gt;AX$3,10,IF(AW73&lt;AX$4,0,10-(AX$3-AW73)/(AX$3-AX$4)*10)),1))</f>
        <v>x</v>
      </c>
      <c r="AY73" s="102" t="str">
        <f aca="false">IF(AND(AV73="x",AX73="x"),"x",ROUND((10-GEOMEAN(((10-AV73)/10*9+1),((10-AX73)/10*9+1)))/9*10,1))</f>
        <v>x</v>
      </c>
      <c r="AZ73" s="106" t="str">
        <f aca="false">IF('Indicator Data'!N73="No data","x",ROUND(IF('Indicator Data'!N73=0,0,IF(LOG('Indicator Data'!N73)&gt;AZ$3,10,IF(LOG('Indicator Data'!N73)&lt;AZ$4,0,10-(AZ$3-LOG('Indicator Data'!N73))/(AZ$3-AZ$4)*10))),1))</f>
        <v>x</v>
      </c>
      <c r="BA73" s="103" t="str">
        <f aca="false">IF(AZ73="x","x",'Indicator Data'!N73/'Indicator Data'!$CA73)</f>
        <v>x</v>
      </c>
      <c r="BB73" s="106" t="str">
        <f aca="false">IF(AZ73="x","x",ROUND(IF(BA73&gt;BB$3,10,IF(BA73&lt;BB$4,0,10-(BB$3-BA73)/(BB$3-BB$4)*10)),1))</f>
        <v>x</v>
      </c>
      <c r="BC73" s="102" t="str">
        <f aca="false">IF(AND(AZ73="x",BB73="x"),"x",ROUND((10-GEOMEAN(((10-AZ73)/10*9+1),((10-BB73)/10*9+1)))/9*10,1))</f>
        <v>x</v>
      </c>
      <c r="BD73" s="106" t="str">
        <f aca="false">IF('Indicator Data'!O73="No data","x",ROUND(IF('Indicator Data'!O73=0,0,IF(LOG('Indicator Data'!O73)&gt;BD$3,10,IF(LOG('Indicator Data'!O73)&lt;BD$4,0,10-(BD$3-LOG('Indicator Data'!O73))/(BD$3-BD$4)*10))),1))</f>
        <v>x</v>
      </c>
      <c r="BE73" s="103" t="str">
        <f aca="false">IF(BD73="x","x",'Indicator Data'!O73/'Indicator Data'!$CA73)</f>
        <v>x</v>
      </c>
      <c r="BF73" s="106" t="str">
        <f aca="false">IF(BD73="x","x",ROUND(IF(BE73&gt;BF$3,10,IF(BE73&lt;BF$4,0,10-(BF$3-BE73)/(BF$3-BF$4)*10)),1))</f>
        <v>x</v>
      </c>
      <c r="BG73" s="102" t="str">
        <f aca="false">IF(AND(BD73="x",BF73="x"),"x",ROUND((10-GEOMEAN(((10-BD73)/10*9+1),((10-BF73)/10*9+1)))/9*10,1))</f>
        <v>x</v>
      </c>
      <c r="BH73" s="106" t="str">
        <f aca="false">IF('Indicator Data'!P73="No data","x",ROUND(IF('Indicator Data'!P73=0,0,IF(LOG('Indicator Data'!P73)&gt;BH$3,10,IF(LOG('Indicator Data'!P73)&lt;BH$4,0,10-(BH$3-LOG('Indicator Data'!P73))/(BH$3-BH$4)*10))),1))</f>
        <v>x</v>
      </c>
      <c r="BI73" s="103" t="str">
        <f aca="false">IF(BH73="x","x",'Indicator Data'!P73/'Indicator Data'!$CA73)</f>
        <v>x</v>
      </c>
      <c r="BJ73" s="106" t="str">
        <f aca="false">IF(BH73="x","x",ROUND(IF(BI73&gt;BJ$3,10,IF(BI73&lt;BJ$4,0,10-(BJ$3-BI73)/(BJ$3-BJ$4)*10)),1))</f>
        <v>x</v>
      </c>
      <c r="BK73" s="102" t="str">
        <f aca="false">IF(AND(BH73="x",BJ73="x"),"x",ROUND((10-GEOMEAN(((10-BH73)/10*9+1),((10-BJ73)/10*9+1)))/9*10,1))</f>
        <v>x</v>
      </c>
      <c r="BL73" s="104" t="str">
        <f aca="false">IF(AND(BC73="x",BG73="x",BK73="x",AY73="x"),"x",IF(AND(BC73="x",BG73="x",BK73="x"),AY73,ROUND((10-GEOMEAN(((10-AY73)/10*9+1),((10-BC73)/10*9+1),((10-BG73)/10*9+1),((10-BK73)/10*9+1)))/9*10,1)))</f>
        <v>x</v>
      </c>
      <c r="BM73" s="106" t="n">
        <f aca="false">ROUND(IF('Indicator Data'!Q73=0,0,IF(LOG('Indicator Data'!Q73)&gt;BM$3,10,IF(LOG('Indicator Data'!Q73)&lt;BM$4,0,10-(BM$3-LOG('Indicator Data'!Q73))/(BM$3-BM$4)*10))),1)</f>
        <v>8.1</v>
      </c>
      <c r="BN73" s="107" t="n">
        <f aca="false">'Indicator Data'!R73</f>
        <v>0.311476826667786</v>
      </c>
      <c r="BO73" s="106" t="n">
        <f aca="false">ROUND(IF(BN73&gt;BO$3,10,IF(BN73&lt;BO$4,0,10-(BO$3-BN73)/(BO$3-BO$4)*10)),1)</f>
        <v>3.1</v>
      </c>
      <c r="BP73" s="106" t="n">
        <f aca="false">ROUND((10-GEOMEAN(((10-BO73)/10*9+1),((10-BM73)/10*9+1)))/9*10,1)</f>
        <v>6.2</v>
      </c>
      <c r="BQ73" s="106" t="n">
        <f aca="false">ROUND(IF('Indicator Data'!S73=0,0,IF(LOG('Indicator Data'!S73)&gt;BQ$3,10,IF(LOG('Indicator Data'!S73)&lt;BQ$4,0,10-(BQ$3-LOG('Indicator Data'!S73))/(BQ$3-BQ$4)*10))),1)</f>
        <v>0</v>
      </c>
      <c r="BR73" s="107" t="n">
        <f aca="false">'Indicator Data'!T73</f>
        <v>0</v>
      </c>
      <c r="BS73" s="106" t="n">
        <f aca="false">ROUND(IF(BR73&gt;BS$3,10,IF(BR73&lt;BS$4,0,10-(BS$3-BR73)/(BS$3-BS$4)*10)),1)</f>
        <v>0</v>
      </c>
      <c r="BT73" s="106" t="n">
        <f aca="false">ROUND((10-GEOMEAN(((10-BS73)/10*9+1),((10-BQ73)/10*9+1)))/9*10,1)</f>
        <v>0</v>
      </c>
      <c r="BU73" s="102" t="n">
        <f aca="false">ROUND((10-GEOMEAN(((10-BT73)/10*9+1),((10-BP73)/10*9+1)))/9*10,1)</f>
        <v>3.7</v>
      </c>
      <c r="BV73" s="106" t="n">
        <f aca="false">ROUND(IF('Indicator Data'!U73=0,0,IF(LOG('Indicator Data'!U73)&gt;BV$3,10,IF(LOG('Indicator Data'!U73)&lt;BV$4,0,10-(BV$3-LOG('Indicator Data'!U73))/(BV$3-BV$4)*10))),1)</f>
        <v>8.3</v>
      </c>
      <c r="BW73" s="103" t="n">
        <f aca="false">'Indicator Data'!U73/'Indicator Data'!$CA73</f>
        <v>0.371924340453262</v>
      </c>
      <c r="BX73" s="106" t="n">
        <f aca="false">ROUND(IF(BW73&gt;BX$3,10,IF(BW73&lt;BX$4,0,10-(BX$3-BW73)/(BX$3-BX$4)*10)),1)</f>
        <v>4.1</v>
      </c>
      <c r="BY73" s="102" t="n">
        <f aca="false">ROUND((10-GEOMEAN(((10-BV73)/10*9+1),((10-BX73)/10*9+1)))/9*10,1)</f>
        <v>6.7</v>
      </c>
      <c r="BZ73" s="106" t="n">
        <f aca="false">ROUND(IF('Indicator Data'!V73=0,0,IF(LOG('Indicator Data'!V73)&gt;BZ$3,10,IF(LOG('Indicator Data'!V73)&lt;BZ$4,0,10-(BZ$3-LOG('Indicator Data'!V73))/(BZ$3-BZ$4)*10))),1)</f>
        <v>8.5</v>
      </c>
      <c r="CA73" s="103" t="n">
        <f aca="false">IF('Indicator Data'!V73/'Indicator Data'!$CA73&gt;1,1,'Indicator Data'!V73/'Indicator Data'!$CA73)</f>
        <v>0.539909773957182</v>
      </c>
      <c r="CB73" s="106" t="n">
        <f aca="false">ROUND(IF(CA73&gt;CB$3,10,IF(CA73&lt;CB$4,0,10-(CB$3-CA73)/(CB$3-CB$4)*10)),1)</f>
        <v>5.4</v>
      </c>
      <c r="CC73" s="102" t="n">
        <f aca="false">ROUND((10-GEOMEAN(((10-BZ73)/10*9+1),((10-CB73)/10*9+1)))/9*10,1)</f>
        <v>7.2</v>
      </c>
      <c r="CD73" s="106" t="n">
        <f aca="false">ROUND(IF('Indicator Data'!W73=0,0,IF(LOG('Indicator Data'!W73)&gt;CD$3,10,IF(LOG('Indicator Data'!W73)&lt;CD$4,0,10-(CD$3-LOG('Indicator Data'!W73))/(CD$3-CD$4)*10))),1)</f>
        <v>8.4</v>
      </c>
      <c r="CE73" s="103" t="n">
        <f aca="false">'Indicator Data'!W73/'Indicator Data'!$CA73</f>
        <v>0.463649781845531</v>
      </c>
      <c r="CF73" s="106" t="n">
        <f aca="false">ROUND(IF(CE73&gt;CF$3,10,IF(CE73&lt;CF$4,0,10-(CF$3-CE73)/(CF$3-CF$4)*10)),1)</f>
        <v>4.6</v>
      </c>
      <c r="CG73" s="102" t="n">
        <f aca="false">ROUND((10-GEOMEAN(((10-CD73)/10*9+1),((10-CF73)/10*9+1)))/9*10,1)</f>
        <v>6.9</v>
      </c>
      <c r="CH73" s="104" t="n">
        <f aca="false">ROUND((10-GEOMEAN(((10-CC73)/10*9+1),((10-BU73)/10*9+1),((10-BY73)/10*9+1),((10-CG73)/10*9+1)))/9*10,1)</f>
        <v>6.3</v>
      </c>
      <c r="CI73" s="106" t="n">
        <f aca="false">IF('Indicator Data'!BQ73="No data","x",ROUND(IF('Indicator Data'!BQ73&gt;CI$3,0,IF('Indicator Data'!BQ73&lt;CI$4,10,(CI$3-'Indicator Data'!BQ73)/(CI$3-CI$4)*10)),1))</f>
        <v>3.6</v>
      </c>
      <c r="CJ73" s="106" t="n">
        <f aca="false">IF('Indicator Data'!BR73="No data","x",ROUND(IF('Indicator Data'!BR73&gt;CJ$3,0,IF('Indicator Data'!BR73&lt;CJ$4,10,(CJ$3-'Indicator Data'!BR73)/(CJ$3-CJ$4)*10)),1))</f>
        <v>1</v>
      </c>
      <c r="CK73" s="106" t="n">
        <f aca="false">IF('Indicator Data'!AC73="No data","x",ROUND(IF('Indicator Data'!AC73&gt;CK$3,0,IF('Indicator Data'!AC73&lt;CK$4,10,(CK$3-'Indicator Data'!AC73)/(CK$3-CK$4)*10)),1))</f>
        <v>2.3</v>
      </c>
      <c r="CL73" s="102" t="n">
        <f aca="false">IF(AND(CJ73="x",CI73="x",CK73="x"),"x",ROUND(AVERAGE(CI73:CK73),1))</f>
        <v>2.3</v>
      </c>
      <c r="CM73" s="106" t="n">
        <f aca="false">IF('Indicator Data'!X73="No data","x",ROUND(IF(LOG('Indicator Data'!X73)&gt;CM$3,10,IF(LOG('Indicator Data'!X73)&lt;CM$4,0,10-(CM$3-LOG('Indicator Data'!X73))/(CM$3-CM$4)*10)),1))</f>
        <v>7.3</v>
      </c>
      <c r="CN73" s="106" t="n">
        <f aca="false">IF('Indicator Data'!Y73="No data","x",ROUND(IF('Indicator Data'!Y73&gt;CN$3,10,IF('Indicator Data'!Y73&lt;CN$4,0,10-(CN$3-'Indicator Data'!Y73)/(CN$3-CN$4)*10)),1))</f>
        <v>4.5</v>
      </c>
      <c r="CO73" s="106" t="n">
        <f aca="false">IF('Indicator Data'!Z73="No data","x",ROUND(IF('Indicator Data'!Z73&gt;CO$3,10,IF('Indicator Data'!Z73&lt;CO$4,0,10-(CO$3-'Indicator Data'!Z73)/(CO$3-CO$4)*10)),1))</f>
        <v>5.2</v>
      </c>
      <c r="CP73" s="106" t="n">
        <f aca="false">IF('Indicator Data'!AA73="No data","x",ROUND(IF('Indicator Data'!AA73&gt;CP$3,10,IF('Indicator Data'!AA73&lt;CP$4,0,10-(CP$3-'Indicator Data'!AA73)/(CP$3-CP$4)*10)),1))</f>
        <v>7</v>
      </c>
      <c r="CQ73" s="102" t="n">
        <f aca="false">ROUND(AVERAGE(CM73:CP73),1)</f>
        <v>6</v>
      </c>
      <c r="CR73" s="104" t="n">
        <f aca="false">ROUND(AVERAGE(CL73,CQ73,CQ73),1)</f>
        <v>4.8</v>
      </c>
      <c r="CS73" s="106" t="n">
        <f aca="false">IF('Indicator Data'!AF73="No data","x",ROUND(IF('Indicator Data'!AF73&gt;CS$3,10,IF('Indicator Data'!AF73&lt;CS$4,0,10-(CS$3-'Indicator Data'!AF73)/(CS$3-CS$4)*10)),1))</f>
        <v>3.4</v>
      </c>
      <c r="CT73" s="106" t="n">
        <f aca="false">IF('Indicator Data'!AG73="No data","x",ROUND(IF('Indicator Data'!AG73&gt;CT$3,10,IF('Indicator Data'!AG73&lt;CT$4,0,10-(CT$3-'Indicator Data'!AG73)/(CT$3-CT$4)*10)),1))</f>
        <v>4.4</v>
      </c>
      <c r="CU73" s="102" t="n">
        <f aca="false">ROUND(AVERAGE(CM73,CN73,CO73,CP73,CS73,CT73),1)</f>
        <v>5.3</v>
      </c>
      <c r="CV73" s="106" t="n">
        <f aca="false">IF('Indicator Data'!AB73="No data","x",ROUND(IF('Indicator Data'!AB73&gt;CV$3,10,IF('Indicator Data'!AB73&lt;CV$4,0,10-(CV$3-'Indicator Data'!AB73)/(CV$3-CV$4)*10)),1))</f>
        <v>0.7</v>
      </c>
      <c r="CW73" s="102" t="n">
        <f aca="false">IF(AND(CJ73="x",CI73="x",CK73="x"),"x",ROUND(AVERAGE(CI73:CK73,CV73),1))</f>
        <v>1.9</v>
      </c>
      <c r="CX73" s="103" t="n">
        <f aca="false">IF('Indicator Data'!AD73="No data","x",'Indicator Data'!AD73/'Indicator Data'!$BZ73)</f>
        <v>2.93608467372887E-005</v>
      </c>
      <c r="CY73" s="106" t="n">
        <f aca="false">IF(CX73="x","x",ROUND(IF(CX73&gt;CY$3,0,IF(CX73&lt;CY$4,10,(CY$3-CX73)/(CY$3-CY$4)*10)),1))</f>
        <v>9.7</v>
      </c>
      <c r="CZ73" s="106" t="n">
        <f aca="false">IF('Indicator Data'!AE73="No data","x",ROUND(IF('Indicator Data'!AE73&gt;CZ$3,0,IF('Indicator Data'!AE73&lt;CZ$4,10,(CZ$3-'Indicator Data'!AE73)/(CZ$3-CZ$4)*10)),1))</f>
        <v>4</v>
      </c>
      <c r="DA73" s="102" t="n">
        <f aca="false">IF(AND(CY73="x",CZ73="x"),"x",ROUND(AVERAGE(CY73:CZ73),1))</f>
        <v>6.9</v>
      </c>
      <c r="DB73" s="104" t="n">
        <f aca="false">ROUND(AVERAGE(CW73,DA73,CU73),1)</f>
        <v>4.7</v>
      </c>
      <c r="DC73" s="105" t="n">
        <f aca="false">IF(BL73="x",ROUND((10-GEOMEAN(((10-DB73)/10*9+1),((10-CH73)/10*9+1),((10-CR73)/10*9+1)))/9*10,1),ROUND((10-GEOMEAN(((10-BL73)/10*9+1),((10-DB73)/10*9+1),((10-CH73)/10*9+1),((10-CR73)/10*9+1)))/9*10,1))</f>
        <v>5.3</v>
      </c>
      <c r="DD73" s="108" t="n">
        <f aca="false">IF(ROUND(IF(AP73="x",(10-GEOMEAN(((10-AO73)/10*9+1),((10-DC73)/10*9+1),((10-AU73)/10*9+1),((10-AQ73)/10*9+1),((10-AR73)/10*9+1)))/9*10,(10-GEOMEAN(((10-AO73)/10*9+1),((10-DC73)/10*9+1),((10-AP73)/10*9+1),((10-AQ73)/10*9+1),((10-AR73)/10*9+1),((10-AU73)/10*9+1)))/9*10),1)=0,0.1,ROUND(IF(AP73="x",(10-GEOMEAN(((10-AO73)/10*9+1),((10-DC73)/10*9+1),((10-AU73)/10*9+1),((10-AQ73)/10*9+1),((10-AR73)/10*9+1)))/9*10,(10-GEOMEAN(((10-AO73)/10*9+1),((10-DC73)/10*9+1),((10-AP73)/10*9+1),((10-AQ73)/10*9+1),((10-AR73)/10*9+1),((10-AU73)/10*9+1)))/9*10),1))</f>
        <v>6.6</v>
      </c>
      <c r="DE73" s="105" t="n">
        <f aca="false">ROUND(IF('Indicator Data'!AH73=0,0,IF('Indicator Data'!AH73&gt;DE$3,10,IF('Indicator Data'!AH73&lt;DE$4,0,10-(DE$3-'Indicator Data'!AH73)/(DE$3-DE$4)*10))),1)</f>
        <v>0.7</v>
      </c>
      <c r="DF73" s="102" t="n">
        <f aca="false">'Indicator Data'!AI73</f>
        <v>0</v>
      </c>
      <c r="DG73" s="102" t="n">
        <f aca="false">'Indicator Data'!AJ73</f>
        <v>0</v>
      </c>
      <c r="DH73" s="105" t="n">
        <f aca="false">ROUND(IF(DF73=5,10,IF(DG73=5,9,IF(DF73=4,8,IF(DG73=4,7,0)))),1)</f>
        <v>0</v>
      </c>
      <c r="DI73" s="108" t="n">
        <f aca="false">ROUND(IF(DH73&gt;5,DH73,DE73/10*7),1)</f>
        <v>0.5</v>
      </c>
      <c r="DJ73" s="76"/>
      <c r="DK73" s="109"/>
    </row>
    <row r="74" customFormat="false" ht="14.5" hidden="false" customHeight="false" outlineLevel="0" collapsed="false">
      <c r="A74" s="98" t="str">
        <f aca="false">'Indicator Data'!A74</f>
        <v>Guinea</v>
      </c>
      <c r="B74" s="99" t="str">
        <f aca="false">'Indicator Data'!B74</f>
        <v>GIN</v>
      </c>
      <c r="C74" s="100" t="n">
        <f aca="false">ROUND(IF('Indicator Data'!C74=0,0.1,IF(LOG('Indicator Data'!C74)&gt;C$3,10,IF(LOG('Indicator Data'!C74)&lt;C$4,0,10-(C$3-LOG('Indicator Data'!C74))/(C$3-C$4)*10))),1)</f>
        <v>0.1</v>
      </c>
      <c r="D74" s="101" t="n">
        <f aca="false">ROUND(IF('Indicator Data'!D74=0,0.1,IF(LOG('Indicator Data'!D74)&gt;D$3,10,IF(LOG('Indicator Data'!D74)&lt;D$4,0,10-(D$3-LOG('Indicator Data'!D74))/(D$3-D$4)*10))),1)</f>
        <v>0.1</v>
      </c>
      <c r="E74" s="102" t="n">
        <f aca="false">ROUND((10-GEOMEAN(((10-C74)/10*9+1),((10-D74)/10*9+1)))/9*10,1)</f>
        <v>0.1</v>
      </c>
      <c r="F74" s="102" t="n">
        <f aca="false">IF('Indicator Data'!E74="No data",0.1,(ROUND(IF('Indicator Data'!E74=0,0,IF(LOG('Indicator Data'!E74)&gt;F$3,10,IF(LOG('Indicator Data'!E74)&lt;F$4,0,10-(F$3-LOG('Indicator Data'!E74))/(F$3-F$4)*10))),1)))</f>
        <v>6.8</v>
      </c>
      <c r="G74" s="102" t="n">
        <f aca="false">ROUND(IF('Indicator Data'!F74=0,0,IF(LOG('Indicator Data'!F74)&gt;G$3,10,IF(LOG('Indicator Data'!F74)&lt;G$4,0,10-(G$3-LOG('Indicator Data'!F74))/(G$3-G$4)*10))),1)</f>
        <v>5</v>
      </c>
      <c r="H74" s="101" t="n">
        <f aca="false">ROUND(IF('Indicator Data'!G74=0,0,IF(LOG('Indicator Data'!G74)&gt;H$3,10,IF(LOG('Indicator Data'!G74)&lt;H$4,0,10-(H$3-LOG('Indicator Data'!G74))/(H$3-H$4)*10))),1)</f>
        <v>0</v>
      </c>
      <c r="I74" s="101" t="n">
        <f aca="false">ROUND(IF('Indicator Data'!H74=0,0,IF(LOG('Indicator Data'!H74)&gt;I$3,10,IF(LOG('Indicator Data'!H74)&lt;I$4,0,10-(I$3-LOG('Indicator Data'!H74))/(I$3-I$4)*10))),1)</f>
        <v>0</v>
      </c>
      <c r="J74" s="101" t="n">
        <f aca="false">ROUND((10-GEOMEAN(((10-H74)/10*9+1),((10-I74)/10*9+1)))/9*10,1)</f>
        <v>0</v>
      </c>
      <c r="K74" s="101" t="n">
        <f aca="false">ROUND(IF('Indicator Data'!I74=0,0,IF(LOG('Indicator Data'!I74)&gt;K$3,10,IF(LOG('Indicator Data'!I74)&lt;K$4,0,10-(K$3-LOG('Indicator Data'!I74))/(K$3-K$4)*10))),1)</f>
        <v>0</v>
      </c>
      <c r="L74" s="102" t="n">
        <f aca="false">ROUND((10-GEOMEAN(((10-J74)/10*9+1),((10-K74)/10*9+1)))/9*10,1)</f>
        <v>0</v>
      </c>
      <c r="M74" s="102" t="n">
        <f aca="false">ROUND(IF('Indicator Data'!J74=0,0,IF(LOG('Indicator Data'!J74)&gt;M$3,10,IF(LOG('Indicator Data'!J74)&lt;M$4,0,10-(M$3-LOG('Indicator Data'!J74))/(M$3-M$4)*10))),1)</f>
        <v>0</v>
      </c>
      <c r="N74" s="103" t="n">
        <f aca="false">'Indicator Data'!C74/'Indicator Data'!$CA74</f>
        <v>0</v>
      </c>
      <c r="O74" s="103" t="n">
        <f aca="false">'Indicator Data'!D74/'Indicator Data'!$CA74</f>
        <v>0</v>
      </c>
      <c r="P74" s="103" t="n">
        <f aca="false">IF(F74=0.1,"x",'Indicator Data'!E74/'Indicator Data'!$CA74)</f>
        <v>0.00425163395935701</v>
      </c>
      <c r="Q74" s="103" t="n">
        <f aca="false">'Indicator Data'!F74/'Indicator Data'!$CA74</f>
        <v>8.08500809542992E-007</v>
      </c>
      <c r="R74" s="103" t="n">
        <f aca="false">'Indicator Data'!G74/'Indicator Data'!$CA74</f>
        <v>0</v>
      </c>
      <c r="S74" s="103" t="n">
        <f aca="false">'Indicator Data'!H74/'Indicator Data'!$CA74</f>
        <v>0</v>
      </c>
      <c r="T74" s="103" t="n">
        <f aca="false">'Indicator Data'!I74/'Indicator Data'!$CA74</f>
        <v>0</v>
      </c>
      <c r="U74" s="103" t="n">
        <f aca="false">'Indicator Data'!J74/'Indicator Data'!$CA74</f>
        <v>0</v>
      </c>
      <c r="V74" s="101" t="n">
        <f aca="false">ROUND(IF(N74&gt;V$3,10,IF(N74&lt;V$4,0,10-(V$3-N74)/(V$3-V$4)*10)),1)</f>
        <v>0</v>
      </c>
      <c r="W74" s="101" t="n">
        <f aca="false">ROUND(IF(O74&gt;W$3,10,IF(O74&lt;W$4,0,10-(W$3-O74)/(W$3-W$4)*10)),1)</f>
        <v>0</v>
      </c>
      <c r="X74" s="102" t="n">
        <f aca="false">ROUND(((10-GEOMEAN(((10-V74)/10*9+1),((10-W74)/10*9+1)))/9*10),1)</f>
        <v>0</v>
      </c>
      <c r="Y74" s="102" t="n">
        <f aca="false">IF(P74="x",0.1,ROUND(IF(P74&gt;Y$3,10,IF(P74&lt;Y$4,0,10-(Y$3-P74)/(Y$3-Y$4)*10)),1))</f>
        <v>2.8</v>
      </c>
      <c r="Z74" s="102" t="n">
        <f aca="false">ROUND(IF(Q74=0,0,IF(LOG(Q74)&gt;Z$3,10,IF(LOG(Q74)&lt;=Z$4,0,10-(Z$3-LOG(Q74))/(Z$3-Z$4)*10))),1)</f>
        <v>5.4</v>
      </c>
      <c r="AA74" s="101" t="n">
        <f aca="false">ROUND(IF(R74&gt;AA$3,10,IF(R74&lt;AA$4,0,10-(AA$3-R74)/(AA$3-AA$4)*10)),1)</f>
        <v>0</v>
      </c>
      <c r="AB74" s="101" t="n">
        <f aca="false">ROUND(IF(S74&gt;AB$3,10,IF(S74&lt;AB$4,0,10-(AB$3-S74)/(AB$3-AB$4)*10)),1)</f>
        <v>0</v>
      </c>
      <c r="AC74" s="101" t="n">
        <f aca="false">ROUND(((10-GEOMEAN(((10-AA74)/10*9+1),((10-AB74)/10*9+1)))/9*10),1)</f>
        <v>0</v>
      </c>
      <c r="AD74" s="101" t="n">
        <f aca="false">ROUND(IF(T74=0,0,IF(T74&gt;AD$3,10,IF(T74&lt;=AD$4,0,10-(AD$3-T74)/(AD$3-AD$4)*10))),1)</f>
        <v>0</v>
      </c>
      <c r="AE74" s="102" t="n">
        <f aca="false">ROUND((10-GEOMEAN(((10-AC74)/10*9+1),((10-AD74)/10*9+1)))/9*10,1)</f>
        <v>0</v>
      </c>
      <c r="AF74" s="102" t="n">
        <f aca="false">ROUND(IF(U74&gt;AF$3,10,IF(U74&lt;AF$4,0,10-(AF$3-U74)/(AF$3-AF$4)*10)),1)</f>
        <v>0</v>
      </c>
      <c r="AG74" s="101" t="n">
        <f aca="false">ROUND(IF('Indicator Data'!K74=0,0,IF('Indicator Data'!K74&gt;AG$3,10,IF('Indicator Data'!K74&lt;AG$4,0,10-(AG$3-'Indicator Data'!K74)/(AG$3-AG$4)*10))),1)</f>
        <v>1</v>
      </c>
      <c r="AH74" s="104" t="n">
        <f aca="false">ROUND(AVERAGE(C74,V74),1)</f>
        <v>0.1</v>
      </c>
      <c r="AI74" s="104" t="n">
        <f aca="false">ROUND(AVERAGE(D74,W74),1)</f>
        <v>0.1</v>
      </c>
      <c r="AJ74" s="102" t="n">
        <f aca="false">ROUND(AVERAGE(AA74,H74),1)</f>
        <v>0</v>
      </c>
      <c r="AK74" s="102" t="n">
        <f aca="false">ROUND(AVERAGE(AB74,I74),1)</f>
        <v>0</v>
      </c>
      <c r="AL74" s="104" t="n">
        <f aca="false">ROUND((10-GEOMEAN(((10-AJ74)/10*9+1),((10-AK74)/10*9+1)))/9*10,1)</f>
        <v>0</v>
      </c>
      <c r="AM74" s="104" t="n">
        <f aca="false">ROUND(AVERAGE(AD74,K74),1)</f>
        <v>0</v>
      </c>
      <c r="AN74" s="102" t="n">
        <f aca="false">ROUND((10-GEOMEAN(((10-M74)/10*9+1),((10-AF74)/10*9+1)))/9*10,1)</f>
        <v>0</v>
      </c>
      <c r="AO74" s="105" t="n">
        <f aca="false">ROUND((10-GEOMEAN(((10-E74)/10*9+1),((10-X74)/10*9+1)))/9*10,1)</f>
        <v>0.1</v>
      </c>
      <c r="AP74" s="105" t="n">
        <f aca="false">IF(AND(Y74="x",F74="x"),"x",ROUND((10-GEOMEAN(((10-F74)/10*9+1),((10-Y74)/10*9+1)))/9*10,1))</f>
        <v>5.1</v>
      </c>
      <c r="AQ74" s="105" t="n">
        <f aca="false">ROUND((10-GEOMEAN(((10-G74)/10*9+1),((10-Z74)/10*9+1)))/9*10,1)</f>
        <v>5.2</v>
      </c>
      <c r="AR74" s="105" t="n">
        <f aca="false">ROUND((10-GEOMEAN(((10-L74)/10*9+1),((10-AE74)/10*9+1)))/9*10,1)</f>
        <v>0</v>
      </c>
      <c r="AS74" s="104" t="n">
        <f aca="false">ROUND(AVERAGE(AG74,AN74),1)</f>
        <v>0.5</v>
      </c>
      <c r="AT74" s="104" t="n">
        <f aca="false">IF('Indicator Data'!L74="No data","x",IF('Indicator Data'!CB74&lt;1000,"x",ROUND((IF('Indicator Data'!L74&gt;AT$3,10,IF('Indicator Data'!L74&lt;AT$4,0,10-(AT$3-'Indicator Data'!L74)/(AT$3-AT$4)*10))),1)))</f>
        <v>1</v>
      </c>
      <c r="AU74" s="105" t="n">
        <f aca="false">ROUND(AVERAGE(AS74,AT74),1)</f>
        <v>0.8</v>
      </c>
      <c r="AV74" s="106" t="n">
        <f aca="false">IF('Indicator Data'!M74="No data","x",ROUND(IF('Indicator Data'!M74=0,0,IF(LOG('Indicator Data'!M74)&gt;AV$3,10,IF(LOG('Indicator Data'!M74)&lt;AV$4,0,10-(AV$3-LOG('Indicator Data'!M74))/(AV$3-AV$4)*10))),1))</f>
        <v>7.9</v>
      </c>
      <c r="AW74" s="103" t="n">
        <f aca="false">IF(AV74="x","x",'Indicator Data'!M74/'Indicator Data'!$CA74)</f>
        <v>0.266517756799726</v>
      </c>
      <c r="AX74" s="106" t="n">
        <f aca="false">IF(AV74="x","x",ROUND(IF(AW74&gt;AX$3,10,IF(AW74&lt;AX$4,0,10-(AX$3-AW74)/(AX$3-AX$4)*10)),1))</f>
        <v>3</v>
      </c>
      <c r="AY74" s="102" t="n">
        <f aca="false">IF(AND(AV74="x",AX74="x"),"x",ROUND((10-GEOMEAN(((10-AV74)/10*9+1),((10-AX74)/10*9+1)))/9*10,1))</f>
        <v>6</v>
      </c>
      <c r="AZ74" s="106" t="n">
        <f aca="false">IF('Indicator Data'!N74="No data","x",ROUND(IF('Indicator Data'!N74=0,0,IF(LOG('Indicator Data'!N74)&gt;AZ$3,10,IF(LOG('Indicator Data'!N74)&lt;AZ$4,0,10-(AZ$3-LOG('Indicator Data'!N74))/(AZ$3-AZ$4)*10))),1))</f>
        <v>8.7</v>
      </c>
      <c r="BA74" s="103" t="n">
        <f aca="false">IF(AZ74="x","x",'Indicator Data'!N74/'Indicator Data'!$CA74)</f>
        <v>0.127438212028341</v>
      </c>
      <c r="BB74" s="106" t="n">
        <f aca="false">IF(AZ74="x","x",ROUND(IF(BA74&gt;BB$3,10,IF(BA74&lt;BB$4,0,10-(BB$3-BA74)/(BB$3-BB$4)*10)),1))</f>
        <v>10</v>
      </c>
      <c r="BC74" s="102" t="n">
        <f aca="false">IF(AND(AZ74="x",BB74="x"),"x",ROUND((10-GEOMEAN(((10-AZ74)/10*9+1),((10-BB74)/10*9+1)))/9*10,1))</f>
        <v>9.5</v>
      </c>
      <c r="BD74" s="106" t="n">
        <f aca="false">IF('Indicator Data'!O74="No data","x",ROUND(IF('Indicator Data'!O74=0,0,IF(LOG('Indicator Data'!O74)&gt;BD$3,10,IF(LOG('Indicator Data'!O74)&lt;BD$4,0,10-(BD$3-LOG('Indicator Data'!O74))/(BD$3-BD$4)*10))),1))</f>
        <v>9.7</v>
      </c>
      <c r="BE74" s="103" t="n">
        <f aca="false">IF(BD74="x","x",'Indicator Data'!O74/'Indicator Data'!$CA74)</f>
        <v>0.537392923611507</v>
      </c>
      <c r="BF74" s="106" t="n">
        <f aca="false">IF(BD74="x","x",ROUND(IF(BE74&gt;BF$3,10,IF(BE74&lt;BF$4,0,10-(BF$3-BE74)/(BF$3-BF$4)*10)),1))</f>
        <v>10</v>
      </c>
      <c r="BG74" s="102" t="n">
        <f aca="false">IF(AND(BD74="x",BF74="x"),"x",ROUND((10-GEOMEAN(((10-BD74)/10*9+1),((10-BF74)/10*9+1)))/9*10,1))</f>
        <v>9.9</v>
      </c>
      <c r="BH74" s="106" t="n">
        <f aca="false">IF('Indicator Data'!P74="No data","x",ROUND(IF('Indicator Data'!P74=0,0,IF(LOG('Indicator Data'!P74)&gt;BH$3,10,IF(LOG('Indicator Data'!P74)&lt;BH$4,0,10-(BH$3-LOG('Indicator Data'!P74))/(BH$3-BH$4)*10))),1))</f>
        <v>8.4</v>
      </c>
      <c r="BI74" s="103" t="n">
        <f aca="false">IF(BH74="x","x",'Indicator Data'!P74/'Indicator Data'!$CA74)</f>
        <v>0.0852389855845118</v>
      </c>
      <c r="BJ74" s="106" t="n">
        <f aca="false">IF(BH74="x","x",ROUND(IF(BI74&gt;BJ$3,10,IF(BI74&lt;BJ$4,0,10-(BJ$3-BI74)/(BJ$3-BJ$4)*10)),1))</f>
        <v>8.5</v>
      </c>
      <c r="BK74" s="102" t="n">
        <f aca="false">IF(AND(BH74="x",BJ74="x"),"x",ROUND((10-GEOMEAN(((10-BH74)/10*9+1),((10-BJ74)/10*9+1)))/9*10,1))</f>
        <v>8.5</v>
      </c>
      <c r="BL74" s="104" t="n">
        <f aca="false">IF(AND(BC74="x",BG74="x",BK74="x",AY74="x"),"x",IF(AND(BC74="x",BG74="x",BK74="x"),AY74,ROUND((10-GEOMEAN(((10-AY74)/10*9+1),((10-BC74)/10*9+1),((10-BG74)/10*9+1),((10-BK74)/10*9+1)))/9*10,1)))</f>
        <v>8.9</v>
      </c>
      <c r="BM74" s="106" t="n">
        <f aca="false">ROUND(IF('Indicator Data'!Q74=0,0,IF(LOG('Indicator Data'!Q74)&gt;BM$3,10,IF(LOG('Indicator Data'!Q74)&lt;BM$4,0,10-(BM$3-LOG('Indicator Data'!Q74))/(BM$3-BM$4)*10))),1)</f>
        <v>0</v>
      </c>
      <c r="BN74" s="107" t="n">
        <f aca="false">'Indicator Data'!R74</f>
        <v>0</v>
      </c>
      <c r="BO74" s="106" t="n">
        <f aca="false">ROUND(IF(BN74&gt;BO$3,10,IF(BN74&lt;BO$4,0,10-(BO$3-BN74)/(BO$3-BO$4)*10)),1)</f>
        <v>0</v>
      </c>
      <c r="BP74" s="106" t="n">
        <f aca="false">ROUND((10-GEOMEAN(((10-BO74)/10*9+1),((10-BM74)/10*9+1)))/9*10,1)</f>
        <v>0</v>
      </c>
      <c r="BQ74" s="106" t="n">
        <f aca="false">ROUND(IF('Indicator Data'!S74=0,0,IF(LOG('Indicator Data'!S74)&gt;BQ$3,10,IF(LOG('Indicator Data'!S74)&lt;BQ$4,0,10-(BQ$3-LOG('Indicator Data'!S74))/(BQ$3-BQ$4)*10))),1)</f>
        <v>8.7</v>
      </c>
      <c r="BR74" s="107" t="n">
        <f aca="false">'Indicator Data'!T74</f>
        <v>0.999610304832458</v>
      </c>
      <c r="BS74" s="106" t="n">
        <f aca="false">ROUND(IF(BR74&gt;BS$3,10,IF(BR74&lt;BS$4,0,10-(BS$3-BR74)/(BS$3-BS$4)*10)),1)</f>
        <v>10</v>
      </c>
      <c r="BT74" s="106" t="n">
        <f aca="false">ROUND((10-GEOMEAN(((10-BS74)/10*9+1),((10-BQ74)/10*9+1)))/9*10,1)</f>
        <v>9.5</v>
      </c>
      <c r="BU74" s="102" t="n">
        <f aca="false">ROUND((10-GEOMEAN(((10-BT74)/10*9+1),((10-BP74)/10*9+1)))/9*10,1)</f>
        <v>6.9</v>
      </c>
      <c r="BV74" s="106" t="n">
        <f aca="false">ROUND(IF('Indicator Data'!U74=0,0,IF(LOG('Indicator Data'!U74)&gt;BV$3,10,IF(LOG('Indicator Data'!U74)&lt;BV$4,0,10-(BV$3-LOG('Indicator Data'!U74))/(BV$3-BV$4)*10))),1)</f>
        <v>8.5</v>
      </c>
      <c r="BW74" s="103" t="n">
        <f aca="false">'Indicator Data'!U74/'Indicator Data'!$CA74</f>
        <v>0.720371348838508</v>
      </c>
      <c r="BX74" s="106" t="n">
        <f aca="false">ROUND(IF(BW74&gt;BX$3,10,IF(BW74&lt;BX$4,0,10-(BX$3-BW74)/(BX$3-BX$4)*10)),1)</f>
        <v>8</v>
      </c>
      <c r="BY74" s="102" t="n">
        <f aca="false">ROUND((10-GEOMEAN(((10-BV74)/10*9+1),((10-BX74)/10*9+1)))/9*10,1)</f>
        <v>8.3</v>
      </c>
      <c r="BZ74" s="106" t="n">
        <f aca="false">ROUND(IF('Indicator Data'!V74=0,0,IF(LOG('Indicator Data'!V74)&gt;BZ$3,10,IF(LOG('Indicator Data'!V74)&lt;BZ$4,0,10-(BZ$3-LOG('Indicator Data'!V74))/(BZ$3-BZ$4)*10))),1)</f>
        <v>8.7</v>
      </c>
      <c r="CA74" s="103" t="n">
        <f aca="false">IF('Indicator Data'!V74/'Indicator Data'!$CA74&gt;1,1,'Indicator Data'!V74/'Indicator Data'!$CA74)</f>
        <v>0.917624920668735</v>
      </c>
      <c r="CB74" s="106" t="n">
        <f aca="false">ROUND(IF(CA74&gt;CB$3,10,IF(CA74&lt;CB$4,0,10-(CB$3-CA74)/(CB$3-CB$4)*10)),1)</f>
        <v>9.2</v>
      </c>
      <c r="CC74" s="102" t="n">
        <f aca="false">ROUND((10-GEOMEAN(((10-BZ74)/10*9+1),((10-CB74)/10*9+1)))/9*10,1)</f>
        <v>9</v>
      </c>
      <c r="CD74" s="106" t="n">
        <f aca="false">ROUND(IF('Indicator Data'!W74=0,0,IF(LOG('Indicator Data'!W74)&gt;CD$3,10,IF(LOG('Indicator Data'!W74)&lt;CD$4,0,10-(CD$3-LOG('Indicator Data'!W74))/(CD$3-CD$4)*10))),1)</f>
        <v>8.7</v>
      </c>
      <c r="CE74" s="103" t="n">
        <f aca="false">'Indicator Data'!W74/'Indicator Data'!$CA74</f>
        <v>0.984313863274379</v>
      </c>
      <c r="CF74" s="106" t="n">
        <f aca="false">ROUND(IF(CE74&gt;CF$3,10,IF(CE74&lt;CF$4,0,10-(CF$3-CE74)/(CF$3-CF$4)*10)),1)</f>
        <v>9.8</v>
      </c>
      <c r="CG74" s="102" t="n">
        <f aca="false">ROUND((10-GEOMEAN(((10-CD74)/10*9+1),((10-CF74)/10*9+1)))/9*10,1)</f>
        <v>9.3</v>
      </c>
      <c r="CH74" s="104" t="n">
        <f aca="false">ROUND((10-GEOMEAN(((10-CC74)/10*9+1),((10-BU74)/10*9+1),((10-BY74)/10*9+1),((10-CG74)/10*9+1)))/9*10,1)</f>
        <v>8.5</v>
      </c>
      <c r="CI74" s="106" t="n">
        <f aca="false">IF('Indicator Data'!BQ74="No data","x",ROUND(IF('Indicator Data'!BQ74&gt;CI$3,0,IF('Indicator Data'!BQ74&lt;CI$4,10,(CI$3-'Indicator Data'!BQ74)/(CI$3-CI$4)*10)),1))</f>
        <v>7.8</v>
      </c>
      <c r="CJ74" s="106" t="n">
        <f aca="false">IF('Indicator Data'!BR74="No data","x",ROUND(IF('Indicator Data'!BR74&gt;CJ$3,0,IF('Indicator Data'!BR74&lt;CJ$4,10,(CJ$3-'Indicator Data'!BR74)/(CJ$3-CJ$4)*10)),1))</f>
        <v>6</v>
      </c>
      <c r="CK74" s="106" t="n">
        <f aca="false">IF('Indicator Data'!AC74="No data","x",ROUND(IF('Indicator Data'!AC74&gt;CK$3,0,IF('Indicator Data'!AC74&lt;CK$4,10,(CK$3-'Indicator Data'!AC74)/(CK$3-CK$4)*10)),1))</f>
        <v>8</v>
      </c>
      <c r="CL74" s="102" t="n">
        <f aca="false">IF(AND(CJ74="x",CI74="x",CK74="x"),"x",ROUND(AVERAGE(CI74:CK74),1))</f>
        <v>7.3</v>
      </c>
      <c r="CM74" s="106" t="n">
        <f aca="false">IF('Indicator Data'!X74="No data","x",ROUND(IF(LOG('Indicator Data'!X74)&gt;CM$3,10,IF(LOG('Indicator Data'!X74)&lt;CM$4,0,10-(CM$3-LOG('Indicator Data'!X74))/(CM$3-CM$4)*10)),1))</f>
        <v>5.8</v>
      </c>
      <c r="CN74" s="106" t="n">
        <f aca="false">IF('Indicator Data'!Y74="No data","x",ROUND(IF('Indicator Data'!Y74&gt;CN$3,10,IF('Indicator Data'!Y74&lt;CN$4,0,10-(CN$3-'Indicator Data'!Y74)/(CN$3-CN$4)*10)),1))</f>
        <v>7.6</v>
      </c>
      <c r="CO74" s="106" t="n">
        <f aca="false">IF('Indicator Data'!Z74="No data","x",ROUND(IF('Indicator Data'!Z74&gt;CO$3,10,IF('Indicator Data'!Z74&lt;CO$4,0,10-(CO$3-'Indicator Data'!Z74)/(CO$3-CO$4)*10)),1))</f>
        <v>3.7</v>
      </c>
      <c r="CP74" s="106" t="n">
        <f aca="false">IF('Indicator Data'!AA74="No data","x",ROUND(IF('Indicator Data'!AA74&gt;CP$3,10,IF('Indicator Data'!AA74&lt;CP$4,0,10-(CP$3-'Indicator Data'!AA74)/(CP$3-CP$4)*10)),1))</f>
        <v>10</v>
      </c>
      <c r="CQ74" s="102" t="n">
        <f aca="false">ROUND(AVERAGE(CM74:CP74),1)</f>
        <v>6.8</v>
      </c>
      <c r="CR74" s="104" t="n">
        <f aca="false">ROUND(AVERAGE(CL74,CQ74,CQ74),1)</f>
        <v>7</v>
      </c>
      <c r="CS74" s="106" t="n">
        <f aca="false">IF('Indicator Data'!AF74="No data","x",ROUND(IF('Indicator Data'!AF74&gt;CS$3,10,IF('Indicator Data'!AF74&lt;CS$4,0,10-(CS$3-'Indicator Data'!AF74)/(CS$3-CS$4)*10)),1))</f>
        <v>5.6</v>
      </c>
      <c r="CT74" s="106" t="n">
        <f aca="false">IF('Indicator Data'!AG74="No data","x",ROUND(IF('Indicator Data'!AG74&gt;CT$3,10,IF('Indicator Data'!AG74&lt;CT$4,0,10-(CT$3-'Indicator Data'!AG74)/(CT$3-CT$4)*10)),1))</f>
        <v>7.3</v>
      </c>
      <c r="CU74" s="102" t="n">
        <f aca="false">ROUND(AVERAGE(CM74,CN74,CO74,CP74,CS74,CT74),1)</f>
        <v>6.7</v>
      </c>
      <c r="CV74" s="106" t="n">
        <f aca="false">IF('Indicator Data'!AB74="No data","x",ROUND(IF('Indicator Data'!AB74&gt;CV$3,10,IF('Indicator Data'!AB74&lt;CV$4,0,10-(CV$3-'Indicator Data'!AB74)/(CV$3-CV$4)*10)),1))</f>
        <v>3.9</v>
      </c>
      <c r="CW74" s="102" t="n">
        <f aca="false">IF(AND(CJ74="x",CI74="x",CK74="x"),"x",ROUND(AVERAGE(CI74:CK74,CV74),1))</f>
        <v>6.4</v>
      </c>
      <c r="CX74" s="103" t="n">
        <f aca="false">IF('Indicator Data'!AD74="No data","x",'Indicator Data'!AD74/'Indicator Data'!$BZ74)</f>
        <v>0</v>
      </c>
      <c r="CY74" s="106" t="n">
        <f aca="false">IF(CX74="x","x",ROUND(IF(CX74&gt;CY$3,0,IF(CX74&lt;CY$4,10,(CY$3-CX74)/(CY$3-CY$4)*10)),1))</f>
        <v>10</v>
      </c>
      <c r="CZ74" s="106" t="n">
        <f aca="false">IF('Indicator Data'!AE74="No data","x",ROUND(IF('Indicator Data'!AE74&gt;CZ$3,0,IF('Indicator Data'!AE74&lt;CZ$4,10,(CZ$3-'Indicator Data'!AE74)/(CZ$3-CZ$4)*10)),1))</f>
        <v>6</v>
      </c>
      <c r="DA74" s="102" t="n">
        <f aca="false">IF(AND(CY74="x",CZ74="x"),"x",ROUND(AVERAGE(CY74:CZ74),1))</f>
        <v>8</v>
      </c>
      <c r="DB74" s="104" t="n">
        <f aca="false">ROUND(AVERAGE(CW74,DA74,CU74),1)</f>
        <v>7</v>
      </c>
      <c r="DC74" s="105" t="n">
        <f aca="false">IF(BL74="x",ROUND((10-GEOMEAN(((10-DB74)/10*9+1),((10-CH74)/10*9+1),((10-CR74)/10*9+1)))/9*10,1),ROUND((10-GEOMEAN(((10-BL74)/10*9+1),((10-DB74)/10*9+1),((10-CH74)/10*9+1),((10-CR74)/10*9+1)))/9*10,1))</f>
        <v>8</v>
      </c>
      <c r="DD74" s="108" t="n">
        <f aca="false">IF(ROUND(IF(AP74="x",(10-GEOMEAN(((10-AO74)/10*9+1),((10-DC74)/10*9+1),((10-AU74)/10*9+1),((10-AQ74)/10*9+1),((10-AR74)/10*9+1)))/9*10,(10-GEOMEAN(((10-AO74)/10*9+1),((10-DC74)/10*9+1),((10-AP74)/10*9+1),((10-AQ74)/10*9+1),((10-AR74)/10*9+1),((10-AU74)/10*9+1)))/9*10),1)=0,0.1,ROUND(IF(AP74="x",(10-GEOMEAN(((10-AO74)/10*9+1),((10-DC74)/10*9+1),((10-AU74)/10*9+1),((10-AQ74)/10*9+1),((10-AR74)/10*9+1)))/9*10,(10-GEOMEAN(((10-AO74)/10*9+1),((10-DC74)/10*9+1),((10-AP74)/10*9+1),((10-AQ74)/10*9+1),((10-AR74)/10*9+1),((10-AU74)/10*9+1)))/9*10),1))</f>
        <v>3.9</v>
      </c>
      <c r="DE74" s="105" t="n">
        <f aca="false">ROUND(IF('Indicator Data'!AH74=0,0,IF('Indicator Data'!AH74&gt;DE$3,10,IF('Indicator Data'!AH74&lt;DE$4,0,10-(DE$3-'Indicator Data'!AH74)/(DE$3-DE$4)*10))),1)</f>
        <v>3.9</v>
      </c>
      <c r="DF74" s="102" t="n">
        <f aca="false">'Indicator Data'!AI74</f>
        <v>0</v>
      </c>
      <c r="DG74" s="102" t="n">
        <f aca="false">'Indicator Data'!AJ74</f>
        <v>0</v>
      </c>
      <c r="DH74" s="105" t="n">
        <f aca="false">ROUND(IF(DF74=5,10,IF(DG74=5,9,IF(DF74=4,8,IF(DG74=4,7,0)))),1)</f>
        <v>0</v>
      </c>
      <c r="DI74" s="108" t="n">
        <f aca="false">ROUND(IF(DH74&gt;5,DH74,DE74/10*7),1)</f>
        <v>2.7</v>
      </c>
      <c r="DJ74" s="76"/>
      <c r="DK74" s="109"/>
    </row>
    <row r="75" customFormat="false" ht="14.5" hidden="false" customHeight="false" outlineLevel="0" collapsed="false">
      <c r="A75" s="98" t="str">
        <f aca="false">'Indicator Data'!A75</f>
        <v>Guinea-Bissau</v>
      </c>
      <c r="B75" s="99" t="str">
        <f aca="false">'Indicator Data'!B75</f>
        <v>GNB</v>
      </c>
      <c r="C75" s="100" t="n">
        <f aca="false">ROUND(IF('Indicator Data'!C75=0,0.1,IF(LOG('Indicator Data'!C75)&gt;C$3,10,IF(LOG('Indicator Data'!C75)&lt;C$4,0,10-(C$3-LOG('Indicator Data'!C75))/(C$3-C$4)*10))),1)</f>
        <v>0.1</v>
      </c>
      <c r="D75" s="101" t="n">
        <f aca="false">ROUND(IF('Indicator Data'!D75=0,0.1,IF(LOG('Indicator Data'!D75)&gt;D$3,10,IF(LOG('Indicator Data'!D75)&lt;D$4,0,10-(D$3-LOG('Indicator Data'!D75))/(D$3-D$4)*10))),1)</f>
        <v>0.1</v>
      </c>
      <c r="E75" s="102" t="n">
        <f aca="false">ROUND((10-GEOMEAN(((10-C75)/10*9+1),((10-D75)/10*9+1)))/9*10,1)</f>
        <v>0.1</v>
      </c>
      <c r="F75" s="102" t="n">
        <f aca="false">IF('Indicator Data'!E75="No data",0.1,(ROUND(IF('Indicator Data'!E75=0,0,IF(LOG('Indicator Data'!E75)&gt;F$3,10,IF(LOG('Indicator Data'!E75)&lt;F$4,0,10-(F$3-LOG('Indicator Data'!E75))/(F$3-F$4)*10))),1)))</f>
        <v>4.4</v>
      </c>
      <c r="G75" s="102" t="n">
        <f aca="false">ROUND(IF('Indicator Data'!F75=0,0,IF(LOG('Indicator Data'!F75)&gt;G$3,10,IF(LOG('Indicator Data'!F75)&lt;G$4,0,10-(G$3-LOG('Indicator Data'!F75))/(G$3-G$4)*10))),1)</f>
        <v>1</v>
      </c>
      <c r="H75" s="101" t="n">
        <f aca="false">ROUND(IF('Indicator Data'!G75=0,0,IF(LOG('Indicator Data'!G75)&gt;H$3,10,IF(LOG('Indicator Data'!G75)&lt;H$4,0,10-(H$3-LOG('Indicator Data'!G75))/(H$3-H$4)*10))),1)</f>
        <v>0</v>
      </c>
      <c r="I75" s="101" t="n">
        <f aca="false">ROUND(IF('Indicator Data'!H75=0,0,IF(LOG('Indicator Data'!H75)&gt;I$3,10,IF(LOG('Indicator Data'!H75)&lt;I$4,0,10-(I$3-LOG('Indicator Data'!H75))/(I$3-I$4)*10))),1)</f>
        <v>0</v>
      </c>
      <c r="J75" s="101" t="n">
        <f aca="false">ROUND((10-GEOMEAN(((10-H75)/10*9+1),((10-I75)/10*9+1)))/9*10,1)</f>
        <v>0</v>
      </c>
      <c r="K75" s="101" t="n">
        <f aca="false">ROUND(IF('Indicator Data'!I75=0,0,IF(LOG('Indicator Data'!I75)&gt;K$3,10,IF(LOG('Indicator Data'!I75)&lt;K$4,0,10-(K$3-LOG('Indicator Data'!I75))/(K$3-K$4)*10))),1)</f>
        <v>0</v>
      </c>
      <c r="L75" s="102" t="n">
        <f aca="false">ROUND((10-GEOMEAN(((10-J75)/10*9+1),((10-K75)/10*9+1)))/9*10,1)</f>
        <v>0</v>
      </c>
      <c r="M75" s="102" t="n">
        <f aca="false">ROUND(IF('Indicator Data'!J75=0,0,IF(LOG('Indicator Data'!J75)&gt;M$3,10,IF(LOG('Indicator Data'!J75)&lt;M$4,0,10-(M$3-LOG('Indicator Data'!J75))/(M$3-M$4)*10))),1)</f>
        <v>6.4</v>
      </c>
      <c r="N75" s="103" t="n">
        <f aca="false">'Indicator Data'!C75/'Indicator Data'!$CA75</f>
        <v>0</v>
      </c>
      <c r="O75" s="103" t="n">
        <f aca="false">'Indicator Data'!D75/'Indicator Data'!$CA75</f>
        <v>0</v>
      </c>
      <c r="P75" s="103" t="n">
        <f aca="false">IF(F75=0.1,"x",'Indicator Data'!E75/'Indicator Data'!$CA75)</f>
        <v>0.00308626884419899</v>
      </c>
      <c r="Q75" s="103" t="n">
        <f aca="false">'Indicator Data'!F75/'Indicator Data'!$CA75</f>
        <v>2.27483096834442E-008</v>
      </c>
      <c r="R75" s="103" t="n">
        <f aca="false">'Indicator Data'!G75/'Indicator Data'!$CA75</f>
        <v>0</v>
      </c>
      <c r="S75" s="103" t="n">
        <f aca="false">'Indicator Data'!H75/'Indicator Data'!$CA75</f>
        <v>0</v>
      </c>
      <c r="T75" s="103" t="n">
        <f aca="false">'Indicator Data'!I75/'Indicator Data'!$CA75</f>
        <v>0</v>
      </c>
      <c r="U75" s="103" t="n">
        <f aca="false">'Indicator Data'!J75/'Indicator Data'!$CA75</f>
        <v>0.00204270533019815</v>
      </c>
      <c r="V75" s="101" t="n">
        <f aca="false">ROUND(IF(N75&gt;V$3,10,IF(N75&lt;V$4,0,10-(V$3-N75)/(V$3-V$4)*10)),1)</f>
        <v>0</v>
      </c>
      <c r="W75" s="101" t="n">
        <f aca="false">ROUND(IF(O75&gt;W$3,10,IF(O75&lt;W$4,0,10-(W$3-O75)/(W$3-W$4)*10)),1)</f>
        <v>0</v>
      </c>
      <c r="X75" s="102" t="n">
        <f aca="false">ROUND(((10-GEOMEAN(((10-V75)/10*9+1),((10-W75)/10*9+1)))/9*10),1)</f>
        <v>0</v>
      </c>
      <c r="Y75" s="102" t="n">
        <f aca="false">IF(P75="x",0.1,ROUND(IF(P75&gt;Y$3,10,IF(P75&lt;Y$4,0,10-(Y$3-P75)/(Y$3-Y$4)*10)),1))</f>
        <v>2.1</v>
      </c>
      <c r="Z75" s="102" t="n">
        <f aca="false">ROUND(IF(Q75=0,0,IF(LOG(Q75)&gt;Z$3,10,IF(LOG(Q75)&lt;=Z$4,0,10-(Z$3-LOG(Q75))/(Z$3-Z$4)*10))),1)</f>
        <v>1.9</v>
      </c>
      <c r="AA75" s="101" t="n">
        <f aca="false">ROUND(IF(R75&gt;AA$3,10,IF(R75&lt;AA$4,0,10-(AA$3-R75)/(AA$3-AA$4)*10)),1)</f>
        <v>0</v>
      </c>
      <c r="AB75" s="101" t="n">
        <f aca="false">ROUND(IF(S75&gt;AB$3,10,IF(S75&lt;AB$4,0,10-(AB$3-S75)/(AB$3-AB$4)*10)),1)</f>
        <v>0</v>
      </c>
      <c r="AC75" s="101" t="n">
        <f aca="false">ROUND(((10-GEOMEAN(((10-AA75)/10*9+1),((10-AB75)/10*9+1)))/9*10),1)</f>
        <v>0</v>
      </c>
      <c r="AD75" s="101" t="n">
        <f aca="false">ROUND(IF(T75=0,0,IF(T75&gt;AD$3,10,IF(T75&lt;=AD$4,0,10-(AD$3-T75)/(AD$3-AD$4)*10))),1)</f>
        <v>0</v>
      </c>
      <c r="AE75" s="102" t="n">
        <f aca="false">ROUND((10-GEOMEAN(((10-AC75)/10*9+1),((10-AD75)/10*9+1)))/9*10,1)</f>
        <v>0</v>
      </c>
      <c r="AF75" s="102" t="n">
        <f aca="false">ROUND(IF(U75&gt;AF$3,10,IF(U75&lt;AF$4,0,10-(AF$3-U75)/(AF$3-AF$4)*10)),1)</f>
        <v>0.7</v>
      </c>
      <c r="AG75" s="101" t="n">
        <f aca="false">ROUND(IF('Indicator Data'!K75=0,0,IF('Indicator Data'!K75&gt;AG$3,10,IF('Indicator Data'!K75&lt;AG$4,0,10-(AG$3-'Indicator Data'!K75)/(AG$3-AG$4)*10))),1)</f>
        <v>1.9</v>
      </c>
      <c r="AH75" s="104" t="n">
        <f aca="false">ROUND(AVERAGE(C75,V75),1)</f>
        <v>0.1</v>
      </c>
      <c r="AI75" s="104" t="n">
        <f aca="false">ROUND(AVERAGE(D75,W75),1)</f>
        <v>0.1</v>
      </c>
      <c r="AJ75" s="102" t="n">
        <f aca="false">ROUND(AVERAGE(AA75,H75),1)</f>
        <v>0</v>
      </c>
      <c r="AK75" s="102" t="n">
        <f aca="false">ROUND(AVERAGE(AB75,I75),1)</f>
        <v>0</v>
      </c>
      <c r="AL75" s="104" t="n">
        <f aca="false">ROUND((10-GEOMEAN(((10-AJ75)/10*9+1),((10-AK75)/10*9+1)))/9*10,1)</f>
        <v>0</v>
      </c>
      <c r="AM75" s="104" t="n">
        <f aca="false">ROUND(AVERAGE(AD75,K75),1)</f>
        <v>0</v>
      </c>
      <c r="AN75" s="102" t="n">
        <f aca="false">ROUND((10-GEOMEAN(((10-M75)/10*9+1),((10-AF75)/10*9+1)))/9*10,1)</f>
        <v>4.1</v>
      </c>
      <c r="AO75" s="105" t="n">
        <f aca="false">ROUND((10-GEOMEAN(((10-E75)/10*9+1),((10-X75)/10*9+1)))/9*10,1)</f>
        <v>0.1</v>
      </c>
      <c r="AP75" s="105" t="n">
        <f aca="false">IF(AND(Y75="x",F75="x"),"x",ROUND((10-GEOMEAN(((10-F75)/10*9+1),((10-Y75)/10*9+1)))/9*10,1))</f>
        <v>3.3</v>
      </c>
      <c r="AQ75" s="105" t="n">
        <f aca="false">ROUND((10-GEOMEAN(((10-G75)/10*9+1),((10-Z75)/10*9+1)))/9*10,1)</f>
        <v>1.5</v>
      </c>
      <c r="AR75" s="105" t="n">
        <f aca="false">ROUND((10-GEOMEAN(((10-L75)/10*9+1),((10-AE75)/10*9+1)))/9*10,1)</f>
        <v>0</v>
      </c>
      <c r="AS75" s="104" t="n">
        <f aca="false">ROUND(AVERAGE(AG75,AN75),1)</f>
        <v>3</v>
      </c>
      <c r="AT75" s="104" t="n">
        <f aca="false">IF('Indicator Data'!L75="No data","x",IF('Indicator Data'!CB75&lt;1000,"x",ROUND((IF('Indicator Data'!L75&gt;AT$3,10,IF('Indicator Data'!L75&lt;AT$4,0,10-(AT$3-'Indicator Data'!L75)/(AT$3-AT$4)*10))),1)))</f>
        <v>1</v>
      </c>
      <c r="AU75" s="105" t="n">
        <f aca="false">ROUND(AVERAGE(AS75,AT75),1)</f>
        <v>2</v>
      </c>
      <c r="AV75" s="106" t="n">
        <f aca="false">IF('Indicator Data'!M75="No data","x",ROUND(IF('Indicator Data'!M75=0,0,IF(LOG('Indicator Data'!M75)&gt;AV$3,10,IF(LOG('Indicator Data'!M75)&lt;AV$4,0,10-(AV$3-LOG('Indicator Data'!M75))/(AV$3-AV$4)*10))),1))</f>
        <v>6.4</v>
      </c>
      <c r="AW75" s="103" t="n">
        <f aca="false">IF(AV75="x","x",'Indicator Data'!M75/'Indicator Data'!$CA75)</f>
        <v>0.169072125547923</v>
      </c>
      <c r="AX75" s="106" t="n">
        <f aca="false">IF(AV75="x","x",ROUND(IF(AW75&gt;AX$3,10,IF(AW75&lt;AX$4,0,10-(AX$3-AW75)/(AX$3-AX$4)*10)),1))</f>
        <v>1.9</v>
      </c>
      <c r="AY75" s="102" t="n">
        <f aca="false">IF(AND(AV75="x",AX75="x"),"x",ROUND((10-GEOMEAN(((10-AV75)/10*9+1),((10-AX75)/10*9+1)))/9*10,1))</f>
        <v>4.5</v>
      </c>
      <c r="AZ75" s="106" t="n">
        <f aca="false">IF('Indicator Data'!N75="No data","x",ROUND(IF('Indicator Data'!N75=0,0,IF(LOG('Indicator Data'!N75)&gt;AZ$3,10,IF(LOG('Indicator Data'!N75)&lt;AZ$4,0,10-(AZ$3-LOG('Indicator Data'!N75))/(AZ$3-AZ$4)*10))),1))</f>
        <v>0</v>
      </c>
      <c r="BA75" s="103" t="n">
        <f aca="false">IF(AZ75="x","x",'Indicator Data'!N75/'Indicator Data'!$CA75)</f>
        <v>0</v>
      </c>
      <c r="BB75" s="106" t="n">
        <f aca="false">IF(AZ75="x","x",ROUND(IF(BA75&gt;BB$3,10,IF(BA75&lt;BB$4,0,10-(BB$3-BA75)/(BB$3-BB$4)*10)),1))</f>
        <v>0</v>
      </c>
      <c r="BC75" s="102" t="n">
        <f aca="false">IF(AND(AZ75="x",BB75="x"),"x",ROUND((10-GEOMEAN(((10-AZ75)/10*9+1),((10-BB75)/10*9+1)))/9*10,1))</f>
        <v>0</v>
      </c>
      <c r="BD75" s="106" t="n">
        <f aca="false">IF('Indicator Data'!O75="No data","x",ROUND(IF('Indicator Data'!O75=0,0,IF(LOG('Indicator Data'!O75)&gt;BD$3,10,IF(LOG('Indicator Data'!O75)&lt;BD$4,0,10-(BD$3-LOG('Indicator Data'!O75))/(BD$3-BD$4)*10))),1))</f>
        <v>8.5</v>
      </c>
      <c r="BE75" s="103" t="n">
        <f aca="false">IF(BD75="x","x",'Indicator Data'!O75/'Indicator Data'!$CA75)</f>
        <v>0.694307804132718</v>
      </c>
      <c r="BF75" s="106" t="n">
        <f aca="false">IF(BD75="x","x",ROUND(IF(BE75&gt;BF$3,10,IF(BE75&lt;BF$4,0,10-(BF$3-BE75)/(BF$3-BF$4)*10)),1))</f>
        <v>10</v>
      </c>
      <c r="BG75" s="102" t="n">
        <f aca="false">IF(AND(BD75="x",BF75="x"),"x",ROUND((10-GEOMEAN(((10-BD75)/10*9+1),((10-BF75)/10*9+1)))/9*10,1))</f>
        <v>9.4</v>
      </c>
      <c r="BH75" s="106" t="n">
        <f aca="false">IF('Indicator Data'!P75="No data","x",ROUND(IF('Indicator Data'!P75=0,0,IF(LOG('Indicator Data'!P75)&gt;BH$3,10,IF(LOG('Indicator Data'!P75)&lt;BH$4,0,10-(BH$3-LOG('Indicator Data'!P75))/(BH$3-BH$4)*10))),1))</f>
        <v>0</v>
      </c>
      <c r="BI75" s="103" t="n">
        <f aca="false">IF(BH75="x","x",'Indicator Data'!P75/'Indicator Data'!$CA75)</f>
        <v>0</v>
      </c>
      <c r="BJ75" s="106" t="n">
        <f aca="false">IF(BH75="x","x",ROUND(IF(BI75&gt;BJ$3,10,IF(BI75&lt;BJ$4,0,10-(BJ$3-BI75)/(BJ$3-BJ$4)*10)),1))</f>
        <v>0</v>
      </c>
      <c r="BK75" s="102" t="n">
        <f aca="false">IF(AND(BH75="x",BJ75="x"),"x",ROUND((10-GEOMEAN(((10-BH75)/10*9+1),((10-BJ75)/10*9+1)))/9*10,1))</f>
        <v>0</v>
      </c>
      <c r="BL75" s="104" t="n">
        <f aca="false">IF(AND(BC75="x",BG75="x",BK75="x",AY75="x"),"x",IF(AND(BC75="x",BG75="x",BK75="x"),AY75,ROUND((10-GEOMEAN(((10-AY75)/10*9+1),((10-BC75)/10*9+1),((10-BG75)/10*9+1),((10-BK75)/10*9+1)))/9*10,1)))</f>
        <v>5</v>
      </c>
      <c r="BM75" s="106" t="n">
        <f aca="false">ROUND(IF('Indicator Data'!Q75=0,0,IF(LOG('Indicator Data'!Q75)&gt;BM$3,10,IF(LOG('Indicator Data'!Q75)&lt;BM$4,0,10-(BM$3-LOG('Indicator Data'!Q75))/(BM$3-BM$4)*10))),1)</f>
        <v>0</v>
      </c>
      <c r="BN75" s="107" t="n">
        <f aca="false">'Indicator Data'!R75</f>
        <v>0</v>
      </c>
      <c r="BO75" s="106" t="n">
        <f aca="false">ROUND(IF(BN75&gt;BO$3,10,IF(BN75&lt;BO$4,0,10-(BO$3-BN75)/(BO$3-BO$4)*10)),1)</f>
        <v>0</v>
      </c>
      <c r="BP75" s="106" t="n">
        <f aca="false">ROUND((10-GEOMEAN(((10-BO75)/10*9+1),((10-BM75)/10*9+1)))/9*10,1)</f>
        <v>0</v>
      </c>
      <c r="BQ75" s="106" t="n">
        <f aca="false">ROUND(IF('Indicator Data'!S75=0,0,IF(LOG('Indicator Data'!S75)&gt;BQ$3,10,IF(LOG('Indicator Data'!S75)&lt;BQ$4,0,10-(BQ$3-LOG('Indicator Data'!S75))/(BQ$3-BQ$4)*10))),1)</f>
        <v>7.6</v>
      </c>
      <c r="BR75" s="107" t="n">
        <f aca="false">'Indicator Data'!T75</f>
        <v>1</v>
      </c>
      <c r="BS75" s="106" t="n">
        <f aca="false">ROUND(IF(BR75&gt;BS$3,10,IF(BR75&lt;BS$4,0,10-(BS$3-BR75)/(BS$3-BS$4)*10)),1)</f>
        <v>10</v>
      </c>
      <c r="BT75" s="106" t="n">
        <f aca="false">ROUND((10-GEOMEAN(((10-BS75)/10*9+1),((10-BQ75)/10*9+1)))/9*10,1)</f>
        <v>9.1</v>
      </c>
      <c r="BU75" s="102" t="n">
        <f aca="false">ROUND((10-GEOMEAN(((10-BT75)/10*9+1),((10-BP75)/10*9+1)))/9*10,1)</f>
        <v>6.4</v>
      </c>
      <c r="BV75" s="106" t="n">
        <f aca="false">ROUND(IF('Indicator Data'!U75=0,0,IF(LOG('Indicator Data'!U75)&gt;BV$3,10,IF(LOG('Indicator Data'!U75)&lt;BV$4,0,10-(BV$3-LOG('Indicator Data'!U75))/(BV$3-BV$4)*10))),1)</f>
        <v>7.4</v>
      </c>
      <c r="BW75" s="103" t="n">
        <f aca="false">'Indicator Data'!U75/'Indicator Data'!$CA75</f>
        <v>0.830636123991289</v>
      </c>
      <c r="BX75" s="106" t="n">
        <f aca="false">ROUND(IF(BW75&gt;BX$3,10,IF(BW75&lt;BX$4,0,10-(BX$3-BW75)/(BX$3-BX$4)*10)),1)</f>
        <v>9.2</v>
      </c>
      <c r="BY75" s="102" t="n">
        <f aca="false">ROUND((10-GEOMEAN(((10-BV75)/10*9+1),((10-BX75)/10*9+1)))/9*10,1)</f>
        <v>8.4</v>
      </c>
      <c r="BZ75" s="106" t="n">
        <f aca="false">ROUND(IF('Indicator Data'!V75=0,0,IF(LOG('Indicator Data'!V75)&gt;BZ$3,10,IF(LOG('Indicator Data'!V75)&lt;BZ$4,0,10-(BZ$3-LOG('Indicator Data'!V75))/(BZ$3-BZ$4)*10))),1)</f>
        <v>7.5</v>
      </c>
      <c r="CA75" s="103" t="n">
        <f aca="false">IF('Indicator Data'!V75/'Indicator Data'!$CA75&gt;1,1,'Indicator Data'!V75/'Indicator Data'!$CA75)</f>
        <v>0.966242794337404</v>
      </c>
      <c r="CB75" s="106" t="n">
        <f aca="false">ROUND(IF(CA75&gt;CB$3,10,IF(CA75&lt;CB$4,0,10-(CB$3-CA75)/(CB$3-CB$4)*10)),1)</f>
        <v>9.7</v>
      </c>
      <c r="CC75" s="102" t="n">
        <f aca="false">ROUND((10-GEOMEAN(((10-BZ75)/10*9+1),((10-CB75)/10*9+1)))/9*10,1)</f>
        <v>8.9</v>
      </c>
      <c r="CD75" s="106" t="n">
        <f aca="false">ROUND(IF('Indicator Data'!W75=0,0,IF(LOG('Indicator Data'!W75)&gt;CD$3,10,IF(LOG('Indicator Data'!W75)&lt;CD$4,0,10-(CD$3-LOG('Indicator Data'!W75))/(CD$3-CD$4)*10))),1)</f>
        <v>7.5</v>
      </c>
      <c r="CE75" s="103" t="n">
        <f aca="false">'Indicator Data'!W75/'Indicator Data'!$CA75</f>
        <v>0.970679865741641</v>
      </c>
      <c r="CF75" s="106" t="n">
        <f aca="false">ROUND(IF(CE75&gt;CF$3,10,IF(CE75&lt;CF$4,0,10-(CF$3-CE75)/(CF$3-CF$4)*10)),1)</f>
        <v>9.7</v>
      </c>
      <c r="CG75" s="102" t="n">
        <f aca="false">ROUND((10-GEOMEAN(((10-CD75)/10*9+1),((10-CF75)/10*9+1)))/9*10,1)</f>
        <v>8.9</v>
      </c>
      <c r="CH75" s="104" t="n">
        <f aca="false">ROUND((10-GEOMEAN(((10-CC75)/10*9+1),((10-BU75)/10*9+1),((10-BY75)/10*9+1),((10-CG75)/10*9+1)))/9*10,1)</f>
        <v>8.3</v>
      </c>
      <c r="CI75" s="106" t="n">
        <f aca="false">IF('Indicator Data'!BQ75="No data","x",ROUND(IF('Indicator Data'!BQ75&gt;CI$3,0,IF('Indicator Data'!BQ75&lt;CI$4,10,(CI$3-'Indicator Data'!BQ75)/(CI$3-CI$4)*10)),1))</f>
        <v>9.1</v>
      </c>
      <c r="CJ75" s="106" t="n">
        <f aca="false">IF('Indicator Data'!BR75="No data","x",ROUND(IF('Indicator Data'!BR75&gt;CJ$3,0,IF('Indicator Data'!BR75&lt;CJ$4,10,(CJ$3-'Indicator Data'!BR75)/(CJ$3-CJ$4)*10)),1))</f>
        <v>6.8</v>
      </c>
      <c r="CK75" s="106" t="n">
        <f aca="false">IF('Indicator Data'!AC75="No data","x",ROUND(IF('Indicator Data'!AC75&gt;CK$3,0,IF('Indicator Data'!AC75&lt;CK$4,10,(CK$3-'Indicator Data'!AC75)/(CK$3-CK$4)*10)),1))</f>
        <v>8.2</v>
      </c>
      <c r="CL75" s="102" t="n">
        <f aca="false">IF(AND(CJ75="x",CI75="x",CK75="x"),"x",ROUND(AVERAGE(CI75:CK75),1))</f>
        <v>8</v>
      </c>
      <c r="CM75" s="106" t="n">
        <f aca="false">IF('Indicator Data'!X75="No data","x",ROUND(IF(LOG('Indicator Data'!X75)&gt;CM$3,10,IF(LOG('Indicator Data'!X75)&lt;CM$4,0,10-(CM$3-LOG('Indicator Data'!X75))/(CM$3-CM$4)*10)),1))</f>
        <v>6.2</v>
      </c>
      <c r="CN75" s="106" t="n">
        <f aca="false">IF('Indicator Data'!Y75="No data","x",ROUND(IF('Indicator Data'!Y75&gt;CN$3,10,IF('Indicator Data'!Y75&lt;CN$4,0,10-(CN$3-'Indicator Data'!Y75)/(CN$3-CN$4)*10)),1))</f>
        <v>6.7</v>
      </c>
      <c r="CO75" s="106" t="n">
        <f aca="false">IF('Indicator Data'!Z75="No data","x",ROUND(IF('Indicator Data'!Z75&gt;CO$3,10,IF('Indicator Data'!Z75&lt;CO$4,0,10-(CO$3-'Indicator Data'!Z75)/(CO$3-CO$4)*10)),1))</f>
        <v>4.5</v>
      </c>
      <c r="CP75" s="106" t="str">
        <f aca="false">IF('Indicator Data'!AA75="No data","x",ROUND(IF('Indicator Data'!AA75&gt;CP$3,10,IF('Indicator Data'!AA75&lt;CP$4,0,10-(CP$3-'Indicator Data'!AA75)/(CP$3-CP$4)*10)),1))</f>
        <v>x</v>
      </c>
      <c r="CQ75" s="102" t="n">
        <f aca="false">ROUND(AVERAGE(CM75:CP75),1)</f>
        <v>5.8</v>
      </c>
      <c r="CR75" s="104" t="n">
        <f aca="false">ROUND(AVERAGE(CL75,CQ75,CQ75),1)</f>
        <v>6.5</v>
      </c>
      <c r="CS75" s="106" t="n">
        <f aca="false">IF('Indicator Data'!AF75="No data","x",ROUND(IF('Indicator Data'!AF75&gt;CS$3,10,IF('Indicator Data'!AF75&lt;CS$4,0,10-(CS$3-'Indicator Data'!AF75)/(CS$3-CS$4)*10)),1))</f>
        <v>8.3</v>
      </c>
      <c r="CT75" s="106" t="n">
        <f aca="false">IF('Indicator Data'!AG75="No data","x",ROUND(IF('Indicator Data'!AG75&gt;CT$3,10,IF('Indicator Data'!AG75&lt;CT$4,0,10-(CT$3-'Indicator Data'!AG75)/(CT$3-CT$4)*10)),1))</f>
        <v>7</v>
      </c>
      <c r="CU75" s="102" t="n">
        <f aca="false">ROUND(AVERAGE(CM75,CN75,CO75,CP75,CS75,CT75),1)</f>
        <v>6.5</v>
      </c>
      <c r="CV75" s="106" t="n">
        <f aca="false">IF('Indicator Data'!AB75="No data","x",ROUND(IF('Indicator Data'!AB75&gt;CV$3,10,IF('Indicator Data'!AB75&lt;CV$4,0,10-(CV$3-'Indicator Data'!AB75)/(CV$3-CV$4)*10)),1))</f>
        <v>3.4</v>
      </c>
      <c r="CW75" s="102" t="n">
        <f aca="false">IF(AND(CJ75="x",CI75="x",CK75="x"),"x",ROUND(AVERAGE(CI75:CK75,CV75),1))</f>
        <v>6.9</v>
      </c>
      <c r="CX75" s="103" t="n">
        <f aca="false">IF('Indicator Data'!AD75="No data","x",'Indicator Data'!AD75/'Indicator Data'!$BZ75)</f>
        <v>3.68802957799722E-005</v>
      </c>
      <c r="CY75" s="106" t="n">
        <f aca="false">IF(CX75="x","x",ROUND(IF(CX75&gt;CY$3,0,IF(CX75&lt;CY$4,10,(CY$3-CX75)/(CY$3-CY$4)*10)),1))</f>
        <v>9.6</v>
      </c>
      <c r="CZ75" s="106" t="n">
        <f aca="false">IF('Indicator Data'!AE75="No data","x",ROUND(IF('Indicator Data'!AE75&gt;CZ$3,0,IF('Indicator Data'!AE75&lt;CZ$4,10,(CZ$3-'Indicator Data'!AE75)/(CZ$3-CZ$4)*10)),1))</f>
        <v>6</v>
      </c>
      <c r="DA75" s="102" t="n">
        <f aca="false">IF(AND(CY75="x",CZ75="x"),"x",ROUND(AVERAGE(CY75:CZ75),1))</f>
        <v>7.8</v>
      </c>
      <c r="DB75" s="104" t="n">
        <f aca="false">ROUND(AVERAGE(CW75,DA75,CU75),1)</f>
        <v>7.1</v>
      </c>
      <c r="DC75" s="105" t="n">
        <f aca="false">IF(BL75="x",ROUND((10-GEOMEAN(((10-DB75)/10*9+1),((10-CH75)/10*9+1),((10-CR75)/10*9+1)))/9*10,1),ROUND((10-GEOMEAN(((10-BL75)/10*9+1),((10-DB75)/10*9+1),((10-CH75)/10*9+1),((10-CR75)/10*9+1)))/9*10,1))</f>
        <v>6.9</v>
      </c>
      <c r="DD75" s="108" t="n">
        <f aca="false">IF(ROUND(IF(AP75="x",(10-GEOMEAN(((10-AO75)/10*9+1),((10-DC75)/10*9+1),((10-AU75)/10*9+1),((10-AQ75)/10*9+1),((10-AR75)/10*9+1)))/9*10,(10-GEOMEAN(((10-AO75)/10*9+1),((10-DC75)/10*9+1),((10-AP75)/10*9+1),((10-AQ75)/10*9+1),((10-AR75)/10*9+1),((10-AU75)/10*9+1)))/9*10),1)=0,0.1,ROUND(IF(AP75="x",(10-GEOMEAN(((10-AO75)/10*9+1),((10-DC75)/10*9+1),((10-AU75)/10*9+1),((10-AQ75)/10*9+1),((10-AR75)/10*9+1)))/9*10,(10-GEOMEAN(((10-AO75)/10*9+1),((10-DC75)/10*9+1),((10-AP75)/10*9+1),((10-AQ75)/10*9+1),((10-AR75)/10*9+1),((10-AU75)/10*9+1)))/9*10),1))</f>
        <v>2.7</v>
      </c>
      <c r="DE75" s="105" t="n">
        <f aca="false">ROUND(IF('Indicator Data'!AH75=0,0,IF('Indicator Data'!AH75&gt;DE$3,10,IF('Indicator Data'!AH75&lt;DE$4,0,10-(DE$3-'Indicator Data'!AH75)/(DE$3-DE$4)*10))),1)</f>
        <v>0.2</v>
      </c>
      <c r="DF75" s="102" t="n">
        <f aca="false">'Indicator Data'!AI75</f>
        <v>0</v>
      </c>
      <c r="DG75" s="102" t="n">
        <f aca="false">'Indicator Data'!AJ75</f>
        <v>0</v>
      </c>
      <c r="DH75" s="105" t="n">
        <f aca="false">ROUND(IF(DF75=5,10,IF(DG75=5,9,IF(DF75=4,8,IF(DG75=4,7,0)))),1)</f>
        <v>0</v>
      </c>
      <c r="DI75" s="108" t="n">
        <f aca="false">ROUND(IF(DH75&gt;5,DH75,DE75/10*7),1)</f>
        <v>0.1</v>
      </c>
      <c r="DJ75" s="76"/>
      <c r="DK75" s="109"/>
    </row>
    <row r="76" customFormat="false" ht="14.5" hidden="false" customHeight="false" outlineLevel="0" collapsed="false">
      <c r="A76" s="98" t="str">
        <f aca="false">'Indicator Data'!A76</f>
        <v>Guyana</v>
      </c>
      <c r="B76" s="99" t="str">
        <f aca="false">'Indicator Data'!B76</f>
        <v>GUY</v>
      </c>
      <c r="C76" s="100" t="n">
        <f aca="false">ROUND(IF('Indicator Data'!C76=0,0.1,IF(LOG('Indicator Data'!C76)&gt;C$3,10,IF(LOG('Indicator Data'!C76)&lt;C$4,0,10-(C$3-LOG('Indicator Data'!C76))/(C$3-C$4)*10))),1)</f>
        <v>0.1</v>
      </c>
      <c r="D76" s="101" t="n">
        <f aca="false">ROUND(IF('Indicator Data'!D76=0,0.1,IF(LOG('Indicator Data'!D76)&gt;D$3,10,IF(LOG('Indicator Data'!D76)&lt;D$4,0,10-(D$3-LOG('Indicator Data'!D76))/(D$3-D$4)*10))),1)</f>
        <v>0.1</v>
      </c>
      <c r="E76" s="102" t="n">
        <f aca="false">ROUND((10-GEOMEAN(((10-C76)/10*9+1),((10-D76)/10*9+1)))/9*10,1)</f>
        <v>0.1</v>
      </c>
      <c r="F76" s="102" t="n">
        <f aca="false">IF('Indicator Data'!E76="No data",0.1,(ROUND(IF('Indicator Data'!E76=0,0,IF(LOG('Indicator Data'!E76)&gt;F$3,10,IF(LOG('Indicator Data'!E76)&lt;F$4,0,10-(F$3-LOG('Indicator Data'!E76))/(F$3-F$4)*10))),1)))</f>
        <v>4.4</v>
      </c>
      <c r="G76" s="102" t="n">
        <f aca="false">ROUND(IF('Indicator Data'!F76=0,0,IF(LOG('Indicator Data'!F76)&gt;G$3,10,IF(LOG('Indicator Data'!F76)&lt;G$4,0,10-(G$3-LOG('Indicator Data'!F76))/(G$3-G$4)*10))),1)</f>
        <v>4.9</v>
      </c>
      <c r="H76" s="101" t="n">
        <f aca="false">ROUND(IF('Indicator Data'!G76=0,0,IF(LOG('Indicator Data'!G76)&gt;H$3,10,IF(LOG('Indicator Data'!G76)&lt;H$4,0,10-(H$3-LOG('Indicator Data'!G76))/(H$3-H$4)*10))),1)</f>
        <v>0</v>
      </c>
      <c r="I76" s="101" t="n">
        <f aca="false">ROUND(IF('Indicator Data'!H76=0,0,IF(LOG('Indicator Data'!H76)&gt;I$3,10,IF(LOG('Indicator Data'!H76)&lt;I$4,0,10-(I$3-LOG('Indicator Data'!H76))/(I$3-I$4)*10))),1)</f>
        <v>0</v>
      </c>
      <c r="J76" s="101" t="n">
        <f aca="false">ROUND((10-GEOMEAN(((10-H76)/10*9+1),((10-I76)/10*9+1)))/9*10,1)</f>
        <v>0</v>
      </c>
      <c r="K76" s="101" t="n">
        <f aca="false">ROUND(IF('Indicator Data'!I76=0,0,IF(LOG('Indicator Data'!I76)&gt;K$3,10,IF(LOG('Indicator Data'!I76)&lt;K$4,0,10-(K$3-LOG('Indicator Data'!I76))/(K$3-K$4)*10))),1)</f>
        <v>0</v>
      </c>
      <c r="L76" s="102" t="n">
        <f aca="false">ROUND((10-GEOMEAN(((10-J76)/10*9+1),((10-K76)/10*9+1)))/9*10,1)</f>
        <v>0</v>
      </c>
      <c r="M76" s="102" t="n">
        <f aca="false">ROUND(IF('Indicator Data'!J76=0,0,IF(LOG('Indicator Data'!J76)&gt;M$3,10,IF(LOG('Indicator Data'!J76)&lt;M$4,0,10-(M$3-LOG('Indicator Data'!J76))/(M$3-M$4)*10))),1)</f>
        <v>8.1</v>
      </c>
      <c r="N76" s="103" t="n">
        <f aca="false">'Indicator Data'!C76/'Indicator Data'!$CA76</f>
        <v>0</v>
      </c>
      <c r="O76" s="103" t="n">
        <f aca="false">'Indicator Data'!D76/'Indicator Data'!$CA76</f>
        <v>0</v>
      </c>
      <c r="P76" s="103" t="n">
        <f aca="false">IF(F76=0.1,"x",'Indicator Data'!E76/'Indicator Data'!$CA76)</f>
        <v>0.00773627381767171</v>
      </c>
      <c r="Q76" s="103" t="n">
        <f aca="false">'Indicator Data'!F76/'Indicator Data'!$CA76</f>
        <v>1.19800210177211E-005</v>
      </c>
      <c r="R76" s="103" t="n">
        <f aca="false">'Indicator Data'!G76/'Indicator Data'!$CA76</f>
        <v>0</v>
      </c>
      <c r="S76" s="103" t="n">
        <f aca="false">'Indicator Data'!H76/'Indicator Data'!$CA76</f>
        <v>0</v>
      </c>
      <c r="T76" s="103" t="n">
        <f aca="false">'Indicator Data'!I76/'Indicator Data'!$CA76</f>
        <v>0</v>
      </c>
      <c r="U76" s="103" t="n">
        <f aca="false">'Indicator Data'!J76/'Indicator Data'!$CA76</f>
        <v>0.0226598628353217</v>
      </c>
      <c r="V76" s="101" t="n">
        <f aca="false">ROUND(IF(N76&gt;V$3,10,IF(N76&lt;V$4,0,10-(V$3-N76)/(V$3-V$4)*10)),1)</f>
        <v>0</v>
      </c>
      <c r="W76" s="101" t="n">
        <f aca="false">ROUND(IF(O76&gt;W$3,10,IF(O76&lt;W$4,0,10-(W$3-O76)/(W$3-W$4)*10)),1)</f>
        <v>0</v>
      </c>
      <c r="X76" s="102" t="n">
        <f aca="false">ROUND(((10-GEOMEAN(((10-V76)/10*9+1),((10-W76)/10*9+1)))/9*10),1)</f>
        <v>0</v>
      </c>
      <c r="Y76" s="102" t="n">
        <f aca="false">IF(P76="x",0.1,ROUND(IF(P76&gt;Y$3,10,IF(P76&lt;Y$4,0,10-(Y$3-P76)/(Y$3-Y$4)*10)),1))</f>
        <v>5.2</v>
      </c>
      <c r="Z76" s="102" t="n">
        <f aca="false">ROUND(IF(Q76=0,0,IF(LOG(Q76)&gt;Z$3,10,IF(LOG(Q76)&lt;=Z$4,0,10-(Z$3-LOG(Q76))/(Z$3-Z$4)*10))),1)</f>
        <v>8</v>
      </c>
      <c r="AA76" s="101" t="n">
        <f aca="false">ROUND(IF(R76&gt;AA$3,10,IF(R76&lt;AA$4,0,10-(AA$3-R76)/(AA$3-AA$4)*10)),1)</f>
        <v>0</v>
      </c>
      <c r="AB76" s="101" t="n">
        <f aca="false">ROUND(IF(S76&gt;AB$3,10,IF(S76&lt;AB$4,0,10-(AB$3-S76)/(AB$3-AB$4)*10)),1)</f>
        <v>0</v>
      </c>
      <c r="AC76" s="101" t="n">
        <f aca="false">ROUND(((10-GEOMEAN(((10-AA76)/10*9+1),((10-AB76)/10*9+1)))/9*10),1)</f>
        <v>0</v>
      </c>
      <c r="AD76" s="101" t="n">
        <f aca="false">ROUND(IF(T76=0,0,IF(T76&gt;AD$3,10,IF(T76&lt;=AD$4,0,10-(AD$3-T76)/(AD$3-AD$4)*10))),1)</f>
        <v>0</v>
      </c>
      <c r="AE76" s="102" t="n">
        <f aca="false">ROUND((10-GEOMEAN(((10-AC76)/10*9+1),((10-AD76)/10*9+1)))/9*10,1)</f>
        <v>0</v>
      </c>
      <c r="AF76" s="102" t="n">
        <f aca="false">ROUND(IF(U76&gt;AF$3,10,IF(U76&lt;AF$4,0,10-(AF$3-U76)/(AF$3-AF$4)*10)),1)</f>
        <v>7.6</v>
      </c>
      <c r="AG76" s="101" t="n">
        <f aca="false">ROUND(IF('Indicator Data'!K76=0,0,IF('Indicator Data'!K76&gt;AG$3,10,IF('Indicator Data'!K76&lt;AG$4,0,10-(AG$3-'Indicator Data'!K76)/(AG$3-AG$4)*10))),1)</f>
        <v>2.9</v>
      </c>
      <c r="AH76" s="104" t="n">
        <f aca="false">ROUND(AVERAGE(C76,V76),1)</f>
        <v>0.1</v>
      </c>
      <c r="AI76" s="104" t="n">
        <f aca="false">ROUND(AVERAGE(D76,W76),1)</f>
        <v>0.1</v>
      </c>
      <c r="AJ76" s="102" t="n">
        <f aca="false">ROUND(AVERAGE(AA76,H76),1)</f>
        <v>0</v>
      </c>
      <c r="AK76" s="102" t="n">
        <f aca="false">ROUND(AVERAGE(AB76,I76),1)</f>
        <v>0</v>
      </c>
      <c r="AL76" s="104" t="n">
        <f aca="false">ROUND((10-GEOMEAN(((10-AJ76)/10*9+1),((10-AK76)/10*9+1)))/9*10,1)</f>
        <v>0</v>
      </c>
      <c r="AM76" s="104" t="n">
        <f aca="false">ROUND(AVERAGE(AD76,K76),1)</f>
        <v>0</v>
      </c>
      <c r="AN76" s="102" t="n">
        <f aca="false">ROUND((10-GEOMEAN(((10-M76)/10*9+1),((10-AF76)/10*9+1)))/9*10,1)</f>
        <v>7.9</v>
      </c>
      <c r="AO76" s="105" t="n">
        <f aca="false">ROUND((10-GEOMEAN(((10-E76)/10*9+1),((10-X76)/10*9+1)))/9*10,1)</f>
        <v>0.1</v>
      </c>
      <c r="AP76" s="105" t="n">
        <f aca="false">IF(AND(Y76="x",F76="x"),"x",ROUND((10-GEOMEAN(((10-F76)/10*9+1),((10-Y76)/10*9+1)))/9*10,1))</f>
        <v>4.8</v>
      </c>
      <c r="AQ76" s="105" t="n">
        <f aca="false">ROUND((10-GEOMEAN(((10-G76)/10*9+1),((10-Z76)/10*9+1)))/9*10,1)</f>
        <v>6.7</v>
      </c>
      <c r="AR76" s="105" t="n">
        <f aca="false">ROUND((10-GEOMEAN(((10-L76)/10*9+1),((10-AE76)/10*9+1)))/9*10,1)</f>
        <v>0</v>
      </c>
      <c r="AS76" s="104" t="n">
        <f aca="false">ROUND(AVERAGE(AG76,AN76),1)</f>
        <v>5.4</v>
      </c>
      <c r="AT76" s="104" t="n">
        <f aca="false">IF('Indicator Data'!L76="No data","x",IF('Indicator Data'!CB76&lt;1000,"x",ROUND((IF('Indicator Data'!L76&gt;AT$3,10,IF('Indicator Data'!L76&lt;AT$4,0,10-(AT$3-'Indicator Data'!L76)/(AT$3-AT$4)*10))),1)))</f>
        <v>2.9</v>
      </c>
      <c r="AU76" s="105" t="n">
        <f aca="false">ROUND(AVERAGE(AS76,AT76),1)</f>
        <v>4.2</v>
      </c>
      <c r="AV76" s="106" t="str">
        <f aca="false">IF('Indicator Data'!M76="No data","x",ROUND(IF('Indicator Data'!M76=0,0,IF(LOG('Indicator Data'!M76)&gt;AV$3,10,IF(LOG('Indicator Data'!M76)&lt;AV$4,0,10-(AV$3-LOG('Indicator Data'!M76))/(AV$3-AV$4)*10))),1))</f>
        <v>x</v>
      </c>
      <c r="AW76" s="103" t="str">
        <f aca="false">IF(AV76="x","x",'Indicator Data'!M76/'Indicator Data'!$CA76)</f>
        <v>x</v>
      </c>
      <c r="AX76" s="106" t="str">
        <f aca="false">IF(AV76="x","x",ROUND(IF(AW76&gt;AX$3,10,IF(AW76&lt;AX$4,0,10-(AX$3-AW76)/(AX$3-AX$4)*10)),1))</f>
        <v>x</v>
      </c>
      <c r="AY76" s="102" t="str">
        <f aca="false">IF(AND(AV76="x",AX76="x"),"x",ROUND((10-GEOMEAN(((10-AV76)/10*9+1),((10-AX76)/10*9+1)))/9*10,1))</f>
        <v>x</v>
      </c>
      <c r="AZ76" s="106" t="str">
        <f aca="false">IF('Indicator Data'!N76="No data","x",ROUND(IF('Indicator Data'!N76=0,0,IF(LOG('Indicator Data'!N76)&gt;AZ$3,10,IF(LOG('Indicator Data'!N76)&lt;AZ$4,0,10-(AZ$3-LOG('Indicator Data'!N76))/(AZ$3-AZ$4)*10))),1))</f>
        <v>x</v>
      </c>
      <c r="BA76" s="103" t="str">
        <f aca="false">IF(AZ76="x","x",'Indicator Data'!N76/'Indicator Data'!$CA76)</f>
        <v>x</v>
      </c>
      <c r="BB76" s="106" t="str">
        <f aca="false">IF(AZ76="x","x",ROUND(IF(BA76&gt;BB$3,10,IF(BA76&lt;BB$4,0,10-(BB$3-BA76)/(BB$3-BB$4)*10)),1))</f>
        <v>x</v>
      </c>
      <c r="BC76" s="102" t="str">
        <f aca="false">IF(AND(AZ76="x",BB76="x"),"x",ROUND((10-GEOMEAN(((10-AZ76)/10*9+1),((10-BB76)/10*9+1)))/9*10,1))</f>
        <v>x</v>
      </c>
      <c r="BD76" s="106" t="str">
        <f aca="false">IF('Indicator Data'!O76="No data","x",ROUND(IF('Indicator Data'!O76=0,0,IF(LOG('Indicator Data'!O76)&gt;BD$3,10,IF(LOG('Indicator Data'!O76)&lt;BD$4,0,10-(BD$3-LOG('Indicator Data'!O76))/(BD$3-BD$4)*10))),1))</f>
        <v>x</v>
      </c>
      <c r="BE76" s="103" t="str">
        <f aca="false">IF(BD76="x","x",'Indicator Data'!O76/'Indicator Data'!$CA76)</f>
        <v>x</v>
      </c>
      <c r="BF76" s="106" t="str">
        <f aca="false">IF(BD76="x","x",ROUND(IF(BE76&gt;BF$3,10,IF(BE76&lt;BF$4,0,10-(BF$3-BE76)/(BF$3-BF$4)*10)),1))</f>
        <v>x</v>
      </c>
      <c r="BG76" s="102" t="str">
        <f aca="false">IF(AND(BD76="x",BF76="x"),"x",ROUND((10-GEOMEAN(((10-BD76)/10*9+1),((10-BF76)/10*9+1)))/9*10,1))</f>
        <v>x</v>
      </c>
      <c r="BH76" s="106" t="str">
        <f aca="false">IF('Indicator Data'!P76="No data","x",ROUND(IF('Indicator Data'!P76=0,0,IF(LOG('Indicator Data'!P76)&gt;BH$3,10,IF(LOG('Indicator Data'!P76)&lt;BH$4,0,10-(BH$3-LOG('Indicator Data'!P76))/(BH$3-BH$4)*10))),1))</f>
        <v>x</v>
      </c>
      <c r="BI76" s="103" t="str">
        <f aca="false">IF(BH76="x","x",'Indicator Data'!P76/'Indicator Data'!$CA76)</f>
        <v>x</v>
      </c>
      <c r="BJ76" s="106" t="str">
        <f aca="false">IF(BH76="x","x",ROUND(IF(BI76&gt;BJ$3,10,IF(BI76&lt;BJ$4,0,10-(BJ$3-BI76)/(BJ$3-BJ$4)*10)),1))</f>
        <v>x</v>
      </c>
      <c r="BK76" s="102" t="str">
        <f aca="false">IF(AND(BH76="x",BJ76="x"),"x",ROUND((10-GEOMEAN(((10-BH76)/10*9+1),((10-BJ76)/10*9+1)))/9*10,1))</f>
        <v>x</v>
      </c>
      <c r="BL76" s="104" t="str">
        <f aca="false">IF(AND(BC76="x",BG76="x",BK76="x",AY76="x"),"x",IF(AND(BC76="x",BG76="x",BK76="x"),AY76,ROUND((10-GEOMEAN(((10-AY76)/10*9+1),((10-BC76)/10*9+1),((10-BG76)/10*9+1),((10-BK76)/10*9+1)))/9*10,1)))</f>
        <v>x</v>
      </c>
      <c r="BM76" s="106" t="n">
        <f aca="false">ROUND(IF('Indicator Data'!Q76=0,0,IF(LOG('Indicator Data'!Q76)&gt;BM$3,10,IF(LOG('Indicator Data'!Q76)&lt;BM$4,0,10-(BM$3-LOG('Indicator Data'!Q76))/(BM$3-BM$4)*10))),1)</f>
        <v>7</v>
      </c>
      <c r="BN76" s="107" t="n">
        <f aca="false">'Indicator Data'!R76</f>
        <v>1</v>
      </c>
      <c r="BO76" s="106" t="n">
        <f aca="false">ROUND(IF(BN76&gt;BO$3,10,IF(BN76&lt;BO$4,0,10-(BO$3-BN76)/(BO$3-BO$4)*10)),1)</f>
        <v>10</v>
      </c>
      <c r="BP76" s="106" t="n">
        <f aca="false">ROUND((10-GEOMEAN(((10-BO76)/10*9+1),((10-BM76)/10*9+1)))/9*10,1)</f>
        <v>9</v>
      </c>
      <c r="BQ76" s="106" t="n">
        <f aca="false">ROUND(IF('Indicator Data'!S76=0,0,IF(LOG('Indicator Data'!S76)&gt;BQ$3,10,IF(LOG('Indicator Data'!S76)&lt;BQ$4,0,10-(BQ$3-LOG('Indicator Data'!S76))/(BQ$3-BQ$4)*10))),1)</f>
        <v>7</v>
      </c>
      <c r="BR76" s="107" t="n">
        <f aca="false">'Indicator Data'!T76</f>
        <v>1</v>
      </c>
      <c r="BS76" s="106" t="n">
        <f aca="false">ROUND(IF(BR76&gt;BS$3,10,IF(BR76&lt;BS$4,0,10-(BS$3-BR76)/(BS$3-BS$4)*10)),1)</f>
        <v>10</v>
      </c>
      <c r="BT76" s="106" t="n">
        <f aca="false">ROUND((10-GEOMEAN(((10-BS76)/10*9+1),((10-BQ76)/10*9+1)))/9*10,1)</f>
        <v>9</v>
      </c>
      <c r="BU76" s="102" t="n">
        <f aca="false">ROUND((10-GEOMEAN(((10-BT76)/10*9+1),((10-BP76)/10*9+1)))/9*10,1)</f>
        <v>9</v>
      </c>
      <c r="BV76" s="106" t="n">
        <f aca="false">ROUND(IF('Indicator Data'!U76=0,0,IF(LOG('Indicator Data'!U76)&gt;BV$3,10,IF(LOG('Indicator Data'!U76)&lt;BV$4,0,10-(BV$3-LOG('Indicator Data'!U76))/(BV$3-BV$4)*10))),1)</f>
        <v>6.8</v>
      </c>
      <c r="BW76" s="103" t="n">
        <f aca="false">'Indicator Data'!U76/'Indicator Data'!$CA76</f>
        <v>0.707927555615929</v>
      </c>
      <c r="BX76" s="106" t="n">
        <f aca="false">ROUND(IF(BW76&gt;BX$3,10,IF(BW76&lt;BX$4,0,10-(BX$3-BW76)/(BX$3-BX$4)*10)),1)</f>
        <v>7.9</v>
      </c>
      <c r="BY76" s="102" t="n">
        <f aca="false">ROUND((10-GEOMEAN(((10-BV76)/10*9+1),((10-BX76)/10*9+1)))/9*10,1)</f>
        <v>7.4</v>
      </c>
      <c r="BZ76" s="106" t="n">
        <f aca="false">ROUND(IF('Indicator Data'!V76=0,0,IF(LOG('Indicator Data'!V76)&gt;BZ$3,10,IF(LOG('Indicator Data'!V76)&lt;BZ$4,0,10-(BZ$3-LOG('Indicator Data'!V76))/(BZ$3-BZ$4)*10))),1)</f>
        <v>7</v>
      </c>
      <c r="CA76" s="103" t="n">
        <f aca="false">IF('Indicator Data'!V76/'Indicator Data'!$CA76&gt;1,1,'Indicator Data'!V76/'Indicator Data'!$CA76)</f>
        <v>0.983381916725008</v>
      </c>
      <c r="CB76" s="106" t="n">
        <f aca="false">ROUND(IF(CA76&gt;CB$3,10,IF(CA76&lt;CB$4,0,10-(CB$3-CA76)/(CB$3-CB$4)*10)),1)</f>
        <v>9.8</v>
      </c>
      <c r="CC76" s="102" t="n">
        <f aca="false">ROUND((10-GEOMEAN(((10-BZ76)/10*9+1),((10-CB76)/10*9+1)))/9*10,1)</f>
        <v>8.8</v>
      </c>
      <c r="CD76" s="106" t="n">
        <f aca="false">ROUND(IF('Indicator Data'!W76=0,0,IF(LOG('Indicator Data'!W76)&gt;CD$3,10,IF(LOG('Indicator Data'!W76)&lt;CD$4,0,10-(CD$3-LOG('Indicator Data'!W76))/(CD$3-CD$4)*10))),1)</f>
        <v>6.9</v>
      </c>
      <c r="CE76" s="103" t="n">
        <f aca="false">'Indicator Data'!W76/'Indicator Data'!$CA76</f>
        <v>0.900273214229736</v>
      </c>
      <c r="CF76" s="106" t="n">
        <f aca="false">ROUND(IF(CE76&gt;CF$3,10,IF(CE76&lt;CF$4,0,10-(CF$3-CE76)/(CF$3-CF$4)*10)),1)</f>
        <v>9</v>
      </c>
      <c r="CG76" s="102" t="n">
        <f aca="false">ROUND((10-GEOMEAN(((10-CD76)/10*9+1),((10-CF76)/10*9+1)))/9*10,1)</f>
        <v>8.1</v>
      </c>
      <c r="CH76" s="104" t="n">
        <f aca="false">ROUND((10-GEOMEAN(((10-CC76)/10*9+1),((10-BU76)/10*9+1),((10-BY76)/10*9+1),((10-CG76)/10*9+1)))/9*10,1)</f>
        <v>8.4</v>
      </c>
      <c r="CI76" s="106" t="n">
        <f aca="false">IF('Indicator Data'!BQ76="No data","x",ROUND(IF('Indicator Data'!BQ76&gt;CI$3,0,IF('Indicator Data'!BQ76&lt;CI$4,10,(CI$3-'Indicator Data'!BQ76)/(CI$3-CI$4)*10)),1))</f>
        <v>1.6</v>
      </c>
      <c r="CJ76" s="106" t="n">
        <f aca="false">IF('Indicator Data'!BR76="No data","x",ROUND(IF('Indicator Data'!BR76&gt;CJ$3,0,IF('Indicator Data'!BR76&lt;CJ$4,10,(CJ$3-'Indicator Data'!BR76)/(CJ$3-CJ$4)*10)),1))</f>
        <v>0.7</v>
      </c>
      <c r="CK76" s="106" t="n">
        <f aca="false">IF('Indicator Data'!AC76="No data","x",ROUND(IF('Indicator Data'!AC76&gt;CK$3,0,IF('Indicator Data'!AC76&lt;CK$4,10,(CK$3-'Indicator Data'!AC76)/(CK$3-CK$4)*10)),1))</f>
        <v>2.3</v>
      </c>
      <c r="CL76" s="102" t="n">
        <f aca="false">IF(AND(CJ76="x",CI76="x",CK76="x"),"x",ROUND(AVERAGE(CI76:CK76),1))</f>
        <v>1.5</v>
      </c>
      <c r="CM76" s="106" t="n">
        <f aca="false">IF('Indicator Data'!X76="No data","x",ROUND(IF(LOG('Indicator Data'!X76)&gt;CM$3,10,IF(LOG('Indicator Data'!X76)&lt;CM$4,0,10-(CM$3-LOG('Indicator Data'!X76))/(CM$3-CM$4)*10)),1))</f>
        <v>2</v>
      </c>
      <c r="CN76" s="106" t="n">
        <f aca="false">IF('Indicator Data'!Y76="No data","x",ROUND(IF('Indicator Data'!Y76&gt;CN$3,10,IF('Indicator Data'!Y76&lt;CN$4,0,10-(CN$3-'Indicator Data'!Y76)/(CN$3-CN$4)*10)),1))</f>
        <v>1.8</v>
      </c>
      <c r="CO76" s="106" t="n">
        <f aca="false">IF('Indicator Data'!Z76="No data","x",ROUND(IF('Indicator Data'!Z76&gt;CO$3,10,IF('Indicator Data'!Z76&lt;CO$4,0,10-(CO$3-'Indicator Data'!Z76)/(CO$3-CO$4)*10)),1))</f>
        <v>2.7</v>
      </c>
      <c r="CP76" s="106" t="n">
        <f aca="false">IF('Indicator Data'!AA76="No data","x",ROUND(IF('Indicator Data'!AA76&gt;CP$3,10,IF('Indicator Data'!AA76&lt;CP$4,0,10-(CP$3-'Indicator Data'!AA76)/(CP$3-CP$4)*10)),1))</f>
        <v>4.5</v>
      </c>
      <c r="CQ76" s="102" t="n">
        <f aca="false">ROUND(AVERAGE(CM76:CP76),1)</f>
        <v>2.8</v>
      </c>
      <c r="CR76" s="104" t="n">
        <f aca="false">ROUND(AVERAGE(CL76,CQ76,CQ76),1)</f>
        <v>2.4</v>
      </c>
      <c r="CS76" s="106" t="n">
        <f aca="false">IF('Indicator Data'!AF76="No data","x",ROUND(IF('Indicator Data'!AF76&gt;CS$3,10,IF('Indicator Data'!AF76&lt;CS$4,0,10-(CS$3-'Indicator Data'!AF76)/(CS$3-CS$4)*10)),1))</f>
        <v>3.5</v>
      </c>
      <c r="CT76" s="106" t="n">
        <f aca="false">IF('Indicator Data'!AG76="No data","x",ROUND(IF('Indicator Data'!AG76&gt;CT$3,10,IF('Indicator Data'!AG76&lt;CT$4,0,10-(CT$3-'Indicator Data'!AG76)/(CT$3-CT$4)*10)),1))</f>
        <v>2.9</v>
      </c>
      <c r="CU76" s="102" t="n">
        <f aca="false">ROUND(AVERAGE(CM76,CN76,CO76,CP76,CS76,CT76),1)</f>
        <v>2.9</v>
      </c>
      <c r="CV76" s="106" t="n">
        <f aca="false">IF('Indicator Data'!AB76="No data","x",ROUND(IF('Indicator Data'!AB76&gt;CV$3,10,IF('Indicator Data'!AB76&lt;CV$4,0,10-(CV$3-'Indicator Data'!AB76)/(CV$3-CV$4)*10)),1))</f>
        <v>0.2</v>
      </c>
      <c r="CW76" s="102" t="n">
        <f aca="false">IF(AND(CJ76="x",CI76="x",CK76="x"),"x",ROUND(AVERAGE(CI76:CK76,CV76),1))</f>
        <v>1.2</v>
      </c>
      <c r="CX76" s="103" t="n">
        <f aca="false">IF('Indicator Data'!AD76="No data","x",'Indicator Data'!AD76/'Indicator Data'!$BZ76)</f>
        <v>7.3331369544115E-005</v>
      </c>
      <c r="CY76" s="106" t="n">
        <f aca="false">IF(CX76="x","x",ROUND(IF(CX76&gt;CY$3,0,IF(CX76&lt;CY$4,10,(CY$3-CX76)/(CY$3-CY$4)*10)),1))</f>
        <v>9.3</v>
      </c>
      <c r="CZ76" s="106" t="n">
        <f aca="false">IF('Indicator Data'!AE76="No data","x",ROUND(IF('Indicator Data'!AE76&gt;CZ$3,0,IF('Indicator Data'!AE76&lt;CZ$4,10,(CZ$3-'Indicator Data'!AE76)/(CZ$3-CZ$4)*10)),1))</f>
        <v>0</v>
      </c>
      <c r="DA76" s="102" t="n">
        <f aca="false">IF(AND(CY76="x",CZ76="x"),"x",ROUND(AVERAGE(CY76:CZ76),1))</f>
        <v>4.7</v>
      </c>
      <c r="DB76" s="104" t="n">
        <f aca="false">ROUND(AVERAGE(CW76,DA76,CU76),1)</f>
        <v>2.9</v>
      </c>
      <c r="DC76" s="105" t="n">
        <f aca="false">IF(BL76="x",ROUND((10-GEOMEAN(((10-DB76)/10*9+1),((10-CH76)/10*9+1),((10-CR76)/10*9+1)))/9*10,1),ROUND((10-GEOMEAN(((10-BL76)/10*9+1),((10-DB76)/10*9+1),((10-CH76)/10*9+1),((10-CR76)/10*9+1)))/9*10,1))</f>
        <v>5.3</v>
      </c>
      <c r="DD76" s="108" t="n">
        <f aca="false">IF(ROUND(IF(AP76="x",(10-GEOMEAN(((10-AO76)/10*9+1),((10-DC76)/10*9+1),((10-AU76)/10*9+1),((10-AQ76)/10*9+1),((10-AR76)/10*9+1)))/9*10,(10-GEOMEAN(((10-AO76)/10*9+1),((10-DC76)/10*9+1),((10-AP76)/10*9+1),((10-AQ76)/10*9+1),((10-AR76)/10*9+1),((10-AU76)/10*9+1)))/9*10),1)=0,0.1,ROUND(IF(AP76="x",(10-GEOMEAN(((10-AO76)/10*9+1),((10-DC76)/10*9+1),((10-AU76)/10*9+1),((10-AQ76)/10*9+1),((10-AR76)/10*9+1)))/9*10,(10-GEOMEAN(((10-AO76)/10*9+1),((10-DC76)/10*9+1),((10-AP76)/10*9+1),((10-AQ76)/10*9+1),((10-AR76)/10*9+1),((10-AU76)/10*9+1)))/9*10),1))</f>
        <v>3.9</v>
      </c>
      <c r="DE76" s="105" t="n">
        <f aca="false">ROUND(IF('Indicator Data'!AH76=0,0,IF('Indicator Data'!AH76&gt;DE$3,10,IF('Indicator Data'!AH76&lt;DE$4,0,10-(DE$3-'Indicator Data'!AH76)/(DE$3-DE$4)*10))),1)</f>
        <v>0.1</v>
      </c>
      <c r="DF76" s="102" t="n">
        <f aca="false">'Indicator Data'!AI76</f>
        <v>0</v>
      </c>
      <c r="DG76" s="102" t="n">
        <f aca="false">'Indicator Data'!AJ76</f>
        <v>0</v>
      </c>
      <c r="DH76" s="105" t="n">
        <f aca="false">ROUND(IF(DF76=5,10,IF(DG76=5,9,IF(DF76=4,8,IF(DG76=4,7,0)))),1)</f>
        <v>0</v>
      </c>
      <c r="DI76" s="108" t="n">
        <f aca="false">ROUND(IF(DH76&gt;5,DH76,DE76/10*7),1)</f>
        <v>0.1</v>
      </c>
      <c r="DJ76" s="76"/>
      <c r="DK76" s="109"/>
    </row>
    <row r="77" customFormat="false" ht="14.5" hidden="false" customHeight="false" outlineLevel="0" collapsed="false">
      <c r="A77" s="98" t="str">
        <f aca="false">'Indicator Data'!A77</f>
        <v>Haiti</v>
      </c>
      <c r="B77" s="99" t="str">
        <f aca="false">'Indicator Data'!B77</f>
        <v>HTI</v>
      </c>
      <c r="C77" s="100" t="n">
        <f aca="false">ROUND(IF('Indicator Data'!C77=0,0.1,IF(LOG('Indicator Data'!C77)&gt;C$3,10,IF(LOG('Indicator Data'!C77)&lt;C$4,0,10-(C$3-LOG('Indicator Data'!C77))/(C$3-C$4)*10))),1)</f>
        <v>8.4</v>
      </c>
      <c r="D77" s="101" t="n">
        <f aca="false">ROUND(IF('Indicator Data'!D77=0,0.1,IF(LOG('Indicator Data'!D77)&gt;D$3,10,IF(LOG('Indicator Data'!D77)&lt;D$4,0,10-(D$3-LOG('Indicator Data'!D77))/(D$3-D$4)*10))),1)</f>
        <v>10</v>
      </c>
      <c r="E77" s="102" t="n">
        <f aca="false">ROUND((10-GEOMEAN(((10-C77)/10*9+1),((10-D77)/10*9+1)))/9*10,1)</f>
        <v>9.4</v>
      </c>
      <c r="F77" s="102" t="n">
        <f aca="false">IF('Indicator Data'!E77="No data",0.1,(ROUND(IF('Indicator Data'!E77=0,0,IF(LOG('Indicator Data'!E77)&gt;F$3,10,IF(LOG('Indicator Data'!E77)&lt;F$4,0,10-(F$3-LOG('Indicator Data'!E77))/(F$3-F$4)*10))),1)))</f>
        <v>6.1</v>
      </c>
      <c r="G77" s="102" t="n">
        <f aca="false">ROUND(IF('Indicator Data'!F77=0,0,IF(LOG('Indicator Data'!F77)&gt;G$3,10,IF(LOG('Indicator Data'!F77)&lt;G$4,0,10-(G$3-LOG('Indicator Data'!F77))/(G$3-G$4)*10))),1)</f>
        <v>5.9</v>
      </c>
      <c r="H77" s="101" t="n">
        <f aca="false">ROUND(IF('Indicator Data'!G77=0,0,IF(LOG('Indicator Data'!G77)&gt;H$3,10,IF(LOG('Indicator Data'!G77)&lt;H$4,0,10-(H$3-LOG('Indicator Data'!G77))/(H$3-H$4)*10))),1)</f>
        <v>8.3</v>
      </c>
      <c r="I77" s="101" t="n">
        <f aca="false">ROUND(IF('Indicator Data'!H77=0,0,IF(LOG('Indicator Data'!H77)&gt;I$3,10,IF(LOG('Indicator Data'!H77)&lt;I$4,0,10-(I$3-LOG('Indicator Data'!H77))/(I$3-I$4)*10))),1)</f>
        <v>9.1</v>
      </c>
      <c r="J77" s="101" t="n">
        <f aca="false">ROUND((10-GEOMEAN(((10-H77)/10*9+1),((10-I77)/10*9+1)))/9*10,1)</f>
        <v>8.7</v>
      </c>
      <c r="K77" s="101" t="n">
        <f aca="false">ROUND(IF('Indicator Data'!I77=0,0,IF(LOG('Indicator Data'!I77)&gt;K$3,10,IF(LOG('Indicator Data'!I77)&lt;K$4,0,10-(K$3-LOG('Indicator Data'!I77))/(K$3-K$4)*10))),1)</f>
        <v>6.8</v>
      </c>
      <c r="L77" s="102" t="n">
        <f aca="false">ROUND((10-GEOMEAN(((10-J77)/10*9+1),((10-K77)/10*9+1)))/9*10,1)</f>
        <v>7.9</v>
      </c>
      <c r="M77" s="102" t="n">
        <f aca="false">ROUND(IF('Indicator Data'!J77=0,0,IF(LOG('Indicator Data'!J77)&gt;M$3,10,IF(LOG('Indicator Data'!J77)&lt;M$4,0,10-(M$3-LOG('Indicator Data'!J77))/(M$3-M$4)*10))),1)</f>
        <v>10</v>
      </c>
      <c r="N77" s="103" t="n">
        <f aca="false">'Indicator Data'!C77/'Indicator Data'!$CA77</f>
        <v>0.00208580309728187</v>
      </c>
      <c r="O77" s="103" t="n">
        <f aca="false">'Indicator Data'!D77/'Indicator Data'!$CA77</f>
        <v>0.00125628260879934</v>
      </c>
      <c r="P77" s="103" t="n">
        <f aca="false">IF(F77=0.1,"x",'Indicator Data'!E77/'Indicator Data'!$CA77)</f>
        <v>0.00263849934586197</v>
      </c>
      <c r="Q77" s="103" t="n">
        <f aca="false">'Indicator Data'!F77/'Indicator Data'!$CA77</f>
        <v>3.41876736936898E-006</v>
      </c>
      <c r="R77" s="103" t="n">
        <f aca="false">'Indicator Data'!G77/'Indicator Data'!$CA77</f>
        <v>0.0189921843601515</v>
      </c>
      <c r="S77" s="103" t="n">
        <f aca="false">'Indicator Data'!H77/'Indicator Data'!$CA77</f>
        <v>0.00213098798124287</v>
      </c>
      <c r="T77" s="103" t="n">
        <f aca="false">'Indicator Data'!I77/'Indicator Data'!$CA77</f>
        <v>0.00243957430726487</v>
      </c>
      <c r="U77" s="103" t="n">
        <f aca="false">'Indicator Data'!J77/'Indicator Data'!$CA77</f>
        <v>0.0150199625564461</v>
      </c>
      <c r="V77" s="101" t="n">
        <f aca="false">ROUND(IF(N77&gt;V$3,10,IF(N77&lt;V$4,0,10-(V$3-N77)/(V$3-V$4)*10)),1)</f>
        <v>10</v>
      </c>
      <c r="W77" s="101" t="n">
        <f aca="false">ROUND(IF(O77&gt;W$3,10,IF(O77&lt;W$4,0,10-(W$3-O77)/(W$3-W$4)*10)),1)</f>
        <v>10</v>
      </c>
      <c r="X77" s="102" t="n">
        <f aca="false">ROUND(((10-GEOMEAN(((10-V77)/10*9+1),((10-W77)/10*9+1)))/9*10),1)</f>
        <v>10</v>
      </c>
      <c r="Y77" s="102" t="n">
        <f aca="false">IF(P77="x",0.1,ROUND(IF(P77&gt;Y$3,10,IF(P77&lt;Y$4,0,10-(Y$3-P77)/(Y$3-Y$4)*10)),1))</f>
        <v>1.8</v>
      </c>
      <c r="Z77" s="102" t="n">
        <f aca="false">ROUND(IF(Q77=0,0,IF(LOG(Q77)&gt;Z$3,10,IF(LOG(Q77)&lt;=Z$4,0,10-(Z$3-LOG(Q77))/(Z$3-Z$4)*10))),1)</f>
        <v>6.7</v>
      </c>
      <c r="AA77" s="101" t="n">
        <f aca="false">ROUND(IF(R77&gt;AA$3,10,IF(R77&lt;AA$4,0,10-(AA$3-R77)/(AA$3-AA$4)*10)),1)</f>
        <v>10</v>
      </c>
      <c r="AB77" s="101" t="n">
        <f aca="false">ROUND(IF(S77&gt;AB$3,10,IF(S77&lt;AB$4,0,10-(AB$3-S77)/(AB$3-AB$4)*10)),1)</f>
        <v>4.3</v>
      </c>
      <c r="AC77" s="101" t="n">
        <f aca="false">ROUND(((10-GEOMEAN(((10-AA77)/10*9+1),((10-AB77)/10*9+1)))/9*10),1)</f>
        <v>8.4</v>
      </c>
      <c r="AD77" s="101" t="n">
        <f aca="false">ROUND(IF(T77=0,0,IF(T77&gt;AD$3,10,IF(T77&lt;=AD$4,0,10-(AD$3-T77)/(AD$3-AD$4)*10))),1)</f>
        <v>2.4</v>
      </c>
      <c r="AE77" s="102" t="n">
        <f aca="false">ROUND((10-GEOMEAN(((10-AC77)/10*9+1),((10-AD77)/10*9+1)))/9*10,1)</f>
        <v>6.3</v>
      </c>
      <c r="AF77" s="102" t="n">
        <f aca="false">ROUND(IF(U77&gt;AF$3,10,IF(U77&lt;AF$4,0,10-(AF$3-U77)/(AF$3-AF$4)*10)),1)</f>
        <v>5</v>
      </c>
      <c r="AG77" s="101" t="n">
        <f aca="false">ROUND(IF('Indicator Data'!K77=0,0,IF('Indicator Data'!K77&gt;AG$3,10,IF('Indicator Data'!K77&lt;AG$4,0,10-(AG$3-'Indicator Data'!K77)/(AG$3-AG$4)*10))),1)</f>
        <v>3.8</v>
      </c>
      <c r="AH77" s="104" t="n">
        <f aca="false">ROUND(AVERAGE(C77,V77),1)</f>
        <v>9.2</v>
      </c>
      <c r="AI77" s="104" t="n">
        <f aca="false">ROUND(AVERAGE(D77,W77),1)</f>
        <v>10</v>
      </c>
      <c r="AJ77" s="102" t="n">
        <f aca="false">ROUND(AVERAGE(AA77,H77),1)</f>
        <v>9.2</v>
      </c>
      <c r="AK77" s="102" t="n">
        <f aca="false">ROUND(AVERAGE(AB77,I77),1)</f>
        <v>6.7</v>
      </c>
      <c r="AL77" s="104" t="n">
        <f aca="false">ROUND((10-GEOMEAN(((10-AJ77)/10*9+1),((10-AK77)/10*9+1)))/9*10,1)</f>
        <v>8.2</v>
      </c>
      <c r="AM77" s="104" t="n">
        <f aca="false">ROUND(AVERAGE(AD77,K77),1)</f>
        <v>4.6</v>
      </c>
      <c r="AN77" s="102" t="n">
        <f aca="false">ROUND((10-GEOMEAN(((10-M77)/10*9+1),((10-AF77)/10*9+1)))/9*10,1)</f>
        <v>8.5</v>
      </c>
      <c r="AO77" s="105" t="n">
        <f aca="false">ROUND((10-GEOMEAN(((10-E77)/10*9+1),((10-X77)/10*9+1)))/9*10,1)</f>
        <v>9.7</v>
      </c>
      <c r="AP77" s="105" t="n">
        <f aca="false">IF(AND(Y77="x",F77="x"),"x",ROUND((10-GEOMEAN(((10-F77)/10*9+1),((10-Y77)/10*9+1)))/9*10,1))</f>
        <v>4.3</v>
      </c>
      <c r="AQ77" s="105" t="n">
        <f aca="false">ROUND((10-GEOMEAN(((10-G77)/10*9+1),((10-Z77)/10*9+1)))/9*10,1)</f>
        <v>6.3</v>
      </c>
      <c r="AR77" s="105" t="n">
        <f aca="false">ROUND((10-GEOMEAN(((10-L77)/10*9+1),((10-AE77)/10*9+1)))/9*10,1)</f>
        <v>7.2</v>
      </c>
      <c r="AS77" s="104" t="n">
        <f aca="false">ROUND(AVERAGE(AG77,AN77),1)</f>
        <v>6.2</v>
      </c>
      <c r="AT77" s="104" t="n">
        <f aca="false">IF('Indicator Data'!L77="No data","x",IF('Indicator Data'!CB77&lt;1000,"x",ROUND((IF('Indicator Data'!L77&gt;AT$3,10,IF('Indicator Data'!L77&lt;AT$4,0,10-(AT$3-'Indicator Data'!L77)/(AT$3-AT$4)*10))),1)))</f>
        <v>1</v>
      </c>
      <c r="AU77" s="105" t="n">
        <f aca="false">ROUND(AVERAGE(AS77,AT77),1)</f>
        <v>3.6</v>
      </c>
      <c r="AV77" s="106" t="str">
        <f aca="false">IF('Indicator Data'!M77="No data","x",ROUND(IF('Indicator Data'!M77=0,0,IF(LOG('Indicator Data'!M77)&gt;AV$3,10,IF(LOG('Indicator Data'!M77)&lt;AV$4,0,10-(AV$3-LOG('Indicator Data'!M77))/(AV$3-AV$4)*10))),1))</f>
        <v>x</v>
      </c>
      <c r="AW77" s="103" t="str">
        <f aca="false">IF(AV77="x","x",'Indicator Data'!M77/'Indicator Data'!$CA77)</f>
        <v>x</v>
      </c>
      <c r="AX77" s="106" t="str">
        <f aca="false">IF(AV77="x","x",ROUND(IF(AW77&gt;AX$3,10,IF(AW77&lt;AX$4,0,10-(AX$3-AW77)/(AX$3-AX$4)*10)),1))</f>
        <v>x</v>
      </c>
      <c r="AY77" s="102" t="str">
        <f aca="false">IF(AND(AV77="x",AX77="x"),"x",ROUND((10-GEOMEAN(((10-AV77)/10*9+1),((10-AX77)/10*9+1)))/9*10,1))</f>
        <v>x</v>
      </c>
      <c r="AZ77" s="106" t="str">
        <f aca="false">IF('Indicator Data'!N77="No data","x",ROUND(IF('Indicator Data'!N77=0,0,IF(LOG('Indicator Data'!N77)&gt;AZ$3,10,IF(LOG('Indicator Data'!N77)&lt;AZ$4,0,10-(AZ$3-LOG('Indicator Data'!N77))/(AZ$3-AZ$4)*10))),1))</f>
        <v>x</v>
      </c>
      <c r="BA77" s="103" t="str">
        <f aca="false">IF(AZ77="x","x",'Indicator Data'!N77/'Indicator Data'!$CA77)</f>
        <v>x</v>
      </c>
      <c r="BB77" s="106" t="str">
        <f aca="false">IF(AZ77="x","x",ROUND(IF(BA77&gt;BB$3,10,IF(BA77&lt;BB$4,0,10-(BB$3-BA77)/(BB$3-BB$4)*10)),1))</f>
        <v>x</v>
      </c>
      <c r="BC77" s="102" t="str">
        <f aca="false">IF(AND(AZ77="x",BB77="x"),"x",ROUND((10-GEOMEAN(((10-AZ77)/10*9+1),((10-BB77)/10*9+1)))/9*10,1))</f>
        <v>x</v>
      </c>
      <c r="BD77" s="106" t="str">
        <f aca="false">IF('Indicator Data'!O77="No data","x",ROUND(IF('Indicator Data'!O77=0,0,IF(LOG('Indicator Data'!O77)&gt;BD$3,10,IF(LOG('Indicator Data'!O77)&lt;BD$4,0,10-(BD$3-LOG('Indicator Data'!O77))/(BD$3-BD$4)*10))),1))</f>
        <v>x</v>
      </c>
      <c r="BE77" s="103" t="str">
        <f aca="false">IF(BD77="x","x",'Indicator Data'!O77/'Indicator Data'!$CA77)</f>
        <v>x</v>
      </c>
      <c r="BF77" s="106" t="str">
        <f aca="false">IF(BD77="x","x",ROUND(IF(BE77&gt;BF$3,10,IF(BE77&lt;BF$4,0,10-(BF$3-BE77)/(BF$3-BF$4)*10)),1))</f>
        <v>x</v>
      </c>
      <c r="BG77" s="102" t="str">
        <f aca="false">IF(AND(BD77="x",BF77="x"),"x",ROUND((10-GEOMEAN(((10-BD77)/10*9+1),((10-BF77)/10*9+1)))/9*10,1))</f>
        <v>x</v>
      </c>
      <c r="BH77" s="106" t="str">
        <f aca="false">IF('Indicator Data'!P77="No data","x",ROUND(IF('Indicator Data'!P77=0,0,IF(LOG('Indicator Data'!P77)&gt;BH$3,10,IF(LOG('Indicator Data'!P77)&lt;BH$4,0,10-(BH$3-LOG('Indicator Data'!P77))/(BH$3-BH$4)*10))),1))</f>
        <v>x</v>
      </c>
      <c r="BI77" s="103" t="str">
        <f aca="false">IF(BH77="x","x",'Indicator Data'!P77/'Indicator Data'!$CA77)</f>
        <v>x</v>
      </c>
      <c r="BJ77" s="106" t="str">
        <f aca="false">IF(BH77="x","x",ROUND(IF(BI77&gt;BJ$3,10,IF(BI77&lt;BJ$4,0,10-(BJ$3-BI77)/(BJ$3-BJ$4)*10)),1))</f>
        <v>x</v>
      </c>
      <c r="BK77" s="102" t="str">
        <f aca="false">IF(AND(BH77="x",BJ77="x"),"x",ROUND((10-GEOMEAN(((10-BH77)/10*9+1),((10-BJ77)/10*9+1)))/9*10,1))</f>
        <v>x</v>
      </c>
      <c r="BL77" s="104" t="str">
        <f aca="false">IF(AND(BC77="x",BG77="x",BK77="x",AY77="x"),"x",IF(AND(BC77="x",BG77="x",BK77="x"),AY77,ROUND((10-GEOMEAN(((10-AY77)/10*9+1),((10-BC77)/10*9+1),((10-BG77)/10*9+1),((10-BK77)/10*9+1)))/9*10,1)))</f>
        <v>x</v>
      </c>
      <c r="BM77" s="106" t="n">
        <f aca="false">ROUND(IF('Indicator Data'!Q77=0,0,IF(LOG('Indicator Data'!Q77)&gt;BM$3,10,IF(LOG('Indicator Data'!Q77)&lt;BM$4,0,10-(BM$3-LOG('Indicator Data'!Q77))/(BM$3-BM$4)*10))),1)</f>
        <v>0</v>
      </c>
      <c r="BN77" s="107" t="n">
        <f aca="false">'Indicator Data'!R77</f>
        <v>0</v>
      </c>
      <c r="BO77" s="106" t="n">
        <f aca="false">ROUND(IF(BN77&gt;BO$3,10,IF(BN77&lt;BO$4,0,10-(BO$3-BN77)/(BO$3-BO$4)*10)),1)</f>
        <v>0</v>
      </c>
      <c r="BP77" s="106" t="n">
        <f aca="false">ROUND((10-GEOMEAN(((10-BO77)/10*9+1),((10-BM77)/10*9+1)))/9*10,1)</f>
        <v>0</v>
      </c>
      <c r="BQ77" s="106" t="n">
        <f aca="false">ROUND(IF('Indicator Data'!S77=0,0,IF(LOG('Indicator Data'!S77)&gt;BQ$3,10,IF(LOG('Indicator Data'!S77)&lt;BQ$4,0,10-(BQ$3-LOG('Indicator Data'!S77))/(BQ$3-BQ$4)*10))),1)</f>
        <v>8.7</v>
      </c>
      <c r="BR77" s="107" t="n">
        <f aca="false">'Indicator Data'!T77</f>
        <v>0.918640673160553</v>
      </c>
      <c r="BS77" s="106" t="n">
        <f aca="false">ROUND(IF(BR77&gt;BS$3,10,IF(BR77&lt;BS$4,0,10-(BS$3-BR77)/(BS$3-BS$4)*10)),1)</f>
        <v>9.2</v>
      </c>
      <c r="BT77" s="106" t="n">
        <f aca="false">ROUND((10-GEOMEAN(((10-BS77)/10*9+1),((10-BQ77)/10*9+1)))/9*10,1)</f>
        <v>9</v>
      </c>
      <c r="BU77" s="102" t="n">
        <f aca="false">ROUND((10-GEOMEAN(((10-BT77)/10*9+1),((10-BP77)/10*9+1)))/9*10,1)</f>
        <v>6.3</v>
      </c>
      <c r="BV77" s="106" t="n">
        <f aca="false">ROUND(IF('Indicator Data'!U77=0,0,IF(LOG('Indicator Data'!U77)&gt;BV$3,10,IF(LOG('Indicator Data'!U77)&lt;BV$4,0,10-(BV$3-LOG('Indicator Data'!U77))/(BV$3-BV$4)*10))),1)</f>
        <v>8.5</v>
      </c>
      <c r="BW77" s="103" t="n">
        <f aca="false">'Indicator Data'!U77/'Indicator Data'!$CA77</f>
        <v>0.814313707124537</v>
      </c>
      <c r="BX77" s="106" t="n">
        <f aca="false">ROUND(IF(BW77&gt;BX$3,10,IF(BW77&lt;BX$4,0,10-(BX$3-BW77)/(BX$3-BX$4)*10)),1)</f>
        <v>9</v>
      </c>
      <c r="BY77" s="102" t="n">
        <f aca="false">ROUND((10-GEOMEAN(((10-BV77)/10*9+1),((10-BX77)/10*9+1)))/9*10,1)</f>
        <v>8.8</v>
      </c>
      <c r="BZ77" s="106" t="n">
        <f aca="false">ROUND(IF('Indicator Data'!V77=0,0,IF(LOG('Indicator Data'!V77)&gt;BZ$3,10,IF(LOG('Indicator Data'!V77)&lt;BZ$4,0,10-(BZ$3-LOG('Indicator Data'!V77))/(BZ$3-BZ$4)*10))),1)</f>
        <v>8.6</v>
      </c>
      <c r="CA77" s="103" t="n">
        <f aca="false">IF('Indicator Data'!V77/'Indicator Data'!$CA77&gt;1,1,'Indicator Data'!V77/'Indicator Data'!$CA77)</f>
        <v>0.922937983041063</v>
      </c>
      <c r="CB77" s="106" t="n">
        <f aca="false">ROUND(IF(CA77&gt;CB$3,10,IF(CA77&lt;CB$4,0,10-(CB$3-CA77)/(CB$3-CB$4)*10)),1)</f>
        <v>9.2</v>
      </c>
      <c r="CC77" s="102" t="n">
        <f aca="false">ROUND((10-GEOMEAN(((10-BZ77)/10*9+1),((10-CB77)/10*9+1)))/9*10,1)</f>
        <v>8.9</v>
      </c>
      <c r="CD77" s="106" t="n">
        <f aca="false">ROUND(IF('Indicator Data'!W77=0,0,IF(LOG('Indicator Data'!W77)&gt;CD$3,10,IF(LOG('Indicator Data'!W77)&lt;CD$4,0,10-(CD$3-LOG('Indicator Data'!W77))/(CD$3-CD$4)*10))),1)</f>
        <v>8.5</v>
      </c>
      <c r="CE77" s="103" t="n">
        <f aca="false">'Indicator Data'!W77/'Indicator Data'!$CA77</f>
        <v>0.867053553536558</v>
      </c>
      <c r="CF77" s="106" t="n">
        <f aca="false">ROUND(IF(CE77&gt;CF$3,10,IF(CE77&lt;CF$4,0,10-(CF$3-CE77)/(CF$3-CF$4)*10)),1)</f>
        <v>8.7</v>
      </c>
      <c r="CG77" s="102" t="n">
        <f aca="false">ROUND((10-GEOMEAN(((10-CD77)/10*9+1),((10-CF77)/10*9+1)))/9*10,1)</f>
        <v>8.6</v>
      </c>
      <c r="CH77" s="104" t="n">
        <f aca="false">ROUND((10-GEOMEAN(((10-CC77)/10*9+1),((10-BU77)/10*9+1),((10-BY77)/10*9+1),((10-CG77)/10*9+1)))/9*10,1)</f>
        <v>8.3</v>
      </c>
      <c r="CI77" s="106" t="n">
        <f aca="false">IF('Indicator Data'!BQ77="No data","x",ROUND(IF('Indicator Data'!BQ77&gt;CI$3,0,IF('Indicator Data'!BQ77&lt;CI$4,10,(CI$3-'Indicator Data'!BQ77)/(CI$3-CI$4)*10)),1))</f>
        <v>7</v>
      </c>
      <c r="CJ77" s="106" t="n">
        <f aca="false">IF('Indicator Data'!BR77="No data","x",ROUND(IF('Indicator Data'!BR77&gt;CJ$3,0,IF('Indicator Data'!BR77&lt;CJ$4,10,(CJ$3-'Indicator Data'!BR77)/(CJ$3-CJ$4)*10)),1))</f>
        <v>5.6</v>
      </c>
      <c r="CK77" s="106" t="n">
        <f aca="false">IF('Indicator Data'!AC77="No data","x",ROUND(IF('Indicator Data'!AC77&gt;CK$3,0,IF('Indicator Data'!AC77&lt;CK$4,10,(CK$3-'Indicator Data'!AC77)/(CK$3-CK$4)*10)),1))</f>
        <v>7.8</v>
      </c>
      <c r="CL77" s="102" t="n">
        <f aca="false">IF(AND(CJ77="x",CI77="x",CK77="x"),"x",ROUND(AVERAGE(CI77:CK77),1))</f>
        <v>6.8</v>
      </c>
      <c r="CM77" s="106" t="n">
        <f aca="false">IF('Indicator Data'!X77="No data","x",ROUND(IF(LOG('Indicator Data'!X77)&gt;CM$3,10,IF(LOG('Indicator Data'!X77)&lt;CM$4,0,10-(CM$3-LOG('Indicator Data'!X77))/(CM$3-CM$4)*10)),1))</f>
        <v>8.7</v>
      </c>
      <c r="CN77" s="106" t="n">
        <f aca="false">IF('Indicator Data'!Y77="No data","x",ROUND(IF('Indicator Data'!Y77&gt;CN$3,10,IF('Indicator Data'!Y77&lt;CN$4,0,10-(CN$3-'Indicator Data'!Y77)/(CN$3-CN$4)*10)),1))</f>
        <v>5.5</v>
      </c>
      <c r="CO77" s="106" t="n">
        <f aca="false">IF('Indicator Data'!Z77="No data","x",ROUND(IF('Indicator Data'!Z77&gt;CO$3,10,IF('Indicator Data'!Z77&lt;CO$4,0,10-(CO$3-'Indicator Data'!Z77)/(CO$3-CO$4)*10)),1))</f>
        <v>5.8</v>
      </c>
      <c r="CP77" s="106" t="n">
        <f aca="false">IF('Indicator Data'!AA77="No data","x",ROUND(IF('Indicator Data'!AA77&gt;CP$3,10,IF('Indicator Data'!AA77&lt;CP$4,0,10-(CP$3-'Indicator Data'!AA77)/(CP$3-CP$4)*10)),1))</f>
        <v>5.7</v>
      </c>
      <c r="CQ77" s="102" t="n">
        <f aca="false">ROUND(AVERAGE(CM77:CP77),1)</f>
        <v>6.4</v>
      </c>
      <c r="CR77" s="104" t="n">
        <f aca="false">ROUND(AVERAGE(CL77,CQ77,CQ77),1)</f>
        <v>6.5</v>
      </c>
      <c r="CS77" s="106" t="n">
        <f aca="false">IF('Indicator Data'!AF77="No data","x",ROUND(IF('Indicator Data'!AF77&gt;CS$3,10,IF('Indicator Data'!AF77&lt;CS$4,0,10-(CS$3-'Indicator Data'!AF77)/(CS$3-CS$4)*10)),1))</f>
        <v>7.3</v>
      </c>
      <c r="CT77" s="106" t="n">
        <f aca="false">IF('Indicator Data'!AG77="No data","x",ROUND(IF('Indicator Data'!AG77&gt;CT$3,10,IF('Indicator Data'!AG77&lt;CT$4,0,10-(CT$3-'Indicator Data'!AG77)/(CT$3-CT$4)*10)),1))</f>
        <v>4.1</v>
      </c>
      <c r="CU77" s="102" t="n">
        <f aca="false">ROUND(AVERAGE(CM77,CN77,CO77,CP77,CS77,CT77),1)</f>
        <v>6.2</v>
      </c>
      <c r="CV77" s="106" t="n">
        <f aca="false">IF('Indicator Data'!AB77="No data","x",ROUND(IF('Indicator Data'!AB77&gt;CV$3,10,IF('Indicator Data'!AB77&lt;CV$4,0,10-(CV$3-'Indicator Data'!AB77)/(CV$3-CV$4)*10)),1))</f>
        <v>6</v>
      </c>
      <c r="CW77" s="102" t="n">
        <f aca="false">IF(AND(CJ77="x",CI77="x",CK77="x"),"x",ROUND(AVERAGE(CI77:CK77,CV77),1))</f>
        <v>6.6</v>
      </c>
      <c r="CX77" s="103" t="n">
        <f aca="false">IF('Indicator Data'!AD77="No data","x",'Indicator Data'!AD77/'Indicator Data'!$BZ77)</f>
        <v>0.000160732815849374</v>
      </c>
      <c r="CY77" s="106" t="n">
        <f aca="false">IF(CX77="x","x",ROUND(IF(CX77&gt;CY$3,0,IF(CX77&lt;CY$4,10,(CY$3-CX77)/(CY$3-CY$4)*10)),1))</f>
        <v>8.4</v>
      </c>
      <c r="CZ77" s="106" t="n">
        <f aca="false">IF('Indicator Data'!AE77="No data","x",ROUND(IF('Indicator Data'!AE77&gt;CZ$3,0,IF('Indicator Data'!AE77&lt;CZ$4,10,(CZ$3-'Indicator Data'!AE77)/(CZ$3-CZ$4)*10)),1))</f>
        <v>8</v>
      </c>
      <c r="DA77" s="102" t="n">
        <f aca="false">IF(AND(CY77="x",CZ77="x"),"x",ROUND(AVERAGE(CY77:CZ77),1))</f>
        <v>8.2</v>
      </c>
      <c r="DB77" s="104" t="n">
        <f aca="false">ROUND(AVERAGE(CW77,DA77,CU77),1)</f>
        <v>7</v>
      </c>
      <c r="DC77" s="105" t="n">
        <f aca="false">IF(BL77="x",ROUND((10-GEOMEAN(((10-DB77)/10*9+1),((10-CH77)/10*9+1),((10-CR77)/10*9+1)))/9*10,1),ROUND((10-GEOMEAN(((10-BL77)/10*9+1),((10-DB77)/10*9+1),((10-CH77)/10*9+1),((10-CR77)/10*9+1)))/9*10,1))</f>
        <v>7.3</v>
      </c>
      <c r="DD77" s="108" t="n">
        <f aca="false">IF(ROUND(IF(AP77="x",(10-GEOMEAN(((10-AO77)/10*9+1),((10-DC77)/10*9+1),((10-AU77)/10*9+1),((10-AQ77)/10*9+1),((10-AR77)/10*9+1)))/9*10,(10-GEOMEAN(((10-AO77)/10*9+1),((10-DC77)/10*9+1),((10-AP77)/10*9+1),((10-AQ77)/10*9+1),((10-AR77)/10*9+1),((10-AU77)/10*9+1)))/9*10),1)=0,0.1,ROUND(IF(AP77="x",(10-GEOMEAN(((10-AO77)/10*9+1),((10-DC77)/10*9+1),((10-AU77)/10*9+1),((10-AQ77)/10*9+1),((10-AR77)/10*9+1)))/9*10,(10-GEOMEAN(((10-AO77)/10*9+1),((10-DC77)/10*9+1),((10-AP77)/10*9+1),((10-AQ77)/10*9+1),((10-AR77)/10*9+1),((10-AU77)/10*9+1)))/9*10),1))</f>
        <v>7</v>
      </c>
      <c r="DE77" s="105" t="n">
        <f aca="false">ROUND(IF('Indicator Data'!AH77=0,0,IF('Indicator Data'!AH77&gt;DE$3,10,IF('Indicator Data'!AH77&lt;DE$4,0,10-(DE$3-'Indicator Data'!AH77)/(DE$3-DE$4)*10))),1)</f>
        <v>8.3</v>
      </c>
      <c r="DF77" s="102" t="n">
        <f aca="false">'Indicator Data'!AI77</f>
        <v>0</v>
      </c>
      <c r="DG77" s="102" t="n">
        <f aca="false">'Indicator Data'!AJ77</f>
        <v>0</v>
      </c>
      <c r="DH77" s="105" t="n">
        <f aca="false">ROUND(IF(DF77=5,10,IF(DG77=5,9,IF(DF77=4,8,IF(DG77=4,7,0)))),1)</f>
        <v>0</v>
      </c>
      <c r="DI77" s="108" t="n">
        <f aca="false">ROUND(IF(DH77&gt;5,DH77,DE77/10*7),1)</f>
        <v>5.8</v>
      </c>
      <c r="DJ77" s="76"/>
      <c r="DK77" s="109"/>
    </row>
    <row r="78" customFormat="false" ht="14.5" hidden="false" customHeight="false" outlineLevel="0" collapsed="false">
      <c r="A78" s="98" t="str">
        <f aca="false">'Indicator Data'!A78</f>
        <v>Honduras</v>
      </c>
      <c r="B78" s="99" t="str">
        <f aca="false">'Indicator Data'!B78</f>
        <v>HND</v>
      </c>
      <c r="C78" s="100" t="n">
        <f aca="false">ROUND(IF('Indicator Data'!C78=0,0.1,IF(LOG('Indicator Data'!C78)&gt;C$3,10,IF(LOG('Indicator Data'!C78)&lt;C$4,0,10-(C$3-LOG('Indicator Data'!C78))/(C$3-C$4)*10))),1)</f>
        <v>8.1</v>
      </c>
      <c r="D78" s="101" t="n">
        <f aca="false">ROUND(IF('Indicator Data'!D78=0,0.1,IF(LOG('Indicator Data'!D78)&gt;D$3,10,IF(LOG('Indicator Data'!D78)&lt;D$4,0,10-(D$3-LOG('Indicator Data'!D78))/(D$3-D$4)*10))),1)</f>
        <v>9.6</v>
      </c>
      <c r="E78" s="102" t="n">
        <f aca="false">ROUND((10-GEOMEAN(((10-C78)/10*9+1),((10-D78)/10*9+1)))/9*10,1)</f>
        <v>9</v>
      </c>
      <c r="F78" s="102" t="n">
        <f aca="false">IF('Indicator Data'!E78="No data",0.1,(ROUND(IF('Indicator Data'!E78=0,0,IF(LOG('Indicator Data'!E78)&gt;F$3,10,IF(LOG('Indicator Data'!E78)&lt;F$4,0,10-(F$3-LOG('Indicator Data'!E78))/(F$3-F$4)*10))),1)))</f>
        <v>6.5</v>
      </c>
      <c r="G78" s="102" t="n">
        <f aca="false">ROUND(IF('Indicator Data'!F78=0,0,IF(LOG('Indicator Data'!F78)&gt;G$3,10,IF(LOG('Indicator Data'!F78)&lt;G$4,0,10-(G$3-LOG('Indicator Data'!F78))/(G$3-G$4)*10))),1)</f>
        <v>6.4</v>
      </c>
      <c r="H78" s="101" t="n">
        <f aca="false">ROUND(IF('Indicator Data'!G78=0,0,IF(LOG('Indicator Data'!G78)&gt;H$3,10,IF(LOG('Indicator Data'!G78)&lt;H$4,0,10-(H$3-LOG('Indicator Data'!G78))/(H$3-H$4)*10))),1)</f>
        <v>6.8</v>
      </c>
      <c r="I78" s="101" t="n">
        <f aca="false">ROUND(IF('Indicator Data'!H78=0,0,IF(LOG('Indicator Data'!H78)&gt;I$3,10,IF(LOG('Indicator Data'!H78)&lt;I$4,0,10-(I$3-LOG('Indicator Data'!H78))/(I$3-I$4)*10))),1)</f>
        <v>8</v>
      </c>
      <c r="J78" s="101" t="n">
        <f aca="false">ROUND((10-GEOMEAN(((10-H78)/10*9+1),((10-I78)/10*9+1)))/9*10,1)</f>
        <v>7.4</v>
      </c>
      <c r="K78" s="101" t="n">
        <f aca="false">ROUND(IF('Indicator Data'!I78=0,0,IF(LOG('Indicator Data'!I78)&gt;K$3,10,IF(LOG('Indicator Data'!I78)&lt;K$4,0,10-(K$3-LOG('Indicator Data'!I78))/(K$3-K$4)*10))),1)</f>
        <v>5</v>
      </c>
      <c r="L78" s="102" t="n">
        <f aca="false">ROUND((10-GEOMEAN(((10-J78)/10*9+1),((10-K78)/10*9+1)))/9*10,1)</f>
        <v>6.3</v>
      </c>
      <c r="M78" s="102" t="n">
        <f aca="false">ROUND(IF('Indicator Data'!J78=0,0,IF(LOG('Indicator Data'!J78)&gt;M$3,10,IF(LOG('Indicator Data'!J78)&lt;M$4,0,10-(M$3-LOG('Indicator Data'!J78))/(M$3-M$4)*10))),1)</f>
        <v>9.1</v>
      </c>
      <c r="N78" s="103" t="n">
        <f aca="false">'Indicator Data'!C78/'Indicator Data'!$CA78</f>
        <v>0.00208086966330575</v>
      </c>
      <c r="O78" s="103" t="n">
        <f aca="false">'Indicator Data'!D78/'Indicator Data'!$CA78</f>
        <v>0.000948257737508613</v>
      </c>
      <c r="P78" s="103" t="n">
        <f aca="false">IF(F78=0.1,"x",'Indicator Data'!E78/'Indicator Data'!$CA78)</f>
        <v>0.00474226476798181</v>
      </c>
      <c r="Q78" s="103" t="n">
        <f aca="false">'Indicator Data'!F78/'Indicator Data'!$CA78</f>
        <v>8.11602588250504E-006</v>
      </c>
      <c r="R78" s="103" t="n">
        <f aca="false">'Indicator Data'!G78/'Indicator Data'!$CA78</f>
        <v>0.00667773915116294</v>
      </c>
      <c r="S78" s="103" t="n">
        <f aca="false">'Indicator Data'!H78/'Indicator Data'!$CA78</f>
        <v>0.000484928502471431</v>
      </c>
      <c r="T78" s="103" t="n">
        <f aca="false">'Indicator Data'!I78/'Indicator Data'!$CA78</f>
        <v>0.000399808484393721</v>
      </c>
      <c r="U78" s="103" t="n">
        <f aca="false">'Indicator Data'!J78/'Indicator Data'!$CA78</f>
        <v>0.00536208756292988</v>
      </c>
      <c r="V78" s="101" t="n">
        <f aca="false">ROUND(IF(N78&gt;V$3,10,IF(N78&lt;V$4,0,10-(V$3-N78)/(V$3-V$4)*10)),1)</f>
        <v>10</v>
      </c>
      <c r="W78" s="101" t="n">
        <f aca="false">ROUND(IF(O78&gt;W$3,10,IF(O78&lt;W$4,0,10-(W$3-O78)/(W$3-W$4)*10)),1)</f>
        <v>9.5</v>
      </c>
      <c r="X78" s="102" t="n">
        <f aca="false">ROUND(((10-GEOMEAN(((10-V78)/10*9+1),((10-W78)/10*9+1)))/9*10),1)</f>
        <v>9.8</v>
      </c>
      <c r="Y78" s="102" t="n">
        <f aca="false">IF(P78="x",0.1,ROUND(IF(P78&gt;Y$3,10,IF(P78&lt;Y$4,0,10-(Y$3-P78)/(Y$3-Y$4)*10)),1))</f>
        <v>3.2</v>
      </c>
      <c r="Z78" s="102" t="n">
        <f aca="false">ROUND(IF(Q78=0,0,IF(LOG(Q78)&gt;Z$3,10,IF(LOG(Q78)&lt;=Z$4,0,10-(Z$3-LOG(Q78))/(Z$3-Z$4)*10))),1)</f>
        <v>7.6</v>
      </c>
      <c r="AA78" s="101" t="n">
        <f aca="false">ROUND(IF(R78&gt;AA$3,10,IF(R78&lt;AA$4,0,10-(AA$3-R78)/(AA$3-AA$4)*10)),1)</f>
        <v>3.7</v>
      </c>
      <c r="AB78" s="101" t="n">
        <f aca="false">ROUND(IF(S78&gt;AB$3,10,IF(S78&lt;AB$4,0,10-(AB$3-S78)/(AB$3-AB$4)*10)),1)</f>
        <v>1</v>
      </c>
      <c r="AC78" s="101" t="n">
        <f aca="false">ROUND(((10-GEOMEAN(((10-AA78)/10*9+1),((10-AB78)/10*9+1)))/9*10),1)</f>
        <v>2.5</v>
      </c>
      <c r="AD78" s="101" t="n">
        <f aca="false">ROUND(IF(T78=0,0,IF(T78&gt;AD$3,10,IF(T78&lt;=AD$4,0,10-(AD$3-T78)/(AD$3-AD$4)*10))),1)</f>
        <v>0.4</v>
      </c>
      <c r="AE78" s="102" t="n">
        <f aca="false">ROUND((10-GEOMEAN(((10-AC78)/10*9+1),((10-AD78)/10*9+1)))/9*10,1)</f>
        <v>1.5</v>
      </c>
      <c r="AF78" s="102" t="n">
        <f aca="false">ROUND(IF(U78&gt;AF$3,10,IF(U78&lt;AF$4,0,10-(AF$3-U78)/(AF$3-AF$4)*10)),1)</f>
        <v>1.8</v>
      </c>
      <c r="AG78" s="101" t="n">
        <f aca="false">ROUND(IF('Indicator Data'!K78=0,0,IF('Indicator Data'!K78&gt;AG$3,10,IF('Indicator Data'!K78&lt;AG$4,0,10-(AG$3-'Indicator Data'!K78)/(AG$3-AG$4)*10))),1)</f>
        <v>9.5</v>
      </c>
      <c r="AH78" s="104" t="n">
        <f aca="false">ROUND(AVERAGE(C78,V78),1)</f>
        <v>9.1</v>
      </c>
      <c r="AI78" s="104" t="n">
        <f aca="false">ROUND(AVERAGE(D78,W78),1)</f>
        <v>9.6</v>
      </c>
      <c r="AJ78" s="102" t="n">
        <f aca="false">ROUND(AVERAGE(AA78,H78),1)</f>
        <v>5.3</v>
      </c>
      <c r="AK78" s="102" t="n">
        <f aca="false">ROUND(AVERAGE(AB78,I78),1)</f>
        <v>4.5</v>
      </c>
      <c r="AL78" s="104" t="n">
        <f aca="false">ROUND((10-GEOMEAN(((10-AJ78)/10*9+1),((10-AK78)/10*9+1)))/9*10,1)</f>
        <v>4.9</v>
      </c>
      <c r="AM78" s="104" t="n">
        <f aca="false">ROUND(AVERAGE(AD78,K78),1)</f>
        <v>2.7</v>
      </c>
      <c r="AN78" s="102" t="n">
        <f aca="false">ROUND((10-GEOMEAN(((10-M78)/10*9+1),((10-AF78)/10*9+1)))/9*10,1)</f>
        <v>6.8</v>
      </c>
      <c r="AO78" s="105" t="n">
        <f aca="false">ROUND((10-GEOMEAN(((10-E78)/10*9+1),((10-X78)/10*9+1)))/9*10,1)</f>
        <v>9.4</v>
      </c>
      <c r="AP78" s="105" t="n">
        <f aca="false">IF(AND(Y78="x",F78="x"),"x",ROUND((10-GEOMEAN(((10-F78)/10*9+1),((10-Y78)/10*9+1)))/9*10,1))</f>
        <v>5.1</v>
      </c>
      <c r="AQ78" s="105" t="n">
        <f aca="false">ROUND((10-GEOMEAN(((10-G78)/10*9+1),((10-Z78)/10*9+1)))/9*10,1)</f>
        <v>7</v>
      </c>
      <c r="AR78" s="105" t="n">
        <f aca="false">ROUND((10-GEOMEAN(((10-L78)/10*9+1),((10-AE78)/10*9+1)))/9*10,1)</f>
        <v>4.3</v>
      </c>
      <c r="AS78" s="104" t="n">
        <f aca="false">ROUND(AVERAGE(AG78,AN78),1)</f>
        <v>8.2</v>
      </c>
      <c r="AT78" s="104" t="n">
        <f aca="false">IF('Indicator Data'!L78="No data","x",IF('Indicator Data'!CB78&lt;1000,"x",ROUND((IF('Indicator Data'!L78&gt;AT$3,10,IF('Indicator Data'!L78&lt;AT$4,0,10-(AT$3-'Indicator Data'!L78)/(AT$3-AT$4)*10))),1)))</f>
        <v>1</v>
      </c>
      <c r="AU78" s="105" t="n">
        <f aca="false">ROUND(AVERAGE(AS78,AT78),1)</f>
        <v>4.6</v>
      </c>
      <c r="AV78" s="106" t="str">
        <f aca="false">IF('Indicator Data'!M78="No data","x",ROUND(IF('Indicator Data'!M78=0,0,IF(LOG('Indicator Data'!M78)&gt;AV$3,10,IF(LOG('Indicator Data'!M78)&lt;AV$4,0,10-(AV$3-LOG('Indicator Data'!M78))/(AV$3-AV$4)*10))),1))</f>
        <v>x</v>
      </c>
      <c r="AW78" s="103" t="str">
        <f aca="false">IF(AV78="x","x",'Indicator Data'!M78/'Indicator Data'!$CA78)</f>
        <v>x</v>
      </c>
      <c r="AX78" s="106" t="str">
        <f aca="false">IF(AV78="x","x",ROUND(IF(AW78&gt;AX$3,10,IF(AW78&lt;AX$4,0,10-(AX$3-AW78)/(AX$3-AX$4)*10)),1))</f>
        <v>x</v>
      </c>
      <c r="AY78" s="102" t="str">
        <f aca="false">IF(AND(AV78="x",AX78="x"),"x",ROUND((10-GEOMEAN(((10-AV78)/10*9+1),((10-AX78)/10*9+1)))/9*10,1))</f>
        <v>x</v>
      </c>
      <c r="AZ78" s="106" t="str">
        <f aca="false">IF('Indicator Data'!N78="No data","x",ROUND(IF('Indicator Data'!N78=0,0,IF(LOG('Indicator Data'!N78)&gt;AZ$3,10,IF(LOG('Indicator Data'!N78)&lt;AZ$4,0,10-(AZ$3-LOG('Indicator Data'!N78))/(AZ$3-AZ$4)*10))),1))</f>
        <v>x</v>
      </c>
      <c r="BA78" s="103" t="str">
        <f aca="false">IF(AZ78="x","x",'Indicator Data'!N78/'Indicator Data'!$CA78)</f>
        <v>x</v>
      </c>
      <c r="BB78" s="106" t="str">
        <f aca="false">IF(AZ78="x","x",ROUND(IF(BA78&gt;BB$3,10,IF(BA78&lt;BB$4,0,10-(BB$3-BA78)/(BB$3-BB$4)*10)),1))</f>
        <v>x</v>
      </c>
      <c r="BC78" s="102" t="str">
        <f aca="false">IF(AND(AZ78="x",BB78="x"),"x",ROUND((10-GEOMEAN(((10-AZ78)/10*9+1),((10-BB78)/10*9+1)))/9*10,1))</f>
        <v>x</v>
      </c>
      <c r="BD78" s="106" t="str">
        <f aca="false">IF('Indicator Data'!O78="No data","x",ROUND(IF('Indicator Data'!O78=0,0,IF(LOG('Indicator Data'!O78)&gt;BD$3,10,IF(LOG('Indicator Data'!O78)&lt;BD$4,0,10-(BD$3-LOG('Indicator Data'!O78))/(BD$3-BD$4)*10))),1))</f>
        <v>x</v>
      </c>
      <c r="BE78" s="103" t="str">
        <f aca="false">IF(BD78="x","x",'Indicator Data'!O78/'Indicator Data'!$CA78)</f>
        <v>x</v>
      </c>
      <c r="BF78" s="106" t="str">
        <f aca="false">IF(BD78="x","x",ROUND(IF(BE78&gt;BF$3,10,IF(BE78&lt;BF$4,0,10-(BF$3-BE78)/(BF$3-BF$4)*10)),1))</f>
        <v>x</v>
      </c>
      <c r="BG78" s="102" t="str">
        <f aca="false">IF(AND(BD78="x",BF78="x"),"x",ROUND((10-GEOMEAN(((10-BD78)/10*9+1),((10-BF78)/10*9+1)))/9*10,1))</f>
        <v>x</v>
      </c>
      <c r="BH78" s="106" t="str">
        <f aca="false">IF('Indicator Data'!P78="No data","x",ROUND(IF('Indicator Data'!P78=0,0,IF(LOG('Indicator Data'!P78)&gt;BH$3,10,IF(LOG('Indicator Data'!P78)&lt;BH$4,0,10-(BH$3-LOG('Indicator Data'!P78))/(BH$3-BH$4)*10))),1))</f>
        <v>x</v>
      </c>
      <c r="BI78" s="103" t="str">
        <f aca="false">IF(BH78="x","x",'Indicator Data'!P78/'Indicator Data'!$CA78)</f>
        <v>x</v>
      </c>
      <c r="BJ78" s="106" t="str">
        <f aca="false">IF(BH78="x","x",ROUND(IF(BI78&gt;BJ$3,10,IF(BI78&lt;BJ$4,0,10-(BJ$3-BI78)/(BJ$3-BJ$4)*10)),1))</f>
        <v>x</v>
      </c>
      <c r="BK78" s="102" t="str">
        <f aca="false">IF(AND(BH78="x",BJ78="x"),"x",ROUND((10-GEOMEAN(((10-BH78)/10*9+1),((10-BJ78)/10*9+1)))/9*10,1))</f>
        <v>x</v>
      </c>
      <c r="BL78" s="104" t="str">
        <f aca="false">IF(AND(BC78="x",BG78="x",BK78="x",AY78="x"),"x",IF(AND(BC78="x",BG78="x",BK78="x"),AY78,ROUND((10-GEOMEAN(((10-AY78)/10*9+1),((10-BC78)/10*9+1),((10-BG78)/10*9+1),((10-BK78)/10*9+1)))/9*10,1)))</f>
        <v>x</v>
      </c>
      <c r="BM78" s="106" t="n">
        <f aca="false">ROUND(IF('Indicator Data'!Q78=0,0,IF(LOG('Indicator Data'!Q78)&gt;BM$3,10,IF(LOG('Indicator Data'!Q78)&lt;BM$4,0,10-(BM$3-LOG('Indicator Data'!Q78))/(BM$3-BM$4)*10))),1)</f>
        <v>8.2</v>
      </c>
      <c r="BN78" s="107" t="n">
        <f aca="false">'Indicator Data'!R78</f>
        <v>0.592012643814087</v>
      </c>
      <c r="BO78" s="106" t="n">
        <f aca="false">ROUND(IF(BN78&gt;BO$3,10,IF(BN78&lt;BO$4,0,10-(BO$3-BN78)/(BO$3-BO$4)*10)),1)</f>
        <v>5.9</v>
      </c>
      <c r="BP78" s="106" t="n">
        <f aca="false">ROUND((10-GEOMEAN(((10-BO78)/10*9+1),((10-BM78)/10*9+1)))/9*10,1)</f>
        <v>7.2</v>
      </c>
      <c r="BQ78" s="106" t="n">
        <f aca="false">ROUND(IF('Indicator Data'!S78=0,0,IF(LOG('Indicator Data'!S78)&gt;BQ$3,10,IF(LOG('Indicator Data'!S78)&lt;BQ$4,0,10-(BQ$3-LOG('Indicator Data'!S78))/(BQ$3-BQ$4)*10))),1)</f>
        <v>8</v>
      </c>
      <c r="BR78" s="107" t="n">
        <f aca="false">'Indicator Data'!T78</f>
        <v>0.390091866254807</v>
      </c>
      <c r="BS78" s="106" t="n">
        <f aca="false">ROUND(IF(BR78&gt;BS$3,10,IF(BR78&lt;BS$4,0,10-(BS$3-BR78)/(BS$3-BS$4)*10)),1)</f>
        <v>3.9</v>
      </c>
      <c r="BT78" s="106" t="n">
        <f aca="false">ROUND((10-GEOMEAN(((10-BS78)/10*9+1),((10-BQ78)/10*9+1)))/9*10,1)</f>
        <v>6.4</v>
      </c>
      <c r="BU78" s="102" t="n">
        <f aca="false">ROUND((10-GEOMEAN(((10-BT78)/10*9+1),((10-BP78)/10*9+1)))/9*10,1)</f>
        <v>6.8</v>
      </c>
      <c r="BV78" s="106" t="n">
        <f aca="false">ROUND(IF('Indicator Data'!U78=0,0,IF(LOG('Indicator Data'!U78)&gt;BV$3,10,IF(LOG('Indicator Data'!U78)&lt;BV$4,0,10-(BV$3-LOG('Indicator Data'!U78))/(BV$3-BV$4)*10))),1)</f>
        <v>8.2</v>
      </c>
      <c r="BW78" s="103" t="n">
        <f aca="false">'Indicator Data'!U78/'Indicator Data'!$CA78</f>
        <v>0.708485018721728</v>
      </c>
      <c r="BX78" s="106" t="n">
        <f aca="false">ROUND(IF(BW78&gt;BX$3,10,IF(BW78&lt;BX$4,0,10-(BX$3-BW78)/(BX$3-BX$4)*10)),1)</f>
        <v>7.9</v>
      </c>
      <c r="BY78" s="102" t="n">
        <f aca="false">ROUND((10-GEOMEAN(((10-BV78)/10*9+1),((10-BX78)/10*9+1)))/9*10,1)</f>
        <v>8.1</v>
      </c>
      <c r="BZ78" s="106" t="n">
        <f aca="false">ROUND(IF('Indicator Data'!V78=0,0,IF(LOG('Indicator Data'!V78)&gt;BZ$3,10,IF(LOG('Indicator Data'!V78)&lt;BZ$4,0,10-(BZ$3-LOG('Indicator Data'!V78))/(BZ$3-BZ$4)*10))),1)</f>
        <v>8.4</v>
      </c>
      <c r="CA78" s="103" t="n">
        <f aca="false">IF('Indicator Data'!V78/'Indicator Data'!$CA78&gt;1,1,'Indicator Data'!V78/'Indicator Data'!$CA78)</f>
        <v>0.881040993119225</v>
      </c>
      <c r="CB78" s="106" t="n">
        <f aca="false">ROUND(IF(CA78&gt;CB$3,10,IF(CA78&lt;CB$4,0,10-(CB$3-CA78)/(CB$3-CB$4)*10)),1)</f>
        <v>8.8</v>
      </c>
      <c r="CC78" s="102" t="n">
        <f aca="false">ROUND((10-GEOMEAN(((10-BZ78)/10*9+1),((10-CB78)/10*9+1)))/9*10,1)</f>
        <v>8.6</v>
      </c>
      <c r="CD78" s="106" t="n">
        <f aca="false">ROUND(IF('Indicator Data'!W78=0,0,IF(LOG('Indicator Data'!W78)&gt;CD$3,10,IF(LOG('Indicator Data'!W78)&lt;CD$4,0,10-(CD$3-LOG('Indicator Data'!W78))/(CD$3-CD$4)*10))),1)</f>
        <v>8.3</v>
      </c>
      <c r="CE78" s="103" t="n">
        <f aca="false">'Indicator Data'!W78/'Indicator Data'!$CA78</f>
        <v>0.847312817045808</v>
      </c>
      <c r="CF78" s="106" t="n">
        <f aca="false">ROUND(IF(CE78&gt;CF$3,10,IF(CE78&lt;CF$4,0,10-(CF$3-CE78)/(CF$3-CF$4)*10)),1)</f>
        <v>8.5</v>
      </c>
      <c r="CG78" s="102" t="n">
        <f aca="false">ROUND((10-GEOMEAN(((10-CD78)/10*9+1),((10-CF78)/10*9+1)))/9*10,1)</f>
        <v>8.4</v>
      </c>
      <c r="CH78" s="104" t="n">
        <f aca="false">ROUND((10-GEOMEAN(((10-CC78)/10*9+1),((10-BU78)/10*9+1),((10-BY78)/10*9+1),((10-CG78)/10*9+1)))/9*10,1)</f>
        <v>8</v>
      </c>
      <c r="CI78" s="106" t="n">
        <f aca="false">IF('Indicator Data'!BQ78="No data","x",ROUND(IF('Indicator Data'!BQ78&gt;CI$3,0,IF('Indicator Data'!BQ78&lt;CI$4,10,(CI$3-'Indicator Data'!BQ78)/(CI$3-CI$4)*10)),1))</f>
        <v>1.8</v>
      </c>
      <c r="CJ78" s="106" t="n">
        <f aca="false">IF('Indicator Data'!BR78="No data","x",ROUND(IF('Indicator Data'!BR78&gt;CJ$3,0,IF('Indicator Data'!BR78&lt;CJ$4,10,(CJ$3-'Indicator Data'!BR78)/(CJ$3-CJ$4)*10)),1))</f>
        <v>0.7</v>
      </c>
      <c r="CK78" s="106" t="n">
        <f aca="false">IF('Indicator Data'!AC78="No data","x",ROUND(IF('Indicator Data'!AC78&gt;CK$3,0,IF('Indicator Data'!AC78&lt;CK$4,10,(CK$3-'Indicator Data'!AC78)/(CK$3-CK$4)*10)),1))</f>
        <v>1.6</v>
      </c>
      <c r="CL78" s="102" t="n">
        <f aca="false">IF(AND(CJ78="x",CI78="x",CK78="x"),"x",ROUND(AVERAGE(CI78:CK78),1))</f>
        <v>1.4</v>
      </c>
      <c r="CM78" s="106" t="n">
        <f aca="false">IF('Indicator Data'!X78="No data","x",ROUND(IF(LOG('Indicator Data'!X78)&gt;CM$3,10,IF(LOG('Indicator Data'!X78)&lt;CM$4,0,10-(CM$3-LOG('Indicator Data'!X78))/(CM$3-CM$4)*10)),1))</f>
        <v>6.5</v>
      </c>
      <c r="CN78" s="106" t="n">
        <f aca="false">IF('Indicator Data'!Y78="No data","x",ROUND(IF('Indicator Data'!Y78&gt;CN$3,10,IF('Indicator Data'!Y78&lt;CN$4,0,10-(CN$3-'Indicator Data'!Y78)/(CN$3-CN$4)*10)),1))</f>
        <v>5.3</v>
      </c>
      <c r="CO78" s="106" t="n">
        <f aca="false">IF('Indicator Data'!Z78="No data","x",ROUND(IF('Indicator Data'!Z78&gt;CO$3,10,IF('Indicator Data'!Z78&lt;CO$4,0,10-(CO$3-'Indicator Data'!Z78)/(CO$3-CO$4)*10)),1))</f>
        <v>5.9</v>
      </c>
      <c r="CP78" s="106" t="n">
        <f aca="false">IF('Indicator Data'!AA78="No data","x",ROUND(IF('Indicator Data'!AA78&gt;CP$3,10,IF('Indicator Data'!AA78&lt;CP$4,0,10-(CP$3-'Indicator Data'!AA78)/(CP$3-CP$4)*10)),1))</f>
        <v>6.2</v>
      </c>
      <c r="CQ78" s="102" t="n">
        <f aca="false">ROUND(AVERAGE(CM78:CP78),1)</f>
        <v>6</v>
      </c>
      <c r="CR78" s="104" t="n">
        <f aca="false">ROUND(AVERAGE(CL78,CQ78,CQ78),1)</f>
        <v>4.5</v>
      </c>
      <c r="CS78" s="106" t="n">
        <f aca="false">IF('Indicator Data'!AF78="No data","x",ROUND(IF('Indicator Data'!AF78&gt;CS$3,10,IF('Indicator Data'!AF78&lt;CS$4,0,10-(CS$3-'Indicator Data'!AF78)/(CS$3-CS$4)*10)),1))</f>
        <v>4.3</v>
      </c>
      <c r="CT78" s="106" t="n">
        <f aca="false">IF('Indicator Data'!AG78="No data","x",ROUND(IF('Indicator Data'!AG78&gt;CT$3,10,IF('Indicator Data'!AG78&lt;CT$4,0,10-(CT$3-'Indicator Data'!AG78)/(CT$3-CT$4)*10)),1))</f>
        <v>3.5</v>
      </c>
      <c r="CU78" s="102" t="n">
        <f aca="false">ROUND(AVERAGE(CM78,CN78,CO78,CP78,CS78,CT78),1)</f>
        <v>5.3</v>
      </c>
      <c r="CV78" s="106" t="n">
        <f aca="false">IF('Indicator Data'!AB78="No data","x",ROUND(IF('Indicator Data'!AB78&gt;CV$3,10,IF('Indicator Data'!AB78&lt;CV$4,0,10-(CV$3-'Indicator Data'!AB78)/(CV$3-CV$4)*10)),1))</f>
        <v>1.4</v>
      </c>
      <c r="CW78" s="102" t="n">
        <f aca="false">IF(AND(CJ78="x",CI78="x",CK78="x"),"x",ROUND(AVERAGE(CI78:CK78,CV78),1))</f>
        <v>1.4</v>
      </c>
      <c r="CX78" s="103" t="n">
        <f aca="false">IF('Indicator Data'!AD78="No data","x",'Indicator Data'!AD78/'Indicator Data'!$BZ78)</f>
        <v>0.000382065363434934</v>
      </c>
      <c r="CY78" s="106" t="n">
        <f aca="false">IF(CX78="x","x",ROUND(IF(CX78&gt;CY$3,0,IF(CX78&lt;CY$4,10,(CY$3-CX78)/(CY$3-CY$4)*10)),1))</f>
        <v>6.2</v>
      </c>
      <c r="CZ78" s="106" t="n">
        <f aca="false">IF('Indicator Data'!AE78="No data","x",ROUND(IF('Indicator Data'!AE78&gt;CZ$3,0,IF('Indicator Data'!AE78&lt;CZ$4,10,(CZ$3-'Indicator Data'!AE78)/(CZ$3-CZ$4)*10)),1))</f>
        <v>2</v>
      </c>
      <c r="DA78" s="102" t="n">
        <f aca="false">IF(AND(CY78="x",CZ78="x"),"x",ROUND(AVERAGE(CY78:CZ78),1))</f>
        <v>4.1</v>
      </c>
      <c r="DB78" s="104" t="n">
        <f aca="false">ROUND(AVERAGE(CW78,DA78,CU78),1)</f>
        <v>3.6</v>
      </c>
      <c r="DC78" s="105" t="n">
        <f aca="false">IF(BL78="x",ROUND((10-GEOMEAN(((10-DB78)/10*9+1),((10-CH78)/10*9+1),((10-CR78)/10*9+1)))/9*10,1),ROUND((10-GEOMEAN(((10-BL78)/10*9+1),((10-DB78)/10*9+1),((10-CH78)/10*9+1),((10-CR78)/10*9+1)))/9*10,1))</f>
        <v>5.7</v>
      </c>
      <c r="DD78" s="108" t="n">
        <f aca="false">IF(ROUND(IF(AP78="x",(10-GEOMEAN(((10-AO78)/10*9+1),((10-DC78)/10*9+1),((10-AU78)/10*9+1),((10-AQ78)/10*9+1),((10-AR78)/10*9+1)))/9*10,(10-GEOMEAN(((10-AO78)/10*9+1),((10-DC78)/10*9+1),((10-AP78)/10*9+1),((10-AQ78)/10*9+1),((10-AR78)/10*9+1),((10-AU78)/10*9+1)))/9*10),1)=0,0.1,ROUND(IF(AP78="x",(10-GEOMEAN(((10-AO78)/10*9+1),((10-DC78)/10*9+1),((10-AU78)/10*9+1),((10-AQ78)/10*9+1),((10-AR78)/10*9+1)))/9*10,(10-GEOMEAN(((10-AO78)/10*9+1),((10-DC78)/10*9+1),((10-AP78)/10*9+1),((10-AQ78)/10*9+1),((10-AR78)/10*9+1),((10-AU78)/10*9+1)))/9*10),1))</f>
        <v>6.5</v>
      </c>
      <c r="DE78" s="105" t="n">
        <f aca="false">ROUND(IF('Indicator Data'!AH78=0,0,IF('Indicator Data'!AH78&gt;DE$3,10,IF('Indicator Data'!AH78&lt;DE$4,0,10-(DE$3-'Indicator Data'!AH78)/(DE$3-DE$4)*10))),1)</f>
        <v>0.3</v>
      </c>
      <c r="DF78" s="102" t="n">
        <f aca="false">'Indicator Data'!AI78</f>
        <v>0</v>
      </c>
      <c r="DG78" s="102" t="n">
        <f aca="false">'Indicator Data'!AJ78</f>
        <v>0</v>
      </c>
      <c r="DH78" s="105" t="n">
        <f aca="false">ROUND(IF(DF78=5,10,IF(DG78=5,9,IF(DF78=4,8,IF(DG78=4,7,0)))),1)</f>
        <v>0</v>
      </c>
      <c r="DI78" s="108" t="n">
        <f aca="false">ROUND(IF(DH78&gt;5,DH78,DE78/10*7),1)</f>
        <v>0.2</v>
      </c>
      <c r="DJ78" s="76"/>
      <c r="DK78" s="109"/>
    </row>
    <row r="79" customFormat="false" ht="14.5" hidden="false" customHeight="false" outlineLevel="0" collapsed="false">
      <c r="A79" s="98" t="str">
        <f aca="false">'Indicator Data'!A79</f>
        <v>Hungary</v>
      </c>
      <c r="B79" s="99" t="str">
        <f aca="false">'Indicator Data'!B79</f>
        <v>HUN</v>
      </c>
      <c r="C79" s="100" t="n">
        <f aca="false">ROUND(IF('Indicator Data'!C79=0,0.1,IF(LOG('Indicator Data'!C79)&gt;C$3,10,IF(LOG('Indicator Data'!C79)&lt;C$4,0,10-(C$3-LOG('Indicator Data'!C79))/(C$3-C$4)*10))),1)</f>
        <v>6.1</v>
      </c>
      <c r="D79" s="101" t="n">
        <f aca="false">ROUND(IF('Indicator Data'!D79=0,0.1,IF(LOG('Indicator Data'!D79)&gt;D$3,10,IF(LOG('Indicator Data'!D79)&lt;D$4,0,10-(D$3-LOG('Indicator Data'!D79))/(D$3-D$4)*10))),1)</f>
        <v>0.1</v>
      </c>
      <c r="E79" s="102" t="n">
        <f aca="false">ROUND((10-GEOMEAN(((10-C79)/10*9+1),((10-D79)/10*9+1)))/9*10,1)</f>
        <v>3.7</v>
      </c>
      <c r="F79" s="102" t="n">
        <f aca="false">IF('Indicator Data'!E79="No data",0.1,(ROUND(IF('Indicator Data'!E79=0,0,IF(LOG('Indicator Data'!E79)&gt;F$3,10,IF(LOG('Indicator Data'!E79)&lt;F$4,0,10-(F$3-LOG('Indicator Data'!E79))/(F$3-F$4)*10))),1)))</f>
        <v>7.6</v>
      </c>
      <c r="G79" s="102" t="n">
        <f aca="false">ROUND(IF('Indicator Data'!F79=0,0,IF(LOG('Indicator Data'!F79)&gt;G$3,10,IF(LOG('Indicator Data'!F79)&lt;G$4,0,10-(G$3-LOG('Indicator Data'!F79))/(G$3-G$4)*10))),1)</f>
        <v>0</v>
      </c>
      <c r="H79" s="101" t="n">
        <f aca="false">ROUND(IF('Indicator Data'!G79=0,0,IF(LOG('Indicator Data'!G79)&gt;H$3,10,IF(LOG('Indicator Data'!G79)&lt;H$4,0,10-(H$3-LOG('Indicator Data'!G79))/(H$3-H$4)*10))),1)</f>
        <v>0</v>
      </c>
      <c r="I79" s="101" t="n">
        <f aca="false">ROUND(IF('Indicator Data'!H79=0,0,IF(LOG('Indicator Data'!H79)&gt;I$3,10,IF(LOG('Indicator Data'!H79)&lt;I$4,0,10-(I$3-LOG('Indicator Data'!H79))/(I$3-I$4)*10))),1)</f>
        <v>0</v>
      </c>
      <c r="J79" s="101" t="n">
        <f aca="false">ROUND((10-GEOMEAN(((10-H79)/10*9+1),((10-I79)/10*9+1)))/9*10,1)</f>
        <v>0</v>
      </c>
      <c r="K79" s="101" t="n">
        <f aca="false">ROUND(IF('Indicator Data'!I79=0,0,IF(LOG('Indicator Data'!I79)&gt;K$3,10,IF(LOG('Indicator Data'!I79)&lt;K$4,0,10-(K$3-LOG('Indicator Data'!I79))/(K$3-K$4)*10))),1)</f>
        <v>0</v>
      </c>
      <c r="L79" s="102" t="n">
        <f aca="false">ROUND((10-GEOMEAN(((10-J79)/10*9+1),((10-K79)/10*9+1)))/9*10,1)</f>
        <v>0</v>
      </c>
      <c r="M79" s="102" t="n">
        <f aca="false">ROUND(IF('Indicator Data'!J79=0,0,IF(LOG('Indicator Data'!J79)&gt;M$3,10,IF(LOG('Indicator Data'!J79)&lt;M$4,0,10-(M$3-LOG('Indicator Data'!J79))/(M$3-M$4)*10))),1)</f>
        <v>0</v>
      </c>
      <c r="N79" s="103" t="n">
        <f aca="false">'Indicator Data'!C79/'Indicator Data'!$CA79</f>
        <v>0.000272498507713524</v>
      </c>
      <c r="O79" s="103" t="n">
        <f aca="false">'Indicator Data'!D79/'Indicator Data'!$CA79</f>
        <v>0</v>
      </c>
      <c r="P79" s="103" t="n">
        <f aca="false">IF(F79=0.1,"x",'Indicator Data'!E79/'Indicator Data'!$CA79)</f>
        <v>0.0109002724174224</v>
      </c>
      <c r="Q79" s="103" t="n">
        <f aca="false">'Indicator Data'!F79/'Indicator Data'!$CA79</f>
        <v>0</v>
      </c>
      <c r="R79" s="103" t="n">
        <f aca="false">'Indicator Data'!G79/'Indicator Data'!$CA79</f>
        <v>0</v>
      </c>
      <c r="S79" s="103" t="n">
        <f aca="false">'Indicator Data'!H79/'Indicator Data'!$CA79</f>
        <v>0</v>
      </c>
      <c r="T79" s="103" t="n">
        <f aca="false">'Indicator Data'!I79/'Indicator Data'!$CA79</f>
        <v>0</v>
      </c>
      <c r="U79" s="103" t="n">
        <f aca="false">'Indicator Data'!J79/'Indicator Data'!$CA79</f>
        <v>0</v>
      </c>
      <c r="V79" s="101" t="n">
        <f aca="false">ROUND(IF(N79&gt;V$3,10,IF(N79&lt;V$4,0,10-(V$3-N79)/(V$3-V$4)*10)),1)</f>
        <v>1.4</v>
      </c>
      <c r="W79" s="101" t="n">
        <f aca="false">ROUND(IF(O79&gt;W$3,10,IF(O79&lt;W$4,0,10-(W$3-O79)/(W$3-W$4)*10)),1)</f>
        <v>0</v>
      </c>
      <c r="X79" s="102" t="n">
        <f aca="false">ROUND(((10-GEOMEAN(((10-V79)/10*9+1),((10-W79)/10*9+1)))/9*10),1)</f>
        <v>0.7</v>
      </c>
      <c r="Y79" s="102" t="n">
        <f aca="false">IF(P79="x",0.1,ROUND(IF(P79&gt;Y$3,10,IF(P79&lt;Y$4,0,10-(Y$3-P79)/(Y$3-Y$4)*10)),1))</f>
        <v>7.3</v>
      </c>
      <c r="Z79" s="102" t="n">
        <f aca="false">ROUND(IF(Q79=0,0,IF(LOG(Q79)&gt;Z$3,10,IF(LOG(Q79)&lt;=Z$4,0,10-(Z$3-LOG(Q79))/(Z$3-Z$4)*10))),1)</f>
        <v>0</v>
      </c>
      <c r="AA79" s="101" t="n">
        <f aca="false">ROUND(IF(R79&gt;AA$3,10,IF(R79&lt;AA$4,0,10-(AA$3-R79)/(AA$3-AA$4)*10)),1)</f>
        <v>0</v>
      </c>
      <c r="AB79" s="101" t="n">
        <f aca="false">ROUND(IF(S79&gt;AB$3,10,IF(S79&lt;AB$4,0,10-(AB$3-S79)/(AB$3-AB$4)*10)),1)</f>
        <v>0</v>
      </c>
      <c r="AC79" s="101" t="n">
        <f aca="false">ROUND(((10-GEOMEAN(((10-AA79)/10*9+1),((10-AB79)/10*9+1)))/9*10),1)</f>
        <v>0</v>
      </c>
      <c r="AD79" s="101" t="n">
        <f aca="false">ROUND(IF(T79=0,0,IF(T79&gt;AD$3,10,IF(T79&lt;=AD$4,0,10-(AD$3-T79)/(AD$3-AD$4)*10))),1)</f>
        <v>0</v>
      </c>
      <c r="AE79" s="102" t="n">
        <f aca="false">ROUND((10-GEOMEAN(((10-AC79)/10*9+1),((10-AD79)/10*9+1)))/9*10,1)</f>
        <v>0</v>
      </c>
      <c r="AF79" s="102" t="n">
        <f aca="false">ROUND(IF(U79&gt;AF$3,10,IF(U79&lt;AF$4,0,10-(AF$3-U79)/(AF$3-AF$4)*10)),1)</f>
        <v>0</v>
      </c>
      <c r="AG79" s="101" t="n">
        <f aca="false">ROUND(IF('Indicator Data'!K79=0,0,IF('Indicator Data'!K79&gt;AG$3,10,IF('Indicator Data'!K79&lt;AG$4,0,10-(AG$3-'Indicator Data'!K79)/(AG$3-AG$4)*10))),1)</f>
        <v>1</v>
      </c>
      <c r="AH79" s="104" t="n">
        <f aca="false">ROUND(AVERAGE(C79,V79),1)</f>
        <v>3.8</v>
      </c>
      <c r="AI79" s="104" t="n">
        <f aca="false">ROUND(AVERAGE(D79,W79),1)</f>
        <v>0.1</v>
      </c>
      <c r="AJ79" s="102" t="n">
        <f aca="false">ROUND(AVERAGE(AA79,H79),1)</f>
        <v>0</v>
      </c>
      <c r="AK79" s="102" t="n">
        <f aca="false">ROUND(AVERAGE(AB79,I79),1)</f>
        <v>0</v>
      </c>
      <c r="AL79" s="104" t="n">
        <f aca="false">ROUND((10-GEOMEAN(((10-AJ79)/10*9+1),((10-AK79)/10*9+1)))/9*10,1)</f>
        <v>0</v>
      </c>
      <c r="AM79" s="104" t="n">
        <f aca="false">ROUND(AVERAGE(AD79,K79),1)</f>
        <v>0</v>
      </c>
      <c r="AN79" s="102" t="n">
        <f aca="false">ROUND((10-GEOMEAN(((10-M79)/10*9+1),((10-AF79)/10*9+1)))/9*10,1)</f>
        <v>0</v>
      </c>
      <c r="AO79" s="105" t="n">
        <f aca="false">ROUND((10-GEOMEAN(((10-E79)/10*9+1),((10-X79)/10*9+1)))/9*10,1)</f>
        <v>2.3</v>
      </c>
      <c r="AP79" s="105" t="n">
        <f aca="false">IF(AND(Y79="x",F79="x"),"x",ROUND((10-GEOMEAN(((10-F79)/10*9+1),((10-Y79)/10*9+1)))/9*10,1))</f>
        <v>7.5</v>
      </c>
      <c r="AQ79" s="105" t="n">
        <f aca="false">ROUND((10-GEOMEAN(((10-G79)/10*9+1),((10-Z79)/10*9+1)))/9*10,1)</f>
        <v>0</v>
      </c>
      <c r="AR79" s="105" t="n">
        <f aca="false">ROUND((10-GEOMEAN(((10-L79)/10*9+1),((10-AE79)/10*9+1)))/9*10,1)</f>
        <v>0</v>
      </c>
      <c r="AS79" s="104" t="n">
        <f aca="false">ROUND(AVERAGE(AG79,AN79),1)</f>
        <v>0.5</v>
      </c>
      <c r="AT79" s="104" t="n">
        <f aca="false">IF('Indicator Data'!L79="No data","x",IF('Indicator Data'!CB79&lt;1000,"x",ROUND((IF('Indicator Data'!L79&gt;AT$3,10,IF('Indicator Data'!L79&lt;AT$4,0,10-(AT$3-'Indicator Data'!L79)/(AT$3-AT$4)*10))),1)))</f>
        <v>4.8</v>
      </c>
      <c r="AU79" s="105" t="n">
        <f aca="false">ROUND(AVERAGE(AS79,AT79),1)</f>
        <v>2.7</v>
      </c>
      <c r="AV79" s="106" t="n">
        <f aca="false">IF('Indicator Data'!M79="No data","x",ROUND(IF('Indicator Data'!M79=0,0,IF(LOG('Indicator Data'!M79)&gt;AV$3,10,IF(LOG('Indicator Data'!M79)&lt;AV$4,0,10-(AV$3-LOG('Indicator Data'!M79))/(AV$3-AV$4)*10))),1))</f>
        <v>8.5</v>
      </c>
      <c r="AW79" s="103" t="n">
        <f aca="false">IF(AV79="x","x",'Indicator Data'!M79/'Indicator Data'!$CA79)</f>
        <v>0.888151080518386</v>
      </c>
      <c r="AX79" s="106" t="n">
        <f aca="false">IF(AV79="x","x",ROUND(IF(AW79&gt;AX$3,10,IF(AW79&lt;AX$4,0,10-(AX$3-AW79)/(AX$3-AX$4)*10)),1))</f>
        <v>9.9</v>
      </c>
      <c r="AY79" s="102" t="n">
        <f aca="false">IF(AND(AV79="x",AX79="x"),"x",ROUND((10-GEOMEAN(((10-AV79)/10*9+1),((10-AX79)/10*9+1)))/9*10,1))</f>
        <v>9.3</v>
      </c>
      <c r="AZ79" s="106" t="str">
        <f aca="false">IF('Indicator Data'!N79="No data","x",ROUND(IF('Indicator Data'!N79=0,0,IF(LOG('Indicator Data'!N79)&gt;AZ$3,10,IF(LOG('Indicator Data'!N79)&lt;AZ$4,0,10-(AZ$3-LOG('Indicator Data'!N79))/(AZ$3-AZ$4)*10))),1))</f>
        <v>x</v>
      </c>
      <c r="BA79" s="103" t="str">
        <f aca="false">IF(AZ79="x","x",'Indicator Data'!N79/'Indicator Data'!$CA79)</f>
        <v>x</v>
      </c>
      <c r="BB79" s="106" t="str">
        <f aca="false">IF(AZ79="x","x",ROUND(IF(BA79&gt;BB$3,10,IF(BA79&lt;BB$4,0,10-(BB$3-BA79)/(BB$3-BB$4)*10)),1))</f>
        <v>x</v>
      </c>
      <c r="BC79" s="102" t="str">
        <f aca="false">IF(AND(AZ79="x",BB79="x"),"x",ROUND((10-GEOMEAN(((10-AZ79)/10*9+1),((10-BB79)/10*9+1)))/9*10,1))</f>
        <v>x</v>
      </c>
      <c r="BD79" s="106" t="str">
        <f aca="false">IF('Indicator Data'!O79="No data","x",ROUND(IF('Indicator Data'!O79=0,0,IF(LOG('Indicator Data'!O79)&gt;BD$3,10,IF(LOG('Indicator Data'!O79)&lt;BD$4,0,10-(BD$3-LOG('Indicator Data'!O79))/(BD$3-BD$4)*10))),1))</f>
        <v>x</v>
      </c>
      <c r="BE79" s="103" t="str">
        <f aca="false">IF(BD79="x","x",'Indicator Data'!O79/'Indicator Data'!$CA79)</f>
        <v>x</v>
      </c>
      <c r="BF79" s="106" t="str">
        <f aca="false">IF(BD79="x","x",ROUND(IF(BE79&gt;BF$3,10,IF(BE79&lt;BF$4,0,10-(BF$3-BE79)/(BF$3-BF$4)*10)),1))</f>
        <v>x</v>
      </c>
      <c r="BG79" s="102" t="str">
        <f aca="false">IF(AND(BD79="x",BF79="x"),"x",ROUND((10-GEOMEAN(((10-BD79)/10*9+1),((10-BF79)/10*9+1)))/9*10,1))</f>
        <v>x</v>
      </c>
      <c r="BH79" s="106" t="str">
        <f aca="false">IF('Indicator Data'!P79="No data","x",ROUND(IF('Indicator Data'!P79=0,0,IF(LOG('Indicator Data'!P79)&gt;BH$3,10,IF(LOG('Indicator Data'!P79)&lt;BH$4,0,10-(BH$3-LOG('Indicator Data'!P79))/(BH$3-BH$4)*10))),1))</f>
        <v>x</v>
      </c>
      <c r="BI79" s="103" t="str">
        <f aca="false">IF(BH79="x","x",'Indicator Data'!P79/'Indicator Data'!$CA79)</f>
        <v>x</v>
      </c>
      <c r="BJ79" s="106" t="str">
        <f aca="false">IF(BH79="x","x",ROUND(IF(BI79&gt;BJ$3,10,IF(BI79&lt;BJ$4,0,10-(BJ$3-BI79)/(BJ$3-BJ$4)*10)),1))</f>
        <v>x</v>
      </c>
      <c r="BK79" s="102" t="str">
        <f aca="false">IF(AND(BH79="x",BJ79="x"),"x",ROUND((10-GEOMEAN(((10-BH79)/10*9+1),((10-BJ79)/10*9+1)))/9*10,1))</f>
        <v>x</v>
      </c>
      <c r="BL79" s="104" t="n">
        <f aca="false">IF(AND(BC79="x",BG79="x",BK79="x",AY79="x"),"x",IF(AND(BC79="x",BG79="x",BK79="x"),AY79,ROUND((10-GEOMEAN(((10-AY79)/10*9+1),((10-BC79)/10*9+1),((10-BG79)/10*9+1),((10-BK79)/10*9+1)))/9*10,1)))</f>
        <v>9.3</v>
      </c>
      <c r="BM79" s="106" t="n">
        <f aca="false">ROUND(IF('Indicator Data'!Q79=0,0,IF(LOG('Indicator Data'!Q79)&gt;BM$3,10,IF(LOG('Indicator Data'!Q79)&lt;BM$4,0,10-(BM$3-LOG('Indicator Data'!Q79))/(BM$3-BM$4)*10))),1)</f>
        <v>0</v>
      </c>
      <c r="BN79" s="107" t="n">
        <f aca="false">'Indicator Data'!R79</f>
        <v>0</v>
      </c>
      <c r="BO79" s="106" t="n">
        <f aca="false">ROUND(IF(BN79&gt;BO$3,10,IF(BN79&lt;BO$4,0,10-(BO$3-BN79)/(BO$3-BO$4)*10)),1)</f>
        <v>0</v>
      </c>
      <c r="BP79" s="106" t="n">
        <f aca="false">ROUND((10-GEOMEAN(((10-BO79)/10*9+1),((10-BM79)/10*9+1)))/9*10,1)</f>
        <v>0</v>
      </c>
      <c r="BQ79" s="106" t="n">
        <f aca="false">ROUND(IF('Indicator Data'!S79=0,0,IF(LOG('Indicator Data'!S79)&gt;BQ$3,10,IF(LOG('Indicator Data'!S79)&lt;BQ$4,0,10-(BQ$3-LOG('Indicator Data'!S79))/(BQ$3-BQ$4)*10))),1)</f>
        <v>0</v>
      </c>
      <c r="BR79" s="107" t="n">
        <f aca="false">'Indicator Data'!T79</f>
        <v>0</v>
      </c>
      <c r="BS79" s="106" t="n">
        <f aca="false">ROUND(IF(BR79&gt;BS$3,10,IF(BR79&lt;BS$4,0,10-(BS$3-BR79)/(BS$3-BS$4)*10)),1)</f>
        <v>0</v>
      </c>
      <c r="BT79" s="106" t="n">
        <f aca="false">ROUND((10-GEOMEAN(((10-BS79)/10*9+1),((10-BQ79)/10*9+1)))/9*10,1)</f>
        <v>0</v>
      </c>
      <c r="BU79" s="102" t="n">
        <f aca="false">ROUND((10-GEOMEAN(((10-BT79)/10*9+1),((10-BP79)/10*9+1)))/9*10,1)</f>
        <v>0</v>
      </c>
      <c r="BV79" s="106" t="n">
        <f aca="false">ROUND(IF('Indicator Data'!U79=0,0,IF(LOG('Indicator Data'!U79)&gt;BV$3,10,IF(LOG('Indicator Data'!U79)&lt;BV$4,0,10-(BV$3-LOG('Indicator Data'!U79))/(BV$3-BV$4)*10))),1)</f>
        <v>0</v>
      </c>
      <c r="BW79" s="103" t="n">
        <f aca="false">'Indicator Data'!U79/'Indicator Data'!$CA79</f>
        <v>0</v>
      </c>
      <c r="BX79" s="106" t="n">
        <f aca="false">ROUND(IF(BW79&gt;BX$3,10,IF(BW79&lt;BX$4,0,10-(BX$3-BW79)/(BX$3-BX$4)*10)),1)</f>
        <v>0</v>
      </c>
      <c r="BY79" s="102" t="n">
        <f aca="false">ROUND((10-GEOMEAN(((10-BV79)/10*9+1),((10-BX79)/10*9+1)))/9*10,1)</f>
        <v>0</v>
      </c>
      <c r="BZ79" s="106" t="n">
        <f aca="false">ROUND(IF('Indicator Data'!V79=0,0,IF(LOG('Indicator Data'!V79)&gt;BZ$3,10,IF(LOG('Indicator Data'!V79)&lt;BZ$4,0,10-(BZ$3-LOG('Indicator Data'!V79))/(BZ$3-BZ$4)*10))),1)</f>
        <v>0</v>
      </c>
      <c r="CA79" s="103" t="n">
        <f aca="false">IF('Indicator Data'!V79/'Indicator Data'!$CA79&gt;1,1,'Indicator Data'!V79/'Indicator Data'!$CA79)</f>
        <v>0</v>
      </c>
      <c r="CB79" s="106" t="n">
        <f aca="false">ROUND(IF(CA79&gt;CB$3,10,IF(CA79&lt;CB$4,0,10-(CB$3-CA79)/(CB$3-CB$4)*10)),1)</f>
        <v>0</v>
      </c>
      <c r="CC79" s="102" t="n">
        <f aca="false">ROUND((10-GEOMEAN(((10-BZ79)/10*9+1),((10-CB79)/10*9+1)))/9*10,1)</f>
        <v>0</v>
      </c>
      <c r="CD79" s="106" t="n">
        <f aca="false">ROUND(IF('Indicator Data'!W79=0,0,IF(LOG('Indicator Data'!W79)&gt;CD$3,10,IF(LOG('Indicator Data'!W79)&lt;CD$4,0,10-(CD$3-LOG('Indicator Data'!W79))/(CD$3-CD$4)*10))),1)</f>
        <v>0</v>
      </c>
      <c r="CE79" s="103" t="n">
        <f aca="false">'Indicator Data'!W79/'Indicator Data'!$CA79</f>
        <v>0</v>
      </c>
      <c r="CF79" s="106" t="n">
        <f aca="false">ROUND(IF(CE79&gt;CF$3,10,IF(CE79&lt;CF$4,0,10-(CF$3-CE79)/(CF$3-CF$4)*10)),1)</f>
        <v>0</v>
      </c>
      <c r="CG79" s="102" t="n">
        <f aca="false">ROUND((10-GEOMEAN(((10-CD79)/10*9+1),((10-CF79)/10*9+1)))/9*10,1)</f>
        <v>0</v>
      </c>
      <c r="CH79" s="104" t="n">
        <f aca="false">ROUND((10-GEOMEAN(((10-CC79)/10*9+1),((10-BU79)/10*9+1),((10-BY79)/10*9+1),((10-CG79)/10*9+1)))/9*10,1)</f>
        <v>0</v>
      </c>
      <c r="CI79" s="106" t="n">
        <f aca="false">IF('Indicator Data'!BQ79="No data","x",ROUND(IF('Indicator Data'!BQ79&gt;CI$3,0,IF('Indicator Data'!BQ79&lt;CI$4,10,(CI$3-'Indicator Data'!BQ79)/(CI$3-CI$4)*10)),1))</f>
        <v>0.2</v>
      </c>
      <c r="CJ79" s="106" t="n">
        <f aca="false">IF('Indicator Data'!BR79="No data","x",ROUND(IF('Indicator Data'!BR79&gt;CJ$3,0,IF('Indicator Data'!BR79&lt;CJ$4,10,(CJ$3-'Indicator Data'!BR79)/(CJ$3-CJ$4)*10)),1))</f>
        <v>0</v>
      </c>
      <c r="CK79" s="106" t="str">
        <f aca="false">IF('Indicator Data'!AC79="No data","x",ROUND(IF('Indicator Data'!AC79&gt;CK$3,0,IF('Indicator Data'!AC79&lt;CK$4,10,(CK$3-'Indicator Data'!AC79)/(CK$3-CK$4)*10)),1))</f>
        <v>x</v>
      </c>
      <c r="CL79" s="102" t="n">
        <f aca="false">IF(AND(CJ79="x",CI79="x",CK79="x"),"x",ROUND(AVERAGE(CI79:CK79),1))</f>
        <v>0.1</v>
      </c>
      <c r="CM79" s="106" t="n">
        <f aca="false">IF('Indicator Data'!X79="No data","x",ROUND(IF(LOG('Indicator Data'!X79)&gt;CM$3,10,IF(LOG('Indicator Data'!X79)&lt;CM$4,0,10-(CM$3-LOG('Indicator Data'!X79))/(CM$3-CM$4)*10)),1))</f>
        <v>6.8</v>
      </c>
      <c r="CN79" s="106" t="n">
        <f aca="false">IF('Indicator Data'!Y79="No data","x",ROUND(IF('Indicator Data'!Y79&gt;CN$3,10,IF('Indicator Data'!Y79&lt;CN$4,0,10-(CN$3-'Indicator Data'!Y79)/(CN$3-CN$4)*10)),1))</f>
        <v>0</v>
      </c>
      <c r="CO79" s="106" t="n">
        <f aca="false">IF('Indicator Data'!Z79="No data","x",ROUND(IF('Indicator Data'!Z79&gt;CO$3,10,IF('Indicator Data'!Z79&lt;CO$4,0,10-(CO$3-'Indicator Data'!Z79)/(CO$3-CO$4)*10)),1))</f>
        <v>7.2</v>
      </c>
      <c r="CP79" s="106" t="n">
        <f aca="false">IF('Indicator Data'!AA79="No data","x",ROUND(IF('Indicator Data'!AA79&gt;CP$3,10,IF('Indicator Data'!AA79&lt;CP$4,0,10-(CP$3-'Indicator Data'!AA79)/(CP$3-CP$4)*10)),1))</f>
        <v>1.5</v>
      </c>
      <c r="CQ79" s="102" t="n">
        <f aca="false">ROUND(AVERAGE(CM79:CP79),1)</f>
        <v>3.9</v>
      </c>
      <c r="CR79" s="104" t="n">
        <f aca="false">ROUND(AVERAGE(CL79,CQ79,CQ79),1)</f>
        <v>2.6</v>
      </c>
      <c r="CS79" s="106" t="n">
        <f aca="false">IF('Indicator Data'!AF79="No data","x",ROUND(IF('Indicator Data'!AF79&gt;CS$3,10,IF('Indicator Data'!AF79&lt;CS$4,0,10-(CS$3-'Indicator Data'!AF79)/(CS$3-CS$4)*10)),1))</f>
        <v>1.5</v>
      </c>
      <c r="CT79" s="106" t="n">
        <f aca="false">IF('Indicator Data'!AG79="No data","x",ROUND(IF('Indicator Data'!AG79&gt;CT$3,10,IF('Indicator Data'!AG79&lt;CT$4,0,10-(CT$3-'Indicator Data'!AG79)/(CT$3-CT$4)*10)),1))</f>
        <v>0</v>
      </c>
      <c r="CU79" s="102" t="n">
        <f aca="false">ROUND(AVERAGE(CM79,CN79,CO79,CP79,CS79,CT79),1)</f>
        <v>2.8</v>
      </c>
      <c r="CV79" s="106" t="n">
        <f aca="false">IF('Indicator Data'!AB79="No data","x",ROUND(IF('Indicator Data'!AB79&gt;CV$3,10,IF('Indicator Data'!AB79&lt;CV$4,0,10-(CV$3-'Indicator Data'!AB79)/(CV$3-CV$4)*10)),1))</f>
        <v>0</v>
      </c>
      <c r="CW79" s="102" t="n">
        <f aca="false">IF(AND(CJ79="x",CI79="x",CK79="x"),"x",ROUND(AVERAGE(CI79:CK79,CV79),1))</f>
        <v>0.1</v>
      </c>
      <c r="CX79" s="103" t="n">
        <f aca="false">IF('Indicator Data'!AD79="No data","x",'Indicator Data'!AD79/'Indicator Data'!$BZ79)</f>
        <v>0.000176522942936126</v>
      </c>
      <c r="CY79" s="106" t="n">
        <f aca="false">IF(CX79="x","x",ROUND(IF(CX79&gt;CY$3,0,IF(CX79&lt;CY$4,10,(CY$3-CX79)/(CY$3-CY$4)*10)),1))</f>
        <v>8.2</v>
      </c>
      <c r="CZ79" s="106" t="n">
        <f aca="false">IF('Indicator Data'!AE79="No data","x",ROUND(IF('Indicator Data'!AE79&gt;CZ$3,0,IF('Indicator Data'!AE79&lt;CZ$4,10,(CZ$3-'Indicator Data'!AE79)/(CZ$3-CZ$4)*10)),1))</f>
        <v>2</v>
      </c>
      <c r="DA79" s="102" t="n">
        <f aca="false">IF(AND(CY79="x",CZ79="x"),"x",ROUND(AVERAGE(CY79:CZ79),1))</f>
        <v>5.1</v>
      </c>
      <c r="DB79" s="104" t="n">
        <f aca="false">ROUND(AVERAGE(CW79,DA79,CU79),1)</f>
        <v>2.7</v>
      </c>
      <c r="DC79" s="105" t="n">
        <f aca="false">IF(BL79="x",ROUND((10-GEOMEAN(((10-DB79)/10*9+1),((10-CH79)/10*9+1),((10-CR79)/10*9+1)))/9*10,1),ROUND((10-GEOMEAN(((10-BL79)/10*9+1),((10-DB79)/10*9+1),((10-CH79)/10*9+1),((10-CR79)/10*9+1)))/9*10,1))</f>
        <v>5</v>
      </c>
      <c r="DD79" s="108" t="n">
        <f aca="false">IF(ROUND(IF(AP79="x",(10-GEOMEAN(((10-AO79)/10*9+1),((10-DC79)/10*9+1),((10-AU79)/10*9+1),((10-AQ79)/10*9+1),((10-AR79)/10*9+1)))/9*10,(10-GEOMEAN(((10-AO79)/10*9+1),((10-DC79)/10*9+1),((10-AP79)/10*9+1),((10-AQ79)/10*9+1),((10-AR79)/10*9+1),((10-AU79)/10*9+1)))/9*10),1)=0,0.1,ROUND(IF(AP79="x",(10-GEOMEAN(((10-AO79)/10*9+1),((10-DC79)/10*9+1),((10-AU79)/10*9+1),((10-AQ79)/10*9+1),((10-AR79)/10*9+1)))/9*10,(10-GEOMEAN(((10-AO79)/10*9+1),((10-DC79)/10*9+1),((10-AP79)/10*9+1),((10-AQ79)/10*9+1),((10-AR79)/10*9+1),((10-AU79)/10*9+1)))/9*10),1))</f>
        <v>3.5</v>
      </c>
      <c r="DE79" s="105" t="n">
        <f aca="false">ROUND(IF('Indicator Data'!AH79=0,0,IF('Indicator Data'!AH79&gt;DE$3,10,IF('Indicator Data'!AH79&lt;DE$4,0,10-(DE$3-'Indicator Data'!AH79)/(DE$3-DE$4)*10))),1)</f>
        <v>0.1</v>
      </c>
      <c r="DF79" s="102" t="n">
        <f aca="false">'Indicator Data'!AI79</f>
        <v>0</v>
      </c>
      <c r="DG79" s="102" t="n">
        <f aca="false">'Indicator Data'!AJ79</f>
        <v>0</v>
      </c>
      <c r="DH79" s="105" t="n">
        <f aca="false">ROUND(IF(DF79=5,10,IF(DG79=5,9,IF(DF79=4,8,IF(DG79=4,7,0)))),1)</f>
        <v>0</v>
      </c>
      <c r="DI79" s="108" t="n">
        <f aca="false">ROUND(IF(DH79&gt;5,DH79,DE79/10*7),1)</f>
        <v>0.1</v>
      </c>
      <c r="DJ79" s="76"/>
      <c r="DK79" s="109"/>
    </row>
    <row r="80" customFormat="false" ht="14.5" hidden="false" customHeight="false" outlineLevel="0" collapsed="false">
      <c r="A80" s="98" t="str">
        <f aca="false">'Indicator Data'!A80</f>
        <v>Iceland</v>
      </c>
      <c r="B80" s="99" t="str">
        <f aca="false">'Indicator Data'!B80</f>
        <v>ISL</v>
      </c>
      <c r="C80" s="100" t="n">
        <f aca="false">ROUND(IF('Indicator Data'!C80=0,0.1,IF(LOG('Indicator Data'!C80)&gt;C$3,10,IF(LOG('Indicator Data'!C80)&lt;C$4,0,10-(C$3-LOG('Indicator Data'!C80))/(C$3-C$4)*10))),1)</f>
        <v>4.2</v>
      </c>
      <c r="D80" s="101" t="n">
        <f aca="false">ROUND(IF('Indicator Data'!D80=0,0.1,IF(LOG('Indicator Data'!D80)&gt;D$3,10,IF(LOG('Indicator Data'!D80)&lt;D$4,0,10-(D$3-LOG('Indicator Data'!D80))/(D$3-D$4)*10))),1)</f>
        <v>5.3</v>
      </c>
      <c r="E80" s="102" t="n">
        <f aca="false">ROUND((10-GEOMEAN(((10-C80)/10*9+1),((10-D80)/10*9+1)))/9*10,1)</f>
        <v>4.8</v>
      </c>
      <c r="F80" s="102" t="n">
        <f aca="false">IF('Indicator Data'!E80="No data",0.1,(ROUND(IF('Indicator Data'!E80=0,0,IF(LOG('Indicator Data'!E80)&gt;F$3,10,IF(LOG('Indicator Data'!E80)&lt;F$4,0,10-(F$3-LOG('Indicator Data'!E80))/(F$3-F$4)*10))),1)))</f>
        <v>0.1</v>
      </c>
      <c r="G80" s="102" t="n">
        <f aca="false">ROUND(IF('Indicator Data'!F80=0,0,IF(LOG('Indicator Data'!F80)&gt;G$3,10,IF(LOG('Indicator Data'!F80)&lt;G$4,0,10-(G$3-LOG('Indicator Data'!F80))/(G$3-G$4)*10))),1)</f>
        <v>0</v>
      </c>
      <c r="H80" s="101" t="n">
        <f aca="false">ROUND(IF('Indicator Data'!G80=0,0,IF(LOG('Indicator Data'!G80)&gt;H$3,10,IF(LOG('Indicator Data'!G80)&lt;H$4,0,10-(H$3-LOG('Indicator Data'!G80))/(H$3-H$4)*10))),1)</f>
        <v>0</v>
      </c>
      <c r="I80" s="101" t="n">
        <f aca="false">ROUND(IF('Indicator Data'!H80=0,0,IF(LOG('Indicator Data'!H80)&gt;I$3,10,IF(LOG('Indicator Data'!H80)&lt;I$4,0,10-(I$3-LOG('Indicator Data'!H80))/(I$3-I$4)*10))),1)</f>
        <v>0</v>
      </c>
      <c r="J80" s="101" t="n">
        <f aca="false">ROUND((10-GEOMEAN(((10-H80)/10*9+1),((10-I80)/10*9+1)))/9*10,1)</f>
        <v>0</v>
      </c>
      <c r="K80" s="101" t="n">
        <f aca="false">ROUND(IF('Indicator Data'!I80=0,0,IF(LOG('Indicator Data'!I80)&gt;K$3,10,IF(LOG('Indicator Data'!I80)&lt;K$4,0,10-(K$3-LOG('Indicator Data'!I80))/(K$3-K$4)*10))),1)</f>
        <v>0</v>
      </c>
      <c r="L80" s="102" t="n">
        <f aca="false">ROUND((10-GEOMEAN(((10-J80)/10*9+1),((10-K80)/10*9+1)))/9*10,1)</f>
        <v>0</v>
      </c>
      <c r="M80" s="102" t="n">
        <f aca="false">ROUND(IF('Indicator Data'!J80=0,0,IF(LOG('Indicator Data'!J80)&gt;M$3,10,IF(LOG('Indicator Data'!J80)&lt;M$4,0,10-(M$3-LOG('Indicator Data'!J80))/(M$3-M$4)*10))),1)</f>
        <v>0</v>
      </c>
      <c r="N80" s="103" t="n">
        <f aca="false">'Indicator Data'!C80/'Indicator Data'!$CA80</f>
        <v>0.00146110123003742</v>
      </c>
      <c r="O80" s="103" t="n">
        <f aca="false">'Indicator Data'!D80/'Indicator Data'!$CA80</f>
        <v>0.00121266373374298</v>
      </c>
      <c r="P80" s="103" t="str">
        <f aca="false">IF(F80=0.1,"x",'Indicator Data'!E80/'Indicator Data'!$CA80)</f>
        <v>x</v>
      </c>
      <c r="Q80" s="103" t="n">
        <f aca="false">'Indicator Data'!F80/'Indicator Data'!$CA80</f>
        <v>0</v>
      </c>
      <c r="R80" s="103" t="n">
        <f aca="false">'Indicator Data'!G80/'Indicator Data'!$CA80</f>
        <v>0</v>
      </c>
      <c r="S80" s="103" t="n">
        <f aca="false">'Indicator Data'!H80/'Indicator Data'!$CA80</f>
        <v>0</v>
      </c>
      <c r="T80" s="103" t="n">
        <f aca="false">'Indicator Data'!I80/'Indicator Data'!$CA80</f>
        <v>0</v>
      </c>
      <c r="U80" s="103" t="n">
        <f aca="false">'Indicator Data'!J80/'Indicator Data'!$CA80</f>
        <v>0</v>
      </c>
      <c r="V80" s="101" t="n">
        <f aca="false">ROUND(IF(N80&gt;V$3,10,IF(N80&lt;V$4,0,10-(V$3-N80)/(V$3-V$4)*10)),1)</f>
        <v>7.3</v>
      </c>
      <c r="W80" s="101" t="n">
        <f aca="false">ROUND(IF(O80&gt;W$3,10,IF(O80&lt;W$4,0,10-(W$3-O80)/(W$3-W$4)*10)),1)</f>
        <v>10</v>
      </c>
      <c r="X80" s="102" t="n">
        <f aca="false">ROUND(((10-GEOMEAN(((10-V80)/10*9+1),((10-W80)/10*9+1)))/9*10),1)</f>
        <v>9.1</v>
      </c>
      <c r="Y80" s="102" t="n">
        <f aca="false">IF(P80="x",0.1,ROUND(IF(P80&gt;Y$3,10,IF(P80&lt;Y$4,0,10-(Y$3-P80)/(Y$3-Y$4)*10)),1))</f>
        <v>0.1</v>
      </c>
      <c r="Z80" s="102" t="n">
        <f aca="false">ROUND(IF(Q80=0,0,IF(LOG(Q80)&gt;Z$3,10,IF(LOG(Q80)&lt;=Z$4,0,10-(Z$3-LOG(Q80))/(Z$3-Z$4)*10))),1)</f>
        <v>0</v>
      </c>
      <c r="AA80" s="101" t="n">
        <f aca="false">ROUND(IF(R80&gt;AA$3,10,IF(R80&lt;AA$4,0,10-(AA$3-R80)/(AA$3-AA$4)*10)),1)</f>
        <v>0</v>
      </c>
      <c r="AB80" s="101" t="n">
        <f aca="false">ROUND(IF(S80&gt;AB$3,10,IF(S80&lt;AB$4,0,10-(AB$3-S80)/(AB$3-AB$4)*10)),1)</f>
        <v>0</v>
      </c>
      <c r="AC80" s="101" t="n">
        <f aca="false">ROUND(((10-GEOMEAN(((10-AA80)/10*9+1),((10-AB80)/10*9+1)))/9*10),1)</f>
        <v>0</v>
      </c>
      <c r="AD80" s="101" t="n">
        <f aca="false">ROUND(IF(T80=0,0,IF(T80&gt;AD$3,10,IF(T80&lt;=AD$4,0,10-(AD$3-T80)/(AD$3-AD$4)*10))),1)</f>
        <v>0</v>
      </c>
      <c r="AE80" s="102" t="n">
        <f aca="false">ROUND((10-GEOMEAN(((10-AC80)/10*9+1),((10-AD80)/10*9+1)))/9*10,1)</f>
        <v>0</v>
      </c>
      <c r="AF80" s="102" t="n">
        <f aca="false">ROUND(IF(U80&gt;AF$3,10,IF(U80&lt;AF$4,0,10-(AF$3-U80)/(AF$3-AF$4)*10)),1)</f>
        <v>0</v>
      </c>
      <c r="AG80" s="101" t="n">
        <f aca="false">ROUND(IF('Indicator Data'!K80=0,0,IF('Indicator Data'!K80&gt;AG$3,10,IF('Indicator Data'!K80&lt;AG$4,0,10-(AG$3-'Indicator Data'!K80)/(AG$3-AG$4)*10))),1)</f>
        <v>0</v>
      </c>
      <c r="AH80" s="104" t="n">
        <f aca="false">ROUND(AVERAGE(C80,V80),1)</f>
        <v>5.8</v>
      </c>
      <c r="AI80" s="104" t="n">
        <f aca="false">ROUND(AVERAGE(D80,W80),1)</f>
        <v>7.7</v>
      </c>
      <c r="AJ80" s="102" t="n">
        <f aca="false">ROUND(AVERAGE(AA80,H80),1)</f>
        <v>0</v>
      </c>
      <c r="AK80" s="102" t="n">
        <f aca="false">ROUND(AVERAGE(AB80,I80),1)</f>
        <v>0</v>
      </c>
      <c r="AL80" s="104" t="n">
        <f aca="false">ROUND((10-GEOMEAN(((10-AJ80)/10*9+1),((10-AK80)/10*9+1)))/9*10,1)</f>
        <v>0</v>
      </c>
      <c r="AM80" s="104" t="n">
        <f aca="false">ROUND(AVERAGE(AD80,K80),1)</f>
        <v>0</v>
      </c>
      <c r="AN80" s="102" t="n">
        <f aca="false">ROUND((10-GEOMEAN(((10-M80)/10*9+1),((10-AF80)/10*9+1)))/9*10,1)</f>
        <v>0</v>
      </c>
      <c r="AO80" s="105" t="n">
        <f aca="false">ROUND((10-GEOMEAN(((10-E80)/10*9+1),((10-X80)/10*9+1)))/9*10,1)</f>
        <v>7.5</v>
      </c>
      <c r="AP80" s="105" t="n">
        <f aca="false">IF(AND(Y80="x",F80="x"),"x",ROUND((10-GEOMEAN(((10-F80)/10*9+1),((10-Y80)/10*9+1)))/9*10,1))</f>
        <v>0.1</v>
      </c>
      <c r="AQ80" s="105" t="n">
        <f aca="false">ROUND((10-GEOMEAN(((10-G80)/10*9+1),((10-Z80)/10*9+1)))/9*10,1)</f>
        <v>0</v>
      </c>
      <c r="AR80" s="105" t="n">
        <f aca="false">ROUND((10-GEOMEAN(((10-L80)/10*9+1),((10-AE80)/10*9+1)))/9*10,1)</f>
        <v>0</v>
      </c>
      <c r="AS80" s="104" t="n">
        <f aca="false">ROUND(AVERAGE(AG80,AN80),1)</f>
        <v>0</v>
      </c>
      <c r="AT80" s="104" t="n">
        <f aca="false">IF('Indicator Data'!L80="No data","x",IF('Indicator Data'!CB80&lt;1000,"x",ROUND((IF('Indicator Data'!L80&gt;AT$3,10,IF('Indicator Data'!L80&lt;AT$4,0,10-(AT$3-'Indicator Data'!L80)/(AT$3-AT$4)*10))),1)))</f>
        <v>0</v>
      </c>
      <c r="AU80" s="105" t="n">
        <f aca="false">ROUND(AVERAGE(AS80,AT80),1)</f>
        <v>0</v>
      </c>
      <c r="AV80" s="106" t="str">
        <f aca="false">IF('Indicator Data'!M80="No data","x",ROUND(IF('Indicator Data'!M80=0,0,IF(LOG('Indicator Data'!M80)&gt;AV$3,10,IF(LOG('Indicator Data'!M80)&lt;AV$4,0,10-(AV$3-LOG('Indicator Data'!M80))/(AV$3-AV$4)*10))),1))</f>
        <v>x</v>
      </c>
      <c r="AW80" s="103" t="str">
        <f aca="false">IF(AV80="x","x",'Indicator Data'!M80/'Indicator Data'!$CA80)</f>
        <v>x</v>
      </c>
      <c r="AX80" s="106" t="str">
        <f aca="false">IF(AV80="x","x",ROUND(IF(AW80&gt;AX$3,10,IF(AW80&lt;AX$4,0,10-(AX$3-AW80)/(AX$3-AX$4)*10)),1))</f>
        <v>x</v>
      </c>
      <c r="AY80" s="102" t="str">
        <f aca="false">IF(AND(AV80="x",AX80="x"),"x",ROUND((10-GEOMEAN(((10-AV80)/10*9+1),((10-AX80)/10*9+1)))/9*10,1))</f>
        <v>x</v>
      </c>
      <c r="AZ80" s="106" t="str">
        <f aca="false">IF('Indicator Data'!N80="No data","x",ROUND(IF('Indicator Data'!N80=0,0,IF(LOG('Indicator Data'!N80)&gt;AZ$3,10,IF(LOG('Indicator Data'!N80)&lt;AZ$4,0,10-(AZ$3-LOG('Indicator Data'!N80))/(AZ$3-AZ$4)*10))),1))</f>
        <v>x</v>
      </c>
      <c r="BA80" s="103" t="str">
        <f aca="false">IF(AZ80="x","x",'Indicator Data'!N80/'Indicator Data'!$CA80)</f>
        <v>x</v>
      </c>
      <c r="BB80" s="106" t="str">
        <f aca="false">IF(AZ80="x","x",ROUND(IF(BA80&gt;BB$3,10,IF(BA80&lt;BB$4,0,10-(BB$3-BA80)/(BB$3-BB$4)*10)),1))</f>
        <v>x</v>
      </c>
      <c r="BC80" s="102" t="str">
        <f aca="false">IF(AND(AZ80="x",BB80="x"),"x",ROUND((10-GEOMEAN(((10-AZ80)/10*9+1),((10-BB80)/10*9+1)))/9*10,1))</f>
        <v>x</v>
      </c>
      <c r="BD80" s="106" t="str">
        <f aca="false">IF('Indicator Data'!O80="No data","x",ROUND(IF('Indicator Data'!O80=0,0,IF(LOG('Indicator Data'!O80)&gt;BD$3,10,IF(LOG('Indicator Data'!O80)&lt;BD$4,0,10-(BD$3-LOG('Indicator Data'!O80))/(BD$3-BD$4)*10))),1))</f>
        <v>x</v>
      </c>
      <c r="BE80" s="103" t="str">
        <f aca="false">IF(BD80="x","x",'Indicator Data'!O80/'Indicator Data'!$CA80)</f>
        <v>x</v>
      </c>
      <c r="BF80" s="106" t="str">
        <f aca="false">IF(BD80="x","x",ROUND(IF(BE80&gt;BF$3,10,IF(BE80&lt;BF$4,0,10-(BF$3-BE80)/(BF$3-BF$4)*10)),1))</f>
        <v>x</v>
      </c>
      <c r="BG80" s="102" t="str">
        <f aca="false">IF(AND(BD80="x",BF80="x"),"x",ROUND((10-GEOMEAN(((10-BD80)/10*9+1),((10-BF80)/10*9+1)))/9*10,1))</f>
        <v>x</v>
      </c>
      <c r="BH80" s="106" t="str">
        <f aca="false">IF('Indicator Data'!P80="No data","x",ROUND(IF('Indicator Data'!P80=0,0,IF(LOG('Indicator Data'!P80)&gt;BH$3,10,IF(LOG('Indicator Data'!P80)&lt;BH$4,0,10-(BH$3-LOG('Indicator Data'!P80))/(BH$3-BH$4)*10))),1))</f>
        <v>x</v>
      </c>
      <c r="BI80" s="103" t="str">
        <f aca="false">IF(BH80="x","x",'Indicator Data'!P80/'Indicator Data'!$CA80)</f>
        <v>x</v>
      </c>
      <c r="BJ80" s="106" t="str">
        <f aca="false">IF(BH80="x","x",ROUND(IF(BI80&gt;BJ$3,10,IF(BI80&lt;BJ$4,0,10-(BJ$3-BI80)/(BJ$3-BJ$4)*10)),1))</f>
        <v>x</v>
      </c>
      <c r="BK80" s="102" t="str">
        <f aca="false">IF(AND(BH80="x",BJ80="x"),"x",ROUND((10-GEOMEAN(((10-BH80)/10*9+1),((10-BJ80)/10*9+1)))/9*10,1))</f>
        <v>x</v>
      </c>
      <c r="BL80" s="104" t="str">
        <f aca="false">IF(AND(BC80="x",BG80="x",BK80="x",AY80="x"),"x",IF(AND(BC80="x",BG80="x",BK80="x"),AY80,ROUND((10-GEOMEAN(((10-AY80)/10*9+1),((10-BC80)/10*9+1),((10-BG80)/10*9+1),((10-BK80)/10*9+1)))/9*10,1)))</f>
        <v>x</v>
      </c>
      <c r="BM80" s="106" t="n">
        <f aca="false">ROUND(IF('Indicator Data'!Q80=0,0,IF(LOG('Indicator Data'!Q80)&gt;BM$3,10,IF(LOG('Indicator Data'!Q80)&lt;BM$4,0,10-(BM$3-LOG('Indicator Data'!Q80))/(BM$3-BM$4)*10))),1)</f>
        <v>0</v>
      </c>
      <c r="BN80" s="107" t="n">
        <f aca="false">'Indicator Data'!R80</f>
        <v>0</v>
      </c>
      <c r="BO80" s="106" t="n">
        <f aca="false">ROUND(IF(BN80&gt;BO$3,10,IF(BN80&lt;BO$4,0,10-(BO$3-BN80)/(BO$3-BO$4)*10)),1)</f>
        <v>0</v>
      </c>
      <c r="BP80" s="106" t="n">
        <f aca="false">ROUND((10-GEOMEAN(((10-BO80)/10*9+1),((10-BM80)/10*9+1)))/9*10,1)</f>
        <v>0</v>
      </c>
      <c r="BQ80" s="106" t="n">
        <f aca="false">ROUND(IF('Indicator Data'!S80=0,0,IF(LOG('Indicator Data'!S80)&gt;BQ$3,10,IF(LOG('Indicator Data'!S80)&lt;BQ$4,0,10-(BQ$3-LOG('Indicator Data'!S80))/(BQ$3-BQ$4)*10))),1)</f>
        <v>0</v>
      </c>
      <c r="BR80" s="107" t="n">
        <f aca="false">'Indicator Data'!T80</f>
        <v>0</v>
      </c>
      <c r="BS80" s="106" t="n">
        <f aca="false">ROUND(IF(BR80&gt;BS$3,10,IF(BR80&lt;BS$4,0,10-(BS$3-BR80)/(BS$3-BS$4)*10)),1)</f>
        <v>0</v>
      </c>
      <c r="BT80" s="106" t="n">
        <f aca="false">ROUND((10-GEOMEAN(((10-BS80)/10*9+1),((10-BQ80)/10*9+1)))/9*10,1)</f>
        <v>0</v>
      </c>
      <c r="BU80" s="102" t="n">
        <f aca="false">ROUND((10-GEOMEAN(((10-BT80)/10*9+1),((10-BP80)/10*9+1)))/9*10,1)</f>
        <v>0</v>
      </c>
      <c r="BV80" s="106" t="n">
        <f aca="false">ROUND(IF('Indicator Data'!U80=0,0,IF(LOG('Indicator Data'!U80)&gt;BV$3,10,IF(LOG('Indicator Data'!U80)&lt;BV$4,0,10-(BV$3-LOG('Indicator Data'!U80))/(BV$3-BV$4)*10))),1)</f>
        <v>0</v>
      </c>
      <c r="BW80" s="103" t="n">
        <f aca="false">'Indicator Data'!U80/'Indicator Data'!$CA80</f>
        <v>0</v>
      </c>
      <c r="BX80" s="106" t="n">
        <f aca="false">ROUND(IF(BW80&gt;BX$3,10,IF(BW80&lt;BX$4,0,10-(BX$3-BW80)/(BX$3-BX$4)*10)),1)</f>
        <v>0</v>
      </c>
      <c r="BY80" s="102" t="n">
        <f aca="false">ROUND((10-GEOMEAN(((10-BV80)/10*9+1),((10-BX80)/10*9+1)))/9*10,1)</f>
        <v>0</v>
      </c>
      <c r="BZ80" s="106" t="n">
        <f aca="false">ROUND(IF('Indicator Data'!V80=0,0,IF(LOG('Indicator Data'!V80)&gt;BZ$3,10,IF(LOG('Indicator Data'!V80)&lt;BZ$4,0,10-(BZ$3-LOG('Indicator Data'!V80))/(BZ$3-BZ$4)*10))),1)</f>
        <v>0</v>
      </c>
      <c r="CA80" s="103" t="n">
        <f aca="false">IF('Indicator Data'!V80/'Indicator Data'!$CA80&gt;1,1,'Indicator Data'!V80/'Indicator Data'!$CA80)</f>
        <v>0</v>
      </c>
      <c r="CB80" s="106" t="n">
        <f aca="false">ROUND(IF(CA80&gt;CB$3,10,IF(CA80&lt;CB$4,0,10-(CB$3-CA80)/(CB$3-CB$4)*10)),1)</f>
        <v>0</v>
      </c>
      <c r="CC80" s="102" t="n">
        <f aca="false">ROUND((10-GEOMEAN(((10-BZ80)/10*9+1),((10-CB80)/10*9+1)))/9*10,1)</f>
        <v>0</v>
      </c>
      <c r="CD80" s="106" t="n">
        <f aca="false">ROUND(IF('Indicator Data'!W80=0,0,IF(LOG('Indicator Data'!W80)&gt;CD$3,10,IF(LOG('Indicator Data'!W80)&lt;CD$4,0,10-(CD$3-LOG('Indicator Data'!W80))/(CD$3-CD$4)*10))),1)</f>
        <v>0</v>
      </c>
      <c r="CE80" s="103" t="n">
        <f aca="false">'Indicator Data'!W80/'Indicator Data'!$CA80</f>
        <v>0</v>
      </c>
      <c r="CF80" s="106" t="n">
        <f aca="false">ROUND(IF(CE80&gt;CF$3,10,IF(CE80&lt;CF$4,0,10-(CF$3-CE80)/(CF$3-CF$4)*10)),1)</f>
        <v>0</v>
      </c>
      <c r="CG80" s="102" t="n">
        <f aca="false">ROUND((10-GEOMEAN(((10-CD80)/10*9+1),((10-CF80)/10*9+1)))/9*10,1)</f>
        <v>0</v>
      </c>
      <c r="CH80" s="104" t="n">
        <f aca="false">ROUND((10-GEOMEAN(((10-CC80)/10*9+1),((10-BU80)/10*9+1),((10-BY80)/10*9+1),((10-CG80)/10*9+1)))/9*10,1)</f>
        <v>0</v>
      </c>
      <c r="CI80" s="106" t="n">
        <f aca="false">IF('Indicator Data'!BQ80="No data","x",ROUND(IF('Indicator Data'!BQ80&gt;CI$3,0,IF('Indicator Data'!BQ80&lt;CI$4,10,(CI$3-'Indicator Data'!BQ80)/(CI$3-CI$4)*10)),1))</f>
        <v>0.1</v>
      </c>
      <c r="CJ80" s="106" t="n">
        <f aca="false">IF('Indicator Data'!BR80="No data","x",ROUND(IF('Indicator Data'!BR80&gt;CJ$3,0,IF('Indicator Data'!BR80&lt;CJ$4,10,(CJ$3-'Indicator Data'!BR80)/(CJ$3-CJ$4)*10)),1))</f>
        <v>0</v>
      </c>
      <c r="CK80" s="106" t="str">
        <f aca="false">IF('Indicator Data'!AC80="No data","x",ROUND(IF('Indicator Data'!AC80&gt;CK$3,0,IF('Indicator Data'!AC80&lt;CK$4,10,(CK$3-'Indicator Data'!AC80)/(CK$3-CK$4)*10)),1))</f>
        <v>x</v>
      </c>
      <c r="CL80" s="102" t="n">
        <f aca="false">IF(AND(CJ80="x",CI80="x",CK80="x"),"x",ROUND(AVERAGE(CI80:CK80),1))</f>
        <v>0.1</v>
      </c>
      <c r="CM80" s="106" t="n">
        <f aca="false">IF('Indicator Data'!X80="No data","x",ROUND(IF(LOG('Indicator Data'!X80)&gt;CM$3,10,IF(LOG('Indicator Data'!X80)&lt;CM$4,0,10-(CM$3-LOG('Indicator Data'!X80))/(CM$3-CM$4)*10)),1))</f>
        <v>1.9</v>
      </c>
      <c r="CN80" s="106" t="n">
        <f aca="false">IF('Indicator Data'!Y80="No data","x",ROUND(IF('Indicator Data'!Y80&gt;CN$3,10,IF('Indicator Data'!Y80&lt;CN$4,0,10-(CN$3-'Indicator Data'!Y80)/(CN$3-CN$4)*10)),1))</f>
        <v>3.3</v>
      </c>
      <c r="CO80" s="106" t="n">
        <f aca="false">IF('Indicator Data'!Z80="No data","x",ROUND(IF('Indicator Data'!Z80&gt;CO$3,10,IF('Indicator Data'!Z80&lt;CO$4,0,10-(CO$3-'Indicator Data'!Z80)/(CO$3-CO$4)*10)),1))</f>
        <v>9.4</v>
      </c>
      <c r="CP80" s="106" t="str">
        <f aca="false">IF('Indicator Data'!AA80="No data","x",ROUND(IF('Indicator Data'!AA80&gt;CP$3,10,IF('Indicator Data'!AA80&lt;CP$4,0,10-(CP$3-'Indicator Data'!AA80)/(CP$3-CP$4)*10)),1))</f>
        <v>x</v>
      </c>
      <c r="CQ80" s="102" t="n">
        <f aca="false">ROUND(AVERAGE(CM80:CP80),1)</f>
        <v>4.9</v>
      </c>
      <c r="CR80" s="104" t="n">
        <f aca="false">ROUND(AVERAGE(CL80,CQ80,CQ80),1)</f>
        <v>3.3</v>
      </c>
      <c r="CS80" s="106" t="str">
        <f aca="false">IF('Indicator Data'!AF80="No data","x",ROUND(IF('Indicator Data'!AF80&gt;CS$3,10,IF('Indicator Data'!AF80&lt;CS$4,0,10-(CS$3-'Indicator Data'!AF80)/(CS$3-CS$4)*10)),1))</f>
        <v>x</v>
      </c>
      <c r="CT80" s="106" t="n">
        <f aca="false">IF('Indicator Data'!AG80="No data","x",ROUND(IF('Indicator Data'!AG80&gt;CT$3,10,IF('Indicator Data'!AG80&lt;CT$4,0,10-(CT$3-'Indicator Data'!AG80)/(CT$3-CT$4)*10)),1))</f>
        <v>0.7</v>
      </c>
      <c r="CU80" s="102" t="n">
        <f aca="false">ROUND(AVERAGE(CM80,CN80,CO80,CP80,CS80,CT80),1)</f>
        <v>3.8</v>
      </c>
      <c r="CV80" s="106" t="n">
        <f aca="false">IF('Indicator Data'!AB80="No data","x",ROUND(IF('Indicator Data'!AB80&gt;CV$3,10,IF('Indicator Data'!AB80&lt;CV$4,0,10-(CV$3-'Indicator Data'!AB80)/(CV$3-CV$4)*10)),1))</f>
        <v>0</v>
      </c>
      <c r="CW80" s="102" t="n">
        <f aca="false">IF(AND(CJ80="x",CI80="x",CK80="x"),"x",ROUND(AVERAGE(CI80:CK80,CV80),1))</f>
        <v>0</v>
      </c>
      <c r="CX80" s="103" t="n">
        <f aca="false">IF('Indicator Data'!AD80="No data","x",'Indicator Data'!AD80/'Indicator Data'!$BZ80)</f>
        <v>0.000148514183104486</v>
      </c>
      <c r="CY80" s="106" t="n">
        <f aca="false">IF(CX80="x","x",ROUND(IF(CX80&gt;CY$3,0,IF(CX80&lt;CY$4,10,(CY$3-CX80)/(CY$3-CY$4)*10)),1))</f>
        <v>8.5</v>
      </c>
      <c r="CZ80" s="106" t="n">
        <f aca="false">IF('Indicator Data'!AE80="No data","x",ROUND(IF('Indicator Data'!AE80&gt;CZ$3,0,IF('Indicator Data'!AE80&lt;CZ$4,10,(CZ$3-'Indicator Data'!AE80)/(CZ$3-CZ$4)*10)),1))</f>
        <v>2</v>
      </c>
      <c r="DA80" s="102" t="n">
        <f aca="false">IF(AND(CY80="x",CZ80="x"),"x",ROUND(AVERAGE(CY80:CZ80),1))</f>
        <v>5.3</v>
      </c>
      <c r="DB80" s="104" t="n">
        <f aca="false">ROUND(AVERAGE(CW80,DA80,CU80),1)</f>
        <v>3</v>
      </c>
      <c r="DC80" s="105" t="n">
        <f aca="false">IF(BL80="x",ROUND((10-GEOMEAN(((10-DB80)/10*9+1),((10-CH80)/10*9+1),((10-CR80)/10*9+1)))/9*10,1),ROUND((10-GEOMEAN(((10-BL80)/10*9+1),((10-DB80)/10*9+1),((10-CH80)/10*9+1),((10-CR80)/10*9+1)))/9*10,1))</f>
        <v>2.2</v>
      </c>
      <c r="DD80" s="108" t="n">
        <f aca="false">IF(ROUND(IF(AP80="x",(10-GEOMEAN(((10-AO80)/10*9+1),((10-DC80)/10*9+1),((10-AU80)/10*9+1),((10-AQ80)/10*9+1),((10-AR80)/10*9+1)))/9*10,(10-GEOMEAN(((10-AO80)/10*9+1),((10-DC80)/10*9+1),((10-AP80)/10*9+1),((10-AQ80)/10*9+1),((10-AR80)/10*9+1),((10-AU80)/10*9+1)))/9*10),1)=0,0.1,ROUND(IF(AP80="x",(10-GEOMEAN(((10-AO80)/10*9+1),((10-DC80)/10*9+1),((10-AU80)/10*9+1),((10-AQ80)/10*9+1),((10-AR80)/10*9+1)))/9*10,(10-GEOMEAN(((10-AO80)/10*9+1),((10-DC80)/10*9+1),((10-AP80)/10*9+1),((10-AQ80)/10*9+1),((10-AR80)/10*9+1),((10-AU80)/10*9+1)))/9*10),1))</f>
        <v>2.2</v>
      </c>
      <c r="DE80" s="105" t="n">
        <f aca="false">ROUND(IF('Indicator Data'!AH80=0,0,IF('Indicator Data'!AH80&gt;DE$3,10,IF('Indicator Data'!AH80&lt;DE$4,0,10-(DE$3-'Indicator Data'!AH80)/(DE$3-DE$4)*10))),1)</f>
        <v>0</v>
      </c>
      <c r="DF80" s="102" t="n">
        <f aca="false">'Indicator Data'!AI80</f>
        <v>0</v>
      </c>
      <c r="DG80" s="102" t="n">
        <f aca="false">'Indicator Data'!AJ80</f>
        <v>0</v>
      </c>
      <c r="DH80" s="105" t="n">
        <f aca="false">ROUND(IF(DF80=5,10,IF(DG80=5,9,IF(DF80=4,8,IF(DG80=4,7,0)))),1)</f>
        <v>0</v>
      </c>
      <c r="DI80" s="108" t="n">
        <f aca="false">ROUND(IF(DH80&gt;5,DH80,DE80/10*7),1)</f>
        <v>0</v>
      </c>
      <c r="DJ80" s="76"/>
      <c r="DK80" s="109"/>
    </row>
    <row r="81" customFormat="false" ht="14.5" hidden="false" customHeight="false" outlineLevel="0" collapsed="false">
      <c r="A81" s="98" t="str">
        <f aca="false">'Indicator Data'!A81</f>
        <v>India</v>
      </c>
      <c r="B81" s="99" t="str">
        <f aca="false">'Indicator Data'!B81</f>
        <v>IND</v>
      </c>
      <c r="C81" s="100" t="n">
        <f aca="false">ROUND(IF('Indicator Data'!C81=0,0.1,IF(LOG('Indicator Data'!C81)&gt;C$3,10,IF(LOG('Indicator Data'!C81)&lt;C$4,0,10-(C$3-LOG('Indicator Data'!C81))/(C$3-C$4)*10))),1)</f>
        <v>10</v>
      </c>
      <c r="D81" s="101" t="n">
        <f aca="false">ROUND(IF('Indicator Data'!D81=0,0.1,IF(LOG('Indicator Data'!D81)&gt;D$3,10,IF(LOG('Indicator Data'!D81)&lt;D$4,0,10-(D$3-LOG('Indicator Data'!D81))/(D$3-D$4)*10))),1)</f>
        <v>10</v>
      </c>
      <c r="E81" s="102" t="n">
        <f aca="false">ROUND((10-GEOMEAN(((10-C81)/10*9+1),((10-D81)/10*9+1)))/9*10,1)</f>
        <v>10</v>
      </c>
      <c r="F81" s="102" t="n">
        <f aca="false">IF('Indicator Data'!E81="No data",0.1,(ROUND(IF('Indicator Data'!E81=0,0,IF(LOG('Indicator Data'!E81)&gt;F$3,10,IF(LOG('Indicator Data'!E81)&lt;F$4,0,10-(F$3-LOG('Indicator Data'!E81))/(F$3-F$4)*10))),1)))</f>
        <v>10</v>
      </c>
      <c r="G81" s="102" t="n">
        <f aca="false">ROUND(IF('Indicator Data'!F81=0,0,IF(LOG('Indicator Data'!F81)&gt;G$3,10,IF(LOG('Indicator Data'!F81)&lt;G$4,0,10-(G$3-LOG('Indicator Data'!F81))/(G$3-G$4)*10))),1)</f>
        <v>9.2</v>
      </c>
      <c r="H81" s="101" t="n">
        <f aca="false">ROUND(IF('Indicator Data'!G81=0,0,IF(LOG('Indicator Data'!G81)&gt;H$3,10,IF(LOG('Indicator Data'!G81)&lt;H$4,0,10-(H$3-LOG('Indicator Data'!G81))/(H$3-H$4)*10))),1)</f>
        <v>10</v>
      </c>
      <c r="I81" s="101" t="n">
        <f aca="false">ROUND(IF('Indicator Data'!H81=0,0,IF(LOG('Indicator Data'!H81)&gt;I$3,10,IF(LOG('Indicator Data'!H81)&lt;I$4,0,10-(I$3-LOG('Indicator Data'!H81))/(I$3-I$4)*10))),1)</f>
        <v>9.3</v>
      </c>
      <c r="J81" s="101" t="n">
        <f aca="false">ROUND((10-GEOMEAN(((10-H81)/10*9+1),((10-I81)/10*9+1)))/9*10,1)</f>
        <v>9.7</v>
      </c>
      <c r="K81" s="101" t="n">
        <f aca="false">ROUND(IF('Indicator Data'!I81=0,0,IF(LOG('Indicator Data'!I81)&gt;K$3,10,IF(LOG('Indicator Data'!I81)&lt;K$4,0,10-(K$3-LOG('Indicator Data'!I81))/(K$3-K$4)*10))),1)</f>
        <v>9.7</v>
      </c>
      <c r="L81" s="102" t="n">
        <f aca="false">ROUND((10-GEOMEAN(((10-J81)/10*9+1),((10-K81)/10*9+1)))/9*10,1)</f>
        <v>9.7</v>
      </c>
      <c r="M81" s="102" t="n">
        <f aca="false">ROUND(IF('Indicator Data'!J81=0,0,IF(LOG('Indicator Data'!J81)&gt;M$3,10,IF(LOG('Indicator Data'!J81)&lt;M$4,0,10-(M$3-LOG('Indicator Data'!J81))/(M$3-M$4)*10))),1)</f>
        <v>10</v>
      </c>
      <c r="N81" s="103" t="n">
        <f aca="false">'Indicator Data'!C81/'Indicator Data'!$CA81</f>
        <v>0.00121532579763542</v>
      </c>
      <c r="O81" s="103" t="n">
        <f aca="false">'Indicator Data'!D81/'Indicator Data'!$CA81</f>
        <v>0.000173579169198393</v>
      </c>
      <c r="P81" s="103" t="n">
        <f aca="false">IF(F81=0.1,"x",'Indicator Data'!E81/'Indicator Data'!$CA81)</f>
        <v>0.00680688918305838</v>
      </c>
      <c r="Q81" s="103" t="n">
        <f aca="false">'Indicator Data'!F81/'Indicator Data'!$CA81</f>
        <v>2.52275069776966E-006</v>
      </c>
      <c r="R81" s="103" t="n">
        <f aca="false">'Indicator Data'!G81/'Indicator Data'!$CA81</f>
        <v>0.00125327509708382</v>
      </c>
      <c r="S81" s="103" t="n">
        <f aca="false">'Indicator Data'!H81/'Indicator Data'!$CA81</f>
        <v>2.58250308711288E-005</v>
      </c>
      <c r="T81" s="103" t="n">
        <f aca="false">'Indicator Data'!I81/'Indicator Data'!$CA81</f>
        <v>0.000558445129409219</v>
      </c>
      <c r="U81" s="103" t="n">
        <f aca="false">'Indicator Data'!J81/'Indicator Data'!$CA81</f>
        <v>0.0215596340826951</v>
      </c>
      <c r="V81" s="101" t="n">
        <f aca="false">ROUND(IF(N81&gt;V$3,10,IF(N81&lt;V$4,0,10-(V$3-N81)/(V$3-V$4)*10)),1)</f>
        <v>6.1</v>
      </c>
      <c r="W81" s="101" t="n">
        <f aca="false">ROUND(IF(O81&gt;W$3,10,IF(O81&lt;W$4,0,10-(W$3-O81)/(W$3-W$4)*10)),1)</f>
        <v>1.7</v>
      </c>
      <c r="X81" s="102" t="n">
        <f aca="false">ROUND(((10-GEOMEAN(((10-V81)/10*9+1),((10-W81)/10*9+1)))/9*10),1)</f>
        <v>4.2</v>
      </c>
      <c r="Y81" s="102" t="n">
        <f aca="false">IF(P81="x",0.1,ROUND(IF(P81&gt;Y$3,10,IF(P81&lt;Y$4,0,10-(Y$3-P81)/(Y$3-Y$4)*10)),1))</f>
        <v>4.5</v>
      </c>
      <c r="Z81" s="102" t="n">
        <f aca="false">ROUND(IF(Q81=0,0,IF(LOG(Q81)&gt;Z$3,10,IF(LOG(Q81)&lt;=Z$4,0,10-(Z$3-LOG(Q81))/(Z$3-Z$4)*10))),1)</f>
        <v>6.4</v>
      </c>
      <c r="AA81" s="101" t="n">
        <f aca="false">ROUND(IF(R81&gt;AA$3,10,IF(R81&lt;AA$4,0,10-(AA$3-R81)/(AA$3-AA$4)*10)),1)</f>
        <v>0.7</v>
      </c>
      <c r="AB81" s="101" t="n">
        <f aca="false">ROUND(IF(S81&gt;AB$3,10,IF(S81&lt;AB$4,0,10-(AB$3-S81)/(AB$3-AB$4)*10)),1)</f>
        <v>0.1</v>
      </c>
      <c r="AC81" s="101" t="n">
        <f aca="false">ROUND(((10-GEOMEAN(((10-AA81)/10*9+1),((10-AB81)/10*9+1)))/9*10),1)</f>
        <v>0.4</v>
      </c>
      <c r="AD81" s="101" t="n">
        <f aca="false">ROUND(IF(T81=0,0,IF(T81&gt;AD$3,10,IF(T81&lt;=AD$4,0,10-(AD$3-T81)/(AD$3-AD$4)*10))),1)</f>
        <v>0.6</v>
      </c>
      <c r="AE81" s="102" t="n">
        <f aca="false">ROUND((10-GEOMEAN(((10-AC81)/10*9+1),((10-AD81)/10*9+1)))/9*10,1)</f>
        <v>0.5</v>
      </c>
      <c r="AF81" s="102" t="n">
        <f aca="false">ROUND(IF(U81&gt;AF$3,10,IF(U81&lt;AF$4,0,10-(AF$3-U81)/(AF$3-AF$4)*10)),1)</f>
        <v>7.2</v>
      </c>
      <c r="AG81" s="101" t="n">
        <f aca="false">ROUND(IF('Indicator Data'!K81=0,0,IF('Indicator Data'!K81&gt;AG$3,10,IF('Indicator Data'!K81&lt;AG$4,0,10-(AG$3-'Indicator Data'!K81)/(AG$3-AG$4)*10))),1)</f>
        <v>7.6</v>
      </c>
      <c r="AH81" s="104" t="n">
        <f aca="false">ROUND(AVERAGE(C81,V81),1)</f>
        <v>8.1</v>
      </c>
      <c r="AI81" s="104" t="n">
        <f aca="false">ROUND(AVERAGE(D81,W81),1)</f>
        <v>5.9</v>
      </c>
      <c r="AJ81" s="102" t="n">
        <f aca="false">ROUND(AVERAGE(AA81,H81),1)</f>
        <v>5.4</v>
      </c>
      <c r="AK81" s="102" t="n">
        <f aca="false">ROUND(AVERAGE(AB81,I81),1)</f>
        <v>4.7</v>
      </c>
      <c r="AL81" s="104" t="n">
        <f aca="false">ROUND((10-GEOMEAN(((10-AJ81)/10*9+1),((10-AK81)/10*9+1)))/9*10,1)</f>
        <v>5.1</v>
      </c>
      <c r="AM81" s="104" t="n">
        <f aca="false">ROUND(AVERAGE(AD81,K81),1)</f>
        <v>5.2</v>
      </c>
      <c r="AN81" s="102" t="n">
        <f aca="false">ROUND((10-GEOMEAN(((10-M81)/10*9+1),((10-AF81)/10*9+1)))/9*10,1)</f>
        <v>9</v>
      </c>
      <c r="AO81" s="105" t="n">
        <f aca="false">ROUND((10-GEOMEAN(((10-E81)/10*9+1),((10-X81)/10*9+1)))/9*10,1)</f>
        <v>8.3</v>
      </c>
      <c r="AP81" s="105" t="n">
        <f aca="false">IF(AND(Y81="x",F81="x"),"x",ROUND((10-GEOMEAN(((10-F81)/10*9+1),((10-Y81)/10*9+1)))/9*10,1))</f>
        <v>8.4</v>
      </c>
      <c r="AQ81" s="105" t="n">
        <f aca="false">ROUND((10-GEOMEAN(((10-G81)/10*9+1),((10-Z81)/10*9+1)))/9*10,1)</f>
        <v>8.1</v>
      </c>
      <c r="AR81" s="105" t="n">
        <f aca="false">ROUND((10-GEOMEAN(((10-L81)/10*9+1),((10-AE81)/10*9+1)))/9*10,1)</f>
        <v>7.2</v>
      </c>
      <c r="AS81" s="104" t="n">
        <f aca="false">ROUND(AVERAGE(AG81,AN81),1)</f>
        <v>8.3</v>
      </c>
      <c r="AT81" s="104" t="n">
        <f aca="false">IF('Indicator Data'!L81="No data","x",IF('Indicator Data'!CB81&lt;1000,"x",ROUND((IF('Indicator Data'!L81&gt;AT$3,10,IF('Indicator Data'!L81&lt;AT$4,0,10-(AT$3-'Indicator Data'!L81)/(AT$3-AT$4)*10))),1)))</f>
        <v>4.8</v>
      </c>
      <c r="AU81" s="105" t="n">
        <f aca="false">ROUND(AVERAGE(AS81,AT81),1)</f>
        <v>6.6</v>
      </c>
      <c r="AV81" s="106" t="n">
        <f aca="false">IF('Indicator Data'!M81="No data","x",ROUND(IF('Indicator Data'!M81=0,0,IF(LOG('Indicator Data'!M81)&gt;AV$3,10,IF(LOG('Indicator Data'!M81)&lt;AV$4,0,10-(AV$3-LOG('Indicator Data'!M81))/(AV$3-AV$4)*10))),1))</f>
        <v>10</v>
      </c>
      <c r="AW81" s="103" t="n">
        <f aca="false">IF(AV81="x","x",'Indicator Data'!M81/'Indicator Data'!$CA81)</f>
        <v>0.284806985300399</v>
      </c>
      <c r="AX81" s="106" t="n">
        <f aca="false">IF(AV81="x","x",ROUND(IF(AW81&gt;AX$3,10,IF(AW81&lt;AX$4,0,10-(AX$3-AW81)/(AX$3-AX$4)*10)),1))</f>
        <v>3.2</v>
      </c>
      <c r="AY81" s="102" t="n">
        <f aca="false">IF(AND(AV81="x",AX81="x"),"x",ROUND((10-GEOMEAN(((10-AV81)/10*9+1),((10-AX81)/10*9+1)))/9*10,1))</f>
        <v>8.1</v>
      </c>
      <c r="AZ81" s="106" t="str">
        <f aca="false">IF('Indicator Data'!N81="No data","x",ROUND(IF('Indicator Data'!N81=0,0,IF(LOG('Indicator Data'!N81)&gt;AZ$3,10,IF(LOG('Indicator Data'!N81)&lt;AZ$4,0,10-(AZ$3-LOG('Indicator Data'!N81))/(AZ$3-AZ$4)*10))),1))</f>
        <v>x</v>
      </c>
      <c r="BA81" s="103" t="str">
        <f aca="false">IF(AZ81="x","x",'Indicator Data'!N81/'Indicator Data'!$CA81)</f>
        <v>x</v>
      </c>
      <c r="BB81" s="106" t="str">
        <f aca="false">IF(AZ81="x","x",ROUND(IF(BA81&gt;BB$3,10,IF(BA81&lt;BB$4,0,10-(BB$3-BA81)/(BB$3-BB$4)*10)),1))</f>
        <v>x</v>
      </c>
      <c r="BC81" s="102" t="str">
        <f aca="false">IF(AND(AZ81="x",BB81="x"),"x",ROUND((10-GEOMEAN(((10-AZ81)/10*9+1),((10-BB81)/10*9+1)))/9*10,1))</f>
        <v>x</v>
      </c>
      <c r="BD81" s="106" t="str">
        <f aca="false">IF('Indicator Data'!O81="No data","x",ROUND(IF('Indicator Data'!O81=0,0,IF(LOG('Indicator Data'!O81)&gt;BD$3,10,IF(LOG('Indicator Data'!O81)&lt;BD$4,0,10-(BD$3-LOG('Indicator Data'!O81))/(BD$3-BD$4)*10))),1))</f>
        <v>x</v>
      </c>
      <c r="BE81" s="103" t="str">
        <f aca="false">IF(BD81="x","x",'Indicator Data'!O81/'Indicator Data'!$CA81)</f>
        <v>x</v>
      </c>
      <c r="BF81" s="106" t="str">
        <f aca="false">IF(BD81="x","x",ROUND(IF(BE81&gt;BF$3,10,IF(BE81&lt;BF$4,0,10-(BF$3-BE81)/(BF$3-BF$4)*10)),1))</f>
        <v>x</v>
      </c>
      <c r="BG81" s="102" t="str">
        <f aca="false">IF(AND(BD81="x",BF81="x"),"x",ROUND((10-GEOMEAN(((10-BD81)/10*9+1),((10-BF81)/10*9+1)))/9*10,1))</f>
        <v>x</v>
      </c>
      <c r="BH81" s="106" t="str">
        <f aca="false">IF('Indicator Data'!P81="No data","x",ROUND(IF('Indicator Data'!P81=0,0,IF(LOG('Indicator Data'!P81)&gt;BH$3,10,IF(LOG('Indicator Data'!P81)&lt;BH$4,0,10-(BH$3-LOG('Indicator Data'!P81))/(BH$3-BH$4)*10))),1))</f>
        <v>x</v>
      </c>
      <c r="BI81" s="103" t="str">
        <f aca="false">IF(BH81="x","x",'Indicator Data'!P81/'Indicator Data'!$CA81)</f>
        <v>x</v>
      </c>
      <c r="BJ81" s="106" t="str">
        <f aca="false">IF(BH81="x","x",ROUND(IF(BI81&gt;BJ$3,10,IF(BI81&lt;BJ$4,0,10-(BJ$3-BI81)/(BJ$3-BJ$4)*10)),1))</f>
        <v>x</v>
      </c>
      <c r="BK81" s="102" t="str">
        <f aca="false">IF(AND(BH81="x",BJ81="x"),"x",ROUND((10-GEOMEAN(((10-BH81)/10*9+1),((10-BJ81)/10*9+1)))/9*10,1))</f>
        <v>x</v>
      </c>
      <c r="BL81" s="104" t="n">
        <f aca="false">IF(AND(BC81="x",BG81="x",BK81="x",AY81="x"),"x",IF(AND(BC81="x",BG81="x",BK81="x"),AY81,ROUND((10-GEOMEAN(((10-AY81)/10*9+1),((10-BC81)/10*9+1),((10-BG81)/10*9+1),((10-BK81)/10*9+1)))/9*10,1)))</f>
        <v>8.1</v>
      </c>
      <c r="BM81" s="106" t="n">
        <f aca="false">ROUND(IF('Indicator Data'!Q81=0,0,IF(LOG('Indicator Data'!Q81)&gt;BM$3,10,IF(LOG('Indicator Data'!Q81)&lt;BM$4,0,10-(BM$3-LOG('Indicator Data'!Q81))/(BM$3-BM$4)*10))),1)</f>
        <v>10</v>
      </c>
      <c r="BN81" s="107" t="n">
        <f aca="false">'Indicator Data'!R81</f>
        <v>0.966139316558838</v>
      </c>
      <c r="BO81" s="106" t="n">
        <f aca="false">ROUND(IF(BN81&gt;BO$3,10,IF(BN81&lt;BO$4,0,10-(BO$3-BN81)/(BO$3-BO$4)*10)),1)</f>
        <v>9.7</v>
      </c>
      <c r="BP81" s="106" t="n">
        <f aca="false">ROUND((10-GEOMEAN(((10-BO81)/10*9+1),((10-BM81)/10*9+1)))/9*10,1)</f>
        <v>9.9</v>
      </c>
      <c r="BQ81" s="106" t="n">
        <f aca="false">ROUND(IF('Indicator Data'!S81=0,0,IF(LOG('Indicator Data'!S81)&gt;BQ$3,10,IF(LOG('Indicator Data'!S81)&lt;BQ$4,0,10-(BQ$3-LOG('Indicator Data'!S81))/(BQ$3-BQ$4)*10))),1)</f>
        <v>10</v>
      </c>
      <c r="BR81" s="107" t="n">
        <f aca="false">'Indicator Data'!T81</f>
        <v>0.850463449954987</v>
      </c>
      <c r="BS81" s="106" t="n">
        <f aca="false">ROUND(IF(BR81&gt;BS$3,10,IF(BR81&lt;BS$4,0,10-(BS$3-BR81)/(BS$3-BS$4)*10)),1)</f>
        <v>8.5</v>
      </c>
      <c r="BT81" s="106" t="n">
        <f aca="false">ROUND((10-GEOMEAN(((10-BS81)/10*9+1),((10-BQ81)/10*9+1)))/9*10,1)</f>
        <v>9.4</v>
      </c>
      <c r="BU81" s="102" t="n">
        <f aca="false">ROUND((10-GEOMEAN(((10-BT81)/10*9+1),((10-BP81)/10*9+1)))/9*10,1)</f>
        <v>9.7</v>
      </c>
      <c r="BV81" s="106" t="n">
        <f aca="false">ROUND(IF('Indicator Data'!U81=0,0,IF(LOG('Indicator Data'!U81)&gt;BV$3,10,IF(LOG('Indicator Data'!U81)&lt;BV$4,0,10-(BV$3-LOG('Indicator Data'!U81))/(BV$3-BV$4)*10))),1)</f>
        <v>10</v>
      </c>
      <c r="BW81" s="103" t="n">
        <f aca="false">'Indicator Data'!U81/'Indicator Data'!$CA81</f>
        <v>0.351404800719765</v>
      </c>
      <c r="BX81" s="106" t="n">
        <f aca="false">ROUND(IF(BW81&gt;BX$3,10,IF(BW81&lt;BX$4,0,10-(BX$3-BW81)/(BX$3-BX$4)*10)),1)</f>
        <v>3.9</v>
      </c>
      <c r="BY81" s="102" t="n">
        <f aca="false">ROUND((10-GEOMEAN(((10-BV81)/10*9+1),((10-BX81)/10*9+1)))/9*10,1)</f>
        <v>8.3</v>
      </c>
      <c r="BZ81" s="106" t="n">
        <f aca="false">ROUND(IF('Indicator Data'!V81=0,0,IF(LOG('Indicator Data'!V81)&gt;BZ$3,10,IF(LOG('Indicator Data'!V81)&lt;BZ$4,0,10-(BZ$3-LOG('Indicator Data'!V81))/(BZ$3-BZ$4)*10))),1)</f>
        <v>10</v>
      </c>
      <c r="CA81" s="103" t="n">
        <f aca="false">IF('Indicator Data'!V81/'Indicator Data'!$CA81&gt;1,1,'Indicator Data'!V81/'Indicator Data'!$CA81)</f>
        <v>0.976063176274846</v>
      </c>
      <c r="CB81" s="106" t="n">
        <f aca="false">ROUND(IF(CA81&gt;CB$3,10,IF(CA81&lt;CB$4,0,10-(CB$3-CA81)/(CB$3-CB$4)*10)),1)</f>
        <v>9.8</v>
      </c>
      <c r="CC81" s="102" t="n">
        <f aca="false">ROUND((10-GEOMEAN(((10-BZ81)/10*9+1),((10-CB81)/10*9+1)))/9*10,1)</f>
        <v>9.9</v>
      </c>
      <c r="CD81" s="106" t="n">
        <f aca="false">ROUND(IF('Indicator Data'!W81=0,0,IF(LOG('Indicator Data'!W81)&gt;CD$3,10,IF(LOG('Indicator Data'!W81)&lt;CD$4,0,10-(CD$3-LOG('Indicator Data'!W81))/(CD$3-CD$4)*10))),1)</f>
        <v>10</v>
      </c>
      <c r="CE81" s="103" t="n">
        <f aca="false">'Indicator Data'!W81/'Indicator Data'!$CA81</f>
        <v>0.973186477573377</v>
      </c>
      <c r="CF81" s="106" t="n">
        <f aca="false">ROUND(IF(CE81&gt;CF$3,10,IF(CE81&lt;CF$4,0,10-(CF$3-CE81)/(CF$3-CF$4)*10)),1)</f>
        <v>9.7</v>
      </c>
      <c r="CG81" s="102" t="n">
        <f aca="false">ROUND((10-GEOMEAN(((10-CD81)/10*9+1),((10-CF81)/10*9+1)))/9*10,1)</f>
        <v>9.9</v>
      </c>
      <c r="CH81" s="104" t="n">
        <f aca="false">ROUND((10-GEOMEAN(((10-CC81)/10*9+1),((10-BU81)/10*9+1),((10-BY81)/10*9+1),((10-CG81)/10*9+1)))/9*10,1)</f>
        <v>9.6</v>
      </c>
      <c r="CI81" s="106" t="n">
        <f aca="false">IF('Indicator Data'!BQ81="No data","x",ROUND(IF('Indicator Data'!BQ81&gt;CI$3,0,IF('Indicator Data'!BQ81&lt;CI$4,10,(CI$3-'Indicator Data'!BQ81)/(CI$3-CI$4)*10)),1))</f>
        <v>3.2</v>
      </c>
      <c r="CJ81" s="106" t="n">
        <f aca="false">IF('Indicator Data'!BR81="No data","x",ROUND(IF('Indicator Data'!BR81&gt;CJ$3,0,IF('Indicator Data'!BR81&lt;CJ$4,10,(CJ$3-'Indicator Data'!BR81)/(CJ$3-CJ$4)*10)),1))</f>
        <v>1.6</v>
      </c>
      <c r="CK81" s="106" t="n">
        <f aca="false">IF('Indicator Data'!AC81="No data","x",ROUND(IF('Indicator Data'!AC81&gt;CK$3,0,IF('Indicator Data'!AC81&lt;CK$4,10,(CK$3-'Indicator Data'!AC81)/(CK$3-CK$4)*10)),1))</f>
        <v>3.2</v>
      </c>
      <c r="CL81" s="102" t="n">
        <f aca="false">IF(AND(CJ81="x",CI81="x",CK81="x"),"x",ROUND(AVERAGE(CI81:CK81),1))</f>
        <v>2.7</v>
      </c>
      <c r="CM81" s="106" t="n">
        <f aca="false">IF('Indicator Data'!X81="No data","x",ROUND(IF(LOG('Indicator Data'!X81)&gt;CM$3,10,IF(LOG('Indicator Data'!X81)&lt;CM$4,0,10-(CM$3-LOG('Indicator Data'!X81))/(CM$3-CM$4)*10)),1))</f>
        <v>8.9</v>
      </c>
      <c r="CN81" s="106" t="n">
        <f aca="false">IF('Indicator Data'!Y81="No data","x",ROUND(IF('Indicator Data'!Y81&gt;CN$3,10,IF('Indicator Data'!Y81&lt;CN$4,0,10-(CN$3-'Indicator Data'!Y81)/(CN$3-CN$4)*10)),1))</f>
        <v>4.6</v>
      </c>
      <c r="CO81" s="106" t="n">
        <f aca="false">IF('Indicator Data'!Z81="No data","x",ROUND(IF('Indicator Data'!Z81&gt;CO$3,10,IF('Indicator Data'!Z81&lt;CO$4,0,10-(CO$3-'Indicator Data'!Z81)/(CO$3-CO$4)*10)),1))</f>
        <v>3.5</v>
      </c>
      <c r="CP81" s="106" t="n">
        <f aca="false">IF('Indicator Data'!AA81="No data","x",ROUND(IF('Indicator Data'!AA81&gt;CP$3,10,IF('Indicator Data'!AA81&lt;CP$4,0,10-(CP$3-'Indicator Data'!AA81)/(CP$3-CP$4)*10)),1))</f>
        <v>6.4</v>
      </c>
      <c r="CQ81" s="102" t="n">
        <f aca="false">ROUND(AVERAGE(CM81:CP81),1)</f>
        <v>5.9</v>
      </c>
      <c r="CR81" s="104" t="n">
        <f aca="false">ROUND(AVERAGE(CL81,CQ81,CQ81),1)</f>
        <v>4.8</v>
      </c>
      <c r="CS81" s="106" t="n">
        <f aca="false">IF('Indicator Data'!AF81="No data","x",ROUND(IF('Indicator Data'!AF81&gt;CS$3,10,IF('Indicator Data'!AF81&lt;CS$4,0,10-(CS$3-'Indicator Data'!AF81)/(CS$3-CS$4)*10)),1))</f>
        <v>3.9</v>
      </c>
      <c r="CT81" s="106" t="n">
        <f aca="false">IF('Indicator Data'!AG81="No data","x",ROUND(IF('Indicator Data'!AG81&gt;CT$3,10,IF('Indicator Data'!AG81&lt;CT$4,0,10-(CT$3-'Indicator Data'!AG81)/(CT$3-CT$4)*10)),1))</f>
        <v>2.3</v>
      </c>
      <c r="CU81" s="102" t="n">
        <f aca="false">ROUND(AVERAGE(CM81,CN81,CO81,CP81,CS81,CT81),1)</f>
        <v>4.9</v>
      </c>
      <c r="CV81" s="106" t="n">
        <f aca="false">IF('Indicator Data'!AB81="No data","x",ROUND(IF('Indicator Data'!AB81&gt;CV$3,10,IF('Indicator Data'!AB81&lt;CV$4,0,10-(CV$3-'Indicator Data'!AB81)/(CV$3-CV$4)*10)),1))</f>
        <v>5</v>
      </c>
      <c r="CW81" s="102" t="n">
        <f aca="false">IF(AND(CJ81="x",CI81="x",CK81="x"),"x",ROUND(AVERAGE(CI81:CK81,CV81),1))</f>
        <v>3.3</v>
      </c>
      <c r="CX81" s="103" t="n">
        <f aca="false">IF('Indicator Data'!AD81="No data","x",'Indicator Data'!AD81/'Indicator Data'!$BZ81)</f>
        <v>0.000128463794422509</v>
      </c>
      <c r="CY81" s="106" t="n">
        <f aca="false">IF(CX81="x","x",ROUND(IF(CX81&gt;CY$3,0,IF(CX81&lt;CY$4,10,(CY$3-CX81)/(CY$3-CY$4)*10)),1))</f>
        <v>8.7</v>
      </c>
      <c r="CZ81" s="106" t="n">
        <f aca="false">IF('Indicator Data'!AE81="No data","x",ROUND(IF('Indicator Data'!AE81&gt;CZ$3,0,IF('Indicator Data'!AE81&lt;CZ$4,10,(CZ$3-'Indicator Data'!AE81)/(CZ$3-CZ$4)*10)),1))</f>
        <v>4</v>
      </c>
      <c r="DA81" s="102" t="n">
        <f aca="false">IF(AND(CY81="x",CZ81="x"),"x",ROUND(AVERAGE(CY81:CZ81),1))</f>
        <v>6.4</v>
      </c>
      <c r="DB81" s="104" t="n">
        <f aca="false">ROUND(AVERAGE(CW81,DA81,CU81),1)</f>
        <v>4.9</v>
      </c>
      <c r="DC81" s="105" t="n">
        <f aca="false">IF(BL81="x",ROUND((10-GEOMEAN(((10-DB81)/10*9+1),((10-CH81)/10*9+1),((10-CR81)/10*9+1)))/9*10,1),ROUND((10-GEOMEAN(((10-BL81)/10*9+1),((10-DB81)/10*9+1),((10-CH81)/10*9+1),((10-CR81)/10*9+1)))/9*10,1))</f>
        <v>7.5</v>
      </c>
      <c r="DD81" s="108" t="n">
        <f aca="false">IF(ROUND(IF(AP81="x",(10-GEOMEAN(((10-AO81)/10*9+1),((10-DC81)/10*9+1),((10-AU81)/10*9+1),((10-AQ81)/10*9+1),((10-AR81)/10*9+1)))/9*10,(10-GEOMEAN(((10-AO81)/10*9+1),((10-DC81)/10*9+1),((10-AP81)/10*9+1),((10-AQ81)/10*9+1),((10-AR81)/10*9+1),((10-AU81)/10*9+1)))/9*10),1)=0,0.1,ROUND(IF(AP81="x",(10-GEOMEAN(((10-AO81)/10*9+1),((10-DC81)/10*9+1),((10-AU81)/10*9+1),((10-AQ81)/10*9+1),((10-AR81)/10*9+1)))/9*10,(10-GEOMEAN(((10-AO81)/10*9+1),((10-DC81)/10*9+1),((10-AP81)/10*9+1),((10-AQ81)/10*9+1),((10-AR81)/10*9+1),((10-AU81)/10*9+1)))/9*10),1))</f>
        <v>7.7</v>
      </c>
      <c r="DE81" s="105" t="n">
        <f aca="false">ROUND(IF('Indicator Data'!AH81=0,0,IF('Indicator Data'!AH81&gt;DE$3,10,IF('Indicator Data'!AH81&lt;DE$4,0,10-(DE$3-'Indicator Data'!AH81)/(DE$3-DE$4)*10))),1)</f>
        <v>10</v>
      </c>
      <c r="DF81" s="102" t="n">
        <f aca="false">'Indicator Data'!AI81</f>
        <v>0</v>
      </c>
      <c r="DG81" s="102" t="n">
        <f aca="false">'Indicator Data'!AJ81</f>
        <v>0</v>
      </c>
      <c r="DH81" s="105" t="n">
        <f aca="false">ROUND(IF(DF81=5,10,IF(DG81=5,9,IF(DF81=4,8,IF(DG81=4,7,0)))),1)</f>
        <v>0</v>
      </c>
      <c r="DI81" s="108" t="n">
        <f aca="false">ROUND(IF(DH81&gt;5,DH81,DE81/10*7),1)</f>
        <v>7</v>
      </c>
      <c r="DJ81" s="76"/>
      <c r="DK81" s="109"/>
    </row>
    <row r="82" customFormat="false" ht="14.5" hidden="false" customHeight="false" outlineLevel="0" collapsed="false">
      <c r="A82" s="98" t="str">
        <f aca="false">'Indicator Data'!A82</f>
        <v>Indonesia</v>
      </c>
      <c r="B82" s="99" t="str">
        <f aca="false">'Indicator Data'!B82</f>
        <v>IDN</v>
      </c>
      <c r="C82" s="100" t="n">
        <f aca="false">ROUND(IF('Indicator Data'!C82=0,0.1,IF(LOG('Indicator Data'!C82)&gt;C$3,10,IF(LOG('Indicator Data'!C82)&lt;C$4,0,10-(C$3-LOG('Indicator Data'!C82))/(C$3-C$4)*10))),1)</f>
        <v>10</v>
      </c>
      <c r="D82" s="101" t="n">
        <f aca="false">ROUND(IF('Indicator Data'!D82=0,0.1,IF(LOG('Indicator Data'!D82)&gt;D$3,10,IF(LOG('Indicator Data'!D82)&lt;D$4,0,10-(D$3-LOG('Indicator Data'!D82))/(D$3-D$4)*10))),1)</f>
        <v>10</v>
      </c>
      <c r="E82" s="102" t="n">
        <f aca="false">ROUND((10-GEOMEAN(((10-C82)/10*9+1),((10-D82)/10*9+1)))/9*10,1)</f>
        <v>10</v>
      </c>
      <c r="F82" s="102" t="n">
        <f aca="false">IF('Indicator Data'!E82="No data",0.1,(ROUND(IF('Indicator Data'!E82=0,0,IF(LOG('Indicator Data'!E82)&gt;F$3,10,IF(LOG('Indicator Data'!E82)&lt;F$4,0,10-(F$3-LOG('Indicator Data'!E82))/(F$3-F$4)*10))),1)))</f>
        <v>10</v>
      </c>
      <c r="G82" s="102" t="n">
        <f aca="false">ROUND(IF('Indicator Data'!F82=0,0,IF(LOG('Indicator Data'!F82)&gt;G$3,10,IF(LOG('Indicator Data'!F82)&lt;G$4,0,10-(G$3-LOG('Indicator Data'!F82))/(G$3-G$4)*10))),1)</f>
        <v>10</v>
      </c>
      <c r="H82" s="101" t="n">
        <f aca="false">ROUND(IF('Indicator Data'!G82=0,0,IF(LOG('Indicator Data'!G82)&gt;H$3,10,IF(LOG('Indicator Data'!G82)&lt;H$4,0,10-(H$3-LOG('Indicator Data'!G82))/(H$3-H$4)*10))),1)</f>
        <v>7.6</v>
      </c>
      <c r="I82" s="101" t="n">
        <f aca="false">ROUND(IF('Indicator Data'!H82=0,0,IF(LOG('Indicator Data'!H82)&gt;I$3,10,IF(LOG('Indicator Data'!H82)&lt;I$4,0,10-(I$3-LOG('Indicator Data'!H82))/(I$3-I$4)*10))),1)</f>
        <v>8.5</v>
      </c>
      <c r="J82" s="101" t="n">
        <f aca="false">ROUND((10-GEOMEAN(((10-H82)/10*9+1),((10-I82)/10*9+1)))/9*10,1)</f>
        <v>8.1</v>
      </c>
      <c r="K82" s="101" t="n">
        <f aca="false">ROUND(IF('Indicator Data'!I82=0,0,IF(LOG('Indicator Data'!I82)&gt;K$3,10,IF(LOG('Indicator Data'!I82)&lt;K$4,0,10-(K$3-LOG('Indicator Data'!I82))/(K$3-K$4)*10))),1)</f>
        <v>9.2</v>
      </c>
      <c r="L82" s="102" t="n">
        <f aca="false">ROUND((10-GEOMEAN(((10-J82)/10*9+1),((10-K82)/10*9+1)))/9*10,1)</f>
        <v>8.7</v>
      </c>
      <c r="M82" s="102" t="n">
        <f aca="false">ROUND(IF('Indicator Data'!J82=0,0,IF(LOG('Indicator Data'!J82)&gt;M$3,10,IF(LOG('Indicator Data'!J82)&lt;M$4,0,10-(M$3-LOG('Indicator Data'!J82))/(M$3-M$4)*10))),1)</f>
        <v>8.7</v>
      </c>
      <c r="N82" s="103" t="n">
        <f aca="false">'Indicator Data'!C82/'Indicator Data'!$CA82</f>
        <v>0.00182967654434009</v>
      </c>
      <c r="O82" s="103" t="n">
        <f aca="false">'Indicator Data'!D82/'Indicator Data'!$CA82</f>
        <v>0.000229825343877908</v>
      </c>
      <c r="P82" s="103" t="n">
        <f aca="false">IF(F82=0.1,"x",'Indicator Data'!E82/'Indicator Data'!$CA82)</f>
        <v>0.00451504350295114</v>
      </c>
      <c r="Q82" s="103" t="n">
        <f aca="false">'Indicator Data'!F82/'Indicator Data'!$CA82</f>
        <v>4.61729826904417E-005</v>
      </c>
      <c r="R82" s="103" t="n">
        <f aca="false">'Indicator Data'!G82/'Indicator Data'!$CA82</f>
        <v>0.000438125723327278</v>
      </c>
      <c r="S82" s="103" t="n">
        <f aca="false">'Indicator Data'!H82/'Indicator Data'!$CA82</f>
        <v>3.33132680752732E-005</v>
      </c>
      <c r="T82" s="103" t="n">
        <f aca="false">'Indicator Data'!I82/'Indicator Data'!$CA82</f>
        <v>0.0015538102886555</v>
      </c>
      <c r="U82" s="103" t="n">
        <f aca="false">'Indicator Data'!J82/'Indicator Data'!$CA82</f>
        <v>0.000119804151607289</v>
      </c>
      <c r="V82" s="101" t="n">
        <f aca="false">ROUND(IF(N82&gt;V$3,10,IF(N82&lt;V$4,0,10-(V$3-N82)/(V$3-V$4)*10)),1)</f>
        <v>9.1</v>
      </c>
      <c r="W82" s="101" t="n">
        <f aca="false">ROUND(IF(O82&gt;W$3,10,IF(O82&lt;W$4,0,10-(W$3-O82)/(W$3-W$4)*10)),1)</f>
        <v>2.3</v>
      </c>
      <c r="X82" s="102" t="n">
        <f aca="false">ROUND(((10-GEOMEAN(((10-V82)/10*9+1),((10-W82)/10*9+1)))/9*10),1)</f>
        <v>6.9</v>
      </c>
      <c r="Y82" s="102" t="n">
        <f aca="false">IF(P82="x",0.1,ROUND(IF(P82&gt;Y$3,10,IF(P82&lt;Y$4,0,10-(Y$3-P82)/(Y$3-Y$4)*10)),1))</f>
        <v>3</v>
      </c>
      <c r="Z82" s="102" t="n">
        <f aca="false">ROUND(IF(Q82=0,0,IF(LOG(Q82)&gt;Z$3,10,IF(LOG(Q82)&lt;=Z$4,0,10-(Z$3-LOG(Q82))/(Z$3-Z$4)*10))),1)</f>
        <v>9.3</v>
      </c>
      <c r="AA82" s="101" t="n">
        <f aca="false">ROUND(IF(R82&gt;AA$3,10,IF(R82&lt;AA$4,0,10-(AA$3-R82)/(AA$3-AA$4)*10)),1)</f>
        <v>0.2</v>
      </c>
      <c r="AB82" s="101" t="n">
        <f aca="false">ROUND(IF(S82&gt;AB$3,10,IF(S82&lt;AB$4,0,10-(AB$3-S82)/(AB$3-AB$4)*10)),1)</f>
        <v>0.1</v>
      </c>
      <c r="AC82" s="101" t="n">
        <f aca="false">ROUND(((10-GEOMEAN(((10-AA82)/10*9+1),((10-AB82)/10*9+1)))/9*10),1)</f>
        <v>0.2</v>
      </c>
      <c r="AD82" s="101" t="n">
        <f aca="false">ROUND(IF(T82=0,0,IF(T82&gt;AD$3,10,IF(T82&lt;=AD$4,0,10-(AD$3-T82)/(AD$3-AD$4)*10))),1)</f>
        <v>1.6</v>
      </c>
      <c r="AE82" s="102" t="n">
        <f aca="false">ROUND((10-GEOMEAN(((10-AC82)/10*9+1),((10-AD82)/10*9+1)))/9*10,1)</f>
        <v>0.9</v>
      </c>
      <c r="AF82" s="102" t="n">
        <f aca="false">ROUND(IF(U82&gt;AF$3,10,IF(U82&lt;AF$4,0,10-(AF$3-U82)/(AF$3-AF$4)*10)),1)</f>
        <v>0</v>
      </c>
      <c r="AG82" s="101" t="n">
        <f aca="false">ROUND(IF('Indicator Data'!K82=0,0,IF('Indicator Data'!K82&gt;AG$3,10,IF('Indicator Data'!K82&lt;AG$4,0,10-(AG$3-'Indicator Data'!K82)/(AG$3-AG$4)*10))),1)</f>
        <v>3.8</v>
      </c>
      <c r="AH82" s="104" t="n">
        <f aca="false">ROUND(AVERAGE(C82,V82),1)</f>
        <v>9.6</v>
      </c>
      <c r="AI82" s="104" t="n">
        <f aca="false">ROUND(AVERAGE(D82,W82),1)</f>
        <v>6.2</v>
      </c>
      <c r="AJ82" s="102" t="n">
        <f aca="false">ROUND(AVERAGE(AA82,H82),1)</f>
        <v>3.9</v>
      </c>
      <c r="AK82" s="102" t="n">
        <f aca="false">ROUND(AVERAGE(AB82,I82),1)</f>
        <v>4.3</v>
      </c>
      <c r="AL82" s="104" t="n">
        <f aca="false">ROUND((10-GEOMEAN(((10-AJ82)/10*9+1),((10-AK82)/10*9+1)))/9*10,1)</f>
        <v>4.1</v>
      </c>
      <c r="AM82" s="104" t="n">
        <f aca="false">ROUND(AVERAGE(AD82,K82),1)</f>
        <v>5.4</v>
      </c>
      <c r="AN82" s="102" t="n">
        <f aca="false">ROUND((10-GEOMEAN(((10-M82)/10*9+1),((10-AF82)/10*9+1)))/9*10,1)</f>
        <v>5.9</v>
      </c>
      <c r="AO82" s="105" t="n">
        <f aca="false">ROUND((10-GEOMEAN(((10-E82)/10*9+1),((10-X82)/10*9+1)))/9*10,1)</f>
        <v>8.9</v>
      </c>
      <c r="AP82" s="105" t="n">
        <f aca="false">IF(AND(Y82="x",F82="x"),"x",ROUND((10-GEOMEAN(((10-F82)/10*9+1),((10-Y82)/10*9+1)))/9*10,1))</f>
        <v>8.1</v>
      </c>
      <c r="AQ82" s="105" t="n">
        <f aca="false">ROUND((10-GEOMEAN(((10-G82)/10*9+1),((10-Z82)/10*9+1)))/9*10,1)</f>
        <v>9.7</v>
      </c>
      <c r="AR82" s="105" t="n">
        <f aca="false">ROUND((10-GEOMEAN(((10-L82)/10*9+1),((10-AE82)/10*9+1)))/9*10,1)</f>
        <v>6.1</v>
      </c>
      <c r="AS82" s="104" t="n">
        <f aca="false">ROUND(AVERAGE(AG82,AN82),1)</f>
        <v>4.9</v>
      </c>
      <c r="AT82" s="104" t="n">
        <f aca="false">IF('Indicator Data'!L82="No data","x",IF('Indicator Data'!CB82&lt;1000,"x",ROUND((IF('Indicator Data'!L82&gt;AT$3,10,IF('Indicator Data'!L82&lt;AT$4,0,10-(AT$3-'Indicator Data'!L82)/(AT$3-AT$4)*10))),1)))</f>
        <v>1</v>
      </c>
      <c r="AU82" s="105" t="n">
        <f aca="false">ROUND(AVERAGE(AS82,AT82),1)</f>
        <v>3</v>
      </c>
      <c r="AV82" s="106" t="n">
        <f aca="false">IF('Indicator Data'!M82="No data","x",ROUND(IF('Indicator Data'!M82=0,0,IF(LOG('Indicator Data'!M82)&gt;AV$3,10,IF(LOG('Indicator Data'!M82)&lt;AV$4,0,10-(AV$3-LOG('Indicator Data'!M82))/(AV$3-AV$4)*10))),1))</f>
        <v>9.5</v>
      </c>
      <c r="AW82" s="103" t="n">
        <f aca="false">IF(AV82="x","x",'Indicator Data'!M82/'Indicator Data'!$CA82)</f>
        <v>0.163582411550569</v>
      </c>
      <c r="AX82" s="106" t="n">
        <f aca="false">IF(AV82="x","x",ROUND(IF(AW82&gt;AX$3,10,IF(AW82&lt;AX$4,0,10-(AX$3-AW82)/(AX$3-AX$4)*10)),1))</f>
        <v>1.8</v>
      </c>
      <c r="AY82" s="102" t="n">
        <f aca="false">IF(AND(AV82="x",AX82="x"),"x",ROUND((10-GEOMEAN(((10-AV82)/10*9+1),((10-AX82)/10*9+1)))/9*10,1))</f>
        <v>7.2</v>
      </c>
      <c r="AZ82" s="106" t="str">
        <f aca="false">IF('Indicator Data'!N82="No data","x",ROUND(IF('Indicator Data'!N82=0,0,IF(LOG('Indicator Data'!N82)&gt;AZ$3,10,IF(LOG('Indicator Data'!N82)&lt;AZ$4,0,10-(AZ$3-LOG('Indicator Data'!N82))/(AZ$3-AZ$4)*10))),1))</f>
        <v>x</v>
      </c>
      <c r="BA82" s="103" t="str">
        <f aca="false">IF(AZ82="x","x",'Indicator Data'!N82/'Indicator Data'!$CA82)</f>
        <v>x</v>
      </c>
      <c r="BB82" s="106" t="str">
        <f aca="false">IF(AZ82="x","x",ROUND(IF(BA82&gt;BB$3,10,IF(BA82&lt;BB$4,0,10-(BB$3-BA82)/(BB$3-BB$4)*10)),1))</f>
        <v>x</v>
      </c>
      <c r="BC82" s="102" t="str">
        <f aca="false">IF(AND(AZ82="x",BB82="x"),"x",ROUND((10-GEOMEAN(((10-AZ82)/10*9+1),((10-BB82)/10*9+1)))/9*10,1))</f>
        <v>x</v>
      </c>
      <c r="BD82" s="106" t="str">
        <f aca="false">IF('Indicator Data'!O82="No data","x",ROUND(IF('Indicator Data'!O82=0,0,IF(LOG('Indicator Data'!O82)&gt;BD$3,10,IF(LOG('Indicator Data'!O82)&lt;BD$4,0,10-(BD$3-LOG('Indicator Data'!O82))/(BD$3-BD$4)*10))),1))</f>
        <v>x</v>
      </c>
      <c r="BE82" s="103" t="str">
        <f aca="false">IF(BD82="x","x",'Indicator Data'!O82/'Indicator Data'!$CA82)</f>
        <v>x</v>
      </c>
      <c r="BF82" s="106" t="str">
        <f aca="false">IF(BD82="x","x",ROUND(IF(BE82&gt;BF$3,10,IF(BE82&lt;BF$4,0,10-(BF$3-BE82)/(BF$3-BF$4)*10)),1))</f>
        <v>x</v>
      </c>
      <c r="BG82" s="102" t="str">
        <f aca="false">IF(AND(BD82="x",BF82="x"),"x",ROUND((10-GEOMEAN(((10-BD82)/10*9+1),((10-BF82)/10*9+1)))/9*10,1))</f>
        <v>x</v>
      </c>
      <c r="BH82" s="106" t="str">
        <f aca="false">IF('Indicator Data'!P82="No data","x",ROUND(IF('Indicator Data'!P82=0,0,IF(LOG('Indicator Data'!P82)&gt;BH$3,10,IF(LOG('Indicator Data'!P82)&lt;BH$4,0,10-(BH$3-LOG('Indicator Data'!P82))/(BH$3-BH$4)*10))),1))</f>
        <v>x</v>
      </c>
      <c r="BI82" s="103" t="str">
        <f aca="false">IF(BH82="x","x",'Indicator Data'!P82/'Indicator Data'!$CA82)</f>
        <v>x</v>
      </c>
      <c r="BJ82" s="106" t="str">
        <f aca="false">IF(BH82="x","x",ROUND(IF(BI82&gt;BJ$3,10,IF(BI82&lt;BJ$4,0,10-(BJ$3-BI82)/(BJ$3-BJ$4)*10)),1))</f>
        <v>x</v>
      </c>
      <c r="BK82" s="102" t="str">
        <f aca="false">IF(AND(BH82="x",BJ82="x"),"x",ROUND((10-GEOMEAN(((10-BH82)/10*9+1),((10-BJ82)/10*9+1)))/9*10,1))</f>
        <v>x</v>
      </c>
      <c r="BL82" s="104" t="n">
        <f aca="false">IF(AND(BC82="x",BG82="x",BK82="x",AY82="x"),"x",IF(AND(BC82="x",BG82="x",BK82="x"),AY82,ROUND((10-GEOMEAN(((10-AY82)/10*9+1),((10-BC82)/10*9+1),((10-BG82)/10*9+1),((10-BK82)/10*9+1)))/9*10,1)))</f>
        <v>7.2</v>
      </c>
      <c r="BM82" s="106" t="n">
        <f aca="false">ROUND(IF('Indicator Data'!Q82=0,0,IF(LOG('Indicator Data'!Q82)&gt;BM$3,10,IF(LOG('Indicator Data'!Q82)&lt;BM$4,0,10-(BM$3-LOG('Indicator Data'!Q82))/(BM$3-BM$4)*10))),1)</f>
        <v>10</v>
      </c>
      <c r="BN82" s="107" t="n">
        <f aca="false">'Indicator Data'!R82</f>
        <v>0.847898542881012</v>
      </c>
      <c r="BO82" s="106" t="n">
        <f aca="false">ROUND(IF(BN82&gt;BO$3,10,IF(BN82&lt;BO$4,0,10-(BO$3-BN82)/(BO$3-BO$4)*10)),1)</f>
        <v>8.5</v>
      </c>
      <c r="BP82" s="106" t="n">
        <f aca="false">ROUND((10-GEOMEAN(((10-BO82)/10*9+1),((10-BM82)/10*9+1)))/9*10,1)</f>
        <v>9.4</v>
      </c>
      <c r="BQ82" s="106" t="n">
        <f aca="false">ROUND(IF('Indicator Data'!S82=0,0,IF(LOG('Indicator Data'!S82)&gt;BQ$3,10,IF(LOG('Indicator Data'!S82)&lt;BQ$4,0,10-(BQ$3-LOG('Indicator Data'!S82))/(BQ$3-BQ$4)*10))),1)</f>
        <v>10</v>
      </c>
      <c r="BR82" s="107" t="n">
        <f aca="false">'Indicator Data'!T82</f>
        <v>0.741916298866272</v>
      </c>
      <c r="BS82" s="106" t="n">
        <f aca="false">ROUND(IF(BR82&gt;BS$3,10,IF(BR82&lt;BS$4,0,10-(BS$3-BR82)/(BS$3-BS$4)*10)),1)</f>
        <v>7.4</v>
      </c>
      <c r="BT82" s="106" t="n">
        <f aca="false">ROUND((10-GEOMEAN(((10-BS82)/10*9+1),((10-BQ82)/10*9+1)))/9*10,1)</f>
        <v>9.1</v>
      </c>
      <c r="BU82" s="102" t="n">
        <f aca="false">ROUND((10-GEOMEAN(((10-BT82)/10*9+1),((10-BP82)/10*9+1)))/9*10,1)</f>
        <v>9.3</v>
      </c>
      <c r="BV82" s="106" t="n">
        <f aca="false">ROUND(IF('Indicator Data'!U82=0,0,IF(LOG('Indicator Data'!U82)&gt;BV$3,10,IF(LOG('Indicator Data'!U82)&lt;BV$4,0,10-(BV$3-LOG('Indicator Data'!U82))/(BV$3-BV$4)*10))),1)</f>
        <v>10</v>
      </c>
      <c r="BW82" s="103" t="n">
        <f aca="false">'Indicator Data'!U82/'Indicator Data'!$CA82</f>
        <v>0.866972246533837</v>
      </c>
      <c r="BX82" s="106" t="n">
        <f aca="false">ROUND(IF(BW82&gt;BX$3,10,IF(BW82&lt;BX$4,0,10-(BX$3-BW82)/(BX$3-BX$4)*10)),1)</f>
        <v>9.6</v>
      </c>
      <c r="BY82" s="102" t="n">
        <f aca="false">ROUND((10-GEOMEAN(((10-BV82)/10*9+1),((10-BX82)/10*9+1)))/9*10,1)</f>
        <v>9.8</v>
      </c>
      <c r="BZ82" s="106" t="n">
        <f aca="false">ROUND(IF('Indicator Data'!V82=0,0,IF(LOG('Indicator Data'!V82)&gt;BZ$3,10,IF(LOG('Indicator Data'!V82)&lt;BZ$4,0,10-(BZ$3-LOG('Indicator Data'!V82))/(BZ$3-BZ$4)*10))),1)</f>
        <v>10</v>
      </c>
      <c r="CA82" s="103" t="n">
        <f aca="false">IF('Indicator Data'!V82/'Indicator Data'!$CA82&gt;1,1,'Indicator Data'!V82/'Indicator Data'!$CA82)</f>
        <v>0.905735483594831</v>
      </c>
      <c r="CB82" s="106" t="n">
        <f aca="false">ROUND(IF(CA82&gt;CB$3,10,IF(CA82&lt;CB$4,0,10-(CB$3-CA82)/(CB$3-CB$4)*10)),1)</f>
        <v>9.1</v>
      </c>
      <c r="CC82" s="102" t="n">
        <f aca="false">ROUND((10-GEOMEAN(((10-BZ82)/10*9+1),((10-CB82)/10*9+1)))/9*10,1)</f>
        <v>9.6</v>
      </c>
      <c r="CD82" s="106" t="n">
        <f aca="false">ROUND(IF('Indicator Data'!W82=0,0,IF(LOG('Indicator Data'!W82)&gt;CD$3,10,IF(LOG('Indicator Data'!W82)&lt;CD$4,0,10-(CD$3-LOG('Indicator Data'!W82))/(CD$3-CD$4)*10))),1)</f>
        <v>10</v>
      </c>
      <c r="CE82" s="103" t="n">
        <f aca="false">'Indicator Data'!W82/'Indicator Data'!$CA82</f>
        <v>0.92399243842335</v>
      </c>
      <c r="CF82" s="106" t="n">
        <f aca="false">ROUND(IF(CE82&gt;CF$3,10,IF(CE82&lt;CF$4,0,10-(CF$3-CE82)/(CF$3-CF$4)*10)),1)</f>
        <v>9.2</v>
      </c>
      <c r="CG82" s="102" t="n">
        <f aca="false">ROUND((10-GEOMEAN(((10-CD82)/10*9+1),((10-CF82)/10*9+1)))/9*10,1)</f>
        <v>9.7</v>
      </c>
      <c r="CH82" s="104" t="n">
        <f aca="false">ROUND((10-GEOMEAN(((10-CC82)/10*9+1),((10-BU82)/10*9+1),((10-BY82)/10*9+1),((10-CG82)/10*9+1)))/9*10,1)</f>
        <v>9.6</v>
      </c>
      <c r="CI82" s="106" t="n">
        <f aca="false">IF('Indicator Data'!BQ82="No data","x",ROUND(IF('Indicator Data'!BQ82&gt;CI$3,0,IF('Indicator Data'!BQ82&lt;CI$4,10,(CI$3-'Indicator Data'!BQ82)/(CI$3-CI$4)*10)),1))</f>
        <v>1.5</v>
      </c>
      <c r="CJ82" s="106" t="n">
        <f aca="false">IF('Indicator Data'!BR82="No data","x",ROUND(IF('Indicator Data'!BR82&gt;CJ$3,0,IF('Indicator Data'!BR82&lt;CJ$4,10,(CJ$3-'Indicator Data'!BR82)/(CJ$3-CJ$4)*10)),1))</f>
        <v>1.3</v>
      </c>
      <c r="CK82" s="106" t="n">
        <f aca="false">IF('Indicator Data'!AC82="No data","x",ROUND(IF('Indicator Data'!AC82&gt;CK$3,0,IF('Indicator Data'!AC82&lt;CK$4,10,(CK$3-'Indicator Data'!AC82)/(CK$3-CK$4)*10)),1))</f>
        <v>0.6</v>
      </c>
      <c r="CL82" s="102" t="n">
        <f aca="false">IF(AND(CJ82="x",CI82="x",CK82="x"),"x",ROUND(AVERAGE(CI82:CK82),1))</f>
        <v>1.1</v>
      </c>
      <c r="CM82" s="106" t="n">
        <f aca="false">IF('Indicator Data'!X82="No data","x",ROUND(IF(LOG('Indicator Data'!X82)&gt;CM$3,10,IF(LOG('Indicator Data'!X82)&lt;CM$4,0,10-(CM$3-LOG('Indicator Data'!X82))/(CM$3-CM$4)*10)),1))</f>
        <v>7.2</v>
      </c>
      <c r="CN82" s="106" t="n">
        <f aca="false">IF('Indicator Data'!Y82="No data","x",ROUND(IF('Indicator Data'!Y82&gt;CN$3,10,IF('Indicator Data'!Y82&lt;CN$4,0,10-(CN$3-'Indicator Data'!Y82)/(CN$3-CN$4)*10)),1))</f>
        <v>4.3</v>
      </c>
      <c r="CO82" s="106" t="n">
        <f aca="false">IF('Indicator Data'!Z82="No data","x",ROUND(IF('Indicator Data'!Z82&gt;CO$3,10,IF('Indicator Data'!Z82&lt;CO$4,0,10-(CO$3-'Indicator Data'!Z82)/(CO$3-CO$4)*10)),1))</f>
        <v>5.7</v>
      </c>
      <c r="CP82" s="106" t="n">
        <f aca="false">IF('Indicator Data'!AA82="No data","x",ROUND(IF('Indicator Data'!AA82&gt;CP$3,10,IF('Indicator Data'!AA82&lt;CP$4,0,10-(CP$3-'Indicator Data'!AA82)/(CP$3-CP$4)*10)),1))</f>
        <v>4.6</v>
      </c>
      <c r="CQ82" s="102" t="n">
        <f aca="false">ROUND(AVERAGE(CM82:CP82),1)</f>
        <v>5.5</v>
      </c>
      <c r="CR82" s="104" t="n">
        <f aca="false">ROUND(AVERAGE(CL82,CQ82,CQ82),1)</f>
        <v>4</v>
      </c>
      <c r="CS82" s="106" t="n">
        <f aca="false">IF('Indicator Data'!AF82="No data","x",ROUND(IF('Indicator Data'!AF82&gt;CS$3,10,IF('Indicator Data'!AF82&lt;CS$4,0,10-(CS$3-'Indicator Data'!AF82)/(CS$3-CS$4)*10)),1))</f>
        <v>3.4</v>
      </c>
      <c r="CT82" s="106" t="n">
        <f aca="false">IF('Indicator Data'!AG82="No data","x",ROUND(IF('Indicator Data'!AG82&gt;CT$3,10,IF('Indicator Data'!AG82&lt;CT$4,0,10-(CT$3-'Indicator Data'!AG82)/(CT$3-CT$4)*10)),1))</f>
        <v>2.4</v>
      </c>
      <c r="CU82" s="102" t="n">
        <f aca="false">ROUND(AVERAGE(CM82,CN82,CO82,CP82,CS82,CT82),1)</f>
        <v>4.6</v>
      </c>
      <c r="CV82" s="106" t="n">
        <f aca="false">IF('Indicator Data'!AB82="No data","x",ROUND(IF('Indicator Data'!AB82&gt;CV$3,10,IF('Indicator Data'!AB82&lt;CV$4,0,10-(CV$3-'Indicator Data'!AB82)/(CV$3-CV$4)*10)),1))</f>
        <v>2</v>
      </c>
      <c r="CW82" s="102" t="n">
        <f aca="false">IF(AND(CJ82="x",CI82="x",CK82="x"),"x",ROUND(AVERAGE(CI82:CK82,CV82),1))</f>
        <v>1.4</v>
      </c>
      <c r="CX82" s="103" t="n">
        <f aca="false">IF('Indicator Data'!AD82="No data","x",'Indicator Data'!AD82/'Indicator Data'!$BZ82)</f>
        <v>2.96544496081551E-005</v>
      </c>
      <c r="CY82" s="106" t="n">
        <f aca="false">IF(CX82="x","x",ROUND(IF(CX82&gt;CY$3,0,IF(CX82&lt;CY$4,10,(CY$3-CX82)/(CY$3-CY$4)*10)),1))</f>
        <v>9.7</v>
      </c>
      <c r="CZ82" s="106" t="n">
        <f aca="false">IF('Indicator Data'!AE82="No data","x",ROUND(IF('Indicator Data'!AE82&gt;CZ$3,0,IF('Indicator Data'!AE82&lt;CZ$4,10,(CZ$3-'Indicator Data'!AE82)/(CZ$3-CZ$4)*10)),1))</f>
        <v>4</v>
      </c>
      <c r="DA82" s="102" t="n">
        <f aca="false">IF(AND(CY82="x",CZ82="x"),"x",ROUND(AVERAGE(CY82:CZ82),1))</f>
        <v>6.9</v>
      </c>
      <c r="DB82" s="104" t="n">
        <f aca="false">ROUND(AVERAGE(CW82,DA82,CU82),1)</f>
        <v>4.3</v>
      </c>
      <c r="DC82" s="105" t="n">
        <f aca="false">IF(BL82="x",ROUND((10-GEOMEAN(((10-DB82)/10*9+1),((10-CH82)/10*9+1),((10-CR82)/10*9+1)))/9*10,1),ROUND((10-GEOMEAN(((10-BL82)/10*9+1),((10-DB82)/10*9+1),((10-CH82)/10*9+1),((10-CR82)/10*9+1)))/9*10,1))</f>
        <v>7</v>
      </c>
      <c r="DD82" s="108" t="n">
        <f aca="false">IF(ROUND(IF(AP82="x",(10-GEOMEAN(((10-AO82)/10*9+1),((10-DC82)/10*9+1),((10-AU82)/10*9+1),((10-AQ82)/10*9+1),((10-AR82)/10*9+1)))/9*10,(10-GEOMEAN(((10-AO82)/10*9+1),((10-DC82)/10*9+1),((10-AP82)/10*9+1),((10-AQ82)/10*9+1),((10-AR82)/10*9+1),((10-AU82)/10*9+1)))/9*10),1)=0,0.1,ROUND(IF(AP82="x",(10-GEOMEAN(((10-AO82)/10*9+1),((10-DC82)/10*9+1),((10-AU82)/10*9+1),((10-AQ82)/10*9+1),((10-AR82)/10*9+1)))/9*10,(10-GEOMEAN(((10-AO82)/10*9+1),((10-DC82)/10*9+1),((10-AP82)/10*9+1),((10-AQ82)/10*9+1),((10-AR82)/10*9+1),((10-AU82)/10*9+1)))/9*10),1))</f>
        <v>7.7</v>
      </c>
      <c r="DE82" s="105" t="n">
        <f aca="false">ROUND(IF('Indicator Data'!AH82=0,0,IF('Indicator Data'!AH82&gt;DE$3,10,IF('Indicator Data'!AH82&lt;DE$4,0,10-(DE$3-'Indicator Data'!AH82)/(DE$3-DE$4)*10))),1)</f>
        <v>7.6</v>
      </c>
      <c r="DF82" s="102" t="n">
        <f aca="false">'Indicator Data'!AI82</f>
        <v>0</v>
      </c>
      <c r="DG82" s="102" t="n">
        <f aca="false">'Indicator Data'!AJ82</f>
        <v>0</v>
      </c>
      <c r="DH82" s="105" t="n">
        <f aca="false">ROUND(IF(DF82=5,10,IF(DG82=5,9,IF(DF82=4,8,IF(DG82=4,7,0)))),1)</f>
        <v>0</v>
      </c>
      <c r="DI82" s="108" t="n">
        <f aca="false">ROUND(IF(DH82&gt;5,DH82,DE82/10*7),1)</f>
        <v>5.3</v>
      </c>
      <c r="DJ82" s="76"/>
      <c r="DK82" s="109"/>
    </row>
    <row r="83" customFormat="false" ht="14.5" hidden="false" customHeight="false" outlineLevel="0" collapsed="false">
      <c r="A83" s="98" t="str">
        <f aca="false">'Indicator Data'!A83</f>
        <v>Iran</v>
      </c>
      <c r="B83" s="99" t="str">
        <f aca="false">'Indicator Data'!B83</f>
        <v>IRN</v>
      </c>
      <c r="C83" s="100" t="n">
        <f aca="false">ROUND(IF('Indicator Data'!C83=0,0.1,IF(LOG('Indicator Data'!C83)&gt;C$3,10,IF(LOG('Indicator Data'!C83)&lt;C$4,0,10-(C$3-LOG('Indicator Data'!C83))/(C$3-C$4)*10))),1)</f>
        <v>10</v>
      </c>
      <c r="D83" s="101" t="n">
        <f aca="false">ROUND(IF('Indicator Data'!D83=0,0.1,IF(LOG('Indicator Data'!D83)&gt;D$3,10,IF(LOG('Indicator Data'!D83)&lt;D$4,0,10-(D$3-LOG('Indicator Data'!D83))/(D$3-D$4)*10))),1)</f>
        <v>10</v>
      </c>
      <c r="E83" s="102" t="n">
        <f aca="false">ROUND((10-GEOMEAN(((10-C83)/10*9+1),((10-D83)/10*9+1)))/9*10,1)</f>
        <v>10</v>
      </c>
      <c r="F83" s="102" t="n">
        <f aca="false">IF('Indicator Data'!E83="No data",0.1,(ROUND(IF('Indicator Data'!E83=0,0,IF(LOG('Indicator Data'!E83)&gt;F$3,10,IF(LOG('Indicator Data'!E83)&lt;F$4,0,10-(F$3-LOG('Indicator Data'!E83))/(F$3-F$4)*10))),1)))</f>
        <v>8.6</v>
      </c>
      <c r="G83" s="102" t="n">
        <f aca="false">ROUND(IF('Indicator Data'!F83=0,0,IF(LOG('Indicator Data'!F83)&gt;G$3,10,IF(LOG('Indicator Data'!F83)&lt;G$4,0,10-(G$3-LOG('Indicator Data'!F83))/(G$3-G$4)*10))),1)</f>
        <v>7.2</v>
      </c>
      <c r="H83" s="101" t="n">
        <f aca="false">ROUND(IF('Indicator Data'!G83=0,0,IF(LOG('Indicator Data'!G83)&gt;H$3,10,IF(LOG('Indicator Data'!G83)&lt;H$4,0,10-(H$3-LOG('Indicator Data'!G83))/(H$3-H$4)*10))),1)</f>
        <v>2.5</v>
      </c>
      <c r="I83" s="101" t="n">
        <f aca="false">ROUND(IF('Indicator Data'!H83=0,0,IF(LOG('Indicator Data'!H83)&gt;I$3,10,IF(LOG('Indicator Data'!H83)&lt;I$4,0,10-(I$3-LOG('Indicator Data'!H83))/(I$3-I$4)*10))),1)</f>
        <v>0</v>
      </c>
      <c r="J83" s="101" t="n">
        <f aca="false">ROUND((10-GEOMEAN(((10-H83)/10*9+1),((10-I83)/10*9+1)))/9*10,1)</f>
        <v>1.3</v>
      </c>
      <c r="K83" s="101" t="n">
        <f aca="false">ROUND(IF('Indicator Data'!I83=0,0,IF(LOG('Indicator Data'!I83)&gt;K$3,10,IF(LOG('Indicator Data'!I83)&lt;K$4,0,10-(K$3-LOG('Indicator Data'!I83))/(K$3-K$4)*10))),1)</f>
        <v>4.9</v>
      </c>
      <c r="L83" s="102" t="n">
        <f aca="false">ROUND((10-GEOMEAN(((10-J83)/10*9+1),((10-K83)/10*9+1)))/9*10,1)</f>
        <v>3.3</v>
      </c>
      <c r="M83" s="102" t="n">
        <f aca="false">ROUND(IF('Indicator Data'!J83=0,0,IF(LOG('Indicator Data'!J83)&gt;M$3,10,IF(LOG('Indicator Data'!J83)&lt;M$4,0,10-(M$3-LOG('Indicator Data'!J83))/(M$3-M$4)*10))),1)</f>
        <v>10</v>
      </c>
      <c r="N83" s="103" t="n">
        <f aca="false">'Indicator Data'!C83/'Indicator Data'!$CA83</f>
        <v>0.00208996588974597</v>
      </c>
      <c r="O83" s="103" t="n">
        <f aca="false">'Indicator Data'!D83/'Indicator Data'!$CA83</f>
        <v>0.000727360288332738</v>
      </c>
      <c r="P83" s="103" t="n">
        <f aca="false">IF(F83=0.1,"x",'Indicator Data'!E83/'Indicator Data'!$CA83)</f>
        <v>0.00362000564743739</v>
      </c>
      <c r="Q83" s="103" t="n">
        <f aca="false">'Indicator Data'!F83/'Indicator Data'!$CA83</f>
        <v>2.70058257140274E-006</v>
      </c>
      <c r="R83" s="103" t="n">
        <f aca="false">'Indicator Data'!G83/'Indicator Data'!$CA83</f>
        <v>1.27265746435542E-005</v>
      </c>
      <c r="S83" s="103" t="n">
        <f aca="false">'Indicator Data'!H83/'Indicator Data'!$CA83</f>
        <v>0</v>
      </c>
      <c r="T83" s="103" t="n">
        <f aca="false">'Indicator Data'!I83/'Indicator Data'!$CA83</f>
        <v>3.45381685229655E-005</v>
      </c>
      <c r="U83" s="103" t="n">
        <f aca="false">'Indicator Data'!J83/'Indicator Data'!$CA83</f>
        <v>0.015123793563455</v>
      </c>
      <c r="V83" s="101" t="n">
        <f aca="false">ROUND(IF(N83&gt;V$3,10,IF(N83&lt;V$4,0,10-(V$3-N83)/(V$3-V$4)*10)),1)</f>
        <v>10</v>
      </c>
      <c r="W83" s="101" t="n">
        <f aca="false">ROUND(IF(O83&gt;W$3,10,IF(O83&lt;W$4,0,10-(W$3-O83)/(W$3-W$4)*10)),1)</f>
        <v>7.3</v>
      </c>
      <c r="X83" s="102" t="n">
        <f aca="false">ROUND(((10-GEOMEAN(((10-V83)/10*9+1),((10-W83)/10*9+1)))/9*10),1)</f>
        <v>9.1</v>
      </c>
      <c r="Y83" s="102" t="n">
        <f aca="false">IF(P83="x",0.1,ROUND(IF(P83&gt;Y$3,10,IF(P83&lt;Y$4,0,10-(Y$3-P83)/(Y$3-Y$4)*10)),1))</f>
        <v>2.4</v>
      </c>
      <c r="Z83" s="102" t="n">
        <f aca="false">ROUND(IF(Q83=0,0,IF(LOG(Q83)&gt;Z$3,10,IF(LOG(Q83)&lt;=Z$4,0,10-(Z$3-LOG(Q83))/(Z$3-Z$4)*10))),1)</f>
        <v>6.5</v>
      </c>
      <c r="AA83" s="101" t="n">
        <f aca="false">ROUND(IF(R83&gt;AA$3,10,IF(R83&lt;AA$4,0,10-(AA$3-R83)/(AA$3-AA$4)*10)),1)</f>
        <v>0</v>
      </c>
      <c r="AB83" s="101" t="n">
        <f aca="false">ROUND(IF(S83&gt;AB$3,10,IF(S83&lt;AB$4,0,10-(AB$3-S83)/(AB$3-AB$4)*10)),1)</f>
        <v>0</v>
      </c>
      <c r="AC83" s="101" t="n">
        <f aca="false">ROUND(((10-GEOMEAN(((10-AA83)/10*9+1),((10-AB83)/10*9+1)))/9*10),1)</f>
        <v>0</v>
      </c>
      <c r="AD83" s="101" t="n">
        <f aca="false">ROUND(IF(T83=0,0,IF(T83&gt;AD$3,10,IF(T83&lt;=AD$4,0,10-(AD$3-T83)/(AD$3-AD$4)*10))),1)</f>
        <v>0</v>
      </c>
      <c r="AE83" s="102" t="n">
        <f aca="false">ROUND((10-GEOMEAN(((10-AC83)/10*9+1),((10-AD83)/10*9+1)))/9*10,1)</f>
        <v>0</v>
      </c>
      <c r="AF83" s="102" t="n">
        <f aca="false">ROUND(IF(U83&gt;AF$3,10,IF(U83&lt;AF$4,0,10-(AF$3-U83)/(AF$3-AF$4)*10)),1)</f>
        <v>5</v>
      </c>
      <c r="AG83" s="101" t="n">
        <f aca="false">ROUND(IF('Indicator Data'!K83=0,0,IF('Indicator Data'!K83&gt;AG$3,10,IF('Indicator Data'!K83&lt;AG$4,0,10-(AG$3-'Indicator Data'!K83)/(AG$3-AG$4)*10))),1)</f>
        <v>1.9</v>
      </c>
      <c r="AH83" s="104" t="n">
        <f aca="false">ROUND(AVERAGE(C83,V83),1)</f>
        <v>10</v>
      </c>
      <c r="AI83" s="104" t="n">
        <f aca="false">ROUND(AVERAGE(D83,W83),1)</f>
        <v>8.7</v>
      </c>
      <c r="AJ83" s="102" t="n">
        <f aca="false">ROUND(AVERAGE(AA83,H83),1)</f>
        <v>1.3</v>
      </c>
      <c r="AK83" s="102" t="n">
        <f aca="false">ROUND(AVERAGE(AB83,I83),1)</f>
        <v>0</v>
      </c>
      <c r="AL83" s="104" t="n">
        <f aca="false">ROUND((10-GEOMEAN(((10-AJ83)/10*9+1),((10-AK83)/10*9+1)))/9*10,1)</f>
        <v>0.7</v>
      </c>
      <c r="AM83" s="104" t="n">
        <f aca="false">ROUND(AVERAGE(AD83,K83),1)</f>
        <v>2.5</v>
      </c>
      <c r="AN83" s="102" t="n">
        <f aca="false">ROUND((10-GEOMEAN(((10-M83)/10*9+1),((10-AF83)/10*9+1)))/9*10,1)</f>
        <v>8.5</v>
      </c>
      <c r="AO83" s="105" t="n">
        <f aca="false">ROUND((10-GEOMEAN(((10-E83)/10*9+1),((10-X83)/10*9+1)))/9*10,1)</f>
        <v>9.6</v>
      </c>
      <c r="AP83" s="105" t="n">
        <f aca="false">IF(AND(Y83="x",F83="x"),"x",ROUND((10-GEOMEAN(((10-F83)/10*9+1),((10-Y83)/10*9+1)))/9*10,1))</f>
        <v>6.4</v>
      </c>
      <c r="AQ83" s="105" t="n">
        <f aca="false">ROUND((10-GEOMEAN(((10-G83)/10*9+1),((10-Z83)/10*9+1)))/9*10,1)</f>
        <v>6.9</v>
      </c>
      <c r="AR83" s="105" t="n">
        <f aca="false">ROUND((10-GEOMEAN(((10-L83)/10*9+1),((10-AE83)/10*9+1)))/9*10,1)</f>
        <v>1.8</v>
      </c>
      <c r="AS83" s="104" t="n">
        <f aca="false">ROUND(AVERAGE(AG83,AN83),1)</f>
        <v>5.2</v>
      </c>
      <c r="AT83" s="104" t="n">
        <f aca="false">IF('Indicator Data'!L83="No data","x",IF('Indicator Data'!CB83&lt;1000,"x",ROUND((IF('Indicator Data'!L83&gt;AT$3,10,IF('Indicator Data'!L83&lt;AT$4,0,10-(AT$3-'Indicator Data'!L83)/(AT$3-AT$4)*10))),1)))</f>
        <v>6.7</v>
      </c>
      <c r="AU83" s="105" t="n">
        <f aca="false">ROUND(AVERAGE(AS83,AT83),1)</f>
        <v>6</v>
      </c>
      <c r="AV83" s="106" t="n">
        <f aca="false">IF('Indicator Data'!M83="No data","x",ROUND(IF('Indicator Data'!M83=0,0,IF(LOG('Indicator Data'!M83)&gt;AV$3,10,IF(LOG('Indicator Data'!M83)&lt;AV$4,0,10-(AV$3-LOG('Indicator Data'!M83))/(AV$3-AV$4)*10))),1))</f>
        <v>9.7</v>
      </c>
      <c r="AW83" s="103" t="n">
        <f aca="false">IF(AV83="x","x",'Indicator Data'!M83/'Indicator Data'!$CA83)</f>
        <v>0.804398328288796</v>
      </c>
      <c r="AX83" s="106" t="n">
        <f aca="false">IF(AV83="x","x",ROUND(IF(AW83&gt;AX$3,10,IF(AW83&lt;AX$4,0,10-(AX$3-AW83)/(AX$3-AX$4)*10)),1))</f>
        <v>8.9</v>
      </c>
      <c r="AY83" s="102" t="n">
        <f aca="false">IF(AND(AV83="x",AX83="x"),"x",ROUND((10-GEOMEAN(((10-AV83)/10*9+1),((10-AX83)/10*9+1)))/9*10,1))</f>
        <v>9.3</v>
      </c>
      <c r="AZ83" s="106" t="str">
        <f aca="false">IF('Indicator Data'!N83="No data","x",ROUND(IF('Indicator Data'!N83=0,0,IF(LOG('Indicator Data'!N83)&gt;AZ$3,10,IF(LOG('Indicator Data'!N83)&lt;AZ$4,0,10-(AZ$3-LOG('Indicator Data'!N83))/(AZ$3-AZ$4)*10))),1))</f>
        <v>x</v>
      </c>
      <c r="BA83" s="103" t="str">
        <f aca="false">IF(AZ83="x","x",'Indicator Data'!N83/'Indicator Data'!$CA83)</f>
        <v>x</v>
      </c>
      <c r="BB83" s="106" t="str">
        <f aca="false">IF(AZ83="x","x",ROUND(IF(BA83&gt;BB$3,10,IF(BA83&lt;BB$4,0,10-(BB$3-BA83)/(BB$3-BB$4)*10)),1))</f>
        <v>x</v>
      </c>
      <c r="BC83" s="102" t="str">
        <f aca="false">IF(AND(AZ83="x",BB83="x"),"x",ROUND((10-GEOMEAN(((10-AZ83)/10*9+1),((10-BB83)/10*9+1)))/9*10,1))</f>
        <v>x</v>
      </c>
      <c r="BD83" s="106" t="str">
        <f aca="false">IF('Indicator Data'!O83="No data","x",ROUND(IF('Indicator Data'!O83=0,0,IF(LOG('Indicator Data'!O83)&gt;BD$3,10,IF(LOG('Indicator Data'!O83)&lt;BD$4,0,10-(BD$3-LOG('Indicator Data'!O83))/(BD$3-BD$4)*10))),1))</f>
        <v>x</v>
      </c>
      <c r="BE83" s="103" t="str">
        <f aca="false">IF(BD83="x","x",'Indicator Data'!O83/'Indicator Data'!$CA83)</f>
        <v>x</v>
      </c>
      <c r="BF83" s="106" t="str">
        <f aca="false">IF(BD83="x","x",ROUND(IF(BE83&gt;BF$3,10,IF(BE83&lt;BF$4,0,10-(BF$3-BE83)/(BF$3-BF$4)*10)),1))</f>
        <v>x</v>
      </c>
      <c r="BG83" s="102" t="str">
        <f aca="false">IF(AND(BD83="x",BF83="x"),"x",ROUND((10-GEOMEAN(((10-BD83)/10*9+1),((10-BF83)/10*9+1)))/9*10,1))</f>
        <v>x</v>
      </c>
      <c r="BH83" s="106" t="str">
        <f aca="false">IF('Indicator Data'!P83="No data","x",ROUND(IF('Indicator Data'!P83=0,0,IF(LOG('Indicator Data'!P83)&gt;BH$3,10,IF(LOG('Indicator Data'!P83)&lt;BH$4,0,10-(BH$3-LOG('Indicator Data'!P83))/(BH$3-BH$4)*10))),1))</f>
        <v>x</v>
      </c>
      <c r="BI83" s="103" t="str">
        <f aca="false">IF(BH83="x","x",'Indicator Data'!P83/'Indicator Data'!$CA83)</f>
        <v>x</v>
      </c>
      <c r="BJ83" s="106" t="str">
        <f aca="false">IF(BH83="x","x",ROUND(IF(BI83&gt;BJ$3,10,IF(BI83&lt;BJ$4,0,10-(BJ$3-BI83)/(BJ$3-BJ$4)*10)),1))</f>
        <v>x</v>
      </c>
      <c r="BK83" s="102" t="str">
        <f aca="false">IF(AND(BH83="x",BJ83="x"),"x",ROUND((10-GEOMEAN(((10-BH83)/10*9+1),((10-BJ83)/10*9+1)))/9*10,1))</f>
        <v>x</v>
      </c>
      <c r="BL83" s="104" t="n">
        <f aca="false">IF(AND(BC83="x",BG83="x",BK83="x",AY83="x"),"x",IF(AND(BC83="x",BG83="x",BK83="x"),AY83,ROUND((10-GEOMEAN(((10-AY83)/10*9+1),((10-BC83)/10*9+1),((10-BG83)/10*9+1),((10-BK83)/10*9+1)))/9*10,1)))</f>
        <v>9.3</v>
      </c>
      <c r="BM83" s="106" t="n">
        <f aca="false">ROUND(IF('Indicator Data'!Q83=0,0,IF(LOG('Indicator Data'!Q83)&gt;BM$3,10,IF(LOG('Indicator Data'!Q83)&lt;BM$4,0,10-(BM$3-LOG('Indicator Data'!Q83))/(BM$3-BM$4)*10))),1)</f>
        <v>9.4</v>
      </c>
      <c r="BN83" s="107" t="n">
        <f aca="false">'Indicator Data'!R83</f>
        <v>0.454222142696381</v>
      </c>
      <c r="BO83" s="106" t="n">
        <f aca="false">ROUND(IF(BN83&gt;BO$3,10,IF(BN83&lt;BO$4,0,10-(BO$3-BN83)/(BO$3-BO$4)*10)),1)</f>
        <v>4.5</v>
      </c>
      <c r="BP83" s="106" t="n">
        <f aca="false">ROUND((10-GEOMEAN(((10-BO83)/10*9+1),((10-BM83)/10*9+1)))/9*10,1)</f>
        <v>7.7</v>
      </c>
      <c r="BQ83" s="106" t="n">
        <f aca="false">ROUND(IF('Indicator Data'!S83=0,0,IF(LOG('Indicator Data'!S83)&gt;BQ$3,10,IF(LOG('Indicator Data'!S83)&lt;BQ$4,0,10-(BQ$3-LOG('Indicator Data'!S83))/(BQ$3-BQ$4)*10))),1)</f>
        <v>9.1</v>
      </c>
      <c r="BR83" s="107" t="n">
        <f aca="false">'Indicator Data'!T83</f>
        <v>0.295183837413788</v>
      </c>
      <c r="BS83" s="106" t="n">
        <f aca="false">ROUND(IF(BR83&gt;BS$3,10,IF(BR83&lt;BS$4,0,10-(BS$3-BR83)/(BS$3-BS$4)*10)),1)</f>
        <v>3</v>
      </c>
      <c r="BT83" s="106" t="n">
        <f aca="false">ROUND((10-GEOMEAN(((10-BS83)/10*9+1),((10-BQ83)/10*9+1)))/9*10,1)</f>
        <v>7.1</v>
      </c>
      <c r="BU83" s="102" t="n">
        <f aca="false">ROUND((10-GEOMEAN(((10-BT83)/10*9+1),((10-BP83)/10*9+1)))/9*10,1)</f>
        <v>7.4</v>
      </c>
      <c r="BV83" s="106" t="n">
        <f aca="false">ROUND(IF('Indicator Data'!U83=0,0,IF(LOG('Indicator Data'!U83)&gt;BV$3,10,IF(LOG('Indicator Data'!U83)&lt;BV$4,0,10-(BV$3-LOG('Indicator Data'!U83))/(BV$3-BV$4)*10))),1)</f>
        <v>7</v>
      </c>
      <c r="BW83" s="103" t="n">
        <f aca="false">'Indicator Data'!U83/'Indicator Data'!$CA83</f>
        <v>0.0103081176552868</v>
      </c>
      <c r="BX83" s="106" t="n">
        <f aca="false">ROUND(IF(BW83&gt;BX$3,10,IF(BW83&lt;BX$4,0,10-(BX$3-BW83)/(BX$3-BX$4)*10)),1)</f>
        <v>0.1</v>
      </c>
      <c r="BY83" s="102" t="n">
        <f aca="false">ROUND((10-GEOMEAN(((10-BV83)/10*9+1),((10-BX83)/10*9+1)))/9*10,1)</f>
        <v>4.4</v>
      </c>
      <c r="BZ83" s="106" t="n">
        <f aca="false">ROUND(IF('Indicator Data'!V83=0,0,IF(LOG('Indicator Data'!V83)&gt;BZ$3,10,IF(LOG('Indicator Data'!V83)&lt;BZ$4,0,10-(BZ$3-LOG('Indicator Data'!V83))/(BZ$3-BZ$4)*10))),1)</f>
        <v>9.2</v>
      </c>
      <c r="CA83" s="103" t="n">
        <f aca="false">IF('Indicator Data'!V83/'Indicator Data'!$CA83&gt;1,1,'Indicator Data'!V83/'Indicator Data'!$CA83)</f>
        <v>0.358948407059576</v>
      </c>
      <c r="CB83" s="106" t="n">
        <f aca="false">ROUND(IF(CA83&gt;CB$3,10,IF(CA83&lt;CB$4,0,10-(CB$3-CA83)/(CB$3-CB$4)*10)),1)</f>
        <v>3.6</v>
      </c>
      <c r="CC83" s="102" t="n">
        <f aca="false">ROUND((10-GEOMEAN(((10-BZ83)/10*9+1),((10-CB83)/10*9+1)))/9*10,1)</f>
        <v>7.3</v>
      </c>
      <c r="CD83" s="106" t="n">
        <f aca="false">ROUND(IF('Indicator Data'!W83=0,0,IF(LOG('Indicator Data'!W83)&gt;CD$3,10,IF(LOG('Indicator Data'!W83)&lt;CD$4,0,10-(CD$3-LOG('Indicator Data'!W83))/(CD$3-CD$4)*10))),1)</f>
        <v>8.6</v>
      </c>
      <c r="CE83" s="103" t="n">
        <f aca="false">'Indicator Data'!W83/'Indicator Data'!$CA83</f>
        <v>0.125047475716891</v>
      </c>
      <c r="CF83" s="106" t="n">
        <f aca="false">ROUND(IF(CE83&gt;CF$3,10,IF(CE83&lt;CF$4,0,10-(CF$3-CE83)/(CF$3-CF$4)*10)),1)</f>
        <v>1.3</v>
      </c>
      <c r="CG83" s="102" t="n">
        <f aca="false">ROUND((10-GEOMEAN(((10-CD83)/10*9+1),((10-CF83)/10*9+1)))/9*10,1)</f>
        <v>6.1</v>
      </c>
      <c r="CH83" s="104" t="n">
        <f aca="false">ROUND((10-GEOMEAN(((10-CC83)/10*9+1),((10-BU83)/10*9+1),((10-BY83)/10*9+1),((10-CG83)/10*9+1)))/9*10,1)</f>
        <v>6.4</v>
      </c>
      <c r="CI83" s="106" t="n">
        <f aca="false">IF('Indicator Data'!BQ83="No data","x",ROUND(IF('Indicator Data'!BQ83&gt;CI$3,0,IF('Indicator Data'!BQ83&lt;CI$4,10,(CI$3-'Indicator Data'!BQ83)/(CI$3-CI$4)*10)),1))</f>
        <v>1.1</v>
      </c>
      <c r="CJ83" s="106" t="n">
        <f aca="false">IF('Indicator Data'!BR83="No data","x",ROUND(IF('Indicator Data'!BR83&gt;CJ$3,0,IF('Indicator Data'!BR83&lt;CJ$4,10,(CJ$3-'Indicator Data'!BR83)/(CJ$3-CJ$4)*10)),1))</f>
        <v>0.4</v>
      </c>
      <c r="CK83" s="106" t="str">
        <f aca="false">IF('Indicator Data'!AC83="No data","x",ROUND(IF('Indicator Data'!AC83&gt;CK$3,0,IF('Indicator Data'!AC83&lt;CK$4,10,(CK$3-'Indicator Data'!AC83)/(CK$3-CK$4)*10)),1))</f>
        <v>x</v>
      </c>
      <c r="CL83" s="102" t="n">
        <f aca="false">IF(AND(CJ83="x",CI83="x",CK83="x"),"x",ROUND(AVERAGE(CI83:CK83),1))</f>
        <v>0.8</v>
      </c>
      <c r="CM83" s="106" t="n">
        <f aca="false">IF('Indicator Data'!X83="No data","x",ROUND(IF(LOG('Indicator Data'!X83)&gt;CM$3,10,IF(LOG('Indicator Data'!X83)&lt;CM$4,0,10-(CM$3-LOG('Indicator Data'!X83))/(CM$3-CM$4)*10)),1))</f>
        <v>5.7</v>
      </c>
      <c r="CN83" s="106" t="n">
        <f aca="false">IF('Indicator Data'!Y83="No data","x",ROUND(IF('Indicator Data'!Y83&gt;CN$3,10,IF('Indicator Data'!Y83&lt;CN$4,0,10-(CN$3-'Indicator Data'!Y83)/(CN$3-CN$4)*10)),1))</f>
        <v>3.7</v>
      </c>
      <c r="CO83" s="106" t="n">
        <f aca="false">IF('Indicator Data'!Z83="No data","x",ROUND(IF('Indicator Data'!Z83&gt;CO$3,10,IF('Indicator Data'!Z83&lt;CO$4,0,10-(CO$3-'Indicator Data'!Z83)/(CO$3-CO$4)*10)),1))</f>
        <v>7.6</v>
      </c>
      <c r="CP83" s="106" t="n">
        <f aca="false">IF('Indicator Data'!AA83="No data","x",ROUND(IF('Indicator Data'!AA83&gt;CP$3,10,IF('Indicator Data'!AA83&lt;CP$4,0,10-(CP$3-'Indicator Data'!AA83)/(CP$3-CP$4)*10)),1))</f>
        <v>3.8</v>
      </c>
      <c r="CQ83" s="102" t="n">
        <f aca="false">ROUND(AVERAGE(CM83:CP83),1)</f>
        <v>5.2</v>
      </c>
      <c r="CR83" s="104" t="n">
        <f aca="false">ROUND(AVERAGE(CL83,CQ83,CQ83),1)</f>
        <v>3.7</v>
      </c>
      <c r="CS83" s="106" t="n">
        <f aca="false">IF('Indicator Data'!AF83="No data","x",ROUND(IF('Indicator Data'!AF83&gt;CS$3,10,IF('Indicator Data'!AF83&lt;CS$4,0,10-(CS$3-'Indicator Data'!AF83)/(CS$3-CS$4)*10)),1))</f>
        <v>2.8</v>
      </c>
      <c r="CT83" s="106" t="n">
        <f aca="false">IF('Indicator Data'!AG83="No data","x",ROUND(IF('Indicator Data'!AG83&gt;CT$3,10,IF('Indicator Data'!AG83&lt;CT$4,0,10-(CT$3-'Indicator Data'!AG83)/(CT$3-CT$4)*10)),1))</f>
        <v>2.7</v>
      </c>
      <c r="CU83" s="102" t="n">
        <f aca="false">ROUND(AVERAGE(CM83,CN83,CO83,CP83,CS83,CT83),1)</f>
        <v>4.4</v>
      </c>
      <c r="CV83" s="106" t="n">
        <f aca="false">IF('Indicator Data'!AB83="No data","x",ROUND(IF('Indicator Data'!AB83&gt;CV$3,10,IF('Indicator Data'!AB83&lt;CV$4,0,10-(CV$3-'Indicator Data'!AB83)/(CV$3-CV$4)*10)),1))</f>
        <v>0.1</v>
      </c>
      <c r="CW83" s="102" t="n">
        <f aca="false">IF(AND(CJ83="x",CI83="x",CK83="x"),"x",ROUND(AVERAGE(CI83:CK83,CV83),1))</f>
        <v>0.5</v>
      </c>
      <c r="CX83" s="103" t="n">
        <f aca="false">IF('Indicator Data'!AD83="No data","x",'Indicator Data'!AD83/'Indicator Data'!$BZ83)</f>
        <v>0.000161049218369911</v>
      </c>
      <c r="CY83" s="106" t="n">
        <f aca="false">IF(CX83="x","x",ROUND(IF(CX83&gt;CY$3,0,IF(CX83&lt;CY$4,10,(CY$3-CX83)/(CY$3-CY$4)*10)),1))</f>
        <v>8.4</v>
      </c>
      <c r="CZ83" s="106" t="n">
        <f aca="false">IF('Indicator Data'!AE83="No data","x",ROUND(IF('Indicator Data'!AE83&gt;CZ$3,0,IF('Indicator Data'!AE83&lt;CZ$4,10,(CZ$3-'Indicator Data'!AE83)/(CZ$3-CZ$4)*10)),1))</f>
        <v>2</v>
      </c>
      <c r="DA83" s="102" t="n">
        <f aca="false">IF(AND(CY83="x",CZ83="x"),"x",ROUND(AVERAGE(CY83:CZ83),1))</f>
        <v>5.2</v>
      </c>
      <c r="DB83" s="104" t="n">
        <f aca="false">ROUND(AVERAGE(CW83,DA83,CU83),1)</f>
        <v>3.4</v>
      </c>
      <c r="DC83" s="105" t="n">
        <f aca="false">IF(BL83="x",ROUND((10-GEOMEAN(((10-DB83)/10*9+1),((10-CH83)/10*9+1),((10-CR83)/10*9+1)))/9*10,1),ROUND((10-GEOMEAN(((10-BL83)/10*9+1),((10-DB83)/10*9+1),((10-CH83)/10*9+1),((10-CR83)/10*9+1)))/9*10,1))</f>
        <v>6.4</v>
      </c>
      <c r="DD83" s="108" t="n">
        <f aca="false">IF(ROUND(IF(AP83="x",(10-GEOMEAN(((10-AO83)/10*9+1),((10-DC83)/10*9+1),((10-AU83)/10*9+1),((10-AQ83)/10*9+1),((10-AR83)/10*9+1)))/9*10,(10-GEOMEAN(((10-AO83)/10*9+1),((10-DC83)/10*9+1),((10-AP83)/10*9+1),((10-AQ83)/10*9+1),((10-AR83)/10*9+1),((10-AU83)/10*9+1)))/9*10),1)=0,0.1,ROUND(IF(AP83="x",(10-GEOMEAN(((10-AO83)/10*9+1),((10-DC83)/10*9+1),((10-AU83)/10*9+1),((10-AQ83)/10*9+1),((10-AR83)/10*9+1)))/9*10,(10-GEOMEAN(((10-AO83)/10*9+1),((10-DC83)/10*9+1),((10-AP83)/10*9+1),((10-AQ83)/10*9+1),((10-AR83)/10*9+1),((10-AU83)/10*9+1)))/9*10),1))</f>
        <v>6.8</v>
      </c>
      <c r="DE83" s="105" t="n">
        <f aca="false">ROUND(IF('Indicator Data'!AH83=0,0,IF('Indicator Data'!AH83&gt;DE$3,10,IF('Indicator Data'!AH83&lt;DE$4,0,10-(DE$3-'Indicator Data'!AH83)/(DE$3-DE$4)*10))),1)</f>
        <v>9.4</v>
      </c>
      <c r="DF83" s="102" t="n">
        <f aca="false">'Indicator Data'!AI83</f>
        <v>0</v>
      </c>
      <c r="DG83" s="102" t="n">
        <f aca="false">'Indicator Data'!AJ83</f>
        <v>0</v>
      </c>
      <c r="DH83" s="105" t="n">
        <f aca="false">ROUND(IF(DF83=5,10,IF(DG83=5,9,IF(DF83=4,8,IF(DG83=4,7,0)))),1)</f>
        <v>0</v>
      </c>
      <c r="DI83" s="108" t="n">
        <f aca="false">ROUND(IF(DH83&gt;5,DH83,DE83/10*7),1)</f>
        <v>6.6</v>
      </c>
      <c r="DJ83" s="76"/>
      <c r="DK83" s="109"/>
    </row>
    <row r="84" customFormat="false" ht="14.5" hidden="false" customHeight="false" outlineLevel="0" collapsed="false">
      <c r="A84" s="98" t="str">
        <f aca="false">'Indicator Data'!A84</f>
        <v>Iraq</v>
      </c>
      <c r="B84" s="99" t="str">
        <f aca="false">'Indicator Data'!B84</f>
        <v>IRQ</v>
      </c>
      <c r="C84" s="100" t="n">
        <f aca="false">ROUND(IF('Indicator Data'!C84=0,0.1,IF(LOG('Indicator Data'!C84)&gt;C$3,10,IF(LOG('Indicator Data'!C84)&lt;C$4,0,10-(C$3-LOG('Indicator Data'!C84))/(C$3-C$4)*10))),1)</f>
        <v>8.8</v>
      </c>
      <c r="D84" s="101" t="n">
        <f aca="false">ROUND(IF('Indicator Data'!D84=0,0.1,IF(LOG('Indicator Data'!D84)&gt;D$3,10,IF(LOG('Indicator Data'!D84)&lt;D$4,0,10-(D$3-LOG('Indicator Data'!D84))/(D$3-D$4)*10))),1)</f>
        <v>4.8</v>
      </c>
      <c r="E84" s="102" t="n">
        <f aca="false">ROUND((10-GEOMEAN(((10-C84)/10*9+1),((10-D84)/10*9+1)))/9*10,1)</f>
        <v>7.3</v>
      </c>
      <c r="F84" s="102" t="n">
        <f aca="false">IF('Indicator Data'!E84="No data",0.1,(ROUND(IF('Indicator Data'!E84=0,0,IF(LOG('Indicator Data'!E84)&gt;F$3,10,IF(LOG('Indicator Data'!E84)&lt;F$4,0,10-(F$3-LOG('Indicator Data'!E84))/(F$3-F$4)*10))),1)))</f>
        <v>9.3</v>
      </c>
      <c r="G84" s="102" t="n">
        <f aca="false">ROUND(IF('Indicator Data'!F84=0,0,IF(LOG('Indicator Data'!F84)&gt;G$3,10,IF(LOG('Indicator Data'!F84)&lt;G$4,0,10-(G$3-LOG('Indicator Data'!F84))/(G$3-G$4)*10))),1)</f>
        <v>0</v>
      </c>
      <c r="H84" s="101" t="n">
        <f aca="false">ROUND(IF('Indicator Data'!G84=0,0,IF(LOG('Indicator Data'!G84)&gt;H$3,10,IF(LOG('Indicator Data'!G84)&lt;H$4,0,10-(H$3-LOG('Indicator Data'!G84))/(H$3-H$4)*10))),1)</f>
        <v>0</v>
      </c>
      <c r="I84" s="101" t="n">
        <f aca="false">ROUND(IF('Indicator Data'!H84=0,0,IF(LOG('Indicator Data'!H84)&gt;I$3,10,IF(LOG('Indicator Data'!H84)&lt;I$4,0,10-(I$3-LOG('Indicator Data'!H84))/(I$3-I$4)*10))),1)</f>
        <v>0</v>
      </c>
      <c r="J84" s="101" t="n">
        <f aca="false">ROUND((10-GEOMEAN(((10-H84)/10*9+1),((10-I84)/10*9+1)))/9*10,1)</f>
        <v>0</v>
      </c>
      <c r="K84" s="101" t="n">
        <f aca="false">ROUND(IF('Indicator Data'!I84=0,0,IF(LOG('Indicator Data'!I84)&gt;K$3,10,IF(LOG('Indicator Data'!I84)&lt;K$4,0,10-(K$3-LOG('Indicator Data'!I84))/(K$3-K$4)*10))),1)</f>
        <v>0</v>
      </c>
      <c r="L84" s="102" t="n">
        <f aca="false">ROUND((10-GEOMEAN(((10-J84)/10*9+1),((10-K84)/10*9+1)))/9*10,1)</f>
        <v>0</v>
      </c>
      <c r="M84" s="102" t="n">
        <f aca="false">ROUND(IF('Indicator Data'!J84=0,0,IF(LOG('Indicator Data'!J84)&gt;M$3,10,IF(LOG('Indicator Data'!J84)&lt;M$4,0,10-(M$3-LOG('Indicator Data'!J84))/(M$3-M$4)*10))),1)</f>
        <v>10</v>
      </c>
      <c r="N84" s="103" t="n">
        <f aca="false">'Indicator Data'!C84/'Indicator Data'!$CA84</f>
        <v>0.000937979584152508</v>
      </c>
      <c r="O84" s="103" t="n">
        <f aca="false">'Indicator Data'!D84/'Indicator Data'!$CA84</f>
        <v>7.48255974107592E-006</v>
      </c>
      <c r="P84" s="103" t="n">
        <f aca="false">IF(F84=0.1,"x",'Indicator Data'!E84/'Indicator Data'!$CA84)</f>
        <v>0.0145531665827454</v>
      </c>
      <c r="Q84" s="103" t="n">
        <f aca="false">'Indicator Data'!F84/'Indicator Data'!$CA84</f>
        <v>0</v>
      </c>
      <c r="R84" s="103" t="n">
        <f aca="false">'Indicator Data'!G84/'Indicator Data'!$CA84</f>
        <v>0</v>
      </c>
      <c r="S84" s="103" t="n">
        <f aca="false">'Indicator Data'!H84/'Indicator Data'!$CA84</f>
        <v>0</v>
      </c>
      <c r="T84" s="103" t="n">
        <f aca="false">'Indicator Data'!I84/'Indicator Data'!$CA84</f>
        <v>0</v>
      </c>
      <c r="U84" s="103" t="n">
        <f aca="false">'Indicator Data'!J84/'Indicator Data'!$CA84</f>
        <v>0.00548983370634923</v>
      </c>
      <c r="V84" s="101" t="n">
        <f aca="false">ROUND(IF(N84&gt;V$3,10,IF(N84&lt;V$4,0,10-(V$3-N84)/(V$3-V$4)*10)),1)</f>
        <v>4.7</v>
      </c>
      <c r="W84" s="101" t="n">
        <f aca="false">ROUND(IF(O84&gt;W$3,10,IF(O84&lt;W$4,0,10-(W$3-O84)/(W$3-W$4)*10)),1)</f>
        <v>0.1</v>
      </c>
      <c r="X84" s="102" t="n">
        <f aca="false">ROUND(((10-GEOMEAN(((10-V84)/10*9+1),((10-W84)/10*9+1)))/9*10),1)</f>
        <v>2.7</v>
      </c>
      <c r="Y84" s="102" t="n">
        <f aca="false">IF(P84="x",0.1,ROUND(IF(P84&gt;Y$3,10,IF(P84&lt;Y$4,0,10-(Y$3-P84)/(Y$3-Y$4)*10)),1))</f>
        <v>9.7</v>
      </c>
      <c r="Z84" s="102" t="n">
        <f aca="false">ROUND(IF(Q84=0,0,IF(LOG(Q84)&gt;Z$3,10,IF(LOG(Q84)&lt;=Z$4,0,10-(Z$3-LOG(Q84))/(Z$3-Z$4)*10))),1)</f>
        <v>0</v>
      </c>
      <c r="AA84" s="101" t="n">
        <f aca="false">ROUND(IF(R84&gt;AA$3,10,IF(R84&lt;AA$4,0,10-(AA$3-R84)/(AA$3-AA$4)*10)),1)</f>
        <v>0</v>
      </c>
      <c r="AB84" s="101" t="n">
        <f aca="false">ROUND(IF(S84&gt;AB$3,10,IF(S84&lt;AB$4,0,10-(AB$3-S84)/(AB$3-AB$4)*10)),1)</f>
        <v>0</v>
      </c>
      <c r="AC84" s="101" t="n">
        <f aca="false">ROUND(((10-GEOMEAN(((10-AA84)/10*9+1),((10-AB84)/10*9+1)))/9*10),1)</f>
        <v>0</v>
      </c>
      <c r="AD84" s="101" t="n">
        <f aca="false">ROUND(IF(T84=0,0,IF(T84&gt;AD$3,10,IF(T84&lt;=AD$4,0,10-(AD$3-T84)/(AD$3-AD$4)*10))),1)</f>
        <v>0</v>
      </c>
      <c r="AE84" s="102" t="n">
        <f aca="false">ROUND((10-GEOMEAN(((10-AC84)/10*9+1),((10-AD84)/10*9+1)))/9*10,1)</f>
        <v>0</v>
      </c>
      <c r="AF84" s="102" t="n">
        <f aca="false">ROUND(IF(U84&gt;AF$3,10,IF(U84&lt;AF$4,0,10-(AF$3-U84)/(AF$3-AF$4)*10)),1)</f>
        <v>1.8</v>
      </c>
      <c r="AG84" s="101" t="n">
        <f aca="false">ROUND(IF('Indicator Data'!K84=0,0,IF('Indicator Data'!K84&gt;AG$3,10,IF('Indicator Data'!K84&lt;AG$4,0,10-(AG$3-'Indicator Data'!K84)/(AG$3-AG$4)*10))),1)</f>
        <v>1.9</v>
      </c>
      <c r="AH84" s="104" t="n">
        <f aca="false">ROUND(AVERAGE(C84,V84),1)</f>
        <v>6.8</v>
      </c>
      <c r="AI84" s="104" t="n">
        <f aca="false">ROUND(AVERAGE(D84,W84),1)</f>
        <v>2.5</v>
      </c>
      <c r="AJ84" s="102" t="n">
        <f aca="false">ROUND(AVERAGE(AA84,H84),1)</f>
        <v>0</v>
      </c>
      <c r="AK84" s="102" t="n">
        <f aca="false">ROUND(AVERAGE(AB84,I84),1)</f>
        <v>0</v>
      </c>
      <c r="AL84" s="104" t="n">
        <f aca="false">ROUND((10-GEOMEAN(((10-AJ84)/10*9+1),((10-AK84)/10*9+1)))/9*10,1)</f>
        <v>0</v>
      </c>
      <c r="AM84" s="104" t="n">
        <f aca="false">ROUND(AVERAGE(AD84,K84),1)</f>
        <v>0</v>
      </c>
      <c r="AN84" s="102" t="n">
        <f aca="false">ROUND((10-GEOMEAN(((10-M84)/10*9+1),((10-AF84)/10*9+1)))/9*10,1)</f>
        <v>7.9</v>
      </c>
      <c r="AO84" s="105" t="n">
        <f aca="false">ROUND((10-GEOMEAN(((10-E84)/10*9+1),((10-X84)/10*9+1)))/9*10,1)</f>
        <v>5.4</v>
      </c>
      <c r="AP84" s="105" t="n">
        <f aca="false">IF(AND(Y84="x",F84="x"),"x",ROUND((10-GEOMEAN(((10-F84)/10*9+1),((10-Y84)/10*9+1)))/9*10,1))</f>
        <v>9.5</v>
      </c>
      <c r="AQ84" s="105" t="n">
        <f aca="false">ROUND((10-GEOMEAN(((10-G84)/10*9+1),((10-Z84)/10*9+1)))/9*10,1)</f>
        <v>0</v>
      </c>
      <c r="AR84" s="105" t="n">
        <f aca="false">ROUND((10-GEOMEAN(((10-L84)/10*9+1),((10-AE84)/10*9+1)))/9*10,1)</f>
        <v>0</v>
      </c>
      <c r="AS84" s="104" t="n">
        <f aca="false">ROUND(AVERAGE(AG84,AN84),1)</f>
        <v>4.9</v>
      </c>
      <c r="AT84" s="104" t="n">
        <f aca="false">IF('Indicator Data'!L84="No data","x",IF('Indicator Data'!CB84&lt;1000,"x",ROUND((IF('Indicator Data'!L84&gt;AT$3,10,IF('Indicator Data'!L84&lt;AT$4,0,10-(AT$3-'Indicator Data'!L84)/(AT$3-AT$4)*10))),1)))</f>
        <v>9.5</v>
      </c>
      <c r="AU84" s="105" t="n">
        <f aca="false">ROUND(AVERAGE(AS84,AT84),1)</f>
        <v>7.2</v>
      </c>
      <c r="AV84" s="106" t="n">
        <f aca="false">IF('Indicator Data'!M84="No data","x",ROUND(IF('Indicator Data'!M84=0,0,IF(LOG('Indicator Data'!M84)&gt;AV$3,10,IF(LOG('Indicator Data'!M84)&lt;AV$4,0,10-(AV$3-LOG('Indicator Data'!M84))/(AV$3-AV$4)*10))),1))</f>
        <v>9.3</v>
      </c>
      <c r="AW84" s="103" t="n">
        <f aca="false">IF(AV84="x","x",'Indicator Data'!M84/'Indicator Data'!$CA84)</f>
        <v>0.864849736663657</v>
      </c>
      <c r="AX84" s="106" t="n">
        <f aca="false">IF(AV84="x","x",ROUND(IF(AW84&gt;AX$3,10,IF(AW84&lt;AX$4,0,10-(AX$3-AW84)/(AX$3-AX$4)*10)),1))</f>
        <v>9.6</v>
      </c>
      <c r="AY84" s="102" t="n">
        <f aca="false">IF(AND(AV84="x",AX84="x"),"x",ROUND((10-GEOMEAN(((10-AV84)/10*9+1),((10-AX84)/10*9+1)))/9*10,1))</f>
        <v>9.5</v>
      </c>
      <c r="AZ84" s="106" t="str">
        <f aca="false">IF('Indicator Data'!N84="No data","x",ROUND(IF('Indicator Data'!N84=0,0,IF(LOG('Indicator Data'!N84)&gt;AZ$3,10,IF(LOG('Indicator Data'!N84)&lt;AZ$4,0,10-(AZ$3-LOG('Indicator Data'!N84))/(AZ$3-AZ$4)*10))),1))</f>
        <v>x</v>
      </c>
      <c r="BA84" s="103" t="str">
        <f aca="false">IF(AZ84="x","x",'Indicator Data'!N84/'Indicator Data'!$CA84)</f>
        <v>x</v>
      </c>
      <c r="BB84" s="106" t="str">
        <f aca="false">IF(AZ84="x","x",ROUND(IF(BA84&gt;BB$3,10,IF(BA84&lt;BB$4,0,10-(BB$3-BA84)/(BB$3-BB$4)*10)),1))</f>
        <v>x</v>
      </c>
      <c r="BC84" s="102" t="str">
        <f aca="false">IF(AND(AZ84="x",BB84="x"),"x",ROUND((10-GEOMEAN(((10-AZ84)/10*9+1),((10-BB84)/10*9+1)))/9*10,1))</f>
        <v>x</v>
      </c>
      <c r="BD84" s="106" t="str">
        <f aca="false">IF('Indicator Data'!O84="No data","x",ROUND(IF('Indicator Data'!O84=0,0,IF(LOG('Indicator Data'!O84)&gt;BD$3,10,IF(LOG('Indicator Data'!O84)&lt;BD$4,0,10-(BD$3-LOG('Indicator Data'!O84))/(BD$3-BD$4)*10))),1))</f>
        <v>x</v>
      </c>
      <c r="BE84" s="103" t="str">
        <f aca="false">IF(BD84="x","x",'Indicator Data'!O84/'Indicator Data'!$CA84)</f>
        <v>x</v>
      </c>
      <c r="BF84" s="106" t="str">
        <f aca="false">IF(BD84="x","x",ROUND(IF(BE84&gt;BF$3,10,IF(BE84&lt;BF$4,0,10-(BF$3-BE84)/(BF$3-BF$4)*10)),1))</f>
        <v>x</v>
      </c>
      <c r="BG84" s="102" t="str">
        <f aca="false">IF(AND(BD84="x",BF84="x"),"x",ROUND((10-GEOMEAN(((10-BD84)/10*9+1),((10-BF84)/10*9+1)))/9*10,1))</f>
        <v>x</v>
      </c>
      <c r="BH84" s="106" t="str">
        <f aca="false">IF('Indicator Data'!P84="No data","x",ROUND(IF('Indicator Data'!P84=0,0,IF(LOG('Indicator Data'!P84)&gt;BH$3,10,IF(LOG('Indicator Data'!P84)&lt;BH$4,0,10-(BH$3-LOG('Indicator Data'!P84))/(BH$3-BH$4)*10))),1))</f>
        <v>x</v>
      </c>
      <c r="BI84" s="103" t="str">
        <f aca="false">IF(BH84="x","x",'Indicator Data'!P84/'Indicator Data'!$CA84)</f>
        <v>x</v>
      </c>
      <c r="BJ84" s="106" t="str">
        <f aca="false">IF(BH84="x","x",ROUND(IF(BI84&gt;BJ$3,10,IF(BI84&lt;BJ$4,0,10-(BJ$3-BI84)/(BJ$3-BJ$4)*10)),1))</f>
        <v>x</v>
      </c>
      <c r="BK84" s="102" t="str">
        <f aca="false">IF(AND(BH84="x",BJ84="x"),"x",ROUND((10-GEOMEAN(((10-BH84)/10*9+1),((10-BJ84)/10*9+1)))/9*10,1))</f>
        <v>x</v>
      </c>
      <c r="BL84" s="104" t="n">
        <f aca="false">IF(AND(BC84="x",BG84="x",BK84="x",AY84="x"),"x",IF(AND(BC84="x",BG84="x",BK84="x"),AY84,ROUND((10-GEOMEAN(((10-AY84)/10*9+1),((10-BC84)/10*9+1),((10-BG84)/10*9+1),((10-BK84)/10*9+1)))/9*10,1)))</f>
        <v>9.5</v>
      </c>
      <c r="BM84" s="106" t="n">
        <f aca="false">ROUND(IF('Indicator Data'!Q84=0,0,IF(LOG('Indicator Data'!Q84)&gt;BM$3,10,IF(LOG('Indicator Data'!Q84)&lt;BM$4,0,10-(BM$3-LOG('Indicator Data'!Q84))/(BM$3-BM$4)*10))),1)</f>
        <v>0</v>
      </c>
      <c r="BN84" s="107" t="n">
        <f aca="false">'Indicator Data'!R84</f>
        <v>0</v>
      </c>
      <c r="BO84" s="106" t="n">
        <f aca="false">ROUND(IF(BN84&gt;BO$3,10,IF(BN84&lt;BO$4,0,10-(BO$3-BN84)/(BO$3-BO$4)*10)),1)</f>
        <v>0</v>
      </c>
      <c r="BP84" s="106" t="n">
        <f aca="false">ROUND((10-GEOMEAN(((10-BO84)/10*9+1),((10-BM84)/10*9+1)))/9*10,1)</f>
        <v>0</v>
      </c>
      <c r="BQ84" s="106" t="n">
        <f aca="false">ROUND(IF('Indicator Data'!S84=0,0,IF(LOG('Indicator Data'!S84)&gt;BQ$3,10,IF(LOG('Indicator Data'!S84)&lt;BQ$4,0,10-(BQ$3-LOG('Indicator Data'!S84))/(BQ$3-BQ$4)*10))),1)</f>
        <v>0</v>
      </c>
      <c r="BR84" s="107" t="n">
        <f aca="false">'Indicator Data'!T84</f>
        <v>0</v>
      </c>
      <c r="BS84" s="106" t="n">
        <f aca="false">ROUND(IF(BR84&gt;BS$3,10,IF(BR84&lt;BS$4,0,10-(BS$3-BR84)/(BS$3-BS$4)*10)),1)</f>
        <v>0</v>
      </c>
      <c r="BT84" s="106" t="n">
        <f aca="false">ROUND((10-GEOMEAN(((10-BS84)/10*9+1),((10-BQ84)/10*9+1)))/9*10,1)</f>
        <v>0</v>
      </c>
      <c r="BU84" s="102" t="n">
        <f aca="false">ROUND((10-GEOMEAN(((10-BT84)/10*9+1),((10-BP84)/10*9+1)))/9*10,1)</f>
        <v>0</v>
      </c>
      <c r="BV84" s="106" t="n">
        <f aca="false">ROUND(IF('Indicator Data'!U84=0,0,IF(LOG('Indicator Data'!U84)&gt;BV$3,10,IF(LOG('Indicator Data'!U84)&lt;BV$4,0,10-(BV$3-LOG('Indicator Data'!U84))/(BV$3-BV$4)*10))),1)</f>
        <v>7.6</v>
      </c>
      <c r="BW84" s="103" t="n">
        <f aca="false">'Indicator Data'!U84/'Indicator Data'!$CA84</f>
        <v>0.0561952553782803</v>
      </c>
      <c r="BX84" s="106" t="n">
        <f aca="false">ROUND(IF(BW84&gt;BX$3,10,IF(BW84&lt;BX$4,0,10-(BX$3-BW84)/(BX$3-BX$4)*10)),1)</f>
        <v>0.6</v>
      </c>
      <c r="BY84" s="102" t="n">
        <f aca="false">ROUND((10-GEOMEAN(((10-BV84)/10*9+1),((10-BX84)/10*9+1)))/9*10,1)</f>
        <v>5</v>
      </c>
      <c r="BZ84" s="106" t="n">
        <f aca="false">ROUND(IF('Indicator Data'!V84=0,0,IF(LOG('Indicator Data'!V84)&gt;BZ$3,10,IF(LOG('Indicator Data'!V84)&lt;BZ$4,0,10-(BZ$3-LOG('Indicator Data'!V84))/(BZ$3-BZ$4)*10))),1)</f>
        <v>9.1</v>
      </c>
      <c r="CA84" s="103" t="n">
        <f aca="false">IF('Indicator Data'!V84/'Indicator Data'!$CA84&gt;1,1,'Indicator Data'!V84/'Indicator Data'!$CA84)</f>
        <v>0.661664732781247</v>
      </c>
      <c r="CB84" s="106" t="n">
        <f aca="false">ROUND(IF(CA84&gt;CB$3,10,IF(CA84&lt;CB$4,0,10-(CB$3-CA84)/(CB$3-CB$4)*10)),1)</f>
        <v>6.6</v>
      </c>
      <c r="CC84" s="102" t="n">
        <f aca="false">ROUND((10-GEOMEAN(((10-BZ84)/10*9+1),((10-CB84)/10*9+1)))/9*10,1)</f>
        <v>8.1</v>
      </c>
      <c r="CD84" s="106" t="n">
        <f aca="false">ROUND(IF('Indicator Data'!W84=0,0,IF(LOG('Indicator Data'!W84)&gt;CD$3,10,IF(LOG('Indicator Data'!W84)&lt;CD$4,0,10-(CD$3-LOG('Indicator Data'!W84))/(CD$3-CD$4)*10))),1)</f>
        <v>9.3</v>
      </c>
      <c r="CE84" s="103" t="n">
        <f aca="false">'Indicator Data'!W84/'Indicator Data'!$CA84</f>
        <v>0.863307093392173</v>
      </c>
      <c r="CF84" s="106" t="n">
        <f aca="false">ROUND(IF(CE84&gt;CF$3,10,IF(CE84&lt;CF$4,0,10-(CF$3-CE84)/(CF$3-CF$4)*10)),1)</f>
        <v>8.6</v>
      </c>
      <c r="CG84" s="102" t="n">
        <f aca="false">ROUND((10-GEOMEAN(((10-CD84)/10*9+1),((10-CF84)/10*9+1)))/9*10,1)</f>
        <v>9</v>
      </c>
      <c r="CH84" s="104" t="n">
        <f aca="false">ROUND((10-GEOMEAN(((10-CC84)/10*9+1),((10-BU84)/10*9+1),((10-BY84)/10*9+1),((10-CG84)/10*9+1)))/9*10,1)</f>
        <v>6.6</v>
      </c>
      <c r="CI84" s="106" t="n">
        <f aca="false">IF('Indicator Data'!BQ84="No data","x",ROUND(IF('Indicator Data'!BQ84&gt;CI$3,0,IF('Indicator Data'!BQ84&lt;CI$4,10,(CI$3-'Indicator Data'!BQ84)/(CI$3-CI$4)*10)),1))</f>
        <v>0</v>
      </c>
      <c r="CJ84" s="106" t="n">
        <f aca="false">IF('Indicator Data'!BR84="No data","x",ROUND(IF('Indicator Data'!BR84&gt;CJ$3,0,IF('Indicator Data'!BR84&lt;CJ$4,10,(CJ$3-'Indicator Data'!BR84)/(CJ$3-CJ$4)*10)),1))</f>
        <v>0.3</v>
      </c>
      <c r="CK84" s="106" t="n">
        <f aca="false">IF('Indicator Data'!AC84="No data","x",ROUND(IF('Indicator Data'!AC84&gt;CK$3,0,IF('Indicator Data'!AC84&lt;CK$4,10,(CK$3-'Indicator Data'!AC84)/(CK$3-CK$4)*10)),1))</f>
        <v>0.3</v>
      </c>
      <c r="CL84" s="102" t="n">
        <f aca="false">IF(AND(CJ84="x",CI84="x",CK84="x"),"x",ROUND(AVERAGE(CI84:CK84),1))</f>
        <v>0.2</v>
      </c>
      <c r="CM84" s="106" t="n">
        <f aca="false">IF('Indicator Data'!X84="No data","x",ROUND(IF(LOG('Indicator Data'!X84)&gt;CM$3,10,IF(LOG('Indicator Data'!X84)&lt;CM$4,0,10-(CM$3-LOG('Indicator Data'!X84))/(CM$3-CM$4)*10)),1))</f>
        <v>6.6</v>
      </c>
      <c r="CN84" s="106" t="n">
        <f aca="false">IF('Indicator Data'!Y84="No data","x",ROUND(IF('Indicator Data'!Y84&gt;CN$3,10,IF('Indicator Data'!Y84&lt;CN$4,0,10-(CN$3-'Indicator Data'!Y84)/(CN$3-CN$4)*10)),1))</f>
        <v>5.3</v>
      </c>
      <c r="CO84" s="106" t="n">
        <f aca="false">IF('Indicator Data'!Z84="No data","x",ROUND(IF('Indicator Data'!Z84&gt;CO$3,10,IF('Indicator Data'!Z84&lt;CO$4,0,10-(CO$3-'Indicator Data'!Z84)/(CO$3-CO$4)*10)),1))</f>
        <v>7.1</v>
      </c>
      <c r="CP84" s="106" t="str">
        <f aca="false">IF('Indicator Data'!AA84="No data","x",ROUND(IF('Indicator Data'!AA84&gt;CP$3,10,IF('Indicator Data'!AA84&lt;CP$4,0,10-(CP$3-'Indicator Data'!AA84)/(CP$3-CP$4)*10)),1))</f>
        <v>x</v>
      </c>
      <c r="CQ84" s="102" t="n">
        <f aca="false">ROUND(AVERAGE(CM84:CP84),1)</f>
        <v>6.3</v>
      </c>
      <c r="CR84" s="104" t="n">
        <f aca="false">ROUND(AVERAGE(CL84,CQ84,CQ84),1)</f>
        <v>4.3</v>
      </c>
      <c r="CS84" s="106" t="n">
        <f aca="false">IF('Indicator Data'!AF84="No data","x",ROUND(IF('Indicator Data'!AF84&gt;CS$3,10,IF('Indicator Data'!AF84&lt;CS$4,0,10-(CS$3-'Indicator Data'!AF84)/(CS$3-CS$4)*10)),1))</f>
        <v>5.1</v>
      </c>
      <c r="CT84" s="106" t="n">
        <f aca="false">IF('Indicator Data'!AG84="No data","x",ROUND(IF('Indicator Data'!AG84&gt;CT$3,10,IF('Indicator Data'!AG84&lt;CT$4,0,10-(CT$3-'Indicator Data'!AG84)/(CT$3-CT$4)*10)),1))</f>
        <v>5.6</v>
      </c>
      <c r="CU84" s="102" t="n">
        <f aca="false">ROUND(AVERAGE(CM84,CN84,CO84,CP84,CS84,CT84),1)</f>
        <v>5.9</v>
      </c>
      <c r="CV84" s="106" t="n">
        <f aca="false">IF('Indicator Data'!AB84="No data","x",ROUND(IF('Indicator Data'!AB84&gt;CV$3,10,IF('Indicator Data'!AB84&lt;CV$4,0,10-(CV$3-'Indicator Data'!AB84)/(CV$3-CV$4)*10)),1))</f>
        <v>0</v>
      </c>
      <c r="CW84" s="102" t="n">
        <f aca="false">IF(AND(CJ84="x",CI84="x",CK84="x"),"x",ROUND(AVERAGE(CI84:CK84,CV84),1))</f>
        <v>0.2</v>
      </c>
      <c r="CX84" s="103" t="n">
        <f aca="false">IF('Indicator Data'!AD84="No data","x",'Indicator Data'!AD84/'Indicator Data'!$BZ84)</f>
        <v>9.84067659751118E-005</v>
      </c>
      <c r="CY84" s="106" t="n">
        <f aca="false">IF(CX84="x","x",ROUND(IF(CX84&gt;CY$3,0,IF(CX84&lt;CY$4,10,(CY$3-CX84)/(CY$3-CY$4)*10)),1))</f>
        <v>9</v>
      </c>
      <c r="CZ84" s="106" t="n">
        <f aca="false">IF('Indicator Data'!AE84="No data","x",ROUND(IF('Indicator Data'!AE84&gt;CZ$3,0,IF('Indicator Data'!AE84&lt;CZ$4,10,(CZ$3-'Indicator Data'!AE84)/(CZ$3-CZ$4)*10)),1))</f>
        <v>6</v>
      </c>
      <c r="DA84" s="102" t="n">
        <f aca="false">IF(AND(CY84="x",CZ84="x"),"x",ROUND(AVERAGE(CY84:CZ84),1))</f>
        <v>7.5</v>
      </c>
      <c r="DB84" s="104" t="n">
        <f aca="false">ROUND(AVERAGE(CW84,DA84,CU84),1)</f>
        <v>4.5</v>
      </c>
      <c r="DC84" s="105" t="n">
        <f aca="false">IF(BL84="x",ROUND((10-GEOMEAN(((10-DB84)/10*9+1),((10-CH84)/10*9+1),((10-CR84)/10*9+1)))/9*10,1),ROUND((10-GEOMEAN(((10-BL84)/10*9+1),((10-DB84)/10*9+1),((10-CH84)/10*9+1),((10-CR84)/10*9+1)))/9*10,1))</f>
        <v>6.9</v>
      </c>
      <c r="DD84" s="108" t="n">
        <f aca="false">IF(ROUND(IF(AP84="x",(10-GEOMEAN(((10-AO84)/10*9+1),((10-DC84)/10*9+1),((10-AU84)/10*9+1),((10-AQ84)/10*9+1),((10-AR84)/10*9+1)))/9*10,(10-GEOMEAN(((10-AO84)/10*9+1),((10-DC84)/10*9+1),((10-AP84)/10*9+1),((10-AQ84)/10*9+1),((10-AR84)/10*9+1),((10-AU84)/10*9+1)))/9*10),1)=0,0.1,ROUND(IF(AP84="x",(10-GEOMEAN(((10-AO84)/10*9+1),((10-DC84)/10*9+1),((10-AU84)/10*9+1),((10-AQ84)/10*9+1),((10-AR84)/10*9+1)))/9*10,(10-GEOMEAN(((10-AO84)/10*9+1),((10-DC84)/10*9+1),((10-AP84)/10*9+1),((10-AQ84)/10*9+1),((10-AR84)/10*9+1),((10-AU84)/10*9+1)))/9*10),1))</f>
        <v>6</v>
      </c>
      <c r="DE84" s="105" t="n">
        <f aca="false">ROUND(IF('Indicator Data'!AH84=0,0,IF('Indicator Data'!AH84&gt;DE$3,10,IF('Indicator Data'!AH84&lt;DE$4,0,10-(DE$3-'Indicator Data'!AH84)/(DE$3-DE$4)*10))),1)</f>
        <v>10</v>
      </c>
      <c r="DF84" s="102" t="n">
        <f aca="false">'Indicator Data'!AI84</f>
        <v>0</v>
      </c>
      <c r="DG84" s="102" t="n">
        <f aca="false">'Indicator Data'!AJ84</f>
        <v>5</v>
      </c>
      <c r="DH84" s="105" t="n">
        <f aca="false">ROUND(IF(DF84=5,10,IF(DG84=5,9,IF(DF84=4,8,IF(DG84=4,7,0)))),1)</f>
        <v>9</v>
      </c>
      <c r="DI84" s="108" t="n">
        <f aca="false">ROUND(IF(DH84&gt;5,DH84,DE84/10*7),1)</f>
        <v>9</v>
      </c>
      <c r="DJ84" s="76"/>
      <c r="DK84" s="109"/>
    </row>
    <row r="85" customFormat="false" ht="14.5" hidden="false" customHeight="false" outlineLevel="0" collapsed="false">
      <c r="A85" s="98" t="str">
        <f aca="false">'Indicator Data'!A85</f>
        <v>Ireland</v>
      </c>
      <c r="B85" s="99" t="str">
        <f aca="false">'Indicator Data'!B85</f>
        <v>IRL</v>
      </c>
      <c r="C85" s="100" t="n">
        <f aca="false">ROUND(IF('Indicator Data'!C85=0,0.1,IF(LOG('Indicator Data'!C85)&gt;C$3,10,IF(LOG('Indicator Data'!C85)&lt;C$4,0,10-(C$3-LOG('Indicator Data'!C85))/(C$3-C$4)*10))),1)</f>
        <v>0.1</v>
      </c>
      <c r="D85" s="101" t="n">
        <f aca="false">ROUND(IF('Indicator Data'!D85=0,0.1,IF(LOG('Indicator Data'!D85)&gt;D$3,10,IF(LOG('Indicator Data'!D85)&lt;D$4,0,10-(D$3-LOG('Indicator Data'!D85))/(D$3-D$4)*10))),1)</f>
        <v>0.1</v>
      </c>
      <c r="E85" s="102" t="n">
        <f aca="false">ROUND((10-GEOMEAN(((10-C85)/10*9+1),((10-D85)/10*9+1)))/9*10,1)</f>
        <v>0.1</v>
      </c>
      <c r="F85" s="102" t="n">
        <f aca="false">IF('Indicator Data'!E85="No data",0.1,(ROUND(IF('Indicator Data'!E85=0,0,IF(LOG('Indicator Data'!E85)&gt;F$3,10,IF(LOG('Indicator Data'!E85)&lt;F$4,0,10-(F$3-LOG('Indicator Data'!E85))/(F$3-F$4)*10))),1)))</f>
        <v>5.4</v>
      </c>
      <c r="G85" s="102" t="n">
        <f aca="false">ROUND(IF('Indicator Data'!F85=0,0,IF(LOG('Indicator Data'!F85)&gt;G$3,10,IF(LOG('Indicator Data'!F85)&lt;G$4,0,10-(G$3-LOG('Indicator Data'!F85))/(G$3-G$4)*10))),1)</f>
        <v>5.1</v>
      </c>
      <c r="H85" s="101" t="n">
        <f aca="false">ROUND(IF('Indicator Data'!G85=0,0,IF(LOG('Indicator Data'!G85)&gt;H$3,10,IF(LOG('Indicator Data'!G85)&lt;H$4,0,10-(H$3-LOG('Indicator Data'!G85))/(H$3-H$4)*10))),1)</f>
        <v>0</v>
      </c>
      <c r="I85" s="101" t="n">
        <f aca="false">ROUND(IF('Indicator Data'!H85=0,0,IF(LOG('Indicator Data'!H85)&gt;I$3,10,IF(LOG('Indicator Data'!H85)&lt;I$4,0,10-(I$3-LOG('Indicator Data'!H85))/(I$3-I$4)*10))),1)</f>
        <v>0</v>
      </c>
      <c r="J85" s="101" t="n">
        <f aca="false">ROUND((10-GEOMEAN(((10-H85)/10*9+1),((10-I85)/10*9+1)))/9*10,1)</f>
        <v>0</v>
      </c>
      <c r="K85" s="101" t="n">
        <f aca="false">ROUND(IF('Indicator Data'!I85=0,0,IF(LOG('Indicator Data'!I85)&gt;K$3,10,IF(LOG('Indicator Data'!I85)&lt;K$4,0,10-(K$3-LOG('Indicator Data'!I85))/(K$3-K$4)*10))),1)</f>
        <v>0</v>
      </c>
      <c r="L85" s="102" t="n">
        <f aca="false">ROUND((10-GEOMEAN(((10-J85)/10*9+1),((10-K85)/10*9+1)))/9*10,1)</f>
        <v>0</v>
      </c>
      <c r="M85" s="102" t="n">
        <f aca="false">ROUND(IF('Indicator Data'!J85=0,0,IF(LOG('Indicator Data'!J85)&gt;M$3,10,IF(LOG('Indicator Data'!J85)&lt;M$4,0,10-(M$3-LOG('Indicator Data'!J85))/(M$3-M$4)*10))),1)</f>
        <v>0</v>
      </c>
      <c r="N85" s="103" t="n">
        <f aca="false">'Indicator Data'!C85/'Indicator Data'!$CA85</f>
        <v>0</v>
      </c>
      <c r="O85" s="103" t="n">
        <f aca="false">'Indicator Data'!D85/'Indicator Data'!$CA85</f>
        <v>0</v>
      </c>
      <c r="P85" s="103" t="n">
        <f aca="false">IF(F85=0.1,"x",'Indicator Data'!E85/'Indicator Data'!$CA85)</f>
        <v>0.00305446160457054</v>
      </c>
      <c r="Q85" s="103" t="n">
        <f aca="false">'Indicator Data'!F85/'Indicator Data'!$CA85</f>
        <v>2.37473699159166E-006</v>
      </c>
      <c r="R85" s="103" t="n">
        <f aca="false">'Indicator Data'!G85/'Indicator Data'!$CA85</f>
        <v>0</v>
      </c>
      <c r="S85" s="103" t="n">
        <f aca="false">'Indicator Data'!H85/'Indicator Data'!$CA85</f>
        <v>0</v>
      </c>
      <c r="T85" s="103" t="n">
        <f aca="false">'Indicator Data'!I85/'Indicator Data'!$CA85</f>
        <v>0</v>
      </c>
      <c r="U85" s="103" t="n">
        <f aca="false">'Indicator Data'!J85/'Indicator Data'!$CA85</f>
        <v>0</v>
      </c>
      <c r="V85" s="101" t="n">
        <f aca="false">ROUND(IF(N85&gt;V$3,10,IF(N85&lt;V$4,0,10-(V$3-N85)/(V$3-V$4)*10)),1)</f>
        <v>0</v>
      </c>
      <c r="W85" s="101" t="n">
        <f aca="false">ROUND(IF(O85&gt;W$3,10,IF(O85&lt;W$4,0,10-(W$3-O85)/(W$3-W$4)*10)),1)</f>
        <v>0</v>
      </c>
      <c r="X85" s="102" t="n">
        <f aca="false">ROUND(((10-GEOMEAN(((10-V85)/10*9+1),((10-W85)/10*9+1)))/9*10),1)</f>
        <v>0</v>
      </c>
      <c r="Y85" s="102" t="n">
        <f aca="false">IF(P85="x",0.1,ROUND(IF(P85&gt;Y$3,10,IF(P85&lt;Y$4,0,10-(Y$3-P85)/(Y$3-Y$4)*10)),1))</f>
        <v>2</v>
      </c>
      <c r="Z85" s="102" t="n">
        <f aca="false">ROUND(IF(Q85=0,0,IF(LOG(Q85)&gt;Z$3,10,IF(LOG(Q85)&lt;=Z$4,0,10-(Z$3-LOG(Q85))/(Z$3-Z$4)*10))),1)</f>
        <v>6.4</v>
      </c>
      <c r="AA85" s="101" t="n">
        <f aca="false">ROUND(IF(R85&gt;AA$3,10,IF(R85&lt;AA$4,0,10-(AA$3-R85)/(AA$3-AA$4)*10)),1)</f>
        <v>0</v>
      </c>
      <c r="AB85" s="101" t="n">
        <f aca="false">ROUND(IF(S85&gt;AB$3,10,IF(S85&lt;AB$4,0,10-(AB$3-S85)/(AB$3-AB$4)*10)),1)</f>
        <v>0</v>
      </c>
      <c r="AC85" s="101" t="n">
        <f aca="false">ROUND(((10-GEOMEAN(((10-AA85)/10*9+1),((10-AB85)/10*9+1)))/9*10),1)</f>
        <v>0</v>
      </c>
      <c r="AD85" s="101" t="n">
        <f aca="false">ROUND(IF(T85=0,0,IF(T85&gt;AD$3,10,IF(T85&lt;=AD$4,0,10-(AD$3-T85)/(AD$3-AD$4)*10))),1)</f>
        <v>0</v>
      </c>
      <c r="AE85" s="102" t="n">
        <f aca="false">ROUND((10-GEOMEAN(((10-AC85)/10*9+1),((10-AD85)/10*9+1)))/9*10,1)</f>
        <v>0</v>
      </c>
      <c r="AF85" s="102" t="n">
        <f aca="false">ROUND(IF(U85&gt;AF$3,10,IF(U85&lt;AF$4,0,10-(AF$3-U85)/(AF$3-AF$4)*10)),1)</f>
        <v>0</v>
      </c>
      <c r="AG85" s="101" t="n">
        <f aca="false">ROUND(IF('Indicator Data'!K85=0,0,IF('Indicator Data'!K85&gt;AG$3,10,IF('Indicator Data'!K85&lt;AG$4,0,10-(AG$3-'Indicator Data'!K85)/(AG$3-AG$4)*10))),1)</f>
        <v>0</v>
      </c>
      <c r="AH85" s="104" t="n">
        <f aca="false">ROUND(AVERAGE(C85,V85),1)</f>
        <v>0.1</v>
      </c>
      <c r="AI85" s="104" t="n">
        <f aca="false">ROUND(AVERAGE(D85,W85),1)</f>
        <v>0.1</v>
      </c>
      <c r="AJ85" s="102" t="n">
        <f aca="false">ROUND(AVERAGE(AA85,H85),1)</f>
        <v>0</v>
      </c>
      <c r="AK85" s="102" t="n">
        <f aca="false">ROUND(AVERAGE(AB85,I85),1)</f>
        <v>0</v>
      </c>
      <c r="AL85" s="104" t="n">
        <f aca="false">ROUND((10-GEOMEAN(((10-AJ85)/10*9+1),((10-AK85)/10*9+1)))/9*10,1)</f>
        <v>0</v>
      </c>
      <c r="AM85" s="104" t="n">
        <f aca="false">ROUND(AVERAGE(AD85,K85),1)</f>
        <v>0</v>
      </c>
      <c r="AN85" s="102" t="n">
        <f aca="false">ROUND((10-GEOMEAN(((10-M85)/10*9+1),((10-AF85)/10*9+1)))/9*10,1)</f>
        <v>0</v>
      </c>
      <c r="AO85" s="105" t="n">
        <f aca="false">ROUND((10-GEOMEAN(((10-E85)/10*9+1),((10-X85)/10*9+1)))/9*10,1)</f>
        <v>0.1</v>
      </c>
      <c r="AP85" s="105" t="n">
        <f aca="false">IF(AND(Y85="x",F85="x"),"x",ROUND((10-GEOMEAN(((10-F85)/10*9+1),((10-Y85)/10*9+1)))/9*10,1))</f>
        <v>3.9</v>
      </c>
      <c r="AQ85" s="105" t="n">
        <f aca="false">ROUND((10-GEOMEAN(((10-G85)/10*9+1),((10-Z85)/10*9+1)))/9*10,1)</f>
        <v>5.8</v>
      </c>
      <c r="AR85" s="105" t="n">
        <f aca="false">ROUND((10-GEOMEAN(((10-L85)/10*9+1),((10-AE85)/10*9+1)))/9*10,1)</f>
        <v>0</v>
      </c>
      <c r="AS85" s="104" t="n">
        <f aca="false">ROUND(AVERAGE(AG85,AN85),1)</f>
        <v>0</v>
      </c>
      <c r="AT85" s="104" t="n">
        <f aca="false">IF('Indicator Data'!L85="No data","x",IF('Indicator Data'!CB85&lt;1000,"x",ROUND((IF('Indicator Data'!L85&gt;AT$3,10,IF('Indicator Data'!L85&lt;AT$4,0,10-(AT$3-'Indicator Data'!L85)/(AT$3-AT$4)*10))),1)))</f>
        <v>1</v>
      </c>
      <c r="AU85" s="105" t="n">
        <f aca="false">ROUND(AVERAGE(AS85,AT85),1)</f>
        <v>0.5</v>
      </c>
      <c r="AV85" s="106" t="n">
        <f aca="false">IF('Indicator Data'!M85="No data","x",ROUND(IF('Indicator Data'!M85=0,0,IF(LOG('Indicator Data'!M85)&gt;AV$3,10,IF(LOG('Indicator Data'!M85)&lt;AV$4,0,10-(AV$3-LOG('Indicator Data'!M85))/(AV$3-AV$4)*10))),1))</f>
        <v>0</v>
      </c>
      <c r="AW85" s="103" t="n">
        <f aca="false">IF(AV85="x","x",'Indicator Data'!M85/'Indicator Data'!$CA85)</f>
        <v>0</v>
      </c>
      <c r="AX85" s="106" t="n">
        <f aca="false">IF(AV85="x","x",ROUND(IF(AW85&gt;AX$3,10,IF(AW85&lt;AX$4,0,10-(AX$3-AW85)/(AX$3-AX$4)*10)),1))</f>
        <v>0</v>
      </c>
      <c r="AY85" s="102" t="n">
        <f aca="false">IF(AND(AV85="x",AX85="x"),"x",ROUND((10-GEOMEAN(((10-AV85)/10*9+1),((10-AX85)/10*9+1)))/9*10,1))</f>
        <v>0</v>
      </c>
      <c r="AZ85" s="106" t="str">
        <f aca="false">IF('Indicator Data'!N85="No data","x",ROUND(IF('Indicator Data'!N85=0,0,IF(LOG('Indicator Data'!N85)&gt;AZ$3,10,IF(LOG('Indicator Data'!N85)&lt;AZ$4,0,10-(AZ$3-LOG('Indicator Data'!N85))/(AZ$3-AZ$4)*10))),1))</f>
        <v>x</v>
      </c>
      <c r="BA85" s="103" t="str">
        <f aca="false">IF(AZ85="x","x",'Indicator Data'!N85/'Indicator Data'!$CA85)</f>
        <v>x</v>
      </c>
      <c r="BB85" s="106" t="str">
        <f aca="false">IF(AZ85="x","x",ROUND(IF(BA85&gt;BB$3,10,IF(BA85&lt;BB$4,0,10-(BB$3-BA85)/(BB$3-BB$4)*10)),1))</f>
        <v>x</v>
      </c>
      <c r="BC85" s="102" t="str">
        <f aca="false">IF(AND(AZ85="x",BB85="x"),"x",ROUND((10-GEOMEAN(((10-AZ85)/10*9+1),((10-BB85)/10*9+1)))/9*10,1))</f>
        <v>x</v>
      </c>
      <c r="BD85" s="106" t="str">
        <f aca="false">IF('Indicator Data'!O85="No data","x",ROUND(IF('Indicator Data'!O85=0,0,IF(LOG('Indicator Data'!O85)&gt;BD$3,10,IF(LOG('Indicator Data'!O85)&lt;BD$4,0,10-(BD$3-LOG('Indicator Data'!O85))/(BD$3-BD$4)*10))),1))</f>
        <v>x</v>
      </c>
      <c r="BE85" s="103" t="str">
        <f aca="false">IF(BD85="x","x",'Indicator Data'!O85/'Indicator Data'!$CA85)</f>
        <v>x</v>
      </c>
      <c r="BF85" s="106" t="str">
        <f aca="false">IF(BD85="x","x",ROUND(IF(BE85&gt;BF$3,10,IF(BE85&lt;BF$4,0,10-(BF$3-BE85)/(BF$3-BF$4)*10)),1))</f>
        <v>x</v>
      </c>
      <c r="BG85" s="102" t="str">
        <f aca="false">IF(AND(BD85="x",BF85="x"),"x",ROUND((10-GEOMEAN(((10-BD85)/10*9+1),((10-BF85)/10*9+1)))/9*10,1))</f>
        <v>x</v>
      </c>
      <c r="BH85" s="106" t="str">
        <f aca="false">IF('Indicator Data'!P85="No data","x",ROUND(IF('Indicator Data'!P85=0,0,IF(LOG('Indicator Data'!P85)&gt;BH$3,10,IF(LOG('Indicator Data'!P85)&lt;BH$4,0,10-(BH$3-LOG('Indicator Data'!P85))/(BH$3-BH$4)*10))),1))</f>
        <v>x</v>
      </c>
      <c r="BI85" s="103" t="str">
        <f aca="false">IF(BH85="x","x",'Indicator Data'!P85/'Indicator Data'!$CA85)</f>
        <v>x</v>
      </c>
      <c r="BJ85" s="106" t="str">
        <f aca="false">IF(BH85="x","x",ROUND(IF(BI85&gt;BJ$3,10,IF(BI85&lt;BJ$4,0,10-(BJ$3-BI85)/(BJ$3-BJ$4)*10)),1))</f>
        <v>x</v>
      </c>
      <c r="BK85" s="102" t="str">
        <f aca="false">IF(AND(BH85="x",BJ85="x"),"x",ROUND((10-GEOMEAN(((10-BH85)/10*9+1),((10-BJ85)/10*9+1)))/9*10,1))</f>
        <v>x</v>
      </c>
      <c r="BL85" s="104" t="n">
        <f aca="false">IF(AND(BC85="x",BG85="x",BK85="x",AY85="x"),"x",IF(AND(BC85="x",BG85="x",BK85="x"),AY85,ROUND((10-GEOMEAN(((10-AY85)/10*9+1),((10-BC85)/10*9+1),((10-BG85)/10*9+1),((10-BK85)/10*9+1)))/9*10,1)))</f>
        <v>0</v>
      </c>
      <c r="BM85" s="106" t="n">
        <f aca="false">ROUND(IF('Indicator Data'!Q85=0,0,IF(LOG('Indicator Data'!Q85)&gt;BM$3,10,IF(LOG('Indicator Data'!Q85)&lt;BM$4,0,10-(BM$3-LOG('Indicator Data'!Q85))/(BM$3-BM$4)*10))),1)</f>
        <v>0</v>
      </c>
      <c r="BN85" s="107" t="n">
        <f aca="false">'Indicator Data'!R85</f>
        <v>0</v>
      </c>
      <c r="BO85" s="106" t="n">
        <f aca="false">ROUND(IF(BN85&gt;BO$3,10,IF(BN85&lt;BO$4,0,10-(BO$3-BN85)/(BO$3-BO$4)*10)),1)</f>
        <v>0</v>
      </c>
      <c r="BP85" s="106" t="n">
        <f aca="false">ROUND((10-GEOMEAN(((10-BO85)/10*9+1),((10-BM85)/10*9+1)))/9*10,1)</f>
        <v>0</v>
      </c>
      <c r="BQ85" s="106" t="n">
        <f aca="false">ROUND(IF('Indicator Data'!S85=0,0,IF(LOG('Indicator Data'!S85)&gt;BQ$3,10,IF(LOG('Indicator Data'!S85)&lt;BQ$4,0,10-(BQ$3-LOG('Indicator Data'!S85))/(BQ$3-BQ$4)*10))),1)</f>
        <v>0</v>
      </c>
      <c r="BR85" s="107" t="n">
        <f aca="false">'Indicator Data'!T85</f>
        <v>0</v>
      </c>
      <c r="BS85" s="106" t="n">
        <f aca="false">ROUND(IF(BR85&gt;BS$3,10,IF(BR85&lt;BS$4,0,10-(BS$3-BR85)/(BS$3-BS$4)*10)),1)</f>
        <v>0</v>
      </c>
      <c r="BT85" s="106" t="n">
        <f aca="false">ROUND((10-GEOMEAN(((10-BS85)/10*9+1),((10-BQ85)/10*9+1)))/9*10,1)</f>
        <v>0</v>
      </c>
      <c r="BU85" s="102" t="n">
        <f aca="false">ROUND((10-GEOMEAN(((10-BT85)/10*9+1),((10-BP85)/10*9+1)))/9*10,1)</f>
        <v>0</v>
      </c>
      <c r="BV85" s="106" t="n">
        <f aca="false">ROUND(IF('Indicator Data'!U85=0,0,IF(LOG('Indicator Data'!U85)&gt;BV$3,10,IF(LOG('Indicator Data'!U85)&lt;BV$4,0,10-(BV$3-LOG('Indicator Data'!U85))/(BV$3-BV$4)*10))),1)</f>
        <v>0</v>
      </c>
      <c r="BW85" s="103" t="n">
        <f aca="false">'Indicator Data'!U85/'Indicator Data'!$CA85</f>
        <v>0</v>
      </c>
      <c r="BX85" s="106" t="n">
        <f aca="false">ROUND(IF(BW85&gt;BX$3,10,IF(BW85&lt;BX$4,0,10-(BX$3-BW85)/(BX$3-BX$4)*10)),1)</f>
        <v>0</v>
      </c>
      <c r="BY85" s="102" t="n">
        <f aca="false">ROUND((10-GEOMEAN(((10-BV85)/10*9+1),((10-BX85)/10*9+1)))/9*10,1)</f>
        <v>0</v>
      </c>
      <c r="BZ85" s="106" t="n">
        <f aca="false">ROUND(IF('Indicator Data'!V85=0,0,IF(LOG('Indicator Data'!V85)&gt;BZ$3,10,IF(LOG('Indicator Data'!V85)&lt;BZ$4,0,10-(BZ$3-LOG('Indicator Data'!V85))/(BZ$3-BZ$4)*10))),1)</f>
        <v>0</v>
      </c>
      <c r="CA85" s="103" t="n">
        <f aca="false">IF('Indicator Data'!V85/'Indicator Data'!$CA85&gt;1,1,'Indicator Data'!V85/'Indicator Data'!$CA85)</f>
        <v>0</v>
      </c>
      <c r="CB85" s="106" t="n">
        <f aca="false">ROUND(IF(CA85&gt;CB$3,10,IF(CA85&lt;CB$4,0,10-(CB$3-CA85)/(CB$3-CB$4)*10)),1)</f>
        <v>0</v>
      </c>
      <c r="CC85" s="102" t="n">
        <f aca="false">ROUND((10-GEOMEAN(((10-BZ85)/10*9+1),((10-CB85)/10*9+1)))/9*10,1)</f>
        <v>0</v>
      </c>
      <c r="CD85" s="106" t="n">
        <f aca="false">ROUND(IF('Indicator Data'!W85=0,0,IF(LOG('Indicator Data'!W85)&gt;CD$3,10,IF(LOG('Indicator Data'!W85)&lt;CD$4,0,10-(CD$3-LOG('Indicator Data'!W85))/(CD$3-CD$4)*10))),1)</f>
        <v>0</v>
      </c>
      <c r="CE85" s="103" t="n">
        <f aca="false">'Indicator Data'!W85/'Indicator Data'!$CA85</f>
        <v>0</v>
      </c>
      <c r="CF85" s="106" t="n">
        <f aca="false">ROUND(IF(CE85&gt;CF$3,10,IF(CE85&lt;CF$4,0,10-(CF$3-CE85)/(CF$3-CF$4)*10)),1)</f>
        <v>0</v>
      </c>
      <c r="CG85" s="102" t="n">
        <f aca="false">ROUND((10-GEOMEAN(((10-CD85)/10*9+1),((10-CF85)/10*9+1)))/9*10,1)</f>
        <v>0</v>
      </c>
      <c r="CH85" s="104" t="n">
        <f aca="false">ROUND((10-GEOMEAN(((10-CC85)/10*9+1),((10-BU85)/10*9+1),((10-BY85)/10*9+1),((10-CG85)/10*9+1)))/9*10,1)</f>
        <v>0</v>
      </c>
      <c r="CI85" s="106" t="n">
        <f aca="false">IF('Indicator Data'!BQ85="No data","x",ROUND(IF('Indicator Data'!BQ85&gt;CI$3,0,IF('Indicator Data'!BQ85&lt;CI$4,10,(CI$3-'Indicator Data'!BQ85)/(CI$3-CI$4)*10)),1))</f>
        <v>1</v>
      </c>
      <c r="CJ85" s="106" t="n">
        <f aca="false">IF('Indicator Data'!BR85="No data","x",ROUND(IF('Indicator Data'!BR85&gt;CJ$3,0,IF('Indicator Data'!BR85&lt;CJ$4,10,(CJ$3-'Indicator Data'!BR85)/(CJ$3-CJ$4)*10)),1))</f>
        <v>0.4</v>
      </c>
      <c r="CK85" s="106" t="str">
        <f aca="false">IF('Indicator Data'!AC85="No data","x",ROUND(IF('Indicator Data'!AC85&gt;CK$3,0,IF('Indicator Data'!AC85&lt;CK$4,10,(CK$3-'Indicator Data'!AC85)/(CK$3-CK$4)*10)),1))</f>
        <v>x</v>
      </c>
      <c r="CL85" s="102" t="n">
        <f aca="false">IF(AND(CJ85="x",CI85="x",CK85="x"),"x",ROUND(AVERAGE(CI85:CK85),1))</f>
        <v>0.7</v>
      </c>
      <c r="CM85" s="106" t="n">
        <f aca="false">IF('Indicator Data'!X85="No data","x",ROUND(IF(LOG('Indicator Data'!X85)&gt;CM$3,10,IF(LOG('Indicator Data'!X85)&lt;CM$4,0,10-(CM$3-LOG('Indicator Data'!X85))/(CM$3-CM$4)*10)),1))</f>
        <v>6.2</v>
      </c>
      <c r="CN85" s="106" t="n">
        <f aca="false">IF('Indicator Data'!Y85="No data","x",ROUND(IF('Indicator Data'!Y85&gt;CN$3,10,IF('Indicator Data'!Y85&lt;CN$4,0,10-(CN$3-'Indicator Data'!Y85)/(CN$3-CN$4)*10)),1))</f>
        <v>2.5</v>
      </c>
      <c r="CO85" s="106" t="n">
        <f aca="false">IF('Indicator Data'!Z85="No data","x",ROUND(IF('Indicator Data'!Z85&gt;CO$3,10,IF('Indicator Data'!Z85&lt;CO$4,0,10-(CO$3-'Indicator Data'!Z85)/(CO$3-CO$4)*10)),1))</f>
        <v>6.4</v>
      </c>
      <c r="CP85" s="106" t="n">
        <f aca="false">IF('Indicator Data'!AA85="No data","x",ROUND(IF('Indicator Data'!AA85&gt;CP$3,10,IF('Indicator Data'!AA85&lt;CP$4,0,10-(CP$3-'Indicator Data'!AA85)/(CP$3-CP$4)*10)),1))</f>
        <v>2</v>
      </c>
      <c r="CQ85" s="102" t="n">
        <f aca="false">ROUND(AVERAGE(CM85:CP85),1)</f>
        <v>4.3</v>
      </c>
      <c r="CR85" s="104" t="n">
        <f aca="false">ROUND(AVERAGE(CL85,CQ85,CQ85),1)</f>
        <v>3.1</v>
      </c>
      <c r="CS85" s="106" t="str">
        <f aca="false">IF('Indicator Data'!AF85="No data","x",ROUND(IF('Indicator Data'!AF85&gt;CS$3,10,IF('Indicator Data'!AF85&lt;CS$4,0,10-(CS$3-'Indicator Data'!AF85)/(CS$3-CS$4)*10)),1))</f>
        <v>x</v>
      </c>
      <c r="CT85" s="106" t="n">
        <f aca="false">IF('Indicator Data'!AG85="No data","x",ROUND(IF('Indicator Data'!AG85&gt;CT$3,10,IF('Indicator Data'!AG85&lt;CT$4,0,10-(CT$3-'Indicator Data'!AG85)/(CT$3-CT$4)*10)),1))</f>
        <v>0.9</v>
      </c>
      <c r="CU85" s="102" t="n">
        <f aca="false">ROUND(AVERAGE(CM85,CN85,CO85,CP85,CS85,CT85),1)</f>
        <v>3.6</v>
      </c>
      <c r="CV85" s="106" t="n">
        <f aca="false">IF('Indicator Data'!AB85="No data","x",ROUND(IF('Indicator Data'!AB85&gt;CV$3,10,IF('Indicator Data'!AB85&lt;CV$4,0,10-(CV$3-'Indicator Data'!AB85)/(CV$3-CV$4)*10)),1))</f>
        <v>0</v>
      </c>
      <c r="CW85" s="102" t="n">
        <f aca="false">IF(AND(CJ85="x",CI85="x",CK85="x"),"x",ROUND(AVERAGE(CI85:CK85,CV85),1))</f>
        <v>0.5</v>
      </c>
      <c r="CX85" s="103" t="n">
        <f aca="false">IF('Indicator Data'!AD85="No data","x",'Indicator Data'!AD85/'Indicator Data'!$BZ85)</f>
        <v>0.000405492721786671</v>
      </c>
      <c r="CY85" s="106" t="n">
        <f aca="false">IF(CX85="x","x",ROUND(IF(CX85&gt;CY$3,0,IF(CX85&lt;CY$4,10,(CY$3-CX85)/(CY$3-CY$4)*10)),1))</f>
        <v>5.9</v>
      </c>
      <c r="CZ85" s="106" t="n">
        <f aca="false">IF('Indicator Data'!AE85="No data","x",ROUND(IF('Indicator Data'!AE85&gt;CZ$3,0,IF('Indicator Data'!AE85&lt;CZ$4,10,(CZ$3-'Indicator Data'!AE85)/(CZ$3-CZ$4)*10)),1))</f>
        <v>0</v>
      </c>
      <c r="DA85" s="102" t="n">
        <f aca="false">IF(AND(CY85="x",CZ85="x"),"x",ROUND(AVERAGE(CY85:CZ85),1))</f>
        <v>3</v>
      </c>
      <c r="DB85" s="104" t="n">
        <f aca="false">ROUND(AVERAGE(CW85,DA85,CU85),1)</f>
        <v>2.4</v>
      </c>
      <c r="DC85" s="105" t="n">
        <f aca="false">IF(BL85="x",ROUND((10-GEOMEAN(((10-DB85)/10*9+1),((10-CH85)/10*9+1),((10-CR85)/10*9+1)))/9*10,1),ROUND((10-GEOMEAN(((10-BL85)/10*9+1),((10-DB85)/10*9+1),((10-CH85)/10*9+1),((10-CR85)/10*9+1)))/9*10,1))</f>
        <v>1.5</v>
      </c>
      <c r="DD85" s="108" t="n">
        <f aca="false">IF(ROUND(IF(AP85="x",(10-GEOMEAN(((10-AO85)/10*9+1),((10-DC85)/10*9+1),((10-AU85)/10*9+1),((10-AQ85)/10*9+1),((10-AR85)/10*9+1)))/9*10,(10-GEOMEAN(((10-AO85)/10*9+1),((10-DC85)/10*9+1),((10-AP85)/10*9+1),((10-AQ85)/10*9+1),((10-AR85)/10*9+1),((10-AU85)/10*9+1)))/9*10),1)=0,0.1,ROUND(IF(AP85="x",(10-GEOMEAN(((10-AO85)/10*9+1),((10-DC85)/10*9+1),((10-AU85)/10*9+1),((10-AQ85)/10*9+1),((10-AR85)/10*9+1)))/9*10,(10-GEOMEAN(((10-AO85)/10*9+1),((10-DC85)/10*9+1),((10-AP85)/10*9+1),((10-AQ85)/10*9+1),((10-AR85)/10*9+1),((10-AU85)/10*9+1)))/9*10),1))</f>
        <v>2.3</v>
      </c>
      <c r="DE85" s="105" t="n">
        <f aca="false">ROUND(IF('Indicator Data'!AH85=0,0,IF('Indicator Data'!AH85&gt;DE$3,10,IF('Indicator Data'!AH85&lt;DE$4,0,10-(DE$3-'Indicator Data'!AH85)/(DE$3-DE$4)*10))),1)</f>
        <v>0.1</v>
      </c>
      <c r="DF85" s="102" t="n">
        <f aca="false">'Indicator Data'!AI85</f>
        <v>0</v>
      </c>
      <c r="DG85" s="102" t="n">
        <f aca="false">'Indicator Data'!AJ85</f>
        <v>0</v>
      </c>
      <c r="DH85" s="105" t="n">
        <f aca="false">ROUND(IF(DF85=5,10,IF(DG85=5,9,IF(DF85=4,8,IF(DG85=4,7,0)))),1)</f>
        <v>0</v>
      </c>
      <c r="DI85" s="108" t="n">
        <f aca="false">ROUND(IF(DH85&gt;5,DH85,DE85/10*7),1)</f>
        <v>0.1</v>
      </c>
      <c r="DJ85" s="76"/>
      <c r="DK85" s="109"/>
    </row>
    <row r="86" customFormat="false" ht="14.5" hidden="false" customHeight="false" outlineLevel="0" collapsed="false">
      <c r="A86" s="98" t="str">
        <f aca="false">'Indicator Data'!A86</f>
        <v>Israel</v>
      </c>
      <c r="B86" s="99" t="str">
        <f aca="false">'Indicator Data'!B86</f>
        <v>ISR</v>
      </c>
      <c r="C86" s="100" t="n">
        <f aca="false">ROUND(IF('Indicator Data'!C86=0,0.1,IF(LOG('Indicator Data'!C86)&gt;C$3,10,IF(LOG('Indicator Data'!C86)&lt;C$4,0,10-(C$3-LOG('Indicator Data'!C86))/(C$3-C$4)*10))),1)</f>
        <v>8</v>
      </c>
      <c r="D86" s="101" t="n">
        <f aca="false">ROUND(IF('Indicator Data'!D86=0,0.1,IF(LOG('Indicator Data'!D86)&gt;D$3,10,IF(LOG('Indicator Data'!D86)&lt;D$4,0,10-(D$3-LOG('Indicator Data'!D86))/(D$3-D$4)*10))),1)</f>
        <v>5.3</v>
      </c>
      <c r="E86" s="102" t="n">
        <f aca="false">ROUND((10-GEOMEAN(((10-C86)/10*9+1),((10-D86)/10*9+1)))/9*10,1)</f>
        <v>6.9</v>
      </c>
      <c r="F86" s="102" t="n">
        <f aca="false">IF('Indicator Data'!E86="No data",0.1,(ROUND(IF('Indicator Data'!E86=0,0,IF(LOG('Indicator Data'!E86)&gt;F$3,10,IF(LOG('Indicator Data'!E86)&lt;F$4,0,10-(F$3-LOG('Indicator Data'!E86))/(F$3-F$4)*10))),1)))</f>
        <v>4</v>
      </c>
      <c r="G86" s="102" t="n">
        <f aca="false">ROUND(IF('Indicator Data'!F86=0,0,IF(LOG('Indicator Data'!F86)&gt;G$3,10,IF(LOG('Indicator Data'!F86)&lt;G$4,0,10-(G$3-LOG('Indicator Data'!F86))/(G$3-G$4)*10))),1)</f>
        <v>5.7</v>
      </c>
      <c r="H86" s="101" t="n">
        <f aca="false">ROUND(IF('Indicator Data'!G86=0,0,IF(LOG('Indicator Data'!G86)&gt;H$3,10,IF(LOG('Indicator Data'!G86)&lt;H$4,0,10-(H$3-LOG('Indicator Data'!G86))/(H$3-H$4)*10))),1)</f>
        <v>0</v>
      </c>
      <c r="I86" s="101" t="n">
        <f aca="false">ROUND(IF('Indicator Data'!H86=0,0,IF(LOG('Indicator Data'!H86)&gt;I$3,10,IF(LOG('Indicator Data'!H86)&lt;I$4,0,10-(I$3-LOG('Indicator Data'!H86))/(I$3-I$4)*10))),1)</f>
        <v>0</v>
      </c>
      <c r="J86" s="101" t="n">
        <f aca="false">ROUND((10-GEOMEAN(((10-H86)/10*9+1),((10-I86)/10*9+1)))/9*10,1)</f>
        <v>0</v>
      </c>
      <c r="K86" s="101" t="n">
        <f aca="false">ROUND(IF('Indicator Data'!I86=0,0,IF(LOG('Indicator Data'!I86)&gt;K$3,10,IF(LOG('Indicator Data'!I86)&lt;K$4,0,10-(K$3-LOG('Indicator Data'!I86))/(K$3-K$4)*10))),1)</f>
        <v>0</v>
      </c>
      <c r="L86" s="102" t="n">
        <f aca="false">ROUND((10-GEOMEAN(((10-J86)/10*9+1),((10-K86)/10*9+1)))/9*10,1)</f>
        <v>0</v>
      </c>
      <c r="M86" s="102" t="n">
        <f aca="false">ROUND(IF('Indicator Data'!J86=0,0,IF(LOG('Indicator Data'!J86)&gt;M$3,10,IF(LOG('Indicator Data'!J86)&lt;M$4,0,10-(M$3-LOG('Indicator Data'!J86))/(M$3-M$4)*10))),1)</f>
        <v>0</v>
      </c>
      <c r="N86" s="103" t="n">
        <f aca="false">'Indicator Data'!C86/'Indicator Data'!$CA86</f>
        <v>0.00203034621583741</v>
      </c>
      <c r="O86" s="103" t="n">
        <f aca="false">'Indicator Data'!D86/'Indicator Data'!$CA86</f>
        <v>4.73231491880946E-005</v>
      </c>
      <c r="P86" s="103" t="n">
        <f aca="false">IF(F86=0.1,"x",'Indicator Data'!E86/'Indicator Data'!$CA86)</f>
        <v>0.000487214813689008</v>
      </c>
      <c r="Q86" s="103" t="n">
        <f aca="false">'Indicator Data'!F86/'Indicator Data'!$CA86</f>
        <v>3.23388110368276E-006</v>
      </c>
      <c r="R86" s="103" t="n">
        <f aca="false">'Indicator Data'!G86/'Indicator Data'!$CA86</f>
        <v>0</v>
      </c>
      <c r="S86" s="103" t="n">
        <f aca="false">'Indicator Data'!H86/'Indicator Data'!$CA86</f>
        <v>0</v>
      </c>
      <c r="T86" s="103" t="n">
        <f aca="false">'Indicator Data'!I86/'Indicator Data'!$CA86</f>
        <v>0</v>
      </c>
      <c r="U86" s="103" t="n">
        <f aca="false">'Indicator Data'!J86/'Indicator Data'!$CA86</f>
        <v>0</v>
      </c>
      <c r="V86" s="101" t="n">
        <f aca="false">ROUND(IF(N86&gt;V$3,10,IF(N86&lt;V$4,0,10-(V$3-N86)/(V$3-V$4)*10)),1)</f>
        <v>10</v>
      </c>
      <c r="W86" s="101" t="n">
        <f aca="false">ROUND(IF(O86&gt;W$3,10,IF(O86&lt;W$4,0,10-(W$3-O86)/(W$3-W$4)*10)),1)</f>
        <v>0.5</v>
      </c>
      <c r="X86" s="102" t="n">
        <f aca="false">ROUND(((10-GEOMEAN(((10-V86)/10*9+1),((10-W86)/10*9+1)))/9*10),1)</f>
        <v>7.7</v>
      </c>
      <c r="Y86" s="102" t="n">
        <f aca="false">IF(P86="x",0.1,ROUND(IF(P86&gt;Y$3,10,IF(P86&lt;Y$4,0,10-(Y$3-P86)/(Y$3-Y$4)*10)),1))</f>
        <v>0.3</v>
      </c>
      <c r="Z86" s="102" t="n">
        <f aca="false">ROUND(IF(Q86=0,0,IF(LOG(Q86)&gt;Z$3,10,IF(LOG(Q86)&lt;=Z$4,0,10-(Z$3-LOG(Q86))/(Z$3-Z$4)*10))),1)</f>
        <v>6.7</v>
      </c>
      <c r="AA86" s="101" t="n">
        <f aca="false">ROUND(IF(R86&gt;AA$3,10,IF(R86&lt;AA$4,0,10-(AA$3-R86)/(AA$3-AA$4)*10)),1)</f>
        <v>0</v>
      </c>
      <c r="AB86" s="101" t="n">
        <f aca="false">ROUND(IF(S86&gt;AB$3,10,IF(S86&lt;AB$4,0,10-(AB$3-S86)/(AB$3-AB$4)*10)),1)</f>
        <v>0</v>
      </c>
      <c r="AC86" s="101" t="n">
        <f aca="false">ROUND(((10-GEOMEAN(((10-AA86)/10*9+1),((10-AB86)/10*9+1)))/9*10),1)</f>
        <v>0</v>
      </c>
      <c r="AD86" s="101" t="n">
        <f aca="false">ROUND(IF(T86=0,0,IF(T86&gt;AD$3,10,IF(T86&lt;=AD$4,0,10-(AD$3-T86)/(AD$3-AD$4)*10))),1)</f>
        <v>0</v>
      </c>
      <c r="AE86" s="102" t="n">
        <f aca="false">ROUND((10-GEOMEAN(((10-AC86)/10*9+1),((10-AD86)/10*9+1)))/9*10,1)</f>
        <v>0</v>
      </c>
      <c r="AF86" s="102" t="n">
        <f aca="false">ROUND(IF(U86&gt;AF$3,10,IF(U86&lt;AF$4,0,10-(AF$3-U86)/(AF$3-AF$4)*10)),1)</f>
        <v>0</v>
      </c>
      <c r="AG86" s="101" t="n">
        <f aca="false">ROUND(IF('Indicator Data'!K86=0,0,IF('Indicator Data'!K86&gt;AG$3,10,IF('Indicator Data'!K86&lt;AG$4,0,10-(AG$3-'Indicator Data'!K86)/(AG$3-AG$4)*10))),1)</f>
        <v>1</v>
      </c>
      <c r="AH86" s="104" t="n">
        <f aca="false">ROUND(AVERAGE(C86,V86),1)</f>
        <v>9</v>
      </c>
      <c r="AI86" s="104" t="n">
        <f aca="false">ROUND(AVERAGE(D86,W86),1)</f>
        <v>2.9</v>
      </c>
      <c r="AJ86" s="102" t="n">
        <f aca="false">ROUND(AVERAGE(AA86,H86),1)</f>
        <v>0</v>
      </c>
      <c r="AK86" s="102" t="n">
        <f aca="false">ROUND(AVERAGE(AB86,I86),1)</f>
        <v>0</v>
      </c>
      <c r="AL86" s="104" t="n">
        <f aca="false">ROUND((10-GEOMEAN(((10-AJ86)/10*9+1),((10-AK86)/10*9+1)))/9*10,1)</f>
        <v>0</v>
      </c>
      <c r="AM86" s="104" t="n">
        <f aca="false">ROUND(AVERAGE(AD86,K86),1)</f>
        <v>0</v>
      </c>
      <c r="AN86" s="102" t="n">
        <f aca="false">ROUND((10-GEOMEAN(((10-M86)/10*9+1),((10-AF86)/10*9+1)))/9*10,1)</f>
        <v>0</v>
      </c>
      <c r="AO86" s="105" t="n">
        <f aca="false">ROUND((10-GEOMEAN(((10-E86)/10*9+1),((10-X86)/10*9+1)))/9*10,1)</f>
        <v>7.3</v>
      </c>
      <c r="AP86" s="105" t="n">
        <f aca="false">IF(AND(Y86="x",F86="x"),"x",ROUND((10-GEOMEAN(((10-F86)/10*9+1),((10-Y86)/10*9+1)))/9*10,1))</f>
        <v>2.3</v>
      </c>
      <c r="AQ86" s="105" t="n">
        <f aca="false">ROUND((10-GEOMEAN(((10-G86)/10*9+1),((10-Z86)/10*9+1)))/9*10,1)</f>
        <v>6.2</v>
      </c>
      <c r="AR86" s="105" t="n">
        <f aca="false">ROUND((10-GEOMEAN(((10-L86)/10*9+1),((10-AE86)/10*9+1)))/9*10,1)</f>
        <v>0</v>
      </c>
      <c r="AS86" s="104" t="n">
        <f aca="false">ROUND(AVERAGE(AG86,AN86),1)</f>
        <v>0.5</v>
      </c>
      <c r="AT86" s="104" t="n">
        <f aca="false">IF('Indicator Data'!L86="No data","x",IF('Indicator Data'!CB86&lt;1000,"x",ROUND((IF('Indicator Data'!L86&gt;AT$3,10,IF('Indicator Data'!L86&lt;AT$4,0,10-(AT$3-'Indicator Data'!L86)/(AT$3-AT$4)*10))),1)))</f>
        <v>10</v>
      </c>
      <c r="AU86" s="105" t="n">
        <f aca="false">ROUND(AVERAGE(AS86,AT86),1)</f>
        <v>5.3</v>
      </c>
      <c r="AV86" s="106" t="n">
        <f aca="false">IF('Indicator Data'!M86="No data","x",ROUND(IF('Indicator Data'!M86=0,0,IF(LOG('Indicator Data'!M86)&gt;AV$3,10,IF(LOG('Indicator Data'!M86)&lt;AV$4,0,10-(AV$3-LOG('Indicator Data'!M86))/(AV$3-AV$4)*10))),1))</f>
        <v>4.8</v>
      </c>
      <c r="AW86" s="103" t="n">
        <f aca="false">IF(AV86="x","x",'Indicator Data'!M86/'Indicator Data'!$CA86)</f>
        <v>0.00283258166013695</v>
      </c>
      <c r="AX86" s="106" t="n">
        <f aca="false">IF(AV86="x","x",ROUND(IF(AW86&gt;AX$3,10,IF(AW86&lt;AX$4,0,10-(AX$3-AW86)/(AX$3-AX$4)*10)),1))</f>
        <v>0</v>
      </c>
      <c r="AY86" s="102" t="n">
        <f aca="false">IF(AND(AV86="x",AX86="x"),"x",ROUND((10-GEOMEAN(((10-AV86)/10*9+1),((10-AX86)/10*9+1)))/9*10,1))</f>
        <v>2.7</v>
      </c>
      <c r="AZ86" s="106" t="str">
        <f aca="false">IF('Indicator Data'!N86="No data","x",ROUND(IF('Indicator Data'!N86=0,0,IF(LOG('Indicator Data'!N86)&gt;AZ$3,10,IF(LOG('Indicator Data'!N86)&lt;AZ$4,0,10-(AZ$3-LOG('Indicator Data'!N86))/(AZ$3-AZ$4)*10))),1))</f>
        <v>x</v>
      </c>
      <c r="BA86" s="103" t="str">
        <f aca="false">IF(AZ86="x","x",'Indicator Data'!N86/'Indicator Data'!$CA86)</f>
        <v>x</v>
      </c>
      <c r="BB86" s="106" t="str">
        <f aca="false">IF(AZ86="x","x",ROUND(IF(BA86&gt;BB$3,10,IF(BA86&lt;BB$4,0,10-(BB$3-BA86)/(BB$3-BB$4)*10)),1))</f>
        <v>x</v>
      </c>
      <c r="BC86" s="102" t="str">
        <f aca="false">IF(AND(AZ86="x",BB86="x"),"x",ROUND((10-GEOMEAN(((10-AZ86)/10*9+1),((10-BB86)/10*9+1)))/9*10,1))</f>
        <v>x</v>
      </c>
      <c r="BD86" s="106" t="str">
        <f aca="false">IF('Indicator Data'!O86="No data","x",ROUND(IF('Indicator Data'!O86=0,0,IF(LOG('Indicator Data'!O86)&gt;BD$3,10,IF(LOG('Indicator Data'!O86)&lt;BD$4,0,10-(BD$3-LOG('Indicator Data'!O86))/(BD$3-BD$4)*10))),1))</f>
        <v>x</v>
      </c>
      <c r="BE86" s="103" t="str">
        <f aca="false">IF(BD86="x","x",'Indicator Data'!O86/'Indicator Data'!$CA86)</f>
        <v>x</v>
      </c>
      <c r="BF86" s="106" t="str">
        <f aca="false">IF(BD86="x","x",ROUND(IF(BE86&gt;BF$3,10,IF(BE86&lt;BF$4,0,10-(BF$3-BE86)/(BF$3-BF$4)*10)),1))</f>
        <v>x</v>
      </c>
      <c r="BG86" s="102" t="str">
        <f aca="false">IF(AND(BD86="x",BF86="x"),"x",ROUND((10-GEOMEAN(((10-BD86)/10*9+1),((10-BF86)/10*9+1)))/9*10,1))</f>
        <v>x</v>
      </c>
      <c r="BH86" s="106" t="str">
        <f aca="false">IF('Indicator Data'!P86="No data","x",ROUND(IF('Indicator Data'!P86=0,0,IF(LOG('Indicator Data'!P86)&gt;BH$3,10,IF(LOG('Indicator Data'!P86)&lt;BH$4,0,10-(BH$3-LOG('Indicator Data'!P86))/(BH$3-BH$4)*10))),1))</f>
        <v>x</v>
      </c>
      <c r="BI86" s="103" t="str">
        <f aca="false">IF(BH86="x","x",'Indicator Data'!P86/'Indicator Data'!$CA86)</f>
        <v>x</v>
      </c>
      <c r="BJ86" s="106" t="str">
        <f aca="false">IF(BH86="x","x",ROUND(IF(BI86&gt;BJ$3,10,IF(BI86&lt;BJ$4,0,10-(BJ$3-BI86)/(BJ$3-BJ$4)*10)),1))</f>
        <v>x</v>
      </c>
      <c r="BK86" s="102" t="str">
        <f aca="false">IF(AND(BH86="x",BJ86="x"),"x",ROUND((10-GEOMEAN(((10-BH86)/10*9+1),((10-BJ86)/10*9+1)))/9*10,1))</f>
        <v>x</v>
      </c>
      <c r="BL86" s="104" t="n">
        <f aca="false">IF(AND(BC86="x",BG86="x",BK86="x",AY86="x"),"x",IF(AND(BC86="x",BG86="x",BK86="x"),AY86,ROUND((10-GEOMEAN(((10-AY86)/10*9+1),((10-BC86)/10*9+1),((10-BG86)/10*9+1),((10-BK86)/10*9+1)))/9*10,1)))</f>
        <v>2.7</v>
      </c>
      <c r="BM86" s="106" t="n">
        <f aca="false">ROUND(IF('Indicator Data'!Q86=0,0,IF(LOG('Indicator Data'!Q86)&gt;BM$3,10,IF(LOG('Indicator Data'!Q86)&lt;BM$4,0,10-(BM$3-LOG('Indicator Data'!Q86))/(BM$3-BM$4)*10))),1)</f>
        <v>0</v>
      </c>
      <c r="BN86" s="107" t="n">
        <f aca="false">'Indicator Data'!R86</f>
        <v>0</v>
      </c>
      <c r="BO86" s="106" t="n">
        <f aca="false">ROUND(IF(BN86&gt;BO$3,10,IF(BN86&lt;BO$4,0,10-(BO$3-BN86)/(BO$3-BO$4)*10)),1)</f>
        <v>0</v>
      </c>
      <c r="BP86" s="106" t="n">
        <f aca="false">ROUND((10-GEOMEAN(((10-BO86)/10*9+1),((10-BM86)/10*9+1)))/9*10,1)</f>
        <v>0</v>
      </c>
      <c r="BQ86" s="106" t="n">
        <f aca="false">ROUND(IF('Indicator Data'!S86=0,0,IF(LOG('Indicator Data'!S86)&gt;BQ$3,10,IF(LOG('Indicator Data'!S86)&lt;BQ$4,0,10-(BQ$3-LOG('Indicator Data'!S86))/(BQ$3-BQ$4)*10))),1)</f>
        <v>0</v>
      </c>
      <c r="BR86" s="107" t="n">
        <f aca="false">'Indicator Data'!T86</f>
        <v>0</v>
      </c>
      <c r="BS86" s="106" t="n">
        <f aca="false">ROUND(IF(BR86&gt;BS$3,10,IF(BR86&lt;BS$4,0,10-(BS$3-BR86)/(BS$3-BS$4)*10)),1)</f>
        <v>0</v>
      </c>
      <c r="BT86" s="106" t="n">
        <f aca="false">ROUND((10-GEOMEAN(((10-BS86)/10*9+1),((10-BQ86)/10*9+1)))/9*10,1)</f>
        <v>0</v>
      </c>
      <c r="BU86" s="102" t="n">
        <f aca="false">ROUND((10-GEOMEAN(((10-BT86)/10*9+1),((10-BP86)/10*9+1)))/9*10,1)</f>
        <v>0</v>
      </c>
      <c r="BV86" s="106" t="n">
        <f aca="false">ROUND(IF('Indicator Data'!U86=0,0,IF(LOG('Indicator Data'!U86)&gt;BV$3,10,IF(LOG('Indicator Data'!U86)&lt;BV$4,0,10-(BV$3-LOG('Indicator Data'!U86))/(BV$3-BV$4)*10))),1)</f>
        <v>7.7</v>
      </c>
      <c r="BW86" s="103" t="n">
        <f aca="false">'Indicator Data'!U86/'Indicator Data'!$CA86</f>
        <v>0.290144111811239</v>
      </c>
      <c r="BX86" s="106" t="n">
        <f aca="false">ROUND(IF(BW86&gt;BX$3,10,IF(BW86&lt;BX$4,0,10-(BX$3-BW86)/(BX$3-BX$4)*10)),1)</f>
        <v>3.2</v>
      </c>
      <c r="BY86" s="102" t="n">
        <f aca="false">ROUND((10-GEOMEAN(((10-BV86)/10*9+1),((10-BX86)/10*9+1)))/9*10,1)</f>
        <v>5.9</v>
      </c>
      <c r="BZ86" s="106" t="n">
        <f aca="false">ROUND(IF('Indicator Data'!V86=0,0,IF(LOG('Indicator Data'!V86)&gt;BZ$3,10,IF(LOG('Indicator Data'!V86)&lt;BZ$4,0,10-(BZ$3-LOG('Indicator Data'!V86))/(BZ$3-BZ$4)*10))),1)</f>
        <v>8.4</v>
      </c>
      <c r="CA86" s="103" t="n">
        <f aca="false">IF('Indicator Data'!V86/'Indicator Data'!$CA86&gt;1,1,'Indicator Data'!V86/'Indicator Data'!$CA86)</f>
        <v>0.950895053060827</v>
      </c>
      <c r="CB86" s="106" t="n">
        <f aca="false">ROUND(IF(CA86&gt;CB$3,10,IF(CA86&lt;CB$4,0,10-(CB$3-CA86)/(CB$3-CB$4)*10)),1)</f>
        <v>9.5</v>
      </c>
      <c r="CC86" s="102" t="n">
        <f aca="false">ROUND((10-GEOMEAN(((10-BZ86)/10*9+1),((10-CB86)/10*9+1)))/9*10,1)</f>
        <v>9</v>
      </c>
      <c r="CD86" s="106" t="n">
        <f aca="false">ROUND(IF('Indicator Data'!W86=0,0,IF(LOG('Indicator Data'!W86)&gt;CD$3,10,IF(LOG('Indicator Data'!W86)&lt;CD$4,0,10-(CD$3-LOG('Indicator Data'!W86))/(CD$3-CD$4)*10))),1)</f>
        <v>6.2</v>
      </c>
      <c r="CE86" s="103" t="n">
        <f aca="false">'Indicator Data'!W86/'Indicator Data'!$CA86</f>
        <v>0.0288035048992404</v>
      </c>
      <c r="CF86" s="106" t="n">
        <f aca="false">ROUND(IF(CE86&gt;CF$3,10,IF(CE86&lt;CF$4,0,10-(CF$3-CE86)/(CF$3-CF$4)*10)),1)</f>
        <v>0.3</v>
      </c>
      <c r="CG86" s="102" t="n">
        <f aca="false">ROUND((10-GEOMEAN(((10-CD86)/10*9+1),((10-CF86)/10*9+1)))/9*10,1)</f>
        <v>3.8</v>
      </c>
      <c r="CH86" s="104" t="n">
        <f aca="false">ROUND((10-GEOMEAN(((10-CC86)/10*9+1),((10-BU86)/10*9+1),((10-BY86)/10*9+1),((10-CG86)/10*9+1)))/9*10,1)</f>
        <v>5.6</v>
      </c>
      <c r="CI86" s="106" t="n">
        <f aca="false">IF('Indicator Data'!BQ86="No data","x",ROUND(IF('Indicator Data'!BQ86&gt;CI$3,0,IF('Indicator Data'!BQ86&lt;CI$4,10,(CI$3-'Indicator Data'!BQ86)/(CI$3-CI$4)*10)),1))</f>
        <v>0</v>
      </c>
      <c r="CJ86" s="106" t="n">
        <f aca="false">IF('Indicator Data'!BR86="No data","x",ROUND(IF('Indicator Data'!BR86&gt;CJ$3,0,IF('Indicator Data'!BR86&lt;CJ$4,10,(CJ$3-'Indicator Data'!BR86)/(CJ$3-CJ$4)*10)),1))</f>
        <v>0</v>
      </c>
      <c r="CK86" s="106" t="str">
        <f aca="false">IF('Indicator Data'!AC86="No data","x",ROUND(IF('Indicator Data'!AC86&gt;CK$3,0,IF('Indicator Data'!AC86&lt;CK$4,10,(CK$3-'Indicator Data'!AC86)/(CK$3-CK$4)*10)),1))</f>
        <v>x</v>
      </c>
      <c r="CL86" s="102" t="n">
        <f aca="false">IF(AND(CJ86="x",CI86="x",CK86="x"),"x",ROUND(AVERAGE(CI86:CK86),1))</f>
        <v>0</v>
      </c>
      <c r="CM86" s="106" t="n">
        <f aca="false">IF('Indicator Data'!X86="No data","x",ROUND(IF(LOG('Indicator Data'!X86)&gt;CM$3,10,IF(LOG('Indicator Data'!X86)&lt;CM$4,0,10-(CM$3-LOG('Indicator Data'!X86))/(CM$3-CM$4)*10)),1))</f>
        <v>8.8</v>
      </c>
      <c r="CN86" s="106" t="n">
        <f aca="false">IF('Indicator Data'!Y86="No data","x",ROUND(IF('Indicator Data'!Y86&gt;CN$3,10,IF('Indicator Data'!Y86&lt;CN$4,0,10-(CN$3-'Indicator Data'!Y86)/(CN$3-CN$4)*10)),1))</f>
        <v>3.4</v>
      </c>
      <c r="CO86" s="106" t="n">
        <f aca="false">IF('Indicator Data'!Z86="No data","x",ROUND(IF('Indicator Data'!Z86&gt;CO$3,10,IF('Indicator Data'!Z86&lt;CO$4,0,10-(CO$3-'Indicator Data'!Z86)/(CO$3-CO$4)*10)),1))</f>
        <v>9.3</v>
      </c>
      <c r="CP86" s="106" t="n">
        <f aca="false">IF('Indicator Data'!AA86="No data","x",ROUND(IF('Indicator Data'!AA86&gt;CP$3,10,IF('Indicator Data'!AA86&lt;CP$4,0,10-(CP$3-'Indicator Data'!AA86)/(CP$3-CP$4)*10)),1))</f>
        <v>2.9</v>
      </c>
      <c r="CQ86" s="102" t="n">
        <f aca="false">ROUND(AVERAGE(CM86:CP86),1)</f>
        <v>6.1</v>
      </c>
      <c r="CR86" s="104" t="n">
        <f aca="false">ROUND(AVERAGE(CL86,CQ86,CQ86),1)</f>
        <v>4.1</v>
      </c>
      <c r="CS86" s="106" t="str">
        <f aca="false">IF('Indicator Data'!AF86="No data","x",ROUND(IF('Indicator Data'!AF86&gt;CS$3,10,IF('Indicator Data'!AF86&lt;CS$4,0,10-(CS$3-'Indicator Data'!AF86)/(CS$3-CS$4)*10)),1))</f>
        <v>x</v>
      </c>
      <c r="CT86" s="106" t="n">
        <f aca="false">IF('Indicator Data'!AG86="No data","x",ROUND(IF('Indicator Data'!AG86&gt;CT$3,10,IF('Indicator Data'!AG86&lt;CT$4,0,10-(CT$3-'Indicator Data'!AG86)/(CT$3-CT$4)*10)),1))</f>
        <v>3.2</v>
      </c>
      <c r="CU86" s="102" t="n">
        <f aca="false">ROUND(AVERAGE(CM86,CN86,CO86,CP86,CS86,CT86),1)</f>
        <v>5.5</v>
      </c>
      <c r="CV86" s="106" t="n">
        <f aca="false">IF('Indicator Data'!AB86="No data","x",ROUND(IF('Indicator Data'!AB86&gt;CV$3,10,IF('Indicator Data'!AB86&lt;CV$4,0,10-(CV$3-'Indicator Data'!AB86)/(CV$3-CV$4)*10)),1))</f>
        <v>0</v>
      </c>
      <c r="CW86" s="102" t="n">
        <f aca="false">IF(AND(CJ86="x",CI86="x",CK86="x"),"x",ROUND(AVERAGE(CI86:CK86,CV86),1))</f>
        <v>0</v>
      </c>
      <c r="CX86" s="103" t="n">
        <f aca="false">IF('Indicator Data'!AD86="No data","x",'Indicator Data'!AD86/'Indicator Data'!$BZ86)</f>
        <v>8.84263800947836E-005</v>
      </c>
      <c r="CY86" s="106" t="n">
        <f aca="false">IF(CX86="x","x",ROUND(IF(CX86&gt;CY$3,0,IF(CX86&lt;CY$4,10,(CY$3-CX86)/(CY$3-CY$4)*10)),1))</f>
        <v>9.1</v>
      </c>
      <c r="CZ86" s="106" t="n">
        <f aca="false">IF('Indicator Data'!AE86="No data","x",ROUND(IF('Indicator Data'!AE86&gt;CZ$3,0,IF('Indicator Data'!AE86&lt;CZ$4,10,(CZ$3-'Indicator Data'!AE86)/(CZ$3-CZ$4)*10)),1))</f>
        <v>0</v>
      </c>
      <c r="DA86" s="102" t="n">
        <f aca="false">IF(AND(CY86="x",CZ86="x"),"x",ROUND(AVERAGE(CY86:CZ86),1))</f>
        <v>4.6</v>
      </c>
      <c r="DB86" s="104" t="n">
        <f aca="false">ROUND(AVERAGE(CW86,DA86,CU86),1)</f>
        <v>3.4</v>
      </c>
      <c r="DC86" s="105" t="n">
        <f aca="false">IF(BL86="x",ROUND((10-GEOMEAN(((10-DB86)/10*9+1),((10-CH86)/10*9+1),((10-CR86)/10*9+1)))/9*10,1),ROUND((10-GEOMEAN(((10-BL86)/10*9+1),((10-DB86)/10*9+1),((10-CH86)/10*9+1),((10-CR86)/10*9+1)))/9*10,1))</f>
        <v>4</v>
      </c>
      <c r="DD86" s="108" t="n">
        <f aca="false">IF(ROUND(IF(AP86="x",(10-GEOMEAN(((10-AO86)/10*9+1),((10-DC86)/10*9+1),((10-AU86)/10*9+1),((10-AQ86)/10*9+1),((10-AR86)/10*9+1)))/9*10,(10-GEOMEAN(((10-AO86)/10*9+1),((10-DC86)/10*9+1),((10-AP86)/10*9+1),((10-AQ86)/10*9+1),((10-AR86)/10*9+1),((10-AU86)/10*9+1)))/9*10),1)=0,0.1,ROUND(IF(AP86="x",(10-GEOMEAN(((10-AO86)/10*9+1),((10-DC86)/10*9+1),((10-AU86)/10*9+1),((10-AQ86)/10*9+1),((10-AR86)/10*9+1)))/9*10,(10-GEOMEAN(((10-AO86)/10*9+1),((10-DC86)/10*9+1),((10-AP86)/10*9+1),((10-AQ86)/10*9+1),((10-AR86)/10*9+1),((10-AU86)/10*9+1)))/9*10),1))</f>
        <v>4.6</v>
      </c>
      <c r="DE86" s="105" t="n">
        <f aca="false">ROUND(IF('Indicator Data'!AH86=0,0,IF('Indicator Data'!AH86&gt;DE$3,10,IF('Indicator Data'!AH86&lt;DE$4,0,10-(DE$3-'Indicator Data'!AH86)/(DE$3-DE$4)*10))),1)</f>
        <v>1.1</v>
      </c>
      <c r="DF86" s="102" t="n">
        <f aca="false">'Indicator Data'!AI86</f>
        <v>0</v>
      </c>
      <c r="DG86" s="102" t="n">
        <f aca="false">'Indicator Data'!AJ86</f>
        <v>4</v>
      </c>
      <c r="DH86" s="105" t="n">
        <f aca="false">ROUND(IF(DF86=5,10,IF(DG86=5,9,IF(DF86=4,8,IF(DG86=4,7,0)))),1)</f>
        <v>7</v>
      </c>
      <c r="DI86" s="108" t="n">
        <f aca="false">ROUND(IF(DH86&gt;5,DH86,DE86/10*7),1)</f>
        <v>7</v>
      </c>
      <c r="DJ86" s="76"/>
      <c r="DK86" s="109"/>
    </row>
    <row r="87" customFormat="false" ht="14.5" hidden="false" customHeight="false" outlineLevel="0" collapsed="false">
      <c r="A87" s="98" t="str">
        <f aca="false">'Indicator Data'!A87</f>
        <v>Italy</v>
      </c>
      <c r="B87" s="99" t="str">
        <f aca="false">'Indicator Data'!B87</f>
        <v>ITA</v>
      </c>
      <c r="C87" s="100" t="n">
        <f aca="false">ROUND(IF('Indicator Data'!C87=0,0.1,IF(LOG('Indicator Data'!C87)&gt;C$3,10,IF(LOG('Indicator Data'!C87)&lt;C$4,0,10-(C$3-LOG('Indicator Data'!C87))/(C$3-C$4)*10))),1)</f>
        <v>10</v>
      </c>
      <c r="D87" s="101" t="n">
        <f aca="false">ROUND(IF('Indicator Data'!D87=0,0.1,IF(LOG('Indicator Data'!D87)&gt;D$3,10,IF(LOG('Indicator Data'!D87)&lt;D$4,0,10-(D$3-LOG('Indicator Data'!D87))/(D$3-D$4)*10))),1)</f>
        <v>9.2</v>
      </c>
      <c r="E87" s="102" t="n">
        <f aca="false">ROUND((10-GEOMEAN(((10-C87)/10*9+1),((10-D87)/10*9+1)))/9*10,1)</f>
        <v>9.7</v>
      </c>
      <c r="F87" s="102" t="n">
        <f aca="false">IF('Indicator Data'!E87="No data",0.1,(ROUND(IF('Indicator Data'!E87=0,0,IF(LOG('Indicator Data'!E87)&gt;F$3,10,IF(LOG('Indicator Data'!E87)&lt;F$4,0,10-(F$3-LOG('Indicator Data'!E87))/(F$3-F$4)*10))),1)))</f>
        <v>7.7</v>
      </c>
      <c r="G87" s="102" t="n">
        <f aca="false">ROUND(IF('Indicator Data'!F87=0,0,IF(LOG('Indicator Data'!F87)&gt;G$3,10,IF(LOG('Indicator Data'!F87)&lt;G$4,0,10-(G$3-LOG('Indicator Data'!F87))/(G$3-G$4)*10))),1)</f>
        <v>7.5</v>
      </c>
      <c r="H87" s="101" t="n">
        <f aca="false">ROUND(IF('Indicator Data'!G87=0,0,IF(LOG('Indicator Data'!G87)&gt;H$3,10,IF(LOG('Indicator Data'!G87)&lt;H$4,0,10-(H$3-LOG('Indicator Data'!G87))/(H$3-H$4)*10))),1)</f>
        <v>0</v>
      </c>
      <c r="I87" s="101" t="n">
        <f aca="false">ROUND(IF('Indicator Data'!H87=0,0,IF(LOG('Indicator Data'!H87)&gt;I$3,10,IF(LOG('Indicator Data'!H87)&lt;I$4,0,10-(I$3-LOG('Indicator Data'!H87))/(I$3-I$4)*10))),1)</f>
        <v>0</v>
      </c>
      <c r="J87" s="101" t="n">
        <f aca="false">ROUND((10-GEOMEAN(((10-H87)/10*9+1),((10-I87)/10*9+1)))/9*10,1)</f>
        <v>0</v>
      </c>
      <c r="K87" s="101" t="n">
        <f aca="false">ROUND(IF('Indicator Data'!I87=0,0,IF(LOG('Indicator Data'!I87)&gt;K$3,10,IF(LOG('Indicator Data'!I87)&lt;K$4,0,10-(K$3-LOG('Indicator Data'!I87))/(K$3-K$4)*10))),1)</f>
        <v>0</v>
      </c>
      <c r="L87" s="102" t="n">
        <f aca="false">ROUND((10-GEOMEAN(((10-J87)/10*9+1),((10-K87)/10*9+1)))/9*10,1)</f>
        <v>0</v>
      </c>
      <c r="M87" s="102" t="n">
        <f aca="false">ROUND(IF('Indicator Data'!J87=0,0,IF(LOG('Indicator Data'!J87)&gt;M$3,10,IF(LOG('Indicator Data'!J87)&lt;M$4,0,10-(M$3-LOG('Indicator Data'!J87))/(M$3-M$4)*10))),1)</f>
        <v>0</v>
      </c>
      <c r="N87" s="103" t="n">
        <f aca="false">'Indicator Data'!C87/'Indicator Data'!$CA87</f>
        <v>0.00182469724711667</v>
      </c>
      <c r="O87" s="103" t="n">
        <f aca="false">'Indicator Data'!D87/'Indicator Data'!$CA87</f>
        <v>9.73926479374124E-005</v>
      </c>
      <c r="P87" s="103" t="n">
        <f aca="false">IF(F87=0.1,"x",'Indicator Data'!E87/'Indicator Data'!$CA87)</f>
        <v>0.00205134780980178</v>
      </c>
      <c r="Q87" s="103" t="n">
        <f aca="false">'Indicator Data'!F87/'Indicator Data'!$CA87</f>
        <v>5.64938500299843E-006</v>
      </c>
      <c r="R87" s="103" t="n">
        <f aca="false">'Indicator Data'!G87/'Indicator Data'!$CA87</f>
        <v>0</v>
      </c>
      <c r="S87" s="103" t="n">
        <f aca="false">'Indicator Data'!H87/'Indicator Data'!$CA87</f>
        <v>0</v>
      </c>
      <c r="T87" s="103" t="n">
        <f aca="false">'Indicator Data'!I87/'Indicator Data'!$CA87</f>
        <v>0</v>
      </c>
      <c r="U87" s="103" t="n">
        <f aca="false">'Indicator Data'!J87/'Indicator Data'!$CA87</f>
        <v>0</v>
      </c>
      <c r="V87" s="101" t="n">
        <f aca="false">ROUND(IF(N87&gt;V$3,10,IF(N87&lt;V$4,0,10-(V$3-N87)/(V$3-V$4)*10)),1)</f>
        <v>9.1</v>
      </c>
      <c r="W87" s="101" t="n">
        <f aca="false">ROUND(IF(O87&gt;W$3,10,IF(O87&lt;W$4,0,10-(W$3-O87)/(W$3-W$4)*10)),1)</f>
        <v>1</v>
      </c>
      <c r="X87" s="102" t="n">
        <f aca="false">ROUND(((10-GEOMEAN(((10-V87)/10*9+1),((10-W87)/10*9+1)))/9*10),1)</f>
        <v>6.6</v>
      </c>
      <c r="Y87" s="102" t="n">
        <f aca="false">IF(P87="x",0.1,ROUND(IF(P87&gt;Y$3,10,IF(P87&lt;Y$4,0,10-(Y$3-P87)/(Y$3-Y$4)*10)),1))</f>
        <v>1.4</v>
      </c>
      <c r="Z87" s="102" t="n">
        <f aca="false">ROUND(IF(Q87=0,0,IF(LOG(Q87)&gt;Z$3,10,IF(LOG(Q87)&lt;=Z$4,0,10-(Z$3-LOG(Q87))/(Z$3-Z$4)*10))),1)</f>
        <v>7.2</v>
      </c>
      <c r="AA87" s="101" t="n">
        <f aca="false">ROUND(IF(R87&gt;AA$3,10,IF(R87&lt;AA$4,0,10-(AA$3-R87)/(AA$3-AA$4)*10)),1)</f>
        <v>0</v>
      </c>
      <c r="AB87" s="101" t="n">
        <f aca="false">ROUND(IF(S87&gt;AB$3,10,IF(S87&lt;AB$4,0,10-(AB$3-S87)/(AB$3-AB$4)*10)),1)</f>
        <v>0</v>
      </c>
      <c r="AC87" s="101" t="n">
        <f aca="false">ROUND(((10-GEOMEAN(((10-AA87)/10*9+1),((10-AB87)/10*9+1)))/9*10),1)</f>
        <v>0</v>
      </c>
      <c r="AD87" s="101" t="n">
        <f aca="false">ROUND(IF(T87=0,0,IF(T87&gt;AD$3,10,IF(T87&lt;=AD$4,0,10-(AD$3-T87)/(AD$3-AD$4)*10))),1)</f>
        <v>0</v>
      </c>
      <c r="AE87" s="102" t="n">
        <f aca="false">ROUND((10-GEOMEAN(((10-AC87)/10*9+1),((10-AD87)/10*9+1)))/9*10,1)</f>
        <v>0</v>
      </c>
      <c r="AF87" s="102" t="n">
        <f aca="false">ROUND(IF(U87&gt;AF$3,10,IF(U87&lt;AF$4,0,10-(AF$3-U87)/(AF$3-AF$4)*10)),1)</f>
        <v>0</v>
      </c>
      <c r="AG87" s="101" t="n">
        <f aca="false">ROUND(IF('Indicator Data'!K87=0,0,IF('Indicator Data'!K87&gt;AG$3,10,IF('Indicator Data'!K87&lt;AG$4,0,10-(AG$3-'Indicator Data'!K87)/(AG$3-AG$4)*10))),1)</f>
        <v>3.8</v>
      </c>
      <c r="AH87" s="104" t="n">
        <f aca="false">ROUND(AVERAGE(C87,V87),1)</f>
        <v>9.6</v>
      </c>
      <c r="AI87" s="104" t="n">
        <f aca="false">ROUND(AVERAGE(D87,W87),1)</f>
        <v>5.1</v>
      </c>
      <c r="AJ87" s="102" t="n">
        <f aca="false">ROUND(AVERAGE(AA87,H87),1)</f>
        <v>0</v>
      </c>
      <c r="AK87" s="102" t="n">
        <f aca="false">ROUND(AVERAGE(AB87,I87),1)</f>
        <v>0</v>
      </c>
      <c r="AL87" s="104" t="n">
        <f aca="false">ROUND((10-GEOMEAN(((10-AJ87)/10*9+1),((10-AK87)/10*9+1)))/9*10,1)</f>
        <v>0</v>
      </c>
      <c r="AM87" s="104" t="n">
        <f aca="false">ROUND(AVERAGE(AD87,K87),1)</f>
        <v>0</v>
      </c>
      <c r="AN87" s="102" t="n">
        <f aca="false">ROUND((10-GEOMEAN(((10-M87)/10*9+1),((10-AF87)/10*9+1)))/9*10,1)</f>
        <v>0</v>
      </c>
      <c r="AO87" s="105" t="n">
        <f aca="false">ROUND((10-GEOMEAN(((10-E87)/10*9+1),((10-X87)/10*9+1)))/9*10,1)</f>
        <v>8.6</v>
      </c>
      <c r="AP87" s="105" t="n">
        <f aca="false">IF(AND(Y87="x",F87="x"),"x",ROUND((10-GEOMEAN(((10-F87)/10*9+1),((10-Y87)/10*9+1)))/9*10,1))</f>
        <v>5.4</v>
      </c>
      <c r="AQ87" s="105" t="n">
        <f aca="false">ROUND((10-GEOMEAN(((10-G87)/10*9+1),((10-Z87)/10*9+1)))/9*10,1)</f>
        <v>7.4</v>
      </c>
      <c r="AR87" s="105" t="n">
        <f aca="false">ROUND((10-GEOMEAN(((10-L87)/10*9+1),((10-AE87)/10*9+1)))/9*10,1)</f>
        <v>0</v>
      </c>
      <c r="AS87" s="104" t="n">
        <f aca="false">ROUND(AVERAGE(AG87,AN87),1)</f>
        <v>1.9</v>
      </c>
      <c r="AT87" s="104" t="n">
        <f aca="false">IF('Indicator Data'!L87="No data","x",IF('Indicator Data'!CB87&lt;1000,"x",ROUND((IF('Indicator Data'!L87&gt;AT$3,10,IF('Indicator Data'!L87&lt;AT$4,0,10-(AT$3-'Indicator Data'!L87)/(AT$3-AT$4)*10))),1)))</f>
        <v>1.9</v>
      </c>
      <c r="AU87" s="105" t="n">
        <f aca="false">ROUND(AVERAGE(AS87,AT87),1)</f>
        <v>1.9</v>
      </c>
      <c r="AV87" s="106" t="n">
        <f aca="false">IF('Indicator Data'!M87="No data","x",ROUND(IF('Indicator Data'!M87=0,0,IF(LOG('Indicator Data'!M87)&gt;AV$3,10,IF(LOG('Indicator Data'!M87)&lt;AV$4,0,10-(AV$3-LOG('Indicator Data'!M87))/(AV$3-AV$4)*10))),1))</f>
        <v>0</v>
      </c>
      <c r="AW87" s="103" t="n">
        <f aca="false">IF(AV87="x","x",'Indicator Data'!M87/'Indicator Data'!$CA87)</f>
        <v>0</v>
      </c>
      <c r="AX87" s="106" t="n">
        <f aca="false">IF(AV87="x","x",ROUND(IF(AW87&gt;AX$3,10,IF(AW87&lt;AX$4,0,10-(AX$3-AW87)/(AX$3-AX$4)*10)),1))</f>
        <v>0</v>
      </c>
      <c r="AY87" s="102" t="n">
        <f aca="false">IF(AND(AV87="x",AX87="x"),"x",ROUND((10-GEOMEAN(((10-AV87)/10*9+1),((10-AX87)/10*9+1)))/9*10,1))</f>
        <v>0</v>
      </c>
      <c r="AZ87" s="106" t="str">
        <f aca="false">IF('Indicator Data'!N87="No data","x",ROUND(IF('Indicator Data'!N87=0,0,IF(LOG('Indicator Data'!N87)&gt;AZ$3,10,IF(LOG('Indicator Data'!N87)&lt;AZ$4,0,10-(AZ$3-LOG('Indicator Data'!N87))/(AZ$3-AZ$4)*10))),1))</f>
        <v>x</v>
      </c>
      <c r="BA87" s="103" t="str">
        <f aca="false">IF(AZ87="x","x",'Indicator Data'!N87/'Indicator Data'!$CA87)</f>
        <v>x</v>
      </c>
      <c r="BB87" s="106" t="str">
        <f aca="false">IF(AZ87="x","x",ROUND(IF(BA87&gt;BB$3,10,IF(BA87&lt;BB$4,0,10-(BB$3-BA87)/(BB$3-BB$4)*10)),1))</f>
        <v>x</v>
      </c>
      <c r="BC87" s="102" t="str">
        <f aca="false">IF(AND(AZ87="x",BB87="x"),"x",ROUND((10-GEOMEAN(((10-AZ87)/10*9+1),((10-BB87)/10*9+1)))/9*10,1))</f>
        <v>x</v>
      </c>
      <c r="BD87" s="106" t="str">
        <f aca="false">IF('Indicator Data'!O87="No data","x",ROUND(IF('Indicator Data'!O87=0,0,IF(LOG('Indicator Data'!O87)&gt;BD$3,10,IF(LOG('Indicator Data'!O87)&lt;BD$4,0,10-(BD$3-LOG('Indicator Data'!O87))/(BD$3-BD$4)*10))),1))</f>
        <v>x</v>
      </c>
      <c r="BE87" s="103" t="str">
        <f aca="false">IF(BD87="x","x",'Indicator Data'!O87/'Indicator Data'!$CA87)</f>
        <v>x</v>
      </c>
      <c r="BF87" s="106" t="str">
        <f aca="false">IF(BD87="x","x",ROUND(IF(BE87&gt;BF$3,10,IF(BE87&lt;BF$4,0,10-(BF$3-BE87)/(BF$3-BF$4)*10)),1))</f>
        <v>x</v>
      </c>
      <c r="BG87" s="102" t="str">
        <f aca="false">IF(AND(BD87="x",BF87="x"),"x",ROUND((10-GEOMEAN(((10-BD87)/10*9+1),((10-BF87)/10*9+1)))/9*10,1))</f>
        <v>x</v>
      </c>
      <c r="BH87" s="106" t="str">
        <f aca="false">IF('Indicator Data'!P87="No data","x",ROUND(IF('Indicator Data'!P87=0,0,IF(LOG('Indicator Data'!P87)&gt;BH$3,10,IF(LOG('Indicator Data'!P87)&lt;BH$4,0,10-(BH$3-LOG('Indicator Data'!P87))/(BH$3-BH$4)*10))),1))</f>
        <v>x</v>
      </c>
      <c r="BI87" s="103" t="str">
        <f aca="false">IF(BH87="x","x",'Indicator Data'!P87/'Indicator Data'!$CA87)</f>
        <v>x</v>
      </c>
      <c r="BJ87" s="106" t="str">
        <f aca="false">IF(BH87="x","x",ROUND(IF(BI87&gt;BJ$3,10,IF(BI87&lt;BJ$4,0,10-(BJ$3-BI87)/(BJ$3-BJ$4)*10)),1))</f>
        <v>x</v>
      </c>
      <c r="BK87" s="102" t="str">
        <f aca="false">IF(AND(BH87="x",BJ87="x"),"x",ROUND((10-GEOMEAN(((10-BH87)/10*9+1),((10-BJ87)/10*9+1)))/9*10,1))</f>
        <v>x</v>
      </c>
      <c r="BL87" s="104" t="n">
        <f aca="false">IF(AND(BC87="x",BG87="x",BK87="x",AY87="x"),"x",IF(AND(BC87="x",BG87="x",BK87="x"),AY87,ROUND((10-GEOMEAN(((10-AY87)/10*9+1),((10-BC87)/10*9+1),((10-BG87)/10*9+1),((10-BK87)/10*9+1)))/9*10,1)))</f>
        <v>0</v>
      </c>
      <c r="BM87" s="106" t="n">
        <f aca="false">ROUND(IF('Indicator Data'!Q87=0,0,IF(LOG('Indicator Data'!Q87)&gt;BM$3,10,IF(LOG('Indicator Data'!Q87)&lt;BM$4,0,10-(BM$3-LOG('Indicator Data'!Q87))/(BM$3-BM$4)*10))),1)</f>
        <v>0</v>
      </c>
      <c r="BN87" s="107" t="n">
        <f aca="false">'Indicator Data'!R87</f>
        <v>0</v>
      </c>
      <c r="BO87" s="106" t="n">
        <f aca="false">ROUND(IF(BN87&gt;BO$3,10,IF(BN87&lt;BO$4,0,10-(BO$3-BN87)/(BO$3-BO$4)*10)),1)</f>
        <v>0</v>
      </c>
      <c r="BP87" s="106" t="n">
        <f aca="false">ROUND((10-GEOMEAN(((10-BO87)/10*9+1),((10-BM87)/10*9+1)))/9*10,1)</f>
        <v>0</v>
      </c>
      <c r="BQ87" s="106" t="n">
        <f aca="false">ROUND(IF('Indicator Data'!S87=0,0,IF(LOG('Indicator Data'!S87)&gt;BQ$3,10,IF(LOG('Indicator Data'!S87)&lt;BQ$4,0,10-(BQ$3-LOG('Indicator Data'!S87))/(BQ$3-BQ$4)*10))),1)</f>
        <v>0</v>
      </c>
      <c r="BR87" s="107" t="n">
        <f aca="false">'Indicator Data'!T87</f>
        <v>0</v>
      </c>
      <c r="BS87" s="106" t="n">
        <f aca="false">ROUND(IF(BR87&gt;BS$3,10,IF(BR87&lt;BS$4,0,10-(BS$3-BR87)/(BS$3-BS$4)*10)),1)</f>
        <v>0</v>
      </c>
      <c r="BT87" s="106" t="n">
        <f aca="false">ROUND((10-GEOMEAN(((10-BS87)/10*9+1),((10-BQ87)/10*9+1)))/9*10,1)</f>
        <v>0</v>
      </c>
      <c r="BU87" s="102" t="n">
        <f aca="false">ROUND((10-GEOMEAN(((10-BT87)/10*9+1),((10-BP87)/10*9+1)))/9*10,1)</f>
        <v>0</v>
      </c>
      <c r="BV87" s="106" t="n">
        <f aca="false">ROUND(IF('Indicator Data'!U87=0,0,IF(LOG('Indicator Data'!U87)&gt;BV$3,10,IF(LOG('Indicator Data'!U87)&lt;BV$4,0,10-(BV$3-LOG('Indicator Data'!U87))/(BV$3-BV$4)*10))),1)</f>
        <v>0</v>
      </c>
      <c r="BW87" s="103" t="n">
        <f aca="false">'Indicator Data'!U87/'Indicator Data'!$CA87</f>
        <v>0</v>
      </c>
      <c r="BX87" s="106" t="n">
        <f aca="false">ROUND(IF(BW87&gt;BX$3,10,IF(BW87&lt;BX$4,0,10-(BX$3-BW87)/(BX$3-BX$4)*10)),1)</f>
        <v>0</v>
      </c>
      <c r="BY87" s="102" t="n">
        <f aca="false">ROUND((10-GEOMEAN(((10-BV87)/10*9+1),((10-BX87)/10*9+1)))/9*10,1)</f>
        <v>0</v>
      </c>
      <c r="BZ87" s="106" t="n">
        <f aca="false">ROUND(IF('Indicator Data'!V87=0,0,IF(LOG('Indicator Data'!V87)&gt;BZ$3,10,IF(LOG('Indicator Data'!V87)&lt;BZ$4,0,10-(BZ$3-LOG('Indicator Data'!V87))/(BZ$3-BZ$4)*10))),1)</f>
        <v>8.2</v>
      </c>
      <c r="CA87" s="103" t="n">
        <f aca="false">IF('Indicator Data'!V87/'Indicator Data'!$CA87&gt;1,1,'Indicator Data'!V87/'Indicator Data'!$CA87)</f>
        <v>0.0912516392230264</v>
      </c>
      <c r="CB87" s="106" t="n">
        <f aca="false">ROUND(IF(CA87&gt;CB$3,10,IF(CA87&lt;CB$4,0,10-(CB$3-CA87)/(CB$3-CB$4)*10)),1)</f>
        <v>0.9</v>
      </c>
      <c r="CC87" s="102" t="n">
        <f aca="false">ROUND((10-GEOMEAN(((10-BZ87)/10*9+1),((10-CB87)/10*9+1)))/9*10,1)</f>
        <v>5.7</v>
      </c>
      <c r="CD87" s="106" t="n">
        <f aca="false">ROUND(IF('Indicator Data'!W87=0,0,IF(LOG('Indicator Data'!W87)&gt;CD$3,10,IF(LOG('Indicator Data'!W87)&lt;CD$4,0,10-(CD$3-LOG('Indicator Data'!W87))/(CD$3-CD$4)*10))),1)</f>
        <v>6.4</v>
      </c>
      <c r="CE87" s="103" t="n">
        <f aca="false">'Indicator Data'!W87/'Indicator Data'!$CA87</f>
        <v>0.00500012493517329</v>
      </c>
      <c r="CF87" s="106" t="n">
        <f aca="false">ROUND(IF(CE87&gt;CF$3,10,IF(CE87&lt;CF$4,0,10-(CF$3-CE87)/(CF$3-CF$4)*10)),1)</f>
        <v>0.1</v>
      </c>
      <c r="CG87" s="102" t="n">
        <f aca="false">ROUND((10-GEOMEAN(((10-CD87)/10*9+1),((10-CF87)/10*9+1)))/9*10,1)</f>
        <v>3.9</v>
      </c>
      <c r="CH87" s="104" t="n">
        <f aca="false">ROUND((10-GEOMEAN(((10-CC87)/10*9+1),((10-BU87)/10*9+1),((10-BY87)/10*9+1),((10-CG87)/10*9+1)))/9*10,1)</f>
        <v>2.8</v>
      </c>
      <c r="CI87" s="106" t="n">
        <f aca="false">IF('Indicator Data'!BQ87="No data","x",ROUND(IF('Indicator Data'!BQ87&gt;CI$3,0,IF('Indicator Data'!BQ87&lt;CI$4,10,(CI$3-'Indicator Data'!BQ87)/(CI$3-CI$4)*10)),1))</f>
        <v>0</v>
      </c>
      <c r="CJ87" s="106" t="n">
        <f aca="false">IF('Indicator Data'!BR87="No data","x",ROUND(IF('Indicator Data'!BR87&gt;CJ$3,0,IF('Indicator Data'!BR87&lt;CJ$4,10,(CJ$3-'Indicator Data'!BR87)/(CJ$3-CJ$4)*10)),1))</f>
        <v>0</v>
      </c>
      <c r="CK87" s="106" t="str">
        <f aca="false">IF('Indicator Data'!AC87="No data","x",ROUND(IF('Indicator Data'!AC87&gt;CK$3,0,IF('Indicator Data'!AC87&lt;CK$4,10,(CK$3-'Indicator Data'!AC87)/(CK$3-CK$4)*10)),1))</f>
        <v>x</v>
      </c>
      <c r="CL87" s="102" t="n">
        <f aca="false">IF(AND(CJ87="x",CI87="x",CK87="x"),"x",ROUND(AVERAGE(CI87:CK87),1))</f>
        <v>0</v>
      </c>
      <c r="CM87" s="106" t="n">
        <f aca="false">IF('Indicator Data'!X87="No data","x",ROUND(IF(LOG('Indicator Data'!X87)&gt;CM$3,10,IF(LOG('Indicator Data'!X87)&lt;CM$4,0,10-(CM$3-LOG('Indicator Data'!X87))/(CM$3-CM$4)*10)),1))</f>
        <v>7.7</v>
      </c>
      <c r="CN87" s="106" t="n">
        <f aca="false">IF('Indicator Data'!Y87="No data","x",ROUND(IF('Indicator Data'!Y87&gt;CN$3,10,IF('Indicator Data'!Y87&lt;CN$4,0,10-(CN$3-'Indicator Data'!Y87)/(CN$3-CN$4)*10)),1))</f>
        <v>0</v>
      </c>
      <c r="CO87" s="106" t="n">
        <f aca="false">IF('Indicator Data'!Z87="No data","x",ROUND(IF('Indicator Data'!Z87&gt;CO$3,10,IF('Indicator Data'!Z87&lt;CO$4,0,10-(CO$3-'Indicator Data'!Z87)/(CO$3-CO$4)*10)),1))</f>
        <v>7.1</v>
      </c>
      <c r="CP87" s="106" t="n">
        <f aca="false">IF('Indicator Data'!AA87="No data","x",ROUND(IF('Indicator Data'!AA87&gt;CP$3,10,IF('Indicator Data'!AA87&lt;CP$4,0,10-(CP$3-'Indicator Data'!AA87)/(CP$3-CP$4)*10)),1))</f>
        <v>1</v>
      </c>
      <c r="CQ87" s="102" t="n">
        <f aca="false">ROUND(AVERAGE(CM87:CP87),1)</f>
        <v>4</v>
      </c>
      <c r="CR87" s="104" t="n">
        <f aca="false">ROUND(AVERAGE(CL87,CQ87,CQ87),1)</f>
        <v>2.7</v>
      </c>
      <c r="CS87" s="106" t="str">
        <f aca="false">IF('Indicator Data'!AF87="No data","x",ROUND(IF('Indicator Data'!AF87&gt;CS$3,10,IF('Indicator Data'!AF87&lt;CS$4,0,10-(CS$3-'Indicator Data'!AF87)/(CS$3-CS$4)*10)),1))</f>
        <v>x</v>
      </c>
      <c r="CT87" s="106" t="n">
        <f aca="false">IF('Indicator Data'!AG87="No data","x",ROUND(IF('Indicator Data'!AG87&gt;CT$3,10,IF('Indicator Data'!AG87&lt;CT$4,0,10-(CT$3-'Indicator Data'!AG87)/(CT$3-CT$4)*10)),1))</f>
        <v>0</v>
      </c>
      <c r="CU87" s="102" t="n">
        <f aca="false">ROUND(AVERAGE(CM87,CN87,CO87,CP87,CS87,CT87),1)</f>
        <v>3.2</v>
      </c>
      <c r="CV87" s="106" t="n">
        <f aca="false">IF('Indicator Data'!AB87="No data","x",ROUND(IF('Indicator Data'!AB87&gt;CV$3,10,IF('Indicator Data'!AB87&lt;CV$4,0,10-(CV$3-'Indicator Data'!AB87)/(CV$3-CV$4)*10)),1))</f>
        <v>0</v>
      </c>
      <c r="CW87" s="102" t="n">
        <f aca="false">IF(AND(CJ87="x",CI87="x",CK87="x"),"x",ROUND(AVERAGE(CI87:CK87,CV87),1))</f>
        <v>0</v>
      </c>
      <c r="CX87" s="103" t="n">
        <f aca="false">IF('Indicator Data'!AD87="No data","x",'Indicator Data'!AD87/'Indicator Data'!$BZ87)</f>
        <v>0.000131093129666669</v>
      </c>
      <c r="CY87" s="106" t="n">
        <f aca="false">IF(CX87="x","x",ROUND(IF(CX87&gt;CY$3,0,IF(CX87&lt;CY$4,10,(CY$3-CX87)/(CY$3-CY$4)*10)),1))</f>
        <v>8.7</v>
      </c>
      <c r="CZ87" s="106" t="n">
        <f aca="false">IF('Indicator Data'!AE87="No data","x",ROUND(IF('Indicator Data'!AE87&gt;CZ$3,0,IF('Indicator Data'!AE87&lt;CZ$4,10,(CZ$3-'Indicator Data'!AE87)/(CZ$3-CZ$4)*10)),1))</f>
        <v>0</v>
      </c>
      <c r="DA87" s="102" t="n">
        <f aca="false">IF(AND(CY87="x",CZ87="x"),"x",ROUND(AVERAGE(CY87:CZ87),1))</f>
        <v>4.4</v>
      </c>
      <c r="DB87" s="104" t="n">
        <f aca="false">ROUND(AVERAGE(CW87,DA87,CU87),1)</f>
        <v>2.5</v>
      </c>
      <c r="DC87" s="105" t="n">
        <f aca="false">IF(BL87="x",ROUND((10-GEOMEAN(((10-DB87)/10*9+1),((10-CH87)/10*9+1),((10-CR87)/10*9+1)))/9*10,1),ROUND((10-GEOMEAN(((10-BL87)/10*9+1),((10-DB87)/10*9+1),((10-CH87)/10*9+1),((10-CR87)/10*9+1)))/9*10,1))</f>
        <v>2.1</v>
      </c>
      <c r="DD87" s="108" t="n">
        <f aca="false">IF(ROUND(IF(AP87="x",(10-GEOMEAN(((10-AO87)/10*9+1),((10-DC87)/10*9+1),((10-AU87)/10*9+1),((10-AQ87)/10*9+1),((10-AR87)/10*9+1)))/9*10,(10-GEOMEAN(((10-AO87)/10*9+1),((10-DC87)/10*9+1),((10-AP87)/10*9+1),((10-AQ87)/10*9+1),((10-AR87)/10*9+1),((10-AU87)/10*9+1)))/9*10),1)=0,0.1,ROUND(IF(AP87="x",(10-GEOMEAN(((10-AO87)/10*9+1),((10-DC87)/10*9+1),((10-AU87)/10*9+1),((10-AQ87)/10*9+1),((10-AR87)/10*9+1)))/9*10,(10-GEOMEAN(((10-AO87)/10*9+1),((10-DC87)/10*9+1),((10-AP87)/10*9+1),((10-AQ87)/10*9+1),((10-AR87)/10*9+1),((10-AU87)/10*9+1)))/9*10),1))</f>
        <v>5.1</v>
      </c>
      <c r="DE87" s="105" t="n">
        <f aca="false">ROUND(IF('Indicator Data'!AH87=0,0,IF('Indicator Data'!AH87&gt;DE$3,10,IF('Indicator Data'!AH87&lt;DE$4,0,10-(DE$3-'Indicator Data'!AH87)/(DE$3-DE$4)*10))),1)</f>
        <v>0.2</v>
      </c>
      <c r="DF87" s="102" t="n">
        <f aca="false">'Indicator Data'!AI87</f>
        <v>0</v>
      </c>
      <c r="DG87" s="102" t="n">
        <f aca="false">'Indicator Data'!AJ87</f>
        <v>0</v>
      </c>
      <c r="DH87" s="105" t="n">
        <f aca="false">ROUND(IF(DF87=5,10,IF(DG87=5,9,IF(DF87=4,8,IF(DG87=4,7,0)))),1)</f>
        <v>0</v>
      </c>
      <c r="DI87" s="108" t="n">
        <f aca="false">ROUND(IF(DH87&gt;5,DH87,DE87/10*7),1)</f>
        <v>0.1</v>
      </c>
      <c r="DJ87" s="76"/>
      <c r="DK87" s="109"/>
    </row>
    <row r="88" customFormat="false" ht="14.5" hidden="false" customHeight="false" outlineLevel="0" collapsed="false">
      <c r="A88" s="98" t="str">
        <f aca="false">'Indicator Data'!A88</f>
        <v>Jamaica</v>
      </c>
      <c r="B88" s="99" t="str">
        <f aca="false">'Indicator Data'!B88</f>
        <v>JAM</v>
      </c>
      <c r="C88" s="100" t="n">
        <f aca="false">ROUND(IF('Indicator Data'!C88=0,0.1,IF(LOG('Indicator Data'!C88)&gt;C$3,10,IF(LOG('Indicator Data'!C88)&lt;C$4,0,10-(C$3-LOG('Indicator Data'!C88))/(C$3-C$4)*10))),1)</f>
        <v>6.8</v>
      </c>
      <c r="D88" s="101" t="n">
        <f aca="false">ROUND(IF('Indicator Data'!D88=0,0.1,IF(LOG('Indicator Data'!D88)&gt;D$3,10,IF(LOG('Indicator Data'!D88)&lt;D$4,0,10-(D$3-LOG('Indicator Data'!D88))/(D$3-D$4)*10))),1)</f>
        <v>8.6</v>
      </c>
      <c r="E88" s="102" t="n">
        <f aca="false">ROUND((10-GEOMEAN(((10-C88)/10*9+1),((10-D88)/10*9+1)))/9*10,1)</f>
        <v>7.8</v>
      </c>
      <c r="F88" s="102" t="n">
        <f aca="false">IF('Indicator Data'!E88="No data",0.1,(ROUND(IF('Indicator Data'!E88=0,0,IF(LOG('Indicator Data'!E88)&gt;F$3,10,IF(LOG('Indicator Data'!E88)&lt;F$4,0,10-(F$3-LOG('Indicator Data'!E88))/(F$3-F$4)*10))),1)))</f>
        <v>4.5</v>
      </c>
      <c r="G88" s="102" t="n">
        <f aca="false">ROUND(IF('Indicator Data'!F88=0,0,IF(LOG('Indicator Data'!F88)&gt;G$3,10,IF(LOG('Indicator Data'!F88)&lt;G$4,0,10-(G$3-LOG('Indicator Data'!F88))/(G$3-G$4)*10))),1)</f>
        <v>0</v>
      </c>
      <c r="H88" s="101" t="n">
        <f aca="false">ROUND(IF('Indicator Data'!G88=0,0,IF(LOG('Indicator Data'!G88)&gt;H$3,10,IF(LOG('Indicator Data'!G88)&lt;H$4,0,10-(H$3-LOG('Indicator Data'!G88))/(H$3-H$4)*10))),1)</f>
        <v>6.8</v>
      </c>
      <c r="I88" s="101" t="n">
        <f aca="false">ROUND(IF('Indicator Data'!H88=0,0,IF(LOG('Indicator Data'!H88)&gt;I$3,10,IF(LOG('Indicator Data'!H88)&lt;I$4,0,10-(I$3-LOG('Indicator Data'!H88))/(I$3-I$4)*10))),1)</f>
        <v>8.3</v>
      </c>
      <c r="J88" s="101" t="n">
        <f aca="false">ROUND((10-GEOMEAN(((10-H88)/10*9+1),((10-I88)/10*9+1)))/9*10,1)</f>
        <v>7.6</v>
      </c>
      <c r="K88" s="101" t="n">
        <f aca="false">ROUND(IF('Indicator Data'!I88=0,0,IF(LOG('Indicator Data'!I88)&gt;K$3,10,IF(LOG('Indicator Data'!I88)&lt;K$4,0,10-(K$3-LOG('Indicator Data'!I88))/(K$3-K$4)*10))),1)</f>
        <v>6.4</v>
      </c>
      <c r="L88" s="102" t="n">
        <f aca="false">ROUND((10-GEOMEAN(((10-J88)/10*9+1),((10-K88)/10*9+1)))/9*10,1)</f>
        <v>7</v>
      </c>
      <c r="M88" s="102" t="n">
        <f aca="false">ROUND(IF('Indicator Data'!J88=0,0,IF(LOG('Indicator Data'!J88)&gt;M$3,10,IF(LOG('Indicator Data'!J88)&lt;M$4,0,10-(M$3-LOG('Indicator Data'!J88))/(M$3-M$4)*10))),1)</f>
        <v>6</v>
      </c>
      <c r="N88" s="103" t="n">
        <f aca="false">'Indicator Data'!C88/'Indicator Data'!$CA88</f>
        <v>0.001945134089829</v>
      </c>
      <c r="O88" s="103" t="n">
        <f aca="false">'Indicator Data'!D88/'Indicator Data'!$CA88</f>
        <v>0.00139927227864497</v>
      </c>
      <c r="P88" s="103" t="n">
        <f aca="false">IF(F88=0.1,"x",'Indicator Data'!E88/'Indicator Data'!$CA88)</f>
        <v>0.00219859438432241</v>
      </c>
      <c r="Q88" s="103" t="n">
        <f aca="false">'Indicator Data'!F88/'Indicator Data'!$CA88</f>
        <v>0</v>
      </c>
      <c r="R88" s="103" t="n">
        <f aca="false">'Indicator Data'!G88/'Indicator Data'!$CA88</f>
        <v>0.018985409689493</v>
      </c>
      <c r="S88" s="103" t="n">
        <f aca="false">'Indicator Data'!H88/'Indicator Data'!$CA88</f>
        <v>0.0022140974212948</v>
      </c>
      <c r="T88" s="103" t="n">
        <f aca="false">'Indicator Data'!I88/'Indicator Data'!$CA88</f>
        <v>0.00573490321045453</v>
      </c>
      <c r="U88" s="103" t="n">
        <f aca="false">'Indicator Data'!J88/'Indicator Data'!$CA88</f>
        <v>0.000936361565370113</v>
      </c>
      <c r="V88" s="101" t="n">
        <f aca="false">ROUND(IF(N88&gt;V$3,10,IF(N88&lt;V$4,0,10-(V$3-N88)/(V$3-V$4)*10)),1)</f>
        <v>9.7</v>
      </c>
      <c r="W88" s="101" t="n">
        <f aca="false">ROUND(IF(O88&gt;W$3,10,IF(O88&lt;W$4,0,10-(W$3-O88)/(W$3-W$4)*10)),1)</f>
        <v>10</v>
      </c>
      <c r="X88" s="102" t="n">
        <f aca="false">ROUND(((10-GEOMEAN(((10-V88)/10*9+1),((10-W88)/10*9+1)))/9*10),1)</f>
        <v>9.9</v>
      </c>
      <c r="Y88" s="102" t="n">
        <f aca="false">IF(P88="x",0.1,ROUND(IF(P88&gt;Y$3,10,IF(P88&lt;Y$4,0,10-(Y$3-P88)/(Y$3-Y$4)*10)),1))</f>
        <v>1.5</v>
      </c>
      <c r="Z88" s="102" t="n">
        <f aca="false">ROUND(IF(Q88=0,0,IF(LOG(Q88)&gt;Z$3,10,IF(LOG(Q88)&lt;=Z$4,0,10-(Z$3-LOG(Q88))/(Z$3-Z$4)*10))),1)</f>
        <v>0</v>
      </c>
      <c r="AA88" s="101" t="n">
        <f aca="false">ROUND(IF(R88&gt;AA$3,10,IF(R88&lt;AA$4,0,10-(AA$3-R88)/(AA$3-AA$4)*10)),1)</f>
        <v>10</v>
      </c>
      <c r="AB88" s="101" t="n">
        <f aca="false">ROUND(IF(S88&gt;AB$3,10,IF(S88&lt;AB$4,0,10-(AB$3-S88)/(AB$3-AB$4)*10)),1)</f>
        <v>4.4</v>
      </c>
      <c r="AC88" s="101" t="n">
        <f aca="false">ROUND(((10-GEOMEAN(((10-AA88)/10*9+1),((10-AB88)/10*9+1)))/9*10),1)</f>
        <v>8.4</v>
      </c>
      <c r="AD88" s="101" t="n">
        <f aca="false">ROUND(IF(T88=0,0,IF(T88&gt;AD$3,10,IF(T88&lt;=AD$4,0,10-(AD$3-T88)/(AD$3-AD$4)*10))),1)</f>
        <v>5.7</v>
      </c>
      <c r="AE88" s="102" t="n">
        <f aca="false">ROUND((10-GEOMEAN(((10-AC88)/10*9+1),((10-AD88)/10*9+1)))/9*10,1)</f>
        <v>7.3</v>
      </c>
      <c r="AF88" s="102" t="n">
        <f aca="false">ROUND(IF(U88&gt;AF$3,10,IF(U88&lt;AF$4,0,10-(AF$3-U88)/(AF$3-AF$4)*10)),1)</f>
        <v>0.3</v>
      </c>
      <c r="AG88" s="101" t="n">
        <f aca="false">ROUND(IF('Indicator Data'!K88=0,0,IF('Indicator Data'!K88&gt;AG$3,10,IF('Indicator Data'!K88&lt;AG$4,0,10-(AG$3-'Indicator Data'!K88)/(AG$3-AG$4)*10))),1)</f>
        <v>1.9</v>
      </c>
      <c r="AH88" s="104" t="n">
        <f aca="false">ROUND(AVERAGE(C88,V88),1)</f>
        <v>8.3</v>
      </c>
      <c r="AI88" s="104" t="n">
        <f aca="false">ROUND(AVERAGE(D88,W88),1)</f>
        <v>9.3</v>
      </c>
      <c r="AJ88" s="102" t="n">
        <f aca="false">ROUND(AVERAGE(AA88,H88),1)</f>
        <v>8.4</v>
      </c>
      <c r="AK88" s="102" t="n">
        <f aca="false">ROUND(AVERAGE(AB88,I88),1)</f>
        <v>6.4</v>
      </c>
      <c r="AL88" s="104" t="n">
        <f aca="false">ROUND((10-GEOMEAN(((10-AJ88)/10*9+1),((10-AK88)/10*9+1)))/9*10,1)</f>
        <v>7.5</v>
      </c>
      <c r="AM88" s="104" t="n">
        <f aca="false">ROUND(AVERAGE(AD88,K88),1)</f>
        <v>6.1</v>
      </c>
      <c r="AN88" s="102" t="n">
        <f aca="false">ROUND((10-GEOMEAN(((10-M88)/10*9+1),((10-AF88)/10*9+1)))/9*10,1)</f>
        <v>3.7</v>
      </c>
      <c r="AO88" s="105" t="n">
        <f aca="false">ROUND((10-GEOMEAN(((10-E88)/10*9+1),((10-X88)/10*9+1)))/9*10,1)</f>
        <v>9.1</v>
      </c>
      <c r="AP88" s="105" t="n">
        <f aca="false">IF(AND(Y88="x",F88="x"),"x",ROUND((10-GEOMEAN(((10-F88)/10*9+1),((10-Y88)/10*9+1)))/9*10,1))</f>
        <v>3.1</v>
      </c>
      <c r="AQ88" s="105" t="n">
        <f aca="false">ROUND((10-GEOMEAN(((10-G88)/10*9+1),((10-Z88)/10*9+1)))/9*10,1)</f>
        <v>0</v>
      </c>
      <c r="AR88" s="105" t="n">
        <f aca="false">ROUND((10-GEOMEAN(((10-L88)/10*9+1),((10-AE88)/10*9+1)))/9*10,1)</f>
        <v>7.2</v>
      </c>
      <c r="AS88" s="104" t="n">
        <f aca="false">ROUND(AVERAGE(AG88,AN88),1)</f>
        <v>2.8</v>
      </c>
      <c r="AT88" s="104" t="n">
        <f aca="false">IF('Indicator Data'!L88="No data","x",IF('Indicator Data'!CB88&lt;1000,"x",ROUND((IF('Indicator Data'!L88&gt;AT$3,10,IF('Indicator Data'!L88&lt;AT$4,0,10-(AT$3-'Indicator Data'!L88)/(AT$3-AT$4)*10))),1)))</f>
        <v>2.9</v>
      </c>
      <c r="AU88" s="105" t="n">
        <f aca="false">ROUND(AVERAGE(AS88,AT88),1)</f>
        <v>2.9</v>
      </c>
      <c r="AV88" s="106" t="str">
        <f aca="false">IF('Indicator Data'!M88="No data","x",ROUND(IF('Indicator Data'!M88=0,0,IF(LOG('Indicator Data'!M88)&gt;AV$3,10,IF(LOG('Indicator Data'!M88)&lt;AV$4,0,10-(AV$3-LOG('Indicator Data'!M88))/(AV$3-AV$4)*10))),1))</f>
        <v>x</v>
      </c>
      <c r="AW88" s="103" t="str">
        <f aca="false">IF(AV88="x","x",'Indicator Data'!M88/'Indicator Data'!$CA88)</f>
        <v>x</v>
      </c>
      <c r="AX88" s="106" t="str">
        <f aca="false">IF(AV88="x","x",ROUND(IF(AW88&gt;AX$3,10,IF(AW88&lt;AX$4,0,10-(AX$3-AW88)/(AX$3-AX$4)*10)),1))</f>
        <v>x</v>
      </c>
      <c r="AY88" s="102" t="str">
        <f aca="false">IF(AND(AV88="x",AX88="x"),"x",ROUND((10-GEOMEAN(((10-AV88)/10*9+1),((10-AX88)/10*9+1)))/9*10,1))</f>
        <v>x</v>
      </c>
      <c r="AZ88" s="106" t="str">
        <f aca="false">IF('Indicator Data'!N88="No data","x",ROUND(IF('Indicator Data'!N88=0,0,IF(LOG('Indicator Data'!N88)&gt;AZ$3,10,IF(LOG('Indicator Data'!N88)&lt;AZ$4,0,10-(AZ$3-LOG('Indicator Data'!N88))/(AZ$3-AZ$4)*10))),1))</f>
        <v>x</v>
      </c>
      <c r="BA88" s="103" t="str">
        <f aca="false">IF(AZ88="x","x",'Indicator Data'!N88/'Indicator Data'!$CA88)</f>
        <v>x</v>
      </c>
      <c r="BB88" s="106" t="str">
        <f aca="false">IF(AZ88="x","x",ROUND(IF(BA88&gt;BB$3,10,IF(BA88&lt;BB$4,0,10-(BB$3-BA88)/(BB$3-BB$4)*10)),1))</f>
        <v>x</v>
      </c>
      <c r="BC88" s="102" t="str">
        <f aca="false">IF(AND(AZ88="x",BB88="x"),"x",ROUND((10-GEOMEAN(((10-AZ88)/10*9+1),((10-BB88)/10*9+1)))/9*10,1))</f>
        <v>x</v>
      </c>
      <c r="BD88" s="106" t="str">
        <f aca="false">IF('Indicator Data'!O88="No data","x",ROUND(IF('Indicator Data'!O88=0,0,IF(LOG('Indicator Data'!O88)&gt;BD$3,10,IF(LOG('Indicator Data'!O88)&lt;BD$4,0,10-(BD$3-LOG('Indicator Data'!O88))/(BD$3-BD$4)*10))),1))</f>
        <v>x</v>
      </c>
      <c r="BE88" s="103" t="str">
        <f aca="false">IF(BD88="x","x",'Indicator Data'!O88/'Indicator Data'!$CA88)</f>
        <v>x</v>
      </c>
      <c r="BF88" s="106" t="str">
        <f aca="false">IF(BD88="x","x",ROUND(IF(BE88&gt;BF$3,10,IF(BE88&lt;BF$4,0,10-(BF$3-BE88)/(BF$3-BF$4)*10)),1))</f>
        <v>x</v>
      </c>
      <c r="BG88" s="102" t="str">
        <f aca="false">IF(AND(BD88="x",BF88="x"),"x",ROUND((10-GEOMEAN(((10-BD88)/10*9+1),((10-BF88)/10*9+1)))/9*10,1))</f>
        <v>x</v>
      </c>
      <c r="BH88" s="106" t="str">
        <f aca="false">IF('Indicator Data'!P88="No data","x",ROUND(IF('Indicator Data'!P88=0,0,IF(LOG('Indicator Data'!P88)&gt;BH$3,10,IF(LOG('Indicator Data'!P88)&lt;BH$4,0,10-(BH$3-LOG('Indicator Data'!P88))/(BH$3-BH$4)*10))),1))</f>
        <v>x</v>
      </c>
      <c r="BI88" s="103" t="str">
        <f aca="false">IF(BH88="x","x",'Indicator Data'!P88/'Indicator Data'!$CA88)</f>
        <v>x</v>
      </c>
      <c r="BJ88" s="106" t="str">
        <f aca="false">IF(BH88="x","x",ROUND(IF(BI88&gt;BJ$3,10,IF(BI88&lt;BJ$4,0,10-(BJ$3-BI88)/(BJ$3-BJ$4)*10)),1))</f>
        <v>x</v>
      </c>
      <c r="BK88" s="102" t="str">
        <f aca="false">IF(AND(BH88="x",BJ88="x"),"x",ROUND((10-GEOMEAN(((10-BH88)/10*9+1),((10-BJ88)/10*9+1)))/9*10,1))</f>
        <v>x</v>
      </c>
      <c r="BL88" s="104" t="str">
        <f aca="false">IF(AND(BC88="x",BG88="x",BK88="x",AY88="x"),"x",IF(AND(BC88="x",BG88="x",BK88="x"),AY88,ROUND((10-GEOMEAN(((10-AY88)/10*9+1),((10-BC88)/10*9+1),((10-BG88)/10*9+1),((10-BK88)/10*9+1)))/9*10,1)))</f>
        <v>x</v>
      </c>
      <c r="BM88" s="106" t="n">
        <f aca="false">ROUND(IF('Indicator Data'!Q88=0,0,IF(LOG('Indicator Data'!Q88)&gt;BM$3,10,IF(LOG('Indicator Data'!Q88)&lt;BM$4,0,10-(BM$3-LOG('Indicator Data'!Q88))/(BM$3-BM$4)*10))),1)</f>
        <v>0</v>
      </c>
      <c r="BN88" s="107" t="n">
        <f aca="false">'Indicator Data'!R88</f>
        <v>0</v>
      </c>
      <c r="BO88" s="106" t="n">
        <f aca="false">ROUND(IF(BN88&gt;BO$3,10,IF(BN88&lt;BO$4,0,10-(BO$3-BN88)/(BO$3-BO$4)*10)),1)</f>
        <v>0</v>
      </c>
      <c r="BP88" s="106" t="n">
        <f aca="false">ROUND((10-GEOMEAN(((10-BO88)/10*9+1),((10-BM88)/10*9+1)))/9*10,1)</f>
        <v>0</v>
      </c>
      <c r="BQ88" s="106" t="n">
        <f aca="false">ROUND(IF('Indicator Data'!S88=0,0,IF(LOG('Indicator Data'!S88)&gt;BQ$3,10,IF(LOG('Indicator Data'!S88)&lt;BQ$4,0,10-(BQ$3-LOG('Indicator Data'!S88))/(BQ$3-BQ$4)*10))),1)</f>
        <v>0</v>
      </c>
      <c r="BR88" s="107" t="n">
        <f aca="false">'Indicator Data'!T88</f>
        <v>0</v>
      </c>
      <c r="BS88" s="106" t="n">
        <f aca="false">ROUND(IF(BR88&gt;BS$3,10,IF(BR88&lt;BS$4,0,10-(BS$3-BR88)/(BS$3-BS$4)*10)),1)</f>
        <v>0</v>
      </c>
      <c r="BT88" s="106" t="n">
        <f aca="false">ROUND((10-GEOMEAN(((10-BS88)/10*9+1),((10-BQ88)/10*9+1)))/9*10,1)</f>
        <v>0</v>
      </c>
      <c r="BU88" s="102" t="n">
        <f aca="false">ROUND((10-GEOMEAN(((10-BT88)/10*9+1),((10-BP88)/10*9+1)))/9*10,1)</f>
        <v>0</v>
      </c>
      <c r="BV88" s="106" t="n">
        <f aca="false">ROUND(IF('Indicator Data'!U88=0,0,IF(LOG('Indicator Data'!U88)&gt;BV$3,10,IF(LOG('Indicator Data'!U88)&lt;BV$4,0,10-(BV$3-LOG('Indicator Data'!U88))/(BV$3-BV$4)*10))),1)</f>
        <v>7.6</v>
      </c>
      <c r="BW88" s="103" t="n">
        <f aca="false">'Indicator Data'!U88/'Indicator Data'!$CA88</f>
        <v>0.78103449818944</v>
      </c>
      <c r="BX88" s="106" t="n">
        <f aca="false">ROUND(IF(BW88&gt;BX$3,10,IF(BW88&lt;BX$4,0,10-(BX$3-BW88)/(BX$3-BX$4)*10)),1)</f>
        <v>8.7</v>
      </c>
      <c r="BY88" s="102" t="n">
        <f aca="false">ROUND((10-GEOMEAN(((10-BV88)/10*9+1),((10-BX88)/10*9+1)))/9*10,1)</f>
        <v>8.2</v>
      </c>
      <c r="BZ88" s="106" t="n">
        <f aca="false">ROUND(IF('Indicator Data'!V88=0,0,IF(LOG('Indicator Data'!V88)&gt;BZ$3,10,IF(LOG('Indicator Data'!V88)&lt;BZ$4,0,10-(BZ$3-LOG('Indicator Data'!V88))/(BZ$3-BZ$4)*10))),1)</f>
        <v>7.7</v>
      </c>
      <c r="CA88" s="103" t="n">
        <f aca="false">IF('Indicator Data'!V88/'Indicator Data'!$CA88&gt;1,1,'Indicator Data'!V88/'Indicator Data'!$CA88)</f>
        <v>0.898176641899378</v>
      </c>
      <c r="CB88" s="106" t="n">
        <f aca="false">ROUND(IF(CA88&gt;CB$3,10,IF(CA88&lt;CB$4,0,10-(CB$3-CA88)/(CB$3-CB$4)*10)),1)</f>
        <v>9</v>
      </c>
      <c r="CC88" s="102" t="n">
        <f aca="false">ROUND((10-GEOMEAN(((10-BZ88)/10*9+1),((10-CB88)/10*9+1)))/9*10,1)</f>
        <v>8.4</v>
      </c>
      <c r="CD88" s="106" t="n">
        <f aca="false">ROUND(IF('Indicator Data'!W88=0,0,IF(LOG('Indicator Data'!W88)&gt;CD$3,10,IF(LOG('Indicator Data'!W88)&lt;CD$4,0,10-(CD$3-LOG('Indicator Data'!W88))/(CD$3-CD$4)*10))),1)</f>
        <v>7.7</v>
      </c>
      <c r="CE88" s="103" t="n">
        <f aca="false">'Indicator Data'!W88/'Indicator Data'!$CA88</f>
        <v>0.902442778972089</v>
      </c>
      <c r="CF88" s="106" t="n">
        <f aca="false">ROUND(IF(CE88&gt;CF$3,10,IF(CE88&lt;CF$4,0,10-(CF$3-CE88)/(CF$3-CF$4)*10)),1)</f>
        <v>9</v>
      </c>
      <c r="CG88" s="102" t="n">
        <f aca="false">ROUND((10-GEOMEAN(((10-CD88)/10*9+1),((10-CF88)/10*9+1)))/9*10,1)</f>
        <v>8.4</v>
      </c>
      <c r="CH88" s="104" t="n">
        <f aca="false">ROUND((10-GEOMEAN(((10-CC88)/10*9+1),((10-BU88)/10*9+1),((10-BY88)/10*9+1),((10-CG88)/10*9+1)))/9*10,1)</f>
        <v>7.2</v>
      </c>
      <c r="CI88" s="106" t="n">
        <f aca="false">IF('Indicator Data'!BQ88="No data","x",ROUND(IF('Indicator Data'!BQ88&gt;CI$3,0,IF('Indicator Data'!BQ88&lt;CI$4,10,(CI$3-'Indicator Data'!BQ88)/(CI$3-CI$4)*10)),1))</f>
        <v>1.5</v>
      </c>
      <c r="CJ88" s="106" t="n">
        <f aca="false">IF('Indicator Data'!BR88="No data","x",ROUND(IF('Indicator Data'!BR88&gt;CJ$3,0,IF('Indicator Data'!BR88&lt;CJ$4,10,(CJ$3-'Indicator Data'!BR88)/(CJ$3-CJ$4)*10)),1))</f>
        <v>1.5</v>
      </c>
      <c r="CK88" s="106" t="n">
        <f aca="false">IF('Indicator Data'!AC88="No data","x",ROUND(IF('Indicator Data'!AC88&gt;CK$3,0,IF('Indicator Data'!AC88&lt;CK$4,10,(CK$3-'Indicator Data'!AC88)/(CK$3-CK$4)*10)),1))</f>
        <v>3.3</v>
      </c>
      <c r="CL88" s="102" t="n">
        <f aca="false">IF(AND(CJ88="x",CI88="x",CK88="x"),"x",ROUND(AVERAGE(CI88:CK88),1))</f>
        <v>2.1</v>
      </c>
      <c r="CM88" s="106" t="n">
        <f aca="false">IF('Indicator Data'!X88="No data","x",ROUND(IF(LOG('Indicator Data'!X88)&gt;CM$3,10,IF(LOG('Indicator Data'!X88)&lt;CM$4,0,10-(CM$3-LOG('Indicator Data'!X88))/(CM$3-CM$4)*10)),1))</f>
        <v>8.1</v>
      </c>
      <c r="CN88" s="106" t="n">
        <f aca="false">IF('Indicator Data'!Y88="No data","x",ROUND(IF('Indicator Data'!Y88&gt;CN$3,10,IF('Indicator Data'!Y88&lt;CN$4,0,10-(CN$3-'Indicator Data'!Y88)/(CN$3-CN$4)*10)),1))</f>
        <v>2</v>
      </c>
      <c r="CO88" s="106" t="n">
        <f aca="false">IF('Indicator Data'!Z88="No data","x",ROUND(IF('Indicator Data'!Z88&gt;CO$3,10,IF('Indicator Data'!Z88&lt;CO$4,0,10-(CO$3-'Indicator Data'!Z88)/(CO$3-CO$4)*10)),1))</f>
        <v>5.7</v>
      </c>
      <c r="CP88" s="106" t="n">
        <f aca="false">IF('Indicator Data'!AA88="No data","x",ROUND(IF('Indicator Data'!AA88&gt;CP$3,10,IF('Indicator Data'!AA88&lt;CP$4,0,10-(CP$3-'Indicator Data'!AA88)/(CP$3-CP$4)*10)),1))</f>
        <v>2.7</v>
      </c>
      <c r="CQ88" s="102" t="n">
        <f aca="false">ROUND(AVERAGE(CM88:CP88),1)</f>
        <v>4.6</v>
      </c>
      <c r="CR88" s="104" t="n">
        <f aca="false">ROUND(AVERAGE(CL88,CQ88,CQ88),1)</f>
        <v>3.8</v>
      </c>
      <c r="CS88" s="106" t="n">
        <f aca="false">IF('Indicator Data'!AF88="No data","x",ROUND(IF('Indicator Data'!AF88&gt;CS$3,10,IF('Indicator Data'!AF88&lt;CS$4,0,10-(CS$3-'Indicator Data'!AF88)/(CS$3-CS$4)*10)),1))</f>
        <v>6.3</v>
      </c>
      <c r="CT88" s="106" t="n">
        <f aca="false">IF('Indicator Data'!AG88="No data","x",ROUND(IF('Indicator Data'!AG88&gt;CT$3,10,IF('Indicator Data'!AG88&lt;CT$4,0,10-(CT$3-'Indicator Data'!AG88)/(CT$3-CT$4)*10)),1))</f>
        <v>1.9</v>
      </c>
      <c r="CU88" s="102" t="n">
        <f aca="false">ROUND(AVERAGE(CM88,CN88,CO88,CP88,CS88,CT88),1)</f>
        <v>4.5</v>
      </c>
      <c r="CV88" s="106" t="n">
        <f aca="false">IF('Indicator Data'!AB88="No data","x",ROUND(IF('Indicator Data'!AB88&gt;CV$3,10,IF('Indicator Data'!AB88&lt;CV$4,0,10-(CV$3-'Indicator Data'!AB88)/(CV$3-CV$4)*10)),1))</f>
        <v>0.3</v>
      </c>
      <c r="CW88" s="102" t="n">
        <f aca="false">IF(AND(CJ88="x",CI88="x",CK88="x"),"x",ROUND(AVERAGE(CI88:CK88,CV88),1))</f>
        <v>1.7</v>
      </c>
      <c r="CX88" s="103" t="n">
        <f aca="false">IF('Indicator Data'!AD88="No data","x",'Indicator Data'!AD88/'Indicator Data'!$BZ88)</f>
        <v>2.19259895296327E-005</v>
      </c>
      <c r="CY88" s="106" t="n">
        <f aca="false">IF(CX88="x","x",ROUND(IF(CX88&gt;CY$3,0,IF(CX88&lt;CY$4,10,(CY$3-CX88)/(CY$3-CY$4)*10)),1))</f>
        <v>9.8</v>
      </c>
      <c r="CZ88" s="106" t="n">
        <f aca="false">IF('Indicator Data'!AE88="No data","x",ROUND(IF('Indicator Data'!AE88&gt;CZ$3,0,IF('Indicator Data'!AE88&lt;CZ$4,10,(CZ$3-'Indicator Data'!AE88)/(CZ$3-CZ$4)*10)),1))</f>
        <v>2</v>
      </c>
      <c r="DA88" s="102" t="n">
        <f aca="false">IF(AND(CY88="x",CZ88="x"),"x",ROUND(AVERAGE(CY88:CZ88),1))</f>
        <v>5.9</v>
      </c>
      <c r="DB88" s="104" t="n">
        <f aca="false">ROUND(AVERAGE(CW88,DA88,CU88),1)</f>
        <v>4</v>
      </c>
      <c r="DC88" s="105" t="n">
        <f aca="false">IF(BL88="x",ROUND((10-GEOMEAN(((10-DB88)/10*9+1),((10-CH88)/10*9+1),((10-CR88)/10*9+1)))/9*10,1),ROUND((10-GEOMEAN(((10-BL88)/10*9+1),((10-DB88)/10*9+1),((10-CH88)/10*9+1),((10-CR88)/10*9+1)))/9*10,1))</f>
        <v>5.2</v>
      </c>
      <c r="DD88" s="108" t="n">
        <f aca="false">IF(ROUND(IF(AP88="x",(10-GEOMEAN(((10-AO88)/10*9+1),((10-DC88)/10*9+1),((10-AU88)/10*9+1),((10-AQ88)/10*9+1),((10-AR88)/10*9+1)))/9*10,(10-GEOMEAN(((10-AO88)/10*9+1),((10-DC88)/10*9+1),((10-AP88)/10*9+1),((10-AQ88)/10*9+1),((10-AR88)/10*9+1),((10-AU88)/10*9+1)))/9*10),1)=0,0.1,ROUND(IF(AP88="x",(10-GEOMEAN(((10-AO88)/10*9+1),((10-DC88)/10*9+1),((10-AU88)/10*9+1),((10-AQ88)/10*9+1),((10-AR88)/10*9+1)))/9*10,(10-GEOMEAN(((10-AO88)/10*9+1),((10-DC88)/10*9+1),((10-AP88)/10*9+1),((10-AQ88)/10*9+1),((10-AR88)/10*9+1),((10-AU88)/10*9+1)))/9*10),1))</f>
        <v>5.4</v>
      </c>
      <c r="DE88" s="105" t="n">
        <f aca="false">ROUND(IF('Indicator Data'!AH88=0,0,IF('Indicator Data'!AH88&gt;DE$3,10,IF('Indicator Data'!AH88&lt;DE$4,0,10-(DE$3-'Indicator Data'!AH88)/(DE$3-DE$4)*10))),1)</f>
        <v>0.2</v>
      </c>
      <c r="DF88" s="102" t="n">
        <f aca="false">'Indicator Data'!AI88</f>
        <v>0</v>
      </c>
      <c r="DG88" s="102" t="n">
        <f aca="false">'Indicator Data'!AJ88</f>
        <v>0</v>
      </c>
      <c r="DH88" s="105" t="n">
        <f aca="false">ROUND(IF(DF88=5,10,IF(DG88=5,9,IF(DF88=4,8,IF(DG88=4,7,0)))),1)</f>
        <v>0</v>
      </c>
      <c r="DI88" s="108" t="n">
        <f aca="false">ROUND(IF(DH88&gt;5,DH88,DE88/10*7),1)</f>
        <v>0.1</v>
      </c>
      <c r="DJ88" s="76"/>
      <c r="DK88" s="109"/>
    </row>
    <row r="89" customFormat="false" ht="14.5" hidden="false" customHeight="false" outlineLevel="0" collapsed="false">
      <c r="A89" s="98" t="str">
        <f aca="false">'Indicator Data'!A89</f>
        <v>Japan</v>
      </c>
      <c r="B89" s="99" t="str">
        <f aca="false">'Indicator Data'!B89</f>
        <v>JPN</v>
      </c>
      <c r="C89" s="100" t="n">
        <f aca="false">ROUND(IF('Indicator Data'!C89=0,0.1,IF(LOG('Indicator Data'!C89)&gt;C$3,10,IF(LOG('Indicator Data'!C89)&lt;C$4,0,10-(C$3-LOG('Indicator Data'!C89))/(C$3-C$4)*10))),1)</f>
        <v>10</v>
      </c>
      <c r="D89" s="101" t="n">
        <f aca="false">ROUND(IF('Indicator Data'!D89=0,0.1,IF(LOG('Indicator Data'!D89)&gt;D$3,10,IF(LOG('Indicator Data'!D89)&lt;D$4,0,10-(D$3-LOG('Indicator Data'!D89))/(D$3-D$4)*10))),1)</f>
        <v>10</v>
      </c>
      <c r="E89" s="102" t="n">
        <f aca="false">ROUND((10-GEOMEAN(((10-C89)/10*9+1),((10-D89)/10*9+1)))/9*10,1)</f>
        <v>10</v>
      </c>
      <c r="F89" s="102" t="n">
        <f aca="false">IF('Indicator Data'!E89="No data",0.1,(ROUND(IF('Indicator Data'!E89=0,0,IF(LOG('Indicator Data'!E89)&gt;F$3,10,IF(LOG('Indicator Data'!E89)&lt;F$4,0,10-(F$3-LOG('Indicator Data'!E89))/(F$3-F$4)*10))),1)))</f>
        <v>6.3</v>
      </c>
      <c r="G89" s="102" t="n">
        <f aca="false">ROUND(IF('Indicator Data'!F89=0,0,IF(LOG('Indicator Data'!F89)&gt;G$3,10,IF(LOG('Indicator Data'!F89)&lt;G$4,0,10-(G$3-LOG('Indicator Data'!F89))/(G$3-G$4)*10))),1)</f>
        <v>10</v>
      </c>
      <c r="H89" s="101" t="n">
        <f aca="false">ROUND(IF('Indicator Data'!G89=0,0,IF(LOG('Indicator Data'!G89)&gt;H$3,10,IF(LOG('Indicator Data'!G89)&lt;H$4,0,10-(H$3-LOG('Indicator Data'!G89))/(H$3-H$4)*10))),1)</f>
        <v>10</v>
      </c>
      <c r="I89" s="101" t="n">
        <f aca="false">ROUND(IF('Indicator Data'!H89=0,0,IF(LOG('Indicator Data'!H89)&gt;I$3,10,IF(LOG('Indicator Data'!H89)&lt;I$4,0,10-(I$3-LOG('Indicator Data'!H89))/(I$3-I$4)*10))),1)</f>
        <v>10</v>
      </c>
      <c r="J89" s="101" t="n">
        <f aca="false">ROUND((10-GEOMEAN(((10-H89)/10*9+1),((10-I89)/10*9+1)))/9*10,1)</f>
        <v>10</v>
      </c>
      <c r="K89" s="101" t="n">
        <f aca="false">ROUND(IF('Indicator Data'!I89=0,0,IF(LOG('Indicator Data'!I89)&gt;K$3,10,IF(LOG('Indicator Data'!I89)&lt;K$4,0,10-(K$3-LOG('Indicator Data'!I89))/(K$3-K$4)*10))),1)</f>
        <v>10</v>
      </c>
      <c r="L89" s="102" t="n">
        <f aca="false">ROUND((10-GEOMEAN(((10-J89)/10*9+1),((10-K89)/10*9+1)))/9*10,1)</f>
        <v>10</v>
      </c>
      <c r="M89" s="102" t="n">
        <f aca="false">ROUND(IF('Indicator Data'!J89=0,0,IF(LOG('Indicator Data'!J89)&gt;M$3,10,IF(LOG('Indicator Data'!J89)&lt;M$4,0,10-(M$3-LOG('Indicator Data'!J89))/(M$3-M$4)*10))),1)</f>
        <v>0</v>
      </c>
      <c r="N89" s="103" t="n">
        <f aca="false">'Indicator Data'!C89/'Indicator Data'!$CA89</f>
        <v>0.00205657147062041</v>
      </c>
      <c r="O89" s="103" t="n">
        <f aca="false">'Indicator Data'!D89/'Indicator Data'!$CA89</f>
        <v>0.0015379433125098</v>
      </c>
      <c r="P89" s="103" t="n">
        <f aca="false">IF(F89=0.1,"x",'Indicator Data'!E89/'Indicator Data'!$CA89)</f>
        <v>0.000265743676385834</v>
      </c>
      <c r="Q89" s="103" t="n">
        <f aca="false">'Indicator Data'!F89/'Indicator Data'!$CA89</f>
        <v>0.000302300108299161</v>
      </c>
      <c r="R89" s="103" t="n">
        <f aca="false">'Indicator Data'!G89/'Indicator Data'!$CA89</f>
        <v>0.0188824274415054</v>
      </c>
      <c r="S89" s="103" t="n">
        <f aca="false">'Indicator Data'!H89/'Indicator Data'!$CA89</f>
        <v>0.0120108439554123</v>
      </c>
      <c r="T89" s="103" t="n">
        <f aca="false">'Indicator Data'!I89/'Indicator Data'!$CA89</f>
        <v>0.0101619216568174</v>
      </c>
      <c r="U89" s="103" t="n">
        <f aca="false">'Indicator Data'!J89/'Indicator Data'!$CA89</f>
        <v>0</v>
      </c>
      <c r="V89" s="101" t="n">
        <f aca="false">ROUND(IF(N89&gt;V$3,10,IF(N89&lt;V$4,0,10-(V$3-N89)/(V$3-V$4)*10)),1)</f>
        <v>10</v>
      </c>
      <c r="W89" s="101" t="n">
        <f aca="false">ROUND(IF(O89&gt;W$3,10,IF(O89&lt;W$4,0,10-(W$3-O89)/(W$3-W$4)*10)),1)</f>
        <v>10</v>
      </c>
      <c r="X89" s="102" t="n">
        <f aca="false">ROUND(((10-GEOMEAN(((10-V89)/10*9+1),((10-W89)/10*9+1)))/9*10),1)</f>
        <v>10</v>
      </c>
      <c r="Y89" s="102" t="n">
        <f aca="false">IF(P89="x",0.1,ROUND(IF(P89&gt;Y$3,10,IF(P89&lt;Y$4,0,10-(Y$3-P89)/(Y$3-Y$4)*10)),1))</f>
        <v>0.2</v>
      </c>
      <c r="Z89" s="102" t="n">
        <f aca="false">ROUND(IF(Q89=0,0,IF(LOG(Q89)&gt;Z$3,10,IF(LOG(Q89)&lt;=Z$4,0,10-(Z$3-LOG(Q89))/(Z$3-Z$4)*10))),1)</f>
        <v>10</v>
      </c>
      <c r="AA89" s="101" t="n">
        <f aca="false">ROUND(IF(R89&gt;AA$3,10,IF(R89&lt;AA$4,0,10-(AA$3-R89)/(AA$3-AA$4)*10)),1)</f>
        <v>10</v>
      </c>
      <c r="AB89" s="101" t="n">
        <f aca="false">ROUND(IF(S89&gt;AB$3,10,IF(S89&lt;AB$4,0,10-(AB$3-S89)/(AB$3-AB$4)*10)),1)</f>
        <v>10</v>
      </c>
      <c r="AC89" s="101" t="n">
        <f aca="false">ROUND(((10-GEOMEAN(((10-AA89)/10*9+1),((10-AB89)/10*9+1)))/9*10),1)</f>
        <v>10</v>
      </c>
      <c r="AD89" s="101" t="n">
        <f aca="false">ROUND(IF(T89=0,0,IF(T89&gt;AD$3,10,IF(T89&lt;=AD$4,0,10-(AD$3-T89)/(AD$3-AD$4)*10))),1)</f>
        <v>10</v>
      </c>
      <c r="AE89" s="102" t="n">
        <f aca="false">ROUND((10-GEOMEAN(((10-AC89)/10*9+1),((10-AD89)/10*9+1)))/9*10,1)</f>
        <v>10</v>
      </c>
      <c r="AF89" s="102" t="n">
        <f aca="false">ROUND(IF(U89&gt;AF$3,10,IF(U89&lt;AF$4,0,10-(AF$3-U89)/(AF$3-AF$4)*10)),1)</f>
        <v>0</v>
      </c>
      <c r="AG89" s="101" t="n">
        <f aca="false">ROUND(IF('Indicator Data'!K89=0,0,IF('Indicator Data'!K89&gt;AG$3,10,IF('Indicator Data'!K89&lt;AG$4,0,10-(AG$3-'Indicator Data'!K89)/(AG$3-AG$4)*10))),1)</f>
        <v>0</v>
      </c>
      <c r="AH89" s="104" t="n">
        <f aca="false">ROUND(AVERAGE(C89,V89),1)</f>
        <v>10</v>
      </c>
      <c r="AI89" s="104" t="n">
        <f aca="false">ROUND(AVERAGE(D89,W89),1)</f>
        <v>10</v>
      </c>
      <c r="AJ89" s="102" t="n">
        <f aca="false">ROUND(AVERAGE(AA89,H89),1)</f>
        <v>10</v>
      </c>
      <c r="AK89" s="102" t="n">
        <f aca="false">ROUND(AVERAGE(AB89,I89),1)</f>
        <v>10</v>
      </c>
      <c r="AL89" s="104" t="n">
        <f aca="false">ROUND((10-GEOMEAN(((10-AJ89)/10*9+1),((10-AK89)/10*9+1)))/9*10,1)</f>
        <v>10</v>
      </c>
      <c r="AM89" s="104" t="n">
        <f aca="false">ROUND(AVERAGE(AD89,K89),1)</f>
        <v>10</v>
      </c>
      <c r="AN89" s="102" t="n">
        <f aca="false">ROUND((10-GEOMEAN(((10-M89)/10*9+1),((10-AF89)/10*9+1)))/9*10,1)</f>
        <v>0</v>
      </c>
      <c r="AO89" s="105" t="n">
        <f aca="false">ROUND((10-GEOMEAN(((10-E89)/10*9+1),((10-X89)/10*9+1)))/9*10,1)</f>
        <v>10</v>
      </c>
      <c r="AP89" s="105" t="n">
        <f aca="false">IF(AND(Y89="x",F89="x"),"x",ROUND((10-GEOMEAN(((10-F89)/10*9+1),((10-Y89)/10*9+1)))/9*10,1))</f>
        <v>3.9</v>
      </c>
      <c r="AQ89" s="105" t="n">
        <f aca="false">ROUND((10-GEOMEAN(((10-G89)/10*9+1),((10-Z89)/10*9+1)))/9*10,1)</f>
        <v>10</v>
      </c>
      <c r="AR89" s="105" t="n">
        <f aca="false">ROUND((10-GEOMEAN(((10-L89)/10*9+1),((10-AE89)/10*9+1)))/9*10,1)</f>
        <v>10</v>
      </c>
      <c r="AS89" s="104" t="n">
        <f aca="false">ROUND(AVERAGE(AG89,AN89),1)</f>
        <v>0</v>
      </c>
      <c r="AT89" s="104" t="n">
        <f aca="false">IF('Indicator Data'!L89="No data","x",IF('Indicator Data'!CB89&lt;1000,"x",ROUND((IF('Indicator Data'!L89&gt;AT$3,10,IF('Indicator Data'!L89&lt;AT$4,0,10-(AT$3-'Indicator Data'!L89)/(AT$3-AT$4)*10))),1)))</f>
        <v>1</v>
      </c>
      <c r="AU89" s="105" t="n">
        <f aca="false">ROUND(AVERAGE(AS89,AT89),1)</f>
        <v>0.5</v>
      </c>
      <c r="AV89" s="106" t="n">
        <f aca="false">IF('Indicator Data'!M89="No data","x",ROUND(IF('Indicator Data'!M89=0,0,IF(LOG('Indicator Data'!M89)&gt;AV$3,10,IF(LOG('Indicator Data'!M89)&lt;AV$4,0,10-(AV$3-LOG('Indicator Data'!M89))/(AV$3-AV$4)*10))),1))</f>
        <v>0</v>
      </c>
      <c r="AW89" s="103" t="n">
        <f aca="false">IF(AV89="x","x",'Indicator Data'!M89/'Indicator Data'!$CA89)</f>
        <v>0</v>
      </c>
      <c r="AX89" s="106" t="n">
        <f aca="false">IF(AV89="x","x",ROUND(IF(AW89&gt;AX$3,10,IF(AW89&lt;AX$4,0,10-(AX$3-AW89)/(AX$3-AX$4)*10)),1))</f>
        <v>0</v>
      </c>
      <c r="AY89" s="102" t="n">
        <f aca="false">IF(AND(AV89="x",AX89="x"),"x",ROUND((10-GEOMEAN(((10-AV89)/10*9+1),((10-AX89)/10*9+1)))/9*10,1))</f>
        <v>0</v>
      </c>
      <c r="AZ89" s="106" t="str">
        <f aca="false">IF('Indicator Data'!N89="No data","x",ROUND(IF('Indicator Data'!N89=0,0,IF(LOG('Indicator Data'!N89)&gt;AZ$3,10,IF(LOG('Indicator Data'!N89)&lt;AZ$4,0,10-(AZ$3-LOG('Indicator Data'!N89))/(AZ$3-AZ$4)*10))),1))</f>
        <v>x</v>
      </c>
      <c r="BA89" s="103" t="str">
        <f aca="false">IF(AZ89="x","x",'Indicator Data'!N89/'Indicator Data'!$CA89)</f>
        <v>x</v>
      </c>
      <c r="BB89" s="106" t="str">
        <f aca="false">IF(AZ89="x","x",ROUND(IF(BA89&gt;BB$3,10,IF(BA89&lt;BB$4,0,10-(BB$3-BA89)/(BB$3-BB$4)*10)),1))</f>
        <v>x</v>
      </c>
      <c r="BC89" s="102" t="str">
        <f aca="false">IF(AND(AZ89="x",BB89="x"),"x",ROUND((10-GEOMEAN(((10-AZ89)/10*9+1),((10-BB89)/10*9+1)))/9*10,1))</f>
        <v>x</v>
      </c>
      <c r="BD89" s="106" t="str">
        <f aca="false">IF('Indicator Data'!O89="No data","x",ROUND(IF('Indicator Data'!O89=0,0,IF(LOG('Indicator Data'!O89)&gt;BD$3,10,IF(LOG('Indicator Data'!O89)&lt;BD$4,0,10-(BD$3-LOG('Indicator Data'!O89))/(BD$3-BD$4)*10))),1))</f>
        <v>x</v>
      </c>
      <c r="BE89" s="103" t="str">
        <f aca="false">IF(BD89="x","x",'Indicator Data'!O89/'Indicator Data'!$CA89)</f>
        <v>x</v>
      </c>
      <c r="BF89" s="106" t="str">
        <f aca="false">IF(BD89="x","x",ROUND(IF(BE89&gt;BF$3,10,IF(BE89&lt;BF$4,0,10-(BF$3-BE89)/(BF$3-BF$4)*10)),1))</f>
        <v>x</v>
      </c>
      <c r="BG89" s="102" t="str">
        <f aca="false">IF(AND(BD89="x",BF89="x"),"x",ROUND((10-GEOMEAN(((10-BD89)/10*9+1),((10-BF89)/10*9+1)))/9*10,1))</f>
        <v>x</v>
      </c>
      <c r="BH89" s="106" t="str">
        <f aca="false">IF('Indicator Data'!P89="No data","x",ROUND(IF('Indicator Data'!P89=0,0,IF(LOG('Indicator Data'!P89)&gt;BH$3,10,IF(LOG('Indicator Data'!P89)&lt;BH$4,0,10-(BH$3-LOG('Indicator Data'!P89))/(BH$3-BH$4)*10))),1))</f>
        <v>x</v>
      </c>
      <c r="BI89" s="103" t="str">
        <f aca="false">IF(BH89="x","x",'Indicator Data'!P89/'Indicator Data'!$CA89)</f>
        <v>x</v>
      </c>
      <c r="BJ89" s="106" t="str">
        <f aca="false">IF(BH89="x","x",ROUND(IF(BI89&gt;BJ$3,10,IF(BI89&lt;BJ$4,0,10-(BJ$3-BI89)/(BJ$3-BJ$4)*10)),1))</f>
        <v>x</v>
      </c>
      <c r="BK89" s="102" t="str">
        <f aca="false">IF(AND(BH89="x",BJ89="x"),"x",ROUND((10-GEOMEAN(((10-BH89)/10*9+1),((10-BJ89)/10*9+1)))/9*10,1))</f>
        <v>x</v>
      </c>
      <c r="BL89" s="104" t="n">
        <f aca="false">IF(AND(BC89="x",BG89="x",BK89="x",AY89="x"),"x",IF(AND(BC89="x",BG89="x",BK89="x"),AY89,ROUND((10-GEOMEAN(((10-AY89)/10*9+1),((10-BC89)/10*9+1),((10-BG89)/10*9+1),((10-BK89)/10*9+1)))/9*10,1)))</f>
        <v>0</v>
      </c>
      <c r="BM89" s="106" t="n">
        <f aca="false">ROUND(IF('Indicator Data'!Q89=0,0,IF(LOG('Indicator Data'!Q89)&gt;BM$3,10,IF(LOG('Indicator Data'!Q89)&lt;BM$4,0,10-(BM$3-LOG('Indicator Data'!Q89))/(BM$3-BM$4)*10))),1)</f>
        <v>0</v>
      </c>
      <c r="BN89" s="107" t="n">
        <f aca="false">'Indicator Data'!R89</f>
        <v>0</v>
      </c>
      <c r="BO89" s="106" t="n">
        <f aca="false">ROUND(IF(BN89&gt;BO$3,10,IF(BN89&lt;BO$4,0,10-(BO$3-BN89)/(BO$3-BO$4)*10)),1)</f>
        <v>0</v>
      </c>
      <c r="BP89" s="106" t="n">
        <f aca="false">ROUND((10-GEOMEAN(((10-BO89)/10*9+1),((10-BM89)/10*9+1)))/9*10,1)</f>
        <v>0</v>
      </c>
      <c r="BQ89" s="106" t="n">
        <f aca="false">ROUND(IF('Indicator Data'!S89=0,0,IF(LOG('Indicator Data'!S89)&gt;BQ$3,10,IF(LOG('Indicator Data'!S89)&lt;BQ$4,0,10-(BQ$3-LOG('Indicator Data'!S89))/(BQ$3-BQ$4)*10))),1)</f>
        <v>0</v>
      </c>
      <c r="BR89" s="107" t="n">
        <f aca="false">'Indicator Data'!T89</f>
        <v>0</v>
      </c>
      <c r="BS89" s="106" t="n">
        <f aca="false">ROUND(IF(BR89&gt;BS$3,10,IF(BR89&lt;BS$4,0,10-(BS$3-BR89)/(BS$3-BS$4)*10)),1)</f>
        <v>0</v>
      </c>
      <c r="BT89" s="106" t="n">
        <f aca="false">ROUND((10-GEOMEAN(((10-BS89)/10*9+1),((10-BQ89)/10*9+1)))/9*10,1)</f>
        <v>0</v>
      </c>
      <c r="BU89" s="102" t="n">
        <f aca="false">ROUND((10-GEOMEAN(((10-BT89)/10*9+1),((10-BP89)/10*9+1)))/9*10,1)</f>
        <v>0</v>
      </c>
      <c r="BV89" s="106" t="n">
        <f aca="false">ROUND(IF('Indicator Data'!U89=0,0,IF(LOG('Indicator Data'!U89)&gt;BV$3,10,IF(LOG('Indicator Data'!U89)&lt;BV$4,0,10-(BV$3-LOG('Indicator Data'!U89))/(BV$3-BV$4)*10))),1)</f>
        <v>8.4</v>
      </c>
      <c r="BW89" s="103" t="n">
        <f aca="false">'Indicator Data'!U89/'Indicator Data'!$CA89</f>
        <v>0.0635784843496106</v>
      </c>
      <c r="BX89" s="106" t="n">
        <f aca="false">ROUND(IF(BW89&gt;BX$3,10,IF(BW89&lt;BX$4,0,10-(BX$3-BW89)/(BX$3-BX$4)*10)),1)</f>
        <v>0.7</v>
      </c>
      <c r="BY89" s="102" t="n">
        <f aca="false">ROUND((10-GEOMEAN(((10-BV89)/10*9+1),((10-BX89)/10*9+1)))/9*10,1)</f>
        <v>5.8</v>
      </c>
      <c r="BZ89" s="106" t="n">
        <f aca="false">ROUND(IF('Indicator Data'!V89=0,0,IF(LOG('Indicator Data'!V89)&gt;BZ$3,10,IF(LOG('Indicator Data'!V89)&lt;BZ$4,0,10-(BZ$3-LOG('Indicator Data'!V89))/(BZ$3-BZ$4)*10))),1)</f>
        <v>9.8</v>
      </c>
      <c r="CA89" s="103" t="n">
        <f aca="false">IF('Indicator Data'!V89/'Indicator Data'!$CA89&gt;1,1,'Indicator Data'!V89/'Indicator Data'!$CA89)</f>
        <v>0.590860529818478</v>
      </c>
      <c r="CB89" s="106" t="n">
        <f aca="false">ROUND(IF(CA89&gt;CB$3,10,IF(CA89&lt;CB$4,0,10-(CB$3-CA89)/(CB$3-CB$4)*10)),1)</f>
        <v>5.9</v>
      </c>
      <c r="CC89" s="102" t="n">
        <f aca="false">ROUND((10-GEOMEAN(((10-BZ89)/10*9+1),((10-CB89)/10*9+1)))/9*10,1)</f>
        <v>8.5</v>
      </c>
      <c r="CD89" s="106" t="n">
        <f aca="false">ROUND(IF('Indicator Data'!W89=0,0,IF(LOG('Indicator Data'!W89)&gt;CD$3,10,IF(LOG('Indicator Data'!W89)&lt;CD$4,0,10-(CD$3-LOG('Indicator Data'!W89))/(CD$3-CD$4)*10))),1)</f>
        <v>9.8</v>
      </c>
      <c r="CE89" s="103" t="n">
        <f aca="false">'Indicator Data'!W89/'Indicator Data'!$CA89</f>
        <v>0.591697356090373</v>
      </c>
      <c r="CF89" s="106" t="n">
        <f aca="false">ROUND(IF(CE89&gt;CF$3,10,IF(CE89&lt;CF$4,0,10-(CF$3-CE89)/(CF$3-CF$4)*10)),1)</f>
        <v>5.9</v>
      </c>
      <c r="CG89" s="102" t="n">
        <f aca="false">ROUND((10-GEOMEAN(((10-CD89)/10*9+1),((10-CF89)/10*9+1)))/9*10,1)</f>
        <v>8.5</v>
      </c>
      <c r="CH89" s="104" t="n">
        <f aca="false">ROUND((10-GEOMEAN(((10-CC89)/10*9+1),((10-BU89)/10*9+1),((10-BY89)/10*9+1),((10-CG89)/10*9+1)))/9*10,1)</f>
        <v>6.6</v>
      </c>
      <c r="CI89" s="106" t="n">
        <f aca="false">IF('Indicator Data'!BQ89="No data","x",ROUND(IF('Indicator Data'!BQ89&gt;CI$3,0,IF('Indicator Data'!BQ89&lt;CI$4,10,(CI$3-'Indicator Data'!BQ89)/(CI$3-CI$4)*10)),1))</f>
        <v>0</v>
      </c>
      <c r="CJ89" s="106" t="n">
        <f aca="false">IF('Indicator Data'!BR89="No data","x",ROUND(IF('Indicator Data'!BR89&gt;CJ$3,0,IF('Indicator Data'!BR89&lt;CJ$4,10,(CJ$3-'Indicator Data'!BR89)/(CJ$3-CJ$4)*10)),1))</f>
        <v>0.2</v>
      </c>
      <c r="CK89" s="106" t="str">
        <f aca="false">IF('Indicator Data'!AC89="No data","x",ROUND(IF('Indicator Data'!AC89&gt;CK$3,0,IF('Indicator Data'!AC89&lt;CK$4,10,(CK$3-'Indicator Data'!AC89)/(CK$3-CK$4)*10)),1))</f>
        <v>x</v>
      </c>
      <c r="CL89" s="102" t="n">
        <f aca="false">IF(AND(CJ89="x",CI89="x",CK89="x"),"x",ROUND(AVERAGE(CI89:CK89),1))</f>
        <v>0.1</v>
      </c>
      <c r="CM89" s="106" t="n">
        <f aca="false">IF('Indicator Data'!X89="No data","x",ROUND(IF(LOG('Indicator Data'!X89)&gt;CM$3,10,IF(LOG('Indicator Data'!X89)&lt;CM$4,0,10-(CM$3-LOG('Indicator Data'!X89))/(CM$3-CM$4)*10)),1))</f>
        <v>8.5</v>
      </c>
      <c r="CN89" s="106" t="n">
        <f aca="false">IF('Indicator Data'!Y89="No data","x",ROUND(IF('Indicator Data'!Y89&gt;CN$3,10,IF('Indicator Data'!Y89&lt;CN$4,0,10-(CN$3-'Indicator Data'!Y89)/(CN$3-CN$4)*10)),1))</f>
        <v>0</v>
      </c>
      <c r="CO89" s="106" t="n">
        <f aca="false">IF('Indicator Data'!Z89="No data","x",ROUND(IF('Indicator Data'!Z89&gt;CO$3,10,IF('Indicator Data'!Z89&lt;CO$4,0,10-(CO$3-'Indicator Data'!Z89)/(CO$3-CO$4)*10)),1))</f>
        <v>9.2</v>
      </c>
      <c r="CP89" s="106" t="n">
        <f aca="false">IF('Indicator Data'!AA89="No data","x",ROUND(IF('Indicator Data'!AA89&gt;CP$3,10,IF('Indicator Data'!AA89&lt;CP$4,0,10-(CP$3-'Indicator Data'!AA89)/(CP$3-CP$4)*10)),1))</f>
        <v>0.8</v>
      </c>
      <c r="CQ89" s="102" t="n">
        <f aca="false">ROUND(AVERAGE(CM89:CP89),1)</f>
        <v>4.6</v>
      </c>
      <c r="CR89" s="104" t="n">
        <f aca="false">ROUND(AVERAGE(CL89,CQ89,CQ89),1)</f>
        <v>3.1</v>
      </c>
      <c r="CS89" s="106" t="str">
        <f aca="false">IF('Indicator Data'!AF89="No data","x",ROUND(IF('Indicator Data'!AF89&gt;CS$3,10,IF('Indicator Data'!AF89&lt;CS$4,0,10-(CS$3-'Indicator Data'!AF89)/(CS$3-CS$4)*10)),1))</f>
        <v>x</v>
      </c>
      <c r="CT89" s="106" t="n">
        <f aca="false">IF('Indicator Data'!AG89="No data","x",ROUND(IF('Indicator Data'!AG89&gt;CT$3,10,IF('Indicator Data'!AG89&lt;CT$4,0,10-(CT$3-'Indicator Data'!AG89)/(CT$3-CT$4)*10)),1))</f>
        <v>0</v>
      </c>
      <c r="CU89" s="102" t="n">
        <f aca="false">ROUND(AVERAGE(CM89,CN89,CO89,CP89,CS89,CT89),1)</f>
        <v>3.7</v>
      </c>
      <c r="CV89" s="106" t="n">
        <f aca="false">IF('Indicator Data'!AB89="No data","x",ROUND(IF('Indicator Data'!AB89&gt;CV$3,10,IF('Indicator Data'!AB89&lt;CV$4,0,10-(CV$3-'Indicator Data'!AB89)/(CV$3-CV$4)*10)),1))</f>
        <v>0</v>
      </c>
      <c r="CW89" s="102" t="n">
        <f aca="false">IF(AND(CJ89="x",CI89="x",CK89="x"),"x",ROUND(AVERAGE(CI89:CK89,CV89),1))</f>
        <v>0.1</v>
      </c>
      <c r="CX89" s="103" t="n">
        <f aca="false">IF('Indicator Data'!AD89="No data","x",'Indicator Data'!AD89/'Indicator Data'!$BZ89)</f>
        <v>0.000119402119825384</v>
      </c>
      <c r="CY89" s="106" t="n">
        <f aca="false">IF(CX89="x","x",ROUND(IF(CX89&gt;CY$3,0,IF(CX89&lt;CY$4,10,(CY$3-CX89)/(CY$3-CY$4)*10)),1))</f>
        <v>8.8</v>
      </c>
      <c r="CZ89" s="106" t="n">
        <f aca="false">IF('Indicator Data'!AE89="No data","x",ROUND(IF('Indicator Data'!AE89&gt;CZ$3,0,IF('Indicator Data'!AE89&lt;CZ$4,10,(CZ$3-'Indicator Data'!AE89)/(CZ$3-CZ$4)*10)),1))</f>
        <v>0</v>
      </c>
      <c r="DA89" s="102" t="n">
        <f aca="false">IF(AND(CY89="x",CZ89="x"),"x",ROUND(AVERAGE(CY89:CZ89),1))</f>
        <v>4.4</v>
      </c>
      <c r="DB89" s="104" t="n">
        <f aca="false">ROUND(AVERAGE(CW89,DA89,CU89),1)</f>
        <v>2.7</v>
      </c>
      <c r="DC89" s="105" t="n">
        <f aca="false">IF(BL89="x",ROUND((10-GEOMEAN(((10-DB89)/10*9+1),((10-CH89)/10*9+1),((10-CR89)/10*9+1)))/9*10,1),ROUND((10-GEOMEAN(((10-BL89)/10*9+1),((10-DB89)/10*9+1),((10-CH89)/10*9+1),((10-CR89)/10*9+1)))/9*10,1))</f>
        <v>3.5</v>
      </c>
      <c r="DD89" s="108" t="n">
        <f aca="false">IF(ROUND(IF(AP89="x",(10-GEOMEAN(((10-AO89)/10*9+1),((10-DC89)/10*9+1),((10-AU89)/10*9+1),((10-AQ89)/10*9+1),((10-AR89)/10*9+1)))/9*10,(10-GEOMEAN(((10-AO89)/10*9+1),((10-DC89)/10*9+1),((10-AP89)/10*9+1),((10-AQ89)/10*9+1),((10-AR89)/10*9+1),((10-AU89)/10*9+1)))/9*10),1)=0,0.1,ROUND(IF(AP89="x",(10-GEOMEAN(((10-AO89)/10*9+1),((10-DC89)/10*9+1),((10-AU89)/10*9+1),((10-AQ89)/10*9+1),((10-AR89)/10*9+1)))/9*10,(10-GEOMEAN(((10-AO89)/10*9+1),((10-DC89)/10*9+1),((10-AP89)/10*9+1),((10-AQ89)/10*9+1),((10-AR89)/10*9+1),((10-AU89)/10*9+1)))/9*10),1))</f>
        <v>8.1</v>
      </c>
      <c r="DE89" s="105" t="n">
        <f aca="false">ROUND(IF('Indicator Data'!AH89=0,0,IF('Indicator Data'!AH89&gt;DE$3,10,IF('Indicator Data'!AH89&lt;DE$4,0,10-(DE$3-'Indicator Data'!AH89)/(DE$3-DE$4)*10))),1)</f>
        <v>0.2</v>
      </c>
      <c r="DF89" s="102" t="n">
        <f aca="false">'Indicator Data'!AI89</f>
        <v>0</v>
      </c>
      <c r="DG89" s="102" t="n">
        <f aca="false">'Indicator Data'!AJ89</f>
        <v>0</v>
      </c>
      <c r="DH89" s="105" t="n">
        <f aca="false">ROUND(IF(DF89=5,10,IF(DG89=5,9,IF(DF89=4,8,IF(DG89=4,7,0)))),1)</f>
        <v>0</v>
      </c>
      <c r="DI89" s="108" t="n">
        <f aca="false">ROUND(IF(DH89&gt;5,DH89,DE89/10*7),1)</f>
        <v>0.1</v>
      </c>
      <c r="DJ89" s="76"/>
      <c r="DK89" s="109"/>
    </row>
    <row r="90" customFormat="false" ht="14.5" hidden="false" customHeight="false" outlineLevel="0" collapsed="false">
      <c r="A90" s="98" t="str">
        <f aca="false">'Indicator Data'!A90</f>
        <v>Jordan</v>
      </c>
      <c r="B90" s="99" t="str">
        <f aca="false">'Indicator Data'!B90</f>
        <v>JOR</v>
      </c>
      <c r="C90" s="100" t="n">
        <f aca="false">ROUND(IF('Indicator Data'!C90=0,0.1,IF(LOG('Indicator Data'!C90)&gt;C$3,10,IF(LOG('Indicator Data'!C90)&lt;C$4,0,10-(C$3-LOG('Indicator Data'!C90))/(C$3-C$4)*10))),1)</f>
        <v>8</v>
      </c>
      <c r="D90" s="101" t="n">
        <f aca="false">ROUND(IF('Indicator Data'!D90=0,0.1,IF(LOG('Indicator Data'!D90)&gt;D$3,10,IF(LOG('Indicator Data'!D90)&lt;D$4,0,10-(D$3-LOG('Indicator Data'!D90))/(D$3-D$4)*10))),1)</f>
        <v>6.9</v>
      </c>
      <c r="E90" s="102" t="n">
        <f aca="false">ROUND((10-GEOMEAN(((10-C90)/10*9+1),((10-D90)/10*9+1)))/9*10,1)</f>
        <v>7.5</v>
      </c>
      <c r="F90" s="102" t="n">
        <f aca="false">IF('Indicator Data'!E90="No data",0.1,(ROUND(IF('Indicator Data'!E90=0,0,IF(LOG('Indicator Data'!E90)&gt;F$3,10,IF(LOG('Indicator Data'!E90)&lt;F$4,0,10-(F$3-LOG('Indicator Data'!E90))/(F$3-F$4)*10))),1)))</f>
        <v>4.3</v>
      </c>
      <c r="G90" s="102" t="n">
        <f aca="false">ROUND(IF('Indicator Data'!F90=0,0,IF(LOG('Indicator Data'!F90)&gt;G$3,10,IF(LOG('Indicator Data'!F90)&lt;G$4,0,10-(G$3-LOG('Indicator Data'!F90))/(G$3-G$4)*10))),1)</f>
        <v>0</v>
      </c>
      <c r="H90" s="101" t="n">
        <f aca="false">ROUND(IF('Indicator Data'!G90=0,0,IF(LOG('Indicator Data'!G90)&gt;H$3,10,IF(LOG('Indicator Data'!G90)&lt;H$4,0,10-(H$3-LOG('Indicator Data'!G90))/(H$3-H$4)*10))),1)</f>
        <v>0</v>
      </c>
      <c r="I90" s="101" t="n">
        <f aca="false">ROUND(IF('Indicator Data'!H90=0,0,IF(LOG('Indicator Data'!H90)&gt;I$3,10,IF(LOG('Indicator Data'!H90)&lt;I$4,0,10-(I$3-LOG('Indicator Data'!H90))/(I$3-I$4)*10))),1)</f>
        <v>0</v>
      </c>
      <c r="J90" s="101" t="n">
        <f aca="false">ROUND((10-GEOMEAN(((10-H90)/10*9+1),((10-I90)/10*9+1)))/9*10,1)</f>
        <v>0</v>
      </c>
      <c r="K90" s="101" t="n">
        <f aca="false">ROUND(IF('Indicator Data'!I90=0,0,IF(LOG('Indicator Data'!I90)&gt;K$3,10,IF(LOG('Indicator Data'!I90)&lt;K$4,0,10-(K$3-LOG('Indicator Data'!I90))/(K$3-K$4)*10))),1)</f>
        <v>0</v>
      </c>
      <c r="L90" s="102" t="n">
        <f aca="false">ROUND((10-GEOMEAN(((10-J90)/10*9+1),((10-K90)/10*9+1)))/9*10,1)</f>
        <v>0</v>
      </c>
      <c r="M90" s="102" t="n">
        <f aca="false">ROUND(IF('Indicator Data'!J90=0,0,IF(LOG('Indicator Data'!J90)&gt;M$3,10,IF(LOG('Indicator Data'!J90)&lt;M$4,0,10-(M$3-LOG('Indicator Data'!J90))/(M$3-M$4)*10))),1)</f>
        <v>7.4</v>
      </c>
      <c r="N90" s="103" t="n">
        <f aca="false">'Indicator Data'!C90/'Indicator Data'!$CA90</f>
        <v>0.00205174834736022</v>
      </c>
      <c r="O90" s="103" t="n">
        <f aca="false">'Indicator Data'!D90/'Indicator Data'!$CA90</f>
        <v>0.000153995379905432</v>
      </c>
      <c r="P90" s="103" t="n">
        <f aca="false">IF(F90=0.1,"x",'Indicator Data'!E90/'Indicator Data'!$CA90)</f>
        <v>0.000708153456011665</v>
      </c>
      <c r="Q90" s="103" t="n">
        <f aca="false">'Indicator Data'!F90/'Indicator Data'!$CA90</f>
        <v>0</v>
      </c>
      <c r="R90" s="103" t="n">
        <f aca="false">'Indicator Data'!G90/'Indicator Data'!$CA90</f>
        <v>0</v>
      </c>
      <c r="S90" s="103" t="n">
        <f aca="false">'Indicator Data'!H90/'Indicator Data'!$CA90</f>
        <v>0</v>
      </c>
      <c r="T90" s="103" t="n">
        <f aca="false">'Indicator Data'!I90/'Indicator Data'!$CA90</f>
        <v>0</v>
      </c>
      <c r="U90" s="103" t="n">
        <f aca="false">'Indicator Data'!J90/'Indicator Data'!$CA90</f>
        <v>0.00124206008886258</v>
      </c>
      <c r="V90" s="101" t="n">
        <f aca="false">ROUND(IF(N90&gt;V$3,10,IF(N90&lt;V$4,0,10-(V$3-N90)/(V$3-V$4)*10)),1)</f>
        <v>10</v>
      </c>
      <c r="W90" s="101" t="n">
        <f aca="false">ROUND(IF(O90&gt;W$3,10,IF(O90&lt;W$4,0,10-(W$3-O90)/(W$3-W$4)*10)),1)</f>
        <v>1.5</v>
      </c>
      <c r="X90" s="102" t="n">
        <f aca="false">ROUND(((10-GEOMEAN(((10-V90)/10*9+1),((10-W90)/10*9+1)))/9*10),1)</f>
        <v>7.8</v>
      </c>
      <c r="Y90" s="102" t="n">
        <f aca="false">IF(P90="x",0.1,ROUND(IF(P90&gt;Y$3,10,IF(P90&lt;Y$4,0,10-(Y$3-P90)/(Y$3-Y$4)*10)),1))</f>
        <v>0.5</v>
      </c>
      <c r="Z90" s="102" t="n">
        <f aca="false">ROUND(IF(Q90=0,0,IF(LOG(Q90)&gt;Z$3,10,IF(LOG(Q90)&lt;=Z$4,0,10-(Z$3-LOG(Q90))/(Z$3-Z$4)*10))),1)</f>
        <v>0</v>
      </c>
      <c r="AA90" s="101" t="n">
        <f aca="false">ROUND(IF(R90&gt;AA$3,10,IF(R90&lt;AA$4,0,10-(AA$3-R90)/(AA$3-AA$4)*10)),1)</f>
        <v>0</v>
      </c>
      <c r="AB90" s="101" t="n">
        <f aca="false">ROUND(IF(S90&gt;AB$3,10,IF(S90&lt;AB$4,0,10-(AB$3-S90)/(AB$3-AB$4)*10)),1)</f>
        <v>0</v>
      </c>
      <c r="AC90" s="101" t="n">
        <f aca="false">ROUND(((10-GEOMEAN(((10-AA90)/10*9+1),((10-AB90)/10*9+1)))/9*10),1)</f>
        <v>0</v>
      </c>
      <c r="AD90" s="101" t="n">
        <f aca="false">ROUND(IF(T90=0,0,IF(T90&gt;AD$3,10,IF(T90&lt;=AD$4,0,10-(AD$3-T90)/(AD$3-AD$4)*10))),1)</f>
        <v>0</v>
      </c>
      <c r="AE90" s="102" t="n">
        <f aca="false">ROUND((10-GEOMEAN(((10-AC90)/10*9+1),((10-AD90)/10*9+1)))/9*10,1)</f>
        <v>0</v>
      </c>
      <c r="AF90" s="102" t="n">
        <f aca="false">ROUND(IF(U90&gt;AF$3,10,IF(U90&lt;AF$4,0,10-(AF$3-U90)/(AF$3-AF$4)*10)),1)</f>
        <v>0.4</v>
      </c>
      <c r="AG90" s="101" t="n">
        <f aca="false">ROUND(IF('Indicator Data'!K90=0,0,IF('Indicator Data'!K90&gt;AG$3,10,IF('Indicator Data'!K90&lt;AG$4,0,10-(AG$3-'Indicator Data'!K90)/(AG$3-AG$4)*10))),1)</f>
        <v>1.9</v>
      </c>
      <c r="AH90" s="104" t="n">
        <f aca="false">ROUND(AVERAGE(C90,V90),1)</f>
        <v>9</v>
      </c>
      <c r="AI90" s="104" t="n">
        <f aca="false">ROUND(AVERAGE(D90,W90),1)</f>
        <v>4.2</v>
      </c>
      <c r="AJ90" s="102" t="n">
        <f aca="false">ROUND(AVERAGE(AA90,H90),1)</f>
        <v>0</v>
      </c>
      <c r="AK90" s="102" t="n">
        <f aca="false">ROUND(AVERAGE(AB90,I90),1)</f>
        <v>0</v>
      </c>
      <c r="AL90" s="104" t="n">
        <f aca="false">ROUND((10-GEOMEAN(((10-AJ90)/10*9+1),((10-AK90)/10*9+1)))/9*10,1)</f>
        <v>0</v>
      </c>
      <c r="AM90" s="104" t="n">
        <f aca="false">ROUND(AVERAGE(AD90,K90),1)</f>
        <v>0</v>
      </c>
      <c r="AN90" s="102" t="n">
        <f aca="false">ROUND((10-GEOMEAN(((10-M90)/10*9+1),((10-AF90)/10*9+1)))/9*10,1)</f>
        <v>4.8</v>
      </c>
      <c r="AO90" s="105" t="n">
        <f aca="false">ROUND((10-GEOMEAN(((10-E90)/10*9+1),((10-X90)/10*9+1)))/9*10,1)</f>
        <v>7.7</v>
      </c>
      <c r="AP90" s="105" t="n">
        <f aca="false">IF(AND(Y90="x",F90="x"),"x",ROUND((10-GEOMEAN(((10-F90)/10*9+1),((10-Y90)/10*9+1)))/9*10,1))</f>
        <v>2.6</v>
      </c>
      <c r="AQ90" s="105" t="n">
        <f aca="false">ROUND((10-GEOMEAN(((10-G90)/10*9+1),((10-Z90)/10*9+1)))/9*10,1)</f>
        <v>0</v>
      </c>
      <c r="AR90" s="105" t="n">
        <f aca="false">ROUND((10-GEOMEAN(((10-L90)/10*9+1),((10-AE90)/10*9+1)))/9*10,1)</f>
        <v>0</v>
      </c>
      <c r="AS90" s="104" t="n">
        <f aca="false">ROUND(AVERAGE(AG90,AN90),1)</f>
        <v>3.4</v>
      </c>
      <c r="AT90" s="104" t="n">
        <f aca="false">IF('Indicator Data'!L90="No data","x",IF('Indicator Data'!CB90&lt;1000,"x",ROUND((IF('Indicator Data'!L90&gt;AT$3,10,IF('Indicator Data'!L90&lt;AT$4,0,10-(AT$3-'Indicator Data'!L90)/(AT$3-AT$4)*10))),1)))</f>
        <v>10</v>
      </c>
      <c r="AU90" s="105" t="n">
        <f aca="false">ROUND(AVERAGE(AS90,AT90),1)</f>
        <v>6.7</v>
      </c>
      <c r="AV90" s="106" t="n">
        <f aca="false">IF('Indicator Data'!M90="No data","x",ROUND(IF('Indicator Data'!M90=0,0,IF(LOG('Indicator Data'!M90)&gt;AV$3,10,IF(LOG('Indicator Data'!M90)&lt;AV$4,0,10-(AV$3-LOG('Indicator Data'!M90))/(AV$3-AV$4)*10))),1))</f>
        <v>4</v>
      </c>
      <c r="AW90" s="103" t="n">
        <f aca="false">IF(AV90="x","x",'Indicator Data'!M90/'Indicator Data'!$CA90)</f>
        <v>0.000856600167075315</v>
      </c>
      <c r="AX90" s="106" t="n">
        <f aca="false">IF(AV90="x","x",ROUND(IF(AW90&gt;AX$3,10,IF(AW90&lt;AX$4,0,10-(AX$3-AW90)/(AX$3-AX$4)*10)),1))</f>
        <v>0</v>
      </c>
      <c r="AY90" s="102" t="n">
        <f aca="false">IF(AND(AV90="x",AX90="x"),"x",ROUND((10-GEOMEAN(((10-AV90)/10*9+1),((10-AX90)/10*9+1)))/9*10,1))</f>
        <v>2.2</v>
      </c>
      <c r="AZ90" s="106" t="str">
        <f aca="false">IF('Indicator Data'!N90="No data","x",ROUND(IF('Indicator Data'!N90=0,0,IF(LOG('Indicator Data'!N90)&gt;AZ$3,10,IF(LOG('Indicator Data'!N90)&lt;AZ$4,0,10-(AZ$3-LOG('Indicator Data'!N90))/(AZ$3-AZ$4)*10))),1))</f>
        <v>x</v>
      </c>
      <c r="BA90" s="103" t="str">
        <f aca="false">IF(AZ90="x","x",'Indicator Data'!N90/'Indicator Data'!$CA90)</f>
        <v>x</v>
      </c>
      <c r="BB90" s="106" t="str">
        <f aca="false">IF(AZ90="x","x",ROUND(IF(BA90&gt;BB$3,10,IF(BA90&lt;BB$4,0,10-(BB$3-BA90)/(BB$3-BB$4)*10)),1))</f>
        <v>x</v>
      </c>
      <c r="BC90" s="102" t="str">
        <f aca="false">IF(AND(AZ90="x",BB90="x"),"x",ROUND((10-GEOMEAN(((10-AZ90)/10*9+1),((10-BB90)/10*9+1)))/9*10,1))</f>
        <v>x</v>
      </c>
      <c r="BD90" s="106" t="str">
        <f aca="false">IF('Indicator Data'!O90="No data","x",ROUND(IF('Indicator Data'!O90=0,0,IF(LOG('Indicator Data'!O90)&gt;BD$3,10,IF(LOG('Indicator Data'!O90)&lt;BD$4,0,10-(BD$3-LOG('Indicator Data'!O90))/(BD$3-BD$4)*10))),1))</f>
        <v>x</v>
      </c>
      <c r="BE90" s="103" t="str">
        <f aca="false">IF(BD90="x","x",'Indicator Data'!O90/'Indicator Data'!$CA90)</f>
        <v>x</v>
      </c>
      <c r="BF90" s="106" t="str">
        <f aca="false">IF(BD90="x","x",ROUND(IF(BE90&gt;BF$3,10,IF(BE90&lt;BF$4,0,10-(BF$3-BE90)/(BF$3-BF$4)*10)),1))</f>
        <v>x</v>
      </c>
      <c r="BG90" s="102" t="str">
        <f aca="false">IF(AND(BD90="x",BF90="x"),"x",ROUND((10-GEOMEAN(((10-BD90)/10*9+1),((10-BF90)/10*9+1)))/9*10,1))</f>
        <v>x</v>
      </c>
      <c r="BH90" s="106" t="str">
        <f aca="false">IF('Indicator Data'!P90="No data","x",ROUND(IF('Indicator Data'!P90=0,0,IF(LOG('Indicator Data'!P90)&gt;BH$3,10,IF(LOG('Indicator Data'!P90)&lt;BH$4,0,10-(BH$3-LOG('Indicator Data'!P90))/(BH$3-BH$4)*10))),1))</f>
        <v>x</v>
      </c>
      <c r="BI90" s="103" t="str">
        <f aca="false">IF(BH90="x","x",'Indicator Data'!P90/'Indicator Data'!$CA90)</f>
        <v>x</v>
      </c>
      <c r="BJ90" s="106" t="str">
        <f aca="false">IF(BH90="x","x",ROUND(IF(BI90&gt;BJ$3,10,IF(BI90&lt;BJ$4,0,10-(BJ$3-BI90)/(BJ$3-BJ$4)*10)),1))</f>
        <v>x</v>
      </c>
      <c r="BK90" s="102" t="str">
        <f aca="false">IF(AND(BH90="x",BJ90="x"),"x",ROUND((10-GEOMEAN(((10-BH90)/10*9+1),((10-BJ90)/10*9+1)))/9*10,1))</f>
        <v>x</v>
      </c>
      <c r="BL90" s="104" t="n">
        <f aca="false">IF(AND(BC90="x",BG90="x",BK90="x",AY90="x"),"x",IF(AND(BC90="x",BG90="x",BK90="x"),AY90,ROUND((10-GEOMEAN(((10-AY90)/10*9+1),((10-BC90)/10*9+1),((10-BG90)/10*9+1),((10-BK90)/10*9+1)))/9*10,1)))</f>
        <v>2.2</v>
      </c>
      <c r="BM90" s="106" t="n">
        <f aca="false">ROUND(IF('Indicator Data'!Q90=0,0,IF(LOG('Indicator Data'!Q90)&gt;BM$3,10,IF(LOG('Indicator Data'!Q90)&lt;BM$4,0,10-(BM$3-LOG('Indicator Data'!Q90))/(BM$3-BM$4)*10))),1)</f>
        <v>0</v>
      </c>
      <c r="BN90" s="107" t="n">
        <f aca="false">'Indicator Data'!R90</f>
        <v>0</v>
      </c>
      <c r="BO90" s="106" t="n">
        <f aca="false">ROUND(IF(BN90&gt;BO$3,10,IF(BN90&lt;BO$4,0,10-(BO$3-BN90)/(BO$3-BO$4)*10)),1)</f>
        <v>0</v>
      </c>
      <c r="BP90" s="106" t="n">
        <f aca="false">ROUND((10-GEOMEAN(((10-BO90)/10*9+1),((10-BM90)/10*9+1)))/9*10,1)</f>
        <v>0</v>
      </c>
      <c r="BQ90" s="106" t="n">
        <f aca="false">ROUND(IF('Indicator Data'!S90=0,0,IF(LOG('Indicator Data'!S90)&gt;BQ$3,10,IF(LOG('Indicator Data'!S90)&lt;BQ$4,0,10-(BQ$3-LOG('Indicator Data'!S90))/(BQ$3-BQ$4)*10))),1)</f>
        <v>0</v>
      </c>
      <c r="BR90" s="107" t="n">
        <f aca="false">'Indicator Data'!T90</f>
        <v>0</v>
      </c>
      <c r="BS90" s="106" t="n">
        <f aca="false">ROUND(IF(BR90&gt;BS$3,10,IF(BR90&lt;BS$4,0,10-(BS$3-BR90)/(BS$3-BS$4)*10)),1)</f>
        <v>0</v>
      </c>
      <c r="BT90" s="106" t="n">
        <f aca="false">ROUND((10-GEOMEAN(((10-BS90)/10*9+1),((10-BQ90)/10*9+1)))/9*10,1)</f>
        <v>0</v>
      </c>
      <c r="BU90" s="102" t="n">
        <f aca="false">ROUND((10-GEOMEAN(((10-BT90)/10*9+1),((10-BP90)/10*9+1)))/9*10,1)</f>
        <v>0</v>
      </c>
      <c r="BV90" s="106" t="n">
        <f aca="false">ROUND(IF('Indicator Data'!U90=0,0,IF(LOG('Indicator Data'!U90)&gt;BV$3,10,IF(LOG('Indicator Data'!U90)&lt;BV$4,0,10-(BV$3-LOG('Indicator Data'!U90))/(BV$3-BV$4)*10))),1)</f>
        <v>6.5</v>
      </c>
      <c r="BW90" s="103" t="n">
        <f aca="false">'Indicator Data'!U90/'Indicator Data'!$CA90</f>
        <v>0.0456320086417273</v>
      </c>
      <c r="BX90" s="106" t="n">
        <f aca="false">ROUND(IF(BW90&gt;BX$3,10,IF(BW90&lt;BX$4,0,10-(BX$3-BW90)/(BX$3-BX$4)*10)),1)</f>
        <v>0.5</v>
      </c>
      <c r="BY90" s="102" t="n">
        <f aca="false">ROUND((10-GEOMEAN(((10-BV90)/10*9+1),((10-BX90)/10*9+1)))/9*10,1)</f>
        <v>4.1</v>
      </c>
      <c r="BZ90" s="106" t="n">
        <f aca="false">ROUND(IF('Indicator Data'!V90=0,0,IF(LOG('Indicator Data'!V90)&gt;BZ$3,10,IF(LOG('Indicator Data'!V90)&lt;BZ$4,0,10-(BZ$3-LOG('Indicator Data'!V90))/(BZ$3-BZ$4)*10))),1)</f>
        <v>8.2</v>
      </c>
      <c r="CA90" s="103" t="n">
        <f aca="false">IF('Indicator Data'!V90/'Indicator Data'!$CA90&gt;1,1,'Indicator Data'!V90/'Indicator Data'!$CA90)</f>
        <v>0.705905355960783</v>
      </c>
      <c r="CB90" s="106" t="n">
        <f aca="false">ROUND(IF(CA90&gt;CB$3,10,IF(CA90&lt;CB$4,0,10-(CB$3-CA90)/(CB$3-CB$4)*10)),1)</f>
        <v>7.1</v>
      </c>
      <c r="CC90" s="102" t="n">
        <f aca="false">ROUND((10-GEOMEAN(((10-BZ90)/10*9+1),((10-CB90)/10*9+1)))/9*10,1)</f>
        <v>7.7</v>
      </c>
      <c r="CD90" s="106" t="n">
        <f aca="false">ROUND(IF('Indicator Data'!W90=0,0,IF(LOG('Indicator Data'!W90)&gt;CD$3,10,IF(LOG('Indicator Data'!W90)&lt;CD$4,0,10-(CD$3-LOG('Indicator Data'!W90))/(CD$3-CD$4)*10))),1)</f>
        <v>6.3</v>
      </c>
      <c r="CE90" s="103" t="n">
        <f aca="false">'Indicator Data'!W90/'Indicator Data'!$CA90</f>
        <v>0.0346550760267815</v>
      </c>
      <c r="CF90" s="106" t="n">
        <f aca="false">ROUND(IF(CE90&gt;CF$3,10,IF(CE90&lt;CF$4,0,10-(CF$3-CE90)/(CF$3-CF$4)*10)),1)</f>
        <v>0.3</v>
      </c>
      <c r="CG90" s="102" t="n">
        <f aca="false">ROUND((10-GEOMEAN(((10-CD90)/10*9+1),((10-CF90)/10*9+1)))/9*10,1)</f>
        <v>3.9</v>
      </c>
      <c r="CH90" s="104" t="n">
        <f aca="false">ROUND((10-GEOMEAN(((10-CC90)/10*9+1),((10-BU90)/10*9+1),((10-BY90)/10*9+1),((10-CG90)/10*9+1)))/9*10,1)</f>
        <v>4.5</v>
      </c>
      <c r="CI90" s="106" t="n">
        <f aca="false">IF('Indicator Data'!BQ90="No data","x",ROUND(IF('Indicator Data'!BQ90&gt;CI$3,0,IF('Indicator Data'!BQ90&lt;CI$4,10,(CI$3-'Indicator Data'!BQ90)/(CI$3-CI$4)*10)),1))</f>
        <v>0.3</v>
      </c>
      <c r="CJ90" s="106" t="n">
        <f aca="false">IF('Indicator Data'!BR90="No data","x",ROUND(IF('Indicator Data'!BR90&gt;CJ$3,0,IF('Indicator Data'!BR90&lt;CJ$4,10,(CJ$3-'Indicator Data'!BR90)/(CJ$3-CJ$4)*10)),1))</f>
        <v>0.2</v>
      </c>
      <c r="CK90" s="106" t="str">
        <f aca="false">IF('Indicator Data'!AC90="No data","x",ROUND(IF('Indicator Data'!AC90&gt;CK$3,0,IF('Indicator Data'!AC90&lt;CK$4,10,(CK$3-'Indicator Data'!AC90)/(CK$3-CK$4)*10)),1))</f>
        <v>x</v>
      </c>
      <c r="CL90" s="102" t="n">
        <f aca="false">IF(AND(CJ90="x",CI90="x",CK90="x"),"x",ROUND(AVERAGE(CI90:CK90),1))</f>
        <v>0.3</v>
      </c>
      <c r="CM90" s="106" t="n">
        <f aca="false">IF('Indicator Data'!X90="No data","x",ROUND(IF(LOG('Indicator Data'!X90)&gt;CM$3,10,IF(LOG('Indicator Data'!X90)&lt;CM$4,0,10-(CM$3-LOG('Indicator Data'!X90))/(CM$3-CM$4)*10)),1))</f>
        <v>6.9</v>
      </c>
      <c r="CN90" s="106" t="n">
        <f aca="false">IF('Indicator Data'!Y90="No data","x",ROUND(IF('Indicator Data'!Y90&gt;CN$3,10,IF('Indicator Data'!Y90&lt;CN$4,0,10-(CN$3-'Indicator Data'!Y90)/(CN$3-CN$4)*10)),1))</f>
        <v>1.7</v>
      </c>
      <c r="CO90" s="106" t="n">
        <f aca="false">IF('Indicator Data'!Z90="No data","x",ROUND(IF('Indicator Data'!Z90&gt;CO$3,10,IF('Indicator Data'!Z90&lt;CO$4,0,10-(CO$3-'Indicator Data'!Z90)/(CO$3-CO$4)*10)),1))</f>
        <v>9.2</v>
      </c>
      <c r="CP90" s="106" t="n">
        <f aca="false">IF('Indicator Data'!AA90="No data","x",ROUND(IF('Indicator Data'!AA90&gt;CP$3,10,IF('Indicator Data'!AA90&lt;CP$4,0,10-(CP$3-'Indicator Data'!AA90)/(CP$3-CP$4)*10)),1))</f>
        <v>6.8</v>
      </c>
      <c r="CQ90" s="102" t="n">
        <f aca="false">ROUND(AVERAGE(CM90:CP90),1)</f>
        <v>6.2</v>
      </c>
      <c r="CR90" s="104" t="n">
        <f aca="false">ROUND(AVERAGE(CL90,CQ90,CQ90),1)</f>
        <v>4.2</v>
      </c>
      <c r="CS90" s="106" t="n">
        <f aca="false">IF('Indicator Data'!AF90="No data","x",ROUND(IF('Indicator Data'!AF90&gt;CS$3,10,IF('Indicator Data'!AF90&lt;CS$4,0,10-(CS$3-'Indicator Data'!AF90)/(CS$3-CS$4)*10)),1))</f>
        <v>2.6</v>
      </c>
      <c r="CT90" s="106" t="n">
        <f aca="false">IF('Indicator Data'!AG90="No data","x",ROUND(IF('Indicator Data'!AG90&gt;CT$3,10,IF('Indicator Data'!AG90&lt;CT$4,0,10-(CT$3-'Indicator Data'!AG90)/(CT$3-CT$4)*10)),1))</f>
        <v>3.6</v>
      </c>
      <c r="CU90" s="102" t="n">
        <f aca="false">ROUND(AVERAGE(CM90,CN90,CO90,CP90,CS90,CT90),1)</f>
        <v>5.1</v>
      </c>
      <c r="CV90" s="106" t="n">
        <f aca="false">IF('Indicator Data'!AB90="No data","x",ROUND(IF('Indicator Data'!AB90&gt;CV$3,10,IF('Indicator Data'!AB90&lt;CV$4,0,10-(CV$3-'Indicator Data'!AB90)/(CV$3-CV$4)*10)),1))</f>
        <v>0</v>
      </c>
      <c r="CW90" s="102" t="n">
        <f aca="false">IF(AND(CJ90="x",CI90="x",CK90="x"),"x",ROUND(AVERAGE(CI90:CK90,CV90),1))</f>
        <v>0.2</v>
      </c>
      <c r="CX90" s="103" t="n">
        <f aca="false">IF('Indicator Data'!AD90="No data","x",'Indicator Data'!AD90/'Indicator Data'!$BZ90)</f>
        <v>8.11784564396403E-005</v>
      </c>
      <c r="CY90" s="106" t="n">
        <f aca="false">IF(CX90="x","x",ROUND(IF(CX90&gt;CY$3,0,IF(CX90&lt;CY$4,10,(CY$3-CX90)/(CY$3-CY$4)*10)),1))</f>
        <v>9.2</v>
      </c>
      <c r="CZ90" s="106" t="n">
        <f aca="false">IF('Indicator Data'!AE90="No data","x",ROUND(IF('Indicator Data'!AE90&gt;CZ$3,0,IF('Indicator Data'!AE90&lt;CZ$4,10,(CZ$3-'Indicator Data'!AE90)/(CZ$3-CZ$4)*10)),1))</f>
        <v>6</v>
      </c>
      <c r="DA90" s="102" t="n">
        <f aca="false">IF(AND(CY90="x",CZ90="x"),"x",ROUND(AVERAGE(CY90:CZ90),1))</f>
        <v>7.6</v>
      </c>
      <c r="DB90" s="104" t="n">
        <f aca="false">ROUND(AVERAGE(CW90,DA90,CU90),1)</f>
        <v>4.3</v>
      </c>
      <c r="DC90" s="105" t="n">
        <f aca="false">IF(BL90="x",ROUND((10-GEOMEAN(((10-DB90)/10*9+1),((10-CH90)/10*9+1),((10-CR90)/10*9+1)))/9*10,1),ROUND((10-GEOMEAN(((10-BL90)/10*9+1),((10-DB90)/10*9+1),((10-CH90)/10*9+1),((10-CR90)/10*9+1)))/9*10,1))</f>
        <v>3.9</v>
      </c>
      <c r="DD90" s="108" t="n">
        <f aca="false">IF(ROUND(IF(AP90="x",(10-GEOMEAN(((10-AO90)/10*9+1),((10-DC90)/10*9+1),((10-AU90)/10*9+1),((10-AQ90)/10*9+1),((10-AR90)/10*9+1)))/9*10,(10-GEOMEAN(((10-AO90)/10*9+1),((10-DC90)/10*9+1),((10-AP90)/10*9+1),((10-AQ90)/10*9+1),((10-AR90)/10*9+1),((10-AU90)/10*9+1)))/9*10),1)=0,0.1,ROUND(IF(AP90="x",(10-GEOMEAN(((10-AO90)/10*9+1),((10-DC90)/10*9+1),((10-AU90)/10*9+1),((10-AQ90)/10*9+1),((10-AR90)/10*9+1)))/9*10,(10-GEOMEAN(((10-AO90)/10*9+1),((10-DC90)/10*9+1),((10-AP90)/10*9+1),((10-AQ90)/10*9+1),((10-AR90)/10*9+1),((10-AU90)/10*9+1)))/9*10),1))</f>
        <v>4.1</v>
      </c>
      <c r="DE90" s="105" t="n">
        <f aca="false">ROUND(IF('Indicator Data'!AH90=0,0,IF('Indicator Data'!AH90&gt;DE$3,10,IF('Indicator Data'!AH90&lt;DE$4,0,10-(DE$3-'Indicator Data'!AH90)/(DE$3-DE$4)*10))),1)</f>
        <v>1.4</v>
      </c>
      <c r="DF90" s="102" t="n">
        <f aca="false">'Indicator Data'!AI90</f>
        <v>0</v>
      </c>
      <c r="DG90" s="102" t="n">
        <f aca="false">'Indicator Data'!AJ90</f>
        <v>0</v>
      </c>
      <c r="DH90" s="105" t="n">
        <f aca="false">ROUND(IF(DF90=5,10,IF(DG90=5,9,IF(DF90=4,8,IF(DG90=4,7,0)))),1)</f>
        <v>0</v>
      </c>
      <c r="DI90" s="108" t="n">
        <f aca="false">ROUND(IF(DH90&gt;5,DH90,DE90/10*7),1)</f>
        <v>1</v>
      </c>
      <c r="DJ90" s="76"/>
      <c r="DK90" s="109"/>
    </row>
    <row r="91" customFormat="false" ht="14.5" hidden="false" customHeight="false" outlineLevel="0" collapsed="false">
      <c r="A91" s="98" t="str">
        <f aca="false">'Indicator Data'!A91</f>
        <v>Kazakhstan</v>
      </c>
      <c r="B91" s="99" t="str">
        <f aca="false">'Indicator Data'!B91</f>
        <v>KAZ</v>
      </c>
      <c r="C91" s="100" t="n">
        <f aca="false">ROUND(IF('Indicator Data'!C91=0,0.1,IF(LOG('Indicator Data'!C91)&gt;C$3,10,IF(LOG('Indicator Data'!C91)&lt;C$4,0,10-(C$3-LOG('Indicator Data'!C91))/(C$3-C$4)*10))),1)</f>
        <v>7.9</v>
      </c>
      <c r="D91" s="101" t="n">
        <f aca="false">ROUND(IF('Indicator Data'!D91=0,0.1,IF(LOG('Indicator Data'!D91)&gt;D$3,10,IF(LOG('Indicator Data'!D91)&lt;D$4,0,10-(D$3-LOG('Indicator Data'!D91))/(D$3-D$4)*10))),1)</f>
        <v>8.9</v>
      </c>
      <c r="E91" s="102" t="n">
        <f aca="false">ROUND((10-GEOMEAN(((10-C91)/10*9+1),((10-D91)/10*9+1)))/9*10,1)</f>
        <v>8.4</v>
      </c>
      <c r="F91" s="102" t="n">
        <f aca="false">IF('Indicator Data'!E91="No data",0.1,(ROUND(IF('Indicator Data'!E91=0,0,IF(LOG('Indicator Data'!E91)&gt;F$3,10,IF(LOG('Indicator Data'!E91)&lt;F$4,0,10-(F$3-LOG('Indicator Data'!E91))/(F$3-F$4)*10))),1)))</f>
        <v>7.5</v>
      </c>
      <c r="G91" s="102" t="n">
        <f aca="false">ROUND(IF('Indicator Data'!F91=0,0,IF(LOG('Indicator Data'!F91)&gt;G$3,10,IF(LOG('Indicator Data'!F91)&lt;G$4,0,10-(G$3-LOG('Indicator Data'!F91))/(G$3-G$4)*10))),1)</f>
        <v>0</v>
      </c>
      <c r="H91" s="101" t="n">
        <f aca="false">ROUND(IF('Indicator Data'!G91=0,0,IF(LOG('Indicator Data'!G91)&gt;H$3,10,IF(LOG('Indicator Data'!G91)&lt;H$4,0,10-(H$3-LOG('Indicator Data'!G91))/(H$3-H$4)*10))),1)</f>
        <v>0</v>
      </c>
      <c r="I91" s="101" t="n">
        <f aca="false">ROUND(IF('Indicator Data'!H91=0,0,IF(LOG('Indicator Data'!H91)&gt;I$3,10,IF(LOG('Indicator Data'!H91)&lt;I$4,0,10-(I$3-LOG('Indicator Data'!H91))/(I$3-I$4)*10))),1)</f>
        <v>0</v>
      </c>
      <c r="J91" s="101" t="n">
        <f aca="false">ROUND((10-GEOMEAN(((10-H91)/10*9+1),((10-I91)/10*9+1)))/9*10,1)</f>
        <v>0</v>
      </c>
      <c r="K91" s="101" t="n">
        <f aca="false">ROUND(IF('Indicator Data'!I91=0,0,IF(LOG('Indicator Data'!I91)&gt;K$3,10,IF(LOG('Indicator Data'!I91)&lt;K$4,0,10-(K$3-LOG('Indicator Data'!I91))/(K$3-K$4)*10))),1)</f>
        <v>0</v>
      </c>
      <c r="L91" s="102" t="n">
        <f aca="false">ROUND((10-GEOMEAN(((10-J91)/10*9+1),((10-K91)/10*9+1)))/9*10,1)</f>
        <v>0</v>
      </c>
      <c r="M91" s="102" t="n">
        <f aca="false">ROUND(IF('Indicator Data'!J91=0,0,IF(LOG('Indicator Data'!J91)&gt;M$3,10,IF(LOG('Indicator Data'!J91)&lt;M$4,0,10-(M$3-LOG('Indicator Data'!J91))/(M$3-M$4)*10))),1)</f>
        <v>5.8</v>
      </c>
      <c r="N91" s="103" t="n">
        <f aca="false">'Indicator Data'!C91/'Indicator Data'!$CA91</f>
        <v>0.00081147114881927</v>
      </c>
      <c r="O91" s="103" t="n">
        <f aca="false">'Indicator Data'!D91/'Indicator Data'!$CA91</f>
        <v>0.000261978656511575</v>
      </c>
      <c r="P91" s="103" t="n">
        <f aca="false">IF(F91=0.1,"x",'Indicator Data'!E91/'Indicator Data'!$CA91)</f>
        <v>0.00564406650358724</v>
      </c>
      <c r="Q91" s="103" t="n">
        <f aca="false">'Indicator Data'!F91/'Indicator Data'!$CA91</f>
        <v>0</v>
      </c>
      <c r="R91" s="103" t="n">
        <f aca="false">'Indicator Data'!G91/'Indicator Data'!$CA91</f>
        <v>0</v>
      </c>
      <c r="S91" s="103" t="n">
        <f aca="false">'Indicator Data'!H91/'Indicator Data'!$CA91</f>
        <v>0</v>
      </c>
      <c r="T91" s="103" t="n">
        <f aca="false">'Indicator Data'!I91/'Indicator Data'!$CA91</f>
        <v>0</v>
      </c>
      <c r="U91" s="103" t="n">
        <f aca="false">'Indicator Data'!J91/'Indicator Data'!$CA91</f>
        <v>0.000115087239191077</v>
      </c>
      <c r="V91" s="101" t="n">
        <f aca="false">ROUND(IF(N91&gt;V$3,10,IF(N91&lt;V$4,0,10-(V$3-N91)/(V$3-V$4)*10)),1)</f>
        <v>4.1</v>
      </c>
      <c r="W91" s="101" t="n">
        <f aca="false">ROUND(IF(O91&gt;W$3,10,IF(O91&lt;W$4,0,10-(W$3-O91)/(W$3-W$4)*10)),1)</f>
        <v>2.6</v>
      </c>
      <c r="X91" s="102" t="n">
        <f aca="false">ROUND(((10-GEOMEAN(((10-V91)/10*9+1),((10-W91)/10*9+1)))/9*10),1)</f>
        <v>3.4</v>
      </c>
      <c r="Y91" s="102" t="n">
        <f aca="false">IF(P91="x",0.1,ROUND(IF(P91&gt;Y$3,10,IF(P91&lt;Y$4,0,10-(Y$3-P91)/(Y$3-Y$4)*10)),1))</f>
        <v>3.8</v>
      </c>
      <c r="Z91" s="102" t="n">
        <f aca="false">ROUND(IF(Q91=0,0,IF(LOG(Q91)&gt;Z$3,10,IF(LOG(Q91)&lt;=Z$4,0,10-(Z$3-LOG(Q91))/(Z$3-Z$4)*10))),1)</f>
        <v>0</v>
      </c>
      <c r="AA91" s="101" t="n">
        <f aca="false">ROUND(IF(R91&gt;AA$3,10,IF(R91&lt;AA$4,0,10-(AA$3-R91)/(AA$3-AA$4)*10)),1)</f>
        <v>0</v>
      </c>
      <c r="AB91" s="101" t="n">
        <f aca="false">ROUND(IF(S91&gt;AB$3,10,IF(S91&lt;AB$4,0,10-(AB$3-S91)/(AB$3-AB$4)*10)),1)</f>
        <v>0</v>
      </c>
      <c r="AC91" s="101" t="n">
        <f aca="false">ROUND(((10-GEOMEAN(((10-AA91)/10*9+1),((10-AB91)/10*9+1)))/9*10),1)</f>
        <v>0</v>
      </c>
      <c r="AD91" s="101" t="n">
        <f aca="false">ROUND(IF(T91=0,0,IF(T91&gt;AD$3,10,IF(T91&lt;=AD$4,0,10-(AD$3-T91)/(AD$3-AD$4)*10))),1)</f>
        <v>0</v>
      </c>
      <c r="AE91" s="102" t="n">
        <f aca="false">ROUND((10-GEOMEAN(((10-AC91)/10*9+1),((10-AD91)/10*9+1)))/9*10,1)</f>
        <v>0</v>
      </c>
      <c r="AF91" s="102" t="n">
        <f aca="false">ROUND(IF(U91&gt;AF$3,10,IF(U91&lt;AF$4,0,10-(AF$3-U91)/(AF$3-AF$4)*10)),1)</f>
        <v>0</v>
      </c>
      <c r="AG91" s="101" t="n">
        <f aca="false">ROUND(IF('Indicator Data'!K91=0,0,IF('Indicator Data'!K91&gt;AG$3,10,IF('Indicator Data'!K91&lt;AG$4,0,10-(AG$3-'Indicator Data'!K91)/(AG$3-AG$4)*10))),1)</f>
        <v>1</v>
      </c>
      <c r="AH91" s="104" t="n">
        <f aca="false">ROUND(AVERAGE(C91,V91),1)</f>
        <v>6</v>
      </c>
      <c r="AI91" s="104" t="n">
        <f aca="false">ROUND(AVERAGE(D91,W91),1)</f>
        <v>5.8</v>
      </c>
      <c r="AJ91" s="102" t="n">
        <f aca="false">ROUND(AVERAGE(AA91,H91),1)</f>
        <v>0</v>
      </c>
      <c r="AK91" s="102" t="n">
        <f aca="false">ROUND(AVERAGE(AB91,I91),1)</f>
        <v>0</v>
      </c>
      <c r="AL91" s="104" t="n">
        <f aca="false">ROUND((10-GEOMEAN(((10-AJ91)/10*9+1),((10-AK91)/10*9+1)))/9*10,1)</f>
        <v>0</v>
      </c>
      <c r="AM91" s="104" t="n">
        <f aca="false">ROUND(AVERAGE(AD91,K91),1)</f>
        <v>0</v>
      </c>
      <c r="AN91" s="102" t="n">
        <f aca="false">ROUND((10-GEOMEAN(((10-M91)/10*9+1),((10-AF91)/10*9+1)))/9*10,1)</f>
        <v>3.4</v>
      </c>
      <c r="AO91" s="105" t="n">
        <f aca="false">ROUND((10-GEOMEAN(((10-E91)/10*9+1),((10-X91)/10*9+1)))/9*10,1)</f>
        <v>6.5</v>
      </c>
      <c r="AP91" s="105" t="n">
        <f aca="false">IF(AND(Y91="x",F91="x"),"x",ROUND((10-GEOMEAN(((10-F91)/10*9+1),((10-Y91)/10*9+1)))/9*10,1))</f>
        <v>6</v>
      </c>
      <c r="AQ91" s="105" t="n">
        <f aca="false">ROUND((10-GEOMEAN(((10-G91)/10*9+1),((10-Z91)/10*9+1)))/9*10,1)</f>
        <v>0</v>
      </c>
      <c r="AR91" s="105" t="n">
        <f aca="false">ROUND((10-GEOMEAN(((10-L91)/10*9+1),((10-AE91)/10*9+1)))/9*10,1)</f>
        <v>0</v>
      </c>
      <c r="AS91" s="104" t="n">
        <f aca="false">ROUND(AVERAGE(AG91,AN91),1)</f>
        <v>2.2</v>
      </c>
      <c r="AT91" s="104" t="n">
        <f aca="false">IF('Indicator Data'!L91="No data","x",IF('Indicator Data'!CB91&lt;1000,"x",ROUND((IF('Indicator Data'!L91&gt;AT$3,10,IF('Indicator Data'!L91&lt;AT$4,0,10-(AT$3-'Indicator Data'!L91)/(AT$3-AT$4)*10))),1)))</f>
        <v>10</v>
      </c>
      <c r="AU91" s="105" t="n">
        <f aca="false">ROUND(AVERAGE(AS91,AT91),1)</f>
        <v>6.1</v>
      </c>
      <c r="AV91" s="106" t="n">
        <f aca="false">IF('Indicator Data'!M91="No data","x",ROUND(IF('Indicator Data'!M91=0,0,IF(LOG('Indicator Data'!M91)&gt;AV$3,10,IF(LOG('Indicator Data'!M91)&lt;AV$4,0,10-(AV$3-LOG('Indicator Data'!M91))/(AV$3-AV$4)*10))),1))</f>
        <v>8.5</v>
      </c>
      <c r="AW91" s="103" t="n">
        <f aca="false">IF(AV91="x","x",'Indicator Data'!M91/'Indicator Data'!$CA91)</f>
        <v>0.5038952411102</v>
      </c>
      <c r="AX91" s="106" t="n">
        <f aca="false">IF(AV91="x","x",ROUND(IF(AW91&gt;AX$3,10,IF(AW91&lt;AX$4,0,10-(AX$3-AW91)/(AX$3-AX$4)*10)),1))</f>
        <v>5.6</v>
      </c>
      <c r="AY91" s="102" t="n">
        <f aca="false">IF(AND(AV91="x",AX91="x"),"x",ROUND((10-GEOMEAN(((10-AV91)/10*9+1),((10-AX91)/10*9+1)))/9*10,1))</f>
        <v>7.3</v>
      </c>
      <c r="AZ91" s="106" t="str">
        <f aca="false">IF('Indicator Data'!N91="No data","x",ROUND(IF('Indicator Data'!N91=0,0,IF(LOG('Indicator Data'!N91)&gt;AZ$3,10,IF(LOG('Indicator Data'!N91)&lt;AZ$4,0,10-(AZ$3-LOG('Indicator Data'!N91))/(AZ$3-AZ$4)*10))),1))</f>
        <v>x</v>
      </c>
      <c r="BA91" s="103" t="str">
        <f aca="false">IF(AZ91="x","x",'Indicator Data'!N91/'Indicator Data'!$CA91)</f>
        <v>x</v>
      </c>
      <c r="BB91" s="106" t="str">
        <f aca="false">IF(AZ91="x","x",ROUND(IF(BA91&gt;BB$3,10,IF(BA91&lt;BB$4,0,10-(BB$3-BA91)/(BB$3-BB$4)*10)),1))</f>
        <v>x</v>
      </c>
      <c r="BC91" s="102" t="str">
        <f aca="false">IF(AND(AZ91="x",BB91="x"),"x",ROUND((10-GEOMEAN(((10-AZ91)/10*9+1),((10-BB91)/10*9+1)))/9*10,1))</f>
        <v>x</v>
      </c>
      <c r="BD91" s="106" t="str">
        <f aca="false">IF('Indicator Data'!O91="No data","x",ROUND(IF('Indicator Data'!O91=0,0,IF(LOG('Indicator Data'!O91)&gt;BD$3,10,IF(LOG('Indicator Data'!O91)&lt;BD$4,0,10-(BD$3-LOG('Indicator Data'!O91))/(BD$3-BD$4)*10))),1))</f>
        <v>x</v>
      </c>
      <c r="BE91" s="103" t="str">
        <f aca="false">IF(BD91="x","x",'Indicator Data'!O91/'Indicator Data'!$CA91)</f>
        <v>x</v>
      </c>
      <c r="BF91" s="106" t="str">
        <f aca="false">IF(BD91="x","x",ROUND(IF(BE91&gt;BF$3,10,IF(BE91&lt;BF$4,0,10-(BF$3-BE91)/(BF$3-BF$4)*10)),1))</f>
        <v>x</v>
      </c>
      <c r="BG91" s="102" t="str">
        <f aca="false">IF(AND(BD91="x",BF91="x"),"x",ROUND((10-GEOMEAN(((10-BD91)/10*9+1),((10-BF91)/10*9+1)))/9*10,1))</f>
        <v>x</v>
      </c>
      <c r="BH91" s="106" t="str">
        <f aca="false">IF('Indicator Data'!P91="No data","x",ROUND(IF('Indicator Data'!P91=0,0,IF(LOG('Indicator Data'!P91)&gt;BH$3,10,IF(LOG('Indicator Data'!P91)&lt;BH$4,0,10-(BH$3-LOG('Indicator Data'!P91))/(BH$3-BH$4)*10))),1))</f>
        <v>x</v>
      </c>
      <c r="BI91" s="103" t="str">
        <f aca="false">IF(BH91="x","x",'Indicator Data'!P91/'Indicator Data'!$CA91)</f>
        <v>x</v>
      </c>
      <c r="BJ91" s="106" t="str">
        <f aca="false">IF(BH91="x","x",ROUND(IF(BI91&gt;BJ$3,10,IF(BI91&lt;BJ$4,0,10-(BJ$3-BI91)/(BJ$3-BJ$4)*10)),1))</f>
        <v>x</v>
      </c>
      <c r="BK91" s="102" t="str">
        <f aca="false">IF(AND(BH91="x",BJ91="x"),"x",ROUND((10-GEOMEAN(((10-BH91)/10*9+1),((10-BJ91)/10*9+1)))/9*10,1))</f>
        <v>x</v>
      </c>
      <c r="BL91" s="104" t="n">
        <f aca="false">IF(AND(BC91="x",BG91="x",BK91="x",AY91="x"),"x",IF(AND(BC91="x",BG91="x",BK91="x"),AY91,ROUND((10-GEOMEAN(((10-AY91)/10*9+1),((10-BC91)/10*9+1),((10-BG91)/10*9+1),((10-BK91)/10*9+1)))/9*10,1)))</f>
        <v>7.3</v>
      </c>
      <c r="BM91" s="106" t="n">
        <f aca="false">ROUND(IF('Indicator Data'!Q91=0,0,IF(LOG('Indicator Data'!Q91)&gt;BM$3,10,IF(LOG('Indicator Data'!Q91)&lt;BM$4,0,10-(BM$3-LOG('Indicator Data'!Q91))/(BM$3-BM$4)*10))),1)</f>
        <v>0</v>
      </c>
      <c r="BN91" s="107" t="n">
        <f aca="false">'Indicator Data'!R91</f>
        <v>0</v>
      </c>
      <c r="BO91" s="106" t="n">
        <f aca="false">ROUND(IF(BN91&gt;BO$3,10,IF(BN91&lt;BO$4,0,10-(BO$3-BN91)/(BO$3-BO$4)*10)),1)</f>
        <v>0</v>
      </c>
      <c r="BP91" s="106" t="n">
        <f aca="false">ROUND((10-GEOMEAN(((10-BO91)/10*9+1),((10-BM91)/10*9+1)))/9*10,1)</f>
        <v>0</v>
      </c>
      <c r="BQ91" s="106" t="n">
        <f aca="false">ROUND(IF('Indicator Data'!S91=0,0,IF(LOG('Indicator Data'!S91)&gt;BQ$3,10,IF(LOG('Indicator Data'!S91)&lt;BQ$4,0,10-(BQ$3-LOG('Indicator Data'!S91))/(BQ$3-BQ$4)*10))),1)</f>
        <v>0</v>
      </c>
      <c r="BR91" s="107" t="n">
        <f aca="false">'Indicator Data'!T91</f>
        <v>0</v>
      </c>
      <c r="BS91" s="106" t="n">
        <f aca="false">ROUND(IF(BR91&gt;BS$3,10,IF(BR91&lt;BS$4,0,10-(BS$3-BR91)/(BS$3-BS$4)*10)),1)</f>
        <v>0</v>
      </c>
      <c r="BT91" s="106" t="n">
        <f aca="false">ROUND((10-GEOMEAN(((10-BS91)/10*9+1),((10-BQ91)/10*9+1)))/9*10,1)</f>
        <v>0</v>
      </c>
      <c r="BU91" s="102" t="n">
        <f aca="false">ROUND((10-GEOMEAN(((10-BT91)/10*9+1),((10-BP91)/10*9+1)))/9*10,1)</f>
        <v>0</v>
      </c>
      <c r="BV91" s="106" t="n">
        <f aca="false">ROUND(IF('Indicator Data'!U91=0,0,IF(LOG('Indicator Data'!U91)&gt;BV$3,10,IF(LOG('Indicator Data'!U91)&lt;BV$4,0,10-(BV$3-LOG('Indicator Data'!U91))/(BV$3-BV$4)*10))),1)</f>
        <v>0</v>
      </c>
      <c r="BW91" s="103" t="n">
        <f aca="false">'Indicator Data'!U91/'Indicator Data'!$CA91</f>
        <v>0</v>
      </c>
      <c r="BX91" s="106" t="n">
        <f aca="false">ROUND(IF(BW91&gt;BX$3,10,IF(BW91&lt;BX$4,0,10-(BX$3-BW91)/(BX$3-BX$4)*10)),1)</f>
        <v>0</v>
      </c>
      <c r="BY91" s="102" t="n">
        <f aca="false">ROUND((10-GEOMEAN(((10-BV91)/10*9+1),((10-BX91)/10*9+1)))/9*10,1)</f>
        <v>0</v>
      </c>
      <c r="BZ91" s="106" t="n">
        <f aca="false">ROUND(IF('Indicator Data'!V91=0,0,IF(LOG('Indicator Data'!V91)&gt;BZ$3,10,IF(LOG('Indicator Data'!V91)&lt;BZ$4,0,10-(BZ$3-LOG('Indicator Data'!V91))/(BZ$3-BZ$4)*10))),1)</f>
        <v>7.3</v>
      </c>
      <c r="CA91" s="103" t="n">
        <f aca="false">IF('Indicator Data'!V91/'Indicator Data'!$CA91&gt;1,1,'Indicator Data'!V91/'Indicator Data'!$CA91)</f>
        <v>0.0777657267118943</v>
      </c>
      <c r="CB91" s="106" t="n">
        <f aca="false">ROUND(IF(CA91&gt;CB$3,10,IF(CA91&lt;CB$4,0,10-(CB$3-CA91)/(CB$3-CB$4)*10)),1)</f>
        <v>0.8</v>
      </c>
      <c r="CC91" s="102" t="n">
        <f aca="false">ROUND((10-GEOMEAN(((10-BZ91)/10*9+1),((10-CB91)/10*9+1)))/9*10,1)</f>
        <v>4.8</v>
      </c>
      <c r="CD91" s="106" t="n">
        <f aca="false">ROUND(IF('Indicator Data'!W91=0,0,IF(LOG('Indicator Data'!W91)&gt;CD$3,10,IF(LOG('Indicator Data'!W91)&lt;CD$4,0,10-(CD$3-LOG('Indicator Data'!W91))/(CD$3-CD$4)*10))),1)</f>
        <v>0</v>
      </c>
      <c r="CE91" s="103" t="n">
        <f aca="false">'Indicator Data'!W91/'Indicator Data'!$CA91</f>
        <v>0</v>
      </c>
      <c r="CF91" s="106" t="n">
        <f aca="false">ROUND(IF(CE91&gt;CF$3,10,IF(CE91&lt;CF$4,0,10-(CF$3-CE91)/(CF$3-CF$4)*10)),1)</f>
        <v>0</v>
      </c>
      <c r="CG91" s="102" t="n">
        <f aca="false">ROUND((10-GEOMEAN(((10-CD91)/10*9+1),((10-CF91)/10*9+1)))/9*10,1)</f>
        <v>0</v>
      </c>
      <c r="CH91" s="104" t="n">
        <f aca="false">ROUND((10-GEOMEAN(((10-CC91)/10*9+1),((10-BU91)/10*9+1),((10-BY91)/10*9+1),((10-CG91)/10*9+1)))/9*10,1)</f>
        <v>1.5</v>
      </c>
      <c r="CI91" s="106" t="n">
        <f aca="false">IF('Indicator Data'!BQ91="No data","x",ROUND(IF('Indicator Data'!BQ91&gt;CI$3,0,IF('Indicator Data'!BQ91&lt;CI$4,10,(CI$3-'Indicator Data'!BQ91)/(CI$3-CI$4)*10)),1))</f>
        <v>0.2</v>
      </c>
      <c r="CJ91" s="106" t="n">
        <f aca="false">IF('Indicator Data'!BR91="No data","x",ROUND(IF('Indicator Data'!BR91&gt;CJ$3,0,IF('Indicator Data'!BR91&lt;CJ$4,10,(CJ$3-'Indicator Data'!BR91)/(CJ$3-CJ$4)*10)),1))</f>
        <v>0.8</v>
      </c>
      <c r="CK91" s="106" t="n">
        <f aca="false">IF('Indicator Data'!AC91="No data","x",ROUND(IF('Indicator Data'!AC91&gt;CK$3,0,IF('Indicator Data'!AC91&lt;CK$4,10,(CK$3-'Indicator Data'!AC91)/(CK$3-CK$4)*10)),1))</f>
        <v>0.1</v>
      </c>
      <c r="CL91" s="102" t="n">
        <f aca="false">IF(AND(CJ91="x",CI91="x",CK91="x"),"x",ROUND(AVERAGE(CI91:CK91),1))</f>
        <v>0.4</v>
      </c>
      <c r="CM91" s="106" t="n">
        <f aca="false">IF('Indicator Data'!X91="No data","x",ROUND(IF(LOG('Indicator Data'!X91)&gt;CM$3,10,IF(LOG('Indicator Data'!X91)&lt;CM$4,0,10-(CM$3-LOG('Indicator Data'!X91))/(CM$3-CM$4)*10)),1))</f>
        <v>2.8</v>
      </c>
      <c r="CN91" s="106" t="n">
        <f aca="false">IF('Indicator Data'!Y91="No data","x",ROUND(IF('Indicator Data'!Y91&gt;CN$3,10,IF('Indicator Data'!Y91&lt;CN$4,0,10-(CN$3-'Indicator Data'!Y91)/(CN$3-CN$4)*10)),1))</f>
        <v>3.1</v>
      </c>
      <c r="CO91" s="106" t="n">
        <f aca="false">IF('Indicator Data'!Z91="No data","x",ROUND(IF('Indicator Data'!Z91&gt;CO$3,10,IF('Indicator Data'!Z91&lt;CO$4,0,10-(CO$3-'Indicator Data'!Z91)/(CO$3-CO$4)*10)),1))</f>
        <v>5.8</v>
      </c>
      <c r="CP91" s="106" t="n">
        <f aca="false">IF('Indicator Data'!AA91="No data","x",ROUND(IF('Indicator Data'!AA91&gt;CP$3,10,IF('Indicator Data'!AA91&lt;CP$4,0,10-(CP$3-'Indicator Data'!AA91)/(CP$3-CP$4)*10)),1))</f>
        <v>3.7</v>
      </c>
      <c r="CQ91" s="102" t="n">
        <f aca="false">ROUND(AVERAGE(CM91:CP91),1)</f>
        <v>3.9</v>
      </c>
      <c r="CR91" s="104" t="n">
        <f aca="false">ROUND(AVERAGE(CL91,CQ91,CQ91),1)</f>
        <v>2.7</v>
      </c>
      <c r="CS91" s="106" t="str">
        <f aca="false">IF('Indicator Data'!AF91="No data","x",ROUND(IF('Indicator Data'!AF91&gt;CS$3,10,IF('Indicator Data'!AF91&lt;CS$4,0,10-(CS$3-'Indicator Data'!AF91)/(CS$3-CS$4)*10)),1))</f>
        <v>x</v>
      </c>
      <c r="CT91" s="106" t="n">
        <f aca="false">IF('Indicator Data'!AG91="No data","x",ROUND(IF('Indicator Data'!AG91&gt;CT$3,10,IF('Indicator Data'!AG91&lt;CT$4,0,10-(CT$3-'Indicator Data'!AG91)/(CT$3-CT$4)*10)),1))</f>
        <v>3.5</v>
      </c>
      <c r="CU91" s="102" t="n">
        <f aca="false">ROUND(AVERAGE(CM91,CN91,CO91,CP91,CS91,CT91),1)</f>
        <v>3.8</v>
      </c>
      <c r="CV91" s="106" t="n">
        <f aca="false">IF('Indicator Data'!AB91="No data","x",ROUND(IF('Indicator Data'!AB91&gt;CV$3,10,IF('Indicator Data'!AB91&lt;CV$4,0,10-(CV$3-'Indicator Data'!AB91)/(CV$3-CV$4)*10)),1))</f>
        <v>0</v>
      </c>
      <c r="CW91" s="102" t="n">
        <f aca="false">IF(AND(CJ91="x",CI91="x",CK91="x"),"x",ROUND(AVERAGE(CI91:CK91,CV91),1))</f>
        <v>0.3</v>
      </c>
      <c r="CX91" s="103" t="n">
        <f aca="false">IF('Indicator Data'!AD91="No data","x",'Indicator Data'!AD91/'Indicator Data'!$BZ91)</f>
        <v>0.00260547957108355</v>
      </c>
      <c r="CY91" s="106" t="n">
        <f aca="false">IF(CX91="x","x",ROUND(IF(CX91&gt;CY$3,0,IF(CX91&lt;CY$4,10,(CY$3-CX91)/(CY$3-CY$4)*10)),1))</f>
        <v>0</v>
      </c>
      <c r="CZ91" s="106" t="n">
        <f aca="false">IF('Indicator Data'!AE91="No data","x",ROUND(IF('Indicator Data'!AE91&gt;CZ$3,0,IF('Indicator Data'!AE91&lt;CZ$4,10,(CZ$3-'Indicator Data'!AE91)/(CZ$3-CZ$4)*10)),1))</f>
        <v>2</v>
      </c>
      <c r="DA91" s="102" t="n">
        <f aca="false">IF(AND(CY91="x",CZ91="x"),"x",ROUND(AVERAGE(CY91:CZ91),1))</f>
        <v>1</v>
      </c>
      <c r="DB91" s="104" t="n">
        <f aca="false">ROUND(AVERAGE(CW91,DA91,CU91),1)</f>
        <v>1.7</v>
      </c>
      <c r="DC91" s="105" t="n">
        <f aca="false">IF(BL91="x",ROUND((10-GEOMEAN(((10-DB91)/10*9+1),((10-CH91)/10*9+1),((10-CR91)/10*9+1)))/9*10,1),ROUND((10-GEOMEAN(((10-BL91)/10*9+1),((10-DB91)/10*9+1),((10-CH91)/10*9+1),((10-CR91)/10*9+1)))/9*10,1))</f>
        <v>3.8</v>
      </c>
      <c r="DD91" s="108" t="n">
        <f aca="false">IF(ROUND(IF(AP91="x",(10-GEOMEAN(((10-AO91)/10*9+1),((10-DC91)/10*9+1),((10-AU91)/10*9+1),((10-AQ91)/10*9+1),((10-AR91)/10*9+1)))/9*10,(10-GEOMEAN(((10-AO91)/10*9+1),((10-DC91)/10*9+1),((10-AP91)/10*9+1),((10-AQ91)/10*9+1),((10-AR91)/10*9+1),((10-AU91)/10*9+1)))/9*10),1)=0,0.1,ROUND(IF(AP91="x",(10-GEOMEAN(((10-AO91)/10*9+1),((10-DC91)/10*9+1),((10-AU91)/10*9+1),((10-AQ91)/10*9+1),((10-AR91)/10*9+1)))/9*10,(10-GEOMEAN(((10-AO91)/10*9+1),((10-DC91)/10*9+1),((10-AP91)/10*9+1),((10-AQ91)/10*9+1),((10-AR91)/10*9+1),((10-AU91)/10*9+1)))/9*10),1))</f>
        <v>4.2</v>
      </c>
      <c r="DE91" s="105" t="n">
        <f aca="false">ROUND(IF('Indicator Data'!AH91=0,0,IF('Indicator Data'!AH91&gt;DE$3,10,IF('Indicator Data'!AH91&lt;DE$4,0,10-(DE$3-'Indicator Data'!AH91)/(DE$3-DE$4)*10))),1)</f>
        <v>0.1</v>
      </c>
      <c r="DF91" s="102" t="n">
        <f aca="false">'Indicator Data'!AI91</f>
        <v>0</v>
      </c>
      <c r="DG91" s="102" t="n">
        <f aca="false">'Indicator Data'!AJ91</f>
        <v>0</v>
      </c>
      <c r="DH91" s="105" t="n">
        <f aca="false">ROUND(IF(DF91=5,10,IF(DG91=5,9,IF(DF91=4,8,IF(DG91=4,7,0)))),1)</f>
        <v>0</v>
      </c>
      <c r="DI91" s="108" t="n">
        <f aca="false">ROUND(IF(DH91&gt;5,DH91,DE91/10*7),1)</f>
        <v>0.1</v>
      </c>
      <c r="DJ91" s="76"/>
      <c r="DK91" s="109"/>
    </row>
    <row r="92" customFormat="false" ht="14.5" hidden="false" customHeight="false" outlineLevel="0" collapsed="false">
      <c r="A92" s="98" t="str">
        <f aca="false">'Indicator Data'!A92</f>
        <v>Kenya</v>
      </c>
      <c r="B92" s="99" t="str">
        <f aca="false">'Indicator Data'!B92</f>
        <v>KEN</v>
      </c>
      <c r="C92" s="100" t="n">
        <f aca="false">ROUND(IF('Indicator Data'!C92=0,0.1,IF(LOG('Indicator Data'!C92)&gt;C$3,10,IF(LOG('Indicator Data'!C92)&lt;C$4,0,10-(C$3-LOG('Indicator Data'!C92))/(C$3-C$4)*10))),1)</f>
        <v>7.8</v>
      </c>
      <c r="D92" s="101" t="n">
        <f aca="false">ROUND(IF('Indicator Data'!D92=0,0.1,IF(LOG('Indicator Data'!D92)&gt;D$3,10,IF(LOG('Indicator Data'!D92)&lt;D$4,0,10-(D$3-LOG('Indicator Data'!D92))/(D$3-D$4)*10))),1)</f>
        <v>0.1</v>
      </c>
      <c r="E92" s="102" t="n">
        <f aca="false">ROUND((10-GEOMEAN(((10-C92)/10*9+1),((10-D92)/10*9+1)))/9*10,1)</f>
        <v>5.1</v>
      </c>
      <c r="F92" s="102" t="n">
        <f aca="false">IF('Indicator Data'!E92="No data",0.1,(ROUND(IF('Indicator Data'!E92=0,0,IF(LOG('Indicator Data'!E92)&gt;F$3,10,IF(LOG('Indicator Data'!E92)&lt;F$4,0,10-(F$3-LOG('Indicator Data'!E92))/(F$3-F$4)*10))),1)))</f>
        <v>7.8</v>
      </c>
      <c r="G92" s="102" t="n">
        <f aca="false">ROUND(IF('Indicator Data'!F92=0,0,IF(LOG('Indicator Data'!F92)&gt;G$3,10,IF(LOG('Indicator Data'!F92)&lt;G$4,0,10-(G$3-LOG('Indicator Data'!F92))/(G$3-G$4)*10))),1)</f>
        <v>6.2</v>
      </c>
      <c r="H92" s="101" t="n">
        <f aca="false">ROUND(IF('Indicator Data'!G92=0,0,IF(LOG('Indicator Data'!G92)&gt;H$3,10,IF(LOG('Indicator Data'!G92)&lt;H$4,0,10-(H$3-LOG('Indicator Data'!G92))/(H$3-H$4)*10))),1)</f>
        <v>0</v>
      </c>
      <c r="I92" s="101" t="n">
        <f aca="false">ROUND(IF('Indicator Data'!H92=0,0,IF(LOG('Indicator Data'!H92)&gt;I$3,10,IF(LOG('Indicator Data'!H92)&lt;I$4,0,10-(I$3-LOG('Indicator Data'!H92))/(I$3-I$4)*10))),1)</f>
        <v>0</v>
      </c>
      <c r="J92" s="101" t="n">
        <f aca="false">ROUND((10-GEOMEAN(((10-H92)/10*9+1),((10-I92)/10*9+1)))/9*10,1)</f>
        <v>0</v>
      </c>
      <c r="K92" s="101" t="n">
        <f aca="false">ROUND(IF('Indicator Data'!I92=0,0,IF(LOG('Indicator Data'!I92)&gt;K$3,10,IF(LOG('Indicator Data'!I92)&lt;K$4,0,10-(K$3-LOG('Indicator Data'!I92))/(K$3-K$4)*10))),1)</f>
        <v>0</v>
      </c>
      <c r="L92" s="102" t="n">
        <f aca="false">ROUND((10-GEOMEAN(((10-J92)/10*9+1),((10-K92)/10*9+1)))/9*10,1)</f>
        <v>0</v>
      </c>
      <c r="M92" s="102" t="n">
        <f aca="false">ROUND(IF('Indicator Data'!J92=0,0,IF(LOG('Indicator Data'!J92)&gt;M$3,10,IF(LOG('Indicator Data'!J92)&lt;M$4,0,10-(M$3-LOG('Indicator Data'!J92))/(M$3-M$4)*10))),1)</f>
        <v>10</v>
      </c>
      <c r="N92" s="103" t="n">
        <f aca="false">'Indicator Data'!C92/'Indicator Data'!$CA92</f>
        <v>0.000278520946546816</v>
      </c>
      <c r="O92" s="103" t="n">
        <f aca="false">'Indicator Data'!D92/'Indicator Data'!$CA92</f>
        <v>0</v>
      </c>
      <c r="P92" s="103" t="n">
        <f aca="false">IF(F92=0.1,"x",'Indicator Data'!E92/'Indicator Data'!$CA92)</f>
        <v>0.00277448500601191</v>
      </c>
      <c r="Q92" s="103" t="n">
        <f aca="false">'Indicator Data'!F92/'Indicator Data'!$CA92</f>
        <v>1.19527112396014E-006</v>
      </c>
      <c r="R92" s="103" t="n">
        <f aca="false">'Indicator Data'!G92/'Indicator Data'!$CA92</f>
        <v>0</v>
      </c>
      <c r="S92" s="103" t="n">
        <f aca="false">'Indicator Data'!H92/'Indicator Data'!$CA92</f>
        <v>0</v>
      </c>
      <c r="T92" s="103" t="n">
        <f aca="false">'Indicator Data'!I92/'Indicator Data'!$CA92</f>
        <v>0</v>
      </c>
      <c r="U92" s="103" t="n">
        <f aca="false">'Indicator Data'!J92/'Indicator Data'!$CA92</f>
        <v>0.0357748768953963</v>
      </c>
      <c r="V92" s="101" t="n">
        <f aca="false">ROUND(IF(N92&gt;V$3,10,IF(N92&lt;V$4,0,10-(V$3-N92)/(V$3-V$4)*10)),1)</f>
        <v>1.4</v>
      </c>
      <c r="W92" s="101" t="n">
        <f aca="false">ROUND(IF(O92&gt;W$3,10,IF(O92&lt;W$4,0,10-(W$3-O92)/(W$3-W$4)*10)),1)</f>
        <v>0</v>
      </c>
      <c r="X92" s="102" t="n">
        <f aca="false">ROUND(((10-GEOMEAN(((10-V92)/10*9+1),((10-W92)/10*9+1)))/9*10),1)</f>
        <v>0.7</v>
      </c>
      <c r="Y92" s="102" t="n">
        <f aca="false">IF(P92="x",0.1,ROUND(IF(P92&gt;Y$3,10,IF(P92&lt;Y$4,0,10-(Y$3-P92)/(Y$3-Y$4)*10)),1))</f>
        <v>1.8</v>
      </c>
      <c r="Z92" s="102" t="n">
        <f aca="false">ROUND(IF(Q92=0,0,IF(LOG(Q92)&gt;Z$3,10,IF(LOG(Q92)&lt;=Z$4,0,10-(Z$3-LOG(Q92))/(Z$3-Z$4)*10))),1)</f>
        <v>5.7</v>
      </c>
      <c r="AA92" s="101" t="n">
        <f aca="false">ROUND(IF(R92&gt;AA$3,10,IF(R92&lt;AA$4,0,10-(AA$3-R92)/(AA$3-AA$4)*10)),1)</f>
        <v>0</v>
      </c>
      <c r="AB92" s="101" t="n">
        <f aca="false">ROUND(IF(S92&gt;AB$3,10,IF(S92&lt;AB$4,0,10-(AB$3-S92)/(AB$3-AB$4)*10)),1)</f>
        <v>0</v>
      </c>
      <c r="AC92" s="101" t="n">
        <f aca="false">ROUND(((10-GEOMEAN(((10-AA92)/10*9+1),((10-AB92)/10*9+1)))/9*10),1)</f>
        <v>0</v>
      </c>
      <c r="AD92" s="101" t="n">
        <f aca="false">ROUND(IF(T92=0,0,IF(T92&gt;AD$3,10,IF(T92&lt;=AD$4,0,10-(AD$3-T92)/(AD$3-AD$4)*10))),1)</f>
        <v>0</v>
      </c>
      <c r="AE92" s="102" t="n">
        <f aca="false">ROUND((10-GEOMEAN(((10-AC92)/10*9+1),((10-AD92)/10*9+1)))/9*10,1)</f>
        <v>0</v>
      </c>
      <c r="AF92" s="102" t="n">
        <f aca="false">ROUND(IF(U92&gt;AF$3,10,IF(U92&lt;AF$4,0,10-(AF$3-U92)/(AF$3-AF$4)*10)),1)</f>
        <v>10</v>
      </c>
      <c r="AG92" s="101" t="n">
        <f aca="false">ROUND(IF('Indicator Data'!K92=0,0,IF('Indicator Data'!K92&gt;AG$3,10,IF('Indicator Data'!K92&lt;AG$4,0,10-(AG$3-'Indicator Data'!K92)/(AG$3-AG$4)*10))),1)</f>
        <v>10</v>
      </c>
      <c r="AH92" s="104" t="n">
        <f aca="false">ROUND(AVERAGE(C92,V92),1)</f>
        <v>4.6</v>
      </c>
      <c r="AI92" s="104" t="n">
        <f aca="false">ROUND(AVERAGE(D92,W92),1)</f>
        <v>0.1</v>
      </c>
      <c r="AJ92" s="102" t="n">
        <f aca="false">ROUND(AVERAGE(AA92,H92),1)</f>
        <v>0</v>
      </c>
      <c r="AK92" s="102" t="n">
        <f aca="false">ROUND(AVERAGE(AB92,I92),1)</f>
        <v>0</v>
      </c>
      <c r="AL92" s="104" t="n">
        <f aca="false">ROUND((10-GEOMEAN(((10-AJ92)/10*9+1),((10-AK92)/10*9+1)))/9*10,1)</f>
        <v>0</v>
      </c>
      <c r="AM92" s="104" t="n">
        <f aca="false">ROUND(AVERAGE(AD92,K92),1)</f>
        <v>0</v>
      </c>
      <c r="AN92" s="102" t="n">
        <f aca="false">ROUND((10-GEOMEAN(((10-M92)/10*9+1),((10-AF92)/10*9+1)))/9*10,1)</f>
        <v>10</v>
      </c>
      <c r="AO92" s="105" t="n">
        <f aca="false">ROUND((10-GEOMEAN(((10-E92)/10*9+1),((10-X92)/10*9+1)))/9*10,1)</f>
        <v>3.2</v>
      </c>
      <c r="AP92" s="105" t="n">
        <f aca="false">IF(AND(Y92="x",F92="x"),"x",ROUND((10-GEOMEAN(((10-F92)/10*9+1),((10-Y92)/10*9+1)))/9*10,1))</f>
        <v>5.6</v>
      </c>
      <c r="AQ92" s="105" t="n">
        <f aca="false">ROUND((10-GEOMEAN(((10-G92)/10*9+1),((10-Z92)/10*9+1)))/9*10,1)</f>
        <v>6</v>
      </c>
      <c r="AR92" s="105" t="n">
        <f aca="false">ROUND((10-GEOMEAN(((10-L92)/10*9+1),((10-AE92)/10*9+1)))/9*10,1)</f>
        <v>0</v>
      </c>
      <c r="AS92" s="104" t="n">
        <f aca="false">ROUND(AVERAGE(AG92,AN92),1)</f>
        <v>10</v>
      </c>
      <c r="AT92" s="104" t="n">
        <f aca="false">IF('Indicator Data'!L92="No data","x",IF('Indicator Data'!CB92&lt;1000,"x",ROUND((IF('Indicator Data'!L92&gt;AT$3,10,IF('Indicator Data'!L92&lt;AT$4,0,10-(AT$3-'Indicator Data'!L92)/(AT$3-AT$4)*10))),1)))</f>
        <v>3.8</v>
      </c>
      <c r="AU92" s="105" t="n">
        <f aca="false">ROUND(AVERAGE(AS92,AT92),1)</f>
        <v>6.9</v>
      </c>
      <c r="AV92" s="106" t="n">
        <f aca="false">IF('Indicator Data'!M92="No data","x",ROUND(IF('Indicator Data'!M92=0,0,IF(LOG('Indicator Data'!M92)&gt;AV$3,10,IF(LOG('Indicator Data'!M92)&lt;AV$4,0,10-(AV$3-LOG('Indicator Data'!M92))/(AV$3-AV$4)*10))),1))</f>
        <v>9</v>
      </c>
      <c r="AW92" s="103" t="n">
        <f aca="false">IF(AV92="x","x",'Indicator Data'!M92/'Indicator Data'!$CA92)</f>
        <v>0.468348036735465</v>
      </c>
      <c r="AX92" s="106" t="n">
        <f aca="false">IF(AV92="x","x",ROUND(IF(AW92&gt;AX$3,10,IF(AW92&lt;AX$4,0,10-(AX$3-AW92)/(AX$3-AX$4)*10)),1))</f>
        <v>5.2</v>
      </c>
      <c r="AY92" s="102" t="n">
        <f aca="false">IF(AND(AV92="x",AX92="x"),"x",ROUND((10-GEOMEAN(((10-AV92)/10*9+1),((10-AX92)/10*9+1)))/9*10,1))</f>
        <v>7.6</v>
      </c>
      <c r="AZ92" s="106" t="n">
        <f aca="false">IF('Indicator Data'!N92="No data","x",ROUND(IF('Indicator Data'!N92=0,0,IF(LOG('Indicator Data'!N92)&gt;AZ$3,10,IF(LOG('Indicator Data'!N92)&lt;AZ$4,0,10-(AZ$3-LOG('Indicator Data'!N92))/(AZ$3-AZ$4)*10))),1))</f>
        <v>0</v>
      </c>
      <c r="BA92" s="103" t="n">
        <f aca="false">IF(AZ92="x","x",'Indicator Data'!N92/'Indicator Data'!$CA92)</f>
        <v>0</v>
      </c>
      <c r="BB92" s="106" t="n">
        <f aca="false">IF(AZ92="x","x",ROUND(IF(BA92&gt;BB$3,10,IF(BA92&lt;BB$4,0,10-(BB$3-BA92)/(BB$3-BB$4)*10)),1))</f>
        <v>0</v>
      </c>
      <c r="BC92" s="102" t="n">
        <f aca="false">IF(AND(AZ92="x",BB92="x"),"x",ROUND((10-GEOMEAN(((10-AZ92)/10*9+1),((10-BB92)/10*9+1)))/9*10,1))</f>
        <v>0</v>
      </c>
      <c r="BD92" s="106" t="n">
        <f aca="false">IF('Indicator Data'!O92="No data","x",ROUND(IF('Indicator Data'!O92=0,0,IF(LOG('Indicator Data'!O92)&gt;BD$3,10,IF(LOG('Indicator Data'!O92)&lt;BD$4,0,10-(BD$3-LOG('Indicator Data'!O92))/(BD$3-BD$4)*10))),1))</f>
        <v>0</v>
      </c>
      <c r="BE92" s="103" t="n">
        <f aca="false">IF(BD92="x","x",'Indicator Data'!O92/'Indicator Data'!$CA92)</f>
        <v>0</v>
      </c>
      <c r="BF92" s="106" t="n">
        <f aca="false">IF(BD92="x","x",ROUND(IF(BE92&gt;BF$3,10,IF(BE92&lt;BF$4,0,10-(BF$3-BE92)/(BF$3-BF$4)*10)),1))</f>
        <v>0</v>
      </c>
      <c r="BG92" s="102" t="n">
        <f aca="false">IF(AND(BD92="x",BF92="x"),"x",ROUND((10-GEOMEAN(((10-BD92)/10*9+1),((10-BF92)/10*9+1)))/9*10,1))</f>
        <v>0</v>
      </c>
      <c r="BH92" s="106" t="n">
        <f aca="false">IF('Indicator Data'!P92="No data","x",ROUND(IF('Indicator Data'!P92=0,0,IF(LOG('Indicator Data'!P92)&gt;BH$3,10,IF(LOG('Indicator Data'!P92)&lt;BH$4,0,10-(BH$3-LOG('Indicator Data'!P92))/(BH$3-BH$4)*10))),1))</f>
        <v>9.9</v>
      </c>
      <c r="BI92" s="103" t="n">
        <f aca="false">IF(BH92="x","x",'Indicator Data'!P92/'Indicator Data'!$CA92)</f>
        <v>0.19445497213549</v>
      </c>
      <c r="BJ92" s="106" t="n">
        <f aca="false">IF(BH92="x","x",ROUND(IF(BI92&gt;BJ$3,10,IF(BI92&lt;BJ$4,0,10-(BJ$3-BI92)/(BJ$3-BJ$4)*10)),1))</f>
        <v>10</v>
      </c>
      <c r="BK92" s="102" t="n">
        <f aca="false">IF(AND(BH92="x",BJ92="x"),"x",ROUND((10-GEOMEAN(((10-BH92)/10*9+1),((10-BJ92)/10*9+1)))/9*10,1))</f>
        <v>10</v>
      </c>
      <c r="BL92" s="104" t="n">
        <f aca="false">IF(AND(BC92="x",BG92="x",BK92="x",AY92="x"),"x",IF(AND(BC92="x",BG92="x",BK92="x"),AY92,ROUND((10-GEOMEAN(((10-AY92)/10*9+1),((10-BC92)/10*9+1),((10-BG92)/10*9+1),((10-BK92)/10*9+1)))/9*10,1)))</f>
        <v>6.4</v>
      </c>
      <c r="BM92" s="106" t="n">
        <f aca="false">ROUND(IF('Indicator Data'!Q92=0,0,IF(LOG('Indicator Data'!Q92)&gt;BM$3,10,IF(LOG('Indicator Data'!Q92)&lt;BM$4,0,10-(BM$3-LOG('Indicator Data'!Q92))/(BM$3-BM$4)*10))),1)</f>
        <v>0</v>
      </c>
      <c r="BN92" s="107" t="n">
        <f aca="false">'Indicator Data'!R92</f>
        <v>0</v>
      </c>
      <c r="BO92" s="106" t="n">
        <f aca="false">ROUND(IF(BN92&gt;BO$3,10,IF(BN92&lt;BO$4,0,10-(BO$3-BN92)/(BO$3-BO$4)*10)),1)</f>
        <v>0</v>
      </c>
      <c r="BP92" s="106" t="n">
        <f aca="false">ROUND((10-GEOMEAN(((10-BO92)/10*9+1),((10-BM92)/10*9+1)))/9*10,1)</f>
        <v>0</v>
      </c>
      <c r="BQ92" s="106" t="n">
        <f aca="false">ROUND(IF('Indicator Data'!S92=0,0,IF(LOG('Indicator Data'!S92)&gt;BQ$3,10,IF(LOG('Indicator Data'!S92)&lt;BQ$4,0,10-(BQ$3-LOG('Indicator Data'!S92))/(BQ$3-BQ$4)*10))),1)</f>
        <v>9.4</v>
      </c>
      <c r="BR92" s="107" t="n">
        <f aca="false">'Indicator Data'!T92</f>
        <v>0.808176755905151</v>
      </c>
      <c r="BS92" s="106" t="n">
        <f aca="false">ROUND(IF(BR92&gt;BS$3,10,IF(BR92&lt;BS$4,0,10-(BS$3-BR92)/(BS$3-BS$4)*10)),1)</f>
        <v>8.1</v>
      </c>
      <c r="BT92" s="106" t="n">
        <f aca="false">ROUND((10-GEOMEAN(((10-BS92)/10*9+1),((10-BQ92)/10*9+1)))/9*10,1)</f>
        <v>8.8</v>
      </c>
      <c r="BU92" s="102" t="n">
        <f aca="false">ROUND((10-GEOMEAN(((10-BT92)/10*9+1),((10-BP92)/10*9+1)))/9*10,1)</f>
        <v>6</v>
      </c>
      <c r="BV92" s="106" t="n">
        <f aca="false">ROUND(IF('Indicator Data'!U92=0,0,IF(LOG('Indicator Data'!U92)&gt;BV$3,10,IF(LOG('Indicator Data'!U92)&lt;BV$4,0,10-(BV$3-LOG('Indicator Data'!U92))/(BV$3-BV$4)*10))),1)</f>
        <v>8.6</v>
      </c>
      <c r="BW92" s="103" t="n">
        <f aca="false">'Indicator Data'!U92/'Indicator Data'!$CA92</f>
        <v>0.235035195540707</v>
      </c>
      <c r="BX92" s="106" t="n">
        <f aca="false">ROUND(IF(BW92&gt;BX$3,10,IF(BW92&lt;BX$4,0,10-(BX$3-BW92)/(BX$3-BX$4)*10)),1)</f>
        <v>2.6</v>
      </c>
      <c r="BY92" s="102" t="n">
        <f aca="false">ROUND((10-GEOMEAN(((10-BV92)/10*9+1),((10-BX92)/10*9+1)))/9*10,1)</f>
        <v>6.5</v>
      </c>
      <c r="BZ92" s="106" t="n">
        <f aca="false">ROUND(IF('Indicator Data'!V92=0,0,IF(LOG('Indicator Data'!V92)&gt;BZ$3,10,IF(LOG('Indicator Data'!V92)&lt;BZ$4,0,10-(BZ$3-LOG('Indicator Data'!V92))/(BZ$3-BZ$4)*10))),1)</f>
        <v>9.1</v>
      </c>
      <c r="CA92" s="103" t="n">
        <f aca="false">IF('Indicator Data'!V92/'Indicator Data'!$CA92&gt;1,1,'Indicator Data'!V92/'Indicator Data'!$CA92)</f>
        <v>0.518406672842784</v>
      </c>
      <c r="CB92" s="106" t="n">
        <f aca="false">ROUND(IF(CA92&gt;CB$3,10,IF(CA92&lt;CB$4,0,10-(CB$3-CA92)/(CB$3-CB$4)*10)),1)</f>
        <v>5.2</v>
      </c>
      <c r="CC92" s="102" t="n">
        <f aca="false">ROUND((10-GEOMEAN(((10-BZ92)/10*9+1),((10-CB92)/10*9+1)))/9*10,1)</f>
        <v>7.7</v>
      </c>
      <c r="CD92" s="106" t="n">
        <f aca="false">ROUND(IF('Indicator Data'!W92=0,0,IF(LOG('Indicator Data'!W92)&gt;CD$3,10,IF(LOG('Indicator Data'!W92)&lt;CD$4,0,10-(CD$3-LOG('Indicator Data'!W92))/(CD$3-CD$4)*10))),1)</f>
        <v>9.1</v>
      </c>
      <c r="CE92" s="103" t="n">
        <f aca="false">'Indicator Data'!W92/'Indicator Data'!$CA92</f>
        <v>0.478870793980246</v>
      </c>
      <c r="CF92" s="106" t="n">
        <f aca="false">ROUND(IF(CE92&gt;CF$3,10,IF(CE92&lt;CF$4,0,10-(CF$3-CE92)/(CF$3-CF$4)*10)),1)</f>
        <v>4.8</v>
      </c>
      <c r="CG92" s="102" t="n">
        <f aca="false">ROUND((10-GEOMEAN(((10-CD92)/10*9+1),((10-CF92)/10*9+1)))/9*10,1)</f>
        <v>7.5</v>
      </c>
      <c r="CH92" s="104" t="n">
        <f aca="false">ROUND((10-GEOMEAN(((10-CC92)/10*9+1),((10-BU92)/10*9+1),((10-BY92)/10*9+1),((10-CG92)/10*9+1)))/9*10,1)</f>
        <v>7</v>
      </c>
      <c r="CI92" s="106" t="n">
        <f aca="false">IF('Indicator Data'!BQ92="No data","x",ROUND(IF('Indicator Data'!BQ92&gt;CI$3,0,IF('Indicator Data'!BQ92&lt;CI$4,10,(CI$3-'Indicator Data'!BQ92)/(CI$3-CI$4)*10)),1))</f>
        <v>7.5</v>
      </c>
      <c r="CJ92" s="106" t="n">
        <f aca="false">IF('Indicator Data'!BR92="No data","x",ROUND(IF('Indicator Data'!BR92&gt;CJ$3,0,IF('Indicator Data'!BR92&lt;CJ$4,10,(CJ$3-'Indicator Data'!BR92)/(CJ$3-CJ$4)*10)),1))</f>
        <v>6.4</v>
      </c>
      <c r="CK92" s="106" t="n">
        <f aca="false">IF('Indicator Data'!AC92="No data","x",ROUND(IF('Indicator Data'!AC92&gt;CK$3,0,IF('Indicator Data'!AC92&lt;CK$4,10,(CK$3-'Indicator Data'!AC92)/(CK$3-CK$4)*10)),1))</f>
        <v>7.3</v>
      </c>
      <c r="CL92" s="102" t="n">
        <f aca="false">IF(AND(CJ92="x",CI92="x",CK92="x"),"x",ROUND(AVERAGE(CI92:CK92),1))</f>
        <v>7.1</v>
      </c>
      <c r="CM92" s="106" t="n">
        <f aca="false">IF('Indicator Data'!X92="No data","x",ROUND(IF(LOG('Indicator Data'!X92)&gt;CM$3,10,IF(LOG('Indicator Data'!X92)&lt;CM$4,0,10-(CM$3-LOG('Indicator Data'!X92))/(CM$3-CM$4)*10)),1))</f>
        <v>6.6</v>
      </c>
      <c r="CN92" s="106" t="n">
        <f aca="false">IF('Indicator Data'!Y92="No data","x",ROUND(IF('Indicator Data'!Y92&gt;CN$3,10,IF('Indicator Data'!Y92&lt;CN$4,0,10-(CN$3-'Indicator Data'!Y92)/(CN$3-CN$4)*10)),1))</f>
        <v>8</v>
      </c>
      <c r="CO92" s="106" t="n">
        <f aca="false">IF('Indicator Data'!Z92="No data","x",ROUND(IF('Indicator Data'!Z92&gt;CO$3,10,IF('Indicator Data'!Z92&lt;CO$4,0,10-(CO$3-'Indicator Data'!Z92)/(CO$3-CO$4)*10)),1))</f>
        <v>2.8</v>
      </c>
      <c r="CP92" s="106" t="n">
        <f aca="false">IF('Indicator Data'!AA92="No data","x",ROUND(IF('Indicator Data'!AA92&gt;CP$3,10,IF('Indicator Data'!AA92&lt;CP$4,0,10-(CP$3-'Indicator Data'!AA92)/(CP$3-CP$4)*10)),1))</f>
        <v>4.1</v>
      </c>
      <c r="CQ92" s="102" t="n">
        <f aca="false">ROUND(AVERAGE(CM92:CP92),1)</f>
        <v>5.4</v>
      </c>
      <c r="CR92" s="104" t="n">
        <f aca="false">ROUND(AVERAGE(CL92,CQ92,CQ92),1)</f>
        <v>6</v>
      </c>
      <c r="CS92" s="106" t="n">
        <f aca="false">IF('Indicator Data'!AF92="No data","x",ROUND(IF('Indicator Data'!AF92&gt;CS$3,10,IF('Indicator Data'!AF92&lt;CS$4,0,10-(CS$3-'Indicator Data'!AF92)/(CS$3-CS$4)*10)),1))</f>
        <v>5.2</v>
      </c>
      <c r="CT92" s="106" t="n">
        <f aca="false">IF('Indicator Data'!AG92="No data","x",ROUND(IF('Indicator Data'!AG92&gt;CT$3,10,IF('Indicator Data'!AG92&lt;CT$4,0,10-(CT$3-'Indicator Data'!AG92)/(CT$3-CT$4)*10)),1))</f>
        <v>5.4</v>
      </c>
      <c r="CU92" s="102" t="n">
        <f aca="false">ROUND(AVERAGE(CM92,CN92,CO92,CP92,CS92,CT92),1)</f>
        <v>5.4</v>
      </c>
      <c r="CV92" s="106" t="n">
        <f aca="false">IF('Indicator Data'!AB92="No data","x",ROUND(IF('Indicator Data'!AB92&gt;CV$3,10,IF('Indicator Data'!AB92&lt;CV$4,0,10-(CV$3-'Indicator Data'!AB92)/(CV$3-CV$4)*10)),1))</f>
        <v>2.8</v>
      </c>
      <c r="CW92" s="102" t="n">
        <f aca="false">IF(AND(CJ92="x",CI92="x",CK92="x"),"x",ROUND(AVERAGE(CI92:CK92,CV92),1))</f>
        <v>6</v>
      </c>
      <c r="CX92" s="103" t="n">
        <f aca="false">IF('Indicator Data'!AD92="No data","x",'Indicator Data'!AD92/'Indicator Data'!$BZ92)</f>
        <v>0.000101310019677915</v>
      </c>
      <c r="CY92" s="106" t="n">
        <f aca="false">IF(CX92="x","x",ROUND(IF(CX92&gt;CY$3,0,IF(CX92&lt;CY$4,10,(CY$3-CX92)/(CY$3-CY$4)*10)),1))</f>
        <v>9</v>
      </c>
      <c r="CZ92" s="106" t="n">
        <f aca="false">IF('Indicator Data'!AE92="No data","x",ROUND(IF('Indicator Data'!AE92&gt;CZ$3,0,IF('Indicator Data'!AE92&lt;CZ$4,10,(CZ$3-'Indicator Data'!AE92)/(CZ$3-CZ$4)*10)),1))</f>
        <v>4</v>
      </c>
      <c r="DA92" s="102" t="n">
        <f aca="false">IF(AND(CY92="x",CZ92="x"),"x",ROUND(AVERAGE(CY92:CZ92),1))</f>
        <v>6.5</v>
      </c>
      <c r="DB92" s="104" t="n">
        <f aca="false">ROUND(AVERAGE(CW92,DA92,CU92),1)</f>
        <v>6</v>
      </c>
      <c r="DC92" s="105" t="n">
        <f aca="false">IF(BL92="x",ROUND((10-GEOMEAN(((10-DB92)/10*9+1),((10-CH92)/10*9+1),((10-CR92)/10*9+1)))/9*10,1),ROUND((10-GEOMEAN(((10-BL92)/10*9+1),((10-DB92)/10*9+1),((10-CH92)/10*9+1),((10-CR92)/10*9+1)))/9*10,1))</f>
        <v>6.4</v>
      </c>
      <c r="DD92" s="108" t="n">
        <f aca="false">IF(ROUND(IF(AP92="x",(10-GEOMEAN(((10-AO92)/10*9+1),((10-DC92)/10*9+1),((10-AU92)/10*9+1),((10-AQ92)/10*9+1),((10-AR92)/10*9+1)))/9*10,(10-GEOMEAN(((10-AO92)/10*9+1),((10-DC92)/10*9+1),((10-AP92)/10*9+1),((10-AQ92)/10*9+1),((10-AR92)/10*9+1),((10-AU92)/10*9+1)))/9*10),1)=0,0.1,ROUND(IF(AP92="x",(10-GEOMEAN(((10-AO92)/10*9+1),((10-DC92)/10*9+1),((10-AU92)/10*9+1),((10-AQ92)/10*9+1),((10-AR92)/10*9+1)))/9*10,(10-GEOMEAN(((10-AO92)/10*9+1),((10-DC92)/10*9+1),((10-AP92)/10*9+1),((10-AQ92)/10*9+1),((10-AR92)/10*9+1),((10-AU92)/10*9+1)))/9*10),1))</f>
        <v>5.1</v>
      </c>
      <c r="DE92" s="105" t="n">
        <f aca="false">ROUND(IF('Indicator Data'!AH92=0,0,IF('Indicator Data'!AH92&gt;DE$3,10,IF('Indicator Data'!AH92&lt;DE$4,0,10-(DE$3-'Indicator Data'!AH92)/(DE$3-DE$4)*10))),1)</f>
        <v>9.8</v>
      </c>
      <c r="DF92" s="102" t="n">
        <f aca="false">'Indicator Data'!AI92</f>
        <v>5</v>
      </c>
      <c r="DG92" s="102" t="n">
        <f aca="false">'Indicator Data'!AJ92</f>
        <v>0</v>
      </c>
      <c r="DH92" s="105" t="n">
        <f aca="false">ROUND(IF(DF92=5,10,IF(DG92=5,9,IF(DF92=4,8,IF(DG92=4,7,0)))),1)</f>
        <v>10</v>
      </c>
      <c r="DI92" s="108" t="n">
        <f aca="false">ROUND(IF(DH92&gt;5,DH92,DE92/10*7),1)</f>
        <v>10</v>
      </c>
      <c r="DJ92" s="76"/>
      <c r="DK92" s="109"/>
    </row>
    <row r="93" customFormat="false" ht="14.5" hidden="false" customHeight="false" outlineLevel="0" collapsed="false">
      <c r="A93" s="98" t="str">
        <f aca="false">'Indicator Data'!A93</f>
        <v>Kiribati</v>
      </c>
      <c r="B93" s="99" t="str">
        <f aca="false">'Indicator Data'!B93</f>
        <v>KIR</v>
      </c>
      <c r="C93" s="100" t="n">
        <f aca="false">ROUND(IF('Indicator Data'!C93=0,0.1,IF(LOG('Indicator Data'!C93)&gt;C$3,10,IF(LOG('Indicator Data'!C93)&lt;C$4,0,10-(C$3-LOG('Indicator Data'!C93))/(C$3-C$4)*10))),1)</f>
        <v>0.1</v>
      </c>
      <c r="D93" s="101" t="n">
        <f aca="false">ROUND(IF('Indicator Data'!D93=0,0.1,IF(LOG('Indicator Data'!D93)&gt;D$3,10,IF(LOG('Indicator Data'!D93)&lt;D$4,0,10-(D$3-LOG('Indicator Data'!D93))/(D$3-D$4)*10))),1)</f>
        <v>0.1</v>
      </c>
      <c r="E93" s="102" t="n">
        <f aca="false">ROUND((10-GEOMEAN(((10-C93)/10*9+1),((10-D93)/10*9+1)))/9*10,1)</f>
        <v>0.1</v>
      </c>
      <c r="F93" s="102" t="n">
        <f aca="false">IF('Indicator Data'!E93="No data",0.1,(ROUND(IF('Indicator Data'!E93=0,0,IF(LOG('Indicator Data'!E93)&gt;F$3,10,IF(LOG('Indicator Data'!E93)&lt;F$4,0,10-(F$3-LOG('Indicator Data'!E93))/(F$3-F$4)*10))),1)))</f>
        <v>0.1</v>
      </c>
      <c r="G93" s="102" t="n">
        <f aca="false">ROUND(IF('Indicator Data'!F93=0,0,IF(LOG('Indicator Data'!F93)&gt;G$3,10,IF(LOG('Indicator Data'!F93)&lt;G$4,0,10-(G$3-LOG('Indicator Data'!F93))/(G$3-G$4)*10))),1)</f>
        <v>5.8</v>
      </c>
      <c r="H93" s="101" t="n">
        <f aca="false">ROUND(IF('Indicator Data'!G93=0,0,IF(LOG('Indicator Data'!G93)&gt;H$3,10,IF(LOG('Indicator Data'!G93)&lt;H$4,0,10-(H$3-LOG('Indicator Data'!G93))/(H$3-H$4)*10))),1)</f>
        <v>0</v>
      </c>
      <c r="I93" s="101" t="n">
        <f aca="false">ROUND(IF('Indicator Data'!H93=0,0,IF(LOG('Indicator Data'!H93)&gt;I$3,10,IF(LOG('Indicator Data'!H93)&lt;I$4,0,10-(I$3-LOG('Indicator Data'!H93))/(I$3-I$4)*10))),1)</f>
        <v>0</v>
      </c>
      <c r="J93" s="101" t="n">
        <f aca="false">ROUND((10-GEOMEAN(((10-H93)/10*9+1),((10-I93)/10*9+1)))/9*10,1)</f>
        <v>0</v>
      </c>
      <c r="K93" s="101" t="n">
        <f aca="false">ROUND(IF('Indicator Data'!I93=0,0,IF(LOG('Indicator Data'!I93)&gt;K$3,10,IF(LOG('Indicator Data'!I93)&lt;K$4,0,10-(K$3-LOG('Indicator Data'!I93))/(K$3-K$4)*10))),1)</f>
        <v>0</v>
      </c>
      <c r="L93" s="102" t="n">
        <f aca="false">ROUND((10-GEOMEAN(((10-J93)/10*9+1),((10-K93)/10*9+1)))/9*10,1)</f>
        <v>0</v>
      </c>
      <c r="M93" s="102" t="n">
        <f aca="false">ROUND(IF('Indicator Data'!J93=0,0,IF(LOG('Indicator Data'!J93)&gt;M$3,10,IF(LOG('Indicator Data'!J93)&lt;M$4,0,10-(M$3-LOG('Indicator Data'!J93))/(M$3-M$4)*10))),1)</f>
        <v>6</v>
      </c>
      <c r="N93" s="103" t="n">
        <f aca="false">'Indicator Data'!C93/'Indicator Data'!$CA93</f>
        <v>0</v>
      </c>
      <c r="O93" s="103" t="n">
        <f aca="false">'Indicator Data'!D93/'Indicator Data'!$CA93</f>
        <v>0</v>
      </c>
      <c r="P93" s="103" t="str">
        <f aca="false">IF(F93=0.1,"x",'Indicator Data'!E93/'Indicator Data'!$CA93)</f>
        <v>x</v>
      </c>
      <c r="Q93" s="103" t="n">
        <f aca="false">'Indicator Data'!F93/'Indicator Data'!$CA93</f>
        <v>0.000260924458480402</v>
      </c>
      <c r="R93" s="103" t="n">
        <f aca="false">'Indicator Data'!G93/'Indicator Data'!$CA93</f>
        <v>1.20849411099212E-005</v>
      </c>
      <c r="S93" s="103" t="n">
        <f aca="false">'Indicator Data'!H93/'Indicator Data'!$CA93</f>
        <v>0</v>
      </c>
      <c r="T93" s="103" t="n">
        <f aca="false">'Indicator Data'!I93/'Indicator Data'!$CA93</f>
        <v>0</v>
      </c>
      <c r="U93" s="103" t="n">
        <f aca="false">'Indicator Data'!J93/'Indicator Data'!$CA93</f>
        <v>0.0213420598644779</v>
      </c>
      <c r="V93" s="101" t="n">
        <f aca="false">ROUND(IF(N93&gt;V$3,10,IF(N93&lt;V$4,0,10-(V$3-N93)/(V$3-V$4)*10)),1)</f>
        <v>0</v>
      </c>
      <c r="W93" s="101" t="n">
        <f aca="false">ROUND(IF(O93&gt;W$3,10,IF(O93&lt;W$4,0,10-(W$3-O93)/(W$3-W$4)*10)),1)</f>
        <v>0</v>
      </c>
      <c r="X93" s="102" t="n">
        <f aca="false">ROUND(((10-GEOMEAN(((10-V93)/10*9+1),((10-W93)/10*9+1)))/9*10),1)</f>
        <v>0</v>
      </c>
      <c r="Y93" s="102" t="n">
        <f aca="false">IF(P93="x",0.1,ROUND(IF(P93&gt;Y$3,10,IF(P93&lt;Y$4,0,10-(Y$3-P93)/(Y$3-Y$4)*10)),1))</f>
        <v>0.1</v>
      </c>
      <c r="Z93" s="102" t="n">
        <f aca="false">ROUND(IF(Q93=0,0,IF(LOG(Q93)&gt;Z$3,10,IF(LOG(Q93)&lt;=Z$4,0,10-(Z$3-LOG(Q93))/(Z$3-Z$4)*10))),1)</f>
        <v>10</v>
      </c>
      <c r="AA93" s="101" t="n">
        <f aca="false">ROUND(IF(R93&gt;AA$3,10,IF(R93&lt;AA$4,0,10-(AA$3-R93)/(AA$3-AA$4)*10)),1)</f>
        <v>0</v>
      </c>
      <c r="AB93" s="101" t="n">
        <f aca="false">ROUND(IF(S93&gt;AB$3,10,IF(S93&lt;AB$4,0,10-(AB$3-S93)/(AB$3-AB$4)*10)),1)</f>
        <v>0</v>
      </c>
      <c r="AC93" s="101" t="n">
        <f aca="false">ROUND(((10-GEOMEAN(((10-AA93)/10*9+1),((10-AB93)/10*9+1)))/9*10),1)</f>
        <v>0</v>
      </c>
      <c r="AD93" s="101" t="n">
        <f aca="false">ROUND(IF(T93=0,0,IF(T93&gt;AD$3,10,IF(T93&lt;=AD$4,0,10-(AD$3-T93)/(AD$3-AD$4)*10))),1)</f>
        <v>0</v>
      </c>
      <c r="AE93" s="102" t="n">
        <f aca="false">ROUND((10-GEOMEAN(((10-AC93)/10*9+1),((10-AD93)/10*9+1)))/9*10,1)</f>
        <v>0</v>
      </c>
      <c r="AF93" s="102" t="n">
        <f aca="false">ROUND(IF(U93&gt;AF$3,10,IF(U93&lt;AF$4,0,10-(AF$3-U93)/(AF$3-AF$4)*10)),1)</f>
        <v>7.1</v>
      </c>
      <c r="AG93" s="101" t="n">
        <f aca="false">ROUND(IF('Indicator Data'!K93=0,0,IF('Indicator Data'!K93&gt;AG$3,10,IF('Indicator Data'!K93&lt;AG$4,0,10-(AG$3-'Indicator Data'!K93)/(AG$3-AG$4)*10))),1)</f>
        <v>1</v>
      </c>
      <c r="AH93" s="104" t="n">
        <f aca="false">ROUND(AVERAGE(C93,V93),1)</f>
        <v>0.1</v>
      </c>
      <c r="AI93" s="104" t="n">
        <f aca="false">ROUND(AVERAGE(D93,W93),1)</f>
        <v>0.1</v>
      </c>
      <c r="AJ93" s="102" t="n">
        <f aca="false">ROUND(AVERAGE(AA93,H93),1)</f>
        <v>0</v>
      </c>
      <c r="AK93" s="102" t="n">
        <f aca="false">ROUND(AVERAGE(AB93,I93),1)</f>
        <v>0</v>
      </c>
      <c r="AL93" s="104" t="n">
        <f aca="false">ROUND((10-GEOMEAN(((10-AJ93)/10*9+1),((10-AK93)/10*9+1)))/9*10,1)</f>
        <v>0</v>
      </c>
      <c r="AM93" s="104" t="n">
        <f aca="false">ROUND(AVERAGE(AD93,K93),1)</f>
        <v>0</v>
      </c>
      <c r="AN93" s="102" t="n">
        <f aca="false">ROUND((10-GEOMEAN(((10-M93)/10*9+1),((10-AF93)/10*9+1)))/9*10,1)</f>
        <v>6.6</v>
      </c>
      <c r="AO93" s="105" t="n">
        <f aca="false">ROUND((10-GEOMEAN(((10-E93)/10*9+1),((10-X93)/10*9+1)))/9*10,1)</f>
        <v>0.1</v>
      </c>
      <c r="AP93" s="105" t="n">
        <f aca="false">IF(AND(Y93="x",F93="x"),"x",ROUND((10-GEOMEAN(((10-F93)/10*9+1),((10-Y93)/10*9+1)))/9*10,1))</f>
        <v>0.1</v>
      </c>
      <c r="AQ93" s="105" t="n">
        <f aca="false">ROUND((10-GEOMEAN(((10-G93)/10*9+1),((10-Z93)/10*9+1)))/9*10,1)</f>
        <v>8.7</v>
      </c>
      <c r="AR93" s="105" t="n">
        <f aca="false">ROUND((10-GEOMEAN(((10-L93)/10*9+1),((10-AE93)/10*9+1)))/9*10,1)</f>
        <v>0</v>
      </c>
      <c r="AS93" s="104" t="n">
        <f aca="false">ROUND(AVERAGE(AG93,AN93),1)</f>
        <v>3.8</v>
      </c>
      <c r="AT93" s="104" t="str">
        <f aca="false">IF('Indicator Data'!L93="No data","x",IF('Indicator Data'!CB93&lt;1000,"x",ROUND((IF('Indicator Data'!L93&gt;AT$3,10,IF('Indicator Data'!L93&lt;AT$4,0,10-(AT$3-'Indicator Data'!L93)/(AT$3-AT$4)*10))),1)))</f>
        <v>x</v>
      </c>
      <c r="AU93" s="105" t="n">
        <f aca="false">ROUND(AVERAGE(AS93,AT93),1)</f>
        <v>3.8</v>
      </c>
      <c r="AV93" s="106" t="str">
        <f aca="false">IF('Indicator Data'!M93="No data","x",ROUND(IF('Indicator Data'!M93=0,0,IF(LOG('Indicator Data'!M93)&gt;AV$3,10,IF(LOG('Indicator Data'!M93)&lt;AV$4,0,10-(AV$3-LOG('Indicator Data'!M93))/(AV$3-AV$4)*10))),1))</f>
        <v>x</v>
      </c>
      <c r="AW93" s="103" t="str">
        <f aca="false">IF(AV93="x","x",'Indicator Data'!M93/'Indicator Data'!$CA93)</f>
        <v>x</v>
      </c>
      <c r="AX93" s="106" t="str">
        <f aca="false">IF(AV93="x","x",ROUND(IF(AW93&gt;AX$3,10,IF(AW93&lt;AX$4,0,10-(AX$3-AW93)/(AX$3-AX$4)*10)),1))</f>
        <v>x</v>
      </c>
      <c r="AY93" s="102" t="str">
        <f aca="false">IF(AND(AV93="x",AX93="x"),"x",ROUND((10-GEOMEAN(((10-AV93)/10*9+1),((10-AX93)/10*9+1)))/9*10,1))</f>
        <v>x</v>
      </c>
      <c r="AZ93" s="106" t="str">
        <f aca="false">IF('Indicator Data'!N93="No data","x",ROUND(IF('Indicator Data'!N93=0,0,IF(LOG('Indicator Data'!N93)&gt;AZ$3,10,IF(LOG('Indicator Data'!N93)&lt;AZ$4,0,10-(AZ$3-LOG('Indicator Data'!N93))/(AZ$3-AZ$4)*10))),1))</f>
        <v>x</v>
      </c>
      <c r="BA93" s="103" t="str">
        <f aca="false">IF(AZ93="x","x",'Indicator Data'!N93/'Indicator Data'!$CA93)</f>
        <v>x</v>
      </c>
      <c r="BB93" s="106" t="str">
        <f aca="false">IF(AZ93="x","x",ROUND(IF(BA93&gt;BB$3,10,IF(BA93&lt;BB$4,0,10-(BB$3-BA93)/(BB$3-BB$4)*10)),1))</f>
        <v>x</v>
      </c>
      <c r="BC93" s="102" t="str">
        <f aca="false">IF(AND(AZ93="x",BB93="x"),"x",ROUND((10-GEOMEAN(((10-AZ93)/10*9+1),((10-BB93)/10*9+1)))/9*10,1))</f>
        <v>x</v>
      </c>
      <c r="BD93" s="106" t="str">
        <f aca="false">IF('Indicator Data'!O93="No data","x",ROUND(IF('Indicator Data'!O93=0,0,IF(LOG('Indicator Data'!O93)&gt;BD$3,10,IF(LOG('Indicator Data'!O93)&lt;BD$4,0,10-(BD$3-LOG('Indicator Data'!O93))/(BD$3-BD$4)*10))),1))</f>
        <v>x</v>
      </c>
      <c r="BE93" s="103" t="str">
        <f aca="false">IF(BD93="x","x",'Indicator Data'!O93/'Indicator Data'!$CA93)</f>
        <v>x</v>
      </c>
      <c r="BF93" s="106" t="str">
        <f aca="false">IF(BD93="x","x",ROUND(IF(BE93&gt;BF$3,10,IF(BE93&lt;BF$4,0,10-(BF$3-BE93)/(BF$3-BF$4)*10)),1))</f>
        <v>x</v>
      </c>
      <c r="BG93" s="102" t="str">
        <f aca="false">IF(AND(BD93="x",BF93="x"),"x",ROUND((10-GEOMEAN(((10-BD93)/10*9+1),((10-BF93)/10*9+1)))/9*10,1))</f>
        <v>x</v>
      </c>
      <c r="BH93" s="106" t="str">
        <f aca="false">IF('Indicator Data'!P93="No data","x",ROUND(IF('Indicator Data'!P93=0,0,IF(LOG('Indicator Data'!P93)&gt;BH$3,10,IF(LOG('Indicator Data'!P93)&lt;BH$4,0,10-(BH$3-LOG('Indicator Data'!P93))/(BH$3-BH$4)*10))),1))</f>
        <v>x</v>
      </c>
      <c r="BI93" s="103" t="str">
        <f aca="false">IF(BH93="x","x",'Indicator Data'!P93/'Indicator Data'!$CA93)</f>
        <v>x</v>
      </c>
      <c r="BJ93" s="106" t="str">
        <f aca="false">IF(BH93="x","x",ROUND(IF(BI93&gt;BJ$3,10,IF(BI93&lt;BJ$4,0,10-(BJ$3-BI93)/(BJ$3-BJ$4)*10)),1))</f>
        <v>x</v>
      </c>
      <c r="BK93" s="102" t="str">
        <f aca="false">IF(AND(BH93="x",BJ93="x"),"x",ROUND((10-GEOMEAN(((10-BH93)/10*9+1),((10-BJ93)/10*9+1)))/9*10,1))</f>
        <v>x</v>
      </c>
      <c r="BL93" s="104" t="str">
        <f aca="false">IF(AND(BC93="x",BG93="x",BK93="x",AY93="x"),"x",IF(AND(BC93="x",BG93="x",BK93="x"),AY93,ROUND((10-GEOMEAN(((10-AY93)/10*9+1),((10-BC93)/10*9+1),((10-BG93)/10*9+1),((10-BK93)/10*9+1)))/9*10,1)))</f>
        <v>x</v>
      </c>
      <c r="BM93" s="106" t="n">
        <f aca="false">ROUND(IF('Indicator Data'!Q93=0,0,IF(LOG('Indicator Data'!Q93)&gt;BM$3,10,IF(LOG('Indicator Data'!Q93)&lt;BM$4,0,10-(BM$3-LOG('Indicator Data'!Q93))/(BM$3-BM$4)*10))),1)</f>
        <v>0</v>
      </c>
      <c r="BN93" s="107" t="n">
        <f aca="false">'Indicator Data'!R93</f>
        <v>0</v>
      </c>
      <c r="BO93" s="106" t="n">
        <f aca="false">ROUND(IF(BN93&gt;BO$3,10,IF(BN93&lt;BO$4,0,10-(BO$3-BN93)/(BO$3-BO$4)*10)),1)</f>
        <v>0</v>
      </c>
      <c r="BP93" s="106" t="n">
        <f aca="false">ROUND((10-GEOMEAN(((10-BO93)/10*9+1),((10-BM93)/10*9+1)))/9*10,1)</f>
        <v>0</v>
      </c>
      <c r="BQ93" s="106" t="n">
        <f aca="false">ROUND(IF('Indicator Data'!S93=0,0,IF(LOG('Indicator Data'!S93)&gt;BQ$3,10,IF(LOG('Indicator Data'!S93)&lt;BQ$4,0,10-(BQ$3-LOG('Indicator Data'!S93))/(BQ$3-BQ$4)*10))),1)</f>
        <v>0</v>
      </c>
      <c r="BR93" s="107" t="n">
        <f aca="false">'Indicator Data'!T93</f>
        <v>0</v>
      </c>
      <c r="BS93" s="106" t="n">
        <f aca="false">ROUND(IF(BR93&gt;BS$3,10,IF(BR93&lt;BS$4,0,10-(BS$3-BR93)/(BS$3-BS$4)*10)),1)</f>
        <v>0</v>
      </c>
      <c r="BT93" s="106" t="n">
        <f aca="false">ROUND((10-GEOMEAN(((10-BS93)/10*9+1),((10-BQ93)/10*9+1)))/9*10,1)</f>
        <v>0</v>
      </c>
      <c r="BU93" s="102" t="n">
        <f aca="false">ROUND((10-GEOMEAN(((10-BT93)/10*9+1),((10-BP93)/10*9+1)))/9*10,1)</f>
        <v>0</v>
      </c>
      <c r="BV93" s="106" t="n">
        <f aca="false">ROUND(IF('Indicator Data'!U93=0,0,IF(LOG('Indicator Data'!U93)&gt;BV$3,10,IF(LOG('Indicator Data'!U93)&lt;BV$4,0,10-(BV$3-LOG('Indicator Data'!U93))/(BV$3-BV$4)*10))),1)</f>
        <v>0</v>
      </c>
      <c r="BW93" s="103" t="n">
        <f aca="false">'Indicator Data'!U93/'Indicator Data'!$CA93</f>
        <v>0</v>
      </c>
      <c r="BX93" s="106" t="n">
        <f aca="false">ROUND(IF(BW93&gt;BX$3,10,IF(BW93&lt;BX$4,0,10-(BX$3-BW93)/(BX$3-BX$4)*10)),1)</f>
        <v>0</v>
      </c>
      <c r="BY93" s="102" t="n">
        <f aca="false">ROUND((10-GEOMEAN(((10-BV93)/10*9+1),((10-BX93)/10*9+1)))/9*10,1)</f>
        <v>0</v>
      </c>
      <c r="BZ93" s="106" t="n">
        <f aca="false">ROUND(IF('Indicator Data'!V93=0,0,IF(LOG('Indicator Data'!V93)&gt;BZ$3,10,IF(LOG('Indicator Data'!V93)&lt;BZ$4,0,10-(BZ$3-LOG('Indicator Data'!V93))/(BZ$3-BZ$4)*10))),1)</f>
        <v>5</v>
      </c>
      <c r="CA93" s="103" t="n">
        <f aca="false">IF('Indicator Data'!V93/'Indicator Data'!$CA93&gt;1,1,'Indicator Data'!V93/'Indicator Data'!$CA93)</f>
        <v>0.268540671352286</v>
      </c>
      <c r="CB93" s="106" t="n">
        <f aca="false">ROUND(IF(CA93&gt;CB$3,10,IF(CA93&lt;CB$4,0,10-(CB$3-CA93)/(CB$3-CB$4)*10)),1)</f>
        <v>2.7</v>
      </c>
      <c r="CC93" s="102" t="n">
        <f aca="false">ROUND((10-GEOMEAN(((10-BZ93)/10*9+1),((10-CB93)/10*9+1)))/9*10,1)</f>
        <v>3.9</v>
      </c>
      <c r="CD93" s="106" t="n">
        <f aca="false">ROUND(IF('Indicator Data'!W93=0,0,IF(LOG('Indicator Data'!W93)&gt;CD$3,10,IF(LOG('Indicator Data'!W93)&lt;CD$4,0,10-(CD$3-LOG('Indicator Data'!W93))/(CD$3-CD$4)*10))),1)</f>
        <v>5.2</v>
      </c>
      <c r="CE93" s="103" t="n">
        <f aca="false">'Indicator Data'!W93/'Indicator Data'!$CA93</f>
        <v>0.361144786145891</v>
      </c>
      <c r="CF93" s="106" t="n">
        <f aca="false">ROUND(IF(CE93&gt;CF$3,10,IF(CE93&lt;CF$4,0,10-(CF$3-CE93)/(CF$3-CF$4)*10)),1)</f>
        <v>3.6</v>
      </c>
      <c r="CG93" s="102" t="n">
        <f aca="false">ROUND((10-GEOMEAN(((10-CD93)/10*9+1),((10-CF93)/10*9+1)))/9*10,1)</f>
        <v>4.4</v>
      </c>
      <c r="CH93" s="104" t="n">
        <f aca="false">ROUND((10-GEOMEAN(((10-CC93)/10*9+1),((10-BU93)/10*9+1),((10-BY93)/10*9+1),((10-CG93)/10*9+1)))/9*10,1)</f>
        <v>2.3</v>
      </c>
      <c r="CI93" s="106" t="n">
        <f aca="false">IF('Indicator Data'!BQ93="No data","x",ROUND(IF('Indicator Data'!BQ93&gt;CI$3,0,IF('Indicator Data'!BQ93&lt;CI$4,10,(CI$3-'Indicator Data'!BQ93)/(CI$3-CI$4)*10)),1))</f>
        <v>6</v>
      </c>
      <c r="CJ93" s="106" t="n">
        <f aca="false">IF('Indicator Data'!BR93="No data","x",ROUND(IF('Indicator Data'!BR93&gt;CJ$3,0,IF('Indicator Data'!BR93&lt;CJ$4,10,(CJ$3-'Indicator Data'!BR93)/(CJ$3-CJ$4)*10)),1))</f>
        <v>3.7</v>
      </c>
      <c r="CK93" s="106" t="n">
        <f aca="false">IF('Indicator Data'!AC93="No data","x",ROUND(IF('Indicator Data'!AC93&gt;CK$3,0,IF('Indicator Data'!AC93&lt;CK$4,10,(CK$3-'Indicator Data'!AC93)/(CK$3-CK$4)*10)),1))</f>
        <v>4.4</v>
      </c>
      <c r="CL93" s="102" t="n">
        <f aca="false">IF(AND(CJ93="x",CI93="x",CK93="x"),"x",ROUND(AVERAGE(CI93:CK93),1))</f>
        <v>4.7</v>
      </c>
      <c r="CM93" s="106" t="n">
        <f aca="false">IF('Indicator Data'!X93="No data","x",ROUND(IF(LOG('Indicator Data'!X93)&gt;CM$3,10,IF(LOG('Indicator Data'!X93)&lt;CM$4,0,10-(CM$3-LOG('Indicator Data'!X93))/(CM$3-CM$4)*10)),1))</f>
        <v>7.3</v>
      </c>
      <c r="CN93" s="106" t="n">
        <f aca="false">IF('Indicator Data'!Y93="No data","x",ROUND(IF('Indicator Data'!Y93&gt;CN$3,10,IF('Indicator Data'!Y93&lt;CN$4,0,10-(CN$3-'Indicator Data'!Y93)/(CN$3-CN$4)*10)),1))</f>
        <v>5.9</v>
      </c>
      <c r="CO93" s="106" t="n">
        <f aca="false">IF('Indicator Data'!Z93="No data","x",ROUND(IF('Indicator Data'!Z93&gt;CO$3,10,IF('Indicator Data'!Z93&lt;CO$4,0,10-(CO$3-'Indicator Data'!Z93)/(CO$3-CO$4)*10)),1))</f>
        <v>5.6</v>
      </c>
      <c r="CP93" s="106" t="str">
        <f aca="false">IF('Indicator Data'!AA93="No data","x",ROUND(IF('Indicator Data'!AA93&gt;CP$3,10,IF('Indicator Data'!AA93&lt;CP$4,0,10-(CP$3-'Indicator Data'!AA93)/(CP$3-CP$4)*10)),1))</f>
        <v>x</v>
      </c>
      <c r="CQ93" s="102" t="n">
        <f aca="false">ROUND(AVERAGE(CM93:CP93),1)</f>
        <v>6.3</v>
      </c>
      <c r="CR93" s="104" t="n">
        <f aca="false">ROUND(AVERAGE(CL93,CQ93,CQ93),1)</f>
        <v>5.8</v>
      </c>
      <c r="CS93" s="106" t="str">
        <f aca="false">IF('Indicator Data'!AF93="No data","x",ROUND(IF('Indicator Data'!AF93&gt;CS$3,10,IF('Indicator Data'!AF93&lt;CS$4,0,10-(CS$3-'Indicator Data'!AF93)/(CS$3-CS$4)*10)),1))</f>
        <v>x</v>
      </c>
      <c r="CT93" s="106" t="n">
        <f aca="false">IF('Indicator Data'!AG93="No data","x",ROUND(IF('Indicator Data'!AG93&gt;CT$3,10,IF('Indicator Data'!AG93&lt;CT$4,0,10-(CT$3-'Indicator Data'!AG93)/(CT$3-CT$4)*10)),1))</f>
        <v>5.1</v>
      </c>
      <c r="CU93" s="102" t="n">
        <f aca="false">ROUND(AVERAGE(CM93,CN93,CO93,CP93,CS93,CT93),1)</f>
        <v>6</v>
      </c>
      <c r="CV93" s="106" t="n">
        <f aca="false">IF('Indicator Data'!AB93="No data","x",ROUND(IF('Indicator Data'!AB93&gt;CV$3,10,IF('Indicator Data'!AB93&lt;CV$4,0,10-(CV$3-'Indicator Data'!AB93)/(CV$3-CV$4)*10)),1))</f>
        <v>9.9</v>
      </c>
      <c r="CW93" s="102" t="n">
        <f aca="false">IF(AND(CJ93="x",CI93="x",CK93="x"),"x",ROUND(AVERAGE(CI93:CK93,CV93),1))</f>
        <v>6</v>
      </c>
      <c r="CX93" s="103" t="str">
        <f aca="false">IF('Indicator Data'!AD93="No data","x",'Indicator Data'!AD93/'Indicator Data'!$BZ93)</f>
        <v>x</v>
      </c>
      <c r="CY93" s="106" t="str">
        <f aca="false">IF(CX93="x","x",ROUND(IF(CX93&gt;CY$3,0,IF(CX93&lt;CY$4,10,(CY$3-CX93)/(CY$3-CY$4)*10)),1))</f>
        <v>x</v>
      </c>
      <c r="CZ93" s="106" t="n">
        <f aca="false">IF('Indicator Data'!AE93="No data","x",ROUND(IF('Indicator Data'!AE93&gt;CZ$3,0,IF('Indicator Data'!AE93&lt;CZ$4,10,(CZ$3-'Indicator Data'!AE93)/(CZ$3-CZ$4)*10)),1))</f>
        <v>2</v>
      </c>
      <c r="DA93" s="102" t="n">
        <f aca="false">IF(AND(CY93="x",CZ93="x"),"x",ROUND(AVERAGE(CY93:CZ93),1))</f>
        <v>2</v>
      </c>
      <c r="DB93" s="104" t="n">
        <f aca="false">ROUND(AVERAGE(CW93,DA93,CU93),1)</f>
        <v>4.7</v>
      </c>
      <c r="DC93" s="105" t="n">
        <f aca="false">IF(BL93="x",ROUND((10-GEOMEAN(((10-DB93)/10*9+1),((10-CH93)/10*9+1),((10-CR93)/10*9+1)))/9*10,1),ROUND((10-GEOMEAN(((10-BL93)/10*9+1),((10-DB93)/10*9+1),((10-CH93)/10*9+1),((10-CR93)/10*9+1)))/9*10,1))</f>
        <v>4.4</v>
      </c>
      <c r="DD93" s="108" t="n">
        <f aca="false">IF(ROUND(IF(AP93="x",(10-GEOMEAN(((10-AO93)/10*9+1),((10-DC93)/10*9+1),((10-AU93)/10*9+1),((10-AQ93)/10*9+1),((10-AR93)/10*9+1)))/9*10,(10-GEOMEAN(((10-AO93)/10*9+1),((10-DC93)/10*9+1),((10-AP93)/10*9+1),((10-AQ93)/10*9+1),((10-AR93)/10*9+1),((10-AU93)/10*9+1)))/9*10),1)=0,0.1,ROUND(IF(AP93="x",(10-GEOMEAN(((10-AO93)/10*9+1),((10-DC93)/10*9+1),((10-AU93)/10*9+1),((10-AQ93)/10*9+1),((10-AR93)/10*9+1)))/9*10,(10-GEOMEAN(((10-AO93)/10*9+1),((10-DC93)/10*9+1),((10-AP93)/10*9+1),((10-AQ93)/10*9+1),((10-AR93)/10*9+1),((10-AU93)/10*9+1)))/9*10),1))</f>
        <v>3.7</v>
      </c>
      <c r="DE93" s="105" t="n">
        <f aca="false">ROUND(IF('Indicator Data'!AH93=0,0,IF('Indicator Data'!AH93&gt;DE$3,10,IF('Indicator Data'!AH93&lt;DE$4,0,10-(DE$3-'Indicator Data'!AH93)/(DE$3-DE$4)*10))),1)</f>
        <v>0</v>
      </c>
      <c r="DF93" s="102" t="n">
        <f aca="false">'Indicator Data'!AI93</f>
        <v>0</v>
      </c>
      <c r="DG93" s="102" t="n">
        <f aca="false">'Indicator Data'!AJ93</f>
        <v>0</v>
      </c>
      <c r="DH93" s="105" t="n">
        <f aca="false">ROUND(IF(DF93=5,10,IF(DG93=5,9,IF(DF93=4,8,IF(DG93=4,7,0)))),1)</f>
        <v>0</v>
      </c>
      <c r="DI93" s="108" t="n">
        <f aca="false">ROUND(IF(DH93&gt;5,DH93,DE93/10*7),1)</f>
        <v>0</v>
      </c>
      <c r="DJ93" s="76"/>
      <c r="DK93" s="109"/>
    </row>
    <row r="94" customFormat="false" ht="14.5" hidden="false" customHeight="false" outlineLevel="0" collapsed="false">
      <c r="A94" s="98" t="str">
        <f aca="false">'Indicator Data'!A94</f>
        <v>Korea DPR</v>
      </c>
      <c r="B94" s="99" t="str">
        <f aca="false">'Indicator Data'!B94</f>
        <v>PRK</v>
      </c>
      <c r="C94" s="100" t="n">
        <f aca="false">ROUND(IF('Indicator Data'!C94=0,0.1,IF(LOG('Indicator Data'!C94)&gt;C$3,10,IF(LOG('Indicator Data'!C94)&lt;C$4,0,10-(C$3-LOG('Indicator Data'!C94))/(C$3-C$4)*10))),1)</f>
        <v>8.7</v>
      </c>
      <c r="D94" s="101" t="n">
        <f aca="false">ROUND(IF('Indicator Data'!D94=0,0.1,IF(LOG('Indicator Data'!D94)&gt;D$3,10,IF(LOG('Indicator Data'!D94)&lt;D$4,0,10-(D$3-LOG('Indicator Data'!D94))/(D$3-D$4)*10))),1)</f>
        <v>0.1</v>
      </c>
      <c r="E94" s="102" t="n">
        <f aca="false">ROUND((10-GEOMEAN(((10-C94)/10*9+1),((10-D94)/10*9+1)))/9*10,1)</f>
        <v>6</v>
      </c>
      <c r="F94" s="102" t="n">
        <f aca="false">IF('Indicator Data'!E94="No data",0.1,(ROUND(IF('Indicator Data'!E94=0,0,IF(LOG('Indicator Data'!E94)&gt;F$3,10,IF(LOG('Indicator Data'!E94)&lt;F$4,0,10-(F$3-LOG('Indicator Data'!E94))/(F$3-F$4)*10))),1)))</f>
        <v>8.4</v>
      </c>
      <c r="G94" s="102" t="n">
        <f aca="false">ROUND(IF('Indicator Data'!F94=0,0,IF(LOG('Indicator Data'!F94)&gt;G$3,10,IF(LOG('Indicator Data'!F94)&lt;G$4,0,10-(G$3-LOG('Indicator Data'!F94))/(G$3-G$4)*10))),1)</f>
        <v>4.8</v>
      </c>
      <c r="H94" s="101" t="n">
        <f aca="false">ROUND(IF('Indicator Data'!G94=0,0,IF(LOG('Indicator Data'!G94)&gt;H$3,10,IF(LOG('Indicator Data'!G94)&lt;H$4,0,10-(H$3-LOG('Indicator Data'!G94))/(H$3-H$4)*10))),1)</f>
        <v>8.7</v>
      </c>
      <c r="I94" s="101" t="n">
        <f aca="false">ROUND(IF('Indicator Data'!H94=0,0,IF(LOG('Indicator Data'!H94)&gt;I$3,10,IF(LOG('Indicator Data'!H94)&lt;I$4,0,10-(I$3-LOG('Indicator Data'!H94))/(I$3-I$4)*10))),1)</f>
        <v>9.3</v>
      </c>
      <c r="J94" s="101" t="n">
        <f aca="false">ROUND((10-GEOMEAN(((10-H94)/10*9+1),((10-I94)/10*9+1)))/9*10,1)</f>
        <v>9</v>
      </c>
      <c r="K94" s="101" t="n">
        <f aca="false">ROUND(IF('Indicator Data'!I94=0,0,IF(LOG('Indicator Data'!I94)&gt;K$3,10,IF(LOG('Indicator Data'!I94)&lt;K$4,0,10-(K$3-LOG('Indicator Data'!I94))/(K$3-K$4)*10))),1)</f>
        <v>7.3</v>
      </c>
      <c r="L94" s="102" t="n">
        <f aca="false">ROUND((10-GEOMEAN(((10-J94)/10*9+1),((10-K94)/10*9+1)))/9*10,1)</f>
        <v>8.3</v>
      </c>
      <c r="M94" s="102" t="n">
        <f aca="false">ROUND(IF('Indicator Data'!J94=0,0,IF(LOG('Indicator Data'!J94)&gt;M$3,10,IF(LOG('Indicator Data'!J94)&lt;M$4,0,10-(M$3-LOG('Indicator Data'!J94))/(M$3-M$4)*10))),1)</f>
        <v>10</v>
      </c>
      <c r="N94" s="103" t="n">
        <f aca="false">'Indicator Data'!C94/'Indicator Data'!$CA94</f>
        <v>0.00120017657477602</v>
      </c>
      <c r="O94" s="103" t="n">
        <f aca="false">'Indicator Data'!D94/'Indicator Data'!$CA94</f>
        <v>0</v>
      </c>
      <c r="P94" s="103" t="n">
        <f aca="false">IF(F94=0.1,"x",'Indicator Data'!E94/'Indicator Data'!$CA94)</f>
        <v>0.00905400924386776</v>
      </c>
      <c r="Q94" s="103" t="n">
        <f aca="false">'Indicator Data'!F94/'Indicator Data'!$CA94</f>
        <v>3.01122942112993E-007</v>
      </c>
      <c r="R94" s="103" t="n">
        <f aca="false">'Indicator Data'!G94/'Indicator Data'!$CA94</f>
        <v>0.0126146622071793</v>
      </c>
      <c r="S94" s="103" t="n">
        <f aca="false">'Indicator Data'!H94/'Indicator Data'!$CA94</f>
        <v>0.00139180961784322</v>
      </c>
      <c r="T94" s="103" t="n">
        <f aca="false">'Indicator Data'!I94/'Indicator Data'!$CA94</f>
        <v>0.00170280498828749</v>
      </c>
      <c r="U94" s="103" t="n">
        <f aca="false">'Indicator Data'!J94/'Indicator Data'!$CA94</f>
        <v>0.0354584210710719</v>
      </c>
      <c r="V94" s="101" t="n">
        <f aca="false">ROUND(IF(N94&gt;V$3,10,IF(N94&lt;V$4,0,10-(V$3-N94)/(V$3-V$4)*10)),1)</f>
        <v>6</v>
      </c>
      <c r="W94" s="101" t="n">
        <f aca="false">ROUND(IF(O94&gt;W$3,10,IF(O94&lt;W$4,0,10-(W$3-O94)/(W$3-W$4)*10)),1)</f>
        <v>0</v>
      </c>
      <c r="X94" s="102" t="n">
        <f aca="false">ROUND(((10-GEOMEAN(((10-V94)/10*9+1),((10-W94)/10*9+1)))/9*10),1)</f>
        <v>3.6</v>
      </c>
      <c r="Y94" s="102" t="n">
        <f aca="false">IF(P94="x",0.1,ROUND(IF(P94&gt;Y$3,10,IF(P94&lt;Y$4,0,10-(Y$3-P94)/(Y$3-Y$4)*10)),1))</f>
        <v>6</v>
      </c>
      <c r="Z94" s="102" t="n">
        <f aca="false">ROUND(IF(Q94=0,0,IF(LOG(Q94)&gt;Z$3,10,IF(LOG(Q94)&lt;=Z$4,0,10-(Z$3-LOG(Q94))/(Z$3-Z$4)*10))),1)</f>
        <v>4.4</v>
      </c>
      <c r="AA94" s="101" t="n">
        <f aca="false">ROUND(IF(R94&gt;AA$3,10,IF(R94&lt;AA$4,0,10-(AA$3-R94)/(AA$3-AA$4)*10)),1)</f>
        <v>7</v>
      </c>
      <c r="AB94" s="101" t="n">
        <f aca="false">ROUND(IF(S94&gt;AB$3,10,IF(S94&lt;AB$4,0,10-(AB$3-S94)/(AB$3-AB$4)*10)),1)</f>
        <v>2.8</v>
      </c>
      <c r="AC94" s="101" t="n">
        <f aca="false">ROUND(((10-GEOMEAN(((10-AA94)/10*9+1),((10-AB94)/10*9+1)))/9*10),1)</f>
        <v>5.3</v>
      </c>
      <c r="AD94" s="101" t="n">
        <f aca="false">ROUND(IF(T94=0,0,IF(T94&gt;AD$3,10,IF(T94&lt;=AD$4,0,10-(AD$3-T94)/(AD$3-AD$4)*10))),1)</f>
        <v>1.7</v>
      </c>
      <c r="AE94" s="102" t="n">
        <f aca="false">ROUND((10-GEOMEAN(((10-AC94)/10*9+1),((10-AD94)/10*9+1)))/9*10,1)</f>
        <v>3.7</v>
      </c>
      <c r="AF94" s="102" t="n">
        <f aca="false">ROUND(IF(U94&gt;AF$3,10,IF(U94&lt;AF$4,0,10-(AF$3-U94)/(AF$3-AF$4)*10)),1)</f>
        <v>10</v>
      </c>
      <c r="AG94" s="101" t="n">
        <f aca="false">ROUND(IF('Indicator Data'!K94=0,0,IF('Indicator Data'!K94&gt;AG$3,10,IF('Indicator Data'!K94&lt;AG$4,0,10-(AG$3-'Indicator Data'!K94)/(AG$3-AG$4)*10))),1)</f>
        <v>3.8</v>
      </c>
      <c r="AH94" s="104" t="n">
        <f aca="false">ROUND(AVERAGE(C94,V94),1)</f>
        <v>7.4</v>
      </c>
      <c r="AI94" s="104" t="n">
        <f aca="false">ROUND(AVERAGE(D94,W94),1)</f>
        <v>0.1</v>
      </c>
      <c r="AJ94" s="102" t="n">
        <f aca="false">ROUND(AVERAGE(AA94,H94),1)</f>
        <v>7.9</v>
      </c>
      <c r="AK94" s="102" t="n">
        <f aca="false">ROUND(AVERAGE(AB94,I94),1)</f>
        <v>6.1</v>
      </c>
      <c r="AL94" s="104" t="n">
        <f aca="false">ROUND((10-GEOMEAN(((10-AJ94)/10*9+1),((10-AK94)/10*9+1)))/9*10,1)</f>
        <v>7.1</v>
      </c>
      <c r="AM94" s="104" t="n">
        <f aca="false">ROUND(AVERAGE(AD94,K94),1)</f>
        <v>4.5</v>
      </c>
      <c r="AN94" s="102" t="n">
        <f aca="false">ROUND((10-GEOMEAN(((10-M94)/10*9+1),((10-AF94)/10*9+1)))/9*10,1)</f>
        <v>10</v>
      </c>
      <c r="AO94" s="105" t="n">
        <f aca="false">ROUND((10-GEOMEAN(((10-E94)/10*9+1),((10-X94)/10*9+1)))/9*10,1)</f>
        <v>4.9</v>
      </c>
      <c r="AP94" s="105" t="n">
        <f aca="false">IF(AND(Y94="x",F94="x"),"x",ROUND((10-GEOMEAN(((10-F94)/10*9+1),((10-Y94)/10*9+1)))/9*10,1))</f>
        <v>7.4</v>
      </c>
      <c r="AQ94" s="105" t="n">
        <f aca="false">ROUND((10-GEOMEAN(((10-G94)/10*9+1),((10-Z94)/10*9+1)))/9*10,1)</f>
        <v>4.6</v>
      </c>
      <c r="AR94" s="105" t="n">
        <f aca="false">ROUND((10-GEOMEAN(((10-L94)/10*9+1),((10-AE94)/10*9+1)))/9*10,1)</f>
        <v>6.5</v>
      </c>
      <c r="AS94" s="104" t="n">
        <f aca="false">ROUND(AVERAGE(AG94,AN94),1)</f>
        <v>6.9</v>
      </c>
      <c r="AT94" s="104" t="n">
        <f aca="false">IF('Indicator Data'!L94="No data","x",IF('Indicator Data'!CB94&lt;1000,"x",ROUND((IF('Indicator Data'!L94&gt;AT$3,10,IF('Indicator Data'!L94&lt;AT$4,0,10-(AT$3-'Indicator Data'!L94)/(AT$3-AT$4)*10))),1)))</f>
        <v>1</v>
      </c>
      <c r="AU94" s="105" t="n">
        <f aca="false">ROUND(AVERAGE(AS94,AT94),1)</f>
        <v>4</v>
      </c>
      <c r="AV94" s="106" t="n">
        <f aca="false">IF('Indicator Data'!M94="No data","x",ROUND(IF('Indicator Data'!M94=0,0,IF(LOG('Indicator Data'!M94)&gt;AV$3,10,IF(LOG('Indicator Data'!M94)&lt;AV$4,0,10-(AV$3-LOG('Indicator Data'!M94))/(AV$3-AV$4)*10))),1))</f>
        <v>0</v>
      </c>
      <c r="AW94" s="103" t="n">
        <f aca="false">IF(AV94="x","x",'Indicator Data'!M94/'Indicator Data'!$CA94)</f>
        <v>0</v>
      </c>
      <c r="AX94" s="106" t="n">
        <f aca="false">IF(AV94="x","x",ROUND(IF(AW94&gt;AX$3,10,IF(AW94&lt;AX$4,0,10-(AX$3-AW94)/(AX$3-AX$4)*10)),1))</f>
        <v>0</v>
      </c>
      <c r="AY94" s="102" t="n">
        <f aca="false">IF(AND(AV94="x",AX94="x"),"x",ROUND((10-GEOMEAN(((10-AV94)/10*9+1),((10-AX94)/10*9+1)))/9*10,1))</f>
        <v>0</v>
      </c>
      <c r="AZ94" s="106" t="str">
        <f aca="false">IF('Indicator Data'!N94="No data","x",ROUND(IF('Indicator Data'!N94=0,0,IF(LOG('Indicator Data'!N94)&gt;AZ$3,10,IF(LOG('Indicator Data'!N94)&lt;AZ$4,0,10-(AZ$3-LOG('Indicator Data'!N94))/(AZ$3-AZ$4)*10))),1))</f>
        <v>x</v>
      </c>
      <c r="BA94" s="103" t="str">
        <f aca="false">IF(AZ94="x","x",'Indicator Data'!N94/'Indicator Data'!$CA94)</f>
        <v>x</v>
      </c>
      <c r="BB94" s="106" t="str">
        <f aca="false">IF(AZ94="x","x",ROUND(IF(BA94&gt;BB$3,10,IF(BA94&lt;BB$4,0,10-(BB$3-BA94)/(BB$3-BB$4)*10)),1))</f>
        <v>x</v>
      </c>
      <c r="BC94" s="102" t="str">
        <f aca="false">IF(AND(AZ94="x",BB94="x"),"x",ROUND((10-GEOMEAN(((10-AZ94)/10*9+1),((10-BB94)/10*9+1)))/9*10,1))</f>
        <v>x</v>
      </c>
      <c r="BD94" s="106" t="str">
        <f aca="false">IF('Indicator Data'!O94="No data","x",ROUND(IF('Indicator Data'!O94=0,0,IF(LOG('Indicator Data'!O94)&gt;BD$3,10,IF(LOG('Indicator Data'!O94)&lt;BD$4,0,10-(BD$3-LOG('Indicator Data'!O94))/(BD$3-BD$4)*10))),1))</f>
        <v>x</v>
      </c>
      <c r="BE94" s="103" t="str">
        <f aca="false">IF(BD94="x","x",'Indicator Data'!O94/'Indicator Data'!$CA94)</f>
        <v>x</v>
      </c>
      <c r="BF94" s="106" t="str">
        <f aca="false">IF(BD94="x","x",ROUND(IF(BE94&gt;BF$3,10,IF(BE94&lt;BF$4,0,10-(BF$3-BE94)/(BF$3-BF$4)*10)),1))</f>
        <v>x</v>
      </c>
      <c r="BG94" s="102" t="str">
        <f aca="false">IF(AND(BD94="x",BF94="x"),"x",ROUND((10-GEOMEAN(((10-BD94)/10*9+1),((10-BF94)/10*9+1)))/9*10,1))</f>
        <v>x</v>
      </c>
      <c r="BH94" s="106" t="str">
        <f aca="false">IF('Indicator Data'!P94="No data","x",ROUND(IF('Indicator Data'!P94=0,0,IF(LOG('Indicator Data'!P94)&gt;BH$3,10,IF(LOG('Indicator Data'!P94)&lt;BH$4,0,10-(BH$3-LOG('Indicator Data'!P94))/(BH$3-BH$4)*10))),1))</f>
        <v>x</v>
      </c>
      <c r="BI94" s="103" t="str">
        <f aca="false">IF(BH94="x","x",'Indicator Data'!P94/'Indicator Data'!$CA94)</f>
        <v>x</v>
      </c>
      <c r="BJ94" s="106" t="str">
        <f aca="false">IF(BH94="x","x",ROUND(IF(BI94&gt;BJ$3,10,IF(BI94&lt;BJ$4,0,10-(BJ$3-BI94)/(BJ$3-BJ$4)*10)),1))</f>
        <v>x</v>
      </c>
      <c r="BK94" s="102" t="str">
        <f aca="false">IF(AND(BH94="x",BJ94="x"),"x",ROUND((10-GEOMEAN(((10-BH94)/10*9+1),((10-BJ94)/10*9+1)))/9*10,1))</f>
        <v>x</v>
      </c>
      <c r="BL94" s="104" t="n">
        <f aca="false">IF(AND(BC94="x",BG94="x",BK94="x",AY94="x"),"x",IF(AND(BC94="x",BG94="x",BK94="x"),AY94,ROUND((10-GEOMEAN(((10-AY94)/10*9+1),((10-BC94)/10*9+1),((10-BG94)/10*9+1),((10-BK94)/10*9+1)))/9*10,1)))</f>
        <v>0</v>
      </c>
      <c r="BM94" s="106" t="n">
        <f aca="false">ROUND(IF('Indicator Data'!Q94=0,0,IF(LOG('Indicator Data'!Q94)&gt;BM$3,10,IF(LOG('Indicator Data'!Q94)&lt;BM$4,0,10-(BM$3-LOG('Indicator Data'!Q94))/(BM$3-BM$4)*10))),1)</f>
        <v>9.2</v>
      </c>
      <c r="BN94" s="107" t="n">
        <f aca="false">'Indicator Data'!R94</f>
        <v>0.985452890396118</v>
      </c>
      <c r="BO94" s="106" t="n">
        <f aca="false">ROUND(IF(BN94&gt;BO$3,10,IF(BN94&lt;BO$4,0,10-(BO$3-BN94)/(BO$3-BO$4)*10)),1)</f>
        <v>9.9</v>
      </c>
      <c r="BP94" s="106" t="n">
        <f aca="false">ROUND((10-GEOMEAN(((10-BO94)/10*9+1),((10-BM94)/10*9+1)))/9*10,1)</f>
        <v>9.6</v>
      </c>
      <c r="BQ94" s="106" t="n">
        <f aca="false">ROUND(IF('Indicator Data'!S94=0,0,IF(LOG('Indicator Data'!S94)&gt;BQ$3,10,IF(LOG('Indicator Data'!S94)&lt;BQ$4,0,10-(BQ$3-LOG('Indicator Data'!S94))/(BQ$3-BQ$4)*10))),1)</f>
        <v>0</v>
      </c>
      <c r="BR94" s="107" t="n">
        <f aca="false">'Indicator Data'!T94</f>
        <v>0</v>
      </c>
      <c r="BS94" s="106" t="n">
        <f aca="false">ROUND(IF(BR94&gt;BS$3,10,IF(BR94&lt;BS$4,0,10-(BS$3-BR94)/(BS$3-BS$4)*10)),1)</f>
        <v>0</v>
      </c>
      <c r="BT94" s="106" t="n">
        <f aca="false">ROUND((10-GEOMEAN(((10-BS94)/10*9+1),((10-BQ94)/10*9+1)))/9*10,1)</f>
        <v>0</v>
      </c>
      <c r="BU94" s="102" t="n">
        <f aca="false">ROUND((10-GEOMEAN(((10-BT94)/10*9+1),((10-BP94)/10*9+1)))/9*10,1)</f>
        <v>7</v>
      </c>
      <c r="BV94" s="106" t="n">
        <f aca="false">ROUND(IF('Indicator Data'!U94=0,0,IF(LOG('Indicator Data'!U94)&gt;BV$3,10,IF(LOG('Indicator Data'!U94)&lt;BV$4,0,10-(BV$3-LOG('Indicator Data'!U94))/(BV$3-BV$4)*10))),1)</f>
        <v>0</v>
      </c>
      <c r="BW94" s="103" t="n">
        <f aca="false">'Indicator Data'!U94/'Indicator Data'!$CA94</f>
        <v>0</v>
      </c>
      <c r="BX94" s="106" t="n">
        <f aca="false">ROUND(IF(BW94&gt;BX$3,10,IF(BW94&lt;BX$4,0,10-(BX$3-BW94)/(BX$3-BX$4)*10)),1)</f>
        <v>0</v>
      </c>
      <c r="BY94" s="102" t="n">
        <f aca="false">ROUND((10-GEOMEAN(((10-BV94)/10*9+1),((10-BX94)/10*9+1)))/9*10,1)</f>
        <v>0</v>
      </c>
      <c r="BZ94" s="106" t="n">
        <f aca="false">ROUND(IF('Indicator Data'!V94=0,0,IF(LOG('Indicator Data'!V94)&gt;BZ$3,10,IF(LOG('Indicator Data'!V94)&lt;BZ$4,0,10-(BZ$3-LOG('Indicator Data'!V94))/(BZ$3-BZ$4)*10))),1)</f>
        <v>7.8</v>
      </c>
      <c r="CA94" s="103" t="n">
        <f aca="false">IF('Indicator Data'!V94/'Indicator Data'!$CA94&gt;1,1,'Indicator Data'!V94/'Indicator Data'!$CA94)</f>
        <v>0.119481700615957</v>
      </c>
      <c r="CB94" s="106" t="n">
        <f aca="false">ROUND(IF(CA94&gt;CB$3,10,IF(CA94&lt;CB$4,0,10-(CB$3-CA94)/(CB$3-CB$4)*10)),1)</f>
        <v>1.2</v>
      </c>
      <c r="CC94" s="102" t="n">
        <f aca="false">ROUND((10-GEOMEAN(((10-BZ94)/10*9+1),((10-CB94)/10*9+1)))/9*10,1)</f>
        <v>5.4</v>
      </c>
      <c r="CD94" s="106" t="n">
        <f aca="false">ROUND(IF('Indicator Data'!W94=0,0,IF(LOG('Indicator Data'!W94)&gt;CD$3,10,IF(LOG('Indicator Data'!W94)&lt;CD$4,0,10-(CD$3-LOG('Indicator Data'!W94))/(CD$3-CD$4)*10))),1)</f>
        <v>0</v>
      </c>
      <c r="CE94" s="103" t="n">
        <f aca="false">'Indicator Data'!W94/'Indicator Data'!$CA94</f>
        <v>0</v>
      </c>
      <c r="CF94" s="106" t="n">
        <f aca="false">ROUND(IF(CE94&gt;CF$3,10,IF(CE94&lt;CF$4,0,10-(CF$3-CE94)/(CF$3-CF$4)*10)),1)</f>
        <v>0</v>
      </c>
      <c r="CG94" s="102" t="n">
        <f aca="false">ROUND((10-GEOMEAN(((10-CD94)/10*9+1),((10-CF94)/10*9+1)))/9*10,1)</f>
        <v>0</v>
      </c>
      <c r="CH94" s="104" t="n">
        <f aca="false">ROUND((10-GEOMEAN(((10-CC94)/10*9+1),((10-BU94)/10*9+1),((10-BY94)/10*9+1),((10-CG94)/10*9+1)))/9*10,1)</f>
        <v>3.8</v>
      </c>
      <c r="CI94" s="106" t="n">
        <f aca="false">IF('Indicator Data'!BQ94="No data","x",ROUND(IF('Indicator Data'!BQ94&gt;CI$3,0,IF('Indicator Data'!BQ94&lt;CI$4,10,(CI$3-'Indicator Data'!BQ94)/(CI$3-CI$4)*10)),1))</f>
        <v>1.7</v>
      </c>
      <c r="CJ94" s="106" t="n">
        <f aca="false">IF('Indicator Data'!BR94="No data","x",ROUND(IF('Indicator Data'!BR94&gt;CJ$3,0,IF('Indicator Data'!BR94&lt;CJ$4,10,(CJ$3-'Indicator Data'!BR94)/(CJ$3-CJ$4)*10)),1))</f>
        <v>1</v>
      </c>
      <c r="CK94" s="106" t="str">
        <f aca="false">IF('Indicator Data'!AC94="No data","x",ROUND(IF('Indicator Data'!AC94&gt;CK$3,0,IF('Indicator Data'!AC94&lt;CK$4,10,(CK$3-'Indicator Data'!AC94)/(CK$3-CK$4)*10)),1))</f>
        <v>x</v>
      </c>
      <c r="CL94" s="102" t="n">
        <f aca="false">IF(AND(CJ94="x",CI94="x",CK94="x"),"x",ROUND(AVERAGE(CI94:CK94),1))</f>
        <v>1.4</v>
      </c>
      <c r="CM94" s="106" t="n">
        <f aca="false">IF('Indicator Data'!X94="No data","x",ROUND(IF(LOG('Indicator Data'!X94)&gt;CM$3,10,IF(LOG('Indicator Data'!X94)&lt;CM$4,0,10-(CM$3-LOG('Indicator Data'!X94))/(CM$3-CM$4)*10)),1))</f>
        <v>7.8</v>
      </c>
      <c r="CN94" s="106" t="n">
        <f aca="false">IF('Indicator Data'!Y94="No data","x",ROUND(IF('Indicator Data'!Y94&gt;CN$3,10,IF('Indicator Data'!Y94&lt;CN$4,0,10-(CN$3-'Indicator Data'!Y94)/(CN$3-CN$4)*10)),1))</f>
        <v>1.7</v>
      </c>
      <c r="CO94" s="106" t="n">
        <f aca="false">IF('Indicator Data'!Z94="No data","x",ROUND(IF('Indicator Data'!Z94&gt;CO$3,10,IF('Indicator Data'!Z94&lt;CO$4,0,10-(CO$3-'Indicator Data'!Z94)/(CO$3-CO$4)*10)),1))</f>
        <v>6.3</v>
      </c>
      <c r="CP94" s="106" t="n">
        <f aca="false">IF('Indicator Data'!AA94="No data","x",ROUND(IF('Indicator Data'!AA94&gt;CP$3,10,IF('Indicator Data'!AA94&lt;CP$4,0,10-(CP$3-'Indicator Data'!AA94)/(CP$3-CP$4)*10)),1))</f>
        <v>4.8</v>
      </c>
      <c r="CQ94" s="102" t="n">
        <f aca="false">ROUND(AVERAGE(CM94:CP94),1)</f>
        <v>5.2</v>
      </c>
      <c r="CR94" s="104" t="n">
        <f aca="false">ROUND(AVERAGE(CL94,CQ94,CQ94),1)</f>
        <v>3.9</v>
      </c>
      <c r="CS94" s="106" t="str">
        <f aca="false">IF('Indicator Data'!AF94="No data","x",ROUND(IF('Indicator Data'!AF94&gt;CS$3,10,IF('Indicator Data'!AF94&lt;CS$4,0,10-(CS$3-'Indicator Data'!AF94)/(CS$3-CS$4)*10)),1))</f>
        <v>x</v>
      </c>
      <c r="CT94" s="106" t="n">
        <f aca="false">IF('Indicator Data'!AG94="No data","x",ROUND(IF('Indicator Data'!AG94&gt;CT$3,10,IF('Indicator Data'!AG94&lt;CT$4,0,10-(CT$3-'Indicator Data'!AG94)/(CT$3-CT$4)*10)),1))</f>
        <v>1.2</v>
      </c>
      <c r="CU94" s="102" t="n">
        <f aca="false">ROUND(AVERAGE(CM94,CN94,CO94,CP94,CS94,CT94),1)</f>
        <v>4.4</v>
      </c>
      <c r="CV94" s="106" t="n">
        <f aca="false">IF('Indicator Data'!AB94="No data","x",ROUND(IF('Indicator Data'!AB94&gt;CV$3,10,IF('Indicator Data'!AB94&lt;CV$4,0,10-(CV$3-'Indicator Data'!AB94)/(CV$3-CV$4)*10)),1))</f>
        <v>0</v>
      </c>
      <c r="CW94" s="102" t="n">
        <f aca="false">IF(AND(CJ94="x",CI94="x",CK94="x"),"x",ROUND(AVERAGE(CI94:CK94,CV94),1))</f>
        <v>0.9</v>
      </c>
      <c r="CX94" s="103" t="str">
        <f aca="false">IF('Indicator Data'!AD94="No data","x",'Indicator Data'!AD94/'Indicator Data'!$BZ94)</f>
        <v>x</v>
      </c>
      <c r="CY94" s="106" t="str">
        <f aca="false">IF(CX94="x","x",ROUND(IF(CX94&gt;CY$3,0,IF(CX94&lt;CY$4,10,(CY$3-CX94)/(CY$3-CY$4)*10)),1))</f>
        <v>x</v>
      </c>
      <c r="CZ94" s="106" t="n">
        <f aca="false">IF('Indicator Data'!AE94="No data","x",ROUND(IF('Indicator Data'!AE94&gt;CZ$3,0,IF('Indicator Data'!AE94&lt;CZ$4,10,(CZ$3-'Indicator Data'!AE94)/(CZ$3-CZ$4)*10)),1))</f>
        <v>4</v>
      </c>
      <c r="DA94" s="102" t="n">
        <f aca="false">IF(AND(CY94="x",CZ94="x"),"x",ROUND(AVERAGE(CY94:CZ94),1))</f>
        <v>4</v>
      </c>
      <c r="DB94" s="104" t="n">
        <f aca="false">ROUND(AVERAGE(CW94,DA94,CU94),1)</f>
        <v>3.1</v>
      </c>
      <c r="DC94" s="105" t="n">
        <f aca="false">IF(BL94="x",ROUND((10-GEOMEAN(((10-DB94)/10*9+1),((10-CH94)/10*9+1),((10-CR94)/10*9+1)))/9*10,1),ROUND((10-GEOMEAN(((10-BL94)/10*9+1),((10-DB94)/10*9+1),((10-CH94)/10*9+1),((10-CR94)/10*9+1)))/9*10,1))</f>
        <v>2.8</v>
      </c>
      <c r="DD94" s="108" t="n">
        <f aca="false">IF(ROUND(IF(AP94="x",(10-GEOMEAN(((10-AO94)/10*9+1),((10-DC94)/10*9+1),((10-AU94)/10*9+1),((10-AQ94)/10*9+1),((10-AR94)/10*9+1)))/9*10,(10-GEOMEAN(((10-AO94)/10*9+1),((10-DC94)/10*9+1),((10-AP94)/10*9+1),((10-AQ94)/10*9+1),((10-AR94)/10*9+1),((10-AU94)/10*9+1)))/9*10),1)=0,0.1,ROUND(IF(AP94="x",(10-GEOMEAN(((10-AO94)/10*9+1),((10-DC94)/10*9+1),((10-AU94)/10*9+1),((10-AQ94)/10*9+1),((10-AR94)/10*9+1)))/9*10,(10-GEOMEAN(((10-AO94)/10*9+1),((10-DC94)/10*9+1),((10-AP94)/10*9+1),((10-AQ94)/10*9+1),((10-AR94)/10*9+1),((10-AU94)/10*9+1)))/9*10),1))</f>
        <v>5.2</v>
      </c>
      <c r="DE94" s="105" t="n">
        <f aca="false">ROUND(IF('Indicator Data'!AH94=0,0,IF('Indicator Data'!AH94&gt;DE$3,10,IF('Indicator Data'!AH94&lt;DE$4,0,10-(DE$3-'Indicator Data'!AH94)/(DE$3-DE$4)*10))),1)</f>
        <v>0.4</v>
      </c>
      <c r="DF94" s="102" t="n">
        <f aca="false">'Indicator Data'!AI94</f>
        <v>0</v>
      </c>
      <c r="DG94" s="102" t="n">
        <f aca="false">'Indicator Data'!AJ94</f>
        <v>0</v>
      </c>
      <c r="DH94" s="105" t="n">
        <f aca="false">ROUND(IF(DF94=5,10,IF(DG94=5,9,IF(DF94=4,8,IF(DG94=4,7,0)))),1)</f>
        <v>0</v>
      </c>
      <c r="DI94" s="108" t="n">
        <f aca="false">ROUND(IF(DH94&gt;5,DH94,DE94/10*7),1)</f>
        <v>0.3</v>
      </c>
      <c r="DJ94" s="76"/>
      <c r="DK94" s="109"/>
    </row>
    <row r="95" customFormat="false" ht="14.5" hidden="false" customHeight="false" outlineLevel="0" collapsed="false">
      <c r="A95" s="98" t="str">
        <f aca="false">'Indicator Data'!A95</f>
        <v>Korea Republic of</v>
      </c>
      <c r="B95" s="99" t="str">
        <f aca="false">'Indicator Data'!B95</f>
        <v>KOR</v>
      </c>
      <c r="C95" s="100" t="n">
        <f aca="false">ROUND(IF('Indicator Data'!C95=0,0.1,IF(LOG('Indicator Data'!C95)&gt;C$3,10,IF(LOG('Indicator Data'!C95)&lt;C$4,0,10-(C$3-LOG('Indicator Data'!C95))/(C$3-C$4)*10))),1)</f>
        <v>10</v>
      </c>
      <c r="D95" s="101" t="n">
        <f aca="false">ROUND(IF('Indicator Data'!D95=0,0.1,IF(LOG('Indicator Data'!D95)&gt;D$3,10,IF(LOG('Indicator Data'!D95)&lt;D$4,0,10-(D$3-LOG('Indicator Data'!D95))/(D$3-D$4)*10))),1)</f>
        <v>0.1</v>
      </c>
      <c r="E95" s="102" t="n">
        <f aca="false">ROUND((10-GEOMEAN(((10-C95)/10*9+1),((10-D95)/10*9+1)))/9*10,1)</f>
        <v>7.6</v>
      </c>
      <c r="F95" s="102" t="n">
        <f aca="false">IF('Indicator Data'!E95="No data",0.1,(ROUND(IF('Indicator Data'!E95=0,0,IF(LOG('Indicator Data'!E95)&gt;F$3,10,IF(LOG('Indicator Data'!E95)&lt;F$4,0,10-(F$3-LOG('Indicator Data'!E95))/(F$3-F$4)*10))),1)))</f>
        <v>7.1</v>
      </c>
      <c r="G95" s="102" t="n">
        <f aca="false">ROUND(IF('Indicator Data'!F95=0,0,IF(LOG('Indicator Data'!F95)&gt;G$3,10,IF(LOG('Indicator Data'!F95)&lt;G$4,0,10-(G$3-LOG('Indicator Data'!F95))/(G$3-G$4)*10))),1)</f>
        <v>7.6</v>
      </c>
      <c r="H95" s="101" t="n">
        <f aca="false">ROUND(IF('Indicator Data'!G95=0,0,IF(LOG('Indicator Data'!G95)&gt;H$3,10,IF(LOG('Indicator Data'!G95)&lt;H$4,0,10-(H$3-LOG('Indicator Data'!G95))/(H$3-H$4)*10))),1)</f>
        <v>9.9</v>
      </c>
      <c r="I95" s="101" t="n">
        <f aca="false">ROUND(IF('Indicator Data'!H95=0,0,IF(LOG('Indicator Data'!H95)&gt;I$3,10,IF(LOG('Indicator Data'!H95)&lt;I$4,0,10-(I$3-LOG('Indicator Data'!H95))/(I$3-I$4)*10))),1)</f>
        <v>10</v>
      </c>
      <c r="J95" s="101" t="n">
        <f aca="false">ROUND((10-GEOMEAN(((10-H95)/10*9+1),((10-I95)/10*9+1)))/9*10,1)</f>
        <v>10</v>
      </c>
      <c r="K95" s="101" t="n">
        <f aca="false">ROUND(IF('Indicator Data'!I95=0,0,IF(LOG('Indicator Data'!I95)&gt;K$3,10,IF(LOG('Indicator Data'!I95)&lt;K$4,0,10-(K$3-LOG('Indicator Data'!I95))/(K$3-K$4)*10))),1)</f>
        <v>7.6</v>
      </c>
      <c r="L95" s="102" t="n">
        <f aca="false">ROUND((10-GEOMEAN(((10-J95)/10*9+1),((10-K95)/10*9+1)))/9*10,1)</f>
        <v>9.1</v>
      </c>
      <c r="M95" s="102" t="n">
        <f aca="false">ROUND(IF('Indicator Data'!J95=0,0,IF(LOG('Indicator Data'!J95)&gt;M$3,10,IF(LOG('Indicator Data'!J95)&lt;M$4,0,10-(M$3-LOG('Indicator Data'!J95))/(M$3-M$4)*10))),1)</f>
        <v>0</v>
      </c>
      <c r="N95" s="103" t="n">
        <f aca="false">'Indicator Data'!C95/'Indicator Data'!$CA95</f>
        <v>0.00190708158129276</v>
      </c>
      <c r="O95" s="103" t="n">
        <f aca="false">'Indicator Data'!D95/'Indicator Data'!$CA95</f>
        <v>0</v>
      </c>
      <c r="P95" s="103" t="n">
        <f aca="false">IF(F95=0.1,"x",'Indicator Data'!E95/'Indicator Data'!$CA95)</f>
        <v>0.00139224540968021</v>
      </c>
      <c r="Q95" s="103" t="n">
        <f aca="false">'Indicator Data'!F95/'Indicator Data'!$CA95</f>
        <v>7.71648153523303E-006</v>
      </c>
      <c r="R95" s="103" t="n">
        <f aca="false">'Indicator Data'!G95/'Indicator Data'!$CA95</f>
        <v>0.0189841827672782</v>
      </c>
      <c r="S95" s="103" t="n">
        <f aca="false">'Indicator Data'!H95/'Indicator Data'!$CA95</f>
        <v>0.00505645477647389</v>
      </c>
      <c r="T95" s="103" t="n">
        <f aca="false">'Indicator Data'!I95/'Indicator Data'!$CA95</f>
        <v>0.00120671807409397</v>
      </c>
      <c r="U95" s="103" t="n">
        <f aca="false">'Indicator Data'!J95/'Indicator Data'!$CA95</f>
        <v>0</v>
      </c>
      <c r="V95" s="101" t="n">
        <f aca="false">ROUND(IF(N95&gt;V$3,10,IF(N95&lt;V$4,0,10-(V$3-N95)/(V$3-V$4)*10)),1)</f>
        <v>9.5</v>
      </c>
      <c r="W95" s="101" t="n">
        <f aca="false">ROUND(IF(O95&gt;W$3,10,IF(O95&lt;W$4,0,10-(W$3-O95)/(W$3-W$4)*10)),1)</f>
        <v>0</v>
      </c>
      <c r="X95" s="102" t="n">
        <f aca="false">ROUND(((10-GEOMEAN(((10-V95)/10*9+1),((10-W95)/10*9+1)))/9*10),1)</f>
        <v>6.9</v>
      </c>
      <c r="Y95" s="102" t="n">
        <f aca="false">IF(P95="x",0.1,ROUND(IF(P95&gt;Y$3,10,IF(P95&lt;Y$4,0,10-(Y$3-P95)/(Y$3-Y$4)*10)),1))</f>
        <v>0.9</v>
      </c>
      <c r="Z95" s="102" t="n">
        <f aca="false">ROUND(IF(Q95=0,0,IF(LOG(Q95)&gt;Z$3,10,IF(LOG(Q95)&lt;=Z$4,0,10-(Z$3-LOG(Q95))/(Z$3-Z$4)*10))),1)</f>
        <v>7.5</v>
      </c>
      <c r="AA95" s="101" t="n">
        <f aca="false">ROUND(IF(R95&gt;AA$3,10,IF(R95&lt;AA$4,0,10-(AA$3-R95)/(AA$3-AA$4)*10)),1)</f>
        <v>10</v>
      </c>
      <c r="AB95" s="101" t="n">
        <f aca="false">ROUND(IF(S95&gt;AB$3,10,IF(S95&lt;AB$4,0,10-(AB$3-S95)/(AB$3-AB$4)*10)),1)</f>
        <v>10</v>
      </c>
      <c r="AC95" s="101" t="n">
        <f aca="false">ROUND(((10-GEOMEAN(((10-AA95)/10*9+1),((10-AB95)/10*9+1)))/9*10),1)</f>
        <v>10</v>
      </c>
      <c r="AD95" s="101" t="n">
        <f aca="false">ROUND(IF(T95=0,0,IF(T95&gt;AD$3,10,IF(T95&lt;=AD$4,0,10-(AD$3-T95)/(AD$3-AD$4)*10))),1)</f>
        <v>1.2</v>
      </c>
      <c r="AE95" s="102" t="n">
        <f aca="false">ROUND((10-GEOMEAN(((10-AC95)/10*9+1),((10-AD95)/10*9+1)))/9*10,1)</f>
        <v>7.8</v>
      </c>
      <c r="AF95" s="102" t="n">
        <f aca="false">ROUND(IF(U95&gt;AF$3,10,IF(U95&lt;AF$4,0,10-(AF$3-U95)/(AF$3-AF$4)*10)),1)</f>
        <v>0</v>
      </c>
      <c r="AG95" s="101" t="n">
        <f aca="false">ROUND(IF('Indicator Data'!K95=0,0,IF('Indicator Data'!K95&gt;AG$3,10,IF('Indicator Data'!K95&lt;AG$4,0,10-(AG$3-'Indicator Data'!K95)/(AG$3-AG$4)*10))),1)</f>
        <v>1</v>
      </c>
      <c r="AH95" s="104" t="n">
        <f aca="false">ROUND(AVERAGE(C95,V95),1)</f>
        <v>9.8</v>
      </c>
      <c r="AI95" s="104" t="n">
        <f aca="false">ROUND(AVERAGE(D95,W95),1)</f>
        <v>0.1</v>
      </c>
      <c r="AJ95" s="102" t="n">
        <f aca="false">ROUND(AVERAGE(AA95,H95),1)</f>
        <v>10</v>
      </c>
      <c r="AK95" s="102" t="n">
        <f aca="false">ROUND(AVERAGE(AB95,I95),1)</f>
        <v>10</v>
      </c>
      <c r="AL95" s="104" t="n">
        <f aca="false">ROUND((10-GEOMEAN(((10-AJ95)/10*9+1),((10-AK95)/10*9+1)))/9*10,1)</f>
        <v>10</v>
      </c>
      <c r="AM95" s="104" t="n">
        <f aca="false">ROUND(AVERAGE(AD95,K95),1)</f>
        <v>4.4</v>
      </c>
      <c r="AN95" s="102" t="n">
        <f aca="false">ROUND((10-GEOMEAN(((10-M95)/10*9+1),((10-AF95)/10*9+1)))/9*10,1)</f>
        <v>0</v>
      </c>
      <c r="AO95" s="105" t="n">
        <f aca="false">ROUND((10-GEOMEAN(((10-E95)/10*9+1),((10-X95)/10*9+1)))/9*10,1)</f>
        <v>7.3</v>
      </c>
      <c r="AP95" s="105" t="n">
        <f aca="false">IF(AND(Y95="x",F95="x"),"x",ROUND((10-GEOMEAN(((10-F95)/10*9+1),((10-Y95)/10*9+1)))/9*10,1))</f>
        <v>4.7</v>
      </c>
      <c r="AQ95" s="105" t="n">
        <f aca="false">ROUND((10-GEOMEAN(((10-G95)/10*9+1),((10-Z95)/10*9+1)))/9*10,1)</f>
        <v>7.6</v>
      </c>
      <c r="AR95" s="105" t="n">
        <f aca="false">ROUND((10-GEOMEAN(((10-L95)/10*9+1),((10-AE95)/10*9+1)))/9*10,1)</f>
        <v>8.5</v>
      </c>
      <c r="AS95" s="104" t="n">
        <f aca="false">ROUND(AVERAGE(AG95,AN95),1)</f>
        <v>0.5</v>
      </c>
      <c r="AT95" s="104" t="n">
        <f aca="false">IF('Indicator Data'!L95="No data","x",IF('Indicator Data'!CB95&lt;1000,"x",ROUND((IF('Indicator Data'!L95&gt;AT$3,10,IF('Indicator Data'!L95&lt;AT$4,0,10-(AT$3-'Indicator Data'!L95)/(AT$3-AT$4)*10))),1)))</f>
        <v>0</v>
      </c>
      <c r="AU95" s="105" t="n">
        <f aca="false">ROUND(AVERAGE(AS95,AT95),1)</f>
        <v>0.3</v>
      </c>
      <c r="AV95" s="106" t="n">
        <f aca="false">IF('Indicator Data'!M95="No data","x",ROUND(IF('Indicator Data'!M95=0,0,IF(LOG('Indicator Data'!M95)&gt;AV$3,10,IF(LOG('Indicator Data'!M95)&lt;AV$4,0,10-(AV$3-LOG('Indicator Data'!M95))/(AV$3-AV$4)*10))),1))</f>
        <v>0</v>
      </c>
      <c r="AW95" s="103" t="n">
        <f aca="false">IF(AV95="x","x",'Indicator Data'!M95/'Indicator Data'!$CA95)</f>
        <v>0</v>
      </c>
      <c r="AX95" s="106" t="n">
        <f aca="false">IF(AV95="x","x",ROUND(IF(AW95&gt;AX$3,10,IF(AW95&lt;AX$4,0,10-(AX$3-AW95)/(AX$3-AX$4)*10)),1))</f>
        <v>0</v>
      </c>
      <c r="AY95" s="102" t="n">
        <f aca="false">IF(AND(AV95="x",AX95="x"),"x",ROUND((10-GEOMEAN(((10-AV95)/10*9+1),((10-AX95)/10*9+1)))/9*10,1))</f>
        <v>0</v>
      </c>
      <c r="AZ95" s="106" t="str">
        <f aca="false">IF('Indicator Data'!N95="No data","x",ROUND(IF('Indicator Data'!N95=0,0,IF(LOG('Indicator Data'!N95)&gt;AZ$3,10,IF(LOG('Indicator Data'!N95)&lt;AZ$4,0,10-(AZ$3-LOG('Indicator Data'!N95))/(AZ$3-AZ$4)*10))),1))</f>
        <v>x</v>
      </c>
      <c r="BA95" s="103" t="str">
        <f aca="false">IF(AZ95="x","x",'Indicator Data'!N95/'Indicator Data'!$CA95)</f>
        <v>x</v>
      </c>
      <c r="BB95" s="106" t="str">
        <f aca="false">IF(AZ95="x","x",ROUND(IF(BA95&gt;BB$3,10,IF(BA95&lt;BB$4,0,10-(BB$3-BA95)/(BB$3-BB$4)*10)),1))</f>
        <v>x</v>
      </c>
      <c r="BC95" s="102" t="str">
        <f aca="false">IF(AND(AZ95="x",BB95="x"),"x",ROUND((10-GEOMEAN(((10-AZ95)/10*9+1),((10-BB95)/10*9+1)))/9*10,1))</f>
        <v>x</v>
      </c>
      <c r="BD95" s="106" t="str">
        <f aca="false">IF('Indicator Data'!O95="No data","x",ROUND(IF('Indicator Data'!O95=0,0,IF(LOG('Indicator Data'!O95)&gt;BD$3,10,IF(LOG('Indicator Data'!O95)&lt;BD$4,0,10-(BD$3-LOG('Indicator Data'!O95))/(BD$3-BD$4)*10))),1))</f>
        <v>x</v>
      </c>
      <c r="BE95" s="103" t="str">
        <f aca="false">IF(BD95="x","x",'Indicator Data'!O95/'Indicator Data'!$CA95)</f>
        <v>x</v>
      </c>
      <c r="BF95" s="106" t="str">
        <f aca="false">IF(BD95="x","x",ROUND(IF(BE95&gt;BF$3,10,IF(BE95&lt;BF$4,0,10-(BF$3-BE95)/(BF$3-BF$4)*10)),1))</f>
        <v>x</v>
      </c>
      <c r="BG95" s="102" t="str">
        <f aca="false">IF(AND(BD95="x",BF95="x"),"x",ROUND((10-GEOMEAN(((10-BD95)/10*9+1),((10-BF95)/10*9+1)))/9*10,1))</f>
        <v>x</v>
      </c>
      <c r="BH95" s="106" t="str">
        <f aca="false">IF('Indicator Data'!P95="No data","x",ROUND(IF('Indicator Data'!P95=0,0,IF(LOG('Indicator Data'!P95)&gt;BH$3,10,IF(LOG('Indicator Data'!P95)&lt;BH$4,0,10-(BH$3-LOG('Indicator Data'!P95))/(BH$3-BH$4)*10))),1))</f>
        <v>x</v>
      </c>
      <c r="BI95" s="103" t="str">
        <f aca="false">IF(BH95="x","x",'Indicator Data'!P95/'Indicator Data'!$CA95)</f>
        <v>x</v>
      </c>
      <c r="BJ95" s="106" t="str">
        <f aca="false">IF(BH95="x","x",ROUND(IF(BI95&gt;BJ$3,10,IF(BI95&lt;BJ$4,0,10-(BJ$3-BI95)/(BJ$3-BJ$4)*10)),1))</f>
        <v>x</v>
      </c>
      <c r="BK95" s="102" t="str">
        <f aca="false">IF(AND(BH95="x",BJ95="x"),"x",ROUND((10-GEOMEAN(((10-BH95)/10*9+1),((10-BJ95)/10*9+1)))/9*10,1))</f>
        <v>x</v>
      </c>
      <c r="BL95" s="104" t="n">
        <f aca="false">IF(AND(BC95="x",BG95="x",BK95="x",AY95="x"),"x",IF(AND(BC95="x",BG95="x",BK95="x"),AY95,ROUND((10-GEOMEAN(((10-AY95)/10*9+1),((10-BC95)/10*9+1),((10-BG95)/10*9+1),((10-BK95)/10*9+1)))/9*10,1)))</f>
        <v>0</v>
      </c>
      <c r="BM95" s="106" t="n">
        <f aca="false">ROUND(IF('Indicator Data'!Q95=0,0,IF(LOG('Indicator Data'!Q95)&gt;BM$3,10,IF(LOG('Indicator Data'!Q95)&lt;BM$4,0,10-(BM$3-LOG('Indicator Data'!Q95))/(BM$3-BM$4)*10))),1)</f>
        <v>9.4</v>
      </c>
      <c r="BN95" s="107" t="n">
        <f aca="false">'Indicator Data'!R95</f>
        <v>0.752048969268799</v>
      </c>
      <c r="BO95" s="106" t="n">
        <f aca="false">ROUND(IF(BN95&gt;BO$3,10,IF(BN95&lt;BO$4,0,10-(BO$3-BN95)/(BO$3-BO$4)*10)),1)</f>
        <v>7.5</v>
      </c>
      <c r="BP95" s="106" t="n">
        <f aca="false">ROUND((10-GEOMEAN(((10-BO95)/10*9+1),((10-BM95)/10*9+1)))/9*10,1)</f>
        <v>8.6</v>
      </c>
      <c r="BQ95" s="106" t="n">
        <f aca="false">ROUND(IF('Indicator Data'!S95=0,0,IF(LOG('Indicator Data'!S95)&gt;BQ$3,10,IF(LOG('Indicator Data'!S95)&lt;BQ$4,0,10-(BQ$3-LOG('Indicator Data'!S95))/(BQ$3-BQ$4)*10))),1)</f>
        <v>0</v>
      </c>
      <c r="BR95" s="107" t="n">
        <f aca="false">'Indicator Data'!T95</f>
        <v>0</v>
      </c>
      <c r="BS95" s="106" t="n">
        <f aca="false">ROUND(IF(BR95&gt;BS$3,10,IF(BR95&lt;BS$4,0,10-(BS$3-BR95)/(BS$3-BS$4)*10)),1)</f>
        <v>0</v>
      </c>
      <c r="BT95" s="106" t="n">
        <f aca="false">ROUND((10-GEOMEAN(((10-BS95)/10*9+1),((10-BQ95)/10*9+1)))/9*10,1)</f>
        <v>0</v>
      </c>
      <c r="BU95" s="102" t="n">
        <f aca="false">ROUND((10-GEOMEAN(((10-BT95)/10*9+1),((10-BP95)/10*9+1)))/9*10,1)</f>
        <v>5.8</v>
      </c>
      <c r="BV95" s="106" t="n">
        <f aca="false">ROUND(IF('Indicator Data'!U95=0,0,IF(LOG('Indicator Data'!U95)&gt;BV$3,10,IF(LOG('Indicator Data'!U95)&lt;BV$4,0,10-(BV$3-LOG('Indicator Data'!U95))/(BV$3-BV$4)*10))),1)</f>
        <v>2.5</v>
      </c>
      <c r="BW95" s="103" t="n">
        <f aca="false">'Indicator Data'!U95/'Indicator Data'!$CA95</f>
        <v>1.16725374028266E-005</v>
      </c>
      <c r="BX95" s="106" t="n">
        <f aca="false">ROUND(IF(BW95&gt;BX$3,10,IF(BW95&lt;BX$4,0,10-(BX$3-BW95)/(BX$3-BX$4)*10)),1)</f>
        <v>0</v>
      </c>
      <c r="BY95" s="102" t="n">
        <f aca="false">ROUND((10-GEOMEAN(((10-BV95)/10*9+1),((10-BX95)/10*9+1)))/9*10,1)</f>
        <v>1.3</v>
      </c>
      <c r="BZ95" s="106" t="n">
        <f aca="false">ROUND(IF('Indicator Data'!V95=0,0,IF(LOG('Indicator Data'!V95)&gt;BZ$3,10,IF(LOG('Indicator Data'!V95)&lt;BZ$4,0,10-(BZ$3-LOG('Indicator Data'!V95))/(BZ$3-BZ$4)*10))),1)</f>
        <v>8.4</v>
      </c>
      <c r="CA95" s="103" t="n">
        <f aca="false">IF('Indicator Data'!V95/'Indicator Data'!$CA95&gt;1,1,'Indicator Data'!V95/'Indicator Data'!$CA95)</f>
        <v>0.154574819373946</v>
      </c>
      <c r="CB95" s="106" t="n">
        <f aca="false">ROUND(IF(CA95&gt;CB$3,10,IF(CA95&lt;CB$4,0,10-(CB$3-CA95)/(CB$3-CB$4)*10)),1)</f>
        <v>1.5</v>
      </c>
      <c r="CC95" s="102" t="n">
        <f aca="false">ROUND((10-GEOMEAN(((10-BZ95)/10*9+1),((10-CB95)/10*9+1)))/9*10,1)</f>
        <v>6</v>
      </c>
      <c r="CD95" s="106" t="n">
        <f aca="false">ROUND(IF('Indicator Data'!W95=0,0,IF(LOG('Indicator Data'!W95)&gt;CD$3,10,IF(LOG('Indicator Data'!W95)&lt;CD$4,0,10-(CD$3-LOG('Indicator Data'!W95))/(CD$3-CD$4)*10))),1)</f>
        <v>8.7</v>
      </c>
      <c r="CE95" s="103" t="n">
        <f aca="false">'Indicator Data'!W95/'Indicator Data'!$CA95</f>
        <v>0.253663625708853</v>
      </c>
      <c r="CF95" s="106" t="n">
        <f aca="false">ROUND(IF(CE95&gt;CF$3,10,IF(CE95&lt;CF$4,0,10-(CF$3-CE95)/(CF$3-CF$4)*10)),1)</f>
        <v>2.5</v>
      </c>
      <c r="CG95" s="102" t="n">
        <f aca="false">ROUND((10-GEOMEAN(((10-CD95)/10*9+1),((10-CF95)/10*9+1)))/9*10,1)</f>
        <v>6.6</v>
      </c>
      <c r="CH95" s="104" t="n">
        <f aca="false">ROUND((10-GEOMEAN(((10-CC95)/10*9+1),((10-BU95)/10*9+1),((10-BY95)/10*9+1),((10-CG95)/10*9+1)))/9*10,1)</f>
        <v>5.2</v>
      </c>
      <c r="CI95" s="106" t="n">
        <f aca="false">IF('Indicator Data'!BQ95="No data","x",ROUND(IF('Indicator Data'!BQ95&gt;CI$3,0,IF('Indicator Data'!BQ95&lt;CI$4,10,(CI$3-'Indicator Data'!BQ95)/(CI$3-CI$4)*10)),1))</f>
        <v>0</v>
      </c>
      <c r="CJ95" s="106" t="n">
        <f aca="false">IF('Indicator Data'!BR95="No data","x",ROUND(IF('Indicator Data'!BR95&gt;CJ$3,0,IF('Indicator Data'!BR95&lt;CJ$4,10,(CJ$3-'Indicator Data'!BR95)/(CJ$3-CJ$4)*10)),1))</f>
        <v>0</v>
      </c>
      <c r="CK95" s="106" t="str">
        <f aca="false">IF('Indicator Data'!AC95="No data","x",ROUND(IF('Indicator Data'!AC95&gt;CK$3,0,IF('Indicator Data'!AC95&lt;CK$4,10,(CK$3-'Indicator Data'!AC95)/(CK$3-CK$4)*10)),1))</f>
        <v>x</v>
      </c>
      <c r="CL95" s="102" t="n">
        <f aca="false">IF(AND(CJ95="x",CI95="x",CK95="x"),"x",ROUND(AVERAGE(CI95:CK95),1))</f>
        <v>0</v>
      </c>
      <c r="CM95" s="106" t="n">
        <f aca="false">IF('Indicator Data'!X95="No data","x",ROUND(IF(LOG('Indicator Data'!X95)&gt;CM$3,10,IF(LOG('Indicator Data'!X95)&lt;CM$4,0,10-(CM$3-LOG('Indicator Data'!X95))/(CM$3-CM$4)*10)),1))</f>
        <v>9.1</v>
      </c>
      <c r="CN95" s="106" t="n">
        <f aca="false">IF('Indicator Data'!Y95="No data","x",ROUND(IF('Indicator Data'!Y95&gt;CN$3,10,IF('Indicator Data'!Y95&lt;CN$4,0,10-(CN$3-'Indicator Data'!Y95)/(CN$3-CN$4)*10)),1))</f>
        <v>0</v>
      </c>
      <c r="CO95" s="106" t="n">
        <f aca="false">IF('Indicator Data'!Z95="No data","x",ROUND(IF('Indicator Data'!Z95&gt;CO$3,10,IF('Indicator Data'!Z95&lt;CO$4,0,10-(CO$3-'Indicator Data'!Z95)/(CO$3-CO$4)*10)),1))</f>
        <v>8.1</v>
      </c>
      <c r="CP95" s="106" t="n">
        <f aca="false">IF('Indicator Data'!AA95="No data","x",ROUND(IF('Indicator Data'!AA95&gt;CP$3,10,IF('Indicator Data'!AA95&lt;CP$4,0,10-(CP$3-'Indicator Data'!AA95)/(CP$3-CP$4)*10)),1))</f>
        <v>1.3</v>
      </c>
      <c r="CQ95" s="102" t="n">
        <f aca="false">ROUND(AVERAGE(CM95:CP95),1)</f>
        <v>4.6</v>
      </c>
      <c r="CR95" s="104" t="n">
        <f aca="false">ROUND(AVERAGE(CL95,CQ95,CQ95),1)</f>
        <v>3.1</v>
      </c>
      <c r="CS95" s="106" t="str">
        <f aca="false">IF('Indicator Data'!AF95="No data","x",ROUND(IF('Indicator Data'!AF95&gt;CS$3,10,IF('Indicator Data'!AF95&lt;CS$4,0,10-(CS$3-'Indicator Data'!AF95)/(CS$3-CS$4)*10)),1))</f>
        <v>x</v>
      </c>
      <c r="CT95" s="106" t="n">
        <f aca="false">IF('Indicator Data'!AG95="No data","x",ROUND(IF('Indicator Data'!AG95&gt;CT$3,10,IF('Indicator Data'!AG95&lt;CT$4,0,10-(CT$3-'Indicator Data'!AG95)/(CT$3-CT$4)*10)),1))</f>
        <v>0</v>
      </c>
      <c r="CU95" s="102" t="n">
        <f aca="false">ROUND(AVERAGE(CM95,CN95,CO95,CP95,CS95,CT95),1)</f>
        <v>3.7</v>
      </c>
      <c r="CV95" s="106" t="n">
        <f aca="false">IF('Indicator Data'!AB95="No data","x",ROUND(IF('Indicator Data'!AB95&gt;CV$3,10,IF('Indicator Data'!AB95&lt;CV$4,0,10-(CV$3-'Indicator Data'!AB95)/(CV$3-CV$4)*10)),1))</f>
        <v>0</v>
      </c>
      <c r="CW95" s="102" t="n">
        <f aca="false">IF(AND(CJ95="x",CI95="x",CK95="x"),"x",ROUND(AVERAGE(CI95:CK95,CV95),1))</f>
        <v>0</v>
      </c>
      <c r="CX95" s="103" t="n">
        <f aca="false">IF('Indicator Data'!AD95="No data","x",'Indicator Data'!AD95/'Indicator Data'!$BZ95)</f>
        <v>9.52148691861531E-005</v>
      </c>
      <c r="CY95" s="106" t="n">
        <f aca="false">IF(CX95="x","x",ROUND(IF(CX95&gt;CY$3,0,IF(CX95&lt;CY$4,10,(CY$3-CX95)/(CY$3-CY$4)*10)),1))</f>
        <v>9</v>
      </c>
      <c r="CZ95" s="106" t="n">
        <f aca="false">IF('Indicator Data'!AE95="No data","x",ROUND(IF('Indicator Data'!AE95&gt;CZ$3,0,IF('Indicator Data'!AE95&lt;CZ$4,10,(CZ$3-'Indicator Data'!AE95)/(CZ$3-CZ$4)*10)),1))</f>
        <v>0</v>
      </c>
      <c r="DA95" s="102" t="n">
        <f aca="false">IF(AND(CY95="x",CZ95="x"),"x",ROUND(AVERAGE(CY95:CZ95),1))</f>
        <v>4.5</v>
      </c>
      <c r="DB95" s="104" t="n">
        <f aca="false">ROUND(AVERAGE(CW95,DA95,CU95),1)</f>
        <v>2.7</v>
      </c>
      <c r="DC95" s="105" t="n">
        <f aca="false">IF(BL95="x",ROUND((10-GEOMEAN(((10-DB95)/10*9+1),((10-CH95)/10*9+1),((10-CR95)/10*9+1)))/9*10,1),ROUND((10-GEOMEAN(((10-BL95)/10*9+1),((10-DB95)/10*9+1),((10-CH95)/10*9+1),((10-CR95)/10*9+1)))/9*10,1))</f>
        <v>3</v>
      </c>
      <c r="DD95" s="108" t="n">
        <f aca="false">IF(ROUND(IF(AP95="x",(10-GEOMEAN(((10-AO95)/10*9+1),((10-DC95)/10*9+1),((10-AU95)/10*9+1),((10-AQ95)/10*9+1),((10-AR95)/10*9+1)))/9*10,(10-GEOMEAN(((10-AO95)/10*9+1),((10-DC95)/10*9+1),((10-AP95)/10*9+1),((10-AQ95)/10*9+1),((10-AR95)/10*9+1),((10-AU95)/10*9+1)))/9*10),1)=0,0.1,ROUND(IF(AP95="x",(10-GEOMEAN(((10-AO95)/10*9+1),((10-DC95)/10*9+1),((10-AU95)/10*9+1),((10-AQ95)/10*9+1),((10-AR95)/10*9+1)))/9*10,(10-GEOMEAN(((10-AO95)/10*9+1),((10-DC95)/10*9+1),((10-AP95)/10*9+1),((10-AQ95)/10*9+1),((10-AR95)/10*9+1),((10-AU95)/10*9+1)))/9*10),1))</f>
        <v>5.9</v>
      </c>
      <c r="DE95" s="105" t="n">
        <f aca="false">ROUND(IF('Indicator Data'!AH95=0,0,IF('Indicator Data'!AH95&gt;DE$3,10,IF('Indicator Data'!AH95&lt;DE$4,0,10-(DE$3-'Indicator Data'!AH95)/(DE$3-DE$4)*10))),1)</f>
        <v>0.2</v>
      </c>
      <c r="DF95" s="102" t="n">
        <f aca="false">'Indicator Data'!AI95</f>
        <v>0</v>
      </c>
      <c r="DG95" s="102" t="n">
        <f aca="false">'Indicator Data'!AJ95</f>
        <v>0</v>
      </c>
      <c r="DH95" s="105" t="n">
        <f aca="false">ROUND(IF(DF95=5,10,IF(DG95=5,9,IF(DF95=4,8,IF(DG95=4,7,0)))),1)</f>
        <v>0</v>
      </c>
      <c r="DI95" s="108" t="n">
        <f aca="false">ROUND(IF(DH95&gt;5,DH95,DE95/10*7),1)</f>
        <v>0.1</v>
      </c>
      <c r="DJ95" s="76"/>
      <c r="DK95" s="109"/>
    </row>
    <row r="96" customFormat="false" ht="14.5" hidden="false" customHeight="false" outlineLevel="0" collapsed="false">
      <c r="A96" s="98" t="str">
        <f aca="false">'Indicator Data'!A96</f>
        <v>Kuwait</v>
      </c>
      <c r="B96" s="99" t="str">
        <f aca="false">'Indicator Data'!B96</f>
        <v>KWT</v>
      </c>
      <c r="C96" s="100" t="n">
        <f aca="false">ROUND(IF('Indicator Data'!C96=0,0.1,IF(LOG('Indicator Data'!C96)&gt;C$3,10,IF(LOG('Indicator Data'!C96)&lt;C$4,0,10-(C$3-LOG('Indicator Data'!C96))/(C$3-C$4)*10))),1)</f>
        <v>0.5</v>
      </c>
      <c r="D96" s="101" t="n">
        <f aca="false">ROUND(IF('Indicator Data'!D96=0,0.1,IF(LOG('Indicator Data'!D96)&gt;D$3,10,IF(LOG('Indicator Data'!D96)&lt;D$4,0,10-(D$3-LOG('Indicator Data'!D96))/(D$3-D$4)*10))),1)</f>
        <v>0.1</v>
      </c>
      <c r="E96" s="102" t="n">
        <f aca="false">ROUND((10-GEOMEAN(((10-C96)/10*9+1),((10-D96)/10*9+1)))/9*10,1)</f>
        <v>0.3</v>
      </c>
      <c r="F96" s="102" t="n">
        <f aca="false">IF('Indicator Data'!E96="No data",0.1,(ROUND(IF('Indicator Data'!E96=0,0,IF(LOG('Indicator Data'!E96)&gt;F$3,10,IF(LOG('Indicator Data'!E96)&lt;F$4,0,10-(F$3-LOG('Indicator Data'!E96))/(F$3-F$4)*10))),1)))</f>
        <v>2.3</v>
      </c>
      <c r="G96" s="102" t="n">
        <f aca="false">ROUND(IF('Indicator Data'!F96=0,0,IF(LOG('Indicator Data'!F96)&gt;G$3,10,IF(LOG('Indicator Data'!F96)&lt;G$4,0,10-(G$3-LOG('Indicator Data'!F96))/(G$3-G$4)*10))),1)</f>
        <v>0</v>
      </c>
      <c r="H96" s="101" t="n">
        <f aca="false">ROUND(IF('Indicator Data'!G96=0,0,IF(LOG('Indicator Data'!G96)&gt;H$3,10,IF(LOG('Indicator Data'!G96)&lt;H$4,0,10-(H$3-LOG('Indicator Data'!G96))/(H$3-H$4)*10))),1)</f>
        <v>0</v>
      </c>
      <c r="I96" s="101" t="n">
        <f aca="false">ROUND(IF('Indicator Data'!H96=0,0,IF(LOG('Indicator Data'!H96)&gt;I$3,10,IF(LOG('Indicator Data'!H96)&lt;I$4,0,10-(I$3-LOG('Indicator Data'!H96))/(I$3-I$4)*10))),1)</f>
        <v>0</v>
      </c>
      <c r="J96" s="101" t="n">
        <f aca="false">ROUND((10-GEOMEAN(((10-H96)/10*9+1),((10-I96)/10*9+1)))/9*10,1)</f>
        <v>0</v>
      </c>
      <c r="K96" s="101" t="n">
        <f aca="false">ROUND(IF('Indicator Data'!I96=0,0,IF(LOG('Indicator Data'!I96)&gt;K$3,10,IF(LOG('Indicator Data'!I96)&lt;K$4,0,10-(K$3-LOG('Indicator Data'!I96))/(K$3-K$4)*10))),1)</f>
        <v>0</v>
      </c>
      <c r="L96" s="102" t="n">
        <f aca="false">ROUND((10-GEOMEAN(((10-J96)/10*9+1),((10-K96)/10*9+1)))/9*10,1)</f>
        <v>0</v>
      </c>
      <c r="M96" s="102" t="n">
        <f aca="false">ROUND(IF('Indicator Data'!J96=0,0,IF(LOG('Indicator Data'!J96)&gt;M$3,10,IF(LOG('Indicator Data'!J96)&lt;M$4,0,10-(M$3-LOG('Indicator Data'!J96))/(M$3-M$4)*10))),1)</f>
        <v>0</v>
      </c>
      <c r="N96" s="103" t="n">
        <f aca="false">'Indicator Data'!C96/'Indicator Data'!$CA96</f>
        <v>4.21282254870642E-006</v>
      </c>
      <c r="O96" s="103" t="n">
        <f aca="false">'Indicator Data'!D96/'Indicator Data'!$CA96</f>
        <v>0</v>
      </c>
      <c r="P96" s="103" t="n">
        <f aca="false">IF(F96=0.1,"x",'Indicator Data'!E96/'Indicator Data'!$CA96)</f>
        <v>0.000214069125821148</v>
      </c>
      <c r="Q96" s="103" t="n">
        <f aca="false">'Indicator Data'!F96/'Indicator Data'!$CA96</f>
        <v>0</v>
      </c>
      <c r="R96" s="103" t="n">
        <f aca="false">'Indicator Data'!G96/'Indicator Data'!$CA96</f>
        <v>0</v>
      </c>
      <c r="S96" s="103" t="n">
        <f aca="false">'Indicator Data'!H96/'Indicator Data'!$CA96</f>
        <v>0</v>
      </c>
      <c r="T96" s="103" t="n">
        <f aca="false">'Indicator Data'!I96/'Indicator Data'!$CA96</f>
        <v>0</v>
      </c>
      <c r="U96" s="103" t="n">
        <f aca="false">'Indicator Data'!J96/'Indicator Data'!$CA96</f>
        <v>0</v>
      </c>
      <c r="V96" s="101" t="n">
        <f aca="false">ROUND(IF(N96&gt;V$3,10,IF(N96&lt;V$4,0,10-(V$3-N96)/(V$3-V$4)*10)),1)</f>
        <v>0</v>
      </c>
      <c r="W96" s="101" t="n">
        <f aca="false">ROUND(IF(O96&gt;W$3,10,IF(O96&lt;W$4,0,10-(W$3-O96)/(W$3-W$4)*10)),1)</f>
        <v>0</v>
      </c>
      <c r="X96" s="102" t="n">
        <f aca="false">ROUND(((10-GEOMEAN(((10-V96)/10*9+1),((10-W96)/10*9+1)))/9*10),1)</f>
        <v>0</v>
      </c>
      <c r="Y96" s="102" t="n">
        <f aca="false">IF(P96="x",0.1,ROUND(IF(P96&gt;Y$3,10,IF(P96&lt;Y$4,0,10-(Y$3-P96)/(Y$3-Y$4)*10)),1))</f>
        <v>0.1</v>
      </c>
      <c r="Z96" s="102" t="n">
        <f aca="false">ROUND(IF(Q96=0,0,IF(LOG(Q96)&gt;Z$3,10,IF(LOG(Q96)&lt;=Z$4,0,10-(Z$3-LOG(Q96))/(Z$3-Z$4)*10))),1)</f>
        <v>0</v>
      </c>
      <c r="AA96" s="101" t="n">
        <f aca="false">ROUND(IF(R96&gt;AA$3,10,IF(R96&lt;AA$4,0,10-(AA$3-R96)/(AA$3-AA$4)*10)),1)</f>
        <v>0</v>
      </c>
      <c r="AB96" s="101" t="n">
        <f aca="false">ROUND(IF(S96&gt;AB$3,10,IF(S96&lt;AB$4,0,10-(AB$3-S96)/(AB$3-AB$4)*10)),1)</f>
        <v>0</v>
      </c>
      <c r="AC96" s="101" t="n">
        <f aca="false">ROUND(((10-GEOMEAN(((10-AA96)/10*9+1),((10-AB96)/10*9+1)))/9*10),1)</f>
        <v>0</v>
      </c>
      <c r="AD96" s="101" t="n">
        <f aca="false">ROUND(IF(T96=0,0,IF(T96&gt;AD$3,10,IF(T96&lt;=AD$4,0,10-(AD$3-T96)/(AD$3-AD$4)*10))),1)</f>
        <v>0</v>
      </c>
      <c r="AE96" s="102" t="n">
        <f aca="false">ROUND((10-GEOMEAN(((10-AC96)/10*9+1),((10-AD96)/10*9+1)))/9*10,1)</f>
        <v>0</v>
      </c>
      <c r="AF96" s="102" t="n">
        <f aca="false">ROUND(IF(U96&gt;AF$3,10,IF(U96&lt;AF$4,0,10-(AF$3-U96)/(AF$3-AF$4)*10)),1)</f>
        <v>0</v>
      </c>
      <c r="AG96" s="101" t="n">
        <f aca="false">ROUND(IF('Indicator Data'!K96=0,0,IF('Indicator Data'!K96&gt;AG$3,10,IF('Indicator Data'!K96&lt;AG$4,0,10-(AG$3-'Indicator Data'!K96)/(AG$3-AG$4)*10))),1)</f>
        <v>0</v>
      </c>
      <c r="AH96" s="104" t="n">
        <f aca="false">ROUND(AVERAGE(C96,V96),1)</f>
        <v>0.3</v>
      </c>
      <c r="AI96" s="104" t="n">
        <f aca="false">ROUND(AVERAGE(D96,W96),1)</f>
        <v>0.1</v>
      </c>
      <c r="AJ96" s="102" t="n">
        <f aca="false">ROUND(AVERAGE(AA96,H96),1)</f>
        <v>0</v>
      </c>
      <c r="AK96" s="102" t="n">
        <f aca="false">ROUND(AVERAGE(AB96,I96),1)</f>
        <v>0</v>
      </c>
      <c r="AL96" s="104" t="n">
        <f aca="false">ROUND((10-GEOMEAN(((10-AJ96)/10*9+1),((10-AK96)/10*9+1)))/9*10,1)</f>
        <v>0</v>
      </c>
      <c r="AM96" s="104" t="n">
        <f aca="false">ROUND(AVERAGE(AD96,K96),1)</f>
        <v>0</v>
      </c>
      <c r="AN96" s="102" t="n">
        <f aca="false">ROUND((10-GEOMEAN(((10-M96)/10*9+1),((10-AF96)/10*9+1)))/9*10,1)</f>
        <v>0</v>
      </c>
      <c r="AO96" s="105" t="n">
        <f aca="false">ROUND((10-GEOMEAN(((10-E96)/10*9+1),((10-X96)/10*9+1)))/9*10,1)</f>
        <v>0.2</v>
      </c>
      <c r="AP96" s="105" t="n">
        <f aca="false">IF(AND(Y96="x",F96="x"),"x",ROUND((10-GEOMEAN(((10-F96)/10*9+1),((10-Y96)/10*9+1)))/9*10,1))</f>
        <v>1.3</v>
      </c>
      <c r="AQ96" s="105" t="n">
        <f aca="false">ROUND((10-GEOMEAN(((10-G96)/10*9+1),((10-Z96)/10*9+1)))/9*10,1)</f>
        <v>0</v>
      </c>
      <c r="AR96" s="105" t="n">
        <f aca="false">ROUND((10-GEOMEAN(((10-L96)/10*9+1),((10-AE96)/10*9+1)))/9*10,1)</f>
        <v>0</v>
      </c>
      <c r="AS96" s="104" t="n">
        <f aca="false">ROUND(AVERAGE(AG96,AN96),1)</f>
        <v>0</v>
      </c>
      <c r="AT96" s="104" t="n">
        <f aca="false">IF('Indicator Data'!L96="No data","x",IF('Indicator Data'!CB96&lt;1000,"x",ROUND((IF('Indicator Data'!L96&gt;AT$3,10,IF('Indicator Data'!L96&lt;AT$4,0,10-(AT$3-'Indicator Data'!L96)/(AT$3-AT$4)*10))),1)))</f>
        <v>6.7</v>
      </c>
      <c r="AU96" s="105" t="n">
        <f aca="false">ROUND(AVERAGE(AS96,AT96),1)</f>
        <v>3.4</v>
      </c>
      <c r="AV96" s="106" t="n">
        <f aca="false">IF('Indicator Data'!M96="No data","x",ROUND(IF('Indicator Data'!M96=0,0,IF(LOG('Indicator Data'!M96)&gt;AV$3,10,IF(LOG('Indicator Data'!M96)&lt;AV$4,0,10-(AV$3-LOG('Indicator Data'!M96))/(AV$3-AV$4)*10))),1))</f>
        <v>4</v>
      </c>
      <c r="AW96" s="103" t="n">
        <f aca="false">IF(AV96="x","x",'Indicator Data'!M96/'Indicator Data'!$CA96)</f>
        <v>0.00159143272810252</v>
      </c>
      <c r="AX96" s="106" t="n">
        <f aca="false">IF(AV96="x","x",ROUND(IF(AW96&gt;AX$3,10,IF(AW96&lt;AX$4,0,10-(AX$3-AW96)/(AX$3-AX$4)*10)),1))</f>
        <v>0</v>
      </c>
      <c r="AY96" s="102" t="n">
        <f aca="false">IF(AND(AV96="x",AX96="x"),"x",ROUND((10-GEOMEAN(((10-AV96)/10*9+1),((10-AX96)/10*9+1)))/9*10,1))</f>
        <v>2.2</v>
      </c>
      <c r="AZ96" s="106" t="str">
        <f aca="false">IF('Indicator Data'!N96="No data","x",ROUND(IF('Indicator Data'!N96=0,0,IF(LOG('Indicator Data'!N96)&gt;AZ$3,10,IF(LOG('Indicator Data'!N96)&lt;AZ$4,0,10-(AZ$3-LOG('Indicator Data'!N96))/(AZ$3-AZ$4)*10))),1))</f>
        <v>x</v>
      </c>
      <c r="BA96" s="103" t="str">
        <f aca="false">IF(AZ96="x","x",'Indicator Data'!N96/'Indicator Data'!$CA96)</f>
        <v>x</v>
      </c>
      <c r="BB96" s="106" t="str">
        <f aca="false">IF(AZ96="x","x",ROUND(IF(BA96&gt;BB$3,10,IF(BA96&lt;BB$4,0,10-(BB$3-BA96)/(BB$3-BB$4)*10)),1))</f>
        <v>x</v>
      </c>
      <c r="BC96" s="102" t="str">
        <f aca="false">IF(AND(AZ96="x",BB96="x"),"x",ROUND((10-GEOMEAN(((10-AZ96)/10*9+1),((10-BB96)/10*9+1)))/9*10,1))</f>
        <v>x</v>
      </c>
      <c r="BD96" s="106" t="str">
        <f aca="false">IF('Indicator Data'!O96="No data","x",ROUND(IF('Indicator Data'!O96=0,0,IF(LOG('Indicator Data'!O96)&gt;BD$3,10,IF(LOG('Indicator Data'!O96)&lt;BD$4,0,10-(BD$3-LOG('Indicator Data'!O96))/(BD$3-BD$4)*10))),1))</f>
        <v>x</v>
      </c>
      <c r="BE96" s="103" t="str">
        <f aca="false">IF(BD96="x","x",'Indicator Data'!O96/'Indicator Data'!$CA96)</f>
        <v>x</v>
      </c>
      <c r="BF96" s="106" t="str">
        <f aca="false">IF(BD96="x","x",ROUND(IF(BE96&gt;BF$3,10,IF(BE96&lt;BF$4,0,10-(BF$3-BE96)/(BF$3-BF$4)*10)),1))</f>
        <v>x</v>
      </c>
      <c r="BG96" s="102" t="str">
        <f aca="false">IF(AND(BD96="x",BF96="x"),"x",ROUND((10-GEOMEAN(((10-BD96)/10*9+1),((10-BF96)/10*9+1)))/9*10,1))</f>
        <v>x</v>
      </c>
      <c r="BH96" s="106" t="str">
        <f aca="false">IF('Indicator Data'!P96="No data","x",ROUND(IF('Indicator Data'!P96=0,0,IF(LOG('Indicator Data'!P96)&gt;BH$3,10,IF(LOG('Indicator Data'!P96)&lt;BH$4,0,10-(BH$3-LOG('Indicator Data'!P96))/(BH$3-BH$4)*10))),1))</f>
        <v>x</v>
      </c>
      <c r="BI96" s="103" t="str">
        <f aca="false">IF(BH96="x","x",'Indicator Data'!P96/'Indicator Data'!$CA96)</f>
        <v>x</v>
      </c>
      <c r="BJ96" s="106" t="str">
        <f aca="false">IF(BH96="x","x",ROUND(IF(BI96&gt;BJ$3,10,IF(BI96&lt;BJ$4,0,10-(BJ$3-BI96)/(BJ$3-BJ$4)*10)),1))</f>
        <v>x</v>
      </c>
      <c r="BK96" s="102" t="str">
        <f aca="false">IF(AND(BH96="x",BJ96="x"),"x",ROUND((10-GEOMEAN(((10-BH96)/10*9+1),((10-BJ96)/10*9+1)))/9*10,1))</f>
        <v>x</v>
      </c>
      <c r="BL96" s="104" t="n">
        <f aca="false">IF(AND(BC96="x",BG96="x",BK96="x",AY96="x"),"x",IF(AND(BC96="x",BG96="x",BK96="x"),AY96,ROUND((10-GEOMEAN(((10-AY96)/10*9+1),((10-BC96)/10*9+1),((10-BG96)/10*9+1),((10-BK96)/10*9+1)))/9*10,1)))</f>
        <v>2.2</v>
      </c>
      <c r="BM96" s="106" t="n">
        <f aca="false">ROUND(IF('Indicator Data'!Q96=0,0,IF(LOG('Indicator Data'!Q96)&gt;BM$3,10,IF(LOG('Indicator Data'!Q96)&lt;BM$4,0,10-(BM$3-LOG('Indicator Data'!Q96))/(BM$3-BM$4)*10))),1)</f>
        <v>0</v>
      </c>
      <c r="BN96" s="107" t="n">
        <f aca="false">'Indicator Data'!R96</f>
        <v>0</v>
      </c>
      <c r="BO96" s="106" t="n">
        <f aca="false">ROUND(IF(BN96&gt;BO$3,10,IF(BN96&lt;BO$4,0,10-(BO$3-BN96)/(BO$3-BO$4)*10)),1)</f>
        <v>0</v>
      </c>
      <c r="BP96" s="106" t="n">
        <f aca="false">ROUND((10-GEOMEAN(((10-BO96)/10*9+1),((10-BM96)/10*9+1)))/9*10,1)</f>
        <v>0</v>
      </c>
      <c r="BQ96" s="106" t="n">
        <f aca="false">ROUND(IF('Indicator Data'!S96=0,0,IF(LOG('Indicator Data'!S96)&gt;BQ$3,10,IF(LOG('Indicator Data'!S96)&lt;BQ$4,0,10-(BQ$3-LOG('Indicator Data'!S96))/(BQ$3-BQ$4)*10))),1)</f>
        <v>0</v>
      </c>
      <c r="BR96" s="107" t="n">
        <f aca="false">'Indicator Data'!T96</f>
        <v>0</v>
      </c>
      <c r="BS96" s="106" t="n">
        <f aca="false">ROUND(IF(BR96&gt;BS$3,10,IF(BR96&lt;BS$4,0,10-(BS$3-BR96)/(BS$3-BS$4)*10)),1)</f>
        <v>0</v>
      </c>
      <c r="BT96" s="106" t="n">
        <f aca="false">ROUND((10-GEOMEAN(((10-BS96)/10*9+1),((10-BQ96)/10*9+1)))/9*10,1)</f>
        <v>0</v>
      </c>
      <c r="BU96" s="102" t="n">
        <f aca="false">ROUND((10-GEOMEAN(((10-BT96)/10*9+1),((10-BP96)/10*9+1)))/9*10,1)</f>
        <v>0</v>
      </c>
      <c r="BV96" s="106" t="n">
        <f aca="false">ROUND(IF('Indicator Data'!U96=0,0,IF(LOG('Indicator Data'!U96)&gt;BV$3,10,IF(LOG('Indicator Data'!U96)&lt;BV$4,0,10-(BV$3-LOG('Indicator Data'!U96))/(BV$3-BV$4)*10))),1)</f>
        <v>0</v>
      </c>
      <c r="BW96" s="103" t="n">
        <f aca="false">'Indicator Data'!U96/'Indicator Data'!$CA96</f>
        <v>0</v>
      </c>
      <c r="BX96" s="106" t="n">
        <f aca="false">ROUND(IF(BW96&gt;BX$3,10,IF(BW96&lt;BX$4,0,10-(BX$3-BW96)/(BX$3-BX$4)*10)),1)</f>
        <v>0</v>
      </c>
      <c r="BY96" s="102" t="n">
        <f aca="false">ROUND((10-GEOMEAN(((10-BV96)/10*9+1),((10-BX96)/10*9+1)))/9*10,1)</f>
        <v>0</v>
      </c>
      <c r="BZ96" s="106" t="n">
        <f aca="false">ROUND(IF('Indicator Data'!V96=0,0,IF(LOG('Indicator Data'!V96)&gt;BZ$3,10,IF(LOG('Indicator Data'!V96)&lt;BZ$4,0,10-(BZ$3-LOG('Indicator Data'!V96))/(BZ$3-BZ$4)*10))),1)</f>
        <v>7.7</v>
      </c>
      <c r="CA96" s="103" t="n">
        <f aca="false">IF('Indicator Data'!V96/'Indicator Data'!$CA96&gt;1,1,'Indicator Data'!V96/'Indicator Data'!$CA96)</f>
        <v>0.604635961616204</v>
      </c>
      <c r="CB96" s="106" t="n">
        <f aca="false">ROUND(IF(CA96&gt;CB$3,10,IF(CA96&lt;CB$4,0,10-(CB$3-CA96)/(CB$3-CB$4)*10)),1)</f>
        <v>6</v>
      </c>
      <c r="CC96" s="102" t="n">
        <f aca="false">ROUND((10-GEOMEAN(((10-BZ96)/10*9+1),((10-CB96)/10*9+1)))/9*10,1)</f>
        <v>6.9</v>
      </c>
      <c r="CD96" s="106" t="n">
        <f aca="false">ROUND(IF('Indicator Data'!W96=0,0,IF(LOG('Indicator Data'!W96)&gt;CD$3,10,IF(LOG('Indicator Data'!W96)&lt;CD$4,0,10-(CD$3-LOG('Indicator Data'!W96))/(CD$3-CD$4)*10))),1)</f>
        <v>7.7</v>
      </c>
      <c r="CE96" s="103" t="n">
        <f aca="false">'Indicator Data'!W96/'Indicator Data'!$CA96</f>
        <v>0.606745814453664</v>
      </c>
      <c r="CF96" s="106" t="n">
        <f aca="false">ROUND(IF(CE96&gt;CF$3,10,IF(CE96&lt;CF$4,0,10-(CF$3-CE96)/(CF$3-CF$4)*10)),1)</f>
        <v>6.1</v>
      </c>
      <c r="CG96" s="102" t="n">
        <f aca="false">ROUND((10-GEOMEAN(((10-CD96)/10*9+1),((10-CF96)/10*9+1)))/9*10,1)</f>
        <v>7</v>
      </c>
      <c r="CH96" s="104" t="n">
        <f aca="false">ROUND((10-GEOMEAN(((10-CC96)/10*9+1),((10-BU96)/10*9+1),((10-BY96)/10*9+1),((10-CG96)/10*9+1)))/9*10,1)</f>
        <v>4.3</v>
      </c>
      <c r="CI96" s="106" t="n">
        <f aca="false">IF('Indicator Data'!BQ96="No data","x",ROUND(IF('Indicator Data'!BQ96&gt;CI$3,0,IF('Indicator Data'!BQ96&lt;CI$4,10,(CI$3-'Indicator Data'!BQ96)/(CI$3-CI$4)*10)),1))</f>
        <v>0</v>
      </c>
      <c r="CJ96" s="106" t="n">
        <f aca="false">IF('Indicator Data'!BR96="No data","x",ROUND(IF('Indicator Data'!BR96&gt;CJ$3,0,IF('Indicator Data'!BR96&lt;CJ$4,10,(CJ$3-'Indicator Data'!BR96)/(CJ$3-CJ$4)*10)),1))</f>
        <v>0</v>
      </c>
      <c r="CK96" s="106" t="str">
        <f aca="false">IF('Indicator Data'!AC96="No data","x",ROUND(IF('Indicator Data'!AC96&gt;CK$3,0,IF('Indicator Data'!AC96&lt;CK$4,10,(CK$3-'Indicator Data'!AC96)/(CK$3-CK$4)*10)),1))</f>
        <v>x</v>
      </c>
      <c r="CL96" s="102" t="n">
        <f aca="false">IF(AND(CJ96="x",CI96="x",CK96="x"),"x",ROUND(AVERAGE(CI96:CK96),1))</f>
        <v>0</v>
      </c>
      <c r="CM96" s="106" t="n">
        <f aca="false">IF('Indicator Data'!X96="No data","x",ROUND(IF(LOG('Indicator Data'!X96)&gt;CM$3,10,IF(LOG('Indicator Data'!X96)&lt;CM$4,0,10-(CM$3-LOG('Indicator Data'!X96))/(CM$3-CM$4)*10)),1))</f>
        <v>8</v>
      </c>
      <c r="CN96" s="106" t="n">
        <f aca="false">IF('Indicator Data'!Y96="No data","x",ROUND(IF('Indicator Data'!Y96&gt;CN$3,10,IF('Indicator Data'!Y96&lt;CN$4,0,10-(CN$3-'Indicator Data'!Y96)/(CN$3-CN$4)*10)),1))</f>
        <v>2.7</v>
      </c>
      <c r="CO96" s="106" t="n">
        <f aca="false">IF('Indicator Data'!Z96="No data","x",ROUND(IF('Indicator Data'!Z96&gt;CO$3,10,IF('Indicator Data'!Z96&lt;CO$4,0,10-(CO$3-'Indicator Data'!Z96)/(CO$3-CO$4)*10)),1))</f>
        <v>10</v>
      </c>
      <c r="CP96" s="106" t="str">
        <f aca="false">IF('Indicator Data'!AA96="No data","x",ROUND(IF('Indicator Data'!AA96&gt;CP$3,10,IF('Indicator Data'!AA96&lt;CP$4,0,10-(CP$3-'Indicator Data'!AA96)/(CP$3-CP$4)*10)),1))</f>
        <v>x</v>
      </c>
      <c r="CQ96" s="102" t="n">
        <f aca="false">ROUND(AVERAGE(CM96:CP96),1)</f>
        <v>6.9</v>
      </c>
      <c r="CR96" s="104" t="n">
        <f aca="false">ROUND(AVERAGE(CL96,CQ96,CQ96),1)</f>
        <v>4.6</v>
      </c>
      <c r="CS96" s="106" t="str">
        <f aca="false">IF('Indicator Data'!AF96="No data","x",ROUND(IF('Indicator Data'!AF96&gt;CS$3,10,IF('Indicator Data'!AF96&lt;CS$4,0,10-(CS$3-'Indicator Data'!AF96)/(CS$3-CS$4)*10)),1))</f>
        <v>x</v>
      </c>
      <c r="CT96" s="106" t="n">
        <f aca="false">IF('Indicator Data'!AG96="No data","x",ROUND(IF('Indicator Data'!AG96&gt;CT$3,10,IF('Indicator Data'!AG96&lt;CT$4,0,10-(CT$3-'Indicator Data'!AG96)/(CT$3-CT$4)*10)),1))</f>
        <v>1.2</v>
      </c>
      <c r="CU96" s="102" t="n">
        <f aca="false">ROUND(AVERAGE(CM96,CN96,CO96,CP96,CS96,CT96),1)</f>
        <v>5.5</v>
      </c>
      <c r="CV96" s="106" t="n">
        <f aca="false">IF('Indicator Data'!AB96="No data","x",ROUND(IF('Indicator Data'!AB96&gt;CV$3,10,IF('Indicator Data'!AB96&lt;CV$4,0,10-(CV$3-'Indicator Data'!AB96)/(CV$3-CV$4)*10)),1))</f>
        <v>0</v>
      </c>
      <c r="CW96" s="102" t="n">
        <f aca="false">IF(AND(CJ96="x",CI96="x",CK96="x"),"x",ROUND(AVERAGE(CI96:CK96,CV96),1))</f>
        <v>0</v>
      </c>
      <c r="CX96" s="103" t="n">
        <f aca="false">IF('Indicator Data'!AD96="No data","x",'Indicator Data'!AD96/'Indicator Data'!$BZ96)</f>
        <v>0.000144466713128166</v>
      </c>
      <c r="CY96" s="106" t="n">
        <f aca="false">IF(CX96="x","x",ROUND(IF(CX96&gt;CY$3,0,IF(CX96&lt;CY$4,10,(CY$3-CX96)/(CY$3-CY$4)*10)),1))</f>
        <v>8.6</v>
      </c>
      <c r="CZ96" s="106" t="n">
        <f aca="false">IF('Indicator Data'!AE96="No data","x",ROUND(IF('Indicator Data'!AE96&gt;CZ$3,0,IF('Indicator Data'!AE96&lt;CZ$4,10,(CZ$3-'Indicator Data'!AE96)/(CZ$3-CZ$4)*10)),1))</f>
        <v>2</v>
      </c>
      <c r="DA96" s="102" t="n">
        <f aca="false">IF(AND(CY96="x",CZ96="x"),"x",ROUND(AVERAGE(CY96:CZ96),1))</f>
        <v>5.3</v>
      </c>
      <c r="DB96" s="104" t="n">
        <f aca="false">ROUND(AVERAGE(CW96,DA96,CU96),1)</f>
        <v>3.6</v>
      </c>
      <c r="DC96" s="105" t="n">
        <f aca="false">IF(BL96="x",ROUND((10-GEOMEAN(((10-DB96)/10*9+1),((10-CH96)/10*9+1),((10-CR96)/10*9+1)))/9*10,1),ROUND((10-GEOMEAN(((10-BL96)/10*9+1),((10-DB96)/10*9+1),((10-CH96)/10*9+1),((10-CR96)/10*9+1)))/9*10,1))</f>
        <v>3.7</v>
      </c>
      <c r="DD96" s="108" t="n">
        <f aca="false">IF(ROUND(IF(AP96="x",(10-GEOMEAN(((10-AO96)/10*9+1),((10-DC96)/10*9+1),((10-AU96)/10*9+1),((10-AQ96)/10*9+1),((10-AR96)/10*9+1)))/9*10,(10-GEOMEAN(((10-AO96)/10*9+1),((10-DC96)/10*9+1),((10-AP96)/10*9+1),((10-AQ96)/10*9+1),((10-AR96)/10*9+1),((10-AU96)/10*9+1)))/9*10),1)=0,0.1,ROUND(IF(AP96="x",(10-GEOMEAN(((10-AO96)/10*9+1),((10-DC96)/10*9+1),((10-AU96)/10*9+1),((10-AQ96)/10*9+1),((10-AR96)/10*9+1)))/9*10,(10-GEOMEAN(((10-AO96)/10*9+1),((10-DC96)/10*9+1),((10-AP96)/10*9+1),((10-AQ96)/10*9+1),((10-AR96)/10*9+1),((10-AU96)/10*9+1)))/9*10),1))</f>
        <v>1.6</v>
      </c>
      <c r="DE96" s="105" t="n">
        <f aca="false">ROUND(IF('Indicator Data'!AH96=0,0,IF('Indicator Data'!AH96&gt;DE$3,10,IF('Indicator Data'!AH96&lt;DE$4,0,10-(DE$3-'Indicator Data'!AH96)/(DE$3-DE$4)*10))),1)</f>
        <v>0.4</v>
      </c>
      <c r="DF96" s="102" t="n">
        <f aca="false">'Indicator Data'!AI96</f>
        <v>0</v>
      </c>
      <c r="DG96" s="102" t="n">
        <f aca="false">'Indicator Data'!AJ96</f>
        <v>0</v>
      </c>
      <c r="DH96" s="105" t="n">
        <f aca="false">ROUND(IF(DF96=5,10,IF(DG96=5,9,IF(DF96=4,8,IF(DG96=4,7,0)))),1)</f>
        <v>0</v>
      </c>
      <c r="DI96" s="108" t="n">
        <f aca="false">ROUND(IF(DH96&gt;5,DH96,DE96/10*7),1)</f>
        <v>0.3</v>
      </c>
      <c r="DJ96" s="76"/>
      <c r="DK96" s="109"/>
    </row>
    <row r="97" customFormat="false" ht="14.5" hidden="false" customHeight="false" outlineLevel="0" collapsed="false">
      <c r="A97" s="98" t="str">
        <f aca="false">'Indicator Data'!A97</f>
        <v>Kyrgyzstan</v>
      </c>
      <c r="B97" s="99" t="str">
        <f aca="false">'Indicator Data'!B97</f>
        <v>KGZ</v>
      </c>
      <c r="C97" s="100" t="n">
        <f aca="false">ROUND(IF('Indicator Data'!C97=0,0.1,IF(LOG('Indicator Data'!C97)&gt;C$3,10,IF(LOG('Indicator Data'!C97)&lt;C$4,0,10-(C$3-LOG('Indicator Data'!C97))/(C$3-C$4)*10))),1)</f>
        <v>7.7</v>
      </c>
      <c r="D97" s="101" t="n">
        <f aca="false">ROUND(IF('Indicator Data'!D97=0,0.1,IF(LOG('Indicator Data'!D97)&gt;D$3,10,IF(LOG('Indicator Data'!D97)&lt;D$4,0,10-(D$3-LOG('Indicator Data'!D97))/(D$3-D$4)*10))),1)</f>
        <v>8.7</v>
      </c>
      <c r="E97" s="102" t="n">
        <f aca="false">ROUND((10-GEOMEAN(((10-C97)/10*9+1),((10-D97)/10*9+1)))/9*10,1)</f>
        <v>8.2</v>
      </c>
      <c r="F97" s="102" t="n">
        <f aca="false">IF('Indicator Data'!E97="No data",0.1,(ROUND(IF('Indicator Data'!E97=0,0,IF(LOG('Indicator Data'!E97)&gt;F$3,10,IF(LOG('Indicator Data'!E97)&lt;F$4,0,10-(F$3-LOG('Indicator Data'!E97))/(F$3-F$4)*10))),1)))</f>
        <v>6.5</v>
      </c>
      <c r="G97" s="102" t="n">
        <f aca="false">ROUND(IF('Indicator Data'!F97=0,0,IF(LOG('Indicator Data'!F97)&gt;G$3,10,IF(LOG('Indicator Data'!F97)&lt;G$4,0,10-(G$3-LOG('Indicator Data'!F97))/(G$3-G$4)*10))),1)</f>
        <v>0</v>
      </c>
      <c r="H97" s="101" t="n">
        <f aca="false">ROUND(IF('Indicator Data'!G97=0,0,IF(LOG('Indicator Data'!G97)&gt;H$3,10,IF(LOG('Indicator Data'!G97)&lt;H$4,0,10-(H$3-LOG('Indicator Data'!G97))/(H$3-H$4)*10))),1)</f>
        <v>0</v>
      </c>
      <c r="I97" s="101" t="n">
        <f aca="false">ROUND(IF('Indicator Data'!H97=0,0,IF(LOG('Indicator Data'!H97)&gt;I$3,10,IF(LOG('Indicator Data'!H97)&lt;I$4,0,10-(I$3-LOG('Indicator Data'!H97))/(I$3-I$4)*10))),1)</f>
        <v>0</v>
      </c>
      <c r="J97" s="101" t="n">
        <f aca="false">ROUND((10-GEOMEAN(((10-H97)/10*9+1),((10-I97)/10*9+1)))/9*10,1)</f>
        <v>0</v>
      </c>
      <c r="K97" s="101" t="n">
        <f aca="false">ROUND(IF('Indicator Data'!I97=0,0,IF(LOG('Indicator Data'!I97)&gt;K$3,10,IF(LOG('Indicator Data'!I97)&lt;K$4,0,10-(K$3-LOG('Indicator Data'!I97))/(K$3-K$4)*10))),1)</f>
        <v>0</v>
      </c>
      <c r="L97" s="102" t="n">
        <f aca="false">ROUND((10-GEOMEAN(((10-J97)/10*9+1),((10-K97)/10*9+1)))/9*10,1)</f>
        <v>0</v>
      </c>
      <c r="M97" s="102" t="n">
        <f aca="false">ROUND(IF('Indicator Data'!J97=0,0,IF(LOG('Indicator Data'!J97)&gt;M$3,10,IF(LOG('Indicator Data'!J97)&lt;M$4,0,10-(M$3-LOG('Indicator Data'!J97))/(M$3-M$4)*10))),1)</f>
        <v>9.4</v>
      </c>
      <c r="N97" s="103" t="n">
        <f aca="false">'Indicator Data'!C97/'Indicator Data'!$CA97</f>
        <v>0.00210526321710316</v>
      </c>
      <c r="O97" s="103" t="n">
        <f aca="false">'Indicator Data'!D97/'Indicator Data'!$CA97</f>
        <v>0.000700603440766992</v>
      </c>
      <c r="P97" s="103" t="n">
        <f aca="false">IF(F97=0.1,"x",'Indicator Data'!E97/'Indicator Data'!$CA97)</f>
        <v>0.00677979407804212</v>
      </c>
      <c r="Q97" s="103" t="n">
        <f aca="false">'Indicator Data'!F97/'Indicator Data'!$CA97</f>
        <v>0</v>
      </c>
      <c r="R97" s="103" t="n">
        <f aca="false">'Indicator Data'!G97/'Indicator Data'!$CA97</f>
        <v>0</v>
      </c>
      <c r="S97" s="103" t="n">
        <f aca="false">'Indicator Data'!H97/'Indicator Data'!$CA97</f>
        <v>0</v>
      </c>
      <c r="T97" s="103" t="n">
        <f aca="false">'Indicator Data'!I97/'Indicator Data'!$CA97</f>
        <v>0</v>
      </c>
      <c r="U97" s="103" t="n">
        <f aca="false">'Indicator Data'!J97/'Indicator Data'!$CA97</f>
        <v>0.00985422638251043</v>
      </c>
      <c r="V97" s="101" t="n">
        <f aca="false">ROUND(IF(N97&gt;V$3,10,IF(N97&lt;V$4,0,10-(V$3-N97)/(V$3-V$4)*10)),1)</f>
        <v>10</v>
      </c>
      <c r="W97" s="101" t="n">
        <f aca="false">ROUND(IF(O97&gt;W$3,10,IF(O97&lt;W$4,0,10-(W$3-O97)/(W$3-W$4)*10)),1)</f>
        <v>7</v>
      </c>
      <c r="X97" s="102" t="n">
        <f aca="false">ROUND(((10-GEOMEAN(((10-V97)/10*9+1),((10-W97)/10*9+1)))/9*10),1)</f>
        <v>9</v>
      </c>
      <c r="Y97" s="102" t="n">
        <f aca="false">IF(P97="x",0.1,ROUND(IF(P97&gt;Y$3,10,IF(P97&lt;Y$4,0,10-(Y$3-P97)/(Y$3-Y$4)*10)),1))</f>
        <v>4.5</v>
      </c>
      <c r="Z97" s="102" t="n">
        <f aca="false">ROUND(IF(Q97=0,0,IF(LOG(Q97)&gt;Z$3,10,IF(LOG(Q97)&lt;=Z$4,0,10-(Z$3-LOG(Q97))/(Z$3-Z$4)*10))),1)</f>
        <v>0</v>
      </c>
      <c r="AA97" s="101" t="n">
        <f aca="false">ROUND(IF(R97&gt;AA$3,10,IF(R97&lt;AA$4,0,10-(AA$3-R97)/(AA$3-AA$4)*10)),1)</f>
        <v>0</v>
      </c>
      <c r="AB97" s="101" t="n">
        <f aca="false">ROUND(IF(S97&gt;AB$3,10,IF(S97&lt;AB$4,0,10-(AB$3-S97)/(AB$3-AB$4)*10)),1)</f>
        <v>0</v>
      </c>
      <c r="AC97" s="101" t="n">
        <f aca="false">ROUND(((10-GEOMEAN(((10-AA97)/10*9+1),((10-AB97)/10*9+1)))/9*10),1)</f>
        <v>0</v>
      </c>
      <c r="AD97" s="101" t="n">
        <f aca="false">ROUND(IF(T97=0,0,IF(T97&gt;AD$3,10,IF(T97&lt;=AD$4,0,10-(AD$3-T97)/(AD$3-AD$4)*10))),1)</f>
        <v>0</v>
      </c>
      <c r="AE97" s="102" t="n">
        <f aca="false">ROUND((10-GEOMEAN(((10-AC97)/10*9+1),((10-AD97)/10*9+1)))/9*10,1)</f>
        <v>0</v>
      </c>
      <c r="AF97" s="102" t="n">
        <f aca="false">ROUND(IF(U97&gt;AF$3,10,IF(U97&lt;AF$4,0,10-(AF$3-U97)/(AF$3-AF$4)*10)),1)</f>
        <v>3.3</v>
      </c>
      <c r="AG97" s="101" t="n">
        <f aca="false">ROUND(IF('Indicator Data'!K97=0,0,IF('Indicator Data'!K97&gt;AG$3,10,IF('Indicator Data'!K97&lt;AG$4,0,10-(AG$3-'Indicator Data'!K97)/(AG$3-AG$4)*10))),1)</f>
        <v>1</v>
      </c>
      <c r="AH97" s="104" t="n">
        <f aca="false">ROUND(AVERAGE(C97,V97),1)</f>
        <v>8.9</v>
      </c>
      <c r="AI97" s="104" t="n">
        <f aca="false">ROUND(AVERAGE(D97,W97),1)</f>
        <v>7.9</v>
      </c>
      <c r="AJ97" s="102" t="n">
        <f aca="false">ROUND(AVERAGE(AA97,H97),1)</f>
        <v>0</v>
      </c>
      <c r="AK97" s="102" t="n">
        <f aca="false">ROUND(AVERAGE(AB97,I97),1)</f>
        <v>0</v>
      </c>
      <c r="AL97" s="104" t="n">
        <f aca="false">ROUND((10-GEOMEAN(((10-AJ97)/10*9+1),((10-AK97)/10*9+1)))/9*10,1)</f>
        <v>0</v>
      </c>
      <c r="AM97" s="104" t="n">
        <f aca="false">ROUND(AVERAGE(AD97,K97),1)</f>
        <v>0</v>
      </c>
      <c r="AN97" s="102" t="n">
        <f aca="false">ROUND((10-GEOMEAN(((10-M97)/10*9+1),((10-AF97)/10*9+1)))/9*10,1)</f>
        <v>7.5</v>
      </c>
      <c r="AO97" s="105" t="n">
        <f aca="false">ROUND((10-GEOMEAN(((10-E97)/10*9+1),((10-X97)/10*9+1)))/9*10,1)</f>
        <v>8.6</v>
      </c>
      <c r="AP97" s="105" t="n">
        <f aca="false">IF(AND(Y97="x",F97="x"),"x",ROUND((10-GEOMEAN(((10-F97)/10*9+1),((10-Y97)/10*9+1)))/9*10,1))</f>
        <v>5.6</v>
      </c>
      <c r="AQ97" s="105" t="n">
        <f aca="false">ROUND((10-GEOMEAN(((10-G97)/10*9+1),((10-Z97)/10*9+1)))/9*10,1)</f>
        <v>0</v>
      </c>
      <c r="AR97" s="105" t="n">
        <f aca="false">ROUND((10-GEOMEAN(((10-L97)/10*9+1),((10-AE97)/10*9+1)))/9*10,1)</f>
        <v>0</v>
      </c>
      <c r="AS97" s="104" t="n">
        <f aca="false">ROUND(AVERAGE(AG97,AN97),1)</f>
        <v>4.3</v>
      </c>
      <c r="AT97" s="104" t="n">
        <f aca="false">IF('Indicator Data'!L97="No data","x",IF('Indicator Data'!CB97&lt;1000,"x",ROUND((IF('Indicator Data'!L97&gt;AT$3,10,IF('Indicator Data'!L97&lt;AT$4,0,10-(AT$3-'Indicator Data'!L97)/(AT$3-AT$4)*10))),1)))</f>
        <v>7.6</v>
      </c>
      <c r="AU97" s="105" t="n">
        <f aca="false">ROUND(AVERAGE(AS97,AT97),1)</f>
        <v>6</v>
      </c>
      <c r="AV97" s="106" t="n">
        <f aca="false">IF('Indicator Data'!M97="No data","x",ROUND(IF('Indicator Data'!M97=0,0,IF(LOG('Indicator Data'!M97)&gt;AV$3,10,IF(LOG('Indicator Data'!M97)&lt;AV$4,0,10-(AV$3-LOG('Indicator Data'!M97))/(AV$3-AV$4)*10))),1))</f>
        <v>8.2</v>
      </c>
      <c r="AW97" s="103" t="n">
        <f aca="false">IF(AV97="x","x",'Indicator Data'!M97/'Indicator Data'!$CA97)</f>
        <v>0.878762944235005</v>
      </c>
      <c r="AX97" s="106" t="n">
        <f aca="false">IF(AV97="x","x",ROUND(IF(AW97&gt;AX$3,10,IF(AW97&lt;AX$4,0,10-(AX$3-AW97)/(AX$3-AX$4)*10)),1))</f>
        <v>9.8</v>
      </c>
      <c r="AY97" s="102" t="n">
        <f aca="false">IF(AND(AV97="x",AX97="x"),"x",ROUND((10-GEOMEAN(((10-AV97)/10*9+1),((10-AX97)/10*9+1)))/9*10,1))</f>
        <v>9.2</v>
      </c>
      <c r="AZ97" s="106" t="str">
        <f aca="false">IF('Indicator Data'!N97="No data","x",ROUND(IF('Indicator Data'!N97=0,0,IF(LOG('Indicator Data'!N97)&gt;AZ$3,10,IF(LOG('Indicator Data'!N97)&lt;AZ$4,0,10-(AZ$3-LOG('Indicator Data'!N97))/(AZ$3-AZ$4)*10))),1))</f>
        <v>x</v>
      </c>
      <c r="BA97" s="103" t="str">
        <f aca="false">IF(AZ97="x","x",'Indicator Data'!N97/'Indicator Data'!$CA97)</f>
        <v>x</v>
      </c>
      <c r="BB97" s="106" t="str">
        <f aca="false">IF(AZ97="x","x",ROUND(IF(BA97&gt;BB$3,10,IF(BA97&lt;BB$4,0,10-(BB$3-BA97)/(BB$3-BB$4)*10)),1))</f>
        <v>x</v>
      </c>
      <c r="BC97" s="102" t="str">
        <f aca="false">IF(AND(AZ97="x",BB97="x"),"x",ROUND((10-GEOMEAN(((10-AZ97)/10*9+1),((10-BB97)/10*9+1)))/9*10,1))</f>
        <v>x</v>
      </c>
      <c r="BD97" s="106" t="str">
        <f aca="false">IF('Indicator Data'!O97="No data","x",ROUND(IF('Indicator Data'!O97=0,0,IF(LOG('Indicator Data'!O97)&gt;BD$3,10,IF(LOG('Indicator Data'!O97)&lt;BD$4,0,10-(BD$3-LOG('Indicator Data'!O97))/(BD$3-BD$4)*10))),1))</f>
        <v>x</v>
      </c>
      <c r="BE97" s="103" t="str">
        <f aca="false">IF(BD97="x","x",'Indicator Data'!O97/'Indicator Data'!$CA97)</f>
        <v>x</v>
      </c>
      <c r="BF97" s="106" t="str">
        <f aca="false">IF(BD97="x","x",ROUND(IF(BE97&gt;BF$3,10,IF(BE97&lt;BF$4,0,10-(BF$3-BE97)/(BF$3-BF$4)*10)),1))</f>
        <v>x</v>
      </c>
      <c r="BG97" s="102" t="str">
        <f aca="false">IF(AND(BD97="x",BF97="x"),"x",ROUND((10-GEOMEAN(((10-BD97)/10*9+1),((10-BF97)/10*9+1)))/9*10,1))</f>
        <v>x</v>
      </c>
      <c r="BH97" s="106" t="str">
        <f aca="false">IF('Indicator Data'!P97="No data","x",ROUND(IF('Indicator Data'!P97=0,0,IF(LOG('Indicator Data'!P97)&gt;BH$3,10,IF(LOG('Indicator Data'!P97)&lt;BH$4,0,10-(BH$3-LOG('Indicator Data'!P97))/(BH$3-BH$4)*10))),1))</f>
        <v>x</v>
      </c>
      <c r="BI97" s="103" t="str">
        <f aca="false">IF(BH97="x","x",'Indicator Data'!P97/'Indicator Data'!$CA97)</f>
        <v>x</v>
      </c>
      <c r="BJ97" s="106" t="str">
        <f aca="false">IF(BH97="x","x",ROUND(IF(BI97&gt;BJ$3,10,IF(BI97&lt;BJ$4,0,10-(BJ$3-BI97)/(BJ$3-BJ$4)*10)),1))</f>
        <v>x</v>
      </c>
      <c r="BK97" s="102" t="str">
        <f aca="false">IF(AND(BH97="x",BJ97="x"),"x",ROUND((10-GEOMEAN(((10-BH97)/10*9+1),((10-BJ97)/10*9+1)))/9*10,1))</f>
        <v>x</v>
      </c>
      <c r="BL97" s="104" t="n">
        <f aca="false">IF(AND(BC97="x",BG97="x",BK97="x",AY97="x"),"x",IF(AND(BC97="x",BG97="x",BK97="x"),AY97,ROUND((10-GEOMEAN(((10-AY97)/10*9+1),((10-BC97)/10*9+1),((10-BG97)/10*9+1),((10-BK97)/10*9+1)))/9*10,1)))</f>
        <v>9.2</v>
      </c>
      <c r="BM97" s="106" t="n">
        <f aca="false">ROUND(IF('Indicator Data'!Q97=0,0,IF(LOG('Indicator Data'!Q97)&gt;BM$3,10,IF(LOG('Indicator Data'!Q97)&lt;BM$4,0,10-(BM$3-LOG('Indicator Data'!Q97))/(BM$3-BM$4)*10))),1)</f>
        <v>0</v>
      </c>
      <c r="BN97" s="107" t="n">
        <f aca="false">'Indicator Data'!R97</f>
        <v>0</v>
      </c>
      <c r="BO97" s="106" t="n">
        <f aca="false">ROUND(IF(BN97&gt;BO$3,10,IF(BN97&lt;BO$4,0,10-(BO$3-BN97)/(BO$3-BO$4)*10)),1)</f>
        <v>0</v>
      </c>
      <c r="BP97" s="106" t="n">
        <f aca="false">ROUND((10-GEOMEAN(((10-BO97)/10*9+1),((10-BM97)/10*9+1)))/9*10,1)</f>
        <v>0</v>
      </c>
      <c r="BQ97" s="106" t="n">
        <f aca="false">ROUND(IF('Indicator Data'!S97=0,0,IF(LOG('Indicator Data'!S97)&gt;BQ$3,10,IF(LOG('Indicator Data'!S97)&lt;BQ$4,0,10-(BQ$3-LOG('Indicator Data'!S97))/(BQ$3-BQ$4)*10))),1)</f>
        <v>0</v>
      </c>
      <c r="BR97" s="107" t="n">
        <f aca="false">'Indicator Data'!T97</f>
        <v>0</v>
      </c>
      <c r="BS97" s="106" t="n">
        <f aca="false">ROUND(IF(BR97&gt;BS$3,10,IF(BR97&lt;BS$4,0,10-(BS$3-BR97)/(BS$3-BS$4)*10)),1)</f>
        <v>0</v>
      </c>
      <c r="BT97" s="106" t="n">
        <f aca="false">ROUND((10-GEOMEAN(((10-BS97)/10*9+1),((10-BQ97)/10*9+1)))/9*10,1)</f>
        <v>0</v>
      </c>
      <c r="BU97" s="102" t="n">
        <f aca="false">ROUND((10-GEOMEAN(((10-BT97)/10*9+1),((10-BP97)/10*9+1)))/9*10,1)</f>
        <v>0</v>
      </c>
      <c r="BV97" s="106" t="n">
        <f aca="false">ROUND(IF('Indicator Data'!U97=0,0,IF(LOG('Indicator Data'!U97)&gt;BV$3,10,IF(LOG('Indicator Data'!U97)&lt;BV$4,0,10-(BV$3-LOG('Indicator Data'!U97))/(BV$3-BV$4)*10))),1)</f>
        <v>0</v>
      </c>
      <c r="BW97" s="103" t="n">
        <f aca="false">'Indicator Data'!U97/'Indicator Data'!$CA97</f>
        <v>0</v>
      </c>
      <c r="BX97" s="106" t="n">
        <f aca="false">ROUND(IF(BW97&gt;BX$3,10,IF(BW97&lt;BX$4,0,10-(BX$3-BW97)/(BX$3-BX$4)*10)),1)</f>
        <v>0</v>
      </c>
      <c r="BY97" s="102" t="n">
        <f aca="false">ROUND((10-GEOMEAN(((10-BV97)/10*9+1),((10-BX97)/10*9+1)))/9*10,1)</f>
        <v>0</v>
      </c>
      <c r="BZ97" s="106" t="n">
        <f aca="false">ROUND(IF('Indicator Data'!V97=0,0,IF(LOG('Indicator Data'!V97)&gt;BZ$3,10,IF(LOG('Indicator Data'!V97)&lt;BZ$4,0,10-(BZ$3-LOG('Indicator Data'!V97))/(BZ$3-BZ$4)*10))),1)</f>
        <v>4</v>
      </c>
      <c r="CA97" s="103" t="n">
        <f aca="false">IF('Indicator Data'!V97/'Indicator Data'!$CA97&gt;1,1,'Indicator Data'!V97/'Indicator Data'!$CA97)</f>
        <v>0.00100490762005854</v>
      </c>
      <c r="CB97" s="106" t="n">
        <f aca="false">ROUND(IF(CA97&gt;CB$3,10,IF(CA97&lt;CB$4,0,10-(CB$3-CA97)/(CB$3-CB$4)*10)),1)</f>
        <v>0</v>
      </c>
      <c r="CC97" s="102" t="n">
        <f aca="false">ROUND((10-GEOMEAN(((10-BZ97)/10*9+1),((10-CB97)/10*9+1)))/9*10,1)</f>
        <v>2.2</v>
      </c>
      <c r="CD97" s="106" t="n">
        <f aca="false">ROUND(IF('Indicator Data'!W97=0,0,IF(LOG('Indicator Data'!W97)&gt;CD$3,10,IF(LOG('Indicator Data'!W97)&lt;CD$4,0,10-(CD$3-LOG('Indicator Data'!W97))/(CD$3-CD$4)*10))),1)</f>
        <v>0</v>
      </c>
      <c r="CE97" s="103" t="n">
        <f aca="false">'Indicator Data'!W97/'Indicator Data'!$CA97</f>
        <v>0</v>
      </c>
      <c r="CF97" s="106" t="n">
        <f aca="false">ROUND(IF(CE97&gt;CF$3,10,IF(CE97&lt;CF$4,0,10-(CF$3-CE97)/(CF$3-CF$4)*10)),1)</f>
        <v>0</v>
      </c>
      <c r="CG97" s="102" t="n">
        <f aca="false">ROUND((10-GEOMEAN(((10-CD97)/10*9+1),((10-CF97)/10*9+1)))/9*10,1)</f>
        <v>0</v>
      </c>
      <c r="CH97" s="104" t="n">
        <f aca="false">ROUND((10-GEOMEAN(((10-CC97)/10*9+1),((10-BU97)/10*9+1),((10-BY97)/10*9+1),((10-CG97)/10*9+1)))/9*10,1)</f>
        <v>0.6</v>
      </c>
      <c r="CI97" s="106" t="n">
        <f aca="false">IF('Indicator Data'!BQ97="No data","x",ROUND(IF('Indicator Data'!BQ97&gt;CI$3,0,IF('Indicator Data'!BQ97&lt;CI$4,10,(CI$3-'Indicator Data'!BQ97)/(CI$3-CI$4)*10)),1))</f>
        <v>0.2</v>
      </c>
      <c r="CJ97" s="106" t="n">
        <f aca="false">IF('Indicator Data'!BR97="No data","x",ROUND(IF('Indicator Data'!BR97&gt;CJ$3,0,IF('Indicator Data'!BR97&lt;CJ$4,10,(CJ$3-'Indicator Data'!BR97)/(CJ$3-CJ$4)*10)),1))</f>
        <v>1.4</v>
      </c>
      <c r="CK97" s="106" t="n">
        <f aca="false">IF('Indicator Data'!AC97="No data","x",ROUND(IF('Indicator Data'!AC97&gt;CK$3,0,IF('Indicator Data'!AC97&lt;CK$4,10,(CK$3-'Indicator Data'!AC97)/(CK$3-CK$4)*10)),1))</f>
        <v>0</v>
      </c>
      <c r="CL97" s="102" t="n">
        <f aca="false">IF(AND(CJ97="x",CI97="x",CK97="x"),"x",ROUND(AVERAGE(CI97:CK97),1))</f>
        <v>0.5</v>
      </c>
      <c r="CM97" s="106" t="n">
        <f aca="false">IF('Indicator Data'!X97="No data","x",ROUND(IF(LOG('Indicator Data'!X97)&gt;CM$3,10,IF(LOG('Indicator Data'!X97)&lt;CM$4,0,10-(CM$3-LOG('Indicator Data'!X97))/(CM$3-CM$4)*10)),1))</f>
        <v>5.1</v>
      </c>
      <c r="CN97" s="106" t="n">
        <f aca="false">IF('Indicator Data'!Y97="No data","x",ROUND(IF('Indicator Data'!Y97&gt;CN$3,10,IF('Indicator Data'!Y97&lt;CN$4,0,10-(CN$3-'Indicator Data'!Y97)/(CN$3-CN$4)*10)),1))</f>
        <v>5</v>
      </c>
      <c r="CO97" s="106" t="n">
        <f aca="false">IF('Indicator Data'!Z97="No data","x",ROUND(IF('Indicator Data'!Z97&gt;CO$3,10,IF('Indicator Data'!Z97&lt;CO$4,0,10-(CO$3-'Indicator Data'!Z97)/(CO$3-CO$4)*10)),1))</f>
        <v>3.7</v>
      </c>
      <c r="CP97" s="106" t="n">
        <f aca="false">IF('Indicator Data'!AA97="No data","x",ROUND(IF('Indicator Data'!AA97&gt;CP$3,10,IF('Indicator Data'!AA97&lt;CP$4,0,10-(CP$3-'Indicator Data'!AA97)/(CP$3-CP$4)*10)),1))</f>
        <v>5.5</v>
      </c>
      <c r="CQ97" s="102" t="n">
        <f aca="false">ROUND(AVERAGE(CM97:CP97),1)</f>
        <v>4.8</v>
      </c>
      <c r="CR97" s="104" t="n">
        <f aca="false">ROUND(AVERAGE(CL97,CQ97,CQ97),1)</f>
        <v>3.4</v>
      </c>
      <c r="CS97" s="106" t="n">
        <f aca="false">IF('Indicator Data'!AF97="No data","x",ROUND(IF('Indicator Data'!AF97&gt;CS$3,10,IF('Indicator Data'!AF97&lt;CS$4,0,10-(CS$3-'Indicator Data'!AF97)/(CS$3-CS$4)*10)),1))</f>
        <v>1.1</v>
      </c>
      <c r="CT97" s="106" t="n">
        <f aca="false">IF('Indicator Data'!AG97="No data","x",ROUND(IF('Indicator Data'!AG97&gt;CT$3,10,IF('Indicator Data'!AG97&lt;CT$4,0,10-(CT$3-'Indicator Data'!AG97)/(CT$3-CT$4)*10)),1))</f>
        <v>4.4</v>
      </c>
      <c r="CU97" s="102" t="n">
        <f aca="false">ROUND(AVERAGE(CM97,CN97,CO97,CP97,CS97,CT97),1)</f>
        <v>4.1</v>
      </c>
      <c r="CV97" s="106" t="n">
        <f aca="false">IF('Indicator Data'!AB97="No data","x",ROUND(IF('Indicator Data'!AB97&gt;CV$3,10,IF('Indicator Data'!AB97&lt;CV$4,0,10-(CV$3-'Indicator Data'!AB97)/(CV$3-CV$4)*10)),1))</f>
        <v>0</v>
      </c>
      <c r="CW97" s="102" t="n">
        <f aca="false">IF(AND(CJ97="x",CI97="x",CK97="x"),"x",ROUND(AVERAGE(CI97:CK97,CV97),1))</f>
        <v>0.4</v>
      </c>
      <c r="CX97" s="103" t="n">
        <f aca="false">IF('Indicator Data'!AD97="No data","x",'Indicator Data'!AD97/'Indicator Data'!$BZ97)</f>
        <v>0.000593926523001402</v>
      </c>
      <c r="CY97" s="106" t="n">
        <f aca="false">IF(CX97="x","x",ROUND(IF(CX97&gt;CY$3,0,IF(CX97&lt;CY$4,10,(CY$3-CX97)/(CY$3-CY$4)*10)),1))</f>
        <v>4.1</v>
      </c>
      <c r="CZ97" s="106" t="n">
        <f aca="false">IF('Indicator Data'!AE97="No data","x",ROUND(IF('Indicator Data'!AE97&gt;CZ$3,0,IF('Indicator Data'!AE97&lt;CZ$4,10,(CZ$3-'Indicator Data'!AE97)/(CZ$3-CZ$4)*10)),1))</f>
        <v>6</v>
      </c>
      <c r="DA97" s="102" t="n">
        <f aca="false">IF(AND(CY97="x",CZ97="x"),"x",ROUND(AVERAGE(CY97:CZ97),1))</f>
        <v>5.1</v>
      </c>
      <c r="DB97" s="104" t="n">
        <f aca="false">ROUND(AVERAGE(CW97,DA97,CU97),1)</f>
        <v>3.2</v>
      </c>
      <c r="DC97" s="105" t="n">
        <f aca="false">IF(BL97="x",ROUND((10-GEOMEAN(((10-DB97)/10*9+1),((10-CH97)/10*9+1),((10-CR97)/10*9+1)))/9*10,1),ROUND((10-GEOMEAN(((10-BL97)/10*9+1),((10-DB97)/10*9+1),((10-CH97)/10*9+1),((10-CR97)/10*9+1)))/9*10,1))</f>
        <v>5.2</v>
      </c>
      <c r="DD97" s="108" t="n">
        <f aca="false">IF(ROUND(IF(AP97="x",(10-GEOMEAN(((10-AO97)/10*9+1),((10-DC97)/10*9+1),((10-AU97)/10*9+1),((10-AQ97)/10*9+1),((10-AR97)/10*9+1)))/9*10,(10-GEOMEAN(((10-AO97)/10*9+1),((10-DC97)/10*9+1),((10-AP97)/10*9+1),((10-AQ97)/10*9+1),((10-AR97)/10*9+1),((10-AU97)/10*9+1)))/9*10),1)=0,0.1,ROUND(IF(AP97="x",(10-GEOMEAN(((10-AO97)/10*9+1),((10-DC97)/10*9+1),((10-AU97)/10*9+1),((10-AQ97)/10*9+1),((10-AR97)/10*9+1)))/9*10,(10-GEOMEAN(((10-AO97)/10*9+1),((10-DC97)/10*9+1),((10-AP97)/10*9+1),((10-AQ97)/10*9+1),((10-AR97)/10*9+1),((10-AU97)/10*9+1)))/9*10),1))</f>
        <v>5</v>
      </c>
      <c r="DE97" s="105" t="n">
        <f aca="false">ROUND(IF('Indicator Data'!AH97=0,0,IF('Indicator Data'!AH97&gt;DE$3,10,IF('Indicator Data'!AH97&lt;DE$4,0,10-(DE$3-'Indicator Data'!AH97)/(DE$3-DE$4)*10))),1)</f>
        <v>0.2</v>
      </c>
      <c r="DF97" s="102" t="n">
        <f aca="false">'Indicator Data'!AI97</f>
        <v>0</v>
      </c>
      <c r="DG97" s="102" t="n">
        <f aca="false">'Indicator Data'!AJ97</f>
        <v>0</v>
      </c>
      <c r="DH97" s="105" t="n">
        <f aca="false">ROUND(IF(DF97=5,10,IF(DG97=5,9,IF(DF97=4,8,IF(DG97=4,7,0)))),1)</f>
        <v>0</v>
      </c>
      <c r="DI97" s="108" t="n">
        <f aca="false">ROUND(IF(DH97&gt;5,DH97,DE97/10*7),1)</f>
        <v>0.1</v>
      </c>
      <c r="DJ97" s="76"/>
      <c r="DK97" s="109"/>
    </row>
    <row r="98" customFormat="false" ht="14.5" hidden="false" customHeight="false" outlineLevel="0" collapsed="false">
      <c r="A98" s="98" t="str">
        <f aca="false">'Indicator Data'!A98</f>
        <v>Lao PDR</v>
      </c>
      <c r="B98" s="99" t="str">
        <f aca="false">'Indicator Data'!B98</f>
        <v>LAO</v>
      </c>
      <c r="C98" s="100" t="n">
        <f aca="false">ROUND(IF('Indicator Data'!C98=0,0.1,IF(LOG('Indicator Data'!C98)&gt;C$3,10,IF(LOG('Indicator Data'!C98)&lt;C$4,0,10-(C$3-LOG('Indicator Data'!C98))/(C$3-C$4)*10))),1)</f>
        <v>6.5</v>
      </c>
      <c r="D98" s="101" t="n">
        <f aca="false">ROUND(IF('Indicator Data'!D98=0,0.1,IF(LOG('Indicator Data'!D98)&gt;D$3,10,IF(LOG('Indicator Data'!D98)&lt;D$4,0,10-(D$3-LOG('Indicator Data'!D98))/(D$3-D$4)*10))),1)</f>
        <v>1.4</v>
      </c>
      <c r="E98" s="102" t="n">
        <f aca="false">ROUND((10-GEOMEAN(((10-C98)/10*9+1),((10-D98)/10*9+1)))/9*10,1)</f>
        <v>4.4</v>
      </c>
      <c r="F98" s="102" t="n">
        <f aca="false">IF('Indicator Data'!E98="No data",0.1,(ROUND(IF('Indicator Data'!E98=0,0,IF(LOG('Indicator Data'!E98)&gt;F$3,10,IF(LOG('Indicator Data'!E98)&lt;F$4,0,10-(F$3-LOG('Indicator Data'!E98))/(F$3-F$4)*10))),1)))</f>
        <v>7.5</v>
      </c>
      <c r="G98" s="102" t="n">
        <f aca="false">ROUND(IF('Indicator Data'!F98=0,0,IF(LOG('Indicator Data'!F98)&gt;G$3,10,IF(LOG('Indicator Data'!F98)&lt;G$4,0,10-(G$3-LOG('Indicator Data'!F98))/(G$3-G$4)*10))),1)</f>
        <v>0</v>
      </c>
      <c r="H98" s="101" t="n">
        <f aca="false">ROUND(IF('Indicator Data'!G98=0,0,IF(LOG('Indicator Data'!G98)&gt;H$3,10,IF(LOG('Indicator Data'!G98)&lt;H$4,0,10-(H$3-LOG('Indicator Data'!G98))/(H$3-H$4)*10))),1)</f>
        <v>6.9</v>
      </c>
      <c r="I98" s="101" t="n">
        <f aca="false">ROUND(IF('Indicator Data'!H98=0,0,IF(LOG('Indicator Data'!H98)&gt;I$3,10,IF(LOG('Indicator Data'!H98)&lt;I$4,0,10-(I$3-LOG('Indicator Data'!H98))/(I$3-I$4)*10))),1)</f>
        <v>7.9</v>
      </c>
      <c r="J98" s="101" t="n">
        <f aca="false">ROUND((10-GEOMEAN(((10-H98)/10*9+1),((10-I98)/10*9+1)))/9*10,1)</f>
        <v>7.4</v>
      </c>
      <c r="K98" s="101" t="n">
        <f aca="false">ROUND(IF('Indicator Data'!I98=0,0,IF(LOG('Indicator Data'!I98)&gt;K$3,10,IF(LOG('Indicator Data'!I98)&lt;K$4,0,10-(K$3-LOG('Indicator Data'!I98))/(K$3-K$4)*10))),1)</f>
        <v>0</v>
      </c>
      <c r="L98" s="102" t="n">
        <f aca="false">ROUND((10-GEOMEAN(((10-J98)/10*9+1),((10-K98)/10*9+1)))/9*10,1)</f>
        <v>4.7</v>
      </c>
      <c r="M98" s="102" t="n">
        <f aca="false">ROUND(IF('Indicator Data'!J98=0,0,IF(LOG('Indicator Data'!J98)&gt;M$3,10,IF(LOG('Indicator Data'!J98)&lt;M$4,0,10-(M$3-LOG('Indicator Data'!J98))/(M$3-M$4)*10))),1)</f>
        <v>8.3</v>
      </c>
      <c r="N98" s="103" t="n">
        <f aca="false">'Indicator Data'!C98/'Indicator Data'!$CA98</f>
        <v>0.00058342975442681</v>
      </c>
      <c r="O98" s="103" t="n">
        <f aca="false">'Indicator Data'!D98/'Indicator Data'!$CA98</f>
        <v>3.74724701821918E-006</v>
      </c>
      <c r="P98" s="103" t="n">
        <f aca="false">IF(F98=0.1,"x",'Indicator Data'!E98/'Indicator Data'!$CA98)</f>
        <v>0.0153267875303539</v>
      </c>
      <c r="Q98" s="103" t="n">
        <f aca="false">'Indicator Data'!F98/'Indicator Data'!$CA98</f>
        <v>0</v>
      </c>
      <c r="R98" s="103" t="n">
        <f aca="false">'Indicator Data'!G98/'Indicator Data'!$CA98</f>
        <v>0.00880171827454089</v>
      </c>
      <c r="S98" s="103" t="n">
        <f aca="false">'Indicator Data'!H98/'Indicator Data'!$CA98</f>
        <v>0.000471706038987153</v>
      </c>
      <c r="T98" s="103" t="n">
        <f aca="false">'Indicator Data'!I98/'Indicator Data'!$CA98</f>
        <v>0</v>
      </c>
      <c r="U98" s="103" t="n">
        <f aca="false">'Indicator Data'!J98/'Indicator Data'!$CA98</f>
        <v>0.00313881890307522</v>
      </c>
      <c r="V98" s="101" t="n">
        <f aca="false">ROUND(IF(N98&gt;V$3,10,IF(N98&lt;V$4,0,10-(V$3-N98)/(V$3-V$4)*10)),1)</f>
        <v>2.9</v>
      </c>
      <c r="W98" s="101" t="n">
        <f aca="false">ROUND(IF(O98&gt;W$3,10,IF(O98&lt;W$4,0,10-(W$3-O98)/(W$3-W$4)*10)),1)</f>
        <v>0</v>
      </c>
      <c r="X98" s="102" t="n">
        <f aca="false">ROUND(((10-GEOMEAN(((10-V98)/10*9+1),((10-W98)/10*9+1)))/9*10),1)</f>
        <v>1.6</v>
      </c>
      <c r="Y98" s="102" t="n">
        <f aca="false">IF(P98="x",0.1,ROUND(IF(P98&gt;Y$3,10,IF(P98&lt;Y$4,0,10-(Y$3-P98)/(Y$3-Y$4)*10)),1))</f>
        <v>10</v>
      </c>
      <c r="Z98" s="102" t="n">
        <f aca="false">ROUND(IF(Q98=0,0,IF(LOG(Q98)&gt;Z$3,10,IF(LOG(Q98)&lt;=Z$4,0,10-(Z$3-LOG(Q98))/(Z$3-Z$4)*10))),1)</f>
        <v>0</v>
      </c>
      <c r="AA98" s="101" t="n">
        <f aca="false">ROUND(IF(R98&gt;AA$3,10,IF(R98&lt;AA$4,0,10-(AA$3-R98)/(AA$3-AA$4)*10)),1)</f>
        <v>4.9</v>
      </c>
      <c r="AB98" s="101" t="n">
        <f aca="false">ROUND(IF(S98&gt;AB$3,10,IF(S98&lt;AB$4,0,10-(AB$3-S98)/(AB$3-AB$4)*10)),1)</f>
        <v>0.9</v>
      </c>
      <c r="AC98" s="101" t="n">
        <f aca="false">ROUND(((10-GEOMEAN(((10-AA98)/10*9+1),((10-AB98)/10*9+1)))/9*10),1)</f>
        <v>3.1</v>
      </c>
      <c r="AD98" s="101" t="n">
        <f aca="false">ROUND(IF(T98=0,0,IF(T98&gt;AD$3,10,IF(T98&lt;=AD$4,0,10-(AD$3-T98)/(AD$3-AD$4)*10))),1)</f>
        <v>0</v>
      </c>
      <c r="AE98" s="102" t="n">
        <f aca="false">ROUND((10-GEOMEAN(((10-AC98)/10*9+1),((10-AD98)/10*9+1)))/9*10,1)</f>
        <v>1.7</v>
      </c>
      <c r="AF98" s="102" t="n">
        <f aca="false">ROUND(IF(U98&gt;AF$3,10,IF(U98&lt;AF$4,0,10-(AF$3-U98)/(AF$3-AF$4)*10)),1)</f>
        <v>1</v>
      </c>
      <c r="AG98" s="101" t="n">
        <f aca="false">ROUND(IF('Indicator Data'!K98=0,0,IF('Indicator Data'!K98&gt;AG$3,10,IF('Indicator Data'!K98&lt;AG$4,0,10-(AG$3-'Indicator Data'!K98)/(AG$3-AG$4)*10))),1)</f>
        <v>4.8</v>
      </c>
      <c r="AH98" s="104" t="n">
        <f aca="false">ROUND(AVERAGE(C98,V98),1)</f>
        <v>4.7</v>
      </c>
      <c r="AI98" s="104" t="n">
        <f aca="false">ROUND(AVERAGE(D98,W98),1)</f>
        <v>0.7</v>
      </c>
      <c r="AJ98" s="102" t="n">
        <f aca="false">ROUND(AVERAGE(AA98,H98),1)</f>
        <v>5.9</v>
      </c>
      <c r="AK98" s="102" t="n">
        <f aca="false">ROUND(AVERAGE(AB98,I98),1)</f>
        <v>4.4</v>
      </c>
      <c r="AL98" s="104" t="n">
        <f aca="false">ROUND((10-GEOMEAN(((10-AJ98)/10*9+1),((10-AK98)/10*9+1)))/9*10,1)</f>
        <v>5.2</v>
      </c>
      <c r="AM98" s="104" t="n">
        <f aca="false">ROUND(AVERAGE(AD98,K98),1)</f>
        <v>0</v>
      </c>
      <c r="AN98" s="102" t="n">
        <f aca="false">ROUND((10-GEOMEAN(((10-M98)/10*9+1),((10-AF98)/10*9+1)))/9*10,1)</f>
        <v>5.8</v>
      </c>
      <c r="AO98" s="105" t="n">
        <f aca="false">ROUND((10-GEOMEAN(((10-E98)/10*9+1),((10-X98)/10*9+1)))/9*10,1)</f>
        <v>3.1</v>
      </c>
      <c r="AP98" s="105" t="n">
        <f aca="false">IF(AND(Y98="x",F98="x"),"x",ROUND((10-GEOMEAN(((10-F98)/10*9+1),((10-Y98)/10*9+1)))/9*10,1))</f>
        <v>9.1</v>
      </c>
      <c r="AQ98" s="105" t="n">
        <f aca="false">ROUND((10-GEOMEAN(((10-G98)/10*9+1),((10-Z98)/10*9+1)))/9*10,1)</f>
        <v>0</v>
      </c>
      <c r="AR98" s="105" t="n">
        <f aca="false">ROUND((10-GEOMEAN(((10-L98)/10*9+1),((10-AE98)/10*9+1)))/9*10,1)</f>
        <v>3.3</v>
      </c>
      <c r="AS98" s="104" t="n">
        <f aca="false">ROUND(AVERAGE(AG98,AN98),1)</f>
        <v>5.3</v>
      </c>
      <c r="AT98" s="104" t="n">
        <f aca="false">IF('Indicator Data'!L98="No data","x",IF('Indicator Data'!CB98&lt;1000,"x",ROUND((IF('Indicator Data'!L98&gt;AT$3,10,IF('Indicator Data'!L98&lt;AT$4,0,10-(AT$3-'Indicator Data'!L98)/(AT$3-AT$4)*10))),1)))</f>
        <v>0</v>
      </c>
      <c r="AU98" s="105" t="n">
        <f aca="false">ROUND(AVERAGE(AS98,AT98),1)</f>
        <v>2.7</v>
      </c>
      <c r="AV98" s="106" t="n">
        <f aca="false">IF('Indicator Data'!M98="No data","x",ROUND(IF('Indicator Data'!M98=0,0,IF(LOG('Indicator Data'!M98)&gt;AV$3,10,IF(LOG('Indicator Data'!M98)&lt;AV$4,0,10-(AV$3-LOG('Indicator Data'!M98))/(AV$3-AV$4)*10))),1))</f>
        <v>7.9</v>
      </c>
      <c r="AW98" s="103" t="n">
        <f aca="false">IF(AV98="x","x",'Indicator Data'!M98/'Indicator Data'!$CA98)</f>
        <v>0.501777732792692</v>
      </c>
      <c r="AX98" s="106" t="n">
        <f aca="false">IF(AV98="x","x",ROUND(IF(AW98&gt;AX$3,10,IF(AW98&lt;AX$4,0,10-(AX$3-AW98)/(AX$3-AX$4)*10)),1))</f>
        <v>5.6</v>
      </c>
      <c r="AY98" s="102" t="n">
        <f aca="false">IF(AND(AV98="x",AX98="x"),"x",ROUND((10-GEOMEAN(((10-AV98)/10*9+1),((10-AX98)/10*9+1)))/9*10,1))</f>
        <v>6.9</v>
      </c>
      <c r="AZ98" s="106" t="str">
        <f aca="false">IF('Indicator Data'!N98="No data","x",ROUND(IF('Indicator Data'!N98=0,0,IF(LOG('Indicator Data'!N98)&gt;AZ$3,10,IF(LOG('Indicator Data'!N98)&lt;AZ$4,0,10-(AZ$3-LOG('Indicator Data'!N98))/(AZ$3-AZ$4)*10))),1))</f>
        <v>x</v>
      </c>
      <c r="BA98" s="103" t="str">
        <f aca="false">IF(AZ98="x","x",'Indicator Data'!N98/'Indicator Data'!$CA98)</f>
        <v>x</v>
      </c>
      <c r="BB98" s="106" t="str">
        <f aca="false">IF(AZ98="x","x",ROUND(IF(BA98&gt;BB$3,10,IF(BA98&lt;BB$4,0,10-(BB$3-BA98)/(BB$3-BB$4)*10)),1))</f>
        <v>x</v>
      </c>
      <c r="BC98" s="102" t="str">
        <f aca="false">IF(AND(AZ98="x",BB98="x"),"x",ROUND((10-GEOMEAN(((10-AZ98)/10*9+1),((10-BB98)/10*9+1)))/9*10,1))</f>
        <v>x</v>
      </c>
      <c r="BD98" s="106" t="str">
        <f aca="false">IF('Indicator Data'!O98="No data","x",ROUND(IF('Indicator Data'!O98=0,0,IF(LOG('Indicator Data'!O98)&gt;BD$3,10,IF(LOG('Indicator Data'!O98)&lt;BD$4,0,10-(BD$3-LOG('Indicator Data'!O98))/(BD$3-BD$4)*10))),1))</f>
        <v>x</v>
      </c>
      <c r="BE98" s="103" t="str">
        <f aca="false">IF(BD98="x","x",'Indicator Data'!O98/'Indicator Data'!$CA98)</f>
        <v>x</v>
      </c>
      <c r="BF98" s="106" t="str">
        <f aca="false">IF(BD98="x","x",ROUND(IF(BE98&gt;BF$3,10,IF(BE98&lt;BF$4,0,10-(BF$3-BE98)/(BF$3-BF$4)*10)),1))</f>
        <v>x</v>
      </c>
      <c r="BG98" s="102" t="str">
        <f aca="false">IF(AND(BD98="x",BF98="x"),"x",ROUND((10-GEOMEAN(((10-BD98)/10*9+1),((10-BF98)/10*9+1)))/9*10,1))</f>
        <v>x</v>
      </c>
      <c r="BH98" s="106" t="str">
        <f aca="false">IF('Indicator Data'!P98="No data","x",ROUND(IF('Indicator Data'!P98=0,0,IF(LOG('Indicator Data'!P98)&gt;BH$3,10,IF(LOG('Indicator Data'!P98)&lt;BH$4,0,10-(BH$3-LOG('Indicator Data'!P98))/(BH$3-BH$4)*10))),1))</f>
        <v>x</v>
      </c>
      <c r="BI98" s="103" t="str">
        <f aca="false">IF(BH98="x","x",'Indicator Data'!P98/'Indicator Data'!$CA98)</f>
        <v>x</v>
      </c>
      <c r="BJ98" s="106" t="str">
        <f aca="false">IF(BH98="x","x",ROUND(IF(BI98&gt;BJ$3,10,IF(BI98&lt;BJ$4,0,10-(BJ$3-BI98)/(BJ$3-BJ$4)*10)),1))</f>
        <v>x</v>
      </c>
      <c r="BK98" s="102" t="str">
        <f aca="false">IF(AND(BH98="x",BJ98="x"),"x",ROUND((10-GEOMEAN(((10-BH98)/10*9+1),((10-BJ98)/10*9+1)))/9*10,1))</f>
        <v>x</v>
      </c>
      <c r="BL98" s="104" t="n">
        <f aca="false">IF(AND(BC98="x",BG98="x",BK98="x",AY98="x"),"x",IF(AND(BC98="x",BG98="x",BK98="x"),AY98,ROUND((10-GEOMEAN(((10-AY98)/10*9+1),((10-BC98)/10*9+1),((10-BG98)/10*9+1),((10-BK98)/10*9+1)))/9*10,1)))</f>
        <v>6.9</v>
      </c>
      <c r="BM98" s="106" t="n">
        <f aca="false">ROUND(IF('Indicator Data'!Q98=0,0,IF(LOG('Indicator Data'!Q98)&gt;BM$3,10,IF(LOG('Indicator Data'!Q98)&lt;BM$4,0,10-(BM$3-LOG('Indicator Data'!Q98))/(BM$3-BM$4)*10))),1)</f>
        <v>8.4</v>
      </c>
      <c r="BN98" s="107" t="n">
        <f aca="false">'Indicator Data'!R98</f>
        <v>1</v>
      </c>
      <c r="BO98" s="106" t="n">
        <f aca="false">ROUND(IF(BN98&gt;BO$3,10,IF(BN98&lt;BO$4,0,10-(BO$3-BN98)/(BO$3-BO$4)*10)),1)</f>
        <v>10</v>
      </c>
      <c r="BP98" s="106" t="n">
        <f aca="false">ROUND((10-GEOMEAN(((10-BO98)/10*9+1),((10-BM98)/10*9+1)))/9*10,1)</f>
        <v>9.4</v>
      </c>
      <c r="BQ98" s="106" t="n">
        <f aca="false">ROUND(IF('Indicator Data'!S98=0,0,IF(LOG('Indicator Data'!S98)&gt;BQ$3,10,IF(LOG('Indicator Data'!S98)&lt;BQ$4,0,10-(BQ$3-LOG('Indicator Data'!S98))/(BQ$3-BQ$4)*10))),1)</f>
        <v>8.3</v>
      </c>
      <c r="BR98" s="107" t="n">
        <f aca="false">'Indicator Data'!T98</f>
        <v>0.939501702785492</v>
      </c>
      <c r="BS98" s="106" t="n">
        <f aca="false">ROUND(IF(BR98&gt;BS$3,10,IF(BR98&lt;BS$4,0,10-(BS$3-BR98)/(BS$3-BS$4)*10)),1)</f>
        <v>9.4</v>
      </c>
      <c r="BT98" s="106" t="n">
        <f aca="false">ROUND((10-GEOMEAN(((10-BS98)/10*9+1),((10-BQ98)/10*9+1)))/9*10,1)</f>
        <v>8.9</v>
      </c>
      <c r="BU98" s="102" t="n">
        <f aca="false">ROUND((10-GEOMEAN(((10-BT98)/10*9+1),((10-BP98)/10*9+1)))/9*10,1)</f>
        <v>9.2</v>
      </c>
      <c r="BV98" s="106" t="n">
        <f aca="false">ROUND(IF('Indicator Data'!U98=0,0,IF(LOG('Indicator Data'!U98)&gt;BV$3,10,IF(LOG('Indicator Data'!U98)&lt;BV$4,0,10-(BV$3-LOG('Indicator Data'!U98))/(BV$3-BV$4)*10))),1)</f>
        <v>8.1</v>
      </c>
      <c r="BW98" s="103" t="n">
        <f aca="false">'Indicator Data'!U98/'Indicator Data'!$CA98</f>
        <v>0.739912558367905</v>
      </c>
      <c r="BX98" s="106" t="n">
        <f aca="false">ROUND(IF(BW98&gt;BX$3,10,IF(BW98&lt;BX$4,0,10-(BX$3-BW98)/(BX$3-BX$4)*10)),1)</f>
        <v>8.2</v>
      </c>
      <c r="BY98" s="102" t="n">
        <f aca="false">ROUND((10-GEOMEAN(((10-BV98)/10*9+1),((10-BX98)/10*9+1)))/9*10,1)</f>
        <v>8.2</v>
      </c>
      <c r="BZ98" s="106" t="n">
        <f aca="false">ROUND(IF('Indicator Data'!V98=0,0,IF(LOG('Indicator Data'!V98)&gt;BZ$3,10,IF(LOG('Indicator Data'!V98)&lt;BZ$4,0,10-(BZ$3-LOG('Indicator Data'!V98))/(BZ$3-BZ$4)*10))),1)</f>
        <v>8</v>
      </c>
      <c r="CA98" s="103" t="n">
        <f aca="false">IF('Indicator Data'!V98/'Indicator Data'!$CA98&gt;1,1,'Indicator Data'!V98/'Indicator Data'!$CA98)</f>
        <v>0.620715329266903</v>
      </c>
      <c r="CB98" s="106" t="n">
        <f aca="false">ROUND(IF(CA98&gt;CB$3,10,IF(CA98&lt;CB$4,0,10-(CB$3-CA98)/(CB$3-CB$4)*10)),1)</f>
        <v>6.2</v>
      </c>
      <c r="CC98" s="102" t="n">
        <f aca="false">ROUND((10-GEOMEAN(((10-BZ98)/10*9+1),((10-CB98)/10*9+1)))/9*10,1)</f>
        <v>7.2</v>
      </c>
      <c r="CD98" s="106" t="n">
        <f aca="false">ROUND(IF('Indicator Data'!W98=0,0,IF(LOG('Indicator Data'!W98)&gt;CD$3,10,IF(LOG('Indicator Data'!W98)&lt;CD$4,0,10-(CD$3-LOG('Indicator Data'!W98))/(CD$3-CD$4)*10))),1)</f>
        <v>8.3</v>
      </c>
      <c r="CE98" s="103" t="n">
        <f aca="false">'Indicator Data'!W98/'Indicator Data'!$CA98</f>
        <v>0.965589265725241</v>
      </c>
      <c r="CF98" s="106" t="n">
        <f aca="false">ROUND(IF(CE98&gt;CF$3,10,IF(CE98&lt;CF$4,0,10-(CF$3-CE98)/(CF$3-CF$4)*10)),1)</f>
        <v>9.7</v>
      </c>
      <c r="CG98" s="102" t="n">
        <f aca="false">ROUND((10-GEOMEAN(((10-CD98)/10*9+1),((10-CF98)/10*9+1)))/9*10,1)</f>
        <v>9.1</v>
      </c>
      <c r="CH98" s="104" t="n">
        <f aca="false">ROUND((10-GEOMEAN(((10-CC98)/10*9+1),((10-BU98)/10*9+1),((10-BY98)/10*9+1),((10-CG98)/10*9+1)))/9*10,1)</f>
        <v>8.5</v>
      </c>
      <c r="CI98" s="106" t="n">
        <f aca="false">IF('Indicator Data'!BQ98="No data","x",ROUND(IF('Indicator Data'!BQ98&gt;CI$3,0,IF('Indicator Data'!BQ98&lt;CI$4,10,(CI$3-'Indicator Data'!BQ98)/(CI$3-CI$4)*10)),1))</f>
        <v>2.3</v>
      </c>
      <c r="CJ98" s="106" t="n">
        <f aca="false">IF('Indicator Data'!BR98="No data","x",ROUND(IF('Indicator Data'!BR98&gt;CJ$3,0,IF('Indicator Data'!BR98&lt;CJ$4,10,(CJ$3-'Indicator Data'!BR98)/(CJ$3-CJ$4)*10)),1))</f>
        <v>2.5</v>
      </c>
      <c r="CK98" s="106" t="n">
        <f aca="false">IF('Indicator Data'!AC98="No data","x",ROUND(IF('Indicator Data'!AC98&gt;CK$3,0,IF('Indicator Data'!AC98&lt;CK$4,10,(CK$3-'Indicator Data'!AC98)/(CK$3-CK$4)*10)),1))</f>
        <v>4.4</v>
      </c>
      <c r="CL98" s="102" t="n">
        <f aca="false">IF(AND(CJ98="x",CI98="x",CK98="x"),"x",ROUND(AVERAGE(CI98:CK98),1))</f>
        <v>3.1</v>
      </c>
      <c r="CM98" s="106" t="n">
        <f aca="false">IF('Indicator Data'!X98="No data","x",ROUND(IF(LOG('Indicator Data'!X98)&gt;CM$3,10,IF(LOG('Indicator Data'!X98)&lt;CM$4,0,10-(CM$3-LOG('Indicator Data'!X98))/(CM$3-CM$4)*10)),1))</f>
        <v>5</v>
      </c>
      <c r="CN98" s="106" t="n">
        <f aca="false">IF('Indicator Data'!Y98="No data","x",ROUND(IF('Indicator Data'!Y98&gt;CN$3,10,IF('Indicator Data'!Y98&lt;CN$4,0,10-(CN$3-'Indicator Data'!Y98)/(CN$3-CN$4)*10)),1))</f>
        <v>6.4</v>
      </c>
      <c r="CO98" s="106" t="n">
        <f aca="false">IF('Indicator Data'!Z98="No data","x",ROUND(IF('Indicator Data'!Z98&gt;CO$3,10,IF('Indicator Data'!Z98&lt;CO$4,0,10-(CO$3-'Indicator Data'!Z98)/(CO$3-CO$4)*10)),1))</f>
        <v>3.7</v>
      </c>
      <c r="CP98" s="106" t="str">
        <f aca="false">IF('Indicator Data'!AA98="No data","x",ROUND(IF('Indicator Data'!AA98&gt;CP$3,10,IF('Indicator Data'!AA98&lt;CP$4,0,10-(CP$3-'Indicator Data'!AA98)/(CP$3-CP$4)*10)),1))</f>
        <v>x</v>
      </c>
      <c r="CQ98" s="102" t="n">
        <f aca="false">ROUND(AVERAGE(CM98:CP98),1)</f>
        <v>5</v>
      </c>
      <c r="CR98" s="104" t="n">
        <f aca="false">ROUND(AVERAGE(CL98,CQ98,CQ98),1)</f>
        <v>4.4</v>
      </c>
      <c r="CS98" s="106" t="n">
        <f aca="false">IF('Indicator Data'!AF98="No data","x",ROUND(IF('Indicator Data'!AF98&gt;CS$3,10,IF('Indicator Data'!AF98&lt;CS$4,0,10-(CS$3-'Indicator Data'!AF98)/(CS$3-CS$4)*10)),1))</f>
        <v>2.3</v>
      </c>
      <c r="CT98" s="106" t="n">
        <f aca="false">IF('Indicator Data'!AG98="No data","x",ROUND(IF('Indicator Data'!AG98&gt;CT$3,10,IF('Indicator Data'!AG98&lt;CT$4,0,10-(CT$3-'Indicator Data'!AG98)/(CT$3-CT$4)*10)),1))</f>
        <v>4</v>
      </c>
      <c r="CU98" s="102" t="n">
        <f aca="false">ROUND(AVERAGE(CM98,CN98,CO98,CP98,CS98,CT98),1)</f>
        <v>4.3</v>
      </c>
      <c r="CV98" s="106" t="n">
        <f aca="false">IF('Indicator Data'!AB98="No data","x",ROUND(IF('Indicator Data'!AB98&gt;CV$3,10,IF('Indicator Data'!AB98&lt;CV$4,0,10-(CV$3-'Indicator Data'!AB98)/(CV$3-CV$4)*10)),1))</f>
        <v>5.5</v>
      </c>
      <c r="CW98" s="102" t="n">
        <f aca="false">IF(AND(CJ98="x",CI98="x",CK98="x"),"x",ROUND(AVERAGE(CI98:CK98,CV98),1))</f>
        <v>3.7</v>
      </c>
      <c r="CX98" s="103" t="n">
        <f aca="false">IF('Indicator Data'!AD98="No data","x",'Indicator Data'!AD98/'Indicator Data'!$BZ98)</f>
        <v>0.000761610263624221</v>
      </c>
      <c r="CY98" s="106" t="n">
        <f aca="false">IF(CX98="x","x",ROUND(IF(CX98&gt;CY$3,0,IF(CX98&lt;CY$4,10,(CY$3-CX98)/(CY$3-CY$4)*10)),1))</f>
        <v>2.4</v>
      </c>
      <c r="CZ98" s="106" t="n">
        <f aca="false">IF('Indicator Data'!AE98="No data","x",ROUND(IF('Indicator Data'!AE98&gt;CZ$3,0,IF('Indicator Data'!AE98&lt;CZ$4,10,(CZ$3-'Indicator Data'!AE98)/(CZ$3-CZ$4)*10)),1))</f>
        <v>6</v>
      </c>
      <c r="DA98" s="102" t="n">
        <f aca="false">IF(AND(CY98="x",CZ98="x"),"x",ROUND(AVERAGE(CY98:CZ98),1))</f>
        <v>4.2</v>
      </c>
      <c r="DB98" s="104" t="n">
        <f aca="false">ROUND(AVERAGE(CW98,DA98,CU98),1)</f>
        <v>4.1</v>
      </c>
      <c r="DC98" s="105" t="n">
        <f aca="false">IF(BL98="x",ROUND((10-GEOMEAN(((10-DB98)/10*9+1),((10-CH98)/10*9+1),((10-CR98)/10*9+1)))/9*10,1),ROUND((10-GEOMEAN(((10-BL98)/10*9+1),((10-DB98)/10*9+1),((10-CH98)/10*9+1),((10-CR98)/10*9+1)))/9*10,1))</f>
        <v>6.3</v>
      </c>
      <c r="DD98" s="108" t="n">
        <f aca="false">IF(ROUND(IF(AP98="x",(10-GEOMEAN(((10-AO98)/10*9+1),((10-DC98)/10*9+1),((10-AU98)/10*9+1),((10-AQ98)/10*9+1),((10-AR98)/10*9+1)))/9*10,(10-GEOMEAN(((10-AO98)/10*9+1),((10-DC98)/10*9+1),((10-AP98)/10*9+1),((10-AQ98)/10*9+1),((10-AR98)/10*9+1),((10-AU98)/10*9+1)))/9*10),1)=0,0.1,ROUND(IF(AP98="x",(10-GEOMEAN(((10-AO98)/10*9+1),((10-DC98)/10*9+1),((10-AU98)/10*9+1),((10-AQ98)/10*9+1),((10-AR98)/10*9+1)))/9*10,(10-GEOMEAN(((10-AO98)/10*9+1),((10-DC98)/10*9+1),((10-AP98)/10*9+1),((10-AQ98)/10*9+1),((10-AR98)/10*9+1),((10-AU98)/10*9+1)))/9*10),1))</f>
        <v>4.9</v>
      </c>
      <c r="DE98" s="105" t="n">
        <f aca="false">ROUND(IF('Indicator Data'!AH98=0,0,IF('Indicator Data'!AH98&gt;DE$3,10,IF('Indicator Data'!AH98&lt;DE$4,0,10-(DE$3-'Indicator Data'!AH98)/(DE$3-DE$4)*10))),1)</f>
        <v>0.4</v>
      </c>
      <c r="DF98" s="102" t="n">
        <f aca="false">'Indicator Data'!AI98</f>
        <v>0</v>
      </c>
      <c r="DG98" s="102" t="n">
        <f aca="false">'Indicator Data'!AJ98</f>
        <v>0</v>
      </c>
      <c r="DH98" s="105" t="n">
        <f aca="false">ROUND(IF(DF98=5,10,IF(DG98=5,9,IF(DF98=4,8,IF(DG98=4,7,0)))),1)</f>
        <v>0</v>
      </c>
      <c r="DI98" s="108" t="n">
        <f aca="false">ROUND(IF(DH98&gt;5,DH98,DE98/10*7),1)</f>
        <v>0.3</v>
      </c>
      <c r="DJ98" s="76"/>
      <c r="DK98" s="109"/>
    </row>
    <row r="99" customFormat="false" ht="14.5" hidden="false" customHeight="false" outlineLevel="0" collapsed="false">
      <c r="A99" s="98" t="str">
        <f aca="false">'Indicator Data'!A99</f>
        <v>Latvia</v>
      </c>
      <c r="B99" s="99" t="str">
        <f aca="false">'Indicator Data'!B99</f>
        <v>LVA</v>
      </c>
      <c r="C99" s="100" t="n">
        <f aca="false">ROUND(IF('Indicator Data'!C99=0,0.1,IF(LOG('Indicator Data'!C99)&gt;C$3,10,IF(LOG('Indicator Data'!C99)&lt;C$4,0,10-(C$3-LOG('Indicator Data'!C99))/(C$3-C$4)*10))),1)</f>
        <v>0.1</v>
      </c>
      <c r="D99" s="101" t="n">
        <f aca="false">ROUND(IF('Indicator Data'!D99=0,0.1,IF(LOG('Indicator Data'!D99)&gt;D$3,10,IF(LOG('Indicator Data'!D99)&lt;D$4,0,10-(D$3-LOG('Indicator Data'!D99))/(D$3-D$4)*10))),1)</f>
        <v>0.1</v>
      </c>
      <c r="E99" s="102" t="n">
        <f aca="false">ROUND((10-GEOMEAN(((10-C99)/10*9+1),((10-D99)/10*9+1)))/9*10,1)</f>
        <v>0.1</v>
      </c>
      <c r="F99" s="102" t="n">
        <f aca="false">IF('Indicator Data'!E99="No data",0.1,(ROUND(IF('Indicator Data'!E99=0,0,IF(LOG('Indicator Data'!E99)&gt;F$3,10,IF(LOG('Indicator Data'!E99)&lt;F$4,0,10-(F$3-LOG('Indicator Data'!E99))/(F$3-F$4)*10))),1)))</f>
        <v>5.8</v>
      </c>
      <c r="G99" s="102" t="n">
        <f aca="false">ROUND(IF('Indicator Data'!F99=0,0,IF(LOG('Indicator Data'!F99)&gt;G$3,10,IF(LOG('Indicator Data'!F99)&lt;G$4,0,10-(G$3-LOG('Indicator Data'!F99))/(G$3-G$4)*10))),1)</f>
        <v>0</v>
      </c>
      <c r="H99" s="101" t="n">
        <f aca="false">ROUND(IF('Indicator Data'!G99=0,0,IF(LOG('Indicator Data'!G99)&gt;H$3,10,IF(LOG('Indicator Data'!G99)&lt;H$4,0,10-(H$3-LOG('Indicator Data'!G99))/(H$3-H$4)*10))),1)</f>
        <v>0</v>
      </c>
      <c r="I99" s="101" t="n">
        <f aca="false">ROUND(IF('Indicator Data'!H99=0,0,IF(LOG('Indicator Data'!H99)&gt;I$3,10,IF(LOG('Indicator Data'!H99)&lt;I$4,0,10-(I$3-LOG('Indicator Data'!H99))/(I$3-I$4)*10))),1)</f>
        <v>0</v>
      </c>
      <c r="J99" s="101" t="n">
        <f aca="false">ROUND((10-GEOMEAN(((10-H99)/10*9+1),((10-I99)/10*9+1)))/9*10,1)</f>
        <v>0</v>
      </c>
      <c r="K99" s="101" t="n">
        <f aca="false">ROUND(IF('Indicator Data'!I99=0,0,IF(LOG('Indicator Data'!I99)&gt;K$3,10,IF(LOG('Indicator Data'!I99)&lt;K$4,0,10-(K$3-LOG('Indicator Data'!I99))/(K$3-K$4)*10))),1)</f>
        <v>0</v>
      </c>
      <c r="L99" s="102" t="n">
        <f aca="false">ROUND((10-GEOMEAN(((10-J99)/10*9+1),((10-K99)/10*9+1)))/9*10,1)</f>
        <v>0</v>
      </c>
      <c r="M99" s="102" t="n">
        <f aca="false">ROUND(IF('Indicator Data'!J99=0,0,IF(LOG('Indicator Data'!J99)&gt;M$3,10,IF(LOG('Indicator Data'!J99)&lt;M$4,0,10-(M$3-LOG('Indicator Data'!J99))/(M$3-M$4)*10))),1)</f>
        <v>0</v>
      </c>
      <c r="N99" s="103" t="n">
        <f aca="false">'Indicator Data'!C99/'Indicator Data'!$CA99</f>
        <v>0</v>
      </c>
      <c r="O99" s="103" t="n">
        <f aca="false">'Indicator Data'!D99/'Indicator Data'!$CA99</f>
        <v>0</v>
      </c>
      <c r="P99" s="103" t="n">
        <f aca="false">IF(F99=0.1,"x",'Indicator Data'!E99/'Indicator Data'!$CA99)</f>
        <v>0.0106266194623399</v>
      </c>
      <c r="Q99" s="103" t="n">
        <f aca="false">'Indicator Data'!F99/'Indicator Data'!$CA99</f>
        <v>0</v>
      </c>
      <c r="R99" s="103" t="n">
        <f aca="false">'Indicator Data'!G99/'Indicator Data'!$CA99</f>
        <v>0</v>
      </c>
      <c r="S99" s="103" t="n">
        <f aca="false">'Indicator Data'!H99/'Indicator Data'!$CA99</f>
        <v>0</v>
      </c>
      <c r="T99" s="103" t="n">
        <f aca="false">'Indicator Data'!I99/'Indicator Data'!$CA99</f>
        <v>0</v>
      </c>
      <c r="U99" s="103" t="n">
        <f aca="false">'Indicator Data'!J99/'Indicator Data'!$CA99</f>
        <v>0</v>
      </c>
      <c r="V99" s="101" t="n">
        <f aca="false">ROUND(IF(N99&gt;V$3,10,IF(N99&lt;V$4,0,10-(V$3-N99)/(V$3-V$4)*10)),1)</f>
        <v>0</v>
      </c>
      <c r="W99" s="101" t="n">
        <f aca="false">ROUND(IF(O99&gt;W$3,10,IF(O99&lt;W$4,0,10-(W$3-O99)/(W$3-W$4)*10)),1)</f>
        <v>0</v>
      </c>
      <c r="X99" s="102" t="n">
        <f aca="false">ROUND(((10-GEOMEAN(((10-V99)/10*9+1),((10-W99)/10*9+1)))/9*10),1)</f>
        <v>0</v>
      </c>
      <c r="Y99" s="102" t="n">
        <f aca="false">IF(P99="x",0.1,ROUND(IF(P99&gt;Y$3,10,IF(P99&lt;Y$4,0,10-(Y$3-P99)/(Y$3-Y$4)*10)),1))</f>
        <v>7.1</v>
      </c>
      <c r="Z99" s="102" t="n">
        <f aca="false">ROUND(IF(Q99=0,0,IF(LOG(Q99)&gt;Z$3,10,IF(LOG(Q99)&lt;=Z$4,0,10-(Z$3-LOG(Q99))/(Z$3-Z$4)*10))),1)</f>
        <v>0</v>
      </c>
      <c r="AA99" s="101" t="n">
        <f aca="false">ROUND(IF(R99&gt;AA$3,10,IF(R99&lt;AA$4,0,10-(AA$3-R99)/(AA$3-AA$4)*10)),1)</f>
        <v>0</v>
      </c>
      <c r="AB99" s="101" t="n">
        <f aca="false">ROUND(IF(S99&gt;AB$3,10,IF(S99&lt;AB$4,0,10-(AB$3-S99)/(AB$3-AB$4)*10)),1)</f>
        <v>0</v>
      </c>
      <c r="AC99" s="101" t="n">
        <f aca="false">ROUND(((10-GEOMEAN(((10-AA99)/10*9+1),((10-AB99)/10*9+1)))/9*10),1)</f>
        <v>0</v>
      </c>
      <c r="AD99" s="101" t="n">
        <f aca="false">ROUND(IF(T99=0,0,IF(T99&gt;AD$3,10,IF(T99&lt;=AD$4,0,10-(AD$3-T99)/(AD$3-AD$4)*10))),1)</f>
        <v>0</v>
      </c>
      <c r="AE99" s="102" t="n">
        <f aca="false">ROUND((10-GEOMEAN(((10-AC99)/10*9+1),((10-AD99)/10*9+1)))/9*10,1)</f>
        <v>0</v>
      </c>
      <c r="AF99" s="102" t="n">
        <f aca="false">ROUND(IF(U99&gt;AF$3,10,IF(U99&lt;AF$4,0,10-(AF$3-U99)/(AF$3-AF$4)*10)),1)</f>
        <v>0</v>
      </c>
      <c r="AG99" s="101" t="n">
        <f aca="false">ROUND(IF('Indicator Data'!K99=0,0,IF('Indicator Data'!K99&gt;AG$3,10,IF('Indicator Data'!K99&lt;AG$4,0,10-(AG$3-'Indicator Data'!K99)/(AG$3-AG$4)*10))),1)</f>
        <v>0</v>
      </c>
      <c r="AH99" s="104" t="n">
        <f aca="false">ROUND(AVERAGE(C99,V99),1)</f>
        <v>0.1</v>
      </c>
      <c r="AI99" s="104" t="n">
        <f aca="false">ROUND(AVERAGE(D99,W99),1)</f>
        <v>0.1</v>
      </c>
      <c r="AJ99" s="102" t="n">
        <f aca="false">ROUND(AVERAGE(AA99,H99),1)</f>
        <v>0</v>
      </c>
      <c r="AK99" s="102" t="n">
        <f aca="false">ROUND(AVERAGE(AB99,I99),1)</f>
        <v>0</v>
      </c>
      <c r="AL99" s="104" t="n">
        <f aca="false">ROUND((10-GEOMEAN(((10-AJ99)/10*9+1),((10-AK99)/10*9+1)))/9*10,1)</f>
        <v>0</v>
      </c>
      <c r="AM99" s="104" t="n">
        <f aca="false">ROUND(AVERAGE(AD99,K99),1)</f>
        <v>0</v>
      </c>
      <c r="AN99" s="102" t="n">
        <f aca="false">ROUND((10-GEOMEAN(((10-M99)/10*9+1),((10-AF99)/10*9+1)))/9*10,1)</f>
        <v>0</v>
      </c>
      <c r="AO99" s="105" t="n">
        <f aca="false">ROUND((10-GEOMEAN(((10-E99)/10*9+1),((10-X99)/10*9+1)))/9*10,1)</f>
        <v>0.1</v>
      </c>
      <c r="AP99" s="105" t="n">
        <f aca="false">IF(AND(Y99="x",F99="x"),"x",ROUND((10-GEOMEAN(((10-F99)/10*9+1),((10-Y99)/10*9+1)))/9*10,1))</f>
        <v>6.5</v>
      </c>
      <c r="AQ99" s="105" t="n">
        <f aca="false">ROUND((10-GEOMEAN(((10-G99)/10*9+1),((10-Z99)/10*9+1)))/9*10,1)</f>
        <v>0</v>
      </c>
      <c r="AR99" s="105" t="n">
        <f aca="false">ROUND((10-GEOMEAN(((10-L99)/10*9+1),((10-AE99)/10*9+1)))/9*10,1)</f>
        <v>0</v>
      </c>
      <c r="AS99" s="104" t="n">
        <f aca="false">ROUND(AVERAGE(AG99,AN99),1)</f>
        <v>0</v>
      </c>
      <c r="AT99" s="104" t="n">
        <f aca="false">IF('Indicator Data'!L99="No data","x",IF('Indicator Data'!CB99&lt;1000,"x",ROUND((IF('Indicator Data'!L99&gt;AT$3,10,IF('Indicator Data'!L99&lt;AT$4,0,10-(AT$3-'Indicator Data'!L99)/(AT$3-AT$4)*10))),1)))</f>
        <v>4.8</v>
      </c>
      <c r="AU99" s="105" t="n">
        <f aca="false">ROUND(AVERAGE(AS99,AT99),1)</f>
        <v>2.4</v>
      </c>
      <c r="AV99" s="106" t="n">
        <f aca="false">IF('Indicator Data'!M99="No data","x",ROUND(IF('Indicator Data'!M99=0,0,IF(LOG('Indicator Data'!M99)&gt;AV$3,10,IF(LOG('Indicator Data'!M99)&lt;AV$4,0,10-(AV$3-LOG('Indicator Data'!M99))/(AV$3-AV$4)*10))),1))</f>
        <v>0</v>
      </c>
      <c r="AW99" s="103" t="n">
        <f aca="false">IF(AV99="x","x",'Indicator Data'!M99/'Indicator Data'!$CA99)</f>
        <v>0</v>
      </c>
      <c r="AX99" s="106" t="n">
        <f aca="false">IF(AV99="x","x",ROUND(IF(AW99&gt;AX$3,10,IF(AW99&lt;AX$4,0,10-(AX$3-AW99)/(AX$3-AX$4)*10)),1))</f>
        <v>0</v>
      </c>
      <c r="AY99" s="102" t="n">
        <f aca="false">IF(AND(AV99="x",AX99="x"),"x",ROUND((10-GEOMEAN(((10-AV99)/10*9+1),((10-AX99)/10*9+1)))/9*10,1))</f>
        <v>0</v>
      </c>
      <c r="AZ99" s="106" t="str">
        <f aca="false">IF('Indicator Data'!N99="No data","x",ROUND(IF('Indicator Data'!N99=0,0,IF(LOG('Indicator Data'!N99)&gt;AZ$3,10,IF(LOG('Indicator Data'!N99)&lt;AZ$4,0,10-(AZ$3-LOG('Indicator Data'!N99))/(AZ$3-AZ$4)*10))),1))</f>
        <v>x</v>
      </c>
      <c r="BA99" s="103" t="str">
        <f aca="false">IF(AZ99="x","x",'Indicator Data'!N99/'Indicator Data'!$CA99)</f>
        <v>x</v>
      </c>
      <c r="BB99" s="106" t="str">
        <f aca="false">IF(AZ99="x","x",ROUND(IF(BA99&gt;BB$3,10,IF(BA99&lt;BB$4,0,10-(BB$3-BA99)/(BB$3-BB$4)*10)),1))</f>
        <v>x</v>
      </c>
      <c r="BC99" s="102" t="str">
        <f aca="false">IF(AND(AZ99="x",BB99="x"),"x",ROUND((10-GEOMEAN(((10-AZ99)/10*9+1),((10-BB99)/10*9+1)))/9*10,1))</f>
        <v>x</v>
      </c>
      <c r="BD99" s="106" t="str">
        <f aca="false">IF('Indicator Data'!O99="No data","x",ROUND(IF('Indicator Data'!O99=0,0,IF(LOG('Indicator Data'!O99)&gt;BD$3,10,IF(LOG('Indicator Data'!O99)&lt;BD$4,0,10-(BD$3-LOG('Indicator Data'!O99))/(BD$3-BD$4)*10))),1))</f>
        <v>x</v>
      </c>
      <c r="BE99" s="103" t="str">
        <f aca="false">IF(BD99="x","x",'Indicator Data'!O99/'Indicator Data'!$CA99)</f>
        <v>x</v>
      </c>
      <c r="BF99" s="106" t="str">
        <f aca="false">IF(BD99="x","x",ROUND(IF(BE99&gt;BF$3,10,IF(BE99&lt;BF$4,0,10-(BF$3-BE99)/(BF$3-BF$4)*10)),1))</f>
        <v>x</v>
      </c>
      <c r="BG99" s="102" t="str">
        <f aca="false">IF(AND(BD99="x",BF99="x"),"x",ROUND((10-GEOMEAN(((10-BD99)/10*9+1),((10-BF99)/10*9+1)))/9*10,1))</f>
        <v>x</v>
      </c>
      <c r="BH99" s="106" t="str">
        <f aca="false">IF('Indicator Data'!P99="No data","x",ROUND(IF('Indicator Data'!P99=0,0,IF(LOG('Indicator Data'!P99)&gt;BH$3,10,IF(LOG('Indicator Data'!P99)&lt;BH$4,0,10-(BH$3-LOG('Indicator Data'!P99))/(BH$3-BH$4)*10))),1))</f>
        <v>x</v>
      </c>
      <c r="BI99" s="103" t="str">
        <f aca="false">IF(BH99="x","x",'Indicator Data'!P99/'Indicator Data'!$CA99)</f>
        <v>x</v>
      </c>
      <c r="BJ99" s="106" t="str">
        <f aca="false">IF(BH99="x","x",ROUND(IF(BI99&gt;BJ$3,10,IF(BI99&lt;BJ$4,0,10-(BJ$3-BI99)/(BJ$3-BJ$4)*10)),1))</f>
        <v>x</v>
      </c>
      <c r="BK99" s="102" t="str">
        <f aca="false">IF(AND(BH99="x",BJ99="x"),"x",ROUND((10-GEOMEAN(((10-BH99)/10*9+1),((10-BJ99)/10*9+1)))/9*10,1))</f>
        <v>x</v>
      </c>
      <c r="BL99" s="104" t="n">
        <f aca="false">IF(AND(BC99="x",BG99="x",BK99="x",AY99="x"),"x",IF(AND(BC99="x",BG99="x",BK99="x"),AY99,ROUND((10-GEOMEAN(((10-AY99)/10*9+1),((10-BC99)/10*9+1),((10-BG99)/10*9+1),((10-BK99)/10*9+1)))/9*10,1)))</f>
        <v>0</v>
      </c>
      <c r="BM99" s="106" t="n">
        <f aca="false">ROUND(IF('Indicator Data'!Q99=0,0,IF(LOG('Indicator Data'!Q99)&gt;BM$3,10,IF(LOG('Indicator Data'!Q99)&lt;BM$4,0,10-(BM$3-LOG('Indicator Data'!Q99))/(BM$3-BM$4)*10))),1)</f>
        <v>0</v>
      </c>
      <c r="BN99" s="107" t="n">
        <f aca="false">'Indicator Data'!R99</f>
        <v>0</v>
      </c>
      <c r="BO99" s="106" t="n">
        <f aca="false">ROUND(IF(BN99&gt;BO$3,10,IF(BN99&lt;BO$4,0,10-(BO$3-BN99)/(BO$3-BO$4)*10)),1)</f>
        <v>0</v>
      </c>
      <c r="BP99" s="106" t="n">
        <f aca="false">ROUND((10-GEOMEAN(((10-BO99)/10*9+1),((10-BM99)/10*9+1)))/9*10,1)</f>
        <v>0</v>
      </c>
      <c r="BQ99" s="106" t="n">
        <f aca="false">ROUND(IF('Indicator Data'!S99=0,0,IF(LOG('Indicator Data'!S99)&gt;BQ$3,10,IF(LOG('Indicator Data'!S99)&lt;BQ$4,0,10-(BQ$3-LOG('Indicator Data'!S99))/(BQ$3-BQ$4)*10))),1)</f>
        <v>0</v>
      </c>
      <c r="BR99" s="107" t="n">
        <f aca="false">'Indicator Data'!T99</f>
        <v>0</v>
      </c>
      <c r="BS99" s="106" t="n">
        <f aca="false">ROUND(IF(BR99&gt;BS$3,10,IF(BR99&lt;BS$4,0,10-(BS$3-BR99)/(BS$3-BS$4)*10)),1)</f>
        <v>0</v>
      </c>
      <c r="BT99" s="106" t="n">
        <f aca="false">ROUND((10-GEOMEAN(((10-BS99)/10*9+1),((10-BQ99)/10*9+1)))/9*10,1)</f>
        <v>0</v>
      </c>
      <c r="BU99" s="102" t="n">
        <f aca="false">ROUND((10-GEOMEAN(((10-BT99)/10*9+1),((10-BP99)/10*9+1)))/9*10,1)</f>
        <v>0</v>
      </c>
      <c r="BV99" s="106" t="n">
        <f aca="false">ROUND(IF('Indicator Data'!U99=0,0,IF(LOG('Indicator Data'!U99)&gt;BV$3,10,IF(LOG('Indicator Data'!U99)&lt;BV$4,0,10-(BV$3-LOG('Indicator Data'!U99))/(BV$3-BV$4)*10))),1)</f>
        <v>0</v>
      </c>
      <c r="BW99" s="103" t="n">
        <f aca="false">'Indicator Data'!U99/'Indicator Data'!$CA99</f>
        <v>0</v>
      </c>
      <c r="BX99" s="106" t="n">
        <f aca="false">ROUND(IF(BW99&gt;BX$3,10,IF(BW99&lt;BX$4,0,10-(BX$3-BW99)/(BX$3-BX$4)*10)),1)</f>
        <v>0</v>
      </c>
      <c r="BY99" s="102" t="n">
        <f aca="false">ROUND((10-GEOMEAN(((10-BV99)/10*9+1),((10-BX99)/10*9+1)))/9*10,1)</f>
        <v>0</v>
      </c>
      <c r="BZ99" s="106" t="n">
        <f aca="false">ROUND(IF('Indicator Data'!V99=0,0,IF(LOG('Indicator Data'!V99)&gt;BZ$3,10,IF(LOG('Indicator Data'!V99)&lt;BZ$4,0,10-(BZ$3-LOG('Indicator Data'!V99))/(BZ$3-BZ$4)*10))),1)</f>
        <v>0</v>
      </c>
      <c r="CA99" s="103" t="n">
        <f aca="false">IF('Indicator Data'!V99/'Indicator Data'!$CA99&gt;1,1,'Indicator Data'!V99/'Indicator Data'!$CA99)</f>
        <v>0</v>
      </c>
      <c r="CB99" s="106" t="n">
        <f aca="false">ROUND(IF(CA99&gt;CB$3,10,IF(CA99&lt;CB$4,0,10-(CB$3-CA99)/(CB$3-CB$4)*10)),1)</f>
        <v>0</v>
      </c>
      <c r="CC99" s="102" t="n">
        <f aca="false">ROUND((10-GEOMEAN(((10-BZ99)/10*9+1),((10-CB99)/10*9+1)))/9*10,1)</f>
        <v>0</v>
      </c>
      <c r="CD99" s="106" t="n">
        <f aca="false">ROUND(IF('Indicator Data'!W99=0,0,IF(LOG('Indicator Data'!W99)&gt;CD$3,10,IF(LOG('Indicator Data'!W99)&lt;CD$4,0,10-(CD$3-LOG('Indicator Data'!W99))/(CD$3-CD$4)*10))),1)</f>
        <v>0</v>
      </c>
      <c r="CE99" s="103" t="n">
        <f aca="false">'Indicator Data'!W99/'Indicator Data'!$CA99</f>
        <v>0</v>
      </c>
      <c r="CF99" s="106" t="n">
        <f aca="false">ROUND(IF(CE99&gt;CF$3,10,IF(CE99&lt;CF$4,0,10-(CF$3-CE99)/(CF$3-CF$4)*10)),1)</f>
        <v>0</v>
      </c>
      <c r="CG99" s="102" t="n">
        <f aca="false">ROUND((10-GEOMEAN(((10-CD99)/10*9+1),((10-CF99)/10*9+1)))/9*10,1)</f>
        <v>0</v>
      </c>
      <c r="CH99" s="104" t="n">
        <f aca="false">ROUND((10-GEOMEAN(((10-CC99)/10*9+1),((10-BU99)/10*9+1),((10-BY99)/10*9+1),((10-CG99)/10*9+1)))/9*10,1)</f>
        <v>0</v>
      </c>
      <c r="CI99" s="106" t="n">
        <f aca="false">IF('Indicator Data'!BQ99="No data","x",ROUND(IF('Indicator Data'!BQ99&gt;CI$3,0,IF('Indicator Data'!BQ99&lt;CI$4,10,(CI$3-'Indicator Data'!BQ99)/(CI$3-CI$4)*10)),1))</f>
        <v>0.8</v>
      </c>
      <c r="CJ99" s="106" t="n">
        <f aca="false">IF('Indicator Data'!BR99="No data","x",ROUND(IF('Indicator Data'!BR99&gt;CJ$3,0,IF('Indicator Data'!BR99&lt;CJ$4,10,(CJ$3-'Indicator Data'!BR99)/(CJ$3-CJ$4)*10)),1))</f>
        <v>0.2</v>
      </c>
      <c r="CK99" s="106" t="str">
        <f aca="false">IF('Indicator Data'!AC99="No data","x",ROUND(IF('Indicator Data'!AC99&gt;CK$3,0,IF('Indicator Data'!AC99&lt;CK$4,10,(CK$3-'Indicator Data'!AC99)/(CK$3-CK$4)*10)),1))</f>
        <v>x</v>
      </c>
      <c r="CL99" s="102" t="n">
        <f aca="false">IF(AND(CJ99="x",CI99="x",CK99="x"),"x",ROUND(AVERAGE(CI99:CK99),1))</f>
        <v>0.5</v>
      </c>
      <c r="CM99" s="106" t="n">
        <f aca="false">IF('Indicator Data'!X99="No data","x",ROUND(IF(LOG('Indicator Data'!X99)&gt;CM$3,10,IF(LOG('Indicator Data'!X99)&lt;CM$4,0,10-(CM$3-LOG('Indicator Data'!X99))/(CM$3-CM$4)*10)),1))</f>
        <v>4.9</v>
      </c>
      <c r="CN99" s="106" t="n">
        <f aca="false">IF('Indicator Data'!Y99="No data","x",ROUND(IF('Indicator Data'!Y99&gt;CN$3,10,IF('Indicator Data'!Y99&lt;CN$4,0,10-(CN$3-'Indicator Data'!Y99)/(CN$3-CN$4)*10)),1))</f>
        <v>0</v>
      </c>
      <c r="CO99" s="106" t="n">
        <f aca="false">IF('Indicator Data'!Z99="No data","x",ROUND(IF('Indicator Data'!Z99&gt;CO$3,10,IF('Indicator Data'!Z99&lt;CO$4,0,10-(CO$3-'Indicator Data'!Z99)/(CO$3-CO$4)*10)),1))</f>
        <v>6.8</v>
      </c>
      <c r="CP99" s="106" t="n">
        <f aca="false">IF('Indicator Data'!AA99="No data","x",ROUND(IF('Indicator Data'!AA99&gt;CP$3,10,IF('Indicator Data'!AA99&lt;CP$4,0,10-(CP$3-'Indicator Data'!AA99)/(CP$3-CP$4)*10)),1))</f>
        <v>1.4</v>
      </c>
      <c r="CQ99" s="102" t="n">
        <f aca="false">ROUND(AVERAGE(CM99:CP99),1)</f>
        <v>3.3</v>
      </c>
      <c r="CR99" s="104" t="n">
        <f aca="false">ROUND(AVERAGE(CL99,CQ99,CQ99),1)</f>
        <v>2.4</v>
      </c>
      <c r="CS99" s="106" t="str">
        <f aca="false">IF('Indicator Data'!AF99="No data","x",ROUND(IF('Indicator Data'!AF99&gt;CS$3,10,IF('Indicator Data'!AF99&lt;CS$4,0,10-(CS$3-'Indicator Data'!AF99)/(CS$3-CS$4)*10)),1))</f>
        <v>x</v>
      </c>
      <c r="CT99" s="106" t="n">
        <f aca="false">IF('Indicator Data'!AG99="No data","x",ROUND(IF('Indicator Data'!AG99&gt;CT$3,10,IF('Indicator Data'!AG99&lt;CT$4,0,10-(CT$3-'Indicator Data'!AG99)/(CT$3-CT$4)*10)),1))</f>
        <v>0.7</v>
      </c>
      <c r="CU99" s="102" t="n">
        <f aca="false">ROUND(AVERAGE(CM99,CN99,CO99,CP99,CS99,CT99),1)</f>
        <v>2.8</v>
      </c>
      <c r="CV99" s="106" t="n">
        <f aca="false">IF('Indicator Data'!AB99="No data","x",ROUND(IF('Indicator Data'!AB99&gt;CV$3,10,IF('Indicator Data'!AB99&lt;CV$4,0,10-(CV$3-'Indicator Data'!AB99)/(CV$3-CV$4)*10)),1))</f>
        <v>0</v>
      </c>
      <c r="CW99" s="102" t="n">
        <f aca="false">IF(AND(CJ99="x",CI99="x",CK99="x"),"x",ROUND(AVERAGE(CI99:CK99,CV99),1))</f>
        <v>0.3</v>
      </c>
      <c r="CX99" s="103" t="n">
        <f aca="false">IF('Indicator Data'!AD99="No data","x",'Indicator Data'!AD99/'Indicator Data'!$BZ99)</f>
        <v>0.000489348792557202</v>
      </c>
      <c r="CY99" s="106" t="n">
        <f aca="false">IF(CX99="x","x",ROUND(IF(CX99&gt;CY$3,0,IF(CX99&lt;CY$4,10,(CY$3-CX99)/(CY$3-CY$4)*10)),1))</f>
        <v>5.1</v>
      </c>
      <c r="CZ99" s="106" t="n">
        <f aca="false">IF('Indicator Data'!AE99="No data","x",ROUND(IF('Indicator Data'!AE99&gt;CZ$3,0,IF('Indicator Data'!AE99&lt;CZ$4,10,(CZ$3-'Indicator Data'!AE99)/(CZ$3-CZ$4)*10)),1))</f>
        <v>2</v>
      </c>
      <c r="DA99" s="102" t="n">
        <f aca="false">IF(AND(CY99="x",CZ99="x"),"x",ROUND(AVERAGE(CY99:CZ99),1))</f>
        <v>3.6</v>
      </c>
      <c r="DB99" s="104" t="n">
        <f aca="false">ROUND(AVERAGE(CW99,DA99,CU99),1)</f>
        <v>2.2</v>
      </c>
      <c r="DC99" s="105" t="n">
        <f aca="false">IF(BL99="x",ROUND((10-GEOMEAN(((10-DB99)/10*9+1),((10-CH99)/10*9+1),((10-CR99)/10*9+1)))/9*10,1),ROUND((10-GEOMEAN(((10-BL99)/10*9+1),((10-DB99)/10*9+1),((10-CH99)/10*9+1),((10-CR99)/10*9+1)))/9*10,1))</f>
        <v>1.2</v>
      </c>
      <c r="DD99" s="108" t="n">
        <f aca="false">IF(ROUND(IF(AP99="x",(10-GEOMEAN(((10-AO99)/10*9+1),((10-DC99)/10*9+1),((10-AU99)/10*9+1),((10-AQ99)/10*9+1),((10-AR99)/10*9+1)))/9*10,(10-GEOMEAN(((10-AO99)/10*9+1),((10-DC99)/10*9+1),((10-AP99)/10*9+1),((10-AQ99)/10*9+1),((10-AR99)/10*9+1),((10-AU99)/10*9+1)))/9*10),1)=0,0.1,ROUND(IF(AP99="x",(10-GEOMEAN(((10-AO99)/10*9+1),((10-DC99)/10*9+1),((10-AU99)/10*9+1),((10-AQ99)/10*9+1),((10-AR99)/10*9+1)))/9*10,(10-GEOMEAN(((10-AO99)/10*9+1),((10-DC99)/10*9+1),((10-AP99)/10*9+1),((10-AQ99)/10*9+1),((10-AR99)/10*9+1),((10-AU99)/10*9+1)))/9*10),1))</f>
        <v>2.1</v>
      </c>
      <c r="DE99" s="105" t="n">
        <f aca="false">ROUND(IF('Indicator Data'!AH99=0,0,IF('Indicator Data'!AH99&gt;DE$3,10,IF('Indicator Data'!AH99&lt;DE$4,0,10-(DE$3-'Indicator Data'!AH99)/(DE$3-DE$4)*10))),1)</f>
        <v>0</v>
      </c>
      <c r="DF99" s="102" t="n">
        <f aca="false">'Indicator Data'!AI99</f>
        <v>0</v>
      </c>
      <c r="DG99" s="102" t="n">
        <f aca="false">'Indicator Data'!AJ99</f>
        <v>0</v>
      </c>
      <c r="DH99" s="105" t="n">
        <f aca="false">ROUND(IF(DF99=5,10,IF(DG99=5,9,IF(DF99=4,8,IF(DG99=4,7,0)))),1)</f>
        <v>0</v>
      </c>
      <c r="DI99" s="108" t="n">
        <f aca="false">ROUND(IF(DH99&gt;5,DH99,DE99/10*7),1)</f>
        <v>0</v>
      </c>
      <c r="DJ99" s="76"/>
      <c r="DK99" s="109"/>
    </row>
    <row r="100" customFormat="false" ht="14.5" hidden="false" customHeight="false" outlineLevel="0" collapsed="false">
      <c r="A100" s="98" t="str">
        <f aca="false">'Indicator Data'!A100</f>
        <v>Lebanon</v>
      </c>
      <c r="B100" s="99" t="str">
        <f aca="false">'Indicator Data'!B100</f>
        <v>LBN</v>
      </c>
      <c r="C100" s="100" t="n">
        <f aca="false">ROUND(IF('Indicator Data'!C100=0,0.1,IF(LOG('Indicator Data'!C100)&gt;C$3,10,IF(LOG('Indicator Data'!C100)&lt;C$4,0,10-(C$3-LOG('Indicator Data'!C100))/(C$3-C$4)*10))),1)</f>
        <v>7.7</v>
      </c>
      <c r="D100" s="101" t="n">
        <f aca="false">ROUND(IF('Indicator Data'!D100=0,0.1,IF(LOG('Indicator Data'!D100)&gt;D$3,10,IF(LOG('Indicator Data'!D100)&lt;D$4,0,10-(D$3-LOG('Indicator Data'!D100))/(D$3-D$4)*10))),1)</f>
        <v>9.8</v>
      </c>
      <c r="E100" s="102" t="n">
        <f aca="false">ROUND((10-GEOMEAN(((10-C100)/10*9+1),((10-D100)/10*9+1)))/9*10,1)</f>
        <v>9</v>
      </c>
      <c r="F100" s="102" t="n">
        <f aca="false">IF('Indicator Data'!E100="No data",0.1,(ROUND(IF('Indicator Data'!E100=0,0,IF(LOG('Indicator Data'!E100)&gt;F$3,10,IF(LOG('Indicator Data'!E100)&lt;F$4,0,10-(F$3-LOG('Indicator Data'!E100))/(F$3-F$4)*10))),1)))</f>
        <v>2.2</v>
      </c>
      <c r="G100" s="102" t="n">
        <f aca="false">ROUND(IF('Indicator Data'!F100=0,0,IF(LOG('Indicator Data'!F100)&gt;G$3,10,IF(LOG('Indicator Data'!F100)&lt;G$4,0,10-(G$3-LOG('Indicator Data'!F100))/(G$3-G$4)*10))),1)</f>
        <v>6.3</v>
      </c>
      <c r="H100" s="101" t="n">
        <f aca="false">ROUND(IF('Indicator Data'!G100=0,0,IF(LOG('Indicator Data'!G100)&gt;H$3,10,IF(LOG('Indicator Data'!G100)&lt;H$4,0,10-(H$3-LOG('Indicator Data'!G100))/(H$3-H$4)*10))),1)</f>
        <v>0</v>
      </c>
      <c r="I100" s="101" t="n">
        <f aca="false">ROUND(IF('Indicator Data'!H100=0,0,IF(LOG('Indicator Data'!H100)&gt;I$3,10,IF(LOG('Indicator Data'!H100)&lt;I$4,0,10-(I$3-LOG('Indicator Data'!H100))/(I$3-I$4)*10))),1)</f>
        <v>0</v>
      </c>
      <c r="J100" s="101" t="n">
        <f aca="false">ROUND((10-GEOMEAN(((10-H100)/10*9+1),((10-I100)/10*9+1)))/9*10,1)</f>
        <v>0</v>
      </c>
      <c r="K100" s="101" t="n">
        <f aca="false">ROUND(IF('Indicator Data'!I100=0,0,IF(LOG('Indicator Data'!I100)&gt;K$3,10,IF(LOG('Indicator Data'!I100)&lt;K$4,0,10-(K$3-LOG('Indicator Data'!I100))/(K$3-K$4)*10))),1)</f>
        <v>0</v>
      </c>
      <c r="L100" s="102" t="n">
        <f aca="false">ROUND((10-GEOMEAN(((10-J100)/10*9+1),((10-K100)/10*9+1)))/9*10,1)</f>
        <v>0</v>
      </c>
      <c r="M100" s="102" t="n">
        <f aca="false">ROUND(IF('Indicator Data'!J100=0,0,IF(LOG('Indicator Data'!J100)&gt;M$3,10,IF(LOG('Indicator Data'!J100)&lt;M$4,0,10-(M$3-LOG('Indicator Data'!J100))/(M$3-M$4)*10))),1)</f>
        <v>0</v>
      </c>
      <c r="N100" s="103" t="n">
        <f aca="false">'Indicator Data'!C100/'Indicator Data'!$CA100</f>
        <v>0.00206620569515293</v>
      </c>
      <c r="O100" s="103" t="n">
        <f aca="false">'Indicator Data'!D100/'Indicator Data'!$CA100</f>
        <v>0.00148756552195306</v>
      </c>
      <c r="P100" s="103" t="n">
        <f aca="false">IF(F100=0.1,"x",'Indicator Data'!E100/'Indicator Data'!$CA100)</f>
        <v>0.000127181967648621</v>
      </c>
      <c r="Q100" s="103" t="n">
        <f aca="false">'Indicator Data'!F100/'Indicator Data'!$CA100</f>
        <v>1.10077563030179E-005</v>
      </c>
      <c r="R100" s="103" t="n">
        <f aca="false">'Indicator Data'!G100/'Indicator Data'!$CA100</f>
        <v>0</v>
      </c>
      <c r="S100" s="103" t="n">
        <f aca="false">'Indicator Data'!H100/'Indicator Data'!$CA100</f>
        <v>0</v>
      </c>
      <c r="T100" s="103" t="n">
        <f aca="false">'Indicator Data'!I100/'Indicator Data'!$CA100</f>
        <v>0</v>
      </c>
      <c r="U100" s="103" t="n">
        <f aca="false">'Indicator Data'!J100/'Indicator Data'!$CA100</f>
        <v>0</v>
      </c>
      <c r="V100" s="101" t="n">
        <f aca="false">ROUND(IF(N100&gt;V$3,10,IF(N100&lt;V$4,0,10-(V$3-N100)/(V$3-V$4)*10)),1)</f>
        <v>10</v>
      </c>
      <c r="W100" s="101" t="n">
        <f aca="false">ROUND(IF(O100&gt;W$3,10,IF(O100&lt;W$4,0,10-(W$3-O100)/(W$3-W$4)*10)),1)</f>
        <v>10</v>
      </c>
      <c r="X100" s="102" t="n">
        <f aca="false">ROUND(((10-GEOMEAN(((10-V100)/10*9+1),((10-W100)/10*9+1)))/9*10),1)</f>
        <v>10</v>
      </c>
      <c r="Y100" s="102" t="n">
        <f aca="false">IF(P100="x",0.1,ROUND(IF(P100&gt;Y$3,10,IF(P100&lt;Y$4,0,10-(Y$3-P100)/(Y$3-Y$4)*10)),1))</f>
        <v>0.1</v>
      </c>
      <c r="Z100" s="102" t="n">
        <f aca="false">ROUND(IF(Q100=0,0,IF(LOG(Q100)&gt;Z$3,10,IF(LOG(Q100)&lt;=Z$4,0,10-(Z$3-LOG(Q100))/(Z$3-Z$4)*10))),1)</f>
        <v>7.9</v>
      </c>
      <c r="AA100" s="101" t="n">
        <f aca="false">ROUND(IF(R100&gt;AA$3,10,IF(R100&lt;AA$4,0,10-(AA$3-R100)/(AA$3-AA$4)*10)),1)</f>
        <v>0</v>
      </c>
      <c r="AB100" s="101" t="n">
        <f aca="false">ROUND(IF(S100&gt;AB$3,10,IF(S100&lt;AB$4,0,10-(AB$3-S100)/(AB$3-AB$4)*10)),1)</f>
        <v>0</v>
      </c>
      <c r="AC100" s="101" t="n">
        <f aca="false">ROUND(((10-GEOMEAN(((10-AA100)/10*9+1),((10-AB100)/10*9+1)))/9*10),1)</f>
        <v>0</v>
      </c>
      <c r="AD100" s="101" t="n">
        <f aca="false">ROUND(IF(T100=0,0,IF(T100&gt;AD$3,10,IF(T100&lt;=AD$4,0,10-(AD$3-T100)/(AD$3-AD$4)*10))),1)</f>
        <v>0</v>
      </c>
      <c r="AE100" s="102" t="n">
        <f aca="false">ROUND((10-GEOMEAN(((10-AC100)/10*9+1),((10-AD100)/10*9+1)))/9*10,1)</f>
        <v>0</v>
      </c>
      <c r="AF100" s="102" t="n">
        <f aca="false">ROUND(IF(U100&gt;AF$3,10,IF(U100&lt;AF$4,0,10-(AF$3-U100)/(AF$3-AF$4)*10)),1)</f>
        <v>0</v>
      </c>
      <c r="AG100" s="101" t="n">
        <f aca="false">ROUND(IF('Indicator Data'!K100=0,0,IF('Indicator Data'!K100&gt;AG$3,10,IF('Indicator Data'!K100&lt;AG$4,0,10-(AG$3-'Indicator Data'!K100)/(AG$3-AG$4)*10))),1)</f>
        <v>0</v>
      </c>
      <c r="AH100" s="104" t="n">
        <f aca="false">ROUND(AVERAGE(C100,V100),1)</f>
        <v>8.9</v>
      </c>
      <c r="AI100" s="104" t="n">
        <f aca="false">ROUND(AVERAGE(D100,W100),1)</f>
        <v>9.9</v>
      </c>
      <c r="AJ100" s="102" t="n">
        <f aca="false">ROUND(AVERAGE(AA100,H100),1)</f>
        <v>0</v>
      </c>
      <c r="AK100" s="102" t="n">
        <f aca="false">ROUND(AVERAGE(AB100,I100),1)</f>
        <v>0</v>
      </c>
      <c r="AL100" s="104" t="n">
        <f aca="false">ROUND((10-GEOMEAN(((10-AJ100)/10*9+1),((10-AK100)/10*9+1)))/9*10,1)</f>
        <v>0</v>
      </c>
      <c r="AM100" s="104" t="n">
        <f aca="false">ROUND(AVERAGE(AD100,K100),1)</f>
        <v>0</v>
      </c>
      <c r="AN100" s="102" t="n">
        <f aca="false">ROUND((10-GEOMEAN(((10-M100)/10*9+1),((10-AF100)/10*9+1)))/9*10,1)</f>
        <v>0</v>
      </c>
      <c r="AO100" s="105" t="n">
        <f aca="false">ROUND((10-GEOMEAN(((10-E100)/10*9+1),((10-X100)/10*9+1)))/9*10,1)</f>
        <v>9.6</v>
      </c>
      <c r="AP100" s="105" t="n">
        <f aca="false">IF(AND(Y100="x",F100="x"),"x",ROUND((10-GEOMEAN(((10-F100)/10*9+1),((10-Y100)/10*9+1)))/9*10,1))</f>
        <v>1.2</v>
      </c>
      <c r="AQ100" s="105" t="n">
        <f aca="false">ROUND((10-GEOMEAN(((10-G100)/10*9+1),((10-Z100)/10*9+1)))/9*10,1)</f>
        <v>7.2</v>
      </c>
      <c r="AR100" s="105" t="n">
        <f aca="false">ROUND((10-GEOMEAN(((10-L100)/10*9+1),((10-AE100)/10*9+1)))/9*10,1)</f>
        <v>0</v>
      </c>
      <c r="AS100" s="104" t="n">
        <f aca="false">ROUND(AVERAGE(AG100,AN100),1)</f>
        <v>0</v>
      </c>
      <c r="AT100" s="104" t="n">
        <f aca="false">IF('Indicator Data'!L100="No data","x",IF('Indicator Data'!CB100&lt;1000,"x",ROUND((IF('Indicator Data'!L100&gt;AT$3,10,IF('Indicator Data'!L100&lt;AT$4,0,10-(AT$3-'Indicator Data'!L100)/(AT$3-AT$4)*10))),1)))</f>
        <v>3.8</v>
      </c>
      <c r="AU100" s="105" t="n">
        <f aca="false">ROUND(AVERAGE(AS100,AT100),1)</f>
        <v>1.9</v>
      </c>
      <c r="AV100" s="106" t="n">
        <f aca="false">IF('Indicator Data'!M100="No data","x",ROUND(IF('Indicator Data'!M100=0,0,IF(LOG('Indicator Data'!M100)&gt;AV$3,10,IF(LOG('Indicator Data'!M100)&lt;AV$4,0,10-(AV$3-LOG('Indicator Data'!M100))/(AV$3-AV$4)*10))),1))</f>
        <v>3.2</v>
      </c>
      <c r="AW100" s="103" t="n">
        <f aca="false">IF(AV100="x","x",'Indicator Data'!M100/'Indicator Data'!$CA100)</f>
        <v>0.000301589094901136</v>
      </c>
      <c r="AX100" s="106" t="n">
        <f aca="false">IF(AV100="x","x",ROUND(IF(AW100&gt;AX$3,10,IF(AW100&lt;AX$4,0,10-(AX$3-AW100)/(AX$3-AX$4)*10)),1))</f>
        <v>0</v>
      </c>
      <c r="AY100" s="102" t="n">
        <f aca="false">IF(AND(AV100="x",AX100="x"),"x",ROUND((10-GEOMEAN(((10-AV100)/10*9+1),((10-AX100)/10*9+1)))/9*10,1))</f>
        <v>1.7</v>
      </c>
      <c r="AZ100" s="106" t="str">
        <f aca="false">IF('Indicator Data'!N100="No data","x",ROUND(IF('Indicator Data'!N100=0,0,IF(LOG('Indicator Data'!N100)&gt;AZ$3,10,IF(LOG('Indicator Data'!N100)&lt;AZ$4,0,10-(AZ$3-LOG('Indicator Data'!N100))/(AZ$3-AZ$4)*10))),1))</f>
        <v>x</v>
      </c>
      <c r="BA100" s="103" t="str">
        <f aca="false">IF(AZ100="x","x",'Indicator Data'!N100/'Indicator Data'!$CA100)</f>
        <v>x</v>
      </c>
      <c r="BB100" s="106" t="str">
        <f aca="false">IF(AZ100="x","x",ROUND(IF(BA100&gt;BB$3,10,IF(BA100&lt;BB$4,0,10-(BB$3-BA100)/(BB$3-BB$4)*10)),1))</f>
        <v>x</v>
      </c>
      <c r="BC100" s="102" t="str">
        <f aca="false">IF(AND(AZ100="x",BB100="x"),"x",ROUND((10-GEOMEAN(((10-AZ100)/10*9+1),((10-BB100)/10*9+1)))/9*10,1))</f>
        <v>x</v>
      </c>
      <c r="BD100" s="106" t="str">
        <f aca="false">IF('Indicator Data'!O100="No data","x",ROUND(IF('Indicator Data'!O100=0,0,IF(LOG('Indicator Data'!O100)&gt;BD$3,10,IF(LOG('Indicator Data'!O100)&lt;BD$4,0,10-(BD$3-LOG('Indicator Data'!O100))/(BD$3-BD$4)*10))),1))</f>
        <v>x</v>
      </c>
      <c r="BE100" s="103" t="str">
        <f aca="false">IF(BD100="x","x",'Indicator Data'!O100/'Indicator Data'!$CA100)</f>
        <v>x</v>
      </c>
      <c r="BF100" s="106" t="str">
        <f aca="false">IF(BD100="x","x",ROUND(IF(BE100&gt;BF$3,10,IF(BE100&lt;BF$4,0,10-(BF$3-BE100)/(BF$3-BF$4)*10)),1))</f>
        <v>x</v>
      </c>
      <c r="BG100" s="102" t="str">
        <f aca="false">IF(AND(BD100="x",BF100="x"),"x",ROUND((10-GEOMEAN(((10-BD100)/10*9+1),((10-BF100)/10*9+1)))/9*10,1))</f>
        <v>x</v>
      </c>
      <c r="BH100" s="106" t="str">
        <f aca="false">IF('Indicator Data'!P100="No data","x",ROUND(IF('Indicator Data'!P100=0,0,IF(LOG('Indicator Data'!P100)&gt;BH$3,10,IF(LOG('Indicator Data'!P100)&lt;BH$4,0,10-(BH$3-LOG('Indicator Data'!P100))/(BH$3-BH$4)*10))),1))</f>
        <v>x</v>
      </c>
      <c r="BI100" s="103" t="str">
        <f aca="false">IF(BH100="x","x",'Indicator Data'!P100/'Indicator Data'!$CA100)</f>
        <v>x</v>
      </c>
      <c r="BJ100" s="106" t="str">
        <f aca="false">IF(BH100="x","x",ROUND(IF(BI100&gt;BJ$3,10,IF(BI100&lt;BJ$4,0,10-(BJ$3-BI100)/(BJ$3-BJ$4)*10)),1))</f>
        <v>x</v>
      </c>
      <c r="BK100" s="102" t="str">
        <f aca="false">IF(AND(BH100="x",BJ100="x"),"x",ROUND((10-GEOMEAN(((10-BH100)/10*9+1),((10-BJ100)/10*9+1)))/9*10,1))</f>
        <v>x</v>
      </c>
      <c r="BL100" s="104" t="n">
        <f aca="false">IF(AND(BC100="x",BG100="x",BK100="x",AY100="x"),"x",IF(AND(BC100="x",BG100="x",BK100="x"),AY100,ROUND((10-GEOMEAN(((10-AY100)/10*9+1),((10-BC100)/10*9+1),((10-BG100)/10*9+1),((10-BK100)/10*9+1)))/9*10,1)))</f>
        <v>1.7</v>
      </c>
      <c r="BM100" s="106" t="n">
        <f aca="false">ROUND(IF('Indicator Data'!Q100=0,0,IF(LOG('Indicator Data'!Q100)&gt;BM$3,10,IF(LOG('Indicator Data'!Q100)&lt;BM$4,0,10-(BM$3-LOG('Indicator Data'!Q100))/(BM$3-BM$4)*10))),1)</f>
        <v>0</v>
      </c>
      <c r="BN100" s="107" t="n">
        <f aca="false">'Indicator Data'!R100</f>
        <v>0</v>
      </c>
      <c r="BO100" s="106" t="n">
        <f aca="false">ROUND(IF(BN100&gt;BO$3,10,IF(BN100&lt;BO$4,0,10-(BO$3-BN100)/(BO$3-BO$4)*10)),1)</f>
        <v>0</v>
      </c>
      <c r="BP100" s="106" t="n">
        <f aca="false">ROUND((10-GEOMEAN(((10-BO100)/10*9+1),((10-BM100)/10*9+1)))/9*10,1)</f>
        <v>0</v>
      </c>
      <c r="BQ100" s="106" t="n">
        <f aca="false">ROUND(IF('Indicator Data'!S100=0,0,IF(LOG('Indicator Data'!S100)&gt;BQ$3,10,IF(LOG('Indicator Data'!S100)&lt;BQ$4,0,10-(BQ$3-LOG('Indicator Data'!S100))/(BQ$3-BQ$4)*10))),1)</f>
        <v>0</v>
      </c>
      <c r="BR100" s="107" t="n">
        <f aca="false">'Indicator Data'!T100</f>
        <v>0</v>
      </c>
      <c r="BS100" s="106" t="n">
        <f aca="false">ROUND(IF(BR100&gt;BS$3,10,IF(BR100&lt;BS$4,0,10-(BS$3-BR100)/(BS$3-BS$4)*10)),1)</f>
        <v>0</v>
      </c>
      <c r="BT100" s="106" t="n">
        <f aca="false">ROUND((10-GEOMEAN(((10-BS100)/10*9+1),((10-BQ100)/10*9+1)))/9*10,1)</f>
        <v>0</v>
      </c>
      <c r="BU100" s="102" t="n">
        <f aca="false">ROUND((10-GEOMEAN(((10-BT100)/10*9+1),((10-BP100)/10*9+1)))/9*10,1)</f>
        <v>0</v>
      </c>
      <c r="BV100" s="106" t="n">
        <f aca="false">ROUND(IF('Indicator Data'!U100=0,0,IF(LOG('Indicator Data'!U100)&gt;BV$3,10,IF(LOG('Indicator Data'!U100)&lt;BV$4,0,10-(BV$3-LOG('Indicator Data'!U100))/(BV$3-BV$4)*10))),1)</f>
        <v>6.7</v>
      </c>
      <c r="BW100" s="103" t="n">
        <f aca="false">'Indicator Data'!U100/'Indicator Data'!$CA100</f>
        <v>0.0789714482036941</v>
      </c>
      <c r="BX100" s="106" t="n">
        <f aca="false">ROUND(IF(BW100&gt;BX$3,10,IF(BW100&lt;BX$4,0,10-(BX$3-BW100)/(BX$3-BX$4)*10)),1)</f>
        <v>0.9</v>
      </c>
      <c r="BY100" s="102" t="n">
        <f aca="false">ROUND((10-GEOMEAN(((10-BV100)/10*9+1),((10-BX100)/10*9+1)))/9*10,1)</f>
        <v>4.4</v>
      </c>
      <c r="BZ100" s="106" t="n">
        <f aca="false">ROUND(IF('Indicator Data'!V100=0,0,IF(LOG('Indicator Data'!V100)&gt;BZ$3,10,IF(LOG('Indicator Data'!V100)&lt;BZ$4,0,10-(BZ$3-LOG('Indicator Data'!V100))/(BZ$3-BZ$4)*10))),1)</f>
        <v>8.1</v>
      </c>
      <c r="CA100" s="103" t="n">
        <f aca="false">IF('Indicator Data'!V100/'Indicator Data'!$CA100&gt;1,1,'Indicator Data'!V100/'Indicator Data'!$CA100)</f>
        <v>0.781433769872597</v>
      </c>
      <c r="CB100" s="106" t="n">
        <f aca="false">ROUND(IF(CA100&gt;CB$3,10,IF(CA100&lt;CB$4,0,10-(CB$3-CA100)/(CB$3-CB$4)*10)),1)</f>
        <v>7.8</v>
      </c>
      <c r="CC100" s="102" t="n">
        <f aca="false">ROUND((10-GEOMEAN(((10-BZ100)/10*9+1),((10-CB100)/10*9+1)))/9*10,1)</f>
        <v>8</v>
      </c>
      <c r="CD100" s="106" t="n">
        <f aca="false">ROUND(IF('Indicator Data'!W100=0,0,IF(LOG('Indicator Data'!W100)&gt;CD$3,10,IF(LOG('Indicator Data'!W100)&lt;CD$4,0,10-(CD$3-LOG('Indicator Data'!W100))/(CD$3-CD$4)*10))),1)</f>
        <v>7.2</v>
      </c>
      <c r="CE100" s="103" t="n">
        <f aca="false">'Indicator Data'!W100/'Indicator Data'!$CA100</f>
        <v>0.183416854788843</v>
      </c>
      <c r="CF100" s="106" t="n">
        <f aca="false">ROUND(IF(CE100&gt;CF$3,10,IF(CE100&lt;CF$4,0,10-(CF$3-CE100)/(CF$3-CF$4)*10)),1)</f>
        <v>1.8</v>
      </c>
      <c r="CG100" s="102" t="n">
        <f aca="false">ROUND((10-GEOMEAN(((10-CD100)/10*9+1),((10-CF100)/10*9+1)))/9*10,1)</f>
        <v>5.1</v>
      </c>
      <c r="CH100" s="104" t="n">
        <f aca="false">ROUND((10-GEOMEAN(((10-CC100)/10*9+1),((10-BU100)/10*9+1),((10-BY100)/10*9+1),((10-CG100)/10*9+1)))/9*10,1)</f>
        <v>5</v>
      </c>
      <c r="CI100" s="106" t="n">
        <f aca="false">IF('Indicator Data'!BQ100="No data","x",ROUND(IF('Indicator Data'!BQ100&gt;CI$3,0,IF('Indicator Data'!BQ100&lt;CI$4,10,(CI$3-'Indicator Data'!BQ100)/(CI$3-CI$4)*10)),1))</f>
        <v>0.1</v>
      </c>
      <c r="CJ100" s="106" t="n">
        <f aca="false">IF('Indicator Data'!BR100="No data","x",ROUND(IF('Indicator Data'!BR100&gt;CJ$3,0,IF('Indicator Data'!BR100&lt;CJ$4,10,(CJ$3-'Indicator Data'!BR100)/(CJ$3-CJ$4)*10)),1))</f>
        <v>1.2</v>
      </c>
      <c r="CK100" s="106" t="str">
        <f aca="false">IF('Indicator Data'!AC100="No data","x",ROUND(IF('Indicator Data'!AC100&gt;CK$3,0,IF('Indicator Data'!AC100&lt;CK$4,10,(CK$3-'Indicator Data'!AC100)/(CK$3-CK$4)*10)),1))</f>
        <v>x</v>
      </c>
      <c r="CL100" s="102" t="n">
        <f aca="false">IF(AND(CJ100="x",CI100="x",CK100="x"),"x",ROUND(AVERAGE(CI100:CK100),1))</f>
        <v>0.7</v>
      </c>
      <c r="CM100" s="106" t="n">
        <f aca="false">IF('Indicator Data'!X100="No data","x",ROUND(IF(LOG('Indicator Data'!X100)&gt;CM$3,10,IF(LOG('Indicator Data'!X100)&lt;CM$4,0,10-(CM$3-LOG('Indicator Data'!X100))/(CM$3-CM$4)*10)),1))</f>
        <v>9.4</v>
      </c>
      <c r="CN100" s="106" t="n">
        <f aca="false">IF('Indicator Data'!Y100="No data","x",ROUND(IF('Indicator Data'!Y100&gt;CN$3,10,IF('Indicator Data'!Y100&lt;CN$4,0,10-(CN$3-'Indicator Data'!Y100)/(CN$3-CN$4)*10)),1))</f>
        <v>0</v>
      </c>
      <c r="CO100" s="106" t="n">
        <f aca="false">IF('Indicator Data'!Z100="No data","x",ROUND(IF('Indicator Data'!Z100&gt;CO$3,10,IF('Indicator Data'!Z100&lt;CO$4,0,10-(CO$3-'Indicator Data'!Z100)/(CO$3-CO$4)*10)),1))</f>
        <v>8.9</v>
      </c>
      <c r="CP100" s="106" t="str">
        <f aca="false">IF('Indicator Data'!AA100="No data","x",ROUND(IF('Indicator Data'!AA100&gt;CP$3,10,IF('Indicator Data'!AA100&lt;CP$4,0,10-(CP$3-'Indicator Data'!AA100)/(CP$3-CP$4)*10)),1))</f>
        <v>x</v>
      </c>
      <c r="CQ100" s="102" t="n">
        <f aca="false">ROUND(AVERAGE(CM100:CP100),1)</f>
        <v>6.1</v>
      </c>
      <c r="CR100" s="104" t="n">
        <f aca="false">ROUND(AVERAGE(CL100,CQ100,CQ100),1)</f>
        <v>4.3</v>
      </c>
      <c r="CS100" s="106" t="n">
        <f aca="false">IF('Indicator Data'!AF100="No data","x",ROUND(IF('Indicator Data'!AF100&gt;CS$3,10,IF('Indicator Data'!AF100&lt;CS$4,0,10-(CS$3-'Indicator Data'!AF100)/(CS$3-CS$4)*10)),1))</f>
        <v>6.8</v>
      </c>
      <c r="CT100" s="106" t="n">
        <f aca="false">IF('Indicator Data'!AG100="No data","x",ROUND(IF('Indicator Data'!AG100&gt;CT$3,10,IF('Indicator Data'!AG100&lt;CT$4,0,10-(CT$3-'Indicator Data'!AG100)/(CT$3-CT$4)*10)),1))</f>
        <v>2.2</v>
      </c>
      <c r="CU100" s="102" t="n">
        <f aca="false">ROUND(AVERAGE(CM100,CN100,CO100,CP100,CS100,CT100),1)</f>
        <v>5.5</v>
      </c>
      <c r="CV100" s="106" t="n">
        <f aca="false">IF('Indicator Data'!AB100="No data","x",ROUND(IF('Indicator Data'!AB100&gt;CV$3,10,IF('Indicator Data'!AB100&lt;CV$4,0,10-(CV$3-'Indicator Data'!AB100)/(CV$3-CV$4)*10)),1))</f>
        <v>0</v>
      </c>
      <c r="CW100" s="102" t="n">
        <f aca="false">IF(AND(CJ100="x",CI100="x",CK100="x"),"x",ROUND(AVERAGE(CI100:CK100,CV100),1))</f>
        <v>0.4</v>
      </c>
      <c r="CX100" s="103" t="str">
        <f aca="false">IF('Indicator Data'!AD100="No data","x",'Indicator Data'!AD100/'Indicator Data'!$BZ100)</f>
        <v>x</v>
      </c>
      <c r="CY100" s="106" t="str">
        <f aca="false">IF(CX100="x","x",ROUND(IF(CX100&gt;CY$3,0,IF(CX100&lt;CY$4,10,(CY$3-CX100)/(CY$3-CY$4)*10)),1))</f>
        <v>x</v>
      </c>
      <c r="CZ100" s="106" t="n">
        <f aca="false">IF('Indicator Data'!AE100="No data","x",ROUND(IF('Indicator Data'!AE100&gt;CZ$3,0,IF('Indicator Data'!AE100&lt;CZ$4,10,(CZ$3-'Indicator Data'!AE100)/(CZ$3-CZ$4)*10)),1))</f>
        <v>4</v>
      </c>
      <c r="DA100" s="102" t="n">
        <f aca="false">IF(AND(CY100="x",CZ100="x"),"x",ROUND(AVERAGE(CY100:CZ100),1))</f>
        <v>4</v>
      </c>
      <c r="DB100" s="104" t="n">
        <f aca="false">ROUND(AVERAGE(CW100,DA100,CU100),1)</f>
        <v>3.3</v>
      </c>
      <c r="DC100" s="105" t="n">
        <f aca="false">IF(BL100="x",ROUND((10-GEOMEAN(((10-DB100)/10*9+1),((10-CH100)/10*9+1),((10-CR100)/10*9+1)))/9*10,1),ROUND((10-GEOMEAN(((10-BL100)/10*9+1),((10-DB100)/10*9+1),((10-CH100)/10*9+1),((10-CR100)/10*9+1)))/9*10,1))</f>
        <v>3.7</v>
      </c>
      <c r="DD100" s="108" t="n">
        <f aca="false">IF(ROUND(IF(AP100="x",(10-GEOMEAN(((10-AO100)/10*9+1),((10-DC100)/10*9+1),((10-AU100)/10*9+1),((10-AQ100)/10*9+1),((10-AR100)/10*9+1)))/9*10,(10-GEOMEAN(((10-AO100)/10*9+1),((10-DC100)/10*9+1),((10-AP100)/10*9+1),((10-AQ100)/10*9+1),((10-AR100)/10*9+1),((10-AU100)/10*9+1)))/9*10),1)=0,0.1,ROUND(IF(AP100="x",(10-GEOMEAN(((10-AO100)/10*9+1),((10-DC100)/10*9+1),((10-AU100)/10*9+1),((10-AQ100)/10*9+1),((10-AR100)/10*9+1)))/9*10,(10-GEOMEAN(((10-AO100)/10*9+1),((10-DC100)/10*9+1),((10-AP100)/10*9+1),((10-AQ100)/10*9+1),((10-AR100)/10*9+1),((10-AU100)/10*9+1)))/9*10),1))</f>
        <v>5.2</v>
      </c>
      <c r="DE100" s="105" t="n">
        <f aca="false">ROUND(IF('Indicator Data'!AH100=0,0,IF('Indicator Data'!AH100&gt;DE$3,10,IF('Indicator Data'!AH100&lt;DE$4,0,10-(DE$3-'Indicator Data'!AH100)/(DE$3-DE$4)*10))),1)</f>
        <v>0.7</v>
      </c>
      <c r="DF100" s="102" t="n">
        <f aca="false">'Indicator Data'!AI100</f>
        <v>0</v>
      </c>
      <c r="DG100" s="102" t="n">
        <f aca="false">'Indicator Data'!AJ100</f>
        <v>0</v>
      </c>
      <c r="DH100" s="105" t="n">
        <f aca="false">ROUND(IF(DF100=5,10,IF(DG100=5,9,IF(DF100=4,8,IF(DG100=4,7,0)))),1)</f>
        <v>0</v>
      </c>
      <c r="DI100" s="108" t="n">
        <f aca="false">ROUND(IF(DH100&gt;5,DH100,DE100/10*7),1)</f>
        <v>0.5</v>
      </c>
      <c r="DJ100" s="76"/>
      <c r="DK100" s="109"/>
    </row>
    <row r="101" customFormat="false" ht="14.5" hidden="false" customHeight="false" outlineLevel="0" collapsed="false">
      <c r="A101" s="98" t="str">
        <f aca="false">'Indicator Data'!A101</f>
        <v>Lesotho</v>
      </c>
      <c r="B101" s="99" t="str">
        <f aca="false">'Indicator Data'!B101</f>
        <v>LSO</v>
      </c>
      <c r="C101" s="100" t="n">
        <f aca="false">ROUND(IF('Indicator Data'!C101=0,0.1,IF(LOG('Indicator Data'!C101)&gt;C$3,10,IF(LOG('Indicator Data'!C101)&lt;C$4,0,10-(C$3-LOG('Indicator Data'!C101))/(C$3-C$4)*10))),1)</f>
        <v>0.1</v>
      </c>
      <c r="D101" s="101" t="n">
        <f aca="false">ROUND(IF('Indicator Data'!D101=0,0.1,IF(LOG('Indicator Data'!D101)&gt;D$3,10,IF(LOG('Indicator Data'!D101)&lt;D$4,0,10-(D$3-LOG('Indicator Data'!D101))/(D$3-D$4)*10))),1)</f>
        <v>0.1</v>
      </c>
      <c r="E101" s="102" t="n">
        <f aca="false">ROUND((10-GEOMEAN(((10-C101)/10*9+1),((10-D101)/10*9+1)))/9*10,1)</f>
        <v>0.1</v>
      </c>
      <c r="F101" s="102" t="n">
        <f aca="false">IF('Indicator Data'!E101="No data",0.1,(ROUND(IF('Indicator Data'!E101=0,0,IF(LOG('Indicator Data'!E101)&gt;F$3,10,IF(LOG('Indicator Data'!E101)&lt;F$4,0,10-(F$3-LOG('Indicator Data'!E101))/(F$3-F$4)*10))),1)))</f>
        <v>4.2</v>
      </c>
      <c r="G101" s="102" t="n">
        <f aca="false">ROUND(IF('Indicator Data'!F101=0,0,IF(LOG('Indicator Data'!F101)&gt;G$3,10,IF(LOG('Indicator Data'!F101)&lt;G$4,0,10-(G$3-LOG('Indicator Data'!F101))/(G$3-G$4)*10))),1)</f>
        <v>0</v>
      </c>
      <c r="H101" s="101" t="n">
        <f aca="false">ROUND(IF('Indicator Data'!G101=0,0,IF(LOG('Indicator Data'!G101)&gt;H$3,10,IF(LOG('Indicator Data'!G101)&lt;H$4,0,10-(H$3-LOG('Indicator Data'!G101))/(H$3-H$4)*10))),1)</f>
        <v>0</v>
      </c>
      <c r="I101" s="101" t="n">
        <f aca="false">ROUND(IF('Indicator Data'!H101=0,0,IF(LOG('Indicator Data'!H101)&gt;I$3,10,IF(LOG('Indicator Data'!H101)&lt;I$4,0,10-(I$3-LOG('Indicator Data'!H101))/(I$3-I$4)*10))),1)</f>
        <v>0</v>
      </c>
      <c r="J101" s="101" t="n">
        <f aca="false">ROUND((10-GEOMEAN(((10-H101)/10*9+1),((10-I101)/10*9+1)))/9*10,1)</f>
        <v>0</v>
      </c>
      <c r="K101" s="101" t="n">
        <f aca="false">ROUND(IF('Indicator Data'!I101=0,0,IF(LOG('Indicator Data'!I101)&gt;K$3,10,IF(LOG('Indicator Data'!I101)&lt;K$4,0,10-(K$3-LOG('Indicator Data'!I101))/(K$3-K$4)*10))),1)</f>
        <v>0</v>
      </c>
      <c r="L101" s="102" t="n">
        <f aca="false">ROUND((10-GEOMEAN(((10-J101)/10*9+1),((10-K101)/10*9+1)))/9*10,1)</f>
        <v>0</v>
      </c>
      <c r="M101" s="102" t="n">
        <f aca="false">ROUND(IF('Indicator Data'!J101=0,0,IF(LOG('Indicator Data'!J101)&gt;M$3,10,IF(LOG('Indicator Data'!J101)&lt;M$4,0,10-(M$3-LOG('Indicator Data'!J101))/(M$3-M$4)*10))),1)</f>
        <v>10</v>
      </c>
      <c r="N101" s="103" t="n">
        <f aca="false">'Indicator Data'!C101/'Indicator Data'!$CA101</f>
        <v>0</v>
      </c>
      <c r="O101" s="103" t="n">
        <f aca="false">'Indicator Data'!D101/'Indicator Data'!$CA101</f>
        <v>0</v>
      </c>
      <c r="P101" s="103" t="n">
        <f aca="false">IF(F101=0.1,"x",'Indicator Data'!E101/'Indicator Data'!$CA101)</f>
        <v>0.00234374349832244</v>
      </c>
      <c r="Q101" s="103" t="n">
        <f aca="false">'Indicator Data'!F101/'Indicator Data'!$CA101</f>
        <v>0</v>
      </c>
      <c r="R101" s="103" t="n">
        <f aca="false">'Indicator Data'!G101/'Indicator Data'!$CA101</f>
        <v>0</v>
      </c>
      <c r="S101" s="103" t="n">
        <f aca="false">'Indicator Data'!H101/'Indicator Data'!$CA101</f>
        <v>0</v>
      </c>
      <c r="T101" s="103" t="n">
        <f aca="false">'Indicator Data'!I101/'Indicator Data'!$CA101</f>
        <v>0</v>
      </c>
      <c r="U101" s="103" t="n">
        <f aca="false">'Indicator Data'!J101/'Indicator Data'!$CA101</f>
        <v>0.0527796953554917</v>
      </c>
      <c r="V101" s="101" t="n">
        <f aca="false">ROUND(IF(N101&gt;V$3,10,IF(N101&lt;V$4,0,10-(V$3-N101)/(V$3-V$4)*10)),1)</f>
        <v>0</v>
      </c>
      <c r="W101" s="101" t="n">
        <f aca="false">ROUND(IF(O101&gt;W$3,10,IF(O101&lt;W$4,0,10-(W$3-O101)/(W$3-W$4)*10)),1)</f>
        <v>0</v>
      </c>
      <c r="X101" s="102" t="n">
        <f aca="false">ROUND(((10-GEOMEAN(((10-V101)/10*9+1),((10-W101)/10*9+1)))/9*10),1)</f>
        <v>0</v>
      </c>
      <c r="Y101" s="102" t="n">
        <f aca="false">IF(P101="x",0.1,ROUND(IF(P101&gt;Y$3,10,IF(P101&lt;Y$4,0,10-(Y$3-P101)/(Y$3-Y$4)*10)),1))</f>
        <v>1.6</v>
      </c>
      <c r="Z101" s="102" t="n">
        <f aca="false">ROUND(IF(Q101=0,0,IF(LOG(Q101)&gt;Z$3,10,IF(LOG(Q101)&lt;=Z$4,0,10-(Z$3-LOG(Q101))/(Z$3-Z$4)*10))),1)</f>
        <v>0</v>
      </c>
      <c r="AA101" s="101" t="n">
        <f aca="false">ROUND(IF(R101&gt;AA$3,10,IF(R101&lt;AA$4,0,10-(AA$3-R101)/(AA$3-AA$4)*10)),1)</f>
        <v>0</v>
      </c>
      <c r="AB101" s="101" t="n">
        <f aca="false">ROUND(IF(S101&gt;AB$3,10,IF(S101&lt;AB$4,0,10-(AB$3-S101)/(AB$3-AB$4)*10)),1)</f>
        <v>0</v>
      </c>
      <c r="AC101" s="101" t="n">
        <f aca="false">ROUND(((10-GEOMEAN(((10-AA101)/10*9+1),((10-AB101)/10*9+1)))/9*10),1)</f>
        <v>0</v>
      </c>
      <c r="AD101" s="101" t="n">
        <f aca="false">ROUND(IF(T101=0,0,IF(T101&gt;AD$3,10,IF(T101&lt;=AD$4,0,10-(AD$3-T101)/(AD$3-AD$4)*10))),1)</f>
        <v>0</v>
      </c>
      <c r="AE101" s="102" t="n">
        <f aca="false">ROUND((10-GEOMEAN(((10-AC101)/10*9+1),((10-AD101)/10*9+1)))/9*10,1)</f>
        <v>0</v>
      </c>
      <c r="AF101" s="102" t="n">
        <f aca="false">ROUND(IF(U101&gt;AF$3,10,IF(U101&lt;AF$4,0,10-(AF$3-U101)/(AF$3-AF$4)*10)),1)</f>
        <v>10</v>
      </c>
      <c r="AG101" s="101" t="n">
        <f aca="false">ROUND(IF('Indicator Data'!K101=0,0,IF('Indicator Data'!K101&gt;AG$3,10,IF('Indicator Data'!K101&lt;AG$4,0,10-(AG$3-'Indicator Data'!K101)/(AG$3-AG$4)*10))),1)</f>
        <v>6.7</v>
      </c>
      <c r="AH101" s="104" t="n">
        <f aca="false">ROUND(AVERAGE(C101,V101),1)</f>
        <v>0.1</v>
      </c>
      <c r="AI101" s="104" t="n">
        <f aca="false">ROUND(AVERAGE(D101,W101),1)</f>
        <v>0.1</v>
      </c>
      <c r="AJ101" s="102" t="n">
        <f aca="false">ROUND(AVERAGE(AA101,H101),1)</f>
        <v>0</v>
      </c>
      <c r="AK101" s="102" t="n">
        <f aca="false">ROUND(AVERAGE(AB101,I101),1)</f>
        <v>0</v>
      </c>
      <c r="AL101" s="104" t="n">
        <f aca="false">ROUND((10-GEOMEAN(((10-AJ101)/10*9+1),((10-AK101)/10*9+1)))/9*10,1)</f>
        <v>0</v>
      </c>
      <c r="AM101" s="104" t="n">
        <f aca="false">ROUND(AVERAGE(AD101,K101),1)</f>
        <v>0</v>
      </c>
      <c r="AN101" s="102" t="n">
        <f aca="false">ROUND((10-GEOMEAN(((10-M101)/10*9+1),((10-AF101)/10*9+1)))/9*10,1)</f>
        <v>10</v>
      </c>
      <c r="AO101" s="105" t="n">
        <f aca="false">ROUND((10-GEOMEAN(((10-E101)/10*9+1),((10-X101)/10*9+1)))/9*10,1)</f>
        <v>0.1</v>
      </c>
      <c r="AP101" s="105" t="n">
        <f aca="false">IF(AND(Y101="x",F101="x"),"x",ROUND((10-GEOMEAN(((10-F101)/10*9+1),((10-Y101)/10*9+1)))/9*10,1))</f>
        <v>3</v>
      </c>
      <c r="AQ101" s="105" t="n">
        <f aca="false">ROUND((10-GEOMEAN(((10-G101)/10*9+1),((10-Z101)/10*9+1)))/9*10,1)</f>
        <v>0</v>
      </c>
      <c r="AR101" s="105" t="n">
        <f aca="false">ROUND((10-GEOMEAN(((10-L101)/10*9+1),((10-AE101)/10*9+1)))/9*10,1)</f>
        <v>0</v>
      </c>
      <c r="AS101" s="104" t="n">
        <f aca="false">ROUND(AVERAGE(AG101,AN101),1)</f>
        <v>8.4</v>
      </c>
      <c r="AT101" s="104" t="n">
        <f aca="false">IF('Indicator Data'!L101="No data","x",IF('Indicator Data'!CB101&lt;1000,"x",ROUND((IF('Indicator Data'!L101&gt;AT$3,10,IF('Indicator Data'!L101&lt;AT$4,0,10-(AT$3-'Indicator Data'!L101)/(AT$3-AT$4)*10))),1)))</f>
        <v>4.8</v>
      </c>
      <c r="AU101" s="105" t="n">
        <f aca="false">ROUND(AVERAGE(AS101,AT101),1)</f>
        <v>6.6</v>
      </c>
      <c r="AV101" s="106" t="n">
        <f aca="false">IF('Indicator Data'!M101="No data","x",ROUND(IF('Indicator Data'!M101=0,0,IF(LOG('Indicator Data'!M101)&gt;AV$3,10,IF(LOG('Indicator Data'!M101)&lt;AV$4,0,10-(AV$3-LOG('Indicator Data'!M101))/(AV$3-AV$4)*10))),1))</f>
        <v>6.7</v>
      </c>
      <c r="AW101" s="103" t="n">
        <f aca="false">IF(AV101="x","x",'Indicator Data'!M101/'Indicator Data'!$CA101)</f>
        <v>0.218850217407306</v>
      </c>
      <c r="AX101" s="106" t="n">
        <f aca="false">IF(AV101="x","x",ROUND(IF(AW101&gt;AX$3,10,IF(AW101&lt;AX$4,0,10-(AX$3-AW101)/(AX$3-AX$4)*10)),1))</f>
        <v>2.4</v>
      </c>
      <c r="AY101" s="102" t="n">
        <f aca="false">IF(AND(AV101="x",AX101="x"),"x",ROUND((10-GEOMEAN(((10-AV101)/10*9+1),((10-AX101)/10*9+1)))/9*10,1))</f>
        <v>4.9</v>
      </c>
      <c r="AZ101" s="106" t="n">
        <f aca="false">IF('Indicator Data'!N101="No data","x",ROUND(IF('Indicator Data'!N101=0,0,IF(LOG('Indicator Data'!N101)&gt;AZ$3,10,IF(LOG('Indicator Data'!N101)&lt;AZ$4,0,10-(AZ$3-LOG('Indicator Data'!N101))/(AZ$3-AZ$4)*10))),1))</f>
        <v>0</v>
      </c>
      <c r="BA101" s="103" t="n">
        <f aca="false">IF(AZ101="x","x",'Indicator Data'!N101/'Indicator Data'!$CA101)</f>
        <v>0</v>
      </c>
      <c r="BB101" s="106" t="n">
        <f aca="false">IF(AZ101="x","x",ROUND(IF(BA101&gt;BB$3,10,IF(BA101&lt;BB$4,0,10-(BB$3-BA101)/(BB$3-BB$4)*10)),1))</f>
        <v>0</v>
      </c>
      <c r="BC101" s="102" t="n">
        <f aca="false">IF(AND(AZ101="x",BB101="x"),"x",ROUND((10-GEOMEAN(((10-AZ101)/10*9+1),((10-BB101)/10*9+1)))/9*10,1))</f>
        <v>0</v>
      </c>
      <c r="BD101" s="106" t="n">
        <f aca="false">IF('Indicator Data'!O101="No data","x",ROUND(IF('Indicator Data'!O101=0,0,IF(LOG('Indicator Data'!O101)&gt;BD$3,10,IF(LOG('Indicator Data'!O101)&lt;BD$4,0,10-(BD$3-LOG('Indicator Data'!O101))/(BD$3-BD$4)*10))),1))</f>
        <v>0</v>
      </c>
      <c r="BE101" s="103" t="n">
        <f aca="false">IF(BD101="x","x",'Indicator Data'!O101/'Indicator Data'!$CA101)</f>
        <v>0</v>
      </c>
      <c r="BF101" s="106" t="n">
        <f aca="false">IF(BD101="x","x",ROUND(IF(BE101&gt;BF$3,10,IF(BE101&lt;BF$4,0,10-(BF$3-BE101)/(BF$3-BF$4)*10)),1))</f>
        <v>0</v>
      </c>
      <c r="BG101" s="102" t="n">
        <f aca="false">IF(AND(BD101="x",BF101="x"),"x",ROUND((10-GEOMEAN(((10-BD101)/10*9+1),((10-BF101)/10*9+1)))/9*10,1))</f>
        <v>0</v>
      </c>
      <c r="BH101" s="106" t="n">
        <f aca="false">IF('Indicator Data'!P101="No data","x",ROUND(IF('Indicator Data'!P101=0,0,IF(LOG('Indicator Data'!P101)&gt;BH$3,10,IF(LOG('Indicator Data'!P101)&lt;BH$4,0,10-(BH$3-LOG('Indicator Data'!P101))/(BH$3-BH$4)*10))),1))</f>
        <v>0</v>
      </c>
      <c r="BI101" s="103" t="n">
        <f aca="false">IF(BH101="x","x",'Indicator Data'!P101/'Indicator Data'!$CA101)</f>
        <v>0</v>
      </c>
      <c r="BJ101" s="106" t="n">
        <f aca="false">IF(BH101="x","x",ROUND(IF(BI101&gt;BJ$3,10,IF(BI101&lt;BJ$4,0,10-(BJ$3-BI101)/(BJ$3-BJ$4)*10)),1))</f>
        <v>0</v>
      </c>
      <c r="BK101" s="102" t="n">
        <f aca="false">IF(AND(BH101="x",BJ101="x"),"x",ROUND((10-GEOMEAN(((10-BH101)/10*9+1),((10-BJ101)/10*9+1)))/9*10,1))</f>
        <v>0</v>
      </c>
      <c r="BL101" s="104" t="n">
        <f aca="false">IF(AND(BC101="x",BG101="x",BK101="x",AY101="x"),"x",IF(AND(BC101="x",BG101="x",BK101="x"),AY101,ROUND((10-GEOMEAN(((10-AY101)/10*9+1),((10-BC101)/10*9+1),((10-BG101)/10*9+1),((10-BK101)/10*9+1)))/9*10,1)))</f>
        <v>1.5</v>
      </c>
      <c r="BM101" s="106" t="n">
        <f aca="false">ROUND(IF('Indicator Data'!Q101=0,0,IF(LOG('Indicator Data'!Q101)&gt;BM$3,10,IF(LOG('Indicator Data'!Q101)&lt;BM$4,0,10-(BM$3-LOG('Indicator Data'!Q101))/(BM$3-BM$4)*10))),1)</f>
        <v>0</v>
      </c>
      <c r="BN101" s="107" t="n">
        <f aca="false">'Indicator Data'!R101</f>
        <v>0</v>
      </c>
      <c r="BO101" s="106" t="n">
        <f aca="false">ROUND(IF(BN101&gt;BO$3,10,IF(BN101&lt;BO$4,0,10-(BO$3-BN101)/(BO$3-BO$4)*10)),1)</f>
        <v>0</v>
      </c>
      <c r="BP101" s="106" t="n">
        <f aca="false">ROUND((10-GEOMEAN(((10-BO101)/10*9+1),((10-BM101)/10*9+1)))/9*10,1)</f>
        <v>0</v>
      </c>
      <c r="BQ101" s="106" t="n">
        <f aca="false">ROUND(IF('Indicator Data'!S101=0,0,IF(LOG('Indicator Data'!S101)&gt;BQ$3,10,IF(LOG('Indicator Data'!S101)&lt;BQ$4,0,10-(BQ$3-LOG('Indicator Data'!S101))/(BQ$3-BQ$4)*10))),1)</f>
        <v>0</v>
      </c>
      <c r="BR101" s="107" t="n">
        <f aca="false">'Indicator Data'!T101</f>
        <v>0</v>
      </c>
      <c r="BS101" s="106" t="n">
        <f aca="false">ROUND(IF(BR101&gt;BS$3,10,IF(BR101&lt;BS$4,0,10-(BS$3-BR101)/(BS$3-BS$4)*10)),1)</f>
        <v>0</v>
      </c>
      <c r="BT101" s="106" t="n">
        <f aca="false">ROUND((10-GEOMEAN(((10-BS101)/10*9+1),((10-BQ101)/10*9+1)))/9*10,1)</f>
        <v>0</v>
      </c>
      <c r="BU101" s="102" t="n">
        <f aca="false">ROUND((10-GEOMEAN(((10-BT101)/10*9+1),((10-BP101)/10*9+1)))/9*10,1)</f>
        <v>0</v>
      </c>
      <c r="BV101" s="106" t="n">
        <f aca="false">ROUND(IF('Indicator Data'!U101=0,0,IF(LOG('Indicator Data'!U101)&gt;BV$3,10,IF(LOG('Indicator Data'!U101)&lt;BV$4,0,10-(BV$3-LOG('Indicator Data'!U101))/(BV$3-BV$4)*10))),1)</f>
        <v>0</v>
      </c>
      <c r="BW101" s="103" t="n">
        <f aca="false">'Indicator Data'!U101/'Indicator Data'!$CA101</f>
        <v>0</v>
      </c>
      <c r="BX101" s="106" t="n">
        <f aca="false">ROUND(IF(BW101&gt;BX$3,10,IF(BW101&lt;BX$4,0,10-(BX$3-BW101)/(BX$3-BX$4)*10)),1)</f>
        <v>0</v>
      </c>
      <c r="BY101" s="102" t="n">
        <f aca="false">ROUND((10-GEOMEAN(((10-BV101)/10*9+1),((10-BX101)/10*9+1)))/9*10,1)</f>
        <v>0</v>
      </c>
      <c r="BZ101" s="106" t="n">
        <f aca="false">ROUND(IF('Indicator Data'!V101=0,0,IF(LOG('Indicator Data'!V101)&gt;BZ$3,10,IF(LOG('Indicator Data'!V101)&lt;BZ$4,0,10-(BZ$3-LOG('Indicator Data'!V101))/(BZ$3-BZ$4)*10))),1)</f>
        <v>0</v>
      </c>
      <c r="CA101" s="103" t="n">
        <f aca="false">IF('Indicator Data'!V101/'Indicator Data'!$CA101&gt;1,1,'Indicator Data'!V101/'Indicator Data'!$CA101)</f>
        <v>0</v>
      </c>
      <c r="CB101" s="106" t="n">
        <f aca="false">ROUND(IF(CA101&gt;CB$3,10,IF(CA101&lt;CB$4,0,10-(CB$3-CA101)/(CB$3-CB$4)*10)),1)</f>
        <v>0</v>
      </c>
      <c r="CC101" s="102" t="n">
        <f aca="false">ROUND((10-GEOMEAN(((10-BZ101)/10*9+1),((10-CB101)/10*9+1)))/9*10,1)</f>
        <v>0</v>
      </c>
      <c r="CD101" s="106" t="n">
        <f aca="false">ROUND(IF('Indicator Data'!W101=0,0,IF(LOG('Indicator Data'!W101)&gt;CD$3,10,IF(LOG('Indicator Data'!W101)&lt;CD$4,0,10-(CD$3-LOG('Indicator Data'!W101))/(CD$3-CD$4)*10))),1)</f>
        <v>0</v>
      </c>
      <c r="CE101" s="103" t="n">
        <f aca="false">'Indicator Data'!W101/'Indicator Data'!$CA101</f>
        <v>0</v>
      </c>
      <c r="CF101" s="106" t="n">
        <f aca="false">ROUND(IF(CE101&gt;CF$3,10,IF(CE101&lt;CF$4,0,10-(CF$3-CE101)/(CF$3-CF$4)*10)),1)</f>
        <v>0</v>
      </c>
      <c r="CG101" s="102" t="n">
        <f aca="false">ROUND((10-GEOMEAN(((10-CD101)/10*9+1),((10-CF101)/10*9+1)))/9*10,1)</f>
        <v>0</v>
      </c>
      <c r="CH101" s="104" t="n">
        <f aca="false">ROUND((10-GEOMEAN(((10-CC101)/10*9+1),((10-BU101)/10*9+1),((10-BY101)/10*9+1),((10-CG101)/10*9+1)))/9*10,1)</f>
        <v>0</v>
      </c>
      <c r="CI101" s="106" t="n">
        <f aca="false">IF('Indicator Data'!BQ101="No data","x",ROUND(IF('Indicator Data'!BQ101&gt;CI$3,0,IF('Indicator Data'!BQ101&lt;CI$4,10,(CI$3-'Indicator Data'!BQ101)/(CI$3-CI$4)*10)),1))</f>
        <v>5.5</v>
      </c>
      <c r="CJ101" s="106" t="n">
        <f aca="false">IF('Indicator Data'!BR101="No data","x",ROUND(IF('Indicator Data'!BR101&gt;CJ$3,0,IF('Indicator Data'!BR101&lt;CJ$4,10,(CJ$3-'Indicator Data'!BR101)/(CJ$3-CJ$4)*10)),1))</f>
        <v>4.6</v>
      </c>
      <c r="CK101" s="106" t="n">
        <f aca="false">IF('Indicator Data'!AC101="No data","x",ROUND(IF('Indicator Data'!AC101&gt;CK$3,0,IF('Indicator Data'!AC101&lt;CK$4,10,(CK$3-'Indicator Data'!AC101)/(CK$3-CK$4)*10)),1))</f>
        <v>9.4</v>
      </c>
      <c r="CL101" s="102" t="n">
        <f aca="false">IF(AND(CJ101="x",CI101="x",CK101="x"),"x",ROUND(AVERAGE(CI101:CK101),1))</f>
        <v>6.5</v>
      </c>
      <c r="CM101" s="106" t="n">
        <f aca="false">IF('Indicator Data'!X101="No data","x",ROUND(IF(LOG('Indicator Data'!X101)&gt;CM$3,10,IF(LOG('Indicator Data'!X101)&lt;CM$4,0,10-(CM$3-LOG('Indicator Data'!X101))/(CM$3-CM$4)*10)),1))</f>
        <v>6.2</v>
      </c>
      <c r="CN101" s="106" t="n">
        <f aca="false">IF('Indicator Data'!Y101="No data","x",ROUND(IF('Indicator Data'!Y101&gt;CN$3,10,IF('Indicator Data'!Y101&lt;CN$4,0,10-(CN$3-'Indicator Data'!Y101)/(CN$3-CN$4)*10)),1))</f>
        <v>4.7</v>
      </c>
      <c r="CO101" s="106" t="n">
        <f aca="false">IF('Indicator Data'!Z101="No data","x",ROUND(IF('Indicator Data'!Z101&gt;CO$3,10,IF('Indicator Data'!Z101&lt;CO$4,0,10-(CO$3-'Indicator Data'!Z101)/(CO$3-CO$4)*10)),1))</f>
        <v>2.9</v>
      </c>
      <c r="CP101" s="106" t="n">
        <f aca="false">IF('Indicator Data'!AA101="No data","x",ROUND(IF('Indicator Data'!AA101&gt;CP$3,10,IF('Indicator Data'!AA101&lt;CP$4,0,10-(CP$3-'Indicator Data'!AA101)/(CP$3-CP$4)*10)),1))</f>
        <v>3.4</v>
      </c>
      <c r="CQ101" s="102" t="n">
        <f aca="false">ROUND(AVERAGE(CM101:CP101),1)</f>
        <v>4.3</v>
      </c>
      <c r="CR101" s="104" t="n">
        <f aca="false">ROUND(AVERAGE(CL101,CQ101,CQ101),1)</f>
        <v>5</v>
      </c>
      <c r="CS101" s="106" t="n">
        <f aca="false">IF('Indicator Data'!AF101="No data","x",ROUND(IF('Indicator Data'!AF101&gt;CS$3,10,IF('Indicator Data'!AF101&lt;CS$4,0,10-(CS$3-'Indicator Data'!AF101)/(CS$3-CS$4)*10)),1))</f>
        <v>6</v>
      </c>
      <c r="CT101" s="106" t="n">
        <f aca="false">IF('Indicator Data'!AG101="No data","x",ROUND(IF('Indicator Data'!AG101&gt;CT$3,10,IF('Indicator Data'!AG101&lt;CT$4,0,10-(CT$3-'Indicator Data'!AG101)/(CT$3-CT$4)*10)),1))</f>
        <v>4.6</v>
      </c>
      <c r="CU101" s="102" t="n">
        <f aca="false">ROUND(AVERAGE(CM101,CN101,CO101,CP101,CS101,CT101),1)</f>
        <v>4.6</v>
      </c>
      <c r="CV101" s="106" t="n">
        <f aca="false">IF('Indicator Data'!AB101="No data","x",ROUND(IF('Indicator Data'!AB101&gt;CV$3,10,IF('Indicator Data'!AB101&lt;CV$4,0,10-(CV$3-'Indicator Data'!AB101)/(CV$3-CV$4)*10)),1))</f>
        <v>7.3</v>
      </c>
      <c r="CW101" s="102" t="n">
        <f aca="false">IF(AND(CJ101="x",CI101="x",CK101="x"),"x",ROUND(AVERAGE(CI101:CK101,CV101),1))</f>
        <v>6.7</v>
      </c>
      <c r="CX101" s="103" t="n">
        <f aca="false">IF('Indicator Data'!AD101="No data","x",'Indicator Data'!AD101/'Indicator Data'!$BZ101)</f>
        <v>0.000384842213596633</v>
      </c>
      <c r="CY101" s="106" t="n">
        <f aca="false">IF(CX101="x","x",ROUND(IF(CX101&gt;CY$3,0,IF(CX101&lt;CY$4,10,(CY$3-CX101)/(CY$3-CY$4)*10)),1))</f>
        <v>6.2</v>
      </c>
      <c r="CZ101" s="106" t="n">
        <f aca="false">IF('Indicator Data'!AE101="No data","x",ROUND(IF('Indicator Data'!AE101&gt;CZ$3,0,IF('Indicator Data'!AE101&lt;CZ$4,10,(CZ$3-'Indicator Data'!AE101)/(CZ$3-CZ$4)*10)),1))</f>
        <v>2</v>
      </c>
      <c r="DA101" s="102" t="n">
        <f aca="false">IF(AND(CY101="x",CZ101="x"),"x",ROUND(AVERAGE(CY101:CZ101),1))</f>
        <v>4.1</v>
      </c>
      <c r="DB101" s="104" t="n">
        <f aca="false">ROUND(AVERAGE(CW101,DA101,CU101),1)</f>
        <v>5.1</v>
      </c>
      <c r="DC101" s="105" t="n">
        <f aca="false">IF(BL101="x",ROUND((10-GEOMEAN(((10-DB101)/10*9+1),((10-CH101)/10*9+1),((10-CR101)/10*9+1)))/9*10,1),ROUND((10-GEOMEAN(((10-BL101)/10*9+1),((10-DB101)/10*9+1),((10-CH101)/10*9+1),((10-CR101)/10*9+1)))/9*10,1))</f>
        <v>3.2</v>
      </c>
      <c r="DD101" s="108" t="n">
        <f aca="false">IF(ROUND(IF(AP101="x",(10-GEOMEAN(((10-AO101)/10*9+1),((10-DC101)/10*9+1),((10-AU101)/10*9+1),((10-AQ101)/10*9+1),((10-AR101)/10*9+1)))/9*10,(10-GEOMEAN(((10-AO101)/10*9+1),((10-DC101)/10*9+1),((10-AP101)/10*9+1),((10-AQ101)/10*9+1),((10-AR101)/10*9+1),((10-AU101)/10*9+1)))/9*10),1)=0,0.1,ROUND(IF(AP101="x",(10-GEOMEAN(((10-AO101)/10*9+1),((10-DC101)/10*9+1),((10-AU101)/10*9+1),((10-AQ101)/10*9+1),((10-AR101)/10*9+1)))/9*10,(10-GEOMEAN(((10-AO101)/10*9+1),((10-DC101)/10*9+1),((10-AP101)/10*9+1),((10-AQ101)/10*9+1),((10-AR101)/10*9+1),((10-AU101)/10*9+1)))/9*10),1))</f>
        <v>2.6</v>
      </c>
      <c r="DE101" s="105" t="n">
        <f aca="false">ROUND(IF('Indicator Data'!AH101=0,0,IF('Indicator Data'!AH101&gt;DE$3,10,IF('Indicator Data'!AH101&lt;DE$4,0,10-(DE$3-'Indicator Data'!AH101)/(DE$3-DE$4)*10))),1)</f>
        <v>0.3</v>
      </c>
      <c r="DF101" s="102" t="n">
        <f aca="false">'Indicator Data'!AI101</f>
        <v>0</v>
      </c>
      <c r="DG101" s="102" t="n">
        <f aca="false">'Indicator Data'!AJ101</f>
        <v>0</v>
      </c>
      <c r="DH101" s="105" t="n">
        <f aca="false">ROUND(IF(DF101=5,10,IF(DG101=5,9,IF(DF101=4,8,IF(DG101=4,7,0)))),1)</f>
        <v>0</v>
      </c>
      <c r="DI101" s="108" t="n">
        <f aca="false">ROUND(IF(DH101&gt;5,DH101,DE101/10*7),1)</f>
        <v>0.2</v>
      </c>
      <c r="DJ101" s="76"/>
      <c r="DK101" s="109"/>
    </row>
    <row r="102" customFormat="false" ht="14.5" hidden="false" customHeight="false" outlineLevel="0" collapsed="false">
      <c r="A102" s="98" t="str">
        <f aca="false">'Indicator Data'!A102</f>
        <v>Liberia</v>
      </c>
      <c r="B102" s="99" t="str">
        <f aca="false">'Indicator Data'!B102</f>
        <v>LBR</v>
      </c>
      <c r="C102" s="100" t="n">
        <f aca="false">ROUND(IF('Indicator Data'!C102=0,0.1,IF(LOG('Indicator Data'!C102)&gt;C$3,10,IF(LOG('Indicator Data'!C102)&lt;C$4,0,10-(C$3-LOG('Indicator Data'!C102))/(C$3-C$4)*10))),1)</f>
        <v>0.1</v>
      </c>
      <c r="D102" s="101" t="n">
        <f aca="false">ROUND(IF('Indicator Data'!D102=0,0.1,IF(LOG('Indicator Data'!D102)&gt;D$3,10,IF(LOG('Indicator Data'!D102)&lt;D$4,0,10-(D$3-LOG('Indicator Data'!D102))/(D$3-D$4)*10))),1)</f>
        <v>0.1</v>
      </c>
      <c r="E102" s="102" t="n">
        <f aca="false">ROUND((10-GEOMEAN(((10-C102)/10*9+1),((10-D102)/10*9+1)))/9*10,1)</f>
        <v>0.1</v>
      </c>
      <c r="F102" s="102" t="n">
        <f aca="false">IF('Indicator Data'!E102="No data",0.1,(ROUND(IF('Indicator Data'!E102=0,0,IF(LOG('Indicator Data'!E102)&gt;F$3,10,IF(LOG('Indicator Data'!E102)&lt;F$4,0,10-(F$3-LOG('Indicator Data'!E102))/(F$3-F$4)*10))),1)))</f>
        <v>6.5</v>
      </c>
      <c r="G102" s="102" t="n">
        <f aca="false">ROUND(IF('Indicator Data'!F102=0,0,IF(LOG('Indicator Data'!F102)&gt;G$3,10,IF(LOG('Indicator Data'!F102)&lt;G$4,0,10-(G$3-LOG('Indicator Data'!F102))/(G$3-G$4)*10))),1)</f>
        <v>4.8</v>
      </c>
      <c r="H102" s="101" t="n">
        <f aca="false">ROUND(IF('Indicator Data'!G102=0,0,IF(LOG('Indicator Data'!G102)&gt;H$3,10,IF(LOG('Indicator Data'!G102)&lt;H$4,0,10-(H$3-LOG('Indicator Data'!G102))/(H$3-H$4)*10))),1)</f>
        <v>0</v>
      </c>
      <c r="I102" s="101" t="n">
        <f aca="false">ROUND(IF('Indicator Data'!H102=0,0,IF(LOG('Indicator Data'!H102)&gt;I$3,10,IF(LOG('Indicator Data'!H102)&lt;I$4,0,10-(I$3-LOG('Indicator Data'!H102))/(I$3-I$4)*10))),1)</f>
        <v>0</v>
      </c>
      <c r="J102" s="101" t="n">
        <f aca="false">ROUND((10-GEOMEAN(((10-H102)/10*9+1),((10-I102)/10*9+1)))/9*10,1)</f>
        <v>0</v>
      </c>
      <c r="K102" s="101" t="n">
        <f aca="false">ROUND(IF('Indicator Data'!I102=0,0,IF(LOG('Indicator Data'!I102)&gt;K$3,10,IF(LOG('Indicator Data'!I102)&lt;K$4,0,10-(K$3-LOG('Indicator Data'!I102))/(K$3-K$4)*10))),1)</f>
        <v>0</v>
      </c>
      <c r="L102" s="102" t="n">
        <f aca="false">ROUND((10-GEOMEAN(((10-J102)/10*9+1),((10-K102)/10*9+1)))/9*10,1)</f>
        <v>0</v>
      </c>
      <c r="M102" s="102" t="n">
        <f aca="false">ROUND(IF('Indicator Data'!J102=0,0,IF(LOG('Indicator Data'!J102)&gt;M$3,10,IF(LOG('Indicator Data'!J102)&lt;M$4,0,10-(M$3-LOG('Indicator Data'!J102))/(M$3-M$4)*10))),1)</f>
        <v>0</v>
      </c>
      <c r="N102" s="103" t="n">
        <f aca="false">'Indicator Data'!C102/'Indicator Data'!$CA102</f>
        <v>0</v>
      </c>
      <c r="O102" s="103" t="n">
        <f aca="false">'Indicator Data'!D102/'Indicator Data'!$CA102</f>
        <v>0</v>
      </c>
      <c r="P102" s="103" t="n">
        <f aca="false">IF(F102=0.1,"x",'Indicator Data'!E102/'Indicator Data'!$CA102)</f>
        <v>0.00882851008782456</v>
      </c>
      <c r="Q102" s="103" t="n">
        <f aca="false">'Indicator Data'!F102/'Indicator Data'!$CA102</f>
        <v>1.71550028014816E-006</v>
      </c>
      <c r="R102" s="103" t="n">
        <f aca="false">'Indicator Data'!G102/'Indicator Data'!$CA102</f>
        <v>0</v>
      </c>
      <c r="S102" s="103" t="n">
        <f aca="false">'Indicator Data'!H102/'Indicator Data'!$CA102</f>
        <v>0</v>
      </c>
      <c r="T102" s="103" t="n">
        <f aca="false">'Indicator Data'!I102/'Indicator Data'!$CA102</f>
        <v>0</v>
      </c>
      <c r="U102" s="103" t="n">
        <f aca="false">'Indicator Data'!J102/'Indicator Data'!$CA102</f>
        <v>0</v>
      </c>
      <c r="V102" s="101" t="n">
        <f aca="false">ROUND(IF(N102&gt;V$3,10,IF(N102&lt;V$4,0,10-(V$3-N102)/(V$3-V$4)*10)),1)</f>
        <v>0</v>
      </c>
      <c r="W102" s="101" t="n">
        <f aca="false">ROUND(IF(O102&gt;W$3,10,IF(O102&lt;W$4,0,10-(W$3-O102)/(W$3-W$4)*10)),1)</f>
        <v>0</v>
      </c>
      <c r="X102" s="102" t="n">
        <f aca="false">ROUND(((10-GEOMEAN(((10-V102)/10*9+1),((10-W102)/10*9+1)))/9*10),1)</f>
        <v>0</v>
      </c>
      <c r="Y102" s="102" t="n">
        <f aca="false">IF(P102="x",0.1,ROUND(IF(P102&gt;Y$3,10,IF(P102&lt;Y$4,0,10-(Y$3-P102)/(Y$3-Y$4)*10)),1))</f>
        <v>5.9</v>
      </c>
      <c r="Z102" s="102" t="n">
        <f aca="false">ROUND(IF(Q102=0,0,IF(LOG(Q102)&gt;Z$3,10,IF(LOG(Q102)&lt;=Z$4,0,10-(Z$3-LOG(Q102))/(Z$3-Z$4)*10))),1)</f>
        <v>6.1</v>
      </c>
      <c r="AA102" s="101" t="n">
        <f aca="false">ROUND(IF(R102&gt;AA$3,10,IF(R102&lt;AA$4,0,10-(AA$3-R102)/(AA$3-AA$4)*10)),1)</f>
        <v>0</v>
      </c>
      <c r="AB102" s="101" t="n">
        <f aca="false">ROUND(IF(S102&gt;AB$3,10,IF(S102&lt;AB$4,0,10-(AB$3-S102)/(AB$3-AB$4)*10)),1)</f>
        <v>0</v>
      </c>
      <c r="AC102" s="101" t="n">
        <f aca="false">ROUND(((10-GEOMEAN(((10-AA102)/10*9+1),((10-AB102)/10*9+1)))/9*10),1)</f>
        <v>0</v>
      </c>
      <c r="AD102" s="101" t="n">
        <f aca="false">ROUND(IF(T102=0,0,IF(T102&gt;AD$3,10,IF(T102&lt;=AD$4,0,10-(AD$3-T102)/(AD$3-AD$4)*10))),1)</f>
        <v>0</v>
      </c>
      <c r="AE102" s="102" t="n">
        <f aca="false">ROUND((10-GEOMEAN(((10-AC102)/10*9+1),((10-AD102)/10*9+1)))/9*10,1)</f>
        <v>0</v>
      </c>
      <c r="AF102" s="102" t="n">
        <f aca="false">ROUND(IF(U102&gt;AF$3,10,IF(U102&lt;AF$4,0,10-(AF$3-U102)/(AF$3-AF$4)*10)),1)</f>
        <v>0</v>
      </c>
      <c r="AG102" s="101" t="n">
        <f aca="false">ROUND(IF('Indicator Data'!K102=0,0,IF('Indicator Data'!K102&gt;AG$3,10,IF('Indicator Data'!K102&lt;AG$4,0,10-(AG$3-'Indicator Data'!K102)/(AG$3-AG$4)*10))),1)</f>
        <v>0</v>
      </c>
      <c r="AH102" s="104" t="n">
        <f aca="false">ROUND(AVERAGE(C102,V102),1)</f>
        <v>0.1</v>
      </c>
      <c r="AI102" s="104" t="n">
        <f aca="false">ROUND(AVERAGE(D102,W102),1)</f>
        <v>0.1</v>
      </c>
      <c r="AJ102" s="102" t="n">
        <f aca="false">ROUND(AVERAGE(AA102,H102),1)</f>
        <v>0</v>
      </c>
      <c r="AK102" s="102" t="n">
        <f aca="false">ROUND(AVERAGE(AB102,I102),1)</f>
        <v>0</v>
      </c>
      <c r="AL102" s="104" t="n">
        <f aca="false">ROUND((10-GEOMEAN(((10-AJ102)/10*9+1),((10-AK102)/10*9+1)))/9*10,1)</f>
        <v>0</v>
      </c>
      <c r="AM102" s="104" t="n">
        <f aca="false">ROUND(AVERAGE(AD102,K102),1)</f>
        <v>0</v>
      </c>
      <c r="AN102" s="102" t="n">
        <f aca="false">ROUND((10-GEOMEAN(((10-M102)/10*9+1),((10-AF102)/10*9+1)))/9*10,1)</f>
        <v>0</v>
      </c>
      <c r="AO102" s="105" t="n">
        <f aca="false">ROUND((10-GEOMEAN(((10-E102)/10*9+1),((10-X102)/10*9+1)))/9*10,1)</f>
        <v>0.1</v>
      </c>
      <c r="AP102" s="105" t="n">
        <f aca="false">IF(AND(Y102="x",F102="x"),"x",ROUND((10-GEOMEAN(((10-F102)/10*9+1),((10-Y102)/10*9+1)))/9*10,1))</f>
        <v>6.2</v>
      </c>
      <c r="AQ102" s="105" t="n">
        <f aca="false">ROUND((10-GEOMEAN(((10-G102)/10*9+1),((10-Z102)/10*9+1)))/9*10,1)</f>
        <v>5.5</v>
      </c>
      <c r="AR102" s="105" t="n">
        <f aca="false">ROUND((10-GEOMEAN(((10-L102)/10*9+1),((10-AE102)/10*9+1)))/9*10,1)</f>
        <v>0</v>
      </c>
      <c r="AS102" s="104" t="n">
        <f aca="false">ROUND(AVERAGE(AG102,AN102),1)</f>
        <v>0</v>
      </c>
      <c r="AT102" s="104" t="n">
        <f aca="false">IF('Indicator Data'!L102="No data","x",IF('Indicator Data'!CB102&lt;1000,"x",ROUND((IF('Indicator Data'!L102&gt;AT$3,10,IF('Indicator Data'!L102&lt;AT$4,0,10-(AT$3-'Indicator Data'!L102)/(AT$3-AT$4)*10))),1)))</f>
        <v>1</v>
      </c>
      <c r="AU102" s="105" t="n">
        <f aca="false">ROUND(AVERAGE(AS102,AT102),1)</f>
        <v>0.5</v>
      </c>
      <c r="AV102" s="106" t="n">
        <f aca="false">IF('Indicator Data'!M102="No data","x",ROUND(IF('Indicator Data'!M102=0,0,IF(LOG('Indicator Data'!M102)&gt;AV$3,10,IF(LOG('Indicator Data'!M102)&lt;AV$4,0,10-(AV$3-LOG('Indicator Data'!M102))/(AV$3-AV$4)*10))),1))</f>
        <v>7.4</v>
      </c>
      <c r="AW102" s="103" t="n">
        <f aca="false">IF(AV102="x","x",'Indicator Data'!M102/'Indicator Data'!$CA102)</f>
        <v>0.316281769693539</v>
      </c>
      <c r="AX102" s="106" t="n">
        <f aca="false">IF(AV102="x","x",ROUND(IF(AW102&gt;AX$3,10,IF(AW102&lt;AX$4,0,10-(AX$3-AW102)/(AX$3-AX$4)*10)),1))</f>
        <v>3.5</v>
      </c>
      <c r="AY102" s="102" t="n">
        <f aca="false">IF(AND(AV102="x",AX102="x"),"x",ROUND((10-GEOMEAN(((10-AV102)/10*9+1),((10-AX102)/10*9+1)))/9*10,1))</f>
        <v>5.8</v>
      </c>
      <c r="AZ102" s="106" t="n">
        <f aca="false">IF('Indicator Data'!N102="No data","x",ROUND(IF('Indicator Data'!N102=0,0,IF(LOG('Indicator Data'!N102)&gt;AZ$3,10,IF(LOG('Indicator Data'!N102)&lt;AZ$4,0,10-(AZ$3-LOG('Indicator Data'!N102))/(AZ$3-AZ$4)*10))),1))</f>
        <v>8</v>
      </c>
      <c r="BA102" s="103" t="n">
        <f aca="false">IF(AZ102="x","x",'Indicator Data'!N102/'Indicator Data'!$CA102)</f>
        <v>0.145531811172534</v>
      </c>
      <c r="BB102" s="106" t="n">
        <f aca="false">IF(AZ102="x","x",ROUND(IF(BA102&gt;BB$3,10,IF(BA102&lt;BB$4,0,10-(BB$3-BA102)/(BB$3-BB$4)*10)),1))</f>
        <v>10</v>
      </c>
      <c r="BC102" s="102" t="n">
        <f aca="false">IF(AND(AZ102="x",BB102="x"),"x",ROUND((10-GEOMEAN(((10-AZ102)/10*9+1),((10-BB102)/10*9+1)))/9*10,1))</f>
        <v>9.3</v>
      </c>
      <c r="BD102" s="106" t="n">
        <f aca="false">IF('Indicator Data'!O102="No data","x",ROUND(IF('Indicator Data'!O102=0,0,IF(LOG('Indicator Data'!O102)&gt;BD$3,10,IF(LOG('Indicator Data'!O102)&lt;BD$4,0,10-(BD$3-LOG('Indicator Data'!O102))/(BD$3-BD$4)*10))),1))</f>
        <v>9.2</v>
      </c>
      <c r="BE102" s="103" t="n">
        <f aca="false">IF(BD102="x","x",'Indicator Data'!O102/'Indicator Data'!$CA102)</f>
        <v>0.705004329785955</v>
      </c>
      <c r="BF102" s="106" t="n">
        <f aca="false">IF(BD102="x","x",ROUND(IF(BE102&gt;BF$3,10,IF(BE102&lt;BF$4,0,10-(BF$3-BE102)/(BF$3-BF$4)*10)),1))</f>
        <v>10</v>
      </c>
      <c r="BG102" s="102" t="n">
        <f aca="false">IF(AND(BD102="x",BF102="x"),"x",ROUND((10-GEOMEAN(((10-BD102)/10*9+1),((10-BF102)/10*9+1)))/9*10,1))</f>
        <v>9.7</v>
      </c>
      <c r="BH102" s="106" t="n">
        <f aca="false">IF('Indicator Data'!P102="No data","x",ROUND(IF('Indicator Data'!P102=0,0,IF(LOG('Indicator Data'!P102)&gt;BH$3,10,IF(LOG('Indicator Data'!P102)&lt;BH$4,0,10-(BH$3-LOG('Indicator Data'!P102))/(BH$3-BH$4)*10))),1))</f>
        <v>7.2</v>
      </c>
      <c r="BI102" s="103" t="n">
        <f aca="false">IF(BH102="x","x",'Indicator Data'!P102/'Indicator Data'!$CA102)</f>
        <v>0.0461640518356562</v>
      </c>
      <c r="BJ102" s="106" t="n">
        <f aca="false">IF(BH102="x","x",ROUND(IF(BI102&gt;BJ$3,10,IF(BI102&lt;BJ$4,0,10-(BJ$3-BI102)/(BJ$3-BJ$4)*10)),1))</f>
        <v>4.6</v>
      </c>
      <c r="BK102" s="102" t="n">
        <f aca="false">IF(AND(BH102="x",BJ102="x"),"x",ROUND((10-GEOMEAN(((10-BH102)/10*9+1),((10-BJ102)/10*9+1)))/9*10,1))</f>
        <v>6.1</v>
      </c>
      <c r="BL102" s="104" t="n">
        <f aca="false">IF(AND(BC102="x",BG102="x",BK102="x",AY102="x"),"x",IF(AND(BC102="x",BG102="x",BK102="x"),AY102,ROUND((10-GEOMEAN(((10-AY102)/10*9+1),((10-BC102)/10*9+1),((10-BG102)/10*9+1),((10-BK102)/10*9+1)))/9*10,1)))</f>
        <v>8.2</v>
      </c>
      <c r="BM102" s="106" t="n">
        <f aca="false">ROUND(IF('Indicator Data'!Q102=0,0,IF(LOG('Indicator Data'!Q102)&gt;BM$3,10,IF(LOG('Indicator Data'!Q102)&lt;BM$4,0,10-(BM$3-LOG('Indicator Data'!Q102))/(BM$3-BM$4)*10))),1)</f>
        <v>0</v>
      </c>
      <c r="BN102" s="107" t="n">
        <f aca="false">'Indicator Data'!R102</f>
        <v>0</v>
      </c>
      <c r="BO102" s="106" t="n">
        <f aca="false">ROUND(IF(BN102&gt;BO$3,10,IF(BN102&lt;BO$4,0,10-(BO$3-BN102)/(BO$3-BO$4)*10)),1)</f>
        <v>0</v>
      </c>
      <c r="BP102" s="106" t="n">
        <f aca="false">ROUND((10-GEOMEAN(((10-BO102)/10*9+1),((10-BM102)/10*9+1)))/9*10,1)</f>
        <v>0</v>
      </c>
      <c r="BQ102" s="106" t="n">
        <f aca="false">ROUND(IF('Indicator Data'!S102=0,0,IF(LOG('Indicator Data'!S102)&gt;BQ$3,10,IF(LOG('Indicator Data'!S102)&lt;BQ$4,0,10-(BQ$3-LOG('Indicator Data'!S102))/(BQ$3-BQ$4)*10))),1)</f>
        <v>8.2</v>
      </c>
      <c r="BR102" s="107" t="n">
        <f aca="false">'Indicator Data'!T102</f>
        <v>1</v>
      </c>
      <c r="BS102" s="106" t="n">
        <f aca="false">ROUND(IF(BR102&gt;BS$3,10,IF(BR102&lt;BS$4,0,10-(BS$3-BR102)/(BS$3-BS$4)*10)),1)</f>
        <v>10</v>
      </c>
      <c r="BT102" s="106" t="n">
        <f aca="false">ROUND((10-GEOMEAN(((10-BS102)/10*9+1),((10-BQ102)/10*9+1)))/9*10,1)</f>
        <v>9.3</v>
      </c>
      <c r="BU102" s="102" t="n">
        <f aca="false">ROUND((10-GEOMEAN(((10-BT102)/10*9+1),((10-BP102)/10*9+1)))/9*10,1)</f>
        <v>6.6</v>
      </c>
      <c r="BV102" s="106" t="n">
        <f aca="false">ROUND(IF('Indicator Data'!U102=0,0,IF(LOG('Indicator Data'!U102)&gt;BV$3,10,IF(LOG('Indicator Data'!U102)&lt;BV$4,0,10-(BV$3-LOG('Indicator Data'!U102))/(BV$3-BV$4)*10))),1)</f>
        <v>7.9</v>
      </c>
      <c r="BW102" s="103" t="n">
        <f aca="false">'Indicator Data'!U102/'Indicator Data'!$CA102</f>
        <v>0.734980944061916</v>
      </c>
      <c r="BX102" s="106" t="n">
        <f aca="false">ROUND(IF(BW102&gt;BX$3,10,IF(BW102&lt;BX$4,0,10-(BX$3-BW102)/(BX$3-BX$4)*10)),1)</f>
        <v>8.2</v>
      </c>
      <c r="BY102" s="102" t="n">
        <f aca="false">ROUND((10-GEOMEAN(((10-BV102)/10*9+1),((10-BX102)/10*9+1)))/9*10,1)</f>
        <v>8.1</v>
      </c>
      <c r="BZ102" s="106" t="n">
        <f aca="false">ROUND(IF('Indicator Data'!V102=0,0,IF(LOG('Indicator Data'!V102)&gt;BZ$3,10,IF(LOG('Indicator Data'!V102)&lt;BZ$4,0,10-(BZ$3-LOG('Indicator Data'!V102))/(BZ$3-BZ$4)*10))),1)</f>
        <v>7.8</v>
      </c>
      <c r="CA102" s="103" t="n">
        <f aca="false">IF('Indicator Data'!V102/'Indicator Data'!$CA102&gt;1,1,'Indicator Data'!V102/'Indicator Data'!$CA102)</f>
        <v>0.595207933977862</v>
      </c>
      <c r="CB102" s="106" t="n">
        <f aca="false">ROUND(IF(CA102&gt;CB$3,10,IF(CA102&lt;CB$4,0,10-(CB$3-CA102)/(CB$3-CB$4)*10)),1)</f>
        <v>6</v>
      </c>
      <c r="CC102" s="102" t="n">
        <f aca="false">ROUND((10-GEOMEAN(((10-BZ102)/10*9+1),((10-CB102)/10*9+1)))/9*10,1)</f>
        <v>7</v>
      </c>
      <c r="CD102" s="106" t="n">
        <f aca="false">ROUND(IF('Indicator Data'!W102=0,0,IF(LOG('Indicator Data'!W102)&gt;CD$3,10,IF(LOG('Indicator Data'!W102)&lt;CD$4,0,10-(CD$3-LOG('Indicator Data'!W102))/(CD$3-CD$4)*10))),1)</f>
        <v>8</v>
      </c>
      <c r="CE102" s="103" t="n">
        <f aca="false">'Indicator Data'!W102/'Indicator Data'!$CA102</f>
        <v>0.903385495571951</v>
      </c>
      <c r="CF102" s="106" t="n">
        <f aca="false">ROUND(IF(CE102&gt;CF$3,10,IF(CE102&lt;CF$4,0,10-(CF$3-CE102)/(CF$3-CF$4)*10)),1)</f>
        <v>9</v>
      </c>
      <c r="CG102" s="102" t="n">
        <f aca="false">ROUND((10-GEOMEAN(((10-CD102)/10*9+1),((10-CF102)/10*9+1)))/9*10,1)</f>
        <v>8.5</v>
      </c>
      <c r="CH102" s="104" t="n">
        <f aca="false">ROUND((10-GEOMEAN(((10-CC102)/10*9+1),((10-BU102)/10*9+1),((10-BY102)/10*9+1),((10-CG102)/10*9+1)))/9*10,1)</f>
        <v>7.6</v>
      </c>
      <c r="CI102" s="106" t="n">
        <f aca="false">IF('Indicator Data'!BQ102="No data","x",ROUND(IF('Indicator Data'!BQ102&gt;CI$3,0,IF('Indicator Data'!BQ102&lt;CI$4,10,(CI$3-'Indicator Data'!BQ102)/(CI$3-CI$4)*10)),1))</f>
        <v>9.1</v>
      </c>
      <c r="CJ102" s="106" t="n">
        <f aca="false">IF('Indicator Data'!BR102="No data","x",ROUND(IF('Indicator Data'!BR102&gt;CJ$3,0,IF('Indicator Data'!BR102&lt;CJ$4,10,(CJ$3-'Indicator Data'!BR102)/(CJ$3-CJ$4)*10)),1))</f>
        <v>4.1</v>
      </c>
      <c r="CK102" s="106" t="n">
        <f aca="false">IF('Indicator Data'!AC102="No data","x",ROUND(IF('Indicator Data'!AC102&gt;CK$3,0,IF('Indicator Data'!AC102&lt;CK$4,10,(CK$3-'Indicator Data'!AC102)/(CK$3-CK$4)*10)),1))</f>
        <v>9.9</v>
      </c>
      <c r="CL102" s="102" t="n">
        <f aca="false">IF(AND(CJ102="x",CI102="x",CK102="x"),"x",ROUND(AVERAGE(CI102:CK102),1))</f>
        <v>7.7</v>
      </c>
      <c r="CM102" s="106" t="n">
        <f aca="false">IF('Indicator Data'!X102="No data","x",ROUND(IF(LOG('Indicator Data'!X102)&gt;CM$3,10,IF(LOG('Indicator Data'!X102)&lt;CM$4,0,10-(CM$3-LOG('Indicator Data'!X102))/(CM$3-CM$4)*10)),1))</f>
        <v>5.8</v>
      </c>
      <c r="CN102" s="106" t="n">
        <f aca="false">IF('Indicator Data'!Y102="No data","x",ROUND(IF('Indicator Data'!Y102&gt;CN$3,10,IF('Indicator Data'!Y102&lt;CN$4,0,10-(CN$3-'Indicator Data'!Y102)/(CN$3-CN$4)*10)),1))</f>
        <v>6.6</v>
      </c>
      <c r="CO102" s="106" t="n">
        <f aca="false">IF('Indicator Data'!Z102="No data","x",ROUND(IF('Indicator Data'!Z102&gt;CO$3,10,IF('Indicator Data'!Z102&lt;CO$4,0,10-(CO$3-'Indicator Data'!Z102)/(CO$3-CO$4)*10)),1))</f>
        <v>5.3</v>
      </c>
      <c r="CP102" s="106" t="n">
        <f aca="false">IF('Indicator Data'!AA102="No data","x",ROUND(IF('Indicator Data'!AA102&gt;CP$3,10,IF('Indicator Data'!AA102&lt;CP$4,0,10-(CP$3-'Indicator Data'!AA102)/(CP$3-CP$4)*10)),1))</f>
        <v>7.4</v>
      </c>
      <c r="CQ102" s="102" t="n">
        <f aca="false">ROUND(AVERAGE(CM102:CP102),1)</f>
        <v>6.3</v>
      </c>
      <c r="CR102" s="104" t="n">
        <f aca="false">ROUND(AVERAGE(CL102,CQ102,CQ102),1)</f>
        <v>6.8</v>
      </c>
      <c r="CS102" s="106" t="n">
        <f aca="false">IF('Indicator Data'!AF102="No data","x",ROUND(IF('Indicator Data'!AF102&gt;CS$3,10,IF('Indicator Data'!AF102&lt;CS$4,0,10-(CS$3-'Indicator Data'!AF102)/(CS$3-CS$4)*10)),1))</f>
        <v>7.8</v>
      </c>
      <c r="CT102" s="106" t="n">
        <f aca="false">IF('Indicator Data'!AG102="No data","x",ROUND(IF('Indicator Data'!AG102&gt;CT$3,10,IF('Indicator Data'!AG102&lt;CT$4,0,10-(CT$3-'Indicator Data'!AG102)/(CT$3-CT$4)*10)),1))</f>
        <v>6.4</v>
      </c>
      <c r="CU102" s="102" t="n">
        <f aca="false">ROUND(AVERAGE(CM102,CN102,CO102,CP102,CS102,CT102),1)</f>
        <v>6.6</v>
      </c>
      <c r="CV102" s="106" t="n">
        <f aca="false">IF('Indicator Data'!AB102="No data","x",ROUND(IF('Indicator Data'!AB102&gt;CV$3,10,IF('Indicator Data'!AB102&lt;CV$4,0,10-(CV$3-'Indicator Data'!AB102)/(CV$3-CV$4)*10)),1))</f>
        <v>10</v>
      </c>
      <c r="CW102" s="102" t="n">
        <f aca="false">IF(AND(CJ102="x",CI102="x",CK102="x"),"x",ROUND(AVERAGE(CI102:CK102,CV102),1))</f>
        <v>8.3</v>
      </c>
      <c r="CX102" s="103" t="str">
        <f aca="false">IF('Indicator Data'!AD102="No data","x",'Indicator Data'!AD102/'Indicator Data'!$BZ102)</f>
        <v>x</v>
      </c>
      <c r="CY102" s="106" t="str">
        <f aca="false">IF(CX102="x","x",ROUND(IF(CX102&gt;CY$3,0,IF(CX102&lt;CY$4,10,(CY$3-CX102)/(CY$3-CY$4)*10)),1))</f>
        <v>x</v>
      </c>
      <c r="CZ102" s="106" t="n">
        <f aca="false">IF('Indicator Data'!AE102="No data","x",ROUND(IF('Indicator Data'!AE102&gt;CZ$3,0,IF('Indicator Data'!AE102&lt;CZ$4,10,(CZ$3-'Indicator Data'!AE102)/(CZ$3-CZ$4)*10)),1))</f>
        <v>6</v>
      </c>
      <c r="DA102" s="102" t="n">
        <f aca="false">IF(AND(CY102="x",CZ102="x"),"x",ROUND(AVERAGE(CY102:CZ102),1))</f>
        <v>6</v>
      </c>
      <c r="DB102" s="104" t="n">
        <f aca="false">ROUND(AVERAGE(CW102,DA102,CU102),1)</f>
        <v>7</v>
      </c>
      <c r="DC102" s="105" t="n">
        <f aca="false">IF(BL102="x",ROUND((10-GEOMEAN(((10-DB102)/10*9+1),((10-CH102)/10*9+1),((10-CR102)/10*9+1)))/9*10,1),ROUND((10-GEOMEAN(((10-BL102)/10*9+1),((10-DB102)/10*9+1),((10-CH102)/10*9+1),((10-CR102)/10*9+1)))/9*10,1))</f>
        <v>7.4</v>
      </c>
      <c r="DD102" s="108" t="n">
        <f aca="false">IF(ROUND(IF(AP102="x",(10-GEOMEAN(((10-AO102)/10*9+1),((10-DC102)/10*9+1),((10-AU102)/10*9+1),((10-AQ102)/10*9+1),((10-AR102)/10*9+1)))/9*10,(10-GEOMEAN(((10-AO102)/10*9+1),((10-DC102)/10*9+1),((10-AP102)/10*9+1),((10-AQ102)/10*9+1),((10-AR102)/10*9+1),((10-AU102)/10*9+1)))/9*10),1)=0,0.1,ROUND(IF(AP102="x",(10-GEOMEAN(((10-AO102)/10*9+1),((10-DC102)/10*9+1),((10-AU102)/10*9+1),((10-AQ102)/10*9+1),((10-AR102)/10*9+1)))/9*10,(10-GEOMEAN(((10-AO102)/10*9+1),((10-DC102)/10*9+1),((10-AP102)/10*9+1),((10-AQ102)/10*9+1),((10-AR102)/10*9+1),((10-AU102)/10*9+1)))/9*10),1))</f>
        <v>4</v>
      </c>
      <c r="DE102" s="105" t="n">
        <f aca="false">ROUND(IF('Indicator Data'!AH102=0,0,IF('Indicator Data'!AH102&gt;DE$3,10,IF('Indicator Data'!AH102&lt;DE$4,0,10-(DE$3-'Indicator Data'!AH102)/(DE$3-DE$4)*10))),1)</f>
        <v>0.2</v>
      </c>
      <c r="DF102" s="102" t="n">
        <f aca="false">'Indicator Data'!AI102</f>
        <v>0</v>
      </c>
      <c r="DG102" s="102" t="n">
        <f aca="false">'Indicator Data'!AJ102</f>
        <v>0</v>
      </c>
      <c r="DH102" s="105" t="n">
        <f aca="false">ROUND(IF(DF102=5,10,IF(DG102=5,9,IF(DF102=4,8,IF(DG102=4,7,0)))),1)</f>
        <v>0</v>
      </c>
      <c r="DI102" s="108" t="n">
        <f aca="false">ROUND(IF(DH102&gt;5,DH102,DE102/10*7),1)</f>
        <v>0.1</v>
      </c>
      <c r="DJ102" s="76"/>
      <c r="DK102" s="109"/>
    </row>
    <row r="103" customFormat="false" ht="14.5" hidden="false" customHeight="false" outlineLevel="0" collapsed="false">
      <c r="A103" s="98" t="str">
        <f aca="false">'Indicator Data'!A103</f>
        <v>Libya</v>
      </c>
      <c r="B103" s="99" t="str">
        <f aca="false">'Indicator Data'!B103</f>
        <v>LBY</v>
      </c>
      <c r="C103" s="100" t="n">
        <f aca="false">ROUND(IF('Indicator Data'!C103=0,0.1,IF(LOG('Indicator Data'!C103)&gt;C$3,10,IF(LOG('Indicator Data'!C103)&lt;C$4,0,10-(C$3-LOG('Indicator Data'!C103))/(C$3-C$4)*10))),1)</f>
        <v>5.3</v>
      </c>
      <c r="D103" s="101" t="n">
        <f aca="false">ROUND(IF('Indicator Data'!D103=0,0.1,IF(LOG('Indicator Data'!D103)&gt;D$3,10,IF(LOG('Indicator Data'!D103)&lt;D$4,0,10-(D$3-LOG('Indicator Data'!D103))/(D$3-D$4)*10))),1)</f>
        <v>0.1</v>
      </c>
      <c r="E103" s="102" t="n">
        <f aca="false">ROUND((10-GEOMEAN(((10-C103)/10*9+1),((10-D103)/10*9+1)))/9*10,1)</f>
        <v>3.1</v>
      </c>
      <c r="F103" s="102" t="n">
        <f aca="false">IF('Indicator Data'!E103="No data",0.1,(ROUND(IF('Indicator Data'!E103=0,0,IF(LOG('Indicator Data'!E103)&gt;F$3,10,IF(LOG('Indicator Data'!E103)&lt;F$4,0,10-(F$3-LOG('Indicator Data'!E103))/(F$3-F$4)*10))),1)))</f>
        <v>4.3</v>
      </c>
      <c r="G103" s="102" t="n">
        <f aca="false">ROUND(IF('Indicator Data'!F103=0,0,IF(LOG('Indicator Data'!F103)&gt;G$3,10,IF(LOG('Indicator Data'!F103)&lt;G$4,0,10-(G$3-LOG('Indicator Data'!F103))/(G$3-G$4)*10))),1)</f>
        <v>6.5</v>
      </c>
      <c r="H103" s="101" t="n">
        <f aca="false">ROUND(IF('Indicator Data'!G103=0,0,IF(LOG('Indicator Data'!G103)&gt;H$3,10,IF(LOG('Indicator Data'!G103)&lt;H$4,0,10-(H$3-LOG('Indicator Data'!G103))/(H$3-H$4)*10))),1)</f>
        <v>0</v>
      </c>
      <c r="I103" s="101" t="n">
        <f aca="false">ROUND(IF('Indicator Data'!H103=0,0,IF(LOG('Indicator Data'!H103)&gt;I$3,10,IF(LOG('Indicator Data'!H103)&lt;I$4,0,10-(I$3-LOG('Indicator Data'!H103))/(I$3-I$4)*10))),1)</f>
        <v>0</v>
      </c>
      <c r="J103" s="101" t="n">
        <f aca="false">ROUND((10-GEOMEAN(((10-H103)/10*9+1),((10-I103)/10*9+1)))/9*10,1)</f>
        <v>0</v>
      </c>
      <c r="K103" s="101" t="n">
        <f aca="false">ROUND(IF('Indicator Data'!I103=0,0,IF(LOG('Indicator Data'!I103)&gt;K$3,10,IF(LOG('Indicator Data'!I103)&lt;K$4,0,10-(K$3-LOG('Indicator Data'!I103))/(K$3-K$4)*10))),1)</f>
        <v>0</v>
      </c>
      <c r="L103" s="102" t="n">
        <f aca="false">ROUND((10-GEOMEAN(((10-J103)/10*9+1),((10-K103)/10*9+1)))/9*10,1)</f>
        <v>0</v>
      </c>
      <c r="M103" s="102" t="n">
        <f aca="false">ROUND(IF('Indicator Data'!J103=0,0,IF(LOG('Indicator Data'!J103)&gt;M$3,10,IF(LOG('Indicator Data'!J103)&lt;M$4,0,10-(M$3-LOG('Indicator Data'!J103))/(M$3-M$4)*10))),1)</f>
        <v>0</v>
      </c>
      <c r="N103" s="103" t="n">
        <f aca="false">'Indicator Data'!C103/'Indicator Data'!$CA103</f>
        <v>0.00020212271380448</v>
      </c>
      <c r="O103" s="103" t="n">
        <f aca="false">'Indicator Data'!D103/'Indicator Data'!$CA103</f>
        <v>0</v>
      </c>
      <c r="P103" s="103" t="n">
        <f aca="false">IF(F103=0.1,"x",'Indicator Data'!E103/'Indicator Data'!$CA103)</f>
        <v>0.000854533017775149</v>
      </c>
      <c r="Q103" s="103" t="n">
        <f aca="false">'Indicator Data'!F103/'Indicator Data'!$CA103</f>
        <v>1.25105676470953E-005</v>
      </c>
      <c r="R103" s="103" t="n">
        <f aca="false">'Indicator Data'!G103/'Indicator Data'!$CA103</f>
        <v>0</v>
      </c>
      <c r="S103" s="103" t="n">
        <f aca="false">'Indicator Data'!H103/'Indicator Data'!$CA103</f>
        <v>0</v>
      </c>
      <c r="T103" s="103" t="n">
        <f aca="false">'Indicator Data'!I103/'Indicator Data'!$CA103</f>
        <v>0</v>
      </c>
      <c r="U103" s="103" t="n">
        <f aca="false">'Indicator Data'!J103/'Indicator Data'!$CA103</f>
        <v>0</v>
      </c>
      <c r="V103" s="101" t="n">
        <f aca="false">ROUND(IF(N103&gt;V$3,10,IF(N103&lt;V$4,0,10-(V$3-N103)/(V$3-V$4)*10)),1)</f>
        <v>1</v>
      </c>
      <c r="W103" s="101" t="n">
        <f aca="false">ROUND(IF(O103&gt;W$3,10,IF(O103&lt;W$4,0,10-(W$3-O103)/(W$3-W$4)*10)),1)</f>
        <v>0</v>
      </c>
      <c r="X103" s="102" t="n">
        <f aca="false">ROUND(((10-GEOMEAN(((10-V103)/10*9+1),((10-W103)/10*9+1)))/9*10),1)</f>
        <v>0.5</v>
      </c>
      <c r="Y103" s="102" t="n">
        <f aca="false">IF(P103="x",0.1,ROUND(IF(P103&gt;Y$3,10,IF(P103&lt;Y$4,0,10-(Y$3-P103)/(Y$3-Y$4)*10)),1))</f>
        <v>0.6</v>
      </c>
      <c r="Z103" s="102" t="n">
        <f aca="false">ROUND(IF(Q103=0,0,IF(LOG(Q103)&gt;Z$3,10,IF(LOG(Q103)&lt;=Z$4,0,10-(Z$3-LOG(Q103))/(Z$3-Z$4)*10))),1)</f>
        <v>8</v>
      </c>
      <c r="AA103" s="101" t="n">
        <f aca="false">ROUND(IF(R103&gt;AA$3,10,IF(R103&lt;AA$4,0,10-(AA$3-R103)/(AA$3-AA$4)*10)),1)</f>
        <v>0</v>
      </c>
      <c r="AB103" s="101" t="n">
        <f aca="false">ROUND(IF(S103&gt;AB$3,10,IF(S103&lt;AB$4,0,10-(AB$3-S103)/(AB$3-AB$4)*10)),1)</f>
        <v>0</v>
      </c>
      <c r="AC103" s="101" t="n">
        <f aca="false">ROUND(((10-GEOMEAN(((10-AA103)/10*9+1),((10-AB103)/10*9+1)))/9*10),1)</f>
        <v>0</v>
      </c>
      <c r="AD103" s="101" t="n">
        <f aca="false">ROUND(IF(T103=0,0,IF(T103&gt;AD$3,10,IF(T103&lt;=AD$4,0,10-(AD$3-T103)/(AD$3-AD$4)*10))),1)</f>
        <v>0</v>
      </c>
      <c r="AE103" s="102" t="n">
        <f aca="false">ROUND((10-GEOMEAN(((10-AC103)/10*9+1),((10-AD103)/10*9+1)))/9*10,1)</f>
        <v>0</v>
      </c>
      <c r="AF103" s="102" t="n">
        <f aca="false">ROUND(IF(U103&gt;AF$3,10,IF(U103&lt;AF$4,0,10-(AF$3-U103)/(AF$3-AF$4)*10)),1)</f>
        <v>0</v>
      </c>
      <c r="AG103" s="101" t="n">
        <f aca="false">ROUND(IF('Indicator Data'!K103=0,0,IF('Indicator Data'!K103&gt;AG$3,10,IF('Indicator Data'!K103&lt;AG$4,0,10-(AG$3-'Indicator Data'!K103)/(AG$3-AG$4)*10))),1)</f>
        <v>0</v>
      </c>
      <c r="AH103" s="104" t="n">
        <f aca="false">ROUND(AVERAGE(C103,V103),1)</f>
        <v>3.2</v>
      </c>
      <c r="AI103" s="104" t="n">
        <f aca="false">ROUND(AVERAGE(D103,W103),1)</f>
        <v>0.1</v>
      </c>
      <c r="AJ103" s="102" t="n">
        <f aca="false">ROUND(AVERAGE(AA103,H103),1)</f>
        <v>0</v>
      </c>
      <c r="AK103" s="102" t="n">
        <f aca="false">ROUND(AVERAGE(AB103,I103),1)</f>
        <v>0</v>
      </c>
      <c r="AL103" s="104" t="n">
        <f aca="false">ROUND((10-GEOMEAN(((10-AJ103)/10*9+1),((10-AK103)/10*9+1)))/9*10,1)</f>
        <v>0</v>
      </c>
      <c r="AM103" s="104" t="n">
        <f aca="false">ROUND(AVERAGE(AD103,K103),1)</f>
        <v>0</v>
      </c>
      <c r="AN103" s="102" t="n">
        <f aca="false">ROUND((10-GEOMEAN(((10-M103)/10*9+1),((10-AF103)/10*9+1)))/9*10,1)</f>
        <v>0</v>
      </c>
      <c r="AO103" s="105" t="n">
        <f aca="false">ROUND((10-GEOMEAN(((10-E103)/10*9+1),((10-X103)/10*9+1)))/9*10,1)</f>
        <v>1.9</v>
      </c>
      <c r="AP103" s="105" t="n">
        <f aca="false">IF(AND(Y103="x",F103="x"),"x",ROUND((10-GEOMEAN(((10-F103)/10*9+1),((10-Y103)/10*9+1)))/9*10,1))</f>
        <v>2.6</v>
      </c>
      <c r="AQ103" s="105" t="n">
        <f aca="false">ROUND((10-GEOMEAN(((10-G103)/10*9+1),((10-Z103)/10*9+1)))/9*10,1)</f>
        <v>7.3</v>
      </c>
      <c r="AR103" s="105" t="n">
        <f aca="false">ROUND((10-GEOMEAN(((10-L103)/10*9+1),((10-AE103)/10*9+1)))/9*10,1)</f>
        <v>0</v>
      </c>
      <c r="AS103" s="104" t="n">
        <f aca="false">ROUND(AVERAGE(AG103,AN103),1)</f>
        <v>0</v>
      </c>
      <c r="AT103" s="104" t="n">
        <f aca="false">IF('Indicator Data'!L103="No data","x",IF('Indicator Data'!CB103&lt;1000,"x",ROUND((IF('Indicator Data'!L103&gt;AT$3,10,IF('Indicator Data'!L103&lt;AT$4,0,10-(AT$3-'Indicator Data'!L103)/(AT$3-AT$4)*10))),1)))</f>
        <v>10</v>
      </c>
      <c r="AU103" s="105" t="n">
        <f aca="false">ROUND(AVERAGE(AS103,AT103),1)</f>
        <v>5</v>
      </c>
      <c r="AV103" s="106" t="n">
        <f aca="false">IF('Indicator Data'!M103="No data","x",ROUND(IF('Indicator Data'!M103=0,0,IF(LOG('Indicator Data'!M103)&gt;AV$3,10,IF(LOG('Indicator Data'!M103)&lt;AV$4,0,10-(AV$3-LOG('Indicator Data'!M103))/(AV$3-AV$4)*10))),1))</f>
        <v>0</v>
      </c>
      <c r="AW103" s="103" t="n">
        <f aca="false">IF(AV103="x","x",'Indicator Data'!M103/'Indicator Data'!$CA103)</f>
        <v>0</v>
      </c>
      <c r="AX103" s="106" t="n">
        <f aca="false">IF(AV103="x","x",ROUND(IF(AW103&gt;AX$3,10,IF(AW103&lt;AX$4,0,10-(AX$3-AW103)/(AX$3-AX$4)*10)),1))</f>
        <v>0</v>
      </c>
      <c r="AY103" s="102" t="n">
        <f aca="false">IF(AND(AV103="x",AX103="x"),"x",ROUND((10-GEOMEAN(((10-AV103)/10*9+1),((10-AX103)/10*9+1)))/9*10,1))</f>
        <v>0</v>
      </c>
      <c r="AZ103" s="106" t="n">
        <f aca="false">IF('Indicator Data'!N103="No data","x",ROUND(IF('Indicator Data'!N103=0,0,IF(LOG('Indicator Data'!N103)&gt;AZ$3,10,IF(LOG('Indicator Data'!N103)&lt;AZ$4,0,10-(AZ$3-LOG('Indicator Data'!N103))/(AZ$3-AZ$4)*10))),1))</f>
        <v>0</v>
      </c>
      <c r="BA103" s="103" t="n">
        <f aca="false">IF(AZ103="x","x",'Indicator Data'!N103/'Indicator Data'!$CA103)</f>
        <v>0</v>
      </c>
      <c r="BB103" s="106" t="n">
        <f aca="false">IF(AZ103="x","x",ROUND(IF(BA103&gt;BB$3,10,IF(BA103&lt;BB$4,0,10-(BB$3-BA103)/(BB$3-BB$4)*10)),1))</f>
        <v>0</v>
      </c>
      <c r="BC103" s="102" t="n">
        <f aca="false">IF(AND(AZ103="x",BB103="x"),"x",ROUND((10-GEOMEAN(((10-AZ103)/10*9+1),((10-BB103)/10*9+1)))/9*10,1))</f>
        <v>0</v>
      </c>
      <c r="BD103" s="106" t="n">
        <f aca="false">IF('Indicator Data'!O103="No data","x",ROUND(IF('Indicator Data'!O103=0,0,IF(LOG('Indicator Data'!O103)&gt;BD$3,10,IF(LOG('Indicator Data'!O103)&lt;BD$4,0,10-(BD$3-LOG('Indicator Data'!O103))/(BD$3-BD$4)*10))),1))</f>
        <v>0</v>
      </c>
      <c r="BE103" s="103" t="n">
        <f aca="false">IF(BD103="x","x",'Indicator Data'!O103/'Indicator Data'!$CA103)</f>
        <v>0</v>
      </c>
      <c r="BF103" s="106" t="n">
        <f aca="false">IF(BD103="x","x",ROUND(IF(BE103&gt;BF$3,10,IF(BE103&lt;BF$4,0,10-(BF$3-BE103)/(BF$3-BF$4)*10)),1))</f>
        <v>0</v>
      </c>
      <c r="BG103" s="102" t="n">
        <f aca="false">IF(AND(BD103="x",BF103="x"),"x",ROUND((10-GEOMEAN(((10-BD103)/10*9+1),((10-BF103)/10*9+1)))/9*10,1))</f>
        <v>0</v>
      </c>
      <c r="BH103" s="106" t="n">
        <f aca="false">IF('Indicator Data'!P103="No data","x",ROUND(IF('Indicator Data'!P103=0,0,IF(LOG('Indicator Data'!P103)&gt;BH$3,10,IF(LOG('Indicator Data'!P103)&lt;BH$4,0,10-(BH$3-LOG('Indicator Data'!P103))/(BH$3-BH$4)*10))),1))</f>
        <v>0</v>
      </c>
      <c r="BI103" s="103" t="n">
        <f aca="false">IF(BH103="x","x",'Indicator Data'!P103/'Indicator Data'!$CA103)</f>
        <v>0</v>
      </c>
      <c r="BJ103" s="106" t="n">
        <f aca="false">IF(BH103="x","x",ROUND(IF(BI103&gt;BJ$3,10,IF(BI103&lt;BJ$4,0,10-(BJ$3-BI103)/(BJ$3-BJ$4)*10)),1))</f>
        <v>0</v>
      </c>
      <c r="BK103" s="102" t="n">
        <f aca="false">IF(AND(BH103="x",BJ103="x"),"x",ROUND((10-GEOMEAN(((10-BH103)/10*9+1),((10-BJ103)/10*9+1)))/9*10,1))</f>
        <v>0</v>
      </c>
      <c r="BL103" s="104" t="n">
        <f aca="false">IF(AND(BC103="x",BG103="x",BK103="x",AY103="x"),"x",IF(AND(BC103="x",BG103="x",BK103="x"),AY103,ROUND((10-GEOMEAN(((10-AY103)/10*9+1),((10-BC103)/10*9+1),((10-BG103)/10*9+1),((10-BK103)/10*9+1)))/9*10,1)))</f>
        <v>0</v>
      </c>
      <c r="BM103" s="106" t="n">
        <f aca="false">ROUND(IF('Indicator Data'!Q103=0,0,IF(LOG('Indicator Data'!Q103)&gt;BM$3,10,IF(LOG('Indicator Data'!Q103)&lt;BM$4,0,10-(BM$3-LOG('Indicator Data'!Q103))/(BM$3-BM$4)*10))),1)</f>
        <v>0</v>
      </c>
      <c r="BN103" s="107" t="n">
        <f aca="false">'Indicator Data'!R103</f>
        <v>0</v>
      </c>
      <c r="BO103" s="106" t="n">
        <f aca="false">ROUND(IF(BN103&gt;BO$3,10,IF(BN103&lt;BO$4,0,10-(BO$3-BN103)/(BO$3-BO$4)*10)),1)</f>
        <v>0</v>
      </c>
      <c r="BP103" s="106" t="n">
        <f aca="false">ROUND((10-GEOMEAN(((10-BO103)/10*9+1),((10-BM103)/10*9+1)))/9*10,1)</f>
        <v>0</v>
      </c>
      <c r="BQ103" s="106" t="n">
        <f aca="false">ROUND(IF('Indicator Data'!S103=0,0,IF(LOG('Indicator Data'!S103)&gt;BQ$3,10,IF(LOG('Indicator Data'!S103)&lt;BQ$4,0,10-(BQ$3-LOG('Indicator Data'!S103))/(BQ$3-BQ$4)*10))),1)</f>
        <v>0</v>
      </c>
      <c r="BR103" s="107" t="n">
        <f aca="false">'Indicator Data'!T103</f>
        <v>0</v>
      </c>
      <c r="BS103" s="106" t="n">
        <f aca="false">ROUND(IF(BR103&gt;BS$3,10,IF(BR103&lt;BS$4,0,10-(BS$3-BR103)/(BS$3-BS$4)*10)),1)</f>
        <v>0</v>
      </c>
      <c r="BT103" s="106" t="n">
        <f aca="false">ROUND((10-GEOMEAN(((10-BS103)/10*9+1),((10-BQ103)/10*9+1)))/9*10,1)</f>
        <v>0</v>
      </c>
      <c r="BU103" s="102" t="n">
        <f aca="false">ROUND((10-GEOMEAN(((10-BT103)/10*9+1),((10-BP103)/10*9+1)))/9*10,1)</f>
        <v>0</v>
      </c>
      <c r="BV103" s="106" t="n">
        <f aca="false">ROUND(IF('Indicator Data'!U103=0,0,IF(LOG('Indicator Data'!U103)&gt;BV$3,10,IF(LOG('Indicator Data'!U103)&lt;BV$4,0,10-(BV$3-LOG('Indicator Data'!U103))/(BV$3-BV$4)*10))),1)</f>
        <v>7.3</v>
      </c>
      <c r="BW103" s="103" t="n">
        <f aca="false">'Indicator Data'!U103/'Indicator Data'!$CA103</f>
        <v>0.190670447689305</v>
      </c>
      <c r="BX103" s="106" t="n">
        <f aca="false">ROUND(IF(BW103&gt;BX$3,10,IF(BW103&lt;BX$4,0,10-(BX$3-BW103)/(BX$3-BX$4)*10)),1)</f>
        <v>2.1</v>
      </c>
      <c r="BY103" s="102" t="n">
        <f aca="false">ROUND((10-GEOMEAN(((10-BV103)/10*9+1),((10-BX103)/10*9+1)))/9*10,1)</f>
        <v>5.3</v>
      </c>
      <c r="BZ103" s="106" t="n">
        <f aca="false">ROUND(IF('Indicator Data'!V103=0,0,IF(LOG('Indicator Data'!V103)&gt;BZ$3,10,IF(LOG('Indicator Data'!V103)&lt;BZ$4,0,10-(BZ$3-LOG('Indicator Data'!V103))/(BZ$3-BZ$4)*10))),1)</f>
        <v>8.1</v>
      </c>
      <c r="CA103" s="103" t="n">
        <f aca="false">IF('Indicator Data'!V103/'Indicator Data'!$CA103&gt;1,1,'Indicator Data'!V103/'Indicator Data'!$CA103)</f>
        <v>0.734720720594447</v>
      </c>
      <c r="CB103" s="106" t="n">
        <f aca="false">ROUND(IF(CA103&gt;CB$3,10,IF(CA103&lt;CB$4,0,10-(CB$3-CA103)/(CB$3-CB$4)*10)),1)</f>
        <v>7.3</v>
      </c>
      <c r="CC103" s="102" t="n">
        <f aca="false">ROUND((10-GEOMEAN(((10-BZ103)/10*9+1),((10-CB103)/10*9+1)))/9*10,1)</f>
        <v>7.7</v>
      </c>
      <c r="CD103" s="106" t="n">
        <f aca="false">ROUND(IF('Indicator Data'!W103=0,0,IF(LOG('Indicator Data'!W103)&gt;CD$3,10,IF(LOG('Indicator Data'!W103)&lt;CD$4,0,10-(CD$3-LOG('Indicator Data'!W103))/(CD$3-CD$4)*10))),1)</f>
        <v>6.7</v>
      </c>
      <c r="CE103" s="103" t="n">
        <f aca="false">'Indicator Data'!W103/'Indicator Data'!$CA103</f>
        <v>0.0760537226051594</v>
      </c>
      <c r="CF103" s="106" t="n">
        <f aca="false">ROUND(IF(CE103&gt;CF$3,10,IF(CE103&lt;CF$4,0,10-(CF$3-CE103)/(CF$3-CF$4)*10)),1)</f>
        <v>0.8</v>
      </c>
      <c r="CG103" s="102" t="n">
        <f aca="false">ROUND((10-GEOMEAN(((10-CD103)/10*9+1),((10-CF103)/10*9+1)))/9*10,1)</f>
        <v>4.4</v>
      </c>
      <c r="CH103" s="104" t="n">
        <f aca="false">ROUND((10-GEOMEAN(((10-CC103)/10*9+1),((10-BU103)/10*9+1),((10-BY103)/10*9+1),((10-CG103)/10*9+1)))/9*10,1)</f>
        <v>4.9</v>
      </c>
      <c r="CI103" s="106" t="n">
        <f aca="false">IF('Indicator Data'!BQ103="No data","x",ROUND(IF('Indicator Data'!BQ103&gt;CI$3,0,IF('Indicator Data'!BQ103&lt;CI$4,10,(CI$3-'Indicator Data'!BQ103)/(CI$3-CI$4)*10)),1))</f>
        <v>0.9</v>
      </c>
      <c r="CJ103" s="106" t="n">
        <f aca="false">IF('Indicator Data'!BR103="No data","x",ROUND(IF('Indicator Data'!BR103&gt;CJ$3,0,IF('Indicator Data'!BR103&lt;CJ$4,10,(CJ$3-'Indicator Data'!BR103)/(CJ$3-CJ$4)*10)),1))</f>
        <v>0</v>
      </c>
      <c r="CK103" s="106" t="str">
        <f aca="false">IF('Indicator Data'!AC103="No data","x",ROUND(IF('Indicator Data'!AC103&gt;CK$3,0,IF('Indicator Data'!AC103&lt;CK$4,10,(CK$3-'Indicator Data'!AC103)/(CK$3-CK$4)*10)),1))</f>
        <v>x</v>
      </c>
      <c r="CL103" s="102" t="n">
        <f aca="false">IF(AND(CJ103="x",CI103="x",CK103="x"),"x",ROUND(AVERAGE(CI103:CK103),1))</f>
        <v>0.5</v>
      </c>
      <c r="CM103" s="106" t="n">
        <f aca="false">IF('Indicator Data'!X103="No data","x",ROUND(IF(LOG('Indicator Data'!X103)&gt;CM$3,10,IF(LOG('Indicator Data'!X103)&lt;CM$4,0,10-(CM$3-LOG('Indicator Data'!X103))/(CM$3-CM$4)*10)),1))</f>
        <v>2</v>
      </c>
      <c r="CN103" s="106" t="n">
        <f aca="false">IF('Indicator Data'!Y103="No data","x",ROUND(IF('Indicator Data'!Y103&gt;CN$3,10,IF('Indicator Data'!Y103&lt;CN$4,0,10-(CN$3-'Indicator Data'!Y103)/(CN$3-CN$4)*10)),1))</f>
        <v>3.3</v>
      </c>
      <c r="CO103" s="106" t="n">
        <f aca="false">IF('Indicator Data'!Z103="No data","x",ROUND(IF('Indicator Data'!Z103&gt;CO$3,10,IF('Indicator Data'!Z103&lt;CO$4,0,10-(CO$3-'Indicator Data'!Z103)/(CO$3-CO$4)*10)),1))</f>
        <v>8.1</v>
      </c>
      <c r="CP103" s="106" t="str">
        <f aca="false">IF('Indicator Data'!AA103="No data","x",ROUND(IF('Indicator Data'!AA103&gt;CP$3,10,IF('Indicator Data'!AA103&lt;CP$4,0,10-(CP$3-'Indicator Data'!AA103)/(CP$3-CP$4)*10)),1))</f>
        <v>x</v>
      </c>
      <c r="CQ103" s="102" t="n">
        <f aca="false">ROUND(AVERAGE(CM103:CP103),1)</f>
        <v>4.5</v>
      </c>
      <c r="CR103" s="104" t="n">
        <f aca="false">ROUND(AVERAGE(CL103,CQ103,CQ103),1)</f>
        <v>3.2</v>
      </c>
      <c r="CS103" s="106" t="str">
        <f aca="false">IF('Indicator Data'!AF103="No data","x",ROUND(IF('Indicator Data'!AF103&gt;CS$3,10,IF('Indicator Data'!AF103&lt;CS$4,0,10-(CS$3-'Indicator Data'!AF103)/(CS$3-CS$4)*10)),1))</f>
        <v>x</v>
      </c>
      <c r="CT103" s="106" t="n">
        <f aca="false">IF('Indicator Data'!AG103="No data","x",ROUND(IF('Indicator Data'!AG103&gt;CT$3,10,IF('Indicator Data'!AG103&lt;CT$4,0,10-(CT$3-'Indicator Data'!AG103)/(CT$3-CT$4)*10)),1))</f>
        <v>2.7</v>
      </c>
      <c r="CU103" s="102" t="n">
        <f aca="false">ROUND(AVERAGE(CM103,CN103,CO103,CP103,CS103,CT103),1)</f>
        <v>4</v>
      </c>
      <c r="CV103" s="106" t="n">
        <f aca="false">IF('Indicator Data'!AB103="No data","x",ROUND(IF('Indicator Data'!AB103&gt;CV$3,10,IF('Indicator Data'!AB103&lt;CV$4,0,10-(CV$3-'Indicator Data'!AB103)/(CV$3-CV$4)*10)),1))</f>
        <v>0.2</v>
      </c>
      <c r="CW103" s="102" t="n">
        <f aca="false">IF(AND(CJ103="x",CI103="x",CK103="x"),"x",ROUND(AVERAGE(CI103:CK103,CV103),1))</f>
        <v>0.4</v>
      </c>
      <c r="CX103" s="103" t="n">
        <f aca="false">IF('Indicator Data'!AD103="No data","x",'Indicator Data'!AD103/'Indicator Data'!$BZ103)</f>
        <v>0.000209345510214353</v>
      </c>
      <c r="CY103" s="106" t="n">
        <f aca="false">IF(CX103="x","x",ROUND(IF(CX103&gt;CY$3,0,IF(CX103&lt;CY$4,10,(CY$3-CX103)/(CY$3-CY$4)*10)),1))</f>
        <v>7.9</v>
      </c>
      <c r="CZ103" s="106" t="n">
        <f aca="false">IF('Indicator Data'!AE103="No data","x",ROUND(IF('Indicator Data'!AE103&gt;CZ$3,0,IF('Indicator Data'!AE103&lt;CZ$4,10,(CZ$3-'Indicator Data'!AE103)/(CZ$3-CZ$4)*10)),1))</f>
        <v>4</v>
      </c>
      <c r="DA103" s="102" t="n">
        <f aca="false">IF(AND(CY103="x",CZ103="x"),"x",ROUND(AVERAGE(CY103:CZ103),1))</f>
        <v>6</v>
      </c>
      <c r="DB103" s="104" t="n">
        <f aca="false">ROUND(AVERAGE(CW103,DA103,CU103),1)</f>
        <v>3.5</v>
      </c>
      <c r="DC103" s="105" t="n">
        <f aca="false">IF(BL103="x",ROUND((10-GEOMEAN(((10-DB103)/10*9+1),((10-CH103)/10*9+1),((10-CR103)/10*9+1)))/9*10,1),ROUND((10-GEOMEAN(((10-BL103)/10*9+1),((10-DB103)/10*9+1),((10-CH103)/10*9+1),((10-CR103)/10*9+1)))/9*10,1))</f>
        <v>3.1</v>
      </c>
      <c r="DD103" s="108" t="n">
        <f aca="false">IF(ROUND(IF(AP103="x",(10-GEOMEAN(((10-AO103)/10*9+1),((10-DC103)/10*9+1),((10-AU103)/10*9+1),((10-AQ103)/10*9+1),((10-AR103)/10*9+1)))/9*10,(10-GEOMEAN(((10-AO103)/10*9+1),((10-DC103)/10*9+1),((10-AP103)/10*9+1),((10-AQ103)/10*9+1),((10-AR103)/10*9+1),((10-AU103)/10*9+1)))/9*10),1)=0,0.1,ROUND(IF(AP103="x",(10-GEOMEAN(((10-AO103)/10*9+1),((10-DC103)/10*9+1),((10-AU103)/10*9+1),((10-AQ103)/10*9+1),((10-AR103)/10*9+1)))/9*10,(10-GEOMEAN(((10-AO103)/10*9+1),((10-DC103)/10*9+1),((10-AP103)/10*9+1),((10-AQ103)/10*9+1),((10-AR103)/10*9+1),((10-AU103)/10*9+1)))/9*10),1))</f>
        <v>3.7</v>
      </c>
      <c r="DE103" s="105" t="n">
        <f aca="false">ROUND(IF('Indicator Data'!AH103=0,0,IF('Indicator Data'!AH103&gt;DE$3,10,IF('Indicator Data'!AH103&lt;DE$4,0,10-(DE$3-'Indicator Data'!AH103)/(DE$3-DE$4)*10))),1)</f>
        <v>3.9</v>
      </c>
      <c r="DF103" s="102" t="n">
        <f aca="false">'Indicator Data'!AI103</f>
        <v>5</v>
      </c>
      <c r="DG103" s="102" t="n">
        <f aca="false">'Indicator Data'!AJ103</f>
        <v>0</v>
      </c>
      <c r="DH103" s="105" t="n">
        <f aca="false">ROUND(IF(DF103=5,10,IF(DG103=5,9,IF(DF103=4,8,IF(DG103=4,7,0)))),1)</f>
        <v>10</v>
      </c>
      <c r="DI103" s="108" t="n">
        <f aca="false">ROUND(IF(DH103&gt;5,DH103,DE103/10*7),1)</f>
        <v>10</v>
      </c>
      <c r="DJ103" s="76"/>
      <c r="DK103" s="109"/>
    </row>
    <row r="104" customFormat="false" ht="14.5" hidden="false" customHeight="false" outlineLevel="0" collapsed="false">
      <c r="A104" s="98" t="str">
        <f aca="false">'Indicator Data'!A104</f>
        <v>Liechtenstein</v>
      </c>
      <c r="B104" s="99" t="str">
        <f aca="false">'Indicator Data'!B104</f>
        <v>LIE</v>
      </c>
      <c r="C104" s="100" t="n">
        <f aca="false">ROUND(IF('Indicator Data'!C104=0,0.1,IF(LOG('Indicator Data'!C104)&gt;C$3,10,IF(LOG('Indicator Data'!C104)&lt;C$4,0,10-(C$3-LOG('Indicator Data'!C104))/(C$3-C$4)*10))),1)</f>
        <v>2.2</v>
      </c>
      <c r="D104" s="101" t="n">
        <f aca="false">ROUND(IF('Indicator Data'!D104=0,0.1,IF(LOG('Indicator Data'!D104)&gt;D$3,10,IF(LOG('Indicator Data'!D104)&lt;D$4,0,10-(D$3-LOG('Indicator Data'!D104))/(D$3-D$4)*10))),1)</f>
        <v>0.1</v>
      </c>
      <c r="E104" s="102" t="n">
        <f aca="false">ROUND((10-GEOMEAN(((10-C104)/10*9+1),((10-D104)/10*9+1)))/9*10,1)</f>
        <v>1.2</v>
      </c>
      <c r="F104" s="102" t="n">
        <f aca="false">IF('Indicator Data'!E104="No data",0.1,(ROUND(IF('Indicator Data'!E104=0,0,IF(LOG('Indicator Data'!E104)&gt;F$3,10,IF(LOG('Indicator Data'!E104)&lt;F$4,0,10-(F$3-LOG('Indicator Data'!E104))/(F$3-F$4)*10))),1)))</f>
        <v>0.1</v>
      </c>
      <c r="G104" s="102" t="n">
        <f aca="false">ROUND(IF('Indicator Data'!F104=0,0,IF(LOG('Indicator Data'!F104)&gt;G$3,10,IF(LOG('Indicator Data'!F104)&lt;G$4,0,10-(G$3-LOG('Indicator Data'!F104))/(G$3-G$4)*10))),1)</f>
        <v>0</v>
      </c>
      <c r="H104" s="101" t="n">
        <f aca="false">ROUND(IF('Indicator Data'!G104=0,0,IF(LOG('Indicator Data'!G104)&gt;H$3,10,IF(LOG('Indicator Data'!G104)&lt;H$4,0,10-(H$3-LOG('Indicator Data'!G104))/(H$3-H$4)*10))),1)</f>
        <v>0</v>
      </c>
      <c r="I104" s="101" t="n">
        <f aca="false">ROUND(IF('Indicator Data'!H104=0,0,IF(LOG('Indicator Data'!H104)&gt;I$3,10,IF(LOG('Indicator Data'!H104)&lt;I$4,0,10-(I$3-LOG('Indicator Data'!H104))/(I$3-I$4)*10))),1)</f>
        <v>0</v>
      </c>
      <c r="J104" s="101" t="n">
        <f aca="false">ROUND((10-GEOMEAN(((10-H104)/10*9+1),((10-I104)/10*9+1)))/9*10,1)</f>
        <v>0</v>
      </c>
      <c r="K104" s="101" t="n">
        <f aca="false">ROUND(IF('Indicator Data'!I104=0,0,IF(LOG('Indicator Data'!I104)&gt;K$3,10,IF(LOG('Indicator Data'!I104)&lt;K$4,0,10-(K$3-LOG('Indicator Data'!I104))/(K$3-K$4)*10))),1)</f>
        <v>0</v>
      </c>
      <c r="L104" s="102" t="n">
        <f aca="false">ROUND((10-GEOMEAN(((10-J104)/10*9+1),((10-K104)/10*9+1)))/9*10,1)</f>
        <v>0</v>
      </c>
      <c r="M104" s="102" t="n">
        <f aca="false">ROUND(IF('Indicator Data'!J104=0,0,IF(LOG('Indicator Data'!J104)&gt;M$3,10,IF(LOG('Indicator Data'!J104)&lt;M$4,0,10-(M$3-LOG('Indicator Data'!J104))/(M$3-M$4)*10))),1)</f>
        <v>0</v>
      </c>
      <c r="N104" s="103" t="n">
        <f aca="false">'Indicator Data'!C104/'Indicator Data'!$CA104</f>
        <v>0.0021052491230934</v>
      </c>
      <c r="O104" s="103" t="n">
        <f aca="false">'Indicator Data'!D104/'Indicator Data'!$CA104</f>
        <v>0</v>
      </c>
      <c r="P104" s="103" t="str">
        <f aca="false">IF(F104=0.1,"x",'Indicator Data'!E104/'Indicator Data'!$CA104)</f>
        <v>x</v>
      </c>
      <c r="Q104" s="103" t="n">
        <f aca="false">'Indicator Data'!F104/'Indicator Data'!$CA104</f>
        <v>0</v>
      </c>
      <c r="R104" s="103" t="n">
        <f aca="false">'Indicator Data'!G104/'Indicator Data'!$CA104</f>
        <v>0</v>
      </c>
      <c r="S104" s="103" t="n">
        <f aca="false">'Indicator Data'!H104/'Indicator Data'!$CA104</f>
        <v>0</v>
      </c>
      <c r="T104" s="103" t="n">
        <f aca="false">'Indicator Data'!I104/'Indicator Data'!$CA104</f>
        <v>0</v>
      </c>
      <c r="U104" s="103" t="n">
        <f aca="false">'Indicator Data'!J104/'Indicator Data'!$CA104</f>
        <v>0</v>
      </c>
      <c r="V104" s="101" t="n">
        <f aca="false">ROUND(IF(N104&gt;V$3,10,IF(N104&lt;V$4,0,10-(V$3-N104)/(V$3-V$4)*10)),1)</f>
        <v>10</v>
      </c>
      <c r="W104" s="101" t="n">
        <f aca="false">ROUND(IF(O104&gt;W$3,10,IF(O104&lt;W$4,0,10-(W$3-O104)/(W$3-W$4)*10)),1)</f>
        <v>0</v>
      </c>
      <c r="X104" s="102" t="n">
        <f aca="false">ROUND(((10-GEOMEAN(((10-V104)/10*9+1),((10-W104)/10*9+1)))/9*10),1)</f>
        <v>7.6</v>
      </c>
      <c r="Y104" s="102" t="n">
        <f aca="false">IF(P104="x",0.1,ROUND(IF(P104&gt;Y$3,10,IF(P104&lt;Y$4,0,10-(Y$3-P104)/(Y$3-Y$4)*10)),1))</f>
        <v>0.1</v>
      </c>
      <c r="Z104" s="102" t="n">
        <f aca="false">ROUND(IF(Q104=0,0,IF(LOG(Q104)&gt;Z$3,10,IF(LOG(Q104)&lt;=Z$4,0,10-(Z$3-LOG(Q104))/(Z$3-Z$4)*10))),1)</f>
        <v>0</v>
      </c>
      <c r="AA104" s="101" t="n">
        <f aca="false">ROUND(IF(R104&gt;AA$3,10,IF(R104&lt;AA$4,0,10-(AA$3-R104)/(AA$3-AA$4)*10)),1)</f>
        <v>0</v>
      </c>
      <c r="AB104" s="101" t="n">
        <f aca="false">ROUND(IF(S104&gt;AB$3,10,IF(S104&lt;AB$4,0,10-(AB$3-S104)/(AB$3-AB$4)*10)),1)</f>
        <v>0</v>
      </c>
      <c r="AC104" s="101" t="n">
        <f aca="false">ROUND(((10-GEOMEAN(((10-AA104)/10*9+1),((10-AB104)/10*9+1)))/9*10),1)</f>
        <v>0</v>
      </c>
      <c r="AD104" s="101" t="n">
        <f aca="false">ROUND(IF(T104=0,0,IF(T104&gt;AD$3,10,IF(T104&lt;=AD$4,0,10-(AD$3-T104)/(AD$3-AD$4)*10))),1)</f>
        <v>0</v>
      </c>
      <c r="AE104" s="102" t="n">
        <f aca="false">ROUND((10-GEOMEAN(((10-AC104)/10*9+1),((10-AD104)/10*9+1)))/9*10,1)</f>
        <v>0</v>
      </c>
      <c r="AF104" s="102" t="n">
        <f aca="false">ROUND(IF(U104&gt;AF$3,10,IF(U104&lt;AF$4,0,10-(AF$3-U104)/(AF$3-AF$4)*10)),1)</f>
        <v>0</v>
      </c>
      <c r="AG104" s="101" t="n">
        <f aca="false">ROUND(IF('Indicator Data'!K104=0,0,IF('Indicator Data'!K104&gt;AG$3,10,IF('Indicator Data'!K104&lt;AG$4,0,10-(AG$3-'Indicator Data'!K104)/(AG$3-AG$4)*10))),1)</f>
        <v>0</v>
      </c>
      <c r="AH104" s="104" t="n">
        <f aca="false">ROUND(AVERAGE(C104,V104),1)</f>
        <v>6.1</v>
      </c>
      <c r="AI104" s="104" t="n">
        <f aca="false">ROUND(AVERAGE(D104,W104),1)</f>
        <v>0.1</v>
      </c>
      <c r="AJ104" s="102" t="n">
        <f aca="false">ROUND(AVERAGE(AA104,H104),1)</f>
        <v>0</v>
      </c>
      <c r="AK104" s="102" t="n">
        <f aca="false">ROUND(AVERAGE(AB104,I104),1)</f>
        <v>0</v>
      </c>
      <c r="AL104" s="104" t="n">
        <f aca="false">ROUND((10-GEOMEAN(((10-AJ104)/10*9+1),((10-AK104)/10*9+1)))/9*10,1)</f>
        <v>0</v>
      </c>
      <c r="AM104" s="104" t="n">
        <f aca="false">ROUND(AVERAGE(AD104,K104),1)</f>
        <v>0</v>
      </c>
      <c r="AN104" s="102" t="n">
        <f aca="false">ROUND((10-GEOMEAN(((10-M104)/10*9+1),((10-AF104)/10*9+1)))/9*10,1)</f>
        <v>0</v>
      </c>
      <c r="AO104" s="105" t="n">
        <f aca="false">ROUND((10-GEOMEAN(((10-E104)/10*9+1),((10-X104)/10*9+1)))/9*10,1)</f>
        <v>5.2</v>
      </c>
      <c r="AP104" s="105" t="n">
        <f aca="false">IF(AND(Y104="x",F104="x"),"x",ROUND((10-GEOMEAN(((10-F104)/10*9+1),((10-Y104)/10*9+1)))/9*10,1))</f>
        <v>0.1</v>
      </c>
      <c r="AQ104" s="105" t="n">
        <f aca="false">ROUND((10-GEOMEAN(((10-G104)/10*9+1),((10-Z104)/10*9+1)))/9*10,1)</f>
        <v>0</v>
      </c>
      <c r="AR104" s="105" t="n">
        <f aca="false">ROUND((10-GEOMEAN(((10-L104)/10*9+1),((10-AE104)/10*9+1)))/9*10,1)</f>
        <v>0</v>
      </c>
      <c r="AS104" s="104" t="n">
        <f aca="false">ROUND(AVERAGE(AG104,AN104),1)</f>
        <v>0</v>
      </c>
      <c r="AT104" s="104" t="str">
        <f aca="false">IF('Indicator Data'!L104="No data","x",IF('Indicator Data'!CB104&lt;1000,"x",ROUND((IF('Indicator Data'!L104&gt;AT$3,10,IF('Indicator Data'!L104&lt;AT$4,0,10-(AT$3-'Indicator Data'!L104)/(AT$3-AT$4)*10))),1)))</f>
        <v>x</v>
      </c>
      <c r="AU104" s="105" t="n">
        <f aca="false">ROUND(AVERAGE(AS104,AT104),1)</f>
        <v>0</v>
      </c>
      <c r="AV104" s="106" t="n">
        <f aca="false">IF('Indicator Data'!M104="No data","x",ROUND(IF('Indicator Data'!M104=0,0,IF(LOG('Indicator Data'!M104)&gt;AV$3,10,IF(LOG('Indicator Data'!M104)&lt;AV$4,0,10-(AV$3-LOG('Indicator Data'!M104))/(AV$3-AV$4)*10))),1))</f>
        <v>0</v>
      </c>
      <c r="AW104" s="103" t="n">
        <f aca="false">IF(AV104="x","x",'Indicator Data'!M104/'Indicator Data'!$CA104)</f>
        <v>0</v>
      </c>
      <c r="AX104" s="106" t="n">
        <f aca="false">IF(AV104="x","x",ROUND(IF(AW104&gt;AX$3,10,IF(AW104&lt;AX$4,0,10-(AX$3-AW104)/(AX$3-AX$4)*10)),1))</f>
        <v>0</v>
      </c>
      <c r="AY104" s="102" t="n">
        <f aca="false">IF(AND(AV104="x",AX104="x"),"x",ROUND((10-GEOMEAN(((10-AV104)/10*9+1),((10-AX104)/10*9+1)))/9*10,1))</f>
        <v>0</v>
      </c>
      <c r="AZ104" s="106" t="str">
        <f aca="false">IF('Indicator Data'!N104="No data","x",ROUND(IF('Indicator Data'!N104=0,0,IF(LOG('Indicator Data'!N104)&gt;AZ$3,10,IF(LOG('Indicator Data'!N104)&lt;AZ$4,0,10-(AZ$3-LOG('Indicator Data'!N104))/(AZ$3-AZ$4)*10))),1))</f>
        <v>x</v>
      </c>
      <c r="BA104" s="103" t="str">
        <f aca="false">IF(AZ104="x","x",'Indicator Data'!N104/'Indicator Data'!$CA104)</f>
        <v>x</v>
      </c>
      <c r="BB104" s="106" t="str">
        <f aca="false">IF(AZ104="x","x",ROUND(IF(BA104&gt;BB$3,10,IF(BA104&lt;BB$4,0,10-(BB$3-BA104)/(BB$3-BB$4)*10)),1))</f>
        <v>x</v>
      </c>
      <c r="BC104" s="102" t="str">
        <f aca="false">IF(AND(AZ104="x",BB104="x"),"x",ROUND((10-GEOMEAN(((10-AZ104)/10*9+1),((10-BB104)/10*9+1)))/9*10,1))</f>
        <v>x</v>
      </c>
      <c r="BD104" s="106" t="str">
        <f aca="false">IF('Indicator Data'!O104="No data","x",ROUND(IF('Indicator Data'!O104=0,0,IF(LOG('Indicator Data'!O104)&gt;BD$3,10,IF(LOG('Indicator Data'!O104)&lt;BD$4,0,10-(BD$3-LOG('Indicator Data'!O104))/(BD$3-BD$4)*10))),1))</f>
        <v>x</v>
      </c>
      <c r="BE104" s="103" t="str">
        <f aca="false">IF(BD104="x","x",'Indicator Data'!O104/'Indicator Data'!$CA104)</f>
        <v>x</v>
      </c>
      <c r="BF104" s="106" t="str">
        <f aca="false">IF(BD104="x","x",ROUND(IF(BE104&gt;BF$3,10,IF(BE104&lt;BF$4,0,10-(BF$3-BE104)/(BF$3-BF$4)*10)),1))</f>
        <v>x</v>
      </c>
      <c r="BG104" s="102" t="str">
        <f aca="false">IF(AND(BD104="x",BF104="x"),"x",ROUND((10-GEOMEAN(((10-BD104)/10*9+1),((10-BF104)/10*9+1)))/9*10,1))</f>
        <v>x</v>
      </c>
      <c r="BH104" s="106" t="str">
        <f aca="false">IF('Indicator Data'!P104="No data","x",ROUND(IF('Indicator Data'!P104=0,0,IF(LOG('Indicator Data'!P104)&gt;BH$3,10,IF(LOG('Indicator Data'!P104)&lt;BH$4,0,10-(BH$3-LOG('Indicator Data'!P104))/(BH$3-BH$4)*10))),1))</f>
        <v>x</v>
      </c>
      <c r="BI104" s="103" t="str">
        <f aca="false">IF(BH104="x","x",'Indicator Data'!P104/'Indicator Data'!$CA104)</f>
        <v>x</v>
      </c>
      <c r="BJ104" s="106" t="str">
        <f aca="false">IF(BH104="x","x",ROUND(IF(BI104&gt;BJ$3,10,IF(BI104&lt;BJ$4,0,10-(BJ$3-BI104)/(BJ$3-BJ$4)*10)),1))</f>
        <v>x</v>
      </c>
      <c r="BK104" s="102" t="str">
        <f aca="false">IF(AND(BH104="x",BJ104="x"),"x",ROUND((10-GEOMEAN(((10-BH104)/10*9+1),((10-BJ104)/10*9+1)))/9*10,1))</f>
        <v>x</v>
      </c>
      <c r="BL104" s="104" t="n">
        <f aca="false">IF(AND(BC104="x",BG104="x",BK104="x",AY104="x"),"x",IF(AND(BC104="x",BG104="x",BK104="x"),AY104,ROUND((10-GEOMEAN(((10-AY104)/10*9+1),((10-BC104)/10*9+1),((10-BG104)/10*9+1),((10-BK104)/10*9+1)))/9*10,1)))</f>
        <v>0</v>
      </c>
      <c r="BM104" s="106" t="n">
        <f aca="false">ROUND(IF('Indicator Data'!Q104=0,0,IF(LOG('Indicator Data'!Q104)&gt;BM$3,10,IF(LOG('Indicator Data'!Q104)&lt;BM$4,0,10-(BM$3-LOG('Indicator Data'!Q104))/(BM$3-BM$4)*10))),1)</f>
        <v>0</v>
      </c>
      <c r="BN104" s="107" t="n">
        <f aca="false">'Indicator Data'!R104</f>
        <v>0</v>
      </c>
      <c r="BO104" s="106" t="n">
        <f aca="false">ROUND(IF(BN104&gt;BO$3,10,IF(BN104&lt;BO$4,0,10-(BO$3-BN104)/(BO$3-BO$4)*10)),1)</f>
        <v>0</v>
      </c>
      <c r="BP104" s="106" t="n">
        <f aca="false">ROUND((10-GEOMEAN(((10-BO104)/10*9+1),((10-BM104)/10*9+1)))/9*10,1)</f>
        <v>0</v>
      </c>
      <c r="BQ104" s="106" t="n">
        <f aca="false">ROUND(IF('Indicator Data'!S104=0,0,IF(LOG('Indicator Data'!S104)&gt;BQ$3,10,IF(LOG('Indicator Data'!S104)&lt;BQ$4,0,10-(BQ$3-LOG('Indicator Data'!S104))/(BQ$3-BQ$4)*10))),1)</f>
        <v>0</v>
      </c>
      <c r="BR104" s="107" t="n">
        <f aca="false">'Indicator Data'!T104</f>
        <v>0</v>
      </c>
      <c r="BS104" s="106" t="n">
        <f aca="false">ROUND(IF(BR104&gt;BS$3,10,IF(BR104&lt;BS$4,0,10-(BS$3-BR104)/(BS$3-BS$4)*10)),1)</f>
        <v>0</v>
      </c>
      <c r="BT104" s="106" t="n">
        <f aca="false">ROUND((10-GEOMEAN(((10-BS104)/10*9+1),((10-BQ104)/10*9+1)))/9*10,1)</f>
        <v>0</v>
      </c>
      <c r="BU104" s="102" t="n">
        <f aca="false">ROUND((10-GEOMEAN(((10-BT104)/10*9+1),((10-BP104)/10*9+1)))/9*10,1)</f>
        <v>0</v>
      </c>
      <c r="BV104" s="106" t="n">
        <f aca="false">ROUND(IF('Indicator Data'!U104=0,0,IF(LOG('Indicator Data'!U104)&gt;BV$3,10,IF(LOG('Indicator Data'!U104)&lt;BV$4,0,10-(BV$3-LOG('Indicator Data'!U104))/(BV$3-BV$4)*10))),1)</f>
        <v>0</v>
      </c>
      <c r="BW104" s="103" t="n">
        <f aca="false">'Indicator Data'!U104/'Indicator Data'!$CA104</f>
        <v>0</v>
      </c>
      <c r="BX104" s="106" t="n">
        <f aca="false">ROUND(IF(BW104&gt;BX$3,10,IF(BW104&lt;BX$4,0,10-(BX$3-BW104)/(BX$3-BX$4)*10)),1)</f>
        <v>0</v>
      </c>
      <c r="BY104" s="102" t="n">
        <f aca="false">ROUND((10-GEOMEAN(((10-BV104)/10*9+1),((10-BX104)/10*9+1)))/9*10,1)</f>
        <v>0</v>
      </c>
      <c r="BZ104" s="106" t="n">
        <f aca="false">ROUND(IF('Indicator Data'!V104=0,0,IF(LOG('Indicator Data'!V104)&gt;BZ$3,10,IF(LOG('Indicator Data'!V104)&lt;BZ$4,0,10-(BZ$3-LOG('Indicator Data'!V104))/(BZ$3-BZ$4)*10))),1)</f>
        <v>0</v>
      </c>
      <c r="CA104" s="103" t="n">
        <f aca="false">IF('Indicator Data'!V104/'Indicator Data'!$CA104&gt;1,1,'Indicator Data'!V104/'Indicator Data'!$CA104)</f>
        <v>0</v>
      </c>
      <c r="CB104" s="106" t="n">
        <f aca="false">ROUND(IF(CA104&gt;CB$3,10,IF(CA104&lt;CB$4,0,10-(CB$3-CA104)/(CB$3-CB$4)*10)),1)</f>
        <v>0</v>
      </c>
      <c r="CC104" s="102" t="n">
        <f aca="false">ROUND((10-GEOMEAN(((10-BZ104)/10*9+1),((10-CB104)/10*9+1)))/9*10,1)</f>
        <v>0</v>
      </c>
      <c r="CD104" s="106" t="n">
        <f aca="false">ROUND(IF('Indicator Data'!W104=0,0,IF(LOG('Indicator Data'!W104)&gt;CD$3,10,IF(LOG('Indicator Data'!W104)&lt;CD$4,0,10-(CD$3-LOG('Indicator Data'!W104))/(CD$3-CD$4)*10))),1)</f>
        <v>0</v>
      </c>
      <c r="CE104" s="103" t="n">
        <f aca="false">'Indicator Data'!W104/'Indicator Data'!$CA104</f>
        <v>0</v>
      </c>
      <c r="CF104" s="106" t="n">
        <f aca="false">ROUND(IF(CE104&gt;CF$3,10,IF(CE104&lt;CF$4,0,10-(CF$3-CE104)/(CF$3-CF$4)*10)),1)</f>
        <v>0</v>
      </c>
      <c r="CG104" s="102" t="n">
        <f aca="false">ROUND((10-GEOMEAN(((10-CD104)/10*9+1),((10-CF104)/10*9+1)))/9*10,1)</f>
        <v>0</v>
      </c>
      <c r="CH104" s="104" t="n">
        <f aca="false">ROUND((10-GEOMEAN(((10-CC104)/10*9+1),((10-BU104)/10*9+1),((10-BY104)/10*9+1),((10-CG104)/10*9+1)))/9*10,1)</f>
        <v>0</v>
      </c>
      <c r="CI104" s="106" t="n">
        <f aca="false">IF('Indicator Data'!BQ104="No data","x",ROUND(IF('Indicator Data'!BQ104&gt;CI$3,0,IF('Indicator Data'!BQ104&lt;CI$4,10,(CI$3-'Indicator Data'!BQ104)/(CI$3-CI$4)*10)),1))</f>
        <v>0</v>
      </c>
      <c r="CJ104" s="106" t="n">
        <f aca="false">IF('Indicator Data'!BR104="No data","x",ROUND(IF('Indicator Data'!BR104&gt;CJ$3,0,IF('Indicator Data'!BR104&lt;CJ$4,10,(CJ$3-'Indicator Data'!BR104)/(CJ$3-CJ$4)*10)),1))</f>
        <v>0</v>
      </c>
      <c r="CK104" s="106" t="str">
        <f aca="false">IF('Indicator Data'!AC104="No data","x",ROUND(IF('Indicator Data'!AC104&gt;CK$3,0,IF('Indicator Data'!AC104&lt;CK$4,10,(CK$3-'Indicator Data'!AC104)/(CK$3-CK$4)*10)),1))</f>
        <v>x</v>
      </c>
      <c r="CL104" s="102" t="n">
        <f aca="false">IF(AND(CJ104="x",CI104="x",CK104="x"),"x",ROUND(AVERAGE(CI104:CK104),1))</f>
        <v>0</v>
      </c>
      <c r="CM104" s="106" t="n">
        <f aca="false">IF('Indicator Data'!X104="No data","x",ROUND(IF(LOG('Indicator Data'!X104)&gt;CM$3,10,IF(LOG('Indicator Data'!X104)&lt;CM$4,0,10-(CM$3-LOG('Indicator Data'!X104))/(CM$3-CM$4)*10)),1))</f>
        <v>7.9</v>
      </c>
      <c r="CN104" s="106" t="n">
        <f aca="false">IF('Indicator Data'!Y104="No data","x",ROUND(IF('Indicator Data'!Y104&gt;CN$3,10,IF('Indicator Data'!Y104&lt;CN$4,0,10-(CN$3-'Indicator Data'!Y104)/(CN$3-CN$4)*10)),1))</f>
        <v>1.4</v>
      </c>
      <c r="CO104" s="106" t="n">
        <f aca="false">IF('Indicator Data'!Z104="No data","x",ROUND(IF('Indicator Data'!Z104&gt;CO$3,10,IF('Indicator Data'!Z104&lt;CO$4,0,10-(CO$3-'Indicator Data'!Z104)/(CO$3-CO$4)*10)),1))</f>
        <v>1.4</v>
      </c>
      <c r="CP104" s="106" t="n">
        <f aca="false">IF('Indicator Data'!AA104="No data","x",ROUND(IF('Indicator Data'!AA104&gt;CP$3,10,IF('Indicator Data'!AA104&lt;CP$4,0,10-(CP$3-'Indicator Data'!AA104)/(CP$3-CP$4)*10)),1))</f>
        <v>0.8</v>
      </c>
      <c r="CQ104" s="102" t="n">
        <f aca="false">ROUND(AVERAGE(CM104:CP104),1)</f>
        <v>2.9</v>
      </c>
      <c r="CR104" s="104" t="n">
        <f aca="false">ROUND(AVERAGE(CL104,CQ104,CQ104),1)</f>
        <v>1.9</v>
      </c>
      <c r="CS104" s="106" t="str">
        <f aca="false">IF('Indicator Data'!AF104="No data","x",ROUND(IF('Indicator Data'!AF104&gt;CS$3,10,IF('Indicator Data'!AF104&lt;CS$4,0,10-(CS$3-'Indicator Data'!AF104)/(CS$3-CS$4)*10)),1))</f>
        <v>x</v>
      </c>
      <c r="CT104" s="106" t="str">
        <f aca="false">IF('Indicator Data'!AG104="No data","x",ROUND(IF('Indicator Data'!AG104&gt;CT$3,10,IF('Indicator Data'!AG104&lt;CT$4,0,10-(CT$3-'Indicator Data'!AG104)/(CT$3-CT$4)*10)),1))</f>
        <v>x</v>
      </c>
      <c r="CU104" s="102" t="n">
        <f aca="false">ROUND(AVERAGE(CM104,CN104,CO104,CP104,CS104,CT104),1)</f>
        <v>2.9</v>
      </c>
      <c r="CV104" s="106" t="n">
        <f aca="false">IF('Indicator Data'!AB104="No data","x",ROUND(IF('Indicator Data'!AB104&gt;CV$3,10,IF('Indicator Data'!AB104&lt;CV$4,0,10-(CV$3-'Indicator Data'!AB104)/(CV$3-CV$4)*10)),1))</f>
        <v>0</v>
      </c>
      <c r="CW104" s="102" t="n">
        <f aca="false">IF(AND(CJ104="x",CI104="x",CK104="x"),"x",ROUND(AVERAGE(CI104:CK104,CV104),1))</f>
        <v>0</v>
      </c>
      <c r="CX104" s="103" t="n">
        <f aca="false">IF('Indicator Data'!AD104="No data","x",'Indicator Data'!AD104/'Indicator Data'!$BZ104)</f>
        <v>0.000204920657283008</v>
      </c>
      <c r="CY104" s="106" t="n">
        <f aca="false">IF(CX104="x","x",ROUND(IF(CX104&gt;CY$3,0,IF(CX104&lt;CY$4,10,(CY$3-CX104)/(CY$3-CY$4)*10)),1))</f>
        <v>8</v>
      </c>
      <c r="CZ104" s="106" t="n">
        <f aca="false">IF('Indicator Data'!AE104="No data","x",ROUND(IF('Indicator Data'!AE104&gt;CZ$3,0,IF('Indicator Data'!AE104&lt;CZ$4,10,(CZ$3-'Indicator Data'!AE104)/(CZ$3-CZ$4)*10)),1))</f>
        <v>2</v>
      </c>
      <c r="DA104" s="102" t="n">
        <f aca="false">IF(AND(CY104="x",CZ104="x"),"x",ROUND(AVERAGE(CY104:CZ104),1))</f>
        <v>5</v>
      </c>
      <c r="DB104" s="104" t="n">
        <f aca="false">ROUND(AVERAGE(CW104,DA104,CU104),1)</f>
        <v>2.6</v>
      </c>
      <c r="DC104" s="105" t="n">
        <f aca="false">IF(BL104="x",ROUND((10-GEOMEAN(((10-DB104)/10*9+1),((10-CH104)/10*9+1),((10-CR104)/10*9+1)))/9*10,1),ROUND((10-GEOMEAN(((10-BL104)/10*9+1),((10-DB104)/10*9+1),((10-CH104)/10*9+1),((10-CR104)/10*9+1)))/9*10,1))</f>
        <v>1.2</v>
      </c>
      <c r="DD104" s="108" t="n">
        <f aca="false">IF(ROUND(IF(AP104="x",(10-GEOMEAN(((10-AO104)/10*9+1),((10-DC104)/10*9+1),((10-AU104)/10*9+1),((10-AQ104)/10*9+1),((10-AR104)/10*9+1)))/9*10,(10-GEOMEAN(((10-AO104)/10*9+1),((10-DC104)/10*9+1),((10-AP104)/10*9+1),((10-AQ104)/10*9+1),((10-AR104)/10*9+1),((10-AU104)/10*9+1)))/9*10),1)=0,0.1,ROUND(IF(AP104="x",(10-GEOMEAN(((10-AO104)/10*9+1),((10-DC104)/10*9+1),((10-AU104)/10*9+1),((10-AQ104)/10*9+1),((10-AR104)/10*9+1)))/9*10,(10-GEOMEAN(((10-AO104)/10*9+1),((10-DC104)/10*9+1),((10-AP104)/10*9+1),((10-AQ104)/10*9+1),((10-AR104)/10*9+1),((10-AU104)/10*9+1)))/9*10),1))</f>
        <v>1.3</v>
      </c>
      <c r="DE104" s="105" t="n">
        <f aca="false">ROUND(IF('Indicator Data'!AH104=0,0,IF('Indicator Data'!AH104&gt;DE$3,10,IF('Indicator Data'!AH104&lt;DE$4,0,10-(DE$3-'Indicator Data'!AH104)/(DE$3-DE$4)*10))),1)</f>
        <v>0</v>
      </c>
      <c r="DF104" s="102" t="n">
        <f aca="false">'Indicator Data'!AI104</f>
        <v>0</v>
      </c>
      <c r="DG104" s="102" t="n">
        <f aca="false">'Indicator Data'!AJ104</f>
        <v>0</v>
      </c>
      <c r="DH104" s="105" t="n">
        <f aca="false">ROUND(IF(DF104=5,10,IF(DG104=5,9,IF(DF104=4,8,IF(DG104=4,7,0)))),1)</f>
        <v>0</v>
      </c>
      <c r="DI104" s="108" t="n">
        <f aca="false">ROUND(IF(DH104&gt;5,DH104,DE104/10*7),1)</f>
        <v>0</v>
      </c>
      <c r="DJ104" s="76"/>
      <c r="DK104" s="109"/>
    </row>
    <row r="105" customFormat="false" ht="14.5" hidden="false" customHeight="false" outlineLevel="0" collapsed="false">
      <c r="A105" s="98" t="str">
        <f aca="false">'Indicator Data'!A105</f>
        <v>Lithuania</v>
      </c>
      <c r="B105" s="99" t="str">
        <f aca="false">'Indicator Data'!B105</f>
        <v>LTU</v>
      </c>
      <c r="C105" s="100" t="n">
        <f aca="false">ROUND(IF('Indicator Data'!C105=0,0.1,IF(LOG('Indicator Data'!C105)&gt;C$3,10,IF(LOG('Indicator Data'!C105)&lt;C$4,0,10-(C$3-LOG('Indicator Data'!C105))/(C$3-C$4)*10))),1)</f>
        <v>0.1</v>
      </c>
      <c r="D105" s="101" t="n">
        <f aca="false">ROUND(IF('Indicator Data'!D105=0,0.1,IF(LOG('Indicator Data'!D105)&gt;D$3,10,IF(LOG('Indicator Data'!D105)&lt;D$4,0,10-(D$3-LOG('Indicator Data'!D105))/(D$3-D$4)*10))),1)</f>
        <v>0.1</v>
      </c>
      <c r="E105" s="102" t="n">
        <f aca="false">ROUND((10-GEOMEAN(((10-C105)/10*9+1),((10-D105)/10*9+1)))/9*10,1)</f>
        <v>0.1</v>
      </c>
      <c r="F105" s="102" t="n">
        <f aca="false">IF('Indicator Data'!E105="No data",0.1,(ROUND(IF('Indicator Data'!E105=0,0,IF(LOG('Indicator Data'!E105)&gt;F$3,10,IF(LOG('Indicator Data'!E105)&lt;F$4,0,10-(F$3-LOG('Indicator Data'!E105))/(F$3-F$4)*10))),1)))</f>
        <v>5.5</v>
      </c>
      <c r="G105" s="102" t="n">
        <f aca="false">ROUND(IF('Indicator Data'!F105=0,0,IF(LOG('Indicator Data'!F105)&gt;G$3,10,IF(LOG('Indicator Data'!F105)&lt;G$4,0,10-(G$3-LOG('Indicator Data'!F105))/(G$3-G$4)*10))),1)</f>
        <v>0</v>
      </c>
      <c r="H105" s="101" t="n">
        <f aca="false">ROUND(IF('Indicator Data'!G105=0,0,IF(LOG('Indicator Data'!G105)&gt;H$3,10,IF(LOG('Indicator Data'!G105)&lt;H$4,0,10-(H$3-LOG('Indicator Data'!G105))/(H$3-H$4)*10))),1)</f>
        <v>0</v>
      </c>
      <c r="I105" s="101" t="n">
        <f aca="false">ROUND(IF('Indicator Data'!H105=0,0,IF(LOG('Indicator Data'!H105)&gt;I$3,10,IF(LOG('Indicator Data'!H105)&lt;I$4,0,10-(I$3-LOG('Indicator Data'!H105))/(I$3-I$4)*10))),1)</f>
        <v>0</v>
      </c>
      <c r="J105" s="101" t="n">
        <f aca="false">ROUND((10-GEOMEAN(((10-H105)/10*9+1),((10-I105)/10*9+1)))/9*10,1)</f>
        <v>0</v>
      </c>
      <c r="K105" s="101" t="n">
        <f aca="false">ROUND(IF('Indicator Data'!I105=0,0,IF(LOG('Indicator Data'!I105)&gt;K$3,10,IF(LOG('Indicator Data'!I105)&lt;K$4,0,10-(K$3-LOG('Indicator Data'!I105))/(K$3-K$4)*10))),1)</f>
        <v>0</v>
      </c>
      <c r="L105" s="102" t="n">
        <f aca="false">ROUND((10-GEOMEAN(((10-J105)/10*9+1),((10-K105)/10*9+1)))/9*10,1)</f>
        <v>0</v>
      </c>
      <c r="M105" s="102" t="n">
        <f aca="false">ROUND(IF('Indicator Data'!J105=0,0,IF(LOG('Indicator Data'!J105)&gt;M$3,10,IF(LOG('Indicator Data'!J105)&lt;M$4,0,10-(M$3-LOG('Indicator Data'!J105))/(M$3-M$4)*10))),1)</f>
        <v>0</v>
      </c>
      <c r="N105" s="103" t="n">
        <f aca="false">'Indicator Data'!C105/'Indicator Data'!$CA105</f>
        <v>0</v>
      </c>
      <c r="O105" s="103" t="n">
        <f aca="false">'Indicator Data'!D105/'Indicator Data'!$CA105</f>
        <v>0</v>
      </c>
      <c r="P105" s="103" t="n">
        <f aca="false">IF(F105=0.1,"x",'Indicator Data'!E105/'Indicator Data'!$CA105)</f>
        <v>0.00548589686368172</v>
      </c>
      <c r="Q105" s="103" t="n">
        <f aca="false">'Indicator Data'!F105/'Indicator Data'!$CA105</f>
        <v>0</v>
      </c>
      <c r="R105" s="103" t="n">
        <f aca="false">'Indicator Data'!G105/'Indicator Data'!$CA105</f>
        <v>0</v>
      </c>
      <c r="S105" s="103" t="n">
        <f aca="false">'Indicator Data'!H105/'Indicator Data'!$CA105</f>
        <v>0</v>
      </c>
      <c r="T105" s="103" t="n">
        <f aca="false">'Indicator Data'!I105/'Indicator Data'!$CA105</f>
        <v>0</v>
      </c>
      <c r="U105" s="103" t="n">
        <f aca="false">'Indicator Data'!J105/'Indicator Data'!$CA105</f>
        <v>0</v>
      </c>
      <c r="V105" s="101" t="n">
        <f aca="false">ROUND(IF(N105&gt;V$3,10,IF(N105&lt;V$4,0,10-(V$3-N105)/(V$3-V$4)*10)),1)</f>
        <v>0</v>
      </c>
      <c r="W105" s="101" t="n">
        <f aca="false">ROUND(IF(O105&gt;W$3,10,IF(O105&lt;W$4,0,10-(W$3-O105)/(W$3-W$4)*10)),1)</f>
        <v>0</v>
      </c>
      <c r="X105" s="102" t="n">
        <f aca="false">ROUND(((10-GEOMEAN(((10-V105)/10*9+1),((10-W105)/10*9+1)))/9*10),1)</f>
        <v>0</v>
      </c>
      <c r="Y105" s="102" t="n">
        <f aca="false">IF(P105="x",0.1,ROUND(IF(P105&gt;Y$3,10,IF(P105&lt;Y$4,0,10-(Y$3-P105)/(Y$3-Y$4)*10)),1))</f>
        <v>3.7</v>
      </c>
      <c r="Z105" s="102" t="n">
        <f aca="false">ROUND(IF(Q105=0,0,IF(LOG(Q105)&gt;Z$3,10,IF(LOG(Q105)&lt;=Z$4,0,10-(Z$3-LOG(Q105))/(Z$3-Z$4)*10))),1)</f>
        <v>0</v>
      </c>
      <c r="AA105" s="101" t="n">
        <f aca="false">ROUND(IF(R105&gt;AA$3,10,IF(R105&lt;AA$4,0,10-(AA$3-R105)/(AA$3-AA$4)*10)),1)</f>
        <v>0</v>
      </c>
      <c r="AB105" s="101" t="n">
        <f aca="false">ROUND(IF(S105&gt;AB$3,10,IF(S105&lt;AB$4,0,10-(AB$3-S105)/(AB$3-AB$4)*10)),1)</f>
        <v>0</v>
      </c>
      <c r="AC105" s="101" t="n">
        <f aca="false">ROUND(((10-GEOMEAN(((10-AA105)/10*9+1),((10-AB105)/10*9+1)))/9*10),1)</f>
        <v>0</v>
      </c>
      <c r="AD105" s="101" t="n">
        <f aca="false">ROUND(IF(T105=0,0,IF(T105&gt;AD$3,10,IF(T105&lt;=AD$4,0,10-(AD$3-T105)/(AD$3-AD$4)*10))),1)</f>
        <v>0</v>
      </c>
      <c r="AE105" s="102" t="n">
        <f aca="false">ROUND((10-GEOMEAN(((10-AC105)/10*9+1),((10-AD105)/10*9+1)))/9*10,1)</f>
        <v>0</v>
      </c>
      <c r="AF105" s="102" t="n">
        <f aca="false">ROUND(IF(U105&gt;AF$3,10,IF(U105&lt;AF$4,0,10-(AF$3-U105)/(AF$3-AF$4)*10)),1)</f>
        <v>0</v>
      </c>
      <c r="AG105" s="101" t="n">
        <f aca="false">ROUND(IF('Indicator Data'!K105=0,0,IF('Indicator Data'!K105&gt;AG$3,10,IF('Indicator Data'!K105&lt;AG$4,0,10-(AG$3-'Indicator Data'!K105)/(AG$3-AG$4)*10))),1)</f>
        <v>1.9</v>
      </c>
      <c r="AH105" s="104" t="n">
        <f aca="false">ROUND(AVERAGE(C105,V105),1)</f>
        <v>0.1</v>
      </c>
      <c r="AI105" s="104" t="n">
        <f aca="false">ROUND(AVERAGE(D105,W105),1)</f>
        <v>0.1</v>
      </c>
      <c r="AJ105" s="102" t="n">
        <f aca="false">ROUND(AVERAGE(AA105,H105),1)</f>
        <v>0</v>
      </c>
      <c r="AK105" s="102" t="n">
        <f aca="false">ROUND(AVERAGE(AB105,I105),1)</f>
        <v>0</v>
      </c>
      <c r="AL105" s="104" t="n">
        <f aca="false">ROUND((10-GEOMEAN(((10-AJ105)/10*9+1),((10-AK105)/10*9+1)))/9*10,1)</f>
        <v>0</v>
      </c>
      <c r="AM105" s="104" t="n">
        <f aca="false">ROUND(AVERAGE(AD105,K105),1)</f>
        <v>0</v>
      </c>
      <c r="AN105" s="102" t="n">
        <f aca="false">ROUND((10-GEOMEAN(((10-M105)/10*9+1),((10-AF105)/10*9+1)))/9*10,1)</f>
        <v>0</v>
      </c>
      <c r="AO105" s="105" t="n">
        <f aca="false">ROUND((10-GEOMEAN(((10-E105)/10*9+1),((10-X105)/10*9+1)))/9*10,1)</f>
        <v>0.1</v>
      </c>
      <c r="AP105" s="105" t="n">
        <f aca="false">IF(AND(Y105="x",F105="x"),"x",ROUND((10-GEOMEAN(((10-F105)/10*9+1),((10-Y105)/10*9+1)))/9*10,1))</f>
        <v>4.7</v>
      </c>
      <c r="AQ105" s="105" t="n">
        <f aca="false">ROUND((10-GEOMEAN(((10-G105)/10*9+1),((10-Z105)/10*9+1)))/9*10,1)</f>
        <v>0</v>
      </c>
      <c r="AR105" s="105" t="n">
        <f aca="false">ROUND((10-GEOMEAN(((10-L105)/10*9+1),((10-AE105)/10*9+1)))/9*10,1)</f>
        <v>0</v>
      </c>
      <c r="AS105" s="104" t="n">
        <f aca="false">ROUND(AVERAGE(AG105,AN105),1)</f>
        <v>1</v>
      </c>
      <c r="AT105" s="104" t="n">
        <f aca="false">IF('Indicator Data'!L105="No data","x",IF('Indicator Data'!CB105&lt;1000,"x",ROUND((IF('Indicator Data'!L105&gt;AT$3,10,IF('Indicator Data'!L105&lt;AT$4,0,10-(AT$3-'Indicator Data'!L105)/(AT$3-AT$4)*10))),1)))</f>
        <v>3.8</v>
      </c>
      <c r="AU105" s="105" t="n">
        <f aca="false">ROUND(AVERAGE(AS105,AT105),1)</f>
        <v>2.4</v>
      </c>
      <c r="AV105" s="106" t="n">
        <f aca="false">IF('Indicator Data'!M105="No data","x",ROUND(IF('Indicator Data'!M105=0,0,IF(LOG('Indicator Data'!M105)&gt;AV$3,10,IF(LOG('Indicator Data'!M105)&lt;AV$4,0,10-(AV$3-LOG('Indicator Data'!M105))/(AV$3-AV$4)*10))),1))</f>
        <v>0</v>
      </c>
      <c r="AW105" s="103" t="n">
        <f aca="false">IF(AV105="x","x",'Indicator Data'!M105/'Indicator Data'!$CA105)</f>
        <v>0</v>
      </c>
      <c r="AX105" s="106" t="n">
        <f aca="false">IF(AV105="x","x",ROUND(IF(AW105&gt;AX$3,10,IF(AW105&lt;AX$4,0,10-(AX$3-AW105)/(AX$3-AX$4)*10)),1))</f>
        <v>0</v>
      </c>
      <c r="AY105" s="102" t="n">
        <f aca="false">IF(AND(AV105="x",AX105="x"),"x",ROUND((10-GEOMEAN(((10-AV105)/10*9+1),((10-AX105)/10*9+1)))/9*10,1))</f>
        <v>0</v>
      </c>
      <c r="AZ105" s="106" t="str">
        <f aca="false">IF('Indicator Data'!N105="No data","x",ROUND(IF('Indicator Data'!N105=0,0,IF(LOG('Indicator Data'!N105)&gt;AZ$3,10,IF(LOG('Indicator Data'!N105)&lt;AZ$4,0,10-(AZ$3-LOG('Indicator Data'!N105))/(AZ$3-AZ$4)*10))),1))</f>
        <v>x</v>
      </c>
      <c r="BA105" s="103" t="str">
        <f aca="false">IF(AZ105="x","x",'Indicator Data'!N105/'Indicator Data'!$CA105)</f>
        <v>x</v>
      </c>
      <c r="BB105" s="106" t="str">
        <f aca="false">IF(AZ105="x","x",ROUND(IF(BA105&gt;BB$3,10,IF(BA105&lt;BB$4,0,10-(BB$3-BA105)/(BB$3-BB$4)*10)),1))</f>
        <v>x</v>
      </c>
      <c r="BC105" s="102" t="str">
        <f aca="false">IF(AND(AZ105="x",BB105="x"),"x",ROUND((10-GEOMEAN(((10-AZ105)/10*9+1),((10-BB105)/10*9+1)))/9*10,1))</f>
        <v>x</v>
      </c>
      <c r="BD105" s="106" t="str">
        <f aca="false">IF('Indicator Data'!O105="No data","x",ROUND(IF('Indicator Data'!O105=0,0,IF(LOG('Indicator Data'!O105)&gt;BD$3,10,IF(LOG('Indicator Data'!O105)&lt;BD$4,0,10-(BD$3-LOG('Indicator Data'!O105))/(BD$3-BD$4)*10))),1))</f>
        <v>x</v>
      </c>
      <c r="BE105" s="103" t="str">
        <f aca="false">IF(BD105="x","x",'Indicator Data'!O105/'Indicator Data'!$CA105)</f>
        <v>x</v>
      </c>
      <c r="BF105" s="106" t="str">
        <f aca="false">IF(BD105="x","x",ROUND(IF(BE105&gt;BF$3,10,IF(BE105&lt;BF$4,0,10-(BF$3-BE105)/(BF$3-BF$4)*10)),1))</f>
        <v>x</v>
      </c>
      <c r="BG105" s="102" t="str">
        <f aca="false">IF(AND(BD105="x",BF105="x"),"x",ROUND((10-GEOMEAN(((10-BD105)/10*9+1),((10-BF105)/10*9+1)))/9*10,1))</f>
        <v>x</v>
      </c>
      <c r="BH105" s="106" t="str">
        <f aca="false">IF('Indicator Data'!P105="No data","x",ROUND(IF('Indicator Data'!P105=0,0,IF(LOG('Indicator Data'!P105)&gt;BH$3,10,IF(LOG('Indicator Data'!P105)&lt;BH$4,0,10-(BH$3-LOG('Indicator Data'!P105))/(BH$3-BH$4)*10))),1))</f>
        <v>x</v>
      </c>
      <c r="BI105" s="103" t="str">
        <f aca="false">IF(BH105="x","x",'Indicator Data'!P105/'Indicator Data'!$CA105)</f>
        <v>x</v>
      </c>
      <c r="BJ105" s="106" t="str">
        <f aca="false">IF(BH105="x","x",ROUND(IF(BI105&gt;BJ$3,10,IF(BI105&lt;BJ$4,0,10-(BJ$3-BI105)/(BJ$3-BJ$4)*10)),1))</f>
        <v>x</v>
      </c>
      <c r="BK105" s="102" t="str">
        <f aca="false">IF(AND(BH105="x",BJ105="x"),"x",ROUND((10-GEOMEAN(((10-BH105)/10*9+1),((10-BJ105)/10*9+1)))/9*10,1))</f>
        <v>x</v>
      </c>
      <c r="BL105" s="104" t="n">
        <f aca="false">IF(AND(BC105="x",BG105="x",BK105="x",AY105="x"),"x",IF(AND(BC105="x",BG105="x",BK105="x"),AY105,ROUND((10-GEOMEAN(((10-AY105)/10*9+1),((10-BC105)/10*9+1),((10-BG105)/10*9+1),((10-BK105)/10*9+1)))/9*10,1)))</f>
        <v>0</v>
      </c>
      <c r="BM105" s="106" t="n">
        <f aca="false">ROUND(IF('Indicator Data'!Q105=0,0,IF(LOG('Indicator Data'!Q105)&gt;BM$3,10,IF(LOG('Indicator Data'!Q105)&lt;BM$4,0,10-(BM$3-LOG('Indicator Data'!Q105))/(BM$3-BM$4)*10))),1)</f>
        <v>0</v>
      </c>
      <c r="BN105" s="107" t="n">
        <f aca="false">'Indicator Data'!R105</f>
        <v>0</v>
      </c>
      <c r="BO105" s="106" t="n">
        <f aca="false">ROUND(IF(BN105&gt;BO$3,10,IF(BN105&lt;BO$4,0,10-(BO$3-BN105)/(BO$3-BO$4)*10)),1)</f>
        <v>0</v>
      </c>
      <c r="BP105" s="106" t="n">
        <f aca="false">ROUND((10-GEOMEAN(((10-BO105)/10*9+1),((10-BM105)/10*9+1)))/9*10,1)</f>
        <v>0</v>
      </c>
      <c r="BQ105" s="106" t="n">
        <f aca="false">ROUND(IF('Indicator Data'!S105=0,0,IF(LOG('Indicator Data'!S105)&gt;BQ$3,10,IF(LOG('Indicator Data'!S105)&lt;BQ$4,0,10-(BQ$3-LOG('Indicator Data'!S105))/(BQ$3-BQ$4)*10))),1)</f>
        <v>0</v>
      </c>
      <c r="BR105" s="107" t="n">
        <f aca="false">'Indicator Data'!T105</f>
        <v>0</v>
      </c>
      <c r="BS105" s="106" t="n">
        <f aca="false">ROUND(IF(BR105&gt;BS$3,10,IF(BR105&lt;BS$4,0,10-(BS$3-BR105)/(BS$3-BS$4)*10)),1)</f>
        <v>0</v>
      </c>
      <c r="BT105" s="106" t="n">
        <f aca="false">ROUND((10-GEOMEAN(((10-BS105)/10*9+1),((10-BQ105)/10*9+1)))/9*10,1)</f>
        <v>0</v>
      </c>
      <c r="BU105" s="102" t="n">
        <f aca="false">ROUND((10-GEOMEAN(((10-BT105)/10*9+1),((10-BP105)/10*9+1)))/9*10,1)</f>
        <v>0</v>
      </c>
      <c r="BV105" s="106" t="n">
        <f aca="false">ROUND(IF('Indicator Data'!U105=0,0,IF(LOG('Indicator Data'!U105)&gt;BV$3,10,IF(LOG('Indicator Data'!U105)&lt;BV$4,0,10-(BV$3-LOG('Indicator Data'!U105))/(BV$3-BV$4)*10))),1)</f>
        <v>0</v>
      </c>
      <c r="BW105" s="103" t="n">
        <f aca="false">'Indicator Data'!U105/'Indicator Data'!$CA105</f>
        <v>0</v>
      </c>
      <c r="BX105" s="106" t="n">
        <f aca="false">ROUND(IF(BW105&gt;BX$3,10,IF(BW105&lt;BX$4,0,10-(BX$3-BW105)/(BX$3-BX$4)*10)),1)</f>
        <v>0</v>
      </c>
      <c r="BY105" s="102" t="n">
        <f aca="false">ROUND((10-GEOMEAN(((10-BV105)/10*9+1),((10-BX105)/10*9+1)))/9*10,1)</f>
        <v>0</v>
      </c>
      <c r="BZ105" s="106" t="n">
        <f aca="false">ROUND(IF('Indicator Data'!V105=0,0,IF(LOG('Indicator Data'!V105)&gt;BZ$3,10,IF(LOG('Indicator Data'!V105)&lt;BZ$4,0,10-(BZ$3-LOG('Indicator Data'!V105))/(BZ$3-BZ$4)*10))),1)</f>
        <v>0</v>
      </c>
      <c r="CA105" s="103" t="n">
        <f aca="false">IF('Indicator Data'!V105/'Indicator Data'!$CA105&gt;1,1,'Indicator Data'!V105/'Indicator Data'!$CA105)</f>
        <v>0</v>
      </c>
      <c r="CB105" s="106" t="n">
        <f aca="false">ROUND(IF(CA105&gt;CB$3,10,IF(CA105&lt;CB$4,0,10-(CB$3-CA105)/(CB$3-CB$4)*10)),1)</f>
        <v>0</v>
      </c>
      <c r="CC105" s="102" t="n">
        <f aca="false">ROUND((10-GEOMEAN(((10-BZ105)/10*9+1),((10-CB105)/10*9+1)))/9*10,1)</f>
        <v>0</v>
      </c>
      <c r="CD105" s="106" t="n">
        <f aca="false">ROUND(IF('Indicator Data'!W105=0,0,IF(LOG('Indicator Data'!W105)&gt;CD$3,10,IF(LOG('Indicator Data'!W105)&lt;CD$4,0,10-(CD$3-LOG('Indicator Data'!W105))/(CD$3-CD$4)*10))),1)</f>
        <v>0</v>
      </c>
      <c r="CE105" s="103" t="n">
        <f aca="false">'Indicator Data'!W105/'Indicator Data'!$CA105</f>
        <v>0</v>
      </c>
      <c r="CF105" s="106" t="n">
        <f aca="false">ROUND(IF(CE105&gt;CF$3,10,IF(CE105&lt;CF$4,0,10-(CF$3-CE105)/(CF$3-CF$4)*10)),1)</f>
        <v>0</v>
      </c>
      <c r="CG105" s="102" t="n">
        <f aca="false">ROUND((10-GEOMEAN(((10-CD105)/10*9+1),((10-CF105)/10*9+1)))/9*10,1)</f>
        <v>0</v>
      </c>
      <c r="CH105" s="104" t="n">
        <f aca="false">ROUND((10-GEOMEAN(((10-CC105)/10*9+1),((10-BU105)/10*9+1),((10-BY105)/10*9+1),((10-CG105)/10*9+1)))/9*10,1)</f>
        <v>0</v>
      </c>
      <c r="CI105" s="106" t="n">
        <f aca="false">IF('Indicator Data'!BQ105="No data","x",ROUND(IF('Indicator Data'!BQ105&gt;CI$3,0,IF('Indicator Data'!BQ105&lt;CI$4,10,(CI$3-'Indicator Data'!BQ105)/(CI$3-CI$4)*10)),1))</f>
        <v>0.7</v>
      </c>
      <c r="CJ105" s="106" t="n">
        <f aca="false">IF('Indicator Data'!BR105="No data","x",ROUND(IF('Indicator Data'!BR105&gt;CJ$3,0,IF('Indicator Data'!BR105&lt;CJ$4,10,(CJ$3-'Indicator Data'!BR105)/(CJ$3-CJ$4)*10)),1))</f>
        <v>0.3</v>
      </c>
      <c r="CK105" s="106" t="str">
        <f aca="false">IF('Indicator Data'!AC105="No data","x",ROUND(IF('Indicator Data'!AC105&gt;CK$3,0,IF('Indicator Data'!AC105&lt;CK$4,10,(CK$3-'Indicator Data'!AC105)/(CK$3-CK$4)*10)),1))</f>
        <v>x</v>
      </c>
      <c r="CL105" s="102" t="n">
        <f aca="false">IF(AND(CJ105="x",CI105="x",CK105="x"),"x",ROUND(AVERAGE(CI105:CK105),1))</f>
        <v>0.5</v>
      </c>
      <c r="CM105" s="106" t="n">
        <f aca="false">IF('Indicator Data'!X105="No data","x",ROUND(IF(LOG('Indicator Data'!X105)&gt;CM$3,10,IF(LOG('Indicator Data'!X105)&lt;CM$4,0,10-(CM$3-LOG('Indicator Data'!X105))/(CM$3-CM$4)*10)),1))</f>
        <v>5.5</v>
      </c>
      <c r="CN105" s="106" t="n">
        <f aca="false">IF('Indicator Data'!Y105="No data","x",ROUND(IF('Indicator Data'!Y105&gt;CN$3,10,IF('Indicator Data'!Y105&lt;CN$4,0,10-(CN$3-'Indicator Data'!Y105)/(CN$3-CN$4)*10)),1))</f>
        <v>0.6</v>
      </c>
      <c r="CO105" s="106" t="n">
        <f aca="false">IF('Indicator Data'!Z105="No data","x",ROUND(IF('Indicator Data'!Z105&gt;CO$3,10,IF('Indicator Data'!Z105&lt;CO$4,0,10-(CO$3-'Indicator Data'!Z105)/(CO$3-CO$4)*10)),1))</f>
        <v>6.8</v>
      </c>
      <c r="CP105" s="106" t="n">
        <f aca="false">IF('Indicator Data'!AA105="No data","x",ROUND(IF('Indicator Data'!AA105&gt;CP$3,10,IF('Indicator Data'!AA105&lt;CP$4,0,10-(CP$3-'Indicator Data'!AA105)/(CP$3-CP$4)*10)),1))</f>
        <v>1</v>
      </c>
      <c r="CQ105" s="102" t="n">
        <f aca="false">ROUND(AVERAGE(CM105:CP105),1)</f>
        <v>3.5</v>
      </c>
      <c r="CR105" s="104" t="n">
        <f aca="false">ROUND(AVERAGE(CL105,CQ105,CQ105),1)</f>
        <v>2.5</v>
      </c>
      <c r="CS105" s="106" t="str">
        <f aca="false">IF('Indicator Data'!AF105="No data","x",ROUND(IF('Indicator Data'!AF105&gt;CS$3,10,IF('Indicator Data'!AF105&lt;CS$4,0,10-(CS$3-'Indicator Data'!AF105)/(CS$3-CS$4)*10)),1))</f>
        <v>x</v>
      </c>
      <c r="CT105" s="106" t="n">
        <f aca="false">IF('Indicator Data'!AG105="No data","x",ROUND(IF('Indicator Data'!AG105&gt;CT$3,10,IF('Indicator Data'!AG105&lt;CT$4,0,10-(CT$3-'Indicator Data'!AG105)/(CT$3-CT$4)*10)),1))</f>
        <v>0.2</v>
      </c>
      <c r="CU105" s="102" t="n">
        <f aca="false">ROUND(AVERAGE(CM105,CN105,CO105,CP105,CS105,CT105),1)</f>
        <v>2.8</v>
      </c>
      <c r="CV105" s="106" t="n">
        <f aca="false">IF('Indicator Data'!AB105="No data","x",ROUND(IF('Indicator Data'!AB105&gt;CV$3,10,IF('Indicator Data'!AB105&lt;CV$4,0,10-(CV$3-'Indicator Data'!AB105)/(CV$3-CV$4)*10)),1))</f>
        <v>0</v>
      </c>
      <c r="CW105" s="102" t="n">
        <f aca="false">IF(AND(CJ105="x",CI105="x",CK105="x"),"x",ROUND(AVERAGE(CI105:CK105,CV105),1))</f>
        <v>0.3</v>
      </c>
      <c r="CX105" s="103" t="n">
        <f aca="false">IF('Indicator Data'!AD105="No data","x",'Indicator Data'!AD105/'Indicator Data'!$BZ105)</f>
        <v>0.000882780241009771</v>
      </c>
      <c r="CY105" s="106" t="n">
        <f aca="false">IF(CX105="x","x",ROUND(IF(CX105&gt;CY$3,0,IF(CX105&lt;CY$4,10,(CY$3-CX105)/(CY$3-CY$4)*10)),1))</f>
        <v>1.2</v>
      </c>
      <c r="CZ105" s="106" t="n">
        <f aca="false">IF('Indicator Data'!AE105="No data","x",ROUND(IF('Indicator Data'!AE105&gt;CZ$3,0,IF('Indicator Data'!AE105&lt;CZ$4,10,(CZ$3-'Indicator Data'!AE105)/(CZ$3-CZ$4)*10)),1))</f>
        <v>0</v>
      </c>
      <c r="DA105" s="102" t="n">
        <f aca="false">IF(AND(CY105="x",CZ105="x"),"x",ROUND(AVERAGE(CY105:CZ105),1))</f>
        <v>0.6</v>
      </c>
      <c r="DB105" s="104" t="n">
        <f aca="false">ROUND(AVERAGE(CW105,DA105,CU105),1)</f>
        <v>1.2</v>
      </c>
      <c r="DC105" s="105" t="n">
        <f aca="false">IF(BL105="x",ROUND((10-GEOMEAN(((10-DB105)/10*9+1),((10-CH105)/10*9+1),((10-CR105)/10*9+1)))/9*10,1),ROUND((10-GEOMEAN(((10-BL105)/10*9+1),((10-DB105)/10*9+1),((10-CH105)/10*9+1),((10-CR105)/10*9+1)))/9*10,1))</f>
        <v>1</v>
      </c>
      <c r="DD105" s="108" t="n">
        <f aca="false">IF(ROUND(IF(AP105="x",(10-GEOMEAN(((10-AO105)/10*9+1),((10-DC105)/10*9+1),((10-AU105)/10*9+1),((10-AQ105)/10*9+1),((10-AR105)/10*9+1)))/9*10,(10-GEOMEAN(((10-AO105)/10*9+1),((10-DC105)/10*9+1),((10-AP105)/10*9+1),((10-AQ105)/10*9+1),((10-AR105)/10*9+1),((10-AU105)/10*9+1)))/9*10),1)=0,0.1,ROUND(IF(AP105="x",(10-GEOMEAN(((10-AO105)/10*9+1),((10-DC105)/10*9+1),((10-AU105)/10*9+1),((10-AQ105)/10*9+1),((10-AR105)/10*9+1)))/9*10,(10-GEOMEAN(((10-AO105)/10*9+1),((10-DC105)/10*9+1),((10-AP105)/10*9+1),((10-AQ105)/10*9+1),((10-AR105)/10*9+1),((10-AU105)/10*9+1)))/9*10),1))</f>
        <v>1.5</v>
      </c>
      <c r="DE105" s="105" t="n">
        <f aca="false">ROUND(IF('Indicator Data'!AH105=0,0,IF('Indicator Data'!AH105&gt;DE$3,10,IF('Indicator Data'!AH105&lt;DE$4,0,10-(DE$3-'Indicator Data'!AH105)/(DE$3-DE$4)*10))),1)</f>
        <v>0</v>
      </c>
      <c r="DF105" s="102" t="n">
        <f aca="false">'Indicator Data'!AI105</f>
        <v>0</v>
      </c>
      <c r="DG105" s="102" t="n">
        <f aca="false">'Indicator Data'!AJ105</f>
        <v>0</v>
      </c>
      <c r="DH105" s="105" t="n">
        <f aca="false">ROUND(IF(DF105=5,10,IF(DG105=5,9,IF(DF105=4,8,IF(DG105=4,7,0)))),1)</f>
        <v>0</v>
      </c>
      <c r="DI105" s="108" t="n">
        <f aca="false">ROUND(IF(DH105&gt;5,DH105,DE105/10*7),1)</f>
        <v>0</v>
      </c>
      <c r="DJ105" s="76"/>
      <c r="DK105" s="109"/>
    </row>
    <row r="106" customFormat="false" ht="14.5" hidden="false" customHeight="false" outlineLevel="0" collapsed="false">
      <c r="A106" s="98" t="str">
        <f aca="false">'Indicator Data'!A106</f>
        <v>Luxembourg</v>
      </c>
      <c r="B106" s="99" t="str">
        <f aca="false">'Indicator Data'!B106</f>
        <v>LUX</v>
      </c>
      <c r="C106" s="100" t="n">
        <f aca="false">ROUND(IF('Indicator Data'!C106=0,0.1,IF(LOG('Indicator Data'!C106)&gt;C$3,10,IF(LOG('Indicator Data'!C106)&lt;C$4,0,10-(C$3-LOG('Indicator Data'!C106))/(C$3-C$4)*10))),1)</f>
        <v>0.3</v>
      </c>
      <c r="D106" s="101" t="n">
        <f aca="false">ROUND(IF('Indicator Data'!D106=0,0.1,IF(LOG('Indicator Data'!D106)&gt;D$3,10,IF(LOG('Indicator Data'!D106)&lt;D$4,0,10-(D$3-LOG('Indicator Data'!D106))/(D$3-D$4)*10))),1)</f>
        <v>0.1</v>
      </c>
      <c r="E106" s="102" t="n">
        <f aca="false">ROUND((10-GEOMEAN(((10-C106)/10*9+1),((10-D106)/10*9+1)))/9*10,1)</f>
        <v>0.2</v>
      </c>
      <c r="F106" s="102" t="n">
        <f aca="false">IF('Indicator Data'!E106="No data",0.1,(ROUND(IF('Indicator Data'!E106=0,0,IF(LOG('Indicator Data'!E106)&gt;F$3,10,IF(LOG('Indicator Data'!E106)&lt;F$4,0,10-(F$3-LOG('Indicator Data'!E106))/(F$3-F$4)*10))),1)))</f>
        <v>2.6</v>
      </c>
      <c r="G106" s="102" t="n">
        <f aca="false">ROUND(IF('Indicator Data'!F106=0,0,IF(LOG('Indicator Data'!F106)&gt;G$3,10,IF(LOG('Indicator Data'!F106)&lt;G$4,0,10-(G$3-LOG('Indicator Data'!F106))/(G$3-G$4)*10))),1)</f>
        <v>0</v>
      </c>
      <c r="H106" s="101" t="n">
        <f aca="false">ROUND(IF('Indicator Data'!G106=0,0,IF(LOG('Indicator Data'!G106)&gt;H$3,10,IF(LOG('Indicator Data'!G106)&lt;H$4,0,10-(H$3-LOG('Indicator Data'!G106))/(H$3-H$4)*10))),1)</f>
        <v>0</v>
      </c>
      <c r="I106" s="101" t="n">
        <f aca="false">ROUND(IF('Indicator Data'!H106=0,0,IF(LOG('Indicator Data'!H106)&gt;I$3,10,IF(LOG('Indicator Data'!H106)&lt;I$4,0,10-(I$3-LOG('Indicator Data'!H106))/(I$3-I$4)*10))),1)</f>
        <v>0</v>
      </c>
      <c r="J106" s="101" t="n">
        <f aca="false">ROUND((10-GEOMEAN(((10-H106)/10*9+1),((10-I106)/10*9+1)))/9*10,1)</f>
        <v>0</v>
      </c>
      <c r="K106" s="101" t="n">
        <f aca="false">ROUND(IF('Indicator Data'!I106=0,0,IF(LOG('Indicator Data'!I106)&gt;K$3,10,IF(LOG('Indicator Data'!I106)&lt;K$4,0,10-(K$3-LOG('Indicator Data'!I106))/(K$3-K$4)*10))),1)</f>
        <v>0</v>
      </c>
      <c r="L106" s="102" t="n">
        <f aca="false">ROUND((10-GEOMEAN(((10-J106)/10*9+1),((10-K106)/10*9+1)))/9*10,1)</f>
        <v>0</v>
      </c>
      <c r="M106" s="102" t="n">
        <f aca="false">ROUND(IF('Indicator Data'!J106=0,0,IF(LOG('Indicator Data'!J106)&gt;M$3,10,IF(LOG('Indicator Data'!J106)&lt;M$4,0,10-(M$3-LOG('Indicator Data'!J106))/(M$3-M$4)*10))),1)</f>
        <v>0</v>
      </c>
      <c r="N106" s="103" t="n">
        <f aca="false">'Indicator Data'!C106/'Indicator Data'!$CA106</f>
        <v>2.43649066219018E-005</v>
      </c>
      <c r="O106" s="103" t="n">
        <f aca="false">'Indicator Data'!D106/'Indicator Data'!$CA106</f>
        <v>0</v>
      </c>
      <c r="P106" s="103" t="n">
        <f aca="false">IF(F106=0.1,"x",'Indicator Data'!E106/'Indicator Data'!$CA106)</f>
        <v>0.00190821463206153</v>
      </c>
      <c r="Q106" s="103" t="n">
        <f aca="false">'Indicator Data'!F106/'Indicator Data'!$CA106</f>
        <v>0</v>
      </c>
      <c r="R106" s="103" t="n">
        <f aca="false">'Indicator Data'!G106/'Indicator Data'!$CA106</f>
        <v>0</v>
      </c>
      <c r="S106" s="103" t="n">
        <f aca="false">'Indicator Data'!H106/'Indicator Data'!$CA106</f>
        <v>0</v>
      </c>
      <c r="T106" s="103" t="n">
        <f aca="false">'Indicator Data'!I106/'Indicator Data'!$CA106</f>
        <v>0</v>
      </c>
      <c r="U106" s="103" t="n">
        <f aca="false">'Indicator Data'!J106/'Indicator Data'!$CA106</f>
        <v>0</v>
      </c>
      <c r="V106" s="101" t="n">
        <f aca="false">ROUND(IF(N106&gt;V$3,10,IF(N106&lt;V$4,0,10-(V$3-N106)/(V$3-V$4)*10)),1)</f>
        <v>0.1</v>
      </c>
      <c r="W106" s="101" t="n">
        <f aca="false">ROUND(IF(O106&gt;W$3,10,IF(O106&lt;W$4,0,10-(W$3-O106)/(W$3-W$4)*10)),1)</f>
        <v>0</v>
      </c>
      <c r="X106" s="102" t="n">
        <f aca="false">ROUND(((10-GEOMEAN(((10-V106)/10*9+1),((10-W106)/10*9+1)))/9*10),1)</f>
        <v>0.1</v>
      </c>
      <c r="Y106" s="102" t="n">
        <f aca="false">IF(P106="x",0.1,ROUND(IF(P106&gt;Y$3,10,IF(P106&lt;Y$4,0,10-(Y$3-P106)/(Y$3-Y$4)*10)),1))</f>
        <v>1.3</v>
      </c>
      <c r="Z106" s="102" t="n">
        <f aca="false">ROUND(IF(Q106=0,0,IF(LOG(Q106)&gt;Z$3,10,IF(LOG(Q106)&lt;=Z$4,0,10-(Z$3-LOG(Q106))/(Z$3-Z$4)*10))),1)</f>
        <v>0</v>
      </c>
      <c r="AA106" s="101" t="n">
        <f aca="false">ROUND(IF(R106&gt;AA$3,10,IF(R106&lt;AA$4,0,10-(AA$3-R106)/(AA$3-AA$4)*10)),1)</f>
        <v>0</v>
      </c>
      <c r="AB106" s="101" t="n">
        <f aca="false">ROUND(IF(S106&gt;AB$3,10,IF(S106&lt;AB$4,0,10-(AB$3-S106)/(AB$3-AB$4)*10)),1)</f>
        <v>0</v>
      </c>
      <c r="AC106" s="101" t="n">
        <f aca="false">ROUND(((10-GEOMEAN(((10-AA106)/10*9+1),((10-AB106)/10*9+1)))/9*10),1)</f>
        <v>0</v>
      </c>
      <c r="AD106" s="101" t="n">
        <f aca="false">ROUND(IF(T106=0,0,IF(T106&gt;AD$3,10,IF(T106&lt;=AD$4,0,10-(AD$3-T106)/(AD$3-AD$4)*10))),1)</f>
        <v>0</v>
      </c>
      <c r="AE106" s="102" t="n">
        <f aca="false">ROUND((10-GEOMEAN(((10-AC106)/10*9+1),((10-AD106)/10*9+1)))/9*10,1)</f>
        <v>0</v>
      </c>
      <c r="AF106" s="102" t="n">
        <f aca="false">ROUND(IF(U106&gt;AF$3,10,IF(U106&lt;AF$4,0,10-(AF$3-U106)/(AF$3-AF$4)*10)),1)</f>
        <v>0</v>
      </c>
      <c r="AG106" s="101" t="n">
        <f aca="false">ROUND(IF('Indicator Data'!K106=0,0,IF('Indicator Data'!K106&gt;AG$3,10,IF('Indicator Data'!K106&lt;AG$4,0,10-(AG$3-'Indicator Data'!K106)/(AG$3-AG$4)*10))),1)</f>
        <v>0</v>
      </c>
      <c r="AH106" s="104" t="n">
        <f aca="false">ROUND(AVERAGE(C106,V106),1)</f>
        <v>0.2</v>
      </c>
      <c r="AI106" s="104" t="n">
        <f aca="false">ROUND(AVERAGE(D106,W106),1)</f>
        <v>0.1</v>
      </c>
      <c r="AJ106" s="102" t="n">
        <f aca="false">ROUND(AVERAGE(AA106,H106),1)</f>
        <v>0</v>
      </c>
      <c r="AK106" s="102" t="n">
        <f aca="false">ROUND(AVERAGE(AB106,I106),1)</f>
        <v>0</v>
      </c>
      <c r="AL106" s="104" t="n">
        <f aca="false">ROUND((10-GEOMEAN(((10-AJ106)/10*9+1),((10-AK106)/10*9+1)))/9*10,1)</f>
        <v>0</v>
      </c>
      <c r="AM106" s="104" t="n">
        <f aca="false">ROUND(AVERAGE(AD106,K106),1)</f>
        <v>0</v>
      </c>
      <c r="AN106" s="102" t="n">
        <f aca="false">ROUND((10-GEOMEAN(((10-M106)/10*9+1),((10-AF106)/10*9+1)))/9*10,1)</f>
        <v>0</v>
      </c>
      <c r="AO106" s="105" t="n">
        <f aca="false">ROUND((10-GEOMEAN(((10-E106)/10*9+1),((10-X106)/10*9+1)))/9*10,1)</f>
        <v>0.2</v>
      </c>
      <c r="AP106" s="105" t="n">
        <f aca="false">IF(AND(Y106="x",F106="x"),"x",ROUND((10-GEOMEAN(((10-F106)/10*9+1),((10-Y106)/10*9+1)))/9*10,1))</f>
        <v>2</v>
      </c>
      <c r="AQ106" s="105" t="n">
        <f aca="false">ROUND((10-GEOMEAN(((10-G106)/10*9+1),((10-Z106)/10*9+1)))/9*10,1)</f>
        <v>0</v>
      </c>
      <c r="AR106" s="105" t="n">
        <f aca="false">ROUND((10-GEOMEAN(((10-L106)/10*9+1),((10-AE106)/10*9+1)))/9*10,1)</f>
        <v>0</v>
      </c>
      <c r="AS106" s="104" t="n">
        <f aca="false">ROUND(AVERAGE(AG106,AN106),1)</f>
        <v>0</v>
      </c>
      <c r="AT106" s="104" t="n">
        <f aca="false">IF('Indicator Data'!L106="No data","x",IF('Indicator Data'!CB106&lt;1000,"x",ROUND((IF('Indicator Data'!L106&gt;AT$3,10,IF('Indicator Data'!L106&lt;AT$4,0,10-(AT$3-'Indicator Data'!L106)/(AT$3-AT$4)*10))),1)))</f>
        <v>1.9</v>
      </c>
      <c r="AU106" s="105" t="n">
        <f aca="false">ROUND(AVERAGE(AS106,AT106),1)</f>
        <v>1</v>
      </c>
      <c r="AV106" s="106" t="n">
        <f aca="false">IF('Indicator Data'!M106="No data","x",ROUND(IF('Indicator Data'!M106=0,0,IF(LOG('Indicator Data'!M106)&gt;AV$3,10,IF(LOG('Indicator Data'!M106)&lt;AV$4,0,10-(AV$3-LOG('Indicator Data'!M106))/(AV$3-AV$4)*10))),1))</f>
        <v>0</v>
      </c>
      <c r="AW106" s="103" t="n">
        <f aca="false">IF(AV106="x","x",'Indicator Data'!M106/'Indicator Data'!$CA106)</f>
        <v>0</v>
      </c>
      <c r="AX106" s="106" t="n">
        <f aca="false">IF(AV106="x","x",ROUND(IF(AW106&gt;AX$3,10,IF(AW106&lt;AX$4,0,10-(AX$3-AW106)/(AX$3-AX$4)*10)),1))</f>
        <v>0</v>
      </c>
      <c r="AY106" s="102" t="n">
        <f aca="false">IF(AND(AV106="x",AX106="x"),"x",ROUND((10-GEOMEAN(((10-AV106)/10*9+1),((10-AX106)/10*9+1)))/9*10,1))</f>
        <v>0</v>
      </c>
      <c r="AZ106" s="106" t="str">
        <f aca="false">IF('Indicator Data'!N106="No data","x",ROUND(IF('Indicator Data'!N106=0,0,IF(LOG('Indicator Data'!N106)&gt;AZ$3,10,IF(LOG('Indicator Data'!N106)&lt;AZ$4,0,10-(AZ$3-LOG('Indicator Data'!N106))/(AZ$3-AZ$4)*10))),1))</f>
        <v>x</v>
      </c>
      <c r="BA106" s="103" t="str">
        <f aca="false">IF(AZ106="x","x",'Indicator Data'!N106/'Indicator Data'!$CA106)</f>
        <v>x</v>
      </c>
      <c r="BB106" s="106" t="str">
        <f aca="false">IF(AZ106="x","x",ROUND(IF(BA106&gt;BB$3,10,IF(BA106&lt;BB$4,0,10-(BB$3-BA106)/(BB$3-BB$4)*10)),1))</f>
        <v>x</v>
      </c>
      <c r="BC106" s="102" t="str">
        <f aca="false">IF(AND(AZ106="x",BB106="x"),"x",ROUND((10-GEOMEAN(((10-AZ106)/10*9+1),((10-BB106)/10*9+1)))/9*10,1))</f>
        <v>x</v>
      </c>
      <c r="BD106" s="106" t="str">
        <f aca="false">IF('Indicator Data'!O106="No data","x",ROUND(IF('Indicator Data'!O106=0,0,IF(LOG('Indicator Data'!O106)&gt;BD$3,10,IF(LOG('Indicator Data'!O106)&lt;BD$4,0,10-(BD$3-LOG('Indicator Data'!O106))/(BD$3-BD$4)*10))),1))</f>
        <v>x</v>
      </c>
      <c r="BE106" s="103" t="str">
        <f aca="false">IF(BD106="x","x",'Indicator Data'!O106/'Indicator Data'!$CA106)</f>
        <v>x</v>
      </c>
      <c r="BF106" s="106" t="str">
        <f aca="false">IF(BD106="x","x",ROUND(IF(BE106&gt;BF$3,10,IF(BE106&lt;BF$4,0,10-(BF$3-BE106)/(BF$3-BF$4)*10)),1))</f>
        <v>x</v>
      </c>
      <c r="BG106" s="102" t="str">
        <f aca="false">IF(AND(BD106="x",BF106="x"),"x",ROUND((10-GEOMEAN(((10-BD106)/10*9+1),((10-BF106)/10*9+1)))/9*10,1))</f>
        <v>x</v>
      </c>
      <c r="BH106" s="106" t="str">
        <f aca="false">IF('Indicator Data'!P106="No data","x",ROUND(IF('Indicator Data'!P106=0,0,IF(LOG('Indicator Data'!P106)&gt;BH$3,10,IF(LOG('Indicator Data'!P106)&lt;BH$4,0,10-(BH$3-LOG('Indicator Data'!P106))/(BH$3-BH$4)*10))),1))</f>
        <v>x</v>
      </c>
      <c r="BI106" s="103" t="str">
        <f aca="false">IF(BH106="x","x",'Indicator Data'!P106/'Indicator Data'!$CA106)</f>
        <v>x</v>
      </c>
      <c r="BJ106" s="106" t="str">
        <f aca="false">IF(BH106="x","x",ROUND(IF(BI106&gt;BJ$3,10,IF(BI106&lt;BJ$4,0,10-(BJ$3-BI106)/(BJ$3-BJ$4)*10)),1))</f>
        <v>x</v>
      </c>
      <c r="BK106" s="102" t="str">
        <f aca="false">IF(AND(BH106="x",BJ106="x"),"x",ROUND((10-GEOMEAN(((10-BH106)/10*9+1),((10-BJ106)/10*9+1)))/9*10,1))</f>
        <v>x</v>
      </c>
      <c r="BL106" s="104" t="n">
        <f aca="false">IF(AND(BC106="x",BG106="x",BK106="x",AY106="x"),"x",IF(AND(BC106="x",BG106="x",BK106="x"),AY106,ROUND((10-GEOMEAN(((10-AY106)/10*9+1),((10-BC106)/10*9+1),((10-BG106)/10*9+1),((10-BK106)/10*9+1)))/9*10,1)))</f>
        <v>0</v>
      </c>
      <c r="BM106" s="106" t="n">
        <f aca="false">ROUND(IF('Indicator Data'!Q106=0,0,IF(LOG('Indicator Data'!Q106)&gt;BM$3,10,IF(LOG('Indicator Data'!Q106)&lt;BM$4,0,10-(BM$3-LOG('Indicator Data'!Q106))/(BM$3-BM$4)*10))),1)</f>
        <v>0</v>
      </c>
      <c r="BN106" s="107" t="n">
        <f aca="false">'Indicator Data'!R106</f>
        <v>0</v>
      </c>
      <c r="BO106" s="106" t="n">
        <f aca="false">ROUND(IF(BN106&gt;BO$3,10,IF(BN106&lt;BO$4,0,10-(BO$3-BN106)/(BO$3-BO$4)*10)),1)</f>
        <v>0</v>
      </c>
      <c r="BP106" s="106" t="n">
        <f aca="false">ROUND((10-GEOMEAN(((10-BO106)/10*9+1),((10-BM106)/10*9+1)))/9*10,1)</f>
        <v>0</v>
      </c>
      <c r="BQ106" s="106" t="n">
        <f aca="false">ROUND(IF('Indicator Data'!S106=0,0,IF(LOG('Indicator Data'!S106)&gt;BQ$3,10,IF(LOG('Indicator Data'!S106)&lt;BQ$4,0,10-(BQ$3-LOG('Indicator Data'!S106))/(BQ$3-BQ$4)*10))),1)</f>
        <v>0</v>
      </c>
      <c r="BR106" s="107" t="n">
        <f aca="false">'Indicator Data'!T106</f>
        <v>0</v>
      </c>
      <c r="BS106" s="106" t="n">
        <f aca="false">ROUND(IF(BR106&gt;BS$3,10,IF(BR106&lt;BS$4,0,10-(BS$3-BR106)/(BS$3-BS$4)*10)),1)</f>
        <v>0</v>
      </c>
      <c r="BT106" s="106" t="n">
        <f aca="false">ROUND((10-GEOMEAN(((10-BS106)/10*9+1),((10-BQ106)/10*9+1)))/9*10,1)</f>
        <v>0</v>
      </c>
      <c r="BU106" s="102" t="n">
        <f aca="false">ROUND((10-GEOMEAN(((10-BT106)/10*9+1),((10-BP106)/10*9+1)))/9*10,1)</f>
        <v>0</v>
      </c>
      <c r="BV106" s="106" t="n">
        <f aca="false">ROUND(IF('Indicator Data'!U106=0,0,IF(LOG('Indicator Data'!U106)&gt;BV$3,10,IF(LOG('Indicator Data'!U106)&lt;BV$4,0,10-(BV$3-LOG('Indicator Data'!U106))/(BV$3-BV$4)*10))),1)</f>
        <v>0</v>
      </c>
      <c r="BW106" s="103" t="n">
        <f aca="false">'Indicator Data'!U106/'Indicator Data'!$CA106</f>
        <v>0</v>
      </c>
      <c r="BX106" s="106" t="n">
        <f aca="false">ROUND(IF(BW106&gt;BX$3,10,IF(BW106&lt;BX$4,0,10-(BX$3-BW106)/(BX$3-BX$4)*10)),1)</f>
        <v>0</v>
      </c>
      <c r="BY106" s="102" t="n">
        <f aca="false">ROUND((10-GEOMEAN(((10-BV106)/10*9+1),((10-BX106)/10*9+1)))/9*10,1)</f>
        <v>0</v>
      </c>
      <c r="BZ106" s="106" t="n">
        <f aca="false">ROUND(IF('Indicator Data'!V106=0,0,IF(LOG('Indicator Data'!V106)&gt;BZ$3,10,IF(LOG('Indicator Data'!V106)&lt;BZ$4,0,10-(BZ$3-LOG('Indicator Data'!V106))/(BZ$3-BZ$4)*10))),1)</f>
        <v>0</v>
      </c>
      <c r="CA106" s="103" t="n">
        <f aca="false">IF('Indicator Data'!V106/'Indicator Data'!$CA106&gt;1,1,'Indicator Data'!V106/'Indicator Data'!$CA106)</f>
        <v>0</v>
      </c>
      <c r="CB106" s="106" t="n">
        <f aca="false">ROUND(IF(CA106&gt;CB$3,10,IF(CA106&lt;CB$4,0,10-(CB$3-CA106)/(CB$3-CB$4)*10)),1)</f>
        <v>0</v>
      </c>
      <c r="CC106" s="102" t="n">
        <f aca="false">ROUND((10-GEOMEAN(((10-BZ106)/10*9+1),((10-CB106)/10*9+1)))/9*10,1)</f>
        <v>0</v>
      </c>
      <c r="CD106" s="106" t="n">
        <f aca="false">ROUND(IF('Indicator Data'!W106=0,0,IF(LOG('Indicator Data'!W106)&gt;CD$3,10,IF(LOG('Indicator Data'!W106)&lt;CD$4,0,10-(CD$3-LOG('Indicator Data'!W106))/(CD$3-CD$4)*10))),1)</f>
        <v>0</v>
      </c>
      <c r="CE106" s="103" t="n">
        <f aca="false">'Indicator Data'!W106/'Indicator Data'!$CA106</f>
        <v>0</v>
      </c>
      <c r="CF106" s="106" t="n">
        <f aca="false">ROUND(IF(CE106&gt;CF$3,10,IF(CE106&lt;CF$4,0,10-(CF$3-CE106)/(CF$3-CF$4)*10)),1)</f>
        <v>0</v>
      </c>
      <c r="CG106" s="102" t="n">
        <f aca="false">ROUND((10-GEOMEAN(((10-CD106)/10*9+1),((10-CF106)/10*9+1)))/9*10,1)</f>
        <v>0</v>
      </c>
      <c r="CH106" s="104" t="n">
        <f aca="false">ROUND((10-GEOMEAN(((10-CC106)/10*9+1),((10-BU106)/10*9+1),((10-BY106)/10*9+1),((10-CG106)/10*9+1)))/9*10,1)</f>
        <v>0</v>
      </c>
      <c r="CI106" s="106" t="n">
        <f aca="false">IF('Indicator Data'!BQ106="No data","x",ROUND(IF('Indicator Data'!BQ106&gt;CI$3,0,IF('Indicator Data'!BQ106&lt;CI$4,10,(CI$3-'Indicator Data'!BQ106)/(CI$3-CI$4)*10)),1))</f>
        <v>0.3</v>
      </c>
      <c r="CJ106" s="106" t="n">
        <f aca="false">IF('Indicator Data'!BR106="No data","x",ROUND(IF('Indicator Data'!BR106&gt;CJ$3,0,IF('Indicator Data'!BR106&lt;CJ$4,10,(CJ$3-'Indicator Data'!BR106)/(CJ$3-CJ$4)*10)),1))</f>
        <v>0</v>
      </c>
      <c r="CK106" s="106" t="str">
        <f aca="false">IF('Indicator Data'!AC106="No data","x",ROUND(IF('Indicator Data'!AC106&gt;CK$3,0,IF('Indicator Data'!AC106&lt;CK$4,10,(CK$3-'Indicator Data'!AC106)/(CK$3-CK$4)*10)),1))</f>
        <v>x</v>
      </c>
      <c r="CL106" s="102" t="n">
        <f aca="false">IF(AND(CJ106="x",CI106="x",CK106="x"),"x",ROUND(AVERAGE(CI106:CK106),1))</f>
        <v>0.2</v>
      </c>
      <c r="CM106" s="106" t="n">
        <f aca="false">IF('Indicator Data'!X106="No data","x",ROUND(IF(LOG('Indicator Data'!X106)&gt;CM$3,10,IF(LOG('Indicator Data'!X106)&lt;CM$4,0,10-(CM$3-LOG('Indicator Data'!X106))/(CM$3-CM$4)*10)),1))</f>
        <v>8.1</v>
      </c>
      <c r="CN106" s="106" t="n">
        <f aca="false">IF('Indicator Data'!Y106="No data","x",ROUND(IF('Indicator Data'!Y106&gt;CN$3,10,IF('Indicator Data'!Y106&lt;CN$4,0,10-(CN$3-'Indicator Data'!Y106)/(CN$3-CN$4)*10)),1))</f>
        <v>3.2</v>
      </c>
      <c r="CO106" s="106" t="n">
        <f aca="false">IF('Indicator Data'!Z106="No data","x",ROUND(IF('Indicator Data'!Z106&gt;CO$3,10,IF('Indicator Data'!Z106&lt;CO$4,0,10-(CO$3-'Indicator Data'!Z106)/(CO$3-CO$4)*10)),1))</f>
        <v>9.2</v>
      </c>
      <c r="CP106" s="106" t="n">
        <f aca="false">IF('Indicator Data'!AA106="No data","x",ROUND(IF('Indicator Data'!AA106&gt;CP$3,10,IF('Indicator Data'!AA106&lt;CP$4,0,10-(CP$3-'Indicator Data'!AA106)/(CP$3-CP$4)*10)),1))</f>
        <v>1</v>
      </c>
      <c r="CQ106" s="102" t="n">
        <f aca="false">ROUND(AVERAGE(CM106:CP106),1)</f>
        <v>5.4</v>
      </c>
      <c r="CR106" s="104" t="n">
        <f aca="false">ROUND(AVERAGE(CL106,CQ106,CQ106),1)</f>
        <v>3.7</v>
      </c>
      <c r="CS106" s="106" t="str">
        <f aca="false">IF('Indicator Data'!AF106="No data","x",ROUND(IF('Indicator Data'!AF106&gt;CS$3,10,IF('Indicator Data'!AF106&lt;CS$4,0,10-(CS$3-'Indicator Data'!AF106)/(CS$3-CS$4)*10)),1))</f>
        <v>x</v>
      </c>
      <c r="CT106" s="106" t="n">
        <f aca="false">IF('Indicator Data'!AG106="No data","x",ROUND(IF('Indicator Data'!AG106&gt;CT$3,10,IF('Indicator Data'!AG106&lt;CT$4,0,10-(CT$3-'Indicator Data'!AG106)/(CT$3-CT$4)*10)),1))</f>
        <v>0.2</v>
      </c>
      <c r="CU106" s="102" t="n">
        <f aca="false">ROUND(AVERAGE(CM106,CN106,CO106,CP106,CS106,CT106),1)</f>
        <v>4.3</v>
      </c>
      <c r="CV106" s="106" t="n">
        <f aca="false">IF('Indicator Data'!AB106="No data","x",ROUND(IF('Indicator Data'!AB106&gt;CV$3,10,IF('Indicator Data'!AB106&lt;CV$4,0,10-(CV$3-'Indicator Data'!AB106)/(CV$3-CV$4)*10)),1))</f>
        <v>0</v>
      </c>
      <c r="CW106" s="102" t="n">
        <f aca="false">IF(AND(CJ106="x",CI106="x",CK106="x"),"x",ROUND(AVERAGE(CI106:CK106,CV106),1))</f>
        <v>0.1</v>
      </c>
      <c r="CX106" s="103" t="str">
        <f aca="false">IF('Indicator Data'!AD106="No data","x",'Indicator Data'!AD106/'Indicator Data'!$BZ106)</f>
        <v>x</v>
      </c>
      <c r="CY106" s="106" t="str">
        <f aca="false">IF(CX106="x","x",ROUND(IF(CX106&gt;CY$3,0,IF(CX106&lt;CY$4,10,(CY$3-CX106)/(CY$3-CY$4)*10)),1))</f>
        <v>x</v>
      </c>
      <c r="CZ106" s="106" t="n">
        <f aca="false">IF('Indicator Data'!AE106="No data","x",ROUND(IF('Indicator Data'!AE106&gt;CZ$3,0,IF('Indicator Data'!AE106&lt;CZ$4,10,(CZ$3-'Indicator Data'!AE106)/(CZ$3-CZ$4)*10)),1))</f>
        <v>0</v>
      </c>
      <c r="DA106" s="102" t="n">
        <f aca="false">IF(AND(CY106="x",CZ106="x"),"x",ROUND(AVERAGE(CY106:CZ106),1))</f>
        <v>0</v>
      </c>
      <c r="DB106" s="104" t="n">
        <f aca="false">ROUND(AVERAGE(CW106,DA106,CU106),1)</f>
        <v>1.5</v>
      </c>
      <c r="DC106" s="105" t="n">
        <f aca="false">IF(BL106="x",ROUND((10-GEOMEAN(((10-DB106)/10*9+1),((10-CH106)/10*9+1),((10-CR106)/10*9+1)))/9*10,1),ROUND((10-GEOMEAN(((10-BL106)/10*9+1),((10-DB106)/10*9+1),((10-CH106)/10*9+1),((10-CR106)/10*9+1)))/9*10,1))</f>
        <v>1.4</v>
      </c>
      <c r="DD106" s="108" t="n">
        <f aca="false">IF(ROUND(IF(AP106="x",(10-GEOMEAN(((10-AO106)/10*9+1),((10-DC106)/10*9+1),((10-AU106)/10*9+1),((10-AQ106)/10*9+1),((10-AR106)/10*9+1)))/9*10,(10-GEOMEAN(((10-AO106)/10*9+1),((10-DC106)/10*9+1),((10-AP106)/10*9+1),((10-AQ106)/10*9+1),((10-AR106)/10*9+1),((10-AU106)/10*9+1)))/9*10),1)=0,0.1,ROUND(IF(AP106="x",(10-GEOMEAN(((10-AO106)/10*9+1),((10-DC106)/10*9+1),((10-AU106)/10*9+1),((10-AQ106)/10*9+1),((10-AR106)/10*9+1)))/9*10,(10-GEOMEAN(((10-AO106)/10*9+1),((10-DC106)/10*9+1),((10-AP106)/10*9+1),((10-AQ106)/10*9+1),((10-AR106)/10*9+1),((10-AU106)/10*9+1)))/9*10),1))</f>
        <v>0.8</v>
      </c>
      <c r="DE106" s="105" t="n">
        <f aca="false">ROUND(IF('Indicator Data'!AH106=0,0,IF('Indicator Data'!AH106&gt;DE$3,10,IF('Indicator Data'!AH106&lt;DE$4,0,10-(DE$3-'Indicator Data'!AH106)/(DE$3-DE$4)*10))),1)</f>
        <v>0.1</v>
      </c>
      <c r="DF106" s="102" t="n">
        <f aca="false">'Indicator Data'!AI106</f>
        <v>0</v>
      </c>
      <c r="DG106" s="102" t="n">
        <f aca="false">'Indicator Data'!AJ106</f>
        <v>0</v>
      </c>
      <c r="DH106" s="105" t="n">
        <f aca="false">ROUND(IF(DF106=5,10,IF(DG106=5,9,IF(DF106=4,8,IF(DG106=4,7,0)))),1)</f>
        <v>0</v>
      </c>
      <c r="DI106" s="108" t="n">
        <f aca="false">ROUND(IF(DH106&gt;5,DH106,DE106/10*7),1)</f>
        <v>0.1</v>
      </c>
      <c r="DJ106" s="76"/>
      <c r="DK106" s="109"/>
    </row>
    <row r="107" customFormat="false" ht="14.5" hidden="false" customHeight="false" outlineLevel="0" collapsed="false">
      <c r="A107" s="98" t="str">
        <f aca="false">'Indicator Data'!A107</f>
        <v>Madagascar</v>
      </c>
      <c r="B107" s="99" t="str">
        <f aca="false">'Indicator Data'!B107</f>
        <v>MDG</v>
      </c>
      <c r="C107" s="100" t="n">
        <f aca="false">ROUND(IF('Indicator Data'!C107=0,0.1,IF(LOG('Indicator Data'!C107)&gt;C$3,10,IF(LOG('Indicator Data'!C107)&lt;C$4,0,10-(C$3-LOG('Indicator Data'!C107))/(C$3-C$4)*10))),1)</f>
        <v>0.1</v>
      </c>
      <c r="D107" s="101" t="n">
        <f aca="false">ROUND(IF('Indicator Data'!D107=0,0.1,IF(LOG('Indicator Data'!D107)&gt;D$3,10,IF(LOG('Indicator Data'!D107)&lt;D$4,0,10-(D$3-LOG('Indicator Data'!D107))/(D$3-D$4)*10))),1)</f>
        <v>0.1</v>
      </c>
      <c r="E107" s="102" t="n">
        <f aca="false">ROUND((10-GEOMEAN(((10-C107)/10*9+1),((10-D107)/10*9+1)))/9*10,1)</f>
        <v>0.1</v>
      </c>
      <c r="F107" s="102" t="n">
        <f aca="false">IF('Indicator Data'!E107="No data",0.1,(ROUND(IF('Indicator Data'!E107=0,0,IF(LOG('Indicator Data'!E107)&gt;F$3,10,IF(LOG('Indicator Data'!E107)&lt;F$4,0,10-(F$3-LOG('Indicator Data'!E107))/(F$3-F$4)*10))),1)))</f>
        <v>8.3</v>
      </c>
      <c r="G107" s="102" t="n">
        <f aca="false">ROUND(IF('Indicator Data'!F107=0,0,IF(LOG('Indicator Data'!F107)&gt;G$3,10,IF(LOG('Indicator Data'!F107)&lt;G$4,0,10-(G$3-LOG('Indicator Data'!F107))/(G$3-G$4)*10))),1)</f>
        <v>7.5</v>
      </c>
      <c r="H107" s="101" t="n">
        <f aca="false">ROUND(IF('Indicator Data'!G107=0,0,IF(LOG('Indicator Data'!G107)&gt;H$3,10,IF(LOG('Indicator Data'!G107)&lt;H$4,0,10-(H$3-LOG('Indicator Data'!G107))/(H$3-H$4)*10))),1)</f>
        <v>8.9</v>
      </c>
      <c r="I107" s="101" t="n">
        <f aca="false">ROUND(IF('Indicator Data'!H107=0,0,IF(LOG('Indicator Data'!H107)&gt;I$3,10,IF(LOG('Indicator Data'!H107)&lt;I$4,0,10-(I$3-LOG('Indicator Data'!H107))/(I$3-I$4)*10))),1)</f>
        <v>9.8</v>
      </c>
      <c r="J107" s="101" t="n">
        <f aca="false">ROUND((10-GEOMEAN(((10-H107)/10*9+1),((10-I107)/10*9+1)))/9*10,1)</f>
        <v>9.4</v>
      </c>
      <c r="K107" s="101" t="n">
        <f aca="false">ROUND(IF('Indicator Data'!I107=0,0,IF(LOG('Indicator Data'!I107)&gt;K$3,10,IF(LOG('Indicator Data'!I107)&lt;K$4,0,10-(K$3-LOG('Indicator Data'!I107))/(K$3-K$4)*10))),1)</f>
        <v>7.4</v>
      </c>
      <c r="L107" s="102" t="n">
        <f aca="false">ROUND((10-GEOMEAN(((10-J107)/10*9+1),((10-K107)/10*9+1)))/9*10,1)</f>
        <v>8.6</v>
      </c>
      <c r="M107" s="102" t="n">
        <f aca="false">ROUND(IF('Indicator Data'!J107=0,0,IF(LOG('Indicator Data'!J107)&gt;M$3,10,IF(LOG('Indicator Data'!J107)&lt;M$4,0,10-(M$3-LOG('Indicator Data'!J107))/(M$3-M$4)*10))),1)</f>
        <v>10</v>
      </c>
      <c r="N107" s="103" t="n">
        <f aca="false">'Indicator Data'!C107/'Indicator Data'!$CA107</f>
        <v>0</v>
      </c>
      <c r="O107" s="103" t="n">
        <f aca="false">'Indicator Data'!D107/'Indicator Data'!$CA107</f>
        <v>0</v>
      </c>
      <c r="P107" s="103" t="n">
        <f aca="false">IF(F107=0.1,"x",'Indicator Data'!E107/'Indicator Data'!$CA107)</f>
        <v>0.00840344231898539</v>
      </c>
      <c r="Q107" s="103" t="n">
        <f aca="false">'Indicator Data'!F107/'Indicator Data'!$CA107</f>
        <v>1.25735953923747E-005</v>
      </c>
      <c r="R107" s="103" t="n">
        <f aca="false">'Indicator Data'!G107/'Indicator Data'!$CA107</f>
        <v>0.015506085583431</v>
      </c>
      <c r="S107" s="103" t="n">
        <f aca="false">'Indicator Data'!H107/'Indicator Data'!$CA107</f>
        <v>0.00315254049480611</v>
      </c>
      <c r="T107" s="103" t="n">
        <f aca="false">'Indicator Data'!I107/'Indicator Data'!$CA107</f>
        <v>0.00199036521670456</v>
      </c>
      <c r="U107" s="103" t="n">
        <f aca="false">'Indicator Data'!J107/'Indicator Data'!$CA107</f>
        <v>0.00779885389309981</v>
      </c>
      <c r="V107" s="101" t="n">
        <f aca="false">ROUND(IF(N107&gt;V$3,10,IF(N107&lt;V$4,0,10-(V$3-N107)/(V$3-V$4)*10)),1)</f>
        <v>0</v>
      </c>
      <c r="W107" s="101" t="n">
        <f aca="false">ROUND(IF(O107&gt;W$3,10,IF(O107&lt;W$4,0,10-(W$3-O107)/(W$3-W$4)*10)),1)</f>
        <v>0</v>
      </c>
      <c r="X107" s="102" t="n">
        <f aca="false">ROUND(((10-GEOMEAN(((10-V107)/10*9+1),((10-W107)/10*9+1)))/9*10),1)</f>
        <v>0</v>
      </c>
      <c r="Y107" s="102" t="n">
        <f aca="false">IF(P107="x",0.1,ROUND(IF(P107&gt;Y$3,10,IF(P107&lt;Y$4,0,10-(Y$3-P107)/(Y$3-Y$4)*10)),1))</f>
        <v>5.6</v>
      </c>
      <c r="Z107" s="102" t="n">
        <f aca="false">ROUND(IF(Q107=0,0,IF(LOG(Q107)&gt;Z$3,10,IF(LOG(Q107)&lt;=Z$4,0,10-(Z$3-LOG(Q107))/(Z$3-Z$4)*10))),1)</f>
        <v>8</v>
      </c>
      <c r="AA107" s="101" t="n">
        <f aca="false">ROUND(IF(R107&gt;AA$3,10,IF(R107&lt;AA$4,0,10-(AA$3-R107)/(AA$3-AA$4)*10)),1)</f>
        <v>8.6</v>
      </c>
      <c r="AB107" s="101" t="n">
        <f aca="false">ROUND(IF(S107&gt;AB$3,10,IF(S107&lt;AB$4,0,10-(AB$3-S107)/(AB$3-AB$4)*10)),1)</f>
        <v>6.3</v>
      </c>
      <c r="AC107" s="101" t="n">
        <f aca="false">ROUND(((10-GEOMEAN(((10-AA107)/10*9+1),((10-AB107)/10*9+1)))/9*10),1)</f>
        <v>7.6</v>
      </c>
      <c r="AD107" s="101" t="n">
        <f aca="false">ROUND(IF(T107=0,0,IF(T107&gt;AD$3,10,IF(T107&lt;=AD$4,0,10-(AD$3-T107)/(AD$3-AD$4)*10))),1)</f>
        <v>2</v>
      </c>
      <c r="AE107" s="102" t="n">
        <f aca="false">ROUND((10-GEOMEAN(((10-AC107)/10*9+1),((10-AD107)/10*9+1)))/9*10,1)</f>
        <v>5.5</v>
      </c>
      <c r="AF107" s="102" t="n">
        <f aca="false">ROUND(IF(U107&gt;AF$3,10,IF(U107&lt;AF$4,0,10-(AF$3-U107)/(AF$3-AF$4)*10)),1)</f>
        <v>2.6</v>
      </c>
      <c r="AG107" s="101" t="n">
        <f aca="false">ROUND(IF('Indicator Data'!K107=0,0,IF('Indicator Data'!K107&gt;AG$3,10,IF('Indicator Data'!K107&lt;AG$4,0,10-(AG$3-'Indicator Data'!K107)/(AG$3-AG$4)*10))),1)</f>
        <v>8.6</v>
      </c>
      <c r="AH107" s="104" t="n">
        <f aca="false">ROUND(AVERAGE(C107,V107),1)</f>
        <v>0.1</v>
      </c>
      <c r="AI107" s="104" t="n">
        <f aca="false">ROUND(AVERAGE(D107,W107),1)</f>
        <v>0.1</v>
      </c>
      <c r="AJ107" s="102" t="n">
        <f aca="false">ROUND(AVERAGE(AA107,H107),1)</f>
        <v>8.8</v>
      </c>
      <c r="AK107" s="102" t="n">
        <f aca="false">ROUND(AVERAGE(AB107,I107),1)</f>
        <v>8.1</v>
      </c>
      <c r="AL107" s="104" t="n">
        <f aca="false">ROUND((10-GEOMEAN(((10-AJ107)/10*9+1),((10-AK107)/10*9+1)))/9*10,1)</f>
        <v>8.5</v>
      </c>
      <c r="AM107" s="104" t="n">
        <f aca="false">ROUND(AVERAGE(AD107,K107),1)</f>
        <v>4.7</v>
      </c>
      <c r="AN107" s="102" t="n">
        <f aca="false">ROUND((10-GEOMEAN(((10-M107)/10*9+1),((10-AF107)/10*9+1)))/9*10,1)</f>
        <v>8</v>
      </c>
      <c r="AO107" s="105" t="n">
        <f aca="false">ROUND((10-GEOMEAN(((10-E107)/10*9+1),((10-X107)/10*9+1)))/9*10,1)</f>
        <v>0.1</v>
      </c>
      <c r="AP107" s="105" t="n">
        <f aca="false">IF(AND(Y107="x",F107="x"),"x",ROUND((10-GEOMEAN(((10-F107)/10*9+1),((10-Y107)/10*9+1)))/9*10,1))</f>
        <v>7.2</v>
      </c>
      <c r="AQ107" s="105" t="n">
        <f aca="false">ROUND((10-GEOMEAN(((10-G107)/10*9+1),((10-Z107)/10*9+1)))/9*10,1)</f>
        <v>7.8</v>
      </c>
      <c r="AR107" s="105" t="n">
        <f aca="false">ROUND((10-GEOMEAN(((10-L107)/10*9+1),((10-AE107)/10*9+1)))/9*10,1)</f>
        <v>7.4</v>
      </c>
      <c r="AS107" s="104" t="n">
        <f aca="false">ROUND(AVERAGE(AG107,AN107),1)</f>
        <v>8.3</v>
      </c>
      <c r="AT107" s="104" t="n">
        <f aca="false">IF('Indicator Data'!L107="No data","x",IF('Indicator Data'!CB107&lt;1000,"x",ROUND((IF('Indicator Data'!L107&gt;AT$3,10,IF('Indicator Data'!L107&lt;AT$4,0,10-(AT$3-'Indicator Data'!L107)/(AT$3-AT$4)*10))),1)))</f>
        <v>1</v>
      </c>
      <c r="AU107" s="105" t="n">
        <f aca="false">ROUND(AVERAGE(AS107,AT107),1)</f>
        <v>4.7</v>
      </c>
      <c r="AV107" s="106" t="n">
        <f aca="false">IF('Indicator Data'!M107="No data","x",ROUND(IF('Indicator Data'!M107=0,0,IF(LOG('Indicator Data'!M107)&gt;AV$3,10,IF(LOG('Indicator Data'!M107)&lt;AV$4,0,10-(AV$3-LOG('Indicator Data'!M107))/(AV$3-AV$4)*10))),1))</f>
        <v>8.8</v>
      </c>
      <c r="AW107" s="103" t="n">
        <f aca="false">IF(AV107="x","x",'Indicator Data'!M107/'Indicator Data'!$CA107)</f>
        <v>0.559133683498909</v>
      </c>
      <c r="AX107" s="106" t="n">
        <f aca="false">IF(AV107="x","x",ROUND(IF(AW107&gt;AX$3,10,IF(AW107&lt;AX$4,0,10-(AX$3-AW107)/(AX$3-AX$4)*10)),1))</f>
        <v>6.2</v>
      </c>
      <c r="AY107" s="102" t="n">
        <f aca="false">IF(AND(AV107="x",AX107="x"),"x",ROUND((10-GEOMEAN(((10-AV107)/10*9+1),((10-AX107)/10*9+1)))/9*10,1))</f>
        <v>7.7</v>
      </c>
      <c r="AZ107" s="106" t="n">
        <f aca="false">IF('Indicator Data'!N107="No data","x",ROUND(IF('Indicator Data'!N107=0,0,IF(LOG('Indicator Data'!N107)&gt;AZ$3,10,IF(LOG('Indicator Data'!N107)&lt;AZ$4,0,10-(AZ$3-LOG('Indicator Data'!N107))/(AZ$3-AZ$4)*10))),1))</f>
        <v>5.7</v>
      </c>
      <c r="BA107" s="103" t="n">
        <f aca="false">IF(AZ107="x","x",'Indicator Data'!N107/'Indicator Data'!$CA107)</f>
        <v>0.00105526873930902</v>
      </c>
      <c r="BB107" s="106" t="n">
        <f aca="false">IF(AZ107="x","x",ROUND(IF(BA107&gt;BB$3,10,IF(BA107&lt;BB$4,0,10-(BB$3-BA107)/(BB$3-BB$4)*10)),1))</f>
        <v>0.2</v>
      </c>
      <c r="BC107" s="102" t="n">
        <f aca="false">IF(AND(AZ107="x",BB107="x"),"x",ROUND((10-GEOMEAN(((10-AZ107)/10*9+1),((10-BB107)/10*9+1)))/9*10,1))</f>
        <v>3.4</v>
      </c>
      <c r="BD107" s="106" t="n">
        <f aca="false">IF('Indicator Data'!O107="No data","x",ROUND(IF('Indicator Data'!O107=0,0,IF(LOG('Indicator Data'!O107)&gt;BD$3,10,IF(LOG('Indicator Data'!O107)&lt;BD$4,0,10-(BD$3-LOG('Indicator Data'!O107))/(BD$3-BD$4)*10))),1))</f>
        <v>0</v>
      </c>
      <c r="BE107" s="103" t="n">
        <f aca="false">IF(BD107="x","x",'Indicator Data'!O107/'Indicator Data'!$CA107)</f>
        <v>0</v>
      </c>
      <c r="BF107" s="106" t="n">
        <f aca="false">IF(BD107="x","x",ROUND(IF(BE107&gt;BF$3,10,IF(BE107&lt;BF$4,0,10-(BF$3-BE107)/(BF$3-BF$4)*10)),1))</f>
        <v>0</v>
      </c>
      <c r="BG107" s="102" t="n">
        <f aca="false">IF(AND(BD107="x",BF107="x"),"x",ROUND((10-GEOMEAN(((10-BD107)/10*9+1),((10-BF107)/10*9+1)))/9*10,1))</f>
        <v>0</v>
      </c>
      <c r="BH107" s="106" t="n">
        <f aca="false">IF('Indicator Data'!P107="No data","x",ROUND(IF('Indicator Data'!P107=0,0,IF(LOG('Indicator Data'!P107)&gt;BH$3,10,IF(LOG('Indicator Data'!P107)&lt;BH$4,0,10-(BH$3-LOG('Indicator Data'!P107))/(BH$3-BH$4)*10))),1))</f>
        <v>7.9</v>
      </c>
      <c r="BI107" s="103" t="n">
        <f aca="false">IF(BH107="x","x",'Indicator Data'!P107/'Indicator Data'!$CA107)</f>
        <v>0.0231979948993604</v>
      </c>
      <c r="BJ107" s="106" t="n">
        <f aca="false">IF(BH107="x","x",ROUND(IF(BI107&gt;BJ$3,10,IF(BI107&lt;BJ$4,0,10-(BJ$3-BI107)/(BJ$3-BJ$4)*10)),1))</f>
        <v>2.3</v>
      </c>
      <c r="BK107" s="102" t="n">
        <f aca="false">IF(AND(BH107="x",BJ107="x"),"x",ROUND((10-GEOMEAN(((10-BH107)/10*9+1),((10-BJ107)/10*9+1)))/9*10,1))</f>
        <v>5.8</v>
      </c>
      <c r="BL107" s="104" t="n">
        <f aca="false">IF(AND(BC107="x",BG107="x",BK107="x",AY107="x"),"x",IF(AND(BC107="x",BG107="x",BK107="x"),AY107,ROUND((10-GEOMEAN(((10-AY107)/10*9+1),((10-BC107)/10*9+1),((10-BG107)/10*9+1),((10-BK107)/10*9+1)))/9*10,1)))</f>
        <v>4.8</v>
      </c>
      <c r="BM107" s="106" t="n">
        <f aca="false">ROUND(IF('Indicator Data'!Q107=0,0,IF(LOG('Indicator Data'!Q107)&gt;BM$3,10,IF(LOG('Indicator Data'!Q107)&lt;BM$4,0,10-(BM$3-LOG('Indicator Data'!Q107))/(BM$3-BM$4)*10))),1)</f>
        <v>9.2</v>
      </c>
      <c r="BN107" s="107" t="n">
        <f aca="false">'Indicator Data'!R107</f>
        <v>0.995423674583435</v>
      </c>
      <c r="BO107" s="106" t="n">
        <f aca="false">ROUND(IF(BN107&gt;BO$3,10,IF(BN107&lt;BO$4,0,10-(BO$3-BN107)/(BO$3-BO$4)*10)),1)</f>
        <v>10</v>
      </c>
      <c r="BP107" s="106" t="n">
        <f aca="false">ROUND((10-GEOMEAN(((10-BO107)/10*9+1),((10-BM107)/10*9+1)))/9*10,1)</f>
        <v>9.7</v>
      </c>
      <c r="BQ107" s="106" t="n">
        <f aca="false">ROUND(IF('Indicator Data'!S107=0,0,IF(LOG('Indicator Data'!S107)&gt;BQ$3,10,IF(LOG('Indicator Data'!S107)&lt;BQ$4,0,10-(BQ$3-LOG('Indicator Data'!S107))/(BQ$3-BQ$4)*10))),1)</f>
        <v>9.2</v>
      </c>
      <c r="BR107" s="107" t="n">
        <f aca="false">'Indicator Data'!T107</f>
        <v>0.971514225006104</v>
      </c>
      <c r="BS107" s="106" t="n">
        <f aca="false">ROUND(IF(BR107&gt;BS$3,10,IF(BR107&lt;BS$4,0,10-(BS$3-BR107)/(BS$3-BS$4)*10)),1)</f>
        <v>9.7</v>
      </c>
      <c r="BT107" s="106" t="n">
        <f aca="false">ROUND((10-GEOMEAN(((10-BS107)/10*9+1),((10-BQ107)/10*9+1)))/9*10,1)</f>
        <v>9.5</v>
      </c>
      <c r="BU107" s="102" t="n">
        <f aca="false">ROUND((10-GEOMEAN(((10-BT107)/10*9+1),((10-BP107)/10*9+1)))/9*10,1)</f>
        <v>9.6</v>
      </c>
      <c r="BV107" s="106" t="n">
        <f aca="false">ROUND(IF('Indicator Data'!U107=0,0,IF(LOG('Indicator Data'!U107)&gt;BV$3,10,IF(LOG('Indicator Data'!U107)&lt;BV$4,0,10-(BV$3-LOG('Indicator Data'!U107))/(BV$3-BV$4)*10))),1)</f>
        <v>8.2</v>
      </c>
      <c r="BW107" s="103" t="n">
        <f aca="false">'Indicator Data'!U107/'Indicator Data'!$CA107</f>
        <v>0.241470078140267</v>
      </c>
      <c r="BX107" s="106" t="n">
        <f aca="false">ROUND(IF(BW107&gt;BX$3,10,IF(BW107&lt;BX$4,0,10-(BX$3-BW107)/(BX$3-BX$4)*10)),1)</f>
        <v>2.7</v>
      </c>
      <c r="BY107" s="102" t="n">
        <f aca="false">ROUND((10-GEOMEAN(((10-BV107)/10*9+1),((10-BX107)/10*9+1)))/9*10,1)</f>
        <v>6.2</v>
      </c>
      <c r="BZ107" s="106" t="n">
        <f aca="false">ROUND(IF('Indicator Data'!V107=0,0,IF(LOG('Indicator Data'!V107)&gt;BZ$3,10,IF(LOG('Indicator Data'!V107)&lt;BZ$4,0,10-(BZ$3-LOG('Indicator Data'!V107))/(BZ$3-BZ$4)*10))),1)</f>
        <v>8.9</v>
      </c>
      <c r="CA107" s="103" t="n">
        <f aca="false">IF('Indicator Data'!V107/'Indicator Data'!$CA107&gt;1,1,'Indicator Data'!V107/'Indicator Data'!$CA107)</f>
        <v>0.690169773197809</v>
      </c>
      <c r="CB107" s="106" t="n">
        <f aca="false">ROUND(IF(CA107&gt;CB$3,10,IF(CA107&lt;CB$4,0,10-(CB$3-CA107)/(CB$3-CB$4)*10)),1)</f>
        <v>6.9</v>
      </c>
      <c r="CC107" s="102" t="n">
        <f aca="false">ROUND((10-GEOMEAN(((10-BZ107)/10*9+1),((10-CB107)/10*9+1)))/9*10,1)</f>
        <v>8.1</v>
      </c>
      <c r="CD107" s="106" t="n">
        <f aca="false">ROUND(IF('Indicator Data'!W107=0,0,IF(LOG('Indicator Data'!W107)&gt;CD$3,10,IF(LOG('Indicator Data'!W107)&lt;CD$4,0,10-(CD$3-LOG('Indicator Data'!W107))/(CD$3-CD$4)*10))),1)</f>
        <v>8.8</v>
      </c>
      <c r="CE107" s="103" t="n">
        <f aca="false">'Indicator Data'!W107/'Indicator Data'!$CA107</f>
        <v>0.581173723123604</v>
      </c>
      <c r="CF107" s="106" t="n">
        <f aca="false">ROUND(IF(CE107&gt;CF$3,10,IF(CE107&lt;CF$4,0,10-(CF$3-CE107)/(CF$3-CF$4)*10)),1)</f>
        <v>5.8</v>
      </c>
      <c r="CG107" s="102" t="n">
        <f aca="false">ROUND((10-GEOMEAN(((10-CD107)/10*9+1),((10-CF107)/10*9+1)))/9*10,1)</f>
        <v>7.6</v>
      </c>
      <c r="CH107" s="104" t="n">
        <f aca="false">ROUND((10-GEOMEAN(((10-CC107)/10*9+1),((10-BU107)/10*9+1),((10-BY107)/10*9+1),((10-CG107)/10*9+1)))/9*10,1)</f>
        <v>8.1</v>
      </c>
      <c r="CI107" s="106" t="n">
        <f aca="false">IF('Indicator Data'!BQ107="No data","x",ROUND(IF('Indicator Data'!BQ107&gt;CI$3,0,IF('Indicator Data'!BQ107&lt;CI$4,10,(CI$3-'Indicator Data'!BQ107)/(CI$3-CI$4)*10)),1))</f>
        <v>9.7</v>
      </c>
      <c r="CJ107" s="106" t="n">
        <f aca="false">IF('Indicator Data'!BR107="No data","x",ROUND(IF('Indicator Data'!BR107&gt;CJ$3,0,IF('Indicator Data'!BR107&lt;CJ$4,10,(CJ$3-'Indicator Data'!BR107)/(CJ$3-CJ$4)*10)),1))</f>
        <v>7.8</v>
      </c>
      <c r="CK107" s="106" t="n">
        <f aca="false">IF('Indicator Data'!AC107="No data","x",ROUND(IF('Indicator Data'!AC107&gt;CK$3,0,IF('Indicator Data'!AC107&lt;CK$4,10,(CK$3-'Indicator Data'!AC107)/(CK$3-CK$4)*10)),1))</f>
        <v>7.3</v>
      </c>
      <c r="CL107" s="102" t="n">
        <f aca="false">IF(AND(CJ107="x",CI107="x",CK107="x"),"x",ROUND(AVERAGE(CI107:CK107),1))</f>
        <v>8.3</v>
      </c>
      <c r="CM107" s="106" t="n">
        <f aca="false">IF('Indicator Data'!X107="No data","x",ROUND(IF(LOG('Indicator Data'!X107)&gt;CM$3,10,IF(LOG('Indicator Data'!X107)&lt;CM$4,0,10-(CM$3-LOG('Indicator Data'!X107))/(CM$3-CM$4)*10)),1))</f>
        <v>5.6</v>
      </c>
      <c r="CN107" s="106" t="n">
        <f aca="false">IF('Indicator Data'!Y107="No data","x",ROUND(IF('Indicator Data'!Y107&gt;CN$3,10,IF('Indicator Data'!Y107&lt;CN$4,0,10-(CN$3-'Indicator Data'!Y107)/(CN$3-CN$4)*10)),1))</f>
        <v>8.7</v>
      </c>
      <c r="CO107" s="106" t="n">
        <f aca="false">IF('Indicator Data'!Z107="No data","x",ROUND(IF('Indicator Data'!Z107&gt;CO$3,10,IF('Indicator Data'!Z107&lt;CO$4,0,10-(CO$3-'Indicator Data'!Z107)/(CO$3-CO$4)*10)),1))</f>
        <v>3.9</v>
      </c>
      <c r="CP107" s="106" t="n">
        <f aca="false">IF('Indicator Data'!AA107="No data","x",ROUND(IF('Indicator Data'!AA107&gt;CP$3,10,IF('Indicator Data'!AA107&lt;CP$4,0,10-(CP$3-'Indicator Data'!AA107)/(CP$3-CP$4)*10)),1))</f>
        <v>7.4</v>
      </c>
      <c r="CQ107" s="102" t="n">
        <f aca="false">ROUND(AVERAGE(CM107:CP107),1)</f>
        <v>6.4</v>
      </c>
      <c r="CR107" s="104" t="n">
        <f aca="false">ROUND(AVERAGE(CL107,CQ107,CQ107),1)</f>
        <v>7</v>
      </c>
      <c r="CS107" s="106" t="n">
        <f aca="false">IF('Indicator Data'!AF107="No data","x",ROUND(IF('Indicator Data'!AF107&gt;CS$3,10,IF('Indicator Data'!AF107&lt;CS$4,0,10-(CS$3-'Indicator Data'!AF107)/(CS$3-CS$4)*10)),1))</f>
        <v>6.8</v>
      </c>
      <c r="CT107" s="106" t="n">
        <f aca="false">IF('Indicator Data'!AG107="No data","x",ROUND(IF('Indicator Data'!AG107&gt;CT$3,10,IF('Indicator Data'!AG107&lt;CT$4,0,10-(CT$3-'Indicator Data'!AG107)/(CT$3-CT$4)*10)),1))</f>
        <v>6.6</v>
      </c>
      <c r="CU107" s="102" t="n">
        <f aca="false">ROUND(AVERAGE(CM107,CN107,CO107,CP107,CS107,CT107),1)</f>
        <v>6.5</v>
      </c>
      <c r="CV107" s="106" t="n">
        <f aca="false">IF('Indicator Data'!AB107="No data","x",ROUND(IF('Indicator Data'!AB107&gt;CV$3,10,IF('Indicator Data'!AB107&lt;CV$4,0,10-(CV$3-'Indicator Data'!AB107)/(CV$3-CV$4)*10)),1))</f>
        <v>10</v>
      </c>
      <c r="CW107" s="102" t="n">
        <f aca="false">IF(AND(CJ107="x",CI107="x",CK107="x"),"x",ROUND(AVERAGE(CI107:CK107,CV107),1))</f>
        <v>8.7</v>
      </c>
      <c r="CX107" s="103" t="n">
        <f aca="false">IF('Indicator Data'!AD107="No data","x",'Indicator Data'!AD107/'Indicator Data'!$BZ107)</f>
        <v>7.13108595995E-005</v>
      </c>
      <c r="CY107" s="106" t="n">
        <f aca="false">IF(CX107="x","x",ROUND(IF(CX107&gt;CY$3,0,IF(CX107&lt;CY$4,10,(CY$3-CX107)/(CY$3-CY$4)*10)),1))</f>
        <v>9.3</v>
      </c>
      <c r="CZ107" s="106" t="n">
        <f aca="false">IF('Indicator Data'!AE107="No data","x",ROUND(IF('Indicator Data'!AE107&gt;CZ$3,0,IF('Indicator Data'!AE107&lt;CZ$4,10,(CZ$3-'Indicator Data'!AE107)/(CZ$3-CZ$4)*10)),1))</f>
        <v>6</v>
      </c>
      <c r="DA107" s="102" t="n">
        <f aca="false">IF(AND(CY107="x",CZ107="x"),"x",ROUND(AVERAGE(CY107:CZ107),1))</f>
        <v>7.7</v>
      </c>
      <c r="DB107" s="104" t="n">
        <f aca="false">ROUND(AVERAGE(CW107,DA107,CU107),1)</f>
        <v>7.6</v>
      </c>
      <c r="DC107" s="105" t="n">
        <f aca="false">IF(BL107="x",ROUND((10-GEOMEAN(((10-DB107)/10*9+1),((10-CH107)/10*9+1),((10-CR107)/10*9+1)))/9*10,1),ROUND((10-GEOMEAN(((10-BL107)/10*9+1),((10-DB107)/10*9+1),((10-CH107)/10*9+1),((10-CR107)/10*9+1)))/9*10,1))</f>
        <v>7</v>
      </c>
      <c r="DD107" s="108" t="n">
        <f aca="false">IF(ROUND(IF(AP107="x",(10-GEOMEAN(((10-AO107)/10*9+1),((10-DC107)/10*9+1),((10-AU107)/10*9+1),((10-AQ107)/10*9+1),((10-AR107)/10*9+1)))/9*10,(10-GEOMEAN(((10-AO107)/10*9+1),((10-DC107)/10*9+1),((10-AP107)/10*9+1),((10-AQ107)/10*9+1),((10-AR107)/10*9+1),((10-AU107)/10*9+1)))/9*10),1)=0,0.1,ROUND(IF(AP107="x",(10-GEOMEAN(((10-AO107)/10*9+1),((10-DC107)/10*9+1),((10-AU107)/10*9+1),((10-AQ107)/10*9+1),((10-AR107)/10*9+1)))/9*10,(10-GEOMEAN(((10-AO107)/10*9+1),((10-DC107)/10*9+1),((10-AP107)/10*9+1),((10-AQ107)/10*9+1),((10-AR107)/10*9+1),((10-AU107)/10*9+1)))/9*10),1))</f>
        <v>6.2</v>
      </c>
      <c r="DE107" s="105" t="n">
        <f aca="false">ROUND(IF('Indicator Data'!AH107=0,0,IF('Indicator Data'!AH107&gt;DE$3,10,IF('Indicator Data'!AH107&lt;DE$4,0,10-(DE$3-'Indicator Data'!AH107)/(DE$3-DE$4)*10))),1)</f>
        <v>0.5</v>
      </c>
      <c r="DF107" s="102" t="n">
        <f aca="false">'Indicator Data'!AI107</f>
        <v>0</v>
      </c>
      <c r="DG107" s="102" t="n">
        <f aca="false">'Indicator Data'!AJ107</f>
        <v>0</v>
      </c>
      <c r="DH107" s="105" t="n">
        <f aca="false">ROUND(IF(DF107=5,10,IF(DG107=5,9,IF(DF107=4,8,IF(DG107=4,7,0)))),1)</f>
        <v>0</v>
      </c>
      <c r="DI107" s="108" t="n">
        <f aca="false">ROUND(IF(DH107&gt;5,DH107,DE107/10*7),1)</f>
        <v>0.4</v>
      </c>
      <c r="DJ107" s="76"/>
      <c r="DK107" s="109"/>
    </row>
    <row r="108" customFormat="false" ht="14.5" hidden="false" customHeight="false" outlineLevel="0" collapsed="false">
      <c r="A108" s="98" t="str">
        <f aca="false">'Indicator Data'!A108</f>
        <v>Malawi</v>
      </c>
      <c r="B108" s="99" t="str">
        <f aca="false">'Indicator Data'!B108</f>
        <v>MWI</v>
      </c>
      <c r="C108" s="100" t="n">
        <f aca="false">ROUND(IF('Indicator Data'!C108=0,0.1,IF(LOG('Indicator Data'!C108)&gt;C$3,10,IF(LOG('Indicator Data'!C108)&lt;C$4,0,10-(C$3-LOG('Indicator Data'!C108))/(C$3-C$4)*10))),1)</f>
        <v>8.8</v>
      </c>
      <c r="D108" s="101" t="n">
        <f aca="false">ROUND(IF('Indicator Data'!D108=0,0.1,IF(LOG('Indicator Data'!D108)&gt;D$3,10,IF(LOG('Indicator Data'!D108)&lt;D$4,0,10-(D$3-LOG('Indicator Data'!D108))/(D$3-D$4)*10))),1)</f>
        <v>0.1</v>
      </c>
      <c r="E108" s="102" t="n">
        <f aca="false">ROUND((10-GEOMEAN(((10-C108)/10*9+1),((10-D108)/10*9+1)))/9*10,1)</f>
        <v>6.1</v>
      </c>
      <c r="F108" s="102" t="n">
        <f aca="false">IF('Indicator Data'!E108="No data",0.1,(ROUND(IF('Indicator Data'!E108=0,0,IF(LOG('Indicator Data'!E108)&gt;F$3,10,IF(LOG('Indicator Data'!E108)&lt;F$4,0,10-(F$3-LOG('Indicator Data'!E108))/(F$3-F$4)*10))),1)))</f>
        <v>7.1</v>
      </c>
      <c r="G108" s="102" t="n">
        <f aca="false">ROUND(IF('Indicator Data'!F108=0,0,IF(LOG('Indicator Data'!F108)&gt;G$3,10,IF(LOG('Indicator Data'!F108)&lt;G$4,0,10-(G$3-LOG('Indicator Data'!F108))/(G$3-G$4)*10))),1)</f>
        <v>0</v>
      </c>
      <c r="H108" s="101" t="n">
        <f aca="false">ROUND(IF('Indicator Data'!G108=0,0,IF(LOG('Indicator Data'!G108)&gt;H$3,10,IF(LOG('Indicator Data'!G108)&lt;H$4,0,10-(H$3-LOG('Indicator Data'!G108))/(H$3-H$4)*10))),1)</f>
        <v>4.5</v>
      </c>
      <c r="I108" s="101" t="n">
        <f aca="false">ROUND(IF('Indicator Data'!H108=0,0,IF(LOG('Indicator Data'!H108)&gt;I$3,10,IF(LOG('Indicator Data'!H108)&lt;I$4,0,10-(I$3-LOG('Indicator Data'!H108))/(I$3-I$4)*10))),1)</f>
        <v>0</v>
      </c>
      <c r="J108" s="101" t="n">
        <f aca="false">ROUND((10-GEOMEAN(((10-H108)/10*9+1),((10-I108)/10*9+1)))/9*10,1)</f>
        <v>2.5</v>
      </c>
      <c r="K108" s="101" t="n">
        <f aca="false">ROUND(IF('Indicator Data'!I108=0,0,IF(LOG('Indicator Data'!I108)&gt;K$3,10,IF(LOG('Indicator Data'!I108)&lt;K$4,0,10-(K$3-LOG('Indicator Data'!I108))/(K$3-K$4)*10))),1)</f>
        <v>0</v>
      </c>
      <c r="L108" s="102" t="n">
        <f aca="false">ROUND((10-GEOMEAN(((10-J108)/10*9+1),((10-K108)/10*9+1)))/9*10,1)</f>
        <v>1.3</v>
      </c>
      <c r="M108" s="102" t="n">
        <f aca="false">ROUND(IF('Indicator Data'!J108=0,0,IF(LOG('Indicator Data'!J108)&gt;M$3,10,IF(LOG('Indicator Data'!J108)&lt;M$4,0,10-(M$3-LOG('Indicator Data'!J108))/(M$3-M$4)*10))),1)</f>
        <v>10</v>
      </c>
      <c r="N108" s="103" t="n">
        <f aca="false">'Indicator Data'!C108/'Indicator Data'!$CA108</f>
        <v>0.00187315784454542</v>
      </c>
      <c r="O108" s="103" t="n">
        <f aca="false">'Indicator Data'!D108/'Indicator Data'!$CA108</f>
        <v>0</v>
      </c>
      <c r="P108" s="103" t="n">
        <f aca="false">IF(F108=0.1,"x",'Indicator Data'!E108/'Indicator Data'!$CA108)</f>
        <v>0.00383843115477676</v>
      </c>
      <c r="Q108" s="103" t="n">
        <f aca="false">'Indicator Data'!F108/'Indicator Data'!$CA108</f>
        <v>0</v>
      </c>
      <c r="R108" s="103" t="n">
        <f aca="false">'Indicator Data'!G108/'Indicator Data'!$CA108</f>
        <v>0.000376500521873904</v>
      </c>
      <c r="S108" s="103" t="n">
        <f aca="false">'Indicator Data'!H108/'Indicator Data'!$CA108</f>
        <v>0</v>
      </c>
      <c r="T108" s="103" t="n">
        <f aca="false">'Indicator Data'!I108/'Indicator Data'!$CA108</f>
        <v>0</v>
      </c>
      <c r="U108" s="103" t="n">
        <f aca="false">'Indicator Data'!J108/'Indicator Data'!$CA108</f>
        <v>0.0467999927653623</v>
      </c>
      <c r="V108" s="101" t="n">
        <f aca="false">ROUND(IF(N108&gt;V$3,10,IF(N108&lt;V$4,0,10-(V$3-N108)/(V$3-V$4)*10)),1)</f>
        <v>9.4</v>
      </c>
      <c r="W108" s="101" t="n">
        <f aca="false">ROUND(IF(O108&gt;W$3,10,IF(O108&lt;W$4,0,10-(W$3-O108)/(W$3-W$4)*10)),1)</f>
        <v>0</v>
      </c>
      <c r="X108" s="102" t="n">
        <f aca="false">ROUND(((10-GEOMEAN(((10-V108)/10*9+1),((10-W108)/10*9+1)))/9*10),1)</f>
        <v>6.8</v>
      </c>
      <c r="Y108" s="102" t="n">
        <f aca="false">IF(P108="x",0.1,ROUND(IF(P108&gt;Y$3,10,IF(P108&lt;Y$4,0,10-(Y$3-P108)/(Y$3-Y$4)*10)),1))</f>
        <v>2.6</v>
      </c>
      <c r="Z108" s="102" t="n">
        <f aca="false">ROUND(IF(Q108=0,0,IF(LOG(Q108)&gt;Z$3,10,IF(LOG(Q108)&lt;=Z$4,0,10-(Z$3-LOG(Q108))/(Z$3-Z$4)*10))),1)</f>
        <v>0</v>
      </c>
      <c r="AA108" s="101" t="n">
        <f aca="false">ROUND(IF(R108&gt;AA$3,10,IF(R108&lt;AA$4,0,10-(AA$3-R108)/(AA$3-AA$4)*10)),1)</f>
        <v>0.2</v>
      </c>
      <c r="AB108" s="101" t="n">
        <f aca="false">ROUND(IF(S108&gt;AB$3,10,IF(S108&lt;AB$4,0,10-(AB$3-S108)/(AB$3-AB$4)*10)),1)</f>
        <v>0</v>
      </c>
      <c r="AC108" s="101" t="n">
        <f aca="false">ROUND(((10-GEOMEAN(((10-AA108)/10*9+1),((10-AB108)/10*9+1)))/9*10),1)</f>
        <v>0.1</v>
      </c>
      <c r="AD108" s="101" t="n">
        <f aca="false">ROUND(IF(T108=0,0,IF(T108&gt;AD$3,10,IF(T108&lt;=AD$4,0,10-(AD$3-T108)/(AD$3-AD$4)*10))),1)</f>
        <v>0</v>
      </c>
      <c r="AE108" s="102" t="n">
        <f aca="false">ROUND((10-GEOMEAN(((10-AC108)/10*9+1),((10-AD108)/10*9+1)))/9*10,1)</f>
        <v>0.1</v>
      </c>
      <c r="AF108" s="102" t="n">
        <f aca="false">ROUND(IF(U108&gt;AF$3,10,IF(U108&lt;AF$4,0,10-(AF$3-U108)/(AF$3-AF$4)*10)),1)</f>
        <v>10</v>
      </c>
      <c r="AG108" s="101" t="n">
        <f aca="false">ROUND(IF('Indicator Data'!K108=0,0,IF('Indicator Data'!K108&gt;AG$3,10,IF('Indicator Data'!K108&lt;AG$4,0,10-(AG$3-'Indicator Data'!K108)/(AG$3-AG$4)*10))),1)</f>
        <v>6.7</v>
      </c>
      <c r="AH108" s="104" t="n">
        <f aca="false">ROUND(AVERAGE(C108,V108),1)</f>
        <v>9.1</v>
      </c>
      <c r="AI108" s="104" t="n">
        <f aca="false">ROUND(AVERAGE(D108,W108),1)</f>
        <v>0.1</v>
      </c>
      <c r="AJ108" s="102" t="n">
        <f aca="false">ROUND(AVERAGE(AA108,H108),1)</f>
        <v>2.4</v>
      </c>
      <c r="AK108" s="102" t="n">
        <f aca="false">ROUND(AVERAGE(AB108,I108),1)</f>
        <v>0</v>
      </c>
      <c r="AL108" s="104" t="n">
        <f aca="false">ROUND((10-GEOMEAN(((10-AJ108)/10*9+1),((10-AK108)/10*9+1)))/9*10,1)</f>
        <v>1.3</v>
      </c>
      <c r="AM108" s="104" t="n">
        <f aca="false">ROUND(AVERAGE(AD108,K108),1)</f>
        <v>0</v>
      </c>
      <c r="AN108" s="102" t="n">
        <f aca="false">ROUND((10-GEOMEAN(((10-M108)/10*9+1),((10-AF108)/10*9+1)))/9*10,1)</f>
        <v>10</v>
      </c>
      <c r="AO108" s="105" t="n">
        <f aca="false">ROUND((10-GEOMEAN(((10-E108)/10*9+1),((10-X108)/10*9+1)))/9*10,1)</f>
        <v>6.5</v>
      </c>
      <c r="AP108" s="105" t="n">
        <f aca="false">IF(AND(Y108="x",F108="x"),"x",ROUND((10-GEOMEAN(((10-F108)/10*9+1),((10-Y108)/10*9+1)))/9*10,1))</f>
        <v>5.3</v>
      </c>
      <c r="AQ108" s="105" t="n">
        <f aca="false">ROUND((10-GEOMEAN(((10-G108)/10*9+1),((10-Z108)/10*9+1)))/9*10,1)</f>
        <v>0</v>
      </c>
      <c r="AR108" s="105" t="n">
        <f aca="false">ROUND((10-GEOMEAN(((10-L108)/10*9+1),((10-AE108)/10*9+1)))/9*10,1)</f>
        <v>0.7</v>
      </c>
      <c r="AS108" s="104" t="n">
        <f aca="false">ROUND(AVERAGE(AG108,AN108),1)</f>
        <v>8.4</v>
      </c>
      <c r="AT108" s="104" t="n">
        <f aca="false">IF('Indicator Data'!L108="No data","x",IF('Indicator Data'!CB108&lt;1000,"x",ROUND((IF('Indicator Data'!L108&gt;AT$3,10,IF('Indicator Data'!L108&lt;AT$4,0,10-(AT$3-'Indicator Data'!L108)/(AT$3-AT$4)*10))),1)))</f>
        <v>2.9</v>
      </c>
      <c r="AU108" s="105" t="n">
        <f aca="false">ROUND(AVERAGE(AS108,AT108),1)</f>
        <v>5.7</v>
      </c>
      <c r="AV108" s="106" t="n">
        <f aca="false">IF('Indicator Data'!M108="No data","x",ROUND(IF('Indicator Data'!M108=0,0,IF(LOG('Indicator Data'!M108)&gt;AV$3,10,IF(LOG('Indicator Data'!M108)&lt;AV$4,0,10-(AV$3-LOG('Indicator Data'!M108))/(AV$3-AV$4)*10))),1))</f>
        <v>7.9</v>
      </c>
      <c r="AW108" s="103" t="n">
        <f aca="false">IF(AV108="x","x",'Indicator Data'!M108/'Indicator Data'!$CA108)</f>
        <v>0.201604777594843</v>
      </c>
      <c r="AX108" s="106" t="n">
        <f aca="false">IF(AV108="x","x",ROUND(IF(AW108&gt;AX$3,10,IF(AW108&lt;AX$4,0,10-(AX$3-AW108)/(AX$3-AX$4)*10)),1))</f>
        <v>2.2</v>
      </c>
      <c r="AY108" s="102" t="n">
        <f aca="false">IF(AND(AV108="x",AX108="x"),"x",ROUND((10-GEOMEAN(((10-AV108)/10*9+1),((10-AX108)/10*9+1)))/9*10,1))</f>
        <v>5.8</v>
      </c>
      <c r="AZ108" s="106" t="n">
        <f aca="false">IF('Indicator Data'!N108="No data","x",ROUND(IF('Indicator Data'!N108=0,0,IF(LOG('Indicator Data'!N108)&gt;AZ$3,10,IF(LOG('Indicator Data'!N108)&lt;AZ$4,0,10-(AZ$3-LOG('Indicator Data'!N108))/(AZ$3-AZ$4)*10))),1))</f>
        <v>5.7</v>
      </c>
      <c r="BA108" s="103" t="n">
        <f aca="false">IF(AZ108="x","x",'Indicator Data'!N108/'Indicator Data'!$CA108)</f>
        <v>0.00153985098463766</v>
      </c>
      <c r="BB108" s="106" t="n">
        <f aca="false">IF(AZ108="x","x",ROUND(IF(BA108&gt;BB$3,10,IF(BA108&lt;BB$4,0,10-(BB$3-BA108)/(BB$3-BB$4)*10)),1))</f>
        <v>0.3</v>
      </c>
      <c r="BC108" s="102" t="n">
        <f aca="false">IF(AND(AZ108="x",BB108="x"),"x",ROUND((10-GEOMEAN(((10-AZ108)/10*9+1),((10-BB108)/10*9+1)))/9*10,1))</f>
        <v>3.5</v>
      </c>
      <c r="BD108" s="106" t="n">
        <f aca="false">IF('Indicator Data'!O108="No data","x",ROUND(IF('Indicator Data'!O108=0,0,IF(LOG('Indicator Data'!O108)&gt;BD$3,10,IF(LOG('Indicator Data'!O108)&lt;BD$4,0,10-(BD$3-LOG('Indicator Data'!O108))/(BD$3-BD$4)*10))),1))</f>
        <v>0</v>
      </c>
      <c r="BE108" s="103" t="n">
        <f aca="false">IF(BD108="x","x",'Indicator Data'!O108/'Indicator Data'!$CA108)</f>
        <v>0</v>
      </c>
      <c r="BF108" s="106" t="n">
        <f aca="false">IF(BD108="x","x",ROUND(IF(BE108&gt;BF$3,10,IF(BE108&lt;BF$4,0,10-(BF$3-BE108)/(BF$3-BF$4)*10)),1))</f>
        <v>0</v>
      </c>
      <c r="BG108" s="102" t="n">
        <f aca="false">IF(AND(BD108="x",BF108="x"),"x",ROUND((10-GEOMEAN(((10-BD108)/10*9+1),((10-BF108)/10*9+1)))/9*10,1))</f>
        <v>0</v>
      </c>
      <c r="BH108" s="106" t="n">
        <f aca="false">IF('Indicator Data'!P108="No data","x",ROUND(IF('Indicator Data'!P108=0,0,IF(LOG('Indicator Data'!P108)&gt;BH$3,10,IF(LOG('Indicator Data'!P108)&lt;BH$4,0,10-(BH$3-LOG('Indicator Data'!P108))/(BH$3-BH$4)*10))),1))</f>
        <v>7</v>
      </c>
      <c r="BI108" s="103" t="n">
        <f aca="false">IF(BH108="x","x",'Indicator Data'!P108/'Indicator Data'!$CA108)</f>
        <v>0.00888868131380557</v>
      </c>
      <c r="BJ108" s="106" t="n">
        <f aca="false">IF(BH108="x","x",ROUND(IF(BI108&gt;BJ$3,10,IF(BI108&lt;BJ$4,0,10-(BJ$3-BI108)/(BJ$3-BJ$4)*10)),1))</f>
        <v>0.9</v>
      </c>
      <c r="BK108" s="102" t="n">
        <f aca="false">IF(AND(BH108="x",BJ108="x"),"x",ROUND((10-GEOMEAN(((10-BH108)/10*9+1),((10-BJ108)/10*9+1)))/9*10,1))</f>
        <v>4.6</v>
      </c>
      <c r="BL108" s="104" t="n">
        <f aca="false">IF(AND(BC108="x",BG108="x",BK108="x",AY108="x"),"x",IF(AND(BC108="x",BG108="x",BK108="x"),AY108,ROUND((10-GEOMEAN(((10-AY108)/10*9+1),((10-BC108)/10*9+1),((10-BG108)/10*9+1),((10-BK108)/10*9+1)))/9*10,1)))</f>
        <v>3.8</v>
      </c>
      <c r="BM108" s="106" t="n">
        <f aca="false">ROUND(IF('Indicator Data'!Q108=0,0,IF(LOG('Indicator Data'!Q108)&gt;BM$3,10,IF(LOG('Indicator Data'!Q108)&lt;BM$4,0,10-(BM$3-LOG('Indicator Data'!Q108))/(BM$3-BM$4)*10))),1)</f>
        <v>9</v>
      </c>
      <c r="BN108" s="107" t="n">
        <f aca="false">'Indicator Data'!R108</f>
        <v>0.999999642372131</v>
      </c>
      <c r="BO108" s="106" t="n">
        <f aca="false">ROUND(IF(BN108&gt;BO$3,10,IF(BN108&lt;BO$4,0,10-(BO$3-BN108)/(BO$3-BO$4)*10)),1)</f>
        <v>10</v>
      </c>
      <c r="BP108" s="106" t="n">
        <f aca="false">ROUND((10-GEOMEAN(((10-BO108)/10*9+1),((10-BM108)/10*9+1)))/9*10,1)</f>
        <v>9.6</v>
      </c>
      <c r="BQ108" s="106" t="n">
        <f aca="false">ROUND(IF('Indicator Data'!S108=0,0,IF(LOG('Indicator Data'!S108)&gt;BQ$3,10,IF(LOG('Indicator Data'!S108)&lt;BQ$4,0,10-(BQ$3-LOG('Indicator Data'!S108))/(BQ$3-BQ$4)*10))),1)</f>
        <v>9</v>
      </c>
      <c r="BR108" s="107" t="n">
        <f aca="false">'Indicator Data'!T108</f>
        <v>0.999994814395904</v>
      </c>
      <c r="BS108" s="106" t="n">
        <f aca="false">ROUND(IF(BR108&gt;BS$3,10,IF(BR108&lt;BS$4,0,10-(BS$3-BR108)/(BS$3-BS$4)*10)),1)</f>
        <v>10</v>
      </c>
      <c r="BT108" s="106" t="n">
        <f aca="false">ROUND((10-GEOMEAN(((10-BS108)/10*9+1),((10-BQ108)/10*9+1)))/9*10,1)</f>
        <v>9.6</v>
      </c>
      <c r="BU108" s="102" t="n">
        <f aca="false">ROUND((10-GEOMEAN(((10-BT108)/10*9+1),((10-BP108)/10*9+1)))/9*10,1)</f>
        <v>9.6</v>
      </c>
      <c r="BV108" s="106" t="n">
        <f aca="false">ROUND(IF('Indicator Data'!U108=0,0,IF(LOG('Indicator Data'!U108)&gt;BV$3,10,IF(LOG('Indicator Data'!U108)&lt;BV$4,0,10-(BV$3-LOG('Indicator Data'!U108))/(BV$3-BV$4)*10))),1)</f>
        <v>7.8</v>
      </c>
      <c r="BW108" s="103" t="n">
        <f aca="false">'Indicator Data'!U108/'Indicator Data'!$CA108</f>
        <v>0.157714753470888</v>
      </c>
      <c r="BX108" s="106" t="n">
        <f aca="false">ROUND(IF(BW108&gt;BX$3,10,IF(BW108&lt;BX$4,0,10-(BX$3-BW108)/(BX$3-BX$4)*10)),1)</f>
        <v>1.8</v>
      </c>
      <c r="BY108" s="102" t="n">
        <f aca="false">ROUND((10-GEOMEAN(((10-BV108)/10*9+1),((10-BX108)/10*9+1)))/9*10,1)</f>
        <v>5.6</v>
      </c>
      <c r="BZ108" s="106" t="n">
        <f aca="false">ROUND(IF('Indicator Data'!V108=0,0,IF(LOG('Indicator Data'!V108)&gt;BZ$3,10,IF(LOG('Indicator Data'!V108)&lt;BZ$4,0,10-(BZ$3-LOG('Indicator Data'!V108))/(BZ$3-BZ$4)*10))),1)</f>
        <v>8.8</v>
      </c>
      <c r="CA108" s="103" t="n">
        <f aca="false">IF('Indicator Data'!V108/'Indicator Data'!$CA108&gt;1,1,'Indicator Data'!V108/'Indicator Data'!$CA108)</f>
        <v>0.863239050963823</v>
      </c>
      <c r="CB108" s="106" t="n">
        <f aca="false">ROUND(IF(CA108&gt;CB$3,10,IF(CA108&lt;CB$4,0,10-(CB$3-CA108)/(CB$3-CB$4)*10)),1)</f>
        <v>8.6</v>
      </c>
      <c r="CC108" s="102" t="n">
        <f aca="false">ROUND((10-GEOMEAN(((10-BZ108)/10*9+1),((10-CB108)/10*9+1)))/9*10,1)</f>
        <v>8.7</v>
      </c>
      <c r="CD108" s="106" t="n">
        <f aca="false">ROUND(IF('Indicator Data'!W108=0,0,IF(LOG('Indicator Data'!W108)&gt;CD$3,10,IF(LOG('Indicator Data'!W108)&lt;CD$4,0,10-(CD$3-LOG('Indicator Data'!W108))/(CD$3-CD$4)*10))),1)</f>
        <v>8.4</v>
      </c>
      <c r="CE108" s="103" t="n">
        <f aca="false">'Indicator Data'!W108/'Indicator Data'!$CA108</f>
        <v>0.46013245468881</v>
      </c>
      <c r="CF108" s="106" t="n">
        <f aca="false">ROUND(IF(CE108&gt;CF$3,10,IF(CE108&lt;CF$4,0,10-(CF$3-CE108)/(CF$3-CF$4)*10)),1)</f>
        <v>4.6</v>
      </c>
      <c r="CG108" s="102" t="n">
        <f aca="false">ROUND((10-GEOMEAN(((10-CD108)/10*9+1),((10-CF108)/10*9+1)))/9*10,1)</f>
        <v>6.9</v>
      </c>
      <c r="CH108" s="104" t="n">
        <f aca="false">ROUND((10-GEOMEAN(((10-CC108)/10*9+1),((10-BU108)/10*9+1),((10-BY108)/10*9+1),((10-CG108)/10*9+1)))/9*10,1)</f>
        <v>8.1</v>
      </c>
      <c r="CI108" s="106" t="n">
        <f aca="false">IF('Indicator Data'!BQ108="No data","x",ROUND(IF('Indicator Data'!BQ108&gt;CI$3,0,IF('Indicator Data'!BQ108&lt;CI$4,10,(CI$3-'Indicator Data'!BQ108)/(CI$3-CI$4)*10)),1))</f>
        <v>8.2</v>
      </c>
      <c r="CJ108" s="106" t="n">
        <f aca="false">IF('Indicator Data'!BR108="No data","x",ROUND(IF('Indicator Data'!BR108&gt;CJ$3,0,IF('Indicator Data'!BR108&lt;CJ$4,10,(CJ$3-'Indicator Data'!BR108)/(CJ$3-CJ$4)*10)),1))</f>
        <v>5</v>
      </c>
      <c r="CK108" s="106" t="n">
        <f aca="false">IF('Indicator Data'!AC108="No data","x",ROUND(IF('Indicator Data'!AC108&gt;CK$3,0,IF('Indicator Data'!AC108&lt;CK$4,10,(CK$3-'Indicator Data'!AC108)/(CK$3-CK$4)*10)),1))</f>
        <v>9.2</v>
      </c>
      <c r="CL108" s="102" t="n">
        <f aca="false">IF(AND(CJ108="x",CI108="x",CK108="x"),"x",ROUND(AVERAGE(CI108:CK108),1))</f>
        <v>7.5</v>
      </c>
      <c r="CM108" s="106" t="n">
        <f aca="false">IF('Indicator Data'!X108="No data","x",ROUND(IF(LOG('Indicator Data'!X108)&gt;CM$3,10,IF(LOG('Indicator Data'!X108)&lt;CM$4,0,10-(CM$3-LOG('Indicator Data'!X108))/(CM$3-CM$4)*10)),1))</f>
        <v>7.7</v>
      </c>
      <c r="CN108" s="106" t="n">
        <f aca="false">IF('Indicator Data'!Y108="No data","x",ROUND(IF('Indicator Data'!Y108&gt;CN$3,10,IF('Indicator Data'!Y108&lt;CN$4,0,10-(CN$3-'Indicator Data'!Y108)/(CN$3-CN$4)*10)),1))</f>
        <v>8.4</v>
      </c>
      <c r="CO108" s="106" t="n">
        <f aca="false">IF('Indicator Data'!Z108="No data","x",ROUND(IF('Indicator Data'!Z108&gt;CO$3,10,IF('Indicator Data'!Z108&lt;CO$4,0,10-(CO$3-'Indicator Data'!Z108)/(CO$3-CO$4)*10)),1))</f>
        <v>1.8</v>
      </c>
      <c r="CP108" s="106" t="n">
        <f aca="false">IF('Indicator Data'!AA108="No data","x",ROUND(IF('Indicator Data'!AA108&gt;CP$3,10,IF('Indicator Data'!AA108&lt;CP$4,0,10-(CP$3-'Indicator Data'!AA108)/(CP$3-CP$4)*10)),1))</f>
        <v>6.3</v>
      </c>
      <c r="CQ108" s="102" t="n">
        <f aca="false">ROUND(AVERAGE(CM108:CP108),1)</f>
        <v>6.1</v>
      </c>
      <c r="CR108" s="104" t="n">
        <f aca="false">ROUND(AVERAGE(CL108,CQ108,CQ108),1)</f>
        <v>6.6</v>
      </c>
      <c r="CS108" s="106" t="n">
        <f aca="false">IF('Indicator Data'!AF108="No data","x",ROUND(IF('Indicator Data'!AF108&gt;CS$3,10,IF('Indicator Data'!AF108&lt;CS$4,0,10-(CS$3-'Indicator Data'!AF108)/(CS$3-CS$4)*10)),1))</f>
        <v>7.2</v>
      </c>
      <c r="CT108" s="106" t="n">
        <f aca="false">IF('Indicator Data'!AG108="No data","x",ROUND(IF('Indicator Data'!AG108&gt;CT$3,10,IF('Indicator Data'!AG108&lt;CT$4,0,10-(CT$3-'Indicator Data'!AG108)/(CT$3-CT$4)*10)),1))</f>
        <v>6.9</v>
      </c>
      <c r="CU108" s="102" t="n">
        <f aca="false">ROUND(AVERAGE(CM108,CN108,CO108,CP108,CS108,CT108),1)</f>
        <v>6.4</v>
      </c>
      <c r="CV108" s="106" t="n">
        <f aca="false">IF('Indicator Data'!AB108="No data","x",ROUND(IF('Indicator Data'!AB108&gt;CV$3,10,IF('Indicator Data'!AB108&lt;CV$4,0,10-(CV$3-'Indicator Data'!AB108)/(CV$3-CV$4)*10)),1))</f>
        <v>1.5</v>
      </c>
      <c r="CW108" s="102" t="n">
        <f aca="false">IF(AND(CJ108="x",CI108="x",CK108="x"),"x",ROUND(AVERAGE(CI108:CK108,CV108),1))</f>
        <v>6</v>
      </c>
      <c r="CX108" s="103" t="n">
        <f aca="false">IF('Indicator Data'!AD108="No data","x",'Indicator Data'!AD108/'Indicator Data'!$BZ108)</f>
        <v>4.80649774139856E-005</v>
      </c>
      <c r="CY108" s="106" t="n">
        <f aca="false">IF(CX108="x","x",ROUND(IF(CX108&gt;CY$3,0,IF(CX108&lt;CY$4,10,(CY$3-CX108)/(CY$3-CY$4)*10)),1))</f>
        <v>9.5</v>
      </c>
      <c r="CZ108" s="106" t="n">
        <f aca="false">IF('Indicator Data'!AE108="No data","x",ROUND(IF('Indicator Data'!AE108&gt;CZ$3,0,IF('Indicator Data'!AE108&lt;CZ$4,10,(CZ$3-'Indicator Data'!AE108)/(CZ$3-CZ$4)*10)),1))</f>
        <v>8</v>
      </c>
      <c r="DA108" s="102" t="n">
        <f aca="false">IF(AND(CY108="x",CZ108="x"),"x",ROUND(AVERAGE(CY108:CZ108),1))</f>
        <v>8.8</v>
      </c>
      <c r="DB108" s="104" t="n">
        <f aca="false">ROUND(AVERAGE(CW108,DA108,CU108),1)</f>
        <v>7.1</v>
      </c>
      <c r="DC108" s="105" t="n">
        <f aca="false">IF(BL108="x",ROUND((10-GEOMEAN(((10-DB108)/10*9+1),((10-CH108)/10*9+1),((10-CR108)/10*9+1)))/9*10,1),ROUND((10-GEOMEAN(((10-BL108)/10*9+1),((10-DB108)/10*9+1),((10-CH108)/10*9+1),((10-CR108)/10*9+1)))/9*10,1))</f>
        <v>6.6</v>
      </c>
      <c r="DD108" s="108" t="n">
        <f aca="false">IF(ROUND(IF(AP108="x",(10-GEOMEAN(((10-AO108)/10*9+1),((10-DC108)/10*9+1),((10-AU108)/10*9+1),((10-AQ108)/10*9+1),((10-AR108)/10*9+1)))/9*10,(10-GEOMEAN(((10-AO108)/10*9+1),((10-DC108)/10*9+1),((10-AP108)/10*9+1),((10-AQ108)/10*9+1),((10-AR108)/10*9+1),((10-AU108)/10*9+1)))/9*10),1)=0,0.1,ROUND(IF(AP108="x",(10-GEOMEAN(((10-AO108)/10*9+1),((10-DC108)/10*9+1),((10-AU108)/10*9+1),((10-AQ108)/10*9+1),((10-AR108)/10*9+1)))/9*10,(10-GEOMEAN(((10-AO108)/10*9+1),((10-DC108)/10*9+1),((10-AP108)/10*9+1),((10-AQ108)/10*9+1),((10-AR108)/10*9+1),((10-AU108)/10*9+1)))/9*10),1))</f>
        <v>4.6</v>
      </c>
      <c r="DE108" s="105" t="n">
        <f aca="false">ROUND(IF('Indicator Data'!AH108=0,0,IF('Indicator Data'!AH108&gt;DE$3,10,IF('Indicator Data'!AH108&lt;DE$4,0,10-(DE$3-'Indicator Data'!AH108)/(DE$3-DE$4)*10))),1)</f>
        <v>0.3</v>
      </c>
      <c r="DF108" s="102" t="n">
        <f aca="false">'Indicator Data'!AI108</f>
        <v>0</v>
      </c>
      <c r="DG108" s="102" t="n">
        <f aca="false">'Indicator Data'!AJ108</f>
        <v>0</v>
      </c>
      <c r="DH108" s="105" t="n">
        <f aca="false">ROUND(IF(DF108=5,10,IF(DG108=5,9,IF(DF108=4,8,IF(DG108=4,7,0)))),1)</f>
        <v>0</v>
      </c>
      <c r="DI108" s="108" t="n">
        <f aca="false">ROUND(IF(DH108&gt;5,DH108,DE108/10*7),1)</f>
        <v>0.2</v>
      </c>
      <c r="DJ108" s="76"/>
      <c r="DK108" s="109"/>
    </row>
    <row r="109" customFormat="false" ht="14.5" hidden="false" customHeight="false" outlineLevel="0" collapsed="false">
      <c r="A109" s="98" t="str">
        <f aca="false">'Indicator Data'!A109</f>
        <v>Malaysia</v>
      </c>
      <c r="B109" s="99" t="str">
        <f aca="false">'Indicator Data'!B109</f>
        <v>MYS</v>
      </c>
      <c r="C109" s="100" t="n">
        <f aca="false">ROUND(IF('Indicator Data'!C109=0,0.1,IF(LOG('Indicator Data'!C109)&gt;C$3,10,IF(LOG('Indicator Data'!C109)&lt;C$4,0,10-(C$3-LOG('Indicator Data'!C109))/(C$3-C$4)*10))),1)</f>
        <v>6.4</v>
      </c>
      <c r="D109" s="101" t="n">
        <f aca="false">ROUND(IF('Indicator Data'!D109=0,0.1,IF(LOG('Indicator Data'!D109)&gt;D$3,10,IF(LOG('Indicator Data'!D109)&lt;D$4,0,10-(D$3-LOG('Indicator Data'!D109))/(D$3-D$4)*10))),1)</f>
        <v>0.1</v>
      </c>
      <c r="E109" s="102" t="n">
        <f aca="false">ROUND((10-GEOMEAN(((10-C109)/10*9+1),((10-D109)/10*9+1)))/9*10,1)</f>
        <v>3.9</v>
      </c>
      <c r="F109" s="102" t="n">
        <f aca="false">IF('Indicator Data'!E109="No data",0.1,(ROUND(IF('Indicator Data'!E109=0,0,IF(LOG('Indicator Data'!E109)&gt;F$3,10,IF(LOG('Indicator Data'!E109)&lt;F$4,0,10-(F$3-LOG('Indicator Data'!E109))/(F$3-F$4)*10))),1)))</f>
        <v>8.2</v>
      </c>
      <c r="G109" s="102" t="n">
        <f aca="false">ROUND(IF('Indicator Data'!F109=0,0,IF(LOG('Indicator Data'!F109)&gt;G$3,10,IF(LOG('Indicator Data'!F109)&lt;G$4,0,10-(G$3-LOG('Indicator Data'!F109))/(G$3-G$4)*10))),1)</f>
        <v>7</v>
      </c>
      <c r="H109" s="101" t="n">
        <f aca="false">ROUND(IF('Indicator Data'!G109=0,0,IF(LOG('Indicator Data'!G109)&gt;H$3,10,IF(LOG('Indicator Data'!G109)&lt;H$4,0,10-(H$3-LOG('Indicator Data'!G109))/(H$3-H$4)*10))),1)</f>
        <v>3.8</v>
      </c>
      <c r="I109" s="101" t="n">
        <f aca="false">ROUND(IF('Indicator Data'!H109=0,0,IF(LOG('Indicator Data'!H109)&gt;I$3,10,IF(LOG('Indicator Data'!H109)&lt;I$4,0,10-(I$3-LOG('Indicator Data'!H109))/(I$3-I$4)*10))),1)</f>
        <v>0</v>
      </c>
      <c r="J109" s="101" t="n">
        <f aca="false">ROUND((10-GEOMEAN(((10-H109)/10*9+1),((10-I109)/10*9+1)))/9*10,1)</f>
        <v>2.1</v>
      </c>
      <c r="K109" s="101" t="n">
        <f aca="false">ROUND(IF('Indicator Data'!I109=0,0,IF(LOG('Indicator Data'!I109)&gt;K$3,10,IF(LOG('Indicator Data'!I109)&lt;K$4,0,10-(K$3-LOG('Indicator Data'!I109))/(K$3-K$4)*10))),1)</f>
        <v>6.7</v>
      </c>
      <c r="L109" s="102" t="n">
        <f aca="false">ROUND((10-GEOMEAN(((10-J109)/10*9+1),((10-K109)/10*9+1)))/9*10,1)</f>
        <v>4.8</v>
      </c>
      <c r="M109" s="102" t="n">
        <f aca="false">ROUND(IF('Indicator Data'!J109=0,0,IF(LOG('Indicator Data'!J109)&gt;M$3,10,IF(LOG('Indicator Data'!J109)&lt;M$4,0,10-(M$3-LOG('Indicator Data'!J109))/(M$3-M$4)*10))),1)</f>
        <v>9.5</v>
      </c>
      <c r="N109" s="103" t="n">
        <f aca="false">'Indicator Data'!C109/'Indicator Data'!$CA109</f>
        <v>0.000116253786555943</v>
      </c>
      <c r="O109" s="103" t="n">
        <f aca="false">'Indicator Data'!D109/'Indicator Data'!$CA109</f>
        <v>0</v>
      </c>
      <c r="P109" s="103" t="n">
        <f aca="false">IF(F109=0.1,"x",'Indicator Data'!E109/'Indicator Data'!$CA109)</f>
        <v>0.00600905116286736</v>
      </c>
      <c r="Q109" s="103" t="n">
        <f aca="false">'Indicator Data'!F109/'Indicator Data'!$CA109</f>
        <v>5.42438494944777E-006</v>
      </c>
      <c r="R109" s="103" t="n">
        <f aca="false">'Indicator Data'!G109/'Indicator Data'!$CA109</f>
        <v>0.000111534756604485</v>
      </c>
      <c r="S109" s="103" t="n">
        <f aca="false">'Indicator Data'!H109/'Indicator Data'!$CA109</f>
        <v>0</v>
      </c>
      <c r="T109" s="103" t="n">
        <f aca="false">'Indicator Data'!I109/'Indicator Data'!$CA109</f>
        <v>0.000719400880701017</v>
      </c>
      <c r="U109" s="103" t="n">
        <f aca="false">'Indicator Data'!J109/'Indicator Data'!$CA109</f>
        <v>0.00207684319833853</v>
      </c>
      <c r="V109" s="101" t="n">
        <f aca="false">ROUND(IF(N109&gt;V$3,10,IF(N109&lt;V$4,0,10-(V$3-N109)/(V$3-V$4)*10)),1)</f>
        <v>0.6</v>
      </c>
      <c r="W109" s="101" t="n">
        <f aca="false">ROUND(IF(O109&gt;W$3,10,IF(O109&lt;W$4,0,10-(W$3-O109)/(W$3-W$4)*10)),1)</f>
        <v>0</v>
      </c>
      <c r="X109" s="102" t="n">
        <f aca="false">ROUND(((10-GEOMEAN(((10-V109)/10*9+1),((10-W109)/10*9+1)))/9*10),1)</f>
        <v>0.3</v>
      </c>
      <c r="Y109" s="102" t="n">
        <f aca="false">IF(P109="x",0.1,ROUND(IF(P109&gt;Y$3,10,IF(P109&lt;Y$4,0,10-(Y$3-P109)/(Y$3-Y$4)*10)),1))</f>
        <v>4</v>
      </c>
      <c r="Z109" s="102" t="n">
        <f aca="false">ROUND(IF(Q109=0,0,IF(LOG(Q109)&gt;Z$3,10,IF(LOG(Q109)&lt;=Z$4,0,10-(Z$3-LOG(Q109))/(Z$3-Z$4)*10))),1)</f>
        <v>7.2</v>
      </c>
      <c r="AA109" s="101" t="n">
        <f aca="false">ROUND(IF(R109&gt;AA$3,10,IF(R109&lt;AA$4,0,10-(AA$3-R109)/(AA$3-AA$4)*10)),1)</f>
        <v>0.1</v>
      </c>
      <c r="AB109" s="101" t="n">
        <f aca="false">ROUND(IF(S109&gt;AB$3,10,IF(S109&lt;AB$4,0,10-(AB$3-S109)/(AB$3-AB$4)*10)),1)</f>
        <v>0</v>
      </c>
      <c r="AC109" s="101" t="n">
        <f aca="false">ROUND(((10-GEOMEAN(((10-AA109)/10*9+1),((10-AB109)/10*9+1)))/9*10),1)</f>
        <v>0.1</v>
      </c>
      <c r="AD109" s="101" t="n">
        <f aca="false">ROUND(IF(T109=0,0,IF(T109&gt;AD$3,10,IF(T109&lt;=AD$4,0,10-(AD$3-T109)/(AD$3-AD$4)*10))),1)</f>
        <v>0.7</v>
      </c>
      <c r="AE109" s="102" t="n">
        <f aca="false">ROUND((10-GEOMEAN(((10-AC109)/10*9+1),((10-AD109)/10*9+1)))/9*10,1)</f>
        <v>0.4</v>
      </c>
      <c r="AF109" s="102" t="n">
        <f aca="false">ROUND(IF(U109&gt;AF$3,10,IF(U109&lt;AF$4,0,10-(AF$3-U109)/(AF$3-AF$4)*10)),1)</f>
        <v>0.7</v>
      </c>
      <c r="AG109" s="101" t="n">
        <f aca="false">ROUND(IF('Indicator Data'!K109=0,0,IF('Indicator Data'!K109&gt;AG$3,10,IF('Indicator Data'!K109&lt;AG$4,0,10-(AG$3-'Indicator Data'!K109)/(AG$3-AG$4)*10))),1)</f>
        <v>1.9</v>
      </c>
      <c r="AH109" s="104" t="n">
        <f aca="false">ROUND(AVERAGE(C109,V109),1)</f>
        <v>3.5</v>
      </c>
      <c r="AI109" s="104" t="n">
        <f aca="false">ROUND(AVERAGE(D109,W109),1)</f>
        <v>0.1</v>
      </c>
      <c r="AJ109" s="102" t="n">
        <f aca="false">ROUND(AVERAGE(AA109,H109),1)</f>
        <v>2</v>
      </c>
      <c r="AK109" s="102" t="n">
        <f aca="false">ROUND(AVERAGE(AB109,I109),1)</f>
        <v>0</v>
      </c>
      <c r="AL109" s="104" t="n">
        <f aca="false">ROUND((10-GEOMEAN(((10-AJ109)/10*9+1),((10-AK109)/10*9+1)))/9*10,1)</f>
        <v>1</v>
      </c>
      <c r="AM109" s="104" t="n">
        <f aca="false">ROUND(AVERAGE(AD109,K109),1)</f>
        <v>3.7</v>
      </c>
      <c r="AN109" s="102" t="n">
        <f aca="false">ROUND((10-GEOMEAN(((10-M109)/10*9+1),((10-AF109)/10*9+1)))/9*10,1)</f>
        <v>7</v>
      </c>
      <c r="AO109" s="105" t="n">
        <f aca="false">ROUND((10-GEOMEAN(((10-E109)/10*9+1),((10-X109)/10*9+1)))/9*10,1)</f>
        <v>2.3</v>
      </c>
      <c r="AP109" s="105" t="n">
        <f aca="false">IF(AND(Y109="x",F109="x"),"x",ROUND((10-GEOMEAN(((10-F109)/10*9+1),((10-Y109)/10*9+1)))/9*10,1))</f>
        <v>6.6</v>
      </c>
      <c r="AQ109" s="105" t="n">
        <f aca="false">ROUND((10-GEOMEAN(((10-G109)/10*9+1),((10-Z109)/10*9+1)))/9*10,1)</f>
        <v>7.1</v>
      </c>
      <c r="AR109" s="105" t="n">
        <f aca="false">ROUND((10-GEOMEAN(((10-L109)/10*9+1),((10-AE109)/10*9+1)))/9*10,1)</f>
        <v>2.9</v>
      </c>
      <c r="AS109" s="104" t="n">
        <f aca="false">ROUND(AVERAGE(AG109,AN109),1)</f>
        <v>4.5</v>
      </c>
      <c r="AT109" s="104" t="n">
        <f aca="false">IF('Indicator Data'!L109="No data","x",IF('Indicator Data'!CB109&lt;1000,"x",ROUND((IF('Indicator Data'!L109&gt;AT$3,10,IF('Indicator Data'!L109&lt;AT$4,0,10-(AT$3-'Indicator Data'!L109)/(AT$3-AT$4)*10))),1)))</f>
        <v>1.9</v>
      </c>
      <c r="AU109" s="105" t="n">
        <f aca="false">ROUND(AVERAGE(AS109,AT109),1)</f>
        <v>3.2</v>
      </c>
      <c r="AV109" s="106" t="n">
        <f aca="false">IF('Indicator Data'!M109="No data","x",ROUND(IF('Indicator Data'!M109=0,0,IF(LOG('Indicator Data'!M109)&gt;AV$3,10,IF(LOG('Indicator Data'!M109)&lt;AV$4,0,10-(AV$3-LOG('Indicator Data'!M109))/(AV$3-AV$4)*10))),1))</f>
        <v>0.8</v>
      </c>
      <c r="AW109" s="103" t="n">
        <f aca="false">IF(AV109="x","x",'Indicator Data'!M109/'Indicator Data'!$CA109)</f>
        <v>1.28373915972808E-006</v>
      </c>
      <c r="AX109" s="106" t="n">
        <f aca="false">IF(AV109="x","x",ROUND(IF(AW109&gt;AX$3,10,IF(AW109&lt;AX$4,0,10-(AX$3-AW109)/(AX$3-AX$4)*10)),1))</f>
        <v>0</v>
      </c>
      <c r="AY109" s="102" t="n">
        <f aca="false">IF(AND(AV109="x",AX109="x"),"x",ROUND((10-GEOMEAN(((10-AV109)/10*9+1),((10-AX109)/10*9+1)))/9*10,1))</f>
        <v>0.4</v>
      </c>
      <c r="AZ109" s="106" t="str">
        <f aca="false">IF('Indicator Data'!N109="No data","x",ROUND(IF('Indicator Data'!N109=0,0,IF(LOG('Indicator Data'!N109)&gt;AZ$3,10,IF(LOG('Indicator Data'!N109)&lt;AZ$4,0,10-(AZ$3-LOG('Indicator Data'!N109))/(AZ$3-AZ$4)*10))),1))</f>
        <v>x</v>
      </c>
      <c r="BA109" s="103" t="str">
        <f aca="false">IF(AZ109="x","x",'Indicator Data'!N109/'Indicator Data'!$CA109)</f>
        <v>x</v>
      </c>
      <c r="BB109" s="106" t="str">
        <f aca="false">IF(AZ109="x","x",ROUND(IF(BA109&gt;BB$3,10,IF(BA109&lt;BB$4,0,10-(BB$3-BA109)/(BB$3-BB$4)*10)),1))</f>
        <v>x</v>
      </c>
      <c r="BC109" s="102" t="str">
        <f aca="false">IF(AND(AZ109="x",BB109="x"),"x",ROUND((10-GEOMEAN(((10-AZ109)/10*9+1),((10-BB109)/10*9+1)))/9*10,1))</f>
        <v>x</v>
      </c>
      <c r="BD109" s="106" t="str">
        <f aca="false">IF('Indicator Data'!O109="No data","x",ROUND(IF('Indicator Data'!O109=0,0,IF(LOG('Indicator Data'!O109)&gt;BD$3,10,IF(LOG('Indicator Data'!O109)&lt;BD$4,0,10-(BD$3-LOG('Indicator Data'!O109))/(BD$3-BD$4)*10))),1))</f>
        <v>x</v>
      </c>
      <c r="BE109" s="103" t="str">
        <f aca="false">IF(BD109="x","x",'Indicator Data'!O109/'Indicator Data'!$CA109)</f>
        <v>x</v>
      </c>
      <c r="BF109" s="106" t="str">
        <f aca="false">IF(BD109="x","x",ROUND(IF(BE109&gt;BF$3,10,IF(BE109&lt;BF$4,0,10-(BF$3-BE109)/(BF$3-BF$4)*10)),1))</f>
        <v>x</v>
      </c>
      <c r="BG109" s="102" t="str">
        <f aca="false">IF(AND(BD109="x",BF109="x"),"x",ROUND((10-GEOMEAN(((10-BD109)/10*9+1),((10-BF109)/10*9+1)))/9*10,1))</f>
        <v>x</v>
      </c>
      <c r="BH109" s="106" t="str">
        <f aca="false">IF('Indicator Data'!P109="No data","x",ROUND(IF('Indicator Data'!P109=0,0,IF(LOG('Indicator Data'!P109)&gt;BH$3,10,IF(LOG('Indicator Data'!P109)&lt;BH$4,0,10-(BH$3-LOG('Indicator Data'!P109))/(BH$3-BH$4)*10))),1))</f>
        <v>x</v>
      </c>
      <c r="BI109" s="103" t="str">
        <f aca="false">IF(BH109="x","x",'Indicator Data'!P109/'Indicator Data'!$CA109)</f>
        <v>x</v>
      </c>
      <c r="BJ109" s="106" t="str">
        <f aca="false">IF(BH109="x","x",ROUND(IF(BI109&gt;BJ$3,10,IF(BI109&lt;BJ$4,0,10-(BJ$3-BI109)/(BJ$3-BJ$4)*10)),1))</f>
        <v>x</v>
      </c>
      <c r="BK109" s="102" t="str">
        <f aca="false">IF(AND(BH109="x",BJ109="x"),"x",ROUND((10-GEOMEAN(((10-BH109)/10*9+1),((10-BJ109)/10*9+1)))/9*10,1))</f>
        <v>x</v>
      </c>
      <c r="BL109" s="104" t="n">
        <f aca="false">IF(AND(BC109="x",BG109="x",BK109="x",AY109="x"),"x",IF(AND(BC109="x",BG109="x",BK109="x"),AY109,ROUND((10-GEOMEAN(((10-AY109)/10*9+1),((10-BC109)/10*9+1),((10-BG109)/10*9+1),((10-BK109)/10*9+1)))/9*10,1)))</f>
        <v>0.4</v>
      </c>
      <c r="BM109" s="106" t="n">
        <f aca="false">ROUND(IF('Indicator Data'!Q109=0,0,IF(LOG('Indicator Data'!Q109)&gt;BM$3,10,IF(LOG('Indicator Data'!Q109)&lt;BM$4,0,10-(BM$3-LOG('Indicator Data'!Q109))/(BM$3-BM$4)*10))),1)</f>
        <v>9.3</v>
      </c>
      <c r="BN109" s="107" t="n">
        <f aca="false">'Indicator Data'!R109</f>
        <v>0.999881982803345</v>
      </c>
      <c r="BO109" s="106" t="n">
        <f aca="false">ROUND(IF(BN109&gt;BO$3,10,IF(BN109&lt;BO$4,0,10-(BO$3-BN109)/(BO$3-BO$4)*10)),1)</f>
        <v>10</v>
      </c>
      <c r="BP109" s="106" t="n">
        <f aca="false">ROUND((10-GEOMEAN(((10-BO109)/10*9+1),((10-BM109)/10*9+1)))/9*10,1)</f>
        <v>9.7</v>
      </c>
      <c r="BQ109" s="106" t="n">
        <f aca="false">ROUND(IF('Indicator Data'!S109=0,0,IF(LOG('Indicator Data'!S109)&gt;BQ$3,10,IF(LOG('Indicator Data'!S109)&lt;BQ$4,0,10-(BQ$3-LOG('Indicator Data'!S109))/(BQ$3-BQ$4)*10))),1)</f>
        <v>9.3</v>
      </c>
      <c r="BR109" s="107" t="n">
        <f aca="false">'Indicator Data'!T109</f>
        <v>0.999432384967804</v>
      </c>
      <c r="BS109" s="106" t="n">
        <f aca="false">ROUND(IF(BR109&gt;BS$3,10,IF(BR109&lt;BS$4,0,10-(BS$3-BR109)/(BS$3-BS$4)*10)),1)</f>
        <v>10</v>
      </c>
      <c r="BT109" s="106" t="n">
        <f aca="false">ROUND((10-GEOMEAN(((10-BS109)/10*9+1),((10-BQ109)/10*9+1)))/9*10,1)</f>
        <v>9.7</v>
      </c>
      <c r="BU109" s="102" t="n">
        <f aca="false">ROUND((10-GEOMEAN(((10-BT109)/10*9+1),((10-BP109)/10*9+1)))/9*10,1)</f>
        <v>9.7</v>
      </c>
      <c r="BV109" s="106" t="n">
        <f aca="false">ROUND(IF('Indicator Data'!U109=0,0,IF(LOG('Indicator Data'!U109)&gt;BV$3,10,IF(LOG('Indicator Data'!U109)&lt;BV$4,0,10-(BV$3-LOG('Indicator Data'!U109))/(BV$3-BV$4)*10))),1)</f>
        <v>9.2</v>
      </c>
      <c r="BW109" s="103" t="n">
        <f aca="false">'Indicator Data'!U109/'Indicator Data'!$CA109</f>
        <v>0.869864873329048</v>
      </c>
      <c r="BX109" s="106" t="n">
        <f aca="false">ROUND(IF(BW109&gt;BX$3,10,IF(BW109&lt;BX$4,0,10-(BX$3-BW109)/(BX$3-BX$4)*10)),1)</f>
        <v>9.7</v>
      </c>
      <c r="BY109" s="102" t="n">
        <f aca="false">ROUND((10-GEOMEAN(((10-BV109)/10*9+1),((10-BX109)/10*9+1)))/9*10,1)</f>
        <v>9.5</v>
      </c>
      <c r="BZ109" s="106" t="n">
        <f aca="false">ROUND(IF('Indicator Data'!V109=0,0,IF(LOG('Indicator Data'!V109)&gt;BZ$3,10,IF(LOG('Indicator Data'!V109)&lt;BZ$4,0,10-(BZ$3-LOG('Indicator Data'!V109))/(BZ$3-BZ$4)*10))),1)</f>
        <v>9.2</v>
      </c>
      <c r="CA109" s="103" t="n">
        <f aca="false">IF('Indicator Data'!V109/'Indicator Data'!$CA109&gt;1,1,'Indicator Data'!V109/'Indicator Data'!$CA109)</f>
        <v>0.909479371672518</v>
      </c>
      <c r="CB109" s="106" t="n">
        <f aca="false">ROUND(IF(CA109&gt;CB$3,10,IF(CA109&lt;CB$4,0,10-(CB$3-CA109)/(CB$3-CB$4)*10)),1)</f>
        <v>9.1</v>
      </c>
      <c r="CC109" s="102" t="n">
        <f aca="false">ROUND((10-GEOMEAN(((10-BZ109)/10*9+1),((10-CB109)/10*9+1)))/9*10,1)</f>
        <v>9.2</v>
      </c>
      <c r="CD109" s="106" t="n">
        <f aca="false">ROUND(IF('Indicator Data'!W109=0,0,IF(LOG('Indicator Data'!W109)&gt;CD$3,10,IF(LOG('Indicator Data'!W109)&lt;CD$4,0,10-(CD$3-LOG('Indicator Data'!W109))/(CD$3-CD$4)*10))),1)</f>
        <v>9.2</v>
      </c>
      <c r="CE109" s="103" t="n">
        <f aca="false">'Indicator Data'!W109/'Indicator Data'!$CA109</f>
        <v>0.961915113154988</v>
      </c>
      <c r="CF109" s="106" t="n">
        <f aca="false">ROUND(IF(CE109&gt;CF$3,10,IF(CE109&lt;CF$4,0,10-(CF$3-CE109)/(CF$3-CF$4)*10)),1)</f>
        <v>9.6</v>
      </c>
      <c r="CG109" s="102" t="n">
        <f aca="false">ROUND((10-GEOMEAN(((10-CD109)/10*9+1),((10-CF109)/10*9+1)))/9*10,1)</f>
        <v>9.4</v>
      </c>
      <c r="CH109" s="104" t="n">
        <f aca="false">ROUND((10-GEOMEAN(((10-CC109)/10*9+1),((10-BU109)/10*9+1),((10-BY109)/10*9+1),((10-CG109)/10*9+1)))/9*10,1)</f>
        <v>9.5</v>
      </c>
      <c r="CI109" s="106" t="n">
        <f aca="false">IF('Indicator Data'!BQ109="No data","x",ROUND(IF('Indicator Data'!BQ109&gt;CI$3,0,IF('Indicator Data'!BQ109&lt;CI$4,10,(CI$3-'Indicator Data'!BQ109)/(CI$3-CI$4)*10)),1))</f>
        <v>0</v>
      </c>
      <c r="CJ109" s="106" t="n">
        <f aca="false">IF('Indicator Data'!BR109="No data","x",ROUND(IF('Indicator Data'!BR109&gt;CJ$3,0,IF('Indicator Data'!BR109&lt;CJ$4,10,(CJ$3-'Indicator Data'!BR109)/(CJ$3-CJ$4)*10)),1))</f>
        <v>0.5</v>
      </c>
      <c r="CK109" s="106" t="str">
        <f aca="false">IF('Indicator Data'!AC109="No data","x",ROUND(IF('Indicator Data'!AC109&gt;CK$3,0,IF('Indicator Data'!AC109&lt;CK$4,10,(CK$3-'Indicator Data'!AC109)/(CK$3-CK$4)*10)),1))</f>
        <v>x</v>
      </c>
      <c r="CL109" s="102" t="n">
        <f aca="false">IF(AND(CJ109="x",CI109="x",CK109="x"),"x",ROUND(AVERAGE(CI109:CK109),1))</f>
        <v>0.3</v>
      </c>
      <c r="CM109" s="106" t="n">
        <f aca="false">IF('Indicator Data'!X109="No data","x",ROUND(IF(LOG('Indicator Data'!X109)&gt;CM$3,10,IF(LOG('Indicator Data'!X109)&lt;CM$4,0,10-(CM$3-LOG('Indicator Data'!X109))/(CM$3-CM$4)*10)),1))</f>
        <v>6.7</v>
      </c>
      <c r="CN109" s="106" t="n">
        <f aca="false">IF('Indicator Data'!Y109="No data","x",ROUND(IF('Indicator Data'!Y109&gt;CN$3,10,IF('Indicator Data'!Y109&lt;CN$4,0,10-(CN$3-'Indicator Data'!Y109)/(CN$3-CN$4)*10)),1))</f>
        <v>3.9</v>
      </c>
      <c r="CO109" s="106" t="n">
        <f aca="false">IF('Indicator Data'!Z109="No data","x",ROUND(IF('Indicator Data'!Z109&gt;CO$3,10,IF('Indicator Data'!Z109&lt;CO$4,0,10-(CO$3-'Indicator Data'!Z109)/(CO$3-CO$4)*10)),1))</f>
        <v>7.8</v>
      </c>
      <c r="CP109" s="106" t="str">
        <f aca="false">IF('Indicator Data'!AA109="No data","x",ROUND(IF('Indicator Data'!AA109&gt;CP$3,10,IF('Indicator Data'!AA109&lt;CP$4,0,10-(CP$3-'Indicator Data'!AA109)/(CP$3-CP$4)*10)),1))</f>
        <v>x</v>
      </c>
      <c r="CQ109" s="102" t="n">
        <f aca="false">ROUND(AVERAGE(CM109:CP109),1)</f>
        <v>6.1</v>
      </c>
      <c r="CR109" s="104" t="n">
        <f aca="false">ROUND(AVERAGE(CL109,CQ109,CQ109),1)</f>
        <v>4.2</v>
      </c>
      <c r="CS109" s="106" t="str">
        <f aca="false">IF('Indicator Data'!AF109="No data","x",ROUND(IF('Indicator Data'!AF109&gt;CS$3,10,IF('Indicator Data'!AF109&lt;CS$4,0,10-(CS$3-'Indicator Data'!AF109)/(CS$3-CS$4)*10)),1))</f>
        <v>x</v>
      </c>
      <c r="CT109" s="106" t="n">
        <f aca="false">IF('Indicator Data'!AG109="No data","x",ROUND(IF('Indicator Data'!AG109&gt;CT$3,10,IF('Indicator Data'!AG109&lt;CT$4,0,10-(CT$3-'Indicator Data'!AG109)/(CT$3-CT$4)*10)),1))</f>
        <v>2.1</v>
      </c>
      <c r="CU109" s="102" t="n">
        <f aca="false">ROUND(AVERAGE(CM109,CN109,CO109,CP109,CS109,CT109),1)</f>
        <v>5.1</v>
      </c>
      <c r="CV109" s="106" t="n">
        <f aca="false">IF('Indicator Data'!AB109="No data","x",ROUND(IF('Indicator Data'!AB109&gt;CV$3,10,IF('Indicator Data'!AB109&lt;CV$4,0,10-(CV$3-'Indicator Data'!AB109)/(CV$3-CV$4)*10)),1))</f>
        <v>0.1</v>
      </c>
      <c r="CW109" s="102" t="n">
        <f aca="false">IF(AND(CJ109="x",CI109="x",CK109="x"),"x",ROUND(AVERAGE(CI109:CK109,CV109),1))</f>
        <v>0.2</v>
      </c>
      <c r="CX109" s="103" t="n">
        <f aca="false">IF('Indicator Data'!AD109="No data","x",'Indicator Data'!AD109/'Indicator Data'!$BZ109)</f>
        <v>9.02487505760432E-005</v>
      </c>
      <c r="CY109" s="106" t="n">
        <f aca="false">IF(CX109="x","x",ROUND(IF(CX109&gt;CY$3,0,IF(CX109&lt;CY$4,10,(CY$3-CX109)/(CY$3-CY$4)*10)),1))</f>
        <v>9.1</v>
      </c>
      <c r="CZ109" s="106" t="n">
        <f aca="false">IF('Indicator Data'!AE109="No data","x",ROUND(IF('Indicator Data'!AE109&gt;CZ$3,0,IF('Indicator Data'!AE109&lt;CZ$4,10,(CZ$3-'Indicator Data'!AE109)/(CZ$3-CZ$4)*10)),1))</f>
        <v>2</v>
      </c>
      <c r="DA109" s="102" t="n">
        <f aca="false">IF(AND(CY109="x",CZ109="x"),"x",ROUND(AVERAGE(CY109:CZ109),1))</f>
        <v>5.6</v>
      </c>
      <c r="DB109" s="104" t="n">
        <f aca="false">ROUND(AVERAGE(CW109,DA109,CU109),1)</f>
        <v>3.6</v>
      </c>
      <c r="DC109" s="105" t="n">
        <f aca="false">IF(BL109="x",ROUND((10-GEOMEAN(((10-DB109)/10*9+1),((10-CH109)/10*9+1),((10-CR109)/10*9+1)))/9*10,1),ROUND((10-GEOMEAN(((10-BL109)/10*9+1),((10-DB109)/10*9+1),((10-CH109)/10*9+1),((10-CR109)/10*9+1)))/9*10,1))</f>
        <v>5.6</v>
      </c>
      <c r="DD109" s="108" t="n">
        <f aca="false">IF(ROUND(IF(AP109="x",(10-GEOMEAN(((10-AO109)/10*9+1),((10-DC109)/10*9+1),((10-AU109)/10*9+1),((10-AQ109)/10*9+1),((10-AR109)/10*9+1)))/9*10,(10-GEOMEAN(((10-AO109)/10*9+1),((10-DC109)/10*9+1),((10-AP109)/10*9+1),((10-AQ109)/10*9+1),((10-AR109)/10*9+1),((10-AU109)/10*9+1)))/9*10),1)=0,0.1,ROUND(IF(AP109="x",(10-GEOMEAN(((10-AO109)/10*9+1),((10-DC109)/10*9+1),((10-AU109)/10*9+1),((10-AQ109)/10*9+1),((10-AR109)/10*9+1)))/9*10,(10-GEOMEAN(((10-AO109)/10*9+1),((10-DC109)/10*9+1),((10-AP109)/10*9+1),((10-AQ109)/10*9+1),((10-AR109)/10*9+1),((10-AU109)/10*9+1)))/9*10),1))</f>
        <v>4.9</v>
      </c>
      <c r="DE109" s="105" t="n">
        <f aca="false">ROUND(IF('Indicator Data'!AH109=0,0,IF('Indicator Data'!AH109&gt;DE$3,10,IF('Indicator Data'!AH109&lt;DE$4,0,10-(DE$3-'Indicator Data'!AH109)/(DE$3-DE$4)*10))),1)</f>
        <v>0.5</v>
      </c>
      <c r="DF109" s="102" t="n">
        <f aca="false">'Indicator Data'!AI109</f>
        <v>0</v>
      </c>
      <c r="DG109" s="102" t="n">
        <f aca="false">'Indicator Data'!AJ109</f>
        <v>0</v>
      </c>
      <c r="DH109" s="105" t="n">
        <f aca="false">ROUND(IF(DF109=5,10,IF(DG109=5,9,IF(DF109=4,8,IF(DG109=4,7,0)))),1)</f>
        <v>0</v>
      </c>
      <c r="DI109" s="108" t="n">
        <f aca="false">ROUND(IF(DH109&gt;5,DH109,DE109/10*7),1)</f>
        <v>0.4</v>
      </c>
      <c r="DJ109" s="76"/>
      <c r="DK109" s="109"/>
    </row>
    <row r="110" customFormat="false" ht="14.5" hidden="false" customHeight="false" outlineLevel="0" collapsed="false">
      <c r="A110" s="98" t="str">
        <f aca="false">'Indicator Data'!A110</f>
        <v>Maldives</v>
      </c>
      <c r="B110" s="99" t="str">
        <f aca="false">'Indicator Data'!B110</f>
        <v>MDV</v>
      </c>
      <c r="C110" s="100" t="n">
        <f aca="false">ROUND(IF('Indicator Data'!C110=0,0.1,IF(LOG('Indicator Data'!C110)&gt;C$3,10,IF(LOG('Indicator Data'!C110)&lt;C$4,0,10-(C$3-LOG('Indicator Data'!C110))/(C$3-C$4)*10))),1)</f>
        <v>0.1</v>
      </c>
      <c r="D110" s="101" t="n">
        <f aca="false">ROUND(IF('Indicator Data'!D110=0,0.1,IF(LOG('Indicator Data'!D110)&gt;D$3,10,IF(LOG('Indicator Data'!D110)&lt;D$4,0,10-(D$3-LOG('Indicator Data'!D110))/(D$3-D$4)*10))),1)</f>
        <v>0.1</v>
      </c>
      <c r="E110" s="102" t="n">
        <f aca="false">ROUND((10-GEOMEAN(((10-C110)/10*9+1),((10-D110)/10*9+1)))/9*10,1)</f>
        <v>0.1</v>
      </c>
      <c r="F110" s="102" t="n">
        <f aca="false">IF('Indicator Data'!E110="No data",0.1,(ROUND(IF('Indicator Data'!E110=0,0,IF(LOG('Indicator Data'!E110)&gt;F$3,10,IF(LOG('Indicator Data'!E110)&lt;F$4,0,10-(F$3-LOG('Indicator Data'!E110))/(F$3-F$4)*10))),1)))</f>
        <v>0.1</v>
      </c>
      <c r="G110" s="102" t="n">
        <f aca="false">ROUND(IF('Indicator Data'!F110=0,0,IF(LOG('Indicator Data'!F110)&gt;G$3,10,IF(LOG('Indicator Data'!F110)&lt;G$4,0,10-(G$3-LOG('Indicator Data'!F110))/(G$3-G$4)*10))),1)</f>
        <v>7.1</v>
      </c>
      <c r="H110" s="101" t="n">
        <f aca="false">ROUND(IF('Indicator Data'!G110=0,0,IF(LOG('Indicator Data'!G110)&gt;H$3,10,IF(LOG('Indicator Data'!G110)&lt;H$4,0,10-(H$3-LOG('Indicator Data'!G110))/(H$3-H$4)*10))),1)</f>
        <v>0</v>
      </c>
      <c r="I110" s="101" t="n">
        <f aca="false">ROUND(IF('Indicator Data'!H110=0,0,IF(LOG('Indicator Data'!H110)&gt;I$3,10,IF(LOG('Indicator Data'!H110)&lt;I$4,0,10-(I$3-LOG('Indicator Data'!H110))/(I$3-I$4)*10))),1)</f>
        <v>0</v>
      </c>
      <c r="J110" s="101" t="n">
        <f aca="false">ROUND((10-GEOMEAN(((10-H110)/10*9+1),((10-I110)/10*9+1)))/9*10,1)</f>
        <v>0</v>
      </c>
      <c r="K110" s="101" t="n">
        <f aca="false">ROUND(IF('Indicator Data'!I110=0,0,IF(LOG('Indicator Data'!I110)&gt;K$3,10,IF(LOG('Indicator Data'!I110)&lt;K$4,0,10-(K$3-LOG('Indicator Data'!I110))/(K$3-K$4)*10))),1)</f>
        <v>0</v>
      </c>
      <c r="L110" s="102" t="n">
        <f aca="false">ROUND((10-GEOMEAN(((10-J110)/10*9+1),((10-K110)/10*9+1)))/9*10,1)</f>
        <v>0</v>
      </c>
      <c r="M110" s="102" t="n">
        <f aca="false">ROUND(IF('Indicator Data'!J110=0,0,IF(LOG('Indicator Data'!J110)&gt;M$3,10,IF(LOG('Indicator Data'!J110)&lt;M$4,0,10-(M$3-LOG('Indicator Data'!J110))/(M$3-M$4)*10))),1)</f>
        <v>0</v>
      </c>
      <c r="N110" s="103" t="n">
        <f aca="false">'Indicator Data'!C110/'Indicator Data'!$CA110</f>
        <v>0</v>
      </c>
      <c r="O110" s="103" t="n">
        <f aca="false">'Indicator Data'!D110/'Indicator Data'!$CA110</f>
        <v>0</v>
      </c>
      <c r="P110" s="103" t="str">
        <f aca="false">IF(F110=0.1,"x",'Indicator Data'!E110/'Indicator Data'!$CA110)</f>
        <v>x</v>
      </c>
      <c r="Q110" s="103" t="n">
        <f aca="false">'Indicator Data'!F110/'Indicator Data'!$CA110</f>
        <v>0.000523883790407883</v>
      </c>
      <c r="R110" s="103" t="n">
        <f aca="false">'Indicator Data'!G110/'Indicator Data'!$CA110</f>
        <v>0</v>
      </c>
      <c r="S110" s="103" t="n">
        <f aca="false">'Indicator Data'!H110/'Indicator Data'!$CA110</f>
        <v>0</v>
      </c>
      <c r="T110" s="103" t="n">
        <f aca="false">'Indicator Data'!I110/'Indicator Data'!$CA110</f>
        <v>0</v>
      </c>
      <c r="U110" s="103" t="n">
        <f aca="false">'Indicator Data'!J110/'Indicator Data'!$CA110</f>
        <v>0</v>
      </c>
      <c r="V110" s="101" t="n">
        <f aca="false">ROUND(IF(N110&gt;V$3,10,IF(N110&lt;V$4,0,10-(V$3-N110)/(V$3-V$4)*10)),1)</f>
        <v>0</v>
      </c>
      <c r="W110" s="101" t="n">
        <f aca="false">ROUND(IF(O110&gt;W$3,10,IF(O110&lt;W$4,0,10-(W$3-O110)/(W$3-W$4)*10)),1)</f>
        <v>0</v>
      </c>
      <c r="X110" s="102" t="n">
        <f aca="false">ROUND(((10-GEOMEAN(((10-V110)/10*9+1),((10-W110)/10*9+1)))/9*10),1)</f>
        <v>0</v>
      </c>
      <c r="Y110" s="102" t="n">
        <f aca="false">IF(P110="x",0.1,ROUND(IF(P110&gt;Y$3,10,IF(P110&lt;Y$4,0,10-(Y$3-P110)/(Y$3-Y$4)*10)),1))</f>
        <v>0.1</v>
      </c>
      <c r="Z110" s="102" t="n">
        <f aca="false">ROUND(IF(Q110=0,0,IF(LOG(Q110)&gt;Z$3,10,IF(LOG(Q110)&lt;=Z$4,0,10-(Z$3-LOG(Q110))/(Z$3-Z$4)*10))),1)</f>
        <v>10</v>
      </c>
      <c r="AA110" s="101" t="n">
        <f aca="false">ROUND(IF(R110&gt;AA$3,10,IF(R110&lt;AA$4,0,10-(AA$3-R110)/(AA$3-AA$4)*10)),1)</f>
        <v>0</v>
      </c>
      <c r="AB110" s="101" t="n">
        <f aca="false">ROUND(IF(S110&gt;AB$3,10,IF(S110&lt;AB$4,0,10-(AB$3-S110)/(AB$3-AB$4)*10)),1)</f>
        <v>0</v>
      </c>
      <c r="AC110" s="101" t="n">
        <f aca="false">ROUND(((10-GEOMEAN(((10-AA110)/10*9+1),((10-AB110)/10*9+1)))/9*10),1)</f>
        <v>0</v>
      </c>
      <c r="AD110" s="101" t="n">
        <f aca="false">ROUND(IF(T110=0,0,IF(T110&gt;AD$3,10,IF(T110&lt;=AD$4,0,10-(AD$3-T110)/(AD$3-AD$4)*10))),1)</f>
        <v>0</v>
      </c>
      <c r="AE110" s="102" t="n">
        <f aca="false">ROUND((10-GEOMEAN(((10-AC110)/10*9+1),((10-AD110)/10*9+1)))/9*10,1)</f>
        <v>0</v>
      </c>
      <c r="AF110" s="102" t="n">
        <f aca="false">ROUND(IF(U110&gt;AF$3,10,IF(U110&lt;AF$4,0,10-(AF$3-U110)/(AF$3-AF$4)*10)),1)</f>
        <v>0</v>
      </c>
      <c r="AG110" s="101" t="n">
        <f aca="false">ROUND(IF('Indicator Data'!K110=0,0,IF('Indicator Data'!K110&gt;AG$3,10,IF('Indicator Data'!K110&lt;AG$4,0,10-(AG$3-'Indicator Data'!K110)/(AG$3-AG$4)*10))),1)</f>
        <v>0</v>
      </c>
      <c r="AH110" s="104" t="n">
        <f aca="false">ROUND(AVERAGE(C110,V110),1)</f>
        <v>0.1</v>
      </c>
      <c r="AI110" s="104" t="n">
        <f aca="false">ROUND(AVERAGE(D110,W110),1)</f>
        <v>0.1</v>
      </c>
      <c r="AJ110" s="102" t="n">
        <f aca="false">ROUND(AVERAGE(AA110,H110),1)</f>
        <v>0</v>
      </c>
      <c r="AK110" s="102" t="n">
        <f aca="false">ROUND(AVERAGE(AB110,I110),1)</f>
        <v>0</v>
      </c>
      <c r="AL110" s="104" t="n">
        <f aca="false">ROUND((10-GEOMEAN(((10-AJ110)/10*9+1),((10-AK110)/10*9+1)))/9*10,1)</f>
        <v>0</v>
      </c>
      <c r="AM110" s="104" t="n">
        <f aca="false">ROUND(AVERAGE(AD110,K110),1)</f>
        <v>0</v>
      </c>
      <c r="AN110" s="102" t="n">
        <f aca="false">ROUND((10-GEOMEAN(((10-M110)/10*9+1),((10-AF110)/10*9+1)))/9*10,1)</f>
        <v>0</v>
      </c>
      <c r="AO110" s="105" t="n">
        <f aca="false">ROUND((10-GEOMEAN(((10-E110)/10*9+1),((10-X110)/10*9+1)))/9*10,1)</f>
        <v>0.1</v>
      </c>
      <c r="AP110" s="105" t="n">
        <f aca="false">IF(AND(Y110="x",F110="x"),"x",ROUND((10-GEOMEAN(((10-F110)/10*9+1),((10-Y110)/10*9+1)))/9*10,1))</f>
        <v>0.1</v>
      </c>
      <c r="AQ110" s="105" t="n">
        <f aca="false">ROUND((10-GEOMEAN(((10-G110)/10*9+1),((10-Z110)/10*9+1)))/9*10,1)</f>
        <v>9</v>
      </c>
      <c r="AR110" s="105" t="n">
        <f aca="false">ROUND((10-GEOMEAN(((10-L110)/10*9+1),((10-AE110)/10*9+1)))/9*10,1)</f>
        <v>0</v>
      </c>
      <c r="AS110" s="104" t="n">
        <f aca="false">ROUND(AVERAGE(AG110,AN110),1)</f>
        <v>0</v>
      </c>
      <c r="AT110" s="104" t="str">
        <f aca="false">IF('Indicator Data'!L110="No data","x",IF('Indicator Data'!CB110&lt;1000,"x",ROUND((IF('Indicator Data'!L110&gt;AT$3,10,IF('Indicator Data'!L110&lt;AT$4,0,10-(AT$3-'Indicator Data'!L110)/(AT$3-AT$4)*10))),1)))</f>
        <v>x</v>
      </c>
      <c r="AU110" s="105" t="n">
        <f aca="false">ROUND(AVERAGE(AS110,AT110),1)</f>
        <v>0</v>
      </c>
      <c r="AV110" s="106" t="str">
        <f aca="false">IF('Indicator Data'!M110="No data","x",ROUND(IF('Indicator Data'!M110=0,0,IF(LOG('Indicator Data'!M110)&gt;AV$3,10,IF(LOG('Indicator Data'!M110)&lt;AV$4,0,10-(AV$3-LOG('Indicator Data'!M110))/(AV$3-AV$4)*10))),1))</f>
        <v>x</v>
      </c>
      <c r="AW110" s="103" t="str">
        <f aca="false">IF(AV110="x","x",'Indicator Data'!M110/'Indicator Data'!$CA110)</f>
        <v>x</v>
      </c>
      <c r="AX110" s="106" t="str">
        <f aca="false">IF(AV110="x","x",ROUND(IF(AW110&gt;AX$3,10,IF(AW110&lt;AX$4,0,10-(AX$3-AW110)/(AX$3-AX$4)*10)),1))</f>
        <v>x</v>
      </c>
      <c r="AY110" s="102" t="str">
        <f aca="false">IF(AND(AV110="x",AX110="x"),"x",ROUND((10-GEOMEAN(((10-AV110)/10*9+1),((10-AX110)/10*9+1)))/9*10,1))</f>
        <v>x</v>
      </c>
      <c r="AZ110" s="106" t="str">
        <f aca="false">IF('Indicator Data'!N110="No data","x",ROUND(IF('Indicator Data'!N110=0,0,IF(LOG('Indicator Data'!N110)&gt;AZ$3,10,IF(LOG('Indicator Data'!N110)&lt;AZ$4,0,10-(AZ$3-LOG('Indicator Data'!N110))/(AZ$3-AZ$4)*10))),1))</f>
        <v>x</v>
      </c>
      <c r="BA110" s="103" t="str">
        <f aca="false">IF(AZ110="x","x",'Indicator Data'!N110/'Indicator Data'!$CA110)</f>
        <v>x</v>
      </c>
      <c r="BB110" s="106" t="str">
        <f aca="false">IF(AZ110="x","x",ROUND(IF(BA110&gt;BB$3,10,IF(BA110&lt;BB$4,0,10-(BB$3-BA110)/(BB$3-BB$4)*10)),1))</f>
        <v>x</v>
      </c>
      <c r="BC110" s="102" t="str">
        <f aca="false">IF(AND(AZ110="x",BB110="x"),"x",ROUND((10-GEOMEAN(((10-AZ110)/10*9+1),((10-BB110)/10*9+1)))/9*10,1))</f>
        <v>x</v>
      </c>
      <c r="BD110" s="106" t="str">
        <f aca="false">IF('Indicator Data'!O110="No data","x",ROUND(IF('Indicator Data'!O110=0,0,IF(LOG('Indicator Data'!O110)&gt;BD$3,10,IF(LOG('Indicator Data'!O110)&lt;BD$4,0,10-(BD$3-LOG('Indicator Data'!O110))/(BD$3-BD$4)*10))),1))</f>
        <v>x</v>
      </c>
      <c r="BE110" s="103" t="str">
        <f aca="false">IF(BD110="x","x",'Indicator Data'!O110/'Indicator Data'!$CA110)</f>
        <v>x</v>
      </c>
      <c r="BF110" s="106" t="str">
        <f aca="false">IF(BD110="x","x",ROUND(IF(BE110&gt;BF$3,10,IF(BE110&lt;BF$4,0,10-(BF$3-BE110)/(BF$3-BF$4)*10)),1))</f>
        <v>x</v>
      </c>
      <c r="BG110" s="102" t="str">
        <f aca="false">IF(AND(BD110="x",BF110="x"),"x",ROUND((10-GEOMEAN(((10-BD110)/10*9+1),((10-BF110)/10*9+1)))/9*10,1))</f>
        <v>x</v>
      </c>
      <c r="BH110" s="106" t="str">
        <f aca="false">IF('Indicator Data'!P110="No data","x",ROUND(IF('Indicator Data'!P110=0,0,IF(LOG('Indicator Data'!P110)&gt;BH$3,10,IF(LOG('Indicator Data'!P110)&lt;BH$4,0,10-(BH$3-LOG('Indicator Data'!P110))/(BH$3-BH$4)*10))),1))</f>
        <v>x</v>
      </c>
      <c r="BI110" s="103" t="str">
        <f aca="false">IF(BH110="x","x",'Indicator Data'!P110/'Indicator Data'!$CA110)</f>
        <v>x</v>
      </c>
      <c r="BJ110" s="106" t="str">
        <f aca="false">IF(BH110="x","x",ROUND(IF(BI110&gt;BJ$3,10,IF(BI110&lt;BJ$4,0,10-(BJ$3-BI110)/(BJ$3-BJ$4)*10)),1))</f>
        <v>x</v>
      </c>
      <c r="BK110" s="102" t="str">
        <f aca="false">IF(AND(BH110="x",BJ110="x"),"x",ROUND((10-GEOMEAN(((10-BH110)/10*9+1),((10-BJ110)/10*9+1)))/9*10,1))</f>
        <v>x</v>
      </c>
      <c r="BL110" s="104" t="str">
        <f aca="false">IF(AND(BC110="x",BG110="x",BK110="x",AY110="x"),"x",IF(AND(BC110="x",BG110="x",BK110="x"),AY110,ROUND((10-GEOMEAN(((10-AY110)/10*9+1),((10-BC110)/10*9+1),((10-BG110)/10*9+1),((10-BK110)/10*9+1)))/9*10,1)))</f>
        <v>x</v>
      </c>
      <c r="BM110" s="106" t="n">
        <f aca="false">ROUND(IF('Indicator Data'!Q110=0,0,IF(LOG('Indicator Data'!Q110)&gt;BM$3,10,IF(LOG('Indicator Data'!Q110)&lt;BM$4,0,10-(BM$3-LOG('Indicator Data'!Q110))/(BM$3-BM$4)*10))),1)</f>
        <v>0</v>
      </c>
      <c r="BN110" s="107" t="n">
        <f aca="false">'Indicator Data'!R110</f>
        <v>0</v>
      </c>
      <c r="BO110" s="106" t="n">
        <f aca="false">ROUND(IF(BN110&gt;BO$3,10,IF(BN110&lt;BO$4,0,10-(BO$3-BN110)/(BO$3-BO$4)*10)),1)</f>
        <v>0</v>
      </c>
      <c r="BP110" s="106" t="n">
        <f aca="false">ROUND((10-GEOMEAN(((10-BO110)/10*9+1),((10-BM110)/10*9+1)))/9*10,1)</f>
        <v>0</v>
      </c>
      <c r="BQ110" s="106" t="n">
        <f aca="false">ROUND(IF('Indicator Data'!S110=0,0,IF(LOG('Indicator Data'!S110)&gt;BQ$3,10,IF(LOG('Indicator Data'!S110)&lt;BQ$4,0,10-(BQ$3-LOG('Indicator Data'!S110))/(BQ$3-BQ$4)*10))),1)</f>
        <v>0</v>
      </c>
      <c r="BR110" s="107" t="n">
        <f aca="false">'Indicator Data'!T110</f>
        <v>0</v>
      </c>
      <c r="BS110" s="106" t="n">
        <f aca="false">ROUND(IF(BR110&gt;BS$3,10,IF(BR110&lt;BS$4,0,10-(BS$3-BR110)/(BS$3-BS$4)*10)),1)</f>
        <v>0</v>
      </c>
      <c r="BT110" s="106" t="n">
        <f aca="false">ROUND((10-GEOMEAN(((10-BS110)/10*9+1),((10-BQ110)/10*9+1)))/9*10,1)</f>
        <v>0</v>
      </c>
      <c r="BU110" s="102" t="n">
        <f aca="false">ROUND((10-GEOMEAN(((10-BT110)/10*9+1),((10-BP110)/10*9+1)))/9*10,1)</f>
        <v>0</v>
      </c>
      <c r="BV110" s="106" t="n">
        <f aca="false">ROUND(IF('Indicator Data'!U110=0,0,IF(LOG('Indicator Data'!U110)&gt;BV$3,10,IF(LOG('Indicator Data'!U110)&lt;BV$4,0,10-(BV$3-LOG('Indicator Data'!U110))/(BV$3-BV$4)*10))),1)</f>
        <v>0</v>
      </c>
      <c r="BW110" s="103" t="n">
        <f aca="false">'Indicator Data'!U110/'Indicator Data'!$CA110</f>
        <v>0</v>
      </c>
      <c r="BX110" s="106" t="n">
        <f aca="false">ROUND(IF(BW110&gt;BX$3,10,IF(BW110&lt;BX$4,0,10-(BX$3-BW110)/(BX$3-BX$4)*10)),1)</f>
        <v>0</v>
      </c>
      <c r="BY110" s="102" t="n">
        <f aca="false">ROUND((10-GEOMEAN(((10-BV110)/10*9+1),((10-BX110)/10*9+1)))/9*10,1)</f>
        <v>0</v>
      </c>
      <c r="BZ110" s="106" t="n">
        <f aca="false">ROUND(IF('Indicator Data'!V110=0,0,IF(LOG('Indicator Data'!V110)&gt;BZ$3,10,IF(LOG('Indicator Data'!V110)&lt;BZ$4,0,10-(BZ$3-LOG('Indicator Data'!V110))/(BZ$3-BZ$4)*10))),1)</f>
        <v>4.6</v>
      </c>
      <c r="CA110" s="103" t="n">
        <f aca="false">IF('Indicator Data'!V110/'Indicator Data'!$CA110&gt;1,1,'Indicator Data'!V110/'Indicator Data'!$CA110)</f>
        <v>0.0431169273819492</v>
      </c>
      <c r="CB110" s="106" t="n">
        <f aca="false">ROUND(IF(CA110&gt;CB$3,10,IF(CA110&lt;CB$4,0,10-(CB$3-CA110)/(CB$3-CB$4)*10)),1)</f>
        <v>0.4</v>
      </c>
      <c r="CC110" s="102" t="n">
        <f aca="false">ROUND((10-GEOMEAN(((10-BZ110)/10*9+1),((10-CB110)/10*9+1)))/9*10,1)</f>
        <v>2.8</v>
      </c>
      <c r="CD110" s="106" t="n">
        <f aca="false">ROUND(IF('Indicator Data'!W110=0,0,IF(LOG('Indicator Data'!W110)&gt;CD$3,10,IF(LOG('Indicator Data'!W110)&lt;CD$4,0,10-(CD$3-LOG('Indicator Data'!W110))/(CD$3-CD$4)*10))),1)</f>
        <v>0</v>
      </c>
      <c r="CE110" s="103" t="n">
        <f aca="false">'Indicator Data'!W110/'Indicator Data'!$CA110</f>
        <v>0</v>
      </c>
      <c r="CF110" s="106" t="n">
        <f aca="false">ROUND(IF(CE110&gt;CF$3,10,IF(CE110&lt;CF$4,0,10-(CF$3-CE110)/(CF$3-CF$4)*10)),1)</f>
        <v>0</v>
      </c>
      <c r="CG110" s="102" t="n">
        <f aca="false">ROUND((10-GEOMEAN(((10-CD110)/10*9+1),((10-CF110)/10*9+1)))/9*10,1)</f>
        <v>0</v>
      </c>
      <c r="CH110" s="104" t="n">
        <f aca="false">ROUND((10-GEOMEAN(((10-CC110)/10*9+1),((10-BU110)/10*9+1),((10-BY110)/10*9+1),((10-CG110)/10*9+1)))/9*10,1)</f>
        <v>0.8</v>
      </c>
      <c r="CI110" s="106" t="n">
        <f aca="false">IF('Indicator Data'!BQ110="No data","x",ROUND(IF('Indicator Data'!BQ110&gt;CI$3,0,IF('Indicator Data'!BQ110&lt;CI$4,10,(CI$3-'Indicator Data'!BQ110)/(CI$3-CI$4)*10)),1))</f>
        <v>0.1</v>
      </c>
      <c r="CJ110" s="106" t="n">
        <f aca="false">IF('Indicator Data'!BR110="No data","x",ROUND(IF('Indicator Data'!BR110&gt;CJ$3,0,IF('Indicator Data'!BR110&lt;CJ$4,10,(CJ$3-'Indicator Data'!BR110)/(CJ$3-CJ$4)*10)),1))</f>
        <v>0.1</v>
      </c>
      <c r="CK110" s="106" t="n">
        <f aca="false">IF('Indicator Data'!AC110="No data","x",ROUND(IF('Indicator Data'!AC110&gt;CK$3,0,IF('Indicator Data'!AC110&lt;CK$4,10,(CK$3-'Indicator Data'!AC110)/(CK$3-CK$4)*10)),1))</f>
        <v>0.4</v>
      </c>
      <c r="CL110" s="102" t="n">
        <f aca="false">IF(AND(CJ110="x",CI110="x",CK110="x"),"x",ROUND(AVERAGE(CI110:CK110),1))</f>
        <v>0.2</v>
      </c>
      <c r="CM110" s="106" t="n">
        <f aca="false">IF('Indicator Data'!X110="No data","x",ROUND(IF(LOG('Indicator Data'!X110)&gt;CM$3,10,IF(LOG('Indicator Data'!X110)&lt;CM$4,0,10-(CM$3-LOG('Indicator Data'!X110))/(CM$3-CM$4)*10)),1))</f>
        <v>10</v>
      </c>
      <c r="CN110" s="106" t="n">
        <f aca="false">IF('Indicator Data'!Y110="No data","x",ROUND(IF('Indicator Data'!Y110&gt;CN$3,10,IF('Indicator Data'!Y110&lt;CN$4,0,10-(CN$3-'Indicator Data'!Y110)/(CN$3-CN$4)*10)),1))</f>
        <v>3.3</v>
      </c>
      <c r="CO110" s="106" t="n">
        <f aca="false">IF('Indicator Data'!Z110="No data","x",ROUND(IF('Indicator Data'!Z110&gt;CO$3,10,IF('Indicator Data'!Z110&lt;CO$4,0,10-(CO$3-'Indicator Data'!Z110)/(CO$3-CO$4)*10)),1))</f>
        <v>4.1</v>
      </c>
      <c r="CP110" s="106" t="n">
        <f aca="false">IF('Indicator Data'!AA110="No data","x",ROUND(IF('Indicator Data'!AA110&gt;CP$3,10,IF('Indicator Data'!AA110&lt;CP$4,0,10-(CP$3-'Indicator Data'!AA110)/(CP$3-CP$4)*10)),1))</f>
        <v>8.5</v>
      </c>
      <c r="CQ110" s="102" t="n">
        <f aca="false">ROUND(AVERAGE(CM110:CP110),1)</f>
        <v>6.5</v>
      </c>
      <c r="CR110" s="104" t="n">
        <f aca="false">ROUND(AVERAGE(CL110,CQ110,CQ110),1)</f>
        <v>4.4</v>
      </c>
      <c r="CS110" s="106" t="n">
        <f aca="false">IF('Indicator Data'!AF110="No data","x",ROUND(IF('Indicator Data'!AF110&gt;CS$3,10,IF('Indicator Data'!AF110&lt;CS$4,0,10-(CS$3-'Indicator Data'!AF110)/(CS$3-CS$4)*10)),1))</f>
        <v>3.3</v>
      </c>
      <c r="CT110" s="106" t="n">
        <f aca="false">IF('Indicator Data'!AG110="No data","x",ROUND(IF('Indicator Data'!AG110&gt;CT$3,10,IF('Indicator Data'!AG110&lt;CT$4,0,10-(CT$3-'Indicator Data'!AG110)/(CT$3-CT$4)*10)),1))</f>
        <v>1.1</v>
      </c>
      <c r="CU110" s="102" t="n">
        <f aca="false">ROUND(AVERAGE(CM110,CN110,CO110,CP110,CS110,CT110),1)</f>
        <v>5.1</v>
      </c>
      <c r="CV110" s="106" t="n">
        <f aca="false">IF('Indicator Data'!AB110="No data","x",ROUND(IF('Indicator Data'!AB110&gt;CV$3,10,IF('Indicator Data'!AB110&lt;CV$4,0,10-(CV$3-'Indicator Data'!AB110)/(CV$3-CV$4)*10)),1))</f>
        <v>0</v>
      </c>
      <c r="CW110" s="102" t="n">
        <f aca="false">IF(AND(CJ110="x",CI110="x",CK110="x"),"x",ROUND(AVERAGE(CI110:CK110,CV110),1))</f>
        <v>0.2</v>
      </c>
      <c r="CX110" s="103" t="str">
        <f aca="false">IF('Indicator Data'!AD110="No data","x",'Indicator Data'!AD110/'Indicator Data'!$BZ110)</f>
        <v>x</v>
      </c>
      <c r="CY110" s="106" t="str">
        <f aca="false">IF(CX110="x","x",ROUND(IF(CX110&gt;CY$3,0,IF(CX110&lt;CY$4,10,(CY$3-CX110)/(CY$3-CY$4)*10)),1))</f>
        <v>x</v>
      </c>
      <c r="CZ110" s="106" t="n">
        <f aca="false">IF('Indicator Data'!AE110="No data","x",ROUND(IF('Indicator Data'!AE110&gt;CZ$3,0,IF('Indicator Data'!AE110&lt;CZ$4,10,(CZ$3-'Indicator Data'!AE110)/(CZ$3-CZ$4)*10)),1))</f>
        <v>2</v>
      </c>
      <c r="DA110" s="102" t="n">
        <f aca="false">IF(AND(CY110="x",CZ110="x"),"x",ROUND(AVERAGE(CY110:CZ110),1))</f>
        <v>2</v>
      </c>
      <c r="DB110" s="104" t="n">
        <f aca="false">ROUND(AVERAGE(CW110,DA110,CU110),1)</f>
        <v>2.4</v>
      </c>
      <c r="DC110" s="105" t="n">
        <f aca="false">IF(BL110="x",ROUND((10-GEOMEAN(((10-DB110)/10*9+1),((10-CH110)/10*9+1),((10-CR110)/10*9+1)))/9*10,1),ROUND((10-GEOMEAN(((10-BL110)/10*9+1),((10-DB110)/10*9+1),((10-CH110)/10*9+1),((10-CR110)/10*9+1)))/9*10,1))</f>
        <v>2.7</v>
      </c>
      <c r="DD110" s="108" t="n">
        <f aca="false">IF(ROUND(IF(AP110="x",(10-GEOMEAN(((10-AO110)/10*9+1),((10-DC110)/10*9+1),((10-AU110)/10*9+1),((10-AQ110)/10*9+1),((10-AR110)/10*9+1)))/9*10,(10-GEOMEAN(((10-AO110)/10*9+1),((10-DC110)/10*9+1),((10-AP110)/10*9+1),((10-AQ110)/10*9+1),((10-AR110)/10*9+1),((10-AU110)/10*9+1)))/9*10),1)=0,0.1,ROUND(IF(AP110="x",(10-GEOMEAN(((10-AO110)/10*9+1),((10-DC110)/10*9+1),((10-AU110)/10*9+1),((10-AQ110)/10*9+1),((10-AR110)/10*9+1)))/9*10,(10-GEOMEAN(((10-AO110)/10*9+1),((10-DC110)/10*9+1),((10-AP110)/10*9+1),((10-AQ110)/10*9+1),((10-AR110)/10*9+1),((10-AU110)/10*9+1)))/9*10),1))</f>
        <v>3.1</v>
      </c>
      <c r="DE110" s="105" t="n">
        <f aca="false">ROUND(IF('Indicator Data'!AH110=0,0,IF('Indicator Data'!AH110&gt;DE$3,10,IF('Indicator Data'!AH110&lt;DE$4,0,10-(DE$3-'Indicator Data'!AH110)/(DE$3-DE$4)*10))),1)</f>
        <v>0</v>
      </c>
      <c r="DF110" s="102" t="n">
        <f aca="false">'Indicator Data'!AI110</f>
        <v>0</v>
      </c>
      <c r="DG110" s="102" t="n">
        <f aca="false">'Indicator Data'!AJ110</f>
        <v>0</v>
      </c>
      <c r="DH110" s="105" t="n">
        <f aca="false">ROUND(IF(DF110=5,10,IF(DG110=5,9,IF(DF110=4,8,IF(DG110=4,7,0)))),1)</f>
        <v>0</v>
      </c>
      <c r="DI110" s="108" t="n">
        <f aca="false">ROUND(IF(DH110&gt;5,DH110,DE110/10*7),1)</f>
        <v>0</v>
      </c>
      <c r="DJ110" s="76"/>
      <c r="DK110" s="109"/>
    </row>
    <row r="111" customFormat="false" ht="14.5" hidden="false" customHeight="false" outlineLevel="0" collapsed="false">
      <c r="A111" s="98" t="str">
        <f aca="false">'Indicator Data'!A111</f>
        <v>Mali</v>
      </c>
      <c r="B111" s="99" t="str">
        <f aca="false">'Indicator Data'!B111</f>
        <v>MLI</v>
      </c>
      <c r="C111" s="100" t="n">
        <f aca="false">ROUND(IF('Indicator Data'!C111=0,0.1,IF(LOG('Indicator Data'!C111)&gt;C$3,10,IF(LOG('Indicator Data'!C111)&lt;C$4,0,10-(C$3-LOG('Indicator Data'!C111))/(C$3-C$4)*10))),1)</f>
        <v>0.1</v>
      </c>
      <c r="D111" s="101" t="n">
        <f aca="false">ROUND(IF('Indicator Data'!D111=0,0.1,IF(LOG('Indicator Data'!D111)&gt;D$3,10,IF(LOG('Indicator Data'!D111)&lt;D$4,0,10-(D$3-LOG('Indicator Data'!D111))/(D$3-D$4)*10))),1)</f>
        <v>0.1</v>
      </c>
      <c r="E111" s="102" t="n">
        <f aca="false">ROUND((10-GEOMEAN(((10-C111)/10*9+1),((10-D111)/10*9+1)))/9*10,1)</f>
        <v>0.1</v>
      </c>
      <c r="F111" s="102" t="n">
        <f aca="false">IF('Indicator Data'!E111="No data",0.1,(ROUND(IF('Indicator Data'!E111=0,0,IF(LOG('Indicator Data'!E111)&gt;F$3,10,IF(LOG('Indicator Data'!E111)&lt;F$4,0,10-(F$3-LOG('Indicator Data'!E111))/(F$3-F$4)*10))),1)))</f>
        <v>7.9</v>
      </c>
      <c r="G111" s="102" t="n">
        <f aca="false">ROUND(IF('Indicator Data'!F111=0,0,IF(LOG('Indicator Data'!F111)&gt;G$3,10,IF(LOG('Indicator Data'!F111)&lt;G$4,0,10-(G$3-LOG('Indicator Data'!F111))/(G$3-G$4)*10))),1)</f>
        <v>0</v>
      </c>
      <c r="H111" s="101" t="n">
        <f aca="false">ROUND(IF('Indicator Data'!G111=0,0,IF(LOG('Indicator Data'!G111)&gt;H$3,10,IF(LOG('Indicator Data'!G111)&lt;H$4,0,10-(H$3-LOG('Indicator Data'!G111))/(H$3-H$4)*10))),1)</f>
        <v>0</v>
      </c>
      <c r="I111" s="101" t="n">
        <f aca="false">ROUND(IF('Indicator Data'!H111=0,0,IF(LOG('Indicator Data'!H111)&gt;I$3,10,IF(LOG('Indicator Data'!H111)&lt;I$4,0,10-(I$3-LOG('Indicator Data'!H111))/(I$3-I$4)*10))),1)</f>
        <v>0</v>
      </c>
      <c r="J111" s="101" t="n">
        <f aca="false">ROUND((10-GEOMEAN(((10-H111)/10*9+1),((10-I111)/10*9+1)))/9*10,1)</f>
        <v>0</v>
      </c>
      <c r="K111" s="101" t="n">
        <f aca="false">ROUND(IF('Indicator Data'!I111=0,0,IF(LOG('Indicator Data'!I111)&gt;K$3,10,IF(LOG('Indicator Data'!I111)&lt;K$4,0,10-(K$3-LOG('Indicator Data'!I111))/(K$3-K$4)*10))),1)</f>
        <v>0</v>
      </c>
      <c r="L111" s="102" t="n">
        <f aca="false">ROUND((10-GEOMEAN(((10-J111)/10*9+1),((10-K111)/10*9+1)))/9*10,1)</f>
        <v>0</v>
      </c>
      <c r="M111" s="102" t="n">
        <f aca="false">ROUND(IF('Indicator Data'!J111=0,0,IF(LOG('Indicator Data'!J111)&gt;M$3,10,IF(LOG('Indicator Data'!J111)&lt;M$4,0,10-(M$3-LOG('Indicator Data'!J111))/(M$3-M$4)*10))),1)</f>
        <v>10</v>
      </c>
      <c r="N111" s="103" t="n">
        <f aca="false">'Indicator Data'!C111/'Indicator Data'!$CA111</f>
        <v>0</v>
      </c>
      <c r="O111" s="103" t="n">
        <f aca="false">'Indicator Data'!D111/'Indicator Data'!$CA111</f>
        <v>0</v>
      </c>
      <c r="P111" s="103" t="n">
        <f aca="false">IF(F111=0.1,"x",'Indicator Data'!E111/'Indicator Data'!$CA111)</f>
        <v>0.00836027932792917</v>
      </c>
      <c r="Q111" s="103" t="n">
        <f aca="false">'Indicator Data'!F111/'Indicator Data'!$CA111</f>
        <v>0</v>
      </c>
      <c r="R111" s="103" t="n">
        <f aca="false">'Indicator Data'!G111/'Indicator Data'!$CA111</f>
        <v>0</v>
      </c>
      <c r="S111" s="103" t="n">
        <f aca="false">'Indicator Data'!H111/'Indicator Data'!$CA111</f>
        <v>0</v>
      </c>
      <c r="T111" s="103" t="n">
        <f aca="false">'Indicator Data'!I111/'Indicator Data'!$CA111</f>
        <v>0</v>
      </c>
      <c r="U111" s="103" t="n">
        <f aca="false">'Indicator Data'!J111/'Indicator Data'!$CA111</f>
        <v>0.0198376321002688</v>
      </c>
      <c r="V111" s="101" t="n">
        <f aca="false">ROUND(IF(N111&gt;V$3,10,IF(N111&lt;V$4,0,10-(V$3-N111)/(V$3-V$4)*10)),1)</f>
        <v>0</v>
      </c>
      <c r="W111" s="101" t="n">
        <f aca="false">ROUND(IF(O111&gt;W$3,10,IF(O111&lt;W$4,0,10-(W$3-O111)/(W$3-W$4)*10)),1)</f>
        <v>0</v>
      </c>
      <c r="X111" s="102" t="n">
        <f aca="false">ROUND(((10-GEOMEAN(((10-V111)/10*9+1),((10-W111)/10*9+1)))/9*10),1)</f>
        <v>0</v>
      </c>
      <c r="Y111" s="102" t="n">
        <f aca="false">IF(P111="x",0.1,ROUND(IF(P111&gt;Y$3,10,IF(P111&lt;Y$4,0,10-(Y$3-P111)/(Y$3-Y$4)*10)),1))</f>
        <v>5.6</v>
      </c>
      <c r="Z111" s="102" t="n">
        <f aca="false">ROUND(IF(Q111=0,0,IF(LOG(Q111)&gt;Z$3,10,IF(LOG(Q111)&lt;=Z$4,0,10-(Z$3-LOG(Q111))/(Z$3-Z$4)*10))),1)</f>
        <v>0</v>
      </c>
      <c r="AA111" s="101" t="n">
        <f aca="false">ROUND(IF(R111&gt;AA$3,10,IF(R111&lt;AA$4,0,10-(AA$3-R111)/(AA$3-AA$4)*10)),1)</f>
        <v>0</v>
      </c>
      <c r="AB111" s="101" t="n">
        <f aca="false">ROUND(IF(S111&gt;AB$3,10,IF(S111&lt;AB$4,0,10-(AB$3-S111)/(AB$3-AB$4)*10)),1)</f>
        <v>0</v>
      </c>
      <c r="AC111" s="101" t="n">
        <f aca="false">ROUND(((10-GEOMEAN(((10-AA111)/10*9+1),((10-AB111)/10*9+1)))/9*10),1)</f>
        <v>0</v>
      </c>
      <c r="AD111" s="101" t="n">
        <f aca="false">ROUND(IF(T111=0,0,IF(T111&gt;AD$3,10,IF(T111&lt;=AD$4,0,10-(AD$3-T111)/(AD$3-AD$4)*10))),1)</f>
        <v>0</v>
      </c>
      <c r="AE111" s="102" t="n">
        <f aca="false">ROUND((10-GEOMEAN(((10-AC111)/10*9+1),((10-AD111)/10*9+1)))/9*10,1)</f>
        <v>0</v>
      </c>
      <c r="AF111" s="102" t="n">
        <f aca="false">ROUND(IF(U111&gt;AF$3,10,IF(U111&lt;AF$4,0,10-(AF$3-U111)/(AF$3-AF$4)*10)),1)</f>
        <v>6.6</v>
      </c>
      <c r="AG111" s="101" t="n">
        <f aca="false">ROUND(IF('Indicator Data'!K111=0,0,IF('Indicator Data'!K111&gt;AG$3,10,IF('Indicator Data'!K111&lt;AG$4,0,10-(AG$3-'Indicator Data'!K111)/(AG$3-AG$4)*10))),1)</f>
        <v>6.7</v>
      </c>
      <c r="AH111" s="104" t="n">
        <f aca="false">ROUND(AVERAGE(C111,V111),1)</f>
        <v>0.1</v>
      </c>
      <c r="AI111" s="104" t="n">
        <f aca="false">ROUND(AVERAGE(D111,W111),1)</f>
        <v>0.1</v>
      </c>
      <c r="AJ111" s="102" t="n">
        <f aca="false">ROUND(AVERAGE(AA111,H111),1)</f>
        <v>0</v>
      </c>
      <c r="AK111" s="102" t="n">
        <f aca="false">ROUND(AVERAGE(AB111,I111),1)</f>
        <v>0</v>
      </c>
      <c r="AL111" s="104" t="n">
        <f aca="false">ROUND((10-GEOMEAN(((10-AJ111)/10*9+1),((10-AK111)/10*9+1)))/9*10,1)</f>
        <v>0</v>
      </c>
      <c r="AM111" s="104" t="n">
        <f aca="false">ROUND(AVERAGE(AD111,K111),1)</f>
        <v>0</v>
      </c>
      <c r="AN111" s="102" t="n">
        <f aca="false">ROUND((10-GEOMEAN(((10-M111)/10*9+1),((10-AF111)/10*9+1)))/9*10,1)</f>
        <v>8.9</v>
      </c>
      <c r="AO111" s="105" t="n">
        <f aca="false">ROUND((10-GEOMEAN(((10-E111)/10*9+1),((10-X111)/10*9+1)))/9*10,1)</f>
        <v>0.1</v>
      </c>
      <c r="AP111" s="105" t="n">
        <f aca="false">IF(AND(Y111="x",F111="x"),"x",ROUND((10-GEOMEAN(((10-F111)/10*9+1),((10-Y111)/10*9+1)))/9*10,1))</f>
        <v>6.9</v>
      </c>
      <c r="AQ111" s="105" t="n">
        <f aca="false">ROUND((10-GEOMEAN(((10-G111)/10*9+1),((10-Z111)/10*9+1)))/9*10,1)</f>
        <v>0</v>
      </c>
      <c r="AR111" s="105" t="n">
        <f aca="false">ROUND((10-GEOMEAN(((10-L111)/10*9+1),((10-AE111)/10*9+1)))/9*10,1)</f>
        <v>0</v>
      </c>
      <c r="AS111" s="104" t="n">
        <f aca="false">ROUND(AVERAGE(AG111,AN111),1)</f>
        <v>7.8</v>
      </c>
      <c r="AT111" s="104" t="n">
        <f aca="false">IF('Indicator Data'!L111="No data","x",IF('Indicator Data'!CB111&lt;1000,"x",ROUND((IF('Indicator Data'!L111&gt;AT$3,10,IF('Indicator Data'!L111&lt;AT$4,0,10-(AT$3-'Indicator Data'!L111)/(AT$3-AT$4)*10))),1)))</f>
        <v>6.7</v>
      </c>
      <c r="AU111" s="105" t="n">
        <f aca="false">ROUND(AVERAGE(AS111,AT111),1)</f>
        <v>7.3</v>
      </c>
      <c r="AV111" s="106" t="n">
        <f aca="false">IF('Indicator Data'!M111="No data","x",ROUND(IF('Indicator Data'!M111=0,0,IF(LOG('Indicator Data'!M111)&gt;AV$3,10,IF(LOG('Indicator Data'!M111)&lt;AV$4,0,10-(AV$3-LOG('Indicator Data'!M111))/(AV$3-AV$4)*10))),1))</f>
        <v>8.5</v>
      </c>
      <c r="AW111" s="103" t="n">
        <f aca="false">IF(AV111="x","x",'Indicator Data'!M111/'Indicator Data'!$CA111)</f>
        <v>0.534322503871072</v>
      </c>
      <c r="AX111" s="106" t="n">
        <f aca="false">IF(AV111="x","x",ROUND(IF(AW111&gt;AX$3,10,IF(AW111&lt;AX$4,0,10-(AX$3-AW111)/(AX$3-AX$4)*10)),1))</f>
        <v>5.9</v>
      </c>
      <c r="AY111" s="102" t="n">
        <f aca="false">IF(AND(AV111="x",AX111="x"),"x",ROUND((10-GEOMEAN(((10-AV111)/10*9+1),((10-AX111)/10*9+1)))/9*10,1))</f>
        <v>7.4</v>
      </c>
      <c r="AZ111" s="106" t="n">
        <f aca="false">IF('Indicator Data'!N111="No data","x",ROUND(IF('Indicator Data'!N111=0,0,IF(LOG('Indicator Data'!N111)&gt;AZ$3,10,IF(LOG('Indicator Data'!N111)&lt;AZ$4,0,10-(AZ$3-LOG('Indicator Data'!N111))/(AZ$3-AZ$4)*10))),1))</f>
        <v>0</v>
      </c>
      <c r="BA111" s="103" t="n">
        <f aca="false">IF(AZ111="x","x",'Indicator Data'!N111/'Indicator Data'!$CA111)</f>
        <v>0</v>
      </c>
      <c r="BB111" s="106" t="n">
        <f aca="false">IF(AZ111="x","x",ROUND(IF(BA111&gt;BB$3,10,IF(BA111&lt;BB$4,0,10-(BB$3-BA111)/(BB$3-BB$4)*10)),1))</f>
        <v>0</v>
      </c>
      <c r="BC111" s="102" t="n">
        <f aca="false">IF(AND(AZ111="x",BB111="x"),"x",ROUND((10-GEOMEAN(((10-AZ111)/10*9+1),((10-BB111)/10*9+1)))/9*10,1))</f>
        <v>0</v>
      </c>
      <c r="BD111" s="106" t="n">
        <f aca="false">IF('Indicator Data'!O111="No data","x",ROUND(IF('Indicator Data'!O111=0,0,IF(LOG('Indicator Data'!O111)&gt;BD$3,10,IF(LOG('Indicator Data'!O111)&lt;BD$4,0,10-(BD$3-LOG('Indicator Data'!O111))/(BD$3-BD$4)*10))),1))</f>
        <v>8.7</v>
      </c>
      <c r="BE111" s="103" t="n">
        <f aca="false">IF(BD111="x","x",'Indicator Data'!O111/'Indicator Data'!$CA111)</f>
        <v>0.0915160983112653</v>
      </c>
      <c r="BF111" s="106" t="n">
        <f aca="false">IF(BD111="x","x",ROUND(IF(BE111&gt;BF$3,10,IF(BE111&lt;BF$4,0,10-(BF$3-BE111)/(BF$3-BF$4)*10)),1))</f>
        <v>9.2</v>
      </c>
      <c r="BG111" s="102" t="n">
        <f aca="false">IF(AND(BD111="x",BF111="x"),"x",ROUND((10-GEOMEAN(((10-BD111)/10*9+1),((10-BF111)/10*9+1)))/9*10,1))</f>
        <v>9</v>
      </c>
      <c r="BH111" s="106" t="n">
        <f aca="false">IF('Indicator Data'!P111="No data","x",ROUND(IF('Indicator Data'!P111=0,0,IF(LOG('Indicator Data'!P111)&gt;BH$3,10,IF(LOG('Indicator Data'!P111)&lt;BH$4,0,10-(BH$3-LOG('Indicator Data'!P111))/(BH$3-BH$4)*10))),1))</f>
        <v>0</v>
      </c>
      <c r="BI111" s="103" t="n">
        <f aca="false">IF(BH111="x","x",'Indicator Data'!P111/'Indicator Data'!$CA111)</f>
        <v>0</v>
      </c>
      <c r="BJ111" s="106" t="n">
        <f aca="false">IF(BH111="x","x",ROUND(IF(BI111&gt;BJ$3,10,IF(BI111&lt;BJ$4,0,10-(BJ$3-BI111)/(BJ$3-BJ$4)*10)),1))</f>
        <v>0</v>
      </c>
      <c r="BK111" s="102" t="n">
        <f aca="false">IF(AND(BH111="x",BJ111="x"),"x",ROUND((10-GEOMEAN(((10-BH111)/10*9+1),((10-BJ111)/10*9+1)))/9*10,1))</f>
        <v>0</v>
      </c>
      <c r="BL111" s="104" t="n">
        <f aca="false">IF(AND(BC111="x",BG111="x",BK111="x",AY111="x"),"x",IF(AND(BC111="x",BG111="x",BK111="x"),AY111,ROUND((10-GEOMEAN(((10-AY111)/10*9+1),((10-BC111)/10*9+1),((10-BG111)/10*9+1),((10-BK111)/10*9+1)))/9*10,1)))</f>
        <v>5.5</v>
      </c>
      <c r="BM111" s="106" t="n">
        <f aca="false">ROUND(IF('Indicator Data'!Q111=0,0,IF(LOG('Indicator Data'!Q111)&gt;BM$3,10,IF(LOG('Indicator Data'!Q111)&lt;BM$4,0,10-(BM$3-LOG('Indicator Data'!Q111))/(BM$3-BM$4)*10))),1)</f>
        <v>9.1</v>
      </c>
      <c r="BN111" s="107" t="n">
        <f aca="false">'Indicator Data'!R111</f>
        <v>0.981774747371674</v>
      </c>
      <c r="BO111" s="106" t="n">
        <f aca="false">ROUND(IF(BN111&gt;BO$3,10,IF(BN111&lt;BO$4,0,10-(BO$3-BN111)/(BO$3-BO$4)*10)),1)</f>
        <v>9.8</v>
      </c>
      <c r="BP111" s="106" t="n">
        <f aca="false">ROUND((10-GEOMEAN(((10-BO111)/10*9+1),((10-BM111)/10*9+1)))/9*10,1)</f>
        <v>9.5</v>
      </c>
      <c r="BQ111" s="106" t="n">
        <f aca="false">ROUND(IF('Indicator Data'!S111=0,0,IF(LOG('Indicator Data'!S111)&gt;BQ$3,10,IF(LOG('Indicator Data'!S111)&lt;BQ$4,0,10-(BQ$3-LOG('Indicator Data'!S111))/(BQ$3-BQ$4)*10))),1)</f>
        <v>9.1</v>
      </c>
      <c r="BR111" s="107" t="n">
        <f aca="false">'Indicator Data'!T111</f>
        <v>0.981774747371674</v>
      </c>
      <c r="BS111" s="106" t="n">
        <f aca="false">ROUND(IF(BR111&gt;BS$3,10,IF(BR111&lt;BS$4,0,10-(BS$3-BR111)/(BS$3-BS$4)*10)),1)</f>
        <v>9.8</v>
      </c>
      <c r="BT111" s="106" t="n">
        <f aca="false">ROUND((10-GEOMEAN(((10-BS111)/10*9+1),((10-BQ111)/10*9+1)))/9*10,1)</f>
        <v>9.5</v>
      </c>
      <c r="BU111" s="102" t="n">
        <f aca="false">ROUND((10-GEOMEAN(((10-BT111)/10*9+1),((10-BP111)/10*9+1)))/9*10,1)</f>
        <v>9.5</v>
      </c>
      <c r="BV111" s="106" t="n">
        <f aca="false">ROUND(IF('Indicator Data'!U111=0,0,IF(LOG('Indicator Data'!U111)&gt;BV$3,10,IF(LOG('Indicator Data'!U111)&lt;BV$4,0,10-(BV$3-LOG('Indicator Data'!U111))/(BV$3-BV$4)*10))),1)</f>
        <v>7.9</v>
      </c>
      <c r="BW111" s="103" t="n">
        <f aca="false">'Indicator Data'!U111/'Indicator Data'!$CA111</f>
        <v>0.192625962316642</v>
      </c>
      <c r="BX111" s="106" t="n">
        <f aca="false">ROUND(IF(BW111&gt;BX$3,10,IF(BW111&lt;BX$4,0,10-(BX$3-BW111)/(BX$3-BX$4)*10)),1)</f>
        <v>2.1</v>
      </c>
      <c r="BY111" s="102" t="n">
        <f aca="false">ROUND((10-GEOMEAN(((10-BV111)/10*9+1),((10-BX111)/10*9+1)))/9*10,1)</f>
        <v>5.7</v>
      </c>
      <c r="BZ111" s="106" t="n">
        <f aca="false">ROUND(IF('Indicator Data'!V111=0,0,IF(LOG('Indicator Data'!V111)&gt;BZ$3,10,IF(LOG('Indicator Data'!V111)&lt;BZ$4,0,10-(BZ$3-LOG('Indicator Data'!V111))/(BZ$3-BZ$4)*10))),1)</f>
        <v>8.9</v>
      </c>
      <c r="CA111" s="103" t="n">
        <f aca="false">IF('Indicator Data'!V111/'Indicator Data'!$CA111&gt;1,1,'Indicator Data'!V111/'Indicator Data'!$CA111)</f>
        <v>0.99080403141196</v>
      </c>
      <c r="CB111" s="106" t="n">
        <f aca="false">ROUND(IF(CA111&gt;CB$3,10,IF(CA111&lt;CB$4,0,10-(CB$3-CA111)/(CB$3-CB$4)*10)),1)</f>
        <v>9.9</v>
      </c>
      <c r="CC111" s="102" t="n">
        <f aca="false">ROUND((10-GEOMEAN(((10-BZ111)/10*9+1),((10-CB111)/10*9+1)))/9*10,1)</f>
        <v>9.5</v>
      </c>
      <c r="CD111" s="106" t="n">
        <f aca="false">ROUND(IF('Indicator Data'!W111=0,0,IF(LOG('Indicator Data'!W111)&gt;CD$3,10,IF(LOG('Indicator Data'!W111)&lt;CD$4,0,10-(CD$3-LOG('Indicator Data'!W111))/(CD$3-CD$4)*10))),1)</f>
        <v>8.8</v>
      </c>
      <c r="CE111" s="103" t="n">
        <f aca="false">'Indicator Data'!W111/'Indicator Data'!$CA111</f>
        <v>0.883210369862581</v>
      </c>
      <c r="CF111" s="106" t="n">
        <f aca="false">ROUND(IF(CE111&gt;CF$3,10,IF(CE111&lt;CF$4,0,10-(CF$3-CE111)/(CF$3-CF$4)*10)),1)</f>
        <v>8.8</v>
      </c>
      <c r="CG111" s="102" t="n">
        <f aca="false">ROUND((10-GEOMEAN(((10-CD111)/10*9+1),((10-CF111)/10*9+1)))/9*10,1)</f>
        <v>8.8</v>
      </c>
      <c r="CH111" s="104" t="n">
        <f aca="false">ROUND((10-GEOMEAN(((10-CC111)/10*9+1),((10-BU111)/10*9+1),((10-BY111)/10*9+1),((10-CG111)/10*9+1)))/9*10,1)</f>
        <v>8.7</v>
      </c>
      <c r="CI111" s="106" t="n">
        <f aca="false">IF('Indicator Data'!BQ111="No data","x",ROUND(IF('Indicator Data'!BQ111&gt;CI$3,0,IF('Indicator Data'!BQ111&lt;CI$4,10,(CI$3-'Indicator Data'!BQ111)/(CI$3-CI$4)*10)),1))</f>
        <v>6.1</v>
      </c>
      <c r="CJ111" s="106" t="n">
        <f aca="false">IF('Indicator Data'!BR111="No data","x",ROUND(IF('Indicator Data'!BR111&gt;CJ$3,0,IF('Indicator Data'!BR111&lt;CJ$4,10,(CJ$3-'Indicator Data'!BR111)/(CJ$3-CJ$4)*10)),1))</f>
        <v>2.9</v>
      </c>
      <c r="CK111" s="106" t="n">
        <f aca="false">IF('Indicator Data'!AC111="No data","x",ROUND(IF('Indicator Data'!AC111&gt;CK$3,0,IF('Indicator Data'!AC111&lt;CK$4,10,(CK$3-'Indicator Data'!AC111)/(CK$3-CK$4)*10)),1))</f>
        <v>8.3</v>
      </c>
      <c r="CL111" s="102" t="n">
        <f aca="false">IF(AND(CJ111="x",CI111="x",CK111="x"),"x",ROUND(AVERAGE(CI111:CK111),1))</f>
        <v>5.8</v>
      </c>
      <c r="CM111" s="106" t="n">
        <f aca="false">IF('Indicator Data'!X111="No data","x",ROUND(IF(LOG('Indicator Data'!X111)&gt;CM$3,10,IF(LOG('Indicator Data'!X111)&lt;CM$4,0,10-(CM$3-LOG('Indicator Data'!X111))/(CM$3-CM$4)*10)),1))</f>
        <v>4.1</v>
      </c>
      <c r="CN111" s="106" t="n">
        <f aca="false">IF('Indicator Data'!Y111="No data","x",ROUND(IF('Indicator Data'!Y111&gt;CN$3,10,IF('Indicator Data'!Y111&lt;CN$4,0,10-(CN$3-'Indicator Data'!Y111)/(CN$3-CN$4)*10)),1))</f>
        <v>9.4</v>
      </c>
      <c r="CO111" s="106" t="n">
        <f aca="false">IF('Indicator Data'!Z111="No data","x",ROUND(IF('Indicator Data'!Z111&gt;CO$3,10,IF('Indicator Data'!Z111&lt;CO$4,0,10-(CO$3-'Indicator Data'!Z111)/(CO$3-CO$4)*10)),1))</f>
        <v>4.5</v>
      </c>
      <c r="CP111" s="106" t="n">
        <f aca="false">IF('Indicator Data'!AA111="No data","x",ROUND(IF('Indicator Data'!AA111&gt;CP$3,10,IF('Indicator Data'!AA111&lt;CP$4,0,10-(CP$3-'Indicator Data'!AA111)/(CP$3-CP$4)*10)),1))</f>
        <v>9.5</v>
      </c>
      <c r="CQ111" s="102" t="n">
        <f aca="false">ROUND(AVERAGE(CM111:CP111),1)</f>
        <v>6.9</v>
      </c>
      <c r="CR111" s="104" t="n">
        <f aca="false">ROUND(AVERAGE(CL111,CQ111,CQ111),1)</f>
        <v>6.5</v>
      </c>
      <c r="CS111" s="106" t="n">
        <f aca="false">IF('Indicator Data'!AF111="No data","x",ROUND(IF('Indicator Data'!AF111&gt;CS$3,10,IF('Indicator Data'!AF111&lt;CS$4,0,10-(CS$3-'Indicator Data'!AF111)/(CS$3-CS$4)*10)),1))</f>
        <v>5.2</v>
      </c>
      <c r="CT111" s="106" t="n">
        <f aca="false">IF('Indicator Data'!AG111="No data","x",ROUND(IF('Indicator Data'!AG111&gt;CT$3,10,IF('Indicator Data'!AG111&lt;CT$4,0,10-(CT$3-'Indicator Data'!AG111)/(CT$3-CT$4)*10)),1))</f>
        <v>8.5</v>
      </c>
      <c r="CU111" s="102" t="n">
        <f aca="false">ROUND(AVERAGE(CM111,CN111,CO111,CP111,CS111,CT111),1)</f>
        <v>6.9</v>
      </c>
      <c r="CV111" s="106" t="n">
        <f aca="false">IF('Indicator Data'!AB111="No data","x",ROUND(IF('Indicator Data'!AB111&gt;CV$3,10,IF('Indicator Data'!AB111&lt;CV$4,0,10-(CV$3-'Indicator Data'!AB111)/(CV$3-CV$4)*10)),1))</f>
        <v>1.6</v>
      </c>
      <c r="CW111" s="102" t="n">
        <f aca="false">IF(AND(CJ111="x",CI111="x",CK111="x"),"x",ROUND(AVERAGE(CI111:CK111,CV111),1))</f>
        <v>4.7</v>
      </c>
      <c r="CX111" s="103" t="n">
        <f aca="false">IF('Indicator Data'!AD111="No data","x",'Indicator Data'!AD111/'Indicator Data'!$BZ111)</f>
        <v>6.70167118131654E-005</v>
      </c>
      <c r="CY111" s="106" t="n">
        <f aca="false">IF(CX111="x","x",ROUND(IF(CX111&gt;CY$3,0,IF(CX111&lt;CY$4,10,(CY$3-CX111)/(CY$3-CY$4)*10)),1))</f>
        <v>9.3</v>
      </c>
      <c r="CZ111" s="106" t="n">
        <f aca="false">IF('Indicator Data'!AE111="No data","x",ROUND(IF('Indicator Data'!AE111&gt;CZ$3,0,IF('Indicator Data'!AE111&lt;CZ$4,10,(CZ$3-'Indicator Data'!AE111)/(CZ$3-CZ$4)*10)),1))</f>
        <v>2</v>
      </c>
      <c r="DA111" s="102" t="n">
        <f aca="false">IF(AND(CY111="x",CZ111="x"),"x",ROUND(AVERAGE(CY111:CZ111),1))</f>
        <v>5.7</v>
      </c>
      <c r="DB111" s="104" t="n">
        <f aca="false">ROUND(AVERAGE(CW111,DA111,CU111),1)</f>
        <v>5.8</v>
      </c>
      <c r="DC111" s="105" t="n">
        <f aca="false">IF(BL111="x",ROUND((10-GEOMEAN(((10-DB111)/10*9+1),((10-CH111)/10*9+1),((10-CR111)/10*9+1)))/9*10,1),ROUND((10-GEOMEAN(((10-BL111)/10*9+1),((10-DB111)/10*9+1),((10-CH111)/10*9+1),((10-CR111)/10*9+1)))/9*10,1))</f>
        <v>6.8</v>
      </c>
      <c r="DD111" s="108" t="n">
        <f aca="false">IF(ROUND(IF(AP111="x",(10-GEOMEAN(((10-AO111)/10*9+1),((10-DC111)/10*9+1),((10-AU111)/10*9+1),((10-AQ111)/10*9+1),((10-AR111)/10*9+1)))/9*10,(10-GEOMEAN(((10-AO111)/10*9+1),((10-DC111)/10*9+1),((10-AP111)/10*9+1),((10-AQ111)/10*9+1),((10-AR111)/10*9+1),((10-AU111)/10*9+1)))/9*10),1)=0,0.1,ROUND(IF(AP111="x",(10-GEOMEAN(((10-AO111)/10*9+1),((10-DC111)/10*9+1),((10-AU111)/10*9+1),((10-AQ111)/10*9+1),((10-AR111)/10*9+1)))/9*10,(10-GEOMEAN(((10-AO111)/10*9+1),((10-DC111)/10*9+1),((10-AP111)/10*9+1),((10-AQ111)/10*9+1),((10-AR111)/10*9+1),((10-AU111)/10*9+1)))/9*10),1))</f>
        <v>4.4</v>
      </c>
      <c r="DE111" s="105" t="n">
        <f aca="false">ROUND(IF('Indicator Data'!AH111=0,0,IF('Indicator Data'!AH111&gt;DE$3,10,IF('Indicator Data'!AH111&lt;DE$4,0,10-(DE$3-'Indicator Data'!AH111)/(DE$3-DE$4)*10))),1)</f>
        <v>9.2</v>
      </c>
      <c r="DF111" s="102" t="n">
        <f aca="false">'Indicator Data'!AI111</f>
        <v>0</v>
      </c>
      <c r="DG111" s="102" t="n">
        <f aca="false">'Indicator Data'!AJ111</f>
        <v>5</v>
      </c>
      <c r="DH111" s="105" t="n">
        <f aca="false">ROUND(IF(DF111=5,10,IF(DG111=5,9,IF(DF111=4,8,IF(DG111=4,7,0)))),1)</f>
        <v>9</v>
      </c>
      <c r="DI111" s="108" t="n">
        <f aca="false">ROUND(IF(DH111&gt;5,DH111,DE111/10*7),1)</f>
        <v>9</v>
      </c>
      <c r="DJ111" s="76"/>
      <c r="DK111" s="109"/>
    </row>
    <row r="112" customFormat="false" ht="14.5" hidden="false" customHeight="false" outlineLevel="0" collapsed="false">
      <c r="A112" s="98" t="str">
        <f aca="false">'Indicator Data'!A112</f>
        <v>Malta</v>
      </c>
      <c r="B112" s="99" t="str">
        <f aca="false">'Indicator Data'!B112</f>
        <v>MLT</v>
      </c>
      <c r="C112" s="100" t="n">
        <f aca="false">ROUND(IF('Indicator Data'!C112=0,0.1,IF(LOG('Indicator Data'!C112)&gt;C$3,10,IF(LOG('Indicator Data'!C112)&lt;C$4,0,10-(C$3-LOG('Indicator Data'!C112))/(C$3-C$4)*10))),1)</f>
        <v>0.1</v>
      </c>
      <c r="D112" s="101" t="n">
        <f aca="false">ROUND(IF('Indicator Data'!D112=0,0.1,IF(LOG('Indicator Data'!D112)&gt;D$3,10,IF(LOG('Indicator Data'!D112)&lt;D$4,0,10-(D$3-LOG('Indicator Data'!D112))/(D$3-D$4)*10))),1)</f>
        <v>0.1</v>
      </c>
      <c r="E112" s="102" t="n">
        <f aca="false">ROUND((10-GEOMEAN(((10-C112)/10*9+1),((10-D112)/10*9+1)))/9*10,1)</f>
        <v>0.1</v>
      </c>
      <c r="F112" s="102" t="n">
        <f aca="false">IF('Indicator Data'!E112="No data",0.1,(ROUND(IF('Indicator Data'!E112=0,0,IF(LOG('Indicator Data'!E112)&gt;F$3,10,IF(LOG('Indicator Data'!E112)&lt;F$4,0,10-(F$3-LOG('Indicator Data'!E112))/(F$3-F$4)*10))),1)))</f>
        <v>0.1</v>
      </c>
      <c r="G112" s="102" t="n">
        <f aca="false">ROUND(IF('Indicator Data'!F112=0,0,IF(LOG('Indicator Data'!F112)&gt;G$3,10,IF(LOG('Indicator Data'!F112)&lt;G$4,0,10-(G$3-LOG('Indicator Data'!F112))/(G$3-G$4)*10))),1)</f>
        <v>5.4</v>
      </c>
      <c r="H112" s="101" t="n">
        <f aca="false">ROUND(IF('Indicator Data'!G112=0,0,IF(LOG('Indicator Data'!G112)&gt;H$3,10,IF(LOG('Indicator Data'!G112)&lt;H$4,0,10-(H$3-LOG('Indicator Data'!G112))/(H$3-H$4)*10))),1)</f>
        <v>0</v>
      </c>
      <c r="I112" s="101" t="n">
        <f aca="false">ROUND(IF('Indicator Data'!H112=0,0,IF(LOG('Indicator Data'!H112)&gt;I$3,10,IF(LOG('Indicator Data'!H112)&lt;I$4,0,10-(I$3-LOG('Indicator Data'!H112))/(I$3-I$4)*10))),1)</f>
        <v>0</v>
      </c>
      <c r="J112" s="101" t="n">
        <f aca="false">ROUND((10-GEOMEAN(((10-H112)/10*9+1),((10-I112)/10*9+1)))/9*10,1)</f>
        <v>0</v>
      </c>
      <c r="K112" s="101" t="n">
        <f aca="false">ROUND(IF('Indicator Data'!I112=0,0,IF(LOG('Indicator Data'!I112)&gt;K$3,10,IF(LOG('Indicator Data'!I112)&lt;K$4,0,10-(K$3-LOG('Indicator Data'!I112))/(K$3-K$4)*10))),1)</f>
        <v>0</v>
      </c>
      <c r="L112" s="102" t="n">
        <f aca="false">ROUND((10-GEOMEAN(((10-J112)/10*9+1),((10-K112)/10*9+1)))/9*10,1)</f>
        <v>0</v>
      </c>
      <c r="M112" s="102" t="n">
        <f aca="false">ROUND(IF('Indicator Data'!J112=0,0,IF(LOG('Indicator Data'!J112)&gt;M$3,10,IF(LOG('Indicator Data'!J112)&lt;M$4,0,10-(M$3-LOG('Indicator Data'!J112))/(M$3-M$4)*10))),1)</f>
        <v>0</v>
      </c>
      <c r="N112" s="103" t="n">
        <f aca="false">'Indicator Data'!C112/'Indicator Data'!$CA112</f>
        <v>0</v>
      </c>
      <c r="O112" s="103" t="n">
        <f aca="false">'Indicator Data'!D112/'Indicator Data'!$CA112</f>
        <v>0</v>
      </c>
      <c r="P112" s="103" t="str">
        <f aca="false">IF(F112=0.1,"x",'Indicator Data'!E112/'Indicator Data'!$CA112)</f>
        <v>x</v>
      </c>
      <c r="Q112" s="103" t="n">
        <f aca="false">'Indicator Data'!F112/'Indicator Data'!$CA112</f>
        <v>4.12448937087631E-005</v>
      </c>
      <c r="R112" s="103" t="n">
        <f aca="false">'Indicator Data'!G112/'Indicator Data'!$CA112</f>
        <v>0</v>
      </c>
      <c r="S112" s="103" t="n">
        <f aca="false">'Indicator Data'!H112/'Indicator Data'!$CA112</f>
        <v>0</v>
      </c>
      <c r="T112" s="103" t="n">
        <f aca="false">'Indicator Data'!I112/'Indicator Data'!$CA112</f>
        <v>0</v>
      </c>
      <c r="U112" s="103" t="n">
        <f aca="false">'Indicator Data'!J112/'Indicator Data'!$CA112</f>
        <v>0</v>
      </c>
      <c r="V112" s="101" t="n">
        <f aca="false">ROUND(IF(N112&gt;V$3,10,IF(N112&lt;V$4,0,10-(V$3-N112)/(V$3-V$4)*10)),1)</f>
        <v>0</v>
      </c>
      <c r="W112" s="101" t="n">
        <f aca="false">ROUND(IF(O112&gt;W$3,10,IF(O112&lt;W$4,0,10-(W$3-O112)/(W$3-W$4)*10)),1)</f>
        <v>0</v>
      </c>
      <c r="X112" s="102" t="n">
        <f aca="false">ROUND(((10-GEOMEAN(((10-V112)/10*9+1),((10-W112)/10*9+1)))/9*10),1)</f>
        <v>0</v>
      </c>
      <c r="Y112" s="102" t="n">
        <f aca="false">IF(P112="x",0.1,ROUND(IF(P112&gt;Y$3,10,IF(P112&lt;Y$4,0,10-(Y$3-P112)/(Y$3-Y$4)*10)),1))</f>
        <v>0.1</v>
      </c>
      <c r="Z112" s="102" t="n">
        <f aca="false">ROUND(IF(Q112=0,0,IF(LOG(Q112)&gt;Z$3,10,IF(LOG(Q112)&lt;=Z$4,0,10-(Z$3-LOG(Q112))/(Z$3-Z$4)*10))),1)</f>
        <v>9.1</v>
      </c>
      <c r="AA112" s="101" t="n">
        <f aca="false">ROUND(IF(R112&gt;AA$3,10,IF(R112&lt;AA$4,0,10-(AA$3-R112)/(AA$3-AA$4)*10)),1)</f>
        <v>0</v>
      </c>
      <c r="AB112" s="101" t="n">
        <f aca="false">ROUND(IF(S112&gt;AB$3,10,IF(S112&lt;AB$4,0,10-(AB$3-S112)/(AB$3-AB$4)*10)),1)</f>
        <v>0</v>
      </c>
      <c r="AC112" s="101" t="n">
        <f aca="false">ROUND(((10-GEOMEAN(((10-AA112)/10*9+1),((10-AB112)/10*9+1)))/9*10),1)</f>
        <v>0</v>
      </c>
      <c r="AD112" s="101" t="n">
        <f aca="false">ROUND(IF(T112=0,0,IF(T112&gt;AD$3,10,IF(T112&lt;=AD$4,0,10-(AD$3-T112)/(AD$3-AD$4)*10))),1)</f>
        <v>0</v>
      </c>
      <c r="AE112" s="102" t="n">
        <f aca="false">ROUND((10-GEOMEAN(((10-AC112)/10*9+1),((10-AD112)/10*9+1)))/9*10,1)</f>
        <v>0</v>
      </c>
      <c r="AF112" s="102" t="n">
        <f aca="false">ROUND(IF(U112&gt;AF$3,10,IF(U112&lt;AF$4,0,10-(AF$3-U112)/(AF$3-AF$4)*10)),1)</f>
        <v>0</v>
      </c>
      <c r="AG112" s="101" t="n">
        <f aca="false">ROUND(IF('Indicator Data'!K112=0,0,IF('Indicator Data'!K112&gt;AG$3,10,IF('Indicator Data'!K112&lt;AG$4,0,10-(AG$3-'Indicator Data'!K112)/(AG$3-AG$4)*10))),1)</f>
        <v>0</v>
      </c>
      <c r="AH112" s="104" t="n">
        <f aca="false">ROUND(AVERAGE(C112,V112),1)</f>
        <v>0.1</v>
      </c>
      <c r="AI112" s="104" t="n">
        <f aca="false">ROUND(AVERAGE(D112,W112),1)</f>
        <v>0.1</v>
      </c>
      <c r="AJ112" s="102" t="n">
        <f aca="false">ROUND(AVERAGE(AA112,H112),1)</f>
        <v>0</v>
      </c>
      <c r="AK112" s="102" t="n">
        <f aca="false">ROUND(AVERAGE(AB112,I112),1)</f>
        <v>0</v>
      </c>
      <c r="AL112" s="104" t="n">
        <f aca="false">ROUND((10-GEOMEAN(((10-AJ112)/10*9+1),((10-AK112)/10*9+1)))/9*10,1)</f>
        <v>0</v>
      </c>
      <c r="AM112" s="104" t="n">
        <f aca="false">ROUND(AVERAGE(AD112,K112),1)</f>
        <v>0</v>
      </c>
      <c r="AN112" s="102" t="n">
        <f aca="false">ROUND((10-GEOMEAN(((10-M112)/10*9+1),((10-AF112)/10*9+1)))/9*10,1)</f>
        <v>0</v>
      </c>
      <c r="AO112" s="105" t="n">
        <f aca="false">ROUND((10-GEOMEAN(((10-E112)/10*9+1),((10-X112)/10*9+1)))/9*10,1)</f>
        <v>0.1</v>
      </c>
      <c r="AP112" s="105" t="n">
        <f aca="false">IF(AND(Y112="x",F112="x"),"x",ROUND((10-GEOMEAN(((10-F112)/10*9+1),((10-Y112)/10*9+1)))/9*10,1))</f>
        <v>0.1</v>
      </c>
      <c r="AQ112" s="105" t="n">
        <f aca="false">ROUND((10-GEOMEAN(((10-G112)/10*9+1),((10-Z112)/10*9+1)))/9*10,1)</f>
        <v>7.7</v>
      </c>
      <c r="AR112" s="105" t="n">
        <f aca="false">ROUND((10-GEOMEAN(((10-L112)/10*9+1),((10-AE112)/10*9+1)))/9*10,1)</f>
        <v>0</v>
      </c>
      <c r="AS112" s="104" t="n">
        <f aca="false">ROUND(AVERAGE(AG112,AN112),1)</f>
        <v>0</v>
      </c>
      <c r="AT112" s="104" t="str">
        <f aca="false">IF('Indicator Data'!L112="No data","x",IF('Indicator Data'!CB112&lt;1000,"x",ROUND((IF('Indicator Data'!L112&gt;AT$3,10,IF('Indicator Data'!L112&lt;AT$4,0,10-(AT$3-'Indicator Data'!L112)/(AT$3-AT$4)*10))),1)))</f>
        <v>x</v>
      </c>
      <c r="AU112" s="105" t="n">
        <f aca="false">ROUND(AVERAGE(AS112,AT112),1)</f>
        <v>0</v>
      </c>
      <c r="AV112" s="106" t="n">
        <f aca="false">IF('Indicator Data'!M112="No data","x",ROUND(IF('Indicator Data'!M112=0,0,IF(LOG('Indicator Data'!M112)&gt;AV$3,10,IF(LOG('Indicator Data'!M112)&lt;AV$4,0,10-(AV$3-LOG('Indicator Data'!M112))/(AV$3-AV$4)*10))),1))</f>
        <v>0</v>
      </c>
      <c r="AW112" s="103" t="n">
        <f aca="false">IF(AV112="x","x",'Indicator Data'!M112/'Indicator Data'!$CA112)</f>
        <v>0</v>
      </c>
      <c r="AX112" s="106" t="n">
        <f aca="false">IF(AV112="x","x",ROUND(IF(AW112&gt;AX$3,10,IF(AW112&lt;AX$4,0,10-(AX$3-AW112)/(AX$3-AX$4)*10)),1))</f>
        <v>0</v>
      </c>
      <c r="AY112" s="102" t="n">
        <f aca="false">IF(AND(AV112="x",AX112="x"),"x",ROUND((10-GEOMEAN(((10-AV112)/10*9+1),((10-AX112)/10*9+1)))/9*10,1))</f>
        <v>0</v>
      </c>
      <c r="AZ112" s="106" t="str">
        <f aca="false">IF('Indicator Data'!N112="No data","x",ROUND(IF('Indicator Data'!N112=0,0,IF(LOG('Indicator Data'!N112)&gt;AZ$3,10,IF(LOG('Indicator Data'!N112)&lt;AZ$4,0,10-(AZ$3-LOG('Indicator Data'!N112))/(AZ$3-AZ$4)*10))),1))</f>
        <v>x</v>
      </c>
      <c r="BA112" s="103" t="str">
        <f aca="false">IF(AZ112="x","x",'Indicator Data'!N112/'Indicator Data'!$CA112)</f>
        <v>x</v>
      </c>
      <c r="BB112" s="106" t="str">
        <f aca="false">IF(AZ112="x","x",ROUND(IF(BA112&gt;BB$3,10,IF(BA112&lt;BB$4,0,10-(BB$3-BA112)/(BB$3-BB$4)*10)),1))</f>
        <v>x</v>
      </c>
      <c r="BC112" s="102" t="str">
        <f aca="false">IF(AND(AZ112="x",BB112="x"),"x",ROUND((10-GEOMEAN(((10-AZ112)/10*9+1),((10-BB112)/10*9+1)))/9*10,1))</f>
        <v>x</v>
      </c>
      <c r="BD112" s="106" t="str">
        <f aca="false">IF('Indicator Data'!O112="No data","x",ROUND(IF('Indicator Data'!O112=0,0,IF(LOG('Indicator Data'!O112)&gt;BD$3,10,IF(LOG('Indicator Data'!O112)&lt;BD$4,0,10-(BD$3-LOG('Indicator Data'!O112))/(BD$3-BD$4)*10))),1))</f>
        <v>x</v>
      </c>
      <c r="BE112" s="103" t="str">
        <f aca="false">IF(BD112="x","x",'Indicator Data'!O112/'Indicator Data'!$CA112)</f>
        <v>x</v>
      </c>
      <c r="BF112" s="106" t="str">
        <f aca="false">IF(BD112="x","x",ROUND(IF(BE112&gt;BF$3,10,IF(BE112&lt;BF$4,0,10-(BF$3-BE112)/(BF$3-BF$4)*10)),1))</f>
        <v>x</v>
      </c>
      <c r="BG112" s="102" t="str">
        <f aca="false">IF(AND(BD112="x",BF112="x"),"x",ROUND((10-GEOMEAN(((10-BD112)/10*9+1),((10-BF112)/10*9+1)))/9*10,1))</f>
        <v>x</v>
      </c>
      <c r="BH112" s="106" t="str">
        <f aca="false">IF('Indicator Data'!P112="No data","x",ROUND(IF('Indicator Data'!P112=0,0,IF(LOG('Indicator Data'!P112)&gt;BH$3,10,IF(LOG('Indicator Data'!P112)&lt;BH$4,0,10-(BH$3-LOG('Indicator Data'!P112))/(BH$3-BH$4)*10))),1))</f>
        <v>x</v>
      </c>
      <c r="BI112" s="103" t="str">
        <f aca="false">IF(BH112="x","x",'Indicator Data'!P112/'Indicator Data'!$CA112)</f>
        <v>x</v>
      </c>
      <c r="BJ112" s="106" t="str">
        <f aca="false">IF(BH112="x","x",ROUND(IF(BI112&gt;BJ$3,10,IF(BI112&lt;BJ$4,0,10-(BJ$3-BI112)/(BJ$3-BJ$4)*10)),1))</f>
        <v>x</v>
      </c>
      <c r="BK112" s="102" t="str">
        <f aca="false">IF(AND(BH112="x",BJ112="x"),"x",ROUND((10-GEOMEAN(((10-BH112)/10*9+1),((10-BJ112)/10*9+1)))/9*10,1))</f>
        <v>x</v>
      </c>
      <c r="BL112" s="104" t="n">
        <f aca="false">IF(AND(BC112="x",BG112="x",BK112="x",AY112="x"),"x",IF(AND(BC112="x",BG112="x",BK112="x"),AY112,ROUND((10-GEOMEAN(((10-AY112)/10*9+1),((10-BC112)/10*9+1),((10-BG112)/10*9+1),((10-BK112)/10*9+1)))/9*10,1)))</f>
        <v>0</v>
      </c>
      <c r="BM112" s="106" t="n">
        <f aca="false">ROUND(IF('Indicator Data'!Q112=0,0,IF(LOG('Indicator Data'!Q112)&gt;BM$3,10,IF(LOG('Indicator Data'!Q112)&lt;BM$4,0,10-(BM$3-LOG('Indicator Data'!Q112))/(BM$3-BM$4)*10))),1)</f>
        <v>0</v>
      </c>
      <c r="BN112" s="107" t="n">
        <f aca="false">'Indicator Data'!R112</f>
        <v>0</v>
      </c>
      <c r="BO112" s="106" t="n">
        <f aca="false">ROUND(IF(BN112&gt;BO$3,10,IF(BN112&lt;BO$4,0,10-(BO$3-BN112)/(BO$3-BO$4)*10)),1)</f>
        <v>0</v>
      </c>
      <c r="BP112" s="106" t="n">
        <f aca="false">ROUND((10-GEOMEAN(((10-BO112)/10*9+1),((10-BM112)/10*9+1)))/9*10,1)</f>
        <v>0</v>
      </c>
      <c r="BQ112" s="106" t="n">
        <f aca="false">ROUND(IF('Indicator Data'!S112=0,0,IF(LOG('Indicator Data'!S112)&gt;BQ$3,10,IF(LOG('Indicator Data'!S112)&lt;BQ$4,0,10-(BQ$3-LOG('Indicator Data'!S112))/(BQ$3-BQ$4)*10))),1)</f>
        <v>0</v>
      </c>
      <c r="BR112" s="107" t="n">
        <f aca="false">'Indicator Data'!T112</f>
        <v>0</v>
      </c>
      <c r="BS112" s="106" t="n">
        <f aca="false">ROUND(IF(BR112&gt;BS$3,10,IF(BR112&lt;BS$4,0,10-(BS$3-BR112)/(BS$3-BS$4)*10)),1)</f>
        <v>0</v>
      </c>
      <c r="BT112" s="106" t="n">
        <f aca="false">ROUND((10-GEOMEAN(((10-BS112)/10*9+1),((10-BQ112)/10*9+1)))/9*10,1)</f>
        <v>0</v>
      </c>
      <c r="BU112" s="102" t="n">
        <f aca="false">ROUND((10-GEOMEAN(((10-BT112)/10*9+1),((10-BP112)/10*9+1)))/9*10,1)</f>
        <v>0</v>
      </c>
      <c r="BV112" s="106" t="n">
        <f aca="false">ROUND(IF('Indicator Data'!U112=0,0,IF(LOG('Indicator Data'!U112)&gt;BV$3,10,IF(LOG('Indicator Data'!U112)&lt;BV$4,0,10-(BV$3-LOG('Indicator Data'!U112))/(BV$3-BV$4)*10))),1)</f>
        <v>0</v>
      </c>
      <c r="BW112" s="103" t="n">
        <f aca="false">'Indicator Data'!U112/'Indicator Data'!$CA112</f>
        <v>0</v>
      </c>
      <c r="BX112" s="106" t="n">
        <f aca="false">ROUND(IF(BW112&gt;BX$3,10,IF(BW112&lt;BX$4,0,10-(BX$3-BW112)/(BX$3-BX$4)*10)),1)</f>
        <v>0</v>
      </c>
      <c r="BY112" s="102" t="n">
        <f aca="false">ROUND((10-GEOMEAN(((10-BV112)/10*9+1),((10-BX112)/10*9+1)))/9*10,1)</f>
        <v>0</v>
      </c>
      <c r="BZ112" s="106" t="n">
        <f aca="false">ROUND(IF('Indicator Data'!V112=0,0,IF(LOG('Indicator Data'!V112)&gt;BZ$3,10,IF(LOG('Indicator Data'!V112)&lt;BZ$4,0,10-(BZ$3-LOG('Indicator Data'!V112))/(BZ$3-BZ$4)*10))),1)</f>
        <v>6.5</v>
      </c>
      <c r="CA112" s="103" t="n">
        <f aca="false">IF('Indicator Data'!V112/'Indicator Data'!$CA112&gt;1,1,'Indicator Data'!V112/'Indicator Data'!$CA112)</f>
        <v>0.790272619246662</v>
      </c>
      <c r="CB112" s="106" t="n">
        <f aca="false">ROUND(IF(CA112&gt;CB$3,10,IF(CA112&lt;CB$4,0,10-(CB$3-CA112)/(CB$3-CB$4)*10)),1)</f>
        <v>7.9</v>
      </c>
      <c r="CC112" s="102" t="n">
        <f aca="false">ROUND((10-GEOMEAN(((10-BZ112)/10*9+1),((10-CB112)/10*9+1)))/9*10,1)</f>
        <v>7.3</v>
      </c>
      <c r="CD112" s="106" t="n">
        <f aca="false">ROUND(IF('Indicator Data'!W112=0,0,IF(LOG('Indicator Data'!W112)&gt;CD$3,10,IF(LOG('Indicator Data'!W112)&lt;CD$4,0,10-(CD$3-LOG('Indicator Data'!W112))/(CD$3-CD$4)*10))),1)</f>
        <v>4.2</v>
      </c>
      <c r="CE112" s="103" t="n">
        <f aca="false">'Indicator Data'!W112/'Indicator Data'!$CA112</f>
        <v>0.0214624165139012</v>
      </c>
      <c r="CF112" s="106" t="n">
        <f aca="false">ROUND(IF(CE112&gt;CF$3,10,IF(CE112&lt;CF$4,0,10-(CF$3-CE112)/(CF$3-CF$4)*10)),1)</f>
        <v>0.2</v>
      </c>
      <c r="CG112" s="102" t="n">
        <f aca="false">ROUND((10-GEOMEAN(((10-CD112)/10*9+1),((10-CF112)/10*9+1)))/9*10,1)</f>
        <v>2.4</v>
      </c>
      <c r="CH112" s="104" t="n">
        <f aca="false">ROUND((10-GEOMEAN(((10-CC112)/10*9+1),((10-BU112)/10*9+1),((10-BY112)/10*9+1),((10-CG112)/10*9+1)))/9*10,1)</f>
        <v>3.1</v>
      </c>
      <c r="CI112" s="106" t="n">
        <f aca="false">IF('Indicator Data'!BQ112="No data","x",ROUND(IF('Indicator Data'!BQ112&gt;CI$3,0,IF('Indicator Data'!BQ112&lt;CI$4,10,(CI$3-'Indicator Data'!BQ112)/(CI$3-CI$4)*10)),1))</f>
        <v>0</v>
      </c>
      <c r="CJ112" s="106" t="n">
        <f aca="false">IF('Indicator Data'!BR112="No data","x",ROUND(IF('Indicator Data'!BR112&gt;CJ$3,0,IF('Indicator Data'!BR112&lt;CJ$4,10,(CJ$3-'Indicator Data'!BR112)/(CJ$3-CJ$4)*10)),1))</f>
        <v>0</v>
      </c>
      <c r="CK112" s="106" t="str">
        <f aca="false">IF('Indicator Data'!AC112="No data","x",ROUND(IF('Indicator Data'!AC112&gt;CK$3,0,IF('Indicator Data'!AC112&lt;CK$4,10,(CK$3-'Indicator Data'!AC112)/(CK$3-CK$4)*10)),1))</f>
        <v>x</v>
      </c>
      <c r="CL112" s="102" t="n">
        <f aca="false">IF(AND(CJ112="x",CI112="x",CK112="x"),"x",ROUND(AVERAGE(CI112:CK112),1))</f>
        <v>0</v>
      </c>
      <c r="CM112" s="106" t="n">
        <f aca="false">IF('Indicator Data'!X112="No data","x",ROUND(IF(LOG('Indicator Data'!X112)&gt;CM$3,10,IF(LOG('Indicator Data'!X112)&lt;CM$4,0,10-(CM$3-LOG('Indicator Data'!X112))/(CM$3-CM$4)*10)),1))</f>
        <v>10</v>
      </c>
      <c r="CN112" s="106" t="n">
        <f aca="false">IF('Indicator Data'!Y112="No data","x",ROUND(IF('Indicator Data'!Y112&gt;CN$3,10,IF('Indicator Data'!Y112&lt;CN$4,0,10-(CN$3-'Indicator Data'!Y112)/(CN$3-CN$4)*10)),1))</f>
        <v>0.7</v>
      </c>
      <c r="CO112" s="106" t="n">
        <f aca="false">IF('Indicator Data'!Z112="No data","x",ROUND(IF('Indicator Data'!Z112&gt;CO$3,10,IF('Indicator Data'!Z112&lt;CO$4,0,10-(CO$3-'Indicator Data'!Z112)/(CO$3-CO$4)*10)),1))</f>
        <v>9.5</v>
      </c>
      <c r="CP112" s="106" t="n">
        <f aca="false">IF('Indicator Data'!AA112="No data","x",ROUND(IF('Indicator Data'!AA112&gt;CP$3,10,IF('Indicator Data'!AA112&lt;CP$4,0,10-(CP$3-'Indicator Data'!AA112)/(CP$3-CP$4)*10)),1))</f>
        <v>2.1</v>
      </c>
      <c r="CQ112" s="102" t="n">
        <f aca="false">ROUND(AVERAGE(CM112:CP112),1)</f>
        <v>5.6</v>
      </c>
      <c r="CR112" s="104" t="n">
        <f aca="false">ROUND(AVERAGE(CL112,CQ112,CQ112),1)</f>
        <v>3.7</v>
      </c>
      <c r="CS112" s="106" t="str">
        <f aca="false">IF('Indicator Data'!AF112="No data","x",ROUND(IF('Indicator Data'!AF112&gt;CS$3,10,IF('Indicator Data'!AF112&lt;CS$4,0,10-(CS$3-'Indicator Data'!AF112)/(CS$3-CS$4)*10)),1))</f>
        <v>x</v>
      </c>
      <c r="CT112" s="106" t="n">
        <f aca="false">IF('Indicator Data'!AG112="No data","x",ROUND(IF('Indicator Data'!AG112&gt;CT$3,10,IF('Indicator Data'!AG112&lt;CT$4,0,10-(CT$3-'Indicator Data'!AG112)/(CT$3-CT$4)*10)),1))</f>
        <v>0</v>
      </c>
      <c r="CU112" s="102" t="n">
        <f aca="false">ROUND(AVERAGE(CM112,CN112,CO112,CP112,CS112,CT112),1)</f>
        <v>4.5</v>
      </c>
      <c r="CV112" s="106" t="n">
        <f aca="false">IF('Indicator Data'!AB112="No data","x",ROUND(IF('Indicator Data'!AB112&gt;CV$3,10,IF('Indicator Data'!AB112&lt;CV$4,0,10-(CV$3-'Indicator Data'!AB112)/(CV$3-CV$4)*10)),1))</f>
        <v>0</v>
      </c>
      <c r="CW112" s="102" t="n">
        <f aca="false">IF(AND(CJ112="x",CI112="x",CK112="x"),"x",ROUND(AVERAGE(CI112:CK112,CV112),1))</f>
        <v>0</v>
      </c>
      <c r="CX112" s="103" t="n">
        <f aca="false">IF('Indicator Data'!AD112="No data","x",'Indicator Data'!AD112/'Indicator Data'!$BZ112)</f>
        <v>7.78360810102744E-005</v>
      </c>
      <c r="CY112" s="106" t="n">
        <f aca="false">IF(CX112="x","x",ROUND(IF(CX112&gt;CY$3,0,IF(CX112&lt;CY$4,10,(CY$3-CX112)/(CY$3-CY$4)*10)),1))</f>
        <v>9.2</v>
      </c>
      <c r="CZ112" s="106" t="n">
        <f aca="false">IF('Indicator Data'!AE112="No data","x",ROUND(IF('Indicator Data'!AE112&gt;CZ$3,0,IF('Indicator Data'!AE112&lt;CZ$4,10,(CZ$3-'Indicator Data'!AE112)/(CZ$3-CZ$4)*10)),1))</f>
        <v>2</v>
      </c>
      <c r="DA112" s="102" t="n">
        <f aca="false">IF(AND(CY112="x",CZ112="x"),"x",ROUND(AVERAGE(CY112:CZ112),1))</f>
        <v>5.6</v>
      </c>
      <c r="DB112" s="104" t="n">
        <f aca="false">ROUND(AVERAGE(CW112,DA112,CU112),1)</f>
        <v>3.4</v>
      </c>
      <c r="DC112" s="105" t="n">
        <f aca="false">IF(BL112="x",ROUND((10-GEOMEAN(((10-DB112)/10*9+1),((10-CH112)/10*9+1),((10-CR112)/10*9+1)))/9*10,1),ROUND((10-GEOMEAN(((10-BL112)/10*9+1),((10-DB112)/10*9+1),((10-CH112)/10*9+1),((10-CR112)/10*9+1)))/9*10,1))</f>
        <v>2.7</v>
      </c>
      <c r="DD112" s="108" t="n">
        <f aca="false">IF(ROUND(IF(AP112="x",(10-GEOMEAN(((10-AO112)/10*9+1),((10-DC112)/10*9+1),((10-AU112)/10*9+1),((10-AQ112)/10*9+1),((10-AR112)/10*9+1)))/9*10,(10-GEOMEAN(((10-AO112)/10*9+1),((10-DC112)/10*9+1),((10-AP112)/10*9+1),((10-AQ112)/10*9+1),((10-AR112)/10*9+1),((10-AU112)/10*9+1)))/9*10),1)=0,0.1,ROUND(IF(AP112="x",(10-GEOMEAN(((10-AO112)/10*9+1),((10-DC112)/10*9+1),((10-AU112)/10*9+1),((10-AQ112)/10*9+1),((10-AR112)/10*9+1)))/9*10,(10-GEOMEAN(((10-AO112)/10*9+1),((10-DC112)/10*9+1),((10-AP112)/10*9+1),((10-AQ112)/10*9+1),((10-AR112)/10*9+1),((10-AU112)/10*9+1)))/9*10),1))</f>
        <v>2.4</v>
      </c>
      <c r="DE112" s="105" t="n">
        <f aca="false">ROUND(IF('Indicator Data'!AH112=0,0,IF('Indicator Data'!AH112&gt;DE$3,10,IF('Indicator Data'!AH112&lt;DE$4,0,10-(DE$3-'Indicator Data'!AH112)/(DE$3-DE$4)*10))),1)</f>
        <v>0</v>
      </c>
      <c r="DF112" s="102" t="n">
        <f aca="false">'Indicator Data'!AI112</f>
        <v>0</v>
      </c>
      <c r="DG112" s="102" t="n">
        <f aca="false">'Indicator Data'!AJ112</f>
        <v>0</v>
      </c>
      <c r="DH112" s="105" t="n">
        <f aca="false">ROUND(IF(DF112=5,10,IF(DG112=5,9,IF(DF112=4,8,IF(DG112=4,7,0)))),1)</f>
        <v>0</v>
      </c>
      <c r="DI112" s="108" t="n">
        <f aca="false">ROUND(IF(DH112&gt;5,DH112,DE112/10*7),1)</f>
        <v>0</v>
      </c>
      <c r="DJ112" s="76"/>
      <c r="DK112" s="109"/>
    </row>
    <row r="113" customFormat="false" ht="14.5" hidden="false" customHeight="false" outlineLevel="0" collapsed="false">
      <c r="A113" s="98" t="str">
        <f aca="false">'Indicator Data'!A113</f>
        <v>Marshall Islands</v>
      </c>
      <c r="B113" s="99" t="str">
        <f aca="false">'Indicator Data'!B113</f>
        <v>MHL</v>
      </c>
      <c r="C113" s="100" t="n">
        <f aca="false">ROUND(IF('Indicator Data'!C113=0,0.1,IF(LOG('Indicator Data'!C113)&gt;C$3,10,IF(LOG('Indicator Data'!C113)&lt;C$4,0,10-(C$3-LOG('Indicator Data'!C113))/(C$3-C$4)*10))),1)</f>
        <v>0.1</v>
      </c>
      <c r="D113" s="101" t="n">
        <f aca="false">ROUND(IF('Indicator Data'!D113=0,0.1,IF(LOG('Indicator Data'!D113)&gt;D$3,10,IF(LOG('Indicator Data'!D113)&lt;D$4,0,10-(D$3-LOG('Indicator Data'!D113))/(D$3-D$4)*10))),1)</f>
        <v>0.1</v>
      </c>
      <c r="E113" s="102" t="n">
        <f aca="false">ROUND((10-GEOMEAN(((10-C113)/10*9+1),((10-D113)/10*9+1)))/9*10,1)</f>
        <v>0.1</v>
      </c>
      <c r="F113" s="102" t="n">
        <f aca="false">IF('Indicator Data'!E113="No data",0.1,(ROUND(IF('Indicator Data'!E113=0,0,IF(LOG('Indicator Data'!E113)&gt;F$3,10,IF(LOG('Indicator Data'!E113)&lt;F$4,0,10-(F$3-LOG('Indicator Data'!E113))/(F$3-F$4)*10))),1)))</f>
        <v>0.1</v>
      </c>
      <c r="G113" s="102" t="n">
        <f aca="false">ROUND(IF('Indicator Data'!F113=0,0,IF(LOG('Indicator Data'!F113)&gt;G$3,10,IF(LOG('Indicator Data'!F113)&lt;G$4,0,10-(G$3-LOG('Indicator Data'!F113))/(G$3-G$4)*10))),1)</f>
        <v>5.3</v>
      </c>
      <c r="H113" s="101" t="n">
        <f aca="false">ROUND(IF('Indicator Data'!G113=0,0,IF(LOG('Indicator Data'!G113)&gt;H$3,10,IF(LOG('Indicator Data'!G113)&lt;H$4,0,10-(H$3-LOG('Indicator Data'!G113))/(H$3-H$4)*10))),1)</f>
        <v>0</v>
      </c>
      <c r="I113" s="101" t="n">
        <f aca="false">ROUND(IF('Indicator Data'!H113=0,0,IF(LOG('Indicator Data'!H113)&gt;I$3,10,IF(LOG('Indicator Data'!H113)&lt;I$4,0,10-(I$3-LOG('Indicator Data'!H113))/(I$3-I$4)*10))),1)</f>
        <v>2.1</v>
      </c>
      <c r="J113" s="101" t="n">
        <f aca="false">ROUND((10-GEOMEAN(((10-H113)/10*9+1),((10-I113)/10*9+1)))/9*10,1)</f>
        <v>1.1</v>
      </c>
      <c r="K113" s="101" t="n">
        <f aca="false">ROUND(IF('Indicator Data'!I113=0,0,IF(LOG('Indicator Data'!I113)&gt;K$3,10,IF(LOG('Indicator Data'!I113)&lt;K$4,0,10-(K$3-LOG('Indicator Data'!I113))/(K$3-K$4)*10))),1)</f>
        <v>0</v>
      </c>
      <c r="L113" s="102" t="n">
        <f aca="false">ROUND((10-GEOMEAN(((10-J113)/10*9+1),((10-K113)/10*9+1)))/9*10,1)</f>
        <v>0.6</v>
      </c>
      <c r="M113" s="102" t="n">
        <f aca="false">ROUND(IF('Indicator Data'!J113=0,0,IF(LOG('Indicator Data'!J113)&gt;M$3,10,IF(LOG('Indicator Data'!J113)&lt;M$4,0,10-(M$3-LOG('Indicator Data'!J113))/(M$3-M$4)*10))),1)</f>
        <v>4.7</v>
      </c>
      <c r="N113" s="103" t="n">
        <f aca="false">'Indicator Data'!C113/'Indicator Data'!$CA113</f>
        <v>0</v>
      </c>
      <c r="O113" s="103" t="n">
        <f aca="false">'Indicator Data'!D113/'Indicator Data'!$CA113</f>
        <v>0</v>
      </c>
      <c r="P113" s="103" t="str">
        <f aca="false">IF(F113=0.1,"x",'Indicator Data'!E113/'Indicator Data'!$CA113)</f>
        <v>x</v>
      </c>
      <c r="Q113" s="103" t="n">
        <f aca="false">'Indicator Data'!F113/'Indicator Data'!$CA113</f>
        <v>0.000294076569241014</v>
      </c>
      <c r="R113" s="103" t="n">
        <f aca="false">'Indicator Data'!G113/'Indicator Data'!$CA113</f>
        <v>0.00114657599799166</v>
      </c>
      <c r="S113" s="103" t="n">
        <f aca="false">'Indicator Data'!H113/'Indicator Data'!$CA113</f>
        <v>5.33089273692577E-006</v>
      </c>
      <c r="T113" s="103" t="n">
        <f aca="false">'Indicator Data'!I113/'Indicator Data'!$CA113</f>
        <v>0</v>
      </c>
      <c r="U113" s="103" t="n">
        <f aca="false">'Indicator Data'!J113/'Indicator Data'!$CA113</f>
        <v>0.0147642146021939</v>
      </c>
      <c r="V113" s="101" t="n">
        <f aca="false">ROUND(IF(N113&gt;V$3,10,IF(N113&lt;V$4,0,10-(V$3-N113)/(V$3-V$4)*10)),1)</f>
        <v>0</v>
      </c>
      <c r="W113" s="101" t="n">
        <f aca="false">ROUND(IF(O113&gt;W$3,10,IF(O113&lt;W$4,0,10-(W$3-O113)/(W$3-W$4)*10)),1)</f>
        <v>0</v>
      </c>
      <c r="X113" s="102" t="n">
        <f aca="false">ROUND(((10-GEOMEAN(((10-V113)/10*9+1),((10-W113)/10*9+1)))/9*10),1)</f>
        <v>0</v>
      </c>
      <c r="Y113" s="102" t="n">
        <f aca="false">IF(P113="x",0.1,ROUND(IF(P113&gt;Y$3,10,IF(P113&lt;Y$4,0,10-(Y$3-P113)/(Y$3-Y$4)*10)),1))</f>
        <v>0.1</v>
      </c>
      <c r="Z113" s="102" t="n">
        <f aca="false">ROUND(IF(Q113=0,0,IF(LOG(Q113)&gt;Z$3,10,IF(LOG(Q113)&lt;=Z$4,0,10-(Z$3-LOG(Q113))/(Z$3-Z$4)*10))),1)</f>
        <v>10</v>
      </c>
      <c r="AA113" s="101" t="n">
        <f aca="false">ROUND(IF(R113&gt;AA$3,10,IF(R113&lt;AA$4,0,10-(AA$3-R113)/(AA$3-AA$4)*10)),1)</f>
        <v>0.6</v>
      </c>
      <c r="AB113" s="101" t="n">
        <f aca="false">ROUND(IF(S113&gt;AB$3,10,IF(S113&lt;AB$4,0,10-(AB$3-S113)/(AB$3-AB$4)*10)),1)</f>
        <v>0</v>
      </c>
      <c r="AC113" s="101" t="n">
        <f aca="false">ROUND(((10-GEOMEAN(((10-AA113)/10*9+1),((10-AB113)/10*9+1)))/9*10),1)</f>
        <v>0.3</v>
      </c>
      <c r="AD113" s="101" t="n">
        <f aca="false">ROUND(IF(T113=0,0,IF(T113&gt;AD$3,10,IF(T113&lt;=AD$4,0,10-(AD$3-T113)/(AD$3-AD$4)*10))),1)</f>
        <v>0</v>
      </c>
      <c r="AE113" s="102" t="n">
        <f aca="false">ROUND((10-GEOMEAN(((10-AC113)/10*9+1),((10-AD113)/10*9+1)))/9*10,1)</f>
        <v>0.2</v>
      </c>
      <c r="AF113" s="102" t="n">
        <f aca="false">ROUND(IF(U113&gt;AF$3,10,IF(U113&lt;AF$4,0,10-(AF$3-U113)/(AF$3-AF$4)*10)),1)</f>
        <v>4.9</v>
      </c>
      <c r="AG113" s="101" t="n">
        <f aca="false">ROUND(IF('Indicator Data'!K113=0,0,IF('Indicator Data'!K113&gt;AG$3,10,IF('Indicator Data'!K113&lt;AG$4,0,10-(AG$3-'Indicator Data'!K113)/(AG$3-AG$4)*10))),1)</f>
        <v>2.9</v>
      </c>
      <c r="AH113" s="104" t="n">
        <f aca="false">ROUND(AVERAGE(C113,V113),1)</f>
        <v>0.1</v>
      </c>
      <c r="AI113" s="104" t="n">
        <f aca="false">ROUND(AVERAGE(D113,W113),1)</f>
        <v>0.1</v>
      </c>
      <c r="AJ113" s="102" t="n">
        <f aca="false">ROUND(AVERAGE(AA113,H113),1)</f>
        <v>0.3</v>
      </c>
      <c r="AK113" s="102" t="n">
        <f aca="false">ROUND(AVERAGE(AB113,I113),1)</f>
        <v>1.1</v>
      </c>
      <c r="AL113" s="104" t="n">
        <f aca="false">ROUND((10-GEOMEAN(((10-AJ113)/10*9+1),((10-AK113)/10*9+1)))/9*10,1)</f>
        <v>0.7</v>
      </c>
      <c r="AM113" s="104" t="n">
        <f aca="false">ROUND(AVERAGE(AD113,K113),1)</f>
        <v>0</v>
      </c>
      <c r="AN113" s="102" t="n">
        <f aca="false">ROUND((10-GEOMEAN(((10-M113)/10*9+1),((10-AF113)/10*9+1)))/9*10,1)</f>
        <v>4.8</v>
      </c>
      <c r="AO113" s="105" t="n">
        <f aca="false">ROUND((10-GEOMEAN(((10-E113)/10*9+1),((10-X113)/10*9+1)))/9*10,1)</f>
        <v>0.1</v>
      </c>
      <c r="AP113" s="105" t="n">
        <f aca="false">IF(AND(Y113="x",F113="x"),"x",ROUND((10-GEOMEAN(((10-F113)/10*9+1),((10-Y113)/10*9+1)))/9*10,1))</f>
        <v>0.1</v>
      </c>
      <c r="AQ113" s="105" t="n">
        <f aca="false">ROUND((10-GEOMEAN(((10-G113)/10*9+1),((10-Z113)/10*9+1)))/9*10,1)</f>
        <v>8.6</v>
      </c>
      <c r="AR113" s="105" t="n">
        <f aca="false">ROUND((10-GEOMEAN(((10-L113)/10*9+1),((10-AE113)/10*9+1)))/9*10,1)</f>
        <v>0.4</v>
      </c>
      <c r="AS113" s="104" t="n">
        <f aca="false">ROUND(AVERAGE(AG113,AN113),1)</f>
        <v>3.9</v>
      </c>
      <c r="AT113" s="104" t="str">
        <f aca="false">IF('Indicator Data'!L113="No data","x",IF('Indicator Data'!CB113&lt;1000,"x",ROUND((IF('Indicator Data'!L113&gt;AT$3,10,IF('Indicator Data'!L113&lt;AT$4,0,10-(AT$3-'Indicator Data'!L113)/(AT$3-AT$4)*10))),1)))</f>
        <v>x</v>
      </c>
      <c r="AU113" s="105" t="n">
        <f aca="false">ROUND(AVERAGE(AS113,AT113),1)</f>
        <v>3.9</v>
      </c>
      <c r="AV113" s="106" t="str">
        <f aca="false">IF('Indicator Data'!M113="No data","x",ROUND(IF('Indicator Data'!M113=0,0,IF(LOG('Indicator Data'!M113)&gt;AV$3,10,IF(LOG('Indicator Data'!M113)&lt;AV$4,0,10-(AV$3-LOG('Indicator Data'!M113))/(AV$3-AV$4)*10))),1))</f>
        <v>x</v>
      </c>
      <c r="AW113" s="103" t="str">
        <f aca="false">IF(AV113="x","x",'Indicator Data'!M113/'Indicator Data'!$CA113)</f>
        <v>x</v>
      </c>
      <c r="AX113" s="106" t="str">
        <f aca="false">IF(AV113="x","x",ROUND(IF(AW113&gt;AX$3,10,IF(AW113&lt;AX$4,0,10-(AX$3-AW113)/(AX$3-AX$4)*10)),1))</f>
        <v>x</v>
      </c>
      <c r="AY113" s="102" t="str">
        <f aca="false">IF(AND(AV113="x",AX113="x"),"x",ROUND((10-GEOMEAN(((10-AV113)/10*9+1),((10-AX113)/10*9+1)))/9*10,1))</f>
        <v>x</v>
      </c>
      <c r="AZ113" s="106" t="str">
        <f aca="false">IF('Indicator Data'!N113="No data","x",ROUND(IF('Indicator Data'!N113=0,0,IF(LOG('Indicator Data'!N113)&gt;AZ$3,10,IF(LOG('Indicator Data'!N113)&lt;AZ$4,0,10-(AZ$3-LOG('Indicator Data'!N113))/(AZ$3-AZ$4)*10))),1))</f>
        <v>x</v>
      </c>
      <c r="BA113" s="103" t="str">
        <f aca="false">IF(AZ113="x","x",'Indicator Data'!N113/'Indicator Data'!$CA113)</f>
        <v>x</v>
      </c>
      <c r="BB113" s="106" t="str">
        <f aca="false">IF(AZ113="x","x",ROUND(IF(BA113&gt;BB$3,10,IF(BA113&lt;BB$4,0,10-(BB$3-BA113)/(BB$3-BB$4)*10)),1))</f>
        <v>x</v>
      </c>
      <c r="BC113" s="102" t="str">
        <f aca="false">IF(AND(AZ113="x",BB113="x"),"x",ROUND((10-GEOMEAN(((10-AZ113)/10*9+1),((10-BB113)/10*9+1)))/9*10,1))</f>
        <v>x</v>
      </c>
      <c r="BD113" s="106" t="str">
        <f aca="false">IF('Indicator Data'!O113="No data","x",ROUND(IF('Indicator Data'!O113=0,0,IF(LOG('Indicator Data'!O113)&gt;BD$3,10,IF(LOG('Indicator Data'!O113)&lt;BD$4,0,10-(BD$3-LOG('Indicator Data'!O113))/(BD$3-BD$4)*10))),1))</f>
        <v>x</v>
      </c>
      <c r="BE113" s="103" t="str">
        <f aca="false">IF(BD113="x","x",'Indicator Data'!O113/'Indicator Data'!$CA113)</f>
        <v>x</v>
      </c>
      <c r="BF113" s="106" t="str">
        <f aca="false">IF(BD113="x","x",ROUND(IF(BE113&gt;BF$3,10,IF(BE113&lt;BF$4,0,10-(BF$3-BE113)/(BF$3-BF$4)*10)),1))</f>
        <v>x</v>
      </c>
      <c r="BG113" s="102" t="str">
        <f aca="false">IF(AND(BD113="x",BF113="x"),"x",ROUND((10-GEOMEAN(((10-BD113)/10*9+1),((10-BF113)/10*9+1)))/9*10,1))</f>
        <v>x</v>
      </c>
      <c r="BH113" s="106" t="str">
        <f aca="false">IF('Indicator Data'!P113="No data","x",ROUND(IF('Indicator Data'!P113=0,0,IF(LOG('Indicator Data'!P113)&gt;BH$3,10,IF(LOG('Indicator Data'!P113)&lt;BH$4,0,10-(BH$3-LOG('Indicator Data'!P113))/(BH$3-BH$4)*10))),1))</f>
        <v>x</v>
      </c>
      <c r="BI113" s="103" t="str">
        <f aca="false">IF(BH113="x","x",'Indicator Data'!P113/'Indicator Data'!$CA113)</f>
        <v>x</v>
      </c>
      <c r="BJ113" s="106" t="str">
        <f aca="false">IF(BH113="x","x",ROUND(IF(BI113&gt;BJ$3,10,IF(BI113&lt;BJ$4,0,10-(BJ$3-BI113)/(BJ$3-BJ$4)*10)),1))</f>
        <v>x</v>
      </c>
      <c r="BK113" s="102" t="str">
        <f aca="false">IF(AND(BH113="x",BJ113="x"),"x",ROUND((10-GEOMEAN(((10-BH113)/10*9+1),((10-BJ113)/10*9+1)))/9*10,1))</f>
        <v>x</v>
      </c>
      <c r="BL113" s="104" t="str">
        <f aca="false">IF(AND(BC113="x",BG113="x",BK113="x",AY113="x"),"x",IF(AND(BC113="x",BG113="x",BK113="x"),AY113,ROUND((10-GEOMEAN(((10-AY113)/10*9+1),((10-BC113)/10*9+1),((10-BG113)/10*9+1),((10-BK113)/10*9+1)))/9*10,1)))</f>
        <v>x</v>
      </c>
      <c r="BM113" s="106" t="n">
        <f aca="false">ROUND(IF('Indicator Data'!Q113=0,0,IF(LOG('Indicator Data'!Q113)&gt;BM$3,10,IF(LOG('Indicator Data'!Q113)&lt;BM$4,0,10-(BM$3-LOG('Indicator Data'!Q113))/(BM$3-BM$4)*10))),1)</f>
        <v>0</v>
      </c>
      <c r="BN113" s="107" t="n">
        <f aca="false">'Indicator Data'!R113</f>
        <v>0</v>
      </c>
      <c r="BO113" s="106" t="n">
        <f aca="false">ROUND(IF(BN113&gt;BO$3,10,IF(BN113&lt;BO$4,0,10-(BO$3-BN113)/(BO$3-BO$4)*10)),1)</f>
        <v>0</v>
      </c>
      <c r="BP113" s="106" t="n">
        <f aca="false">ROUND((10-GEOMEAN(((10-BO113)/10*9+1),((10-BM113)/10*9+1)))/9*10,1)</f>
        <v>0</v>
      </c>
      <c r="BQ113" s="106" t="n">
        <f aca="false">ROUND(IF('Indicator Data'!S113=0,0,IF(LOG('Indicator Data'!S113)&gt;BQ$3,10,IF(LOG('Indicator Data'!S113)&lt;BQ$4,0,10-(BQ$3-LOG('Indicator Data'!S113))/(BQ$3-BQ$4)*10))),1)</f>
        <v>0</v>
      </c>
      <c r="BR113" s="107" t="n">
        <f aca="false">'Indicator Data'!T113</f>
        <v>0</v>
      </c>
      <c r="BS113" s="106" t="n">
        <f aca="false">ROUND(IF(BR113&gt;BS$3,10,IF(BR113&lt;BS$4,0,10-(BS$3-BR113)/(BS$3-BS$4)*10)),1)</f>
        <v>0</v>
      </c>
      <c r="BT113" s="106" t="n">
        <f aca="false">ROUND((10-GEOMEAN(((10-BS113)/10*9+1),((10-BQ113)/10*9+1)))/9*10,1)</f>
        <v>0</v>
      </c>
      <c r="BU113" s="102" t="n">
        <f aca="false">ROUND((10-GEOMEAN(((10-BT113)/10*9+1),((10-BP113)/10*9+1)))/9*10,1)</f>
        <v>0</v>
      </c>
      <c r="BV113" s="106" t="n">
        <f aca="false">ROUND(IF('Indicator Data'!U113=0,0,IF(LOG('Indicator Data'!U113)&gt;BV$3,10,IF(LOG('Indicator Data'!U113)&lt;BV$4,0,10-(BV$3-LOG('Indicator Data'!U113))/(BV$3-BV$4)*10))),1)</f>
        <v>0</v>
      </c>
      <c r="BW113" s="103" t="n">
        <f aca="false">'Indicator Data'!U113/'Indicator Data'!$CA113</f>
        <v>0</v>
      </c>
      <c r="BX113" s="106" t="n">
        <f aca="false">ROUND(IF(BW113&gt;BX$3,10,IF(BW113&lt;BX$4,0,10-(BX$3-BW113)/(BX$3-BX$4)*10)),1)</f>
        <v>0</v>
      </c>
      <c r="BY113" s="102" t="n">
        <f aca="false">ROUND((10-GEOMEAN(((10-BV113)/10*9+1),((10-BX113)/10*9+1)))/9*10,1)</f>
        <v>0</v>
      </c>
      <c r="BZ113" s="106" t="n">
        <f aca="false">ROUND(IF('Indicator Data'!V113=0,0,IF(LOG('Indicator Data'!V113)&gt;BZ$3,10,IF(LOG('Indicator Data'!V113)&lt;BZ$4,0,10-(BZ$3-LOG('Indicator Data'!V113))/(BZ$3-BZ$4)*10))),1)</f>
        <v>2.9</v>
      </c>
      <c r="CA113" s="103" t="n">
        <f aca="false">IF('Indicator Data'!V113/'Indicator Data'!$CA113&gt;1,1,'Indicator Data'!V113/'Indicator Data'!$CA113)</f>
        <v>0.0203790159158698</v>
      </c>
      <c r="CB113" s="106" t="n">
        <f aca="false">ROUND(IF(CA113&gt;CB$3,10,IF(CA113&lt;CB$4,0,10-(CB$3-CA113)/(CB$3-CB$4)*10)),1)</f>
        <v>0.2</v>
      </c>
      <c r="CC113" s="102" t="n">
        <f aca="false">ROUND((10-GEOMEAN(((10-BZ113)/10*9+1),((10-CB113)/10*9+1)))/9*10,1)</f>
        <v>1.6</v>
      </c>
      <c r="CD113" s="106" t="n">
        <f aca="false">ROUND(IF('Indicator Data'!W113=0,0,IF(LOG('Indicator Data'!W113)&gt;CD$3,10,IF(LOG('Indicator Data'!W113)&lt;CD$4,0,10-(CD$3-LOG('Indicator Data'!W113))/(CD$3-CD$4)*10))),1)</f>
        <v>3.2</v>
      </c>
      <c r="CE113" s="103" t="n">
        <f aca="false">'Indicator Data'!W113/'Indicator Data'!$CA113</f>
        <v>0.0322153627970322</v>
      </c>
      <c r="CF113" s="106" t="n">
        <f aca="false">ROUND(IF(CE113&gt;CF$3,10,IF(CE113&lt;CF$4,0,10-(CF$3-CE113)/(CF$3-CF$4)*10)),1)</f>
        <v>0.3</v>
      </c>
      <c r="CG113" s="102" t="n">
        <f aca="false">ROUND((10-GEOMEAN(((10-CD113)/10*9+1),((10-CF113)/10*9+1)))/9*10,1)</f>
        <v>1.9</v>
      </c>
      <c r="CH113" s="104" t="n">
        <f aca="false">ROUND((10-GEOMEAN(((10-CC113)/10*9+1),((10-BU113)/10*9+1),((10-BY113)/10*9+1),((10-CG113)/10*9+1)))/9*10,1)</f>
        <v>0.9</v>
      </c>
      <c r="CI113" s="106" t="n">
        <f aca="false">IF('Indicator Data'!BQ113="No data","x",ROUND(IF('Indicator Data'!BQ113&gt;CI$3,0,IF('Indicator Data'!BQ113&lt;CI$4,10,(CI$3-'Indicator Data'!BQ113)/(CI$3-CI$4)*10)),1))</f>
        <v>1.8</v>
      </c>
      <c r="CJ113" s="106" t="n">
        <f aca="false">IF('Indicator Data'!BR113="No data","x",ROUND(IF('Indicator Data'!BR113&gt;CJ$3,0,IF('Indicator Data'!BR113&lt;CJ$4,10,(CJ$3-'Indicator Data'!BR113)/(CJ$3-CJ$4)*10)),1))</f>
        <v>1.9</v>
      </c>
      <c r="CK113" s="106" t="n">
        <f aca="false">IF('Indicator Data'!AC113="No data","x",ROUND(IF('Indicator Data'!AC113&gt;CK$3,0,IF('Indicator Data'!AC113&lt;CK$4,10,(CK$3-'Indicator Data'!AC113)/(CK$3-CK$4)*10)),1))</f>
        <v>1.5</v>
      </c>
      <c r="CL113" s="102" t="n">
        <f aca="false">IF(AND(CJ113="x",CI113="x",CK113="x"),"x",ROUND(AVERAGE(CI113:CK113),1))</f>
        <v>1.7</v>
      </c>
      <c r="CM113" s="106" t="n">
        <f aca="false">IF('Indicator Data'!X113="No data","x",ROUND(IF(LOG('Indicator Data'!X113)&gt;CM$3,10,IF(LOG('Indicator Data'!X113)&lt;CM$4,0,10-(CM$3-LOG('Indicator Data'!X113))/(CM$3-CM$4)*10)),1))</f>
        <v>8.4</v>
      </c>
      <c r="CN113" s="106" t="n">
        <f aca="false">IF('Indicator Data'!Y113="No data","x",ROUND(IF('Indicator Data'!Y113&gt;CN$3,10,IF('Indicator Data'!Y113&lt;CN$4,0,10-(CN$3-'Indicator Data'!Y113)/(CN$3-CN$4)*10)),1))</f>
        <v>2.4</v>
      </c>
      <c r="CO113" s="106" t="n">
        <f aca="false">IF('Indicator Data'!Z113="No data","x",ROUND(IF('Indicator Data'!Z113&gt;CO$3,10,IF('Indicator Data'!Z113&lt;CO$4,0,10-(CO$3-'Indicator Data'!Z113)/(CO$3-CO$4)*10)),1))</f>
        <v>7.8</v>
      </c>
      <c r="CP113" s="106" t="str">
        <f aca="false">IF('Indicator Data'!AA113="No data","x",ROUND(IF('Indicator Data'!AA113&gt;CP$3,10,IF('Indicator Data'!AA113&lt;CP$4,0,10-(CP$3-'Indicator Data'!AA113)/(CP$3-CP$4)*10)),1))</f>
        <v>x</v>
      </c>
      <c r="CQ113" s="102" t="n">
        <f aca="false">ROUND(AVERAGE(CM113:CP113),1)</f>
        <v>6.2</v>
      </c>
      <c r="CR113" s="104" t="n">
        <f aca="false">ROUND(AVERAGE(CL113,CQ113,CQ113),1)</f>
        <v>4.7</v>
      </c>
      <c r="CS113" s="106" t="str">
        <f aca="false">IF('Indicator Data'!AF113="No data","x",ROUND(IF('Indicator Data'!AF113&gt;CS$3,10,IF('Indicator Data'!AF113&lt;CS$4,0,10-(CS$3-'Indicator Data'!AF113)/(CS$3-CS$4)*10)),1))</f>
        <v>x</v>
      </c>
      <c r="CT113" s="106" t="str">
        <f aca="false">IF('Indicator Data'!AG113="No data","x",ROUND(IF('Indicator Data'!AG113&gt;CT$3,10,IF('Indicator Data'!AG113&lt;CT$4,0,10-(CT$3-'Indicator Data'!AG113)/(CT$3-CT$4)*10)),1))</f>
        <v>x</v>
      </c>
      <c r="CU113" s="102" t="n">
        <f aca="false">ROUND(AVERAGE(CM113,CN113,CO113,CP113,CS113,CT113),1)</f>
        <v>6.2</v>
      </c>
      <c r="CV113" s="106" t="n">
        <f aca="false">IF('Indicator Data'!AB113="No data","x",ROUND(IF('Indicator Data'!AB113&gt;CV$3,10,IF('Indicator Data'!AB113&lt;CV$4,0,10-(CV$3-'Indicator Data'!AB113)/(CV$3-CV$4)*10)),1))</f>
        <v>3.3</v>
      </c>
      <c r="CW113" s="102" t="n">
        <f aca="false">IF(AND(CJ113="x",CI113="x",CK113="x"),"x",ROUND(AVERAGE(CI113:CK113,CV113),1))</f>
        <v>2.1</v>
      </c>
      <c r="CX113" s="103" t="str">
        <f aca="false">IF('Indicator Data'!AD113="No data","x",'Indicator Data'!AD113/'Indicator Data'!$BZ113)</f>
        <v>x</v>
      </c>
      <c r="CY113" s="106" t="str">
        <f aca="false">IF(CX113="x","x",ROUND(IF(CX113&gt;CY$3,0,IF(CX113&lt;CY$4,10,(CY$3-CX113)/(CY$3-CY$4)*10)),1))</f>
        <v>x</v>
      </c>
      <c r="CZ113" s="106" t="n">
        <f aca="false">IF('Indicator Data'!AE113="No data","x",ROUND(IF('Indicator Data'!AE113&gt;CZ$3,0,IF('Indicator Data'!AE113&lt;CZ$4,10,(CZ$3-'Indicator Data'!AE113)/(CZ$3-CZ$4)*10)),1))</f>
        <v>6</v>
      </c>
      <c r="DA113" s="102" t="n">
        <f aca="false">IF(AND(CY113="x",CZ113="x"),"x",ROUND(AVERAGE(CY113:CZ113),1))</f>
        <v>6</v>
      </c>
      <c r="DB113" s="104" t="n">
        <f aca="false">ROUND(AVERAGE(CW113,DA113,CU113),1)</f>
        <v>4.8</v>
      </c>
      <c r="DC113" s="105" t="n">
        <f aca="false">IF(BL113="x",ROUND((10-GEOMEAN(((10-DB113)/10*9+1),((10-CH113)/10*9+1),((10-CR113)/10*9+1)))/9*10,1),ROUND((10-GEOMEAN(((10-BL113)/10*9+1),((10-DB113)/10*9+1),((10-CH113)/10*9+1),((10-CR113)/10*9+1)))/9*10,1))</f>
        <v>3.7</v>
      </c>
      <c r="DD113" s="108" t="n">
        <f aca="false">IF(ROUND(IF(AP113="x",(10-GEOMEAN(((10-AO113)/10*9+1),((10-DC113)/10*9+1),((10-AU113)/10*9+1),((10-AQ113)/10*9+1),((10-AR113)/10*9+1)))/9*10,(10-GEOMEAN(((10-AO113)/10*9+1),((10-DC113)/10*9+1),((10-AP113)/10*9+1),((10-AQ113)/10*9+1),((10-AR113)/10*9+1),((10-AU113)/10*9+1)))/9*10),1)=0,0.1,ROUND(IF(AP113="x",(10-GEOMEAN(((10-AO113)/10*9+1),((10-DC113)/10*9+1),((10-AU113)/10*9+1),((10-AQ113)/10*9+1),((10-AR113)/10*9+1)))/9*10,(10-GEOMEAN(((10-AO113)/10*9+1),((10-DC113)/10*9+1),((10-AP113)/10*9+1),((10-AQ113)/10*9+1),((10-AR113)/10*9+1),((10-AU113)/10*9+1)))/9*10),1))</f>
        <v>3.6</v>
      </c>
      <c r="DE113" s="105" t="n">
        <f aca="false">ROUND(IF('Indicator Data'!AH113=0,0,IF('Indicator Data'!AH113&gt;DE$3,10,IF('Indicator Data'!AH113&lt;DE$4,0,10-(DE$3-'Indicator Data'!AH113)/(DE$3-DE$4)*10))),1)</f>
        <v>0</v>
      </c>
      <c r="DF113" s="102" t="n">
        <f aca="false">'Indicator Data'!AI113</f>
        <v>0</v>
      </c>
      <c r="DG113" s="102" t="n">
        <f aca="false">'Indicator Data'!AJ113</f>
        <v>0</v>
      </c>
      <c r="DH113" s="105" t="n">
        <f aca="false">ROUND(IF(DF113=5,10,IF(DG113=5,9,IF(DF113=4,8,IF(DG113=4,7,0)))),1)</f>
        <v>0</v>
      </c>
      <c r="DI113" s="108" t="n">
        <f aca="false">ROUND(IF(DH113&gt;5,DH113,DE113/10*7),1)</f>
        <v>0</v>
      </c>
      <c r="DJ113" s="76"/>
      <c r="DK113" s="109"/>
    </row>
    <row r="114" customFormat="false" ht="14.5" hidden="false" customHeight="false" outlineLevel="0" collapsed="false">
      <c r="A114" s="98" t="str">
        <f aca="false">'Indicator Data'!A114</f>
        <v>Mauritania</v>
      </c>
      <c r="B114" s="99" t="str">
        <f aca="false">'Indicator Data'!B114</f>
        <v>MRT</v>
      </c>
      <c r="C114" s="100" t="n">
        <f aca="false">ROUND(IF('Indicator Data'!C114=0,0.1,IF(LOG('Indicator Data'!C114)&gt;C$3,10,IF(LOG('Indicator Data'!C114)&lt;C$4,0,10-(C$3-LOG('Indicator Data'!C114))/(C$3-C$4)*10))),1)</f>
        <v>2.6</v>
      </c>
      <c r="D114" s="101" t="n">
        <f aca="false">ROUND(IF('Indicator Data'!D114=0,0.1,IF(LOG('Indicator Data'!D114)&gt;D$3,10,IF(LOG('Indicator Data'!D114)&lt;D$4,0,10-(D$3-LOG('Indicator Data'!D114))/(D$3-D$4)*10))),1)</f>
        <v>0.1</v>
      </c>
      <c r="E114" s="102" t="n">
        <f aca="false">ROUND((10-GEOMEAN(((10-C114)/10*9+1),((10-D114)/10*9+1)))/9*10,1)</f>
        <v>1.4</v>
      </c>
      <c r="F114" s="102" t="n">
        <f aca="false">IF('Indicator Data'!E114="No data",0.1,(ROUND(IF('Indicator Data'!E114=0,0,IF(LOG('Indicator Data'!E114)&gt;F$3,10,IF(LOG('Indicator Data'!E114)&lt;F$4,0,10-(F$3-LOG('Indicator Data'!E114))/(F$3-F$4)*10))),1)))</f>
        <v>6.7</v>
      </c>
      <c r="G114" s="102" t="n">
        <f aca="false">ROUND(IF('Indicator Data'!F114=0,0,IF(LOG('Indicator Data'!F114)&gt;G$3,10,IF(LOG('Indicator Data'!F114)&lt;G$4,0,10-(G$3-LOG('Indicator Data'!F114))/(G$3-G$4)*10))),1)</f>
        <v>4</v>
      </c>
      <c r="H114" s="101" t="n">
        <f aca="false">ROUND(IF('Indicator Data'!G114=0,0,IF(LOG('Indicator Data'!G114)&gt;H$3,10,IF(LOG('Indicator Data'!G114)&lt;H$4,0,10-(H$3-LOG('Indicator Data'!G114))/(H$3-H$4)*10))),1)</f>
        <v>0</v>
      </c>
      <c r="I114" s="101" t="n">
        <f aca="false">ROUND(IF('Indicator Data'!H114=0,0,IF(LOG('Indicator Data'!H114)&gt;I$3,10,IF(LOG('Indicator Data'!H114)&lt;I$4,0,10-(I$3-LOG('Indicator Data'!H114))/(I$3-I$4)*10))),1)</f>
        <v>0</v>
      </c>
      <c r="J114" s="101" t="n">
        <f aca="false">ROUND((10-GEOMEAN(((10-H114)/10*9+1),((10-I114)/10*9+1)))/9*10,1)</f>
        <v>0</v>
      </c>
      <c r="K114" s="101" t="n">
        <f aca="false">ROUND(IF('Indicator Data'!I114=0,0,IF(LOG('Indicator Data'!I114)&gt;K$3,10,IF(LOG('Indicator Data'!I114)&lt;K$4,0,10-(K$3-LOG('Indicator Data'!I114))/(K$3-K$4)*10))),1)</f>
        <v>0</v>
      </c>
      <c r="L114" s="102" t="n">
        <f aca="false">ROUND((10-GEOMEAN(((10-J114)/10*9+1),((10-K114)/10*9+1)))/9*10,1)</f>
        <v>0</v>
      </c>
      <c r="M114" s="102" t="n">
        <f aca="false">ROUND(IF('Indicator Data'!J114=0,0,IF(LOG('Indicator Data'!J114)&gt;M$3,10,IF(LOG('Indicator Data'!J114)&lt;M$4,0,10-(M$3-LOG('Indicator Data'!J114))/(M$3-M$4)*10))),1)</f>
        <v>10</v>
      </c>
      <c r="N114" s="103" t="n">
        <f aca="false">'Indicator Data'!C114/'Indicator Data'!$CA114</f>
        <v>2.61123264158006E-005</v>
      </c>
      <c r="O114" s="103" t="n">
        <f aca="false">'Indicator Data'!D114/'Indicator Data'!$CA114</f>
        <v>0</v>
      </c>
      <c r="P114" s="103" t="n">
        <f aca="false">IF(F114=0.1,"x",'Indicator Data'!E114/'Indicator Data'!$CA114)</f>
        <v>0.012087551757475</v>
      </c>
      <c r="Q114" s="103" t="n">
        <f aca="false">'Indicator Data'!F114/'Indicator Data'!$CA114</f>
        <v>6.14127078518667E-007</v>
      </c>
      <c r="R114" s="103" t="n">
        <f aca="false">'Indicator Data'!G114/'Indicator Data'!$CA114</f>
        <v>0</v>
      </c>
      <c r="S114" s="103" t="n">
        <f aca="false">'Indicator Data'!H114/'Indicator Data'!$CA114</f>
        <v>0</v>
      </c>
      <c r="T114" s="103" t="n">
        <f aca="false">'Indicator Data'!I114/'Indicator Data'!$CA114</f>
        <v>0</v>
      </c>
      <c r="U114" s="103" t="n">
        <f aca="false">'Indicator Data'!J114/'Indicator Data'!$CA114</f>
        <v>0.058779017107442</v>
      </c>
      <c r="V114" s="101" t="n">
        <f aca="false">ROUND(IF(N114&gt;V$3,10,IF(N114&lt;V$4,0,10-(V$3-N114)/(V$3-V$4)*10)),1)</f>
        <v>0.1</v>
      </c>
      <c r="W114" s="101" t="n">
        <f aca="false">ROUND(IF(O114&gt;W$3,10,IF(O114&lt;W$4,0,10-(W$3-O114)/(W$3-W$4)*10)),1)</f>
        <v>0</v>
      </c>
      <c r="X114" s="102" t="n">
        <f aca="false">ROUND(((10-GEOMEAN(((10-V114)/10*9+1),((10-W114)/10*9+1)))/9*10),1)</f>
        <v>0.1</v>
      </c>
      <c r="Y114" s="102" t="n">
        <f aca="false">IF(P114="x",0.1,ROUND(IF(P114&gt;Y$3,10,IF(P114&lt;Y$4,0,10-(Y$3-P114)/(Y$3-Y$4)*10)),1))</f>
        <v>8.1</v>
      </c>
      <c r="Z114" s="102" t="n">
        <f aca="false">ROUND(IF(Q114=0,0,IF(LOG(Q114)&gt;Z$3,10,IF(LOG(Q114)&lt;=Z$4,0,10-(Z$3-LOG(Q114))/(Z$3-Z$4)*10))),1)</f>
        <v>5.1</v>
      </c>
      <c r="AA114" s="101" t="n">
        <f aca="false">ROUND(IF(R114&gt;AA$3,10,IF(R114&lt;AA$4,0,10-(AA$3-R114)/(AA$3-AA$4)*10)),1)</f>
        <v>0</v>
      </c>
      <c r="AB114" s="101" t="n">
        <f aca="false">ROUND(IF(S114&gt;AB$3,10,IF(S114&lt;AB$4,0,10-(AB$3-S114)/(AB$3-AB$4)*10)),1)</f>
        <v>0</v>
      </c>
      <c r="AC114" s="101" t="n">
        <f aca="false">ROUND(((10-GEOMEAN(((10-AA114)/10*9+1),((10-AB114)/10*9+1)))/9*10),1)</f>
        <v>0</v>
      </c>
      <c r="AD114" s="101" t="n">
        <f aca="false">ROUND(IF(T114=0,0,IF(T114&gt;AD$3,10,IF(T114&lt;=AD$4,0,10-(AD$3-T114)/(AD$3-AD$4)*10))),1)</f>
        <v>0</v>
      </c>
      <c r="AE114" s="102" t="n">
        <f aca="false">ROUND((10-GEOMEAN(((10-AC114)/10*9+1),((10-AD114)/10*9+1)))/9*10,1)</f>
        <v>0</v>
      </c>
      <c r="AF114" s="102" t="n">
        <f aca="false">ROUND(IF(U114&gt;AF$3,10,IF(U114&lt;AF$4,0,10-(AF$3-U114)/(AF$3-AF$4)*10)),1)</f>
        <v>10</v>
      </c>
      <c r="AG114" s="101" t="n">
        <f aca="false">ROUND(IF('Indicator Data'!K114=0,0,IF('Indicator Data'!K114&gt;AG$3,10,IF('Indicator Data'!K114&lt;AG$4,0,10-(AG$3-'Indicator Data'!K114)/(AG$3-AG$4)*10))),1)</f>
        <v>7.6</v>
      </c>
      <c r="AH114" s="104" t="n">
        <f aca="false">ROUND(AVERAGE(C114,V114),1)</f>
        <v>1.4</v>
      </c>
      <c r="AI114" s="104" t="n">
        <f aca="false">ROUND(AVERAGE(D114,W114),1)</f>
        <v>0.1</v>
      </c>
      <c r="AJ114" s="102" t="n">
        <f aca="false">ROUND(AVERAGE(AA114,H114),1)</f>
        <v>0</v>
      </c>
      <c r="AK114" s="102" t="n">
        <f aca="false">ROUND(AVERAGE(AB114,I114),1)</f>
        <v>0</v>
      </c>
      <c r="AL114" s="104" t="n">
        <f aca="false">ROUND((10-GEOMEAN(((10-AJ114)/10*9+1),((10-AK114)/10*9+1)))/9*10,1)</f>
        <v>0</v>
      </c>
      <c r="AM114" s="104" t="n">
        <f aca="false">ROUND(AVERAGE(AD114,K114),1)</f>
        <v>0</v>
      </c>
      <c r="AN114" s="102" t="n">
        <f aca="false">ROUND((10-GEOMEAN(((10-M114)/10*9+1),((10-AF114)/10*9+1)))/9*10,1)</f>
        <v>10</v>
      </c>
      <c r="AO114" s="105" t="n">
        <f aca="false">ROUND((10-GEOMEAN(((10-E114)/10*9+1),((10-X114)/10*9+1)))/9*10,1)</f>
        <v>0.8</v>
      </c>
      <c r="AP114" s="105" t="n">
        <f aca="false">IF(AND(Y114="x",F114="x"),"x",ROUND((10-GEOMEAN(((10-F114)/10*9+1),((10-Y114)/10*9+1)))/9*10,1))</f>
        <v>7.5</v>
      </c>
      <c r="AQ114" s="105" t="n">
        <f aca="false">ROUND((10-GEOMEAN(((10-G114)/10*9+1),((10-Z114)/10*9+1)))/9*10,1)</f>
        <v>4.6</v>
      </c>
      <c r="AR114" s="105" t="n">
        <f aca="false">ROUND((10-GEOMEAN(((10-L114)/10*9+1),((10-AE114)/10*9+1)))/9*10,1)</f>
        <v>0</v>
      </c>
      <c r="AS114" s="104" t="n">
        <f aca="false">ROUND(AVERAGE(AG114,AN114),1)</f>
        <v>8.8</v>
      </c>
      <c r="AT114" s="104" t="n">
        <f aca="false">IF('Indicator Data'!L114="No data","x",IF('Indicator Data'!CB114&lt;1000,"x",ROUND((IF('Indicator Data'!L114&gt;AT$3,10,IF('Indicator Data'!L114&lt;AT$4,0,10-(AT$3-'Indicator Data'!L114)/(AT$3-AT$4)*10))),1)))</f>
        <v>8.6</v>
      </c>
      <c r="AU114" s="105" t="n">
        <f aca="false">ROUND(AVERAGE(AS114,AT114),1)</f>
        <v>8.7</v>
      </c>
      <c r="AV114" s="106" t="n">
        <f aca="false">IF('Indicator Data'!M114="No data","x",ROUND(IF('Indicator Data'!M114=0,0,IF(LOG('Indicator Data'!M114)&gt;AV$3,10,IF(LOG('Indicator Data'!M114)&lt;AV$4,0,10-(AV$3-LOG('Indicator Data'!M114))/(AV$3-AV$4)*10))),1))</f>
        <v>7.6</v>
      </c>
      <c r="AW114" s="103" t="n">
        <f aca="false">IF(AV114="x","x",'Indicator Data'!M114/'Indicator Data'!$CA114)</f>
        <v>0.504221299811173</v>
      </c>
      <c r="AX114" s="106" t="n">
        <f aca="false">IF(AV114="x","x",ROUND(IF(AW114&gt;AX$3,10,IF(AW114&lt;AX$4,0,10-(AX$3-AW114)/(AX$3-AX$4)*10)),1))</f>
        <v>5.6</v>
      </c>
      <c r="AY114" s="102" t="n">
        <f aca="false">IF(AND(AV114="x",AX114="x"),"x",ROUND((10-GEOMEAN(((10-AV114)/10*9+1),((10-AX114)/10*9+1)))/9*10,1))</f>
        <v>6.7</v>
      </c>
      <c r="AZ114" s="106" t="n">
        <f aca="false">IF('Indicator Data'!N114="No data","x",ROUND(IF('Indicator Data'!N114=0,0,IF(LOG('Indicator Data'!N114)&gt;AZ$3,10,IF(LOG('Indicator Data'!N114)&lt;AZ$4,0,10-(AZ$3-LOG('Indicator Data'!N114))/(AZ$3-AZ$4)*10))),1))</f>
        <v>0</v>
      </c>
      <c r="BA114" s="103" t="n">
        <f aca="false">IF(AZ114="x","x",'Indicator Data'!N114/'Indicator Data'!$CA114)</f>
        <v>0</v>
      </c>
      <c r="BB114" s="106" t="n">
        <f aca="false">IF(AZ114="x","x",ROUND(IF(BA114&gt;BB$3,10,IF(BA114&lt;BB$4,0,10-(BB$3-BA114)/(BB$3-BB$4)*10)),1))</f>
        <v>0</v>
      </c>
      <c r="BC114" s="102" t="n">
        <f aca="false">IF(AND(AZ114="x",BB114="x"),"x",ROUND((10-GEOMEAN(((10-AZ114)/10*9+1),((10-BB114)/10*9+1)))/9*10,1))</f>
        <v>0</v>
      </c>
      <c r="BD114" s="106" t="n">
        <f aca="false">IF('Indicator Data'!O114="No data","x",ROUND(IF('Indicator Data'!O114=0,0,IF(LOG('Indicator Data'!O114)&gt;BD$3,10,IF(LOG('Indicator Data'!O114)&lt;BD$4,0,10-(BD$3-LOG('Indicator Data'!O114))/(BD$3-BD$4)*10))),1))</f>
        <v>0</v>
      </c>
      <c r="BE114" s="103" t="n">
        <f aca="false">IF(BD114="x","x",'Indicator Data'!O114/'Indicator Data'!$CA114)</f>
        <v>0</v>
      </c>
      <c r="BF114" s="106" t="n">
        <f aca="false">IF(BD114="x","x",ROUND(IF(BE114&gt;BF$3,10,IF(BE114&lt;BF$4,0,10-(BF$3-BE114)/(BF$3-BF$4)*10)),1))</f>
        <v>0</v>
      </c>
      <c r="BG114" s="102" t="n">
        <f aca="false">IF(AND(BD114="x",BF114="x"),"x",ROUND((10-GEOMEAN(((10-BD114)/10*9+1),((10-BF114)/10*9+1)))/9*10,1))</f>
        <v>0</v>
      </c>
      <c r="BH114" s="106" t="n">
        <f aca="false">IF('Indicator Data'!P114="No data","x",ROUND(IF('Indicator Data'!P114=0,0,IF(LOG('Indicator Data'!P114)&gt;BH$3,10,IF(LOG('Indicator Data'!P114)&lt;BH$4,0,10-(BH$3-LOG('Indicator Data'!P114))/(BH$3-BH$4)*10))),1))</f>
        <v>0</v>
      </c>
      <c r="BI114" s="103" t="n">
        <f aca="false">IF(BH114="x","x",'Indicator Data'!P114/'Indicator Data'!$CA114)</f>
        <v>0</v>
      </c>
      <c r="BJ114" s="106" t="n">
        <f aca="false">IF(BH114="x","x",ROUND(IF(BI114&gt;BJ$3,10,IF(BI114&lt;BJ$4,0,10-(BJ$3-BI114)/(BJ$3-BJ$4)*10)),1))</f>
        <v>0</v>
      </c>
      <c r="BK114" s="102" t="n">
        <f aca="false">IF(AND(BH114="x",BJ114="x"),"x",ROUND((10-GEOMEAN(((10-BH114)/10*9+1),((10-BJ114)/10*9+1)))/9*10,1))</f>
        <v>0</v>
      </c>
      <c r="BL114" s="104" t="n">
        <f aca="false">IF(AND(BC114="x",BG114="x",BK114="x",AY114="x"),"x",IF(AND(BC114="x",BG114="x",BK114="x"),AY114,ROUND((10-GEOMEAN(((10-AY114)/10*9+1),((10-BC114)/10*9+1),((10-BG114)/10*9+1),((10-BK114)/10*9+1)))/9*10,1)))</f>
        <v>2.3</v>
      </c>
      <c r="BM114" s="106" t="n">
        <f aca="false">ROUND(IF('Indicator Data'!Q114=0,0,IF(LOG('Indicator Data'!Q114)&gt;BM$3,10,IF(LOG('Indicator Data'!Q114)&lt;BM$4,0,10-(BM$3-LOG('Indicator Data'!Q114))/(BM$3-BM$4)*10))),1)</f>
        <v>8</v>
      </c>
      <c r="BN114" s="107" t="n">
        <f aca="false">'Indicator Data'!R114</f>
        <v>0.88933277130127</v>
      </c>
      <c r="BO114" s="106" t="n">
        <f aca="false">ROUND(IF(BN114&gt;BO$3,10,IF(BN114&lt;BO$4,0,10-(BO$3-BN114)/(BO$3-BO$4)*10)),1)</f>
        <v>8.9</v>
      </c>
      <c r="BP114" s="106" t="n">
        <f aca="false">ROUND((10-GEOMEAN(((10-BO114)/10*9+1),((10-BM114)/10*9+1)))/9*10,1)</f>
        <v>8.5</v>
      </c>
      <c r="BQ114" s="106" t="n">
        <f aca="false">ROUND(IF('Indicator Data'!S114=0,0,IF(LOG('Indicator Data'!S114)&gt;BQ$3,10,IF(LOG('Indicator Data'!S114)&lt;BQ$4,0,10-(BQ$3-LOG('Indicator Data'!S114))/(BQ$3-BQ$4)*10))),1)</f>
        <v>7.9</v>
      </c>
      <c r="BR114" s="107" t="n">
        <f aca="false">'Indicator Data'!T114</f>
        <v>0.873610496520996</v>
      </c>
      <c r="BS114" s="106" t="n">
        <f aca="false">ROUND(IF(BR114&gt;BS$3,10,IF(BR114&lt;BS$4,0,10-(BS$3-BR114)/(BS$3-BS$4)*10)),1)</f>
        <v>8.7</v>
      </c>
      <c r="BT114" s="106" t="n">
        <f aca="false">ROUND((10-GEOMEAN(((10-BS114)/10*9+1),((10-BQ114)/10*9+1)))/9*10,1)</f>
        <v>8.3</v>
      </c>
      <c r="BU114" s="102" t="n">
        <f aca="false">ROUND((10-GEOMEAN(((10-BT114)/10*9+1),((10-BP114)/10*9+1)))/9*10,1)</f>
        <v>8.4</v>
      </c>
      <c r="BV114" s="106" t="n">
        <f aca="false">ROUND(IF('Indicator Data'!U114=0,0,IF(LOG('Indicator Data'!U114)&gt;BV$3,10,IF(LOG('Indicator Data'!U114)&lt;BV$4,0,10-(BV$3-LOG('Indicator Data'!U114))/(BV$3-BV$4)*10))),1)</f>
        <v>7.1</v>
      </c>
      <c r="BW114" s="103" t="n">
        <f aca="false">'Indicator Data'!U114/'Indicator Data'!$CA114</f>
        <v>0.227548724978471</v>
      </c>
      <c r="BX114" s="106" t="n">
        <f aca="false">ROUND(IF(BW114&gt;BX$3,10,IF(BW114&lt;BX$4,0,10-(BX$3-BW114)/(BX$3-BX$4)*10)),1)</f>
        <v>2.5</v>
      </c>
      <c r="BY114" s="102" t="n">
        <f aca="false">ROUND((10-GEOMEAN(((10-BV114)/10*9+1),((10-BX114)/10*9+1)))/9*10,1)</f>
        <v>5.2</v>
      </c>
      <c r="BZ114" s="106" t="n">
        <f aca="false">ROUND(IF('Indicator Data'!V114=0,0,IF(LOG('Indicator Data'!V114)&gt;BZ$3,10,IF(LOG('Indicator Data'!V114)&lt;BZ$4,0,10-(BZ$3-LOG('Indicator Data'!V114))/(BZ$3-BZ$4)*10))),1)</f>
        <v>8</v>
      </c>
      <c r="CA114" s="103" t="n">
        <f aca="false">IF('Indicator Data'!V114/'Indicator Data'!$CA114&gt;1,1,'Indicator Data'!V114/'Indicator Data'!$CA114)</f>
        <v>0.924349479310069</v>
      </c>
      <c r="CB114" s="106" t="n">
        <f aca="false">ROUND(IF(CA114&gt;CB$3,10,IF(CA114&lt;CB$4,0,10-(CB$3-CA114)/(CB$3-CB$4)*10)),1)</f>
        <v>9.2</v>
      </c>
      <c r="CC114" s="102" t="n">
        <f aca="false">ROUND((10-GEOMEAN(((10-BZ114)/10*9+1),((10-CB114)/10*9+1)))/9*10,1)</f>
        <v>8.7</v>
      </c>
      <c r="CD114" s="106" t="n">
        <f aca="false">ROUND(IF('Indicator Data'!W114=0,0,IF(LOG('Indicator Data'!W114)&gt;CD$3,10,IF(LOG('Indicator Data'!W114)&lt;CD$4,0,10-(CD$3-LOG('Indicator Data'!W114))/(CD$3-CD$4)*10))),1)</f>
        <v>7.6</v>
      </c>
      <c r="CE114" s="103" t="n">
        <f aca="false">'Indicator Data'!W114/'Indicator Data'!$CA114</f>
        <v>0.522993029804202</v>
      </c>
      <c r="CF114" s="106" t="n">
        <f aca="false">ROUND(IF(CE114&gt;CF$3,10,IF(CE114&lt;CF$4,0,10-(CF$3-CE114)/(CF$3-CF$4)*10)),1)</f>
        <v>5.2</v>
      </c>
      <c r="CG114" s="102" t="n">
        <f aca="false">ROUND((10-GEOMEAN(((10-CD114)/10*9+1),((10-CF114)/10*9+1)))/9*10,1)</f>
        <v>6.6</v>
      </c>
      <c r="CH114" s="104" t="n">
        <f aca="false">ROUND((10-GEOMEAN(((10-CC114)/10*9+1),((10-BU114)/10*9+1),((10-BY114)/10*9+1),((10-CG114)/10*9+1)))/9*10,1)</f>
        <v>7.5</v>
      </c>
      <c r="CI114" s="106" t="n">
        <f aca="false">IF('Indicator Data'!BQ114="No data","x",ROUND(IF('Indicator Data'!BQ114&gt;CI$3,0,IF('Indicator Data'!BQ114&lt;CI$4,10,(CI$3-'Indicator Data'!BQ114)/(CI$3-CI$4)*10)),1))</f>
        <v>5.6</v>
      </c>
      <c r="CJ114" s="106" t="n">
        <f aca="false">IF('Indicator Data'!BR114="No data","x",ROUND(IF('Indicator Data'!BR114&gt;CJ$3,0,IF('Indicator Data'!BR114&lt;CJ$4,10,(CJ$3-'Indicator Data'!BR114)/(CJ$3-CJ$4)*10)),1))</f>
        <v>4.7</v>
      </c>
      <c r="CK114" s="106" t="n">
        <f aca="false">IF('Indicator Data'!AC114="No data","x",ROUND(IF('Indicator Data'!AC114&gt;CK$3,0,IF('Indicator Data'!AC114&lt;CK$4,10,(CK$3-'Indicator Data'!AC114)/(CK$3-CK$4)*10)),1))</f>
        <v>4.7</v>
      </c>
      <c r="CL114" s="102" t="n">
        <f aca="false">IF(AND(CJ114="x",CI114="x",CK114="x"),"x",ROUND(AVERAGE(CI114:CK114),1))</f>
        <v>5</v>
      </c>
      <c r="CM114" s="106" t="n">
        <f aca="false">IF('Indicator Data'!X114="No data","x",ROUND(IF(LOG('Indicator Data'!X114)&gt;CM$3,10,IF(LOG('Indicator Data'!X114)&lt;CM$4,0,10-(CM$3-LOG('Indicator Data'!X114))/(CM$3-CM$4)*10)),1))</f>
        <v>2.2</v>
      </c>
      <c r="CN114" s="106" t="n">
        <f aca="false">IF('Indicator Data'!Y114="No data","x",ROUND(IF('Indicator Data'!Y114&gt;CN$3,10,IF('Indicator Data'!Y114&lt;CN$4,0,10-(CN$3-'Indicator Data'!Y114)/(CN$3-CN$4)*10)),1))</f>
        <v>8.2</v>
      </c>
      <c r="CO114" s="106" t="n">
        <f aca="false">IF('Indicator Data'!Z114="No data","x",ROUND(IF('Indicator Data'!Z114&gt;CO$3,10,IF('Indicator Data'!Z114&lt;CO$4,0,10-(CO$3-'Indicator Data'!Z114)/(CO$3-CO$4)*10)),1))</f>
        <v>5.6</v>
      </c>
      <c r="CP114" s="106" t="str">
        <f aca="false">IF('Indicator Data'!AA114="No data","x",ROUND(IF('Indicator Data'!AA114&gt;CP$3,10,IF('Indicator Data'!AA114&lt;CP$4,0,10-(CP$3-'Indicator Data'!AA114)/(CP$3-CP$4)*10)),1))</f>
        <v>x</v>
      </c>
      <c r="CQ114" s="102" t="n">
        <f aca="false">ROUND(AVERAGE(CM114:CP114),1)</f>
        <v>5.3</v>
      </c>
      <c r="CR114" s="104" t="n">
        <f aca="false">ROUND(AVERAGE(CL114,CQ114,CQ114),1)</f>
        <v>5.2</v>
      </c>
      <c r="CS114" s="106" t="n">
        <f aca="false">IF('Indicator Data'!AF114="No data","x",ROUND(IF('Indicator Data'!AF114&gt;CS$3,10,IF('Indicator Data'!AF114&lt;CS$4,0,10-(CS$3-'Indicator Data'!AF114)/(CS$3-CS$4)*10)),1))</f>
        <v>8.1</v>
      </c>
      <c r="CT114" s="106" t="n">
        <f aca="false">IF('Indicator Data'!AG114="No data","x",ROUND(IF('Indicator Data'!AG114&gt;CT$3,10,IF('Indicator Data'!AG114&lt;CT$4,0,10-(CT$3-'Indicator Data'!AG114)/(CT$3-CT$4)*10)),1))</f>
        <v>6.6</v>
      </c>
      <c r="CU114" s="102" t="n">
        <f aca="false">ROUND(AVERAGE(CM114,CN114,CO114,CP114,CS114,CT114),1)</f>
        <v>6.1</v>
      </c>
      <c r="CV114" s="106" t="n">
        <f aca="false">IF('Indicator Data'!AB114="No data","x",ROUND(IF('Indicator Data'!AB114&gt;CV$3,10,IF('Indicator Data'!AB114&lt;CV$4,0,10-(CV$3-'Indicator Data'!AB114)/(CV$3-CV$4)*10)),1))</f>
        <v>10</v>
      </c>
      <c r="CW114" s="102" t="n">
        <f aca="false">IF(AND(CJ114="x",CI114="x",CK114="x"),"x",ROUND(AVERAGE(CI114:CK114,CV114),1))</f>
        <v>6.3</v>
      </c>
      <c r="CX114" s="103" t="str">
        <f aca="false">IF('Indicator Data'!AD114="No data","x",'Indicator Data'!AD114/'Indicator Data'!$BZ114)</f>
        <v>x</v>
      </c>
      <c r="CY114" s="106" t="str">
        <f aca="false">IF(CX114="x","x",ROUND(IF(CX114&gt;CY$3,0,IF(CX114&lt;CY$4,10,(CY$3-CX114)/(CY$3-CY$4)*10)),1))</f>
        <v>x</v>
      </c>
      <c r="CZ114" s="106" t="n">
        <f aca="false">IF('Indicator Data'!AE114="No data","x",ROUND(IF('Indicator Data'!AE114&gt;CZ$3,0,IF('Indicator Data'!AE114&lt;CZ$4,10,(CZ$3-'Indicator Data'!AE114)/(CZ$3-CZ$4)*10)),1))</f>
        <v>8</v>
      </c>
      <c r="DA114" s="102" t="n">
        <f aca="false">IF(AND(CY114="x",CZ114="x"),"x",ROUND(AVERAGE(CY114:CZ114),1))</f>
        <v>8</v>
      </c>
      <c r="DB114" s="104" t="n">
        <f aca="false">ROUND(AVERAGE(CW114,DA114,CU114),1)</f>
        <v>6.8</v>
      </c>
      <c r="DC114" s="105" t="n">
        <f aca="false">IF(BL114="x",ROUND((10-GEOMEAN(((10-DB114)/10*9+1),((10-CH114)/10*9+1),((10-CR114)/10*9+1)))/9*10,1),ROUND((10-GEOMEAN(((10-BL114)/10*9+1),((10-DB114)/10*9+1),((10-CH114)/10*9+1),((10-CR114)/10*9+1)))/9*10,1))</f>
        <v>5.8</v>
      </c>
      <c r="DD114" s="108" t="n">
        <f aca="false">IF(ROUND(IF(AP114="x",(10-GEOMEAN(((10-AO114)/10*9+1),((10-DC114)/10*9+1),((10-AU114)/10*9+1),((10-AQ114)/10*9+1),((10-AR114)/10*9+1)))/9*10,(10-GEOMEAN(((10-AO114)/10*9+1),((10-DC114)/10*9+1),((10-AP114)/10*9+1),((10-AQ114)/10*9+1),((10-AR114)/10*9+1),((10-AU114)/10*9+1)))/9*10),1)=0,0.1,ROUND(IF(AP114="x",(10-GEOMEAN(((10-AO114)/10*9+1),((10-DC114)/10*9+1),((10-AU114)/10*9+1),((10-AQ114)/10*9+1),((10-AR114)/10*9+1)))/9*10,(10-GEOMEAN(((10-AO114)/10*9+1),((10-DC114)/10*9+1),((10-AP114)/10*9+1),((10-AQ114)/10*9+1),((10-AR114)/10*9+1),((10-AU114)/10*9+1)))/9*10),1))</f>
        <v>5.4</v>
      </c>
      <c r="DE114" s="105" t="n">
        <f aca="false">ROUND(IF('Indicator Data'!AH114=0,0,IF('Indicator Data'!AH114&gt;DE$3,10,IF('Indicator Data'!AH114&lt;DE$4,0,10-(DE$3-'Indicator Data'!AH114)/(DE$3-DE$4)*10))),1)</f>
        <v>0.3</v>
      </c>
      <c r="DF114" s="102" t="n">
        <f aca="false">'Indicator Data'!AI114</f>
        <v>0</v>
      </c>
      <c r="DG114" s="102" t="n">
        <f aca="false">'Indicator Data'!AJ114</f>
        <v>0</v>
      </c>
      <c r="DH114" s="105" t="n">
        <f aca="false">ROUND(IF(DF114=5,10,IF(DG114=5,9,IF(DF114=4,8,IF(DG114=4,7,0)))),1)</f>
        <v>0</v>
      </c>
      <c r="DI114" s="108" t="n">
        <f aca="false">ROUND(IF(DH114&gt;5,DH114,DE114/10*7),1)</f>
        <v>0.2</v>
      </c>
      <c r="DJ114" s="76"/>
      <c r="DK114" s="109"/>
    </row>
    <row r="115" customFormat="false" ht="14.5" hidden="false" customHeight="false" outlineLevel="0" collapsed="false">
      <c r="A115" s="98" t="str">
        <f aca="false">'Indicator Data'!A115</f>
        <v>Mauritius</v>
      </c>
      <c r="B115" s="99" t="str">
        <f aca="false">'Indicator Data'!B115</f>
        <v>MUS</v>
      </c>
      <c r="C115" s="100" t="n">
        <f aca="false">ROUND(IF('Indicator Data'!C115=0,0.1,IF(LOG('Indicator Data'!C115)&gt;C$3,10,IF(LOG('Indicator Data'!C115)&lt;C$4,0,10-(C$3-LOG('Indicator Data'!C115))/(C$3-C$4)*10))),1)</f>
        <v>0.1</v>
      </c>
      <c r="D115" s="101" t="n">
        <f aca="false">ROUND(IF('Indicator Data'!D115=0,0.1,IF(LOG('Indicator Data'!D115)&gt;D$3,10,IF(LOG('Indicator Data'!D115)&lt;D$4,0,10-(D$3-LOG('Indicator Data'!D115))/(D$3-D$4)*10))),1)</f>
        <v>0.1</v>
      </c>
      <c r="E115" s="102" t="n">
        <f aca="false">ROUND((10-GEOMEAN(((10-C115)/10*9+1),((10-D115)/10*9+1)))/9*10,1)</f>
        <v>0.1</v>
      </c>
      <c r="F115" s="102" t="n">
        <f aca="false">IF('Indicator Data'!E115="No data",0.1,(ROUND(IF('Indicator Data'!E115=0,0,IF(LOG('Indicator Data'!E115)&gt;F$3,10,IF(LOG('Indicator Data'!E115)&lt;F$4,0,10-(F$3-LOG('Indicator Data'!E115))/(F$3-F$4)*10))),1)))</f>
        <v>0.1</v>
      </c>
      <c r="G115" s="102" t="n">
        <f aca="false">ROUND(IF('Indicator Data'!F115=0,0,IF(LOG('Indicator Data'!F115)&gt;G$3,10,IF(LOG('Indicator Data'!F115)&lt;G$4,0,10-(G$3-LOG('Indicator Data'!F115))/(G$3-G$4)*10))),1)</f>
        <v>5.2</v>
      </c>
      <c r="H115" s="101" t="n">
        <f aca="false">ROUND(IF('Indicator Data'!G115=0,0,IF(LOG('Indicator Data'!G115)&gt;H$3,10,IF(LOG('Indicator Data'!G115)&lt;H$4,0,10-(H$3-LOG('Indicator Data'!G115))/(H$3-H$4)*10))),1)</f>
        <v>6</v>
      </c>
      <c r="I115" s="101" t="n">
        <f aca="false">ROUND(IF('Indicator Data'!H115=0,0,IF(LOG('Indicator Data'!H115)&gt;I$3,10,IF(LOG('Indicator Data'!H115)&lt;I$4,0,10-(I$3-LOG('Indicator Data'!H115))/(I$3-I$4)*10))),1)</f>
        <v>8.9</v>
      </c>
      <c r="J115" s="101" t="n">
        <f aca="false">ROUND((10-GEOMEAN(((10-H115)/10*9+1),((10-I115)/10*9+1)))/9*10,1)</f>
        <v>7.7</v>
      </c>
      <c r="K115" s="101" t="n">
        <f aca="false">ROUND(IF('Indicator Data'!I115=0,0,IF(LOG('Indicator Data'!I115)&gt;K$3,10,IF(LOG('Indicator Data'!I115)&lt;K$4,0,10-(K$3-LOG('Indicator Data'!I115))/(K$3-K$4)*10))),1)</f>
        <v>3.9</v>
      </c>
      <c r="L115" s="102" t="n">
        <f aca="false">ROUND((10-GEOMEAN(((10-J115)/10*9+1),((10-K115)/10*9+1)))/9*10,1)</f>
        <v>6.2</v>
      </c>
      <c r="M115" s="102" t="n">
        <f aca="false">ROUND(IF('Indicator Data'!J115=0,0,IF(LOG('Indicator Data'!J115)&gt;M$3,10,IF(LOG('Indicator Data'!J115)&lt;M$4,0,10-(M$3-LOG('Indicator Data'!J115))/(M$3-M$4)*10))),1)</f>
        <v>0</v>
      </c>
      <c r="N115" s="103" t="n">
        <f aca="false">'Indicator Data'!C115/'Indicator Data'!$CA115</f>
        <v>0</v>
      </c>
      <c r="O115" s="103" t="n">
        <f aca="false">'Indicator Data'!D115/'Indicator Data'!$CA115</f>
        <v>0</v>
      </c>
      <c r="P115" s="103" t="str">
        <f aca="false">IF(F115=0.1,"x",'Indicator Data'!E115/'Indicator Data'!$CA115)</f>
        <v>x</v>
      </c>
      <c r="Q115" s="103" t="n">
        <f aca="false">'Indicator Data'!F115/'Indicator Data'!$CA115</f>
        <v>1.10445081217097E-005</v>
      </c>
      <c r="R115" s="103" t="n">
        <f aca="false">'Indicator Data'!G115/'Indicator Data'!$CA115</f>
        <v>0.0189903750808978</v>
      </c>
      <c r="S115" s="103" t="n">
        <f aca="false">'Indicator Data'!H115/'Indicator Data'!$CA115</f>
        <v>0.0139913303420797</v>
      </c>
      <c r="T115" s="103" t="n">
        <f aca="false">'Indicator Data'!I115/'Indicator Data'!$CA115</f>
        <v>0.000714413605578598</v>
      </c>
      <c r="U115" s="103" t="n">
        <f aca="false">'Indicator Data'!J115/'Indicator Data'!$CA115</f>
        <v>0</v>
      </c>
      <c r="V115" s="101" t="n">
        <f aca="false">ROUND(IF(N115&gt;V$3,10,IF(N115&lt;V$4,0,10-(V$3-N115)/(V$3-V$4)*10)),1)</f>
        <v>0</v>
      </c>
      <c r="W115" s="101" t="n">
        <f aca="false">ROUND(IF(O115&gt;W$3,10,IF(O115&lt;W$4,0,10-(W$3-O115)/(W$3-W$4)*10)),1)</f>
        <v>0</v>
      </c>
      <c r="X115" s="102" t="n">
        <f aca="false">ROUND(((10-GEOMEAN(((10-V115)/10*9+1),((10-W115)/10*9+1)))/9*10),1)</f>
        <v>0</v>
      </c>
      <c r="Y115" s="102" t="n">
        <f aca="false">IF(P115="x",0.1,ROUND(IF(P115&gt;Y$3,10,IF(P115&lt;Y$4,0,10-(Y$3-P115)/(Y$3-Y$4)*10)),1))</f>
        <v>0.1</v>
      </c>
      <c r="Z115" s="102" t="n">
        <f aca="false">ROUND(IF(Q115=0,0,IF(LOG(Q115)&gt;Z$3,10,IF(LOG(Q115)&lt;=Z$4,0,10-(Z$3-LOG(Q115))/(Z$3-Z$4)*10))),1)</f>
        <v>7.9</v>
      </c>
      <c r="AA115" s="101" t="n">
        <f aca="false">ROUND(IF(R115&gt;AA$3,10,IF(R115&lt;AA$4,0,10-(AA$3-R115)/(AA$3-AA$4)*10)),1)</f>
        <v>10</v>
      </c>
      <c r="AB115" s="101" t="n">
        <f aca="false">ROUND(IF(S115&gt;AB$3,10,IF(S115&lt;AB$4,0,10-(AB$3-S115)/(AB$3-AB$4)*10)),1)</f>
        <v>10</v>
      </c>
      <c r="AC115" s="101" t="n">
        <f aca="false">ROUND(((10-GEOMEAN(((10-AA115)/10*9+1),((10-AB115)/10*9+1)))/9*10),1)</f>
        <v>10</v>
      </c>
      <c r="AD115" s="101" t="n">
        <f aca="false">ROUND(IF(T115=0,0,IF(T115&gt;AD$3,10,IF(T115&lt;=AD$4,0,10-(AD$3-T115)/(AD$3-AD$4)*10))),1)</f>
        <v>0.7</v>
      </c>
      <c r="AE115" s="102" t="n">
        <f aca="false">ROUND((10-GEOMEAN(((10-AC115)/10*9+1),((10-AD115)/10*9+1)))/9*10,1)</f>
        <v>7.7</v>
      </c>
      <c r="AF115" s="102" t="n">
        <f aca="false">ROUND(IF(U115&gt;AF$3,10,IF(U115&lt;AF$4,0,10-(AF$3-U115)/(AF$3-AF$4)*10)),1)</f>
        <v>0</v>
      </c>
      <c r="AG115" s="101" t="n">
        <f aca="false">ROUND(IF('Indicator Data'!K115=0,0,IF('Indicator Data'!K115&gt;AG$3,10,IF('Indicator Data'!K115&lt;AG$4,0,10-(AG$3-'Indicator Data'!K115)/(AG$3-AG$4)*10))),1)</f>
        <v>1</v>
      </c>
      <c r="AH115" s="104" t="n">
        <f aca="false">ROUND(AVERAGE(C115,V115),1)</f>
        <v>0.1</v>
      </c>
      <c r="AI115" s="104" t="n">
        <f aca="false">ROUND(AVERAGE(D115,W115),1)</f>
        <v>0.1</v>
      </c>
      <c r="AJ115" s="102" t="n">
        <f aca="false">ROUND(AVERAGE(AA115,H115),1)</f>
        <v>8</v>
      </c>
      <c r="AK115" s="102" t="n">
        <f aca="false">ROUND(AVERAGE(AB115,I115),1)</f>
        <v>9.5</v>
      </c>
      <c r="AL115" s="104" t="n">
        <f aca="false">ROUND((10-GEOMEAN(((10-AJ115)/10*9+1),((10-AK115)/10*9+1)))/9*10,1)</f>
        <v>8.9</v>
      </c>
      <c r="AM115" s="104" t="n">
        <f aca="false">ROUND(AVERAGE(AD115,K115),1)</f>
        <v>2.3</v>
      </c>
      <c r="AN115" s="102" t="n">
        <f aca="false">ROUND((10-GEOMEAN(((10-M115)/10*9+1),((10-AF115)/10*9+1)))/9*10,1)</f>
        <v>0</v>
      </c>
      <c r="AO115" s="105" t="n">
        <f aca="false">ROUND((10-GEOMEAN(((10-E115)/10*9+1),((10-X115)/10*9+1)))/9*10,1)</f>
        <v>0.1</v>
      </c>
      <c r="AP115" s="105" t="n">
        <f aca="false">IF(AND(Y115="x",F115="x"),"x",ROUND((10-GEOMEAN(((10-F115)/10*9+1),((10-Y115)/10*9+1)))/9*10,1))</f>
        <v>0.1</v>
      </c>
      <c r="AQ115" s="105" t="n">
        <f aca="false">ROUND((10-GEOMEAN(((10-G115)/10*9+1),((10-Z115)/10*9+1)))/9*10,1)</f>
        <v>6.8</v>
      </c>
      <c r="AR115" s="105" t="n">
        <f aca="false">ROUND((10-GEOMEAN(((10-L115)/10*9+1),((10-AE115)/10*9+1)))/9*10,1)</f>
        <v>7</v>
      </c>
      <c r="AS115" s="104" t="n">
        <f aca="false">ROUND(AVERAGE(AG115,AN115),1)</f>
        <v>0.5</v>
      </c>
      <c r="AT115" s="104" t="n">
        <f aca="false">IF('Indicator Data'!L115="No data","x",IF('Indicator Data'!CB115&lt;1000,"x",ROUND((IF('Indicator Data'!L115&gt;AT$3,10,IF('Indicator Data'!L115&lt;AT$4,0,10-(AT$3-'Indicator Data'!L115)/(AT$3-AT$4)*10))),1)))</f>
        <v>1</v>
      </c>
      <c r="AU115" s="105" t="n">
        <f aca="false">ROUND(AVERAGE(AS115,AT115),1)</f>
        <v>0.8</v>
      </c>
      <c r="AV115" s="106" t="n">
        <f aca="false">IF('Indicator Data'!M115="No data","x",ROUND(IF('Indicator Data'!M115=0,0,IF(LOG('Indicator Data'!M115)&gt;AV$3,10,IF(LOG('Indicator Data'!M115)&lt;AV$4,0,10-(AV$3-LOG('Indicator Data'!M115))/(AV$3-AV$4)*10))),1))</f>
        <v>0</v>
      </c>
      <c r="AW115" s="103" t="n">
        <f aca="false">IF(AV115="x","x",'Indicator Data'!M115/'Indicator Data'!$CA115)</f>
        <v>0</v>
      </c>
      <c r="AX115" s="106" t="n">
        <f aca="false">IF(AV115="x","x",ROUND(IF(AW115&gt;AX$3,10,IF(AW115&lt;AX$4,0,10-(AX$3-AW115)/(AX$3-AX$4)*10)),1))</f>
        <v>0</v>
      </c>
      <c r="AY115" s="102" t="n">
        <f aca="false">IF(AND(AV115="x",AX115="x"),"x",ROUND((10-GEOMEAN(((10-AV115)/10*9+1),((10-AX115)/10*9+1)))/9*10,1))</f>
        <v>0</v>
      </c>
      <c r="AZ115" s="106" t="str">
        <f aca="false">IF('Indicator Data'!N115="No data","x",ROUND(IF('Indicator Data'!N115=0,0,IF(LOG('Indicator Data'!N115)&gt;AZ$3,10,IF(LOG('Indicator Data'!N115)&lt;AZ$4,0,10-(AZ$3-LOG('Indicator Data'!N115))/(AZ$3-AZ$4)*10))),1))</f>
        <v>x</v>
      </c>
      <c r="BA115" s="103" t="str">
        <f aca="false">IF(AZ115="x","x",'Indicator Data'!N115/'Indicator Data'!$CA115)</f>
        <v>x</v>
      </c>
      <c r="BB115" s="106" t="str">
        <f aca="false">IF(AZ115="x","x",ROUND(IF(BA115&gt;BB$3,10,IF(BA115&lt;BB$4,0,10-(BB$3-BA115)/(BB$3-BB$4)*10)),1))</f>
        <v>x</v>
      </c>
      <c r="BC115" s="102" t="str">
        <f aca="false">IF(AND(AZ115="x",BB115="x"),"x",ROUND((10-GEOMEAN(((10-AZ115)/10*9+1),((10-BB115)/10*9+1)))/9*10,1))</f>
        <v>x</v>
      </c>
      <c r="BD115" s="106" t="str">
        <f aca="false">IF('Indicator Data'!O115="No data","x",ROUND(IF('Indicator Data'!O115=0,0,IF(LOG('Indicator Data'!O115)&gt;BD$3,10,IF(LOG('Indicator Data'!O115)&lt;BD$4,0,10-(BD$3-LOG('Indicator Data'!O115))/(BD$3-BD$4)*10))),1))</f>
        <v>x</v>
      </c>
      <c r="BE115" s="103" t="str">
        <f aca="false">IF(BD115="x","x",'Indicator Data'!O115/'Indicator Data'!$CA115)</f>
        <v>x</v>
      </c>
      <c r="BF115" s="106" t="str">
        <f aca="false">IF(BD115="x","x",ROUND(IF(BE115&gt;BF$3,10,IF(BE115&lt;BF$4,0,10-(BF$3-BE115)/(BF$3-BF$4)*10)),1))</f>
        <v>x</v>
      </c>
      <c r="BG115" s="102" t="str">
        <f aca="false">IF(AND(BD115="x",BF115="x"),"x",ROUND((10-GEOMEAN(((10-BD115)/10*9+1),((10-BF115)/10*9+1)))/9*10,1))</f>
        <v>x</v>
      </c>
      <c r="BH115" s="106" t="str">
        <f aca="false">IF('Indicator Data'!P115="No data","x",ROUND(IF('Indicator Data'!P115=0,0,IF(LOG('Indicator Data'!P115)&gt;BH$3,10,IF(LOG('Indicator Data'!P115)&lt;BH$4,0,10-(BH$3-LOG('Indicator Data'!P115))/(BH$3-BH$4)*10))),1))</f>
        <v>x</v>
      </c>
      <c r="BI115" s="103" t="str">
        <f aca="false">IF(BH115="x","x",'Indicator Data'!P115/'Indicator Data'!$CA115)</f>
        <v>x</v>
      </c>
      <c r="BJ115" s="106" t="str">
        <f aca="false">IF(BH115="x","x",ROUND(IF(BI115&gt;BJ$3,10,IF(BI115&lt;BJ$4,0,10-(BJ$3-BI115)/(BJ$3-BJ$4)*10)),1))</f>
        <v>x</v>
      </c>
      <c r="BK115" s="102" t="str">
        <f aca="false">IF(AND(BH115="x",BJ115="x"),"x",ROUND((10-GEOMEAN(((10-BH115)/10*9+1),((10-BJ115)/10*9+1)))/9*10,1))</f>
        <v>x</v>
      </c>
      <c r="BL115" s="104" t="n">
        <f aca="false">IF(AND(BC115="x",BG115="x",BK115="x",AY115="x"),"x",IF(AND(BC115="x",BG115="x",BK115="x"),AY115,ROUND((10-GEOMEAN(((10-AY115)/10*9+1),((10-BC115)/10*9+1),((10-BG115)/10*9+1),((10-BK115)/10*9+1)))/9*10,1)))</f>
        <v>0</v>
      </c>
      <c r="BM115" s="106" t="n">
        <f aca="false">ROUND(IF('Indicator Data'!Q115=0,0,IF(LOG('Indicator Data'!Q115)&gt;BM$3,10,IF(LOG('Indicator Data'!Q115)&lt;BM$4,0,10-(BM$3-LOG('Indicator Data'!Q115))/(BM$3-BM$4)*10))),1)</f>
        <v>0</v>
      </c>
      <c r="BN115" s="107" t="n">
        <f aca="false">'Indicator Data'!R115</f>
        <v>0</v>
      </c>
      <c r="BO115" s="106" t="n">
        <f aca="false">ROUND(IF(BN115&gt;BO$3,10,IF(BN115&lt;BO$4,0,10-(BO$3-BN115)/(BO$3-BO$4)*10)),1)</f>
        <v>0</v>
      </c>
      <c r="BP115" s="106" t="n">
        <f aca="false">ROUND((10-GEOMEAN(((10-BO115)/10*9+1),((10-BM115)/10*9+1)))/9*10,1)</f>
        <v>0</v>
      </c>
      <c r="BQ115" s="106" t="n">
        <f aca="false">ROUND(IF('Indicator Data'!S115=0,0,IF(LOG('Indicator Data'!S115)&gt;BQ$3,10,IF(LOG('Indicator Data'!S115)&lt;BQ$4,0,10-(BQ$3-LOG('Indicator Data'!S115))/(BQ$3-BQ$4)*10))),1)</f>
        <v>0</v>
      </c>
      <c r="BR115" s="107" t="n">
        <f aca="false">'Indicator Data'!T115</f>
        <v>0</v>
      </c>
      <c r="BS115" s="106" t="n">
        <f aca="false">ROUND(IF(BR115&gt;BS$3,10,IF(BR115&lt;BS$4,0,10-(BS$3-BR115)/(BS$3-BS$4)*10)),1)</f>
        <v>0</v>
      </c>
      <c r="BT115" s="106" t="n">
        <f aca="false">ROUND((10-GEOMEAN(((10-BS115)/10*9+1),((10-BQ115)/10*9+1)))/9*10,1)</f>
        <v>0</v>
      </c>
      <c r="BU115" s="102" t="n">
        <f aca="false">ROUND((10-GEOMEAN(((10-BT115)/10*9+1),((10-BP115)/10*9+1)))/9*10,1)</f>
        <v>0</v>
      </c>
      <c r="BV115" s="106" t="n">
        <f aca="false">ROUND(IF('Indicator Data'!U115=0,0,IF(LOG('Indicator Data'!U115)&gt;BV$3,10,IF(LOG('Indicator Data'!U115)&lt;BV$4,0,10-(BV$3-LOG('Indicator Data'!U115))/(BV$3-BV$4)*10))),1)</f>
        <v>7.1</v>
      </c>
      <c r="BW115" s="103" t="n">
        <f aca="false">'Indicator Data'!U115/'Indicator Data'!$CA115</f>
        <v>0.766076662802424</v>
      </c>
      <c r="BX115" s="106" t="n">
        <f aca="false">ROUND(IF(BW115&gt;BX$3,10,IF(BW115&lt;BX$4,0,10-(BX$3-BW115)/(BX$3-BX$4)*10)),1)</f>
        <v>8.5</v>
      </c>
      <c r="BY115" s="102" t="n">
        <f aca="false">ROUND((10-GEOMEAN(((10-BV115)/10*9+1),((10-BX115)/10*9+1)))/9*10,1)</f>
        <v>7.9</v>
      </c>
      <c r="BZ115" s="106" t="n">
        <f aca="false">ROUND(IF('Indicator Data'!V115=0,0,IF(LOG('Indicator Data'!V115)&gt;BZ$3,10,IF(LOG('Indicator Data'!V115)&lt;BZ$4,0,10-(BZ$3-LOG('Indicator Data'!V115))/(BZ$3-BZ$4)*10))),1)</f>
        <v>7.3</v>
      </c>
      <c r="CA115" s="103" t="n">
        <f aca="false">IF('Indicator Data'!V115/'Indicator Data'!$CA115&gt;1,1,'Indicator Data'!V115/'Indicator Data'!$CA115)</f>
        <v>0.948746555954547</v>
      </c>
      <c r="CB115" s="106" t="n">
        <f aca="false">ROUND(IF(CA115&gt;CB$3,10,IF(CA115&lt;CB$4,0,10-(CB$3-CA115)/(CB$3-CB$4)*10)),1)</f>
        <v>9.5</v>
      </c>
      <c r="CC115" s="102" t="n">
        <f aca="false">ROUND((10-GEOMEAN(((10-BZ115)/10*9+1),((10-CB115)/10*9+1)))/9*10,1)</f>
        <v>8.6</v>
      </c>
      <c r="CD115" s="106" t="n">
        <f aca="false">ROUND(IF('Indicator Data'!W115=0,0,IF(LOG('Indicator Data'!W115)&gt;CD$3,10,IF(LOG('Indicator Data'!W115)&lt;CD$4,0,10-(CD$3-LOG('Indicator Data'!W115))/(CD$3-CD$4)*10))),1)</f>
        <v>7.2</v>
      </c>
      <c r="CE115" s="103" t="n">
        <f aca="false">'Indicator Data'!W115/'Indicator Data'!$CA115</f>
        <v>0.866720644323176</v>
      </c>
      <c r="CF115" s="106" t="n">
        <f aca="false">ROUND(IF(CE115&gt;CF$3,10,IF(CE115&lt;CF$4,0,10-(CF$3-CE115)/(CF$3-CF$4)*10)),1)</f>
        <v>8.7</v>
      </c>
      <c r="CG115" s="102" t="n">
        <f aca="false">ROUND((10-GEOMEAN(((10-CD115)/10*9+1),((10-CF115)/10*9+1)))/9*10,1)</f>
        <v>8</v>
      </c>
      <c r="CH115" s="104" t="n">
        <f aca="false">ROUND((10-GEOMEAN(((10-CC115)/10*9+1),((10-BU115)/10*9+1),((10-BY115)/10*9+1),((10-CG115)/10*9+1)))/9*10,1)</f>
        <v>7</v>
      </c>
      <c r="CI115" s="106" t="n">
        <f aca="false">IF('Indicator Data'!BQ115="No data","x",ROUND(IF('Indicator Data'!BQ115&gt;CI$3,0,IF('Indicator Data'!BQ115&lt;CI$4,10,(CI$3-'Indicator Data'!BQ115)/(CI$3-CI$4)*10)),1))</f>
        <v>0.5</v>
      </c>
      <c r="CJ115" s="106" t="n">
        <f aca="false">IF('Indicator Data'!BR115="No data","x",ROUND(IF('Indicator Data'!BR115&gt;CJ$3,0,IF('Indicator Data'!BR115&lt;CJ$4,10,(CJ$3-'Indicator Data'!BR115)/(CJ$3-CJ$4)*10)),1))</f>
        <v>0</v>
      </c>
      <c r="CK115" s="106" t="str">
        <f aca="false">IF('Indicator Data'!AC115="No data","x",ROUND(IF('Indicator Data'!AC115&gt;CK$3,0,IF('Indicator Data'!AC115&lt;CK$4,10,(CK$3-'Indicator Data'!AC115)/(CK$3-CK$4)*10)),1))</f>
        <v>x</v>
      </c>
      <c r="CL115" s="102" t="n">
        <f aca="false">IF(AND(CJ115="x",CI115="x",CK115="x"),"x",ROUND(AVERAGE(CI115:CK115),1))</f>
        <v>0.3</v>
      </c>
      <c r="CM115" s="106" t="n">
        <f aca="false">IF('Indicator Data'!X115="No data","x",ROUND(IF(LOG('Indicator Data'!X115)&gt;CM$3,10,IF(LOG('Indicator Data'!X115)&lt;CM$4,0,10-(CM$3-LOG('Indicator Data'!X115))/(CM$3-CM$4)*10)),1))</f>
        <v>9.3</v>
      </c>
      <c r="CN115" s="106" t="n">
        <f aca="false">IF('Indicator Data'!Y115="No data","x",ROUND(IF('Indicator Data'!Y115&gt;CN$3,10,IF('Indicator Data'!Y115&lt;CN$4,0,10-(CN$3-'Indicator Data'!Y115)/(CN$3-CN$4)*10)),1))</f>
        <v>0.1</v>
      </c>
      <c r="CO115" s="106" t="n">
        <f aca="false">IF('Indicator Data'!Z115="No data","x",ROUND(IF('Indicator Data'!Z115&gt;CO$3,10,IF('Indicator Data'!Z115&lt;CO$4,0,10-(CO$3-'Indicator Data'!Z115)/(CO$3-CO$4)*10)),1))</f>
        <v>4.1</v>
      </c>
      <c r="CP115" s="106" t="n">
        <f aca="false">IF('Indicator Data'!AA115="No data","x",ROUND(IF('Indicator Data'!AA115&gt;CP$3,10,IF('Indicator Data'!AA115&lt;CP$4,0,10-(CP$3-'Indicator Data'!AA115)/(CP$3-CP$4)*10)),1))</f>
        <v>3.7</v>
      </c>
      <c r="CQ115" s="102" t="n">
        <f aca="false">ROUND(AVERAGE(CM115:CP115),1)</f>
        <v>4.3</v>
      </c>
      <c r="CR115" s="104" t="n">
        <f aca="false">ROUND(AVERAGE(CL115,CQ115,CQ115),1)</f>
        <v>3</v>
      </c>
      <c r="CS115" s="106" t="str">
        <f aca="false">IF('Indicator Data'!AF115="No data","x",ROUND(IF('Indicator Data'!AF115&gt;CS$3,10,IF('Indicator Data'!AF115&lt;CS$4,0,10-(CS$3-'Indicator Data'!AF115)/(CS$3-CS$4)*10)),1))</f>
        <v>x</v>
      </c>
      <c r="CT115" s="106" t="n">
        <f aca="false">IF('Indicator Data'!AG115="No data","x",ROUND(IF('Indicator Data'!AG115&gt;CT$3,10,IF('Indicator Data'!AG115&lt;CT$4,0,10-(CT$3-'Indicator Data'!AG115)/(CT$3-CT$4)*10)),1))</f>
        <v>0</v>
      </c>
      <c r="CU115" s="102" t="n">
        <f aca="false">ROUND(AVERAGE(CM115,CN115,CO115,CP115,CS115,CT115),1)</f>
        <v>3.4</v>
      </c>
      <c r="CV115" s="106" t="n">
        <f aca="false">IF('Indicator Data'!AB115="No data","x",ROUND(IF('Indicator Data'!AB115&gt;CV$3,10,IF('Indicator Data'!AB115&lt;CV$4,0,10-(CV$3-'Indicator Data'!AB115)/(CV$3-CV$4)*10)),1))</f>
        <v>0</v>
      </c>
      <c r="CW115" s="102" t="n">
        <f aca="false">IF(AND(CJ115="x",CI115="x",CK115="x"),"x",ROUND(AVERAGE(CI115:CK115,CV115),1))</f>
        <v>0.2</v>
      </c>
      <c r="CX115" s="103" t="n">
        <f aca="false">IF('Indicator Data'!AD115="No data","x",'Indicator Data'!AD115/'Indicator Data'!$BZ115)</f>
        <v>8.62258447341992E-005</v>
      </c>
      <c r="CY115" s="106" t="n">
        <f aca="false">IF(CX115="x","x",ROUND(IF(CX115&gt;CY$3,0,IF(CX115&lt;CY$4,10,(CY$3-CX115)/(CY$3-CY$4)*10)),1))</f>
        <v>9.1</v>
      </c>
      <c r="CZ115" s="106" t="n">
        <f aca="false">IF('Indicator Data'!AE115="No data","x",ROUND(IF('Indicator Data'!AE115&gt;CZ$3,0,IF('Indicator Data'!AE115&lt;CZ$4,10,(CZ$3-'Indicator Data'!AE115)/(CZ$3-CZ$4)*10)),1))</f>
        <v>2</v>
      </c>
      <c r="DA115" s="102" t="n">
        <f aca="false">IF(AND(CY115="x",CZ115="x"),"x",ROUND(AVERAGE(CY115:CZ115),1))</f>
        <v>5.6</v>
      </c>
      <c r="DB115" s="104" t="n">
        <f aca="false">ROUND(AVERAGE(CW115,DA115,CU115),1)</f>
        <v>3.1</v>
      </c>
      <c r="DC115" s="105" t="n">
        <f aca="false">IF(BL115="x",ROUND((10-GEOMEAN(((10-DB115)/10*9+1),((10-CH115)/10*9+1),((10-CR115)/10*9+1)))/9*10,1),ROUND((10-GEOMEAN(((10-BL115)/10*9+1),((10-DB115)/10*9+1),((10-CH115)/10*9+1),((10-CR115)/10*9+1)))/9*10,1))</f>
        <v>3.7</v>
      </c>
      <c r="DD115" s="108" t="n">
        <f aca="false">IF(ROUND(IF(AP115="x",(10-GEOMEAN(((10-AO115)/10*9+1),((10-DC115)/10*9+1),((10-AU115)/10*9+1),((10-AQ115)/10*9+1),((10-AR115)/10*9+1)))/9*10,(10-GEOMEAN(((10-AO115)/10*9+1),((10-DC115)/10*9+1),((10-AP115)/10*9+1),((10-AQ115)/10*9+1),((10-AR115)/10*9+1),((10-AU115)/10*9+1)))/9*10),1)=0,0.1,ROUND(IF(AP115="x",(10-GEOMEAN(((10-AO115)/10*9+1),((10-DC115)/10*9+1),((10-AU115)/10*9+1),((10-AQ115)/10*9+1),((10-AR115)/10*9+1)))/9*10,(10-GEOMEAN(((10-AO115)/10*9+1),((10-DC115)/10*9+1),((10-AP115)/10*9+1),((10-AQ115)/10*9+1),((10-AR115)/10*9+1),((10-AU115)/10*9+1)))/9*10),1))</f>
        <v>3.7</v>
      </c>
      <c r="DE115" s="105" t="n">
        <f aca="false">ROUND(IF('Indicator Data'!AH115=0,0,IF('Indicator Data'!AH115&gt;DE$3,10,IF('Indicator Data'!AH115&lt;DE$4,0,10-(DE$3-'Indicator Data'!AH115)/(DE$3-DE$4)*10))),1)</f>
        <v>0.1</v>
      </c>
      <c r="DF115" s="102" t="n">
        <f aca="false">'Indicator Data'!AI115</f>
        <v>0</v>
      </c>
      <c r="DG115" s="102" t="n">
        <f aca="false">'Indicator Data'!AJ115</f>
        <v>0</v>
      </c>
      <c r="DH115" s="105" t="n">
        <f aca="false">ROUND(IF(DF115=5,10,IF(DG115=5,9,IF(DF115=4,8,IF(DG115=4,7,0)))),1)</f>
        <v>0</v>
      </c>
      <c r="DI115" s="108" t="n">
        <f aca="false">ROUND(IF(DH115&gt;5,DH115,DE115/10*7),1)</f>
        <v>0.1</v>
      </c>
      <c r="DJ115" s="76"/>
      <c r="DK115" s="109"/>
    </row>
    <row r="116" customFormat="false" ht="14.5" hidden="false" customHeight="false" outlineLevel="0" collapsed="false">
      <c r="A116" s="98" t="str">
        <f aca="false">'Indicator Data'!A116</f>
        <v>Mexico</v>
      </c>
      <c r="B116" s="99" t="str">
        <f aca="false">'Indicator Data'!B116</f>
        <v>MEX</v>
      </c>
      <c r="C116" s="100" t="n">
        <f aca="false">ROUND(IF('Indicator Data'!C116=0,0.1,IF(LOG('Indicator Data'!C116)&gt;C$3,10,IF(LOG('Indicator Data'!C116)&lt;C$4,0,10-(C$3-LOG('Indicator Data'!C116))/(C$3-C$4)*10))),1)</f>
        <v>10</v>
      </c>
      <c r="D116" s="101" t="n">
        <f aca="false">ROUND(IF('Indicator Data'!D116=0,0.1,IF(LOG('Indicator Data'!D116)&gt;D$3,10,IF(LOG('Indicator Data'!D116)&lt;D$4,0,10-(D$3-LOG('Indicator Data'!D116))/(D$3-D$4)*10))),1)</f>
        <v>10</v>
      </c>
      <c r="E116" s="102" t="n">
        <f aca="false">ROUND((10-GEOMEAN(((10-C116)/10*9+1),((10-D116)/10*9+1)))/9*10,1)</f>
        <v>10</v>
      </c>
      <c r="F116" s="102" t="n">
        <f aca="false">IF('Indicator Data'!E116="No data",0.1,(ROUND(IF('Indicator Data'!E116=0,0,IF(LOG('Indicator Data'!E116)&gt;F$3,10,IF(LOG('Indicator Data'!E116)&lt;F$4,0,10-(F$3-LOG('Indicator Data'!E116))/(F$3-F$4)*10))),1)))</f>
        <v>9.3</v>
      </c>
      <c r="G116" s="102" t="n">
        <f aca="false">ROUND(IF('Indicator Data'!F116=0,0,IF(LOG('Indicator Data'!F116)&gt;G$3,10,IF(LOG('Indicator Data'!F116)&lt;G$4,0,10-(G$3-LOG('Indicator Data'!F116))/(G$3-G$4)*10))),1)</f>
        <v>7.2</v>
      </c>
      <c r="H116" s="101" t="n">
        <f aca="false">ROUND(IF('Indicator Data'!G116=0,0,IF(LOG('Indicator Data'!G116)&gt;H$3,10,IF(LOG('Indicator Data'!G116)&lt;H$4,0,10-(H$3-LOG('Indicator Data'!G116))/(H$3-H$4)*10))),1)</f>
        <v>10</v>
      </c>
      <c r="I116" s="101" t="n">
        <f aca="false">ROUND(IF('Indicator Data'!H116=0,0,IF(LOG('Indicator Data'!H116)&gt;I$3,10,IF(LOG('Indicator Data'!H116)&lt;I$4,0,10-(I$3-LOG('Indicator Data'!H116))/(I$3-I$4)*10))),1)</f>
        <v>10</v>
      </c>
      <c r="J116" s="101" t="n">
        <f aca="false">ROUND((10-GEOMEAN(((10-H116)/10*9+1),((10-I116)/10*9+1)))/9*10,1)</f>
        <v>10</v>
      </c>
      <c r="K116" s="101" t="n">
        <f aca="false">ROUND(IF('Indicator Data'!I116=0,0,IF(LOG('Indicator Data'!I116)&gt;K$3,10,IF(LOG('Indicator Data'!I116)&lt;K$4,0,10-(K$3-LOG('Indicator Data'!I116))/(K$3-K$4)*10))),1)</f>
        <v>7.9</v>
      </c>
      <c r="L116" s="102" t="n">
        <f aca="false">ROUND((10-GEOMEAN(((10-J116)/10*9+1),((10-K116)/10*9+1)))/9*10,1)</f>
        <v>9.2</v>
      </c>
      <c r="M116" s="102" t="n">
        <f aca="false">ROUND(IF('Indicator Data'!J116=0,0,IF(LOG('Indicator Data'!J116)&gt;M$3,10,IF(LOG('Indicator Data'!J116)&lt;M$4,0,10-(M$3-LOG('Indicator Data'!J116))/(M$3-M$4)*10))),1)</f>
        <v>9.7</v>
      </c>
      <c r="N116" s="103" t="n">
        <f aca="false">'Indicator Data'!C116/'Indicator Data'!$CA116</f>
        <v>0.00146835274874592</v>
      </c>
      <c r="O116" s="103" t="n">
        <f aca="false">'Indicator Data'!D116/'Indicator Data'!$CA116</f>
        <v>0.000256346585307423</v>
      </c>
      <c r="P116" s="103" t="n">
        <f aca="false">IF(F116=0.1,"x",'Indicator Data'!E116/'Indicator Data'!$CA116)</f>
        <v>0.00422793653065073</v>
      </c>
      <c r="Q116" s="103" t="n">
        <f aca="false">'Indicator Data'!F116/'Indicator Data'!$CA116</f>
        <v>1.59038759300493E-006</v>
      </c>
      <c r="R116" s="103" t="n">
        <f aca="false">'Indicator Data'!G116/'Indicator Data'!$CA116</f>
        <v>0.0120939787356084</v>
      </c>
      <c r="S116" s="103" t="n">
        <f aca="false">'Indicator Data'!H116/'Indicator Data'!$CA116</f>
        <v>0.00407134133754601</v>
      </c>
      <c r="T116" s="103" t="n">
        <f aca="false">'Indicator Data'!I116/'Indicator Data'!$CA116</f>
        <v>0.000683253177950946</v>
      </c>
      <c r="U116" s="103" t="n">
        <f aca="false">'Indicator Data'!J116/'Indicator Data'!$CA116</f>
        <v>0.000577359360748339</v>
      </c>
      <c r="V116" s="101" t="n">
        <f aca="false">ROUND(IF(N116&gt;V$3,10,IF(N116&lt;V$4,0,10-(V$3-N116)/(V$3-V$4)*10)),1)</f>
        <v>7.3</v>
      </c>
      <c r="W116" s="101" t="n">
        <f aca="false">ROUND(IF(O116&gt;W$3,10,IF(O116&lt;W$4,0,10-(W$3-O116)/(W$3-W$4)*10)),1)</f>
        <v>2.6</v>
      </c>
      <c r="X116" s="102" t="n">
        <f aca="false">ROUND(((10-GEOMEAN(((10-V116)/10*9+1),((10-W116)/10*9+1)))/9*10),1)</f>
        <v>5.4</v>
      </c>
      <c r="Y116" s="102" t="n">
        <f aca="false">IF(P116="x",0.1,ROUND(IF(P116&gt;Y$3,10,IF(P116&lt;Y$4,0,10-(Y$3-P116)/(Y$3-Y$4)*10)),1))</f>
        <v>2.8</v>
      </c>
      <c r="Z116" s="102" t="n">
        <f aca="false">ROUND(IF(Q116=0,0,IF(LOG(Q116)&gt;Z$3,10,IF(LOG(Q116)&lt;=Z$4,0,10-(Z$3-LOG(Q116))/(Z$3-Z$4)*10))),1)</f>
        <v>6</v>
      </c>
      <c r="AA116" s="101" t="n">
        <f aca="false">ROUND(IF(R116&gt;AA$3,10,IF(R116&lt;AA$4,0,10-(AA$3-R116)/(AA$3-AA$4)*10)),1)</f>
        <v>6.7</v>
      </c>
      <c r="AB116" s="101" t="n">
        <f aca="false">ROUND(IF(S116&gt;AB$3,10,IF(S116&lt;AB$4,0,10-(AB$3-S116)/(AB$3-AB$4)*10)),1)</f>
        <v>8.1</v>
      </c>
      <c r="AC116" s="101" t="n">
        <f aca="false">ROUND(((10-GEOMEAN(((10-AA116)/10*9+1),((10-AB116)/10*9+1)))/9*10),1)</f>
        <v>7.5</v>
      </c>
      <c r="AD116" s="101" t="n">
        <f aca="false">ROUND(IF(T116=0,0,IF(T116&gt;AD$3,10,IF(T116&lt;=AD$4,0,10-(AD$3-T116)/(AD$3-AD$4)*10))),1)</f>
        <v>0.7</v>
      </c>
      <c r="AE116" s="102" t="n">
        <f aca="false">ROUND((10-GEOMEAN(((10-AC116)/10*9+1),((10-AD116)/10*9+1)))/9*10,1)</f>
        <v>5</v>
      </c>
      <c r="AF116" s="102" t="n">
        <f aca="false">ROUND(IF(U116&gt;AF$3,10,IF(U116&lt;AF$4,0,10-(AF$3-U116)/(AF$3-AF$4)*10)),1)</f>
        <v>0.2</v>
      </c>
      <c r="AG116" s="101" t="n">
        <f aca="false">ROUND(IF('Indicator Data'!K116=0,0,IF('Indicator Data'!K116&gt;AG$3,10,IF('Indicator Data'!K116&lt;AG$4,0,10-(AG$3-'Indicator Data'!K116)/(AG$3-AG$4)*10))),1)</f>
        <v>5.7</v>
      </c>
      <c r="AH116" s="104" t="n">
        <f aca="false">ROUND(AVERAGE(C116,V116),1)</f>
        <v>8.7</v>
      </c>
      <c r="AI116" s="104" t="n">
        <f aca="false">ROUND(AVERAGE(D116,W116),1)</f>
        <v>6.3</v>
      </c>
      <c r="AJ116" s="102" t="n">
        <f aca="false">ROUND(AVERAGE(AA116,H116),1)</f>
        <v>8.4</v>
      </c>
      <c r="AK116" s="102" t="n">
        <f aca="false">ROUND(AVERAGE(AB116,I116),1)</f>
        <v>9.1</v>
      </c>
      <c r="AL116" s="104" t="n">
        <f aca="false">ROUND((10-GEOMEAN(((10-AJ116)/10*9+1),((10-AK116)/10*9+1)))/9*10,1)</f>
        <v>8.8</v>
      </c>
      <c r="AM116" s="104" t="n">
        <f aca="false">ROUND(AVERAGE(AD116,K116),1)</f>
        <v>4.3</v>
      </c>
      <c r="AN116" s="102" t="n">
        <f aca="false">ROUND((10-GEOMEAN(((10-M116)/10*9+1),((10-AF116)/10*9+1)))/9*10,1)</f>
        <v>7.2</v>
      </c>
      <c r="AO116" s="105" t="n">
        <f aca="false">ROUND((10-GEOMEAN(((10-E116)/10*9+1),((10-X116)/10*9+1)))/9*10,1)</f>
        <v>8.6</v>
      </c>
      <c r="AP116" s="105" t="n">
        <f aca="false">IF(AND(Y116="x",F116="x"),"x",ROUND((10-GEOMEAN(((10-F116)/10*9+1),((10-Y116)/10*9+1)))/9*10,1))</f>
        <v>7.2</v>
      </c>
      <c r="AQ116" s="105" t="n">
        <f aca="false">ROUND((10-GEOMEAN(((10-G116)/10*9+1),((10-Z116)/10*9+1)))/9*10,1)</f>
        <v>6.6</v>
      </c>
      <c r="AR116" s="105" t="n">
        <f aca="false">ROUND((10-GEOMEAN(((10-L116)/10*9+1),((10-AE116)/10*9+1)))/9*10,1)</f>
        <v>7.7</v>
      </c>
      <c r="AS116" s="104" t="n">
        <f aca="false">ROUND(AVERAGE(AG116,AN116),1)</f>
        <v>6.5</v>
      </c>
      <c r="AT116" s="104" t="n">
        <f aca="false">IF('Indicator Data'!L116="No data","x",IF('Indicator Data'!CB116&lt;1000,"x",ROUND((IF('Indicator Data'!L116&gt;AT$3,10,IF('Indicator Data'!L116&lt;AT$4,0,10-(AT$3-'Indicator Data'!L116)/(AT$3-AT$4)*10))),1)))</f>
        <v>0</v>
      </c>
      <c r="AU116" s="105" t="n">
        <f aca="false">ROUND(AVERAGE(AS116,AT116),1)</f>
        <v>3.3</v>
      </c>
      <c r="AV116" s="106" t="str">
        <f aca="false">IF('Indicator Data'!M116="No data","x",ROUND(IF('Indicator Data'!M116=0,0,IF(LOG('Indicator Data'!M116)&gt;AV$3,10,IF(LOG('Indicator Data'!M116)&lt;AV$4,0,10-(AV$3-LOG('Indicator Data'!M116))/(AV$3-AV$4)*10))),1))</f>
        <v>x</v>
      </c>
      <c r="AW116" s="103" t="str">
        <f aca="false">IF(AV116="x","x",'Indicator Data'!M116/'Indicator Data'!$CA116)</f>
        <v>x</v>
      </c>
      <c r="AX116" s="106" t="str">
        <f aca="false">IF(AV116="x","x",ROUND(IF(AW116&gt;AX$3,10,IF(AW116&lt;AX$4,0,10-(AX$3-AW116)/(AX$3-AX$4)*10)),1))</f>
        <v>x</v>
      </c>
      <c r="AY116" s="102" t="str">
        <f aca="false">IF(AND(AV116="x",AX116="x"),"x",ROUND((10-GEOMEAN(((10-AV116)/10*9+1),((10-AX116)/10*9+1)))/9*10,1))</f>
        <v>x</v>
      </c>
      <c r="AZ116" s="106" t="str">
        <f aca="false">IF('Indicator Data'!N116="No data","x",ROUND(IF('Indicator Data'!N116=0,0,IF(LOG('Indicator Data'!N116)&gt;AZ$3,10,IF(LOG('Indicator Data'!N116)&lt;AZ$4,0,10-(AZ$3-LOG('Indicator Data'!N116))/(AZ$3-AZ$4)*10))),1))</f>
        <v>x</v>
      </c>
      <c r="BA116" s="103" t="str">
        <f aca="false">IF(AZ116="x","x",'Indicator Data'!N116/'Indicator Data'!$CA116)</f>
        <v>x</v>
      </c>
      <c r="BB116" s="106" t="str">
        <f aca="false">IF(AZ116="x","x",ROUND(IF(BA116&gt;BB$3,10,IF(BA116&lt;BB$4,0,10-(BB$3-BA116)/(BB$3-BB$4)*10)),1))</f>
        <v>x</v>
      </c>
      <c r="BC116" s="102" t="str">
        <f aca="false">IF(AND(AZ116="x",BB116="x"),"x",ROUND((10-GEOMEAN(((10-AZ116)/10*9+1),((10-BB116)/10*9+1)))/9*10,1))</f>
        <v>x</v>
      </c>
      <c r="BD116" s="106" t="str">
        <f aca="false">IF('Indicator Data'!O116="No data","x",ROUND(IF('Indicator Data'!O116=0,0,IF(LOG('Indicator Data'!O116)&gt;BD$3,10,IF(LOG('Indicator Data'!O116)&lt;BD$4,0,10-(BD$3-LOG('Indicator Data'!O116))/(BD$3-BD$4)*10))),1))</f>
        <v>x</v>
      </c>
      <c r="BE116" s="103" t="str">
        <f aca="false">IF(BD116="x","x",'Indicator Data'!O116/'Indicator Data'!$CA116)</f>
        <v>x</v>
      </c>
      <c r="BF116" s="106" t="str">
        <f aca="false">IF(BD116="x","x",ROUND(IF(BE116&gt;BF$3,10,IF(BE116&lt;BF$4,0,10-(BF$3-BE116)/(BF$3-BF$4)*10)),1))</f>
        <v>x</v>
      </c>
      <c r="BG116" s="102" t="str">
        <f aca="false">IF(AND(BD116="x",BF116="x"),"x",ROUND((10-GEOMEAN(((10-BD116)/10*9+1),((10-BF116)/10*9+1)))/9*10,1))</f>
        <v>x</v>
      </c>
      <c r="BH116" s="106" t="str">
        <f aca="false">IF('Indicator Data'!P116="No data","x",ROUND(IF('Indicator Data'!P116=0,0,IF(LOG('Indicator Data'!P116)&gt;BH$3,10,IF(LOG('Indicator Data'!P116)&lt;BH$4,0,10-(BH$3-LOG('Indicator Data'!P116))/(BH$3-BH$4)*10))),1))</f>
        <v>x</v>
      </c>
      <c r="BI116" s="103" t="str">
        <f aca="false">IF(BH116="x","x",'Indicator Data'!P116/'Indicator Data'!$CA116)</f>
        <v>x</v>
      </c>
      <c r="BJ116" s="106" t="str">
        <f aca="false">IF(BH116="x","x",ROUND(IF(BI116&gt;BJ$3,10,IF(BI116&lt;BJ$4,0,10-(BJ$3-BI116)/(BJ$3-BJ$4)*10)),1))</f>
        <v>x</v>
      </c>
      <c r="BK116" s="102" t="str">
        <f aca="false">IF(AND(BH116="x",BJ116="x"),"x",ROUND((10-GEOMEAN(((10-BH116)/10*9+1),((10-BJ116)/10*9+1)))/9*10,1))</f>
        <v>x</v>
      </c>
      <c r="BL116" s="104" t="str">
        <f aca="false">IF(AND(BC116="x",BG116="x",BK116="x",AY116="x"),"x",IF(AND(BC116="x",BG116="x",BK116="x"),AY116,ROUND((10-GEOMEAN(((10-AY116)/10*9+1),((10-BC116)/10*9+1),((10-BG116)/10*9+1),((10-BK116)/10*9+1)))/9*10,1)))</f>
        <v>x</v>
      </c>
      <c r="BM116" s="106" t="n">
        <f aca="false">ROUND(IF('Indicator Data'!Q116=0,0,IF(LOG('Indicator Data'!Q116)&gt;BM$3,10,IF(LOG('Indicator Data'!Q116)&lt;BM$4,0,10-(BM$3-LOG('Indicator Data'!Q116))/(BM$3-BM$4)*10))),1)</f>
        <v>10</v>
      </c>
      <c r="BN116" s="107" t="n">
        <f aca="false">'Indicator Data'!R116</f>
        <v>0.977164208889008</v>
      </c>
      <c r="BO116" s="106" t="n">
        <f aca="false">ROUND(IF(BN116&gt;BO$3,10,IF(BN116&lt;BO$4,0,10-(BO$3-BN116)/(BO$3-BO$4)*10)),1)</f>
        <v>9.8</v>
      </c>
      <c r="BP116" s="106" t="n">
        <f aca="false">ROUND((10-GEOMEAN(((10-BO116)/10*9+1),((10-BM116)/10*9+1)))/9*10,1)</f>
        <v>9.9</v>
      </c>
      <c r="BQ116" s="106" t="n">
        <f aca="false">ROUND(IF('Indicator Data'!S116=0,0,IF(LOG('Indicator Data'!S116)&gt;BQ$3,10,IF(LOG('Indicator Data'!S116)&lt;BQ$4,0,10-(BQ$3-LOG('Indicator Data'!S116))/(BQ$3-BQ$4)*10))),1)</f>
        <v>0</v>
      </c>
      <c r="BR116" s="107" t="n">
        <f aca="false">'Indicator Data'!T116</f>
        <v>0</v>
      </c>
      <c r="BS116" s="106" t="n">
        <f aca="false">ROUND(IF(BR116&gt;BS$3,10,IF(BR116&lt;BS$4,0,10-(BS$3-BR116)/(BS$3-BS$4)*10)),1)</f>
        <v>0</v>
      </c>
      <c r="BT116" s="106" t="n">
        <f aca="false">ROUND((10-GEOMEAN(((10-BS116)/10*9+1),((10-BQ116)/10*9+1)))/9*10,1)</f>
        <v>0</v>
      </c>
      <c r="BU116" s="102" t="n">
        <f aca="false">ROUND((10-GEOMEAN(((10-BT116)/10*9+1),((10-BP116)/10*9+1)))/9*10,1)</f>
        <v>7.4</v>
      </c>
      <c r="BV116" s="106" t="n">
        <f aca="false">ROUND(IF('Indicator Data'!U116=0,0,IF(LOG('Indicator Data'!U116)&gt;BV$3,10,IF(LOG('Indicator Data'!U116)&lt;BV$4,0,10-(BV$3-LOG('Indicator Data'!U116))/(BV$3-BV$4)*10))),1)</f>
        <v>9.3</v>
      </c>
      <c r="BW116" s="103" t="n">
        <f aca="false">'Indicator Data'!U116/'Indicator Data'!$CA116</f>
        <v>0.262182672476449</v>
      </c>
      <c r="BX116" s="106" t="n">
        <f aca="false">ROUND(IF(BW116&gt;BX$3,10,IF(BW116&lt;BX$4,0,10-(BX$3-BW116)/(BX$3-BX$4)*10)),1)</f>
        <v>2.9</v>
      </c>
      <c r="BY116" s="102" t="n">
        <f aca="false">ROUND((10-GEOMEAN(((10-BV116)/10*9+1),((10-BX116)/10*9+1)))/9*10,1)</f>
        <v>7.3</v>
      </c>
      <c r="BZ116" s="106" t="n">
        <f aca="false">ROUND(IF('Indicator Data'!V116=0,0,IF(LOG('Indicator Data'!V116)&gt;BZ$3,10,IF(LOG('Indicator Data'!V116)&lt;BZ$4,0,10-(BZ$3-LOG('Indicator Data'!V116))/(BZ$3-BZ$4)*10))),1)</f>
        <v>9.7</v>
      </c>
      <c r="CA116" s="103" t="n">
        <f aca="false">IF('Indicator Data'!V116/'Indicator Data'!$CA116&gt;1,1,'Indicator Data'!V116/'Indicator Data'!$CA116)</f>
        <v>0.51524437666813</v>
      </c>
      <c r="CB116" s="106" t="n">
        <f aca="false">ROUND(IF(CA116&gt;CB$3,10,IF(CA116&lt;CB$4,0,10-(CB$3-CA116)/(CB$3-CB$4)*10)),1)</f>
        <v>5.2</v>
      </c>
      <c r="CC116" s="102" t="n">
        <f aca="false">ROUND((10-GEOMEAN(((10-BZ116)/10*9+1),((10-CB116)/10*9+1)))/9*10,1)</f>
        <v>8.2</v>
      </c>
      <c r="CD116" s="106" t="n">
        <f aca="false">ROUND(IF('Indicator Data'!W116=0,0,IF(LOG('Indicator Data'!W116)&gt;CD$3,10,IF(LOG('Indicator Data'!W116)&lt;CD$4,0,10-(CD$3-LOG('Indicator Data'!W116))/(CD$3-CD$4)*10))),1)</f>
        <v>9.6</v>
      </c>
      <c r="CE116" s="103" t="n">
        <f aca="false">'Indicator Data'!W116/'Indicator Data'!$CA116</f>
        <v>0.38609723007591</v>
      </c>
      <c r="CF116" s="106" t="n">
        <f aca="false">ROUND(IF(CE116&gt;CF$3,10,IF(CE116&lt;CF$4,0,10-(CF$3-CE116)/(CF$3-CF$4)*10)),1)</f>
        <v>3.9</v>
      </c>
      <c r="CG116" s="102" t="n">
        <f aca="false">ROUND((10-GEOMEAN(((10-CD116)/10*9+1),((10-CF116)/10*9+1)))/9*10,1)</f>
        <v>7.8</v>
      </c>
      <c r="CH116" s="104" t="n">
        <f aca="false">ROUND((10-GEOMEAN(((10-CC116)/10*9+1),((10-BU116)/10*9+1),((10-BY116)/10*9+1),((10-CG116)/10*9+1)))/9*10,1)</f>
        <v>7.7</v>
      </c>
      <c r="CI116" s="106" t="n">
        <f aca="false">IF('Indicator Data'!BQ116="No data","x",ROUND(IF('Indicator Data'!BQ116&gt;CI$3,0,IF('Indicator Data'!BQ116&lt;CI$4,10,(CI$3-'Indicator Data'!BQ116)/(CI$3-CI$4)*10)),1))</f>
        <v>0.8</v>
      </c>
      <c r="CJ116" s="106" t="n">
        <f aca="false">IF('Indicator Data'!BR116="No data","x",ROUND(IF('Indicator Data'!BR116&gt;CJ$3,0,IF('Indicator Data'!BR116&lt;CJ$4,10,(CJ$3-'Indicator Data'!BR116)/(CJ$3-CJ$4)*10)),1))</f>
        <v>0.1</v>
      </c>
      <c r="CK116" s="106" t="n">
        <f aca="false">IF('Indicator Data'!AC116="No data","x",ROUND(IF('Indicator Data'!AC116&gt;CK$3,0,IF('Indicator Data'!AC116&lt;CK$4,10,(CK$3-'Indicator Data'!AC116)/(CK$3-CK$4)*10)),1))</f>
        <v>1</v>
      </c>
      <c r="CL116" s="102" t="n">
        <f aca="false">IF(AND(CJ116="x",CI116="x",CK116="x"),"x",ROUND(AVERAGE(CI116:CK116),1))</f>
        <v>0.6</v>
      </c>
      <c r="CM116" s="106" t="n">
        <f aca="false">IF('Indicator Data'!X116="No data","x",ROUND(IF(LOG('Indicator Data'!X116)&gt;CM$3,10,IF(LOG('Indicator Data'!X116)&lt;CM$4,0,10-(CM$3-LOG('Indicator Data'!X116))/(CM$3-CM$4)*10)),1))</f>
        <v>6.1</v>
      </c>
      <c r="CN116" s="106" t="n">
        <f aca="false">IF('Indicator Data'!Y116="No data","x",ROUND(IF('Indicator Data'!Y116&gt;CN$3,10,IF('Indicator Data'!Y116&lt;CN$4,0,10-(CN$3-'Indicator Data'!Y116)/(CN$3-CN$4)*10)),1))</f>
        <v>2.8</v>
      </c>
      <c r="CO116" s="106" t="n">
        <f aca="false">IF('Indicator Data'!Z116="No data","x",ROUND(IF('Indicator Data'!Z116&gt;CO$3,10,IF('Indicator Data'!Z116&lt;CO$4,0,10-(CO$3-'Indicator Data'!Z116)/(CO$3-CO$4)*10)),1))</f>
        <v>8.1</v>
      </c>
      <c r="CP116" s="106" t="n">
        <f aca="false">IF('Indicator Data'!AA116="No data","x",ROUND(IF('Indicator Data'!AA116&gt;CP$3,10,IF('Indicator Data'!AA116&lt;CP$4,0,10-(CP$3-'Indicator Data'!AA116)/(CP$3-CP$4)*10)),1))</f>
        <v>4.4</v>
      </c>
      <c r="CQ116" s="102" t="n">
        <f aca="false">ROUND(AVERAGE(CM116:CP116),1)</f>
        <v>5.4</v>
      </c>
      <c r="CR116" s="104" t="n">
        <f aca="false">ROUND(AVERAGE(CL116,CQ116,CQ116),1)</f>
        <v>3.8</v>
      </c>
      <c r="CS116" s="106" t="n">
        <f aca="false">IF('Indicator Data'!AF116="No data","x",ROUND(IF('Indicator Data'!AF116&gt;CS$3,10,IF('Indicator Data'!AF116&lt;CS$4,0,10-(CS$3-'Indicator Data'!AF116)/(CS$3-CS$4)*10)),1))</f>
        <v>1.8</v>
      </c>
      <c r="CT116" s="106" t="n">
        <f aca="false">IF('Indicator Data'!AG116="No data","x",ROUND(IF('Indicator Data'!AG116&gt;CT$3,10,IF('Indicator Data'!AG116&lt;CT$4,0,10-(CT$3-'Indicator Data'!AG116)/(CT$3-CT$4)*10)),1))</f>
        <v>2.3</v>
      </c>
      <c r="CU116" s="102" t="n">
        <f aca="false">ROUND(AVERAGE(CM116,CN116,CO116,CP116,CS116,CT116),1)</f>
        <v>4.3</v>
      </c>
      <c r="CV116" s="106" t="n">
        <f aca="false">IF('Indicator Data'!AB116="No data","x",ROUND(IF('Indicator Data'!AB116&gt;CV$3,10,IF('Indicator Data'!AB116&lt;CV$4,0,10-(CV$3-'Indicator Data'!AB116)/(CV$3-CV$4)*10)),1))</f>
        <v>0</v>
      </c>
      <c r="CW116" s="102" t="n">
        <f aca="false">IF(AND(CJ116="x",CI116="x",CK116="x"),"x",ROUND(AVERAGE(CI116:CK116,CV116),1))</f>
        <v>0.5</v>
      </c>
      <c r="CX116" s="103" t="n">
        <f aca="false">IF('Indicator Data'!AD116="No data","x",'Indicator Data'!AD116/'Indicator Data'!$BZ116)</f>
        <v>7.7131837812794E-005</v>
      </c>
      <c r="CY116" s="106" t="n">
        <f aca="false">IF(CX116="x","x",ROUND(IF(CX116&gt;CY$3,0,IF(CX116&lt;CY$4,10,(CY$3-CX116)/(CY$3-CY$4)*10)),1))</f>
        <v>9.2</v>
      </c>
      <c r="CZ116" s="106" t="n">
        <f aca="false">IF('Indicator Data'!AE116="No data","x",ROUND(IF('Indicator Data'!AE116&gt;CZ$3,0,IF('Indicator Data'!AE116&lt;CZ$4,10,(CZ$3-'Indicator Data'!AE116)/(CZ$3-CZ$4)*10)),1))</f>
        <v>2</v>
      </c>
      <c r="DA116" s="102" t="n">
        <f aca="false">IF(AND(CY116="x",CZ116="x"),"x",ROUND(AVERAGE(CY116:CZ116),1))</f>
        <v>5.6</v>
      </c>
      <c r="DB116" s="104" t="n">
        <f aca="false">ROUND(AVERAGE(CW116,DA116,CU116),1)</f>
        <v>3.5</v>
      </c>
      <c r="DC116" s="105" t="n">
        <f aca="false">IF(BL116="x",ROUND((10-GEOMEAN(((10-DB116)/10*9+1),((10-CH116)/10*9+1),((10-CR116)/10*9+1)))/9*10,1),ROUND((10-GEOMEAN(((10-BL116)/10*9+1),((10-DB116)/10*9+1),((10-CH116)/10*9+1),((10-CR116)/10*9+1)))/9*10,1))</f>
        <v>5.4</v>
      </c>
      <c r="DD116" s="108" t="n">
        <f aca="false">IF(ROUND(IF(AP116="x",(10-GEOMEAN(((10-AO116)/10*9+1),((10-DC116)/10*9+1),((10-AU116)/10*9+1),((10-AQ116)/10*9+1),((10-AR116)/10*9+1)))/9*10,(10-GEOMEAN(((10-AO116)/10*9+1),((10-DC116)/10*9+1),((10-AP116)/10*9+1),((10-AQ116)/10*9+1),((10-AR116)/10*9+1),((10-AU116)/10*9+1)))/9*10),1)=0,0.1,ROUND(IF(AP116="x",(10-GEOMEAN(((10-AO116)/10*9+1),((10-DC116)/10*9+1),((10-AU116)/10*9+1),((10-AQ116)/10*9+1),((10-AR116)/10*9+1)))/9*10,(10-GEOMEAN(((10-AO116)/10*9+1),((10-DC116)/10*9+1),((10-AP116)/10*9+1),((10-AQ116)/10*9+1),((10-AR116)/10*9+1),((10-AU116)/10*9+1)))/9*10),1))</f>
        <v>6.8</v>
      </c>
      <c r="DE116" s="105" t="n">
        <f aca="false">ROUND(IF('Indicator Data'!AH116=0,0,IF('Indicator Data'!AH116&gt;DE$3,10,IF('Indicator Data'!AH116&lt;DE$4,0,10-(DE$3-'Indicator Data'!AH116)/(DE$3-DE$4)*10))),1)</f>
        <v>10</v>
      </c>
      <c r="DF116" s="102" t="n">
        <f aca="false">'Indicator Data'!AI116</f>
        <v>0</v>
      </c>
      <c r="DG116" s="102" t="n">
        <f aca="false">'Indicator Data'!AJ116</f>
        <v>4</v>
      </c>
      <c r="DH116" s="105" t="n">
        <f aca="false">ROUND(IF(DF116=5,10,IF(DG116=5,9,IF(DF116=4,8,IF(DG116=4,7,0)))),1)</f>
        <v>7</v>
      </c>
      <c r="DI116" s="108" t="n">
        <f aca="false">ROUND(IF(DH116&gt;5,DH116,DE116/10*7),1)</f>
        <v>7</v>
      </c>
      <c r="DJ116" s="76"/>
      <c r="DK116" s="109"/>
    </row>
    <row r="117" customFormat="false" ht="14.5" hidden="false" customHeight="false" outlineLevel="0" collapsed="false">
      <c r="A117" s="98" t="str">
        <f aca="false">'Indicator Data'!A117</f>
        <v>Micronesia</v>
      </c>
      <c r="B117" s="99" t="str">
        <f aca="false">'Indicator Data'!B117</f>
        <v>FSM</v>
      </c>
      <c r="C117" s="100" t="n">
        <f aca="false">ROUND(IF('Indicator Data'!C117=0,0.1,IF(LOG('Indicator Data'!C117)&gt;C$3,10,IF(LOG('Indicator Data'!C117)&lt;C$4,0,10-(C$3-LOG('Indicator Data'!C117))/(C$3-C$4)*10))),1)</f>
        <v>0.1</v>
      </c>
      <c r="D117" s="101" t="n">
        <f aca="false">ROUND(IF('Indicator Data'!D117=0,0.1,IF(LOG('Indicator Data'!D117)&gt;D$3,10,IF(LOG('Indicator Data'!D117)&lt;D$4,0,10-(D$3-LOG('Indicator Data'!D117))/(D$3-D$4)*10))),1)</f>
        <v>0.1</v>
      </c>
      <c r="E117" s="102" t="n">
        <f aca="false">ROUND((10-GEOMEAN(((10-C117)/10*9+1),((10-D117)/10*9+1)))/9*10,1)</f>
        <v>0.1</v>
      </c>
      <c r="F117" s="102" t="n">
        <f aca="false">IF('Indicator Data'!E117="No data",0.1,(ROUND(IF('Indicator Data'!E117=0,0,IF(LOG('Indicator Data'!E117)&gt;F$3,10,IF(LOG('Indicator Data'!E117)&lt;F$4,0,10-(F$3-LOG('Indicator Data'!E117))/(F$3-F$4)*10))),1)))</f>
        <v>0.1</v>
      </c>
      <c r="G117" s="102" t="n">
        <f aca="false">ROUND(IF('Indicator Data'!F117=0,0,IF(LOG('Indicator Data'!F117)&gt;G$3,10,IF(LOG('Indicator Data'!F117)&lt;G$4,0,10-(G$3-LOG('Indicator Data'!F117))/(G$3-G$4)*10))),1)</f>
        <v>5.3</v>
      </c>
      <c r="H117" s="101" t="n">
        <f aca="false">ROUND(IF('Indicator Data'!G117=0,0,IF(LOG('Indicator Data'!G117)&gt;H$3,10,IF(LOG('Indicator Data'!G117)&lt;H$4,0,10-(H$3-LOG('Indicator Data'!G117))/(H$3-H$4)*10))),1)</f>
        <v>2.7</v>
      </c>
      <c r="I117" s="101" t="n">
        <f aca="false">ROUND(IF('Indicator Data'!H117=0,0,IF(LOG('Indicator Data'!H117)&gt;I$3,10,IF(LOG('Indicator Data'!H117)&lt;I$4,0,10-(I$3-LOG('Indicator Data'!H117))/(I$3-I$4)*10))),1)</f>
        <v>6.1</v>
      </c>
      <c r="J117" s="101" t="n">
        <f aca="false">ROUND((10-GEOMEAN(((10-H117)/10*9+1),((10-I117)/10*9+1)))/9*10,1)</f>
        <v>4.6</v>
      </c>
      <c r="K117" s="101" t="n">
        <f aca="false">ROUND(IF('Indicator Data'!I117=0,0,IF(LOG('Indicator Data'!I117)&gt;K$3,10,IF(LOG('Indicator Data'!I117)&lt;K$4,0,10-(K$3-LOG('Indicator Data'!I117))/(K$3-K$4)*10))),1)</f>
        <v>2.7</v>
      </c>
      <c r="L117" s="102" t="n">
        <f aca="false">ROUND((10-GEOMEAN(((10-J117)/10*9+1),((10-K117)/10*9+1)))/9*10,1)</f>
        <v>3.7</v>
      </c>
      <c r="M117" s="102" t="n">
        <f aca="false">ROUND(IF('Indicator Data'!J117=0,0,IF(LOG('Indicator Data'!J117)&gt;M$3,10,IF(LOG('Indicator Data'!J117)&lt;M$4,0,10-(M$3-LOG('Indicator Data'!J117))/(M$3-M$4)*10))),1)</f>
        <v>6.4</v>
      </c>
      <c r="N117" s="103" t="n">
        <f aca="false">'Indicator Data'!C117/'Indicator Data'!$CA117</f>
        <v>0</v>
      </c>
      <c r="O117" s="103" t="n">
        <f aca="false">'Indicator Data'!D117/'Indicator Data'!$CA117</f>
        <v>0</v>
      </c>
      <c r="P117" s="103" t="str">
        <f aca="false">IF(F117=0.1,"x",'Indicator Data'!E117/'Indicator Data'!$CA117)</f>
        <v>x</v>
      </c>
      <c r="Q117" s="103" t="n">
        <f aca="false">'Indicator Data'!F117/'Indicator Data'!$CA117</f>
        <v>0.000140245066231383</v>
      </c>
      <c r="R117" s="103" t="n">
        <f aca="false">'Indicator Data'!G117/'Indicator Data'!$CA117</f>
        <v>0.0114569111662808</v>
      </c>
      <c r="S117" s="103" t="n">
        <f aca="false">'Indicator Data'!H117/'Indicator Data'!$CA117</f>
        <v>0.00170981231695296</v>
      </c>
      <c r="T117" s="103" t="n">
        <f aca="false">'Indicator Data'!I117/'Indicator Data'!$CA117</f>
        <v>0.00206593910259646</v>
      </c>
      <c r="U117" s="103" t="n">
        <f aca="false">'Indicator Data'!J117/'Indicator Data'!$CA117</f>
        <v>0.035228795711277</v>
      </c>
      <c r="V117" s="101" t="n">
        <f aca="false">ROUND(IF(N117&gt;V$3,10,IF(N117&lt;V$4,0,10-(V$3-N117)/(V$3-V$4)*10)),1)</f>
        <v>0</v>
      </c>
      <c r="W117" s="101" t="n">
        <f aca="false">ROUND(IF(O117&gt;W$3,10,IF(O117&lt;W$4,0,10-(W$3-O117)/(W$3-W$4)*10)),1)</f>
        <v>0</v>
      </c>
      <c r="X117" s="102" t="n">
        <f aca="false">ROUND(((10-GEOMEAN(((10-V117)/10*9+1),((10-W117)/10*9+1)))/9*10),1)</f>
        <v>0</v>
      </c>
      <c r="Y117" s="102" t="n">
        <f aca="false">IF(P117="x",0.1,ROUND(IF(P117&gt;Y$3,10,IF(P117&lt;Y$4,0,10-(Y$3-P117)/(Y$3-Y$4)*10)),1))</f>
        <v>0.1</v>
      </c>
      <c r="Z117" s="102" t="n">
        <f aca="false">ROUND(IF(Q117=0,0,IF(LOG(Q117)&gt;Z$3,10,IF(LOG(Q117)&lt;=Z$4,0,10-(Z$3-LOG(Q117))/(Z$3-Z$4)*10))),1)</f>
        <v>10</v>
      </c>
      <c r="AA117" s="101" t="n">
        <f aca="false">ROUND(IF(R117&gt;AA$3,10,IF(R117&lt;AA$4,0,10-(AA$3-R117)/(AA$3-AA$4)*10)),1)</f>
        <v>6.4</v>
      </c>
      <c r="AB117" s="101" t="n">
        <f aca="false">ROUND(IF(S117&gt;AB$3,10,IF(S117&lt;AB$4,0,10-(AB$3-S117)/(AB$3-AB$4)*10)),1)</f>
        <v>3.4</v>
      </c>
      <c r="AC117" s="101" t="n">
        <f aca="false">ROUND(((10-GEOMEAN(((10-AA117)/10*9+1),((10-AB117)/10*9+1)))/9*10),1)</f>
        <v>5.1</v>
      </c>
      <c r="AD117" s="101" t="n">
        <f aca="false">ROUND(IF(T117=0,0,IF(T117&gt;AD$3,10,IF(T117&lt;=AD$4,0,10-(AD$3-T117)/(AD$3-AD$4)*10))),1)</f>
        <v>2.1</v>
      </c>
      <c r="AE117" s="102" t="n">
        <f aca="false">ROUND((10-GEOMEAN(((10-AC117)/10*9+1),((10-AD117)/10*9+1)))/9*10,1)</f>
        <v>3.8</v>
      </c>
      <c r="AF117" s="102" t="n">
        <f aca="false">ROUND(IF(U117&gt;AF$3,10,IF(U117&lt;AF$4,0,10-(AF$3-U117)/(AF$3-AF$4)*10)),1)</f>
        <v>10</v>
      </c>
      <c r="AG117" s="101" t="n">
        <f aca="false">ROUND(IF('Indicator Data'!K117=0,0,IF('Indicator Data'!K117&gt;AG$3,10,IF('Indicator Data'!K117&lt;AG$4,0,10-(AG$3-'Indicator Data'!K117)/(AG$3-AG$4)*10))),1)</f>
        <v>1.9</v>
      </c>
      <c r="AH117" s="104" t="n">
        <f aca="false">ROUND(AVERAGE(C117,V117),1)</f>
        <v>0.1</v>
      </c>
      <c r="AI117" s="104" t="n">
        <f aca="false">ROUND(AVERAGE(D117,W117),1)</f>
        <v>0.1</v>
      </c>
      <c r="AJ117" s="102" t="n">
        <f aca="false">ROUND(AVERAGE(AA117,H117),1)</f>
        <v>4.6</v>
      </c>
      <c r="AK117" s="102" t="n">
        <f aca="false">ROUND(AVERAGE(AB117,I117),1)</f>
        <v>4.8</v>
      </c>
      <c r="AL117" s="104" t="n">
        <f aca="false">ROUND((10-GEOMEAN(((10-AJ117)/10*9+1),((10-AK117)/10*9+1)))/9*10,1)</f>
        <v>4.7</v>
      </c>
      <c r="AM117" s="104" t="n">
        <f aca="false">ROUND(AVERAGE(AD117,K117),1)</f>
        <v>2.4</v>
      </c>
      <c r="AN117" s="102" t="n">
        <f aca="false">ROUND((10-GEOMEAN(((10-M117)/10*9+1),((10-AF117)/10*9+1)))/9*10,1)</f>
        <v>8.8</v>
      </c>
      <c r="AO117" s="105" t="n">
        <f aca="false">ROUND((10-GEOMEAN(((10-E117)/10*9+1),((10-X117)/10*9+1)))/9*10,1)</f>
        <v>0.1</v>
      </c>
      <c r="AP117" s="105" t="n">
        <f aca="false">IF(AND(Y117="x",F117="x"),"x",ROUND((10-GEOMEAN(((10-F117)/10*9+1),((10-Y117)/10*9+1)))/9*10,1))</f>
        <v>0.1</v>
      </c>
      <c r="AQ117" s="105" t="n">
        <f aca="false">ROUND((10-GEOMEAN(((10-G117)/10*9+1),((10-Z117)/10*9+1)))/9*10,1)</f>
        <v>8.6</v>
      </c>
      <c r="AR117" s="105" t="n">
        <f aca="false">ROUND((10-GEOMEAN(((10-L117)/10*9+1),((10-AE117)/10*9+1)))/9*10,1)</f>
        <v>3.8</v>
      </c>
      <c r="AS117" s="104" t="n">
        <f aca="false">ROUND(AVERAGE(AG117,AN117),1)</f>
        <v>5.4</v>
      </c>
      <c r="AT117" s="104" t="str">
        <f aca="false">IF('Indicator Data'!L117="No data","x",IF('Indicator Data'!CB117&lt;1000,"x",ROUND((IF('Indicator Data'!L117&gt;AT$3,10,IF('Indicator Data'!L117&lt;AT$4,0,10-(AT$3-'Indicator Data'!L117)/(AT$3-AT$4)*10))),1)))</f>
        <v>x</v>
      </c>
      <c r="AU117" s="105" t="n">
        <f aca="false">ROUND(AVERAGE(AS117,AT117),1)</f>
        <v>5.4</v>
      </c>
      <c r="AV117" s="106" t="n">
        <f aca="false">IF('Indicator Data'!M117="No data","x",ROUND(IF('Indicator Data'!M117=0,0,IF(LOG('Indicator Data'!M117)&gt;AV$3,10,IF(LOG('Indicator Data'!M117)&lt;AV$4,0,10-(AV$3-LOG('Indicator Data'!M117))/(AV$3-AV$4)*10))),1))</f>
        <v>0</v>
      </c>
      <c r="AW117" s="103" t="n">
        <f aca="false">IF(AV117="x","x",'Indicator Data'!M117/'Indicator Data'!$CA117)</f>
        <v>0</v>
      </c>
      <c r="AX117" s="106" t="n">
        <f aca="false">IF(AV117="x","x",ROUND(IF(AW117&gt;AX$3,10,IF(AW117&lt;AX$4,0,10-(AX$3-AW117)/(AX$3-AX$4)*10)),1))</f>
        <v>0</v>
      </c>
      <c r="AY117" s="102" t="n">
        <f aca="false">IF(AND(AV117="x",AX117="x"),"x",ROUND((10-GEOMEAN(((10-AV117)/10*9+1),((10-AX117)/10*9+1)))/9*10,1))</f>
        <v>0</v>
      </c>
      <c r="AZ117" s="106" t="str">
        <f aca="false">IF('Indicator Data'!N117="No data","x",ROUND(IF('Indicator Data'!N117=0,0,IF(LOG('Indicator Data'!N117)&gt;AZ$3,10,IF(LOG('Indicator Data'!N117)&lt;AZ$4,0,10-(AZ$3-LOG('Indicator Data'!N117))/(AZ$3-AZ$4)*10))),1))</f>
        <v>x</v>
      </c>
      <c r="BA117" s="103" t="str">
        <f aca="false">IF(AZ117="x","x",'Indicator Data'!N117/'Indicator Data'!$CA117)</f>
        <v>x</v>
      </c>
      <c r="BB117" s="106" t="str">
        <f aca="false">IF(AZ117="x","x",ROUND(IF(BA117&gt;BB$3,10,IF(BA117&lt;BB$4,0,10-(BB$3-BA117)/(BB$3-BB$4)*10)),1))</f>
        <v>x</v>
      </c>
      <c r="BC117" s="102" t="str">
        <f aca="false">IF(AND(AZ117="x",BB117="x"),"x",ROUND((10-GEOMEAN(((10-AZ117)/10*9+1),((10-BB117)/10*9+1)))/9*10,1))</f>
        <v>x</v>
      </c>
      <c r="BD117" s="106" t="str">
        <f aca="false">IF('Indicator Data'!O117="No data","x",ROUND(IF('Indicator Data'!O117=0,0,IF(LOG('Indicator Data'!O117)&gt;BD$3,10,IF(LOG('Indicator Data'!O117)&lt;BD$4,0,10-(BD$3-LOG('Indicator Data'!O117))/(BD$3-BD$4)*10))),1))</f>
        <v>x</v>
      </c>
      <c r="BE117" s="103" t="str">
        <f aca="false">IF(BD117="x","x",'Indicator Data'!O117/'Indicator Data'!$CA117)</f>
        <v>x</v>
      </c>
      <c r="BF117" s="106" t="str">
        <f aca="false">IF(BD117="x","x",ROUND(IF(BE117&gt;BF$3,10,IF(BE117&lt;BF$4,0,10-(BF$3-BE117)/(BF$3-BF$4)*10)),1))</f>
        <v>x</v>
      </c>
      <c r="BG117" s="102" t="str">
        <f aca="false">IF(AND(BD117="x",BF117="x"),"x",ROUND((10-GEOMEAN(((10-BD117)/10*9+1),((10-BF117)/10*9+1)))/9*10,1))</f>
        <v>x</v>
      </c>
      <c r="BH117" s="106" t="str">
        <f aca="false">IF('Indicator Data'!P117="No data","x",ROUND(IF('Indicator Data'!P117=0,0,IF(LOG('Indicator Data'!P117)&gt;BH$3,10,IF(LOG('Indicator Data'!P117)&lt;BH$4,0,10-(BH$3-LOG('Indicator Data'!P117))/(BH$3-BH$4)*10))),1))</f>
        <v>x</v>
      </c>
      <c r="BI117" s="103" t="str">
        <f aca="false">IF(BH117="x","x",'Indicator Data'!P117/'Indicator Data'!$CA117)</f>
        <v>x</v>
      </c>
      <c r="BJ117" s="106" t="str">
        <f aca="false">IF(BH117="x","x",ROUND(IF(BI117&gt;BJ$3,10,IF(BI117&lt;BJ$4,0,10-(BJ$3-BI117)/(BJ$3-BJ$4)*10)),1))</f>
        <v>x</v>
      </c>
      <c r="BK117" s="102" t="str">
        <f aca="false">IF(AND(BH117="x",BJ117="x"),"x",ROUND((10-GEOMEAN(((10-BH117)/10*9+1),((10-BJ117)/10*9+1)))/9*10,1))</f>
        <v>x</v>
      </c>
      <c r="BL117" s="104" t="n">
        <f aca="false">IF(AND(BC117="x",BG117="x",BK117="x",AY117="x"),"x",IF(AND(BC117="x",BG117="x",BK117="x"),AY117,ROUND((10-GEOMEAN(((10-AY117)/10*9+1),((10-BC117)/10*9+1),((10-BG117)/10*9+1),((10-BK117)/10*9+1)))/9*10,1)))</f>
        <v>0</v>
      </c>
      <c r="BM117" s="106" t="n">
        <f aca="false">ROUND(IF('Indicator Data'!Q117=0,0,IF(LOG('Indicator Data'!Q117)&gt;BM$3,10,IF(LOG('Indicator Data'!Q117)&lt;BM$4,0,10-(BM$3-LOG('Indicator Data'!Q117))/(BM$3-BM$4)*10))),1)</f>
        <v>0</v>
      </c>
      <c r="BN117" s="107" t="n">
        <f aca="false">'Indicator Data'!R117</f>
        <v>0</v>
      </c>
      <c r="BO117" s="106" t="n">
        <f aca="false">ROUND(IF(BN117&gt;BO$3,10,IF(BN117&lt;BO$4,0,10-(BO$3-BN117)/(BO$3-BO$4)*10)),1)</f>
        <v>0</v>
      </c>
      <c r="BP117" s="106" t="n">
        <f aca="false">ROUND((10-GEOMEAN(((10-BO117)/10*9+1),((10-BM117)/10*9+1)))/9*10,1)</f>
        <v>0</v>
      </c>
      <c r="BQ117" s="106" t="n">
        <f aca="false">ROUND(IF('Indicator Data'!S117=0,0,IF(LOG('Indicator Data'!S117)&gt;BQ$3,10,IF(LOG('Indicator Data'!S117)&lt;BQ$4,0,10-(BQ$3-LOG('Indicator Data'!S117))/(BQ$3-BQ$4)*10))),1)</f>
        <v>0</v>
      </c>
      <c r="BR117" s="107" t="n">
        <f aca="false">'Indicator Data'!T117</f>
        <v>0</v>
      </c>
      <c r="BS117" s="106" t="n">
        <f aca="false">ROUND(IF(BR117&gt;BS$3,10,IF(BR117&lt;BS$4,0,10-(BS$3-BR117)/(BS$3-BS$4)*10)),1)</f>
        <v>0</v>
      </c>
      <c r="BT117" s="106" t="n">
        <f aca="false">ROUND((10-GEOMEAN(((10-BS117)/10*9+1),((10-BQ117)/10*9+1)))/9*10,1)</f>
        <v>0</v>
      </c>
      <c r="BU117" s="102" t="n">
        <f aca="false">ROUND((10-GEOMEAN(((10-BT117)/10*9+1),((10-BP117)/10*9+1)))/9*10,1)</f>
        <v>0</v>
      </c>
      <c r="BV117" s="106" t="n">
        <f aca="false">ROUND(IF('Indicator Data'!U117=0,0,IF(LOG('Indicator Data'!U117)&gt;BV$3,10,IF(LOG('Indicator Data'!U117)&lt;BV$4,0,10-(BV$3-LOG('Indicator Data'!U117))/(BV$3-BV$4)*10))),1)</f>
        <v>3.3</v>
      </c>
      <c r="BW117" s="103" t="n">
        <f aca="false">'Indicator Data'!U117/'Indicator Data'!$CA117</f>
        <v>0.0196630289105878</v>
      </c>
      <c r="BX117" s="106" t="n">
        <f aca="false">ROUND(IF(BW117&gt;BX$3,10,IF(BW117&lt;BX$4,0,10-(BX$3-BW117)/(BX$3-BX$4)*10)),1)</f>
        <v>0.2</v>
      </c>
      <c r="BY117" s="102" t="n">
        <f aca="false">ROUND((10-GEOMEAN(((10-BV117)/10*9+1),((10-BX117)/10*9+1)))/9*10,1)</f>
        <v>1.9</v>
      </c>
      <c r="BZ117" s="106" t="n">
        <f aca="false">ROUND(IF('Indicator Data'!V117=0,0,IF(LOG('Indicator Data'!V117)&gt;BZ$3,10,IF(LOG('Indicator Data'!V117)&lt;BZ$4,0,10-(BZ$3-LOG('Indicator Data'!V117))/(BZ$3-BZ$4)*10))),1)</f>
        <v>4.1</v>
      </c>
      <c r="CA117" s="103" t="n">
        <f aca="false">IF('Indicator Data'!V117/'Indicator Data'!$CA117&gt;1,1,'Indicator Data'!V117/'Indicator Data'!$CA117)</f>
        <v>0.0716979594835942</v>
      </c>
      <c r="CB117" s="106" t="n">
        <f aca="false">ROUND(IF(CA117&gt;CB$3,10,IF(CA117&lt;CB$4,0,10-(CB$3-CA117)/(CB$3-CB$4)*10)),1)</f>
        <v>0.7</v>
      </c>
      <c r="CC117" s="102" t="n">
        <f aca="false">ROUND((10-GEOMEAN(((10-BZ117)/10*9+1),((10-CB117)/10*9+1)))/9*10,1)</f>
        <v>2.6</v>
      </c>
      <c r="CD117" s="106" t="n">
        <f aca="false">ROUND(IF('Indicator Data'!W117=0,0,IF(LOG('Indicator Data'!W117)&gt;CD$3,10,IF(LOG('Indicator Data'!W117)&lt;CD$4,0,10-(CD$3-LOG('Indicator Data'!W117))/(CD$3-CD$4)*10))),1)</f>
        <v>5.1</v>
      </c>
      <c r="CE117" s="103" t="n">
        <f aca="false">'Indicator Data'!W117/'Indicator Data'!$CA117</f>
        <v>0.38075081819596</v>
      </c>
      <c r="CF117" s="106" t="n">
        <f aca="false">ROUND(IF(CE117&gt;CF$3,10,IF(CE117&lt;CF$4,0,10-(CF$3-CE117)/(CF$3-CF$4)*10)),1)</f>
        <v>3.8</v>
      </c>
      <c r="CG117" s="102" t="n">
        <f aca="false">ROUND((10-GEOMEAN(((10-CD117)/10*9+1),((10-CF117)/10*9+1)))/9*10,1)</f>
        <v>4.5</v>
      </c>
      <c r="CH117" s="104" t="n">
        <f aca="false">ROUND((10-GEOMEAN(((10-CC117)/10*9+1),((10-BU117)/10*9+1),((10-BY117)/10*9+1),((10-CG117)/10*9+1)))/9*10,1)</f>
        <v>2.4</v>
      </c>
      <c r="CI117" s="106" t="n">
        <f aca="false">IF('Indicator Data'!BQ117="No data","x",ROUND(IF('Indicator Data'!BQ117&gt;CI$3,0,IF('Indicator Data'!BQ117&lt;CI$4,10,(CI$3-'Indicator Data'!BQ117)/(CI$3-CI$4)*10)),1))</f>
        <v>1.3</v>
      </c>
      <c r="CJ117" s="106" t="n">
        <f aca="false">IF('Indicator Data'!BR117="No data","x",ROUND(IF('Indicator Data'!BR117&gt;CJ$3,0,IF('Indicator Data'!BR117&lt;CJ$4,10,(CJ$3-'Indicator Data'!BR117)/(CJ$3-CJ$4)*10)),1))</f>
        <v>1.9</v>
      </c>
      <c r="CK117" s="106" t="str">
        <f aca="false">IF('Indicator Data'!AC117="No data","x",ROUND(IF('Indicator Data'!AC117&gt;CK$3,0,IF('Indicator Data'!AC117&lt;CK$4,10,(CK$3-'Indicator Data'!AC117)/(CK$3-CK$4)*10)),1))</f>
        <v>x</v>
      </c>
      <c r="CL117" s="102" t="n">
        <f aca="false">IF(AND(CJ117="x",CI117="x",CK117="x"),"x",ROUND(AVERAGE(CI117:CK117),1))</f>
        <v>1.6</v>
      </c>
      <c r="CM117" s="106" t="n">
        <f aca="false">IF('Indicator Data'!X117="No data","x",ROUND(IF(LOG('Indicator Data'!X117)&gt;CM$3,10,IF(LOG('Indicator Data'!X117)&lt;CM$4,0,10-(CM$3-LOG('Indicator Data'!X117))/(CM$3-CM$4)*10)),1))</f>
        <v>7.4</v>
      </c>
      <c r="CN117" s="106" t="n">
        <f aca="false">IF('Indicator Data'!Y117="No data","x",ROUND(IF('Indicator Data'!Y117&gt;CN$3,10,IF('Indicator Data'!Y117&lt;CN$4,0,10-(CN$3-'Indicator Data'!Y117)/(CN$3-CN$4)*10)),1))</f>
        <v>3.3</v>
      </c>
      <c r="CO117" s="106" t="n">
        <f aca="false">IF('Indicator Data'!Z117="No data","x",ROUND(IF('Indicator Data'!Z117&gt;CO$3,10,IF('Indicator Data'!Z117&lt;CO$4,0,10-(CO$3-'Indicator Data'!Z117)/(CO$3-CO$4)*10)),1))</f>
        <v>2.3</v>
      </c>
      <c r="CP117" s="106" t="str">
        <f aca="false">IF('Indicator Data'!AA117="No data","x",ROUND(IF('Indicator Data'!AA117&gt;CP$3,10,IF('Indicator Data'!AA117&lt;CP$4,0,10-(CP$3-'Indicator Data'!AA117)/(CP$3-CP$4)*10)),1))</f>
        <v>x</v>
      </c>
      <c r="CQ117" s="102" t="n">
        <f aca="false">ROUND(AVERAGE(CM117:CP117),1)</f>
        <v>4.3</v>
      </c>
      <c r="CR117" s="104" t="n">
        <f aca="false">ROUND(AVERAGE(CL117,CQ117,CQ117),1)</f>
        <v>3.4</v>
      </c>
      <c r="CS117" s="106" t="str">
        <f aca="false">IF('Indicator Data'!AF117="No data","x",ROUND(IF('Indicator Data'!AF117&gt;CS$3,10,IF('Indicator Data'!AF117&lt;CS$4,0,10-(CS$3-'Indicator Data'!AF117)/(CS$3-CS$4)*10)),1))</f>
        <v>x</v>
      </c>
      <c r="CT117" s="106" t="n">
        <f aca="false">IF('Indicator Data'!AG117="No data","x",ROUND(IF('Indicator Data'!AG117&gt;CT$3,10,IF('Indicator Data'!AG117&lt;CT$4,0,10-(CT$3-'Indicator Data'!AG117)/(CT$3-CT$4)*10)),1))</f>
        <v>3.8</v>
      </c>
      <c r="CU117" s="102" t="n">
        <f aca="false">ROUND(AVERAGE(CM117,CN117,CO117,CP117,CS117,CT117),1)</f>
        <v>4.2</v>
      </c>
      <c r="CV117" s="106" t="n">
        <f aca="false">IF('Indicator Data'!AB117="No data","x",ROUND(IF('Indicator Data'!AB117&gt;CV$3,10,IF('Indicator Data'!AB117&lt;CV$4,0,10-(CV$3-'Indicator Data'!AB117)/(CV$3-CV$4)*10)),1))</f>
        <v>3.2</v>
      </c>
      <c r="CW117" s="102" t="n">
        <f aca="false">IF(AND(CJ117="x",CI117="x",CK117="x"),"x",ROUND(AVERAGE(CI117:CK117,CV117),1))</f>
        <v>2.1</v>
      </c>
      <c r="CX117" s="103" t="n">
        <f aca="false">IF('Indicator Data'!AD117="No data","x",'Indicator Data'!AD117/'Indicator Data'!$BZ117)</f>
        <v>7.07144814418683E-005</v>
      </c>
      <c r="CY117" s="106" t="n">
        <f aca="false">IF(CX117="x","x",ROUND(IF(CX117&gt;CY$3,0,IF(CX117&lt;CY$4,10,(CY$3-CX117)/(CY$3-CY$4)*10)),1))</f>
        <v>9.3</v>
      </c>
      <c r="CZ117" s="106" t="n">
        <f aca="false">IF('Indicator Data'!AE117="No data","x",ROUND(IF('Indicator Data'!AE117&gt;CZ$3,0,IF('Indicator Data'!AE117&lt;CZ$4,10,(CZ$3-'Indicator Data'!AE117)/(CZ$3-CZ$4)*10)),1))</f>
        <v>6</v>
      </c>
      <c r="DA117" s="102" t="n">
        <f aca="false">IF(AND(CY117="x",CZ117="x"),"x",ROUND(AVERAGE(CY117:CZ117),1))</f>
        <v>7.7</v>
      </c>
      <c r="DB117" s="104" t="n">
        <f aca="false">ROUND(AVERAGE(CW117,DA117,CU117),1)</f>
        <v>4.7</v>
      </c>
      <c r="DC117" s="105" t="n">
        <f aca="false">IF(BL117="x",ROUND((10-GEOMEAN(((10-DB117)/10*9+1),((10-CH117)/10*9+1),((10-CR117)/10*9+1)))/9*10,1),ROUND((10-GEOMEAN(((10-BL117)/10*9+1),((10-DB117)/10*9+1),((10-CH117)/10*9+1),((10-CR117)/10*9+1)))/9*10,1))</f>
        <v>2.8</v>
      </c>
      <c r="DD117" s="108" t="n">
        <f aca="false">IF(ROUND(IF(AP117="x",(10-GEOMEAN(((10-AO117)/10*9+1),((10-DC117)/10*9+1),((10-AU117)/10*9+1),((10-AQ117)/10*9+1),((10-AR117)/10*9+1)))/9*10,(10-GEOMEAN(((10-AO117)/10*9+1),((10-DC117)/10*9+1),((10-AP117)/10*9+1),((10-AQ117)/10*9+1),((10-AR117)/10*9+1),((10-AU117)/10*9+1)))/9*10),1)=0,0.1,ROUND(IF(AP117="x",(10-GEOMEAN(((10-AO117)/10*9+1),((10-DC117)/10*9+1),((10-AU117)/10*9+1),((10-AQ117)/10*9+1),((10-AR117)/10*9+1)))/9*10,(10-GEOMEAN(((10-AO117)/10*9+1),((10-DC117)/10*9+1),((10-AP117)/10*9+1),((10-AQ117)/10*9+1),((10-AR117)/10*9+1),((10-AU117)/10*9+1)))/9*10),1))</f>
        <v>4.2</v>
      </c>
      <c r="DE117" s="105" t="n">
        <f aca="false">ROUND(IF('Indicator Data'!AH117=0,0,IF('Indicator Data'!AH117&gt;DE$3,10,IF('Indicator Data'!AH117&lt;DE$4,0,10-(DE$3-'Indicator Data'!AH117)/(DE$3-DE$4)*10))),1)</f>
        <v>0</v>
      </c>
      <c r="DF117" s="102" t="n">
        <f aca="false">'Indicator Data'!AI117</f>
        <v>0</v>
      </c>
      <c r="DG117" s="102" t="n">
        <f aca="false">'Indicator Data'!AJ117</f>
        <v>0</v>
      </c>
      <c r="DH117" s="105" t="n">
        <f aca="false">ROUND(IF(DF117=5,10,IF(DG117=5,9,IF(DF117=4,8,IF(DG117=4,7,0)))),1)</f>
        <v>0</v>
      </c>
      <c r="DI117" s="108" t="n">
        <f aca="false">ROUND(IF(DH117&gt;5,DH117,DE117/10*7),1)</f>
        <v>0</v>
      </c>
      <c r="DJ117" s="76"/>
      <c r="DK117" s="109"/>
    </row>
    <row r="118" customFormat="false" ht="14.5" hidden="false" customHeight="false" outlineLevel="0" collapsed="false">
      <c r="A118" s="98" t="str">
        <f aca="false">'Indicator Data'!A118</f>
        <v>Moldova Republic of</v>
      </c>
      <c r="B118" s="99" t="str">
        <f aca="false">'Indicator Data'!B118</f>
        <v>MDA</v>
      </c>
      <c r="C118" s="100" t="n">
        <f aca="false">ROUND(IF('Indicator Data'!C118=0,0.1,IF(LOG('Indicator Data'!C118)&gt;C$3,10,IF(LOG('Indicator Data'!C118)&lt;C$4,0,10-(C$3-LOG('Indicator Data'!C118))/(C$3-C$4)*10))),1)</f>
        <v>7.3</v>
      </c>
      <c r="D118" s="101" t="n">
        <f aca="false">ROUND(IF('Indicator Data'!D118=0,0.1,IF(LOG('Indicator Data'!D118)&gt;D$3,10,IF(LOG('Indicator Data'!D118)&lt;D$4,0,10-(D$3-LOG('Indicator Data'!D118))/(D$3-D$4)*10))),1)</f>
        <v>0.1</v>
      </c>
      <c r="E118" s="102" t="n">
        <f aca="false">ROUND((10-GEOMEAN(((10-C118)/10*9+1),((10-D118)/10*9+1)))/9*10,1)</f>
        <v>4.6</v>
      </c>
      <c r="F118" s="102" t="n">
        <f aca="false">IF('Indicator Data'!E118="No data",0.1,(ROUND(IF('Indicator Data'!E118=0,0,IF(LOG('Indicator Data'!E118)&gt;F$3,10,IF(LOG('Indicator Data'!E118)&lt;F$4,0,10-(F$3-LOG('Indicator Data'!E118))/(F$3-F$4)*10))),1)))</f>
        <v>6.2</v>
      </c>
      <c r="G118" s="102" t="n">
        <f aca="false">ROUND(IF('Indicator Data'!F118=0,0,IF(LOG('Indicator Data'!F118)&gt;G$3,10,IF(LOG('Indicator Data'!F118)&lt;G$4,0,10-(G$3-LOG('Indicator Data'!F118))/(G$3-G$4)*10))),1)</f>
        <v>0</v>
      </c>
      <c r="H118" s="101" t="n">
        <f aca="false">ROUND(IF('Indicator Data'!G118=0,0,IF(LOG('Indicator Data'!G118)&gt;H$3,10,IF(LOG('Indicator Data'!G118)&lt;H$4,0,10-(H$3-LOG('Indicator Data'!G118))/(H$3-H$4)*10))),1)</f>
        <v>0</v>
      </c>
      <c r="I118" s="101" t="n">
        <f aca="false">ROUND(IF('Indicator Data'!H118=0,0,IF(LOG('Indicator Data'!H118)&gt;I$3,10,IF(LOG('Indicator Data'!H118)&lt;I$4,0,10-(I$3-LOG('Indicator Data'!H118))/(I$3-I$4)*10))),1)</f>
        <v>0</v>
      </c>
      <c r="J118" s="101" t="n">
        <f aca="false">ROUND((10-GEOMEAN(((10-H118)/10*9+1),((10-I118)/10*9+1)))/9*10,1)</f>
        <v>0</v>
      </c>
      <c r="K118" s="101" t="n">
        <f aca="false">ROUND(IF('Indicator Data'!I118=0,0,IF(LOG('Indicator Data'!I118)&gt;K$3,10,IF(LOG('Indicator Data'!I118)&lt;K$4,0,10-(K$3-LOG('Indicator Data'!I118))/(K$3-K$4)*10))),1)</f>
        <v>0</v>
      </c>
      <c r="L118" s="102" t="n">
        <f aca="false">ROUND((10-GEOMEAN(((10-J118)/10*9+1),((10-K118)/10*9+1)))/9*10,1)</f>
        <v>0</v>
      </c>
      <c r="M118" s="102" t="n">
        <f aca="false">ROUND(IF('Indicator Data'!J118=0,0,IF(LOG('Indicator Data'!J118)&gt;M$3,10,IF(LOG('Indicator Data'!J118)&lt;M$4,0,10-(M$3-LOG('Indicator Data'!J118))/(M$3-M$4)*10))),1)</f>
        <v>7</v>
      </c>
      <c r="N118" s="103" t="n">
        <f aca="false">'Indicator Data'!C118/'Indicator Data'!$CA118</f>
        <v>0.00210169899801546</v>
      </c>
      <c r="O118" s="103" t="n">
        <f aca="false">'Indicator Data'!D118/'Indicator Data'!$CA118</f>
        <v>0</v>
      </c>
      <c r="P118" s="103" t="n">
        <f aca="false">IF(F118=0.1,"x",'Indicator Data'!E118/'Indicator Data'!$CA118)</f>
        <v>0.00734025505165594</v>
      </c>
      <c r="Q118" s="103" t="n">
        <f aca="false">'Indicator Data'!F118/'Indicator Data'!$CA118</f>
        <v>0</v>
      </c>
      <c r="R118" s="103" t="n">
        <f aca="false">'Indicator Data'!G118/'Indicator Data'!$CA118</f>
        <v>0</v>
      </c>
      <c r="S118" s="103" t="n">
        <f aca="false">'Indicator Data'!H118/'Indicator Data'!$CA118</f>
        <v>0</v>
      </c>
      <c r="T118" s="103" t="n">
        <f aca="false">'Indicator Data'!I118/'Indicator Data'!$CA118</f>
        <v>0</v>
      </c>
      <c r="U118" s="103" t="n">
        <f aca="false">'Indicator Data'!J118/'Indicator Data'!$CA118</f>
        <v>0.00151638267800426</v>
      </c>
      <c r="V118" s="101" t="n">
        <f aca="false">ROUND(IF(N118&gt;V$3,10,IF(N118&lt;V$4,0,10-(V$3-N118)/(V$3-V$4)*10)),1)</f>
        <v>10</v>
      </c>
      <c r="W118" s="101" t="n">
        <f aca="false">ROUND(IF(O118&gt;W$3,10,IF(O118&lt;W$4,0,10-(W$3-O118)/(W$3-W$4)*10)),1)</f>
        <v>0</v>
      </c>
      <c r="X118" s="102" t="n">
        <f aca="false">ROUND(((10-GEOMEAN(((10-V118)/10*9+1),((10-W118)/10*9+1)))/9*10),1)</f>
        <v>7.6</v>
      </c>
      <c r="Y118" s="102" t="n">
        <f aca="false">IF(P118="x",0.1,ROUND(IF(P118&gt;Y$3,10,IF(P118&lt;Y$4,0,10-(Y$3-P118)/(Y$3-Y$4)*10)),1))</f>
        <v>4.9</v>
      </c>
      <c r="Z118" s="102" t="n">
        <f aca="false">ROUND(IF(Q118=0,0,IF(LOG(Q118)&gt;Z$3,10,IF(LOG(Q118)&lt;=Z$4,0,10-(Z$3-LOG(Q118))/(Z$3-Z$4)*10))),1)</f>
        <v>0</v>
      </c>
      <c r="AA118" s="101" t="n">
        <f aca="false">ROUND(IF(R118&gt;AA$3,10,IF(R118&lt;AA$4,0,10-(AA$3-R118)/(AA$3-AA$4)*10)),1)</f>
        <v>0</v>
      </c>
      <c r="AB118" s="101" t="n">
        <f aca="false">ROUND(IF(S118&gt;AB$3,10,IF(S118&lt;AB$4,0,10-(AB$3-S118)/(AB$3-AB$4)*10)),1)</f>
        <v>0</v>
      </c>
      <c r="AC118" s="101" t="n">
        <f aca="false">ROUND(((10-GEOMEAN(((10-AA118)/10*9+1),((10-AB118)/10*9+1)))/9*10),1)</f>
        <v>0</v>
      </c>
      <c r="AD118" s="101" t="n">
        <f aca="false">ROUND(IF(T118=0,0,IF(T118&gt;AD$3,10,IF(T118&lt;=AD$4,0,10-(AD$3-T118)/(AD$3-AD$4)*10))),1)</f>
        <v>0</v>
      </c>
      <c r="AE118" s="102" t="n">
        <f aca="false">ROUND((10-GEOMEAN(((10-AC118)/10*9+1),((10-AD118)/10*9+1)))/9*10,1)</f>
        <v>0</v>
      </c>
      <c r="AF118" s="102" t="n">
        <f aca="false">ROUND(IF(U118&gt;AF$3,10,IF(U118&lt;AF$4,0,10-(AF$3-U118)/(AF$3-AF$4)*10)),1)</f>
        <v>0.5</v>
      </c>
      <c r="AG118" s="101" t="n">
        <f aca="false">ROUND(IF('Indicator Data'!K118=0,0,IF('Indicator Data'!K118&gt;AG$3,10,IF('Indicator Data'!K118&lt;AG$4,0,10-(AG$3-'Indicator Data'!K118)/(AG$3-AG$4)*10))),1)</f>
        <v>2.9</v>
      </c>
      <c r="AH118" s="104" t="n">
        <f aca="false">ROUND(AVERAGE(C118,V118),1)</f>
        <v>8.7</v>
      </c>
      <c r="AI118" s="104" t="n">
        <f aca="false">ROUND(AVERAGE(D118,W118),1)</f>
        <v>0.1</v>
      </c>
      <c r="AJ118" s="102" t="n">
        <f aca="false">ROUND(AVERAGE(AA118,H118),1)</f>
        <v>0</v>
      </c>
      <c r="AK118" s="102" t="n">
        <f aca="false">ROUND(AVERAGE(AB118,I118),1)</f>
        <v>0</v>
      </c>
      <c r="AL118" s="104" t="n">
        <f aca="false">ROUND((10-GEOMEAN(((10-AJ118)/10*9+1),((10-AK118)/10*9+1)))/9*10,1)</f>
        <v>0</v>
      </c>
      <c r="AM118" s="104" t="n">
        <f aca="false">ROUND(AVERAGE(AD118,K118),1)</f>
        <v>0</v>
      </c>
      <c r="AN118" s="102" t="n">
        <f aca="false">ROUND((10-GEOMEAN(((10-M118)/10*9+1),((10-AF118)/10*9+1)))/9*10,1)</f>
        <v>4.5</v>
      </c>
      <c r="AO118" s="105" t="n">
        <f aca="false">ROUND((10-GEOMEAN(((10-E118)/10*9+1),((10-X118)/10*9+1)))/9*10,1)</f>
        <v>6.3</v>
      </c>
      <c r="AP118" s="105" t="n">
        <f aca="false">IF(AND(Y118="x",F118="x"),"x",ROUND((10-GEOMEAN(((10-F118)/10*9+1),((10-Y118)/10*9+1)))/9*10,1))</f>
        <v>5.6</v>
      </c>
      <c r="AQ118" s="105" t="n">
        <f aca="false">ROUND((10-GEOMEAN(((10-G118)/10*9+1),((10-Z118)/10*9+1)))/9*10,1)</f>
        <v>0</v>
      </c>
      <c r="AR118" s="105" t="n">
        <f aca="false">ROUND((10-GEOMEAN(((10-L118)/10*9+1),((10-AE118)/10*9+1)))/9*10,1)</f>
        <v>0</v>
      </c>
      <c r="AS118" s="104" t="n">
        <f aca="false">ROUND(AVERAGE(AG118,AN118),1)</f>
        <v>3.7</v>
      </c>
      <c r="AT118" s="104" t="n">
        <f aca="false">IF('Indicator Data'!L118="No data","x",IF('Indicator Data'!CB118&lt;1000,"x",ROUND((IF('Indicator Data'!L118&gt;AT$3,10,IF('Indicator Data'!L118&lt;AT$4,0,10-(AT$3-'Indicator Data'!L118)/(AT$3-AT$4)*10))),1)))</f>
        <v>6.7</v>
      </c>
      <c r="AU118" s="105" t="n">
        <f aca="false">ROUND(AVERAGE(AS118,AT118),1)</f>
        <v>5.2</v>
      </c>
      <c r="AV118" s="106" t="n">
        <f aca="false">IF('Indicator Data'!M118="No data","x",ROUND(IF('Indicator Data'!M118=0,0,IF(LOG('Indicator Data'!M118)&gt;AV$3,10,IF(LOG('Indicator Data'!M118)&lt;AV$4,0,10-(AV$3-LOG('Indicator Data'!M118))/(AV$3-AV$4)*10))),1))</f>
        <v>7.9</v>
      </c>
      <c r="AW118" s="103" t="n">
        <f aca="false">IF(AV118="x","x",'Indicator Data'!M118/'Indicator Data'!$CA118)</f>
        <v>0.841079923829462</v>
      </c>
      <c r="AX118" s="106" t="n">
        <f aca="false">IF(AV118="x","x",ROUND(IF(AW118&gt;AX$3,10,IF(AW118&lt;AX$4,0,10-(AX$3-AW118)/(AX$3-AX$4)*10)),1))</f>
        <v>9.3</v>
      </c>
      <c r="AY118" s="102" t="n">
        <f aca="false">IF(AND(AV118="x",AX118="x"),"x",ROUND((10-GEOMEAN(((10-AV118)/10*9+1),((10-AX118)/10*9+1)))/9*10,1))</f>
        <v>8.7</v>
      </c>
      <c r="AZ118" s="106" t="str">
        <f aca="false">IF('Indicator Data'!N118="No data","x",ROUND(IF('Indicator Data'!N118=0,0,IF(LOG('Indicator Data'!N118)&gt;AZ$3,10,IF(LOG('Indicator Data'!N118)&lt;AZ$4,0,10-(AZ$3-LOG('Indicator Data'!N118))/(AZ$3-AZ$4)*10))),1))</f>
        <v>x</v>
      </c>
      <c r="BA118" s="103" t="str">
        <f aca="false">IF(AZ118="x","x",'Indicator Data'!N118/'Indicator Data'!$CA118)</f>
        <v>x</v>
      </c>
      <c r="BB118" s="106" t="str">
        <f aca="false">IF(AZ118="x","x",ROUND(IF(BA118&gt;BB$3,10,IF(BA118&lt;BB$4,0,10-(BB$3-BA118)/(BB$3-BB$4)*10)),1))</f>
        <v>x</v>
      </c>
      <c r="BC118" s="102" t="str">
        <f aca="false">IF(AND(AZ118="x",BB118="x"),"x",ROUND((10-GEOMEAN(((10-AZ118)/10*9+1),((10-BB118)/10*9+1)))/9*10,1))</f>
        <v>x</v>
      </c>
      <c r="BD118" s="106" t="str">
        <f aca="false">IF('Indicator Data'!O118="No data","x",ROUND(IF('Indicator Data'!O118=0,0,IF(LOG('Indicator Data'!O118)&gt;BD$3,10,IF(LOG('Indicator Data'!O118)&lt;BD$4,0,10-(BD$3-LOG('Indicator Data'!O118))/(BD$3-BD$4)*10))),1))</f>
        <v>x</v>
      </c>
      <c r="BE118" s="103" t="str">
        <f aca="false">IF(BD118="x","x",'Indicator Data'!O118/'Indicator Data'!$CA118)</f>
        <v>x</v>
      </c>
      <c r="BF118" s="106" t="str">
        <f aca="false">IF(BD118="x","x",ROUND(IF(BE118&gt;BF$3,10,IF(BE118&lt;BF$4,0,10-(BF$3-BE118)/(BF$3-BF$4)*10)),1))</f>
        <v>x</v>
      </c>
      <c r="BG118" s="102" t="str">
        <f aca="false">IF(AND(BD118="x",BF118="x"),"x",ROUND((10-GEOMEAN(((10-BD118)/10*9+1),((10-BF118)/10*9+1)))/9*10,1))</f>
        <v>x</v>
      </c>
      <c r="BH118" s="106" t="str">
        <f aca="false">IF('Indicator Data'!P118="No data","x",ROUND(IF('Indicator Data'!P118=0,0,IF(LOG('Indicator Data'!P118)&gt;BH$3,10,IF(LOG('Indicator Data'!P118)&lt;BH$4,0,10-(BH$3-LOG('Indicator Data'!P118))/(BH$3-BH$4)*10))),1))</f>
        <v>x</v>
      </c>
      <c r="BI118" s="103" t="str">
        <f aca="false">IF(BH118="x","x",'Indicator Data'!P118/'Indicator Data'!$CA118)</f>
        <v>x</v>
      </c>
      <c r="BJ118" s="106" t="str">
        <f aca="false">IF(BH118="x","x",ROUND(IF(BI118&gt;BJ$3,10,IF(BI118&lt;BJ$4,0,10-(BJ$3-BI118)/(BJ$3-BJ$4)*10)),1))</f>
        <v>x</v>
      </c>
      <c r="BK118" s="102" t="str">
        <f aca="false">IF(AND(BH118="x",BJ118="x"),"x",ROUND((10-GEOMEAN(((10-BH118)/10*9+1),((10-BJ118)/10*9+1)))/9*10,1))</f>
        <v>x</v>
      </c>
      <c r="BL118" s="104" t="n">
        <f aca="false">IF(AND(BC118="x",BG118="x",BK118="x",AY118="x"),"x",IF(AND(BC118="x",BG118="x",BK118="x"),AY118,ROUND((10-GEOMEAN(((10-AY118)/10*9+1),((10-BC118)/10*9+1),((10-BG118)/10*9+1),((10-BK118)/10*9+1)))/9*10,1)))</f>
        <v>8.7</v>
      </c>
      <c r="BM118" s="106" t="n">
        <f aca="false">ROUND(IF('Indicator Data'!Q118=0,0,IF(LOG('Indicator Data'!Q118)&gt;BM$3,10,IF(LOG('Indicator Data'!Q118)&lt;BM$4,0,10-(BM$3-LOG('Indicator Data'!Q118))/(BM$3-BM$4)*10))),1)</f>
        <v>0</v>
      </c>
      <c r="BN118" s="107" t="n">
        <f aca="false">'Indicator Data'!R118</f>
        <v>0</v>
      </c>
      <c r="BO118" s="106" t="n">
        <f aca="false">ROUND(IF(BN118&gt;BO$3,10,IF(BN118&lt;BO$4,0,10-(BO$3-BN118)/(BO$3-BO$4)*10)),1)</f>
        <v>0</v>
      </c>
      <c r="BP118" s="106" t="n">
        <f aca="false">ROUND((10-GEOMEAN(((10-BO118)/10*9+1),((10-BM118)/10*9+1)))/9*10,1)</f>
        <v>0</v>
      </c>
      <c r="BQ118" s="106" t="n">
        <f aca="false">ROUND(IF('Indicator Data'!S118=0,0,IF(LOG('Indicator Data'!S118)&gt;BQ$3,10,IF(LOG('Indicator Data'!S118)&lt;BQ$4,0,10-(BQ$3-LOG('Indicator Data'!S118))/(BQ$3-BQ$4)*10))),1)</f>
        <v>0</v>
      </c>
      <c r="BR118" s="107" t="n">
        <f aca="false">'Indicator Data'!T118</f>
        <v>0</v>
      </c>
      <c r="BS118" s="106" t="n">
        <f aca="false">ROUND(IF(BR118&gt;BS$3,10,IF(BR118&lt;BS$4,0,10-(BS$3-BR118)/(BS$3-BS$4)*10)),1)</f>
        <v>0</v>
      </c>
      <c r="BT118" s="106" t="n">
        <f aca="false">ROUND((10-GEOMEAN(((10-BS118)/10*9+1),((10-BQ118)/10*9+1)))/9*10,1)</f>
        <v>0</v>
      </c>
      <c r="BU118" s="102" t="n">
        <f aca="false">ROUND((10-GEOMEAN(((10-BT118)/10*9+1),((10-BP118)/10*9+1)))/9*10,1)</f>
        <v>0</v>
      </c>
      <c r="BV118" s="106" t="n">
        <f aca="false">ROUND(IF('Indicator Data'!U118=0,0,IF(LOG('Indicator Data'!U118)&gt;BV$3,10,IF(LOG('Indicator Data'!U118)&lt;BV$4,0,10-(BV$3-LOG('Indicator Data'!U118))/(BV$3-BV$4)*10))),1)</f>
        <v>0</v>
      </c>
      <c r="BW118" s="103" t="n">
        <f aca="false">'Indicator Data'!U118/'Indicator Data'!$CA118</f>
        <v>0</v>
      </c>
      <c r="BX118" s="106" t="n">
        <f aca="false">ROUND(IF(BW118&gt;BX$3,10,IF(BW118&lt;BX$4,0,10-(BX$3-BW118)/(BX$3-BX$4)*10)),1)</f>
        <v>0</v>
      </c>
      <c r="BY118" s="102" t="n">
        <f aca="false">ROUND((10-GEOMEAN(((10-BV118)/10*9+1),((10-BX118)/10*9+1)))/9*10,1)</f>
        <v>0</v>
      </c>
      <c r="BZ118" s="106" t="n">
        <f aca="false">ROUND(IF('Indicator Data'!V118=0,0,IF(LOG('Indicator Data'!V118)&gt;BZ$3,10,IF(LOG('Indicator Data'!V118)&lt;BZ$4,0,10-(BZ$3-LOG('Indicator Data'!V118))/(BZ$3-BZ$4)*10))),1)</f>
        <v>0</v>
      </c>
      <c r="CA118" s="103" t="n">
        <f aca="false">IF('Indicator Data'!V118/'Indicator Data'!$CA118&gt;1,1,'Indicator Data'!V118/'Indicator Data'!$CA118)</f>
        <v>0</v>
      </c>
      <c r="CB118" s="106" t="n">
        <f aca="false">ROUND(IF(CA118&gt;CB$3,10,IF(CA118&lt;CB$4,0,10-(CB$3-CA118)/(CB$3-CB$4)*10)),1)</f>
        <v>0</v>
      </c>
      <c r="CC118" s="102" t="n">
        <f aca="false">ROUND((10-GEOMEAN(((10-BZ118)/10*9+1),((10-CB118)/10*9+1)))/9*10,1)</f>
        <v>0</v>
      </c>
      <c r="CD118" s="106" t="n">
        <f aca="false">ROUND(IF('Indicator Data'!W118=0,0,IF(LOG('Indicator Data'!W118)&gt;CD$3,10,IF(LOG('Indicator Data'!W118)&lt;CD$4,0,10-(CD$3-LOG('Indicator Data'!W118))/(CD$3-CD$4)*10))),1)</f>
        <v>0</v>
      </c>
      <c r="CE118" s="103" t="n">
        <f aca="false">'Indicator Data'!W118/'Indicator Data'!$CA118</f>
        <v>0</v>
      </c>
      <c r="CF118" s="106" t="n">
        <f aca="false">ROUND(IF(CE118&gt;CF$3,10,IF(CE118&lt;CF$4,0,10-(CF$3-CE118)/(CF$3-CF$4)*10)),1)</f>
        <v>0</v>
      </c>
      <c r="CG118" s="102" t="n">
        <f aca="false">ROUND((10-GEOMEAN(((10-CD118)/10*9+1),((10-CF118)/10*9+1)))/9*10,1)</f>
        <v>0</v>
      </c>
      <c r="CH118" s="104" t="n">
        <f aca="false">ROUND((10-GEOMEAN(((10-CC118)/10*9+1),((10-BU118)/10*9+1),((10-BY118)/10*9+1),((10-CG118)/10*9+1)))/9*10,1)</f>
        <v>0</v>
      </c>
      <c r="CI118" s="106" t="n">
        <f aca="false">IF('Indicator Data'!BQ118="No data","x",ROUND(IF('Indicator Data'!BQ118&gt;CI$3,0,IF('Indicator Data'!BQ118&lt;CI$4,10,(CI$3-'Indicator Data'!BQ118)/(CI$3-CI$4)*10)),1))</f>
        <v>2.4</v>
      </c>
      <c r="CJ118" s="106" t="n">
        <f aca="false">IF('Indicator Data'!BR118="No data","x",ROUND(IF('Indicator Data'!BR118&gt;CJ$3,0,IF('Indicator Data'!BR118&lt;CJ$4,10,(CJ$3-'Indicator Data'!BR118)/(CJ$3-CJ$4)*10)),1))</f>
        <v>1.6</v>
      </c>
      <c r="CK118" s="106" t="n">
        <f aca="false">IF('Indicator Data'!AC118="No data","x",ROUND(IF('Indicator Data'!AC118&gt;CK$3,0,IF('Indicator Data'!AC118&lt;CK$4,10,(CK$3-'Indicator Data'!AC118)/(CK$3-CK$4)*10)),1))</f>
        <v>1.3</v>
      </c>
      <c r="CL118" s="102" t="n">
        <f aca="false">IF(AND(CJ118="x",CI118="x",CK118="x"),"x",ROUND(AVERAGE(CI118:CK118),1))</f>
        <v>1.8</v>
      </c>
      <c r="CM118" s="106" t="n">
        <f aca="false">IF('Indicator Data'!X118="No data","x",ROUND(IF(LOG('Indicator Data'!X118)&gt;CM$3,10,IF(LOG('Indicator Data'!X118)&lt;CM$4,0,10-(CM$3-LOG('Indicator Data'!X118))/(CM$3-CM$4)*10)),1))</f>
        <v>6.5</v>
      </c>
      <c r="CN118" s="106" t="n">
        <f aca="false">IF('Indicator Data'!Y118="No data","x",ROUND(IF('Indicator Data'!Y118&gt;CN$3,10,IF('Indicator Data'!Y118&lt;CN$4,0,10-(CN$3-'Indicator Data'!Y118)/(CN$3-CN$4)*10)),1))</f>
        <v>0</v>
      </c>
      <c r="CO118" s="106" t="n">
        <f aca="false">IF('Indicator Data'!Z118="No data","x",ROUND(IF('Indicator Data'!Z118&gt;CO$3,10,IF('Indicator Data'!Z118&lt;CO$4,0,10-(CO$3-'Indicator Data'!Z118)/(CO$3-CO$4)*10)),1))</f>
        <v>4.3</v>
      </c>
      <c r="CP118" s="106" t="n">
        <f aca="false">IF('Indicator Data'!AA118="No data","x",ROUND(IF('Indicator Data'!AA118&gt;CP$3,10,IF('Indicator Data'!AA118&lt;CP$4,0,10-(CP$3-'Indicator Data'!AA118)/(CP$3-CP$4)*10)),1))</f>
        <v>2.2</v>
      </c>
      <c r="CQ118" s="102" t="n">
        <f aca="false">ROUND(AVERAGE(CM118:CP118),1)</f>
        <v>3.3</v>
      </c>
      <c r="CR118" s="104" t="n">
        <f aca="false">ROUND(AVERAGE(CL118,CQ118,CQ118),1)</f>
        <v>2.8</v>
      </c>
      <c r="CS118" s="106" t="n">
        <f aca="false">IF('Indicator Data'!AF118="No data","x",ROUND(IF('Indicator Data'!AF118&gt;CS$3,10,IF('Indicator Data'!AF118&lt;CS$4,0,10-(CS$3-'Indicator Data'!AF118)/(CS$3-CS$4)*10)),1))</f>
        <v>6.6</v>
      </c>
      <c r="CT118" s="106" t="n">
        <f aca="false">IF('Indicator Data'!AG118="No data","x",ROUND(IF('Indicator Data'!AG118&gt;CT$3,10,IF('Indicator Data'!AG118&lt;CT$4,0,10-(CT$3-'Indicator Data'!AG118)/(CT$3-CT$4)*10)),1))</f>
        <v>0</v>
      </c>
      <c r="CU118" s="102" t="n">
        <f aca="false">ROUND(AVERAGE(CM118,CN118,CO118,CP118,CS118,CT118),1)</f>
        <v>3.3</v>
      </c>
      <c r="CV118" s="106" t="n">
        <f aca="false">IF('Indicator Data'!AB118="No data","x",ROUND(IF('Indicator Data'!AB118&gt;CV$3,10,IF('Indicator Data'!AB118&lt;CV$4,0,10-(CV$3-'Indicator Data'!AB118)/(CV$3-CV$4)*10)),1))</f>
        <v>0</v>
      </c>
      <c r="CW118" s="102" t="n">
        <f aca="false">IF(AND(CJ118="x",CI118="x",CK118="x"),"x",ROUND(AVERAGE(CI118:CK118,CV118),1))</f>
        <v>1.3</v>
      </c>
      <c r="CX118" s="103" t="n">
        <f aca="false">IF('Indicator Data'!AD118="No data","x",'Indicator Data'!AD118/'Indicator Data'!$BZ118)</f>
        <v>0.000545483081613578</v>
      </c>
      <c r="CY118" s="106" t="n">
        <f aca="false">IF(CX118="x","x",ROUND(IF(CX118&gt;CY$3,0,IF(CX118&lt;CY$4,10,(CY$3-CX118)/(CY$3-CY$4)*10)),1))</f>
        <v>4.5</v>
      </c>
      <c r="CZ118" s="106" t="n">
        <f aca="false">IF('Indicator Data'!AE118="No data","x",ROUND(IF('Indicator Data'!AE118&gt;CZ$3,0,IF('Indicator Data'!AE118&lt;CZ$4,10,(CZ$3-'Indicator Data'!AE118)/(CZ$3-CZ$4)*10)),1))</f>
        <v>2</v>
      </c>
      <c r="DA118" s="102" t="n">
        <f aca="false">IF(AND(CY118="x",CZ118="x"),"x",ROUND(AVERAGE(CY118:CZ118),1))</f>
        <v>3.3</v>
      </c>
      <c r="DB118" s="104" t="n">
        <f aca="false">ROUND(AVERAGE(CW118,DA118,CU118),1)</f>
        <v>2.6</v>
      </c>
      <c r="DC118" s="105" t="n">
        <f aca="false">IF(BL118="x",ROUND((10-GEOMEAN(((10-DB118)/10*9+1),((10-CH118)/10*9+1),((10-CR118)/10*9+1)))/9*10,1),ROUND((10-GEOMEAN(((10-BL118)/10*9+1),((10-DB118)/10*9+1),((10-CH118)/10*9+1),((10-CR118)/10*9+1)))/9*10,1))</f>
        <v>4.5</v>
      </c>
      <c r="DD118" s="108" t="n">
        <f aca="false">IF(ROUND(IF(AP118="x",(10-GEOMEAN(((10-AO118)/10*9+1),((10-DC118)/10*9+1),((10-AU118)/10*9+1),((10-AQ118)/10*9+1),((10-AR118)/10*9+1)))/9*10,(10-GEOMEAN(((10-AO118)/10*9+1),((10-DC118)/10*9+1),((10-AP118)/10*9+1),((10-AQ118)/10*9+1),((10-AR118)/10*9+1),((10-AU118)/10*9+1)))/9*10),1)=0,0.1,ROUND(IF(AP118="x",(10-GEOMEAN(((10-AO118)/10*9+1),((10-DC118)/10*9+1),((10-AU118)/10*9+1),((10-AQ118)/10*9+1),((10-AR118)/10*9+1)))/9*10,(10-GEOMEAN(((10-AO118)/10*9+1),((10-DC118)/10*9+1),((10-AP118)/10*9+1),((10-AQ118)/10*9+1),((10-AR118)/10*9+1),((10-AU118)/10*9+1)))/9*10),1))</f>
        <v>4</v>
      </c>
      <c r="DE118" s="105" t="n">
        <f aca="false">ROUND(IF('Indicator Data'!AH118=0,0,IF('Indicator Data'!AH118&gt;DE$3,10,IF('Indicator Data'!AH118&lt;DE$4,0,10-(DE$3-'Indicator Data'!AH118)/(DE$3-DE$4)*10))),1)</f>
        <v>0.1</v>
      </c>
      <c r="DF118" s="102" t="n">
        <f aca="false">'Indicator Data'!AI118</f>
        <v>0</v>
      </c>
      <c r="DG118" s="102" t="n">
        <f aca="false">'Indicator Data'!AJ118</f>
        <v>0</v>
      </c>
      <c r="DH118" s="105" t="n">
        <f aca="false">ROUND(IF(DF118=5,10,IF(DG118=5,9,IF(DF118=4,8,IF(DG118=4,7,0)))),1)</f>
        <v>0</v>
      </c>
      <c r="DI118" s="108" t="n">
        <f aca="false">ROUND(IF(DH118&gt;5,DH118,DE118/10*7),1)</f>
        <v>0.1</v>
      </c>
      <c r="DJ118" s="76"/>
      <c r="DK118" s="109"/>
    </row>
    <row r="119" customFormat="false" ht="14.5" hidden="false" customHeight="false" outlineLevel="0" collapsed="false">
      <c r="A119" s="98" t="str">
        <f aca="false">'Indicator Data'!A119</f>
        <v>Mongolia</v>
      </c>
      <c r="B119" s="99" t="str">
        <f aca="false">'Indicator Data'!B119</f>
        <v>MNG</v>
      </c>
      <c r="C119" s="100" t="n">
        <f aca="false">ROUND(IF('Indicator Data'!C119=0,0.1,IF(LOG('Indicator Data'!C119)&gt;C$3,10,IF(LOG('Indicator Data'!C119)&lt;C$4,0,10-(C$3-LOG('Indicator Data'!C119))/(C$3-C$4)*10))),1)</f>
        <v>5.4</v>
      </c>
      <c r="D119" s="101" t="n">
        <f aca="false">ROUND(IF('Indicator Data'!D119=0,0.1,IF(LOG('Indicator Data'!D119)&gt;D$3,10,IF(LOG('Indicator Data'!D119)&lt;D$4,0,10-(D$3-LOG('Indicator Data'!D119))/(D$3-D$4)*10))),1)</f>
        <v>0.6</v>
      </c>
      <c r="E119" s="102" t="n">
        <f aca="false">ROUND((10-GEOMEAN(((10-C119)/10*9+1),((10-D119)/10*9+1)))/9*10,1)</f>
        <v>3.4</v>
      </c>
      <c r="F119" s="102" t="n">
        <f aca="false">IF('Indicator Data'!E119="No data",0.1,(ROUND(IF('Indicator Data'!E119=0,0,IF(LOG('Indicator Data'!E119)&gt;F$3,10,IF(LOG('Indicator Data'!E119)&lt;F$4,0,10-(F$3-LOG('Indicator Data'!E119))/(F$3-F$4)*10))),1)))</f>
        <v>5.3</v>
      </c>
      <c r="G119" s="102" t="n">
        <f aca="false">ROUND(IF('Indicator Data'!F119=0,0,IF(LOG('Indicator Data'!F119)&gt;G$3,10,IF(LOG('Indicator Data'!F119)&lt;G$4,0,10-(G$3-LOG('Indicator Data'!F119))/(G$3-G$4)*10))),1)</f>
        <v>0</v>
      </c>
      <c r="H119" s="101" t="n">
        <f aca="false">ROUND(IF('Indicator Data'!G119=0,0,IF(LOG('Indicator Data'!G119)&gt;H$3,10,IF(LOG('Indicator Data'!G119)&lt;H$4,0,10-(H$3-LOG('Indicator Data'!G119))/(H$3-H$4)*10))),1)</f>
        <v>0</v>
      </c>
      <c r="I119" s="101" t="n">
        <f aca="false">ROUND(IF('Indicator Data'!H119=0,0,IF(LOG('Indicator Data'!H119)&gt;I$3,10,IF(LOG('Indicator Data'!H119)&lt;I$4,0,10-(I$3-LOG('Indicator Data'!H119))/(I$3-I$4)*10))),1)</f>
        <v>0</v>
      </c>
      <c r="J119" s="101" t="n">
        <f aca="false">ROUND((10-GEOMEAN(((10-H119)/10*9+1),((10-I119)/10*9+1)))/9*10,1)</f>
        <v>0</v>
      </c>
      <c r="K119" s="101" t="n">
        <f aca="false">ROUND(IF('Indicator Data'!I119=0,0,IF(LOG('Indicator Data'!I119)&gt;K$3,10,IF(LOG('Indicator Data'!I119)&lt;K$4,0,10-(K$3-LOG('Indicator Data'!I119))/(K$3-K$4)*10))),1)</f>
        <v>0</v>
      </c>
      <c r="L119" s="102" t="n">
        <f aca="false">ROUND((10-GEOMEAN(((10-J119)/10*9+1),((10-K119)/10*9+1)))/9*10,1)</f>
        <v>0</v>
      </c>
      <c r="M119" s="102" t="n">
        <f aca="false">ROUND(IF('Indicator Data'!J119=0,0,IF(LOG('Indicator Data'!J119)&gt;M$3,10,IF(LOG('Indicator Data'!J119)&lt;M$4,0,10-(M$3-LOG('Indicator Data'!J119))/(M$3-M$4)*10))),1)</f>
        <v>7.8</v>
      </c>
      <c r="N119" s="103" t="n">
        <f aca="false">'Indicator Data'!C119/'Indicator Data'!$CA119</f>
        <v>0.000484121043583085</v>
      </c>
      <c r="O119" s="103" t="n">
        <f aca="false">'Indicator Data'!D119/'Indicator Data'!$CA119</f>
        <v>5.20642075285203E-006</v>
      </c>
      <c r="P119" s="103" t="n">
        <f aca="false">IF(F119=0.1,"x",'Indicator Data'!E119/'Indicator Data'!$CA119)</f>
        <v>0.00467963881528954</v>
      </c>
      <c r="Q119" s="103" t="n">
        <f aca="false">'Indicator Data'!F119/'Indicator Data'!$CA119</f>
        <v>0</v>
      </c>
      <c r="R119" s="103" t="n">
        <f aca="false">'Indicator Data'!G119/'Indicator Data'!$CA119</f>
        <v>0</v>
      </c>
      <c r="S119" s="103" t="n">
        <f aca="false">'Indicator Data'!H119/'Indicator Data'!$CA119</f>
        <v>0</v>
      </c>
      <c r="T119" s="103" t="n">
        <f aca="false">'Indicator Data'!I119/'Indicator Data'!$CA119</f>
        <v>0</v>
      </c>
      <c r="U119" s="103" t="n">
        <f aca="false">'Indicator Data'!J119/'Indicator Data'!$CA119</f>
        <v>0.00436365784921094</v>
      </c>
      <c r="V119" s="101" t="n">
        <f aca="false">ROUND(IF(N119&gt;V$3,10,IF(N119&lt;V$4,0,10-(V$3-N119)/(V$3-V$4)*10)),1)</f>
        <v>2.4</v>
      </c>
      <c r="W119" s="101" t="n">
        <f aca="false">ROUND(IF(O119&gt;W$3,10,IF(O119&lt;W$4,0,10-(W$3-O119)/(W$3-W$4)*10)),1)</f>
        <v>0.1</v>
      </c>
      <c r="X119" s="102" t="n">
        <f aca="false">ROUND(((10-GEOMEAN(((10-V119)/10*9+1),((10-W119)/10*9+1)))/9*10),1)</f>
        <v>1.3</v>
      </c>
      <c r="Y119" s="102" t="n">
        <f aca="false">IF(P119="x",0.1,ROUND(IF(P119&gt;Y$3,10,IF(P119&lt;Y$4,0,10-(Y$3-P119)/(Y$3-Y$4)*10)),1))</f>
        <v>3.1</v>
      </c>
      <c r="Z119" s="102" t="n">
        <f aca="false">ROUND(IF(Q119=0,0,IF(LOG(Q119)&gt;Z$3,10,IF(LOG(Q119)&lt;=Z$4,0,10-(Z$3-LOG(Q119))/(Z$3-Z$4)*10))),1)</f>
        <v>0</v>
      </c>
      <c r="AA119" s="101" t="n">
        <f aca="false">ROUND(IF(R119&gt;AA$3,10,IF(R119&lt;AA$4,0,10-(AA$3-R119)/(AA$3-AA$4)*10)),1)</f>
        <v>0</v>
      </c>
      <c r="AB119" s="101" t="n">
        <f aca="false">ROUND(IF(S119&gt;AB$3,10,IF(S119&lt;AB$4,0,10-(AB$3-S119)/(AB$3-AB$4)*10)),1)</f>
        <v>0</v>
      </c>
      <c r="AC119" s="101" t="n">
        <f aca="false">ROUND(((10-GEOMEAN(((10-AA119)/10*9+1),((10-AB119)/10*9+1)))/9*10),1)</f>
        <v>0</v>
      </c>
      <c r="AD119" s="101" t="n">
        <f aca="false">ROUND(IF(T119=0,0,IF(T119&gt;AD$3,10,IF(T119&lt;=AD$4,0,10-(AD$3-T119)/(AD$3-AD$4)*10))),1)</f>
        <v>0</v>
      </c>
      <c r="AE119" s="102" t="n">
        <f aca="false">ROUND((10-GEOMEAN(((10-AC119)/10*9+1),((10-AD119)/10*9+1)))/9*10,1)</f>
        <v>0</v>
      </c>
      <c r="AF119" s="102" t="n">
        <f aca="false">ROUND(IF(U119&gt;AF$3,10,IF(U119&lt;AF$4,0,10-(AF$3-U119)/(AF$3-AF$4)*10)),1)</f>
        <v>1.5</v>
      </c>
      <c r="AG119" s="101" t="n">
        <f aca="false">ROUND(IF('Indicator Data'!K119=0,0,IF('Indicator Data'!K119&gt;AG$3,10,IF('Indicator Data'!K119&lt;AG$4,0,10-(AG$3-'Indicator Data'!K119)/(AG$3-AG$4)*10))),1)</f>
        <v>1</v>
      </c>
      <c r="AH119" s="104" t="n">
        <f aca="false">ROUND(AVERAGE(C119,V119),1)</f>
        <v>3.9</v>
      </c>
      <c r="AI119" s="104" t="n">
        <f aca="false">ROUND(AVERAGE(D119,W119),1)</f>
        <v>0.4</v>
      </c>
      <c r="AJ119" s="102" t="n">
        <f aca="false">ROUND(AVERAGE(AA119,H119),1)</f>
        <v>0</v>
      </c>
      <c r="AK119" s="102" t="n">
        <f aca="false">ROUND(AVERAGE(AB119,I119),1)</f>
        <v>0</v>
      </c>
      <c r="AL119" s="104" t="n">
        <f aca="false">ROUND((10-GEOMEAN(((10-AJ119)/10*9+1),((10-AK119)/10*9+1)))/9*10,1)</f>
        <v>0</v>
      </c>
      <c r="AM119" s="104" t="n">
        <f aca="false">ROUND(AVERAGE(AD119,K119),1)</f>
        <v>0</v>
      </c>
      <c r="AN119" s="102" t="n">
        <f aca="false">ROUND((10-GEOMEAN(((10-M119)/10*9+1),((10-AF119)/10*9+1)))/9*10,1)</f>
        <v>5.5</v>
      </c>
      <c r="AO119" s="105" t="n">
        <f aca="false">ROUND((10-GEOMEAN(((10-E119)/10*9+1),((10-X119)/10*9+1)))/9*10,1)</f>
        <v>2.4</v>
      </c>
      <c r="AP119" s="105" t="n">
        <f aca="false">IF(AND(Y119="x",F119="x"),"x",ROUND((10-GEOMEAN(((10-F119)/10*9+1),((10-Y119)/10*9+1)))/9*10,1))</f>
        <v>4.3</v>
      </c>
      <c r="AQ119" s="105" t="n">
        <f aca="false">ROUND((10-GEOMEAN(((10-G119)/10*9+1),((10-Z119)/10*9+1)))/9*10,1)</f>
        <v>0</v>
      </c>
      <c r="AR119" s="105" t="n">
        <f aca="false">ROUND((10-GEOMEAN(((10-L119)/10*9+1),((10-AE119)/10*9+1)))/9*10,1)</f>
        <v>0</v>
      </c>
      <c r="AS119" s="104" t="n">
        <f aca="false">ROUND(AVERAGE(AG119,AN119),1)</f>
        <v>3.3</v>
      </c>
      <c r="AT119" s="104" t="n">
        <f aca="false">IF('Indicator Data'!L119="No data","x",IF('Indicator Data'!CB119&lt;1000,"x",ROUND((IF('Indicator Data'!L119&gt;AT$3,10,IF('Indicator Data'!L119&lt;AT$4,0,10-(AT$3-'Indicator Data'!L119)/(AT$3-AT$4)*10))),1)))</f>
        <v>10</v>
      </c>
      <c r="AU119" s="105" t="n">
        <f aca="false">ROUND(AVERAGE(AS119,AT119),1)</f>
        <v>6.7</v>
      </c>
      <c r="AV119" s="106" t="n">
        <f aca="false">IF('Indicator Data'!M119="No data","x",ROUND(IF('Indicator Data'!M119=0,0,IF(LOG('Indicator Data'!M119)&gt;AV$3,10,IF(LOG('Indicator Data'!M119)&lt;AV$4,0,10-(AV$3-LOG('Indicator Data'!M119))/(AV$3-AV$4)*10))),1))</f>
        <v>0</v>
      </c>
      <c r="AW119" s="103" t="n">
        <f aca="false">IF(AV119="x","x",'Indicator Data'!M119/'Indicator Data'!$CA119)</f>
        <v>1.21554291502478E-006</v>
      </c>
      <c r="AX119" s="106" t="n">
        <f aca="false">IF(AV119="x","x",ROUND(IF(AW119&gt;AX$3,10,IF(AW119&lt;AX$4,0,10-(AX$3-AW119)/(AX$3-AX$4)*10)),1))</f>
        <v>0</v>
      </c>
      <c r="AY119" s="102" t="n">
        <f aca="false">IF(AND(AV119="x",AX119="x"),"x",ROUND((10-GEOMEAN(((10-AV119)/10*9+1),((10-AX119)/10*9+1)))/9*10,1))</f>
        <v>0</v>
      </c>
      <c r="AZ119" s="106" t="str">
        <f aca="false">IF('Indicator Data'!N119="No data","x",ROUND(IF('Indicator Data'!N119=0,0,IF(LOG('Indicator Data'!N119)&gt;AZ$3,10,IF(LOG('Indicator Data'!N119)&lt;AZ$4,0,10-(AZ$3-LOG('Indicator Data'!N119))/(AZ$3-AZ$4)*10))),1))</f>
        <v>x</v>
      </c>
      <c r="BA119" s="103" t="str">
        <f aca="false">IF(AZ119="x","x",'Indicator Data'!N119/'Indicator Data'!$CA119)</f>
        <v>x</v>
      </c>
      <c r="BB119" s="106" t="str">
        <f aca="false">IF(AZ119="x","x",ROUND(IF(BA119&gt;BB$3,10,IF(BA119&lt;BB$4,0,10-(BB$3-BA119)/(BB$3-BB$4)*10)),1))</f>
        <v>x</v>
      </c>
      <c r="BC119" s="102" t="str">
        <f aca="false">IF(AND(AZ119="x",BB119="x"),"x",ROUND((10-GEOMEAN(((10-AZ119)/10*9+1),((10-BB119)/10*9+1)))/9*10,1))</f>
        <v>x</v>
      </c>
      <c r="BD119" s="106" t="str">
        <f aca="false">IF('Indicator Data'!O119="No data","x",ROUND(IF('Indicator Data'!O119=0,0,IF(LOG('Indicator Data'!O119)&gt;BD$3,10,IF(LOG('Indicator Data'!O119)&lt;BD$4,0,10-(BD$3-LOG('Indicator Data'!O119))/(BD$3-BD$4)*10))),1))</f>
        <v>x</v>
      </c>
      <c r="BE119" s="103" t="str">
        <f aca="false">IF(BD119="x","x",'Indicator Data'!O119/'Indicator Data'!$CA119)</f>
        <v>x</v>
      </c>
      <c r="BF119" s="106" t="str">
        <f aca="false">IF(BD119="x","x",ROUND(IF(BE119&gt;BF$3,10,IF(BE119&lt;BF$4,0,10-(BF$3-BE119)/(BF$3-BF$4)*10)),1))</f>
        <v>x</v>
      </c>
      <c r="BG119" s="102" t="str">
        <f aca="false">IF(AND(BD119="x",BF119="x"),"x",ROUND((10-GEOMEAN(((10-BD119)/10*9+1),((10-BF119)/10*9+1)))/9*10,1))</f>
        <v>x</v>
      </c>
      <c r="BH119" s="106" t="str">
        <f aca="false">IF('Indicator Data'!P119="No data","x",ROUND(IF('Indicator Data'!P119=0,0,IF(LOG('Indicator Data'!P119)&gt;BH$3,10,IF(LOG('Indicator Data'!P119)&lt;BH$4,0,10-(BH$3-LOG('Indicator Data'!P119))/(BH$3-BH$4)*10))),1))</f>
        <v>x</v>
      </c>
      <c r="BI119" s="103" t="str">
        <f aca="false">IF(BH119="x","x",'Indicator Data'!P119/'Indicator Data'!$CA119)</f>
        <v>x</v>
      </c>
      <c r="BJ119" s="106" t="str">
        <f aca="false">IF(BH119="x","x",ROUND(IF(BI119&gt;BJ$3,10,IF(BI119&lt;BJ$4,0,10-(BJ$3-BI119)/(BJ$3-BJ$4)*10)),1))</f>
        <v>x</v>
      </c>
      <c r="BK119" s="102" t="str">
        <f aca="false">IF(AND(BH119="x",BJ119="x"),"x",ROUND((10-GEOMEAN(((10-BH119)/10*9+1),((10-BJ119)/10*9+1)))/9*10,1))</f>
        <v>x</v>
      </c>
      <c r="BL119" s="104" t="n">
        <f aca="false">IF(AND(BC119="x",BG119="x",BK119="x",AY119="x"),"x",IF(AND(BC119="x",BG119="x",BK119="x"),AY119,ROUND((10-GEOMEAN(((10-AY119)/10*9+1),((10-BC119)/10*9+1),((10-BG119)/10*9+1),((10-BK119)/10*9+1)))/9*10,1)))</f>
        <v>0</v>
      </c>
      <c r="BM119" s="106" t="n">
        <f aca="false">ROUND(IF('Indicator Data'!Q119=0,0,IF(LOG('Indicator Data'!Q119)&gt;BM$3,10,IF(LOG('Indicator Data'!Q119)&lt;BM$4,0,10-(BM$3-LOG('Indicator Data'!Q119))/(BM$3-BM$4)*10))),1)</f>
        <v>0</v>
      </c>
      <c r="BN119" s="107" t="n">
        <f aca="false">'Indicator Data'!R119</f>
        <v>0</v>
      </c>
      <c r="BO119" s="106" t="n">
        <f aca="false">ROUND(IF(BN119&gt;BO$3,10,IF(BN119&lt;BO$4,0,10-(BO$3-BN119)/(BO$3-BO$4)*10)),1)</f>
        <v>0</v>
      </c>
      <c r="BP119" s="106" t="n">
        <f aca="false">ROUND((10-GEOMEAN(((10-BO119)/10*9+1),((10-BM119)/10*9+1)))/9*10,1)</f>
        <v>0</v>
      </c>
      <c r="BQ119" s="106" t="n">
        <f aca="false">ROUND(IF('Indicator Data'!S119=0,0,IF(LOG('Indicator Data'!S119)&gt;BQ$3,10,IF(LOG('Indicator Data'!S119)&lt;BQ$4,0,10-(BQ$3-LOG('Indicator Data'!S119))/(BQ$3-BQ$4)*10))),1)</f>
        <v>0</v>
      </c>
      <c r="BR119" s="107" t="n">
        <f aca="false">'Indicator Data'!T119</f>
        <v>0</v>
      </c>
      <c r="BS119" s="106" t="n">
        <f aca="false">ROUND(IF(BR119&gt;BS$3,10,IF(BR119&lt;BS$4,0,10-(BS$3-BR119)/(BS$3-BS$4)*10)),1)</f>
        <v>0</v>
      </c>
      <c r="BT119" s="106" t="n">
        <f aca="false">ROUND((10-GEOMEAN(((10-BS119)/10*9+1),((10-BQ119)/10*9+1)))/9*10,1)</f>
        <v>0</v>
      </c>
      <c r="BU119" s="102" t="n">
        <f aca="false">ROUND((10-GEOMEAN(((10-BT119)/10*9+1),((10-BP119)/10*9+1)))/9*10,1)</f>
        <v>0</v>
      </c>
      <c r="BV119" s="106" t="n">
        <f aca="false">ROUND(IF('Indicator Data'!U119=0,0,IF(LOG('Indicator Data'!U119)&gt;BV$3,10,IF(LOG('Indicator Data'!U119)&lt;BV$4,0,10-(BV$3-LOG('Indicator Data'!U119))/(BV$3-BV$4)*10))),1)</f>
        <v>0</v>
      </c>
      <c r="BW119" s="103" t="n">
        <f aca="false">'Indicator Data'!U119/'Indicator Data'!$CA119</f>
        <v>0</v>
      </c>
      <c r="BX119" s="106" t="n">
        <f aca="false">ROUND(IF(BW119&gt;BX$3,10,IF(BW119&lt;BX$4,0,10-(BX$3-BW119)/(BX$3-BX$4)*10)),1)</f>
        <v>0</v>
      </c>
      <c r="BY119" s="102" t="n">
        <f aca="false">ROUND((10-GEOMEAN(((10-BV119)/10*9+1),((10-BX119)/10*9+1)))/9*10,1)</f>
        <v>0</v>
      </c>
      <c r="BZ119" s="106" t="n">
        <f aca="false">ROUND(IF('Indicator Data'!V119=0,0,IF(LOG('Indicator Data'!V119)&gt;BZ$3,10,IF(LOG('Indicator Data'!V119)&lt;BZ$4,0,10-(BZ$3-LOG('Indicator Data'!V119))/(BZ$3-BZ$4)*10))),1)</f>
        <v>0</v>
      </c>
      <c r="CA119" s="103" t="n">
        <f aca="false">IF('Indicator Data'!V119/'Indicator Data'!$CA119&gt;1,1,'Indicator Data'!V119/'Indicator Data'!$CA119)</f>
        <v>0</v>
      </c>
      <c r="CB119" s="106" t="n">
        <f aca="false">ROUND(IF(CA119&gt;CB$3,10,IF(CA119&lt;CB$4,0,10-(CB$3-CA119)/(CB$3-CB$4)*10)),1)</f>
        <v>0</v>
      </c>
      <c r="CC119" s="102" t="n">
        <f aca="false">ROUND((10-GEOMEAN(((10-BZ119)/10*9+1),((10-CB119)/10*9+1)))/9*10,1)</f>
        <v>0</v>
      </c>
      <c r="CD119" s="106" t="n">
        <f aca="false">ROUND(IF('Indicator Data'!W119=0,0,IF(LOG('Indicator Data'!W119)&gt;CD$3,10,IF(LOG('Indicator Data'!W119)&lt;CD$4,0,10-(CD$3-LOG('Indicator Data'!W119))/(CD$3-CD$4)*10))),1)</f>
        <v>0</v>
      </c>
      <c r="CE119" s="103" t="n">
        <f aca="false">'Indicator Data'!W119/'Indicator Data'!$CA119</f>
        <v>0</v>
      </c>
      <c r="CF119" s="106" t="n">
        <f aca="false">ROUND(IF(CE119&gt;CF$3,10,IF(CE119&lt;CF$4,0,10-(CF$3-CE119)/(CF$3-CF$4)*10)),1)</f>
        <v>0</v>
      </c>
      <c r="CG119" s="102" t="n">
        <f aca="false">ROUND((10-GEOMEAN(((10-CD119)/10*9+1),((10-CF119)/10*9+1)))/9*10,1)</f>
        <v>0</v>
      </c>
      <c r="CH119" s="104" t="n">
        <f aca="false">ROUND((10-GEOMEAN(((10-CC119)/10*9+1),((10-BU119)/10*9+1),((10-BY119)/10*9+1),((10-CG119)/10*9+1)))/9*10,1)</f>
        <v>0</v>
      </c>
      <c r="CI119" s="106" t="n">
        <f aca="false">IF('Indicator Data'!BQ119="No data","x",ROUND(IF('Indicator Data'!BQ119&gt;CI$3,0,IF('Indicator Data'!BQ119&lt;CI$4,10,(CI$3-'Indicator Data'!BQ119)/(CI$3-CI$4)*10)),1))</f>
        <v>3.6</v>
      </c>
      <c r="CJ119" s="106" t="n">
        <f aca="false">IF('Indicator Data'!BR119="No data","x",ROUND(IF('Indicator Data'!BR119&gt;CJ$3,0,IF('Indicator Data'!BR119&lt;CJ$4,10,(CJ$3-'Indicator Data'!BR119)/(CJ$3-CJ$4)*10)),1))</f>
        <v>2.4</v>
      </c>
      <c r="CK119" s="106" t="n">
        <f aca="false">IF('Indicator Data'!AC119="No data","x",ROUND(IF('Indicator Data'!AC119&gt;CK$3,0,IF('Indicator Data'!AC119&lt;CK$4,10,(CK$3-'Indicator Data'!AC119)/(CK$3-CK$4)*10)),1))</f>
        <v>1.4</v>
      </c>
      <c r="CL119" s="102" t="n">
        <f aca="false">IF(AND(CJ119="x",CI119="x",CK119="x"),"x",ROUND(AVERAGE(CI119:CK119),1))</f>
        <v>2.5</v>
      </c>
      <c r="CM119" s="106" t="n">
        <f aca="false">IF('Indicator Data'!X119="No data","x",ROUND(IF(LOG('Indicator Data'!X119)&gt;CM$3,10,IF(LOG('Indicator Data'!X119)&lt;CM$4,0,10-(CM$3-LOG('Indicator Data'!X119))/(CM$3-CM$4)*10)),1))</f>
        <v>1.1</v>
      </c>
      <c r="CN119" s="106" t="n">
        <f aca="false">IF('Indicator Data'!Y119="No data","x",ROUND(IF('Indicator Data'!Y119&gt;CN$3,10,IF('Indicator Data'!Y119&lt;CN$4,0,10-(CN$3-'Indicator Data'!Y119)/(CN$3-CN$4)*10)),1))</f>
        <v>3.5</v>
      </c>
      <c r="CO119" s="106" t="n">
        <f aca="false">IF('Indicator Data'!Z119="No data","x",ROUND(IF('Indicator Data'!Z119&gt;CO$3,10,IF('Indicator Data'!Z119&lt;CO$4,0,10-(CO$3-'Indicator Data'!Z119)/(CO$3-CO$4)*10)),1))</f>
        <v>6.9</v>
      </c>
      <c r="CP119" s="106" t="str">
        <f aca="false">IF('Indicator Data'!AA119="No data","x",ROUND(IF('Indicator Data'!AA119&gt;CP$3,10,IF('Indicator Data'!AA119&lt;CP$4,0,10-(CP$3-'Indicator Data'!AA119)/(CP$3-CP$4)*10)),1))</f>
        <v>x</v>
      </c>
      <c r="CQ119" s="102" t="n">
        <f aca="false">ROUND(AVERAGE(CM119:CP119),1)</f>
        <v>3.8</v>
      </c>
      <c r="CR119" s="104" t="n">
        <f aca="false">ROUND(AVERAGE(CL119,CQ119,CQ119),1)</f>
        <v>3.4</v>
      </c>
      <c r="CS119" s="106" t="n">
        <f aca="false">IF('Indicator Data'!AF119="No data","x",ROUND(IF('Indicator Data'!AF119&gt;CS$3,10,IF('Indicator Data'!AF119&lt;CS$4,0,10-(CS$3-'Indicator Data'!AF119)/(CS$3-CS$4)*10)),1))</f>
        <v>4.3</v>
      </c>
      <c r="CT119" s="106" t="n">
        <f aca="false">IF('Indicator Data'!AG119="No data","x",ROUND(IF('Indicator Data'!AG119&gt;CT$3,10,IF('Indicator Data'!AG119&lt;CT$4,0,10-(CT$3-'Indicator Data'!AG119)/(CT$3-CT$4)*10)),1))</f>
        <v>4.3</v>
      </c>
      <c r="CU119" s="102" t="n">
        <f aca="false">ROUND(AVERAGE(CM119,CN119,CO119,CP119,CS119,CT119),1)</f>
        <v>4</v>
      </c>
      <c r="CV119" s="106" t="n">
        <f aca="false">IF('Indicator Data'!AB119="No data","x",ROUND(IF('Indicator Data'!AB119&gt;CV$3,10,IF('Indicator Data'!AB119&lt;CV$4,0,10-(CV$3-'Indicator Data'!AB119)/(CV$3-CV$4)*10)),1))</f>
        <v>2.8</v>
      </c>
      <c r="CW119" s="102" t="n">
        <f aca="false">IF(AND(CJ119="x",CI119="x",CK119="x"),"x",ROUND(AVERAGE(CI119:CK119,CV119),1))</f>
        <v>2.6</v>
      </c>
      <c r="CX119" s="103" t="n">
        <f aca="false">IF('Indicator Data'!AD119="No data","x",'Indicator Data'!AD119/'Indicator Data'!$BZ119)</f>
        <v>0.000769763268671128</v>
      </c>
      <c r="CY119" s="106" t="n">
        <f aca="false">IF(CX119="x","x",ROUND(IF(CX119&gt;CY$3,0,IF(CX119&lt;CY$4,10,(CY$3-CX119)/(CY$3-CY$4)*10)),1))</f>
        <v>2.3</v>
      </c>
      <c r="CZ119" s="106" t="n">
        <f aca="false">IF('Indicator Data'!AE119="No data","x",ROUND(IF('Indicator Data'!AE119&gt;CZ$3,0,IF('Indicator Data'!AE119&lt;CZ$4,10,(CZ$3-'Indicator Data'!AE119)/(CZ$3-CZ$4)*10)),1))</f>
        <v>2</v>
      </c>
      <c r="DA119" s="102" t="n">
        <f aca="false">IF(AND(CY119="x",CZ119="x"),"x",ROUND(AVERAGE(CY119:CZ119),1))</f>
        <v>2.2</v>
      </c>
      <c r="DB119" s="104" t="n">
        <f aca="false">ROUND(AVERAGE(CW119,DA119,CU119),1)</f>
        <v>2.9</v>
      </c>
      <c r="DC119" s="105" t="n">
        <f aca="false">IF(BL119="x",ROUND((10-GEOMEAN(((10-DB119)/10*9+1),((10-CH119)/10*9+1),((10-CR119)/10*9+1)))/9*10,1),ROUND((10-GEOMEAN(((10-BL119)/10*9+1),((10-DB119)/10*9+1),((10-CH119)/10*9+1),((10-CR119)/10*9+1)))/9*10,1))</f>
        <v>1.7</v>
      </c>
      <c r="DD119" s="108" t="n">
        <f aca="false">IF(ROUND(IF(AP119="x",(10-GEOMEAN(((10-AO119)/10*9+1),((10-DC119)/10*9+1),((10-AU119)/10*9+1),((10-AQ119)/10*9+1),((10-AR119)/10*9+1)))/9*10,(10-GEOMEAN(((10-AO119)/10*9+1),((10-DC119)/10*9+1),((10-AP119)/10*9+1),((10-AQ119)/10*9+1),((10-AR119)/10*9+1),((10-AU119)/10*9+1)))/9*10),1)=0,0.1,ROUND(IF(AP119="x",(10-GEOMEAN(((10-AO119)/10*9+1),((10-DC119)/10*9+1),((10-AU119)/10*9+1),((10-AQ119)/10*9+1),((10-AR119)/10*9+1)))/9*10,(10-GEOMEAN(((10-AO119)/10*9+1),((10-DC119)/10*9+1),((10-AP119)/10*9+1),((10-AQ119)/10*9+1),((10-AR119)/10*9+1),((10-AU119)/10*9+1)))/9*10),1))</f>
        <v>2.9</v>
      </c>
      <c r="DE119" s="105" t="n">
        <f aca="false">ROUND(IF('Indicator Data'!AH119=0,0,IF('Indicator Data'!AH119&gt;DE$3,10,IF('Indicator Data'!AH119&lt;DE$4,0,10-(DE$3-'Indicator Data'!AH119)/(DE$3-DE$4)*10))),1)</f>
        <v>0.1</v>
      </c>
      <c r="DF119" s="102" t="n">
        <f aca="false">'Indicator Data'!AI119</f>
        <v>0</v>
      </c>
      <c r="DG119" s="102" t="n">
        <f aca="false">'Indicator Data'!AJ119</f>
        <v>0</v>
      </c>
      <c r="DH119" s="105" t="n">
        <f aca="false">ROUND(IF(DF119=5,10,IF(DG119=5,9,IF(DF119=4,8,IF(DG119=4,7,0)))),1)</f>
        <v>0</v>
      </c>
      <c r="DI119" s="108" t="n">
        <f aca="false">ROUND(IF(DH119&gt;5,DH119,DE119/10*7),1)</f>
        <v>0.1</v>
      </c>
      <c r="DJ119" s="76"/>
      <c r="DK119" s="109"/>
    </row>
    <row r="120" customFormat="false" ht="14.5" hidden="false" customHeight="false" outlineLevel="0" collapsed="false">
      <c r="A120" s="98" t="str">
        <f aca="false">'Indicator Data'!A120</f>
        <v>Montenegro</v>
      </c>
      <c r="B120" s="99" t="str">
        <f aca="false">'Indicator Data'!B120</f>
        <v>MNE</v>
      </c>
      <c r="C120" s="100" t="n">
        <f aca="false">ROUND(IF('Indicator Data'!C120=0,0.1,IF(LOG('Indicator Data'!C120)&gt;C$3,10,IF(LOG('Indicator Data'!C120)&lt;C$4,0,10-(C$3-LOG('Indicator Data'!C120))/(C$3-C$4)*10))),1)</f>
        <v>5.3</v>
      </c>
      <c r="D120" s="101" t="n">
        <f aca="false">ROUND(IF('Indicator Data'!D120=0,0.1,IF(LOG('Indicator Data'!D120)&gt;D$3,10,IF(LOG('Indicator Data'!D120)&lt;D$4,0,10-(D$3-LOG('Indicator Data'!D120))/(D$3-D$4)*10))),1)</f>
        <v>0.1</v>
      </c>
      <c r="E120" s="102" t="n">
        <f aca="false">ROUND((10-GEOMEAN(((10-C120)/10*9+1),((10-D120)/10*9+1)))/9*10,1)</f>
        <v>3.1</v>
      </c>
      <c r="F120" s="102" t="n">
        <f aca="false">IF('Indicator Data'!E120="No data",0.1,(ROUND(IF('Indicator Data'!E120=0,0,IF(LOG('Indicator Data'!E120)&gt;F$3,10,IF(LOG('Indicator Data'!E120)&lt;F$4,0,10-(F$3-LOG('Indicator Data'!E120))/(F$3-F$4)*10))),1)))</f>
        <v>4.1</v>
      </c>
      <c r="G120" s="102" t="n">
        <f aca="false">ROUND(IF('Indicator Data'!F120=0,0,IF(LOG('Indicator Data'!F120)&gt;G$3,10,IF(LOG('Indicator Data'!F120)&lt;G$4,0,10-(G$3-LOG('Indicator Data'!F120))/(G$3-G$4)*10))),1)</f>
        <v>5.6</v>
      </c>
      <c r="H120" s="101" t="n">
        <f aca="false">ROUND(IF('Indicator Data'!G120=0,0,IF(LOG('Indicator Data'!G120)&gt;H$3,10,IF(LOG('Indicator Data'!G120)&lt;H$4,0,10-(H$3-LOG('Indicator Data'!G120))/(H$3-H$4)*10))),1)</f>
        <v>0</v>
      </c>
      <c r="I120" s="101" t="n">
        <f aca="false">ROUND(IF('Indicator Data'!H120=0,0,IF(LOG('Indicator Data'!H120)&gt;I$3,10,IF(LOG('Indicator Data'!H120)&lt;I$4,0,10-(I$3-LOG('Indicator Data'!H120))/(I$3-I$4)*10))),1)</f>
        <v>0</v>
      </c>
      <c r="J120" s="101" t="n">
        <f aca="false">ROUND((10-GEOMEAN(((10-H120)/10*9+1),((10-I120)/10*9+1)))/9*10,1)</f>
        <v>0</v>
      </c>
      <c r="K120" s="101" t="n">
        <f aca="false">ROUND(IF('Indicator Data'!I120=0,0,IF(LOG('Indicator Data'!I120)&gt;K$3,10,IF(LOG('Indicator Data'!I120)&lt;K$4,0,10-(K$3-LOG('Indicator Data'!I120))/(K$3-K$4)*10))),1)</f>
        <v>0</v>
      </c>
      <c r="L120" s="102" t="n">
        <f aca="false">ROUND((10-GEOMEAN(((10-J120)/10*9+1),((10-K120)/10*9+1)))/9*10,1)</f>
        <v>0</v>
      </c>
      <c r="M120" s="102" t="n">
        <f aca="false">ROUND(IF('Indicator Data'!J120=0,0,IF(LOG('Indicator Data'!J120)&gt;M$3,10,IF(LOG('Indicator Data'!J120)&lt;M$4,0,10-(M$3-LOG('Indicator Data'!J120))/(M$3-M$4)*10))),1)</f>
        <v>0</v>
      </c>
      <c r="N120" s="103" t="n">
        <f aca="false">'Indicator Data'!C120/'Indicator Data'!$CA120</f>
        <v>0.00207156009866956</v>
      </c>
      <c r="O120" s="103" t="n">
        <f aca="false">'Indicator Data'!D120/'Indicator Data'!$CA120</f>
        <v>0</v>
      </c>
      <c r="P120" s="103" t="n">
        <f aca="false">IF(F120=0.1,"x",'Indicator Data'!E120/'Indicator Data'!$CA120)</f>
        <v>0.00685706028515991</v>
      </c>
      <c r="Q120" s="103" t="n">
        <f aca="false">'Indicator Data'!F120/'Indicator Data'!$CA120</f>
        <v>3.61316648653174E-005</v>
      </c>
      <c r="R120" s="103" t="n">
        <f aca="false">'Indicator Data'!G120/'Indicator Data'!$CA120</f>
        <v>0</v>
      </c>
      <c r="S120" s="103" t="n">
        <f aca="false">'Indicator Data'!H120/'Indicator Data'!$CA120</f>
        <v>0</v>
      </c>
      <c r="T120" s="103" t="n">
        <f aca="false">'Indicator Data'!I120/'Indicator Data'!$CA120</f>
        <v>0</v>
      </c>
      <c r="U120" s="103" t="n">
        <f aca="false">'Indicator Data'!J120/'Indicator Data'!$CA120</f>
        <v>0</v>
      </c>
      <c r="V120" s="101" t="n">
        <f aca="false">ROUND(IF(N120&gt;V$3,10,IF(N120&lt;V$4,0,10-(V$3-N120)/(V$3-V$4)*10)),1)</f>
        <v>10</v>
      </c>
      <c r="W120" s="101" t="n">
        <f aca="false">ROUND(IF(O120&gt;W$3,10,IF(O120&lt;W$4,0,10-(W$3-O120)/(W$3-W$4)*10)),1)</f>
        <v>0</v>
      </c>
      <c r="X120" s="102" t="n">
        <f aca="false">ROUND(((10-GEOMEAN(((10-V120)/10*9+1),((10-W120)/10*9+1)))/9*10),1)</f>
        <v>7.6</v>
      </c>
      <c r="Y120" s="102" t="n">
        <f aca="false">IF(P120="x",0.1,ROUND(IF(P120&gt;Y$3,10,IF(P120&lt;Y$4,0,10-(Y$3-P120)/(Y$3-Y$4)*10)),1))</f>
        <v>4.6</v>
      </c>
      <c r="Z120" s="102" t="n">
        <f aca="false">ROUND(IF(Q120=0,0,IF(LOG(Q120)&gt;Z$3,10,IF(LOG(Q120)&lt;=Z$4,0,10-(Z$3-LOG(Q120))/(Z$3-Z$4)*10))),1)</f>
        <v>9</v>
      </c>
      <c r="AA120" s="101" t="n">
        <f aca="false">ROUND(IF(R120&gt;AA$3,10,IF(R120&lt;AA$4,0,10-(AA$3-R120)/(AA$3-AA$4)*10)),1)</f>
        <v>0</v>
      </c>
      <c r="AB120" s="101" t="n">
        <f aca="false">ROUND(IF(S120&gt;AB$3,10,IF(S120&lt;AB$4,0,10-(AB$3-S120)/(AB$3-AB$4)*10)),1)</f>
        <v>0</v>
      </c>
      <c r="AC120" s="101" t="n">
        <f aca="false">ROUND(((10-GEOMEAN(((10-AA120)/10*9+1),((10-AB120)/10*9+1)))/9*10),1)</f>
        <v>0</v>
      </c>
      <c r="AD120" s="101" t="n">
        <f aca="false">ROUND(IF(T120=0,0,IF(T120&gt;AD$3,10,IF(T120&lt;=AD$4,0,10-(AD$3-T120)/(AD$3-AD$4)*10))),1)</f>
        <v>0</v>
      </c>
      <c r="AE120" s="102" t="n">
        <f aca="false">ROUND((10-GEOMEAN(((10-AC120)/10*9+1),((10-AD120)/10*9+1)))/9*10,1)</f>
        <v>0</v>
      </c>
      <c r="AF120" s="102" t="n">
        <f aca="false">ROUND(IF(U120&gt;AF$3,10,IF(U120&lt;AF$4,0,10-(AF$3-U120)/(AF$3-AF$4)*10)),1)</f>
        <v>0</v>
      </c>
      <c r="AG120" s="101" t="n">
        <f aca="false">ROUND(IF('Indicator Data'!K120=0,0,IF('Indicator Data'!K120&gt;AG$3,10,IF('Indicator Data'!K120&lt;AG$4,0,10-(AG$3-'Indicator Data'!K120)/(AG$3-AG$4)*10))),1)</f>
        <v>0</v>
      </c>
      <c r="AH120" s="104" t="n">
        <f aca="false">ROUND(AVERAGE(C120,V120),1)</f>
        <v>7.7</v>
      </c>
      <c r="AI120" s="104" t="n">
        <f aca="false">ROUND(AVERAGE(D120,W120),1)</f>
        <v>0.1</v>
      </c>
      <c r="AJ120" s="102" t="n">
        <f aca="false">ROUND(AVERAGE(AA120,H120),1)</f>
        <v>0</v>
      </c>
      <c r="AK120" s="102" t="n">
        <f aca="false">ROUND(AVERAGE(AB120,I120),1)</f>
        <v>0</v>
      </c>
      <c r="AL120" s="104" t="n">
        <f aca="false">ROUND((10-GEOMEAN(((10-AJ120)/10*9+1),((10-AK120)/10*9+1)))/9*10,1)</f>
        <v>0</v>
      </c>
      <c r="AM120" s="104" t="n">
        <f aca="false">ROUND(AVERAGE(AD120,K120),1)</f>
        <v>0</v>
      </c>
      <c r="AN120" s="102" t="n">
        <f aca="false">ROUND((10-GEOMEAN(((10-M120)/10*9+1),((10-AF120)/10*9+1)))/9*10,1)</f>
        <v>0</v>
      </c>
      <c r="AO120" s="105" t="n">
        <f aca="false">ROUND((10-GEOMEAN(((10-E120)/10*9+1),((10-X120)/10*9+1)))/9*10,1)</f>
        <v>5.8</v>
      </c>
      <c r="AP120" s="105" t="n">
        <f aca="false">IF(AND(Y120="x",F120="x"),"x",ROUND((10-GEOMEAN(((10-F120)/10*9+1),((10-Y120)/10*9+1)))/9*10,1))</f>
        <v>4.4</v>
      </c>
      <c r="AQ120" s="105" t="n">
        <f aca="false">ROUND((10-GEOMEAN(((10-G120)/10*9+1),((10-Z120)/10*9+1)))/9*10,1)</f>
        <v>7.7</v>
      </c>
      <c r="AR120" s="105" t="n">
        <f aca="false">ROUND((10-GEOMEAN(((10-L120)/10*9+1),((10-AE120)/10*9+1)))/9*10,1)</f>
        <v>0</v>
      </c>
      <c r="AS120" s="104" t="n">
        <f aca="false">ROUND(AVERAGE(AG120,AN120),1)</f>
        <v>0</v>
      </c>
      <c r="AT120" s="104" t="n">
        <f aca="false">IF('Indicator Data'!L120="No data","x",IF('Indicator Data'!CB120&lt;1000,"x",ROUND((IF('Indicator Data'!L120&gt;AT$3,10,IF('Indicator Data'!L120&lt;AT$4,0,10-(AT$3-'Indicator Data'!L120)/(AT$3-AT$4)*10))),1)))</f>
        <v>3.8</v>
      </c>
      <c r="AU120" s="105" t="n">
        <f aca="false">ROUND(AVERAGE(AS120,AT120),1)</f>
        <v>1.9</v>
      </c>
      <c r="AV120" s="106" t="n">
        <f aca="false">IF('Indicator Data'!M120="No data","x",ROUND(IF('Indicator Data'!M120=0,0,IF(LOG('Indicator Data'!M120)&gt;AV$3,10,IF(LOG('Indicator Data'!M120)&lt;AV$4,0,10-(AV$3-LOG('Indicator Data'!M120))/(AV$3-AV$4)*10))),1))</f>
        <v>2.4</v>
      </c>
      <c r="AW120" s="103" t="n">
        <f aca="false">IF(AV120="x","x",'Indicator Data'!M120/'Indicator Data'!$CA120)</f>
        <v>0.000739313101647903</v>
      </c>
      <c r="AX120" s="106" t="n">
        <f aca="false">IF(AV120="x","x",ROUND(IF(AW120&gt;AX$3,10,IF(AW120&lt;AX$4,0,10-(AX$3-AW120)/(AX$3-AX$4)*10)),1))</f>
        <v>0</v>
      </c>
      <c r="AY120" s="102" t="n">
        <f aca="false">IF(AND(AV120="x",AX120="x"),"x",ROUND((10-GEOMEAN(((10-AV120)/10*9+1),((10-AX120)/10*9+1)))/9*10,1))</f>
        <v>1.3</v>
      </c>
      <c r="AZ120" s="106" t="str">
        <f aca="false">IF('Indicator Data'!N120="No data","x",ROUND(IF('Indicator Data'!N120=0,0,IF(LOG('Indicator Data'!N120)&gt;AZ$3,10,IF(LOG('Indicator Data'!N120)&lt;AZ$4,0,10-(AZ$3-LOG('Indicator Data'!N120))/(AZ$3-AZ$4)*10))),1))</f>
        <v>x</v>
      </c>
      <c r="BA120" s="103" t="str">
        <f aca="false">IF(AZ120="x","x",'Indicator Data'!N120/'Indicator Data'!$CA120)</f>
        <v>x</v>
      </c>
      <c r="BB120" s="106" t="str">
        <f aca="false">IF(AZ120="x","x",ROUND(IF(BA120&gt;BB$3,10,IF(BA120&lt;BB$4,0,10-(BB$3-BA120)/(BB$3-BB$4)*10)),1))</f>
        <v>x</v>
      </c>
      <c r="BC120" s="102" t="str">
        <f aca="false">IF(AND(AZ120="x",BB120="x"),"x",ROUND((10-GEOMEAN(((10-AZ120)/10*9+1),((10-BB120)/10*9+1)))/9*10,1))</f>
        <v>x</v>
      </c>
      <c r="BD120" s="106" t="str">
        <f aca="false">IF('Indicator Data'!O120="No data","x",ROUND(IF('Indicator Data'!O120=0,0,IF(LOG('Indicator Data'!O120)&gt;BD$3,10,IF(LOG('Indicator Data'!O120)&lt;BD$4,0,10-(BD$3-LOG('Indicator Data'!O120))/(BD$3-BD$4)*10))),1))</f>
        <v>x</v>
      </c>
      <c r="BE120" s="103" t="str">
        <f aca="false">IF(BD120="x","x",'Indicator Data'!O120/'Indicator Data'!$CA120)</f>
        <v>x</v>
      </c>
      <c r="BF120" s="106" t="str">
        <f aca="false">IF(BD120="x","x",ROUND(IF(BE120&gt;BF$3,10,IF(BE120&lt;BF$4,0,10-(BF$3-BE120)/(BF$3-BF$4)*10)),1))</f>
        <v>x</v>
      </c>
      <c r="BG120" s="102" t="str">
        <f aca="false">IF(AND(BD120="x",BF120="x"),"x",ROUND((10-GEOMEAN(((10-BD120)/10*9+1),((10-BF120)/10*9+1)))/9*10,1))</f>
        <v>x</v>
      </c>
      <c r="BH120" s="106" t="str">
        <f aca="false">IF('Indicator Data'!P120="No data","x",ROUND(IF('Indicator Data'!P120=0,0,IF(LOG('Indicator Data'!P120)&gt;BH$3,10,IF(LOG('Indicator Data'!P120)&lt;BH$4,0,10-(BH$3-LOG('Indicator Data'!P120))/(BH$3-BH$4)*10))),1))</f>
        <v>x</v>
      </c>
      <c r="BI120" s="103" t="str">
        <f aca="false">IF(BH120="x","x",'Indicator Data'!P120/'Indicator Data'!$CA120)</f>
        <v>x</v>
      </c>
      <c r="BJ120" s="106" t="str">
        <f aca="false">IF(BH120="x","x",ROUND(IF(BI120&gt;BJ$3,10,IF(BI120&lt;BJ$4,0,10-(BJ$3-BI120)/(BJ$3-BJ$4)*10)),1))</f>
        <v>x</v>
      </c>
      <c r="BK120" s="102" t="str">
        <f aca="false">IF(AND(BH120="x",BJ120="x"),"x",ROUND((10-GEOMEAN(((10-BH120)/10*9+1),((10-BJ120)/10*9+1)))/9*10,1))</f>
        <v>x</v>
      </c>
      <c r="BL120" s="104" t="n">
        <f aca="false">IF(AND(BC120="x",BG120="x",BK120="x",AY120="x"),"x",IF(AND(BC120="x",BG120="x",BK120="x"),AY120,ROUND((10-GEOMEAN(((10-AY120)/10*9+1),((10-BC120)/10*9+1),((10-BG120)/10*9+1),((10-BK120)/10*9+1)))/9*10,1)))</f>
        <v>1.3</v>
      </c>
      <c r="BM120" s="106" t="n">
        <f aca="false">ROUND(IF('Indicator Data'!Q120=0,0,IF(LOG('Indicator Data'!Q120)&gt;BM$3,10,IF(LOG('Indicator Data'!Q120)&lt;BM$4,0,10-(BM$3-LOG('Indicator Data'!Q120))/(BM$3-BM$4)*10))),1)</f>
        <v>0</v>
      </c>
      <c r="BN120" s="107" t="n">
        <f aca="false">'Indicator Data'!R120</f>
        <v>0</v>
      </c>
      <c r="BO120" s="106" t="n">
        <f aca="false">ROUND(IF(BN120&gt;BO$3,10,IF(BN120&lt;BO$4,0,10-(BO$3-BN120)/(BO$3-BO$4)*10)),1)</f>
        <v>0</v>
      </c>
      <c r="BP120" s="106" t="n">
        <f aca="false">ROUND((10-GEOMEAN(((10-BO120)/10*9+1),((10-BM120)/10*9+1)))/9*10,1)</f>
        <v>0</v>
      </c>
      <c r="BQ120" s="106" t="n">
        <f aca="false">ROUND(IF('Indicator Data'!S120=0,0,IF(LOG('Indicator Data'!S120)&gt;BQ$3,10,IF(LOG('Indicator Data'!S120)&lt;BQ$4,0,10-(BQ$3-LOG('Indicator Data'!S120))/(BQ$3-BQ$4)*10))),1)</f>
        <v>0</v>
      </c>
      <c r="BR120" s="107" t="n">
        <f aca="false">'Indicator Data'!T120</f>
        <v>0</v>
      </c>
      <c r="BS120" s="106" t="n">
        <f aca="false">ROUND(IF(BR120&gt;BS$3,10,IF(BR120&lt;BS$4,0,10-(BS$3-BR120)/(BS$3-BS$4)*10)),1)</f>
        <v>0</v>
      </c>
      <c r="BT120" s="106" t="n">
        <f aca="false">ROUND((10-GEOMEAN(((10-BS120)/10*9+1),((10-BQ120)/10*9+1)))/9*10,1)</f>
        <v>0</v>
      </c>
      <c r="BU120" s="102" t="n">
        <f aca="false">ROUND((10-GEOMEAN(((10-BT120)/10*9+1),((10-BP120)/10*9+1)))/9*10,1)</f>
        <v>0</v>
      </c>
      <c r="BV120" s="106" t="n">
        <f aca="false">ROUND(IF('Indicator Data'!U120=0,0,IF(LOG('Indicator Data'!U120)&gt;BV$3,10,IF(LOG('Indicator Data'!U120)&lt;BV$4,0,10-(BV$3-LOG('Indicator Data'!U120))/(BV$3-BV$4)*10))),1)</f>
        <v>0</v>
      </c>
      <c r="BW120" s="103" t="n">
        <f aca="false">'Indicator Data'!U120/'Indicator Data'!$CA120</f>
        <v>0</v>
      </c>
      <c r="BX120" s="106" t="n">
        <f aca="false">ROUND(IF(BW120&gt;BX$3,10,IF(BW120&lt;BX$4,0,10-(BX$3-BW120)/(BX$3-BX$4)*10)),1)</f>
        <v>0</v>
      </c>
      <c r="BY120" s="102" t="n">
        <f aca="false">ROUND((10-GEOMEAN(((10-BV120)/10*9+1),((10-BX120)/10*9+1)))/9*10,1)</f>
        <v>0</v>
      </c>
      <c r="BZ120" s="106" t="n">
        <f aca="false">ROUND(IF('Indicator Data'!V120=0,0,IF(LOG('Indicator Data'!V120)&gt;BZ$3,10,IF(LOG('Indicator Data'!V120)&lt;BZ$4,0,10-(BZ$3-LOG('Indicator Data'!V120))/(BZ$3-BZ$4)*10))),1)</f>
        <v>6</v>
      </c>
      <c r="CA120" s="103" t="n">
        <f aca="false">IF('Indicator Data'!V120/'Indicator Data'!$CA120&gt;1,1,'Indicator Data'!V120/'Indicator Data'!$CA120)</f>
        <v>0.249467109714664</v>
      </c>
      <c r="CB120" s="106" t="n">
        <f aca="false">ROUND(IF(CA120&gt;CB$3,10,IF(CA120&lt;CB$4,0,10-(CB$3-CA120)/(CB$3-CB$4)*10)),1)</f>
        <v>2.5</v>
      </c>
      <c r="CC120" s="102" t="n">
        <f aca="false">ROUND((10-GEOMEAN(((10-BZ120)/10*9+1),((10-CB120)/10*9+1)))/9*10,1)</f>
        <v>4.5</v>
      </c>
      <c r="CD120" s="106" t="n">
        <f aca="false">ROUND(IF('Indicator Data'!W120=0,0,IF(LOG('Indicator Data'!W120)&gt;CD$3,10,IF(LOG('Indicator Data'!W120)&lt;CD$4,0,10-(CD$3-LOG('Indicator Data'!W120))/(CD$3-CD$4)*10))),1)</f>
        <v>6.2</v>
      </c>
      <c r="CE120" s="103" t="n">
        <f aca="false">'Indicator Data'!W120/'Indicator Data'!$CA120</f>
        <v>0.343320858486975</v>
      </c>
      <c r="CF120" s="106" t="n">
        <f aca="false">ROUND(IF(CE120&gt;CF$3,10,IF(CE120&lt;CF$4,0,10-(CF$3-CE120)/(CF$3-CF$4)*10)),1)</f>
        <v>3.4</v>
      </c>
      <c r="CG120" s="102" t="n">
        <f aca="false">ROUND((10-GEOMEAN(((10-CD120)/10*9+1),((10-CF120)/10*9+1)))/9*10,1)</f>
        <v>5</v>
      </c>
      <c r="CH120" s="104" t="n">
        <f aca="false">ROUND((10-GEOMEAN(((10-CC120)/10*9+1),((10-BU120)/10*9+1),((10-BY120)/10*9+1),((10-CG120)/10*9+1)))/9*10,1)</f>
        <v>2.7</v>
      </c>
      <c r="CI120" s="106" t="n">
        <f aca="false">IF('Indicator Data'!BQ120="No data","x",ROUND(IF('Indicator Data'!BQ120&gt;CI$3,0,IF('Indicator Data'!BQ120&lt;CI$4,10,(CI$3-'Indicator Data'!BQ120)/(CI$3-CI$4)*10)),1))</f>
        <v>0.2</v>
      </c>
      <c r="CJ120" s="106" t="n">
        <f aca="false">IF('Indicator Data'!BR120="No data","x",ROUND(IF('Indicator Data'!BR120&gt;CJ$3,0,IF('Indicator Data'!BR120&lt;CJ$4,10,(CJ$3-'Indicator Data'!BR120)/(CJ$3-CJ$4)*10)),1))</f>
        <v>0.2</v>
      </c>
      <c r="CK120" s="106" t="n">
        <f aca="false">IF('Indicator Data'!AC120="No data","x",ROUND(IF('Indicator Data'!AC120&gt;CK$3,0,IF('Indicator Data'!AC120&lt;CK$4,10,(CK$3-'Indicator Data'!AC120)/(CK$3-CK$4)*10)),1))</f>
        <v>0.1</v>
      </c>
      <c r="CL120" s="102" t="n">
        <f aca="false">IF(AND(CJ120="x",CI120="x",CK120="x"),"x",ROUND(AVERAGE(CI120:CK120),1))</f>
        <v>0.2</v>
      </c>
      <c r="CM120" s="106" t="n">
        <f aca="false">IF('Indicator Data'!X120="No data","x",ROUND(IF(LOG('Indicator Data'!X120)&gt;CM$3,10,IF(LOG('Indicator Data'!X120)&lt;CM$4,0,10-(CM$3-LOG('Indicator Data'!X120))/(CM$3-CM$4)*10)),1))</f>
        <v>5.5</v>
      </c>
      <c r="CN120" s="106" t="n">
        <f aca="false">IF('Indicator Data'!Y120="No data","x",ROUND(IF('Indicator Data'!Y120&gt;CN$3,10,IF('Indicator Data'!Y120&lt;CN$4,0,10-(CN$3-'Indicator Data'!Y120)/(CN$3-CN$4)*10)),1))</f>
        <v>0.6</v>
      </c>
      <c r="CO120" s="106" t="n">
        <f aca="false">IF('Indicator Data'!Z120="No data","x",ROUND(IF('Indicator Data'!Z120&gt;CO$3,10,IF('Indicator Data'!Z120&lt;CO$4,0,10-(CO$3-'Indicator Data'!Z120)/(CO$3-CO$4)*10)),1))</f>
        <v>6.8</v>
      </c>
      <c r="CP120" s="106" t="n">
        <f aca="false">IF('Indicator Data'!AA120="No data","x",ROUND(IF('Indicator Data'!AA120&gt;CP$3,10,IF('Indicator Data'!AA120&lt;CP$4,0,10-(CP$3-'Indicator Data'!AA120)/(CP$3-CP$4)*10)),1))</f>
        <v>3</v>
      </c>
      <c r="CQ120" s="102" t="n">
        <f aca="false">ROUND(AVERAGE(CM120:CP120),1)</f>
        <v>4</v>
      </c>
      <c r="CR120" s="104" t="n">
        <f aca="false">ROUND(AVERAGE(CL120,CQ120,CQ120),1)</f>
        <v>2.7</v>
      </c>
      <c r="CS120" s="106" t="n">
        <f aca="false">IF('Indicator Data'!AF120="No data","x",ROUND(IF('Indicator Data'!AF120&gt;CS$3,10,IF('Indicator Data'!AF120&lt;CS$4,0,10-(CS$3-'Indicator Data'!AF120)/(CS$3-CS$4)*10)),1))</f>
        <v>3</v>
      </c>
      <c r="CT120" s="106" t="n">
        <f aca="false">IF('Indicator Data'!AG120="No data","x",ROUND(IF('Indicator Data'!AG120&gt;CT$3,10,IF('Indicator Data'!AG120&lt;CT$4,0,10-(CT$3-'Indicator Data'!AG120)/(CT$3-CT$4)*10)),1))</f>
        <v>0.6</v>
      </c>
      <c r="CU120" s="102" t="n">
        <f aca="false">ROUND(AVERAGE(CM120,CN120,CO120,CP120,CS120,CT120),1)</f>
        <v>3.3</v>
      </c>
      <c r="CV120" s="106" t="n">
        <f aca="false">IF('Indicator Data'!AB120="No data","x",ROUND(IF('Indicator Data'!AB120&gt;CV$3,10,IF('Indicator Data'!AB120&lt;CV$4,0,10-(CV$3-'Indicator Data'!AB120)/(CV$3-CV$4)*10)),1))</f>
        <v>0</v>
      </c>
      <c r="CW120" s="102" t="n">
        <f aca="false">IF(AND(CJ120="x",CI120="x",CK120="x"),"x",ROUND(AVERAGE(CI120:CK120,CV120),1))</f>
        <v>0.1</v>
      </c>
      <c r="CX120" s="103" t="n">
        <f aca="false">IF('Indicator Data'!AD120="No data","x",'Indicator Data'!AD120/'Indicator Data'!$BZ120)</f>
        <v>0.000434811346824165</v>
      </c>
      <c r="CY120" s="106" t="n">
        <f aca="false">IF(CX120="x","x",ROUND(IF(CX120&gt;CY$3,0,IF(CX120&lt;CY$4,10,(CY$3-CX120)/(CY$3-CY$4)*10)),1))</f>
        <v>5.7</v>
      </c>
      <c r="CZ120" s="106" t="n">
        <f aca="false">IF('Indicator Data'!AE120="No data","x",ROUND(IF('Indicator Data'!AE120&gt;CZ$3,0,IF('Indicator Data'!AE120&lt;CZ$4,10,(CZ$3-'Indicator Data'!AE120)/(CZ$3-CZ$4)*10)),1))</f>
        <v>4</v>
      </c>
      <c r="DA120" s="102" t="n">
        <f aca="false">IF(AND(CY120="x",CZ120="x"),"x",ROUND(AVERAGE(CY120:CZ120),1))</f>
        <v>4.9</v>
      </c>
      <c r="DB120" s="104" t="n">
        <f aca="false">ROUND(AVERAGE(CW120,DA120,CU120),1)</f>
        <v>2.8</v>
      </c>
      <c r="DC120" s="105" t="n">
        <f aca="false">IF(BL120="x",ROUND((10-GEOMEAN(((10-DB120)/10*9+1),((10-CH120)/10*9+1),((10-CR120)/10*9+1)))/9*10,1),ROUND((10-GEOMEAN(((10-BL120)/10*9+1),((10-DB120)/10*9+1),((10-CH120)/10*9+1),((10-CR120)/10*9+1)))/9*10,1))</f>
        <v>2.4</v>
      </c>
      <c r="DD120" s="108" t="n">
        <f aca="false">IF(ROUND(IF(AP120="x",(10-GEOMEAN(((10-AO120)/10*9+1),((10-DC120)/10*9+1),((10-AU120)/10*9+1),((10-AQ120)/10*9+1),((10-AR120)/10*9+1)))/9*10,(10-GEOMEAN(((10-AO120)/10*9+1),((10-DC120)/10*9+1),((10-AP120)/10*9+1),((10-AQ120)/10*9+1),((10-AR120)/10*9+1),((10-AU120)/10*9+1)))/9*10),1)=0,0.1,ROUND(IF(AP120="x",(10-GEOMEAN(((10-AO120)/10*9+1),((10-DC120)/10*9+1),((10-AU120)/10*9+1),((10-AQ120)/10*9+1),((10-AR120)/10*9+1)))/9*10,(10-GEOMEAN(((10-AO120)/10*9+1),((10-DC120)/10*9+1),((10-AP120)/10*9+1),((10-AQ120)/10*9+1),((10-AR120)/10*9+1),((10-AU120)/10*9+1)))/9*10),1))</f>
        <v>4.2</v>
      </c>
      <c r="DE120" s="105" t="n">
        <f aca="false">ROUND(IF('Indicator Data'!AH120=0,0,IF('Indicator Data'!AH120&gt;DE$3,10,IF('Indicator Data'!AH120&lt;DE$4,0,10-(DE$3-'Indicator Data'!AH120)/(DE$3-DE$4)*10))),1)</f>
        <v>0.1</v>
      </c>
      <c r="DF120" s="102" t="n">
        <f aca="false">'Indicator Data'!AI120</f>
        <v>0</v>
      </c>
      <c r="DG120" s="102" t="n">
        <f aca="false">'Indicator Data'!AJ120</f>
        <v>0</v>
      </c>
      <c r="DH120" s="105" t="n">
        <f aca="false">ROUND(IF(DF120=5,10,IF(DG120=5,9,IF(DF120=4,8,IF(DG120=4,7,0)))),1)</f>
        <v>0</v>
      </c>
      <c r="DI120" s="108" t="n">
        <f aca="false">ROUND(IF(DH120&gt;5,DH120,DE120/10*7),1)</f>
        <v>0.1</v>
      </c>
      <c r="DJ120" s="76"/>
      <c r="DK120" s="109"/>
    </row>
    <row r="121" customFormat="false" ht="14.5" hidden="false" customHeight="false" outlineLevel="0" collapsed="false">
      <c r="A121" s="98" t="str">
        <f aca="false">'Indicator Data'!A121</f>
        <v>Morocco</v>
      </c>
      <c r="B121" s="99" t="str">
        <f aca="false">'Indicator Data'!B121</f>
        <v>MAR</v>
      </c>
      <c r="C121" s="100" t="n">
        <f aca="false">ROUND(IF('Indicator Data'!C121=0,0.1,IF(LOG('Indicator Data'!C121)&gt;C$3,10,IF(LOG('Indicator Data'!C121)&lt;C$4,0,10-(C$3-LOG('Indicator Data'!C121))/(C$3-C$4)*10))),1)</f>
        <v>8.9</v>
      </c>
      <c r="D121" s="101" t="n">
        <f aca="false">ROUND(IF('Indicator Data'!D121=0,0.1,IF(LOG('Indicator Data'!D121)&gt;D$3,10,IF(LOG('Indicator Data'!D121)&lt;D$4,0,10-(D$3-LOG('Indicator Data'!D121))/(D$3-D$4)*10))),1)</f>
        <v>0.1</v>
      </c>
      <c r="E121" s="102" t="n">
        <f aca="false">ROUND((10-GEOMEAN(((10-C121)/10*9+1),((10-D121)/10*9+1)))/9*10,1)</f>
        <v>6.2</v>
      </c>
      <c r="F121" s="102" t="n">
        <f aca="false">IF('Indicator Data'!E121="No data",0.1,(ROUND(IF('Indicator Data'!E121=0,0,IF(LOG('Indicator Data'!E121)&gt;F$3,10,IF(LOG('Indicator Data'!E121)&lt;F$4,0,10-(F$3-LOG('Indicator Data'!E121))/(F$3-F$4)*10))),1)))</f>
        <v>7.8</v>
      </c>
      <c r="G121" s="102" t="n">
        <f aca="false">ROUND(IF('Indicator Data'!F121=0,0,IF(LOG('Indicator Data'!F121)&gt;G$3,10,IF(LOG('Indicator Data'!F121)&lt;G$4,0,10-(G$3-LOG('Indicator Data'!F121))/(G$3-G$4)*10))),1)</f>
        <v>6.7</v>
      </c>
      <c r="H121" s="101" t="n">
        <f aca="false">ROUND(IF('Indicator Data'!G121=0,0,IF(LOG('Indicator Data'!G121)&gt;H$3,10,IF(LOG('Indicator Data'!G121)&lt;H$4,0,10-(H$3-LOG('Indicator Data'!G121))/(H$3-H$4)*10))),1)</f>
        <v>0</v>
      </c>
      <c r="I121" s="101" t="n">
        <f aca="false">ROUND(IF('Indicator Data'!H121=0,0,IF(LOG('Indicator Data'!H121)&gt;I$3,10,IF(LOG('Indicator Data'!H121)&lt;I$4,0,10-(I$3-LOG('Indicator Data'!H121))/(I$3-I$4)*10))),1)</f>
        <v>0</v>
      </c>
      <c r="J121" s="101" t="n">
        <f aca="false">ROUND((10-GEOMEAN(((10-H121)/10*9+1),((10-I121)/10*9+1)))/9*10,1)</f>
        <v>0</v>
      </c>
      <c r="K121" s="101" t="n">
        <f aca="false">ROUND(IF('Indicator Data'!I121=0,0,IF(LOG('Indicator Data'!I121)&gt;K$3,10,IF(LOG('Indicator Data'!I121)&lt;K$4,0,10-(K$3-LOG('Indicator Data'!I121))/(K$3-K$4)*10))),1)</f>
        <v>0</v>
      </c>
      <c r="L121" s="102" t="n">
        <f aca="false">ROUND((10-GEOMEAN(((10-J121)/10*9+1),((10-K121)/10*9+1)))/9*10,1)</f>
        <v>0</v>
      </c>
      <c r="M121" s="102" t="n">
        <f aca="false">ROUND(IF('Indicator Data'!J121=0,0,IF(LOG('Indicator Data'!J121)&gt;M$3,10,IF(LOG('Indicator Data'!J121)&lt;M$4,0,10-(M$3-LOG('Indicator Data'!J121))/(M$3-M$4)*10))),1)</f>
        <v>7.2</v>
      </c>
      <c r="N121" s="103" t="n">
        <f aca="false">'Indicator Data'!C121/'Indicator Data'!$CA121</f>
        <v>0.00107617964140821</v>
      </c>
      <c r="O121" s="103" t="n">
        <f aca="false">'Indicator Data'!D121/'Indicator Data'!$CA121</f>
        <v>0</v>
      </c>
      <c r="P121" s="103" t="n">
        <f aca="false">IF(F121=0.1,"x",'Indicator Data'!E121/'Indicator Data'!$CA121)</f>
        <v>0.0039546446995318</v>
      </c>
      <c r="Q121" s="103" t="n">
        <f aca="false">'Indicator Data'!F121/'Indicator Data'!$CA121</f>
        <v>3.15751800994404E-006</v>
      </c>
      <c r="R121" s="103" t="n">
        <f aca="false">'Indicator Data'!G121/'Indicator Data'!$CA121</f>
        <v>0</v>
      </c>
      <c r="S121" s="103" t="n">
        <f aca="false">'Indicator Data'!H121/'Indicator Data'!$CA121</f>
        <v>0</v>
      </c>
      <c r="T121" s="103" t="n">
        <f aca="false">'Indicator Data'!I121/'Indicator Data'!$CA121</f>
        <v>0</v>
      </c>
      <c r="U121" s="103" t="n">
        <f aca="false">'Indicator Data'!J121/'Indicator Data'!$CA121</f>
        <v>0.000228499192354436</v>
      </c>
      <c r="V121" s="101" t="n">
        <f aca="false">ROUND(IF(N121&gt;V$3,10,IF(N121&lt;V$4,0,10-(V$3-N121)/(V$3-V$4)*10)),1)</f>
        <v>5.4</v>
      </c>
      <c r="W121" s="101" t="n">
        <f aca="false">ROUND(IF(O121&gt;W$3,10,IF(O121&lt;W$4,0,10-(W$3-O121)/(W$3-W$4)*10)),1)</f>
        <v>0</v>
      </c>
      <c r="X121" s="102" t="n">
        <f aca="false">ROUND(((10-GEOMEAN(((10-V121)/10*9+1),((10-W121)/10*9+1)))/9*10),1)</f>
        <v>3.1</v>
      </c>
      <c r="Y121" s="102" t="n">
        <f aca="false">IF(P121="x",0.1,ROUND(IF(P121&gt;Y$3,10,IF(P121&lt;Y$4,0,10-(Y$3-P121)/(Y$3-Y$4)*10)),1))</f>
        <v>2.6</v>
      </c>
      <c r="Z121" s="102" t="n">
        <f aca="false">ROUND(IF(Q121=0,0,IF(LOG(Q121)&gt;Z$3,10,IF(LOG(Q121)&lt;=Z$4,0,10-(Z$3-LOG(Q121))/(Z$3-Z$4)*10))),1)</f>
        <v>6.7</v>
      </c>
      <c r="AA121" s="101" t="n">
        <f aca="false">ROUND(IF(R121&gt;AA$3,10,IF(R121&lt;AA$4,0,10-(AA$3-R121)/(AA$3-AA$4)*10)),1)</f>
        <v>0</v>
      </c>
      <c r="AB121" s="101" t="n">
        <f aca="false">ROUND(IF(S121&gt;AB$3,10,IF(S121&lt;AB$4,0,10-(AB$3-S121)/(AB$3-AB$4)*10)),1)</f>
        <v>0</v>
      </c>
      <c r="AC121" s="101" t="n">
        <f aca="false">ROUND(((10-GEOMEAN(((10-AA121)/10*9+1),((10-AB121)/10*9+1)))/9*10),1)</f>
        <v>0</v>
      </c>
      <c r="AD121" s="101" t="n">
        <f aca="false">ROUND(IF(T121=0,0,IF(T121&gt;AD$3,10,IF(T121&lt;=AD$4,0,10-(AD$3-T121)/(AD$3-AD$4)*10))),1)</f>
        <v>0</v>
      </c>
      <c r="AE121" s="102" t="n">
        <f aca="false">ROUND((10-GEOMEAN(((10-AC121)/10*9+1),((10-AD121)/10*9+1)))/9*10,1)</f>
        <v>0</v>
      </c>
      <c r="AF121" s="102" t="n">
        <f aca="false">ROUND(IF(U121&gt;AF$3,10,IF(U121&lt;AF$4,0,10-(AF$3-U121)/(AF$3-AF$4)*10)),1)</f>
        <v>0.1</v>
      </c>
      <c r="AG121" s="101" t="n">
        <f aca="false">ROUND(IF('Indicator Data'!K121=0,0,IF('Indicator Data'!K121&gt;AG$3,10,IF('Indicator Data'!K121&lt;AG$4,0,10-(AG$3-'Indicator Data'!K121)/(AG$3-AG$4)*10))),1)</f>
        <v>1</v>
      </c>
      <c r="AH121" s="104" t="n">
        <f aca="false">ROUND(AVERAGE(C121,V121),1)</f>
        <v>7.2</v>
      </c>
      <c r="AI121" s="104" t="n">
        <f aca="false">ROUND(AVERAGE(D121,W121),1)</f>
        <v>0.1</v>
      </c>
      <c r="AJ121" s="102" t="n">
        <f aca="false">ROUND(AVERAGE(AA121,H121),1)</f>
        <v>0</v>
      </c>
      <c r="AK121" s="102" t="n">
        <f aca="false">ROUND(AVERAGE(AB121,I121),1)</f>
        <v>0</v>
      </c>
      <c r="AL121" s="104" t="n">
        <f aca="false">ROUND((10-GEOMEAN(((10-AJ121)/10*9+1),((10-AK121)/10*9+1)))/9*10,1)</f>
        <v>0</v>
      </c>
      <c r="AM121" s="104" t="n">
        <f aca="false">ROUND(AVERAGE(AD121,K121),1)</f>
        <v>0</v>
      </c>
      <c r="AN121" s="102" t="n">
        <f aca="false">ROUND((10-GEOMEAN(((10-M121)/10*9+1),((10-AF121)/10*9+1)))/9*10,1)</f>
        <v>4.5</v>
      </c>
      <c r="AO121" s="105" t="n">
        <f aca="false">ROUND((10-GEOMEAN(((10-E121)/10*9+1),((10-X121)/10*9+1)))/9*10,1)</f>
        <v>4.8</v>
      </c>
      <c r="AP121" s="105" t="n">
        <f aca="false">IF(AND(Y121="x",F121="x"),"x",ROUND((10-GEOMEAN(((10-F121)/10*9+1),((10-Y121)/10*9+1)))/9*10,1))</f>
        <v>5.8</v>
      </c>
      <c r="AQ121" s="105" t="n">
        <f aca="false">ROUND((10-GEOMEAN(((10-G121)/10*9+1),((10-Z121)/10*9+1)))/9*10,1)</f>
        <v>6.7</v>
      </c>
      <c r="AR121" s="105" t="n">
        <f aca="false">ROUND((10-GEOMEAN(((10-L121)/10*9+1),((10-AE121)/10*9+1)))/9*10,1)</f>
        <v>0</v>
      </c>
      <c r="AS121" s="104" t="n">
        <f aca="false">ROUND(AVERAGE(AG121,AN121),1)</f>
        <v>2.8</v>
      </c>
      <c r="AT121" s="104" t="n">
        <f aca="false">IF('Indicator Data'!L121="No data","x",IF('Indicator Data'!CB121&lt;1000,"x",ROUND((IF('Indicator Data'!L121&gt;AT$3,10,IF('Indicator Data'!L121&lt;AT$4,0,10-(AT$3-'Indicator Data'!L121)/(AT$3-AT$4)*10))),1)))</f>
        <v>7.6</v>
      </c>
      <c r="AU121" s="105" t="n">
        <f aca="false">ROUND(AVERAGE(AS121,AT121),1)</f>
        <v>5.2</v>
      </c>
      <c r="AV121" s="106" t="n">
        <f aca="false">IF('Indicator Data'!M121="No data","x",ROUND(IF('Indicator Data'!M121=0,0,IF(LOG('Indicator Data'!M121)&gt;AV$3,10,IF(LOG('Indicator Data'!M121)&lt;AV$4,0,10-(AV$3-LOG('Indicator Data'!M121))/(AV$3-AV$4)*10))),1))</f>
        <v>0</v>
      </c>
      <c r="AW121" s="103" t="n">
        <f aca="false">IF(AV121="x","x",'Indicator Data'!M121/'Indicator Data'!$CA121)</f>
        <v>0</v>
      </c>
      <c r="AX121" s="106" t="n">
        <f aca="false">IF(AV121="x","x",ROUND(IF(AW121&gt;AX$3,10,IF(AW121&lt;AX$4,0,10-(AX$3-AW121)/(AX$3-AX$4)*10)),1))</f>
        <v>0</v>
      </c>
      <c r="AY121" s="102" t="n">
        <f aca="false">IF(AND(AV121="x",AX121="x"),"x",ROUND((10-GEOMEAN(((10-AV121)/10*9+1),((10-AX121)/10*9+1)))/9*10,1))</f>
        <v>0</v>
      </c>
      <c r="AZ121" s="106" t="n">
        <f aca="false">IF('Indicator Data'!N121="No data","x",ROUND(IF('Indicator Data'!N121=0,0,IF(LOG('Indicator Data'!N121)&gt;AZ$3,10,IF(LOG('Indicator Data'!N121)&lt;AZ$4,0,10-(AZ$3-LOG('Indicator Data'!N121))/(AZ$3-AZ$4)*10))),1))</f>
        <v>0</v>
      </c>
      <c r="BA121" s="103" t="n">
        <f aca="false">IF(AZ121="x","x",'Indicator Data'!N121/'Indicator Data'!$CA121)</f>
        <v>0</v>
      </c>
      <c r="BB121" s="106" t="n">
        <f aca="false">IF(AZ121="x","x",ROUND(IF(BA121&gt;BB$3,10,IF(BA121&lt;BB$4,0,10-(BB$3-BA121)/(BB$3-BB$4)*10)),1))</f>
        <v>0</v>
      </c>
      <c r="BC121" s="102" t="n">
        <f aca="false">IF(AND(AZ121="x",BB121="x"),"x",ROUND((10-GEOMEAN(((10-AZ121)/10*9+1),((10-BB121)/10*9+1)))/9*10,1))</f>
        <v>0</v>
      </c>
      <c r="BD121" s="106" t="n">
        <f aca="false">IF('Indicator Data'!O121="No data","x",ROUND(IF('Indicator Data'!O121=0,0,IF(LOG('Indicator Data'!O121)&gt;BD$3,10,IF(LOG('Indicator Data'!O121)&lt;BD$4,0,10-(BD$3-LOG('Indicator Data'!O121))/(BD$3-BD$4)*10))),1))</f>
        <v>0</v>
      </c>
      <c r="BE121" s="103" t="n">
        <f aca="false">IF(BD121="x","x",'Indicator Data'!O121/'Indicator Data'!$CA121)</f>
        <v>0</v>
      </c>
      <c r="BF121" s="106" t="n">
        <f aca="false">IF(BD121="x","x",ROUND(IF(BE121&gt;BF$3,10,IF(BE121&lt;BF$4,0,10-(BF$3-BE121)/(BF$3-BF$4)*10)),1))</f>
        <v>0</v>
      </c>
      <c r="BG121" s="102" t="n">
        <f aca="false">IF(AND(BD121="x",BF121="x"),"x",ROUND((10-GEOMEAN(((10-BD121)/10*9+1),((10-BF121)/10*9+1)))/9*10,1))</f>
        <v>0</v>
      </c>
      <c r="BH121" s="106" t="n">
        <f aca="false">IF('Indicator Data'!P121="No data","x",ROUND(IF('Indicator Data'!P121=0,0,IF(LOG('Indicator Data'!P121)&gt;BH$3,10,IF(LOG('Indicator Data'!P121)&lt;BH$4,0,10-(BH$3-LOG('Indicator Data'!P121))/(BH$3-BH$4)*10))),1))</f>
        <v>0</v>
      </c>
      <c r="BI121" s="103" t="n">
        <f aca="false">IF(BH121="x","x",'Indicator Data'!P121/'Indicator Data'!$CA121)</f>
        <v>0</v>
      </c>
      <c r="BJ121" s="106" t="n">
        <f aca="false">IF(BH121="x","x",ROUND(IF(BI121&gt;BJ$3,10,IF(BI121&lt;BJ$4,0,10-(BJ$3-BI121)/(BJ$3-BJ$4)*10)),1))</f>
        <v>0</v>
      </c>
      <c r="BK121" s="102" t="n">
        <f aca="false">IF(AND(BH121="x",BJ121="x"),"x",ROUND((10-GEOMEAN(((10-BH121)/10*9+1),((10-BJ121)/10*9+1)))/9*10,1))</f>
        <v>0</v>
      </c>
      <c r="BL121" s="104" t="n">
        <f aca="false">IF(AND(BC121="x",BG121="x",BK121="x",AY121="x"),"x",IF(AND(BC121="x",BG121="x",BK121="x"),AY121,ROUND((10-GEOMEAN(((10-AY121)/10*9+1),((10-BC121)/10*9+1),((10-BG121)/10*9+1),((10-BK121)/10*9+1)))/9*10,1)))</f>
        <v>0</v>
      </c>
      <c r="BM121" s="106" t="n">
        <f aca="false">ROUND(IF('Indicator Data'!Q121=0,0,IF(LOG('Indicator Data'!Q121)&gt;BM$3,10,IF(LOG('Indicator Data'!Q121)&lt;BM$4,0,10-(BM$3-LOG('Indicator Data'!Q121))/(BM$3-BM$4)*10))),1)</f>
        <v>0</v>
      </c>
      <c r="BN121" s="107" t="n">
        <f aca="false">'Indicator Data'!R121</f>
        <v>0</v>
      </c>
      <c r="BO121" s="106" t="n">
        <f aca="false">ROUND(IF(BN121&gt;BO$3,10,IF(BN121&lt;BO$4,0,10-(BO$3-BN121)/(BO$3-BO$4)*10)),1)</f>
        <v>0</v>
      </c>
      <c r="BP121" s="106" t="n">
        <f aca="false">ROUND((10-GEOMEAN(((10-BO121)/10*9+1),((10-BM121)/10*9+1)))/9*10,1)</f>
        <v>0</v>
      </c>
      <c r="BQ121" s="106" t="n">
        <f aca="false">ROUND(IF('Indicator Data'!S121=0,0,IF(LOG('Indicator Data'!S121)&gt;BQ$3,10,IF(LOG('Indicator Data'!S121)&lt;BQ$4,0,10-(BQ$3-LOG('Indicator Data'!S121))/(BQ$3-BQ$4)*10))),1)</f>
        <v>0</v>
      </c>
      <c r="BR121" s="107" t="n">
        <f aca="false">'Indicator Data'!T121</f>
        <v>0</v>
      </c>
      <c r="BS121" s="106" t="n">
        <f aca="false">ROUND(IF(BR121&gt;BS$3,10,IF(BR121&lt;BS$4,0,10-(BS$3-BR121)/(BS$3-BS$4)*10)),1)</f>
        <v>0</v>
      </c>
      <c r="BT121" s="106" t="n">
        <f aca="false">ROUND((10-GEOMEAN(((10-BS121)/10*9+1),((10-BQ121)/10*9+1)))/9*10,1)</f>
        <v>0</v>
      </c>
      <c r="BU121" s="102" t="n">
        <f aca="false">ROUND((10-GEOMEAN(((10-BT121)/10*9+1),((10-BP121)/10*9+1)))/9*10,1)</f>
        <v>0</v>
      </c>
      <c r="BV121" s="106" t="n">
        <f aca="false">ROUND(IF('Indicator Data'!U121=0,0,IF(LOG('Indicator Data'!U121)&gt;BV$3,10,IF(LOG('Indicator Data'!U121)&lt;BV$4,0,10-(BV$3-LOG('Indicator Data'!U121))/(BV$3-BV$4)*10))),1)</f>
        <v>7.2</v>
      </c>
      <c r="BW121" s="103" t="n">
        <f aca="false">'Indicator Data'!U121/'Indicator Data'!$CA121</f>
        <v>0.0308110006122283</v>
      </c>
      <c r="BX121" s="106" t="n">
        <f aca="false">ROUND(IF(BW121&gt;BX$3,10,IF(BW121&lt;BX$4,0,10-(BX$3-BW121)/(BX$3-BX$4)*10)),1)</f>
        <v>0.3</v>
      </c>
      <c r="BY121" s="102" t="n">
        <f aca="false">ROUND((10-GEOMEAN(((10-BV121)/10*9+1),((10-BX121)/10*9+1)))/9*10,1)</f>
        <v>4.6</v>
      </c>
      <c r="BZ121" s="106" t="n">
        <f aca="false">ROUND(IF('Indicator Data'!V121=0,0,IF(LOG('Indicator Data'!V121)&gt;BZ$3,10,IF(LOG('Indicator Data'!V121)&lt;BZ$4,0,10-(BZ$3-LOG('Indicator Data'!V121))/(BZ$3-BZ$4)*10))),1)</f>
        <v>9</v>
      </c>
      <c r="CA121" s="103" t="n">
        <f aca="false">IF('Indicator Data'!V121/'Indicator Data'!$CA121&gt;1,1,'Indicator Data'!V121/'Indicator Data'!$CA121)</f>
        <v>0.579088653513123</v>
      </c>
      <c r="CB121" s="106" t="n">
        <f aca="false">ROUND(IF(CA121&gt;CB$3,10,IF(CA121&lt;CB$4,0,10-(CB$3-CA121)/(CB$3-CB$4)*10)),1)</f>
        <v>5.8</v>
      </c>
      <c r="CC121" s="102" t="n">
        <f aca="false">ROUND((10-GEOMEAN(((10-BZ121)/10*9+1),((10-CB121)/10*9+1)))/9*10,1)</f>
        <v>7.8</v>
      </c>
      <c r="CD121" s="106" t="n">
        <f aca="false">ROUND(IF('Indicator Data'!W121=0,0,IF(LOG('Indicator Data'!W121)&gt;CD$3,10,IF(LOG('Indicator Data'!W121)&lt;CD$4,0,10-(CD$3-LOG('Indicator Data'!W121))/(CD$3-CD$4)*10))),1)</f>
        <v>7.2</v>
      </c>
      <c r="CE121" s="103" t="n">
        <f aca="false">'Indicator Data'!W121/'Indicator Data'!$CA121</f>
        <v>0.0314341744986632</v>
      </c>
      <c r="CF121" s="106" t="n">
        <f aca="false">ROUND(IF(CE121&gt;CF$3,10,IF(CE121&lt;CF$4,0,10-(CF$3-CE121)/(CF$3-CF$4)*10)),1)</f>
        <v>0.3</v>
      </c>
      <c r="CG121" s="102" t="n">
        <f aca="false">ROUND((10-GEOMEAN(((10-CD121)/10*9+1),((10-CF121)/10*9+1)))/9*10,1)</f>
        <v>4.6</v>
      </c>
      <c r="CH121" s="104" t="n">
        <f aca="false">ROUND((10-GEOMEAN(((10-CC121)/10*9+1),((10-BU121)/10*9+1),((10-BY121)/10*9+1),((10-CG121)/10*9+1)))/9*10,1)</f>
        <v>4.8</v>
      </c>
      <c r="CI121" s="106" t="n">
        <f aca="false">IF('Indicator Data'!BQ121="No data","x",ROUND(IF('Indicator Data'!BQ121&gt;CI$3,0,IF('Indicator Data'!BQ121&lt;CI$4,10,(CI$3-'Indicator Data'!BQ121)/(CI$3-CI$4)*10)),1))</f>
        <v>1.4</v>
      </c>
      <c r="CJ121" s="106" t="n">
        <f aca="false">IF('Indicator Data'!BR121="No data","x",ROUND(IF('Indicator Data'!BR121&gt;CJ$3,0,IF('Indicator Data'!BR121&lt;CJ$4,10,(CJ$3-'Indicator Data'!BR121)/(CJ$3-CJ$4)*10)),1))</f>
        <v>1.6</v>
      </c>
      <c r="CK121" s="106" t="str">
        <f aca="false">IF('Indicator Data'!AC121="No data","x",ROUND(IF('Indicator Data'!AC121&gt;CK$3,0,IF('Indicator Data'!AC121&lt;CK$4,10,(CK$3-'Indicator Data'!AC121)/(CK$3-CK$4)*10)),1))</f>
        <v>x</v>
      </c>
      <c r="CL121" s="102" t="n">
        <f aca="false">IF(AND(CJ121="x",CI121="x",CK121="x"),"x",ROUND(AVERAGE(CI121:CK121),1))</f>
        <v>1.5</v>
      </c>
      <c r="CM121" s="106" t="n">
        <f aca="false">IF('Indicator Data'!X121="No data","x",ROUND(IF(LOG('Indicator Data'!X121)&gt;CM$3,10,IF(LOG('Indicator Data'!X121)&lt;CM$4,0,10-(CM$3-LOG('Indicator Data'!X121))/(CM$3-CM$4)*10)),1))</f>
        <v>6.4</v>
      </c>
      <c r="CN121" s="106" t="n">
        <f aca="false">IF('Indicator Data'!Y121="No data","x",ROUND(IF('Indicator Data'!Y121&gt;CN$3,10,IF('Indicator Data'!Y121&lt;CN$4,0,10-(CN$3-'Indicator Data'!Y121)/(CN$3-CN$4)*10)),1))</f>
        <v>4</v>
      </c>
      <c r="CO121" s="106" t="n">
        <f aca="false">IF('Indicator Data'!Z121="No data","x",ROUND(IF('Indicator Data'!Z121&gt;CO$3,10,IF('Indicator Data'!Z121&lt;CO$4,0,10-(CO$3-'Indicator Data'!Z121)/(CO$3-CO$4)*10)),1))</f>
        <v>6.4</v>
      </c>
      <c r="CP121" s="106" t="n">
        <f aca="false">IF('Indicator Data'!AA121="No data","x",ROUND(IF('Indicator Data'!AA121&gt;CP$3,10,IF('Indicator Data'!AA121&lt;CP$4,0,10-(CP$3-'Indicator Data'!AA121)/(CP$3-CP$4)*10)),1))</f>
        <v>8.1</v>
      </c>
      <c r="CQ121" s="102" t="n">
        <f aca="false">ROUND(AVERAGE(CM121:CP121),1)</f>
        <v>6.2</v>
      </c>
      <c r="CR121" s="104" t="n">
        <f aca="false">ROUND(AVERAGE(CL121,CQ121,CQ121),1)</f>
        <v>4.6</v>
      </c>
      <c r="CS121" s="106" t="n">
        <f aca="false">IF('Indicator Data'!AF121="No data","x",ROUND(IF('Indicator Data'!AF121&gt;CS$3,10,IF('Indicator Data'!AF121&lt;CS$4,0,10-(CS$3-'Indicator Data'!AF121)/(CS$3-CS$4)*10)),1))</f>
        <v>1</v>
      </c>
      <c r="CT121" s="106" t="n">
        <f aca="false">IF('Indicator Data'!AG121="No data","x",ROUND(IF('Indicator Data'!AG121&gt;CT$3,10,IF('Indicator Data'!AG121&lt;CT$4,0,10-(CT$3-'Indicator Data'!AG121)/(CT$3-CT$4)*10)),1))</f>
        <v>2.7</v>
      </c>
      <c r="CU121" s="102" t="n">
        <f aca="false">ROUND(AVERAGE(CM121,CN121,CO121,CP121,CS121,CT121),1)</f>
        <v>4.8</v>
      </c>
      <c r="CV121" s="106" t="n">
        <f aca="false">IF('Indicator Data'!AB121="No data","x",ROUND(IF('Indicator Data'!AB121&gt;CV$3,10,IF('Indicator Data'!AB121&lt;CV$4,0,10-(CV$3-'Indicator Data'!AB121)/(CV$3-CV$4)*10)),1))</f>
        <v>0.6</v>
      </c>
      <c r="CW121" s="102" t="n">
        <f aca="false">IF(AND(CJ121="x",CI121="x",CK121="x"),"x",ROUND(AVERAGE(CI121:CK121,CV121),1))</f>
        <v>1.2</v>
      </c>
      <c r="CX121" s="103" t="n">
        <f aca="false">IF('Indicator Data'!AD121="No data","x",'Indicator Data'!AD121/'Indicator Data'!$BZ121)</f>
        <v>3.10708235688595E-005</v>
      </c>
      <c r="CY121" s="106" t="n">
        <f aca="false">IF(CX121="x","x",ROUND(IF(CX121&gt;CY$3,0,IF(CX121&lt;CY$4,10,(CY$3-CX121)/(CY$3-CY$4)*10)),1))</f>
        <v>9.7</v>
      </c>
      <c r="CZ121" s="106" t="n">
        <f aca="false">IF('Indicator Data'!AE121="No data","x",ROUND(IF('Indicator Data'!AE121&gt;CZ$3,0,IF('Indicator Data'!AE121&lt;CZ$4,10,(CZ$3-'Indicator Data'!AE121)/(CZ$3-CZ$4)*10)),1))</f>
        <v>2</v>
      </c>
      <c r="DA121" s="102" t="n">
        <f aca="false">IF(AND(CY121="x",CZ121="x"),"x",ROUND(AVERAGE(CY121:CZ121),1))</f>
        <v>5.9</v>
      </c>
      <c r="DB121" s="104" t="n">
        <f aca="false">ROUND(AVERAGE(CW121,DA121,CU121),1)</f>
        <v>4</v>
      </c>
      <c r="DC121" s="105" t="n">
        <f aca="false">IF(BL121="x",ROUND((10-GEOMEAN(((10-DB121)/10*9+1),((10-CH121)/10*9+1),((10-CR121)/10*9+1)))/9*10,1),ROUND((10-GEOMEAN(((10-BL121)/10*9+1),((10-DB121)/10*9+1),((10-CH121)/10*9+1),((10-CR121)/10*9+1)))/9*10,1))</f>
        <v>3.6</v>
      </c>
      <c r="DD121" s="108" t="n">
        <f aca="false">IF(ROUND(IF(AP121="x",(10-GEOMEAN(((10-AO121)/10*9+1),((10-DC121)/10*9+1),((10-AU121)/10*9+1),((10-AQ121)/10*9+1),((10-AR121)/10*9+1)))/9*10,(10-GEOMEAN(((10-AO121)/10*9+1),((10-DC121)/10*9+1),((10-AP121)/10*9+1),((10-AQ121)/10*9+1),((10-AR121)/10*9+1),((10-AU121)/10*9+1)))/9*10),1)=0,0.1,ROUND(IF(AP121="x",(10-GEOMEAN(((10-AO121)/10*9+1),((10-DC121)/10*9+1),((10-AU121)/10*9+1),((10-AQ121)/10*9+1),((10-AR121)/10*9+1)))/9*10,(10-GEOMEAN(((10-AO121)/10*9+1),((10-DC121)/10*9+1),((10-AP121)/10*9+1),((10-AQ121)/10*9+1),((10-AR121)/10*9+1),((10-AU121)/10*9+1)))/9*10),1))</f>
        <v>4.6</v>
      </c>
      <c r="DE121" s="105" t="n">
        <f aca="false">ROUND(IF('Indicator Data'!AH121=0,0,IF('Indicator Data'!AH121&gt;DE$3,10,IF('Indicator Data'!AH121&lt;DE$4,0,10-(DE$3-'Indicator Data'!AH121)/(DE$3-DE$4)*10))),1)</f>
        <v>0.4</v>
      </c>
      <c r="DF121" s="102" t="n">
        <f aca="false">'Indicator Data'!AI121</f>
        <v>0</v>
      </c>
      <c r="DG121" s="102" t="n">
        <f aca="false">'Indicator Data'!AJ121</f>
        <v>0</v>
      </c>
      <c r="DH121" s="105" t="n">
        <f aca="false">ROUND(IF(DF121=5,10,IF(DG121=5,9,IF(DF121=4,8,IF(DG121=4,7,0)))),1)</f>
        <v>0</v>
      </c>
      <c r="DI121" s="108" t="n">
        <f aca="false">ROUND(IF(DH121&gt;5,DH121,DE121/10*7),1)</f>
        <v>0.3</v>
      </c>
      <c r="DJ121" s="76"/>
      <c r="DK121" s="109"/>
    </row>
    <row r="122" customFormat="false" ht="14.5" hidden="false" customHeight="false" outlineLevel="0" collapsed="false">
      <c r="A122" s="98" t="str">
        <f aca="false">'Indicator Data'!A122</f>
        <v>Mozambique</v>
      </c>
      <c r="B122" s="99" t="str">
        <f aca="false">'Indicator Data'!B122</f>
        <v>MOZ</v>
      </c>
      <c r="C122" s="100" t="n">
        <f aca="false">ROUND(IF('Indicator Data'!C122=0,0.1,IF(LOG('Indicator Data'!C122)&gt;C$3,10,IF(LOG('Indicator Data'!C122)&lt;C$4,0,10-(C$3-LOG('Indicator Data'!C122))/(C$3-C$4)*10))),1)</f>
        <v>8.1</v>
      </c>
      <c r="D122" s="101" t="n">
        <f aca="false">ROUND(IF('Indicator Data'!D122=0,0.1,IF(LOG('Indicator Data'!D122)&gt;D$3,10,IF(LOG('Indicator Data'!D122)&lt;D$4,0,10-(D$3-LOG('Indicator Data'!D122))/(D$3-D$4)*10))),1)</f>
        <v>0.1</v>
      </c>
      <c r="E122" s="102" t="n">
        <f aca="false">ROUND((10-GEOMEAN(((10-C122)/10*9+1),((10-D122)/10*9+1)))/9*10,1)</f>
        <v>5.4</v>
      </c>
      <c r="F122" s="102" t="n">
        <f aca="false">IF('Indicator Data'!E122="No data",0.1,(ROUND(IF('Indicator Data'!E122=0,0,IF(LOG('Indicator Data'!E122)&gt;F$3,10,IF(LOG('Indicator Data'!E122)&lt;F$4,0,10-(F$3-LOG('Indicator Data'!E122))/(F$3-F$4)*10))),1)))</f>
        <v>8</v>
      </c>
      <c r="G122" s="102" t="n">
        <f aca="false">ROUND(IF('Indicator Data'!F122=0,0,IF(LOG('Indicator Data'!F122)&gt;G$3,10,IF(LOG('Indicator Data'!F122)&lt;G$4,0,10-(G$3-LOG('Indicator Data'!F122))/(G$3-G$4)*10))),1)</f>
        <v>6</v>
      </c>
      <c r="H122" s="101" t="n">
        <f aca="false">ROUND(IF('Indicator Data'!G122=0,0,IF(LOG('Indicator Data'!G122)&gt;H$3,10,IF(LOG('Indicator Data'!G122)&lt;H$4,0,10-(H$3-LOG('Indicator Data'!G122))/(H$3-H$4)*10))),1)</f>
        <v>7.6</v>
      </c>
      <c r="I122" s="101" t="n">
        <f aca="false">ROUND(IF('Indicator Data'!H122=0,0,IF(LOG('Indicator Data'!H122)&gt;I$3,10,IF(LOG('Indicator Data'!H122)&lt;I$4,0,10-(I$3-LOG('Indicator Data'!H122))/(I$3-I$4)*10))),1)</f>
        <v>8</v>
      </c>
      <c r="J122" s="101" t="n">
        <f aca="false">ROUND((10-GEOMEAN(((10-H122)/10*9+1),((10-I122)/10*9+1)))/9*10,1)</f>
        <v>7.8</v>
      </c>
      <c r="K122" s="101" t="n">
        <f aca="false">ROUND(IF('Indicator Data'!I122=0,0,IF(LOG('Indicator Data'!I122)&gt;K$3,10,IF(LOG('Indicator Data'!I122)&lt;K$4,0,10-(K$3-LOG('Indicator Data'!I122))/(K$3-K$4)*10))),1)</f>
        <v>7.1</v>
      </c>
      <c r="L122" s="102" t="n">
        <f aca="false">ROUND((10-GEOMEAN(((10-J122)/10*9+1),((10-K122)/10*9+1)))/9*10,1)</f>
        <v>7.5</v>
      </c>
      <c r="M122" s="102" t="n">
        <f aca="false">ROUND(IF('Indicator Data'!J122=0,0,IF(LOG('Indicator Data'!J122)&gt;M$3,10,IF(LOG('Indicator Data'!J122)&lt;M$4,0,10-(M$3-LOG('Indicator Data'!J122))/(M$3-M$4)*10))),1)</f>
        <v>10</v>
      </c>
      <c r="N122" s="103" t="n">
        <f aca="false">'Indicator Data'!C122/'Indicator Data'!$CA122</f>
        <v>0.000620278885279407</v>
      </c>
      <c r="O122" s="103" t="n">
        <f aca="false">'Indicator Data'!D122/'Indicator Data'!$CA122</f>
        <v>0</v>
      </c>
      <c r="P122" s="103" t="n">
        <f aca="false">IF(F122=0.1,"x",'Indicator Data'!E122/'Indicator Data'!$CA122)</f>
        <v>0.00556511983293072</v>
      </c>
      <c r="Q122" s="103" t="n">
        <f aca="false">'Indicator Data'!F122/'Indicator Data'!$CA122</f>
        <v>1.51909792464522E-006</v>
      </c>
      <c r="R122" s="103" t="n">
        <f aca="false">'Indicator Data'!G122/'Indicator Data'!$CA122</f>
        <v>0.00389720394301314</v>
      </c>
      <c r="S122" s="103" t="n">
        <f aca="false">'Indicator Data'!H122/'Indicator Data'!$CA122</f>
        <v>0.000150274819088254</v>
      </c>
      <c r="T122" s="103" t="n">
        <f aca="false">'Indicator Data'!I122/'Indicator Data'!$CA122</f>
        <v>0.00120185972394442</v>
      </c>
      <c r="U122" s="103" t="n">
        <f aca="false">'Indicator Data'!J122/'Indicator Data'!$CA122</f>
        <v>0.0142189870012136</v>
      </c>
      <c r="V122" s="101" t="n">
        <f aca="false">ROUND(IF(N122&gt;V$3,10,IF(N122&lt;V$4,0,10-(V$3-N122)/(V$3-V$4)*10)),1)</f>
        <v>3.1</v>
      </c>
      <c r="W122" s="101" t="n">
        <f aca="false">ROUND(IF(O122&gt;W$3,10,IF(O122&lt;W$4,0,10-(W$3-O122)/(W$3-W$4)*10)),1)</f>
        <v>0</v>
      </c>
      <c r="X122" s="102" t="n">
        <f aca="false">ROUND(((10-GEOMEAN(((10-V122)/10*9+1),((10-W122)/10*9+1)))/9*10),1)</f>
        <v>1.7</v>
      </c>
      <c r="Y122" s="102" t="n">
        <f aca="false">IF(P122="x",0.1,ROUND(IF(P122&gt;Y$3,10,IF(P122&lt;Y$4,0,10-(Y$3-P122)/(Y$3-Y$4)*10)),1))</f>
        <v>3.7</v>
      </c>
      <c r="Z122" s="102" t="n">
        <f aca="false">ROUND(IF(Q122=0,0,IF(LOG(Q122)&gt;Z$3,10,IF(LOG(Q122)&lt;=Z$4,0,10-(Z$3-LOG(Q122))/(Z$3-Z$4)*10))),1)</f>
        <v>6</v>
      </c>
      <c r="AA122" s="101" t="n">
        <f aca="false">ROUND(IF(R122&gt;AA$3,10,IF(R122&lt;AA$4,0,10-(AA$3-R122)/(AA$3-AA$4)*10)),1)</f>
        <v>2.2</v>
      </c>
      <c r="AB122" s="101" t="n">
        <f aca="false">ROUND(IF(S122&gt;AB$3,10,IF(S122&lt;AB$4,0,10-(AB$3-S122)/(AB$3-AB$4)*10)),1)</f>
        <v>0.3</v>
      </c>
      <c r="AC122" s="101" t="n">
        <f aca="false">ROUND(((10-GEOMEAN(((10-AA122)/10*9+1),((10-AB122)/10*9+1)))/9*10),1)</f>
        <v>1.3</v>
      </c>
      <c r="AD122" s="101" t="n">
        <f aca="false">ROUND(IF(T122=0,0,IF(T122&gt;AD$3,10,IF(T122&lt;=AD$4,0,10-(AD$3-T122)/(AD$3-AD$4)*10))),1)</f>
        <v>1.2</v>
      </c>
      <c r="AE122" s="102" t="n">
        <f aca="false">ROUND((10-GEOMEAN(((10-AC122)/10*9+1),((10-AD122)/10*9+1)))/9*10,1)</f>
        <v>1.3</v>
      </c>
      <c r="AF122" s="102" t="n">
        <f aca="false">ROUND(IF(U122&gt;AF$3,10,IF(U122&lt;AF$4,0,10-(AF$3-U122)/(AF$3-AF$4)*10)),1)</f>
        <v>4.7</v>
      </c>
      <c r="AG122" s="101" t="n">
        <f aca="false">ROUND(IF('Indicator Data'!K122=0,0,IF('Indicator Data'!K122&gt;AG$3,10,IF('Indicator Data'!K122&lt;AG$4,0,10-(AG$3-'Indicator Data'!K122)/(AG$3-AG$4)*10))),1)</f>
        <v>10</v>
      </c>
      <c r="AH122" s="104" t="n">
        <f aca="false">ROUND(AVERAGE(C122,V122),1)</f>
        <v>5.6</v>
      </c>
      <c r="AI122" s="104" t="n">
        <f aca="false">ROUND(AVERAGE(D122,W122),1)</f>
        <v>0.1</v>
      </c>
      <c r="AJ122" s="102" t="n">
        <f aca="false">ROUND(AVERAGE(AA122,H122),1)</f>
        <v>4.9</v>
      </c>
      <c r="AK122" s="102" t="n">
        <f aca="false">ROUND(AVERAGE(AB122,I122),1)</f>
        <v>4.2</v>
      </c>
      <c r="AL122" s="104" t="n">
        <f aca="false">ROUND((10-GEOMEAN(((10-AJ122)/10*9+1),((10-AK122)/10*9+1)))/9*10,1)</f>
        <v>4.6</v>
      </c>
      <c r="AM122" s="104" t="n">
        <f aca="false">ROUND(AVERAGE(AD122,K122),1)</f>
        <v>4.2</v>
      </c>
      <c r="AN122" s="102" t="n">
        <f aca="false">ROUND((10-GEOMEAN(((10-M122)/10*9+1),((10-AF122)/10*9+1)))/9*10,1)</f>
        <v>8.4</v>
      </c>
      <c r="AO122" s="105" t="n">
        <f aca="false">ROUND((10-GEOMEAN(((10-E122)/10*9+1),((10-X122)/10*9+1)))/9*10,1)</f>
        <v>3.8</v>
      </c>
      <c r="AP122" s="105" t="n">
        <f aca="false">IF(AND(Y122="x",F122="x"),"x",ROUND((10-GEOMEAN(((10-F122)/10*9+1),((10-Y122)/10*9+1)))/9*10,1))</f>
        <v>6.3</v>
      </c>
      <c r="AQ122" s="105" t="n">
        <f aca="false">ROUND((10-GEOMEAN(((10-G122)/10*9+1),((10-Z122)/10*9+1)))/9*10,1)</f>
        <v>6</v>
      </c>
      <c r="AR122" s="105" t="n">
        <f aca="false">ROUND((10-GEOMEAN(((10-L122)/10*9+1),((10-AE122)/10*9+1)))/9*10,1)</f>
        <v>5.2</v>
      </c>
      <c r="AS122" s="104" t="n">
        <f aca="false">ROUND(AVERAGE(AG122,AN122),1)</f>
        <v>9.2</v>
      </c>
      <c r="AT122" s="104" t="n">
        <f aca="false">IF('Indicator Data'!L122="No data","x",IF('Indicator Data'!CB122&lt;1000,"x",ROUND((IF('Indicator Data'!L122&gt;AT$3,10,IF('Indicator Data'!L122&lt;AT$4,0,10-(AT$3-'Indicator Data'!L122)/(AT$3-AT$4)*10))),1)))</f>
        <v>3.8</v>
      </c>
      <c r="AU122" s="105" t="n">
        <f aca="false">ROUND(AVERAGE(AS122,AT122),1)</f>
        <v>6.5</v>
      </c>
      <c r="AV122" s="106" t="n">
        <f aca="false">IF('Indicator Data'!M122="No data","x",ROUND(IF('Indicator Data'!M122=0,0,IF(LOG('Indicator Data'!M122)&gt;AV$3,10,IF(LOG('Indicator Data'!M122)&lt;AV$4,0,10-(AV$3-LOG('Indicator Data'!M122))/(AV$3-AV$4)*10))),1))</f>
        <v>8.2</v>
      </c>
      <c r="AW122" s="103" t="n">
        <f aca="false">IF(AV122="x","x",'Indicator Data'!M122/'Indicator Data'!$CA122)</f>
        <v>0.207599000083448</v>
      </c>
      <c r="AX122" s="106" t="n">
        <f aca="false">IF(AV122="x","x",ROUND(IF(AW122&gt;AX$3,10,IF(AW122&lt;AX$4,0,10-(AX$3-AW122)/(AX$3-AX$4)*10)),1))</f>
        <v>2.3</v>
      </c>
      <c r="AY122" s="102" t="n">
        <f aca="false">IF(AND(AV122="x",AX122="x"),"x",ROUND((10-GEOMEAN(((10-AV122)/10*9+1),((10-AX122)/10*9+1)))/9*10,1))</f>
        <v>6</v>
      </c>
      <c r="AZ122" s="106" t="n">
        <f aca="false">IF('Indicator Data'!N122="No data","x",ROUND(IF('Indicator Data'!N122=0,0,IF(LOG('Indicator Data'!N122)&gt;AZ$3,10,IF(LOG('Indicator Data'!N122)&lt;AZ$4,0,10-(AZ$3-LOG('Indicator Data'!N122))/(AZ$3-AZ$4)*10))),1))</f>
        <v>6.6</v>
      </c>
      <c r="BA122" s="103" t="n">
        <f aca="false">IF(AZ122="x","x",'Indicator Data'!N122/'Indicator Data'!$CA122)</f>
        <v>0.00327384932008093</v>
      </c>
      <c r="BB122" s="106" t="n">
        <f aca="false">IF(AZ122="x","x",ROUND(IF(BA122&gt;BB$3,10,IF(BA122&lt;BB$4,0,10-(BB$3-BA122)/(BB$3-BB$4)*10)),1))</f>
        <v>0.7</v>
      </c>
      <c r="BC122" s="102" t="n">
        <f aca="false">IF(AND(AZ122="x",BB122="x"),"x",ROUND((10-GEOMEAN(((10-AZ122)/10*9+1),((10-BB122)/10*9+1)))/9*10,1))</f>
        <v>4.3</v>
      </c>
      <c r="BD122" s="106" t="n">
        <f aca="false">IF('Indicator Data'!O122="No data","x",ROUND(IF('Indicator Data'!O122=0,0,IF(LOG('Indicator Data'!O122)&gt;BD$3,10,IF(LOG('Indicator Data'!O122)&lt;BD$4,0,10-(BD$3-LOG('Indicator Data'!O122))/(BD$3-BD$4)*10))),1))</f>
        <v>0</v>
      </c>
      <c r="BE122" s="103" t="n">
        <f aca="false">IF(BD122="x","x",'Indicator Data'!O122/'Indicator Data'!$CA122)</f>
        <v>0</v>
      </c>
      <c r="BF122" s="106" t="n">
        <f aca="false">IF(BD122="x","x",ROUND(IF(BE122&gt;BF$3,10,IF(BE122&lt;BF$4,0,10-(BF$3-BE122)/(BF$3-BF$4)*10)),1))</f>
        <v>0</v>
      </c>
      <c r="BG122" s="102" t="n">
        <f aca="false">IF(AND(BD122="x",BF122="x"),"x",ROUND((10-GEOMEAN(((10-BD122)/10*9+1),((10-BF122)/10*9+1)))/9*10,1))</f>
        <v>0</v>
      </c>
      <c r="BH122" s="106" t="n">
        <f aca="false">IF('Indicator Data'!P122="No data","x",ROUND(IF('Indicator Data'!P122=0,0,IF(LOG('Indicator Data'!P122)&gt;BH$3,10,IF(LOG('Indicator Data'!P122)&lt;BH$4,0,10-(BH$3-LOG('Indicator Data'!P122))/(BH$3-BH$4)*10))),1))</f>
        <v>7.5</v>
      </c>
      <c r="BI122" s="103" t="n">
        <f aca="false">IF(BH122="x","x",'Indicator Data'!P122/'Indicator Data'!$CA122)</f>
        <v>0.0112020400524134</v>
      </c>
      <c r="BJ122" s="106" t="n">
        <f aca="false">IF(BH122="x","x",ROUND(IF(BI122&gt;BJ$3,10,IF(BI122&lt;BJ$4,0,10-(BJ$3-BI122)/(BJ$3-BJ$4)*10)),1))</f>
        <v>1.1</v>
      </c>
      <c r="BK122" s="102" t="n">
        <f aca="false">IF(AND(BH122="x",BJ122="x"),"x",ROUND((10-GEOMEAN(((10-BH122)/10*9+1),((10-BJ122)/10*9+1)))/9*10,1))</f>
        <v>5.1</v>
      </c>
      <c r="BL122" s="104" t="n">
        <f aca="false">IF(AND(BC122="x",BG122="x",BK122="x",AY122="x"),"x",IF(AND(BC122="x",BG122="x",BK122="x"),AY122,ROUND((10-GEOMEAN(((10-AY122)/10*9+1),((10-BC122)/10*9+1),((10-BG122)/10*9+1),((10-BK122)/10*9+1)))/9*10,1)))</f>
        <v>4.2</v>
      </c>
      <c r="BM122" s="106" t="n">
        <f aca="false">ROUND(IF('Indicator Data'!Q122=0,0,IF(LOG('Indicator Data'!Q122)&gt;BM$3,10,IF(LOG('Indicator Data'!Q122)&lt;BM$4,0,10-(BM$3-LOG('Indicator Data'!Q122))/(BM$3-BM$4)*10))),1)</f>
        <v>9.3</v>
      </c>
      <c r="BN122" s="107" t="n">
        <f aca="false">'Indicator Data'!R122</f>
        <v>0.999995231628418</v>
      </c>
      <c r="BO122" s="106" t="n">
        <f aca="false">ROUND(IF(BN122&gt;BO$3,10,IF(BN122&lt;BO$4,0,10-(BO$3-BN122)/(BO$3-BO$4)*10)),1)</f>
        <v>10</v>
      </c>
      <c r="BP122" s="106" t="n">
        <f aca="false">ROUND((10-GEOMEAN(((10-BO122)/10*9+1),((10-BM122)/10*9+1)))/9*10,1)</f>
        <v>9.7</v>
      </c>
      <c r="BQ122" s="106" t="n">
        <f aca="false">ROUND(IF('Indicator Data'!S122=0,0,IF(LOG('Indicator Data'!S122)&gt;BQ$3,10,IF(LOG('Indicator Data'!S122)&lt;BQ$4,0,10-(BQ$3-LOG('Indicator Data'!S122))/(BQ$3-BQ$4)*10))),1)</f>
        <v>9.3</v>
      </c>
      <c r="BR122" s="107" t="n">
        <f aca="false">'Indicator Data'!T122</f>
        <v>0.999958157539368</v>
      </c>
      <c r="BS122" s="106" t="n">
        <f aca="false">ROUND(IF(BR122&gt;BS$3,10,IF(BR122&lt;BS$4,0,10-(BS$3-BR122)/(BS$3-BS$4)*10)),1)</f>
        <v>10</v>
      </c>
      <c r="BT122" s="106" t="n">
        <f aca="false">ROUND((10-GEOMEAN(((10-BS122)/10*9+1),((10-BQ122)/10*9+1)))/9*10,1)</f>
        <v>9.7</v>
      </c>
      <c r="BU122" s="102" t="n">
        <f aca="false">ROUND((10-GEOMEAN(((10-BT122)/10*9+1),((10-BP122)/10*9+1)))/9*10,1)</f>
        <v>9.7</v>
      </c>
      <c r="BV122" s="106" t="n">
        <f aca="false">ROUND(IF('Indicator Data'!U122=0,0,IF(LOG('Indicator Data'!U122)&gt;BV$3,10,IF(LOG('Indicator Data'!U122)&lt;BV$4,0,10-(BV$3-LOG('Indicator Data'!U122))/(BV$3-BV$4)*10))),1)</f>
        <v>8.6</v>
      </c>
      <c r="BW122" s="103" t="n">
        <f aca="false">'Indicator Data'!U122/'Indicator Data'!$CA122</f>
        <v>0.386642236762571</v>
      </c>
      <c r="BX122" s="106" t="n">
        <f aca="false">ROUND(IF(BW122&gt;BX$3,10,IF(BW122&lt;BX$4,0,10-(BX$3-BW122)/(BX$3-BX$4)*10)),1)</f>
        <v>4.3</v>
      </c>
      <c r="BY122" s="102" t="n">
        <f aca="false">ROUND((10-GEOMEAN(((10-BV122)/10*9+1),((10-BX122)/10*9+1)))/9*10,1)</f>
        <v>7</v>
      </c>
      <c r="BZ122" s="106" t="n">
        <f aca="false">ROUND(IF('Indicator Data'!V122=0,0,IF(LOG('Indicator Data'!V122)&gt;BZ$3,10,IF(LOG('Indicator Data'!V122)&lt;BZ$4,0,10-(BZ$3-LOG('Indicator Data'!V122))/(BZ$3-BZ$4)*10))),1)</f>
        <v>9.2</v>
      </c>
      <c r="CA122" s="103" t="n">
        <f aca="false">IF('Indicator Data'!V122/'Indicator Data'!$CA122&gt;1,1,'Indicator Data'!V122/'Indicator Data'!$CA122)</f>
        <v>0.949198247505182</v>
      </c>
      <c r="CB122" s="106" t="n">
        <f aca="false">ROUND(IF(CA122&gt;CB$3,10,IF(CA122&lt;CB$4,0,10-(CB$3-CA122)/(CB$3-CB$4)*10)),1)</f>
        <v>9.5</v>
      </c>
      <c r="CC122" s="102" t="n">
        <f aca="false">ROUND((10-GEOMEAN(((10-BZ122)/10*9+1),((10-CB122)/10*9+1)))/9*10,1)</f>
        <v>9.4</v>
      </c>
      <c r="CD122" s="106" t="n">
        <f aca="false">ROUND(IF('Indicator Data'!W122=0,0,IF(LOG('Indicator Data'!W122)&gt;CD$3,10,IF(LOG('Indicator Data'!W122)&lt;CD$4,0,10-(CD$3-LOG('Indicator Data'!W122))/(CD$3-CD$4)*10))),1)</f>
        <v>9.1</v>
      </c>
      <c r="CE122" s="103" t="n">
        <f aca="false">'Indicator Data'!W122/'Indicator Data'!$CA122</f>
        <v>0.793003761746243</v>
      </c>
      <c r="CF122" s="106" t="n">
        <f aca="false">ROUND(IF(CE122&gt;CF$3,10,IF(CE122&lt;CF$4,0,10-(CF$3-CE122)/(CF$3-CF$4)*10)),1)</f>
        <v>7.9</v>
      </c>
      <c r="CG122" s="102" t="n">
        <f aca="false">ROUND((10-GEOMEAN(((10-CD122)/10*9+1),((10-CF122)/10*9+1)))/9*10,1)</f>
        <v>8.6</v>
      </c>
      <c r="CH122" s="104" t="n">
        <f aca="false">ROUND((10-GEOMEAN(((10-CC122)/10*9+1),((10-BU122)/10*9+1),((10-BY122)/10*9+1),((10-CG122)/10*9+1)))/9*10,1)</f>
        <v>8.9</v>
      </c>
      <c r="CI122" s="106" t="n">
        <f aca="false">IF('Indicator Data'!BQ122="No data","x",ROUND(IF('Indicator Data'!BQ122&gt;CI$3,0,IF('Indicator Data'!BQ122&lt;CI$4,10,(CI$3-'Indicator Data'!BQ122)/(CI$3-CI$4)*10)),1))</f>
        <v>7</v>
      </c>
      <c r="CJ122" s="106" t="n">
        <f aca="false">IF('Indicator Data'!BR122="No data","x",ROUND(IF('Indicator Data'!BR122&gt;CJ$3,0,IF('Indicator Data'!BR122&lt;CJ$4,10,(CJ$3-'Indicator Data'!BR122)/(CJ$3-CJ$4)*10)),1))</f>
        <v>6.1</v>
      </c>
      <c r="CK122" s="106" t="n">
        <f aca="false">IF('Indicator Data'!AC122="No data","x",ROUND(IF('Indicator Data'!AC122&gt;CK$3,0,IF('Indicator Data'!AC122&lt;CK$4,10,(CK$3-'Indicator Data'!AC122)/(CK$3-CK$4)*10)),1))</f>
        <v>8.8</v>
      </c>
      <c r="CL122" s="102" t="n">
        <f aca="false">IF(AND(CJ122="x",CI122="x",CK122="x"),"x",ROUND(AVERAGE(CI122:CK122),1))</f>
        <v>7.3</v>
      </c>
      <c r="CM122" s="106" t="n">
        <f aca="false">IF('Indicator Data'!X122="No data","x",ROUND(IF(LOG('Indicator Data'!X122)&gt;CM$3,10,IF(LOG('Indicator Data'!X122)&lt;CM$4,0,10-(CM$3-LOG('Indicator Data'!X122))/(CM$3-CM$4)*10)),1))</f>
        <v>5.4</v>
      </c>
      <c r="CN122" s="106" t="n">
        <f aca="false">IF('Indicator Data'!Y122="No data","x",ROUND(IF('Indicator Data'!Y122&gt;CN$3,10,IF('Indicator Data'!Y122&lt;CN$4,0,10-(CN$3-'Indicator Data'!Y122)/(CN$3-CN$4)*10)),1))</f>
        <v>8.7</v>
      </c>
      <c r="CO122" s="106" t="n">
        <f aca="false">IF('Indicator Data'!Z122="No data","x",ROUND(IF('Indicator Data'!Z122&gt;CO$3,10,IF('Indicator Data'!Z122&lt;CO$4,0,10-(CO$3-'Indicator Data'!Z122)/(CO$3-CO$4)*10)),1))</f>
        <v>3.8</v>
      </c>
      <c r="CP122" s="106" t="n">
        <f aca="false">IF('Indicator Data'!AA122="No data","x",ROUND(IF('Indicator Data'!AA122&gt;CP$3,10,IF('Indicator Data'!AA122&lt;CP$4,0,10-(CP$3-'Indicator Data'!AA122)/(CP$3-CP$4)*10)),1))</f>
        <v>5.9</v>
      </c>
      <c r="CQ122" s="102" t="n">
        <f aca="false">ROUND(AVERAGE(CM122:CP122),1)</f>
        <v>6</v>
      </c>
      <c r="CR122" s="104" t="n">
        <f aca="false">ROUND(AVERAGE(CL122,CQ122,CQ122),1)</f>
        <v>6.4</v>
      </c>
      <c r="CS122" s="106" t="n">
        <f aca="false">IF('Indicator Data'!AF122="No data","x",ROUND(IF('Indicator Data'!AF122&gt;CS$3,10,IF('Indicator Data'!AF122&lt;CS$4,0,10-(CS$3-'Indicator Data'!AF122)/(CS$3-CS$4)*10)),1))</f>
        <v>8.6</v>
      </c>
      <c r="CT122" s="106" t="n">
        <f aca="false">IF('Indicator Data'!AG122="No data","x",ROUND(IF('Indicator Data'!AG122&gt;CT$3,10,IF('Indicator Data'!AG122&lt;CT$4,0,10-(CT$3-'Indicator Data'!AG122)/(CT$3-CT$4)*10)),1))</f>
        <v>7.7</v>
      </c>
      <c r="CU122" s="102" t="n">
        <f aca="false">ROUND(AVERAGE(CM122,CN122,CO122,CP122,CS122,CT122),1)</f>
        <v>6.7</v>
      </c>
      <c r="CV122" s="106" t="n">
        <f aca="false">IF('Indicator Data'!AB122="No data","x",ROUND(IF('Indicator Data'!AB122&gt;CV$3,10,IF('Indicator Data'!AB122&lt;CV$4,0,10-(CV$3-'Indicator Data'!AB122)/(CV$3-CV$4)*10)),1))</f>
        <v>6.9</v>
      </c>
      <c r="CW122" s="102" t="n">
        <f aca="false">IF(AND(CJ122="x",CI122="x",CK122="x"),"x",ROUND(AVERAGE(CI122:CK122,CV122),1))</f>
        <v>7.2</v>
      </c>
      <c r="CX122" s="103" t="n">
        <f aca="false">IF('Indicator Data'!AD122="No data","x",'Indicator Data'!AD122/'Indicator Data'!$BZ122)</f>
        <v>0.00018670656723282</v>
      </c>
      <c r="CY122" s="106" t="n">
        <f aca="false">IF(CX122="x","x",ROUND(IF(CX122&gt;CY$3,0,IF(CX122&lt;CY$4,10,(CY$3-CX122)/(CY$3-CY$4)*10)),1))</f>
        <v>8.1</v>
      </c>
      <c r="CZ122" s="106" t="n">
        <f aca="false">IF('Indicator Data'!AE122="No data","x",ROUND(IF('Indicator Data'!AE122&gt;CZ$3,0,IF('Indicator Data'!AE122&lt;CZ$4,10,(CZ$3-'Indicator Data'!AE122)/(CZ$3-CZ$4)*10)),1))</f>
        <v>2</v>
      </c>
      <c r="DA122" s="102" t="n">
        <f aca="false">IF(AND(CY122="x",CZ122="x"),"x",ROUND(AVERAGE(CY122:CZ122),1))</f>
        <v>5.1</v>
      </c>
      <c r="DB122" s="104" t="n">
        <f aca="false">ROUND(AVERAGE(CW122,DA122,CU122),1)</f>
        <v>6.3</v>
      </c>
      <c r="DC122" s="105" t="n">
        <f aca="false">IF(BL122="x",ROUND((10-GEOMEAN(((10-DB122)/10*9+1),((10-CH122)/10*9+1),((10-CR122)/10*9+1)))/9*10,1),ROUND((10-GEOMEAN(((10-BL122)/10*9+1),((10-DB122)/10*9+1),((10-CH122)/10*9+1),((10-CR122)/10*9+1)))/9*10,1))</f>
        <v>6.8</v>
      </c>
      <c r="DD122" s="108" t="n">
        <f aca="false">IF(ROUND(IF(AP122="x",(10-GEOMEAN(((10-AO122)/10*9+1),((10-DC122)/10*9+1),((10-AU122)/10*9+1),((10-AQ122)/10*9+1),((10-AR122)/10*9+1)))/9*10,(10-GEOMEAN(((10-AO122)/10*9+1),((10-DC122)/10*9+1),((10-AP122)/10*9+1),((10-AQ122)/10*9+1),((10-AR122)/10*9+1),((10-AU122)/10*9+1)))/9*10),1)=0,0.1,ROUND(IF(AP122="x",(10-GEOMEAN(((10-AO122)/10*9+1),((10-DC122)/10*9+1),((10-AU122)/10*9+1),((10-AQ122)/10*9+1),((10-AR122)/10*9+1)))/9*10,(10-GEOMEAN(((10-AO122)/10*9+1),((10-DC122)/10*9+1),((10-AP122)/10*9+1),((10-AQ122)/10*9+1),((10-AR122)/10*9+1),((10-AU122)/10*9+1)))/9*10),1))</f>
        <v>5.9</v>
      </c>
      <c r="DE122" s="105" t="n">
        <f aca="false">ROUND(IF('Indicator Data'!AH122=0,0,IF('Indicator Data'!AH122&gt;DE$3,10,IF('Indicator Data'!AH122&lt;DE$4,0,10-(DE$3-'Indicator Data'!AH122)/(DE$3-DE$4)*10))),1)</f>
        <v>10</v>
      </c>
      <c r="DF122" s="102" t="n">
        <f aca="false">'Indicator Data'!AI122</f>
        <v>0</v>
      </c>
      <c r="DG122" s="102" t="n">
        <f aca="false">'Indicator Data'!AJ122</f>
        <v>5</v>
      </c>
      <c r="DH122" s="105" t="n">
        <f aca="false">ROUND(IF(DF122=5,10,IF(DG122=5,9,IF(DF122=4,8,IF(DG122=4,7,0)))),1)</f>
        <v>9</v>
      </c>
      <c r="DI122" s="108" t="n">
        <f aca="false">ROUND(IF(DH122&gt;5,DH122,DE122/10*7),1)</f>
        <v>9</v>
      </c>
      <c r="DJ122" s="76"/>
      <c r="DK122" s="109"/>
    </row>
    <row r="123" customFormat="false" ht="14.5" hidden="false" customHeight="false" outlineLevel="0" collapsed="false">
      <c r="A123" s="98" t="str">
        <f aca="false">'Indicator Data'!A123</f>
        <v>Myanmar</v>
      </c>
      <c r="B123" s="99" t="str">
        <f aca="false">'Indicator Data'!B123</f>
        <v>MMR</v>
      </c>
      <c r="C123" s="100" t="n">
        <f aca="false">ROUND(IF('Indicator Data'!C123=0,0.1,IF(LOG('Indicator Data'!C123)&gt;C$3,10,IF(LOG('Indicator Data'!C123)&lt;C$4,0,10-(C$3-LOG('Indicator Data'!C123))/(C$3-C$4)*10))),1)</f>
        <v>10</v>
      </c>
      <c r="D123" s="101" t="n">
        <f aca="false">ROUND(IF('Indicator Data'!D123=0,0.1,IF(LOG('Indicator Data'!D123)&gt;D$3,10,IF(LOG('Indicator Data'!D123)&lt;D$4,0,10-(D$3-LOG('Indicator Data'!D123))/(D$3-D$4)*10))),1)</f>
        <v>10</v>
      </c>
      <c r="E123" s="102" t="n">
        <f aca="false">ROUND((10-GEOMEAN(((10-C123)/10*9+1),((10-D123)/10*9+1)))/9*10,1)</f>
        <v>10</v>
      </c>
      <c r="F123" s="102" t="n">
        <f aca="false">IF('Indicator Data'!E123="No data",0.1,(ROUND(IF('Indicator Data'!E123=0,0,IF(LOG('Indicator Data'!E123)&gt;F$3,10,IF(LOG('Indicator Data'!E123)&lt;F$4,0,10-(F$3-LOG('Indicator Data'!E123))/(F$3-F$4)*10))),1)))</f>
        <v>9.8</v>
      </c>
      <c r="G123" s="102" t="n">
        <f aca="false">ROUND(IF('Indicator Data'!F123=0,0,IF(LOG('Indicator Data'!F123)&gt;G$3,10,IF(LOG('Indicator Data'!F123)&lt;G$4,0,10-(G$3-LOG('Indicator Data'!F123))/(G$3-G$4)*10))),1)</f>
        <v>8.8</v>
      </c>
      <c r="H123" s="101" t="n">
        <f aca="false">ROUND(IF('Indicator Data'!G123=0,0,IF(LOG('Indicator Data'!G123)&gt;H$3,10,IF(LOG('Indicator Data'!G123)&lt;H$4,0,10-(H$3-LOG('Indicator Data'!G123))/(H$3-H$4)*10))),1)</f>
        <v>8.2</v>
      </c>
      <c r="I123" s="101" t="n">
        <f aca="false">ROUND(IF('Indicator Data'!H123=0,0,IF(LOG('Indicator Data'!H123)&gt;I$3,10,IF(LOG('Indicator Data'!H123)&lt;I$4,0,10-(I$3-LOG('Indicator Data'!H123))/(I$3-I$4)*10))),1)</f>
        <v>7.6</v>
      </c>
      <c r="J123" s="101" t="n">
        <f aca="false">ROUND((10-GEOMEAN(((10-H123)/10*9+1),((10-I123)/10*9+1)))/9*10,1)</f>
        <v>7.9</v>
      </c>
      <c r="K123" s="101" t="n">
        <f aca="false">ROUND(IF('Indicator Data'!I123=0,0,IF(LOG('Indicator Data'!I123)&gt;K$3,10,IF(LOG('Indicator Data'!I123)&lt;K$4,0,10-(K$3-LOG('Indicator Data'!I123))/(K$3-K$4)*10))),1)</f>
        <v>8</v>
      </c>
      <c r="L123" s="102" t="n">
        <f aca="false">ROUND((10-GEOMEAN(((10-J123)/10*9+1),((10-K123)/10*9+1)))/9*10,1)</f>
        <v>8</v>
      </c>
      <c r="M123" s="102" t="n">
        <f aca="false">ROUND(IF('Indicator Data'!J123=0,0,IF(LOG('Indicator Data'!J123)&gt;M$3,10,IF(LOG('Indicator Data'!J123)&lt;M$4,0,10-(M$3-LOG('Indicator Data'!J123))/(M$3-M$4)*10))),1)</f>
        <v>0</v>
      </c>
      <c r="N123" s="103" t="n">
        <f aca="false">'Indicator Data'!C123/'Indicator Data'!$CA123</f>
        <v>0.00188510191333783</v>
      </c>
      <c r="O123" s="103" t="n">
        <f aca="false">'Indicator Data'!D123/'Indicator Data'!$CA123</f>
        <v>0.000256107296957791</v>
      </c>
      <c r="P123" s="103" t="n">
        <f aca="false">IF(F123=0.1,"x",'Indicator Data'!E123/'Indicator Data'!$CA123)</f>
        <v>0.0152493264474404</v>
      </c>
      <c r="Q123" s="103" t="n">
        <f aca="false">'Indicator Data'!F123/'Indicator Data'!$CA123</f>
        <v>3.353494683383E-005</v>
      </c>
      <c r="R123" s="103" t="n">
        <f aca="false">'Indicator Data'!G123/'Indicator Data'!$CA123</f>
        <v>0.00367000717433687</v>
      </c>
      <c r="S123" s="103" t="n">
        <f aca="false">'Indicator Data'!H123/'Indicator Data'!$CA123</f>
        <v>4.10238237017276E-005</v>
      </c>
      <c r="T123" s="103" t="n">
        <f aca="false">'Indicator Data'!I123/'Indicator Data'!$CA123</f>
        <v>0.00186683730502558</v>
      </c>
      <c r="U123" s="103" t="n">
        <f aca="false">'Indicator Data'!J123/'Indicator Data'!$CA123</f>
        <v>0</v>
      </c>
      <c r="V123" s="101" t="n">
        <f aca="false">ROUND(IF(N123&gt;V$3,10,IF(N123&lt;V$4,0,10-(V$3-N123)/(V$3-V$4)*10)),1)</f>
        <v>9.4</v>
      </c>
      <c r="W123" s="101" t="n">
        <f aca="false">ROUND(IF(O123&gt;W$3,10,IF(O123&lt;W$4,0,10-(W$3-O123)/(W$3-W$4)*10)),1)</f>
        <v>2.6</v>
      </c>
      <c r="X123" s="102" t="n">
        <f aca="false">ROUND(((10-GEOMEAN(((10-V123)/10*9+1),((10-W123)/10*9+1)))/9*10),1)</f>
        <v>7.3</v>
      </c>
      <c r="Y123" s="102" t="n">
        <f aca="false">IF(P123="x",0.1,ROUND(IF(P123&gt;Y$3,10,IF(P123&lt;Y$4,0,10-(Y$3-P123)/(Y$3-Y$4)*10)),1))</f>
        <v>10</v>
      </c>
      <c r="Z123" s="102" t="n">
        <f aca="false">ROUND(IF(Q123=0,0,IF(LOG(Q123)&gt;Z$3,10,IF(LOG(Q123)&lt;=Z$4,0,10-(Z$3-LOG(Q123))/(Z$3-Z$4)*10))),1)</f>
        <v>8.9</v>
      </c>
      <c r="AA123" s="101" t="n">
        <f aca="false">ROUND(IF(R123&gt;AA$3,10,IF(R123&lt;AA$4,0,10-(AA$3-R123)/(AA$3-AA$4)*10)),1)</f>
        <v>2</v>
      </c>
      <c r="AB123" s="101" t="n">
        <f aca="false">ROUND(IF(S123&gt;AB$3,10,IF(S123&lt;AB$4,0,10-(AB$3-S123)/(AB$3-AB$4)*10)),1)</f>
        <v>0.1</v>
      </c>
      <c r="AC123" s="101" t="n">
        <f aca="false">ROUND(((10-GEOMEAN(((10-AA123)/10*9+1),((10-AB123)/10*9+1)))/9*10),1)</f>
        <v>1.1</v>
      </c>
      <c r="AD123" s="101" t="n">
        <f aca="false">ROUND(IF(T123=0,0,IF(T123&gt;AD$3,10,IF(T123&lt;=AD$4,0,10-(AD$3-T123)/(AD$3-AD$4)*10))),1)</f>
        <v>1.9</v>
      </c>
      <c r="AE123" s="102" t="n">
        <f aca="false">ROUND((10-GEOMEAN(((10-AC123)/10*9+1),((10-AD123)/10*9+1)))/9*10,1)</f>
        <v>1.5</v>
      </c>
      <c r="AF123" s="102" t="n">
        <f aca="false">ROUND(IF(U123&gt;AF$3,10,IF(U123&lt;AF$4,0,10-(AF$3-U123)/(AF$3-AF$4)*10)),1)</f>
        <v>0</v>
      </c>
      <c r="AG123" s="101" t="n">
        <f aca="false">ROUND(IF('Indicator Data'!K123=0,0,IF('Indicator Data'!K123&gt;AG$3,10,IF('Indicator Data'!K123&lt;AG$4,0,10-(AG$3-'Indicator Data'!K123)/(AG$3-AG$4)*10))),1)</f>
        <v>0</v>
      </c>
      <c r="AH123" s="104" t="n">
        <f aca="false">ROUND(AVERAGE(C123,V123),1)</f>
        <v>9.7</v>
      </c>
      <c r="AI123" s="104" t="n">
        <f aca="false">ROUND(AVERAGE(D123,W123),1)</f>
        <v>6.3</v>
      </c>
      <c r="AJ123" s="102" t="n">
        <f aca="false">ROUND(AVERAGE(AA123,H123),1)</f>
        <v>5.1</v>
      </c>
      <c r="AK123" s="102" t="n">
        <f aca="false">ROUND(AVERAGE(AB123,I123),1)</f>
        <v>3.9</v>
      </c>
      <c r="AL123" s="104" t="n">
        <f aca="false">ROUND((10-GEOMEAN(((10-AJ123)/10*9+1),((10-AK123)/10*9+1)))/9*10,1)</f>
        <v>4.5</v>
      </c>
      <c r="AM123" s="104" t="n">
        <f aca="false">ROUND(AVERAGE(AD123,K123),1)</f>
        <v>5</v>
      </c>
      <c r="AN123" s="102" t="n">
        <f aca="false">ROUND((10-GEOMEAN(((10-M123)/10*9+1),((10-AF123)/10*9+1)))/9*10,1)</f>
        <v>0</v>
      </c>
      <c r="AO123" s="105" t="n">
        <f aca="false">ROUND((10-GEOMEAN(((10-E123)/10*9+1),((10-X123)/10*9+1)))/9*10,1)</f>
        <v>9.1</v>
      </c>
      <c r="AP123" s="105" t="n">
        <f aca="false">IF(AND(Y123="x",F123="x"),"x",ROUND((10-GEOMEAN(((10-F123)/10*9+1),((10-Y123)/10*9+1)))/9*10,1))</f>
        <v>9.9</v>
      </c>
      <c r="AQ123" s="105" t="n">
        <f aca="false">ROUND((10-GEOMEAN(((10-G123)/10*9+1),((10-Z123)/10*9+1)))/9*10,1)</f>
        <v>8.9</v>
      </c>
      <c r="AR123" s="105" t="n">
        <f aca="false">ROUND((10-GEOMEAN(((10-L123)/10*9+1),((10-AE123)/10*9+1)))/9*10,1)</f>
        <v>5.6</v>
      </c>
      <c r="AS123" s="104" t="n">
        <f aca="false">ROUND(AVERAGE(AG123,AN123),1)</f>
        <v>0</v>
      </c>
      <c r="AT123" s="104" t="n">
        <f aca="false">IF('Indicator Data'!L123="No data","x",IF('Indicator Data'!CB123&lt;1000,"x",ROUND((IF('Indicator Data'!L123&gt;AT$3,10,IF('Indicator Data'!L123&lt;AT$4,0,10-(AT$3-'Indicator Data'!L123)/(AT$3-AT$4)*10))),1)))</f>
        <v>1.9</v>
      </c>
      <c r="AU123" s="105" t="n">
        <f aca="false">ROUND(AVERAGE(AS123,AT123),1)</f>
        <v>1</v>
      </c>
      <c r="AV123" s="106" t="n">
        <f aca="false">IF('Indicator Data'!M123="No data","x",ROUND(IF('Indicator Data'!M123=0,0,IF(LOG('Indicator Data'!M123)&gt;AV$3,10,IF(LOG('Indicator Data'!M123)&lt;AV$4,0,10-(AV$3-LOG('Indicator Data'!M123))/(AV$3-AV$4)*10))),1))</f>
        <v>8.9</v>
      </c>
      <c r="AW123" s="103" t="n">
        <f aca="false">IF(AV123="x","x",'Indicator Data'!M123/'Indicator Data'!$CA123)</f>
        <v>0.307650945136542</v>
      </c>
      <c r="AX123" s="106" t="n">
        <f aca="false">IF(AV123="x","x",ROUND(IF(AW123&gt;AX$3,10,IF(AW123&lt;AX$4,0,10-(AX$3-AW123)/(AX$3-AX$4)*10)),1))</f>
        <v>3.4</v>
      </c>
      <c r="AY123" s="102" t="n">
        <f aca="false">IF(AND(AV123="x",AX123="x"),"x",ROUND((10-GEOMEAN(((10-AV123)/10*9+1),((10-AX123)/10*9+1)))/9*10,1))</f>
        <v>7</v>
      </c>
      <c r="AZ123" s="106" t="str">
        <f aca="false">IF('Indicator Data'!N123="No data","x",ROUND(IF('Indicator Data'!N123=0,0,IF(LOG('Indicator Data'!N123)&gt;AZ$3,10,IF(LOG('Indicator Data'!N123)&lt;AZ$4,0,10-(AZ$3-LOG('Indicator Data'!N123))/(AZ$3-AZ$4)*10))),1))</f>
        <v>x</v>
      </c>
      <c r="BA123" s="103" t="str">
        <f aca="false">IF(AZ123="x","x",'Indicator Data'!N123/'Indicator Data'!$CA123)</f>
        <v>x</v>
      </c>
      <c r="BB123" s="106" t="str">
        <f aca="false">IF(AZ123="x","x",ROUND(IF(BA123&gt;BB$3,10,IF(BA123&lt;BB$4,0,10-(BB$3-BA123)/(BB$3-BB$4)*10)),1))</f>
        <v>x</v>
      </c>
      <c r="BC123" s="102" t="str">
        <f aca="false">IF(AND(AZ123="x",BB123="x"),"x",ROUND((10-GEOMEAN(((10-AZ123)/10*9+1),((10-BB123)/10*9+1)))/9*10,1))</f>
        <v>x</v>
      </c>
      <c r="BD123" s="106" t="str">
        <f aca="false">IF('Indicator Data'!O123="No data","x",ROUND(IF('Indicator Data'!O123=0,0,IF(LOG('Indicator Data'!O123)&gt;BD$3,10,IF(LOG('Indicator Data'!O123)&lt;BD$4,0,10-(BD$3-LOG('Indicator Data'!O123))/(BD$3-BD$4)*10))),1))</f>
        <v>x</v>
      </c>
      <c r="BE123" s="103" t="str">
        <f aca="false">IF(BD123="x","x",'Indicator Data'!O123/'Indicator Data'!$CA123)</f>
        <v>x</v>
      </c>
      <c r="BF123" s="106" t="str">
        <f aca="false">IF(BD123="x","x",ROUND(IF(BE123&gt;BF$3,10,IF(BE123&lt;BF$4,0,10-(BF$3-BE123)/(BF$3-BF$4)*10)),1))</f>
        <v>x</v>
      </c>
      <c r="BG123" s="102" t="str">
        <f aca="false">IF(AND(BD123="x",BF123="x"),"x",ROUND((10-GEOMEAN(((10-BD123)/10*9+1),((10-BF123)/10*9+1)))/9*10,1))</f>
        <v>x</v>
      </c>
      <c r="BH123" s="106" t="str">
        <f aca="false">IF('Indicator Data'!P123="No data","x",ROUND(IF('Indicator Data'!P123=0,0,IF(LOG('Indicator Data'!P123)&gt;BH$3,10,IF(LOG('Indicator Data'!P123)&lt;BH$4,0,10-(BH$3-LOG('Indicator Data'!P123))/(BH$3-BH$4)*10))),1))</f>
        <v>x</v>
      </c>
      <c r="BI123" s="103" t="str">
        <f aca="false">IF(BH123="x","x",'Indicator Data'!P123/'Indicator Data'!$CA123)</f>
        <v>x</v>
      </c>
      <c r="BJ123" s="106" t="str">
        <f aca="false">IF(BH123="x","x",ROUND(IF(BI123&gt;BJ$3,10,IF(BI123&lt;BJ$4,0,10-(BJ$3-BI123)/(BJ$3-BJ$4)*10)),1))</f>
        <v>x</v>
      </c>
      <c r="BK123" s="102" t="str">
        <f aca="false">IF(AND(BH123="x",BJ123="x"),"x",ROUND((10-GEOMEAN(((10-BH123)/10*9+1),((10-BJ123)/10*9+1)))/9*10,1))</f>
        <v>x</v>
      </c>
      <c r="BL123" s="104" t="n">
        <f aca="false">IF(AND(BC123="x",BG123="x",BK123="x",AY123="x"),"x",IF(AND(BC123="x",BG123="x",BK123="x"),AY123,ROUND((10-GEOMEAN(((10-AY123)/10*9+1),((10-BC123)/10*9+1),((10-BG123)/10*9+1),((10-BK123)/10*9+1)))/9*10,1)))</f>
        <v>7</v>
      </c>
      <c r="BM123" s="106" t="n">
        <f aca="false">ROUND(IF('Indicator Data'!Q123=0,0,IF(LOG('Indicator Data'!Q123)&gt;BM$3,10,IF(LOG('Indicator Data'!Q123)&lt;BM$4,0,10-(BM$3-LOG('Indicator Data'!Q123))/(BM$3-BM$4)*10))),1)</f>
        <v>9.6</v>
      </c>
      <c r="BN123" s="107" t="n">
        <f aca="false">'Indicator Data'!R123</f>
        <v>0.999770283699036</v>
      </c>
      <c r="BO123" s="106" t="n">
        <f aca="false">ROUND(IF(BN123&gt;BO$3,10,IF(BN123&lt;BO$4,0,10-(BO$3-BN123)/(BO$3-BO$4)*10)),1)</f>
        <v>10</v>
      </c>
      <c r="BP123" s="106" t="n">
        <f aca="false">ROUND((10-GEOMEAN(((10-BO123)/10*9+1),((10-BM123)/10*9+1)))/9*10,1)</f>
        <v>9.8</v>
      </c>
      <c r="BQ123" s="106" t="n">
        <f aca="false">ROUND(IF('Indicator Data'!S123=0,0,IF(LOG('Indicator Data'!S123)&gt;BQ$3,10,IF(LOG('Indicator Data'!S123)&lt;BQ$4,0,10-(BQ$3-LOG('Indicator Data'!S123))/(BQ$3-BQ$4)*10))),1)</f>
        <v>9.6</v>
      </c>
      <c r="BR123" s="107" t="n">
        <f aca="false">'Indicator Data'!T123</f>
        <v>0.99948251247406</v>
      </c>
      <c r="BS123" s="106" t="n">
        <f aca="false">ROUND(IF(BR123&gt;BS$3,10,IF(BR123&lt;BS$4,0,10-(BS$3-BR123)/(BS$3-BS$4)*10)),1)</f>
        <v>10</v>
      </c>
      <c r="BT123" s="106" t="n">
        <f aca="false">ROUND((10-GEOMEAN(((10-BS123)/10*9+1),((10-BQ123)/10*9+1)))/9*10,1)</f>
        <v>9.8</v>
      </c>
      <c r="BU123" s="102" t="n">
        <f aca="false">ROUND((10-GEOMEAN(((10-BT123)/10*9+1),((10-BP123)/10*9+1)))/9*10,1)</f>
        <v>9.8</v>
      </c>
      <c r="BV123" s="106" t="n">
        <f aca="false">ROUND(IF('Indicator Data'!U123=0,0,IF(LOG('Indicator Data'!U123)&gt;BV$3,10,IF(LOG('Indicator Data'!U123)&lt;BV$4,0,10-(BV$3-LOG('Indicator Data'!U123))/(BV$3-BV$4)*10))),1)</f>
        <v>9.2</v>
      </c>
      <c r="BW123" s="103" t="n">
        <f aca="false">'Indicator Data'!U123/'Indicator Data'!$CA123</f>
        <v>0.488101911304833</v>
      </c>
      <c r="BX123" s="106" t="n">
        <f aca="false">ROUND(IF(BW123&gt;BX$3,10,IF(BW123&lt;BX$4,0,10-(BX$3-BW123)/(BX$3-BX$4)*10)),1)</f>
        <v>5.4</v>
      </c>
      <c r="BY123" s="102" t="n">
        <f aca="false">ROUND((10-GEOMEAN(((10-BV123)/10*9+1),((10-BX123)/10*9+1)))/9*10,1)</f>
        <v>7.8</v>
      </c>
      <c r="BZ123" s="106" t="n">
        <f aca="false">ROUND(IF('Indicator Data'!V123=0,0,IF(LOG('Indicator Data'!V123)&gt;BZ$3,10,IF(LOG('Indicator Data'!V123)&lt;BZ$4,0,10-(BZ$3-LOG('Indicator Data'!V123))/(BZ$3-BZ$4)*10))),1)</f>
        <v>9.6</v>
      </c>
      <c r="CA123" s="103" t="n">
        <f aca="false">IF('Indicator Data'!V123/'Indicator Data'!$CA123&gt;1,1,'Indicator Data'!V123/'Indicator Data'!$CA123)</f>
        <v>0.946091733482576</v>
      </c>
      <c r="CB123" s="106" t="n">
        <f aca="false">ROUND(IF(CA123&gt;CB$3,10,IF(CA123&lt;CB$4,0,10-(CB$3-CA123)/(CB$3-CB$4)*10)),1)</f>
        <v>9.5</v>
      </c>
      <c r="CC123" s="102" t="n">
        <f aca="false">ROUND((10-GEOMEAN(((10-BZ123)/10*9+1),((10-CB123)/10*9+1)))/9*10,1)</f>
        <v>9.6</v>
      </c>
      <c r="CD123" s="106" t="n">
        <f aca="false">ROUND(IF('Indicator Data'!W123=0,0,IF(LOG('Indicator Data'!W123)&gt;CD$3,10,IF(LOG('Indicator Data'!W123)&lt;CD$4,0,10-(CD$3-LOG('Indicator Data'!W123))/(CD$3-CD$4)*10))),1)</f>
        <v>9.6</v>
      </c>
      <c r="CE123" s="103" t="n">
        <f aca="false">'Indicator Data'!W123/'Indicator Data'!$CA123</f>
        <v>0.939226783161173</v>
      </c>
      <c r="CF123" s="106" t="n">
        <f aca="false">ROUND(IF(CE123&gt;CF$3,10,IF(CE123&lt;CF$4,0,10-(CF$3-CE123)/(CF$3-CF$4)*10)),1)</f>
        <v>9.4</v>
      </c>
      <c r="CG123" s="102" t="n">
        <f aca="false">ROUND((10-GEOMEAN(((10-CD123)/10*9+1),((10-CF123)/10*9+1)))/9*10,1)</f>
        <v>9.5</v>
      </c>
      <c r="CH123" s="104" t="n">
        <f aca="false">ROUND((10-GEOMEAN(((10-CC123)/10*9+1),((10-BU123)/10*9+1),((10-BY123)/10*9+1),((10-CG123)/10*9+1)))/9*10,1)</f>
        <v>9.3</v>
      </c>
      <c r="CI123" s="106" t="n">
        <f aca="false">IF('Indicator Data'!BQ123="No data","x",ROUND(IF('Indicator Data'!BQ123&gt;CI$3,0,IF('Indicator Data'!BQ123&lt;CI$4,10,(CI$3-'Indicator Data'!BQ123)/(CI$3-CI$4)*10)),1))</f>
        <v>2.9</v>
      </c>
      <c r="CJ123" s="106" t="n">
        <f aca="false">IF('Indicator Data'!BR123="No data","x",ROUND(IF('Indicator Data'!BR123&gt;CJ$3,0,IF('Indicator Data'!BR123&lt;CJ$4,10,(CJ$3-'Indicator Data'!BR123)/(CJ$3-CJ$4)*10)),1))</f>
        <v>2.7</v>
      </c>
      <c r="CK123" s="106" t="n">
        <f aca="false">IF('Indicator Data'!AC123="No data","x",ROUND(IF('Indicator Data'!AC123&gt;CK$3,0,IF('Indicator Data'!AC123&lt;CK$4,10,(CK$3-'Indicator Data'!AC123)/(CK$3-CK$4)*10)),1))</f>
        <v>2.5</v>
      </c>
      <c r="CL123" s="102" t="n">
        <f aca="false">IF(AND(CJ123="x",CI123="x",CK123="x"),"x",ROUND(AVERAGE(CI123:CK123),1))</f>
        <v>2.7</v>
      </c>
      <c r="CM123" s="106" t="n">
        <f aca="false">IF('Indicator Data'!X123="No data","x",ROUND(IF(LOG('Indicator Data'!X123)&gt;CM$3,10,IF(LOG('Indicator Data'!X123)&lt;CM$4,0,10-(CM$3-LOG('Indicator Data'!X123))/(CM$3-CM$4)*10)),1))</f>
        <v>6.4</v>
      </c>
      <c r="CN123" s="106" t="n">
        <f aca="false">IF('Indicator Data'!Y123="No data","x",ROUND(IF('Indicator Data'!Y123&gt;CN$3,10,IF('Indicator Data'!Y123&lt;CN$4,0,10-(CN$3-'Indicator Data'!Y123)/(CN$3-CN$4)*10)),1))</f>
        <v>3.4</v>
      </c>
      <c r="CO123" s="106" t="n">
        <f aca="false">IF('Indicator Data'!Z123="No data","x",ROUND(IF('Indicator Data'!Z123&gt;CO$3,10,IF('Indicator Data'!Z123&lt;CO$4,0,10-(CO$3-'Indicator Data'!Z123)/(CO$3-CO$4)*10)),1))</f>
        <v>3.1</v>
      </c>
      <c r="CP123" s="106" t="n">
        <f aca="false">IF('Indicator Data'!AA123="No data","x",ROUND(IF('Indicator Data'!AA123&gt;CP$3,10,IF('Indicator Data'!AA123&lt;CP$4,0,10-(CP$3-'Indicator Data'!AA123)/(CP$3-CP$4)*10)),1))</f>
        <v>5.6</v>
      </c>
      <c r="CQ123" s="102" t="n">
        <f aca="false">ROUND(AVERAGE(CM123:CP123),1)</f>
        <v>4.6</v>
      </c>
      <c r="CR123" s="104" t="n">
        <f aca="false">ROUND(AVERAGE(CL123,CQ123,CQ123),1)</f>
        <v>4</v>
      </c>
      <c r="CS123" s="106" t="n">
        <f aca="false">IF('Indicator Data'!AF123="No data","x",ROUND(IF('Indicator Data'!AF123&gt;CS$3,10,IF('Indicator Data'!AF123&lt;CS$4,0,10-(CS$3-'Indicator Data'!AF123)/(CS$3-CS$4)*10)),1))</f>
        <v>6.2</v>
      </c>
      <c r="CT123" s="106" t="n">
        <f aca="false">IF('Indicator Data'!AG123="No data","x",ROUND(IF('Indicator Data'!AG123&gt;CT$3,10,IF('Indicator Data'!AG123&lt;CT$4,0,10-(CT$3-'Indicator Data'!AG123)/(CT$3-CT$4)*10)),1))</f>
        <v>2.2</v>
      </c>
      <c r="CU123" s="102" t="n">
        <f aca="false">ROUND(AVERAGE(CM123,CN123,CO123,CP123,CS123,CT123),1)</f>
        <v>4.5</v>
      </c>
      <c r="CV123" s="106" t="n">
        <f aca="false">IF('Indicator Data'!AB123="No data","x",ROUND(IF('Indicator Data'!AB123&gt;CV$3,10,IF('Indicator Data'!AB123&lt;CV$4,0,10-(CV$3-'Indicator Data'!AB123)/(CV$3-CV$4)*10)),1))</f>
        <v>2.3</v>
      </c>
      <c r="CW123" s="102" t="n">
        <f aca="false">IF(AND(CJ123="x",CI123="x",CK123="x"),"x",ROUND(AVERAGE(CI123:CK123,CV123),1))</f>
        <v>2.6</v>
      </c>
      <c r="CX123" s="103" t="n">
        <f aca="false">IF('Indicator Data'!AD123="No data","x",'Indicator Data'!AD123/'Indicator Data'!$BZ123)</f>
        <v>0.0003354766314726</v>
      </c>
      <c r="CY123" s="106" t="n">
        <f aca="false">IF(CX123="x","x",ROUND(IF(CX123&gt;CY$3,0,IF(CX123&lt;CY$4,10,(CY$3-CX123)/(CY$3-CY$4)*10)),1))</f>
        <v>6.6</v>
      </c>
      <c r="CZ123" s="106" t="n">
        <f aca="false">IF('Indicator Data'!AE123="No data","x",ROUND(IF('Indicator Data'!AE123&gt;CZ$3,0,IF('Indicator Data'!AE123&lt;CZ$4,10,(CZ$3-'Indicator Data'!AE123)/(CZ$3-CZ$4)*10)),1))</f>
        <v>4</v>
      </c>
      <c r="DA123" s="102" t="n">
        <f aca="false">IF(AND(CY123="x",CZ123="x"),"x",ROUND(AVERAGE(CY123:CZ123),1))</f>
        <v>5.3</v>
      </c>
      <c r="DB123" s="104" t="n">
        <f aca="false">ROUND(AVERAGE(CW123,DA123,CU123),1)</f>
        <v>4.1</v>
      </c>
      <c r="DC123" s="105" t="n">
        <f aca="false">IF(BL123="x",ROUND((10-GEOMEAN(((10-DB123)/10*9+1),((10-CH123)/10*9+1),((10-CR123)/10*9+1)))/9*10,1),ROUND((10-GEOMEAN(((10-BL123)/10*9+1),((10-DB123)/10*9+1),((10-CH123)/10*9+1),((10-CR123)/10*9+1)))/9*10,1))</f>
        <v>6.7</v>
      </c>
      <c r="DD123" s="108" t="n">
        <f aca="false">IF(ROUND(IF(AP123="x",(10-GEOMEAN(((10-AO123)/10*9+1),((10-DC123)/10*9+1),((10-AU123)/10*9+1),((10-AQ123)/10*9+1),((10-AR123)/10*9+1)))/9*10,(10-GEOMEAN(((10-AO123)/10*9+1),((10-DC123)/10*9+1),((10-AP123)/10*9+1),((10-AQ123)/10*9+1),((10-AR123)/10*9+1),((10-AU123)/10*9+1)))/9*10),1)=0,0.1,ROUND(IF(AP123="x",(10-GEOMEAN(((10-AO123)/10*9+1),((10-DC123)/10*9+1),((10-AU123)/10*9+1),((10-AQ123)/10*9+1),((10-AR123)/10*9+1)))/9*10,(10-GEOMEAN(((10-AO123)/10*9+1),((10-DC123)/10*9+1),((10-AP123)/10*9+1),((10-AQ123)/10*9+1),((10-AR123)/10*9+1),((10-AU123)/10*9+1)))/9*10),1))</f>
        <v>7.8</v>
      </c>
      <c r="DE123" s="105" t="n">
        <f aca="false">ROUND(IF('Indicator Data'!AH123=0,0,IF('Indicator Data'!AH123&gt;DE$3,10,IF('Indicator Data'!AH123&lt;DE$4,0,10-(DE$3-'Indicator Data'!AH123)/(DE$3-DE$4)*10))),1)</f>
        <v>9.6</v>
      </c>
      <c r="DF123" s="102" t="n">
        <f aca="false">'Indicator Data'!AI123</f>
        <v>5</v>
      </c>
      <c r="DG123" s="102" t="n">
        <f aca="false">'Indicator Data'!AJ123</f>
        <v>4</v>
      </c>
      <c r="DH123" s="105" t="n">
        <f aca="false">ROUND(IF(DF123=5,10,IF(DG123=5,9,IF(DF123=4,8,IF(DG123=4,7,0)))),1)</f>
        <v>10</v>
      </c>
      <c r="DI123" s="108" t="n">
        <f aca="false">ROUND(IF(DH123&gt;5,DH123,DE123/10*7),1)</f>
        <v>10</v>
      </c>
      <c r="DJ123" s="76"/>
      <c r="DK123" s="109"/>
    </row>
    <row r="124" customFormat="false" ht="14.5" hidden="false" customHeight="false" outlineLevel="0" collapsed="false">
      <c r="A124" s="98" t="str">
        <f aca="false">'Indicator Data'!A124</f>
        <v>Namibia</v>
      </c>
      <c r="B124" s="99" t="str">
        <f aca="false">'Indicator Data'!B124</f>
        <v>NAM</v>
      </c>
      <c r="C124" s="100" t="n">
        <f aca="false">ROUND(IF('Indicator Data'!C124=0,0.1,IF(LOG('Indicator Data'!C124)&gt;C$3,10,IF(LOG('Indicator Data'!C124)&lt;C$4,0,10-(C$3-LOG('Indicator Data'!C124))/(C$3-C$4)*10))),1)</f>
        <v>0.1</v>
      </c>
      <c r="D124" s="101" t="n">
        <f aca="false">ROUND(IF('Indicator Data'!D124=0,0.1,IF(LOG('Indicator Data'!D124)&gt;D$3,10,IF(LOG('Indicator Data'!D124)&lt;D$4,0,10-(D$3-LOG('Indicator Data'!D124))/(D$3-D$4)*10))),1)</f>
        <v>0.1</v>
      </c>
      <c r="E124" s="102" t="n">
        <f aca="false">ROUND((10-GEOMEAN(((10-C124)/10*9+1),((10-D124)/10*9+1)))/9*10,1)</f>
        <v>0.1</v>
      </c>
      <c r="F124" s="102" t="n">
        <f aca="false">IF('Indicator Data'!E124="No data",0.1,(ROUND(IF('Indicator Data'!E124=0,0,IF(LOG('Indicator Data'!E124)&gt;F$3,10,IF(LOG('Indicator Data'!E124)&lt;F$4,0,10-(F$3-LOG('Indicator Data'!E124))/(F$3-F$4)*10))),1)))</f>
        <v>5.9</v>
      </c>
      <c r="G124" s="102" t="n">
        <f aca="false">ROUND(IF('Indicator Data'!F124=0,0,IF(LOG('Indicator Data'!F124)&gt;G$3,10,IF(LOG('Indicator Data'!F124)&lt;G$4,0,10-(G$3-LOG('Indicator Data'!F124))/(G$3-G$4)*10))),1)</f>
        <v>0</v>
      </c>
      <c r="H124" s="101" t="n">
        <f aca="false">ROUND(IF('Indicator Data'!G124=0,0,IF(LOG('Indicator Data'!G124)&gt;H$3,10,IF(LOG('Indicator Data'!G124)&lt;H$4,0,10-(H$3-LOG('Indicator Data'!G124))/(H$3-H$4)*10))),1)</f>
        <v>0</v>
      </c>
      <c r="I124" s="101" t="n">
        <f aca="false">ROUND(IF('Indicator Data'!H124=0,0,IF(LOG('Indicator Data'!H124)&gt;I$3,10,IF(LOG('Indicator Data'!H124)&lt;I$4,0,10-(I$3-LOG('Indicator Data'!H124))/(I$3-I$4)*10))),1)</f>
        <v>0</v>
      </c>
      <c r="J124" s="101" t="n">
        <f aca="false">ROUND((10-GEOMEAN(((10-H124)/10*9+1),((10-I124)/10*9+1)))/9*10,1)</f>
        <v>0</v>
      </c>
      <c r="K124" s="101" t="n">
        <f aca="false">ROUND(IF('Indicator Data'!I124=0,0,IF(LOG('Indicator Data'!I124)&gt;K$3,10,IF(LOG('Indicator Data'!I124)&lt;K$4,0,10-(K$3-LOG('Indicator Data'!I124))/(K$3-K$4)*10))),1)</f>
        <v>0</v>
      </c>
      <c r="L124" s="102" t="n">
        <f aca="false">ROUND((10-GEOMEAN(((10-J124)/10*9+1),((10-K124)/10*9+1)))/9*10,1)</f>
        <v>0</v>
      </c>
      <c r="M124" s="102" t="n">
        <f aca="false">ROUND(IF('Indicator Data'!J124=0,0,IF(LOG('Indicator Data'!J124)&gt;M$3,10,IF(LOG('Indicator Data'!J124)&lt;M$4,0,10-(M$3-LOG('Indicator Data'!J124))/(M$3-M$4)*10))),1)</f>
        <v>9.7</v>
      </c>
      <c r="N124" s="103" t="n">
        <f aca="false">'Indicator Data'!C124/'Indicator Data'!$CA124</f>
        <v>0</v>
      </c>
      <c r="O124" s="103" t="n">
        <f aca="false">'Indicator Data'!D124/'Indicator Data'!$CA124</f>
        <v>0</v>
      </c>
      <c r="P124" s="103" t="n">
        <f aca="false">IF(F124=0.1,"x",'Indicator Data'!E124/'Indicator Data'!$CA124)</f>
        <v>0.00930221188176515</v>
      </c>
      <c r="Q124" s="103" t="n">
        <f aca="false">'Indicator Data'!F124/'Indicator Data'!$CA124</f>
        <v>0</v>
      </c>
      <c r="R124" s="103" t="n">
        <f aca="false">'Indicator Data'!G124/'Indicator Data'!$CA124</f>
        <v>0</v>
      </c>
      <c r="S124" s="103" t="n">
        <f aca="false">'Indicator Data'!H124/'Indicator Data'!$CA124</f>
        <v>0</v>
      </c>
      <c r="T124" s="103" t="n">
        <f aca="false">'Indicator Data'!I124/'Indicator Data'!$CA124</f>
        <v>0</v>
      </c>
      <c r="U124" s="103" t="n">
        <f aca="false">'Indicator Data'!J124/'Indicator Data'!$CA124</f>
        <v>0.0311688899558737</v>
      </c>
      <c r="V124" s="101" t="n">
        <f aca="false">ROUND(IF(N124&gt;V$3,10,IF(N124&lt;V$4,0,10-(V$3-N124)/(V$3-V$4)*10)),1)</f>
        <v>0</v>
      </c>
      <c r="W124" s="101" t="n">
        <f aca="false">ROUND(IF(O124&gt;W$3,10,IF(O124&lt;W$4,0,10-(W$3-O124)/(W$3-W$4)*10)),1)</f>
        <v>0</v>
      </c>
      <c r="X124" s="102" t="n">
        <f aca="false">ROUND(((10-GEOMEAN(((10-V124)/10*9+1),((10-W124)/10*9+1)))/9*10),1)</f>
        <v>0</v>
      </c>
      <c r="Y124" s="102" t="n">
        <f aca="false">IF(P124="x",0.1,ROUND(IF(P124&gt;Y$3,10,IF(P124&lt;Y$4,0,10-(Y$3-P124)/(Y$3-Y$4)*10)),1))</f>
        <v>6.2</v>
      </c>
      <c r="Z124" s="102" t="n">
        <f aca="false">ROUND(IF(Q124=0,0,IF(LOG(Q124)&gt;Z$3,10,IF(LOG(Q124)&lt;=Z$4,0,10-(Z$3-LOG(Q124))/(Z$3-Z$4)*10))),1)</f>
        <v>0</v>
      </c>
      <c r="AA124" s="101" t="n">
        <f aca="false">ROUND(IF(R124&gt;AA$3,10,IF(R124&lt;AA$4,0,10-(AA$3-R124)/(AA$3-AA$4)*10)),1)</f>
        <v>0</v>
      </c>
      <c r="AB124" s="101" t="n">
        <f aca="false">ROUND(IF(S124&gt;AB$3,10,IF(S124&lt;AB$4,0,10-(AB$3-S124)/(AB$3-AB$4)*10)),1)</f>
        <v>0</v>
      </c>
      <c r="AC124" s="101" t="n">
        <f aca="false">ROUND(((10-GEOMEAN(((10-AA124)/10*9+1),((10-AB124)/10*9+1)))/9*10),1)</f>
        <v>0</v>
      </c>
      <c r="AD124" s="101" t="n">
        <f aca="false">ROUND(IF(T124=0,0,IF(T124&gt;AD$3,10,IF(T124&lt;=AD$4,0,10-(AD$3-T124)/(AD$3-AD$4)*10))),1)</f>
        <v>0</v>
      </c>
      <c r="AE124" s="102" t="n">
        <f aca="false">ROUND((10-GEOMEAN(((10-AC124)/10*9+1),((10-AD124)/10*9+1)))/9*10,1)</f>
        <v>0</v>
      </c>
      <c r="AF124" s="102" t="n">
        <f aca="false">ROUND(IF(U124&gt;AF$3,10,IF(U124&lt;AF$4,0,10-(AF$3-U124)/(AF$3-AF$4)*10)),1)</f>
        <v>10</v>
      </c>
      <c r="AG124" s="101" t="n">
        <f aca="false">ROUND(IF('Indicator Data'!K124=0,0,IF('Indicator Data'!K124&gt;AG$3,10,IF('Indicator Data'!K124&lt;AG$4,0,10-(AG$3-'Indicator Data'!K124)/(AG$3-AG$4)*10))),1)</f>
        <v>7.6</v>
      </c>
      <c r="AH124" s="104" t="n">
        <f aca="false">ROUND(AVERAGE(C124,V124),1)</f>
        <v>0.1</v>
      </c>
      <c r="AI124" s="104" t="n">
        <f aca="false">ROUND(AVERAGE(D124,W124),1)</f>
        <v>0.1</v>
      </c>
      <c r="AJ124" s="102" t="n">
        <f aca="false">ROUND(AVERAGE(AA124,H124),1)</f>
        <v>0</v>
      </c>
      <c r="AK124" s="102" t="n">
        <f aca="false">ROUND(AVERAGE(AB124,I124),1)</f>
        <v>0</v>
      </c>
      <c r="AL124" s="104" t="n">
        <f aca="false">ROUND((10-GEOMEAN(((10-AJ124)/10*9+1),((10-AK124)/10*9+1)))/9*10,1)</f>
        <v>0</v>
      </c>
      <c r="AM124" s="104" t="n">
        <f aca="false">ROUND(AVERAGE(AD124,K124),1)</f>
        <v>0</v>
      </c>
      <c r="AN124" s="102" t="n">
        <f aca="false">ROUND((10-GEOMEAN(((10-M124)/10*9+1),((10-AF124)/10*9+1)))/9*10,1)</f>
        <v>9.9</v>
      </c>
      <c r="AO124" s="105" t="n">
        <f aca="false">ROUND((10-GEOMEAN(((10-E124)/10*9+1),((10-X124)/10*9+1)))/9*10,1)</f>
        <v>0.1</v>
      </c>
      <c r="AP124" s="105" t="n">
        <f aca="false">IF(AND(Y124="x",F124="x"),"x",ROUND((10-GEOMEAN(((10-F124)/10*9+1),((10-Y124)/10*9+1)))/9*10,1))</f>
        <v>6.1</v>
      </c>
      <c r="AQ124" s="105" t="n">
        <f aca="false">ROUND((10-GEOMEAN(((10-G124)/10*9+1),((10-Z124)/10*9+1)))/9*10,1)</f>
        <v>0</v>
      </c>
      <c r="AR124" s="105" t="n">
        <f aca="false">ROUND((10-GEOMEAN(((10-L124)/10*9+1),((10-AE124)/10*9+1)))/9*10,1)</f>
        <v>0</v>
      </c>
      <c r="AS124" s="104" t="n">
        <f aca="false">ROUND(AVERAGE(AG124,AN124),1)</f>
        <v>8.8</v>
      </c>
      <c r="AT124" s="104" t="n">
        <f aca="false">IF('Indicator Data'!L124="No data","x",IF('Indicator Data'!CB124&lt;1000,"x",ROUND((IF('Indicator Data'!L124&gt;AT$3,10,IF('Indicator Data'!L124&lt;AT$4,0,10-(AT$3-'Indicator Data'!L124)/(AT$3-AT$4)*10))),1)))</f>
        <v>10</v>
      </c>
      <c r="AU124" s="105" t="n">
        <f aca="false">ROUND(AVERAGE(AS124,AT124),1)</f>
        <v>9.4</v>
      </c>
      <c r="AV124" s="106" t="n">
        <f aca="false">IF('Indicator Data'!M124="No data","x",ROUND(IF('Indicator Data'!M124=0,0,IF(LOG('Indicator Data'!M124)&gt;AV$3,10,IF(LOG('Indicator Data'!M124)&lt;AV$4,0,10-(AV$3-LOG('Indicator Data'!M124))/(AV$3-AV$4)*10))),1))</f>
        <v>7.2</v>
      </c>
      <c r="AW124" s="103" t="n">
        <f aca="false">IF(AV124="x","x",'Indicator Data'!M124/'Indicator Data'!$CA124)</f>
        <v>0.467463682099955</v>
      </c>
      <c r="AX124" s="106" t="n">
        <f aca="false">IF(AV124="x","x",ROUND(IF(AW124&gt;AX$3,10,IF(AW124&lt;AX$4,0,10-(AX$3-AW124)/(AX$3-AX$4)*10)),1))</f>
        <v>5.2</v>
      </c>
      <c r="AY124" s="102" t="n">
        <f aca="false">IF(AND(AV124="x",AX124="x"),"x",ROUND((10-GEOMEAN(((10-AV124)/10*9+1),((10-AX124)/10*9+1)))/9*10,1))</f>
        <v>6.3</v>
      </c>
      <c r="AZ124" s="106" t="n">
        <f aca="false">IF('Indicator Data'!N124="No data","x",ROUND(IF('Indicator Data'!N124=0,0,IF(LOG('Indicator Data'!N124)&gt;AZ$3,10,IF(LOG('Indicator Data'!N124)&lt;AZ$4,0,10-(AZ$3-LOG('Indicator Data'!N124))/(AZ$3-AZ$4)*10))),1))</f>
        <v>0</v>
      </c>
      <c r="BA124" s="103" t="n">
        <f aca="false">IF(AZ124="x","x",'Indicator Data'!N124/'Indicator Data'!$CA124)</f>
        <v>0</v>
      </c>
      <c r="BB124" s="106" t="n">
        <f aca="false">IF(AZ124="x","x",ROUND(IF(BA124&gt;BB$3,10,IF(BA124&lt;BB$4,0,10-(BB$3-BA124)/(BB$3-BB$4)*10)),1))</f>
        <v>0</v>
      </c>
      <c r="BC124" s="102" t="n">
        <f aca="false">IF(AND(AZ124="x",BB124="x"),"x",ROUND((10-GEOMEAN(((10-AZ124)/10*9+1),((10-BB124)/10*9+1)))/9*10,1))</f>
        <v>0</v>
      </c>
      <c r="BD124" s="106" t="n">
        <f aca="false">IF('Indicator Data'!O124="No data","x",ROUND(IF('Indicator Data'!O124=0,0,IF(LOG('Indicator Data'!O124)&gt;BD$3,10,IF(LOG('Indicator Data'!O124)&lt;BD$4,0,10-(BD$3-LOG('Indicator Data'!O124))/(BD$3-BD$4)*10))),1))</f>
        <v>0</v>
      </c>
      <c r="BE124" s="103" t="n">
        <f aca="false">IF(BD124="x","x",'Indicator Data'!O124/'Indicator Data'!$CA124)</f>
        <v>0</v>
      </c>
      <c r="BF124" s="106" t="n">
        <f aca="false">IF(BD124="x","x",ROUND(IF(BE124&gt;BF$3,10,IF(BE124&lt;BF$4,0,10-(BF$3-BE124)/(BF$3-BF$4)*10)),1))</f>
        <v>0</v>
      </c>
      <c r="BG124" s="102" t="n">
        <f aca="false">IF(AND(BD124="x",BF124="x"),"x",ROUND((10-GEOMEAN(((10-BD124)/10*9+1),((10-BF124)/10*9+1)))/9*10,1))</f>
        <v>0</v>
      </c>
      <c r="BH124" s="106" t="n">
        <f aca="false">IF('Indicator Data'!P124="No data","x",ROUND(IF('Indicator Data'!P124=0,0,IF(LOG('Indicator Data'!P124)&gt;BH$3,10,IF(LOG('Indicator Data'!P124)&lt;BH$4,0,10-(BH$3-LOG('Indicator Data'!P124))/(BH$3-BH$4)*10))),1))</f>
        <v>0</v>
      </c>
      <c r="BI124" s="103" t="n">
        <f aca="false">IF(BH124="x","x",'Indicator Data'!P124/'Indicator Data'!$CA124)</f>
        <v>0</v>
      </c>
      <c r="BJ124" s="106" t="n">
        <f aca="false">IF(BH124="x","x",ROUND(IF(BI124&gt;BJ$3,10,IF(BI124&lt;BJ$4,0,10-(BJ$3-BI124)/(BJ$3-BJ$4)*10)),1))</f>
        <v>0</v>
      </c>
      <c r="BK124" s="102" t="n">
        <f aca="false">IF(AND(BH124="x",BJ124="x"),"x",ROUND((10-GEOMEAN(((10-BH124)/10*9+1),((10-BJ124)/10*9+1)))/9*10,1))</f>
        <v>0</v>
      </c>
      <c r="BL124" s="104" t="n">
        <f aca="false">IF(AND(BC124="x",BG124="x",BK124="x",AY124="x"),"x",IF(AND(BC124="x",BG124="x",BK124="x"),AY124,ROUND((10-GEOMEAN(((10-AY124)/10*9+1),((10-BC124)/10*9+1),((10-BG124)/10*9+1),((10-BK124)/10*9+1)))/9*10,1)))</f>
        <v>2.1</v>
      </c>
      <c r="BM124" s="106" t="n">
        <f aca="false">ROUND(IF('Indicator Data'!Q124=0,0,IF(LOG('Indicator Data'!Q124)&gt;BM$3,10,IF(LOG('Indicator Data'!Q124)&lt;BM$4,0,10-(BM$3-LOG('Indicator Data'!Q124))/(BM$3-BM$4)*10))),1)</f>
        <v>7.6</v>
      </c>
      <c r="BN124" s="107" t="n">
        <f aca="false">'Indicator Data'!R124</f>
        <v>0.899658679962158</v>
      </c>
      <c r="BO124" s="106" t="n">
        <f aca="false">ROUND(IF(BN124&gt;BO$3,10,IF(BN124&lt;BO$4,0,10-(BO$3-BN124)/(BO$3-BO$4)*10)),1)</f>
        <v>9</v>
      </c>
      <c r="BP124" s="106" t="n">
        <f aca="false">ROUND((10-GEOMEAN(((10-BO124)/10*9+1),((10-BM124)/10*9+1)))/9*10,1)</f>
        <v>8.4</v>
      </c>
      <c r="BQ124" s="106" t="n">
        <f aca="false">ROUND(IF('Indicator Data'!S124=0,0,IF(LOG('Indicator Data'!S124)&gt;BQ$3,10,IF(LOG('Indicator Data'!S124)&lt;BQ$4,0,10-(BQ$3-LOG('Indicator Data'!S124))/(BQ$3-BQ$4)*10))),1)</f>
        <v>7.4</v>
      </c>
      <c r="BR124" s="107" t="n">
        <f aca="false">'Indicator Data'!T124</f>
        <v>0.615505874156952</v>
      </c>
      <c r="BS124" s="106" t="n">
        <f aca="false">ROUND(IF(BR124&gt;BS$3,10,IF(BR124&lt;BS$4,0,10-(BS$3-BR124)/(BS$3-BS$4)*10)),1)</f>
        <v>6.2</v>
      </c>
      <c r="BT124" s="106" t="n">
        <f aca="false">ROUND((10-GEOMEAN(((10-BS124)/10*9+1),((10-BQ124)/10*9+1)))/9*10,1)</f>
        <v>6.8</v>
      </c>
      <c r="BU124" s="102" t="n">
        <f aca="false">ROUND((10-GEOMEAN(((10-BT124)/10*9+1),((10-BP124)/10*9+1)))/9*10,1)</f>
        <v>7.7</v>
      </c>
      <c r="BV124" s="106" t="n">
        <f aca="false">ROUND(IF('Indicator Data'!U124=0,0,IF(LOG('Indicator Data'!U124)&gt;BV$3,10,IF(LOG('Indicator Data'!U124)&lt;BV$4,0,10-(BV$3-LOG('Indicator Data'!U124))/(BV$3-BV$4)*10))),1)</f>
        <v>4</v>
      </c>
      <c r="BW124" s="103" t="n">
        <f aca="false">'Indicator Data'!U124/'Indicator Data'!$CA124</f>
        <v>0.00255914692946826</v>
      </c>
      <c r="BX124" s="106" t="n">
        <f aca="false">ROUND(IF(BW124&gt;BX$3,10,IF(BW124&lt;BX$4,0,10-(BX$3-BW124)/(BX$3-BX$4)*10)),1)</f>
        <v>0</v>
      </c>
      <c r="BY124" s="102" t="n">
        <f aca="false">ROUND((10-GEOMEAN(((10-BV124)/10*9+1),((10-BX124)/10*9+1)))/9*10,1)</f>
        <v>2.2</v>
      </c>
      <c r="BZ124" s="106" t="n">
        <f aca="false">ROUND(IF('Indicator Data'!V124=0,0,IF(LOG('Indicator Data'!V124)&gt;BZ$3,10,IF(LOG('Indicator Data'!V124)&lt;BZ$4,0,10-(BZ$3-LOG('Indicator Data'!V124))/(BZ$3-BZ$4)*10))),1)</f>
        <v>7.6</v>
      </c>
      <c r="CA124" s="103" t="n">
        <f aca="false">IF('Indicator Data'!V124/'Indicator Data'!$CA124&gt;1,1,'Indicator Data'!V124/'Indicator Data'!$CA124)</f>
        <v>0.813625082954028</v>
      </c>
      <c r="CB124" s="106" t="n">
        <f aca="false">ROUND(IF(CA124&gt;CB$3,10,IF(CA124&lt;CB$4,0,10-(CB$3-CA124)/(CB$3-CB$4)*10)),1)</f>
        <v>8.1</v>
      </c>
      <c r="CC124" s="102" t="n">
        <f aca="false">ROUND((10-GEOMEAN(((10-BZ124)/10*9+1),((10-CB124)/10*9+1)))/9*10,1)</f>
        <v>7.9</v>
      </c>
      <c r="CD124" s="106" t="n">
        <f aca="false">ROUND(IF('Indicator Data'!W124=0,0,IF(LOG('Indicator Data'!W124)&gt;CD$3,10,IF(LOG('Indicator Data'!W124)&lt;CD$4,0,10-(CD$3-LOG('Indicator Data'!W124))/(CD$3-CD$4)*10))),1)</f>
        <v>6.6</v>
      </c>
      <c r="CE124" s="103" t="n">
        <f aca="false">'Indicator Data'!W124/'Indicator Data'!$CA124</f>
        <v>0.159089116775022</v>
      </c>
      <c r="CF124" s="106" t="n">
        <f aca="false">ROUND(IF(CE124&gt;CF$3,10,IF(CE124&lt;CF$4,0,10-(CF$3-CE124)/(CF$3-CF$4)*10)),1)</f>
        <v>1.6</v>
      </c>
      <c r="CG124" s="102" t="n">
        <f aca="false">ROUND((10-GEOMEAN(((10-CD124)/10*9+1),((10-CF124)/10*9+1)))/9*10,1)</f>
        <v>4.6</v>
      </c>
      <c r="CH124" s="104" t="n">
        <f aca="false">ROUND((10-GEOMEAN(((10-CC124)/10*9+1),((10-BU124)/10*9+1),((10-BY124)/10*9+1),((10-CG124)/10*9+1)))/9*10,1)</f>
        <v>6.1</v>
      </c>
      <c r="CI124" s="106" t="n">
        <f aca="false">IF('Indicator Data'!BQ124="No data","x",ROUND(IF('Indicator Data'!BQ124&gt;CI$3,0,IF('Indicator Data'!BQ124&lt;CI$4,10,(CI$3-'Indicator Data'!BQ124)/(CI$3-CI$4)*10)),1))</f>
        <v>7.2</v>
      </c>
      <c r="CJ124" s="106" t="n">
        <f aca="false">IF('Indicator Data'!BR124="No data","x",ROUND(IF('Indicator Data'!BR124&gt;CJ$3,0,IF('Indicator Data'!BR124&lt;CJ$4,10,(CJ$3-'Indicator Data'!BR124)/(CJ$3-CJ$4)*10)),1))</f>
        <v>2.6</v>
      </c>
      <c r="CK124" s="106" t="n">
        <f aca="false">IF('Indicator Data'!AC124="No data","x",ROUND(IF('Indicator Data'!AC124&gt;CK$3,0,IF('Indicator Data'!AC124&lt;CK$4,10,(CK$3-'Indicator Data'!AC124)/(CK$3-CK$4)*10)),1))</f>
        <v>5.5</v>
      </c>
      <c r="CL124" s="102" t="n">
        <f aca="false">IF(AND(CJ124="x",CI124="x",CK124="x"),"x",ROUND(AVERAGE(CI124:CK124),1))</f>
        <v>5.1</v>
      </c>
      <c r="CM124" s="106" t="n">
        <f aca="false">IF('Indicator Data'!X124="No data","x",ROUND(IF(LOG('Indicator Data'!X124)&gt;CM$3,10,IF(LOG('Indicator Data'!X124)&lt;CM$4,0,10-(CM$3-LOG('Indicator Data'!X124))/(CM$3-CM$4)*10)),1))</f>
        <v>1.7</v>
      </c>
      <c r="CN124" s="106" t="n">
        <f aca="false">IF('Indicator Data'!Y124="No data","x",ROUND(IF('Indicator Data'!Y124&gt;CN$3,10,IF('Indicator Data'!Y124&lt;CN$4,0,10-(CN$3-'Indicator Data'!Y124)/(CN$3-CN$4)*10)),1))</f>
        <v>7.3</v>
      </c>
      <c r="CO124" s="106" t="n">
        <f aca="false">IF('Indicator Data'!Z124="No data","x",ROUND(IF('Indicator Data'!Z124&gt;CO$3,10,IF('Indicator Data'!Z124&lt;CO$4,0,10-(CO$3-'Indicator Data'!Z124)/(CO$3-CO$4)*10)),1))</f>
        <v>5.3</v>
      </c>
      <c r="CP124" s="106" t="n">
        <f aca="false">IF('Indicator Data'!AA124="No data","x",ROUND(IF('Indicator Data'!AA124&gt;CP$3,10,IF('Indicator Data'!AA124&lt;CP$4,0,10-(CP$3-'Indicator Data'!AA124)/(CP$3-CP$4)*10)),1))</f>
        <v>5.6</v>
      </c>
      <c r="CQ124" s="102" t="n">
        <f aca="false">ROUND(AVERAGE(CM124:CP124),1)</f>
        <v>5</v>
      </c>
      <c r="CR124" s="104" t="n">
        <f aca="false">ROUND(AVERAGE(CL124,CQ124,CQ124),1)</f>
        <v>5</v>
      </c>
      <c r="CS124" s="106" t="n">
        <f aca="false">IF('Indicator Data'!AF124="No data","x",ROUND(IF('Indicator Data'!AF124&gt;CS$3,10,IF('Indicator Data'!AF124&lt;CS$4,0,10-(CS$3-'Indicator Data'!AF124)/(CS$3-CS$4)*10)),1))</f>
        <v>4.7</v>
      </c>
      <c r="CT124" s="106" t="n">
        <f aca="false">IF('Indicator Data'!AG124="No data","x",ROUND(IF('Indicator Data'!AG124&gt;CT$3,10,IF('Indicator Data'!AG124&lt;CT$4,0,10-(CT$3-'Indicator Data'!AG124)/(CT$3-CT$4)*10)),1))</f>
        <v>5.5</v>
      </c>
      <c r="CU124" s="102" t="n">
        <f aca="false">ROUND(AVERAGE(CM124,CN124,CO124,CP124,CS124,CT124),1)</f>
        <v>5</v>
      </c>
      <c r="CV124" s="106" t="n">
        <f aca="false">IF('Indicator Data'!AB124="No data","x",ROUND(IF('Indicator Data'!AB124&gt;CV$3,10,IF('Indicator Data'!AB124&lt;CV$4,0,10-(CV$3-'Indicator Data'!AB124)/(CV$3-CV$4)*10)),1))</f>
        <v>10</v>
      </c>
      <c r="CW124" s="102" t="n">
        <f aca="false">IF(AND(CJ124="x",CI124="x",CK124="x"),"x",ROUND(AVERAGE(CI124:CK124,CV124),1))</f>
        <v>6.3</v>
      </c>
      <c r="CX124" s="103" t="n">
        <f aca="false">IF('Indicator Data'!AD124="No data","x",'Indicator Data'!AD124/'Indicator Data'!$BZ124)</f>
        <v>8.61608825245771E-005</v>
      </c>
      <c r="CY124" s="106" t="n">
        <f aca="false">IF(CX124="x","x",ROUND(IF(CX124&gt;CY$3,0,IF(CX124&lt;CY$4,10,(CY$3-CX124)/(CY$3-CY$4)*10)),1))</f>
        <v>9.1</v>
      </c>
      <c r="CZ124" s="106" t="n">
        <f aca="false">IF('Indicator Data'!AE124="No data","x",ROUND(IF('Indicator Data'!AE124&gt;CZ$3,0,IF('Indicator Data'!AE124&lt;CZ$4,10,(CZ$3-'Indicator Data'!AE124)/(CZ$3-CZ$4)*10)),1))</f>
        <v>4</v>
      </c>
      <c r="DA124" s="102" t="n">
        <f aca="false">IF(AND(CY124="x",CZ124="x"),"x",ROUND(AVERAGE(CY124:CZ124),1))</f>
        <v>6.6</v>
      </c>
      <c r="DB124" s="104" t="n">
        <f aca="false">ROUND(AVERAGE(CW124,DA124,CU124),1)</f>
        <v>6</v>
      </c>
      <c r="DC124" s="105" t="n">
        <f aca="false">IF(BL124="x",ROUND((10-GEOMEAN(((10-DB124)/10*9+1),((10-CH124)/10*9+1),((10-CR124)/10*9+1)))/9*10,1),ROUND((10-GEOMEAN(((10-BL124)/10*9+1),((10-DB124)/10*9+1),((10-CH124)/10*9+1),((10-CR124)/10*9+1)))/9*10,1))</f>
        <v>5</v>
      </c>
      <c r="DD124" s="108" t="n">
        <f aca="false">IF(ROUND(IF(AP124="x",(10-GEOMEAN(((10-AO124)/10*9+1),((10-DC124)/10*9+1),((10-AU124)/10*9+1),((10-AQ124)/10*9+1),((10-AR124)/10*9+1)))/9*10,(10-GEOMEAN(((10-AO124)/10*9+1),((10-DC124)/10*9+1),((10-AP124)/10*9+1),((10-AQ124)/10*9+1),((10-AR124)/10*9+1),((10-AU124)/10*9+1)))/9*10),1)=0,0.1,ROUND(IF(AP124="x",(10-GEOMEAN(((10-AO124)/10*9+1),((10-DC124)/10*9+1),((10-AU124)/10*9+1),((10-AQ124)/10*9+1),((10-AR124)/10*9+1)))/9*10,(10-GEOMEAN(((10-AO124)/10*9+1),((10-DC124)/10*9+1),((10-AP124)/10*9+1),((10-AQ124)/10*9+1),((10-AR124)/10*9+1),((10-AU124)/10*9+1)))/9*10),1))</f>
        <v>4.7</v>
      </c>
      <c r="DE124" s="105" t="n">
        <f aca="false">ROUND(IF('Indicator Data'!AH124=0,0,IF('Indicator Data'!AH124&gt;DE$3,10,IF('Indicator Data'!AH124&lt;DE$4,0,10-(DE$3-'Indicator Data'!AH124)/(DE$3-DE$4)*10))),1)</f>
        <v>0.1</v>
      </c>
      <c r="DF124" s="102" t="n">
        <f aca="false">'Indicator Data'!AI124</f>
        <v>0</v>
      </c>
      <c r="DG124" s="102" t="n">
        <f aca="false">'Indicator Data'!AJ124</f>
        <v>0</v>
      </c>
      <c r="DH124" s="105" t="n">
        <f aca="false">ROUND(IF(DF124=5,10,IF(DG124=5,9,IF(DF124=4,8,IF(DG124=4,7,0)))),1)</f>
        <v>0</v>
      </c>
      <c r="DI124" s="108" t="n">
        <f aca="false">ROUND(IF(DH124&gt;5,DH124,DE124/10*7),1)</f>
        <v>0.1</v>
      </c>
      <c r="DJ124" s="76"/>
      <c r="DK124" s="109"/>
    </row>
    <row r="125" customFormat="false" ht="14.5" hidden="false" customHeight="false" outlineLevel="0" collapsed="false">
      <c r="A125" s="98" t="str">
        <f aca="false">'Indicator Data'!A125</f>
        <v>Nauru</v>
      </c>
      <c r="B125" s="99" t="str">
        <f aca="false">'Indicator Data'!B125</f>
        <v>NRU</v>
      </c>
      <c r="C125" s="100" t="n">
        <f aca="false">ROUND(IF('Indicator Data'!C125=0,0.1,IF(LOG('Indicator Data'!C125)&gt;C$3,10,IF(LOG('Indicator Data'!C125)&lt;C$4,0,10-(C$3-LOG('Indicator Data'!C125))/(C$3-C$4)*10))),1)</f>
        <v>0.1</v>
      </c>
      <c r="D125" s="101" t="n">
        <f aca="false">ROUND(IF('Indicator Data'!D125=0,0.1,IF(LOG('Indicator Data'!D125)&gt;D$3,10,IF(LOG('Indicator Data'!D125)&lt;D$4,0,10-(D$3-LOG('Indicator Data'!D125))/(D$3-D$4)*10))),1)</f>
        <v>0.1</v>
      </c>
      <c r="E125" s="102" t="n">
        <f aca="false">ROUND((10-GEOMEAN(((10-C125)/10*9+1),((10-D125)/10*9+1)))/9*10,1)</f>
        <v>0.1</v>
      </c>
      <c r="F125" s="102" t="n">
        <f aca="false">IF('Indicator Data'!E125="No data",0.1,(ROUND(IF('Indicator Data'!E125=0,0,IF(LOG('Indicator Data'!E125)&gt;F$3,10,IF(LOG('Indicator Data'!E125)&lt;F$4,0,10-(F$3-LOG('Indicator Data'!E125))/(F$3-F$4)*10))),1)))</f>
        <v>0.1</v>
      </c>
      <c r="G125" s="102" t="n">
        <f aca="false">ROUND(IF('Indicator Data'!F125=0,0,IF(LOG('Indicator Data'!F125)&gt;G$3,10,IF(LOG('Indicator Data'!F125)&lt;G$4,0,10-(G$3-LOG('Indicator Data'!F125))/(G$3-G$4)*10))),1)</f>
        <v>3.4</v>
      </c>
      <c r="H125" s="101" t="n">
        <f aca="false">ROUND(IF('Indicator Data'!G125=0,0,IF(LOG('Indicator Data'!G125)&gt;H$3,10,IF(LOG('Indicator Data'!G125)&lt;H$4,0,10-(H$3-LOG('Indicator Data'!G125))/(H$3-H$4)*10))),1)</f>
        <v>0</v>
      </c>
      <c r="I125" s="101" t="n">
        <f aca="false">ROUND(IF('Indicator Data'!H125=0,0,IF(LOG('Indicator Data'!H125)&gt;I$3,10,IF(LOG('Indicator Data'!H125)&lt;I$4,0,10-(I$3-LOG('Indicator Data'!H125))/(I$3-I$4)*10))),1)</f>
        <v>0</v>
      </c>
      <c r="J125" s="101" t="n">
        <f aca="false">ROUND((10-GEOMEAN(((10-H125)/10*9+1),((10-I125)/10*9+1)))/9*10,1)</f>
        <v>0</v>
      </c>
      <c r="K125" s="101" t="n">
        <f aca="false">ROUND(IF('Indicator Data'!I125=0,0,IF(LOG('Indicator Data'!I125)&gt;K$3,10,IF(LOG('Indicator Data'!I125)&lt;K$4,0,10-(K$3-LOG('Indicator Data'!I125))/(K$3-K$4)*10))),1)</f>
        <v>0</v>
      </c>
      <c r="L125" s="102" t="n">
        <f aca="false">ROUND((10-GEOMEAN(((10-J125)/10*9+1),((10-K125)/10*9+1)))/9*10,1)</f>
        <v>0</v>
      </c>
      <c r="M125" s="102" t="n">
        <f aca="false">ROUND(IF('Indicator Data'!J125=0,0,IF(LOG('Indicator Data'!J125)&gt;M$3,10,IF(LOG('Indicator Data'!J125)&lt;M$4,0,10-(M$3-LOG('Indicator Data'!J125))/(M$3-M$4)*10))),1)</f>
        <v>0</v>
      </c>
      <c r="N125" s="103" t="n">
        <f aca="false">'Indicator Data'!C125/'Indicator Data'!$CA125</f>
        <v>0</v>
      </c>
      <c r="O125" s="103" t="n">
        <f aca="false">'Indicator Data'!D125/'Indicator Data'!$CA125</f>
        <v>0</v>
      </c>
      <c r="P125" s="103" t="str">
        <f aca="false">IF(F125=0.1,"x",'Indicator Data'!E125/'Indicator Data'!$CA125)</f>
        <v>x</v>
      </c>
      <c r="Q125" s="103" t="n">
        <f aca="false">'Indicator Data'!F125/'Indicator Data'!$CA125</f>
        <v>0.000101937004041588</v>
      </c>
      <c r="R125" s="103" t="n">
        <f aca="false">'Indicator Data'!G125/'Indicator Data'!$CA125</f>
        <v>0</v>
      </c>
      <c r="S125" s="103" t="n">
        <f aca="false">'Indicator Data'!H125/'Indicator Data'!$CA125</f>
        <v>0</v>
      </c>
      <c r="T125" s="103" t="n">
        <f aca="false">'Indicator Data'!I125/'Indicator Data'!$CA125</f>
        <v>0</v>
      </c>
      <c r="U125" s="103" t="n">
        <f aca="false">'Indicator Data'!J125/'Indicator Data'!$CA125</f>
        <v>0</v>
      </c>
      <c r="V125" s="101" t="n">
        <f aca="false">ROUND(IF(N125&gt;V$3,10,IF(N125&lt;V$4,0,10-(V$3-N125)/(V$3-V$4)*10)),1)</f>
        <v>0</v>
      </c>
      <c r="W125" s="101" t="n">
        <f aca="false">ROUND(IF(O125&gt;W$3,10,IF(O125&lt;W$4,0,10-(W$3-O125)/(W$3-W$4)*10)),1)</f>
        <v>0</v>
      </c>
      <c r="X125" s="102" t="n">
        <f aca="false">ROUND(((10-GEOMEAN(((10-V125)/10*9+1),((10-W125)/10*9+1)))/9*10),1)</f>
        <v>0</v>
      </c>
      <c r="Y125" s="102" t="n">
        <f aca="false">IF(P125="x",0.1,ROUND(IF(P125&gt;Y$3,10,IF(P125&lt;Y$4,0,10-(Y$3-P125)/(Y$3-Y$4)*10)),1))</f>
        <v>0.1</v>
      </c>
      <c r="Z125" s="102" t="n">
        <f aca="false">ROUND(IF(Q125=0,0,IF(LOG(Q125)&gt;Z$3,10,IF(LOG(Q125)&lt;=Z$4,0,10-(Z$3-LOG(Q125))/(Z$3-Z$4)*10))),1)</f>
        <v>10</v>
      </c>
      <c r="AA125" s="101" t="n">
        <f aca="false">ROUND(IF(R125&gt;AA$3,10,IF(R125&lt;AA$4,0,10-(AA$3-R125)/(AA$3-AA$4)*10)),1)</f>
        <v>0</v>
      </c>
      <c r="AB125" s="101" t="n">
        <f aca="false">ROUND(IF(S125&gt;AB$3,10,IF(S125&lt;AB$4,0,10-(AB$3-S125)/(AB$3-AB$4)*10)),1)</f>
        <v>0</v>
      </c>
      <c r="AC125" s="101" t="n">
        <f aca="false">ROUND(((10-GEOMEAN(((10-AA125)/10*9+1),((10-AB125)/10*9+1)))/9*10),1)</f>
        <v>0</v>
      </c>
      <c r="AD125" s="101" t="n">
        <f aca="false">ROUND(IF(T125=0,0,IF(T125&gt;AD$3,10,IF(T125&lt;=AD$4,0,10-(AD$3-T125)/(AD$3-AD$4)*10))),1)</f>
        <v>0</v>
      </c>
      <c r="AE125" s="102" t="n">
        <f aca="false">ROUND((10-GEOMEAN(((10-AC125)/10*9+1),((10-AD125)/10*9+1)))/9*10,1)</f>
        <v>0</v>
      </c>
      <c r="AF125" s="102" t="n">
        <f aca="false">ROUND(IF(U125&gt;AF$3,10,IF(U125&lt;AF$4,0,10-(AF$3-U125)/(AF$3-AF$4)*10)),1)</f>
        <v>0</v>
      </c>
      <c r="AG125" s="101" t="n">
        <f aca="false">ROUND(IF('Indicator Data'!K125=0,0,IF('Indicator Data'!K125&gt;AG$3,10,IF('Indicator Data'!K125&lt;AG$4,0,10-(AG$3-'Indicator Data'!K125)/(AG$3-AG$4)*10))),1)</f>
        <v>0</v>
      </c>
      <c r="AH125" s="104" t="n">
        <f aca="false">ROUND(AVERAGE(C125,V125),1)</f>
        <v>0.1</v>
      </c>
      <c r="AI125" s="104" t="n">
        <f aca="false">ROUND(AVERAGE(D125,W125),1)</f>
        <v>0.1</v>
      </c>
      <c r="AJ125" s="102" t="n">
        <f aca="false">ROUND(AVERAGE(AA125,H125),1)</f>
        <v>0</v>
      </c>
      <c r="AK125" s="102" t="n">
        <f aca="false">ROUND(AVERAGE(AB125,I125),1)</f>
        <v>0</v>
      </c>
      <c r="AL125" s="104" t="n">
        <f aca="false">ROUND((10-GEOMEAN(((10-AJ125)/10*9+1),((10-AK125)/10*9+1)))/9*10,1)</f>
        <v>0</v>
      </c>
      <c r="AM125" s="104" t="n">
        <f aca="false">ROUND(AVERAGE(AD125,K125),1)</f>
        <v>0</v>
      </c>
      <c r="AN125" s="102" t="n">
        <f aca="false">ROUND((10-GEOMEAN(((10-M125)/10*9+1),((10-AF125)/10*9+1)))/9*10,1)</f>
        <v>0</v>
      </c>
      <c r="AO125" s="105" t="n">
        <f aca="false">ROUND((10-GEOMEAN(((10-E125)/10*9+1),((10-X125)/10*9+1)))/9*10,1)</f>
        <v>0.1</v>
      </c>
      <c r="AP125" s="105" t="n">
        <f aca="false">IF(AND(Y125="x",F125="x"),"x",ROUND((10-GEOMEAN(((10-F125)/10*9+1),((10-Y125)/10*9+1)))/9*10,1))</f>
        <v>0.1</v>
      </c>
      <c r="AQ125" s="105" t="n">
        <f aca="false">ROUND((10-GEOMEAN(((10-G125)/10*9+1),((10-Z125)/10*9+1)))/9*10,1)</f>
        <v>8.2</v>
      </c>
      <c r="AR125" s="105" t="n">
        <f aca="false">ROUND((10-GEOMEAN(((10-L125)/10*9+1),((10-AE125)/10*9+1)))/9*10,1)</f>
        <v>0</v>
      </c>
      <c r="AS125" s="104" t="n">
        <f aca="false">ROUND(AVERAGE(AG125,AN125),1)</f>
        <v>0</v>
      </c>
      <c r="AT125" s="104" t="str">
        <f aca="false">IF('Indicator Data'!L125="No data","x",IF('Indicator Data'!CB125&lt;1000,"x",ROUND((IF('Indicator Data'!L125&gt;AT$3,10,IF('Indicator Data'!L125&lt;AT$4,0,10-(AT$3-'Indicator Data'!L125)/(AT$3-AT$4)*10))),1)))</f>
        <v>x</v>
      </c>
      <c r="AU125" s="105" t="n">
        <f aca="false">ROUND(AVERAGE(AS125,AT125),1)</f>
        <v>0</v>
      </c>
      <c r="AV125" s="106" t="str">
        <f aca="false">IF('Indicator Data'!M125="No data","x",ROUND(IF('Indicator Data'!M125=0,0,IF(LOG('Indicator Data'!M125)&gt;AV$3,10,IF(LOG('Indicator Data'!M125)&lt;AV$4,0,10-(AV$3-LOG('Indicator Data'!M125))/(AV$3-AV$4)*10))),1))</f>
        <v>x</v>
      </c>
      <c r="AW125" s="103" t="str">
        <f aca="false">IF(AV125="x","x",'Indicator Data'!M125/'Indicator Data'!$CA125)</f>
        <v>x</v>
      </c>
      <c r="AX125" s="106" t="str">
        <f aca="false">IF(AV125="x","x",ROUND(IF(AW125&gt;AX$3,10,IF(AW125&lt;AX$4,0,10-(AX$3-AW125)/(AX$3-AX$4)*10)),1))</f>
        <v>x</v>
      </c>
      <c r="AY125" s="102" t="str">
        <f aca="false">IF(AND(AV125="x",AX125="x"),"x",ROUND((10-GEOMEAN(((10-AV125)/10*9+1),((10-AX125)/10*9+1)))/9*10,1))</f>
        <v>x</v>
      </c>
      <c r="AZ125" s="106" t="str">
        <f aca="false">IF('Indicator Data'!N125="No data","x",ROUND(IF('Indicator Data'!N125=0,0,IF(LOG('Indicator Data'!N125)&gt;AZ$3,10,IF(LOG('Indicator Data'!N125)&lt;AZ$4,0,10-(AZ$3-LOG('Indicator Data'!N125))/(AZ$3-AZ$4)*10))),1))</f>
        <v>x</v>
      </c>
      <c r="BA125" s="103" t="str">
        <f aca="false">IF(AZ125="x","x",'Indicator Data'!N125/'Indicator Data'!$CA125)</f>
        <v>x</v>
      </c>
      <c r="BB125" s="106" t="str">
        <f aca="false">IF(AZ125="x","x",ROUND(IF(BA125&gt;BB$3,10,IF(BA125&lt;BB$4,0,10-(BB$3-BA125)/(BB$3-BB$4)*10)),1))</f>
        <v>x</v>
      </c>
      <c r="BC125" s="102" t="str">
        <f aca="false">IF(AND(AZ125="x",BB125="x"),"x",ROUND((10-GEOMEAN(((10-AZ125)/10*9+1),((10-BB125)/10*9+1)))/9*10,1))</f>
        <v>x</v>
      </c>
      <c r="BD125" s="106" t="str">
        <f aca="false">IF('Indicator Data'!O125="No data","x",ROUND(IF('Indicator Data'!O125=0,0,IF(LOG('Indicator Data'!O125)&gt;BD$3,10,IF(LOG('Indicator Data'!O125)&lt;BD$4,0,10-(BD$3-LOG('Indicator Data'!O125))/(BD$3-BD$4)*10))),1))</f>
        <v>x</v>
      </c>
      <c r="BE125" s="103" t="str">
        <f aca="false">IF(BD125="x","x",'Indicator Data'!O125/'Indicator Data'!$CA125)</f>
        <v>x</v>
      </c>
      <c r="BF125" s="106" t="str">
        <f aca="false">IF(BD125="x","x",ROUND(IF(BE125&gt;BF$3,10,IF(BE125&lt;BF$4,0,10-(BF$3-BE125)/(BF$3-BF$4)*10)),1))</f>
        <v>x</v>
      </c>
      <c r="BG125" s="102" t="str">
        <f aca="false">IF(AND(BD125="x",BF125="x"),"x",ROUND((10-GEOMEAN(((10-BD125)/10*9+1),((10-BF125)/10*9+1)))/9*10,1))</f>
        <v>x</v>
      </c>
      <c r="BH125" s="106" t="str">
        <f aca="false">IF('Indicator Data'!P125="No data","x",ROUND(IF('Indicator Data'!P125=0,0,IF(LOG('Indicator Data'!P125)&gt;BH$3,10,IF(LOG('Indicator Data'!P125)&lt;BH$4,0,10-(BH$3-LOG('Indicator Data'!P125))/(BH$3-BH$4)*10))),1))</f>
        <v>x</v>
      </c>
      <c r="BI125" s="103" t="str">
        <f aca="false">IF(BH125="x","x",'Indicator Data'!P125/'Indicator Data'!$CA125)</f>
        <v>x</v>
      </c>
      <c r="BJ125" s="106" t="str">
        <f aca="false">IF(BH125="x","x",ROUND(IF(BI125&gt;BJ$3,10,IF(BI125&lt;BJ$4,0,10-(BJ$3-BI125)/(BJ$3-BJ$4)*10)),1))</f>
        <v>x</v>
      </c>
      <c r="BK125" s="102" t="str">
        <f aca="false">IF(AND(BH125="x",BJ125="x"),"x",ROUND((10-GEOMEAN(((10-BH125)/10*9+1),((10-BJ125)/10*9+1)))/9*10,1))</f>
        <v>x</v>
      </c>
      <c r="BL125" s="104" t="str">
        <f aca="false">IF(AND(BC125="x",BG125="x",BK125="x",AY125="x"),"x",IF(AND(BC125="x",BG125="x",BK125="x"),AY125,ROUND((10-GEOMEAN(((10-AY125)/10*9+1),((10-BC125)/10*9+1),((10-BG125)/10*9+1),((10-BK125)/10*9+1)))/9*10,1)))</f>
        <v>x</v>
      </c>
      <c r="BM125" s="106" t="n">
        <f aca="false">ROUND(IF('Indicator Data'!Q125=0,0,IF(LOG('Indicator Data'!Q125)&gt;BM$3,10,IF(LOG('Indicator Data'!Q125)&lt;BM$4,0,10-(BM$3-LOG('Indicator Data'!Q125))/(BM$3-BM$4)*10))),1)</f>
        <v>0</v>
      </c>
      <c r="BN125" s="107" t="n">
        <f aca="false">'Indicator Data'!R125</f>
        <v>0</v>
      </c>
      <c r="BO125" s="106" t="n">
        <f aca="false">ROUND(IF(BN125&gt;BO$3,10,IF(BN125&lt;BO$4,0,10-(BO$3-BN125)/(BO$3-BO$4)*10)),1)</f>
        <v>0</v>
      </c>
      <c r="BP125" s="106" t="n">
        <f aca="false">ROUND((10-GEOMEAN(((10-BO125)/10*9+1),((10-BM125)/10*9+1)))/9*10,1)</f>
        <v>0</v>
      </c>
      <c r="BQ125" s="106" t="n">
        <f aca="false">ROUND(IF('Indicator Data'!S125=0,0,IF(LOG('Indicator Data'!S125)&gt;BQ$3,10,IF(LOG('Indicator Data'!S125)&lt;BQ$4,0,10-(BQ$3-LOG('Indicator Data'!S125))/(BQ$3-BQ$4)*10))),1)</f>
        <v>0</v>
      </c>
      <c r="BR125" s="107" t="n">
        <f aca="false">'Indicator Data'!T125</f>
        <v>0</v>
      </c>
      <c r="BS125" s="106" t="n">
        <f aca="false">ROUND(IF(BR125&gt;BS$3,10,IF(BR125&lt;BS$4,0,10-(BS$3-BR125)/(BS$3-BS$4)*10)),1)</f>
        <v>0</v>
      </c>
      <c r="BT125" s="106" t="n">
        <f aca="false">ROUND((10-GEOMEAN(((10-BS125)/10*9+1),((10-BQ125)/10*9+1)))/9*10,1)</f>
        <v>0</v>
      </c>
      <c r="BU125" s="102" t="n">
        <f aca="false">ROUND((10-GEOMEAN(((10-BT125)/10*9+1),((10-BP125)/10*9+1)))/9*10,1)</f>
        <v>0</v>
      </c>
      <c r="BV125" s="106" t="n">
        <f aca="false">ROUND(IF('Indicator Data'!U125=0,0,IF(LOG('Indicator Data'!U125)&gt;BV$3,10,IF(LOG('Indicator Data'!U125)&lt;BV$4,0,10-(BV$3-LOG('Indicator Data'!U125))/(BV$3-BV$4)*10))),1)</f>
        <v>3.7</v>
      </c>
      <c r="BW125" s="103" t="n">
        <f aca="false">'Indicator Data'!U125/'Indicator Data'!$CA125</f>
        <v>0.382312658970847</v>
      </c>
      <c r="BX125" s="106" t="n">
        <f aca="false">ROUND(IF(BW125&gt;BX$3,10,IF(BW125&lt;BX$4,0,10-(BX$3-BW125)/(BX$3-BX$4)*10)),1)</f>
        <v>4.2</v>
      </c>
      <c r="BY125" s="102" t="n">
        <f aca="false">ROUND((10-GEOMEAN(((10-BV125)/10*9+1),((10-BX125)/10*9+1)))/9*10,1)</f>
        <v>4</v>
      </c>
      <c r="BZ125" s="106" t="n">
        <f aca="false">ROUND(IF('Indicator Data'!V125=0,0,IF(LOG('Indicator Data'!V125)&gt;BZ$3,10,IF(LOG('Indicator Data'!V125)&lt;BZ$4,0,10-(BZ$3-LOG('Indicator Data'!V125))/(BZ$3-BZ$4)*10))),1)</f>
        <v>4.1</v>
      </c>
      <c r="CA125" s="103" t="n">
        <f aca="false">IF('Indicator Data'!V125/'Indicator Data'!$CA125&gt;1,1,'Indicator Data'!V125/'Indicator Data'!$CA125)</f>
        <v>0.746346154434064</v>
      </c>
      <c r="CB125" s="106" t="n">
        <f aca="false">ROUND(IF(CA125&gt;CB$3,10,IF(CA125&lt;CB$4,0,10-(CB$3-CA125)/(CB$3-CB$4)*10)),1)</f>
        <v>7.5</v>
      </c>
      <c r="CC125" s="102" t="n">
        <f aca="false">ROUND((10-GEOMEAN(((10-BZ125)/10*9+1),((10-CB125)/10*9+1)))/9*10,1)</f>
        <v>6.1</v>
      </c>
      <c r="CD125" s="106" t="n">
        <f aca="false">ROUND(IF('Indicator Data'!W125=0,0,IF(LOG('Indicator Data'!W125)&gt;CD$3,10,IF(LOG('Indicator Data'!W125)&lt;CD$4,0,10-(CD$3-LOG('Indicator Data'!W125))/(CD$3-CD$4)*10))),1)</f>
        <v>0</v>
      </c>
      <c r="CE125" s="103" t="n">
        <f aca="false">'Indicator Data'!W125/'Indicator Data'!$CA125</f>
        <v>0</v>
      </c>
      <c r="CF125" s="106" t="n">
        <f aca="false">ROUND(IF(CE125&gt;CF$3,10,IF(CE125&lt;CF$4,0,10-(CF$3-CE125)/(CF$3-CF$4)*10)),1)</f>
        <v>0</v>
      </c>
      <c r="CG125" s="102" t="n">
        <f aca="false">ROUND((10-GEOMEAN(((10-CD125)/10*9+1),((10-CF125)/10*9+1)))/9*10,1)</f>
        <v>0</v>
      </c>
      <c r="CH125" s="104" t="n">
        <f aca="false">ROUND((10-GEOMEAN(((10-CC125)/10*9+1),((10-BU125)/10*9+1),((10-BY125)/10*9+1),((10-CG125)/10*9+1)))/9*10,1)</f>
        <v>3</v>
      </c>
      <c r="CI125" s="106" t="n">
        <f aca="false">IF('Indicator Data'!BQ125="No data","x",ROUND(IF('Indicator Data'!BQ125&gt;CI$3,0,IF('Indicator Data'!BQ125&lt;CI$4,10,(CI$3-'Indicator Data'!BQ125)/(CI$3-CI$4)*10)),1))</f>
        <v>3.8</v>
      </c>
      <c r="CJ125" s="106" t="n">
        <f aca="false">IF('Indicator Data'!BR125="No data","x",ROUND(IF('Indicator Data'!BR125&gt;CJ$3,0,IF('Indicator Data'!BR125&lt;CJ$4,10,(CJ$3-'Indicator Data'!BR125)/(CJ$3-CJ$4)*10)),1))</f>
        <v>0</v>
      </c>
      <c r="CK125" s="106" t="str">
        <f aca="false">IF('Indicator Data'!AC125="No data","x",ROUND(IF('Indicator Data'!AC125&gt;CK$3,0,IF('Indicator Data'!AC125&lt;CK$4,10,(CK$3-'Indicator Data'!AC125)/(CK$3-CK$4)*10)),1))</f>
        <v>x</v>
      </c>
      <c r="CL125" s="102" t="n">
        <f aca="false">IF(AND(CJ125="x",CI125="x",CK125="x"),"x",ROUND(AVERAGE(CI125:CK125),1))</f>
        <v>1.9</v>
      </c>
      <c r="CM125" s="106" t="n">
        <f aca="false">IF('Indicator Data'!X125="No data","x",ROUND(IF(LOG('Indicator Data'!X125)&gt;CM$3,10,IF(LOG('Indicator Data'!X125)&lt;CM$4,0,10-(CM$3-LOG('Indicator Data'!X125))/(CM$3-CM$4)*10)),1))</f>
        <v>9.1</v>
      </c>
      <c r="CN125" s="106" t="n">
        <f aca="false">IF('Indicator Data'!Y125="No data","x",ROUND(IF('Indicator Data'!Y125&gt;CN$3,10,IF('Indicator Data'!Y125&lt;CN$4,0,10-(CN$3-'Indicator Data'!Y125)/(CN$3-CN$4)*10)),1))</f>
        <v>0.7</v>
      </c>
      <c r="CO125" s="106" t="n">
        <f aca="false">IF('Indicator Data'!Z125="No data","x",ROUND(IF('Indicator Data'!Z125&gt;CO$3,10,IF('Indicator Data'!Z125&lt;CO$4,0,10-(CO$3-'Indicator Data'!Z125)/(CO$3-CO$4)*10)),1))</f>
        <v>10</v>
      </c>
      <c r="CP125" s="106" t="str">
        <f aca="false">IF('Indicator Data'!AA125="No data","x",ROUND(IF('Indicator Data'!AA125&gt;CP$3,10,IF('Indicator Data'!AA125&lt;CP$4,0,10-(CP$3-'Indicator Data'!AA125)/(CP$3-CP$4)*10)),1))</f>
        <v>x</v>
      </c>
      <c r="CQ125" s="102" t="n">
        <f aca="false">ROUND(AVERAGE(CM125:CP125),1)</f>
        <v>6.6</v>
      </c>
      <c r="CR125" s="104" t="n">
        <f aca="false">ROUND(AVERAGE(CL125,CQ125,CQ125),1)</f>
        <v>5</v>
      </c>
      <c r="CS125" s="106" t="str">
        <f aca="false">IF('Indicator Data'!AF125="No data","x",ROUND(IF('Indicator Data'!AF125&gt;CS$3,10,IF('Indicator Data'!AF125&lt;CS$4,0,10-(CS$3-'Indicator Data'!AF125)/(CS$3-CS$4)*10)),1))</f>
        <v>x</v>
      </c>
      <c r="CT125" s="106" t="str">
        <f aca="false">IF('Indicator Data'!AG125="No data","x",ROUND(IF('Indicator Data'!AG125&gt;CT$3,10,IF('Indicator Data'!AG125&lt;CT$4,0,10-(CT$3-'Indicator Data'!AG125)/(CT$3-CT$4)*10)),1))</f>
        <v>x</v>
      </c>
      <c r="CU125" s="102" t="n">
        <f aca="false">ROUND(AVERAGE(CM125,CN125,CO125,CP125,CS125,CT125),1)</f>
        <v>6.6</v>
      </c>
      <c r="CV125" s="106" t="n">
        <f aca="false">IF('Indicator Data'!AB125="No data","x",ROUND(IF('Indicator Data'!AB125&gt;CV$3,10,IF('Indicator Data'!AB125&lt;CV$4,0,10-(CV$3-'Indicator Data'!AB125)/(CV$3-CV$4)*10)),1))</f>
        <v>0.9</v>
      </c>
      <c r="CW125" s="102" t="n">
        <f aca="false">IF(AND(CJ125="x",CI125="x",CK125="x"),"x",ROUND(AVERAGE(CI125:CK125,CV125),1))</f>
        <v>1.6</v>
      </c>
      <c r="CX125" s="103" t="str">
        <f aca="false">IF('Indicator Data'!AD125="No data","x",'Indicator Data'!AD125/'Indicator Data'!$BZ125)</f>
        <v>x</v>
      </c>
      <c r="CY125" s="106" t="str">
        <f aca="false">IF(CX125="x","x",ROUND(IF(CX125&gt;CY$3,0,IF(CX125&lt;CY$4,10,(CY$3-CX125)/(CY$3-CY$4)*10)),1))</f>
        <v>x</v>
      </c>
      <c r="CZ125" s="106" t="n">
        <f aca="false">IF('Indicator Data'!AE125="No data","x",ROUND(IF('Indicator Data'!AE125&gt;CZ$3,0,IF('Indicator Data'!AE125&lt;CZ$4,10,(CZ$3-'Indicator Data'!AE125)/(CZ$3-CZ$4)*10)),1))</f>
        <v>2</v>
      </c>
      <c r="DA125" s="102" t="n">
        <f aca="false">IF(AND(CY125="x",CZ125="x"),"x",ROUND(AVERAGE(CY125:CZ125),1))</f>
        <v>2</v>
      </c>
      <c r="DB125" s="104" t="n">
        <f aca="false">ROUND(AVERAGE(CW125,DA125,CU125),1)</f>
        <v>3.4</v>
      </c>
      <c r="DC125" s="105" t="n">
        <f aca="false">IF(BL125="x",ROUND((10-GEOMEAN(((10-DB125)/10*9+1),((10-CH125)/10*9+1),((10-CR125)/10*9+1)))/9*10,1),ROUND((10-GEOMEAN(((10-BL125)/10*9+1),((10-DB125)/10*9+1),((10-CH125)/10*9+1),((10-CR125)/10*9+1)))/9*10,1))</f>
        <v>3.9</v>
      </c>
      <c r="DD125" s="108" t="n">
        <f aca="false">IF(ROUND(IF(AP125="x",(10-GEOMEAN(((10-AO125)/10*9+1),((10-DC125)/10*9+1),((10-AU125)/10*9+1),((10-AQ125)/10*9+1),((10-AR125)/10*9+1)))/9*10,(10-GEOMEAN(((10-AO125)/10*9+1),((10-DC125)/10*9+1),((10-AP125)/10*9+1),((10-AQ125)/10*9+1),((10-AR125)/10*9+1),((10-AU125)/10*9+1)))/9*10),1)=0,0.1,ROUND(IF(AP125="x",(10-GEOMEAN(((10-AO125)/10*9+1),((10-DC125)/10*9+1),((10-AU125)/10*9+1),((10-AQ125)/10*9+1),((10-AR125)/10*9+1)))/9*10,(10-GEOMEAN(((10-AO125)/10*9+1),((10-DC125)/10*9+1),((10-AP125)/10*9+1),((10-AQ125)/10*9+1),((10-AR125)/10*9+1),((10-AU125)/10*9+1)))/9*10),1))</f>
        <v>2.9</v>
      </c>
      <c r="DE125" s="105" t="n">
        <f aca="false">ROUND(IF('Indicator Data'!AH125=0,0,IF('Indicator Data'!AH125&gt;DE$3,10,IF('Indicator Data'!AH125&lt;DE$4,0,10-(DE$3-'Indicator Data'!AH125)/(DE$3-DE$4)*10))),1)</f>
        <v>0</v>
      </c>
      <c r="DF125" s="102" t="n">
        <f aca="false">'Indicator Data'!AI125</f>
        <v>0</v>
      </c>
      <c r="DG125" s="102" t="n">
        <f aca="false">'Indicator Data'!AJ125</f>
        <v>0</v>
      </c>
      <c r="DH125" s="105" t="n">
        <f aca="false">ROUND(IF(DF125=5,10,IF(DG125=5,9,IF(DF125=4,8,IF(DG125=4,7,0)))),1)</f>
        <v>0</v>
      </c>
      <c r="DI125" s="108" t="n">
        <f aca="false">ROUND(IF(DH125&gt;5,DH125,DE125/10*7),1)</f>
        <v>0</v>
      </c>
      <c r="DJ125" s="76"/>
      <c r="DK125" s="109"/>
    </row>
    <row r="126" customFormat="false" ht="14.5" hidden="false" customHeight="false" outlineLevel="0" collapsed="false">
      <c r="A126" s="98" t="str">
        <f aca="false">'Indicator Data'!A126</f>
        <v>Nepal</v>
      </c>
      <c r="B126" s="99" t="str">
        <f aca="false">'Indicator Data'!B126</f>
        <v>NPL</v>
      </c>
      <c r="C126" s="100" t="n">
        <f aca="false">ROUND(IF('Indicator Data'!C126=0,0.1,IF(LOG('Indicator Data'!C126)&gt;C$3,10,IF(LOG('Indicator Data'!C126)&lt;C$4,0,10-(C$3-LOG('Indicator Data'!C126))/(C$3-C$4)*10))),1)</f>
        <v>9.4</v>
      </c>
      <c r="D126" s="101" t="n">
        <f aca="false">ROUND(IF('Indicator Data'!D126=0,0.1,IF(LOG('Indicator Data'!D126)&gt;D$3,10,IF(LOG('Indicator Data'!D126)&lt;D$4,0,10-(D$3-LOG('Indicator Data'!D126))/(D$3-D$4)*10))),1)</f>
        <v>10</v>
      </c>
      <c r="E126" s="102" t="n">
        <f aca="false">ROUND((10-GEOMEAN(((10-C126)/10*9+1),((10-D126)/10*9+1)))/9*10,1)</f>
        <v>9.7</v>
      </c>
      <c r="F126" s="102" t="n">
        <f aca="false">IF('Indicator Data'!E126="No data",0.1,(ROUND(IF('Indicator Data'!E126=0,0,IF(LOG('Indicator Data'!E126)&gt;F$3,10,IF(LOG('Indicator Data'!E126)&lt;F$4,0,10-(F$3-LOG('Indicator Data'!E126))/(F$3-F$4)*10))),1)))</f>
        <v>8.2</v>
      </c>
      <c r="G126" s="102" t="n">
        <f aca="false">ROUND(IF('Indicator Data'!F126=0,0,IF(LOG('Indicator Data'!F126)&gt;G$3,10,IF(LOG('Indicator Data'!F126)&lt;G$4,0,10-(G$3-LOG('Indicator Data'!F126))/(G$3-G$4)*10))),1)</f>
        <v>0</v>
      </c>
      <c r="H126" s="101" t="n">
        <f aca="false">ROUND(IF('Indicator Data'!G126=0,0,IF(LOG('Indicator Data'!G126)&gt;H$3,10,IF(LOG('Indicator Data'!G126)&lt;H$4,0,10-(H$3-LOG('Indicator Data'!G126))/(H$3-H$4)*10))),1)</f>
        <v>1.6</v>
      </c>
      <c r="I126" s="101" t="n">
        <f aca="false">ROUND(IF('Indicator Data'!H126=0,0,IF(LOG('Indicator Data'!H126)&gt;I$3,10,IF(LOG('Indicator Data'!H126)&lt;I$4,0,10-(I$3-LOG('Indicator Data'!H126))/(I$3-I$4)*10))),1)</f>
        <v>0</v>
      </c>
      <c r="J126" s="101" t="n">
        <f aca="false">ROUND((10-GEOMEAN(((10-H126)/10*9+1),((10-I126)/10*9+1)))/9*10,1)</f>
        <v>0.8</v>
      </c>
      <c r="K126" s="101" t="n">
        <f aca="false">ROUND(IF('Indicator Data'!I126=0,0,IF(LOG('Indicator Data'!I126)&gt;K$3,10,IF(LOG('Indicator Data'!I126)&lt;K$4,0,10-(K$3-LOG('Indicator Data'!I126))/(K$3-K$4)*10))),1)</f>
        <v>0</v>
      </c>
      <c r="L126" s="102" t="n">
        <f aca="false">ROUND((10-GEOMEAN(((10-J126)/10*9+1),((10-K126)/10*9+1)))/9*10,1)</f>
        <v>0.4</v>
      </c>
      <c r="M126" s="102" t="n">
        <f aca="false">ROUND(IF('Indicator Data'!J126=0,0,IF(LOG('Indicator Data'!J126)&gt;M$3,10,IF(LOG('Indicator Data'!J126)&lt;M$4,0,10-(M$3-LOG('Indicator Data'!J126))/(M$3-M$4)*10))),1)</f>
        <v>7.9</v>
      </c>
      <c r="N126" s="103" t="n">
        <f aca="false">'Indicator Data'!C126/'Indicator Data'!$CA126</f>
        <v>0.00210526309318749</v>
      </c>
      <c r="O126" s="103" t="n">
        <f aca="false">'Indicator Data'!D126/'Indicator Data'!$CA126</f>
        <v>0.00210297540179833</v>
      </c>
      <c r="P126" s="103" t="n">
        <f aca="false">IF(F126=0.1,"x",'Indicator Data'!E126/'Indicator Data'!$CA126)</f>
        <v>0.00678485270899533</v>
      </c>
      <c r="Q126" s="103" t="n">
        <f aca="false">'Indicator Data'!F126/'Indicator Data'!$CA126</f>
        <v>0</v>
      </c>
      <c r="R126" s="103" t="n">
        <f aca="false">'Indicator Data'!G126/'Indicator Data'!$CA126</f>
        <v>1.48823749807447E-005</v>
      </c>
      <c r="S126" s="103" t="n">
        <f aca="false">'Indicator Data'!H126/'Indicator Data'!$CA126</f>
        <v>0</v>
      </c>
      <c r="T126" s="103" t="n">
        <f aca="false">'Indicator Data'!I126/'Indicator Data'!$CA126</f>
        <v>0</v>
      </c>
      <c r="U126" s="103" t="n">
        <f aca="false">'Indicator Data'!J126/'Indicator Data'!$CA126</f>
        <v>0.000507085961577132</v>
      </c>
      <c r="V126" s="101" t="n">
        <f aca="false">ROUND(IF(N126&gt;V$3,10,IF(N126&lt;V$4,0,10-(V$3-N126)/(V$3-V$4)*10)),1)</f>
        <v>10</v>
      </c>
      <c r="W126" s="101" t="n">
        <f aca="false">ROUND(IF(O126&gt;W$3,10,IF(O126&lt;W$4,0,10-(W$3-O126)/(W$3-W$4)*10)),1)</f>
        <v>10</v>
      </c>
      <c r="X126" s="102" t="n">
        <f aca="false">ROUND(((10-GEOMEAN(((10-V126)/10*9+1),((10-W126)/10*9+1)))/9*10),1)</f>
        <v>10</v>
      </c>
      <c r="Y126" s="102" t="n">
        <f aca="false">IF(P126="x",0.1,ROUND(IF(P126&gt;Y$3,10,IF(P126&lt;Y$4,0,10-(Y$3-P126)/(Y$3-Y$4)*10)),1))</f>
        <v>4.5</v>
      </c>
      <c r="Z126" s="102" t="n">
        <f aca="false">ROUND(IF(Q126=0,0,IF(LOG(Q126)&gt;Z$3,10,IF(LOG(Q126)&lt;=Z$4,0,10-(Z$3-LOG(Q126))/(Z$3-Z$4)*10))),1)</f>
        <v>0</v>
      </c>
      <c r="AA126" s="101" t="n">
        <f aca="false">ROUND(IF(R126&gt;AA$3,10,IF(R126&lt;AA$4,0,10-(AA$3-R126)/(AA$3-AA$4)*10)),1)</f>
        <v>0</v>
      </c>
      <c r="AB126" s="101" t="n">
        <f aca="false">ROUND(IF(S126&gt;AB$3,10,IF(S126&lt;AB$4,0,10-(AB$3-S126)/(AB$3-AB$4)*10)),1)</f>
        <v>0</v>
      </c>
      <c r="AC126" s="101" t="n">
        <f aca="false">ROUND(((10-GEOMEAN(((10-AA126)/10*9+1),((10-AB126)/10*9+1)))/9*10),1)</f>
        <v>0</v>
      </c>
      <c r="AD126" s="101" t="n">
        <f aca="false">ROUND(IF(T126=0,0,IF(T126&gt;AD$3,10,IF(T126&lt;=AD$4,0,10-(AD$3-T126)/(AD$3-AD$4)*10))),1)</f>
        <v>0</v>
      </c>
      <c r="AE126" s="102" t="n">
        <f aca="false">ROUND((10-GEOMEAN(((10-AC126)/10*9+1),((10-AD126)/10*9+1)))/9*10,1)</f>
        <v>0</v>
      </c>
      <c r="AF126" s="102" t="n">
        <f aca="false">ROUND(IF(U126&gt;AF$3,10,IF(U126&lt;AF$4,0,10-(AF$3-U126)/(AF$3-AF$4)*10)),1)</f>
        <v>0.2</v>
      </c>
      <c r="AG126" s="101" t="n">
        <f aca="false">ROUND(IF('Indicator Data'!K126=0,0,IF('Indicator Data'!K126&gt;AG$3,10,IF('Indicator Data'!K126&lt;AG$4,0,10-(AG$3-'Indicator Data'!K126)/(AG$3-AG$4)*10))),1)</f>
        <v>1.9</v>
      </c>
      <c r="AH126" s="104" t="n">
        <f aca="false">ROUND(AVERAGE(C126,V126),1)</f>
        <v>9.7</v>
      </c>
      <c r="AI126" s="104" t="n">
        <f aca="false">ROUND(AVERAGE(D126,W126),1)</f>
        <v>10</v>
      </c>
      <c r="AJ126" s="102" t="n">
        <f aca="false">ROUND(AVERAGE(AA126,H126),1)</f>
        <v>0.8</v>
      </c>
      <c r="AK126" s="102" t="n">
        <f aca="false">ROUND(AVERAGE(AB126,I126),1)</f>
        <v>0</v>
      </c>
      <c r="AL126" s="104" t="n">
        <f aca="false">ROUND((10-GEOMEAN(((10-AJ126)/10*9+1),((10-AK126)/10*9+1)))/9*10,1)</f>
        <v>0.4</v>
      </c>
      <c r="AM126" s="104" t="n">
        <f aca="false">ROUND(AVERAGE(AD126,K126),1)</f>
        <v>0</v>
      </c>
      <c r="AN126" s="102" t="n">
        <f aca="false">ROUND((10-GEOMEAN(((10-M126)/10*9+1),((10-AF126)/10*9+1)))/9*10,1)</f>
        <v>5.2</v>
      </c>
      <c r="AO126" s="105" t="n">
        <f aca="false">ROUND((10-GEOMEAN(((10-E126)/10*9+1),((10-X126)/10*9+1)))/9*10,1)</f>
        <v>9.9</v>
      </c>
      <c r="AP126" s="105" t="n">
        <f aca="false">IF(AND(Y126="x",F126="x"),"x",ROUND((10-GEOMEAN(((10-F126)/10*9+1),((10-Y126)/10*9+1)))/9*10,1))</f>
        <v>6.7</v>
      </c>
      <c r="AQ126" s="105" t="n">
        <f aca="false">ROUND((10-GEOMEAN(((10-G126)/10*9+1),((10-Z126)/10*9+1)))/9*10,1)</f>
        <v>0</v>
      </c>
      <c r="AR126" s="105" t="n">
        <f aca="false">ROUND((10-GEOMEAN(((10-L126)/10*9+1),((10-AE126)/10*9+1)))/9*10,1)</f>
        <v>0.2</v>
      </c>
      <c r="AS126" s="104" t="n">
        <f aca="false">ROUND(AVERAGE(AG126,AN126),1)</f>
        <v>3.6</v>
      </c>
      <c r="AT126" s="104" t="n">
        <f aca="false">IF('Indicator Data'!L126="No data","x",IF('Indicator Data'!CB126&lt;1000,"x",ROUND((IF('Indicator Data'!L126&gt;AT$3,10,IF('Indicator Data'!L126&lt;AT$4,0,10-(AT$3-'Indicator Data'!L126)/(AT$3-AT$4)*10))),1)))</f>
        <v>2.9</v>
      </c>
      <c r="AU126" s="105" t="n">
        <f aca="false">ROUND(AVERAGE(AS126,AT126),1)</f>
        <v>3.3</v>
      </c>
      <c r="AV126" s="106" t="n">
        <f aca="false">IF('Indicator Data'!M126="No data","x",ROUND(IF('Indicator Data'!M126=0,0,IF(LOG('Indicator Data'!M126)&gt;AV$3,10,IF(LOG('Indicator Data'!M126)&lt;AV$4,0,10-(AV$3-LOG('Indicator Data'!M126))/(AV$3-AV$4)*10))),1))</f>
        <v>8.9</v>
      </c>
      <c r="AW126" s="103" t="n">
        <f aca="false">IF(AV126="x","x",'Indicator Data'!M126/'Indicator Data'!$CA126)</f>
        <v>0.564263633363828</v>
      </c>
      <c r="AX126" s="106" t="n">
        <f aca="false">IF(AV126="x","x",ROUND(IF(AW126&gt;AX$3,10,IF(AW126&lt;AX$4,0,10-(AX$3-AW126)/(AX$3-AX$4)*10)),1))</f>
        <v>6.3</v>
      </c>
      <c r="AY126" s="102" t="n">
        <f aca="false">IF(AND(AV126="x",AX126="x"),"x",ROUND((10-GEOMEAN(((10-AV126)/10*9+1),((10-AX126)/10*9+1)))/9*10,1))</f>
        <v>7.8</v>
      </c>
      <c r="AZ126" s="106" t="str">
        <f aca="false">IF('Indicator Data'!N126="No data","x",ROUND(IF('Indicator Data'!N126=0,0,IF(LOG('Indicator Data'!N126)&gt;AZ$3,10,IF(LOG('Indicator Data'!N126)&lt;AZ$4,0,10-(AZ$3-LOG('Indicator Data'!N126))/(AZ$3-AZ$4)*10))),1))</f>
        <v>x</v>
      </c>
      <c r="BA126" s="103" t="str">
        <f aca="false">IF(AZ126="x","x",'Indicator Data'!N126/'Indicator Data'!$CA126)</f>
        <v>x</v>
      </c>
      <c r="BB126" s="106" t="str">
        <f aca="false">IF(AZ126="x","x",ROUND(IF(BA126&gt;BB$3,10,IF(BA126&lt;BB$4,0,10-(BB$3-BA126)/(BB$3-BB$4)*10)),1))</f>
        <v>x</v>
      </c>
      <c r="BC126" s="102" t="str">
        <f aca="false">IF(AND(AZ126="x",BB126="x"),"x",ROUND((10-GEOMEAN(((10-AZ126)/10*9+1),((10-BB126)/10*9+1)))/9*10,1))</f>
        <v>x</v>
      </c>
      <c r="BD126" s="106" t="str">
        <f aca="false">IF('Indicator Data'!O126="No data","x",ROUND(IF('Indicator Data'!O126=0,0,IF(LOG('Indicator Data'!O126)&gt;BD$3,10,IF(LOG('Indicator Data'!O126)&lt;BD$4,0,10-(BD$3-LOG('Indicator Data'!O126))/(BD$3-BD$4)*10))),1))</f>
        <v>x</v>
      </c>
      <c r="BE126" s="103" t="str">
        <f aca="false">IF(BD126="x","x",'Indicator Data'!O126/'Indicator Data'!$CA126)</f>
        <v>x</v>
      </c>
      <c r="BF126" s="106" t="str">
        <f aca="false">IF(BD126="x","x",ROUND(IF(BE126&gt;BF$3,10,IF(BE126&lt;BF$4,0,10-(BF$3-BE126)/(BF$3-BF$4)*10)),1))</f>
        <v>x</v>
      </c>
      <c r="BG126" s="102" t="str">
        <f aca="false">IF(AND(BD126="x",BF126="x"),"x",ROUND((10-GEOMEAN(((10-BD126)/10*9+1),((10-BF126)/10*9+1)))/9*10,1))</f>
        <v>x</v>
      </c>
      <c r="BH126" s="106" t="str">
        <f aca="false">IF('Indicator Data'!P126="No data","x",ROUND(IF('Indicator Data'!P126=0,0,IF(LOG('Indicator Data'!P126)&gt;BH$3,10,IF(LOG('Indicator Data'!P126)&lt;BH$4,0,10-(BH$3-LOG('Indicator Data'!P126))/(BH$3-BH$4)*10))),1))</f>
        <v>x</v>
      </c>
      <c r="BI126" s="103" t="str">
        <f aca="false">IF(BH126="x","x",'Indicator Data'!P126/'Indicator Data'!$CA126)</f>
        <v>x</v>
      </c>
      <c r="BJ126" s="106" t="str">
        <f aca="false">IF(BH126="x","x",ROUND(IF(BI126&gt;BJ$3,10,IF(BI126&lt;BJ$4,0,10-(BJ$3-BI126)/(BJ$3-BJ$4)*10)),1))</f>
        <v>x</v>
      </c>
      <c r="BK126" s="102" t="str">
        <f aca="false">IF(AND(BH126="x",BJ126="x"),"x",ROUND((10-GEOMEAN(((10-BH126)/10*9+1),((10-BJ126)/10*9+1)))/9*10,1))</f>
        <v>x</v>
      </c>
      <c r="BL126" s="104" t="n">
        <f aca="false">IF(AND(BC126="x",BG126="x",BK126="x",AY126="x"),"x",IF(AND(BC126="x",BG126="x",BK126="x"),AY126,ROUND((10-GEOMEAN(((10-AY126)/10*9+1),((10-BC126)/10*9+1),((10-BG126)/10*9+1),((10-BK126)/10*9+1)))/9*10,1)))</f>
        <v>7.8</v>
      </c>
      <c r="BM126" s="106" t="n">
        <f aca="false">ROUND(IF('Indicator Data'!Q126=0,0,IF(LOG('Indicator Data'!Q126)&gt;BM$3,10,IF(LOG('Indicator Data'!Q126)&lt;BM$4,0,10-(BM$3-LOG('Indicator Data'!Q126))/(BM$3-BM$4)*10))),1)</f>
        <v>8.9</v>
      </c>
      <c r="BN126" s="107" t="n">
        <f aca="false">'Indicator Data'!R126</f>
        <v>0.577273547649384</v>
      </c>
      <c r="BO126" s="106" t="n">
        <f aca="false">ROUND(IF(BN126&gt;BO$3,10,IF(BN126&lt;BO$4,0,10-(BO$3-BN126)/(BO$3-BO$4)*10)),1)</f>
        <v>5.8</v>
      </c>
      <c r="BP126" s="106" t="n">
        <f aca="false">ROUND((10-GEOMEAN(((10-BO126)/10*9+1),((10-BM126)/10*9+1)))/9*10,1)</f>
        <v>7.7</v>
      </c>
      <c r="BQ126" s="106" t="n">
        <f aca="false">ROUND(IF('Indicator Data'!S126=0,0,IF(LOG('Indicator Data'!S126)&gt;BQ$3,10,IF(LOG('Indicator Data'!S126)&lt;BQ$4,0,10-(BQ$3-LOG('Indicator Data'!S126))/(BQ$3-BQ$4)*10))),1)</f>
        <v>8.7</v>
      </c>
      <c r="BR126" s="107" t="n">
        <f aca="false">'Indicator Data'!T126</f>
        <v>0.416360914707184</v>
      </c>
      <c r="BS126" s="106" t="n">
        <f aca="false">ROUND(IF(BR126&gt;BS$3,10,IF(BR126&lt;BS$4,0,10-(BS$3-BR126)/(BS$3-BS$4)*10)),1)</f>
        <v>4.2</v>
      </c>
      <c r="BT126" s="106" t="n">
        <f aca="false">ROUND((10-GEOMEAN(((10-BS126)/10*9+1),((10-BQ126)/10*9+1)))/9*10,1)</f>
        <v>7</v>
      </c>
      <c r="BU126" s="102" t="n">
        <f aca="false">ROUND((10-GEOMEAN(((10-BT126)/10*9+1),((10-BP126)/10*9+1)))/9*10,1)</f>
        <v>7.4</v>
      </c>
      <c r="BV126" s="106" t="n">
        <f aca="false">ROUND(IF('Indicator Data'!U126=0,0,IF(LOG('Indicator Data'!U126)&gt;BV$3,10,IF(LOG('Indicator Data'!U126)&lt;BV$4,0,10-(BV$3-LOG('Indicator Data'!U126))/(BV$3-BV$4)*10))),1)</f>
        <v>8.5</v>
      </c>
      <c r="BW126" s="103" t="n">
        <f aca="false">'Indicator Data'!U126/'Indicator Data'!$CA126</f>
        <v>0.320213944303292</v>
      </c>
      <c r="BX126" s="106" t="n">
        <f aca="false">ROUND(IF(BW126&gt;BX$3,10,IF(BW126&lt;BX$4,0,10-(BX$3-BW126)/(BX$3-BX$4)*10)),1)</f>
        <v>3.6</v>
      </c>
      <c r="BY126" s="102" t="n">
        <f aca="false">ROUND((10-GEOMEAN(((10-BV126)/10*9+1),((10-BX126)/10*9+1)))/9*10,1)</f>
        <v>6.7</v>
      </c>
      <c r="BZ126" s="106" t="n">
        <f aca="false">ROUND(IF('Indicator Data'!V126=0,0,IF(LOG('Indicator Data'!V126)&gt;BZ$3,10,IF(LOG('Indicator Data'!V126)&lt;BZ$4,0,10-(BZ$3-LOG('Indicator Data'!V126))/(BZ$3-BZ$4)*10))),1)</f>
        <v>9</v>
      </c>
      <c r="CA126" s="103" t="n">
        <f aca="false">IF('Indicator Data'!V126/'Indicator Data'!$CA126&gt;1,1,'Indicator Data'!V126/'Indicator Data'!$CA126)</f>
        <v>0.706085428680386</v>
      </c>
      <c r="CB126" s="106" t="n">
        <f aca="false">ROUND(IF(CA126&gt;CB$3,10,IF(CA126&lt;CB$4,0,10-(CB$3-CA126)/(CB$3-CB$4)*10)),1)</f>
        <v>7.1</v>
      </c>
      <c r="CC126" s="102" t="n">
        <f aca="false">ROUND((10-GEOMEAN(((10-BZ126)/10*9+1),((10-CB126)/10*9+1)))/9*10,1)</f>
        <v>8.2</v>
      </c>
      <c r="CD126" s="106" t="n">
        <f aca="false">ROUND(IF('Indicator Data'!W126=0,0,IF(LOG('Indicator Data'!W126)&gt;CD$3,10,IF(LOG('Indicator Data'!W126)&lt;CD$4,0,10-(CD$3-LOG('Indicator Data'!W126))/(CD$3-CD$4)*10))),1)</f>
        <v>9.2</v>
      </c>
      <c r="CE126" s="103" t="n">
        <f aca="false">'Indicator Data'!W126/'Indicator Data'!$CA126</f>
        <v>0.898543139022162</v>
      </c>
      <c r="CF126" s="106" t="n">
        <f aca="false">ROUND(IF(CE126&gt;CF$3,10,IF(CE126&lt;CF$4,0,10-(CF$3-CE126)/(CF$3-CF$4)*10)),1)</f>
        <v>9</v>
      </c>
      <c r="CG126" s="102" t="n">
        <f aca="false">ROUND((10-GEOMEAN(((10-CD126)/10*9+1),((10-CF126)/10*9+1)))/9*10,1)</f>
        <v>9.1</v>
      </c>
      <c r="CH126" s="104" t="n">
        <f aca="false">ROUND((10-GEOMEAN(((10-CC126)/10*9+1),((10-BU126)/10*9+1),((10-BY126)/10*9+1),((10-CG126)/10*9+1)))/9*10,1)</f>
        <v>8</v>
      </c>
      <c r="CI126" s="106" t="n">
        <f aca="false">IF('Indicator Data'!BQ126="No data","x",ROUND(IF('Indicator Data'!BQ126&gt;CI$3,0,IF('Indicator Data'!BQ126&lt;CI$4,10,(CI$3-'Indicator Data'!BQ126)/(CI$3-CI$4)*10)),1))</f>
        <v>2.6</v>
      </c>
      <c r="CJ126" s="106" t="n">
        <f aca="false">IF('Indicator Data'!BR126="No data","x",ROUND(IF('Indicator Data'!BR126&gt;CJ$3,0,IF('Indicator Data'!BR126&lt;CJ$4,10,(CJ$3-'Indicator Data'!BR126)/(CJ$3-CJ$4)*10)),1))</f>
        <v>1.7</v>
      </c>
      <c r="CK126" s="106" t="n">
        <f aca="false">IF('Indicator Data'!AC126="No data","x",ROUND(IF('Indicator Data'!AC126&gt;CK$3,0,IF('Indicator Data'!AC126&lt;CK$4,10,(CK$3-'Indicator Data'!AC126)/(CK$3-CK$4)*10)),1))</f>
        <v>3.8</v>
      </c>
      <c r="CL126" s="102" t="n">
        <f aca="false">IF(AND(CJ126="x",CI126="x",CK126="x"),"x",ROUND(AVERAGE(CI126:CK126),1))</f>
        <v>2.7</v>
      </c>
      <c r="CM126" s="106" t="n">
        <f aca="false">IF('Indicator Data'!X126="No data","x",ROUND(IF(LOG('Indicator Data'!X126)&gt;CM$3,10,IF(LOG('Indicator Data'!X126)&lt;CM$4,0,10-(CM$3-LOG('Indicator Data'!X126))/(CM$3-CM$4)*10)),1))</f>
        <v>7.7</v>
      </c>
      <c r="CN126" s="106" t="n">
        <f aca="false">IF('Indicator Data'!Y126="No data","x",ROUND(IF('Indicator Data'!Y126&gt;CN$3,10,IF('Indicator Data'!Y126&lt;CN$4,0,10-(CN$3-'Indicator Data'!Y126)/(CN$3-CN$4)*10)),1))</f>
        <v>7.8</v>
      </c>
      <c r="CO126" s="106" t="n">
        <f aca="false">IF('Indicator Data'!Z126="No data","x",ROUND(IF('Indicator Data'!Z126&gt;CO$3,10,IF('Indicator Data'!Z126&lt;CO$4,0,10-(CO$3-'Indicator Data'!Z126)/(CO$3-CO$4)*10)),1))</f>
        <v>2.1</v>
      </c>
      <c r="CP126" s="106" t="n">
        <f aca="false">IF('Indicator Data'!AA126="No data","x",ROUND(IF('Indicator Data'!AA126&gt;CP$3,10,IF('Indicator Data'!AA126&lt;CP$4,0,10-(CP$3-'Indicator Data'!AA126)/(CP$3-CP$4)*10)),1))</f>
        <v>5.6</v>
      </c>
      <c r="CQ126" s="102" t="n">
        <f aca="false">ROUND(AVERAGE(CM126:CP126),1)</f>
        <v>5.8</v>
      </c>
      <c r="CR126" s="104" t="n">
        <f aca="false">ROUND(AVERAGE(CL126,CQ126,CQ126),1)</f>
        <v>4.8</v>
      </c>
      <c r="CS126" s="106" t="n">
        <f aca="false">IF('Indicator Data'!AF126="No data","x",ROUND(IF('Indicator Data'!AF126&gt;CS$3,10,IF('Indicator Data'!AF126&lt;CS$4,0,10-(CS$3-'Indicator Data'!AF126)/(CS$3-CS$4)*10)),1))</f>
        <v>5.5</v>
      </c>
      <c r="CT126" s="106" t="n">
        <f aca="false">IF('Indicator Data'!AG126="No data","x",ROUND(IF('Indicator Data'!AG126&gt;CT$3,10,IF('Indicator Data'!AG126&lt;CT$4,0,10-(CT$3-'Indicator Data'!AG126)/(CT$3-CT$4)*10)),1))</f>
        <v>2.9</v>
      </c>
      <c r="CU126" s="102" t="n">
        <f aca="false">ROUND(AVERAGE(CM126,CN126,CO126,CP126,CS126,CT126),1)</f>
        <v>5.3</v>
      </c>
      <c r="CV126" s="106" t="n">
        <f aca="false">IF('Indicator Data'!AB126="No data","x",ROUND(IF('Indicator Data'!AB126&gt;CV$3,10,IF('Indicator Data'!AB126&lt;CV$4,0,10-(CV$3-'Indicator Data'!AB126)/(CV$3-CV$4)*10)),1))</f>
        <v>3.3</v>
      </c>
      <c r="CW126" s="102" t="n">
        <f aca="false">IF(AND(CJ126="x",CI126="x",CK126="x"),"x",ROUND(AVERAGE(CI126:CK126,CV126),1))</f>
        <v>2.9</v>
      </c>
      <c r="CX126" s="103" t="n">
        <f aca="false">IF('Indicator Data'!AD126="No data","x",'Indicator Data'!AD126/'Indicator Data'!$BZ126)</f>
        <v>0.000417379862620231</v>
      </c>
      <c r="CY126" s="106" t="n">
        <f aca="false">IF(CX126="x","x",ROUND(IF(CX126&gt;CY$3,0,IF(CX126&lt;CY$4,10,(CY$3-CX126)/(CY$3-CY$4)*10)),1))</f>
        <v>5.8</v>
      </c>
      <c r="CZ126" s="106" t="n">
        <f aca="false">IF('Indicator Data'!AE126="No data","x",ROUND(IF('Indicator Data'!AE126&gt;CZ$3,0,IF('Indicator Data'!AE126&lt;CZ$4,10,(CZ$3-'Indicator Data'!AE126)/(CZ$3-CZ$4)*10)),1))</f>
        <v>6</v>
      </c>
      <c r="DA126" s="102" t="n">
        <f aca="false">IF(AND(CY126="x",CZ126="x"),"x",ROUND(AVERAGE(CY126:CZ126),1))</f>
        <v>5.9</v>
      </c>
      <c r="DB126" s="104" t="n">
        <f aca="false">ROUND(AVERAGE(CW126,DA126,CU126),1)</f>
        <v>4.7</v>
      </c>
      <c r="DC126" s="105" t="n">
        <f aca="false">IF(BL126="x",ROUND((10-GEOMEAN(((10-DB126)/10*9+1),((10-CH126)/10*9+1),((10-CR126)/10*9+1)))/9*10,1),ROUND((10-GEOMEAN(((10-BL126)/10*9+1),((10-DB126)/10*9+1),((10-CH126)/10*9+1),((10-CR126)/10*9+1)))/9*10,1))</f>
        <v>6.6</v>
      </c>
      <c r="DD126" s="108" t="n">
        <f aca="false">IF(ROUND(IF(AP126="x",(10-GEOMEAN(((10-AO126)/10*9+1),((10-DC126)/10*9+1),((10-AU126)/10*9+1),((10-AQ126)/10*9+1),((10-AR126)/10*9+1)))/9*10,(10-GEOMEAN(((10-AO126)/10*9+1),((10-DC126)/10*9+1),((10-AP126)/10*9+1),((10-AQ126)/10*9+1),((10-AR126)/10*9+1),((10-AU126)/10*9+1)))/9*10),1)=0,0.1,ROUND(IF(AP126="x",(10-GEOMEAN(((10-AO126)/10*9+1),((10-DC126)/10*9+1),((10-AU126)/10*9+1),((10-AQ126)/10*9+1),((10-AR126)/10*9+1)))/9*10,(10-GEOMEAN(((10-AO126)/10*9+1),((10-DC126)/10*9+1),((10-AP126)/10*9+1),((10-AQ126)/10*9+1),((10-AR126)/10*9+1),((10-AU126)/10*9+1)))/9*10),1))</f>
        <v>5.8</v>
      </c>
      <c r="DE126" s="105" t="n">
        <f aca="false">ROUND(IF('Indicator Data'!AH126=0,0,IF('Indicator Data'!AH126&gt;DE$3,10,IF('Indicator Data'!AH126&lt;DE$4,0,10-(DE$3-'Indicator Data'!AH126)/(DE$3-DE$4)*10))),1)</f>
        <v>0.7</v>
      </c>
      <c r="DF126" s="102" t="n">
        <f aca="false">'Indicator Data'!AI126</f>
        <v>0</v>
      </c>
      <c r="DG126" s="102" t="n">
        <f aca="false">'Indicator Data'!AJ126</f>
        <v>0</v>
      </c>
      <c r="DH126" s="105" t="n">
        <f aca="false">ROUND(IF(DF126=5,10,IF(DG126=5,9,IF(DF126=4,8,IF(DG126=4,7,0)))),1)</f>
        <v>0</v>
      </c>
      <c r="DI126" s="108" t="n">
        <f aca="false">ROUND(IF(DH126&gt;5,DH126,DE126/10*7),1)</f>
        <v>0.5</v>
      </c>
      <c r="DJ126" s="76"/>
      <c r="DK126" s="109"/>
    </row>
    <row r="127" customFormat="false" ht="14.5" hidden="false" customHeight="false" outlineLevel="0" collapsed="false">
      <c r="A127" s="98" t="str">
        <f aca="false">'Indicator Data'!A127</f>
        <v>Netherlands</v>
      </c>
      <c r="B127" s="99" t="str">
        <f aca="false">'Indicator Data'!B127</f>
        <v>NLD</v>
      </c>
      <c r="C127" s="100" t="n">
        <f aca="false">ROUND(IF('Indicator Data'!C127=0,0.1,IF(LOG('Indicator Data'!C127)&gt;C$3,10,IF(LOG('Indicator Data'!C127)&lt;C$4,0,10-(C$3-LOG('Indicator Data'!C127))/(C$3-C$4)*10))),1)</f>
        <v>6.4</v>
      </c>
      <c r="D127" s="101" t="n">
        <f aca="false">ROUND(IF('Indicator Data'!D127=0,0.1,IF(LOG('Indicator Data'!D127)&gt;D$3,10,IF(LOG('Indicator Data'!D127)&lt;D$4,0,10-(D$3-LOG('Indicator Data'!D127))/(D$3-D$4)*10))),1)</f>
        <v>0.1</v>
      </c>
      <c r="E127" s="102" t="n">
        <f aca="false">ROUND((10-GEOMEAN(((10-C127)/10*9+1),((10-D127)/10*9+1)))/9*10,1)</f>
        <v>3.9</v>
      </c>
      <c r="F127" s="102" t="n">
        <f aca="false">IF('Indicator Data'!E127="No data",0.1,(ROUND(IF('Indicator Data'!E127=0,0,IF(LOG('Indicator Data'!E127)&gt;F$3,10,IF(LOG('Indicator Data'!E127)&lt;F$4,0,10-(F$3-LOG('Indicator Data'!E127))/(F$3-F$4)*10))),1)))</f>
        <v>7.4</v>
      </c>
      <c r="G127" s="102" t="n">
        <f aca="false">ROUND(IF('Indicator Data'!F127=0,0,IF(LOG('Indicator Data'!F127)&gt;G$3,10,IF(LOG('Indicator Data'!F127)&lt;G$4,0,10-(G$3-LOG('Indicator Data'!F127))/(G$3-G$4)*10))),1)</f>
        <v>0</v>
      </c>
      <c r="H127" s="101" t="n">
        <f aca="false">ROUND(IF('Indicator Data'!G127=0,0,IF(LOG('Indicator Data'!G127)&gt;H$3,10,IF(LOG('Indicator Data'!G127)&lt;H$4,0,10-(H$3-LOG('Indicator Data'!G127))/(H$3-H$4)*10))),1)</f>
        <v>0</v>
      </c>
      <c r="I127" s="101" t="n">
        <f aca="false">ROUND(IF('Indicator Data'!H127=0,0,IF(LOG('Indicator Data'!H127)&gt;I$3,10,IF(LOG('Indicator Data'!H127)&lt;I$4,0,10-(I$3-LOG('Indicator Data'!H127))/(I$3-I$4)*10))),1)</f>
        <v>0</v>
      </c>
      <c r="J127" s="101" t="n">
        <f aca="false">ROUND((10-GEOMEAN(((10-H127)/10*9+1),((10-I127)/10*9+1)))/9*10,1)</f>
        <v>0</v>
      </c>
      <c r="K127" s="101" t="n">
        <f aca="false">ROUND(IF('Indicator Data'!I127=0,0,IF(LOG('Indicator Data'!I127)&gt;K$3,10,IF(LOG('Indicator Data'!I127)&lt;K$4,0,10-(K$3-LOG('Indicator Data'!I127))/(K$3-K$4)*10))),1)</f>
        <v>0</v>
      </c>
      <c r="L127" s="102" t="n">
        <f aca="false">ROUND((10-GEOMEAN(((10-J127)/10*9+1),((10-K127)/10*9+1)))/9*10,1)</f>
        <v>0</v>
      </c>
      <c r="M127" s="102" t="n">
        <f aca="false">ROUND(IF('Indicator Data'!J127=0,0,IF(LOG('Indicator Data'!J127)&gt;M$3,10,IF(LOG('Indicator Data'!J127)&lt;M$4,0,10-(M$3-LOG('Indicator Data'!J127))/(M$3-M$4)*10))),1)</f>
        <v>0</v>
      </c>
      <c r="N127" s="103" t="n">
        <f aca="false">'Indicator Data'!C127/'Indicator Data'!$CA127</f>
        <v>0.000206378701295647</v>
      </c>
      <c r="O127" s="103" t="n">
        <f aca="false">'Indicator Data'!D127/'Indicator Data'!$CA127</f>
        <v>0</v>
      </c>
      <c r="P127" s="103" t="n">
        <f aca="false">IF(F127=0.1,"x",'Indicator Data'!E127/'Indicator Data'!$CA127)</f>
        <v>0.00525399379148247</v>
      </c>
      <c r="Q127" s="103" t="n">
        <f aca="false">'Indicator Data'!F127/'Indicator Data'!$CA127</f>
        <v>0</v>
      </c>
      <c r="R127" s="103" t="n">
        <f aca="false">'Indicator Data'!G127/'Indicator Data'!$CA127</f>
        <v>0</v>
      </c>
      <c r="S127" s="103" t="n">
        <f aca="false">'Indicator Data'!H127/'Indicator Data'!$CA127</f>
        <v>0</v>
      </c>
      <c r="T127" s="103" t="n">
        <f aca="false">'Indicator Data'!I127/'Indicator Data'!$CA127</f>
        <v>0</v>
      </c>
      <c r="U127" s="103" t="n">
        <f aca="false">'Indicator Data'!J127/'Indicator Data'!$CA127</f>
        <v>0</v>
      </c>
      <c r="V127" s="101" t="n">
        <f aca="false">ROUND(IF(N127&gt;V$3,10,IF(N127&lt;V$4,0,10-(V$3-N127)/(V$3-V$4)*10)),1)</f>
        <v>1</v>
      </c>
      <c r="W127" s="101" t="n">
        <f aca="false">ROUND(IF(O127&gt;W$3,10,IF(O127&lt;W$4,0,10-(W$3-O127)/(W$3-W$4)*10)),1)</f>
        <v>0</v>
      </c>
      <c r="X127" s="102" t="n">
        <f aca="false">ROUND(((10-GEOMEAN(((10-V127)/10*9+1),((10-W127)/10*9+1)))/9*10),1)</f>
        <v>0.5</v>
      </c>
      <c r="Y127" s="102" t="n">
        <f aca="false">IF(P127="x",0.1,ROUND(IF(P127&gt;Y$3,10,IF(P127&lt;Y$4,0,10-(Y$3-P127)/(Y$3-Y$4)*10)),1))</f>
        <v>3.5</v>
      </c>
      <c r="Z127" s="102" t="n">
        <f aca="false">ROUND(IF(Q127=0,0,IF(LOG(Q127)&gt;Z$3,10,IF(LOG(Q127)&lt;=Z$4,0,10-(Z$3-LOG(Q127))/(Z$3-Z$4)*10))),1)</f>
        <v>0</v>
      </c>
      <c r="AA127" s="101" t="n">
        <f aca="false">ROUND(IF(R127&gt;AA$3,10,IF(R127&lt;AA$4,0,10-(AA$3-R127)/(AA$3-AA$4)*10)),1)</f>
        <v>0</v>
      </c>
      <c r="AB127" s="101" t="n">
        <f aca="false">ROUND(IF(S127&gt;AB$3,10,IF(S127&lt;AB$4,0,10-(AB$3-S127)/(AB$3-AB$4)*10)),1)</f>
        <v>0</v>
      </c>
      <c r="AC127" s="101" t="n">
        <f aca="false">ROUND(((10-GEOMEAN(((10-AA127)/10*9+1),((10-AB127)/10*9+1)))/9*10),1)</f>
        <v>0</v>
      </c>
      <c r="AD127" s="101" t="n">
        <f aca="false">ROUND(IF(T127=0,0,IF(T127&gt;AD$3,10,IF(T127&lt;=AD$4,0,10-(AD$3-T127)/(AD$3-AD$4)*10))),1)</f>
        <v>0</v>
      </c>
      <c r="AE127" s="102" t="n">
        <f aca="false">ROUND((10-GEOMEAN(((10-AC127)/10*9+1),((10-AD127)/10*9+1)))/9*10,1)</f>
        <v>0</v>
      </c>
      <c r="AF127" s="102" t="n">
        <f aca="false">ROUND(IF(U127&gt;AF$3,10,IF(U127&lt;AF$4,0,10-(AF$3-U127)/(AF$3-AF$4)*10)),1)</f>
        <v>0</v>
      </c>
      <c r="AG127" s="101" t="n">
        <f aca="false">ROUND(IF('Indicator Data'!K127=0,0,IF('Indicator Data'!K127&gt;AG$3,10,IF('Indicator Data'!K127&lt;AG$4,0,10-(AG$3-'Indicator Data'!K127)/(AG$3-AG$4)*10))),1)</f>
        <v>0</v>
      </c>
      <c r="AH127" s="104" t="n">
        <f aca="false">ROUND(AVERAGE(C127,V127),1)</f>
        <v>3.7</v>
      </c>
      <c r="AI127" s="104" t="n">
        <f aca="false">ROUND(AVERAGE(D127,W127),1)</f>
        <v>0.1</v>
      </c>
      <c r="AJ127" s="102" t="n">
        <f aca="false">ROUND(AVERAGE(AA127,H127),1)</f>
        <v>0</v>
      </c>
      <c r="AK127" s="102" t="n">
        <f aca="false">ROUND(AVERAGE(AB127,I127),1)</f>
        <v>0</v>
      </c>
      <c r="AL127" s="104" t="n">
        <f aca="false">ROUND((10-GEOMEAN(((10-AJ127)/10*9+1),((10-AK127)/10*9+1)))/9*10,1)</f>
        <v>0</v>
      </c>
      <c r="AM127" s="104" t="n">
        <f aca="false">ROUND(AVERAGE(AD127,K127),1)</f>
        <v>0</v>
      </c>
      <c r="AN127" s="102" t="n">
        <f aca="false">ROUND((10-GEOMEAN(((10-M127)/10*9+1),((10-AF127)/10*9+1)))/9*10,1)</f>
        <v>0</v>
      </c>
      <c r="AO127" s="105" t="n">
        <f aca="false">ROUND((10-GEOMEAN(((10-E127)/10*9+1),((10-X127)/10*9+1)))/9*10,1)</f>
        <v>2.4</v>
      </c>
      <c r="AP127" s="105" t="n">
        <f aca="false">IF(AND(Y127="x",F127="x"),"x",ROUND((10-GEOMEAN(((10-F127)/10*9+1),((10-Y127)/10*9+1)))/9*10,1))</f>
        <v>5.8</v>
      </c>
      <c r="AQ127" s="105" t="n">
        <f aca="false">ROUND((10-GEOMEAN(((10-G127)/10*9+1),((10-Z127)/10*9+1)))/9*10,1)</f>
        <v>0</v>
      </c>
      <c r="AR127" s="105" t="n">
        <f aca="false">ROUND((10-GEOMEAN(((10-L127)/10*9+1),((10-AE127)/10*9+1)))/9*10,1)</f>
        <v>0</v>
      </c>
      <c r="AS127" s="104" t="n">
        <f aca="false">ROUND(AVERAGE(AG127,AN127),1)</f>
        <v>0</v>
      </c>
      <c r="AT127" s="104" t="n">
        <f aca="false">IF('Indicator Data'!L127="No data","x",IF('Indicator Data'!CB127&lt;1000,"x",ROUND((IF('Indicator Data'!L127&gt;AT$3,10,IF('Indicator Data'!L127&lt;AT$4,0,10-(AT$3-'Indicator Data'!L127)/(AT$3-AT$4)*10))),1)))</f>
        <v>1</v>
      </c>
      <c r="AU127" s="105" t="n">
        <f aca="false">ROUND(AVERAGE(AS127,AT127),1)</f>
        <v>0.5</v>
      </c>
      <c r="AV127" s="106" t="n">
        <f aca="false">IF('Indicator Data'!M127="No data","x",ROUND(IF('Indicator Data'!M127=0,0,IF(LOG('Indicator Data'!M127)&gt;AV$3,10,IF(LOG('Indicator Data'!M127)&lt;AV$4,0,10-(AV$3-LOG('Indicator Data'!M127))/(AV$3-AV$4)*10))),1))</f>
        <v>0</v>
      </c>
      <c r="AW127" s="103" t="n">
        <f aca="false">IF(AV127="x","x",'Indicator Data'!M127/'Indicator Data'!$CA127)</f>
        <v>0</v>
      </c>
      <c r="AX127" s="106" t="n">
        <f aca="false">IF(AV127="x","x",ROUND(IF(AW127&gt;AX$3,10,IF(AW127&lt;AX$4,0,10-(AX$3-AW127)/(AX$3-AX$4)*10)),1))</f>
        <v>0</v>
      </c>
      <c r="AY127" s="102" t="n">
        <f aca="false">IF(AND(AV127="x",AX127="x"),"x",ROUND((10-GEOMEAN(((10-AV127)/10*9+1),((10-AX127)/10*9+1)))/9*10,1))</f>
        <v>0</v>
      </c>
      <c r="AZ127" s="106" t="str">
        <f aca="false">IF('Indicator Data'!N127="No data","x",ROUND(IF('Indicator Data'!N127=0,0,IF(LOG('Indicator Data'!N127)&gt;AZ$3,10,IF(LOG('Indicator Data'!N127)&lt;AZ$4,0,10-(AZ$3-LOG('Indicator Data'!N127))/(AZ$3-AZ$4)*10))),1))</f>
        <v>x</v>
      </c>
      <c r="BA127" s="103" t="str">
        <f aca="false">IF(AZ127="x","x",'Indicator Data'!N127/'Indicator Data'!$CA127)</f>
        <v>x</v>
      </c>
      <c r="BB127" s="106" t="str">
        <f aca="false">IF(AZ127="x","x",ROUND(IF(BA127&gt;BB$3,10,IF(BA127&lt;BB$4,0,10-(BB$3-BA127)/(BB$3-BB$4)*10)),1))</f>
        <v>x</v>
      </c>
      <c r="BC127" s="102" t="str">
        <f aca="false">IF(AND(AZ127="x",BB127="x"),"x",ROUND((10-GEOMEAN(((10-AZ127)/10*9+1),((10-BB127)/10*9+1)))/9*10,1))</f>
        <v>x</v>
      </c>
      <c r="BD127" s="106" t="str">
        <f aca="false">IF('Indicator Data'!O127="No data","x",ROUND(IF('Indicator Data'!O127=0,0,IF(LOG('Indicator Data'!O127)&gt;BD$3,10,IF(LOG('Indicator Data'!O127)&lt;BD$4,0,10-(BD$3-LOG('Indicator Data'!O127))/(BD$3-BD$4)*10))),1))</f>
        <v>x</v>
      </c>
      <c r="BE127" s="103" t="str">
        <f aca="false">IF(BD127="x","x",'Indicator Data'!O127/'Indicator Data'!$CA127)</f>
        <v>x</v>
      </c>
      <c r="BF127" s="106" t="str">
        <f aca="false">IF(BD127="x","x",ROUND(IF(BE127&gt;BF$3,10,IF(BE127&lt;BF$4,0,10-(BF$3-BE127)/(BF$3-BF$4)*10)),1))</f>
        <v>x</v>
      </c>
      <c r="BG127" s="102" t="str">
        <f aca="false">IF(AND(BD127="x",BF127="x"),"x",ROUND((10-GEOMEAN(((10-BD127)/10*9+1),((10-BF127)/10*9+1)))/9*10,1))</f>
        <v>x</v>
      </c>
      <c r="BH127" s="106" t="str">
        <f aca="false">IF('Indicator Data'!P127="No data","x",ROUND(IF('Indicator Data'!P127=0,0,IF(LOG('Indicator Data'!P127)&gt;BH$3,10,IF(LOG('Indicator Data'!P127)&lt;BH$4,0,10-(BH$3-LOG('Indicator Data'!P127))/(BH$3-BH$4)*10))),1))</f>
        <v>x</v>
      </c>
      <c r="BI127" s="103" t="str">
        <f aca="false">IF(BH127="x","x",'Indicator Data'!P127/'Indicator Data'!$CA127)</f>
        <v>x</v>
      </c>
      <c r="BJ127" s="106" t="str">
        <f aca="false">IF(BH127="x","x",ROUND(IF(BI127&gt;BJ$3,10,IF(BI127&lt;BJ$4,0,10-(BJ$3-BI127)/(BJ$3-BJ$4)*10)),1))</f>
        <v>x</v>
      </c>
      <c r="BK127" s="102" t="str">
        <f aca="false">IF(AND(BH127="x",BJ127="x"),"x",ROUND((10-GEOMEAN(((10-BH127)/10*9+1),((10-BJ127)/10*9+1)))/9*10,1))</f>
        <v>x</v>
      </c>
      <c r="BL127" s="104" t="n">
        <f aca="false">IF(AND(BC127="x",BG127="x",BK127="x",AY127="x"),"x",IF(AND(BC127="x",BG127="x",BK127="x"),AY127,ROUND((10-GEOMEAN(((10-AY127)/10*9+1),((10-BC127)/10*9+1),((10-BG127)/10*9+1),((10-BK127)/10*9+1)))/9*10,1)))</f>
        <v>0</v>
      </c>
      <c r="BM127" s="106" t="n">
        <f aca="false">ROUND(IF('Indicator Data'!Q127=0,0,IF(LOG('Indicator Data'!Q127)&gt;BM$3,10,IF(LOG('Indicator Data'!Q127)&lt;BM$4,0,10-(BM$3-LOG('Indicator Data'!Q127))/(BM$3-BM$4)*10))),1)</f>
        <v>0</v>
      </c>
      <c r="BN127" s="107" t="n">
        <f aca="false">'Indicator Data'!R127</f>
        <v>0</v>
      </c>
      <c r="BO127" s="106" t="n">
        <f aca="false">ROUND(IF(BN127&gt;BO$3,10,IF(BN127&lt;BO$4,0,10-(BO$3-BN127)/(BO$3-BO$4)*10)),1)</f>
        <v>0</v>
      </c>
      <c r="BP127" s="106" t="n">
        <f aca="false">ROUND((10-GEOMEAN(((10-BO127)/10*9+1),((10-BM127)/10*9+1)))/9*10,1)</f>
        <v>0</v>
      </c>
      <c r="BQ127" s="106" t="n">
        <f aca="false">ROUND(IF('Indicator Data'!S127=0,0,IF(LOG('Indicator Data'!S127)&gt;BQ$3,10,IF(LOG('Indicator Data'!S127)&lt;BQ$4,0,10-(BQ$3-LOG('Indicator Data'!S127))/(BQ$3-BQ$4)*10))),1)</f>
        <v>0</v>
      </c>
      <c r="BR127" s="107" t="n">
        <f aca="false">'Indicator Data'!T127</f>
        <v>0</v>
      </c>
      <c r="BS127" s="106" t="n">
        <f aca="false">ROUND(IF(BR127&gt;BS$3,10,IF(BR127&lt;BS$4,0,10-(BS$3-BR127)/(BS$3-BS$4)*10)),1)</f>
        <v>0</v>
      </c>
      <c r="BT127" s="106" t="n">
        <f aca="false">ROUND((10-GEOMEAN(((10-BS127)/10*9+1),((10-BQ127)/10*9+1)))/9*10,1)</f>
        <v>0</v>
      </c>
      <c r="BU127" s="102" t="n">
        <f aca="false">ROUND((10-GEOMEAN(((10-BT127)/10*9+1),((10-BP127)/10*9+1)))/9*10,1)</f>
        <v>0</v>
      </c>
      <c r="BV127" s="106" t="n">
        <f aca="false">ROUND(IF('Indicator Data'!U127=0,0,IF(LOG('Indicator Data'!U127)&gt;BV$3,10,IF(LOG('Indicator Data'!U127)&lt;BV$4,0,10-(BV$3-LOG('Indicator Data'!U127))/(BV$3-BV$4)*10))),1)</f>
        <v>0</v>
      </c>
      <c r="BW127" s="103" t="n">
        <f aca="false">'Indicator Data'!U127/'Indicator Data'!$CA127</f>
        <v>0</v>
      </c>
      <c r="BX127" s="106" t="n">
        <f aca="false">ROUND(IF(BW127&gt;BX$3,10,IF(BW127&lt;BX$4,0,10-(BX$3-BW127)/(BX$3-BX$4)*10)),1)</f>
        <v>0</v>
      </c>
      <c r="BY127" s="102" t="n">
        <f aca="false">ROUND((10-GEOMEAN(((10-BV127)/10*9+1),((10-BX127)/10*9+1)))/9*10,1)</f>
        <v>0</v>
      </c>
      <c r="BZ127" s="106" t="n">
        <f aca="false">ROUND(IF('Indicator Data'!V127=0,0,IF(LOG('Indicator Data'!V127)&gt;BZ$3,10,IF(LOG('Indicator Data'!V127)&lt;BZ$4,0,10-(BZ$3-LOG('Indicator Data'!V127))/(BZ$3-BZ$4)*10))),1)</f>
        <v>0</v>
      </c>
      <c r="CA127" s="103" t="n">
        <f aca="false">IF('Indicator Data'!V127/'Indicator Data'!$CA127&gt;1,1,'Indicator Data'!V127/'Indicator Data'!$CA127)</f>
        <v>0</v>
      </c>
      <c r="CB127" s="106" t="n">
        <f aca="false">ROUND(IF(CA127&gt;CB$3,10,IF(CA127&lt;CB$4,0,10-(CB$3-CA127)/(CB$3-CB$4)*10)),1)</f>
        <v>0</v>
      </c>
      <c r="CC127" s="102" t="n">
        <f aca="false">ROUND((10-GEOMEAN(((10-BZ127)/10*9+1),((10-CB127)/10*9+1)))/9*10,1)</f>
        <v>0</v>
      </c>
      <c r="CD127" s="106" t="n">
        <f aca="false">ROUND(IF('Indicator Data'!W127=0,0,IF(LOG('Indicator Data'!W127)&gt;CD$3,10,IF(LOG('Indicator Data'!W127)&lt;CD$4,0,10-(CD$3-LOG('Indicator Data'!W127))/(CD$3-CD$4)*10))),1)</f>
        <v>0</v>
      </c>
      <c r="CE127" s="103" t="n">
        <f aca="false">'Indicator Data'!W127/'Indicator Data'!$CA127</f>
        <v>0</v>
      </c>
      <c r="CF127" s="106" t="n">
        <f aca="false">ROUND(IF(CE127&gt;CF$3,10,IF(CE127&lt;CF$4,0,10-(CF$3-CE127)/(CF$3-CF$4)*10)),1)</f>
        <v>0</v>
      </c>
      <c r="CG127" s="102" t="n">
        <f aca="false">ROUND((10-GEOMEAN(((10-CD127)/10*9+1),((10-CF127)/10*9+1)))/9*10,1)</f>
        <v>0</v>
      </c>
      <c r="CH127" s="104" t="n">
        <f aca="false">ROUND((10-GEOMEAN(((10-CC127)/10*9+1),((10-BU127)/10*9+1),((10-BY127)/10*9+1),((10-CG127)/10*9+1)))/9*10,1)</f>
        <v>0</v>
      </c>
      <c r="CI127" s="106" t="n">
        <f aca="false">IF('Indicator Data'!BQ127="No data","x",ROUND(IF('Indicator Data'!BQ127&gt;CI$3,0,IF('Indicator Data'!BQ127&lt;CI$4,10,(CI$3-'Indicator Data'!BQ127)/(CI$3-CI$4)*10)),1))</f>
        <v>0.3</v>
      </c>
      <c r="CJ127" s="106" t="n">
        <f aca="false">IF('Indicator Data'!BR127="No data","x",ROUND(IF('Indicator Data'!BR127&gt;CJ$3,0,IF('Indicator Data'!BR127&lt;CJ$4,10,(CJ$3-'Indicator Data'!BR127)/(CJ$3-CJ$4)*10)),1))</f>
        <v>0</v>
      </c>
      <c r="CK127" s="106" t="str">
        <f aca="false">IF('Indicator Data'!AC127="No data","x",ROUND(IF('Indicator Data'!AC127&gt;CK$3,0,IF('Indicator Data'!AC127&lt;CK$4,10,(CK$3-'Indicator Data'!AC127)/(CK$3-CK$4)*10)),1))</f>
        <v>x</v>
      </c>
      <c r="CL127" s="102" t="n">
        <f aca="false">IF(AND(CJ127="x",CI127="x",CK127="x"),"x",ROUND(AVERAGE(CI127:CK127),1))</f>
        <v>0.2</v>
      </c>
      <c r="CM127" s="106" t="n">
        <f aca="false">IF('Indicator Data'!X127="No data","x",ROUND(IF(LOG('Indicator Data'!X127)&gt;CM$3,10,IF(LOG('Indicator Data'!X127)&lt;CM$4,0,10-(CM$3-LOG('Indicator Data'!X127))/(CM$3-CM$4)*10)),1))</f>
        <v>9.1</v>
      </c>
      <c r="CN127" s="106" t="n">
        <f aca="false">IF('Indicator Data'!Y127="No data","x",ROUND(IF('Indicator Data'!Y127&gt;CN$3,10,IF('Indicator Data'!Y127&lt;CN$4,0,10-(CN$3-'Indicator Data'!Y127)/(CN$3-CN$4)*10)),1))</f>
        <v>1.8</v>
      </c>
      <c r="CO127" s="106" t="n">
        <f aca="false">IF('Indicator Data'!Z127="No data","x",ROUND(IF('Indicator Data'!Z127&gt;CO$3,10,IF('Indicator Data'!Z127&lt;CO$4,0,10-(CO$3-'Indicator Data'!Z127)/(CO$3-CO$4)*10)),1))</f>
        <v>9.3</v>
      </c>
      <c r="CP127" s="106" t="n">
        <f aca="false">IF('Indicator Data'!AA127="No data","x",ROUND(IF('Indicator Data'!AA127&gt;CP$3,10,IF('Indicator Data'!AA127&lt;CP$4,0,10-(CP$3-'Indicator Data'!AA127)/(CP$3-CP$4)*10)),1))</f>
        <v>0.6</v>
      </c>
      <c r="CQ127" s="102" t="n">
        <f aca="false">ROUND(AVERAGE(CM127:CP127),1)</f>
        <v>5.2</v>
      </c>
      <c r="CR127" s="104" t="n">
        <f aca="false">ROUND(AVERAGE(CL127,CQ127,CQ127),1)</f>
        <v>3.5</v>
      </c>
      <c r="CS127" s="106" t="str">
        <f aca="false">IF('Indicator Data'!AF127="No data","x",ROUND(IF('Indicator Data'!AF127&gt;CS$3,10,IF('Indicator Data'!AF127&lt;CS$4,0,10-(CS$3-'Indicator Data'!AF127)/(CS$3-CS$4)*10)),1))</f>
        <v>x</v>
      </c>
      <c r="CT127" s="106" t="n">
        <f aca="false">IF('Indicator Data'!AG127="No data","x",ROUND(IF('Indicator Data'!AG127&gt;CT$3,10,IF('Indicator Data'!AG127&lt;CT$4,0,10-(CT$3-'Indicator Data'!AG127)/(CT$3-CT$4)*10)),1))</f>
        <v>0</v>
      </c>
      <c r="CU127" s="102" t="n">
        <f aca="false">ROUND(AVERAGE(CM127,CN127,CO127,CP127,CS127,CT127),1)</f>
        <v>4.2</v>
      </c>
      <c r="CV127" s="106" t="n">
        <f aca="false">IF('Indicator Data'!AB127="No data","x",ROUND(IF('Indicator Data'!AB127&gt;CV$3,10,IF('Indicator Data'!AB127&lt;CV$4,0,10-(CV$3-'Indicator Data'!AB127)/(CV$3-CV$4)*10)),1))</f>
        <v>0</v>
      </c>
      <c r="CW127" s="102" t="n">
        <f aca="false">IF(AND(CJ127="x",CI127="x",CK127="x"),"x",ROUND(AVERAGE(CI127:CK127,CV127),1))</f>
        <v>0.1</v>
      </c>
      <c r="CX127" s="103" t="n">
        <f aca="false">IF('Indicator Data'!AD127="No data","x",'Indicator Data'!AD127/'Indicator Data'!$BZ127)</f>
        <v>8.35918987508411E-005</v>
      </c>
      <c r="CY127" s="106" t="n">
        <f aca="false">IF(CX127="x","x",ROUND(IF(CX127&gt;CY$3,0,IF(CX127&lt;CY$4,10,(CY$3-CX127)/(CY$3-CY$4)*10)),1))</f>
        <v>9.2</v>
      </c>
      <c r="CZ127" s="106" t="n">
        <f aca="false">IF('Indicator Data'!AE127="No data","x",ROUND(IF('Indicator Data'!AE127&gt;CZ$3,0,IF('Indicator Data'!AE127&lt;CZ$4,10,(CZ$3-'Indicator Data'!AE127)/(CZ$3-CZ$4)*10)),1))</f>
        <v>2</v>
      </c>
      <c r="DA127" s="102" t="n">
        <f aca="false">IF(AND(CY127="x",CZ127="x"),"x",ROUND(AVERAGE(CY127:CZ127),1))</f>
        <v>5.6</v>
      </c>
      <c r="DB127" s="104" t="n">
        <f aca="false">ROUND(AVERAGE(CW127,DA127,CU127),1)</f>
        <v>3.3</v>
      </c>
      <c r="DC127" s="105" t="n">
        <f aca="false">IF(BL127="x",ROUND((10-GEOMEAN(((10-DB127)/10*9+1),((10-CH127)/10*9+1),((10-CR127)/10*9+1)))/9*10,1),ROUND((10-GEOMEAN(((10-BL127)/10*9+1),((10-DB127)/10*9+1),((10-CH127)/10*9+1),((10-CR127)/10*9+1)))/9*10,1))</f>
        <v>1.9</v>
      </c>
      <c r="DD127" s="108" t="n">
        <f aca="false">IF(ROUND(IF(AP127="x",(10-GEOMEAN(((10-AO127)/10*9+1),((10-DC127)/10*9+1),((10-AU127)/10*9+1),((10-AQ127)/10*9+1),((10-AR127)/10*9+1)))/9*10,(10-GEOMEAN(((10-AO127)/10*9+1),((10-DC127)/10*9+1),((10-AP127)/10*9+1),((10-AQ127)/10*9+1),((10-AR127)/10*9+1),((10-AU127)/10*9+1)))/9*10),1)=0,0.1,ROUND(IF(AP127="x",(10-GEOMEAN(((10-AO127)/10*9+1),((10-DC127)/10*9+1),((10-AU127)/10*9+1),((10-AQ127)/10*9+1),((10-AR127)/10*9+1)))/9*10,(10-GEOMEAN(((10-AO127)/10*9+1),((10-DC127)/10*9+1),((10-AP127)/10*9+1),((10-AQ127)/10*9+1),((10-AR127)/10*9+1),((10-AU127)/10*9+1)))/9*10),1))</f>
        <v>2</v>
      </c>
      <c r="DE127" s="105" t="n">
        <f aca="false">ROUND(IF('Indicator Data'!AH127=0,0,IF('Indicator Data'!AH127&gt;DE$3,10,IF('Indicator Data'!AH127&lt;DE$4,0,10-(DE$3-'Indicator Data'!AH127)/(DE$3-DE$4)*10))),1)</f>
        <v>0.1</v>
      </c>
      <c r="DF127" s="102" t="n">
        <f aca="false">'Indicator Data'!AI127</f>
        <v>0</v>
      </c>
      <c r="DG127" s="102" t="n">
        <f aca="false">'Indicator Data'!AJ127</f>
        <v>0</v>
      </c>
      <c r="DH127" s="105" t="n">
        <f aca="false">ROUND(IF(DF127=5,10,IF(DG127=5,9,IF(DF127=4,8,IF(DG127=4,7,0)))),1)</f>
        <v>0</v>
      </c>
      <c r="DI127" s="108" t="n">
        <f aca="false">ROUND(IF(DH127&gt;5,DH127,DE127/10*7),1)</f>
        <v>0.1</v>
      </c>
      <c r="DJ127" s="76"/>
      <c r="DK127" s="109"/>
    </row>
    <row r="128" customFormat="false" ht="14.5" hidden="false" customHeight="false" outlineLevel="0" collapsed="false">
      <c r="A128" s="98" t="str">
        <f aca="false">'Indicator Data'!A128</f>
        <v>New Zealand</v>
      </c>
      <c r="B128" s="99" t="str">
        <f aca="false">'Indicator Data'!B128</f>
        <v>NZL</v>
      </c>
      <c r="C128" s="100" t="n">
        <f aca="false">ROUND(IF('Indicator Data'!C128=0,0.1,IF(LOG('Indicator Data'!C128)&gt;C$3,10,IF(LOG('Indicator Data'!C128)&lt;C$4,0,10-(C$3-LOG('Indicator Data'!C128))/(C$3-C$4)*10))),1)</f>
        <v>7.2</v>
      </c>
      <c r="D128" s="101" t="n">
        <f aca="false">ROUND(IF('Indicator Data'!D128=0,0.1,IF(LOG('Indicator Data'!D128)&gt;D$3,10,IF(LOG('Indicator Data'!D128)&lt;D$4,0,10-(D$3-LOG('Indicator Data'!D128))/(D$3-D$4)*10))),1)</f>
        <v>7.6</v>
      </c>
      <c r="E128" s="102" t="n">
        <f aca="false">ROUND((10-GEOMEAN(((10-C128)/10*9+1),((10-D128)/10*9+1)))/9*10,1)</f>
        <v>7.4</v>
      </c>
      <c r="F128" s="102" t="n">
        <f aca="false">IF('Indicator Data'!E128="No data",0.1,(ROUND(IF('Indicator Data'!E128=0,0,IF(LOG('Indicator Data'!E128)&gt;F$3,10,IF(LOG('Indicator Data'!E128)&lt;F$4,0,10-(F$3-LOG('Indicator Data'!E128))/(F$3-F$4)*10))),1)))</f>
        <v>5.3</v>
      </c>
      <c r="G128" s="102" t="n">
        <f aca="false">ROUND(IF('Indicator Data'!F128=0,0,IF(LOG('Indicator Data'!F128)&gt;G$3,10,IF(LOG('Indicator Data'!F128)&lt;G$4,0,10-(G$3-LOG('Indicator Data'!F128))/(G$3-G$4)*10))),1)</f>
        <v>6.1</v>
      </c>
      <c r="H128" s="101" t="n">
        <f aca="false">ROUND(IF('Indicator Data'!G128=0,0,IF(LOG('Indicator Data'!G128)&gt;H$3,10,IF(LOG('Indicator Data'!G128)&lt;H$4,0,10-(H$3-LOG('Indicator Data'!G128))/(H$3-H$4)*10))),1)</f>
        <v>4.9</v>
      </c>
      <c r="I128" s="101" t="n">
        <f aca="false">ROUND(IF('Indicator Data'!H128=0,0,IF(LOG('Indicator Data'!H128)&gt;I$3,10,IF(LOG('Indicator Data'!H128)&lt;I$4,0,10-(I$3-LOG('Indicator Data'!H128))/(I$3-I$4)*10))),1)</f>
        <v>0</v>
      </c>
      <c r="J128" s="101" t="n">
        <f aca="false">ROUND((10-GEOMEAN(((10-H128)/10*9+1),((10-I128)/10*9+1)))/9*10,1)</f>
        <v>2.8</v>
      </c>
      <c r="K128" s="101" t="n">
        <f aca="false">ROUND(IF('Indicator Data'!I128=0,0,IF(LOG('Indicator Data'!I128)&gt;K$3,10,IF(LOG('Indicator Data'!I128)&lt;K$4,0,10-(K$3-LOG('Indicator Data'!I128))/(K$3-K$4)*10))),1)</f>
        <v>5.7</v>
      </c>
      <c r="L128" s="102" t="n">
        <f aca="false">ROUND((10-GEOMEAN(((10-J128)/10*9+1),((10-K128)/10*9+1)))/9*10,1)</f>
        <v>4.4</v>
      </c>
      <c r="M128" s="102" t="n">
        <f aca="false">ROUND(IF('Indicator Data'!J128=0,0,IF(LOG('Indicator Data'!J128)&gt;M$3,10,IF(LOG('Indicator Data'!J128)&lt;M$4,0,10-(M$3-LOG('Indicator Data'!J128))/(M$3-M$4)*10))),1)</f>
        <v>0</v>
      </c>
      <c r="N128" s="103" t="n">
        <f aca="false">'Indicator Data'!C128/'Indicator Data'!$CA128</f>
        <v>0.00161211579679155</v>
      </c>
      <c r="O128" s="103" t="n">
        <f aca="false">'Indicator Data'!D128/'Indicator Data'!$CA128</f>
        <v>0.000433781110693841</v>
      </c>
      <c r="P128" s="103" t="n">
        <f aca="false">IF(F128=0.1,"x",'Indicator Data'!E128/'Indicator Data'!$CA128)</f>
        <v>0.00284008816244789</v>
      </c>
      <c r="Q128" s="103" t="n">
        <f aca="false">'Indicator Data'!F128/'Indicator Data'!$CA128</f>
        <v>1.06913376154208E-005</v>
      </c>
      <c r="R128" s="103" t="n">
        <f aca="false">'Indicator Data'!G128/'Indicator Data'!$CA128</f>
        <v>0.00198545176109732</v>
      </c>
      <c r="S128" s="103" t="n">
        <f aca="false">'Indicator Data'!H128/'Indicator Data'!$CA128</f>
        <v>0</v>
      </c>
      <c r="T128" s="103" t="n">
        <f aca="false">'Indicator Data'!I128/'Indicator Data'!$CA128</f>
        <v>0.00156200733313941</v>
      </c>
      <c r="U128" s="103" t="n">
        <f aca="false">'Indicator Data'!J128/'Indicator Data'!$CA128</f>
        <v>0</v>
      </c>
      <c r="V128" s="101" t="n">
        <f aca="false">ROUND(IF(N128&gt;V$3,10,IF(N128&lt;V$4,0,10-(V$3-N128)/(V$3-V$4)*10)),1)</f>
        <v>8.1</v>
      </c>
      <c r="W128" s="101" t="n">
        <f aca="false">ROUND(IF(O128&gt;W$3,10,IF(O128&lt;W$4,0,10-(W$3-O128)/(W$3-W$4)*10)),1)</f>
        <v>4.3</v>
      </c>
      <c r="X128" s="102" t="n">
        <f aca="false">ROUND(((10-GEOMEAN(((10-V128)/10*9+1),((10-W128)/10*9+1)))/9*10),1)</f>
        <v>6.6</v>
      </c>
      <c r="Y128" s="102" t="n">
        <f aca="false">IF(P128="x",0.1,ROUND(IF(P128&gt;Y$3,10,IF(P128&lt;Y$4,0,10-(Y$3-P128)/(Y$3-Y$4)*10)),1))</f>
        <v>1.9</v>
      </c>
      <c r="Z128" s="102" t="n">
        <f aca="false">ROUND(IF(Q128=0,0,IF(LOG(Q128)&gt;Z$3,10,IF(LOG(Q128)&lt;=Z$4,0,10-(Z$3-LOG(Q128))/(Z$3-Z$4)*10))),1)</f>
        <v>7.8</v>
      </c>
      <c r="AA128" s="101" t="n">
        <f aca="false">ROUND(IF(R128&gt;AA$3,10,IF(R128&lt;AA$4,0,10-(AA$3-R128)/(AA$3-AA$4)*10)),1)</f>
        <v>1.1</v>
      </c>
      <c r="AB128" s="101" t="n">
        <f aca="false">ROUND(IF(S128&gt;AB$3,10,IF(S128&lt;AB$4,0,10-(AB$3-S128)/(AB$3-AB$4)*10)),1)</f>
        <v>0</v>
      </c>
      <c r="AC128" s="101" t="n">
        <f aca="false">ROUND(((10-GEOMEAN(((10-AA128)/10*9+1),((10-AB128)/10*9+1)))/9*10),1)</f>
        <v>0.6</v>
      </c>
      <c r="AD128" s="101" t="n">
        <f aca="false">ROUND(IF(T128=0,0,IF(T128&gt;AD$3,10,IF(T128&lt;=AD$4,0,10-(AD$3-T128)/(AD$3-AD$4)*10))),1)</f>
        <v>1.6</v>
      </c>
      <c r="AE128" s="102" t="n">
        <f aca="false">ROUND((10-GEOMEAN(((10-AC128)/10*9+1),((10-AD128)/10*9+1)))/9*10,1)</f>
        <v>1.1</v>
      </c>
      <c r="AF128" s="102" t="n">
        <f aca="false">ROUND(IF(U128&gt;AF$3,10,IF(U128&lt;AF$4,0,10-(AF$3-U128)/(AF$3-AF$4)*10)),1)</f>
        <v>0</v>
      </c>
      <c r="AG128" s="101" t="n">
        <f aca="false">ROUND(IF('Indicator Data'!K128=0,0,IF('Indicator Data'!K128&gt;AG$3,10,IF('Indicator Data'!K128&lt;AG$4,0,10-(AG$3-'Indicator Data'!K128)/(AG$3-AG$4)*10))),1)</f>
        <v>1</v>
      </c>
      <c r="AH128" s="104" t="n">
        <f aca="false">ROUND(AVERAGE(C128,V128),1)</f>
        <v>7.7</v>
      </c>
      <c r="AI128" s="104" t="n">
        <f aca="false">ROUND(AVERAGE(D128,W128),1)</f>
        <v>6</v>
      </c>
      <c r="AJ128" s="102" t="n">
        <f aca="false">ROUND(AVERAGE(AA128,H128),1)</f>
        <v>3</v>
      </c>
      <c r="AK128" s="102" t="n">
        <f aca="false">ROUND(AVERAGE(AB128,I128),1)</f>
        <v>0</v>
      </c>
      <c r="AL128" s="104" t="n">
        <f aca="false">ROUND((10-GEOMEAN(((10-AJ128)/10*9+1),((10-AK128)/10*9+1)))/9*10,1)</f>
        <v>1.6</v>
      </c>
      <c r="AM128" s="104" t="n">
        <f aca="false">ROUND(AVERAGE(AD128,K128),1)</f>
        <v>3.7</v>
      </c>
      <c r="AN128" s="102" t="n">
        <f aca="false">ROUND((10-GEOMEAN(((10-M128)/10*9+1),((10-AF128)/10*9+1)))/9*10,1)</f>
        <v>0</v>
      </c>
      <c r="AO128" s="105" t="n">
        <f aca="false">ROUND((10-GEOMEAN(((10-E128)/10*9+1),((10-X128)/10*9+1)))/9*10,1)</f>
        <v>7</v>
      </c>
      <c r="AP128" s="105" t="n">
        <f aca="false">IF(AND(Y128="x",F128="x"),"x",ROUND((10-GEOMEAN(((10-F128)/10*9+1),((10-Y128)/10*9+1)))/9*10,1))</f>
        <v>3.8</v>
      </c>
      <c r="AQ128" s="105" t="n">
        <f aca="false">ROUND((10-GEOMEAN(((10-G128)/10*9+1),((10-Z128)/10*9+1)))/9*10,1)</f>
        <v>7</v>
      </c>
      <c r="AR128" s="105" t="n">
        <f aca="false">ROUND((10-GEOMEAN(((10-L128)/10*9+1),((10-AE128)/10*9+1)))/9*10,1)</f>
        <v>2.9</v>
      </c>
      <c r="AS128" s="104" t="n">
        <f aca="false">ROUND(AVERAGE(AG128,AN128),1)</f>
        <v>0.5</v>
      </c>
      <c r="AT128" s="104" t="n">
        <f aca="false">IF('Indicator Data'!L128="No data","x",IF('Indicator Data'!CB128&lt;1000,"x",ROUND((IF('Indicator Data'!L128&gt;AT$3,10,IF('Indicator Data'!L128&lt;AT$4,0,10-(AT$3-'Indicator Data'!L128)/(AT$3-AT$4)*10))),1)))</f>
        <v>2.9</v>
      </c>
      <c r="AU128" s="105" t="n">
        <f aca="false">ROUND(AVERAGE(AS128,AT128),1)</f>
        <v>1.7</v>
      </c>
      <c r="AV128" s="106" t="str">
        <f aca="false">IF('Indicator Data'!M128="No data","x",ROUND(IF('Indicator Data'!M128=0,0,IF(LOG('Indicator Data'!M128)&gt;AV$3,10,IF(LOG('Indicator Data'!M128)&lt;AV$4,0,10-(AV$3-LOG('Indicator Data'!M128))/(AV$3-AV$4)*10))),1))</f>
        <v>x</v>
      </c>
      <c r="AW128" s="103" t="str">
        <f aca="false">IF(AV128="x","x",'Indicator Data'!M128/'Indicator Data'!$CA128)</f>
        <v>x</v>
      </c>
      <c r="AX128" s="106" t="str">
        <f aca="false">IF(AV128="x","x",ROUND(IF(AW128&gt;AX$3,10,IF(AW128&lt;AX$4,0,10-(AX$3-AW128)/(AX$3-AX$4)*10)),1))</f>
        <v>x</v>
      </c>
      <c r="AY128" s="102" t="str">
        <f aca="false">IF(AND(AV128="x",AX128="x"),"x",ROUND((10-GEOMEAN(((10-AV128)/10*9+1),((10-AX128)/10*9+1)))/9*10,1))</f>
        <v>x</v>
      </c>
      <c r="AZ128" s="106" t="str">
        <f aca="false">IF('Indicator Data'!N128="No data","x",ROUND(IF('Indicator Data'!N128=0,0,IF(LOG('Indicator Data'!N128)&gt;AZ$3,10,IF(LOG('Indicator Data'!N128)&lt;AZ$4,0,10-(AZ$3-LOG('Indicator Data'!N128))/(AZ$3-AZ$4)*10))),1))</f>
        <v>x</v>
      </c>
      <c r="BA128" s="103" t="str">
        <f aca="false">IF(AZ128="x","x",'Indicator Data'!N128/'Indicator Data'!$CA128)</f>
        <v>x</v>
      </c>
      <c r="BB128" s="106" t="str">
        <f aca="false">IF(AZ128="x","x",ROUND(IF(BA128&gt;BB$3,10,IF(BA128&lt;BB$4,0,10-(BB$3-BA128)/(BB$3-BB$4)*10)),1))</f>
        <v>x</v>
      </c>
      <c r="BC128" s="102" t="str">
        <f aca="false">IF(AND(AZ128="x",BB128="x"),"x",ROUND((10-GEOMEAN(((10-AZ128)/10*9+1),((10-BB128)/10*9+1)))/9*10,1))</f>
        <v>x</v>
      </c>
      <c r="BD128" s="106" t="str">
        <f aca="false">IF('Indicator Data'!O128="No data","x",ROUND(IF('Indicator Data'!O128=0,0,IF(LOG('Indicator Data'!O128)&gt;BD$3,10,IF(LOG('Indicator Data'!O128)&lt;BD$4,0,10-(BD$3-LOG('Indicator Data'!O128))/(BD$3-BD$4)*10))),1))</f>
        <v>x</v>
      </c>
      <c r="BE128" s="103" t="str">
        <f aca="false">IF(BD128="x","x",'Indicator Data'!O128/'Indicator Data'!$CA128)</f>
        <v>x</v>
      </c>
      <c r="BF128" s="106" t="str">
        <f aca="false">IF(BD128="x","x",ROUND(IF(BE128&gt;BF$3,10,IF(BE128&lt;BF$4,0,10-(BF$3-BE128)/(BF$3-BF$4)*10)),1))</f>
        <v>x</v>
      </c>
      <c r="BG128" s="102" t="str">
        <f aca="false">IF(AND(BD128="x",BF128="x"),"x",ROUND((10-GEOMEAN(((10-BD128)/10*9+1),((10-BF128)/10*9+1)))/9*10,1))</f>
        <v>x</v>
      </c>
      <c r="BH128" s="106" t="str">
        <f aca="false">IF('Indicator Data'!P128="No data","x",ROUND(IF('Indicator Data'!P128=0,0,IF(LOG('Indicator Data'!P128)&gt;BH$3,10,IF(LOG('Indicator Data'!P128)&lt;BH$4,0,10-(BH$3-LOG('Indicator Data'!P128))/(BH$3-BH$4)*10))),1))</f>
        <v>x</v>
      </c>
      <c r="BI128" s="103" t="str">
        <f aca="false">IF(BH128="x","x",'Indicator Data'!P128/'Indicator Data'!$CA128)</f>
        <v>x</v>
      </c>
      <c r="BJ128" s="106" t="str">
        <f aca="false">IF(BH128="x","x",ROUND(IF(BI128&gt;BJ$3,10,IF(BI128&lt;BJ$4,0,10-(BJ$3-BI128)/(BJ$3-BJ$4)*10)),1))</f>
        <v>x</v>
      </c>
      <c r="BK128" s="102" t="str">
        <f aca="false">IF(AND(BH128="x",BJ128="x"),"x",ROUND((10-GEOMEAN(((10-BH128)/10*9+1),((10-BJ128)/10*9+1)))/9*10,1))</f>
        <v>x</v>
      </c>
      <c r="BL128" s="104" t="str">
        <f aca="false">IF(AND(BC128="x",BG128="x",BK128="x",AY128="x"),"x",IF(AND(BC128="x",BG128="x",BK128="x"),AY128,ROUND((10-GEOMEAN(((10-AY128)/10*9+1),((10-BC128)/10*9+1),((10-BG128)/10*9+1),((10-BK128)/10*9+1)))/9*10,1)))</f>
        <v>x</v>
      </c>
      <c r="BM128" s="106" t="n">
        <f aca="false">ROUND(IF('Indicator Data'!Q128=0,0,IF(LOG('Indicator Data'!Q128)&gt;BM$3,10,IF(LOG('Indicator Data'!Q128)&lt;BM$4,0,10-(BM$3-LOG('Indicator Data'!Q128))/(BM$3-BM$4)*10))),1)</f>
        <v>0</v>
      </c>
      <c r="BN128" s="107" t="n">
        <f aca="false">'Indicator Data'!R128</f>
        <v>0</v>
      </c>
      <c r="BO128" s="106" t="n">
        <f aca="false">ROUND(IF(BN128&gt;BO$3,10,IF(BN128&lt;BO$4,0,10-(BO$3-BN128)/(BO$3-BO$4)*10)),1)</f>
        <v>0</v>
      </c>
      <c r="BP128" s="106" t="n">
        <f aca="false">ROUND((10-GEOMEAN(((10-BO128)/10*9+1),((10-BM128)/10*9+1)))/9*10,1)</f>
        <v>0</v>
      </c>
      <c r="BQ128" s="106" t="n">
        <f aca="false">ROUND(IF('Indicator Data'!S128=0,0,IF(LOG('Indicator Data'!S128)&gt;BQ$3,10,IF(LOG('Indicator Data'!S128)&lt;BQ$4,0,10-(BQ$3-LOG('Indicator Data'!S128))/(BQ$3-BQ$4)*10))),1)</f>
        <v>0</v>
      </c>
      <c r="BR128" s="107" t="n">
        <f aca="false">'Indicator Data'!T128</f>
        <v>0</v>
      </c>
      <c r="BS128" s="106" t="n">
        <f aca="false">ROUND(IF(BR128&gt;BS$3,10,IF(BR128&lt;BS$4,0,10-(BS$3-BR128)/(BS$3-BS$4)*10)),1)</f>
        <v>0</v>
      </c>
      <c r="BT128" s="106" t="n">
        <f aca="false">ROUND((10-GEOMEAN(((10-BS128)/10*9+1),((10-BQ128)/10*9+1)))/9*10,1)</f>
        <v>0</v>
      </c>
      <c r="BU128" s="102" t="n">
        <f aca="false">ROUND((10-GEOMEAN(((10-BT128)/10*9+1),((10-BP128)/10*9+1)))/9*10,1)</f>
        <v>0</v>
      </c>
      <c r="BV128" s="106" t="n">
        <f aca="false">ROUND(IF('Indicator Data'!U128=0,0,IF(LOG('Indicator Data'!U128)&gt;BV$3,10,IF(LOG('Indicator Data'!U128)&lt;BV$4,0,10-(BV$3-LOG('Indicator Data'!U128))/(BV$3-BV$4)*10))),1)</f>
        <v>0</v>
      </c>
      <c r="BW128" s="103" t="n">
        <f aca="false">'Indicator Data'!U128/'Indicator Data'!$CA128</f>
        <v>0</v>
      </c>
      <c r="BX128" s="106" t="n">
        <f aca="false">ROUND(IF(BW128&gt;BX$3,10,IF(BW128&lt;BX$4,0,10-(BX$3-BW128)/(BX$3-BX$4)*10)),1)</f>
        <v>0</v>
      </c>
      <c r="BY128" s="102" t="n">
        <f aca="false">ROUND((10-GEOMEAN(((10-BV128)/10*9+1),((10-BX128)/10*9+1)))/9*10,1)</f>
        <v>0</v>
      </c>
      <c r="BZ128" s="106" t="n">
        <f aca="false">ROUND(IF('Indicator Data'!V128=0,0,IF(LOG('Indicator Data'!V128)&gt;BZ$3,10,IF(LOG('Indicator Data'!V128)&lt;BZ$4,0,10-(BZ$3-LOG('Indicator Data'!V128))/(BZ$3-BZ$4)*10))),1)</f>
        <v>0</v>
      </c>
      <c r="CA128" s="103" t="n">
        <f aca="false">IF('Indicator Data'!V128/'Indicator Data'!$CA128&gt;1,1,'Indicator Data'!V128/'Indicator Data'!$CA128)</f>
        <v>0</v>
      </c>
      <c r="CB128" s="106" t="n">
        <f aca="false">ROUND(IF(CA128&gt;CB$3,10,IF(CA128&lt;CB$4,0,10-(CB$3-CA128)/(CB$3-CB$4)*10)),1)</f>
        <v>0</v>
      </c>
      <c r="CC128" s="102" t="n">
        <f aca="false">ROUND((10-GEOMEAN(((10-BZ128)/10*9+1),((10-CB128)/10*9+1)))/9*10,1)</f>
        <v>0</v>
      </c>
      <c r="CD128" s="106" t="n">
        <f aca="false">ROUND(IF('Indicator Data'!W128=0,0,IF(LOG('Indicator Data'!W128)&gt;CD$3,10,IF(LOG('Indicator Data'!W128)&lt;CD$4,0,10-(CD$3-LOG('Indicator Data'!W128))/(CD$3-CD$4)*10))),1)</f>
        <v>5.7</v>
      </c>
      <c r="CE128" s="103" t="n">
        <f aca="false">'Indicator Data'!W128/'Indicator Data'!$CA128</f>
        <v>0.0231178026387615</v>
      </c>
      <c r="CF128" s="106" t="n">
        <f aca="false">ROUND(IF(CE128&gt;CF$3,10,IF(CE128&lt;CF$4,0,10-(CF$3-CE128)/(CF$3-CF$4)*10)),1)</f>
        <v>0.2</v>
      </c>
      <c r="CG128" s="102" t="n">
        <f aca="false">ROUND((10-GEOMEAN(((10-CD128)/10*9+1),((10-CF128)/10*9+1)))/9*10,1)</f>
        <v>3.4</v>
      </c>
      <c r="CH128" s="104" t="n">
        <f aca="false">ROUND((10-GEOMEAN(((10-CC128)/10*9+1),((10-BU128)/10*9+1),((10-BY128)/10*9+1),((10-CG128)/10*9+1)))/9*10,1)</f>
        <v>1</v>
      </c>
      <c r="CI128" s="106" t="n">
        <f aca="false">IF('Indicator Data'!BQ128="No data","x",ROUND(IF('Indicator Data'!BQ128&gt;CI$3,0,IF('Indicator Data'!BQ128&lt;CI$4,10,(CI$3-'Indicator Data'!BQ128)/(CI$3-CI$4)*10)),1))</f>
        <v>0</v>
      </c>
      <c r="CJ128" s="106" t="n">
        <f aca="false">IF('Indicator Data'!BR128="No data","x",ROUND(IF('Indicator Data'!BR128&gt;CJ$3,0,IF('Indicator Data'!BR128&lt;CJ$4,10,(CJ$3-'Indicator Data'!BR128)/(CJ$3-CJ$4)*10)),1))</f>
        <v>0</v>
      </c>
      <c r="CK128" s="106" t="str">
        <f aca="false">IF('Indicator Data'!AC128="No data","x",ROUND(IF('Indicator Data'!AC128&gt;CK$3,0,IF('Indicator Data'!AC128&lt;CK$4,10,(CK$3-'Indicator Data'!AC128)/(CK$3-CK$4)*10)),1))</f>
        <v>x</v>
      </c>
      <c r="CL128" s="102" t="n">
        <f aca="false">IF(AND(CJ128="x",CI128="x",CK128="x"),"x",ROUND(AVERAGE(CI128:CK128),1))</f>
        <v>0</v>
      </c>
      <c r="CM128" s="106" t="n">
        <f aca="false">IF('Indicator Data'!X128="No data","x",ROUND(IF(LOG('Indicator Data'!X128)&gt;CM$3,10,IF(LOG('Indicator Data'!X128)&lt;CM$4,0,10-(CM$3-LOG('Indicator Data'!X128))/(CM$3-CM$4)*10)),1))</f>
        <v>4.3</v>
      </c>
      <c r="CN128" s="106" t="n">
        <f aca="false">IF('Indicator Data'!Y128="No data","x",ROUND(IF('Indicator Data'!Y128&gt;CN$3,10,IF('Indicator Data'!Y128&lt;CN$4,0,10-(CN$3-'Indicator Data'!Y128)/(CN$3-CN$4)*10)),1))</f>
        <v>1.5</v>
      </c>
      <c r="CO128" s="106" t="n">
        <f aca="false">IF('Indicator Data'!Z128="No data","x",ROUND(IF('Indicator Data'!Z128&gt;CO$3,10,IF('Indicator Data'!Z128&lt;CO$4,0,10-(CO$3-'Indicator Data'!Z128)/(CO$3-CO$4)*10)),1))</f>
        <v>8.7</v>
      </c>
      <c r="CP128" s="106" t="n">
        <f aca="false">IF('Indicator Data'!AA128="No data","x",ROUND(IF('Indicator Data'!AA128&gt;CP$3,10,IF('Indicator Data'!AA128&lt;CP$4,0,10-(CP$3-'Indicator Data'!AA128)/(CP$3-CP$4)*10)),1))</f>
        <v>1.7</v>
      </c>
      <c r="CQ128" s="102" t="n">
        <f aca="false">ROUND(AVERAGE(CM128:CP128),1)</f>
        <v>4.1</v>
      </c>
      <c r="CR128" s="104" t="n">
        <f aca="false">ROUND(AVERAGE(CL128,CQ128,CQ128),1)</f>
        <v>2.7</v>
      </c>
      <c r="CS128" s="106" t="str">
        <f aca="false">IF('Indicator Data'!AF128="No data","x",ROUND(IF('Indicator Data'!AF128&gt;CS$3,10,IF('Indicator Data'!AF128&lt;CS$4,0,10-(CS$3-'Indicator Data'!AF128)/(CS$3-CS$4)*10)),1))</f>
        <v>x</v>
      </c>
      <c r="CT128" s="106" t="n">
        <f aca="false">IF('Indicator Data'!AG128="No data","x",ROUND(IF('Indicator Data'!AG128&gt;CT$3,10,IF('Indicator Data'!AG128&lt;CT$4,0,10-(CT$3-'Indicator Data'!AG128)/(CT$3-CT$4)*10)),1))</f>
        <v>0.8</v>
      </c>
      <c r="CU128" s="102" t="n">
        <f aca="false">ROUND(AVERAGE(CM128,CN128,CO128,CP128,CS128,CT128),1)</f>
        <v>3.4</v>
      </c>
      <c r="CV128" s="106" t="n">
        <f aca="false">IF('Indicator Data'!AB128="No data","x",ROUND(IF('Indicator Data'!AB128&gt;CV$3,10,IF('Indicator Data'!AB128&lt;CV$4,0,10-(CV$3-'Indicator Data'!AB128)/(CV$3-CV$4)*10)),1))</f>
        <v>0</v>
      </c>
      <c r="CW128" s="102" t="n">
        <f aca="false">IF(AND(CJ128="x",CI128="x",CK128="x"),"x",ROUND(AVERAGE(CI128:CK128,CV128),1))</f>
        <v>0</v>
      </c>
      <c r="CX128" s="103" t="n">
        <f aca="false">IF('Indicator Data'!AD128="No data","x",'Indicator Data'!AD128/'Indicator Data'!$BZ128)</f>
        <v>9.61064695931704E-005</v>
      </c>
      <c r="CY128" s="106" t="n">
        <f aca="false">IF(CX128="x","x",ROUND(IF(CX128&gt;CY$3,0,IF(CX128&lt;CY$4,10,(CY$3-CX128)/(CY$3-CY$4)*10)),1))</f>
        <v>9</v>
      </c>
      <c r="CZ128" s="106" t="n">
        <f aca="false">IF('Indicator Data'!AE128="No data","x",ROUND(IF('Indicator Data'!AE128&gt;CZ$3,0,IF('Indicator Data'!AE128&lt;CZ$4,10,(CZ$3-'Indicator Data'!AE128)/(CZ$3-CZ$4)*10)),1))</f>
        <v>2</v>
      </c>
      <c r="DA128" s="102" t="n">
        <f aca="false">IF(AND(CY128="x",CZ128="x"),"x",ROUND(AVERAGE(CY128:CZ128),1))</f>
        <v>5.5</v>
      </c>
      <c r="DB128" s="104" t="n">
        <f aca="false">ROUND(AVERAGE(CW128,DA128,CU128),1)</f>
        <v>3</v>
      </c>
      <c r="DC128" s="105" t="n">
        <f aca="false">IF(BL128="x",ROUND((10-GEOMEAN(((10-DB128)/10*9+1),((10-CH128)/10*9+1),((10-CR128)/10*9+1)))/9*10,1),ROUND((10-GEOMEAN(((10-BL128)/10*9+1),((10-DB128)/10*9+1),((10-CH128)/10*9+1),((10-CR128)/10*9+1)))/9*10,1))</f>
        <v>2.3</v>
      </c>
      <c r="DD128" s="108" t="n">
        <f aca="false">IF(ROUND(IF(AP128="x",(10-GEOMEAN(((10-AO128)/10*9+1),((10-DC128)/10*9+1),((10-AU128)/10*9+1),((10-AQ128)/10*9+1),((10-AR128)/10*9+1)))/9*10,(10-GEOMEAN(((10-AO128)/10*9+1),((10-DC128)/10*9+1),((10-AP128)/10*9+1),((10-AQ128)/10*9+1),((10-AR128)/10*9+1),((10-AU128)/10*9+1)))/9*10),1)=0,0.1,ROUND(IF(AP128="x",(10-GEOMEAN(((10-AO128)/10*9+1),((10-DC128)/10*9+1),((10-AU128)/10*9+1),((10-AQ128)/10*9+1),((10-AR128)/10*9+1)))/9*10,(10-GEOMEAN(((10-AO128)/10*9+1),((10-DC128)/10*9+1),((10-AP128)/10*9+1),((10-AQ128)/10*9+1),((10-AR128)/10*9+1),((10-AU128)/10*9+1)))/9*10),1))</f>
        <v>4.5</v>
      </c>
      <c r="DE128" s="105" t="n">
        <f aca="false">ROUND(IF('Indicator Data'!AH128=0,0,IF('Indicator Data'!AH128&gt;DE$3,10,IF('Indicator Data'!AH128&lt;DE$4,0,10-(DE$3-'Indicator Data'!AH128)/(DE$3-DE$4)*10))),1)</f>
        <v>0</v>
      </c>
      <c r="DF128" s="102" t="n">
        <f aca="false">'Indicator Data'!AI128</f>
        <v>0</v>
      </c>
      <c r="DG128" s="102" t="n">
        <f aca="false">'Indicator Data'!AJ128</f>
        <v>0</v>
      </c>
      <c r="DH128" s="105" t="n">
        <f aca="false">ROUND(IF(DF128=5,10,IF(DG128=5,9,IF(DF128=4,8,IF(DG128=4,7,0)))),1)</f>
        <v>0</v>
      </c>
      <c r="DI128" s="108" t="n">
        <f aca="false">ROUND(IF(DH128&gt;5,DH128,DE128/10*7),1)</f>
        <v>0</v>
      </c>
      <c r="DJ128" s="76"/>
      <c r="DK128" s="109"/>
    </row>
    <row r="129" customFormat="false" ht="14.5" hidden="false" customHeight="false" outlineLevel="0" collapsed="false">
      <c r="A129" s="98" t="str">
        <f aca="false">'Indicator Data'!A129</f>
        <v>Nicaragua</v>
      </c>
      <c r="B129" s="99" t="str">
        <f aca="false">'Indicator Data'!B129</f>
        <v>NIC</v>
      </c>
      <c r="C129" s="100" t="n">
        <f aca="false">ROUND(IF('Indicator Data'!C129=0,0.1,IF(LOG('Indicator Data'!C129)&gt;C$3,10,IF(LOG('Indicator Data'!C129)&lt;C$4,0,10-(C$3-LOG('Indicator Data'!C129))/(C$3-C$4)*10))),1)</f>
        <v>7.8</v>
      </c>
      <c r="D129" s="101" t="n">
        <f aca="false">ROUND(IF('Indicator Data'!D129=0,0.1,IF(LOG('Indicator Data'!D129)&gt;D$3,10,IF(LOG('Indicator Data'!D129)&lt;D$4,0,10-(D$3-LOG('Indicator Data'!D129))/(D$3-D$4)*10))),1)</f>
        <v>9.7</v>
      </c>
      <c r="E129" s="102" t="n">
        <f aca="false">ROUND((10-GEOMEAN(((10-C129)/10*9+1),((10-D129)/10*9+1)))/9*10,1)</f>
        <v>8.9</v>
      </c>
      <c r="F129" s="102" t="n">
        <f aca="false">IF('Indicator Data'!E129="No data",0.1,(ROUND(IF('Indicator Data'!E129=0,0,IF(LOG('Indicator Data'!E129)&gt;F$3,10,IF(LOG('Indicator Data'!E129)&lt;F$4,0,10-(F$3-LOG('Indicator Data'!E129))/(F$3-F$4)*10))),1)))</f>
        <v>6.3</v>
      </c>
      <c r="G129" s="102" t="n">
        <f aca="false">ROUND(IF('Indicator Data'!F129=0,0,IF(LOG('Indicator Data'!F129)&gt;G$3,10,IF(LOG('Indicator Data'!F129)&lt;G$4,0,10-(G$3-LOG('Indicator Data'!F129))/(G$3-G$4)*10))),1)</f>
        <v>7.1</v>
      </c>
      <c r="H129" s="101" t="n">
        <f aca="false">ROUND(IF('Indicator Data'!G129=0,0,IF(LOG('Indicator Data'!G129)&gt;H$3,10,IF(LOG('Indicator Data'!G129)&lt;H$4,0,10-(H$3-LOG('Indicator Data'!G129))/(H$3-H$4)*10))),1)</f>
        <v>5.7</v>
      </c>
      <c r="I129" s="101" t="n">
        <f aca="false">ROUND(IF('Indicator Data'!H129=0,0,IF(LOG('Indicator Data'!H129)&gt;I$3,10,IF(LOG('Indicator Data'!H129)&lt;I$4,0,10-(I$3-LOG('Indicator Data'!H129))/(I$3-I$4)*10))),1)</f>
        <v>6.4</v>
      </c>
      <c r="J129" s="101" t="n">
        <f aca="false">ROUND((10-GEOMEAN(((10-H129)/10*9+1),((10-I129)/10*9+1)))/9*10,1)</f>
        <v>6.1</v>
      </c>
      <c r="K129" s="101" t="n">
        <f aca="false">ROUND(IF('Indicator Data'!I129=0,0,IF(LOG('Indicator Data'!I129)&gt;K$3,10,IF(LOG('Indicator Data'!I129)&lt;K$4,0,10-(K$3-LOG('Indicator Data'!I129))/(K$3-K$4)*10))),1)</f>
        <v>5.2</v>
      </c>
      <c r="L129" s="102" t="n">
        <f aca="false">ROUND((10-GEOMEAN(((10-J129)/10*9+1),((10-K129)/10*9+1)))/9*10,1)</f>
        <v>5.7</v>
      </c>
      <c r="M129" s="102" t="n">
        <f aca="false">ROUND(IF('Indicator Data'!J129=0,0,IF(LOG('Indicator Data'!J129)&gt;M$3,10,IF(LOG('Indicator Data'!J129)&lt;M$4,0,10-(M$3-LOG('Indicator Data'!J129))/(M$3-M$4)*10))),1)</f>
        <v>8.9</v>
      </c>
      <c r="N129" s="103" t="n">
        <f aca="false">'Indicator Data'!C129/'Indicator Data'!$CA129</f>
        <v>0.00209014599950898</v>
      </c>
      <c r="O129" s="103" t="n">
        <f aca="false">'Indicator Data'!D129/'Indicator Data'!$CA129</f>
        <v>0.00130133157688551</v>
      </c>
      <c r="P129" s="103" t="n">
        <f aca="false">IF(F129=0.1,"x",'Indicator Data'!E129/'Indicator Data'!$CA129)</f>
        <v>0.00562376600666522</v>
      </c>
      <c r="Q129" s="103" t="n">
        <f aca="false">'Indicator Data'!F129/'Indicator Data'!$CA129</f>
        <v>3.00124314602983E-005</v>
      </c>
      <c r="R129" s="103" t="n">
        <f aca="false">'Indicator Data'!G129/'Indicator Data'!$CA129</f>
        <v>0.00312526301023445</v>
      </c>
      <c r="S129" s="103" t="n">
        <f aca="false">'Indicator Data'!H129/'Indicator Data'!$CA129</f>
        <v>4.8811571282818E-005</v>
      </c>
      <c r="T129" s="103" t="n">
        <f aca="false">'Indicator Data'!I129/'Indicator Data'!$CA129</f>
        <v>0.000630879840142161</v>
      </c>
      <c r="U129" s="103" t="n">
        <f aca="false">'Indicator Data'!J129/'Indicator Data'!$CA129</f>
        <v>0.00617720733471518</v>
      </c>
      <c r="V129" s="101" t="n">
        <f aca="false">ROUND(IF(N129&gt;V$3,10,IF(N129&lt;V$4,0,10-(V$3-N129)/(V$3-V$4)*10)),1)</f>
        <v>10</v>
      </c>
      <c r="W129" s="101" t="n">
        <f aca="false">ROUND(IF(O129&gt;W$3,10,IF(O129&lt;W$4,0,10-(W$3-O129)/(W$3-W$4)*10)),1)</f>
        <v>10</v>
      </c>
      <c r="X129" s="102" t="n">
        <f aca="false">ROUND(((10-GEOMEAN(((10-V129)/10*9+1),((10-W129)/10*9+1)))/9*10),1)</f>
        <v>10</v>
      </c>
      <c r="Y129" s="102" t="n">
        <f aca="false">IF(P129="x",0.1,ROUND(IF(P129&gt;Y$3,10,IF(P129&lt;Y$4,0,10-(Y$3-P129)/(Y$3-Y$4)*10)),1))</f>
        <v>3.7</v>
      </c>
      <c r="Z129" s="102" t="n">
        <f aca="false">ROUND(IF(Q129=0,0,IF(LOG(Q129)&gt;Z$3,10,IF(LOG(Q129)&lt;=Z$4,0,10-(Z$3-LOG(Q129))/(Z$3-Z$4)*10))),1)</f>
        <v>8.8</v>
      </c>
      <c r="AA129" s="101" t="n">
        <f aca="false">ROUND(IF(R129&gt;AA$3,10,IF(R129&lt;AA$4,0,10-(AA$3-R129)/(AA$3-AA$4)*10)),1)</f>
        <v>1.7</v>
      </c>
      <c r="AB129" s="101" t="n">
        <f aca="false">ROUND(IF(S129&gt;AB$3,10,IF(S129&lt;AB$4,0,10-(AB$3-S129)/(AB$3-AB$4)*10)),1)</f>
        <v>0.1</v>
      </c>
      <c r="AC129" s="101" t="n">
        <f aca="false">ROUND(((10-GEOMEAN(((10-AA129)/10*9+1),((10-AB129)/10*9+1)))/9*10),1)</f>
        <v>0.9</v>
      </c>
      <c r="AD129" s="101" t="n">
        <f aca="false">ROUND(IF(T129=0,0,IF(T129&gt;AD$3,10,IF(T129&lt;=AD$4,0,10-(AD$3-T129)/(AD$3-AD$4)*10))),1)</f>
        <v>0.6</v>
      </c>
      <c r="AE129" s="102" t="n">
        <f aca="false">ROUND((10-GEOMEAN(((10-AC129)/10*9+1),((10-AD129)/10*9+1)))/9*10,1)</f>
        <v>0.8</v>
      </c>
      <c r="AF129" s="102" t="n">
        <f aca="false">ROUND(IF(U129&gt;AF$3,10,IF(U129&lt;AF$4,0,10-(AF$3-U129)/(AF$3-AF$4)*10)),1)</f>
        <v>2.1</v>
      </c>
      <c r="AG129" s="101" t="n">
        <f aca="false">ROUND(IF('Indicator Data'!K129=0,0,IF('Indicator Data'!K129&gt;AG$3,10,IF('Indicator Data'!K129&lt;AG$4,0,10-(AG$3-'Indicator Data'!K129)/(AG$3-AG$4)*10))),1)</f>
        <v>5.7</v>
      </c>
      <c r="AH129" s="104" t="n">
        <f aca="false">ROUND(AVERAGE(C129,V129),1)</f>
        <v>8.9</v>
      </c>
      <c r="AI129" s="104" t="n">
        <f aca="false">ROUND(AVERAGE(D129,W129),1)</f>
        <v>9.9</v>
      </c>
      <c r="AJ129" s="102" t="n">
        <f aca="false">ROUND(AVERAGE(AA129,H129),1)</f>
        <v>3.7</v>
      </c>
      <c r="AK129" s="102" t="n">
        <f aca="false">ROUND(AVERAGE(AB129,I129),1)</f>
        <v>3.3</v>
      </c>
      <c r="AL129" s="104" t="n">
        <f aca="false">ROUND((10-GEOMEAN(((10-AJ129)/10*9+1),((10-AK129)/10*9+1)))/9*10,1)</f>
        <v>3.5</v>
      </c>
      <c r="AM129" s="104" t="n">
        <f aca="false">ROUND(AVERAGE(AD129,K129),1)</f>
        <v>2.9</v>
      </c>
      <c r="AN129" s="102" t="n">
        <f aca="false">ROUND((10-GEOMEAN(((10-M129)/10*9+1),((10-AF129)/10*9+1)))/9*10,1)</f>
        <v>6.6</v>
      </c>
      <c r="AO129" s="105" t="n">
        <f aca="false">ROUND((10-GEOMEAN(((10-E129)/10*9+1),((10-X129)/10*9+1)))/9*10,1)</f>
        <v>9.5</v>
      </c>
      <c r="AP129" s="105" t="n">
        <f aca="false">IF(AND(Y129="x",F129="x"),"x",ROUND((10-GEOMEAN(((10-F129)/10*9+1),((10-Y129)/10*9+1)))/9*10,1))</f>
        <v>5.1</v>
      </c>
      <c r="AQ129" s="105" t="n">
        <f aca="false">ROUND((10-GEOMEAN(((10-G129)/10*9+1),((10-Z129)/10*9+1)))/9*10,1)</f>
        <v>8.1</v>
      </c>
      <c r="AR129" s="105" t="n">
        <f aca="false">ROUND((10-GEOMEAN(((10-L129)/10*9+1),((10-AE129)/10*9+1)))/9*10,1)</f>
        <v>3.6</v>
      </c>
      <c r="AS129" s="104" t="n">
        <f aca="false">ROUND(AVERAGE(AG129,AN129),1)</f>
        <v>6.2</v>
      </c>
      <c r="AT129" s="104" t="n">
        <f aca="false">IF('Indicator Data'!L129="No data","x",IF('Indicator Data'!CB129&lt;1000,"x",ROUND((IF('Indicator Data'!L129&gt;AT$3,10,IF('Indicator Data'!L129&lt;AT$4,0,10-(AT$3-'Indicator Data'!L129)/(AT$3-AT$4)*10))),1)))</f>
        <v>1.9</v>
      </c>
      <c r="AU129" s="105" t="n">
        <f aca="false">ROUND(AVERAGE(AS129,AT129),1)</f>
        <v>4.1</v>
      </c>
      <c r="AV129" s="106" t="str">
        <f aca="false">IF('Indicator Data'!M129="No data","x",ROUND(IF('Indicator Data'!M129=0,0,IF(LOG('Indicator Data'!M129)&gt;AV$3,10,IF(LOG('Indicator Data'!M129)&lt;AV$4,0,10-(AV$3-LOG('Indicator Data'!M129))/(AV$3-AV$4)*10))),1))</f>
        <v>x</v>
      </c>
      <c r="AW129" s="103" t="str">
        <f aca="false">IF(AV129="x","x",'Indicator Data'!M129/'Indicator Data'!$CA129)</f>
        <v>x</v>
      </c>
      <c r="AX129" s="106" t="str">
        <f aca="false">IF(AV129="x","x",ROUND(IF(AW129&gt;AX$3,10,IF(AW129&lt;AX$4,0,10-(AX$3-AW129)/(AX$3-AX$4)*10)),1))</f>
        <v>x</v>
      </c>
      <c r="AY129" s="102" t="str">
        <f aca="false">IF(AND(AV129="x",AX129="x"),"x",ROUND((10-GEOMEAN(((10-AV129)/10*9+1),((10-AX129)/10*9+1)))/9*10,1))</f>
        <v>x</v>
      </c>
      <c r="AZ129" s="106" t="str">
        <f aca="false">IF('Indicator Data'!N129="No data","x",ROUND(IF('Indicator Data'!N129=0,0,IF(LOG('Indicator Data'!N129)&gt;AZ$3,10,IF(LOG('Indicator Data'!N129)&lt;AZ$4,0,10-(AZ$3-LOG('Indicator Data'!N129))/(AZ$3-AZ$4)*10))),1))</f>
        <v>x</v>
      </c>
      <c r="BA129" s="103" t="str">
        <f aca="false">IF(AZ129="x","x",'Indicator Data'!N129/'Indicator Data'!$CA129)</f>
        <v>x</v>
      </c>
      <c r="BB129" s="106" t="str">
        <f aca="false">IF(AZ129="x","x",ROUND(IF(BA129&gt;BB$3,10,IF(BA129&lt;BB$4,0,10-(BB$3-BA129)/(BB$3-BB$4)*10)),1))</f>
        <v>x</v>
      </c>
      <c r="BC129" s="102" t="str">
        <f aca="false">IF(AND(AZ129="x",BB129="x"),"x",ROUND((10-GEOMEAN(((10-AZ129)/10*9+1),((10-BB129)/10*9+1)))/9*10,1))</f>
        <v>x</v>
      </c>
      <c r="BD129" s="106" t="str">
        <f aca="false">IF('Indicator Data'!O129="No data","x",ROUND(IF('Indicator Data'!O129=0,0,IF(LOG('Indicator Data'!O129)&gt;BD$3,10,IF(LOG('Indicator Data'!O129)&lt;BD$4,0,10-(BD$3-LOG('Indicator Data'!O129))/(BD$3-BD$4)*10))),1))</f>
        <v>x</v>
      </c>
      <c r="BE129" s="103" t="str">
        <f aca="false">IF(BD129="x","x",'Indicator Data'!O129/'Indicator Data'!$CA129)</f>
        <v>x</v>
      </c>
      <c r="BF129" s="106" t="str">
        <f aca="false">IF(BD129="x","x",ROUND(IF(BE129&gt;BF$3,10,IF(BE129&lt;BF$4,0,10-(BF$3-BE129)/(BF$3-BF$4)*10)),1))</f>
        <v>x</v>
      </c>
      <c r="BG129" s="102" t="str">
        <f aca="false">IF(AND(BD129="x",BF129="x"),"x",ROUND((10-GEOMEAN(((10-BD129)/10*9+1),((10-BF129)/10*9+1)))/9*10,1))</f>
        <v>x</v>
      </c>
      <c r="BH129" s="106" t="str">
        <f aca="false">IF('Indicator Data'!P129="No data","x",ROUND(IF('Indicator Data'!P129=0,0,IF(LOG('Indicator Data'!P129)&gt;BH$3,10,IF(LOG('Indicator Data'!P129)&lt;BH$4,0,10-(BH$3-LOG('Indicator Data'!P129))/(BH$3-BH$4)*10))),1))</f>
        <v>x</v>
      </c>
      <c r="BI129" s="103" t="str">
        <f aca="false">IF(BH129="x","x",'Indicator Data'!P129/'Indicator Data'!$CA129)</f>
        <v>x</v>
      </c>
      <c r="BJ129" s="106" t="str">
        <f aca="false">IF(BH129="x","x",ROUND(IF(BI129&gt;BJ$3,10,IF(BI129&lt;BJ$4,0,10-(BJ$3-BI129)/(BJ$3-BJ$4)*10)),1))</f>
        <v>x</v>
      </c>
      <c r="BK129" s="102" t="str">
        <f aca="false">IF(AND(BH129="x",BJ129="x"),"x",ROUND((10-GEOMEAN(((10-BH129)/10*9+1),((10-BJ129)/10*9+1)))/9*10,1))</f>
        <v>x</v>
      </c>
      <c r="BL129" s="104" t="str">
        <f aca="false">IF(AND(BC129="x",BG129="x",BK129="x",AY129="x"),"x",IF(AND(BC129="x",BG129="x",BK129="x"),AY129,ROUND((10-GEOMEAN(((10-AY129)/10*9+1),((10-BC129)/10*9+1),((10-BG129)/10*9+1),((10-BK129)/10*9+1)))/9*10,1)))</f>
        <v>x</v>
      </c>
      <c r="BM129" s="106" t="n">
        <f aca="false">ROUND(IF('Indicator Data'!Q129=0,0,IF(LOG('Indicator Data'!Q129)&gt;BM$3,10,IF(LOG('Indicator Data'!Q129)&lt;BM$4,0,10-(BM$3-LOG('Indicator Data'!Q129))/(BM$3-BM$4)*10))),1)</f>
        <v>7.9</v>
      </c>
      <c r="BN129" s="107" t="n">
        <f aca="false">'Indicator Data'!R129</f>
        <v>0.550051629543305</v>
      </c>
      <c r="BO129" s="106" t="n">
        <f aca="false">ROUND(IF(BN129&gt;BO$3,10,IF(BN129&lt;BO$4,0,10-(BO$3-BN129)/(BO$3-BO$4)*10)),1)</f>
        <v>5.5</v>
      </c>
      <c r="BP129" s="106" t="n">
        <f aca="false">ROUND((10-GEOMEAN(((10-BO129)/10*9+1),((10-BM129)/10*9+1)))/9*10,1)</f>
        <v>6.9</v>
      </c>
      <c r="BQ129" s="106" t="n">
        <f aca="false">ROUND(IF('Indicator Data'!S129=0,0,IF(LOG('Indicator Data'!S129)&gt;BQ$3,10,IF(LOG('Indicator Data'!S129)&lt;BQ$4,0,10-(BQ$3-LOG('Indicator Data'!S129))/(BQ$3-BQ$4)*10))),1)</f>
        <v>7.8</v>
      </c>
      <c r="BR129" s="107" t="n">
        <f aca="false">'Indicator Data'!T129</f>
        <v>0.442733496427536</v>
      </c>
      <c r="BS129" s="106" t="n">
        <f aca="false">ROUND(IF(BR129&gt;BS$3,10,IF(BR129&lt;BS$4,0,10-(BS$3-BR129)/(BS$3-BS$4)*10)),1)</f>
        <v>4.4</v>
      </c>
      <c r="BT129" s="106" t="n">
        <f aca="false">ROUND((10-GEOMEAN(((10-BS129)/10*9+1),((10-BQ129)/10*9+1)))/9*10,1)</f>
        <v>6.4</v>
      </c>
      <c r="BU129" s="102" t="n">
        <f aca="false">ROUND((10-GEOMEAN(((10-BT129)/10*9+1),((10-BP129)/10*9+1)))/9*10,1)</f>
        <v>6.7</v>
      </c>
      <c r="BV129" s="106" t="n">
        <f aca="false">ROUND(IF('Indicator Data'!U129=0,0,IF(LOG('Indicator Data'!U129)&gt;BV$3,10,IF(LOG('Indicator Data'!U129)&lt;BV$4,0,10-(BV$3-LOG('Indicator Data'!U129))/(BV$3-BV$4)*10))),1)</f>
        <v>8.2</v>
      </c>
      <c r="BW129" s="103" t="n">
        <f aca="false">'Indicator Data'!U129/'Indicator Data'!$CA129</f>
        <v>0.84363472060098</v>
      </c>
      <c r="BX129" s="106" t="n">
        <f aca="false">ROUND(IF(BW129&gt;BX$3,10,IF(BW129&lt;BX$4,0,10-(BX$3-BW129)/(BX$3-BX$4)*10)),1)</f>
        <v>9.4</v>
      </c>
      <c r="BY129" s="102" t="n">
        <f aca="false">ROUND((10-GEOMEAN(((10-BV129)/10*9+1),((10-BX129)/10*9+1)))/9*10,1)</f>
        <v>8.9</v>
      </c>
      <c r="BZ129" s="106" t="n">
        <f aca="false">ROUND(IF('Indicator Data'!V129=0,0,IF(LOG('Indicator Data'!V129)&gt;BZ$3,10,IF(LOG('Indicator Data'!V129)&lt;BZ$4,0,10-(BZ$3-LOG('Indicator Data'!V129))/(BZ$3-BZ$4)*10))),1)</f>
        <v>8.1</v>
      </c>
      <c r="CA129" s="103" t="n">
        <f aca="false">IF('Indicator Data'!V129/'Indicator Data'!$CA129&gt;1,1,'Indicator Data'!V129/'Indicator Data'!$CA129)</f>
        <v>0.774712469930514</v>
      </c>
      <c r="CB129" s="106" t="n">
        <f aca="false">ROUND(IF(CA129&gt;CB$3,10,IF(CA129&lt;CB$4,0,10-(CB$3-CA129)/(CB$3-CB$4)*10)),1)</f>
        <v>7.7</v>
      </c>
      <c r="CC129" s="102" t="n">
        <f aca="false">ROUND((10-GEOMEAN(((10-BZ129)/10*9+1),((10-CB129)/10*9+1)))/9*10,1)</f>
        <v>7.9</v>
      </c>
      <c r="CD129" s="106" t="n">
        <f aca="false">ROUND(IF('Indicator Data'!W129=0,0,IF(LOG('Indicator Data'!W129)&gt;CD$3,10,IF(LOG('Indicator Data'!W129)&lt;CD$4,0,10-(CD$3-LOG('Indicator Data'!W129))/(CD$3-CD$4)*10))),1)</f>
        <v>8.2</v>
      </c>
      <c r="CE129" s="103" t="n">
        <f aca="false">'Indicator Data'!W129/'Indicator Data'!$CA129</f>
        <v>0.914167373481747</v>
      </c>
      <c r="CF129" s="106" t="n">
        <f aca="false">ROUND(IF(CE129&gt;CF$3,10,IF(CE129&lt;CF$4,0,10-(CF$3-CE129)/(CF$3-CF$4)*10)),1)</f>
        <v>9.1</v>
      </c>
      <c r="CG129" s="102" t="n">
        <f aca="false">ROUND((10-GEOMEAN(((10-CD129)/10*9+1),((10-CF129)/10*9+1)))/9*10,1)</f>
        <v>8.7</v>
      </c>
      <c r="CH129" s="104" t="n">
        <f aca="false">ROUND((10-GEOMEAN(((10-CC129)/10*9+1),((10-BU129)/10*9+1),((10-BY129)/10*9+1),((10-CG129)/10*9+1)))/9*10,1)</f>
        <v>8.2</v>
      </c>
      <c r="CI129" s="106" t="n">
        <f aca="false">IF('Indicator Data'!BQ129="No data","x",ROUND(IF('Indicator Data'!BQ129&gt;CI$3,0,IF('Indicator Data'!BQ129&lt;CI$4,10,(CI$3-'Indicator Data'!BQ129)/(CI$3-CI$4)*10)),1))</f>
        <v>3</v>
      </c>
      <c r="CJ129" s="106" t="n">
        <f aca="false">IF('Indicator Data'!BR129="No data","x",ROUND(IF('Indicator Data'!BR129&gt;CJ$3,0,IF('Indicator Data'!BR129&lt;CJ$4,10,(CJ$3-'Indicator Data'!BR129)/(CJ$3-CJ$4)*10)),1))</f>
        <v>3</v>
      </c>
      <c r="CK129" s="106" t="str">
        <f aca="false">IF('Indicator Data'!AC129="No data","x",ROUND(IF('Indicator Data'!AC129&gt;CK$3,0,IF('Indicator Data'!AC129&lt;CK$4,10,(CK$3-'Indicator Data'!AC129)/(CK$3-CK$4)*10)),1))</f>
        <v>x</v>
      </c>
      <c r="CL129" s="102" t="n">
        <f aca="false">IF(AND(CJ129="x",CI129="x",CK129="x"),"x",ROUND(AVERAGE(CI129:CK129),1))</f>
        <v>3</v>
      </c>
      <c r="CM129" s="106" t="n">
        <f aca="false">IF('Indicator Data'!X129="No data","x",ROUND(IF(LOG('Indicator Data'!X129)&gt;CM$3,10,IF(LOG('Indicator Data'!X129)&lt;CM$4,0,10-(CM$3-LOG('Indicator Data'!X129))/(CM$3-CM$4)*10)),1))</f>
        <v>5.8</v>
      </c>
      <c r="CN129" s="106" t="n">
        <f aca="false">IF('Indicator Data'!Y129="No data","x",ROUND(IF('Indicator Data'!Y129&gt;CN$3,10,IF('Indicator Data'!Y129&lt;CN$4,0,10-(CN$3-'Indicator Data'!Y129)/(CN$3-CN$4)*10)),1))</f>
        <v>3.2</v>
      </c>
      <c r="CO129" s="106" t="n">
        <f aca="false">IF('Indicator Data'!Z129="No data","x",ROUND(IF('Indicator Data'!Z129&gt;CO$3,10,IF('Indicator Data'!Z129&lt;CO$4,0,10-(CO$3-'Indicator Data'!Z129)/(CO$3-CO$4)*10)),1))</f>
        <v>5.9</v>
      </c>
      <c r="CP129" s="106" t="n">
        <f aca="false">IF('Indicator Data'!AA129="No data","x",ROUND(IF('Indicator Data'!AA129&gt;CP$3,10,IF('Indicator Data'!AA129&lt;CP$4,0,10-(CP$3-'Indicator Data'!AA129)/(CP$3-CP$4)*10)),1))</f>
        <v>7.3</v>
      </c>
      <c r="CQ129" s="102" t="n">
        <f aca="false">ROUND(AVERAGE(CM129:CP129),1)</f>
        <v>5.6</v>
      </c>
      <c r="CR129" s="104" t="n">
        <f aca="false">ROUND(AVERAGE(CL129,CQ129,CQ129),1)</f>
        <v>4.7</v>
      </c>
      <c r="CS129" s="106" t="n">
        <f aca="false">IF('Indicator Data'!AF129="No data","x",ROUND(IF('Indicator Data'!AF129&gt;CS$3,10,IF('Indicator Data'!AF129&lt;CS$4,0,10-(CS$3-'Indicator Data'!AF129)/(CS$3-CS$4)*10)),1))</f>
        <v>4.7</v>
      </c>
      <c r="CT129" s="106" t="n">
        <f aca="false">IF('Indicator Data'!AG129="No data","x",ROUND(IF('Indicator Data'!AG129&gt;CT$3,10,IF('Indicator Data'!AG129&lt;CT$4,0,10-(CT$3-'Indicator Data'!AG129)/(CT$3-CT$4)*10)),1))</f>
        <v>3.3</v>
      </c>
      <c r="CU129" s="102" t="n">
        <f aca="false">ROUND(AVERAGE(CM129,CN129,CO129,CP129,CS129,CT129),1)</f>
        <v>5</v>
      </c>
      <c r="CV129" s="106" t="n">
        <f aca="false">IF('Indicator Data'!AB129="No data","x",ROUND(IF('Indicator Data'!AB129&gt;CV$3,10,IF('Indicator Data'!AB129&lt;CV$4,0,10-(CV$3-'Indicator Data'!AB129)/(CV$3-CV$4)*10)),1))</f>
        <v>2.3</v>
      </c>
      <c r="CW129" s="102" t="n">
        <f aca="false">IF(AND(CJ129="x",CI129="x",CK129="x"),"x",ROUND(AVERAGE(CI129:CK129,CV129),1))</f>
        <v>2.8</v>
      </c>
      <c r="CX129" s="103" t="n">
        <f aca="false">IF('Indicator Data'!AD129="No data","x",'Indicator Data'!AD129/'Indicator Data'!$BZ129)</f>
        <v>2.74430920774129E-005</v>
      </c>
      <c r="CY129" s="106" t="n">
        <f aca="false">IF(CX129="x","x",ROUND(IF(CX129&gt;CY$3,0,IF(CX129&lt;CY$4,10,(CY$3-CX129)/(CY$3-CY$4)*10)),1))</f>
        <v>9.7</v>
      </c>
      <c r="CZ129" s="106" t="n">
        <f aca="false">IF('Indicator Data'!AE129="No data","x",ROUND(IF('Indicator Data'!AE129&gt;CZ$3,0,IF('Indicator Data'!AE129&lt;CZ$4,10,(CZ$3-'Indicator Data'!AE129)/(CZ$3-CZ$4)*10)),1))</f>
        <v>2</v>
      </c>
      <c r="DA129" s="102" t="n">
        <f aca="false">IF(AND(CY129="x",CZ129="x"),"x",ROUND(AVERAGE(CY129:CZ129),1))</f>
        <v>5.9</v>
      </c>
      <c r="DB129" s="104" t="n">
        <f aca="false">ROUND(AVERAGE(CW129,DA129,CU129),1)</f>
        <v>4.6</v>
      </c>
      <c r="DC129" s="105" t="n">
        <f aca="false">IF(BL129="x",ROUND((10-GEOMEAN(((10-DB129)/10*9+1),((10-CH129)/10*9+1),((10-CR129)/10*9+1)))/9*10,1),ROUND((10-GEOMEAN(((10-BL129)/10*9+1),((10-DB129)/10*9+1),((10-CH129)/10*9+1),((10-CR129)/10*9+1)))/9*10,1))</f>
        <v>6.2</v>
      </c>
      <c r="DD129" s="108" t="n">
        <f aca="false">IF(ROUND(IF(AP129="x",(10-GEOMEAN(((10-AO129)/10*9+1),((10-DC129)/10*9+1),((10-AU129)/10*9+1),((10-AQ129)/10*9+1),((10-AR129)/10*9+1)))/9*10,(10-GEOMEAN(((10-AO129)/10*9+1),((10-DC129)/10*9+1),((10-AP129)/10*9+1),((10-AQ129)/10*9+1),((10-AR129)/10*9+1),((10-AU129)/10*9+1)))/9*10),1)=0,0.1,ROUND(IF(AP129="x",(10-GEOMEAN(((10-AO129)/10*9+1),((10-DC129)/10*9+1),((10-AU129)/10*9+1),((10-AQ129)/10*9+1),((10-AR129)/10*9+1)))/9*10,(10-GEOMEAN(((10-AO129)/10*9+1),((10-DC129)/10*9+1),((10-AP129)/10*9+1),((10-AQ129)/10*9+1),((10-AR129)/10*9+1),((10-AU129)/10*9+1)))/9*10),1))</f>
        <v>6.7</v>
      </c>
      <c r="DE129" s="105" t="n">
        <f aca="false">ROUND(IF('Indicator Data'!AH129=0,0,IF('Indicator Data'!AH129&gt;DE$3,10,IF('Indicator Data'!AH129&lt;DE$4,0,10-(DE$3-'Indicator Data'!AH129)/(DE$3-DE$4)*10))),1)</f>
        <v>0.3</v>
      </c>
      <c r="DF129" s="102" t="n">
        <f aca="false">'Indicator Data'!AI129</f>
        <v>0</v>
      </c>
      <c r="DG129" s="102" t="n">
        <f aca="false">'Indicator Data'!AJ129</f>
        <v>0</v>
      </c>
      <c r="DH129" s="105" t="n">
        <f aca="false">ROUND(IF(DF129=5,10,IF(DG129=5,9,IF(DF129=4,8,IF(DG129=4,7,0)))),1)</f>
        <v>0</v>
      </c>
      <c r="DI129" s="108" t="n">
        <f aca="false">ROUND(IF(DH129&gt;5,DH129,DE129/10*7),1)</f>
        <v>0.2</v>
      </c>
      <c r="DJ129" s="76"/>
      <c r="DK129" s="109"/>
    </row>
    <row r="130" customFormat="false" ht="14.5" hidden="false" customHeight="false" outlineLevel="0" collapsed="false">
      <c r="A130" s="98" t="str">
        <f aca="false">'Indicator Data'!A130</f>
        <v>Niger</v>
      </c>
      <c r="B130" s="99" t="str">
        <f aca="false">'Indicator Data'!B130</f>
        <v>NER</v>
      </c>
      <c r="C130" s="100" t="n">
        <f aca="false">ROUND(IF('Indicator Data'!C130=0,0.1,IF(LOG('Indicator Data'!C130)&gt;C$3,10,IF(LOG('Indicator Data'!C130)&lt;C$4,0,10-(C$3-LOG('Indicator Data'!C130))/(C$3-C$4)*10))),1)</f>
        <v>0.1</v>
      </c>
      <c r="D130" s="101" t="n">
        <f aca="false">ROUND(IF('Indicator Data'!D130=0,0.1,IF(LOG('Indicator Data'!D130)&gt;D$3,10,IF(LOG('Indicator Data'!D130)&lt;D$4,0,10-(D$3-LOG('Indicator Data'!D130))/(D$3-D$4)*10))),1)</f>
        <v>0.1</v>
      </c>
      <c r="E130" s="102" t="n">
        <f aca="false">ROUND((10-GEOMEAN(((10-C130)/10*9+1),((10-D130)/10*9+1)))/9*10,1)</f>
        <v>0.1</v>
      </c>
      <c r="F130" s="102" t="n">
        <f aca="false">IF('Indicator Data'!E130="No data",0.1,(ROUND(IF('Indicator Data'!E130=0,0,IF(LOG('Indicator Data'!E130)&gt;F$3,10,IF(LOG('Indicator Data'!E130)&lt;F$4,0,10-(F$3-LOG('Indicator Data'!E130))/(F$3-F$4)*10))),1)))</f>
        <v>8.2</v>
      </c>
      <c r="G130" s="102" t="n">
        <f aca="false">ROUND(IF('Indicator Data'!F130=0,0,IF(LOG('Indicator Data'!F130)&gt;G$3,10,IF(LOG('Indicator Data'!F130)&lt;G$4,0,10-(G$3-LOG('Indicator Data'!F130))/(G$3-G$4)*10))),1)</f>
        <v>0</v>
      </c>
      <c r="H130" s="101" t="n">
        <f aca="false">ROUND(IF('Indicator Data'!G130=0,0,IF(LOG('Indicator Data'!G130)&gt;H$3,10,IF(LOG('Indicator Data'!G130)&lt;H$4,0,10-(H$3-LOG('Indicator Data'!G130))/(H$3-H$4)*10))),1)</f>
        <v>0</v>
      </c>
      <c r="I130" s="101" t="n">
        <f aca="false">ROUND(IF('Indicator Data'!H130=0,0,IF(LOG('Indicator Data'!H130)&gt;I$3,10,IF(LOG('Indicator Data'!H130)&lt;I$4,0,10-(I$3-LOG('Indicator Data'!H130))/(I$3-I$4)*10))),1)</f>
        <v>0</v>
      </c>
      <c r="J130" s="101" t="n">
        <f aca="false">ROUND((10-GEOMEAN(((10-H130)/10*9+1),((10-I130)/10*9+1)))/9*10,1)</f>
        <v>0</v>
      </c>
      <c r="K130" s="101" t="n">
        <f aca="false">ROUND(IF('Indicator Data'!I130=0,0,IF(LOG('Indicator Data'!I130)&gt;K$3,10,IF(LOG('Indicator Data'!I130)&lt;K$4,0,10-(K$3-LOG('Indicator Data'!I130))/(K$3-K$4)*10))),1)</f>
        <v>0</v>
      </c>
      <c r="L130" s="102" t="n">
        <f aca="false">ROUND((10-GEOMEAN(((10-J130)/10*9+1),((10-K130)/10*9+1)))/9*10,1)</f>
        <v>0</v>
      </c>
      <c r="M130" s="102" t="n">
        <f aca="false">ROUND(IF('Indicator Data'!J130=0,0,IF(LOG('Indicator Data'!J130)&gt;M$3,10,IF(LOG('Indicator Data'!J130)&lt;M$4,0,10-(M$3-LOG('Indicator Data'!J130))/(M$3-M$4)*10))),1)</f>
        <v>10</v>
      </c>
      <c r="N130" s="103" t="n">
        <f aca="false">'Indicator Data'!C130/'Indicator Data'!$CA130</f>
        <v>0</v>
      </c>
      <c r="O130" s="103" t="n">
        <f aca="false">'Indicator Data'!D130/'Indicator Data'!$CA130</f>
        <v>0</v>
      </c>
      <c r="P130" s="103" t="n">
        <f aca="false">IF(F130=0.1,"x",'Indicator Data'!E130/'Indicator Data'!$CA130)</f>
        <v>0.00970253436803544</v>
      </c>
      <c r="Q130" s="103" t="n">
        <f aca="false">'Indicator Data'!F130/'Indicator Data'!$CA130</f>
        <v>0</v>
      </c>
      <c r="R130" s="103" t="n">
        <f aca="false">'Indicator Data'!G130/'Indicator Data'!$CA130</f>
        <v>0</v>
      </c>
      <c r="S130" s="103" t="n">
        <f aca="false">'Indicator Data'!H130/'Indicator Data'!$CA130</f>
        <v>0</v>
      </c>
      <c r="T130" s="103" t="n">
        <f aca="false">'Indicator Data'!I130/'Indicator Data'!$CA130</f>
        <v>0</v>
      </c>
      <c r="U130" s="103" t="n">
        <f aca="false">'Indicator Data'!J130/'Indicator Data'!$CA130</f>
        <v>0.0395105599473573</v>
      </c>
      <c r="V130" s="101" t="n">
        <f aca="false">ROUND(IF(N130&gt;V$3,10,IF(N130&lt;V$4,0,10-(V$3-N130)/(V$3-V$4)*10)),1)</f>
        <v>0</v>
      </c>
      <c r="W130" s="101" t="n">
        <f aca="false">ROUND(IF(O130&gt;W$3,10,IF(O130&lt;W$4,0,10-(W$3-O130)/(W$3-W$4)*10)),1)</f>
        <v>0</v>
      </c>
      <c r="X130" s="102" t="n">
        <f aca="false">ROUND(((10-GEOMEAN(((10-V130)/10*9+1),((10-W130)/10*9+1)))/9*10),1)</f>
        <v>0</v>
      </c>
      <c r="Y130" s="102" t="n">
        <f aca="false">IF(P130="x",0.1,ROUND(IF(P130&gt;Y$3,10,IF(P130&lt;Y$4,0,10-(Y$3-P130)/(Y$3-Y$4)*10)),1))</f>
        <v>6.5</v>
      </c>
      <c r="Z130" s="102" t="n">
        <f aca="false">ROUND(IF(Q130=0,0,IF(LOG(Q130)&gt;Z$3,10,IF(LOG(Q130)&lt;=Z$4,0,10-(Z$3-LOG(Q130))/(Z$3-Z$4)*10))),1)</f>
        <v>0</v>
      </c>
      <c r="AA130" s="101" t="n">
        <f aca="false">ROUND(IF(R130&gt;AA$3,10,IF(R130&lt;AA$4,0,10-(AA$3-R130)/(AA$3-AA$4)*10)),1)</f>
        <v>0</v>
      </c>
      <c r="AB130" s="101" t="n">
        <f aca="false">ROUND(IF(S130&gt;AB$3,10,IF(S130&lt;AB$4,0,10-(AB$3-S130)/(AB$3-AB$4)*10)),1)</f>
        <v>0</v>
      </c>
      <c r="AC130" s="101" t="n">
        <f aca="false">ROUND(((10-GEOMEAN(((10-AA130)/10*9+1),((10-AB130)/10*9+1)))/9*10),1)</f>
        <v>0</v>
      </c>
      <c r="AD130" s="101" t="n">
        <f aca="false">ROUND(IF(T130=0,0,IF(T130&gt;AD$3,10,IF(T130&lt;=AD$4,0,10-(AD$3-T130)/(AD$3-AD$4)*10))),1)</f>
        <v>0</v>
      </c>
      <c r="AE130" s="102" t="n">
        <f aca="false">ROUND((10-GEOMEAN(((10-AC130)/10*9+1),((10-AD130)/10*9+1)))/9*10,1)</f>
        <v>0</v>
      </c>
      <c r="AF130" s="102" t="n">
        <f aca="false">ROUND(IF(U130&gt;AF$3,10,IF(U130&lt;AF$4,0,10-(AF$3-U130)/(AF$3-AF$4)*10)),1)</f>
        <v>10</v>
      </c>
      <c r="AG130" s="101" t="n">
        <f aca="false">ROUND(IF('Indicator Data'!K130=0,0,IF('Indicator Data'!K130&gt;AG$3,10,IF('Indicator Data'!K130&lt;AG$4,0,10-(AG$3-'Indicator Data'!K130)/(AG$3-AG$4)*10))),1)</f>
        <v>10</v>
      </c>
      <c r="AH130" s="104" t="n">
        <f aca="false">ROUND(AVERAGE(C130,V130),1)</f>
        <v>0.1</v>
      </c>
      <c r="AI130" s="104" t="n">
        <f aca="false">ROUND(AVERAGE(D130,W130),1)</f>
        <v>0.1</v>
      </c>
      <c r="AJ130" s="102" t="n">
        <f aca="false">ROUND(AVERAGE(AA130,H130),1)</f>
        <v>0</v>
      </c>
      <c r="AK130" s="102" t="n">
        <f aca="false">ROUND(AVERAGE(AB130,I130),1)</f>
        <v>0</v>
      </c>
      <c r="AL130" s="104" t="n">
        <f aca="false">ROUND((10-GEOMEAN(((10-AJ130)/10*9+1),((10-AK130)/10*9+1)))/9*10,1)</f>
        <v>0</v>
      </c>
      <c r="AM130" s="104" t="n">
        <f aca="false">ROUND(AVERAGE(AD130,K130),1)</f>
        <v>0</v>
      </c>
      <c r="AN130" s="102" t="n">
        <f aca="false">ROUND((10-GEOMEAN(((10-M130)/10*9+1),((10-AF130)/10*9+1)))/9*10,1)</f>
        <v>10</v>
      </c>
      <c r="AO130" s="105" t="n">
        <f aca="false">ROUND((10-GEOMEAN(((10-E130)/10*9+1),((10-X130)/10*9+1)))/9*10,1)</f>
        <v>0.1</v>
      </c>
      <c r="AP130" s="105" t="n">
        <f aca="false">IF(AND(Y130="x",F130="x"),"x",ROUND((10-GEOMEAN(((10-F130)/10*9+1),((10-Y130)/10*9+1)))/9*10,1))</f>
        <v>7.4</v>
      </c>
      <c r="AQ130" s="105" t="n">
        <f aca="false">ROUND((10-GEOMEAN(((10-G130)/10*9+1),((10-Z130)/10*9+1)))/9*10,1)</f>
        <v>0</v>
      </c>
      <c r="AR130" s="105" t="n">
        <f aca="false">ROUND((10-GEOMEAN(((10-L130)/10*9+1),((10-AE130)/10*9+1)))/9*10,1)</f>
        <v>0</v>
      </c>
      <c r="AS130" s="104" t="n">
        <f aca="false">ROUND(AVERAGE(AG130,AN130),1)</f>
        <v>10</v>
      </c>
      <c r="AT130" s="104" t="n">
        <f aca="false">IF('Indicator Data'!L130="No data","x",IF('Indicator Data'!CB130&lt;1000,"x",ROUND((IF('Indicator Data'!L130&gt;AT$3,10,IF('Indicator Data'!L130&lt;AT$4,0,10-(AT$3-'Indicator Data'!L130)/(AT$3-AT$4)*10))),1)))</f>
        <v>2.9</v>
      </c>
      <c r="AU130" s="105" t="n">
        <f aca="false">ROUND(AVERAGE(AS130,AT130),1)</f>
        <v>6.5</v>
      </c>
      <c r="AV130" s="106" t="n">
        <f aca="false">IF('Indicator Data'!M130="No data","x",ROUND(IF('Indicator Data'!M130=0,0,IF(LOG('Indicator Data'!M130)&gt;AV$3,10,IF(LOG('Indicator Data'!M130)&lt;AV$4,0,10-(AV$3-LOG('Indicator Data'!M130))/(AV$3-AV$4)*10))),1))</f>
        <v>8.8</v>
      </c>
      <c r="AW130" s="103" t="n">
        <f aca="false">IF(AV130="x","x",'Indicator Data'!M130/'Indicator Data'!$CA130)</f>
        <v>0.742894780655712</v>
      </c>
      <c r="AX130" s="106" t="n">
        <f aca="false">IF(AV130="x","x",ROUND(IF(AW130&gt;AX$3,10,IF(AW130&lt;AX$4,0,10-(AX$3-AW130)/(AX$3-AX$4)*10)),1))</f>
        <v>8.3</v>
      </c>
      <c r="AY130" s="102" t="n">
        <f aca="false">IF(AND(AV130="x",AX130="x"),"x",ROUND((10-GEOMEAN(((10-AV130)/10*9+1),((10-AX130)/10*9+1)))/9*10,1))</f>
        <v>8.6</v>
      </c>
      <c r="AZ130" s="106" t="n">
        <f aca="false">IF('Indicator Data'!N130="No data","x",ROUND(IF('Indicator Data'!N130=0,0,IF(LOG('Indicator Data'!N130)&gt;AZ$3,10,IF(LOG('Indicator Data'!N130)&lt;AZ$4,0,10-(AZ$3-LOG('Indicator Data'!N130))/(AZ$3-AZ$4)*10))),1))</f>
        <v>0</v>
      </c>
      <c r="BA130" s="103" t="n">
        <f aca="false">IF(AZ130="x","x",'Indicator Data'!N130/'Indicator Data'!$CA130)</f>
        <v>0</v>
      </c>
      <c r="BB130" s="106" t="n">
        <f aca="false">IF(AZ130="x","x",ROUND(IF(BA130&gt;BB$3,10,IF(BA130&lt;BB$4,0,10-(BB$3-BA130)/(BB$3-BB$4)*10)),1))</f>
        <v>0</v>
      </c>
      <c r="BC130" s="102" t="n">
        <f aca="false">IF(AND(AZ130="x",BB130="x"),"x",ROUND((10-GEOMEAN(((10-AZ130)/10*9+1),((10-BB130)/10*9+1)))/9*10,1))</f>
        <v>0</v>
      </c>
      <c r="BD130" s="106" t="n">
        <f aca="false">IF('Indicator Data'!O130="No data","x",ROUND(IF('Indicator Data'!O130=0,0,IF(LOG('Indicator Data'!O130)&gt;BD$3,10,IF(LOG('Indicator Data'!O130)&lt;BD$4,0,10-(BD$3-LOG('Indicator Data'!O130))/(BD$3-BD$4)*10))),1))</f>
        <v>6.8</v>
      </c>
      <c r="BE130" s="103" t="n">
        <f aca="false">IF(BD130="x","x",'Indicator Data'!O130/'Indicator Data'!$CA130)</f>
        <v>0.00593313378198564</v>
      </c>
      <c r="BF130" s="106" t="n">
        <f aca="false">IF(BD130="x","x",ROUND(IF(BE130&gt;BF$3,10,IF(BE130&lt;BF$4,0,10-(BF$3-BE130)/(BF$3-BF$4)*10)),1))</f>
        <v>0.6</v>
      </c>
      <c r="BG130" s="102" t="n">
        <f aca="false">IF(AND(BD130="x",BF130="x"),"x",ROUND((10-GEOMEAN(((10-BD130)/10*9+1),((10-BF130)/10*9+1)))/9*10,1))</f>
        <v>4.4</v>
      </c>
      <c r="BH130" s="106" t="n">
        <f aca="false">IF('Indicator Data'!P130="No data","x",ROUND(IF('Indicator Data'!P130=0,0,IF(LOG('Indicator Data'!P130)&gt;BH$3,10,IF(LOG('Indicator Data'!P130)&lt;BH$4,0,10-(BH$3-LOG('Indicator Data'!P130))/(BH$3-BH$4)*10))),1))</f>
        <v>0</v>
      </c>
      <c r="BI130" s="103" t="n">
        <f aca="false">IF(BH130="x","x",'Indicator Data'!P130/'Indicator Data'!$CA130)</f>
        <v>0</v>
      </c>
      <c r="BJ130" s="106" t="n">
        <f aca="false">IF(BH130="x","x",ROUND(IF(BI130&gt;BJ$3,10,IF(BI130&lt;BJ$4,0,10-(BJ$3-BI130)/(BJ$3-BJ$4)*10)),1))</f>
        <v>0</v>
      </c>
      <c r="BK130" s="102" t="n">
        <f aca="false">IF(AND(BH130="x",BJ130="x"),"x",ROUND((10-GEOMEAN(((10-BH130)/10*9+1),((10-BJ130)/10*9+1)))/9*10,1))</f>
        <v>0</v>
      </c>
      <c r="BL130" s="104" t="n">
        <f aca="false">IF(AND(BC130="x",BG130="x",BK130="x",AY130="x"),"x",IF(AND(BC130="x",BG130="x",BK130="x"),AY130,ROUND((10-GEOMEAN(((10-AY130)/10*9+1),((10-BC130)/10*9+1),((10-BG130)/10*9+1),((10-BK130)/10*9+1)))/9*10,1)))</f>
        <v>4.4</v>
      </c>
      <c r="BM130" s="106" t="n">
        <f aca="false">ROUND(IF('Indicator Data'!Q130=0,0,IF(LOG('Indicator Data'!Q130)&gt;BM$3,10,IF(LOG('Indicator Data'!Q130)&lt;BM$4,0,10-(BM$3-LOG('Indicator Data'!Q130))/(BM$3-BM$4)*10))),1)</f>
        <v>0</v>
      </c>
      <c r="BN130" s="107" t="n">
        <f aca="false">'Indicator Data'!R130</f>
        <v>0</v>
      </c>
      <c r="BO130" s="106" t="n">
        <f aca="false">ROUND(IF(BN130&gt;BO$3,10,IF(BN130&lt;BO$4,0,10-(BO$3-BN130)/(BO$3-BO$4)*10)),1)</f>
        <v>0</v>
      </c>
      <c r="BP130" s="106" t="n">
        <f aca="false">ROUND((10-GEOMEAN(((10-BO130)/10*9+1),((10-BM130)/10*9+1)))/9*10,1)</f>
        <v>0</v>
      </c>
      <c r="BQ130" s="106" t="n">
        <f aca="false">ROUND(IF('Indicator Data'!S130=0,0,IF(LOG('Indicator Data'!S130)&gt;BQ$3,10,IF(LOG('Indicator Data'!S130)&lt;BQ$4,0,10-(BQ$3-LOG('Indicator Data'!S130))/(BQ$3-BQ$4)*10))),1)</f>
        <v>9.1</v>
      </c>
      <c r="BR130" s="107" t="n">
        <f aca="false">'Indicator Data'!T130</f>
        <v>0.975785970687866</v>
      </c>
      <c r="BS130" s="106" t="n">
        <f aca="false">ROUND(IF(BR130&gt;BS$3,10,IF(BR130&lt;BS$4,0,10-(BS$3-BR130)/(BS$3-BS$4)*10)),1)</f>
        <v>9.8</v>
      </c>
      <c r="BT130" s="106" t="n">
        <f aca="false">ROUND((10-GEOMEAN(((10-BS130)/10*9+1),((10-BQ130)/10*9+1)))/9*10,1)</f>
        <v>9.5</v>
      </c>
      <c r="BU130" s="102" t="n">
        <f aca="false">ROUND((10-GEOMEAN(((10-BT130)/10*9+1),((10-BP130)/10*9+1)))/9*10,1)</f>
        <v>6.9</v>
      </c>
      <c r="BV130" s="106" t="n">
        <f aca="false">ROUND(IF('Indicator Data'!U130=0,0,IF(LOG('Indicator Data'!U130)&gt;BV$3,10,IF(LOG('Indicator Data'!U130)&lt;BV$4,0,10-(BV$3-LOG('Indicator Data'!U130))/(BV$3-BV$4)*10))),1)</f>
        <v>7.5</v>
      </c>
      <c r="BW130" s="103" t="n">
        <f aca="false">'Indicator Data'!U130/'Indicator Data'!$CA130</f>
        <v>0.0858822564225331</v>
      </c>
      <c r="BX130" s="106" t="n">
        <f aca="false">ROUND(IF(BW130&gt;BX$3,10,IF(BW130&lt;BX$4,0,10-(BX$3-BW130)/(BX$3-BX$4)*10)),1)</f>
        <v>1</v>
      </c>
      <c r="BY130" s="102" t="n">
        <f aca="false">ROUND((10-GEOMEAN(((10-BV130)/10*9+1),((10-BX130)/10*9+1)))/9*10,1)</f>
        <v>5.1</v>
      </c>
      <c r="BZ130" s="106" t="n">
        <f aca="false">ROUND(IF('Indicator Data'!V130=0,0,IF(LOG('Indicator Data'!V130)&gt;BZ$3,10,IF(LOG('Indicator Data'!V130)&lt;BZ$4,0,10-(BZ$3-LOG('Indicator Data'!V130))/(BZ$3-BZ$4)*10))),1)</f>
        <v>9</v>
      </c>
      <c r="CA130" s="103" t="n">
        <f aca="false">IF('Indicator Data'!V130/'Indicator Data'!$CA130&gt;1,1,'Indicator Data'!V130/'Indicator Data'!$CA130)</f>
        <v>0.983618642010095</v>
      </c>
      <c r="CB130" s="106" t="n">
        <f aca="false">ROUND(IF(CA130&gt;CB$3,10,IF(CA130&lt;CB$4,0,10-(CB$3-CA130)/(CB$3-CB$4)*10)),1)</f>
        <v>9.8</v>
      </c>
      <c r="CC130" s="102" t="n">
        <f aca="false">ROUND((10-GEOMEAN(((10-BZ130)/10*9+1),((10-CB130)/10*9+1)))/9*10,1)</f>
        <v>9.4</v>
      </c>
      <c r="CD130" s="106" t="n">
        <f aca="false">ROUND(IF('Indicator Data'!W130=0,0,IF(LOG('Indicator Data'!W130)&gt;CD$3,10,IF(LOG('Indicator Data'!W130)&lt;CD$4,0,10-(CD$3-LOG('Indicator Data'!W130))/(CD$3-CD$4)*10))),1)</f>
        <v>8.9</v>
      </c>
      <c r="CE130" s="103" t="n">
        <f aca="false">'Indicator Data'!W130/'Indicator Data'!$CA130</f>
        <v>0.844752107104175</v>
      </c>
      <c r="CF130" s="106" t="n">
        <f aca="false">ROUND(IF(CE130&gt;CF$3,10,IF(CE130&lt;CF$4,0,10-(CF$3-CE130)/(CF$3-CF$4)*10)),1)</f>
        <v>8.4</v>
      </c>
      <c r="CG130" s="102" t="n">
        <f aca="false">ROUND((10-GEOMEAN(((10-CD130)/10*9+1),((10-CF130)/10*9+1)))/9*10,1)</f>
        <v>8.7</v>
      </c>
      <c r="CH130" s="104" t="n">
        <f aca="false">ROUND((10-GEOMEAN(((10-CC130)/10*9+1),((10-BU130)/10*9+1),((10-BY130)/10*9+1),((10-CG130)/10*9+1)))/9*10,1)</f>
        <v>7.9</v>
      </c>
      <c r="CI130" s="106" t="n">
        <f aca="false">IF('Indicator Data'!BQ130="No data","x",ROUND(IF('Indicator Data'!BQ130&gt;CI$3,0,IF('Indicator Data'!BQ130&lt;CI$4,10,(CI$3-'Indicator Data'!BQ130)/(CI$3-CI$4)*10)),1))</f>
        <v>9.5</v>
      </c>
      <c r="CJ130" s="106" t="n">
        <f aca="false">IF('Indicator Data'!BR130="No data","x",ROUND(IF('Indicator Data'!BR130&gt;CJ$3,0,IF('Indicator Data'!BR130&lt;CJ$4,10,(CJ$3-'Indicator Data'!BR130)/(CJ$3-CJ$4)*10)),1))</f>
        <v>8.8</v>
      </c>
      <c r="CK130" s="106" t="n">
        <f aca="false">IF('Indicator Data'!AC130="No data","x",ROUND(IF('Indicator Data'!AC130&gt;CK$3,0,IF('Indicator Data'!AC130&lt;CK$4,10,(CK$3-'Indicator Data'!AC130)/(CK$3-CK$4)*10)),1))</f>
        <v>7.7</v>
      </c>
      <c r="CL130" s="102" t="n">
        <f aca="false">IF(AND(CJ130="x",CI130="x",CK130="x"),"x",ROUND(AVERAGE(CI130:CK130),1))</f>
        <v>8.7</v>
      </c>
      <c r="CM130" s="106" t="n">
        <f aca="false">IF('Indicator Data'!X130="No data","x",ROUND(IF(LOG('Indicator Data'!X130)&gt;CM$3,10,IF(LOG('Indicator Data'!X130)&lt;CM$4,0,10-(CM$3-LOG('Indicator Data'!X130))/(CM$3-CM$4)*10)),1))</f>
        <v>4.3</v>
      </c>
      <c r="CN130" s="106" t="n">
        <f aca="false">IF('Indicator Data'!Y130="No data","x",ROUND(IF('Indicator Data'!Y130&gt;CN$3,10,IF('Indicator Data'!Y130&lt;CN$4,0,10-(CN$3-'Indicator Data'!Y130)/(CN$3-CN$4)*10)),1))</f>
        <v>9</v>
      </c>
      <c r="CO130" s="106" t="n">
        <f aca="false">IF('Indicator Data'!Z130="No data","x",ROUND(IF('Indicator Data'!Z130&gt;CO$3,10,IF('Indicator Data'!Z130&lt;CO$4,0,10-(CO$3-'Indicator Data'!Z130)/(CO$3-CO$4)*10)),1))</f>
        <v>1.7</v>
      </c>
      <c r="CP130" s="106" t="n">
        <f aca="false">IF('Indicator Data'!AA130="No data","x",ROUND(IF('Indicator Data'!AA130&gt;CP$3,10,IF('Indicator Data'!AA130&lt;CP$4,0,10-(CP$3-'Indicator Data'!AA130)/(CP$3-CP$4)*10)),1))</f>
        <v>9.8</v>
      </c>
      <c r="CQ130" s="102" t="n">
        <f aca="false">ROUND(AVERAGE(CM130:CP130),1)</f>
        <v>6.2</v>
      </c>
      <c r="CR130" s="104" t="n">
        <f aca="false">ROUND(AVERAGE(CL130,CQ130,CQ130),1)</f>
        <v>7</v>
      </c>
      <c r="CS130" s="106" t="n">
        <f aca="false">IF('Indicator Data'!AF130="No data","x",ROUND(IF('Indicator Data'!AF130&gt;CS$3,10,IF('Indicator Data'!AF130&lt;CS$4,0,10-(CS$3-'Indicator Data'!AF130)/(CS$3-CS$4)*10)),1))</f>
        <v>6.5</v>
      </c>
      <c r="CT130" s="106" t="n">
        <f aca="false">IF('Indicator Data'!AG130="No data","x",ROUND(IF('Indicator Data'!AG130&gt;CT$3,10,IF('Indicator Data'!AG130&lt;CT$4,0,10-(CT$3-'Indicator Data'!AG130)/(CT$3-CT$4)*10)),1))</f>
        <v>9.9</v>
      </c>
      <c r="CU130" s="102" t="n">
        <f aca="false">ROUND(AVERAGE(CM130,CN130,CO130,CP130,CS130,CT130),1)</f>
        <v>6.9</v>
      </c>
      <c r="CV130" s="106" t="n">
        <f aca="false">IF('Indicator Data'!AB130="No data","x",ROUND(IF('Indicator Data'!AB130&gt;CV$3,10,IF('Indicator Data'!AB130&lt;CV$4,0,10-(CV$3-'Indicator Data'!AB130)/(CV$3-CV$4)*10)),1))</f>
        <v>10</v>
      </c>
      <c r="CW130" s="102" t="n">
        <f aca="false">IF(AND(CJ130="x",CI130="x",CK130="x"),"x",ROUND(AVERAGE(CI130:CK130,CV130),1))</f>
        <v>9</v>
      </c>
      <c r="CX130" s="103" t="n">
        <f aca="false">IF('Indicator Data'!AD130="No data","x",'Indicator Data'!AD130/'Indicator Data'!$BZ130)</f>
        <v>0</v>
      </c>
      <c r="CY130" s="106" t="n">
        <f aca="false">IF(CX130="x","x",ROUND(IF(CX130&gt;CY$3,0,IF(CX130&lt;CY$4,10,(CY$3-CX130)/(CY$3-CY$4)*10)),1))</f>
        <v>10</v>
      </c>
      <c r="CZ130" s="106" t="n">
        <f aca="false">IF('Indicator Data'!AE130="No data","x",ROUND(IF('Indicator Data'!AE130&gt;CZ$3,0,IF('Indicator Data'!AE130&lt;CZ$4,10,(CZ$3-'Indicator Data'!AE130)/(CZ$3-CZ$4)*10)),1))</f>
        <v>8</v>
      </c>
      <c r="DA130" s="102" t="n">
        <f aca="false">IF(AND(CY130="x",CZ130="x"),"x",ROUND(AVERAGE(CY130:CZ130),1))</f>
        <v>9</v>
      </c>
      <c r="DB130" s="104" t="n">
        <f aca="false">ROUND(AVERAGE(CW130,DA130,CU130),1)</f>
        <v>8.3</v>
      </c>
      <c r="DC130" s="105" t="n">
        <f aca="false">IF(BL130="x",ROUND((10-GEOMEAN(((10-DB130)/10*9+1),((10-CH130)/10*9+1),((10-CR130)/10*9+1)))/9*10,1),ROUND((10-GEOMEAN(((10-BL130)/10*9+1),((10-DB130)/10*9+1),((10-CH130)/10*9+1),((10-CR130)/10*9+1)))/9*10,1))</f>
        <v>7.1</v>
      </c>
      <c r="DD130" s="108" t="n">
        <f aca="false">IF(ROUND(IF(AP130="x",(10-GEOMEAN(((10-AO130)/10*9+1),((10-DC130)/10*9+1),((10-AU130)/10*9+1),((10-AQ130)/10*9+1),((10-AR130)/10*9+1)))/9*10,(10-GEOMEAN(((10-AO130)/10*9+1),((10-DC130)/10*9+1),((10-AP130)/10*9+1),((10-AQ130)/10*9+1),((10-AR130)/10*9+1),((10-AU130)/10*9+1)))/9*10),1)=0,0.1,ROUND(IF(AP130="x",(10-GEOMEAN(((10-AO130)/10*9+1),((10-DC130)/10*9+1),((10-AU130)/10*9+1),((10-AQ130)/10*9+1),((10-AR130)/10*9+1)))/9*10,(10-GEOMEAN(((10-AO130)/10*9+1),((10-DC130)/10*9+1),((10-AP130)/10*9+1),((10-AQ130)/10*9+1),((10-AR130)/10*9+1),((10-AU130)/10*9+1)))/9*10),1))</f>
        <v>4.4</v>
      </c>
      <c r="DE130" s="105" t="n">
        <f aca="false">ROUND(IF('Indicator Data'!AH130=0,0,IF('Indicator Data'!AH130&gt;DE$3,10,IF('Indicator Data'!AH130&lt;DE$4,0,10-(DE$3-'Indicator Data'!AH130)/(DE$3-DE$4)*10))),1)</f>
        <v>9.5</v>
      </c>
      <c r="DF130" s="102" t="n">
        <f aca="false">'Indicator Data'!AI130</f>
        <v>0</v>
      </c>
      <c r="DG130" s="102" t="n">
        <f aca="false">'Indicator Data'!AJ130</f>
        <v>5</v>
      </c>
      <c r="DH130" s="105" t="n">
        <f aca="false">ROUND(IF(DF130=5,10,IF(DG130=5,9,IF(DF130=4,8,IF(DG130=4,7,0)))),1)</f>
        <v>9</v>
      </c>
      <c r="DI130" s="108" t="n">
        <f aca="false">ROUND(IF(DH130&gt;5,DH130,DE130/10*7),1)</f>
        <v>9</v>
      </c>
      <c r="DJ130" s="76"/>
      <c r="DK130" s="109"/>
    </row>
    <row r="131" customFormat="false" ht="14.5" hidden="false" customHeight="false" outlineLevel="0" collapsed="false">
      <c r="A131" s="98" t="str">
        <f aca="false">'Indicator Data'!A131</f>
        <v>Nigeria</v>
      </c>
      <c r="B131" s="99" t="str">
        <f aca="false">'Indicator Data'!B131</f>
        <v>NGA</v>
      </c>
      <c r="C131" s="100" t="n">
        <f aca="false">ROUND(IF('Indicator Data'!C131=0,0.1,IF(LOG('Indicator Data'!C131)&gt;C$3,10,IF(LOG('Indicator Data'!C131)&lt;C$4,0,10-(C$3-LOG('Indicator Data'!C131))/(C$3-C$4)*10))),1)</f>
        <v>0.1</v>
      </c>
      <c r="D131" s="101" t="n">
        <f aca="false">ROUND(IF('Indicator Data'!D131=0,0.1,IF(LOG('Indicator Data'!D131)&gt;D$3,10,IF(LOG('Indicator Data'!D131)&lt;D$4,0,10-(D$3-LOG('Indicator Data'!D131))/(D$3-D$4)*10))),1)</f>
        <v>0.1</v>
      </c>
      <c r="E131" s="102" t="n">
        <f aca="false">ROUND((10-GEOMEAN(((10-C131)/10*9+1),((10-D131)/10*9+1)))/9*10,1)</f>
        <v>0.1</v>
      </c>
      <c r="F131" s="102" t="n">
        <f aca="false">IF('Indicator Data'!E131="No data",0.1,(ROUND(IF('Indicator Data'!E131=0,0,IF(LOG('Indicator Data'!E131)&gt;F$3,10,IF(LOG('Indicator Data'!E131)&lt;F$4,0,10-(F$3-LOG('Indicator Data'!E131))/(F$3-F$4)*10))),1)))</f>
        <v>9.9</v>
      </c>
      <c r="G131" s="102" t="n">
        <f aca="false">ROUND(IF('Indicator Data'!F131=0,0,IF(LOG('Indicator Data'!F131)&gt;G$3,10,IF(LOG('Indicator Data'!F131)&lt;G$4,0,10-(G$3-LOG('Indicator Data'!F131))/(G$3-G$4)*10))),1)</f>
        <v>0</v>
      </c>
      <c r="H131" s="101" t="n">
        <f aca="false">ROUND(IF('Indicator Data'!G131=0,0,IF(LOG('Indicator Data'!G131)&gt;H$3,10,IF(LOG('Indicator Data'!G131)&lt;H$4,0,10-(H$3-LOG('Indicator Data'!G131))/(H$3-H$4)*10))),1)</f>
        <v>0</v>
      </c>
      <c r="I131" s="101" t="n">
        <f aca="false">ROUND(IF('Indicator Data'!H131=0,0,IF(LOG('Indicator Data'!H131)&gt;I$3,10,IF(LOG('Indicator Data'!H131)&lt;I$4,0,10-(I$3-LOG('Indicator Data'!H131))/(I$3-I$4)*10))),1)</f>
        <v>0</v>
      </c>
      <c r="J131" s="101" t="n">
        <f aca="false">ROUND((10-GEOMEAN(((10-H131)/10*9+1),((10-I131)/10*9+1)))/9*10,1)</f>
        <v>0</v>
      </c>
      <c r="K131" s="101" t="n">
        <f aca="false">ROUND(IF('Indicator Data'!I131=0,0,IF(LOG('Indicator Data'!I131)&gt;K$3,10,IF(LOG('Indicator Data'!I131)&lt;K$4,0,10-(K$3-LOG('Indicator Data'!I131))/(K$3-K$4)*10))),1)</f>
        <v>0</v>
      </c>
      <c r="L131" s="102" t="n">
        <f aca="false">ROUND((10-GEOMEAN(((10-J131)/10*9+1),((10-K131)/10*9+1)))/9*10,1)</f>
        <v>0</v>
      </c>
      <c r="M131" s="102" t="n">
        <f aca="false">ROUND(IF('Indicator Data'!J131=0,0,IF(LOG('Indicator Data'!J131)&gt;M$3,10,IF(LOG('Indicator Data'!J131)&lt;M$4,0,10-(M$3-LOG('Indicator Data'!J131))/(M$3-M$4)*10))),1)</f>
        <v>0</v>
      </c>
      <c r="N131" s="103" t="n">
        <f aca="false">'Indicator Data'!C131/'Indicator Data'!$CA131</f>
        <v>0</v>
      </c>
      <c r="O131" s="103" t="n">
        <f aca="false">'Indicator Data'!D131/'Indicator Data'!$CA131</f>
        <v>0</v>
      </c>
      <c r="P131" s="103" t="n">
        <f aca="false">IF(F131=0.1,"x",'Indicator Data'!E131/'Indicator Data'!$CA131)</f>
        <v>0.00491691651969688</v>
      </c>
      <c r="Q131" s="103" t="n">
        <f aca="false">'Indicator Data'!F131/'Indicator Data'!$CA131</f>
        <v>0</v>
      </c>
      <c r="R131" s="103" t="n">
        <f aca="false">'Indicator Data'!G131/'Indicator Data'!$CA131</f>
        <v>0</v>
      </c>
      <c r="S131" s="103" t="n">
        <f aca="false">'Indicator Data'!H131/'Indicator Data'!$CA131</f>
        <v>0</v>
      </c>
      <c r="T131" s="103" t="n">
        <f aca="false">'Indicator Data'!I131/'Indicator Data'!$CA131</f>
        <v>0</v>
      </c>
      <c r="U131" s="103" t="n">
        <f aca="false">'Indicator Data'!J131/'Indicator Data'!$CA131</f>
        <v>0</v>
      </c>
      <c r="V131" s="101" t="n">
        <f aca="false">ROUND(IF(N131&gt;V$3,10,IF(N131&lt;V$4,0,10-(V$3-N131)/(V$3-V$4)*10)),1)</f>
        <v>0</v>
      </c>
      <c r="W131" s="101" t="n">
        <f aca="false">ROUND(IF(O131&gt;W$3,10,IF(O131&lt;W$4,0,10-(W$3-O131)/(W$3-W$4)*10)),1)</f>
        <v>0</v>
      </c>
      <c r="X131" s="102" t="n">
        <f aca="false">ROUND(((10-GEOMEAN(((10-V131)/10*9+1),((10-W131)/10*9+1)))/9*10),1)</f>
        <v>0</v>
      </c>
      <c r="Y131" s="102" t="n">
        <f aca="false">IF(P131="x",0.1,ROUND(IF(P131&gt;Y$3,10,IF(P131&lt;Y$4,0,10-(Y$3-P131)/(Y$3-Y$4)*10)),1))</f>
        <v>3.3</v>
      </c>
      <c r="Z131" s="102" t="n">
        <f aca="false">ROUND(IF(Q131=0,0,IF(LOG(Q131)&gt;Z$3,10,IF(LOG(Q131)&lt;=Z$4,0,10-(Z$3-LOG(Q131))/(Z$3-Z$4)*10))),1)</f>
        <v>0</v>
      </c>
      <c r="AA131" s="101" t="n">
        <f aca="false">ROUND(IF(R131&gt;AA$3,10,IF(R131&lt;AA$4,0,10-(AA$3-R131)/(AA$3-AA$4)*10)),1)</f>
        <v>0</v>
      </c>
      <c r="AB131" s="101" t="n">
        <f aca="false">ROUND(IF(S131&gt;AB$3,10,IF(S131&lt;AB$4,0,10-(AB$3-S131)/(AB$3-AB$4)*10)),1)</f>
        <v>0</v>
      </c>
      <c r="AC131" s="101" t="n">
        <f aca="false">ROUND(((10-GEOMEAN(((10-AA131)/10*9+1),((10-AB131)/10*9+1)))/9*10),1)</f>
        <v>0</v>
      </c>
      <c r="AD131" s="101" t="n">
        <f aca="false">ROUND(IF(T131=0,0,IF(T131&gt;AD$3,10,IF(T131&lt;=AD$4,0,10-(AD$3-T131)/(AD$3-AD$4)*10))),1)</f>
        <v>0</v>
      </c>
      <c r="AE131" s="102" t="n">
        <f aca="false">ROUND((10-GEOMEAN(((10-AC131)/10*9+1),((10-AD131)/10*9+1)))/9*10,1)</f>
        <v>0</v>
      </c>
      <c r="AF131" s="102" t="n">
        <f aca="false">ROUND(IF(U131&gt;AF$3,10,IF(U131&lt;AF$4,0,10-(AF$3-U131)/(AF$3-AF$4)*10)),1)</f>
        <v>0</v>
      </c>
      <c r="AG131" s="101" t="n">
        <f aca="false">ROUND(IF('Indicator Data'!K131=0,0,IF('Indicator Data'!K131&gt;AG$3,10,IF('Indicator Data'!K131&lt;AG$4,0,10-(AG$3-'Indicator Data'!K131)/(AG$3-AG$4)*10))),1)</f>
        <v>0</v>
      </c>
      <c r="AH131" s="104" t="n">
        <f aca="false">ROUND(AVERAGE(C131,V131),1)</f>
        <v>0.1</v>
      </c>
      <c r="AI131" s="104" t="n">
        <f aca="false">ROUND(AVERAGE(D131,W131),1)</f>
        <v>0.1</v>
      </c>
      <c r="AJ131" s="102" t="n">
        <f aca="false">ROUND(AVERAGE(AA131,H131),1)</f>
        <v>0</v>
      </c>
      <c r="AK131" s="102" t="n">
        <f aca="false">ROUND(AVERAGE(AB131,I131),1)</f>
        <v>0</v>
      </c>
      <c r="AL131" s="104" t="n">
        <f aca="false">ROUND((10-GEOMEAN(((10-AJ131)/10*9+1),((10-AK131)/10*9+1)))/9*10,1)</f>
        <v>0</v>
      </c>
      <c r="AM131" s="104" t="n">
        <f aca="false">ROUND(AVERAGE(AD131,K131),1)</f>
        <v>0</v>
      </c>
      <c r="AN131" s="102" t="n">
        <f aca="false">ROUND((10-GEOMEAN(((10-M131)/10*9+1),((10-AF131)/10*9+1)))/9*10,1)</f>
        <v>0</v>
      </c>
      <c r="AO131" s="105" t="n">
        <f aca="false">ROUND((10-GEOMEAN(((10-E131)/10*9+1),((10-X131)/10*9+1)))/9*10,1)</f>
        <v>0.1</v>
      </c>
      <c r="AP131" s="105" t="n">
        <f aca="false">IF(AND(Y131="x",F131="x"),"x",ROUND((10-GEOMEAN(((10-F131)/10*9+1),((10-Y131)/10*9+1)))/9*10,1))</f>
        <v>8</v>
      </c>
      <c r="AQ131" s="105" t="n">
        <f aca="false">ROUND((10-GEOMEAN(((10-G131)/10*9+1),((10-Z131)/10*9+1)))/9*10,1)</f>
        <v>0</v>
      </c>
      <c r="AR131" s="105" t="n">
        <f aca="false">ROUND((10-GEOMEAN(((10-L131)/10*9+1),((10-AE131)/10*9+1)))/9*10,1)</f>
        <v>0</v>
      </c>
      <c r="AS131" s="104" t="n">
        <f aca="false">ROUND(AVERAGE(AG131,AN131),1)</f>
        <v>0</v>
      </c>
      <c r="AT131" s="104" t="n">
        <f aca="false">IF('Indicator Data'!L131="No data","x",IF('Indicator Data'!CB131&lt;1000,"x",ROUND((IF('Indicator Data'!L131&gt;AT$3,10,IF('Indicator Data'!L131&lt;AT$4,0,10-(AT$3-'Indicator Data'!L131)/(AT$3-AT$4)*10))),1)))</f>
        <v>1.9</v>
      </c>
      <c r="AU131" s="105" t="n">
        <f aca="false">ROUND(AVERAGE(AS131,AT131),1)</f>
        <v>1</v>
      </c>
      <c r="AV131" s="106" t="n">
        <f aca="false">IF('Indicator Data'!M131="No data","x",ROUND(IF('Indicator Data'!M131=0,0,IF(LOG('Indicator Data'!M131)&gt;AV$3,10,IF(LOG('Indicator Data'!M131)&lt;AV$4,0,10-(AV$3-LOG('Indicator Data'!M131))/(AV$3-AV$4)*10))),1))</f>
        <v>9.8</v>
      </c>
      <c r="AW131" s="103" t="n">
        <f aca="false">IF(AV131="x","x",'Indicator Data'!M131/'Indicator Data'!$CA131)</f>
        <v>0.424610933779134</v>
      </c>
      <c r="AX131" s="106" t="n">
        <f aca="false">IF(AV131="x","x",ROUND(IF(AW131&gt;AX$3,10,IF(AW131&lt;AX$4,0,10-(AX$3-AW131)/(AX$3-AX$4)*10)),1))</f>
        <v>4.7</v>
      </c>
      <c r="AY131" s="102" t="n">
        <f aca="false">IF(AND(AV131="x",AX131="x"),"x",ROUND((10-GEOMEAN(((10-AV131)/10*9+1),((10-AX131)/10*9+1)))/9*10,1))</f>
        <v>8.2</v>
      </c>
      <c r="AZ131" s="106" t="n">
        <f aca="false">IF('Indicator Data'!N131="No data","x",ROUND(IF('Indicator Data'!N131=0,0,IF(LOG('Indicator Data'!N131)&gt;AZ$3,10,IF(LOG('Indicator Data'!N131)&lt;AZ$4,0,10-(AZ$3-LOG('Indicator Data'!N131))/(AZ$3-AZ$4)*10))),1))</f>
        <v>9.4</v>
      </c>
      <c r="BA131" s="103" t="n">
        <f aca="false">IF(AZ131="x","x",'Indicator Data'!N131/'Indicator Data'!$CA131)</f>
        <v>0.0246847202692865</v>
      </c>
      <c r="BB131" s="106" t="n">
        <f aca="false">IF(AZ131="x","x",ROUND(IF(BA131&gt;BB$3,10,IF(BA131&lt;BB$4,0,10-(BB$3-BA131)/(BB$3-BB$4)*10)),1))</f>
        <v>4.9</v>
      </c>
      <c r="BC131" s="102" t="n">
        <f aca="false">IF(AND(AZ131="x",BB131="x"),"x",ROUND((10-GEOMEAN(((10-AZ131)/10*9+1),((10-BB131)/10*9+1)))/9*10,1))</f>
        <v>7.9</v>
      </c>
      <c r="BD131" s="106" t="n">
        <f aca="false">IF('Indicator Data'!O131="No data","x",ROUND(IF('Indicator Data'!O131=0,0,IF(LOG('Indicator Data'!O131)&gt;BD$3,10,IF(LOG('Indicator Data'!O131)&lt;BD$4,0,10-(BD$3-LOG('Indicator Data'!O131))/(BD$3-BD$4)*10))),1))</f>
        <v>10</v>
      </c>
      <c r="BE131" s="103" t="n">
        <f aca="false">IF(BD131="x","x",'Indicator Data'!O131/'Indicator Data'!$CA131)</f>
        <v>0.316690390314919</v>
      </c>
      <c r="BF131" s="106" t="n">
        <f aca="false">IF(BD131="x","x",ROUND(IF(BE131&gt;BF$3,10,IF(BE131&lt;BF$4,0,10-(BF$3-BE131)/(BF$3-BF$4)*10)),1))</f>
        <v>10</v>
      </c>
      <c r="BG131" s="102" t="n">
        <f aca="false">IF(AND(BD131="x",BF131="x"),"x",ROUND((10-GEOMEAN(((10-BD131)/10*9+1),((10-BF131)/10*9+1)))/9*10,1))</f>
        <v>10</v>
      </c>
      <c r="BH131" s="106" t="n">
        <f aca="false">IF('Indicator Data'!P131="No data","x",ROUND(IF('Indicator Data'!P131=0,0,IF(LOG('Indicator Data'!P131)&gt;BH$3,10,IF(LOG('Indicator Data'!P131)&lt;BH$4,0,10-(BH$3-LOG('Indicator Data'!P131))/(BH$3-BH$4)*10))),1))</f>
        <v>9.2</v>
      </c>
      <c r="BI131" s="103" t="n">
        <f aca="false">IF(BH131="x","x",'Indicator Data'!P131/'Indicator Data'!$CA131)</f>
        <v>0.0193483845196958</v>
      </c>
      <c r="BJ131" s="106" t="n">
        <f aca="false">IF(BH131="x","x",ROUND(IF(BI131&gt;BJ$3,10,IF(BI131&lt;BJ$4,0,10-(BJ$3-BI131)/(BJ$3-BJ$4)*10)),1))</f>
        <v>1.9</v>
      </c>
      <c r="BK131" s="102" t="n">
        <f aca="false">IF(AND(BH131="x",BJ131="x"),"x",ROUND((10-GEOMEAN(((10-BH131)/10*9+1),((10-BJ131)/10*9+1)))/9*10,1))</f>
        <v>6.9</v>
      </c>
      <c r="BL131" s="104" t="n">
        <f aca="false">IF(AND(BC131="x",BG131="x",BK131="x",AY131="x"),"x",IF(AND(BC131="x",BG131="x",BK131="x"),AY131,ROUND((10-GEOMEAN(((10-AY131)/10*9+1),((10-BC131)/10*9+1),((10-BG131)/10*9+1),((10-BK131)/10*9+1)))/9*10,1)))</f>
        <v>8.5</v>
      </c>
      <c r="BM131" s="106" t="n">
        <f aca="false">ROUND(IF('Indicator Data'!Q131=0,0,IF(LOG('Indicator Data'!Q131)&gt;BM$3,10,IF(LOG('Indicator Data'!Q131)&lt;BM$4,0,10-(BM$3-LOG('Indicator Data'!Q131))/(BM$3-BM$4)*10))),1)</f>
        <v>10</v>
      </c>
      <c r="BN131" s="107" t="n">
        <f aca="false">'Indicator Data'!R131</f>
        <v>1</v>
      </c>
      <c r="BO131" s="106" t="n">
        <f aca="false">ROUND(IF(BN131&gt;BO$3,10,IF(BN131&lt;BO$4,0,10-(BO$3-BN131)/(BO$3-BO$4)*10)),1)</f>
        <v>10</v>
      </c>
      <c r="BP131" s="106" t="n">
        <f aca="false">ROUND((10-GEOMEAN(((10-BO131)/10*9+1),((10-BM131)/10*9+1)))/9*10,1)</f>
        <v>10</v>
      </c>
      <c r="BQ131" s="106" t="n">
        <f aca="false">ROUND(IF('Indicator Data'!S131=0,0,IF(LOG('Indicator Data'!S131)&gt;BQ$3,10,IF(LOG('Indicator Data'!S131)&lt;BQ$4,0,10-(BQ$3-LOG('Indicator Data'!S131))/(BQ$3-BQ$4)*10))),1)</f>
        <v>10</v>
      </c>
      <c r="BR131" s="107" t="n">
        <f aca="false">'Indicator Data'!T131</f>
        <v>1</v>
      </c>
      <c r="BS131" s="106" t="n">
        <f aca="false">ROUND(IF(BR131&gt;BS$3,10,IF(BR131&lt;BS$4,0,10-(BS$3-BR131)/(BS$3-BS$4)*10)),1)</f>
        <v>10</v>
      </c>
      <c r="BT131" s="106" t="n">
        <f aca="false">ROUND((10-GEOMEAN(((10-BS131)/10*9+1),((10-BQ131)/10*9+1)))/9*10,1)</f>
        <v>10</v>
      </c>
      <c r="BU131" s="102" t="n">
        <f aca="false">ROUND((10-GEOMEAN(((10-BT131)/10*9+1),((10-BP131)/10*9+1)))/9*10,1)</f>
        <v>10</v>
      </c>
      <c r="BV131" s="106" t="n">
        <f aca="false">ROUND(IF('Indicator Data'!U131=0,0,IF(LOG('Indicator Data'!U131)&gt;BV$3,10,IF(LOG('Indicator Data'!U131)&lt;BV$4,0,10-(BV$3-LOG('Indicator Data'!U131))/(BV$3-BV$4)*10))),1)</f>
        <v>10</v>
      </c>
      <c r="BW131" s="103" t="n">
        <f aca="false">'Indicator Data'!U131/'Indicator Data'!$CA131</f>
        <v>0.593096330514986</v>
      </c>
      <c r="BX131" s="106" t="n">
        <f aca="false">ROUND(IF(BW131&gt;BX$3,10,IF(BW131&lt;BX$4,0,10-(BX$3-BW131)/(BX$3-BX$4)*10)),1)</f>
        <v>6.6</v>
      </c>
      <c r="BY131" s="102" t="n">
        <f aca="false">ROUND((10-GEOMEAN(((10-BV131)/10*9+1),((10-BX131)/10*9+1)))/9*10,1)</f>
        <v>8.9</v>
      </c>
      <c r="BZ131" s="106" t="n">
        <f aca="false">ROUND(IF('Indicator Data'!V131=0,0,IF(LOG('Indicator Data'!V131)&gt;BZ$3,10,IF(LOG('Indicator Data'!V131)&lt;BZ$4,0,10-(BZ$3-LOG('Indicator Data'!V131))/(BZ$3-BZ$4)*10))),1)</f>
        <v>10</v>
      </c>
      <c r="CA131" s="103" t="n">
        <f aca="false">IF('Indicator Data'!V131/'Indicator Data'!$CA131&gt;1,1,'Indicator Data'!V131/'Indicator Data'!$CA131)</f>
        <v>0.967467446671643</v>
      </c>
      <c r="CB131" s="106" t="n">
        <f aca="false">ROUND(IF(CA131&gt;CB$3,10,IF(CA131&lt;CB$4,0,10-(CB$3-CA131)/(CB$3-CB$4)*10)),1)</f>
        <v>9.7</v>
      </c>
      <c r="CC131" s="102" t="n">
        <f aca="false">ROUND((10-GEOMEAN(((10-BZ131)/10*9+1),((10-CB131)/10*9+1)))/9*10,1)</f>
        <v>9.9</v>
      </c>
      <c r="CD131" s="106" t="n">
        <f aca="false">ROUND(IF('Indicator Data'!W131=0,0,IF(LOG('Indicator Data'!W131)&gt;CD$3,10,IF(LOG('Indicator Data'!W131)&lt;CD$4,0,10-(CD$3-LOG('Indicator Data'!W131))/(CD$3-CD$4)*10))),1)</f>
        <v>10</v>
      </c>
      <c r="CE131" s="103" t="n">
        <f aca="false">'Indicator Data'!W131/'Indicator Data'!$CA131</f>
        <v>0.994611493343338</v>
      </c>
      <c r="CF131" s="106" t="n">
        <f aca="false">ROUND(IF(CE131&gt;CF$3,10,IF(CE131&lt;CF$4,0,10-(CF$3-CE131)/(CF$3-CF$4)*10)),1)</f>
        <v>9.9</v>
      </c>
      <c r="CG131" s="102" t="n">
        <f aca="false">ROUND((10-GEOMEAN(((10-CD131)/10*9+1),((10-CF131)/10*9+1)))/9*10,1)</f>
        <v>10</v>
      </c>
      <c r="CH131" s="104" t="n">
        <f aca="false">ROUND((10-GEOMEAN(((10-CC131)/10*9+1),((10-BU131)/10*9+1),((10-BY131)/10*9+1),((10-CG131)/10*9+1)))/9*10,1)</f>
        <v>9.8</v>
      </c>
      <c r="CI131" s="106" t="n">
        <f aca="false">IF('Indicator Data'!BQ131="No data","x",ROUND(IF('Indicator Data'!BQ131&gt;CI$3,0,IF('Indicator Data'!BQ131&lt;CI$4,10,(CI$3-'Indicator Data'!BQ131)/(CI$3-CI$4)*10)),1))</f>
        <v>6.4</v>
      </c>
      <c r="CJ131" s="106" t="n">
        <f aca="false">IF('Indicator Data'!BR131="No data","x",ROUND(IF('Indicator Data'!BR131&gt;CJ$3,0,IF('Indicator Data'!BR131&lt;CJ$4,10,(CJ$3-'Indicator Data'!BR131)/(CJ$3-CJ$4)*10)),1))</f>
        <v>3.7</v>
      </c>
      <c r="CK131" s="106" t="n">
        <f aca="false">IF('Indicator Data'!AC131="No data","x",ROUND(IF('Indicator Data'!AC131&gt;CK$3,0,IF('Indicator Data'!AC131&lt;CK$4,10,(CK$3-'Indicator Data'!AC131)/(CK$3-CK$4)*10)),1))</f>
        <v>6.7</v>
      </c>
      <c r="CL131" s="102" t="n">
        <f aca="false">IF(AND(CJ131="x",CI131="x",CK131="x"),"x",ROUND(AVERAGE(CI131:CK131),1))</f>
        <v>5.6</v>
      </c>
      <c r="CM131" s="106" t="n">
        <f aca="false">IF('Indicator Data'!X131="No data","x",ROUND(IF(LOG('Indicator Data'!X131)&gt;CM$3,10,IF(LOG('Indicator Data'!X131)&lt;CM$4,0,10-(CM$3-LOG('Indicator Data'!X131))/(CM$3-CM$4)*10)),1))</f>
        <v>7.9</v>
      </c>
      <c r="CN131" s="106" t="n">
        <f aca="false">IF('Indicator Data'!Y131="No data","x",ROUND(IF('Indicator Data'!Y131&gt;CN$3,10,IF('Indicator Data'!Y131&lt;CN$4,0,10-(CN$3-'Indicator Data'!Y131)/(CN$3-CN$4)*10)),1))</f>
        <v>8.1</v>
      </c>
      <c r="CO131" s="106" t="n">
        <f aca="false">IF('Indicator Data'!Z131="No data","x",ROUND(IF('Indicator Data'!Z131&gt;CO$3,10,IF('Indicator Data'!Z131&lt;CO$4,0,10-(CO$3-'Indicator Data'!Z131)/(CO$3-CO$4)*10)),1))</f>
        <v>5.3</v>
      </c>
      <c r="CP131" s="106" t="n">
        <f aca="false">IF('Indicator Data'!AA131="No data","x",ROUND(IF('Indicator Data'!AA131&gt;CP$3,10,IF('Indicator Data'!AA131&lt;CP$4,0,10-(CP$3-'Indicator Data'!AA131)/(CP$3-CP$4)*10)),1))</f>
        <v>7.3</v>
      </c>
      <c r="CQ131" s="102" t="n">
        <f aca="false">ROUND(AVERAGE(CM131:CP131),1)</f>
        <v>7.2</v>
      </c>
      <c r="CR131" s="104" t="n">
        <f aca="false">ROUND(AVERAGE(CL131,CQ131,CQ131),1)</f>
        <v>6.7</v>
      </c>
      <c r="CS131" s="106" t="n">
        <f aca="false">IF('Indicator Data'!AF131="No data","x",ROUND(IF('Indicator Data'!AF131&gt;CS$3,10,IF('Indicator Data'!AF131&lt;CS$4,0,10-(CS$3-'Indicator Data'!AF131)/(CS$3-CS$4)*10)),1))</f>
        <v>6</v>
      </c>
      <c r="CT131" s="106" t="n">
        <f aca="false">IF('Indicator Data'!AG131="No data","x",ROUND(IF('Indicator Data'!AG131&gt;CT$3,10,IF('Indicator Data'!AG131&lt;CT$4,0,10-(CT$3-'Indicator Data'!AG131)/(CT$3-CT$4)*10)),1))</f>
        <v>7.6</v>
      </c>
      <c r="CU131" s="102" t="n">
        <f aca="false">ROUND(AVERAGE(CM131,CN131,CO131,CP131,CS131,CT131),1)</f>
        <v>7</v>
      </c>
      <c r="CV131" s="106" t="n">
        <f aca="false">IF('Indicator Data'!AB131="No data","x",ROUND(IF('Indicator Data'!AB131&gt;CV$3,10,IF('Indicator Data'!AB131&lt;CV$4,0,10-(CV$3-'Indicator Data'!AB131)/(CV$3-CV$4)*10)),1))</f>
        <v>6.2</v>
      </c>
      <c r="CW131" s="102" t="n">
        <f aca="false">IF(AND(CJ131="x",CI131="x",CK131="x"),"x",ROUND(AVERAGE(CI131:CK131,CV131),1))</f>
        <v>5.8</v>
      </c>
      <c r="CX131" s="103" t="n">
        <f aca="false">IF('Indicator Data'!AD131="No data","x",'Indicator Data'!AD131/'Indicator Data'!$BZ131)</f>
        <v>1.74788040681734E-006</v>
      </c>
      <c r="CY131" s="106" t="n">
        <f aca="false">IF(CX131="x","x",ROUND(IF(CX131&gt;CY$3,0,IF(CX131&lt;CY$4,10,(CY$3-CX131)/(CY$3-CY$4)*10)),1))</f>
        <v>10</v>
      </c>
      <c r="CZ131" s="106" t="n">
        <f aca="false">IF('Indicator Data'!AE131="No data","x",ROUND(IF('Indicator Data'!AE131&gt;CZ$3,0,IF('Indicator Data'!AE131&lt;CZ$4,10,(CZ$3-'Indicator Data'!AE131)/(CZ$3-CZ$4)*10)),1))</f>
        <v>6</v>
      </c>
      <c r="DA131" s="102" t="n">
        <f aca="false">IF(AND(CY131="x",CZ131="x"),"x",ROUND(AVERAGE(CY131:CZ131),1))</f>
        <v>8</v>
      </c>
      <c r="DB131" s="104" t="n">
        <f aca="false">ROUND(AVERAGE(CW131,DA131,CU131),1)</f>
        <v>6.9</v>
      </c>
      <c r="DC131" s="105" t="n">
        <f aca="false">IF(BL131="x",ROUND((10-GEOMEAN(((10-DB131)/10*9+1),((10-CH131)/10*9+1),((10-CR131)/10*9+1)))/9*10,1),ROUND((10-GEOMEAN(((10-BL131)/10*9+1),((10-DB131)/10*9+1),((10-CH131)/10*9+1),((10-CR131)/10*9+1)))/9*10,1))</f>
        <v>8.3</v>
      </c>
      <c r="DD131" s="108" t="n">
        <f aca="false">IF(ROUND(IF(AP131="x",(10-GEOMEAN(((10-AO131)/10*9+1),((10-DC131)/10*9+1),((10-AU131)/10*9+1),((10-AQ131)/10*9+1),((10-AR131)/10*9+1)))/9*10,(10-GEOMEAN(((10-AO131)/10*9+1),((10-DC131)/10*9+1),((10-AP131)/10*9+1),((10-AQ131)/10*9+1),((10-AR131)/10*9+1),((10-AU131)/10*9+1)))/9*10),1)=0,0.1,ROUND(IF(AP131="x",(10-GEOMEAN(((10-AO131)/10*9+1),((10-DC131)/10*9+1),((10-AU131)/10*9+1),((10-AQ131)/10*9+1),((10-AR131)/10*9+1)))/9*10,(10-GEOMEAN(((10-AO131)/10*9+1),((10-DC131)/10*9+1),((10-AP131)/10*9+1),((10-AQ131)/10*9+1),((10-AR131)/10*9+1),((10-AU131)/10*9+1)))/9*10),1))</f>
        <v>4.1</v>
      </c>
      <c r="DE131" s="105" t="n">
        <f aca="false">ROUND(IF('Indicator Data'!AH131=0,0,IF('Indicator Data'!AH131&gt;DE$3,10,IF('Indicator Data'!AH131&lt;DE$4,0,10-(DE$3-'Indicator Data'!AH131)/(DE$3-DE$4)*10))),1)</f>
        <v>10</v>
      </c>
      <c r="DF131" s="102" t="n">
        <f aca="false">'Indicator Data'!AI131</f>
        <v>0</v>
      </c>
      <c r="DG131" s="102" t="n">
        <f aca="false">'Indicator Data'!AJ131</f>
        <v>5</v>
      </c>
      <c r="DH131" s="105" t="n">
        <f aca="false">ROUND(IF(DF131=5,10,IF(DG131=5,9,IF(DF131=4,8,IF(DG131=4,7,0)))),1)</f>
        <v>9</v>
      </c>
      <c r="DI131" s="108" t="n">
        <f aca="false">ROUND(IF(DH131&gt;5,DH131,DE131/10*7),1)</f>
        <v>9</v>
      </c>
      <c r="DJ131" s="76"/>
      <c r="DK131" s="109"/>
    </row>
    <row r="132" customFormat="false" ht="14.5" hidden="false" customHeight="false" outlineLevel="0" collapsed="false">
      <c r="A132" s="98" t="str">
        <f aca="false">'Indicator Data'!A132</f>
        <v>North Macedonia</v>
      </c>
      <c r="B132" s="99" t="str">
        <f aca="false">'Indicator Data'!B132</f>
        <v>MKD</v>
      </c>
      <c r="C132" s="100" t="n">
        <f aca="false">ROUND(IF('Indicator Data'!C132=0,0.1,IF(LOG('Indicator Data'!C132)&gt;C$3,10,IF(LOG('Indicator Data'!C132)&lt;C$4,0,10-(C$3-LOG('Indicator Data'!C132))/(C$3-C$4)*10))),1)</f>
        <v>6.6</v>
      </c>
      <c r="D132" s="101" t="n">
        <f aca="false">ROUND(IF('Indicator Data'!D132=0,0.1,IF(LOG('Indicator Data'!D132)&gt;D$3,10,IF(LOG('Indicator Data'!D132)&lt;D$4,0,10-(D$3-LOG('Indicator Data'!D132))/(D$3-D$4)*10))),1)</f>
        <v>5.2</v>
      </c>
      <c r="E132" s="102" t="n">
        <f aca="false">ROUND((10-GEOMEAN(((10-C132)/10*9+1),((10-D132)/10*9+1)))/9*10,1)</f>
        <v>5.9</v>
      </c>
      <c r="F132" s="102" t="n">
        <f aca="false">IF('Indicator Data'!E132="No data",0.1,(ROUND(IF('Indicator Data'!E132=0,0,IF(LOG('Indicator Data'!E132)&gt;F$3,10,IF(LOG('Indicator Data'!E132)&lt;F$4,0,10-(F$3-LOG('Indicator Data'!E132))/(F$3-F$4)*10))),1)))</f>
        <v>5</v>
      </c>
      <c r="G132" s="102" t="n">
        <f aca="false">ROUND(IF('Indicator Data'!F132=0,0,IF(LOG('Indicator Data'!F132)&gt;G$3,10,IF(LOG('Indicator Data'!F132)&lt;G$4,0,10-(G$3-LOG('Indicator Data'!F132))/(G$3-G$4)*10))),1)</f>
        <v>0</v>
      </c>
      <c r="H132" s="101" t="n">
        <f aca="false">ROUND(IF('Indicator Data'!G132=0,0,IF(LOG('Indicator Data'!G132)&gt;H$3,10,IF(LOG('Indicator Data'!G132)&lt;H$4,0,10-(H$3-LOG('Indicator Data'!G132))/(H$3-H$4)*10))),1)</f>
        <v>0</v>
      </c>
      <c r="I132" s="101" t="n">
        <f aca="false">ROUND(IF('Indicator Data'!H132=0,0,IF(LOG('Indicator Data'!H132)&gt;I$3,10,IF(LOG('Indicator Data'!H132)&lt;I$4,0,10-(I$3-LOG('Indicator Data'!H132))/(I$3-I$4)*10))),1)</f>
        <v>0</v>
      </c>
      <c r="J132" s="101" t="n">
        <f aca="false">ROUND((10-GEOMEAN(((10-H132)/10*9+1),((10-I132)/10*9+1)))/9*10,1)</f>
        <v>0</v>
      </c>
      <c r="K132" s="101" t="n">
        <f aca="false">ROUND(IF('Indicator Data'!I132=0,0,IF(LOG('Indicator Data'!I132)&gt;K$3,10,IF(LOG('Indicator Data'!I132)&lt;K$4,0,10-(K$3-LOG('Indicator Data'!I132))/(K$3-K$4)*10))),1)</f>
        <v>0</v>
      </c>
      <c r="L132" s="102" t="n">
        <f aca="false">ROUND((10-GEOMEAN(((10-J132)/10*9+1),((10-K132)/10*9+1)))/9*10,1)</f>
        <v>0</v>
      </c>
      <c r="M132" s="102" t="n">
        <f aca="false">ROUND(IF('Indicator Data'!J132=0,0,IF(LOG('Indicator Data'!J132)&gt;M$3,10,IF(LOG('Indicator Data'!J132)&lt;M$4,0,10-(M$3-LOG('Indicator Data'!J132))/(M$3-M$4)*10))),1)</f>
        <v>3.6</v>
      </c>
      <c r="N132" s="103" t="n">
        <f aca="false">'Indicator Data'!C132/'Indicator Data'!$CA132</f>
        <v>0.00210526327908092</v>
      </c>
      <c r="O132" s="103" t="n">
        <f aca="false">'Indicator Data'!D132/'Indicator Data'!$CA132</f>
        <v>0.000177773831797782</v>
      </c>
      <c r="P132" s="103" t="n">
        <f aca="false">IF(F132=0.1,"x",'Indicator Data'!E132/'Indicator Data'!$CA132)</f>
        <v>0.0050154391241441</v>
      </c>
      <c r="Q132" s="103" t="n">
        <f aca="false">'Indicator Data'!F132/'Indicator Data'!$CA132</f>
        <v>0</v>
      </c>
      <c r="R132" s="103" t="n">
        <f aca="false">'Indicator Data'!G132/'Indicator Data'!$CA132</f>
        <v>0</v>
      </c>
      <c r="S132" s="103" t="n">
        <f aca="false">'Indicator Data'!H132/'Indicator Data'!$CA132</f>
        <v>0</v>
      </c>
      <c r="T132" s="103" t="n">
        <f aca="false">'Indicator Data'!I132/'Indicator Data'!$CA132</f>
        <v>0</v>
      </c>
      <c r="U132" s="103" t="n">
        <f aca="false">'Indicator Data'!J132/'Indicator Data'!$CA132</f>
        <v>0.00013748095449141</v>
      </c>
      <c r="V132" s="101" t="n">
        <f aca="false">ROUND(IF(N132&gt;V$3,10,IF(N132&lt;V$4,0,10-(V$3-N132)/(V$3-V$4)*10)),1)</f>
        <v>10</v>
      </c>
      <c r="W132" s="101" t="n">
        <f aca="false">ROUND(IF(O132&gt;W$3,10,IF(O132&lt;W$4,0,10-(W$3-O132)/(W$3-W$4)*10)),1)</f>
        <v>1.8</v>
      </c>
      <c r="X132" s="102" t="n">
        <f aca="false">ROUND(((10-GEOMEAN(((10-V132)/10*9+1),((10-W132)/10*9+1)))/9*10),1)</f>
        <v>7.9</v>
      </c>
      <c r="Y132" s="102" t="n">
        <f aca="false">IF(P132="x",0.1,ROUND(IF(P132&gt;Y$3,10,IF(P132&lt;Y$4,0,10-(Y$3-P132)/(Y$3-Y$4)*10)),1))</f>
        <v>3.3</v>
      </c>
      <c r="Z132" s="102" t="n">
        <f aca="false">ROUND(IF(Q132=0,0,IF(LOG(Q132)&gt;Z$3,10,IF(LOG(Q132)&lt;=Z$4,0,10-(Z$3-LOG(Q132))/(Z$3-Z$4)*10))),1)</f>
        <v>0</v>
      </c>
      <c r="AA132" s="101" t="n">
        <f aca="false">ROUND(IF(R132&gt;AA$3,10,IF(R132&lt;AA$4,0,10-(AA$3-R132)/(AA$3-AA$4)*10)),1)</f>
        <v>0</v>
      </c>
      <c r="AB132" s="101" t="n">
        <f aca="false">ROUND(IF(S132&gt;AB$3,10,IF(S132&lt;AB$4,0,10-(AB$3-S132)/(AB$3-AB$4)*10)),1)</f>
        <v>0</v>
      </c>
      <c r="AC132" s="101" t="n">
        <f aca="false">ROUND(((10-GEOMEAN(((10-AA132)/10*9+1),((10-AB132)/10*9+1)))/9*10),1)</f>
        <v>0</v>
      </c>
      <c r="AD132" s="101" t="n">
        <f aca="false">ROUND(IF(T132=0,0,IF(T132&gt;AD$3,10,IF(T132&lt;=AD$4,0,10-(AD$3-T132)/(AD$3-AD$4)*10))),1)</f>
        <v>0</v>
      </c>
      <c r="AE132" s="102" t="n">
        <f aca="false">ROUND((10-GEOMEAN(((10-AC132)/10*9+1),((10-AD132)/10*9+1)))/9*10,1)</f>
        <v>0</v>
      </c>
      <c r="AF132" s="102" t="n">
        <f aca="false">ROUND(IF(U132&gt;AF$3,10,IF(U132&lt;AF$4,0,10-(AF$3-U132)/(AF$3-AF$4)*10)),1)</f>
        <v>0</v>
      </c>
      <c r="AG132" s="101" t="n">
        <f aca="false">ROUND(IF('Indicator Data'!K132=0,0,IF('Indicator Data'!K132&gt;AG$3,10,IF('Indicator Data'!K132&lt;AG$4,0,10-(AG$3-'Indicator Data'!K132)/(AG$3-AG$4)*10))),1)</f>
        <v>1</v>
      </c>
      <c r="AH132" s="104" t="n">
        <f aca="false">ROUND(AVERAGE(C132,V132),1)</f>
        <v>8.3</v>
      </c>
      <c r="AI132" s="104" t="n">
        <f aca="false">ROUND(AVERAGE(D132,W132),1)</f>
        <v>3.5</v>
      </c>
      <c r="AJ132" s="102" t="n">
        <f aca="false">ROUND(AVERAGE(AA132,H132),1)</f>
        <v>0</v>
      </c>
      <c r="AK132" s="102" t="n">
        <f aca="false">ROUND(AVERAGE(AB132,I132),1)</f>
        <v>0</v>
      </c>
      <c r="AL132" s="104" t="n">
        <f aca="false">ROUND((10-GEOMEAN(((10-AJ132)/10*9+1),((10-AK132)/10*9+1)))/9*10,1)</f>
        <v>0</v>
      </c>
      <c r="AM132" s="104" t="n">
        <f aca="false">ROUND(AVERAGE(AD132,K132),1)</f>
        <v>0</v>
      </c>
      <c r="AN132" s="102" t="n">
        <f aca="false">ROUND((10-GEOMEAN(((10-M132)/10*9+1),((10-AF132)/10*9+1)))/9*10,1)</f>
        <v>2</v>
      </c>
      <c r="AO132" s="105" t="n">
        <f aca="false">ROUND((10-GEOMEAN(((10-E132)/10*9+1),((10-X132)/10*9+1)))/9*10,1)</f>
        <v>7</v>
      </c>
      <c r="AP132" s="105" t="n">
        <f aca="false">IF(AND(Y132="x",F132="x"),"x",ROUND((10-GEOMEAN(((10-F132)/10*9+1),((10-Y132)/10*9+1)))/9*10,1))</f>
        <v>4.2</v>
      </c>
      <c r="AQ132" s="105" t="n">
        <f aca="false">ROUND((10-GEOMEAN(((10-G132)/10*9+1),((10-Z132)/10*9+1)))/9*10,1)</f>
        <v>0</v>
      </c>
      <c r="AR132" s="105" t="n">
        <f aca="false">ROUND((10-GEOMEAN(((10-L132)/10*9+1),((10-AE132)/10*9+1)))/9*10,1)</f>
        <v>0</v>
      </c>
      <c r="AS132" s="104" t="n">
        <f aca="false">ROUND(AVERAGE(AG132,AN132),1)</f>
        <v>1.5</v>
      </c>
      <c r="AT132" s="104" t="n">
        <f aca="false">IF('Indicator Data'!L132="No data","x",IF('Indicator Data'!CB132&lt;1000,"x",ROUND((IF('Indicator Data'!L132&gt;AT$3,10,IF('Indicator Data'!L132&lt;AT$4,0,10-(AT$3-'Indicator Data'!L132)/(AT$3-AT$4)*10))),1)))</f>
        <v>5.7</v>
      </c>
      <c r="AU132" s="105" t="n">
        <f aca="false">ROUND(AVERAGE(AS132,AT132),1)</f>
        <v>3.6</v>
      </c>
      <c r="AV132" s="106" t="n">
        <f aca="false">IF('Indicator Data'!M132="No data","x",ROUND(IF('Indicator Data'!M132=0,0,IF(LOG('Indicator Data'!M132)&gt;AV$3,10,IF(LOG('Indicator Data'!M132)&lt;AV$4,0,10-(AV$3-LOG('Indicator Data'!M132))/(AV$3-AV$4)*10))),1))</f>
        <v>7.5</v>
      </c>
      <c r="AW132" s="103" t="n">
        <f aca="false">IF(AV132="x","x",'Indicator Data'!M132/'Indicator Data'!$CA132)</f>
        <v>0.888633848359887</v>
      </c>
      <c r="AX132" s="106" t="n">
        <f aca="false">IF(AV132="x","x",ROUND(IF(AW132&gt;AX$3,10,IF(AW132&lt;AX$4,0,10-(AX$3-AW132)/(AX$3-AX$4)*10)),1))</f>
        <v>9.9</v>
      </c>
      <c r="AY132" s="102" t="n">
        <f aca="false">IF(AND(AV132="x",AX132="x"),"x",ROUND((10-GEOMEAN(((10-AV132)/10*9+1),((10-AX132)/10*9+1)))/9*10,1))</f>
        <v>9</v>
      </c>
      <c r="AZ132" s="106" t="str">
        <f aca="false">IF('Indicator Data'!N132="No data","x",ROUND(IF('Indicator Data'!N132=0,0,IF(LOG('Indicator Data'!N132)&gt;AZ$3,10,IF(LOG('Indicator Data'!N132)&lt;AZ$4,0,10-(AZ$3-LOG('Indicator Data'!N132))/(AZ$3-AZ$4)*10))),1))</f>
        <v>x</v>
      </c>
      <c r="BA132" s="103" t="str">
        <f aca="false">IF(AZ132="x","x",'Indicator Data'!N132/'Indicator Data'!$CA132)</f>
        <v>x</v>
      </c>
      <c r="BB132" s="106" t="str">
        <f aca="false">IF(AZ132="x","x",ROUND(IF(BA132&gt;BB$3,10,IF(BA132&lt;BB$4,0,10-(BB$3-BA132)/(BB$3-BB$4)*10)),1))</f>
        <v>x</v>
      </c>
      <c r="BC132" s="102" t="str">
        <f aca="false">IF(AND(AZ132="x",BB132="x"),"x",ROUND((10-GEOMEAN(((10-AZ132)/10*9+1),((10-BB132)/10*9+1)))/9*10,1))</f>
        <v>x</v>
      </c>
      <c r="BD132" s="106" t="str">
        <f aca="false">IF('Indicator Data'!O132="No data","x",ROUND(IF('Indicator Data'!O132=0,0,IF(LOG('Indicator Data'!O132)&gt;BD$3,10,IF(LOG('Indicator Data'!O132)&lt;BD$4,0,10-(BD$3-LOG('Indicator Data'!O132))/(BD$3-BD$4)*10))),1))</f>
        <v>x</v>
      </c>
      <c r="BE132" s="103" t="str">
        <f aca="false">IF(BD132="x","x",'Indicator Data'!O132/'Indicator Data'!$CA132)</f>
        <v>x</v>
      </c>
      <c r="BF132" s="106" t="str">
        <f aca="false">IF(BD132="x","x",ROUND(IF(BE132&gt;BF$3,10,IF(BE132&lt;BF$4,0,10-(BF$3-BE132)/(BF$3-BF$4)*10)),1))</f>
        <v>x</v>
      </c>
      <c r="BG132" s="102" t="str">
        <f aca="false">IF(AND(BD132="x",BF132="x"),"x",ROUND((10-GEOMEAN(((10-BD132)/10*9+1),((10-BF132)/10*9+1)))/9*10,1))</f>
        <v>x</v>
      </c>
      <c r="BH132" s="106" t="str">
        <f aca="false">IF('Indicator Data'!P132="No data","x",ROUND(IF('Indicator Data'!P132=0,0,IF(LOG('Indicator Data'!P132)&gt;BH$3,10,IF(LOG('Indicator Data'!P132)&lt;BH$4,0,10-(BH$3-LOG('Indicator Data'!P132))/(BH$3-BH$4)*10))),1))</f>
        <v>x</v>
      </c>
      <c r="BI132" s="103" t="str">
        <f aca="false">IF(BH132="x","x",'Indicator Data'!P132/'Indicator Data'!$CA132)</f>
        <v>x</v>
      </c>
      <c r="BJ132" s="106" t="str">
        <f aca="false">IF(BH132="x","x",ROUND(IF(BI132&gt;BJ$3,10,IF(BI132&lt;BJ$4,0,10-(BJ$3-BI132)/(BJ$3-BJ$4)*10)),1))</f>
        <v>x</v>
      </c>
      <c r="BK132" s="102" t="str">
        <f aca="false">IF(AND(BH132="x",BJ132="x"),"x",ROUND((10-GEOMEAN(((10-BH132)/10*9+1),((10-BJ132)/10*9+1)))/9*10,1))</f>
        <v>x</v>
      </c>
      <c r="BL132" s="104" t="n">
        <f aca="false">IF(AND(BC132="x",BG132="x",BK132="x",AY132="x"),"x",IF(AND(BC132="x",BG132="x",BK132="x"),AY132,ROUND((10-GEOMEAN(((10-AY132)/10*9+1),((10-BC132)/10*9+1),((10-BG132)/10*9+1),((10-BK132)/10*9+1)))/9*10,1)))</f>
        <v>9</v>
      </c>
      <c r="BM132" s="106" t="n">
        <f aca="false">ROUND(IF('Indicator Data'!Q132=0,0,IF(LOG('Indicator Data'!Q132)&gt;BM$3,10,IF(LOG('Indicator Data'!Q132)&lt;BM$4,0,10-(BM$3-LOG('Indicator Data'!Q132))/(BM$3-BM$4)*10))),1)</f>
        <v>0</v>
      </c>
      <c r="BN132" s="107" t="n">
        <f aca="false">'Indicator Data'!R132</f>
        <v>0</v>
      </c>
      <c r="BO132" s="106" t="n">
        <f aca="false">ROUND(IF(BN132&gt;BO$3,10,IF(BN132&lt;BO$4,0,10-(BO$3-BN132)/(BO$3-BO$4)*10)),1)</f>
        <v>0</v>
      </c>
      <c r="BP132" s="106" t="n">
        <f aca="false">ROUND((10-GEOMEAN(((10-BO132)/10*9+1),((10-BM132)/10*9+1)))/9*10,1)</f>
        <v>0</v>
      </c>
      <c r="BQ132" s="106" t="n">
        <f aca="false">ROUND(IF('Indicator Data'!S132=0,0,IF(LOG('Indicator Data'!S132)&gt;BQ$3,10,IF(LOG('Indicator Data'!S132)&lt;BQ$4,0,10-(BQ$3-LOG('Indicator Data'!S132))/(BQ$3-BQ$4)*10))),1)</f>
        <v>0</v>
      </c>
      <c r="BR132" s="107" t="n">
        <f aca="false">'Indicator Data'!T132</f>
        <v>0</v>
      </c>
      <c r="BS132" s="106" t="n">
        <f aca="false">ROUND(IF(BR132&gt;BS$3,10,IF(BR132&lt;BS$4,0,10-(BS$3-BR132)/(BS$3-BS$4)*10)),1)</f>
        <v>0</v>
      </c>
      <c r="BT132" s="106" t="n">
        <f aca="false">ROUND((10-GEOMEAN(((10-BS132)/10*9+1),((10-BQ132)/10*9+1)))/9*10,1)</f>
        <v>0</v>
      </c>
      <c r="BU132" s="102" t="n">
        <f aca="false">ROUND((10-GEOMEAN(((10-BT132)/10*9+1),((10-BP132)/10*9+1)))/9*10,1)</f>
        <v>0</v>
      </c>
      <c r="BV132" s="106" t="n">
        <f aca="false">ROUND(IF('Indicator Data'!U132=0,0,IF(LOG('Indicator Data'!U132)&gt;BV$3,10,IF(LOG('Indicator Data'!U132)&lt;BV$4,0,10-(BV$3-LOG('Indicator Data'!U132))/(BV$3-BV$4)*10))),1)</f>
        <v>0</v>
      </c>
      <c r="BW132" s="103" t="n">
        <f aca="false">'Indicator Data'!U132/'Indicator Data'!$CA132</f>
        <v>0</v>
      </c>
      <c r="BX132" s="106" t="n">
        <f aca="false">ROUND(IF(BW132&gt;BX$3,10,IF(BW132&lt;BX$4,0,10-(BX$3-BW132)/(BX$3-BX$4)*10)),1)</f>
        <v>0</v>
      </c>
      <c r="BY132" s="102" t="n">
        <f aca="false">ROUND((10-GEOMEAN(((10-BV132)/10*9+1),((10-BX132)/10*9+1)))/9*10,1)</f>
        <v>0</v>
      </c>
      <c r="BZ132" s="106" t="n">
        <f aca="false">ROUND(IF('Indicator Data'!V132=0,0,IF(LOG('Indicator Data'!V132)&gt;BZ$3,10,IF(LOG('Indicator Data'!V132)&lt;BZ$4,0,10-(BZ$3-LOG('Indicator Data'!V132))/(BZ$3-BZ$4)*10))),1)</f>
        <v>0</v>
      </c>
      <c r="CA132" s="103" t="n">
        <f aca="false">IF('Indicator Data'!V132/'Indicator Data'!$CA132&gt;1,1,'Indicator Data'!V132/'Indicator Data'!$CA132)</f>
        <v>0</v>
      </c>
      <c r="CB132" s="106" t="n">
        <f aca="false">ROUND(IF(CA132&gt;CB$3,10,IF(CA132&lt;CB$4,0,10-(CB$3-CA132)/(CB$3-CB$4)*10)),1)</f>
        <v>0</v>
      </c>
      <c r="CC132" s="102" t="n">
        <f aca="false">ROUND((10-GEOMEAN(((10-BZ132)/10*9+1),((10-CB132)/10*9+1)))/9*10,1)</f>
        <v>0</v>
      </c>
      <c r="CD132" s="106" t="n">
        <f aca="false">ROUND(IF('Indicator Data'!W132=0,0,IF(LOG('Indicator Data'!W132)&gt;CD$3,10,IF(LOG('Indicator Data'!W132)&lt;CD$4,0,10-(CD$3-LOG('Indicator Data'!W132))/(CD$3-CD$4)*10))),1)</f>
        <v>0</v>
      </c>
      <c r="CE132" s="103" t="n">
        <f aca="false">'Indicator Data'!W132/'Indicator Data'!$CA132</f>
        <v>0</v>
      </c>
      <c r="CF132" s="106" t="n">
        <f aca="false">ROUND(IF(CE132&gt;CF$3,10,IF(CE132&lt;CF$4,0,10-(CF$3-CE132)/(CF$3-CF$4)*10)),1)</f>
        <v>0</v>
      </c>
      <c r="CG132" s="102" t="n">
        <f aca="false">ROUND((10-GEOMEAN(((10-CD132)/10*9+1),((10-CF132)/10*9+1)))/9*10,1)</f>
        <v>0</v>
      </c>
      <c r="CH132" s="104" t="n">
        <f aca="false">ROUND((10-GEOMEAN(((10-CC132)/10*9+1),((10-BU132)/10*9+1),((10-BY132)/10*9+1),((10-CG132)/10*9+1)))/9*10,1)</f>
        <v>0</v>
      </c>
      <c r="CI132" s="106" t="n">
        <f aca="false">IF('Indicator Data'!BQ132="No data","x",ROUND(IF('Indicator Data'!BQ132&gt;CI$3,0,IF('Indicator Data'!BQ132&lt;CI$4,10,(CI$3-'Indicator Data'!BQ132)/(CI$3-CI$4)*10)),1))</f>
        <v>0.2</v>
      </c>
      <c r="CJ132" s="106" t="n">
        <f aca="false">IF('Indicator Data'!BR132="No data","x",ROUND(IF('Indicator Data'!BR132&gt;CJ$3,0,IF('Indicator Data'!BR132&lt;CJ$4,10,(CJ$3-'Indicator Data'!BR132)/(CJ$3-CJ$4)*10)),1))</f>
        <v>0.4</v>
      </c>
      <c r="CK132" s="106" t="n">
        <f aca="false">IF('Indicator Data'!AC132="No data","x",ROUND(IF('Indicator Data'!AC132&gt;CK$3,0,IF('Indicator Data'!AC132&lt;CK$4,10,(CK$3-'Indicator Data'!AC132)/(CK$3-CK$4)*10)),1))</f>
        <v>0</v>
      </c>
      <c r="CL132" s="102" t="n">
        <f aca="false">IF(AND(CJ132="x",CI132="x",CK132="x"),"x",ROUND(AVERAGE(CI132:CK132),1))</f>
        <v>0.2</v>
      </c>
      <c r="CM132" s="106" t="n">
        <f aca="false">IF('Indicator Data'!X132="No data","x",ROUND(IF(LOG('Indicator Data'!X132)&gt;CM$3,10,IF(LOG('Indicator Data'!X132)&lt;CM$4,0,10-(CM$3-LOG('Indicator Data'!X132))/(CM$3-CM$4)*10)),1))</f>
        <v>6.4</v>
      </c>
      <c r="CN132" s="106" t="n">
        <f aca="false">IF('Indicator Data'!Y132="No data","x",ROUND(IF('Indicator Data'!Y132&gt;CN$3,10,IF('Indicator Data'!Y132&lt;CN$4,0,10-(CN$3-'Indicator Data'!Y132)/(CN$3-CN$4)*10)),1))</f>
        <v>0.3</v>
      </c>
      <c r="CO132" s="106" t="n">
        <f aca="false">IF('Indicator Data'!Z132="No data","x",ROUND(IF('Indicator Data'!Z132&gt;CO$3,10,IF('Indicator Data'!Z132&lt;CO$4,0,10-(CO$3-'Indicator Data'!Z132)/(CO$3-CO$4)*10)),1))</f>
        <v>5.9</v>
      </c>
      <c r="CP132" s="106" t="str">
        <f aca="false">IF('Indicator Data'!AA132="No data","x",ROUND(IF('Indicator Data'!AA132&gt;CP$3,10,IF('Indicator Data'!AA132&lt;CP$4,0,10-(CP$3-'Indicator Data'!AA132)/(CP$3-CP$4)*10)),1))</f>
        <v>x</v>
      </c>
      <c r="CQ132" s="102" t="n">
        <f aca="false">ROUND(AVERAGE(CM132:CP132),1)</f>
        <v>4.2</v>
      </c>
      <c r="CR132" s="104" t="n">
        <f aca="false">ROUND(AVERAGE(CL132,CQ132,CQ132),1)</f>
        <v>2.9</v>
      </c>
      <c r="CS132" s="106" t="n">
        <f aca="false">IF('Indicator Data'!AF132="No data","x",ROUND(IF('Indicator Data'!AF132&gt;CS$3,10,IF('Indicator Data'!AF132&lt;CS$4,0,10-(CS$3-'Indicator Data'!AF132)/(CS$3-CS$4)*10)),1))</f>
        <v>0.9</v>
      </c>
      <c r="CT132" s="106" t="n">
        <f aca="false">IF('Indicator Data'!AG132="No data","x",ROUND(IF('Indicator Data'!AG132&gt;CT$3,10,IF('Indicator Data'!AG132&lt;CT$4,0,10-(CT$3-'Indicator Data'!AG132)/(CT$3-CT$4)*10)),1))</f>
        <v>0.2</v>
      </c>
      <c r="CU132" s="102" t="n">
        <f aca="false">ROUND(AVERAGE(CM132,CN132,CO132,CP132,CS132,CT132),1)</f>
        <v>2.7</v>
      </c>
      <c r="CV132" s="106" t="n">
        <f aca="false">IF('Indicator Data'!AB132="No data","x",ROUND(IF('Indicator Data'!AB132&gt;CV$3,10,IF('Indicator Data'!AB132&lt;CV$4,0,10-(CV$3-'Indicator Data'!AB132)/(CV$3-CV$4)*10)),1))</f>
        <v>0</v>
      </c>
      <c r="CW132" s="102" t="n">
        <f aca="false">IF(AND(CJ132="x",CI132="x",CK132="x"),"x",ROUND(AVERAGE(CI132:CK132,CV132),1))</f>
        <v>0.2</v>
      </c>
      <c r="CX132" s="103" t="n">
        <f aca="false">IF('Indicator Data'!AD132="No data","x",'Indicator Data'!AD132/'Indicator Data'!$BZ132)</f>
        <v>0.000238669157954292</v>
      </c>
      <c r="CY132" s="106" t="n">
        <f aca="false">IF(CX132="x","x",ROUND(IF(CX132&gt;CY$3,0,IF(CX132&lt;CY$4,10,(CY$3-CX132)/(CY$3-CY$4)*10)),1))</f>
        <v>7.6</v>
      </c>
      <c r="CZ132" s="106" t="n">
        <f aca="false">IF('Indicator Data'!AE132="No data","x",ROUND(IF('Indicator Data'!AE132&gt;CZ$3,0,IF('Indicator Data'!AE132&lt;CZ$4,10,(CZ$3-'Indicator Data'!AE132)/(CZ$3-CZ$4)*10)),1))</f>
        <v>4</v>
      </c>
      <c r="DA132" s="102" t="n">
        <f aca="false">IF(AND(CY132="x",CZ132="x"),"x",ROUND(AVERAGE(CY132:CZ132),1))</f>
        <v>5.8</v>
      </c>
      <c r="DB132" s="104" t="n">
        <f aca="false">ROUND(AVERAGE(CW132,DA132,CU132),1)</f>
        <v>2.9</v>
      </c>
      <c r="DC132" s="105" t="n">
        <f aca="false">IF(BL132="x",ROUND((10-GEOMEAN(((10-DB132)/10*9+1),((10-CH132)/10*9+1),((10-CR132)/10*9+1)))/9*10,1),ROUND((10-GEOMEAN(((10-BL132)/10*9+1),((10-DB132)/10*9+1),((10-CH132)/10*9+1),((10-CR132)/10*9+1)))/9*10,1))</f>
        <v>4.8</v>
      </c>
      <c r="DD132" s="108" t="n">
        <f aca="false">IF(ROUND(IF(AP132="x",(10-GEOMEAN(((10-AO132)/10*9+1),((10-DC132)/10*9+1),((10-AU132)/10*9+1),((10-AQ132)/10*9+1),((10-AR132)/10*9+1)))/9*10,(10-GEOMEAN(((10-AO132)/10*9+1),((10-DC132)/10*9+1),((10-AP132)/10*9+1),((10-AQ132)/10*9+1),((10-AR132)/10*9+1),((10-AU132)/10*9+1)))/9*10),1)=0,0.1,ROUND(IF(AP132="x",(10-GEOMEAN(((10-AO132)/10*9+1),((10-DC132)/10*9+1),((10-AU132)/10*9+1),((10-AQ132)/10*9+1),((10-AR132)/10*9+1)))/9*10,(10-GEOMEAN(((10-AO132)/10*9+1),((10-DC132)/10*9+1),((10-AP132)/10*9+1),((10-AQ132)/10*9+1),((10-AR132)/10*9+1),((10-AU132)/10*9+1)))/9*10),1))</f>
        <v>3.7</v>
      </c>
      <c r="DE132" s="105" t="n">
        <f aca="false">ROUND(IF('Indicator Data'!AH132=0,0,IF('Indicator Data'!AH132&gt;DE$3,10,IF('Indicator Data'!AH132&lt;DE$4,0,10-(DE$3-'Indicator Data'!AH132)/(DE$3-DE$4)*10))),1)</f>
        <v>0.1</v>
      </c>
      <c r="DF132" s="102" t="n">
        <f aca="false">'Indicator Data'!AI132</f>
        <v>0</v>
      </c>
      <c r="DG132" s="102" t="n">
        <f aca="false">'Indicator Data'!AJ132</f>
        <v>0</v>
      </c>
      <c r="DH132" s="105" t="n">
        <f aca="false">ROUND(IF(DF132=5,10,IF(DG132=5,9,IF(DF132=4,8,IF(DG132=4,7,0)))),1)</f>
        <v>0</v>
      </c>
      <c r="DI132" s="108" t="n">
        <f aca="false">ROUND(IF(DH132&gt;5,DH132,DE132/10*7),1)</f>
        <v>0.1</v>
      </c>
      <c r="DJ132" s="76"/>
      <c r="DK132" s="109"/>
    </row>
    <row r="133" customFormat="false" ht="14.5" hidden="false" customHeight="false" outlineLevel="0" collapsed="false">
      <c r="A133" s="98" t="str">
        <f aca="false">'Indicator Data'!A133</f>
        <v>Norway</v>
      </c>
      <c r="B133" s="99" t="str">
        <f aca="false">'Indicator Data'!B133</f>
        <v>NOR</v>
      </c>
      <c r="C133" s="100" t="n">
        <f aca="false">ROUND(IF('Indicator Data'!C133=0,0.1,IF(LOG('Indicator Data'!C133)&gt;C$3,10,IF(LOG('Indicator Data'!C133)&lt;C$4,0,10-(C$3-LOG('Indicator Data'!C133))/(C$3-C$4)*10))),1)</f>
        <v>2.8</v>
      </c>
      <c r="D133" s="101" t="n">
        <f aca="false">ROUND(IF('Indicator Data'!D133=0,0.1,IF(LOG('Indicator Data'!D133)&gt;D$3,10,IF(LOG('Indicator Data'!D133)&lt;D$4,0,10-(D$3-LOG('Indicator Data'!D133))/(D$3-D$4)*10))),1)</f>
        <v>0.1</v>
      </c>
      <c r="E133" s="102" t="n">
        <f aca="false">ROUND((10-GEOMEAN(((10-C133)/10*9+1),((10-D133)/10*9+1)))/9*10,1)</f>
        <v>1.5</v>
      </c>
      <c r="F133" s="102" t="n">
        <f aca="false">IF('Indicator Data'!E133="No data",0.1,(ROUND(IF('Indicator Data'!E133=0,0,IF(LOG('Indicator Data'!E133)&gt;F$3,10,IF(LOG('Indicator Data'!E133)&lt;F$4,0,10-(F$3-LOG('Indicator Data'!E133))/(F$3-F$4)*10))),1)))</f>
        <v>0.1</v>
      </c>
      <c r="G133" s="102" t="n">
        <f aca="false">ROUND(IF('Indicator Data'!F133=0,0,IF(LOG('Indicator Data'!F133)&gt;G$3,10,IF(LOG('Indicator Data'!F133)&lt;G$4,0,10-(G$3-LOG('Indicator Data'!F133))/(G$3-G$4)*10))),1)</f>
        <v>0</v>
      </c>
      <c r="H133" s="101" t="n">
        <f aca="false">ROUND(IF('Indicator Data'!G133=0,0,IF(LOG('Indicator Data'!G133)&gt;H$3,10,IF(LOG('Indicator Data'!G133)&lt;H$4,0,10-(H$3-LOG('Indicator Data'!G133))/(H$3-H$4)*10))),1)</f>
        <v>0</v>
      </c>
      <c r="I133" s="101" t="n">
        <f aca="false">ROUND(IF('Indicator Data'!H133=0,0,IF(LOG('Indicator Data'!H133)&gt;I$3,10,IF(LOG('Indicator Data'!H133)&lt;I$4,0,10-(I$3-LOG('Indicator Data'!H133))/(I$3-I$4)*10))),1)</f>
        <v>0</v>
      </c>
      <c r="J133" s="101" t="n">
        <f aca="false">ROUND((10-GEOMEAN(((10-H133)/10*9+1),((10-I133)/10*9+1)))/9*10,1)</f>
        <v>0</v>
      </c>
      <c r="K133" s="101" t="n">
        <f aca="false">ROUND(IF('Indicator Data'!I133=0,0,IF(LOG('Indicator Data'!I133)&gt;K$3,10,IF(LOG('Indicator Data'!I133)&lt;K$4,0,10-(K$3-LOG('Indicator Data'!I133))/(K$3-K$4)*10))),1)</f>
        <v>0</v>
      </c>
      <c r="L133" s="102" t="n">
        <f aca="false">ROUND((10-GEOMEAN(((10-J133)/10*9+1),((10-K133)/10*9+1)))/9*10,1)</f>
        <v>0</v>
      </c>
      <c r="M133" s="102" t="n">
        <f aca="false">ROUND(IF('Indicator Data'!J133=0,0,IF(LOG('Indicator Data'!J133)&gt;M$3,10,IF(LOG('Indicator Data'!J133)&lt;M$4,0,10-(M$3-LOG('Indicator Data'!J133))/(M$3-M$4)*10))),1)</f>
        <v>0</v>
      </c>
      <c r="N133" s="103" t="n">
        <f aca="false">'Indicator Data'!C133/'Indicator Data'!$CA133</f>
        <v>2.63157417114644E-005</v>
      </c>
      <c r="O133" s="103" t="n">
        <f aca="false">'Indicator Data'!D133/'Indicator Data'!$CA133</f>
        <v>0</v>
      </c>
      <c r="P133" s="103" t="str">
        <f aca="false">IF(F133=0.1,"x",'Indicator Data'!E133/'Indicator Data'!$CA133)</f>
        <v>x</v>
      </c>
      <c r="Q133" s="103" t="n">
        <f aca="false">'Indicator Data'!F133/'Indicator Data'!$CA133</f>
        <v>0</v>
      </c>
      <c r="R133" s="103" t="n">
        <f aca="false">'Indicator Data'!G133/'Indicator Data'!$CA133</f>
        <v>0</v>
      </c>
      <c r="S133" s="103" t="n">
        <f aca="false">'Indicator Data'!H133/'Indicator Data'!$CA133</f>
        <v>0</v>
      </c>
      <c r="T133" s="103" t="n">
        <f aca="false">'Indicator Data'!I133/'Indicator Data'!$CA133</f>
        <v>0</v>
      </c>
      <c r="U133" s="103" t="n">
        <f aca="false">'Indicator Data'!J133/'Indicator Data'!$CA133</f>
        <v>0</v>
      </c>
      <c r="V133" s="101" t="n">
        <f aca="false">ROUND(IF(N133&gt;V$3,10,IF(N133&lt;V$4,0,10-(V$3-N133)/(V$3-V$4)*10)),1)</f>
        <v>0.1</v>
      </c>
      <c r="W133" s="101" t="n">
        <f aca="false">ROUND(IF(O133&gt;W$3,10,IF(O133&lt;W$4,0,10-(W$3-O133)/(W$3-W$4)*10)),1)</f>
        <v>0</v>
      </c>
      <c r="X133" s="102" t="n">
        <f aca="false">ROUND(((10-GEOMEAN(((10-V133)/10*9+1),((10-W133)/10*9+1)))/9*10),1)</f>
        <v>0.1</v>
      </c>
      <c r="Y133" s="102" t="n">
        <f aca="false">IF(P133="x",0.1,ROUND(IF(P133&gt;Y$3,10,IF(P133&lt;Y$4,0,10-(Y$3-P133)/(Y$3-Y$4)*10)),1))</f>
        <v>0.1</v>
      </c>
      <c r="Z133" s="102" t="n">
        <f aca="false">ROUND(IF(Q133=0,0,IF(LOG(Q133)&gt;Z$3,10,IF(LOG(Q133)&lt;=Z$4,0,10-(Z$3-LOG(Q133))/(Z$3-Z$4)*10))),1)</f>
        <v>0</v>
      </c>
      <c r="AA133" s="101" t="n">
        <f aca="false">ROUND(IF(R133&gt;AA$3,10,IF(R133&lt;AA$4,0,10-(AA$3-R133)/(AA$3-AA$4)*10)),1)</f>
        <v>0</v>
      </c>
      <c r="AB133" s="101" t="n">
        <f aca="false">ROUND(IF(S133&gt;AB$3,10,IF(S133&lt;AB$4,0,10-(AB$3-S133)/(AB$3-AB$4)*10)),1)</f>
        <v>0</v>
      </c>
      <c r="AC133" s="101" t="n">
        <f aca="false">ROUND(((10-GEOMEAN(((10-AA133)/10*9+1),((10-AB133)/10*9+1)))/9*10),1)</f>
        <v>0</v>
      </c>
      <c r="AD133" s="101" t="n">
        <f aca="false">ROUND(IF(T133=0,0,IF(T133&gt;AD$3,10,IF(T133&lt;=AD$4,0,10-(AD$3-T133)/(AD$3-AD$4)*10))),1)</f>
        <v>0</v>
      </c>
      <c r="AE133" s="102" t="n">
        <f aca="false">ROUND((10-GEOMEAN(((10-AC133)/10*9+1),((10-AD133)/10*9+1)))/9*10,1)</f>
        <v>0</v>
      </c>
      <c r="AF133" s="102" t="n">
        <f aca="false">ROUND(IF(U133&gt;AF$3,10,IF(U133&lt;AF$4,0,10-(AF$3-U133)/(AF$3-AF$4)*10)),1)</f>
        <v>0</v>
      </c>
      <c r="AG133" s="101" t="n">
        <f aca="false">ROUND(IF('Indicator Data'!K133=0,0,IF('Indicator Data'!K133&gt;AG$3,10,IF('Indicator Data'!K133&lt;AG$4,0,10-(AG$3-'Indicator Data'!K133)/(AG$3-AG$4)*10))),1)</f>
        <v>0</v>
      </c>
      <c r="AH133" s="104" t="n">
        <f aca="false">ROUND(AVERAGE(C133,V133),1)</f>
        <v>1.5</v>
      </c>
      <c r="AI133" s="104" t="n">
        <f aca="false">ROUND(AVERAGE(D133,W133),1)</f>
        <v>0.1</v>
      </c>
      <c r="AJ133" s="102" t="n">
        <f aca="false">ROUND(AVERAGE(AA133,H133),1)</f>
        <v>0</v>
      </c>
      <c r="AK133" s="102" t="n">
        <f aca="false">ROUND(AVERAGE(AB133,I133),1)</f>
        <v>0</v>
      </c>
      <c r="AL133" s="104" t="n">
        <f aca="false">ROUND((10-GEOMEAN(((10-AJ133)/10*9+1),((10-AK133)/10*9+1)))/9*10,1)</f>
        <v>0</v>
      </c>
      <c r="AM133" s="104" t="n">
        <f aca="false">ROUND(AVERAGE(AD133,K133),1)</f>
        <v>0</v>
      </c>
      <c r="AN133" s="102" t="n">
        <f aca="false">ROUND((10-GEOMEAN(((10-M133)/10*9+1),((10-AF133)/10*9+1)))/9*10,1)</f>
        <v>0</v>
      </c>
      <c r="AO133" s="105" t="n">
        <f aca="false">ROUND((10-GEOMEAN(((10-E133)/10*9+1),((10-X133)/10*9+1)))/9*10,1)</f>
        <v>0.8</v>
      </c>
      <c r="AP133" s="105" t="n">
        <f aca="false">IF(AND(Y133="x",F133="x"),"x",ROUND((10-GEOMEAN(((10-F133)/10*9+1),((10-Y133)/10*9+1)))/9*10,1))</f>
        <v>0.1</v>
      </c>
      <c r="AQ133" s="105" t="n">
        <f aca="false">ROUND((10-GEOMEAN(((10-G133)/10*9+1),((10-Z133)/10*9+1)))/9*10,1)</f>
        <v>0</v>
      </c>
      <c r="AR133" s="105" t="n">
        <f aca="false">ROUND((10-GEOMEAN(((10-L133)/10*9+1),((10-AE133)/10*9+1)))/9*10,1)</f>
        <v>0</v>
      </c>
      <c r="AS133" s="104" t="n">
        <f aca="false">ROUND(AVERAGE(AG133,AN133),1)</f>
        <v>0</v>
      </c>
      <c r="AT133" s="104" t="n">
        <f aca="false">IF('Indicator Data'!L133="No data","x",IF('Indicator Data'!CB133&lt;1000,"x",ROUND((IF('Indicator Data'!L133&gt;AT$3,10,IF('Indicator Data'!L133&lt;AT$4,0,10-(AT$3-'Indicator Data'!L133)/(AT$3-AT$4)*10))),1)))</f>
        <v>2.9</v>
      </c>
      <c r="AU133" s="105" t="n">
        <f aca="false">ROUND(AVERAGE(AS133,AT133),1)</f>
        <v>1.5</v>
      </c>
      <c r="AV133" s="106" t="n">
        <f aca="false">IF('Indicator Data'!M133="No data","x",ROUND(IF('Indicator Data'!M133=0,0,IF(LOG('Indicator Data'!M133)&gt;AV$3,10,IF(LOG('Indicator Data'!M133)&lt;AV$4,0,10-(AV$3-LOG('Indicator Data'!M133))/(AV$3-AV$4)*10))),1))</f>
        <v>0</v>
      </c>
      <c r="AW133" s="103" t="n">
        <f aca="false">IF(AV133="x","x",'Indicator Data'!M133/'Indicator Data'!$CA133)</f>
        <v>0</v>
      </c>
      <c r="AX133" s="106" t="n">
        <f aca="false">IF(AV133="x","x",ROUND(IF(AW133&gt;AX$3,10,IF(AW133&lt;AX$4,0,10-(AX$3-AW133)/(AX$3-AX$4)*10)),1))</f>
        <v>0</v>
      </c>
      <c r="AY133" s="102" t="n">
        <f aca="false">IF(AND(AV133="x",AX133="x"),"x",ROUND((10-GEOMEAN(((10-AV133)/10*9+1),((10-AX133)/10*9+1)))/9*10,1))</f>
        <v>0</v>
      </c>
      <c r="AZ133" s="106" t="str">
        <f aca="false">IF('Indicator Data'!N133="No data","x",ROUND(IF('Indicator Data'!N133=0,0,IF(LOG('Indicator Data'!N133)&gt;AZ$3,10,IF(LOG('Indicator Data'!N133)&lt;AZ$4,0,10-(AZ$3-LOG('Indicator Data'!N133))/(AZ$3-AZ$4)*10))),1))</f>
        <v>x</v>
      </c>
      <c r="BA133" s="103" t="str">
        <f aca="false">IF(AZ133="x","x",'Indicator Data'!N133/'Indicator Data'!$CA133)</f>
        <v>x</v>
      </c>
      <c r="BB133" s="106" t="str">
        <f aca="false">IF(AZ133="x","x",ROUND(IF(BA133&gt;BB$3,10,IF(BA133&lt;BB$4,0,10-(BB$3-BA133)/(BB$3-BB$4)*10)),1))</f>
        <v>x</v>
      </c>
      <c r="BC133" s="102" t="str">
        <f aca="false">IF(AND(AZ133="x",BB133="x"),"x",ROUND((10-GEOMEAN(((10-AZ133)/10*9+1),((10-BB133)/10*9+1)))/9*10,1))</f>
        <v>x</v>
      </c>
      <c r="BD133" s="106" t="str">
        <f aca="false">IF('Indicator Data'!O133="No data","x",ROUND(IF('Indicator Data'!O133=0,0,IF(LOG('Indicator Data'!O133)&gt;BD$3,10,IF(LOG('Indicator Data'!O133)&lt;BD$4,0,10-(BD$3-LOG('Indicator Data'!O133))/(BD$3-BD$4)*10))),1))</f>
        <v>x</v>
      </c>
      <c r="BE133" s="103" t="str">
        <f aca="false">IF(BD133="x","x",'Indicator Data'!O133/'Indicator Data'!$CA133)</f>
        <v>x</v>
      </c>
      <c r="BF133" s="106" t="str">
        <f aca="false">IF(BD133="x","x",ROUND(IF(BE133&gt;BF$3,10,IF(BE133&lt;BF$4,0,10-(BF$3-BE133)/(BF$3-BF$4)*10)),1))</f>
        <v>x</v>
      </c>
      <c r="BG133" s="102" t="str">
        <f aca="false">IF(AND(BD133="x",BF133="x"),"x",ROUND((10-GEOMEAN(((10-BD133)/10*9+1),((10-BF133)/10*9+1)))/9*10,1))</f>
        <v>x</v>
      </c>
      <c r="BH133" s="106" t="str">
        <f aca="false">IF('Indicator Data'!P133="No data","x",ROUND(IF('Indicator Data'!P133=0,0,IF(LOG('Indicator Data'!P133)&gt;BH$3,10,IF(LOG('Indicator Data'!P133)&lt;BH$4,0,10-(BH$3-LOG('Indicator Data'!P133))/(BH$3-BH$4)*10))),1))</f>
        <v>x</v>
      </c>
      <c r="BI133" s="103" t="str">
        <f aca="false">IF(BH133="x","x",'Indicator Data'!P133/'Indicator Data'!$CA133)</f>
        <v>x</v>
      </c>
      <c r="BJ133" s="106" t="str">
        <f aca="false">IF(BH133="x","x",ROUND(IF(BI133&gt;BJ$3,10,IF(BI133&lt;BJ$4,0,10-(BJ$3-BI133)/(BJ$3-BJ$4)*10)),1))</f>
        <v>x</v>
      </c>
      <c r="BK133" s="102" t="str">
        <f aca="false">IF(AND(BH133="x",BJ133="x"),"x",ROUND((10-GEOMEAN(((10-BH133)/10*9+1),((10-BJ133)/10*9+1)))/9*10,1))</f>
        <v>x</v>
      </c>
      <c r="BL133" s="104" t="n">
        <f aca="false">IF(AND(BC133="x",BG133="x",BK133="x",AY133="x"),"x",IF(AND(BC133="x",BG133="x",BK133="x"),AY133,ROUND((10-GEOMEAN(((10-AY133)/10*9+1),((10-BC133)/10*9+1),((10-BG133)/10*9+1),((10-BK133)/10*9+1)))/9*10,1)))</f>
        <v>0</v>
      </c>
      <c r="BM133" s="106" t="n">
        <f aca="false">ROUND(IF('Indicator Data'!Q133=0,0,IF(LOG('Indicator Data'!Q133)&gt;BM$3,10,IF(LOG('Indicator Data'!Q133)&lt;BM$4,0,10-(BM$3-LOG('Indicator Data'!Q133))/(BM$3-BM$4)*10))),1)</f>
        <v>0</v>
      </c>
      <c r="BN133" s="107" t="n">
        <f aca="false">'Indicator Data'!R133</f>
        <v>0</v>
      </c>
      <c r="BO133" s="106" t="n">
        <f aca="false">ROUND(IF(BN133&gt;BO$3,10,IF(BN133&lt;BO$4,0,10-(BO$3-BN133)/(BO$3-BO$4)*10)),1)</f>
        <v>0</v>
      </c>
      <c r="BP133" s="106" t="n">
        <f aca="false">ROUND((10-GEOMEAN(((10-BO133)/10*9+1),((10-BM133)/10*9+1)))/9*10,1)</f>
        <v>0</v>
      </c>
      <c r="BQ133" s="106" t="n">
        <f aca="false">ROUND(IF('Indicator Data'!S133=0,0,IF(LOG('Indicator Data'!S133)&gt;BQ$3,10,IF(LOG('Indicator Data'!S133)&lt;BQ$4,0,10-(BQ$3-LOG('Indicator Data'!S133))/(BQ$3-BQ$4)*10))),1)</f>
        <v>0</v>
      </c>
      <c r="BR133" s="107" t="n">
        <f aca="false">'Indicator Data'!T133</f>
        <v>0</v>
      </c>
      <c r="BS133" s="106" t="n">
        <f aca="false">ROUND(IF(BR133&gt;BS$3,10,IF(BR133&lt;BS$4,0,10-(BS$3-BR133)/(BS$3-BS$4)*10)),1)</f>
        <v>0</v>
      </c>
      <c r="BT133" s="106" t="n">
        <f aca="false">ROUND((10-GEOMEAN(((10-BS133)/10*9+1),((10-BQ133)/10*9+1)))/9*10,1)</f>
        <v>0</v>
      </c>
      <c r="BU133" s="102" t="n">
        <f aca="false">ROUND((10-GEOMEAN(((10-BT133)/10*9+1),((10-BP133)/10*9+1)))/9*10,1)</f>
        <v>0</v>
      </c>
      <c r="BV133" s="106" t="n">
        <f aca="false">ROUND(IF('Indicator Data'!U133=0,0,IF(LOG('Indicator Data'!U133)&gt;BV$3,10,IF(LOG('Indicator Data'!U133)&lt;BV$4,0,10-(BV$3-LOG('Indicator Data'!U133))/(BV$3-BV$4)*10))),1)</f>
        <v>0</v>
      </c>
      <c r="BW133" s="103" t="n">
        <f aca="false">'Indicator Data'!U133/'Indicator Data'!$CA133</f>
        <v>0</v>
      </c>
      <c r="BX133" s="106" t="n">
        <f aca="false">ROUND(IF(BW133&gt;BX$3,10,IF(BW133&lt;BX$4,0,10-(BX$3-BW133)/(BX$3-BX$4)*10)),1)</f>
        <v>0</v>
      </c>
      <c r="BY133" s="102" t="n">
        <f aca="false">ROUND((10-GEOMEAN(((10-BV133)/10*9+1),((10-BX133)/10*9+1)))/9*10,1)</f>
        <v>0</v>
      </c>
      <c r="BZ133" s="106" t="n">
        <f aca="false">ROUND(IF('Indicator Data'!V133=0,0,IF(LOG('Indicator Data'!V133)&gt;BZ$3,10,IF(LOG('Indicator Data'!V133)&lt;BZ$4,0,10-(BZ$3-LOG('Indicator Data'!V133))/(BZ$3-BZ$4)*10))),1)</f>
        <v>0</v>
      </c>
      <c r="CA133" s="103" t="n">
        <f aca="false">IF('Indicator Data'!V133/'Indicator Data'!$CA133&gt;1,1,'Indicator Data'!V133/'Indicator Data'!$CA133)</f>
        <v>0</v>
      </c>
      <c r="CB133" s="106" t="n">
        <f aca="false">ROUND(IF(CA133&gt;CB$3,10,IF(CA133&lt;CB$4,0,10-(CB$3-CA133)/(CB$3-CB$4)*10)),1)</f>
        <v>0</v>
      </c>
      <c r="CC133" s="102" t="n">
        <f aca="false">ROUND((10-GEOMEAN(((10-BZ133)/10*9+1),((10-CB133)/10*9+1)))/9*10,1)</f>
        <v>0</v>
      </c>
      <c r="CD133" s="106" t="n">
        <f aca="false">ROUND(IF('Indicator Data'!W133=0,0,IF(LOG('Indicator Data'!W133)&gt;CD$3,10,IF(LOG('Indicator Data'!W133)&lt;CD$4,0,10-(CD$3-LOG('Indicator Data'!W133))/(CD$3-CD$4)*10))),1)</f>
        <v>0</v>
      </c>
      <c r="CE133" s="103" t="n">
        <f aca="false">'Indicator Data'!W133/'Indicator Data'!$CA133</f>
        <v>0</v>
      </c>
      <c r="CF133" s="106" t="n">
        <f aca="false">ROUND(IF(CE133&gt;CF$3,10,IF(CE133&lt;CF$4,0,10-(CF$3-CE133)/(CF$3-CF$4)*10)),1)</f>
        <v>0</v>
      </c>
      <c r="CG133" s="102" t="n">
        <f aca="false">ROUND((10-GEOMEAN(((10-CD133)/10*9+1),((10-CF133)/10*9+1)))/9*10,1)</f>
        <v>0</v>
      </c>
      <c r="CH133" s="104" t="n">
        <f aca="false">ROUND((10-GEOMEAN(((10-CC133)/10*9+1),((10-BU133)/10*9+1),((10-BY133)/10*9+1),((10-CG133)/10*9+1)))/9*10,1)</f>
        <v>0</v>
      </c>
      <c r="CI133" s="106" t="n">
        <f aca="false">IF('Indicator Data'!BQ133="No data","x",ROUND(IF('Indicator Data'!BQ133&gt;CI$3,0,IF('Indicator Data'!BQ133&lt;CI$4,10,(CI$3-'Indicator Data'!BQ133)/(CI$3-CI$4)*10)),1))</f>
        <v>0.2</v>
      </c>
      <c r="CJ133" s="106" t="n">
        <f aca="false">IF('Indicator Data'!BR133="No data","x",ROUND(IF('Indicator Data'!BR133&gt;CJ$3,0,IF('Indicator Data'!BR133&lt;CJ$4,10,(CJ$3-'Indicator Data'!BR133)/(CJ$3-CJ$4)*10)),1))</f>
        <v>0</v>
      </c>
      <c r="CK133" s="106" t="str">
        <f aca="false">IF('Indicator Data'!AC133="No data","x",ROUND(IF('Indicator Data'!AC133&gt;CK$3,0,IF('Indicator Data'!AC133&lt;CK$4,10,(CK$3-'Indicator Data'!AC133)/(CK$3-CK$4)*10)),1))</f>
        <v>x</v>
      </c>
      <c r="CL133" s="102" t="n">
        <f aca="false">IF(AND(CJ133="x",CI133="x",CK133="x"),"x",ROUND(AVERAGE(CI133:CK133),1))</f>
        <v>0.1</v>
      </c>
      <c r="CM133" s="106" t="n">
        <f aca="false">IF('Indicator Data'!X133="No data","x",ROUND(IF(LOG('Indicator Data'!X133)&gt;CM$3,10,IF(LOG('Indicator Data'!X133)&lt;CM$4,0,10-(CM$3-LOG('Indicator Data'!X133))/(CM$3-CM$4)*10)),1))</f>
        <v>3.9</v>
      </c>
      <c r="CN133" s="106" t="n">
        <f aca="false">IF('Indicator Data'!Y133="No data","x",ROUND(IF('Indicator Data'!Y133&gt;CN$3,10,IF('Indicator Data'!Y133&lt;CN$4,0,10-(CN$3-'Indicator Data'!Y133)/(CN$3-CN$4)*10)),1))</f>
        <v>1.9</v>
      </c>
      <c r="CO133" s="106" t="n">
        <f aca="false">IF('Indicator Data'!Z133="No data","x",ROUND(IF('Indicator Data'!Z133&gt;CO$3,10,IF('Indicator Data'!Z133&lt;CO$4,0,10-(CO$3-'Indicator Data'!Z133)/(CO$3-CO$4)*10)),1))</f>
        <v>8.3</v>
      </c>
      <c r="CP133" s="106" t="n">
        <f aca="false">IF('Indicator Data'!AA133="No data","x",ROUND(IF('Indicator Data'!AA133&gt;CP$3,10,IF('Indicator Data'!AA133&lt;CP$4,0,10-(CP$3-'Indicator Data'!AA133)/(CP$3-CP$4)*10)),1))</f>
        <v>0.5</v>
      </c>
      <c r="CQ133" s="102" t="n">
        <f aca="false">ROUND(AVERAGE(CM133:CP133),1)</f>
        <v>3.7</v>
      </c>
      <c r="CR133" s="104" t="n">
        <f aca="false">ROUND(AVERAGE(CL133,CQ133,CQ133),1)</f>
        <v>2.5</v>
      </c>
      <c r="CS133" s="106" t="n">
        <f aca="false">IF('Indicator Data'!AF133="No data","x",ROUND(IF('Indicator Data'!AF133&gt;CS$3,10,IF('Indicator Data'!AF133&lt;CS$4,0,10-(CS$3-'Indicator Data'!AF133)/(CS$3-CS$4)*10)),1))</f>
        <v>0</v>
      </c>
      <c r="CT133" s="106" t="n">
        <f aca="false">IF('Indicator Data'!AG133="No data","x",ROUND(IF('Indicator Data'!AG133&gt;CT$3,10,IF('Indicator Data'!AG133&lt;CT$4,0,10-(CT$3-'Indicator Data'!AG133)/(CT$3-CT$4)*10)),1))</f>
        <v>0.4</v>
      </c>
      <c r="CU133" s="102" t="n">
        <f aca="false">ROUND(AVERAGE(CM133,CN133,CO133,CP133,CS133,CT133),1)</f>
        <v>2.5</v>
      </c>
      <c r="CV133" s="106" t="n">
        <f aca="false">IF('Indicator Data'!AB133="No data","x",ROUND(IF('Indicator Data'!AB133&gt;CV$3,10,IF('Indicator Data'!AB133&lt;CV$4,0,10-(CV$3-'Indicator Data'!AB133)/(CV$3-CV$4)*10)),1))</f>
        <v>0</v>
      </c>
      <c r="CW133" s="102" t="n">
        <f aca="false">IF(AND(CJ133="x",CI133="x",CK133="x"),"x",ROUND(AVERAGE(CI133:CK133,CV133),1))</f>
        <v>0.1</v>
      </c>
      <c r="CX133" s="103" t="n">
        <f aca="false">IF('Indicator Data'!AD133="No data","x",'Indicator Data'!AD133/'Indicator Data'!$BZ133)</f>
        <v>0.000415693368580281</v>
      </c>
      <c r="CY133" s="106" t="n">
        <f aca="false">IF(CX133="x","x",ROUND(IF(CX133&gt;CY$3,0,IF(CX133&lt;CY$4,10,(CY$3-CX133)/(CY$3-CY$4)*10)),1))</f>
        <v>5.8</v>
      </c>
      <c r="CZ133" s="106" t="n">
        <f aca="false">IF('Indicator Data'!AE133="No data","x",ROUND(IF('Indicator Data'!AE133&gt;CZ$3,0,IF('Indicator Data'!AE133&lt;CZ$4,10,(CZ$3-'Indicator Data'!AE133)/(CZ$3-CZ$4)*10)),1))</f>
        <v>0</v>
      </c>
      <c r="DA133" s="102" t="n">
        <f aca="false">IF(AND(CY133="x",CZ133="x"),"x",ROUND(AVERAGE(CY133:CZ133),1))</f>
        <v>2.9</v>
      </c>
      <c r="DB133" s="104" t="n">
        <f aca="false">ROUND(AVERAGE(CW133,DA133,CU133),1)</f>
        <v>1.8</v>
      </c>
      <c r="DC133" s="105" t="n">
        <f aca="false">IF(BL133="x",ROUND((10-GEOMEAN(((10-DB133)/10*9+1),((10-CH133)/10*9+1),((10-CR133)/10*9+1)))/9*10,1),ROUND((10-GEOMEAN(((10-BL133)/10*9+1),((10-DB133)/10*9+1),((10-CH133)/10*9+1),((10-CR133)/10*9+1)))/9*10,1))</f>
        <v>1.1</v>
      </c>
      <c r="DD133" s="108" t="n">
        <f aca="false">IF(ROUND(IF(AP133="x",(10-GEOMEAN(((10-AO133)/10*9+1),((10-DC133)/10*9+1),((10-AU133)/10*9+1),((10-AQ133)/10*9+1),((10-AR133)/10*9+1)))/9*10,(10-GEOMEAN(((10-AO133)/10*9+1),((10-DC133)/10*9+1),((10-AP133)/10*9+1),((10-AQ133)/10*9+1),((10-AR133)/10*9+1),((10-AU133)/10*9+1)))/9*10),1)=0,0.1,ROUND(IF(AP133="x",(10-GEOMEAN(((10-AO133)/10*9+1),((10-DC133)/10*9+1),((10-AU133)/10*9+1),((10-AQ133)/10*9+1),((10-AR133)/10*9+1)))/9*10,(10-GEOMEAN(((10-AO133)/10*9+1),((10-DC133)/10*9+1),((10-AP133)/10*9+1),((10-AQ133)/10*9+1),((10-AR133)/10*9+1),((10-AU133)/10*9+1)))/9*10),1))</f>
        <v>0.6</v>
      </c>
      <c r="DE133" s="105" t="n">
        <f aca="false">ROUND(IF('Indicator Data'!AH133=0,0,IF('Indicator Data'!AH133&gt;DE$3,10,IF('Indicator Data'!AH133&lt;DE$4,0,10-(DE$3-'Indicator Data'!AH133)/(DE$3-DE$4)*10))),1)</f>
        <v>0</v>
      </c>
      <c r="DF133" s="102" t="n">
        <f aca="false">'Indicator Data'!AI133</f>
        <v>0</v>
      </c>
      <c r="DG133" s="102" t="n">
        <f aca="false">'Indicator Data'!AJ133</f>
        <v>0</v>
      </c>
      <c r="DH133" s="105" t="n">
        <f aca="false">ROUND(IF(DF133=5,10,IF(DG133=5,9,IF(DF133=4,8,IF(DG133=4,7,0)))),1)</f>
        <v>0</v>
      </c>
      <c r="DI133" s="108" t="n">
        <f aca="false">ROUND(IF(DH133&gt;5,DH133,DE133/10*7),1)</f>
        <v>0</v>
      </c>
      <c r="DJ133" s="76"/>
      <c r="DK133" s="109"/>
    </row>
    <row r="134" customFormat="false" ht="14.5" hidden="false" customHeight="false" outlineLevel="0" collapsed="false">
      <c r="A134" s="98" t="str">
        <f aca="false">'Indicator Data'!A134</f>
        <v>Oman</v>
      </c>
      <c r="B134" s="99" t="str">
        <f aca="false">'Indicator Data'!B134</f>
        <v>OMN</v>
      </c>
      <c r="C134" s="100" t="n">
        <f aca="false">ROUND(IF('Indicator Data'!C134=0,0.1,IF(LOG('Indicator Data'!C134)&gt;C$3,10,IF(LOG('Indicator Data'!C134)&lt;C$4,0,10-(C$3-LOG('Indicator Data'!C134))/(C$3-C$4)*10))),1)</f>
        <v>0.1</v>
      </c>
      <c r="D134" s="101" t="n">
        <f aca="false">ROUND(IF('Indicator Data'!D134=0,0.1,IF(LOG('Indicator Data'!D134)&gt;D$3,10,IF(LOG('Indicator Data'!D134)&lt;D$4,0,10-(D$3-LOG('Indicator Data'!D134))/(D$3-D$4)*10))),1)</f>
        <v>0.1</v>
      </c>
      <c r="E134" s="102" t="n">
        <f aca="false">ROUND((10-GEOMEAN(((10-C134)/10*9+1),((10-D134)/10*9+1)))/9*10,1)</f>
        <v>0.1</v>
      </c>
      <c r="F134" s="102" t="n">
        <f aca="false">IF('Indicator Data'!E134="No data",0.1,(ROUND(IF('Indicator Data'!E134=0,0,IF(LOG('Indicator Data'!E134)&gt;F$3,10,IF(LOG('Indicator Data'!E134)&lt;F$4,0,10-(F$3-LOG('Indicator Data'!E134))/(F$3-F$4)*10))),1)))</f>
        <v>5.2</v>
      </c>
      <c r="G134" s="102" t="n">
        <f aca="false">ROUND(IF('Indicator Data'!F134=0,0,IF(LOG('Indicator Data'!F134)&gt;G$3,10,IF(LOG('Indicator Data'!F134)&lt;G$4,0,10-(G$3-LOG('Indicator Data'!F134))/(G$3-G$4)*10))),1)</f>
        <v>7.9</v>
      </c>
      <c r="H134" s="101" t="n">
        <f aca="false">ROUND(IF('Indicator Data'!G134=0,0,IF(LOG('Indicator Data'!G134)&gt;H$3,10,IF(LOG('Indicator Data'!G134)&lt;H$4,0,10-(H$3-LOG('Indicator Data'!G134))/(H$3-H$4)*10))),1)</f>
        <v>4.7</v>
      </c>
      <c r="I134" s="101" t="n">
        <f aca="false">ROUND(IF('Indicator Data'!H134=0,0,IF(LOG('Indicator Data'!H134)&gt;I$3,10,IF(LOG('Indicator Data'!H134)&lt;I$4,0,10-(I$3-LOG('Indicator Data'!H134))/(I$3-I$4)*10))),1)</f>
        <v>0</v>
      </c>
      <c r="J134" s="101" t="n">
        <f aca="false">ROUND((10-GEOMEAN(((10-H134)/10*9+1),((10-I134)/10*9+1)))/9*10,1)</f>
        <v>2.7</v>
      </c>
      <c r="K134" s="101" t="n">
        <f aca="false">ROUND(IF('Indicator Data'!I134=0,0,IF(LOG('Indicator Data'!I134)&gt;K$3,10,IF(LOG('Indicator Data'!I134)&lt;K$4,0,10-(K$3-LOG('Indicator Data'!I134))/(K$3-K$4)*10))),1)</f>
        <v>6.1</v>
      </c>
      <c r="L134" s="102" t="n">
        <f aca="false">ROUND((10-GEOMEAN(((10-J134)/10*9+1),((10-K134)/10*9+1)))/9*10,1)</f>
        <v>4.6</v>
      </c>
      <c r="M134" s="102" t="n">
        <f aca="false">ROUND(IF('Indicator Data'!J134=0,0,IF(LOG('Indicator Data'!J134)&gt;M$3,10,IF(LOG('Indicator Data'!J134)&lt;M$4,0,10-(M$3-LOG('Indicator Data'!J134))/(M$3-M$4)*10))),1)</f>
        <v>0</v>
      </c>
      <c r="N134" s="103" t="n">
        <f aca="false">'Indicator Data'!C134/'Indicator Data'!$CA134</f>
        <v>0</v>
      </c>
      <c r="O134" s="103" t="n">
        <f aca="false">'Indicator Data'!D134/'Indicator Data'!$CA134</f>
        <v>0</v>
      </c>
      <c r="P134" s="103" t="n">
        <f aca="false">IF(F134=0.1,"x",'Indicator Data'!E134/'Indicator Data'!$CA134)</f>
        <v>0.00255675732640704</v>
      </c>
      <c r="Q134" s="103" t="n">
        <f aca="false">'Indicator Data'!F134/'Indicator Data'!$CA134</f>
        <v>0.000118529848540557</v>
      </c>
      <c r="R134" s="103" t="n">
        <f aca="false">'Indicator Data'!G134/'Indicator Data'!$CA134</f>
        <v>0.00169428679606441</v>
      </c>
      <c r="S134" s="103" t="n">
        <f aca="false">'Indicator Data'!H134/'Indicator Data'!$CA134</f>
        <v>0</v>
      </c>
      <c r="T134" s="103" t="n">
        <f aca="false">'Indicator Data'!I134/'Indicator Data'!$CA134</f>
        <v>0.00255548388447616</v>
      </c>
      <c r="U134" s="103" t="n">
        <f aca="false">'Indicator Data'!J134/'Indicator Data'!$CA134</f>
        <v>0</v>
      </c>
      <c r="V134" s="101" t="n">
        <f aca="false">ROUND(IF(N134&gt;V$3,10,IF(N134&lt;V$4,0,10-(V$3-N134)/(V$3-V$4)*10)),1)</f>
        <v>0</v>
      </c>
      <c r="W134" s="101" t="n">
        <f aca="false">ROUND(IF(O134&gt;W$3,10,IF(O134&lt;W$4,0,10-(W$3-O134)/(W$3-W$4)*10)),1)</f>
        <v>0</v>
      </c>
      <c r="X134" s="102" t="n">
        <f aca="false">ROUND(((10-GEOMEAN(((10-V134)/10*9+1),((10-W134)/10*9+1)))/9*10),1)</f>
        <v>0</v>
      </c>
      <c r="Y134" s="102" t="n">
        <f aca="false">IF(P134="x",0.1,ROUND(IF(P134&gt;Y$3,10,IF(P134&lt;Y$4,0,10-(Y$3-P134)/(Y$3-Y$4)*10)),1))</f>
        <v>1.7</v>
      </c>
      <c r="Z134" s="102" t="n">
        <f aca="false">ROUND(IF(Q134=0,0,IF(LOG(Q134)&gt;Z$3,10,IF(LOG(Q134)&lt;=Z$4,0,10-(Z$3-LOG(Q134))/(Z$3-Z$4)*10))),1)</f>
        <v>10</v>
      </c>
      <c r="AA134" s="101" t="n">
        <f aca="false">ROUND(IF(R134&gt;AA$3,10,IF(R134&lt;AA$4,0,10-(AA$3-R134)/(AA$3-AA$4)*10)),1)</f>
        <v>0.9</v>
      </c>
      <c r="AB134" s="101" t="n">
        <f aca="false">ROUND(IF(S134&gt;AB$3,10,IF(S134&lt;AB$4,0,10-(AB$3-S134)/(AB$3-AB$4)*10)),1)</f>
        <v>0</v>
      </c>
      <c r="AC134" s="101" t="n">
        <f aca="false">ROUND(((10-GEOMEAN(((10-AA134)/10*9+1),((10-AB134)/10*9+1)))/9*10),1)</f>
        <v>0.5</v>
      </c>
      <c r="AD134" s="101" t="n">
        <f aca="false">ROUND(IF(T134=0,0,IF(T134&gt;AD$3,10,IF(T134&lt;=AD$4,0,10-(AD$3-T134)/(AD$3-AD$4)*10))),1)</f>
        <v>2.6</v>
      </c>
      <c r="AE134" s="102" t="n">
        <f aca="false">ROUND((10-GEOMEAN(((10-AC134)/10*9+1),((10-AD134)/10*9+1)))/9*10,1)</f>
        <v>1.6</v>
      </c>
      <c r="AF134" s="102" t="n">
        <f aca="false">ROUND(IF(U134&gt;AF$3,10,IF(U134&lt;AF$4,0,10-(AF$3-U134)/(AF$3-AF$4)*10)),1)</f>
        <v>0</v>
      </c>
      <c r="AG134" s="101" t="n">
        <f aca="false">ROUND(IF('Indicator Data'!K134=0,0,IF('Indicator Data'!K134&gt;AG$3,10,IF('Indicator Data'!K134&lt;AG$4,0,10-(AG$3-'Indicator Data'!K134)/(AG$3-AG$4)*10))),1)</f>
        <v>0</v>
      </c>
      <c r="AH134" s="104" t="n">
        <f aca="false">ROUND(AVERAGE(C134,V134),1)</f>
        <v>0.1</v>
      </c>
      <c r="AI134" s="104" t="n">
        <f aca="false">ROUND(AVERAGE(D134,W134),1)</f>
        <v>0.1</v>
      </c>
      <c r="AJ134" s="102" t="n">
        <f aca="false">ROUND(AVERAGE(AA134,H134),1)</f>
        <v>2.8</v>
      </c>
      <c r="AK134" s="102" t="n">
        <f aca="false">ROUND(AVERAGE(AB134,I134),1)</f>
        <v>0</v>
      </c>
      <c r="AL134" s="104" t="n">
        <f aca="false">ROUND((10-GEOMEAN(((10-AJ134)/10*9+1),((10-AK134)/10*9+1)))/9*10,1)</f>
        <v>1.5</v>
      </c>
      <c r="AM134" s="104" t="n">
        <f aca="false">ROUND(AVERAGE(AD134,K134),1)</f>
        <v>4.4</v>
      </c>
      <c r="AN134" s="102" t="n">
        <f aca="false">ROUND((10-GEOMEAN(((10-M134)/10*9+1),((10-AF134)/10*9+1)))/9*10,1)</f>
        <v>0</v>
      </c>
      <c r="AO134" s="105" t="n">
        <f aca="false">ROUND((10-GEOMEAN(((10-E134)/10*9+1),((10-X134)/10*9+1)))/9*10,1)</f>
        <v>0.1</v>
      </c>
      <c r="AP134" s="105" t="n">
        <f aca="false">IF(AND(Y134="x",F134="x"),"x",ROUND((10-GEOMEAN(((10-F134)/10*9+1),((10-Y134)/10*9+1)))/9*10,1))</f>
        <v>3.7</v>
      </c>
      <c r="AQ134" s="105" t="n">
        <f aca="false">ROUND((10-GEOMEAN(((10-G134)/10*9+1),((10-Z134)/10*9+1)))/9*10,1)</f>
        <v>9.2</v>
      </c>
      <c r="AR134" s="105" t="n">
        <f aca="false">ROUND((10-GEOMEAN(((10-L134)/10*9+1),((10-AE134)/10*9+1)))/9*10,1)</f>
        <v>3.2</v>
      </c>
      <c r="AS134" s="104" t="n">
        <f aca="false">ROUND(AVERAGE(AG134,AN134),1)</f>
        <v>0</v>
      </c>
      <c r="AT134" s="104" t="n">
        <f aca="false">IF('Indicator Data'!L134="No data","x",IF('Indicator Data'!CB134&lt;1000,"x",ROUND((IF('Indicator Data'!L134&gt;AT$3,10,IF('Indicator Data'!L134&lt;AT$4,0,10-(AT$3-'Indicator Data'!L134)/(AT$3-AT$4)*10))),1)))</f>
        <v>6.7</v>
      </c>
      <c r="AU134" s="105" t="n">
        <f aca="false">ROUND(AVERAGE(AS134,AT134),1)</f>
        <v>3.4</v>
      </c>
      <c r="AV134" s="106" t="n">
        <f aca="false">IF('Indicator Data'!M134="No data","x",ROUND(IF('Indicator Data'!M134=0,0,IF(LOG('Indicator Data'!M134)&gt;AV$3,10,IF(LOG('Indicator Data'!M134)&lt;AV$4,0,10-(AV$3-LOG('Indicator Data'!M134))/(AV$3-AV$4)*10))),1))</f>
        <v>7.6</v>
      </c>
      <c r="AW134" s="103" t="n">
        <f aca="false">IF(AV134="x","x",'Indicator Data'!M134/'Indicator Data'!$CA134)</f>
        <v>0.459426314735941</v>
      </c>
      <c r="AX134" s="106" t="n">
        <f aca="false">IF(AV134="x","x",ROUND(IF(AW134&gt;AX$3,10,IF(AW134&lt;AX$4,0,10-(AX$3-AW134)/(AX$3-AX$4)*10)),1))</f>
        <v>5.1</v>
      </c>
      <c r="AY134" s="102" t="n">
        <f aca="false">IF(AND(AV134="x",AX134="x"),"x",ROUND((10-GEOMEAN(((10-AV134)/10*9+1),((10-AX134)/10*9+1)))/9*10,1))</f>
        <v>6.5</v>
      </c>
      <c r="AZ134" s="106" t="str">
        <f aca="false">IF('Indicator Data'!N134="No data","x",ROUND(IF('Indicator Data'!N134=0,0,IF(LOG('Indicator Data'!N134)&gt;AZ$3,10,IF(LOG('Indicator Data'!N134)&lt;AZ$4,0,10-(AZ$3-LOG('Indicator Data'!N134))/(AZ$3-AZ$4)*10))),1))</f>
        <v>x</v>
      </c>
      <c r="BA134" s="103" t="str">
        <f aca="false">IF(AZ134="x","x",'Indicator Data'!N134/'Indicator Data'!$CA134)</f>
        <v>x</v>
      </c>
      <c r="BB134" s="106" t="str">
        <f aca="false">IF(AZ134="x","x",ROUND(IF(BA134&gt;BB$3,10,IF(BA134&lt;BB$4,0,10-(BB$3-BA134)/(BB$3-BB$4)*10)),1))</f>
        <v>x</v>
      </c>
      <c r="BC134" s="102" t="str">
        <f aca="false">IF(AND(AZ134="x",BB134="x"),"x",ROUND((10-GEOMEAN(((10-AZ134)/10*9+1),((10-BB134)/10*9+1)))/9*10,1))</f>
        <v>x</v>
      </c>
      <c r="BD134" s="106" t="str">
        <f aca="false">IF('Indicator Data'!O134="No data","x",ROUND(IF('Indicator Data'!O134=0,0,IF(LOG('Indicator Data'!O134)&gt;BD$3,10,IF(LOG('Indicator Data'!O134)&lt;BD$4,0,10-(BD$3-LOG('Indicator Data'!O134))/(BD$3-BD$4)*10))),1))</f>
        <v>x</v>
      </c>
      <c r="BE134" s="103" t="str">
        <f aca="false">IF(BD134="x","x",'Indicator Data'!O134/'Indicator Data'!$CA134)</f>
        <v>x</v>
      </c>
      <c r="BF134" s="106" t="str">
        <f aca="false">IF(BD134="x","x",ROUND(IF(BE134&gt;BF$3,10,IF(BE134&lt;BF$4,0,10-(BF$3-BE134)/(BF$3-BF$4)*10)),1))</f>
        <v>x</v>
      </c>
      <c r="BG134" s="102" t="str">
        <f aca="false">IF(AND(BD134="x",BF134="x"),"x",ROUND((10-GEOMEAN(((10-BD134)/10*9+1),((10-BF134)/10*9+1)))/9*10,1))</f>
        <v>x</v>
      </c>
      <c r="BH134" s="106" t="str">
        <f aca="false">IF('Indicator Data'!P134="No data","x",ROUND(IF('Indicator Data'!P134=0,0,IF(LOG('Indicator Data'!P134)&gt;BH$3,10,IF(LOG('Indicator Data'!P134)&lt;BH$4,0,10-(BH$3-LOG('Indicator Data'!P134))/(BH$3-BH$4)*10))),1))</f>
        <v>x</v>
      </c>
      <c r="BI134" s="103" t="str">
        <f aca="false">IF(BH134="x","x",'Indicator Data'!P134/'Indicator Data'!$CA134)</f>
        <v>x</v>
      </c>
      <c r="BJ134" s="106" t="str">
        <f aca="false">IF(BH134="x","x",ROUND(IF(BI134&gt;BJ$3,10,IF(BI134&lt;BJ$4,0,10-(BJ$3-BI134)/(BJ$3-BJ$4)*10)),1))</f>
        <v>x</v>
      </c>
      <c r="BK134" s="102" t="str">
        <f aca="false">IF(AND(BH134="x",BJ134="x"),"x",ROUND((10-GEOMEAN(((10-BH134)/10*9+1),((10-BJ134)/10*9+1)))/9*10,1))</f>
        <v>x</v>
      </c>
      <c r="BL134" s="104" t="n">
        <f aca="false">IF(AND(BC134="x",BG134="x",BK134="x",AY134="x"),"x",IF(AND(BC134="x",BG134="x",BK134="x"),AY134,ROUND((10-GEOMEAN(((10-AY134)/10*9+1),((10-BC134)/10*9+1),((10-BG134)/10*9+1),((10-BK134)/10*9+1)))/9*10,1)))</f>
        <v>6.5</v>
      </c>
      <c r="BM134" s="106" t="n">
        <f aca="false">ROUND(IF('Indicator Data'!Q134=0,0,IF(LOG('Indicator Data'!Q134)&gt;BM$3,10,IF(LOG('Indicator Data'!Q134)&lt;BM$4,0,10-(BM$3-LOG('Indicator Data'!Q134))/(BM$3-BM$4)*10))),1)</f>
        <v>7.5</v>
      </c>
      <c r="BN134" s="107" t="n">
        <f aca="false">'Indicator Data'!R134</f>
        <v>0.358251601457596</v>
      </c>
      <c r="BO134" s="106" t="n">
        <f aca="false">ROUND(IF(BN134&gt;BO$3,10,IF(BN134&lt;BO$4,0,10-(BO$3-BN134)/(BO$3-BO$4)*10)),1)</f>
        <v>3.6</v>
      </c>
      <c r="BP134" s="106" t="n">
        <f aca="false">ROUND((10-GEOMEAN(((10-BO134)/10*9+1),((10-BM134)/10*9+1)))/9*10,1)</f>
        <v>5.9</v>
      </c>
      <c r="BQ134" s="106" t="n">
        <f aca="false">ROUND(IF('Indicator Data'!S134=0,0,IF(LOG('Indicator Data'!S134)&gt;BQ$3,10,IF(LOG('Indicator Data'!S134)&lt;BQ$4,0,10-(BQ$3-LOG('Indicator Data'!S134))/(BQ$3-BQ$4)*10))),1)</f>
        <v>7.5</v>
      </c>
      <c r="BR134" s="107" t="n">
        <f aca="false">'Indicator Data'!T134</f>
        <v>0.358251601457596</v>
      </c>
      <c r="BS134" s="106" t="n">
        <f aca="false">ROUND(IF(BR134&gt;BS$3,10,IF(BR134&lt;BS$4,0,10-(BS$3-BR134)/(BS$3-BS$4)*10)),1)</f>
        <v>3.6</v>
      </c>
      <c r="BT134" s="106" t="n">
        <f aca="false">ROUND((10-GEOMEAN(((10-BS134)/10*9+1),((10-BQ134)/10*9+1)))/9*10,1)</f>
        <v>5.9</v>
      </c>
      <c r="BU134" s="102" t="n">
        <f aca="false">ROUND((10-GEOMEAN(((10-BT134)/10*9+1),((10-BP134)/10*9+1)))/9*10,1)</f>
        <v>5.9</v>
      </c>
      <c r="BV134" s="106" t="n">
        <f aca="false">ROUND(IF('Indicator Data'!U134=0,0,IF(LOG('Indicator Data'!U134)&gt;BV$3,10,IF(LOG('Indicator Data'!U134)&lt;BV$4,0,10-(BV$3-LOG('Indicator Data'!U134))/(BV$3-BV$4)*10))),1)</f>
        <v>6.5</v>
      </c>
      <c r="BW134" s="103" t="n">
        <f aca="false">'Indicator Data'!U134/'Indicator Data'!$CA134</f>
        <v>0.0763722295741913</v>
      </c>
      <c r="BX134" s="106" t="n">
        <f aca="false">ROUND(IF(BW134&gt;BX$3,10,IF(BW134&lt;BX$4,0,10-(BX$3-BW134)/(BX$3-BX$4)*10)),1)</f>
        <v>0.8</v>
      </c>
      <c r="BY134" s="102" t="n">
        <f aca="false">ROUND((10-GEOMEAN(((10-BV134)/10*9+1),((10-BX134)/10*9+1)))/9*10,1)</f>
        <v>4.2</v>
      </c>
      <c r="BZ134" s="106" t="n">
        <f aca="false">ROUND(IF('Indicator Data'!V134=0,0,IF(LOG('Indicator Data'!V134)&gt;BZ$3,10,IF(LOG('Indicator Data'!V134)&lt;BZ$4,0,10-(BZ$3-LOG('Indicator Data'!V134))/(BZ$3-BZ$4)*10))),1)</f>
        <v>7.9</v>
      </c>
      <c r="CA134" s="103" t="n">
        <f aca="false">IF('Indicator Data'!V134/'Indicator Data'!$CA134&gt;1,1,'Indicator Data'!V134/'Indicator Data'!$CA134)</f>
        <v>0.742472782269275</v>
      </c>
      <c r="CB134" s="106" t="n">
        <f aca="false">ROUND(IF(CA134&gt;CB$3,10,IF(CA134&lt;CB$4,0,10-(CB$3-CA134)/(CB$3-CB$4)*10)),1)</f>
        <v>7.4</v>
      </c>
      <c r="CC134" s="102" t="n">
        <f aca="false">ROUND((10-GEOMEAN(((10-BZ134)/10*9+1),((10-CB134)/10*9+1)))/9*10,1)</f>
        <v>7.7</v>
      </c>
      <c r="CD134" s="106" t="n">
        <f aca="false">ROUND(IF('Indicator Data'!W134=0,0,IF(LOG('Indicator Data'!W134)&gt;CD$3,10,IF(LOG('Indicator Data'!W134)&lt;CD$4,0,10-(CD$3-LOG('Indicator Data'!W134))/(CD$3-CD$4)*10))),1)</f>
        <v>7.8</v>
      </c>
      <c r="CE134" s="103" t="n">
        <f aca="false">'Indicator Data'!W134/'Indicator Data'!$CA134</f>
        <v>0.688174771749163</v>
      </c>
      <c r="CF134" s="106" t="n">
        <f aca="false">ROUND(IF(CE134&gt;CF$3,10,IF(CE134&lt;CF$4,0,10-(CF$3-CE134)/(CF$3-CF$4)*10)),1)</f>
        <v>6.9</v>
      </c>
      <c r="CG134" s="102" t="n">
        <f aca="false">ROUND((10-GEOMEAN(((10-CD134)/10*9+1),((10-CF134)/10*9+1)))/9*10,1)</f>
        <v>7.4</v>
      </c>
      <c r="CH134" s="104" t="n">
        <f aca="false">ROUND((10-GEOMEAN(((10-CC134)/10*9+1),((10-BU134)/10*9+1),((10-BY134)/10*9+1),((10-CG134)/10*9+1)))/9*10,1)</f>
        <v>6.5</v>
      </c>
      <c r="CI134" s="106" t="n">
        <f aca="false">IF('Indicator Data'!BQ134="No data","x",ROUND(IF('Indicator Data'!BQ134&gt;CI$3,0,IF('Indicator Data'!BQ134&lt;CI$4,10,(CI$3-'Indicator Data'!BQ134)/(CI$3-CI$4)*10)),1))</f>
        <v>0.1</v>
      </c>
      <c r="CJ134" s="106" t="n">
        <f aca="false">IF('Indicator Data'!BR134="No data","x",ROUND(IF('Indicator Data'!BR134&gt;CJ$3,0,IF('Indicator Data'!BR134&lt;CJ$4,10,(CJ$3-'Indicator Data'!BR134)/(CJ$3-CJ$4)*10)),1))</f>
        <v>1.3</v>
      </c>
      <c r="CK134" s="106" t="n">
        <f aca="false">IF('Indicator Data'!AC134="No data","x",ROUND(IF('Indicator Data'!AC134&gt;CK$3,0,IF('Indicator Data'!AC134&lt;CK$4,10,(CK$3-'Indicator Data'!AC134)/(CK$3-CK$4)*10)),1))</f>
        <v>0.3</v>
      </c>
      <c r="CL134" s="102" t="n">
        <f aca="false">IF(AND(CJ134="x",CI134="x",CK134="x"),"x",ROUND(AVERAGE(CI134:CK134),1))</f>
        <v>0.6</v>
      </c>
      <c r="CM134" s="106" t="n">
        <f aca="false">IF('Indicator Data'!X134="No data","x",ROUND(IF(LOG('Indicator Data'!X134)&gt;CM$3,10,IF(LOG('Indicator Data'!X134)&lt;CM$4,0,10-(CM$3-LOG('Indicator Data'!X134))/(CM$3-CM$4)*10)),1))</f>
        <v>4.1</v>
      </c>
      <c r="CN134" s="106" t="n">
        <f aca="false">IF('Indicator Data'!Y134="No data","x",ROUND(IF('Indicator Data'!Y134&gt;CN$3,10,IF('Indicator Data'!Y134&lt;CN$4,0,10-(CN$3-'Indicator Data'!Y134)/(CN$3-CN$4)*10)),1))</f>
        <v>6.3</v>
      </c>
      <c r="CO134" s="106" t="n">
        <f aca="false">IF('Indicator Data'!Z134="No data","x",ROUND(IF('Indicator Data'!Z134&gt;CO$3,10,IF('Indicator Data'!Z134&lt;CO$4,0,10-(CO$3-'Indicator Data'!Z134)/(CO$3-CO$4)*10)),1))</f>
        <v>8.7</v>
      </c>
      <c r="CP134" s="106" t="n">
        <f aca="false">IF('Indicator Data'!AA134="No data","x",ROUND(IF('Indicator Data'!AA134&gt;CP$3,10,IF('Indicator Data'!AA134&lt;CP$4,0,10-(CP$3-'Indicator Data'!AA134)/(CP$3-CP$4)*10)),1))</f>
        <v>10</v>
      </c>
      <c r="CQ134" s="102" t="n">
        <f aca="false">ROUND(AVERAGE(CM134:CP134),1)</f>
        <v>7.3</v>
      </c>
      <c r="CR134" s="104" t="n">
        <f aca="false">ROUND(AVERAGE(CL134,CQ134,CQ134),1)</f>
        <v>5.1</v>
      </c>
      <c r="CS134" s="106" t="str">
        <f aca="false">IF('Indicator Data'!AF134="No data","x",ROUND(IF('Indicator Data'!AF134&gt;CS$3,10,IF('Indicator Data'!AF134&lt;CS$4,0,10-(CS$3-'Indicator Data'!AF134)/(CS$3-CS$4)*10)),1))</f>
        <v>x</v>
      </c>
      <c r="CT134" s="106" t="n">
        <f aca="false">IF('Indicator Data'!AG134="No data","x",ROUND(IF('Indicator Data'!AG134&gt;CT$3,10,IF('Indicator Data'!AG134&lt;CT$4,0,10-(CT$3-'Indicator Data'!AG134)/(CT$3-CT$4)*10)),1))</f>
        <v>2.6</v>
      </c>
      <c r="CU134" s="102" t="n">
        <f aca="false">ROUND(AVERAGE(CM134,CN134,CO134,CP134,CS134,CT134),1)</f>
        <v>6.3</v>
      </c>
      <c r="CV134" s="106" t="n">
        <f aca="false">IF('Indicator Data'!AB134="No data","x",ROUND(IF('Indicator Data'!AB134&gt;CV$3,10,IF('Indicator Data'!AB134&lt;CV$4,0,10-(CV$3-'Indicator Data'!AB134)/(CV$3-CV$4)*10)),1))</f>
        <v>0</v>
      </c>
      <c r="CW134" s="102" t="n">
        <f aca="false">IF(AND(CJ134="x",CI134="x",CK134="x"),"x",ROUND(AVERAGE(CI134:CK134,CV134),1))</f>
        <v>0.4</v>
      </c>
      <c r="CX134" s="103" t="n">
        <f aca="false">IF('Indicator Data'!AD134="No data","x",'Indicator Data'!AD134/'Indicator Data'!$BZ134)</f>
        <v>0.000115917124565117</v>
      </c>
      <c r="CY134" s="106" t="n">
        <f aca="false">IF(CX134="x","x",ROUND(IF(CX134&gt;CY$3,0,IF(CX134&lt;CY$4,10,(CY$3-CX134)/(CY$3-CY$4)*10)),1))</f>
        <v>8.8</v>
      </c>
      <c r="CZ134" s="106" t="n">
        <f aca="false">IF('Indicator Data'!AE134="No data","x",ROUND(IF('Indicator Data'!AE134&gt;CZ$3,0,IF('Indicator Data'!AE134&lt;CZ$4,10,(CZ$3-'Indicator Data'!AE134)/(CZ$3-CZ$4)*10)),1))</f>
        <v>2</v>
      </c>
      <c r="DA134" s="102" t="n">
        <f aca="false">IF(AND(CY134="x",CZ134="x"),"x",ROUND(AVERAGE(CY134:CZ134),1))</f>
        <v>5.4</v>
      </c>
      <c r="DB134" s="104" t="n">
        <f aca="false">ROUND(AVERAGE(CW134,DA134,CU134),1)</f>
        <v>4</v>
      </c>
      <c r="DC134" s="105" t="n">
        <f aca="false">IF(BL134="x",ROUND((10-GEOMEAN(((10-DB134)/10*9+1),((10-CH134)/10*9+1),((10-CR134)/10*9+1)))/9*10,1),ROUND((10-GEOMEAN(((10-BL134)/10*9+1),((10-DB134)/10*9+1),((10-CH134)/10*9+1),((10-CR134)/10*9+1)))/9*10,1))</f>
        <v>5.6</v>
      </c>
      <c r="DD134" s="108" t="n">
        <f aca="false">IF(ROUND(IF(AP134="x",(10-GEOMEAN(((10-AO134)/10*9+1),((10-DC134)/10*9+1),((10-AU134)/10*9+1),((10-AQ134)/10*9+1),((10-AR134)/10*9+1)))/9*10,(10-GEOMEAN(((10-AO134)/10*9+1),((10-DC134)/10*9+1),((10-AP134)/10*9+1),((10-AQ134)/10*9+1),((10-AR134)/10*9+1),((10-AU134)/10*9+1)))/9*10),1)=0,0.1,ROUND(IF(AP134="x",(10-GEOMEAN(((10-AO134)/10*9+1),((10-DC134)/10*9+1),((10-AU134)/10*9+1),((10-AQ134)/10*9+1),((10-AR134)/10*9+1)))/9*10,(10-GEOMEAN(((10-AO134)/10*9+1),((10-DC134)/10*9+1),((10-AP134)/10*9+1),((10-AQ134)/10*9+1),((10-AR134)/10*9+1),((10-AU134)/10*9+1)))/9*10),1))</f>
        <v>5</v>
      </c>
      <c r="DE134" s="105" t="n">
        <f aca="false">ROUND(IF('Indicator Data'!AH134=0,0,IF('Indicator Data'!AH134&gt;DE$3,10,IF('Indicator Data'!AH134&lt;DE$4,0,10-(DE$3-'Indicator Data'!AH134)/(DE$3-DE$4)*10))),1)</f>
        <v>0.1</v>
      </c>
      <c r="DF134" s="102" t="n">
        <f aca="false">'Indicator Data'!AI134</f>
        <v>0</v>
      </c>
      <c r="DG134" s="102" t="n">
        <f aca="false">'Indicator Data'!AJ134</f>
        <v>0</v>
      </c>
      <c r="DH134" s="105" t="n">
        <f aca="false">ROUND(IF(DF134=5,10,IF(DG134=5,9,IF(DF134=4,8,IF(DG134=4,7,0)))),1)</f>
        <v>0</v>
      </c>
      <c r="DI134" s="108" t="n">
        <f aca="false">ROUND(IF(DH134&gt;5,DH134,DE134/10*7),1)</f>
        <v>0.1</v>
      </c>
      <c r="DJ134" s="76"/>
      <c r="DK134" s="109"/>
    </row>
    <row r="135" customFormat="false" ht="14.5" hidden="false" customHeight="false" outlineLevel="0" collapsed="false">
      <c r="A135" s="98" t="str">
        <f aca="false">'Indicator Data'!A135</f>
        <v>Pakistan</v>
      </c>
      <c r="B135" s="99" t="str">
        <f aca="false">'Indicator Data'!B135</f>
        <v>PAK</v>
      </c>
      <c r="C135" s="100" t="n">
        <f aca="false">ROUND(IF('Indicator Data'!C135=0,0.1,IF(LOG('Indicator Data'!C135)&gt;C$3,10,IF(LOG('Indicator Data'!C135)&lt;C$4,0,10-(C$3-LOG('Indicator Data'!C135))/(C$3-C$4)*10))),1)</f>
        <v>10</v>
      </c>
      <c r="D135" s="101" t="n">
        <f aca="false">ROUND(IF('Indicator Data'!D135=0,0.1,IF(LOG('Indicator Data'!D135)&gt;D$3,10,IF(LOG('Indicator Data'!D135)&lt;D$4,0,10-(D$3-LOG('Indicator Data'!D135))/(D$3-D$4)*10))),1)</f>
        <v>10</v>
      </c>
      <c r="E135" s="102" t="n">
        <f aca="false">ROUND((10-GEOMEAN(((10-C135)/10*9+1),((10-D135)/10*9+1)))/9*10,1)</f>
        <v>10</v>
      </c>
      <c r="F135" s="102" t="n">
        <f aca="false">IF('Indicator Data'!E135="No data",0.1,(ROUND(IF('Indicator Data'!E135=0,0,IF(LOG('Indicator Data'!E135)&gt;F$3,10,IF(LOG('Indicator Data'!E135)&lt;F$4,0,10-(F$3-LOG('Indicator Data'!E135))/(F$3-F$4)*10))),1)))</f>
        <v>10</v>
      </c>
      <c r="G135" s="102" t="n">
        <f aca="false">ROUND(IF('Indicator Data'!F135=0,0,IF(LOG('Indicator Data'!F135)&gt;G$3,10,IF(LOG('Indicator Data'!F135)&lt;G$4,0,10-(G$3-LOG('Indicator Data'!F135))/(G$3-G$4)*10))),1)</f>
        <v>7.4</v>
      </c>
      <c r="H135" s="101" t="n">
        <f aca="false">ROUND(IF('Indicator Data'!G135=0,0,IF(LOG('Indicator Data'!G135)&gt;H$3,10,IF(LOG('Indicator Data'!G135)&lt;H$4,0,10-(H$3-LOG('Indicator Data'!G135))/(H$3-H$4)*10))),1)</f>
        <v>7.4</v>
      </c>
      <c r="I135" s="101" t="n">
        <f aca="false">ROUND(IF('Indicator Data'!H135=0,0,IF(LOG('Indicator Data'!H135)&gt;I$3,10,IF(LOG('Indicator Data'!H135)&lt;I$4,0,10-(I$3-LOG('Indicator Data'!H135))/(I$3-I$4)*10))),1)</f>
        <v>3.5</v>
      </c>
      <c r="J135" s="101" t="n">
        <f aca="false">ROUND((10-GEOMEAN(((10-H135)/10*9+1),((10-I135)/10*9+1)))/9*10,1)</f>
        <v>5.8</v>
      </c>
      <c r="K135" s="101" t="n">
        <f aca="false">ROUND(IF('Indicator Data'!I135=0,0,IF(LOG('Indicator Data'!I135)&gt;K$3,10,IF(LOG('Indicator Data'!I135)&lt;K$4,0,10-(K$3-LOG('Indicator Data'!I135))/(K$3-K$4)*10))),1)</f>
        <v>6.6</v>
      </c>
      <c r="L135" s="102" t="n">
        <f aca="false">ROUND((10-GEOMEAN(((10-J135)/10*9+1),((10-K135)/10*9+1)))/9*10,1)</f>
        <v>6.2</v>
      </c>
      <c r="M135" s="102" t="n">
        <f aca="false">ROUND(IF('Indicator Data'!J135=0,0,IF(LOG('Indicator Data'!J135)&gt;M$3,10,IF(LOG('Indicator Data'!J135)&lt;M$4,0,10-(M$3-LOG('Indicator Data'!J135))/(M$3-M$4)*10))),1)</f>
        <v>10</v>
      </c>
      <c r="N135" s="103" t="n">
        <f aca="false">'Indicator Data'!C135/'Indicator Data'!$CA135</f>
        <v>0.00210298231603071</v>
      </c>
      <c r="O135" s="103" t="n">
        <f aca="false">'Indicator Data'!D135/'Indicator Data'!$CA135</f>
        <v>0.000338468849276228</v>
      </c>
      <c r="P135" s="103" t="n">
        <f aca="false">IF(F135=0.1,"x",'Indicator Data'!E135/'Indicator Data'!$CA135)</f>
        <v>0.00982332735568996</v>
      </c>
      <c r="Q135" s="103" t="n">
        <f aca="false">'Indicator Data'!F135/'Indicator Data'!$CA135</f>
        <v>1.43335123493895E-006</v>
      </c>
      <c r="R135" s="103" t="n">
        <f aca="false">'Indicator Data'!G135/'Indicator Data'!$CA135</f>
        <v>0.000465443801626498</v>
      </c>
      <c r="S135" s="103" t="n">
        <f aca="false">'Indicator Data'!H135/'Indicator Data'!$CA135</f>
        <v>1.51352175137511E-008</v>
      </c>
      <c r="T135" s="103" t="n">
        <f aca="false">'Indicator Data'!I135/'Indicator Data'!$CA135</f>
        <v>0.000107516708748951</v>
      </c>
      <c r="U135" s="103" t="n">
        <f aca="false">'Indicator Data'!J135/'Indicator Data'!$CA135</f>
        <v>0.00104076450591767</v>
      </c>
      <c r="V135" s="101" t="n">
        <f aca="false">ROUND(IF(N135&gt;V$3,10,IF(N135&lt;V$4,0,10-(V$3-N135)/(V$3-V$4)*10)),1)</f>
        <v>10</v>
      </c>
      <c r="W135" s="101" t="n">
        <f aca="false">ROUND(IF(O135&gt;W$3,10,IF(O135&lt;W$4,0,10-(W$3-O135)/(W$3-W$4)*10)),1)</f>
        <v>3.4</v>
      </c>
      <c r="X135" s="102" t="n">
        <f aca="false">ROUND(((10-GEOMEAN(((10-V135)/10*9+1),((10-W135)/10*9+1)))/9*10),1)</f>
        <v>8.2</v>
      </c>
      <c r="Y135" s="102" t="n">
        <f aca="false">IF(P135="x",0.1,ROUND(IF(P135&gt;Y$3,10,IF(P135&lt;Y$4,0,10-(Y$3-P135)/(Y$3-Y$4)*10)),1))</f>
        <v>6.5</v>
      </c>
      <c r="Z135" s="102" t="n">
        <f aca="false">ROUND(IF(Q135=0,0,IF(LOG(Q135)&gt;Z$3,10,IF(LOG(Q135)&lt;=Z$4,0,10-(Z$3-LOG(Q135))/(Z$3-Z$4)*10))),1)</f>
        <v>5.9</v>
      </c>
      <c r="AA135" s="101" t="n">
        <f aca="false">ROUND(IF(R135&gt;AA$3,10,IF(R135&lt;AA$4,0,10-(AA$3-R135)/(AA$3-AA$4)*10)),1)</f>
        <v>0.3</v>
      </c>
      <c r="AB135" s="101" t="n">
        <f aca="false">ROUND(IF(S135&gt;AB$3,10,IF(S135&lt;AB$4,0,10-(AB$3-S135)/(AB$3-AB$4)*10)),1)</f>
        <v>0</v>
      </c>
      <c r="AC135" s="101" t="n">
        <f aca="false">ROUND(((10-GEOMEAN(((10-AA135)/10*9+1),((10-AB135)/10*9+1)))/9*10),1)</f>
        <v>0.2</v>
      </c>
      <c r="AD135" s="101" t="n">
        <f aca="false">ROUND(IF(T135=0,0,IF(T135&gt;AD$3,10,IF(T135&lt;=AD$4,0,10-(AD$3-T135)/(AD$3-AD$4)*10))),1)</f>
        <v>0.1</v>
      </c>
      <c r="AE135" s="102" t="n">
        <f aca="false">ROUND((10-GEOMEAN(((10-AC135)/10*9+1),((10-AD135)/10*9+1)))/9*10,1)</f>
        <v>0.2</v>
      </c>
      <c r="AF135" s="102" t="n">
        <f aca="false">ROUND(IF(U135&gt;AF$3,10,IF(U135&lt;AF$4,0,10-(AF$3-U135)/(AF$3-AF$4)*10)),1)</f>
        <v>0.3</v>
      </c>
      <c r="AG135" s="101" t="n">
        <f aca="false">ROUND(IF('Indicator Data'!K135=0,0,IF('Indicator Data'!K135&gt;AG$3,10,IF('Indicator Data'!K135&lt;AG$4,0,10-(AG$3-'Indicator Data'!K135)/(AG$3-AG$4)*10))),1)</f>
        <v>1.9</v>
      </c>
      <c r="AH135" s="104" t="n">
        <f aca="false">ROUND(AVERAGE(C135,V135),1)</f>
        <v>10</v>
      </c>
      <c r="AI135" s="104" t="n">
        <f aca="false">ROUND(AVERAGE(D135,W135),1)</f>
        <v>6.7</v>
      </c>
      <c r="AJ135" s="102" t="n">
        <f aca="false">ROUND(AVERAGE(AA135,H135),1)</f>
        <v>3.9</v>
      </c>
      <c r="AK135" s="102" t="n">
        <f aca="false">ROUND(AVERAGE(AB135,I135),1)</f>
        <v>1.8</v>
      </c>
      <c r="AL135" s="104" t="n">
        <f aca="false">ROUND((10-GEOMEAN(((10-AJ135)/10*9+1),((10-AK135)/10*9+1)))/9*10,1)</f>
        <v>2.9</v>
      </c>
      <c r="AM135" s="104" t="n">
        <f aca="false">ROUND(AVERAGE(AD135,K135),1)</f>
        <v>3.4</v>
      </c>
      <c r="AN135" s="102" t="n">
        <f aca="false">ROUND((10-GEOMEAN(((10-M135)/10*9+1),((10-AF135)/10*9+1)))/9*10,1)</f>
        <v>7.6</v>
      </c>
      <c r="AO135" s="105" t="n">
        <f aca="false">ROUND((10-GEOMEAN(((10-E135)/10*9+1),((10-X135)/10*9+1)))/9*10,1)</f>
        <v>9.3</v>
      </c>
      <c r="AP135" s="105" t="n">
        <f aca="false">IF(AND(Y135="x",F135="x"),"x",ROUND((10-GEOMEAN(((10-F135)/10*9+1),((10-Y135)/10*9+1)))/9*10,1))</f>
        <v>8.8</v>
      </c>
      <c r="AQ135" s="105" t="n">
        <f aca="false">ROUND((10-GEOMEAN(((10-G135)/10*9+1),((10-Z135)/10*9+1)))/9*10,1)</f>
        <v>6.7</v>
      </c>
      <c r="AR135" s="105" t="n">
        <f aca="false">ROUND((10-GEOMEAN(((10-L135)/10*9+1),((10-AE135)/10*9+1)))/9*10,1)</f>
        <v>3.8</v>
      </c>
      <c r="AS135" s="104" t="n">
        <f aca="false">ROUND(AVERAGE(AG135,AN135),1)</f>
        <v>4.8</v>
      </c>
      <c r="AT135" s="104" t="n">
        <f aca="false">IF('Indicator Data'!L135="No data","x",IF('Indicator Data'!CB135&lt;1000,"x",ROUND((IF('Indicator Data'!L135&gt;AT$3,10,IF('Indicator Data'!L135&lt;AT$4,0,10-(AT$3-'Indicator Data'!L135)/(AT$3-AT$4)*10))),1)))</f>
        <v>4.8</v>
      </c>
      <c r="AU135" s="105" t="n">
        <f aca="false">ROUND(AVERAGE(AS135,AT135),1)</f>
        <v>4.8</v>
      </c>
      <c r="AV135" s="106" t="n">
        <f aca="false">IF('Indicator Data'!M135="No data","x",ROUND(IF('Indicator Data'!M135=0,0,IF(LOG('Indicator Data'!M135)&gt;AV$3,10,IF(LOG('Indicator Data'!M135)&lt;AV$4,0,10-(AV$3-LOG('Indicator Data'!M135))/(AV$3-AV$4)*10))),1))</f>
        <v>10</v>
      </c>
      <c r="AW135" s="103" t="n">
        <f aca="false">IF(AV135="x","x",'Indicator Data'!M135/'Indicator Data'!$CA135)</f>
        <v>0.776825386661137</v>
      </c>
      <c r="AX135" s="106" t="n">
        <f aca="false">IF(AV135="x","x",ROUND(IF(AW135&gt;AX$3,10,IF(AW135&lt;AX$4,0,10-(AX$3-AW135)/(AX$3-AX$4)*10)),1))</f>
        <v>8.6</v>
      </c>
      <c r="AY135" s="102" t="n">
        <f aca="false">IF(AND(AV135="x",AX135="x"),"x",ROUND((10-GEOMEAN(((10-AV135)/10*9+1),((10-AX135)/10*9+1)))/9*10,1))</f>
        <v>9.4</v>
      </c>
      <c r="AZ135" s="106" t="str">
        <f aca="false">IF('Indicator Data'!N135="No data","x",ROUND(IF('Indicator Data'!N135=0,0,IF(LOG('Indicator Data'!N135)&gt;AZ$3,10,IF(LOG('Indicator Data'!N135)&lt;AZ$4,0,10-(AZ$3-LOG('Indicator Data'!N135))/(AZ$3-AZ$4)*10))),1))</f>
        <v>x</v>
      </c>
      <c r="BA135" s="103" t="str">
        <f aca="false">IF(AZ135="x","x",'Indicator Data'!N135/'Indicator Data'!$CA135)</f>
        <v>x</v>
      </c>
      <c r="BB135" s="106" t="str">
        <f aca="false">IF(AZ135="x","x",ROUND(IF(BA135&gt;BB$3,10,IF(BA135&lt;BB$4,0,10-(BB$3-BA135)/(BB$3-BB$4)*10)),1))</f>
        <v>x</v>
      </c>
      <c r="BC135" s="102" t="str">
        <f aca="false">IF(AND(AZ135="x",BB135="x"),"x",ROUND((10-GEOMEAN(((10-AZ135)/10*9+1),((10-BB135)/10*9+1)))/9*10,1))</f>
        <v>x</v>
      </c>
      <c r="BD135" s="106" t="str">
        <f aca="false">IF('Indicator Data'!O135="No data","x",ROUND(IF('Indicator Data'!O135=0,0,IF(LOG('Indicator Data'!O135)&gt;BD$3,10,IF(LOG('Indicator Data'!O135)&lt;BD$4,0,10-(BD$3-LOG('Indicator Data'!O135))/(BD$3-BD$4)*10))),1))</f>
        <v>x</v>
      </c>
      <c r="BE135" s="103" t="str">
        <f aca="false">IF(BD135="x","x",'Indicator Data'!O135/'Indicator Data'!$CA135)</f>
        <v>x</v>
      </c>
      <c r="BF135" s="106" t="str">
        <f aca="false">IF(BD135="x","x",ROUND(IF(BE135&gt;BF$3,10,IF(BE135&lt;BF$4,0,10-(BF$3-BE135)/(BF$3-BF$4)*10)),1))</f>
        <v>x</v>
      </c>
      <c r="BG135" s="102" t="str">
        <f aca="false">IF(AND(BD135="x",BF135="x"),"x",ROUND((10-GEOMEAN(((10-BD135)/10*9+1),((10-BF135)/10*9+1)))/9*10,1))</f>
        <v>x</v>
      </c>
      <c r="BH135" s="106" t="str">
        <f aca="false">IF('Indicator Data'!P135="No data","x",ROUND(IF('Indicator Data'!P135=0,0,IF(LOG('Indicator Data'!P135)&gt;BH$3,10,IF(LOG('Indicator Data'!P135)&lt;BH$4,0,10-(BH$3-LOG('Indicator Data'!P135))/(BH$3-BH$4)*10))),1))</f>
        <v>x</v>
      </c>
      <c r="BI135" s="103" t="str">
        <f aca="false">IF(BH135="x","x",'Indicator Data'!P135/'Indicator Data'!$CA135)</f>
        <v>x</v>
      </c>
      <c r="BJ135" s="106" t="str">
        <f aca="false">IF(BH135="x","x",ROUND(IF(BI135&gt;BJ$3,10,IF(BI135&lt;BJ$4,0,10-(BJ$3-BI135)/(BJ$3-BJ$4)*10)),1))</f>
        <v>x</v>
      </c>
      <c r="BK135" s="102" t="str">
        <f aca="false">IF(AND(BH135="x",BJ135="x"),"x",ROUND((10-GEOMEAN(((10-BH135)/10*9+1),((10-BJ135)/10*9+1)))/9*10,1))</f>
        <v>x</v>
      </c>
      <c r="BL135" s="104" t="n">
        <f aca="false">IF(AND(BC135="x",BG135="x",BK135="x",AY135="x"),"x",IF(AND(BC135="x",BG135="x",BK135="x"),AY135,ROUND((10-GEOMEAN(((10-AY135)/10*9+1),((10-BC135)/10*9+1),((10-BG135)/10*9+1),((10-BK135)/10*9+1)))/9*10,1)))</f>
        <v>9.4</v>
      </c>
      <c r="BM135" s="106" t="n">
        <f aca="false">ROUND(IF('Indicator Data'!Q135=0,0,IF(LOG('Indicator Data'!Q135)&gt;BM$3,10,IF(LOG('Indicator Data'!Q135)&lt;BM$4,0,10-(BM$3-LOG('Indicator Data'!Q135))/(BM$3-BM$4)*10))),1)</f>
        <v>10</v>
      </c>
      <c r="BN135" s="107" t="n">
        <f aca="false">'Indicator Data'!R135</f>
        <v>0.967644453048706</v>
      </c>
      <c r="BO135" s="106" t="n">
        <f aca="false">ROUND(IF(BN135&gt;BO$3,10,IF(BN135&lt;BO$4,0,10-(BO$3-BN135)/(BO$3-BO$4)*10)),1)</f>
        <v>9.7</v>
      </c>
      <c r="BP135" s="106" t="n">
        <f aca="false">ROUND((10-GEOMEAN(((10-BO135)/10*9+1),((10-BM135)/10*9+1)))/9*10,1)</f>
        <v>9.9</v>
      </c>
      <c r="BQ135" s="106" t="n">
        <f aca="false">ROUND(IF('Indicator Data'!S135=0,0,IF(LOG('Indicator Data'!S135)&gt;BQ$3,10,IF(LOG('Indicator Data'!S135)&lt;BQ$4,0,10-(BQ$3-LOG('Indicator Data'!S135))/(BQ$3-BQ$4)*10))),1)</f>
        <v>10</v>
      </c>
      <c r="BR135" s="107" t="n">
        <f aca="false">'Indicator Data'!T135</f>
        <v>0.965752601623535</v>
      </c>
      <c r="BS135" s="106" t="n">
        <f aca="false">ROUND(IF(BR135&gt;BS$3,10,IF(BR135&lt;BS$4,0,10-(BS$3-BR135)/(BS$3-BS$4)*10)),1)</f>
        <v>9.7</v>
      </c>
      <c r="BT135" s="106" t="n">
        <f aca="false">ROUND((10-GEOMEAN(((10-BS135)/10*9+1),((10-BQ135)/10*9+1)))/9*10,1)</f>
        <v>9.9</v>
      </c>
      <c r="BU135" s="102" t="n">
        <f aca="false">ROUND((10-GEOMEAN(((10-BT135)/10*9+1),((10-BP135)/10*9+1)))/9*10,1)</f>
        <v>9.9</v>
      </c>
      <c r="BV135" s="106" t="n">
        <f aca="false">ROUND(IF('Indicator Data'!U135=0,0,IF(LOG('Indicator Data'!U135)&gt;BV$3,10,IF(LOG('Indicator Data'!U135)&lt;BV$4,0,10-(BV$3-LOG('Indicator Data'!U135))/(BV$3-BV$4)*10))),1)</f>
        <v>9.5</v>
      </c>
      <c r="BW135" s="103" t="n">
        <f aca="false">'Indicator Data'!U135/'Indicator Data'!$CA135</f>
        <v>0.223883951599829</v>
      </c>
      <c r="BX135" s="106" t="n">
        <f aca="false">ROUND(IF(BW135&gt;BX$3,10,IF(BW135&lt;BX$4,0,10-(BX$3-BW135)/(BX$3-BX$4)*10)),1)</f>
        <v>2.5</v>
      </c>
      <c r="BY135" s="102" t="n">
        <f aca="false">ROUND((10-GEOMEAN(((10-BV135)/10*9+1),((10-BX135)/10*9+1)))/9*10,1)</f>
        <v>7.4</v>
      </c>
      <c r="BZ135" s="106" t="n">
        <f aca="false">ROUND(IF('Indicator Data'!V135=0,0,IF(LOG('Indicator Data'!V135)&gt;BZ$3,10,IF(LOG('Indicator Data'!V135)&lt;BZ$4,0,10-(BZ$3-LOG('Indicator Data'!V135))/(BZ$3-BZ$4)*10))),1)</f>
        <v>10</v>
      </c>
      <c r="CA135" s="103" t="n">
        <f aca="false">IF('Indicator Data'!V135/'Indicator Data'!$CA135&gt;1,1,'Indicator Data'!V135/'Indicator Data'!$CA135)</f>
        <v>0.789641586186907</v>
      </c>
      <c r="CB135" s="106" t="n">
        <f aca="false">ROUND(IF(CA135&gt;CB$3,10,IF(CA135&lt;CB$4,0,10-(CB$3-CA135)/(CB$3-CB$4)*10)),1)</f>
        <v>7.9</v>
      </c>
      <c r="CC135" s="102" t="n">
        <f aca="false">ROUND((10-GEOMEAN(((10-BZ135)/10*9+1),((10-CB135)/10*9+1)))/9*10,1)</f>
        <v>9.2</v>
      </c>
      <c r="CD135" s="106" t="n">
        <f aca="false">ROUND(IF('Indicator Data'!W135=0,0,IF(LOG('Indicator Data'!W135)&gt;CD$3,10,IF(LOG('Indicator Data'!W135)&lt;CD$4,0,10-(CD$3-LOG('Indicator Data'!W135))/(CD$3-CD$4)*10))),1)</f>
        <v>10</v>
      </c>
      <c r="CE135" s="103" t="n">
        <f aca="false">'Indicator Data'!W135/'Indicator Data'!$CA135</f>
        <v>0.861668239585827</v>
      </c>
      <c r="CF135" s="106" t="n">
        <f aca="false">ROUND(IF(CE135&gt;CF$3,10,IF(CE135&lt;CF$4,0,10-(CF$3-CE135)/(CF$3-CF$4)*10)),1)</f>
        <v>8.6</v>
      </c>
      <c r="CG135" s="102" t="n">
        <f aca="false">ROUND((10-GEOMEAN(((10-CD135)/10*9+1),((10-CF135)/10*9+1)))/9*10,1)</f>
        <v>9.4</v>
      </c>
      <c r="CH135" s="104" t="n">
        <f aca="false">ROUND((10-GEOMEAN(((10-CC135)/10*9+1),((10-BU135)/10*9+1),((10-BY135)/10*9+1),((10-CG135)/10*9+1)))/9*10,1)</f>
        <v>9.2</v>
      </c>
      <c r="CI135" s="106" t="n">
        <f aca="false">IF('Indicator Data'!BQ135="No data","x",ROUND(IF('Indicator Data'!BQ135&gt;CI$3,0,IF('Indicator Data'!BQ135&lt;CI$4,10,(CI$3-'Indicator Data'!BQ135)/(CI$3-CI$4)*10)),1))</f>
        <v>3.5</v>
      </c>
      <c r="CJ135" s="106" t="n">
        <f aca="false">IF('Indicator Data'!BR135="No data","x",ROUND(IF('Indicator Data'!BR135&gt;CJ$3,0,IF('Indicator Data'!BR135&lt;CJ$4,10,(CJ$3-'Indicator Data'!BR135)/(CJ$3-CJ$4)*10)),1))</f>
        <v>1.6</v>
      </c>
      <c r="CK135" s="106" t="n">
        <f aca="false">IF('Indicator Data'!AC135="No data","x",ROUND(IF('Indicator Data'!AC135&gt;CK$3,0,IF('Indicator Data'!AC135&lt;CK$4,10,(CK$3-'Indicator Data'!AC135)/(CK$3-CK$4)*10)),1))</f>
        <v>2</v>
      </c>
      <c r="CL135" s="102" t="n">
        <f aca="false">IF(AND(CJ135="x",CI135="x",CK135="x"),"x",ROUND(AVERAGE(CI135:CK135),1))</f>
        <v>2.4</v>
      </c>
      <c r="CM135" s="106" t="n">
        <f aca="false">IF('Indicator Data'!X135="No data","x",ROUND(IF(LOG('Indicator Data'!X135)&gt;CM$3,10,IF(LOG('Indicator Data'!X135)&lt;CM$4,0,10-(CM$3-LOG('Indicator Data'!X135))/(CM$3-CM$4)*10)),1))</f>
        <v>8.2</v>
      </c>
      <c r="CN135" s="106" t="n">
        <f aca="false">IF('Indicator Data'!Y135="No data","x",ROUND(IF('Indicator Data'!Y135&gt;CN$3,10,IF('Indicator Data'!Y135&lt;CN$4,0,10-(CN$3-'Indicator Data'!Y135)/(CN$3-CN$4)*10)),1))</f>
        <v>5.3</v>
      </c>
      <c r="CO135" s="106" t="n">
        <f aca="false">IF('Indicator Data'!Z135="No data","x",ROUND(IF('Indicator Data'!Z135&gt;CO$3,10,IF('Indicator Data'!Z135&lt;CO$4,0,10-(CO$3-'Indicator Data'!Z135)/(CO$3-CO$4)*10)),1))</f>
        <v>3.7</v>
      </c>
      <c r="CP135" s="106" t="n">
        <f aca="false">IF('Indicator Data'!AA135="No data","x",ROUND(IF('Indicator Data'!AA135&gt;CP$3,10,IF('Indicator Data'!AA135&lt;CP$4,0,10-(CP$3-'Indicator Data'!AA135)/(CP$3-CP$4)*10)),1))</f>
        <v>10</v>
      </c>
      <c r="CQ135" s="102" t="n">
        <f aca="false">ROUND(AVERAGE(CM135:CP135),1)</f>
        <v>6.8</v>
      </c>
      <c r="CR135" s="104" t="n">
        <f aca="false">ROUND(AVERAGE(CL135,CQ135,CQ135),1)</f>
        <v>5.3</v>
      </c>
      <c r="CS135" s="106" t="n">
        <f aca="false">IF('Indicator Data'!AF135="No data","x",ROUND(IF('Indicator Data'!AF135&gt;CS$3,10,IF('Indicator Data'!AF135&lt;CS$4,0,10-(CS$3-'Indicator Data'!AF135)/(CS$3-CS$4)*10)),1))</f>
        <v>4.5</v>
      </c>
      <c r="CT135" s="106" t="n">
        <f aca="false">IF('Indicator Data'!AG135="No data","x",ROUND(IF('Indicator Data'!AG135&gt;CT$3,10,IF('Indicator Data'!AG135&lt;CT$4,0,10-(CT$3-'Indicator Data'!AG135)/(CT$3-CT$4)*10)),1))</f>
        <v>5.1</v>
      </c>
      <c r="CU135" s="102" t="n">
        <f aca="false">ROUND(AVERAGE(CM135,CN135,CO135,CP135,CS135,CT135),1)</f>
        <v>6.1</v>
      </c>
      <c r="CV135" s="106" t="n">
        <f aca="false">IF('Indicator Data'!AB135="No data","x",ROUND(IF('Indicator Data'!AB135&gt;CV$3,10,IF('Indicator Data'!AB135&lt;CV$4,0,10-(CV$3-'Indicator Data'!AB135)/(CV$3-CV$4)*10)),1))</f>
        <v>2.4</v>
      </c>
      <c r="CW135" s="102" t="n">
        <f aca="false">IF(AND(CJ135="x",CI135="x",CK135="x"),"x",ROUND(AVERAGE(CI135:CK135,CV135),1))</f>
        <v>2.4</v>
      </c>
      <c r="CX135" s="103" t="n">
        <f aca="false">IF('Indicator Data'!AD135="No data","x",'Indicator Data'!AD135/'Indicator Data'!$BZ135)</f>
        <v>0.000109393988590735</v>
      </c>
      <c r="CY135" s="106" t="n">
        <f aca="false">IF(CX135="x","x",ROUND(IF(CX135&gt;CY$3,0,IF(CX135&lt;CY$4,10,(CY$3-CX135)/(CY$3-CY$4)*10)),1))</f>
        <v>8.9</v>
      </c>
      <c r="CZ135" s="106" t="n">
        <f aca="false">IF('Indicator Data'!AE135="No data","x",ROUND(IF('Indicator Data'!AE135&gt;CZ$3,0,IF('Indicator Data'!AE135&lt;CZ$4,10,(CZ$3-'Indicator Data'!AE135)/(CZ$3-CZ$4)*10)),1))</f>
        <v>6</v>
      </c>
      <c r="DA135" s="102" t="n">
        <f aca="false">IF(AND(CY135="x",CZ135="x"),"x",ROUND(AVERAGE(CY135:CZ135),1))</f>
        <v>7.5</v>
      </c>
      <c r="DB135" s="104" t="n">
        <f aca="false">ROUND(AVERAGE(CW135,DA135,CU135),1)</f>
        <v>5.3</v>
      </c>
      <c r="DC135" s="105" t="n">
        <f aca="false">IF(BL135="x",ROUND((10-GEOMEAN(((10-DB135)/10*9+1),((10-CH135)/10*9+1),((10-CR135)/10*9+1)))/9*10,1),ROUND((10-GEOMEAN(((10-BL135)/10*9+1),((10-DB135)/10*9+1),((10-CH135)/10*9+1),((10-CR135)/10*9+1)))/9*10,1))</f>
        <v>7.9</v>
      </c>
      <c r="DD135" s="108" t="n">
        <f aca="false">IF(ROUND(IF(AP135="x",(10-GEOMEAN(((10-AO135)/10*9+1),((10-DC135)/10*9+1),((10-AU135)/10*9+1),((10-AQ135)/10*9+1),((10-AR135)/10*9+1)))/9*10,(10-GEOMEAN(((10-AO135)/10*9+1),((10-DC135)/10*9+1),((10-AP135)/10*9+1),((10-AQ135)/10*9+1),((10-AR135)/10*9+1),((10-AU135)/10*9+1)))/9*10),1)=0,0.1,ROUND(IF(AP135="x",(10-GEOMEAN(((10-AO135)/10*9+1),((10-DC135)/10*9+1),((10-AU135)/10*9+1),((10-AQ135)/10*9+1),((10-AR135)/10*9+1)))/9*10,(10-GEOMEAN(((10-AO135)/10*9+1),((10-DC135)/10*9+1),((10-AP135)/10*9+1),((10-AQ135)/10*9+1),((10-AR135)/10*9+1),((10-AU135)/10*9+1)))/9*10),1))</f>
        <v>7.4</v>
      </c>
      <c r="DE135" s="105" t="n">
        <f aca="false">ROUND(IF('Indicator Data'!AH135=0,0,IF('Indicator Data'!AH135&gt;DE$3,10,IF('Indicator Data'!AH135&lt;DE$4,0,10-(DE$3-'Indicator Data'!AH135)/(DE$3-DE$4)*10))),1)</f>
        <v>10</v>
      </c>
      <c r="DF135" s="102" t="n">
        <f aca="false">'Indicator Data'!AI135</f>
        <v>0</v>
      </c>
      <c r="DG135" s="102" t="n">
        <f aca="false">'Indicator Data'!AJ135</f>
        <v>0</v>
      </c>
      <c r="DH135" s="105" t="n">
        <f aca="false">ROUND(IF(DF135=5,10,IF(DG135=5,9,IF(DF135=4,8,IF(DG135=4,7,0)))),1)</f>
        <v>0</v>
      </c>
      <c r="DI135" s="108" t="n">
        <f aca="false">ROUND(IF(DH135&gt;5,DH135,DE135/10*7),1)</f>
        <v>7</v>
      </c>
      <c r="DJ135" s="76"/>
      <c r="DK135" s="109"/>
    </row>
    <row r="136" customFormat="false" ht="14.5" hidden="false" customHeight="false" outlineLevel="0" collapsed="false">
      <c r="A136" s="98" t="str">
        <f aca="false">'Indicator Data'!A136</f>
        <v>Palau</v>
      </c>
      <c r="B136" s="99" t="str">
        <f aca="false">'Indicator Data'!B136</f>
        <v>PLW</v>
      </c>
      <c r="C136" s="100" t="n">
        <f aca="false">ROUND(IF('Indicator Data'!C136=0,0.1,IF(LOG('Indicator Data'!C136)&gt;C$3,10,IF(LOG('Indicator Data'!C136)&lt;C$4,0,10-(C$3-LOG('Indicator Data'!C136))/(C$3-C$4)*10))),1)</f>
        <v>0.1</v>
      </c>
      <c r="D136" s="101" t="n">
        <f aca="false">ROUND(IF('Indicator Data'!D136=0,0.1,IF(LOG('Indicator Data'!D136)&gt;D$3,10,IF(LOG('Indicator Data'!D136)&lt;D$4,0,10-(D$3-LOG('Indicator Data'!D136))/(D$3-D$4)*10))),1)</f>
        <v>0.1</v>
      </c>
      <c r="E136" s="102" t="n">
        <f aca="false">ROUND((10-GEOMEAN(((10-C136)/10*9+1),((10-D136)/10*9+1)))/9*10,1)</f>
        <v>0.1</v>
      </c>
      <c r="F136" s="102" t="n">
        <f aca="false">IF('Indicator Data'!E136="No data",0.1,(ROUND(IF('Indicator Data'!E136=0,0,IF(LOG('Indicator Data'!E136)&gt;F$3,10,IF(LOG('Indicator Data'!E136)&lt;F$4,0,10-(F$3-LOG('Indicator Data'!E136))/(F$3-F$4)*10))),1)))</f>
        <v>0.1</v>
      </c>
      <c r="G136" s="102" t="n">
        <f aca="false">ROUND(IF('Indicator Data'!F136=0,0,IF(LOG('Indicator Data'!F136)&gt;G$3,10,IF(LOG('Indicator Data'!F136)&lt;G$4,0,10-(G$3-LOG('Indicator Data'!F136))/(G$3-G$4)*10))),1)</f>
        <v>3.6</v>
      </c>
      <c r="H136" s="101" t="n">
        <f aca="false">ROUND(IF('Indicator Data'!G136=0,0,IF(LOG('Indicator Data'!G136)&gt;H$3,10,IF(LOG('Indicator Data'!G136)&lt;H$4,0,10-(H$3-LOG('Indicator Data'!G136))/(H$3-H$4)*10))),1)</f>
        <v>1.5</v>
      </c>
      <c r="I136" s="101" t="n">
        <f aca="false">ROUND(IF('Indicator Data'!H136=0,0,IF(LOG('Indicator Data'!H136)&gt;I$3,10,IF(LOG('Indicator Data'!H136)&lt;I$4,0,10-(I$3-LOG('Indicator Data'!H136))/(I$3-I$4)*10))),1)</f>
        <v>5.2</v>
      </c>
      <c r="J136" s="101" t="n">
        <f aca="false">ROUND((10-GEOMEAN(((10-H136)/10*9+1),((10-I136)/10*9+1)))/9*10,1)</f>
        <v>3.6</v>
      </c>
      <c r="K136" s="101" t="n">
        <f aca="false">ROUND(IF('Indicator Data'!I136=0,0,IF(LOG('Indicator Data'!I136)&gt;K$3,10,IF(LOG('Indicator Data'!I136)&lt;K$4,0,10-(K$3-LOG('Indicator Data'!I136))/(K$3-K$4)*10))),1)</f>
        <v>1.7</v>
      </c>
      <c r="L136" s="102" t="n">
        <f aca="false">ROUND((10-GEOMEAN(((10-J136)/10*9+1),((10-K136)/10*9+1)))/9*10,1)</f>
        <v>2.7</v>
      </c>
      <c r="M136" s="102" t="n">
        <f aca="false">ROUND(IF('Indicator Data'!J136=0,0,IF(LOG('Indicator Data'!J136)&gt;M$3,10,IF(LOG('Indicator Data'!J136)&lt;M$4,0,10-(M$3-LOG('Indicator Data'!J136))/(M$3-M$4)*10))),1)</f>
        <v>4</v>
      </c>
      <c r="N136" s="103" t="n">
        <f aca="false">'Indicator Data'!C136/'Indicator Data'!$CA136</f>
        <v>0</v>
      </c>
      <c r="O136" s="103" t="n">
        <f aca="false">'Indicator Data'!D136/'Indicator Data'!$CA136</f>
        <v>0</v>
      </c>
      <c r="P136" s="103" t="str">
        <f aca="false">IF(F136=0.1,"x",'Indicator Data'!E136/'Indicator Data'!$CA136)</f>
        <v>x</v>
      </c>
      <c r="Q136" s="103" t="n">
        <f aca="false">'Indicator Data'!F136/'Indicator Data'!$CA136</f>
        <v>6.78220847175824E-005</v>
      </c>
      <c r="R136" s="103" t="n">
        <f aca="false">'Indicator Data'!G136/'Indicator Data'!$CA136</f>
        <v>0.0183903532586759</v>
      </c>
      <c r="S136" s="103" t="n">
        <f aca="false">'Indicator Data'!H136/'Indicator Data'!$CA136</f>
        <v>0.00204701517932955</v>
      </c>
      <c r="T136" s="103" t="n">
        <f aca="false">'Indicator Data'!I136/'Indicator Data'!$CA136</f>
        <v>0.00340284612973755</v>
      </c>
      <c r="U136" s="103" t="n">
        <f aca="false">'Indicator Data'!J136/'Indicator Data'!$CA136</f>
        <v>0.019055671149011</v>
      </c>
      <c r="V136" s="101" t="n">
        <f aca="false">ROUND(IF(N136&gt;V$3,10,IF(N136&lt;V$4,0,10-(V$3-N136)/(V$3-V$4)*10)),1)</f>
        <v>0</v>
      </c>
      <c r="W136" s="101" t="n">
        <f aca="false">ROUND(IF(O136&gt;W$3,10,IF(O136&lt;W$4,0,10-(W$3-O136)/(W$3-W$4)*10)),1)</f>
        <v>0</v>
      </c>
      <c r="X136" s="102" t="n">
        <f aca="false">ROUND(((10-GEOMEAN(((10-V136)/10*9+1),((10-W136)/10*9+1)))/9*10),1)</f>
        <v>0</v>
      </c>
      <c r="Y136" s="102" t="n">
        <f aca="false">IF(P136="x",0.1,ROUND(IF(P136&gt;Y$3,10,IF(P136&lt;Y$4,0,10-(Y$3-P136)/(Y$3-Y$4)*10)),1))</f>
        <v>0.1</v>
      </c>
      <c r="Z136" s="102" t="n">
        <f aca="false">ROUND(IF(Q136=0,0,IF(LOG(Q136)&gt;Z$3,10,IF(LOG(Q136)&lt;=Z$4,0,10-(Z$3-LOG(Q136))/(Z$3-Z$4)*10))),1)</f>
        <v>9.6</v>
      </c>
      <c r="AA136" s="101" t="n">
        <f aca="false">ROUND(IF(R136&gt;AA$3,10,IF(R136&lt;AA$4,0,10-(AA$3-R136)/(AA$3-AA$4)*10)),1)</f>
        <v>10</v>
      </c>
      <c r="AB136" s="101" t="n">
        <f aca="false">ROUND(IF(S136&gt;AB$3,10,IF(S136&lt;AB$4,0,10-(AB$3-S136)/(AB$3-AB$4)*10)),1)</f>
        <v>4.1</v>
      </c>
      <c r="AC136" s="101" t="n">
        <f aca="false">ROUND(((10-GEOMEAN(((10-AA136)/10*9+1),((10-AB136)/10*9+1)))/9*10),1)</f>
        <v>8.3</v>
      </c>
      <c r="AD136" s="101" t="n">
        <f aca="false">ROUND(IF(T136=0,0,IF(T136&gt;AD$3,10,IF(T136&lt;=AD$4,0,10-(AD$3-T136)/(AD$3-AD$4)*10))),1)</f>
        <v>3.4</v>
      </c>
      <c r="AE136" s="102" t="n">
        <f aca="false">ROUND((10-GEOMEAN(((10-AC136)/10*9+1),((10-AD136)/10*9+1)))/9*10,1)</f>
        <v>6.5</v>
      </c>
      <c r="AF136" s="102" t="n">
        <f aca="false">ROUND(IF(U136&gt;AF$3,10,IF(U136&lt;AF$4,0,10-(AF$3-U136)/(AF$3-AF$4)*10)),1)</f>
        <v>6.4</v>
      </c>
      <c r="AG136" s="101" t="n">
        <f aca="false">ROUND(IF('Indicator Data'!K136=0,0,IF('Indicator Data'!K136&gt;AG$3,10,IF('Indicator Data'!K136&lt;AG$4,0,10-(AG$3-'Indicator Data'!K136)/(AG$3-AG$4)*10))),1)</f>
        <v>1</v>
      </c>
      <c r="AH136" s="104" t="n">
        <f aca="false">ROUND(AVERAGE(C136,V136),1)</f>
        <v>0.1</v>
      </c>
      <c r="AI136" s="104" t="n">
        <f aca="false">ROUND(AVERAGE(D136,W136),1)</f>
        <v>0.1</v>
      </c>
      <c r="AJ136" s="102" t="n">
        <f aca="false">ROUND(AVERAGE(AA136,H136),1)</f>
        <v>5.8</v>
      </c>
      <c r="AK136" s="102" t="n">
        <f aca="false">ROUND(AVERAGE(AB136,I136),1)</f>
        <v>4.7</v>
      </c>
      <c r="AL136" s="104" t="n">
        <f aca="false">ROUND((10-GEOMEAN(((10-AJ136)/10*9+1),((10-AK136)/10*9+1)))/9*10,1)</f>
        <v>5.3</v>
      </c>
      <c r="AM136" s="104" t="n">
        <f aca="false">ROUND(AVERAGE(AD136,K136),1)</f>
        <v>2.6</v>
      </c>
      <c r="AN136" s="102" t="n">
        <f aca="false">ROUND((10-GEOMEAN(((10-M136)/10*9+1),((10-AF136)/10*9+1)))/9*10,1)</f>
        <v>5.3</v>
      </c>
      <c r="AO136" s="105" t="n">
        <f aca="false">ROUND((10-GEOMEAN(((10-E136)/10*9+1),((10-X136)/10*9+1)))/9*10,1)</f>
        <v>0.1</v>
      </c>
      <c r="AP136" s="105" t="n">
        <f aca="false">IF(AND(Y136="x",F136="x"),"x",ROUND((10-GEOMEAN(((10-F136)/10*9+1),((10-Y136)/10*9+1)))/9*10,1))</f>
        <v>0.1</v>
      </c>
      <c r="AQ136" s="105" t="n">
        <f aca="false">ROUND((10-GEOMEAN(((10-G136)/10*9+1),((10-Z136)/10*9+1)))/9*10,1)</f>
        <v>7.7</v>
      </c>
      <c r="AR136" s="105" t="n">
        <f aca="false">ROUND((10-GEOMEAN(((10-L136)/10*9+1),((10-AE136)/10*9+1)))/9*10,1)</f>
        <v>4.9</v>
      </c>
      <c r="AS136" s="104" t="n">
        <f aca="false">ROUND(AVERAGE(AG136,AN136),1)</f>
        <v>3.2</v>
      </c>
      <c r="AT136" s="104" t="str">
        <f aca="false">IF('Indicator Data'!L136="No data","x",IF('Indicator Data'!CB136&lt;1000,"x",ROUND((IF('Indicator Data'!L136&gt;AT$3,10,IF('Indicator Data'!L136&lt;AT$4,0,10-(AT$3-'Indicator Data'!L136)/(AT$3-AT$4)*10))),1)))</f>
        <v>x</v>
      </c>
      <c r="AU136" s="105" t="n">
        <f aca="false">ROUND(AVERAGE(AS136,AT136),1)</f>
        <v>3.2</v>
      </c>
      <c r="AV136" s="106" t="n">
        <f aca="false">IF('Indicator Data'!M136="No data","x",ROUND(IF('Indicator Data'!M136=0,0,IF(LOG('Indicator Data'!M136)&gt;AV$3,10,IF(LOG('Indicator Data'!M136)&lt;AV$4,0,10-(AV$3-LOG('Indicator Data'!M136))/(AV$3-AV$4)*10))),1))</f>
        <v>0</v>
      </c>
      <c r="AW136" s="103" t="n">
        <f aca="false">IF(AV136="x","x",'Indicator Data'!M136/'Indicator Data'!$CA136)</f>
        <v>0</v>
      </c>
      <c r="AX136" s="106" t="n">
        <f aca="false">IF(AV136="x","x",ROUND(IF(AW136&gt;AX$3,10,IF(AW136&lt;AX$4,0,10-(AX$3-AW136)/(AX$3-AX$4)*10)),1))</f>
        <v>0</v>
      </c>
      <c r="AY136" s="102" t="n">
        <f aca="false">IF(AND(AV136="x",AX136="x"),"x",ROUND((10-GEOMEAN(((10-AV136)/10*9+1),((10-AX136)/10*9+1)))/9*10,1))</f>
        <v>0</v>
      </c>
      <c r="AZ136" s="106" t="str">
        <f aca="false">IF('Indicator Data'!N136="No data","x",ROUND(IF('Indicator Data'!N136=0,0,IF(LOG('Indicator Data'!N136)&gt;AZ$3,10,IF(LOG('Indicator Data'!N136)&lt;AZ$4,0,10-(AZ$3-LOG('Indicator Data'!N136))/(AZ$3-AZ$4)*10))),1))</f>
        <v>x</v>
      </c>
      <c r="BA136" s="103" t="str">
        <f aca="false">IF(AZ136="x","x",'Indicator Data'!N136/'Indicator Data'!$CA136)</f>
        <v>x</v>
      </c>
      <c r="BB136" s="106" t="str">
        <f aca="false">IF(AZ136="x","x",ROUND(IF(BA136&gt;BB$3,10,IF(BA136&lt;BB$4,0,10-(BB$3-BA136)/(BB$3-BB$4)*10)),1))</f>
        <v>x</v>
      </c>
      <c r="BC136" s="102" t="str">
        <f aca="false">IF(AND(AZ136="x",BB136="x"),"x",ROUND((10-GEOMEAN(((10-AZ136)/10*9+1),((10-BB136)/10*9+1)))/9*10,1))</f>
        <v>x</v>
      </c>
      <c r="BD136" s="106" t="str">
        <f aca="false">IF('Indicator Data'!O136="No data","x",ROUND(IF('Indicator Data'!O136=0,0,IF(LOG('Indicator Data'!O136)&gt;BD$3,10,IF(LOG('Indicator Data'!O136)&lt;BD$4,0,10-(BD$3-LOG('Indicator Data'!O136))/(BD$3-BD$4)*10))),1))</f>
        <v>x</v>
      </c>
      <c r="BE136" s="103" t="str">
        <f aca="false">IF(BD136="x","x",'Indicator Data'!O136/'Indicator Data'!$CA136)</f>
        <v>x</v>
      </c>
      <c r="BF136" s="106" t="str">
        <f aca="false">IF(BD136="x","x",ROUND(IF(BE136&gt;BF$3,10,IF(BE136&lt;BF$4,0,10-(BF$3-BE136)/(BF$3-BF$4)*10)),1))</f>
        <v>x</v>
      </c>
      <c r="BG136" s="102" t="str">
        <f aca="false">IF(AND(BD136="x",BF136="x"),"x",ROUND((10-GEOMEAN(((10-BD136)/10*9+1),((10-BF136)/10*9+1)))/9*10,1))</f>
        <v>x</v>
      </c>
      <c r="BH136" s="106" t="str">
        <f aca="false">IF('Indicator Data'!P136="No data","x",ROUND(IF('Indicator Data'!P136=0,0,IF(LOG('Indicator Data'!P136)&gt;BH$3,10,IF(LOG('Indicator Data'!P136)&lt;BH$4,0,10-(BH$3-LOG('Indicator Data'!P136))/(BH$3-BH$4)*10))),1))</f>
        <v>x</v>
      </c>
      <c r="BI136" s="103" t="str">
        <f aca="false">IF(BH136="x","x",'Indicator Data'!P136/'Indicator Data'!$CA136)</f>
        <v>x</v>
      </c>
      <c r="BJ136" s="106" t="str">
        <f aca="false">IF(BH136="x","x",ROUND(IF(BI136&gt;BJ$3,10,IF(BI136&lt;BJ$4,0,10-(BJ$3-BI136)/(BJ$3-BJ$4)*10)),1))</f>
        <v>x</v>
      </c>
      <c r="BK136" s="102" t="str">
        <f aca="false">IF(AND(BH136="x",BJ136="x"),"x",ROUND((10-GEOMEAN(((10-BH136)/10*9+1),((10-BJ136)/10*9+1)))/9*10,1))</f>
        <v>x</v>
      </c>
      <c r="BL136" s="104" t="n">
        <f aca="false">IF(AND(BC136="x",BG136="x",BK136="x",AY136="x"),"x",IF(AND(BC136="x",BG136="x",BK136="x"),AY136,ROUND((10-GEOMEAN(((10-AY136)/10*9+1),((10-BC136)/10*9+1),((10-BG136)/10*9+1),((10-BK136)/10*9+1)))/9*10,1)))</f>
        <v>0</v>
      </c>
      <c r="BM136" s="106" t="n">
        <f aca="false">ROUND(IF('Indicator Data'!Q136=0,0,IF(LOG('Indicator Data'!Q136)&gt;BM$3,10,IF(LOG('Indicator Data'!Q136)&lt;BM$4,0,10-(BM$3-LOG('Indicator Data'!Q136))/(BM$3-BM$4)*10))),1)</f>
        <v>0</v>
      </c>
      <c r="BN136" s="107" t="n">
        <f aca="false">'Indicator Data'!R136</f>
        <v>0</v>
      </c>
      <c r="BO136" s="106" t="n">
        <f aca="false">ROUND(IF(BN136&gt;BO$3,10,IF(BN136&lt;BO$4,0,10-(BO$3-BN136)/(BO$3-BO$4)*10)),1)</f>
        <v>0</v>
      </c>
      <c r="BP136" s="106" t="n">
        <f aca="false">ROUND((10-GEOMEAN(((10-BO136)/10*9+1),((10-BM136)/10*9+1)))/9*10,1)</f>
        <v>0</v>
      </c>
      <c r="BQ136" s="106" t="n">
        <f aca="false">ROUND(IF('Indicator Data'!S136=0,0,IF(LOG('Indicator Data'!S136)&gt;BQ$3,10,IF(LOG('Indicator Data'!S136)&lt;BQ$4,0,10-(BQ$3-LOG('Indicator Data'!S136))/(BQ$3-BQ$4)*10))),1)</f>
        <v>0</v>
      </c>
      <c r="BR136" s="107" t="n">
        <f aca="false">'Indicator Data'!T136</f>
        <v>0</v>
      </c>
      <c r="BS136" s="106" t="n">
        <f aca="false">ROUND(IF(BR136&gt;BS$3,10,IF(BR136&lt;BS$4,0,10-(BS$3-BR136)/(BS$3-BS$4)*10)),1)</f>
        <v>0</v>
      </c>
      <c r="BT136" s="106" t="n">
        <f aca="false">ROUND((10-GEOMEAN(((10-BS136)/10*9+1),((10-BQ136)/10*9+1)))/9*10,1)</f>
        <v>0</v>
      </c>
      <c r="BU136" s="102" t="n">
        <f aca="false">ROUND((10-GEOMEAN(((10-BT136)/10*9+1),((10-BP136)/10*9+1)))/9*10,1)</f>
        <v>0</v>
      </c>
      <c r="BV136" s="106" t="n">
        <f aca="false">ROUND(IF('Indicator Data'!U136=0,0,IF(LOG('Indicator Data'!U136)&gt;BV$3,10,IF(LOG('Indicator Data'!U136)&lt;BV$4,0,10-(BV$3-LOG('Indicator Data'!U136))/(BV$3-BV$4)*10))),1)</f>
        <v>0</v>
      </c>
      <c r="BW136" s="103" t="n">
        <f aca="false">'Indicator Data'!U136/'Indicator Data'!$CA136</f>
        <v>0</v>
      </c>
      <c r="BX136" s="106" t="n">
        <f aca="false">ROUND(IF(BW136&gt;BX$3,10,IF(BW136&lt;BX$4,0,10-(BX$3-BW136)/(BX$3-BX$4)*10)),1)</f>
        <v>0</v>
      </c>
      <c r="BY136" s="102" t="n">
        <f aca="false">ROUND((10-GEOMEAN(((10-BV136)/10*9+1),((10-BX136)/10*9+1)))/9*10,1)</f>
        <v>0</v>
      </c>
      <c r="BZ136" s="106" t="n">
        <f aca="false">ROUND(IF('Indicator Data'!V136=0,0,IF(LOG('Indicator Data'!V136)&gt;BZ$3,10,IF(LOG('Indicator Data'!V136)&lt;BZ$4,0,10-(BZ$3-LOG('Indicator Data'!V136))/(BZ$3-BZ$4)*10))),1)</f>
        <v>4.5</v>
      </c>
      <c r="CA136" s="103" t="n">
        <f aca="false">IF('Indicator Data'!V136/'Indicator Data'!$CA136&gt;1,1,'Indicator Data'!V136/'Indicator Data'!$CA136)</f>
        <v>0.636674304503663</v>
      </c>
      <c r="CB136" s="106" t="n">
        <f aca="false">ROUND(IF(CA136&gt;CB$3,10,IF(CA136&lt;CB$4,0,10-(CB$3-CA136)/(CB$3-CB$4)*10)),1)</f>
        <v>6.4</v>
      </c>
      <c r="CC136" s="102" t="n">
        <f aca="false">ROUND((10-GEOMEAN(((10-BZ136)/10*9+1),((10-CB136)/10*9+1)))/9*10,1)</f>
        <v>5.5</v>
      </c>
      <c r="CD136" s="106" t="n">
        <f aca="false">ROUND(IF('Indicator Data'!W136=0,0,IF(LOG('Indicator Data'!W136)&gt;CD$3,10,IF(LOG('Indicator Data'!W136)&lt;CD$4,0,10-(CD$3-LOG('Indicator Data'!W136))/(CD$3-CD$4)*10))),1)</f>
        <v>3.8</v>
      </c>
      <c r="CE136" s="103" t="n">
        <f aca="false">'Indicator Data'!W136/'Indicator Data'!$CA136</f>
        <v>0.228099217942734</v>
      </c>
      <c r="CF136" s="106" t="n">
        <f aca="false">ROUND(IF(CE136&gt;CF$3,10,IF(CE136&lt;CF$4,0,10-(CF$3-CE136)/(CF$3-CF$4)*10)),1)</f>
        <v>2.3</v>
      </c>
      <c r="CG136" s="102" t="n">
        <f aca="false">ROUND((10-GEOMEAN(((10-CD136)/10*9+1),((10-CF136)/10*9+1)))/9*10,1)</f>
        <v>3.1</v>
      </c>
      <c r="CH136" s="104" t="n">
        <f aca="false">ROUND((10-GEOMEAN(((10-CC136)/10*9+1),((10-BU136)/10*9+1),((10-BY136)/10*9+1),((10-CG136)/10*9+1)))/9*10,1)</f>
        <v>2.5</v>
      </c>
      <c r="CI136" s="106" t="n">
        <f aca="false">IF('Indicator Data'!BQ136="No data","x",ROUND(IF('Indicator Data'!BQ136&gt;CI$3,0,IF('Indicator Data'!BQ136&lt;CI$4,10,(CI$3-'Indicator Data'!BQ136)/(CI$3-CI$4)*10)),1))</f>
        <v>0</v>
      </c>
      <c r="CJ136" s="106" t="n">
        <f aca="false">IF('Indicator Data'!BR136="No data","x",ROUND(IF('Indicator Data'!BR136&gt;CJ$3,0,IF('Indicator Data'!BR136&lt;CJ$4,10,(CJ$3-'Indicator Data'!BR136)/(CJ$3-CJ$4)*10)),1))</f>
        <v>0.1</v>
      </c>
      <c r="CK136" s="106" t="str">
        <f aca="false">IF('Indicator Data'!AC136="No data","x",ROUND(IF('Indicator Data'!AC136&gt;CK$3,0,IF('Indicator Data'!AC136&lt;CK$4,10,(CK$3-'Indicator Data'!AC136)/(CK$3-CK$4)*10)),1))</f>
        <v>x</v>
      </c>
      <c r="CL136" s="102" t="n">
        <f aca="false">IF(AND(CJ136="x",CI136="x",CK136="x"),"x",ROUND(AVERAGE(CI136:CK136),1))</f>
        <v>0.1</v>
      </c>
      <c r="CM136" s="106" t="n">
        <f aca="false">IF('Indicator Data'!X136="No data","x",ROUND(IF(LOG('Indicator Data'!X136)&gt;CM$3,10,IF(LOG('Indicator Data'!X136)&lt;CM$4,0,10-(CM$3-LOG('Indicator Data'!X136))/(CM$3-CM$4)*10)),1))</f>
        <v>5.3</v>
      </c>
      <c r="CN136" s="106" t="n">
        <f aca="false">IF('Indicator Data'!Y136="No data","x",ROUND(IF('Indicator Data'!Y136&gt;CN$3,10,IF('Indicator Data'!Y136&lt;CN$4,0,10-(CN$3-'Indicator Data'!Y136)/(CN$3-CN$4)*10)),1))</f>
        <v>2.1</v>
      </c>
      <c r="CO136" s="106" t="n">
        <f aca="false">IF('Indicator Data'!Z136="No data","x",ROUND(IF('Indicator Data'!Z136&gt;CO$3,10,IF('Indicator Data'!Z136&lt;CO$4,0,10-(CO$3-'Indicator Data'!Z136)/(CO$3-CO$4)*10)),1))</f>
        <v>8.1</v>
      </c>
      <c r="CP136" s="106" t="str">
        <f aca="false">IF('Indicator Data'!AA136="No data","x",ROUND(IF('Indicator Data'!AA136&gt;CP$3,10,IF('Indicator Data'!AA136&lt;CP$4,0,10-(CP$3-'Indicator Data'!AA136)/(CP$3-CP$4)*10)),1))</f>
        <v>x</v>
      </c>
      <c r="CQ136" s="102" t="n">
        <f aca="false">ROUND(AVERAGE(CM136:CP136),1)</f>
        <v>5.2</v>
      </c>
      <c r="CR136" s="104" t="n">
        <f aca="false">ROUND(AVERAGE(CL136,CQ136,CQ136),1)</f>
        <v>3.5</v>
      </c>
      <c r="CS136" s="106" t="str">
        <f aca="false">IF('Indicator Data'!AF136="No data","x",ROUND(IF('Indicator Data'!AF136&gt;CS$3,10,IF('Indicator Data'!AF136&lt;CS$4,0,10-(CS$3-'Indicator Data'!AF136)/(CS$3-CS$4)*10)),1))</f>
        <v>x</v>
      </c>
      <c r="CT136" s="106" t="str">
        <f aca="false">IF('Indicator Data'!AG136="No data","x",ROUND(IF('Indicator Data'!AG136&gt;CT$3,10,IF('Indicator Data'!AG136&lt;CT$4,0,10-(CT$3-'Indicator Data'!AG136)/(CT$3-CT$4)*10)),1))</f>
        <v>x</v>
      </c>
      <c r="CU136" s="102" t="n">
        <f aca="false">ROUND(AVERAGE(CM136,CN136,CO136,CP136,CS136,CT136),1)</f>
        <v>5.2</v>
      </c>
      <c r="CV136" s="106" t="n">
        <f aca="false">IF('Indicator Data'!AB136="No data","x",ROUND(IF('Indicator Data'!AB136&gt;CV$3,10,IF('Indicator Data'!AB136&lt;CV$4,0,10-(CV$3-'Indicator Data'!AB136)/(CV$3-CV$4)*10)),1))</f>
        <v>0</v>
      </c>
      <c r="CW136" s="102" t="n">
        <f aca="false">IF(AND(CJ136="x",CI136="x",CK136="x"),"x",ROUND(AVERAGE(CI136:CK136,CV136),1))</f>
        <v>0</v>
      </c>
      <c r="CX136" s="103" t="n">
        <f aca="false">IF('Indicator Data'!AD136="No data","x",'Indicator Data'!AD136/'Indicator Data'!$BZ136)</f>
        <v>0.000554815801154017</v>
      </c>
      <c r="CY136" s="106" t="n">
        <f aca="false">IF(CX136="x","x",ROUND(IF(CX136&gt;CY$3,0,IF(CX136&lt;CY$4,10,(CY$3-CX136)/(CY$3-CY$4)*10)),1))</f>
        <v>4.5</v>
      </c>
      <c r="CZ136" s="106" t="n">
        <f aca="false">IF('Indicator Data'!AE136="No data","x",ROUND(IF('Indicator Data'!AE136&gt;CZ$3,0,IF('Indicator Data'!AE136&lt;CZ$4,10,(CZ$3-'Indicator Data'!AE136)/(CZ$3-CZ$4)*10)),1))</f>
        <v>4</v>
      </c>
      <c r="DA136" s="102" t="n">
        <f aca="false">IF(AND(CY136="x",CZ136="x"),"x",ROUND(AVERAGE(CY136:CZ136),1))</f>
        <v>4.3</v>
      </c>
      <c r="DB136" s="104" t="n">
        <f aca="false">ROUND(AVERAGE(CW136,DA136,CU136),1)</f>
        <v>3.2</v>
      </c>
      <c r="DC136" s="105" t="n">
        <f aca="false">IF(BL136="x",ROUND((10-GEOMEAN(((10-DB136)/10*9+1),((10-CH136)/10*9+1),((10-CR136)/10*9+1)))/9*10,1),ROUND((10-GEOMEAN(((10-BL136)/10*9+1),((10-DB136)/10*9+1),((10-CH136)/10*9+1),((10-CR136)/10*9+1)))/9*10,1))</f>
        <v>2.4</v>
      </c>
      <c r="DD136" s="108" t="n">
        <f aca="false">IF(ROUND(IF(AP136="x",(10-GEOMEAN(((10-AO136)/10*9+1),((10-DC136)/10*9+1),((10-AU136)/10*9+1),((10-AQ136)/10*9+1),((10-AR136)/10*9+1)))/9*10,(10-GEOMEAN(((10-AO136)/10*9+1),((10-DC136)/10*9+1),((10-AP136)/10*9+1),((10-AQ136)/10*9+1),((10-AR136)/10*9+1),((10-AU136)/10*9+1)))/9*10),1)=0,0.1,ROUND(IF(AP136="x",(10-GEOMEAN(((10-AO136)/10*9+1),((10-DC136)/10*9+1),((10-AU136)/10*9+1),((10-AQ136)/10*9+1),((10-AR136)/10*9+1)))/9*10,(10-GEOMEAN(((10-AO136)/10*9+1),((10-DC136)/10*9+1),((10-AP136)/10*9+1),((10-AQ136)/10*9+1),((10-AR136)/10*9+1),((10-AU136)/10*9+1)))/9*10),1))</f>
        <v>3.6</v>
      </c>
      <c r="DE136" s="105" t="n">
        <f aca="false">ROUND(IF('Indicator Data'!AH136=0,0,IF('Indicator Data'!AH136&gt;DE$3,10,IF('Indicator Data'!AH136&lt;DE$4,0,10-(DE$3-'Indicator Data'!AH136)/(DE$3-DE$4)*10))),1)</f>
        <v>0</v>
      </c>
      <c r="DF136" s="102" t="n">
        <f aca="false">'Indicator Data'!AI136</f>
        <v>0</v>
      </c>
      <c r="DG136" s="102" t="n">
        <f aca="false">'Indicator Data'!AJ136</f>
        <v>0</v>
      </c>
      <c r="DH136" s="105" t="n">
        <f aca="false">ROUND(IF(DF136=5,10,IF(DG136=5,9,IF(DF136=4,8,IF(DG136=4,7,0)))),1)</f>
        <v>0</v>
      </c>
      <c r="DI136" s="108" t="n">
        <f aca="false">ROUND(IF(DH136&gt;5,DH136,DE136/10*7),1)</f>
        <v>0</v>
      </c>
      <c r="DJ136" s="76"/>
      <c r="DK136" s="109"/>
    </row>
    <row r="137" customFormat="false" ht="14.5" hidden="false" customHeight="false" outlineLevel="0" collapsed="false">
      <c r="A137" s="98" t="str">
        <f aca="false">'Indicator Data'!A137</f>
        <v>Palestine</v>
      </c>
      <c r="B137" s="99" t="str">
        <f aca="false">'Indicator Data'!B137</f>
        <v>PSE</v>
      </c>
      <c r="C137" s="100" t="n">
        <f aca="false">ROUND(IF('Indicator Data'!C137=0,0.1,IF(LOG('Indicator Data'!C137)&gt;C$3,10,IF(LOG('Indicator Data'!C137)&lt;C$4,0,10-(C$3-LOG('Indicator Data'!C137))/(C$3-C$4)*10))),1)</f>
        <v>7</v>
      </c>
      <c r="D137" s="101" t="n">
        <f aca="false">ROUND(IF('Indicator Data'!D137=0,0.1,IF(LOG('Indicator Data'!D137)&gt;D$3,10,IF(LOG('Indicator Data'!D137)&lt;D$4,0,10-(D$3-LOG('Indicator Data'!D137))/(D$3-D$4)*10))),1)</f>
        <v>4.7</v>
      </c>
      <c r="E137" s="102" t="n">
        <f aca="false">ROUND((10-GEOMEAN(((10-C137)/10*9+1),((10-D137)/10*9+1)))/9*10,1)</f>
        <v>6</v>
      </c>
      <c r="F137" s="102" t="n">
        <f aca="false">IF('Indicator Data'!E137="No data",0.1,(ROUND(IF('Indicator Data'!E137=0,0,IF(LOG('Indicator Data'!E137)&gt;F$3,10,IF(LOG('Indicator Data'!E137)&lt;F$4,0,10-(F$3-LOG('Indicator Data'!E137))/(F$3-F$4)*10))),1)))</f>
        <v>3.1</v>
      </c>
      <c r="G137" s="102" t="n">
        <f aca="false">ROUND(IF('Indicator Data'!F137=0,0,IF(LOG('Indicator Data'!F137)&gt;G$3,10,IF(LOG('Indicator Data'!F137)&lt;G$4,0,10-(G$3-LOG('Indicator Data'!F137))/(G$3-G$4)*10))),1)</f>
        <v>4.9</v>
      </c>
      <c r="H137" s="101" t="n">
        <f aca="false">ROUND(IF('Indicator Data'!G137=0,0,IF(LOG('Indicator Data'!G137)&gt;H$3,10,IF(LOG('Indicator Data'!G137)&lt;H$4,0,10-(H$3-LOG('Indicator Data'!G137))/(H$3-H$4)*10))),1)</f>
        <v>0</v>
      </c>
      <c r="I137" s="101" t="n">
        <f aca="false">ROUND(IF('Indicator Data'!H137=0,0,IF(LOG('Indicator Data'!H137)&gt;I$3,10,IF(LOG('Indicator Data'!H137)&lt;I$4,0,10-(I$3-LOG('Indicator Data'!H137))/(I$3-I$4)*10))),1)</f>
        <v>0</v>
      </c>
      <c r="J137" s="101" t="n">
        <f aca="false">ROUND((10-GEOMEAN(((10-H137)/10*9+1),((10-I137)/10*9+1)))/9*10,1)</f>
        <v>0</v>
      </c>
      <c r="K137" s="101" t="n">
        <f aca="false">ROUND(IF('Indicator Data'!I137=0,0,IF(LOG('Indicator Data'!I137)&gt;K$3,10,IF(LOG('Indicator Data'!I137)&lt;K$4,0,10-(K$3-LOG('Indicator Data'!I137))/(K$3-K$4)*10))),1)</f>
        <v>0</v>
      </c>
      <c r="L137" s="102" t="n">
        <f aca="false">ROUND((10-GEOMEAN(((10-J137)/10*9+1),((10-K137)/10*9+1)))/9*10,1)</f>
        <v>0</v>
      </c>
      <c r="M137" s="102" t="n">
        <f aca="false">ROUND(IF('Indicator Data'!J137=0,0,IF(LOG('Indicator Data'!J137)&gt;M$3,10,IF(LOG('Indicator Data'!J137)&lt;M$4,0,10-(M$3-LOG('Indicator Data'!J137))/(M$3-M$4)*10))),1)</f>
        <v>0</v>
      </c>
      <c r="N137" s="103" t="n">
        <f aca="false">'Indicator Data'!C137/'Indicator Data'!$CA137</f>
        <v>0.00134162696143804</v>
      </c>
      <c r="O137" s="103" t="n">
        <f aca="false">'Indicator Data'!D137/'Indicator Data'!$CA137</f>
        <v>5.34649697098523E-005</v>
      </c>
      <c r="P137" s="103" t="n">
        <f aca="false">IF(F137=0.1,"x",'Indicator Data'!E137/'Indicator Data'!$CA137)</f>
        <v>0.000380092404758433</v>
      </c>
      <c r="Q137" s="103" t="n">
        <f aca="false">'Indicator Data'!F137/'Indicator Data'!$CA137</f>
        <v>1.8993954212729E-006</v>
      </c>
      <c r="R137" s="103" t="n">
        <f aca="false">'Indicator Data'!G137/'Indicator Data'!$CA137</f>
        <v>0</v>
      </c>
      <c r="S137" s="103" t="n">
        <f aca="false">'Indicator Data'!H137/'Indicator Data'!$CA137</f>
        <v>0</v>
      </c>
      <c r="T137" s="103" t="n">
        <f aca="false">'Indicator Data'!I137/'Indicator Data'!$CA137</f>
        <v>0</v>
      </c>
      <c r="U137" s="103" t="n">
        <f aca="false">'Indicator Data'!J137/'Indicator Data'!$CA137</f>
        <v>0</v>
      </c>
      <c r="V137" s="101" t="n">
        <f aca="false">ROUND(IF(N137&gt;V$3,10,IF(N137&lt;V$4,0,10-(V$3-N137)/(V$3-V$4)*10)),1)</f>
        <v>6.7</v>
      </c>
      <c r="W137" s="101" t="n">
        <f aca="false">ROUND(IF(O137&gt;W$3,10,IF(O137&lt;W$4,0,10-(W$3-O137)/(W$3-W$4)*10)),1)</f>
        <v>0.5</v>
      </c>
      <c r="X137" s="102" t="n">
        <f aca="false">ROUND(((10-GEOMEAN(((10-V137)/10*9+1),((10-W137)/10*9+1)))/9*10),1)</f>
        <v>4.3</v>
      </c>
      <c r="Y137" s="102" t="n">
        <f aca="false">IF(P137="x",0.1,ROUND(IF(P137&gt;Y$3,10,IF(P137&lt;Y$4,0,10-(Y$3-P137)/(Y$3-Y$4)*10)),1))</f>
        <v>0.3</v>
      </c>
      <c r="Z137" s="102" t="n">
        <f aca="false">ROUND(IF(Q137=0,0,IF(LOG(Q137)&gt;Z$3,10,IF(LOG(Q137)&lt;=Z$4,0,10-(Z$3-LOG(Q137))/(Z$3-Z$4)*10))),1)</f>
        <v>6.2</v>
      </c>
      <c r="AA137" s="101" t="n">
        <f aca="false">ROUND(IF(R137&gt;AA$3,10,IF(R137&lt;AA$4,0,10-(AA$3-R137)/(AA$3-AA$4)*10)),1)</f>
        <v>0</v>
      </c>
      <c r="AB137" s="101" t="n">
        <f aca="false">ROUND(IF(S137&gt;AB$3,10,IF(S137&lt;AB$4,0,10-(AB$3-S137)/(AB$3-AB$4)*10)),1)</f>
        <v>0</v>
      </c>
      <c r="AC137" s="101" t="n">
        <f aca="false">ROUND(((10-GEOMEAN(((10-AA137)/10*9+1),((10-AB137)/10*9+1)))/9*10),1)</f>
        <v>0</v>
      </c>
      <c r="AD137" s="101" t="n">
        <f aca="false">ROUND(IF(T137=0,0,IF(T137&gt;AD$3,10,IF(T137&lt;=AD$4,0,10-(AD$3-T137)/(AD$3-AD$4)*10))),1)</f>
        <v>0</v>
      </c>
      <c r="AE137" s="102" t="n">
        <f aca="false">ROUND((10-GEOMEAN(((10-AC137)/10*9+1),((10-AD137)/10*9+1)))/9*10,1)</f>
        <v>0</v>
      </c>
      <c r="AF137" s="102" t="n">
        <f aca="false">ROUND(IF(U137&gt;AF$3,10,IF(U137&lt;AF$4,0,10-(AF$3-U137)/(AF$3-AF$4)*10)),1)</f>
        <v>0</v>
      </c>
      <c r="AG137" s="101" t="n">
        <f aca="false">ROUND(IF('Indicator Data'!K137=0,0,IF('Indicator Data'!K137&gt;AG$3,10,IF('Indicator Data'!K137&lt;AG$4,0,10-(AG$3-'Indicator Data'!K137)/(AG$3-AG$4)*10))),1)</f>
        <v>0</v>
      </c>
      <c r="AH137" s="104" t="n">
        <f aca="false">ROUND(AVERAGE(C137,V137),1)</f>
        <v>6.9</v>
      </c>
      <c r="AI137" s="104" t="n">
        <f aca="false">ROUND(AVERAGE(D137,W137),1)</f>
        <v>2.6</v>
      </c>
      <c r="AJ137" s="102" t="n">
        <f aca="false">ROUND(AVERAGE(AA137,H137),1)</f>
        <v>0</v>
      </c>
      <c r="AK137" s="102" t="n">
        <f aca="false">ROUND(AVERAGE(AB137,I137),1)</f>
        <v>0</v>
      </c>
      <c r="AL137" s="104" t="n">
        <f aca="false">ROUND((10-GEOMEAN(((10-AJ137)/10*9+1),((10-AK137)/10*9+1)))/9*10,1)</f>
        <v>0</v>
      </c>
      <c r="AM137" s="104" t="n">
        <f aca="false">ROUND(AVERAGE(AD137,K137),1)</f>
        <v>0</v>
      </c>
      <c r="AN137" s="102" t="n">
        <f aca="false">ROUND((10-GEOMEAN(((10-M137)/10*9+1),((10-AF137)/10*9+1)))/9*10,1)</f>
        <v>0</v>
      </c>
      <c r="AO137" s="105" t="n">
        <f aca="false">ROUND((10-GEOMEAN(((10-E137)/10*9+1),((10-X137)/10*9+1)))/9*10,1)</f>
        <v>5.2</v>
      </c>
      <c r="AP137" s="105" t="n">
        <f aca="false">IF(AND(Y137="x",F137="x"),"x",ROUND((10-GEOMEAN(((10-F137)/10*9+1),((10-Y137)/10*9+1)))/9*10,1))</f>
        <v>1.8</v>
      </c>
      <c r="AQ137" s="105" t="n">
        <f aca="false">ROUND((10-GEOMEAN(((10-G137)/10*9+1),((10-Z137)/10*9+1)))/9*10,1)</f>
        <v>5.6</v>
      </c>
      <c r="AR137" s="105" t="n">
        <f aca="false">ROUND((10-GEOMEAN(((10-L137)/10*9+1),((10-AE137)/10*9+1)))/9*10,1)</f>
        <v>0</v>
      </c>
      <c r="AS137" s="104" t="n">
        <f aca="false">ROUND(AVERAGE(AG137,AN137),1)</f>
        <v>0</v>
      </c>
      <c r="AT137" s="104" t="str">
        <f aca="false">IF('Indicator Data'!L137="No data","x",IF('Indicator Data'!CB137&lt;1000,"x",ROUND((IF('Indicator Data'!L137&gt;AT$3,10,IF('Indicator Data'!L137&lt;AT$4,0,10-(AT$3-'Indicator Data'!L137)/(AT$3-AT$4)*10))),1)))</f>
        <v>x</v>
      </c>
      <c r="AU137" s="105" t="n">
        <f aca="false">ROUND(AVERAGE(AS137,AT137),1)</f>
        <v>0</v>
      </c>
      <c r="AV137" s="106" t="n">
        <f aca="false">IF('Indicator Data'!M137="No data","x",ROUND(IF('Indicator Data'!M137=0,0,IF(LOG('Indicator Data'!M137)&gt;AV$3,10,IF(LOG('Indicator Data'!M137)&lt;AV$4,0,10-(AV$3-LOG('Indicator Data'!M137))/(AV$3-AV$4)*10))),1))</f>
        <v>0</v>
      </c>
      <c r="AW137" s="103" t="n">
        <f aca="false">IF(AV137="x","x",'Indicator Data'!M137/'Indicator Data'!$CA137)</f>
        <v>0</v>
      </c>
      <c r="AX137" s="106" t="n">
        <f aca="false">IF(AV137="x","x",ROUND(IF(AW137&gt;AX$3,10,IF(AW137&lt;AX$4,0,10-(AX$3-AW137)/(AX$3-AX$4)*10)),1))</f>
        <v>0</v>
      </c>
      <c r="AY137" s="102" t="n">
        <f aca="false">IF(AND(AV137="x",AX137="x"),"x",ROUND((10-GEOMEAN(((10-AV137)/10*9+1),((10-AX137)/10*9+1)))/9*10,1))</f>
        <v>0</v>
      </c>
      <c r="AZ137" s="106" t="str">
        <f aca="false">IF('Indicator Data'!N137="No data","x",ROUND(IF('Indicator Data'!N137=0,0,IF(LOG('Indicator Data'!N137)&gt;AZ$3,10,IF(LOG('Indicator Data'!N137)&lt;AZ$4,0,10-(AZ$3-LOG('Indicator Data'!N137))/(AZ$3-AZ$4)*10))),1))</f>
        <v>x</v>
      </c>
      <c r="BA137" s="103" t="str">
        <f aca="false">IF(AZ137="x","x",'Indicator Data'!N137/'Indicator Data'!$CA137)</f>
        <v>x</v>
      </c>
      <c r="BB137" s="106" t="str">
        <f aca="false">IF(AZ137="x","x",ROUND(IF(BA137&gt;BB$3,10,IF(BA137&lt;BB$4,0,10-(BB$3-BA137)/(BB$3-BB$4)*10)),1))</f>
        <v>x</v>
      </c>
      <c r="BC137" s="102" t="str">
        <f aca="false">IF(AND(AZ137="x",BB137="x"),"x",ROUND((10-GEOMEAN(((10-AZ137)/10*9+1),((10-BB137)/10*9+1)))/9*10,1))</f>
        <v>x</v>
      </c>
      <c r="BD137" s="106" t="str">
        <f aca="false">IF('Indicator Data'!O137="No data","x",ROUND(IF('Indicator Data'!O137=0,0,IF(LOG('Indicator Data'!O137)&gt;BD$3,10,IF(LOG('Indicator Data'!O137)&lt;BD$4,0,10-(BD$3-LOG('Indicator Data'!O137))/(BD$3-BD$4)*10))),1))</f>
        <v>x</v>
      </c>
      <c r="BE137" s="103" t="str">
        <f aca="false">IF(BD137="x","x",'Indicator Data'!O137/'Indicator Data'!$CA137)</f>
        <v>x</v>
      </c>
      <c r="BF137" s="106" t="str">
        <f aca="false">IF(BD137="x","x",ROUND(IF(BE137&gt;BF$3,10,IF(BE137&lt;BF$4,0,10-(BF$3-BE137)/(BF$3-BF$4)*10)),1))</f>
        <v>x</v>
      </c>
      <c r="BG137" s="102" t="str">
        <f aca="false">IF(AND(BD137="x",BF137="x"),"x",ROUND((10-GEOMEAN(((10-BD137)/10*9+1),((10-BF137)/10*9+1)))/9*10,1))</f>
        <v>x</v>
      </c>
      <c r="BH137" s="106" t="str">
        <f aca="false">IF('Indicator Data'!P137="No data","x",ROUND(IF('Indicator Data'!P137=0,0,IF(LOG('Indicator Data'!P137)&gt;BH$3,10,IF(LOG('Indicator Data'!P137)&lt;BH$4,0,10-(BH$3-LOG('Indicator Data'!P137))/(BH$3-BH$4)*10))),1))</f>
        <v>x</v>
      </c>
      <c r="BI137" s="103" t="str">
        <f aca="false">IF(BH137="x","x",'Indicator Data'!P137/'Indicator Data'!$CA137)</f>
        <v>x</v>
      </c>
      <c r="BJ137" s="106" t="str">
        <f aca="false">IF(BH137="x","x",ROUND(IF(BI137&gt;BJ$3,10,IF(BI137&lt;BJ$4,0,10-(BJ$3-BI137)/(BJ$3-BJ$4)*10)),1))</f>
        <v>x</v>
      </c>
      <c r="BK137" s="102" t="str">
        <f aca="false">IF(AND(BH137="x",BJ137="x"),"x",ROUND((10-GEOMEAN(((10-BH137)/10*9+1),((10-BJ137)/10*9+1)))/9*10,1))</f>
        <v>x</v>
      </c>
      <c r="BL137" s="104" t="n">
        <f aca="false">IF(AND(BC137="x",BG137="x",BK137="x",AY137="x"),"x",IF(AND(BC137="x",BG137="x",BK137="x"),AY137,ROUND((10-GEOMEAN(((10-AY137)/10*9+1),((10-BC137)/10*9+1),((10-BG137)/10*9+1),((10-BK137)/10*9+1)))/9*10,1)))</f>
        <v>0</v>
      </c>
      <c r="BM137" s="106" t="n">
        <f aca="false">ROUND(IF('Indicator Data'!Q137=0,0,IF(LOG('Indicator Data'!Q137)&gt;BM$3,10,IF(LOG('Indicator Data'!Q137)&lt;BM$4,0,10-(BM$3-LOG('Indicator Data'!Q137))/(BM$3-BM$4)*10))),1)</f>
        <v>0</v>
      </c>
      <c r="BN137" s="107" t="n">
        <f aca="false">'Indicator Data'!R137</f>
        <v>0</v>
      </c>
      <c r="BO137" s="106" t="n">
        <f aca="false">ROUND(IF(BN137&gt;BO$3,10,IF(BN137&lt;BO$4,0,10-(BO$3-BN137)/(BO$3-BO$4)*10)),1)</f>
        <v>0</v>
      </c>
      <c r="BP137" s="106" t="n">
        <f aca="false">ROUND((10-GEOMEAN(((10-BO137)/10*9+1),((10-BM137)/10*9+1)))/9*10,1)</f>
        <v>0</v>
      </c>
      <c r="BQ137" s="106" t="n">
        <f aca="false">ROUND(IF('Indicator Data'!S137=0,0,IF(LOG('Indicator Data'!S137)&gt;BQ$3,10,IF(LOG('Indicator Data'!S137)&lt;BQ$4,0,10-(BQ$3-LOG('Indicator Data'!S137))/(BQ$3-BQ$4)*10))),1)</f>
        <v>0</v>
      </c>
      <c r="BR137" s="107" t="n">
        <f aca="false">'Indicator Data'!T137</f>
        <v>0</v>
      </c>
      <c r="BS137" s="106" t="n">
        <f aca="false">ROUND(IF(BR137&gt;BS$3,10,IF(BR137&lt;BS$4,0,10-(BS$3-BR137)/(BS$3-BS$4)*10)),1)</f>
        <v>0</v>
      </c>
      <c r="BT137" s="106" t="n">
        <f aca="false">ROUND((10-GEOMEAN(((10-BS137)/10*9+1),((10-BQ137)/10*9+1)))/9*10,1)</f>
        <v>0</v>
      </c>
      <c r="BU137" s="102" t="n">
        <f aca="false">ROUND((10-GEOMEAN(((10-BT137)/10*9+1),((10-BP137)/10*9+1)))/9*10,1)</f>
        <v>0</v>
      </c>
      <c r="BV137" s="106" t="n">
        <f aca="false">ROUND(IF('Indicator Data'!U137=0,0,IF(LOG('Indicator Data'!U137)&gt;BV$3,10,IF(LOG('Indicator Data'!U137)&lt;BV$4,0,10-(BV$3-LOG('Indicator Data'!U137))/(BV$3-BV$4)*10))),1)</f>
        <v>5.4</v>
      </c>
      <c r="BW137" s="103" t="n">
        <f aca="false">'Indicator Data'!U137/'Indicator Data'!$CA137</f>
        <v>0.0127660386370487</v>
      </c>
      <c r="BX137" s="106" t="n">
        <f aca="false">ROUND(IF(BW137&gt;BX$3,10,IF(BW137&lt;BX$4,0,10-(BX$3-BW137)/(BX$3-BX$4)*10)),1)</f>
        <v>0.1</v>
      </c>
      <c r="BY137" s="102" t="n">
        <f aca="false">ROUND((10-GEOMEAN(((10-BV137)/10*9+1),((10-BX137)/10*9+1)))/9*10,1)</f>
        <v>3.2</v>
      </c>
      <c r="BZ137" s="106" t="n">
        <f aca="false">ROUND(IF('Indicator Data'!V137=0,0,IF(LOG('Indicator Data'!V137)&gt;BZ$3,10,IF(LOG('Indicator Data'!V137)&lt;BZ$4,0,10-(BZ$3-LOG('Indicator Data'!V137))/(BZ$3-BZ$4)*10))),1)</f>
        <v>8.1</v>
      </c>
      <c r="CA137" s="103" t="n">
        <f aca="false">IF('Indicator Data'!V137/'Indicator Data'!$CA137&gt;1,1,'Indicator Data'!V137/'Indicator Data'!$CA137)</f>
        <v>0.954756334998485</v>
      </c>
      <c r="CB137" s="106" t="n">
        <f aca="false">ROUND(IF(CA137&gt;CB$3,10,IF(CA137&lt;CB$4,0,10-(CB$3-CA137)/(CB$3-CB$4)*10)),1)</f>
        <v>9.5</v>
      </c>
      <c r="CC137" s="102" t="n">
        <f aca="false">ROUND((10-GEOMEAN(((10-BZ137)/10*9+1),((10-CB137)/10*9+1)))/9*10,1)</f>
        <v>8.9</v>
      </c>
      <c r="CD137" s="106" t="n">
        <f aca="false">ROUND(IF('Indicator Data'!W137=0,0,IF(LOG('Indicator Data'!W137)&gt;CD$3,10,IF(LOG('Indicator Data'!W137)&lt;CD$4,0,10-(CD$3-LOG('Indicator Data'!W137))/(CD$3-CD$4)*10))),1)</f>
        <v>7.3</v>
      </c>
      <c r="CE137" s="103" t="n">
        <f aca="false">'Indicator Data'!W137/'Indicator Data'!$CA137</f>
        <v>0.261284922830091</v>
      </c>
      <c r="CF137" s="106" t="n">
        <f aca="false">ROUND(IF(CE137&gt;CF$3,10,IF(CE137&lt;CF$4,0,10-(CF$3-CE137)/(CF$3-CF$4)*10)),1)</f>
        <v>2.6</v>
      </c>
      <c r="CG137" s="102" t="n">
        <f aca="false">ROUND((10-GEOMEAN(((10-CD137)/10*9+1),((10-CF137)/10*9+1)))/9*10,1)</f>
        <v>5.4</v>
      </c>
      <c r="CH137" s="104" t="n">
        <f aca="false">ROUND((10-GEOMEAN(((10-CC137)/10*9+1),((10-BU137)/10*9+1),((10-BY137)/10*9+1),((10-CG137)/10*9+1)))/9*10,1)</f>
        <v>5.3</v>
      </c>
      <c r="CI137" s="106" t="n">
        <f aca="false">IF('Indicator Data'!BQ137="No data","x",ROUND(IF('Indicator Data'!BQ137&gt;CI$3,0,IF('Indicator Data'!BQ137&lt;CI$4,10,(CI$3-'Indicator Data'!BQ137)/(CI$3-CI$4)*10)),1))</f>
        <v>0.2</v>
      </c>
      <c r="CJ137" s="106" t="n">
        <f aca="false">IF('Indicator Data'!BR137="No data","x",ROUND(IF('Indicator Data'!BR137&gt;CJ$3,0,IF('Indicator Data'!BR137&lt;CJ$4,10,(CJ$3-'Indicator Data'!BR137)/(CJ$3-CJ$4)*10)),1))</f>
        <v>0.4</v>
      </c>
      <c r="CK137" s="106" t="n">
        <f aca="false">IF('Indicator Data'!AC137="No data","x",ROUND(IF('Indicator Data'!AC137&gt;CK$3,0,IF('Indicator Data'!AC137&lt;CK$4,10,(CK$3-'Indicator Data'!AC137)/(CK$3-CK$4)*10)),1))</f>
        <v>0.8</v>
      </c>
      <c r="CL137" s="102" t="n">
        <f aca="false">IF(AND(CJ137="x",CI137="x",CK137="x"),"x",ROUND(AVERAGE(CI137:CK137),1))</f>
        <v>0.5</v>
      </c>
      <c r="CM137" s="106" t="n">
        <f aca="false">IF('Indicator Data'!X137="No data","x",ROUND(IF(LOG('Indicator Data'!X137)&gt;CM$3,10,IF(LOG('Indicator Data'!X137)&lt;CM$4,0,10-(CM$3-LOG('Indicator Data'!X137))/(CM$3-CM$4)*10)),1))</f>
        <v>9.7</v>
      </c>
      <c r="CN137" s="106" t="n">
        <f aca="false">IF('Indicator Data'!Y137="No data","x",ROUND(IF('Indicator Data'!Y137&gt;CN$3,10,IF('Indicator Data'!Y137&lt;CN$4,0,10-(CN$3-'Indicator Data'!Y137)/(CN$3-CN$4)*10)),1))</f>
        <v>5.7</v>
      </c>
      <c r="CO137" s="106" t="n">
        <f aca="false">IF('Indicator Data'!Z137="No data","x",ROUND(IF('Indicator Data'!Z137&gt;CO$3,10,IF('Indicator Data'!Z137&lt;CO$4,0,10-(CO$3-'Indicator Data'!Z137)/(CO$3-CO$4)*10)),1))</f>
        <v>7.7</v>
      </c>
      <c r="CP137" s="106" t="n">
        <f aca="false">IF('Indicator Data'!AA137="No data","x",ROUND(IF('Indicator Data'!AA137&gt;CP$3,10,IF('Indicator Data'!AA137&lt;CP$4,0,10-(CP$3-'Indicator Data'!AA137)/(CP$3-CP$4)*10)),1))</f>
        <v>8.7</v>
      </c>
      <c r="CQ137" s="102" t="n">
        <f aca="false">ROUND(AVERAGE(CM137:CP137),1)</f>
        <v>8</v>
      </c>
      <c r="CR137" s="104" t="n">
        <f aca="false">ROUND(AVERAGE(CL137,CQ137,CQ137),1)</f>
        <v>5.5</v>
      </c>
      <c r="CS137" s="106" t="str">
        <f aca="false">IF('Indicator Data'!AF137="No data","x",ROUND(IF('Indicator Data'!AF137&gt;CS$3,10,IF('Indicator Data'!AF137&lt;CS$4,0,10-(CS$3-'Indicator Data'!AF137)/(CS$3-CS$4)*10)),1))</f>
        <v>x</v>
      </c>
      <c r="CT137" s="106" t="n">
        <f aca="false">IF('Indicator Data'!AG137="No data","x",ROUND(IF('Indicator Data'!AG137&gt;CT$3,10,IF('Indicator Data'!AG137&lt;CT$4,0,10-(CT$3-'Indicator Data'!AG137)/(CT$3-CT$4)*10)),1))</f>
        <v>5.7</v>
      </c>
      <c r="CU137" s="102" t="n">
        <f aca="false">ROUND(AVERAGE(CM137,CN137,CO137,CP137,CS137,CT137),1)</f>
        <v>7.5</v>
      </c>
      <c r="CV137" s="106" t="n">
        <f aca="false">IF('Indicator Data'!AB137="No data","x",ROUND(IF('Indicator Data'!AB137&gt;CV$3,10,IF('Indicator Data'!AB137&lt;CV$4,0,10-(CV$3-'Indicator Data'!AB137)/(CV$3-CV$4)*10)),1))</f>
        <v>0</v>
      </c>
      <c r="CW137" s="102" t="n">
        <f aca="false">IF(AND(CJ137="x",CI137="x",CK137="x"),"x",ROUND(AVERAGE(CI137:CK137,CV137),1))</f>
        <v>0.4</v>
      </c>
      <c r="CX137" s="103" t="n">
        <f aca="false">IF('Indicator Data'!AD137="No data","x",'Indicator Data'!AD137/'Indicator Data'!$BZ137)</f>
        <v>7.16874924026842E-005</v>
      </c>
      <c r="CY137" s="106" t="n">
        <f aca="false">IF(CX137="x","x",ROUND(IF(CX137&gt;CY$3,0,IF(CX137&lt;CY$4,10,(CY$3-CX137)/(CY$3-CY$4)*10)),1))</f>
        <v>9.3</v>
      </c>
      <c r="CZ137" s="106" t="str">
        <f aca="false">IF('Indicator Data'!AE137="No data","x",ROUND(IF('Indicator Data'!AE137&gt;CZ$3,0,IF('Indicator Data'!AE137&lt;CZ$4,10,(CZ$3-'Indicator Data'!AE137)/(CZ$3-CZ$4)*10)),1))</f>
        <v>x</v>
      </c>
      <c r="DA137" s="102" t="n">
        <f aca="false">IF(AND(CY137="x",CZ137="x"),"x",ROUND(AVERAGE(CY137:CZ137),1))</f>
        <v>9.3</v>
      </c>
      <c r="DB137" s="104" t="n">
        <f aca="false">ROUND(AVERAGE(CW137,DA137,CU137),1)</f>
        <v>5.7</v>
      </c>
      <c r="DC137" s="105" t="n">
        <f aca="false">IF(BL137="x",ROUND((10-GEOMEAN(((10-DB137)/10*9+1),((10-CH137)/10*9+1),((10-CR137)/10*9+1)))/9*10,1),ROUND((10-GEOMEAN(((10-BL137)/10*9+1),((10-DB137)/10*9+1),((10-CH137)/10*9+1),((10-CR137)/10*9+1)))/9*10,1))</f>
        <v>4.5</v>
      </c>
      <c r="DD137" s="108" t="n">
        <f aca="false">IF(ROUND(IF(AP137="x",(10-GEOMEAN(((10-AO137)/10*9+1),((10-DC137)/10*9+1),((10-AU137)/10*9+1),((10-AQ137)/10*9+1),((10-AR137)/10*9+1)))/9*10,(10-GEOMEAN(((10-AO137)/10*9+1),((10-DC137)/10*9+1),((10-AP137)/10*9+1),((10-AQ137)/10*9+1),((10-AR137)/10*9+1),((10-AU137)/10*9+1)))/9*10),1)=0,0.1,ROUND(IF(AP137="x",(10-GEOMEAN(((10-AO137)/10*9+1),((10-DC137)/10*9+1),((10-AU137)/10*9+1),((10-AQ137)/10*9+1),((10-AR137)/10*9+1)))/9*10,(10-GEOMEAN(((10-AO137)/10*9+1),((10-DC137)/10*9+1),((10-AP137)/10*9+1),((10-AQ137)/10*9+1),((10-AR137)/10*9+1),((10-AU137)/10*9+1)))/9*10),1))</f>
        <v>3.2</v>
      </c>
      <c r="DE137" s="105" t="n">
        <f aca="false">ROUND(IF('Indicator Data'!AH137=0,0,IF('Indicator Data'!AH137&gt;DE$3,10,IF('Indicator Data'!AH137&lt;DE$4,0,10-(DE$3-'Indicator Data'!AH137)/(DE$3-DE$4)*10))),1)</f>
        <v>7</v>
      </c>
      <c r="DF137" s="102" t="n">
        <f aca="false">'Indicator Data'!AI137</f>
        <v>0</v>
      </c>
      <c r="DG137" s="102" t="n">
        <f aca="false">'Indicator Data'!AJ137</f>
        <v>0</v>
      </c>
      <c r="DH137" s="105" t="n">
        <f aca="false">ROUND(IF(DF137=5,10,IF(DG137=5,9,IF(DF137=4,8,IF(DG137=4,7,0)))),1)</f>
        <v>0</v>
      </c>
      <c r="DI137" s="108" t="n">
        <f aca="false">ROUND(IF(DH137&gt;5,DH137,DE137/10*7),1)</f>
        <v>4.9</v>
      </c>
      <c r="DJ137" s="76"/>
      <c r="DK137" s="109"/>
    </row>
    <row r="138" customFormat="false" ht="14.5" hidden="false" customHeight="false" outlineLevel="0" collapsed="false">
      <c r="A138" s="98" t="str">
        <f aca="false">'Indicator Data'!A138</f>
        <v>Panama</v>
      </c>
      <c r="B138" s="99" t="str">
        <f aca="false">'Indicator Data'!B138</f>
        <v>PAN</v>
      </c>
      <c r="C138" s="100" t="n">
        <f aca="false">ROUND(IF('Indicator Data'!C138=0,0.1,IF(LOG('Indicator Data'!C138)&gt;C$3,10,IF(LOG('Indicator Data'!C138)&lt;C$4,0,10-(C$3-LOG('Indicator Data'!C138))/(C$3-C$4)*10))),1)</f>
        <v>7.3</v>
      </c>
      <c r="D138" s="101" t="n">
        <f aca="false">ROUND(IF('Indicator Data'!D138=0,0.1,IF(LOG('Indicator Data'!D138)&gt;D$3,10,IF(LOG('Indicator Data'!D138)&lt;D$4,0,10-(D$3-LOG('Indicator Data'!D138))/(D$3-D$4)*10))),1)</f>
        <v>8.7</v>
      </c>
      <c r="E138" s="102" t="n">
        <f aca="false">ROUND((10-GEOMEAN(((10-C138)/10*9+1),((10-D138)/10*9+1)))/9*10,1)</f>
        <v>8.1</v>
      </c>
      <c r="F138" s="102" t="n">
        <f aca="false">IF('Indicator Data'!E138="No data",0.1,(ROUND(IF('Indicator Data'!E138=0,0,IF(LOG('Indicator Data'!E138)&gt;F$3,10,IF(LOG('Indicator Data'!E138)&lt;F$4,0,10-(F$3-LOG('Indicator Data'!E138))/(F$3-F$4)*10))),1)))</f>
        <v>4.5</v>
      </c>
      <c r="G138" s="102" t="n">
        <f aca="false">ROUND(IF('Indicator Data'!F138=0,0,IF(LOG('Indicator Data'!F138)&gt;G$3,10,IF(LOG('Indicator Data'!F138)&lt;G$4,0,10-(G$3-LOG('Indicator Data'!F138))/(G$3-G$4)*10))),1)</f>
        <v>7.6</v>
      </c>
      <c r="H138" s="101" t="n">
        <f aca="false">ROUND(IF('Indicator Data'!G138=0,0,IF(LOG('Indicator Data'!G138)&gt;H$3,10,IF(LOG('Indicator Data'!G138)&lt;H$4,0,10-(H$3-LOG('Indicator Data'!G138))/(H$3-H$4)*10))),1)</f>
        <v>2.7</v>
      </c>
      <c r="I138" s="101" t="n">
        <f aca="false">ROUND(IF('Indicator Data'!H138=0,0,IF(LOG('Indicator Data'!H138)&gt;I$3,10,IF(LOG('Indicator Data'!H138)&lt;I$4,0,10-(I$3-LOG('Indicator Data'!H138))/(I$3-I$4)*10))),1)</f>
        <v>0</v>
      </c>
      <c r="J138" s="101" t="n">
        <f aca="false">ROUND((10-GEOMEAN(((10-H138)/10*9+1),((10-I138)/10*9+1)))/9*10,1)</f>
        <v>1.4</v>
      </c>
      <c r="K138" s="101" t="n">
        <f aca="false">ROUND(IF('Indicator Data'!I138=0,0,IF(LOG('Indicator Data'!I138)&gt;K$3,10,IF(LOG('Indicator Data'!I138)&lt;K$4,0,10-(K$3-LOG('Indicator Data'!I138))/(K$3-K$4)*10))),1)</f>
        <v>5.5</v>
      </c>
      <c r="L138" s="102" t="n">
        <f aca="false">ROUND((10-GEOMEAN(((10-J138)/10*9+1),((10-K138)/10*9+1)))/9*10,1)</f>
        <v>3.7</v>
      </c>
      <c r="M138" s="102" t="n">
        <f aca="false">ROUND(IF('Indicator Data'!J138=0,0,IF(LOG('Indicator Data'!J138)&gt;M$3,10,IF(LOG('Indicator Data'!J138)&lt;M$4,0,10-(M$3-LOG('Indicator Data'!J138))/(M$3-M$4)*10))),1)</f>
        <v>0</v>
      </c>
      <c r="N138" s="103" t="n">
        <f aca="false">'Indicator Data'!C138/'Indicator Data'!$CA138</f>
        <v>0.00208529127390761</v>
      </c>
      <c r="O138" s="103" t="n">
        <f aca="false">'Indicator Data'!D138/'Indicator Data'!$CA138</f>
        <v>0.00102025130146752</v>
      </c>
      <c r="P138" s="103" t="n">
        <f aca="false">IF(F138=0.1,"x",'Indicator Data'!E138/'Indicator Data'!$CA138)</f>
        <v>0.00165693920164816</v>
      </c>
      <c r="Q138" s="103" t="n">
        <f aca="false">'Indicator Data'!F138/'Indicator Data'!$CA138</f>
        <v>9.6473957123595E-005</v>
      </c>
      <c r="R138" s="103" t="n">
        <f aca="false">'Indicator Data'!G138/'Indicator Data'!$CA138</f>
        <v>0.000317095847847408</v>
      </c>
      <c r="S138" s="103" t="n">
        <f aca="false">'Indicator Data'!H138/'Indicator Data'!$CA138</f>
        <v>0</v>
      </c>
      <c r="T138" s="103" t="n">
        <f aca="false">'Indicator Data'!I138/'Indicator Data'!$CA138</f>
        <v>0.0014132244348787</v>
      </c>
      <c r="U138" s="103" t="n">
        <f aca="false">'Indicator Data'!J138/'Indicator Data'!$CA138</f>
        <v>0</v>
      </c>
      <c r="V138" s="101" t="n">
        <f aca="false">ROUND(IF(N138&gt;V$3,10,IF(N138&lt;V$4,0,10-(V$3-N138)/(V$3-V$4)*10)),1)</f>
        <v>10</v>
      </c>
      <c r="W138" s="101" t="n">
        <f aca="false">ROUND(IF(O138&gt;W$3,10,IF(O138&lt;W$4,0,10-(W$3-O138)/(W$3-W$4)*10)),1)</f>
        <v>10</v>
      </c>
      <c r="X138" s="102" t="n">
        <f aca="false">ROUND(((10-GEOMEAN(((10-V138)/10*9+1),((10-W138)/10*9+1)))/9*10),1)</f>
        <v>10</v>
      </c>
      <c r="Y138" s="102" t="n">
        <f aca="false">IF(P138="x",0.1,ROUND(IF(P138&gt;Y$3,10,IF(P138&lt;Y$4,0,10-(Y$3-P138)/(Y$3-Y$4)*10)),1))</f>
        <v>1.1</v>
      </c>
      <c r="Z138" s="102" t="n">
        <f aca="false">ROUND(IF(Q138=0,0,IF(LOG(Q138)&gt;Z$3,10,IF(LOG(Q138)&lt;=Z$4,0,10-(Z$3-LOG(Q138))/(Z$3-Z$4)*10))),1)</f>
        <v>10</v>
      </c>
      <c r="AA138" s="101" t="n">
        <f aca="false">ROUND(IF(R138&gt;AA$3,10,IF(R138&lt;AA$4,0,10-(AA$3-R138)/(AA$3-AA$4)*10)),1)</f>
        <v>0.2</v>
      </c>
      <c r="AB138" s="101" t="n">
        <f aca="false">ROUND(IF(S138&gt;AB$3,10,IF(S138&lt;AB$4,0,10-(AB$3-S138)/(AB$3-AB$4)*10)),1)</f>
        <v>0</v>
      </c>
      <c r="AC138" s="101" t="n">
        <f aca="false">ROUND(((10-GEOMEAN(((10-AA138)/10*9+1),((10-AB138)/10*9+1)))/9*10),1)</f>
        <v>0.1</v>
      </c>
      <c r="AD138" s="101" t="n">
        <f aca="false">ROUND(IF(T138=0,0,IF(T138&gt;AD$3,10,IF(T138&lt;=AD$4,0,10-(AD$3-T138)/(AD$3-AD$4)*10))),1)</f>
        <v>1.4</v>
      </c>
      <c r="AE138" s="102" t="n">
        <f aca="false">ROUND((10-GEOMEAN(((10-AC138)/10*9+1),((10-AD138)/10*9+1)))/9*10,1)</f>
        <v>0.8</v>
      </c>
      <c r="AF138" s="102" t="n">
        <f aca="false">ROUND(IF(U138&gt;AF$3,10,IF(U138&lt;AF$4,0,10-(AF$3-U138)/(AF$3-AF$4)*10)),1)</f>
        <v>0</v>
      </c>
      <c r="AG138" s="101" t="n">
        <f aca="false">ROUND(IF('Indicator Data'!K138=0,0,IF('Indicator Data'!K138&gt;AG$3,10,IF('Indicator Data'!K138&lt;AG$4,0,10-(AG$3-'Indicator Data'!K138)/(AG$3-AG$4)*10))),1)</f>
        <v>2.9</v>
      </c>
      <c r="AH138" s="104" t="n">
        <f aca="false">ROUND(AVERAGE(C138,V138),1)</f>
        <v>8.7</v>
      </c>
      <c r="AI138" s="104" t="n">
        <f aca="false">ROUND(AVERAGE(D138,W138),1)</f>
        <v>9.4</v>
      </c>
      <c r="AJ138" s="102" t="n">
        <f aca="false">ROUND(AVERAGE(AA138,H138),1)</f>
        <v>1.5</v>
      </c>
      <c r="AK138" s="102" t="n">
        <f aca="false">ROUND(AVERAGE(AB138,I138),1)</f>
        <v>0</v>
      </c>
      <c r="AL138" s="104" t="n">
        <f aca="false">ROUND((10-GEOMEAN(((10-AJ138)/10*9+1),((10-AK138)/10*9+1)))/9*10,1)</f>
        <v>0.8</v>
      </c>
      <c r="AM138" s="104" t="n">
        <f aca="false">ROUND(AVERAGE(AD138,K138),1)</f>
        <v>3.5</v>
      </c>
      <c r="AN138" s="102" t="n">
        <f aca="false">ROUND((10-GEOMEAN(((10-M138)/10*9+1),((10-AF138)/10*9+1)))/9*10,1)</f>
        <v>0</v>
      </c>
      <c r="AO138" s="105" t="n">
        <f aca="false">ROUND((10-GEOMEAN(((10-E138)/10*9+1),((10-X138)/10*9+1)))/9*10,1)</f>
        <v>9.3</v>
      </c>
      <c r="AP138" s="105" t="n">
        <f aca="false">IF(AND(Y138="x",F138="x"),"x",ROUND((10-GEOMEAN(((10-F138)/10*9+1),((10-Y138)/10*9+1)))/9*10,1))</f>
        <v>3</v>
      </c>
      <c r="AQ138" s="105" t="n">
        <f aca="false">ROUND((10-GEOMEAN(((10-G138)/10*9+1),((10-Z138)/10*9+1)))/9*10,1)</f>
        <v>9.1</v>
      </c>
      <c r="AR138" s="105" t="n">
        <f aca="false">ROUND((10-GEOMEAN(((10-L138)/10*9+1),((10-AE138)/10*9+1)))/9*10,1)</f>
        <v>2.4</v>
      </c>
      <c r="AS138" s="104" t="n">
        <f aca="false">ROUND(AVERAGE(AG138,AN138),1)</f>
        <v>1.5</v>
      </c>
      <c r="AT138" s="104" t="n">
        <f aca="false">IF('Indicator Data'!L138="No data","x",IF('Indicator Data'!CB138&lt;1000,"x",ROUND((IF('Indicator Data'!L138&gt;AT$3,10,IF('Indicator Data'!L138&lt;AT$4,0,10-(AT$3-'Indicator Data'!L138)/(AT$3-AT$4)*10))),1)))</f>
        <v>1</v>
      </c>
      <c r="AU138" s="105" t="n">
        <f aca="false">ROUND(AVERAGE(AS138,AT138),1)</f>
        <v>1.3</v>
      </c>
      <c r="AV138" s="106" t="str">
        <f aca="false">IF('Indicator Data'!M138="No data","x",ROUND(IF('Indicator Data'!M138=0,0,IF(LOG('Indicator Data'!M138)&gt;AV$3,10,IF(LOG('Indicator Data'!M138)&lt;AV$4,0,10-(AV$3-LOG('Indicator Data'!M138))/(AV$3-AV$4)*10))),1))</f>
        <v>x</v>
      </c>
      <c r="AW138" s="103" t="str">
        <f aca="false">IF(AV138="x","x",'Indicator Data'!M138/'Indicator Data'!$CA138)</f>
        <v>x</v>
      </c>
      <c r="AX138" s="106" t="str">
        <f aca="false">IF(AV138="x","x",ROUND(IF(AW138&gt;AX$3,10,IF(AW138&lt;AX$4,0,10-(AX$3-AW138)/(AX$3-AX$4)*10)),1))</f>
        <v>x</v>
      </c>
      <c r="AY138" s="102" t="str">
        <f aca="false">IF(AND(AV138="x",AX138="x"),"x",ROUND((10-GEOMEAN(((10-AV138)/10*9+1),((10-AX138)/10*9+1)))/9*10,1))</f>
        <v>x</v>
      </c>
      <c r="AZ138" s="106" t="str">
        <f aca="false">IF('Indicator Data'!N138="No data","x",ROUND(IF('Indicator Data'!N138=0,0,IF(LOG('Indicator Data'!N138)&gt;AZ$3,10,IF(LOG('Indicator Data'!N138)&lt;AZ$4,0,10-(AZ$3-LOG('Indicator Data'!N138))/(AZ$3-AZ$4)*10))),1))</f>
        <v>x</v>
      </c>
      <c r="BA138" s="103" t="str">
        <f aca="false">IF(AZ138="x","x",'Indicator Data'!N138/'Indicator Data'!$CA138)</f>
        <v>x</v>
      </c>
      <c r="BB138" s="106" t="str">
        <f aca="false">IF(AZ138="x","x",ROUND(IF(BA138&gt;BB$3,10,IF(BA138&lt;BB$4,0,10-(BB$3-BA138)/(BB$3-BB$4)*10)),1))</f>
        <v>x</v>
      </c>
      <c r="BC138" s="102" t="str">
        <f aca="false">IF(AND(AZ138="x",BB138="x"),"x",ROUND((10-GEOMEAN(((10-AZ138)/10*9+1),((10-BB138)/10*9+1)))/9*10,1))</f>
        <v>x</v>
      </c>
      <c r="BD138" s="106" t="str">
        <f aca="false">IF('Indicator Data'!O138="No data","x",ROUND(IF('Indicator Data'!O138=0,0,IF(LOG('Indicator Data'!O138)&gt;BD$3,10,IF(LOG('Indicator Data'!O138)&lt;BD$4,0,10-(BD$3-LOG('Indicator Data'!O138))/(BD$3-BD$4)*10))),1))</f>
        <v>x</v>
      </c>
      <c r="BE138" s="103" t="str">
        <f aca="false">IF(BD138="x","x",'Indicator Data'!O138/'Indicator Data'!$CA138)</f>
        <v>x</v>
      </c>
      <c r="BF138" s="106" t="str">
        <f aca="false">IF(BD138="x","x",ROUND(IF(BE138&gt;BF$3,10,IF(BE138&lt;BF$4,0,10-(BF$3-BE138)/(BF$3-BF$4)*10)),1))</f>
        <v>x</v>
      </c>
      <c r="BG138" s="102" t="str">
        <f aca="false">IF(AND(BD138="x",BF138="x"),"x",ROUND((10-GEOMEAN(((10-BD138)/10*9+1),((10-BF138)/10*9+1)))/9*10,1))</f>
        <v>x</v>
      </c>
      <c r="BH138" s="106" t="str">
        <f aca="false">IF('Indicator Data'!P138="No data","x",ROUND(IF('Indicator Data'!P138=0,0,IF(LOG('Indicator Data'!P138)&gt;BH$3,10,IF(LOG('Indicator Data'!P138)&lt;BH$4,0,10-(BH$3-LOG('Indicator Data'!P138))/(BH$3-BH$4)*10))),1))</f>
        <v>x</v>
      </c>
      <c r="BI138" s="103" t="str">
        <f aca="false">IF(BH138="x","x",'Indicator Data'!P138/'Indicator Data'!$CA138)</f>
        <v>x</v>
      </c>
      <c r="BJ138" s="106" t="str">
        <f aca="false">IF(BH138="x","x",ROUND(IF(BI138&gt;BJ$3,10,IF(BI138&lt;BJ$4,0,10-(BJ$3-BI138)/(BJ$3-BJ$4)*10)),1))</f>
        <v>x</v>
      </c>
      <c r="BK138" s="102" t="str">
        <f aca="false">IF(AND(BH138="x",BJ138="x"),"x",ROUND((10-GEOMEAN(((10-BH138)/10*9+1),((10-BJ138)/10*9+1)))/9*10,1))</f>
        <v>x</v>
      </c>
      <c r="BL138" s="104" t="str">
        <f aca="false">IF(AND(BC138="x",BG138="x",BK138="x",AY138="x"),"x",IF(AND(BC138="x",BG138="x",BK138="x"),AY138,ROUND((10-GEOMEAN(((10-AY138)/10*9+1),((10-BC138)/10*9+1),((10-BG138)/10*9+1),((10-BK138)/10*9+1)))/9*10,1)))</f>
        <v>x</v>
      </c>
      <c r="BM138" s="106" t="n">
        <f aca="false">ROUND(IF('Indicator Data'!Q138=0,0,IF(LOG('Indicator Data'!Q138)&gt;BM$3,10,IF(LOG('Indicator Data'!Q138)&lt;BM$4,0,10-(BM$3-LOG('Indicator Data'!Q138))/(BM$3-BM$4)*10))),1)</f>
        <v>6.7</v>
      </c>
      <c r="BN138" s="107" t="n">
        <f aca="false">'Indicator Data'!R138</f>
        <v>0.125324815511704</v>
      </c>
      <c r="BO138" s="106" t="n">
        <f aca="false">ROUND(IF(BN138&gt;BO$3,10,IF(BN138&lt;BO$4,0,10-(BO$3-BN138)/(BO$3-BO$4)*10)),1)</f>
        <v>1.3</v>
      </c>
      <c r="BP138" s="106" t="n">
        <f aca="false">ROUND((10-GEOMEAN(((10-BO138)/10*9+1),((10-BM138)/10*9+1)))/9*10,1)</f>
        <v>4.5</v>
      </c>
      <c r="BQ138" s="106" t="n">
        <f aca="false">ROUND(IF('Indicator Data'!S138=0,0,IF(LOG('Indicator Data'!S138)&gt;BQ$3,10,IF(LOG('Indicator Data'!S138)&lt;BQ$4,0,10-(BQ$3-LOG('Indicator Data'!S138))/(BQ$3-BQ$4)*10))),1)</f>
        <v>6.5</v>
      </c>
      <c r="BR138" s="107" t="n">
        <f aca="false">'Indicator Data'!T138</f>
        <v>0.0829591900110245</v>
      </c>
      <c r="BS138" s="106" t="n">
        <f aca="false">ROUND(IF(BR138&gt;BS$3,10,IF(BR138&lt;BS$4,0,10-(BS$3-BR138)/(BS$3-BS$4)*10)),1)</f>
        <v>0.8</v>
      </c>
      <c r="BT138" s="106" t="n">
        <f aca="false">ROUND((10-GEOMEAN(((10-BS138)/10*9+1),((10-BQ138)/10*9+1)))/9*10,1)</f>
        <v>4.2</v>
      </c>
      <c r="BU138" s="102" t="n">
        <f aca="false">ROUND((10-GEOMEAN(((10-BT138)/10*9+1),((10-BP138)/10*9+1)))/9*10,1)</f>
        <v>4.4</v>
      </c>
      <c r="BV138" s="106" t="n">
        <f aca="false">ROUND(IF('Indicator Data'!U138=0,0,IF(LOG('Indicator Data'!U138)&gt;BV$3,10,IF(LOG('Indicator Data'!U138)&lt;BV$4,0,10-(BV$3-LOG('Indicator Data'!U138))/(BV$3-BV$4)*10))),1)</f>
        <v>7.9</v>
      </c>
      <c r="BW138" s="103" t="n">
        <f aca="false">'Indicator Data'!U138/'Indicator Data'!$CA138</f>
        <v>0.79741441992793</v>
      </c>
      <c r="BX138" s="106" t="n">
        <f aca="false">ROUND(IF(BW138&gt;BX$3,10,IF(BW138&lt;BX$4,0,10-(BX$3-BW138)/(BX$3-BX$4)*10)),1)</f>
        <v>8.9</v>
      </c>
      <c r="BY138" s="102" t="n">
        <f aca="false">ROUND((10-GEOMEAN(((10-BV138)/10*9+1),((10-BX138)/10*9+1)))/9*10,1)</f>
        <v>8.4</v>
      </c>
      <c r="BZ138" s="106" t="n">
        <f aca="false">ROUND(IF('Indicator Data'!V138=0,0,IF(LOG('Indicator Data'!V138)&gt;BZ$3,10,IF(LOG('Indicator Data'!V138)&lt;BZ$4,0,10-(BZ$3-LOG('Indicator Data'!V138))/(BZ$3-BZ$4)*10))),1)</f>
        <v>7.8</v>
      </c>
      <c r="CA138" s="103" t="n">
        <f aca="false">IF('Indicator Data'!V138/'Indicator Data'!$CA138&gt;1,1,'Indicator Data'!V138/'Indicator Data'!$CA138)</f>
        <v>0.743897124872245</v>
      </c>
      <c r="CB138" s="106" t="n">
        <f aca="false">ROUND(IF(CA138&gt;CB$3,10,IF(CA138&lt;CB$4,0,10-(CB$3-CA138)/(CB$3-CB$4)*10)),1)</f>
        <v>7.4</v>
      </c>
      <c r="CC138" s="102" t="n">
        <f aca="false">ROUND((10-GEOMEAN(((10-BZ138)/10*9+1),((10-CB138)/10*9+1)))/9*10,1)</f>
        <v>7.6</v>
      </c>
      <c r="CD138" s="106" t="n">
        <f aca="false">ROUND(IF('Indicator Data'!W138=0,0,IF(LOG('Indicator Data'!W138)&gt;CD$3,10,IF(LOG('Indicator Data'!W138)&lt;CD$4,0,10-(CD$3-LOG('Indicator Data'!W138))/(CD$3-CD$4)*10))),1)</f>
        <v>8</v>
      </c>
      <c r="CE138" s="103" t="n">
        <f aca="false">'Indicator Data'!W138/'Indicator Data'!$CA138</f>
        <v>0.960494276154988</v>
      </c>
      <c r="CF138" s="106" t="n">
        <f aca="false">ROUND(IF(CE138&gt;CF$3,10,IF(CE138&lt;CF$4,0,10-(CF$3-CE138)/(CF$3-CF$4)*10)),1)</f>
        <v>9.6</v>
      </c>
      <c r="CG138" s="102" t="n">
        <f aca="false">ROUND((10-GEOMEAN(((10-CD138)/10*9+1),((10-CF138)/10*9+1)))/9*10,1)</f>
        <v>8.9</v>
      </c>
      <c r="CH138" s="104" t="n">
        <f aca="false">ROUND((10-GEOMEAN(((10-CC138)/10*9+1),((10-BU138)/10*9+1),((10-BY138)/10*9+1),((10-CG138)/10*9+1)))/9*10,1)</f>
        <v>7.7</v>
      </c>
      <c r="CI138" s="106" t="n">
        <f aca="false">IF('Indicator Data'!BQ138="No data","x",ROUND(IF('Indicator Data'!BQ138&gt;CI$3,0,IF('Indicator Data'!BQ138&lt;CI$4,10,(CI$3-'Indicator Data'!BQ138)/(CI$3-CI$4)*10)),1))</f>
        <v>1.7</v>
      </c>
      <c r="CJ138" s="106" t="n">
        <f aca="false">IF('Indicator Data'!BR138="No data","x",ROUND(IF('Indicator Data'!BR138&gt;CJ$3,0,IF('Indicator Data'!BR138&lt;CJ$4,10,(CJ$3-'Indicator Data'!BR138)/(CJ$3-CJ$4)*10)),1))</f>
        <v>0.9</v>
      </c>
      <c r="CK138" s="106" t="str">
        <f aca="false">IF('Indicator Data'!AC138="No data","x",ROUND(IF('Indicator Data'!AC138&gt;CK$3,0,IF('Indicator Data'!AC138&lt;CK$4,10,(CK$3-'Indicator Data'!AC138)/(CK$3-CK$4)*10)),1))</f>
        <v>x</v>
      </c>
      <c r="CL138" s="102" t="n">
        <f aca="false">IF(AND(CJ138="x",CI138="x",CK138="x"),"x",ROUND(AVERAGE(CI138:CK138),1))</f>
        <v>1.3</v>
      </c>
      <c r="CM138" s="106" t="n">
        <f aca="false">IF('Indicator Data'!X138="No data","x",ROUND(IF(LOG('Indicator Data'!X138)&gt;CM$3,10,IF(LOG('Indicator Data'!X138)&lt;CM$4,0,10-(CM$3-LOG('Indicator Data'!X138))/(CM$3-CM$4)*10)),1))</f>
        <v>5.9</v>
      </c>
      <c r="CN138" s="106" t="n">
        <f aca="false">IF('Indicator Data'!Y138="No data","x",ROUND(IF('Indicator Data'!Y138&gt;CN$3,10,IF('Indicator Data'!Y138&lt;CN$4,0,10-(CN$3-'Indicator Data'!Y138)/(CN$3-CN$4)*10)),1))</f>
        <v>4.1</v>
      </c>
      <c r="CO138" s="106" t="n">
        <f aca="false">IF('Indicator Data'!Z138="No data","x",ROUND(IF('Indicator Data'!Z138&gt;CO$3,10,IF('Indicator Data'!Z138&lt;CO$4,0,10-(CO$3-'Indicator Data'!Z138)/(CO$3-CO$4)*10)),1))</f>
        <v>6.9</v>
      </c>
      <c r="CP138" s="106" t="n">
        <f aca="false">IF('Indicator Data'!AA138="No data","x",ROUND(IF('Indicator Data'!AA138&gt;CP$3,10,IF('Indicator Data'!AA138&lt;CP$4,0,10-(CP$3-'Indicator Data'!AA138)/(CP$3-CP$4)*10)),1))</f>
        <v>4.2</v>
      </c>
      <c r="CQ138" s="102" t="n">
        <f aca="false">ROUND(AVERAGE(CM138:CP138),1)</f>
        <v>5.3</v>
      </c>
      <c r="CR138" s="104" t="n">
        <f aca="false">ROUND(AVERAGE(CL138,CQ138,CQ138),1)</f>
        <v>4</v>
      </c>
      <c r="CS138" s="106" t="n">
        <f aca="false">IF('Indicator Data'!AF138="No data","x",ROUND(IF('Indicator Data'!AF138&gt;CS$3,10,IF('Indicator Data'!AF138&lt;CS$4,0,10-(CS$3-'Indicator Data'!AF138)/(CS$3-CS$4)*10)),1))</f>
        <v>2.5</v>
      </c>
      <c r="CT138" s="106" t="n">
        <f aca="false">IF('Indicator Data'!AG138="No data","x",ROUND(IF('Indicator Data'!AG138&gt;CT$3,10,IF('Indicator Data'!AG138&lt;CT$4,0,10-(CT$3-'Indicator Data'!AG138)/(CT$3-CT$4)*10)),1))</f>
        <v>2.7</v>
      </c>
      <c r="CU138" s="102" t="n">
        <f aca="false">ROUND(AVERAGE(CM138,CN138,CO138,CP138,CS138,CT138),1)</f>
        <v>4.4</v>
      </c>
      <c r="CV138" s="106" t="n">
        <f aca="false">IF('Indicator Data'!AB138="No data","x",ROUND(IF('Indicator Data'!AB138&gt;CV$3,10,IF('Indicator Data'!AB138&lt;CV$4,0,10-(CV$3-'Indicator Data'!AB138)/(CV$3-CV$4)*10)),1))</f>
        <v>1.4</v>
      </c>
      <c r="CW138" s="102" t="n">
        <f aca="false">IF(AND(CJ138="x",CI138="x",CK138="x"),"x",ROUND(AVERAGE(CI138:CK138,CV138),1))</f>
        <v>1.3</v>
      </c>
      <c r="CX138" s="103" t="n">
        <f aca="false">IF('Indicator Data'!AD138="No data","x",'Indicator Data'!AD138/'Indicator Data'!$BZ138)</f>
        <v>0.000164319955543983</v>
      </c>
      <c r="CY138" s="106" t="n">
        <f aca="false">IF(CX138="x","x",ROUND(IF(CX138&gt;CY$3,0,IF(CX138&lt;CY$4,10,(CY$3-CX138)/(CY$3-CY$4)*10)),1))</f>
        <v>8.4</v>
      </c>
      <c r="CZ138" s="106" t="n">
        <f aca="false">IF('Indicator Data'!AE138="No data","x",ROUND(IF('Indicator Data'!AE138&gt;CZ$3,0,IF('Indicator Data'!AE138&lt;CZ$4,10,(CZ$3-'Indicator Data'!AE138)/(CZ$3-CZ$4)*10)),1))</f>
        <v>2</v>
      </c>
      <c r="DA138" s="102" t="n">
        <f aca="false">IF(AND(CY138="x",CZ138="x"),"x",ROUND(AVERAGE(CY138:CZ138),1))</f>
        <v>5.2</v>
      </c>
      <c r="DB138" s="104" t="n">
        <f aca="false">ROUND(AVERAGE(CW138,DA138,CU138),1)</f>
        <v>3.6</v>
      </c>
      <c r="DC138" s="105" t="n">
        <f aca="false">IF(BL138="x",ROUND((10-GEOMEAN(((10-DB138)/10*9+1),((10-CH138)/10*9+1),((10-CR138)/10*9+1)))/9*10,1),ROUND((10-GEOMEAN(((10-BL138)/10*9+1),((10-DB138)/10*9+1),((10-CH138)/10*9+1),((10-CR138)/10*9+1)))/9*10,1))</f>
        <v>5.4</v>
      </c>
      <c r="DD138" s="108" t="n">
        <f aca="false">IF(ROUND(IF(AP138="x",(10-GEOMEAN(((10-AO138)/10*9+1),((10-DC138)/10*9+1),((10-AU138)/10*9+1),((10-AQ138)/10*9+1),((10-AR138)/10*9+1)))/9*10,(10-GEOMEAN(((10-AO138)/10*9+1),((10-DC138)/10*9+1),((10-AP138)/10*9+1),((10-AQ138)/10*9+1),((10-AR138)/10*9+1),((10-AU138)/10*9+1)))/9*10),1)=0,0.1,ROUND(IF(AP138="x",(10-GEOMEAN(((10-AO138)/10*9+1),((10-DC138)/10*9+1),((10-AU138)/10*9+1),((10-AQ138)/10*9+1),((10-AR138)/10*9+1)))/9*10,(10-GEOMEAN(((10-AO138)/10*9+1),((10-DC138)/10*9+1),((10-AP138)/10*9+1),((10-AQ138)/10*9+1),((10-AR138)/10*9+1),((10-AU138)/10*9+1)))/9*10),1))</f>
        <v>6.2</v>
      </c>
      <c r="DE138" s="105" t="n">
        <f aca="false">ROUND(IF('Indicator Data'!AH138=0,0,IF('Indicator Data'!AH138&gt;DE$3,10,IF('Indicator Data'!AH138&lt;DE$4,0,10-(DE$3-'Indicator Data'!AH138)/(DE$3-DE$4)*10))),1)</f>
        <v>0.1</v>
      </c>
      <c r="DF138" s="102" t="n">
        <f aca="false">'Indicator Data'!AI138</f>
        <v>0</v>
      </c>
      <c r="DG138" s="102" t="n">
        <f aca="false">'Indicator Data'!AJ138</f>
        <v>0</v>
      </c>
      <c r="DH138" s="105" t="n">
        <f aca="false">ROUND(IF(DF138=5,10,IF(DG138=5,9,IF(DF138=4,8,IF(DG138=4,7,0)))),1)</f>
        <v>0</v>
      </c>
      <c r="DI138" s="108" t="n">
        <f aca="false">ROUND(IF(DH138&gt;5,DH138,DE138/10*7),1)</f>
        <v>0.1</v>
      </c>
      <c r="DJ138" s="76"/>
      <c r="DK138" s="109"/>
    </row>
    <row r="139" customFormat="false" ht="14.5" hidden="false" customHeight="false" outlineLevel="0" collapsed="false">
      <c r="A139" s="98" t="str">
        <f aca="false">'Indicator Data'!A139</f>
        <v>Papua New Guinea</v>
      </c>
      <c r="B139" s="99" t="str">
        <f aca="false">'Indicator Data'!B139</f>
        <v>PNG</v>
      </c>
      <c r="C139" s="100" t="n">
        <f aca="false">ROUND(IF('Indicator Data'!C139=0,0.1,IF(LOG('Indicator Data'!C139)&gt;C$3,10,IF(LOG('Indicator Data'!C139)&lt;C$4,0,10-(C$3-LOG('Indicator Data'!C139))/(C$3-C$4)*10))),1)</f>
        <v>8</v>
      </c>
      <c r="D139" s="101" t="n">
        <f aca="false">ROUND(IF('Indicator Data'!D139=0,0.1,IF(LOG('Indicator Data'!D139)&gt;D$3,10,IF(LOG('Indicator Data'!D139)&lt;D$4,0,10-(D$3-LOG('Indicator Data'!D139))/(D$3-D$4)*10))),1)</f>
        <v>10</v>
      </c>
      <c r="E139" s="102" t="n">
        <f aca="false">ROUND((10-GEOMEAN(((10-C139)/10*9+1),((10-D139)/10*9+1)))/9*10,1)</f>
        <v>9.3</v>
      </c>
      <c r="F139" s="102" t="n">
        <f aca="false">IF('Indicator Data'!E139="No data",0.1,(ROUND(IF('Indicator Data'!E139=0,0,IF(LOG('Indicator Data'!E139)&gt;F$3,10,IF(LOG('Indicator Data'!E139)&lt;F$4,0,10-(F$3-LOG('Indicator Data'!E139))/(F$3-F$4)*10))),1)))</f>
        <v>6.4</v>
      </c>
      <c r="G139" s="102" t="n">
        <f aca="false">ROUND(IF('Indicator Data'!F139=0,0,IF(LOG('Indicator Data'!F139)&gt;G$3,10,IF(LOG('Indicator Data'!F139)&lt;G$4,0,10-(G$3-LOG('Indicator Data'!F139))/(G$3-G$4)*10))),1)</f>
        <v>7.6</v>
      </c>
      <c r="H139" s="101" t="n">
        <f aca="false">ROUND(IF('Indicator Data'!G139=0,0,IF(LOG('Indicator Data'!G139)&gt;H$3,10,IF(LOG('Indicator Data'!G139)&lt;H$4,0,10-(H$3-LOG('Indicator Data'!G139))/(H$3-H$4)*10))),1)</f>
        <v>3.5</v>
      </c>
      <c r="I139" s="101" t="n">
        <f aca="false">ROUND(IF('Indicator Data'!H139=0,0,IF(LOG('Indicator Data'!H139)&gt;I$3,10,IF(LOG('Indicator Data'!H139)&lt;I$4,0,10-(I$3-LOG('Indicator Data'!H139))/(I$3-I$4)*10))),1)</f>
        <v>0</v>
      </c>
      <c r="J139" s="101" t="n">
        <f aca="false">ROUND((10-GEOMEAN(((10-H139)/10*9+1),((10-I139)/10*9+1)))/9*10,1)</f>
        <v>1.9</v>
      </c>
      <c r="K139" s="101" t="n">
        <f aca="false">ROUND(IF('Indicator Data'!I139=0,0,IF(LOG('Indicator Data'!I139)&gt;K$3,10,IF(LOG('Indicator Data'!I139)&lt;K$4,0,10-(K$3-LOG('Indicator Data'!I139))/(K$3-K$4)*10))),1)</f>
        <v>5.9</v>
      </c>
      <c r="L139" s="102" t="n">
        <f aca="false">ROUND((10-GEOMEAN(((10-J139)/10*9+1),((10-K139)/10*9+1)))/9*10,1)</f>
        <v>4.2</v>
      </c>
      <c r="M139" s="102" t="n">
        <f aca="false">ROUND(IF('Indicator Data'!J139=0,0,IF(LOG('Indicator Data'!J139)&gt;M$3,10,IF(LOG('Indicator Data'!J139)&lt;M$4,0,10-(M$3-LOG('Indicator Data'!J139))/(M$3-M$4)*10))),1)</f>
        <v>9.8</v>
      </c>
      <c r="N139" s="103" t="n">
        <f aca="false">'Indicator Data'!C139/'Indicator Data'!$CA139</f>
        <v>0.0020113145376788</v>
      </c>
      <c r="O139" s="103" t="n">
        <f aca="false">'Indicator Data'!D139/'Indicator Data'!$CA139</f>
        <v>0.00194939341102479</v>
      </c>
      <c r="P139" s="103" t="n">
        <f aca="false">IF(F139=0.1,"x",'Indicator Data'!E139/'Indicator Data'!$CA139)</f>
        <v>0.00484713797620294</v>
      </c>
      <c r="Q139" s="103" t="n">
        <f aca="false">'Indicator Data'!F139/'Indicator Data'!$CA139</f>
        <v>4.69775076360969E-005</v>
      </c>
      <c r="R139" s="103" t="n">
        <f aca="false">'Indicator Data'!G139/'Indicator Data'!$CA139</f>
        <v>0.00031869341873436</v>
      </c>
      <c r="S139" s="103" t="n">
        <f aca="false">'Indicator Data'!H139/'Indicator Data'!$CA139</f>
        <v>0</v>
      </c>
      <c r="T139" s="103" t="n">
        <f aca="false">'Indicator Data'!I139/'Indicator Data'!$CA139</f>
        <v>0.00123537550880653</v>
      </c>
      <c r="U139" s="103" t="n">
        <f aca="false">'Indicator Data'!J139/'Indicator Data'!$CA139</f>
        <v>0.0113248057648082</v>
      </c>
      <c r="V139" s="101" t="n">
        <f aca="false">ROUND(IF(N139&gt;V$3,10,IF(N139&lt;V$4,0,10-(V$3-N139)/(V$3-V$4)*10)),1)</f>
        <v>10</v>
      </c>
      <c r="W139" s="101" t="n">
        <f aca="false">ROUND(IF(O139&gt;W$3,10,IF(O139&lt;W$4,0,10-(W$3-O139)/(W$3-W$4)*10)),1)</f>
        <v>10</v>
      </c>
      <c r="X139" s="102" t="n">
        <f aca="false">ROUND(((10-GEOMEAN(((10-V139)/10*9+1),((10-W139)/10*9+1)))/9*10),1)</f>
        <v>10</v>
      </c>
      <c r="Y139" s="102" t="n">
        <f aca="false">IF(P139="x",0.1,ROUND(IF(P139&gt;Y$3,10,IF(P139&lt;Y$4,0,10-(Y$3-P139)/(Y$3-Y$4)*10)),1))</f>
        <v>3.2</v>
      </c>
      <c r="Z139" s="102" t="n">
        <f aca="false">ROUND(IF(Q139=0,0,IF(LOG(Q139)&gt;Z$3,10,IF(LOG(Q139)&lt;=Z$4,0,10-(Z$3-LOG(Q139))/(Z$3-Z$4)*10))),1)</f>
        <v>9.3</v>
      </c>
      <c r="AA139" s="101" t="n">
        <f aca="false">ROUND(IF(R139&gt;AA$3,10,IF(R139&lt;AA$4,0,10-(AA$3-R139)/(AA$3-AA$4)*10)),1)</f>
        <v>0.2</v>
      </c>
      <c r="AB139" s="101" t="n">
        <f aca="false">ROUND(IF(S139&gt;AB$3,10,IF(S139&lt;AB$4,0,10-(AB$3-S139)/(AB$3-AB$4)*10)),1)</f>
        <v>0</v>
      </c>
      <c r="AC139" s="101" t="n">
        <f aca="false">ROUND(((10-GEOMEAN(((10-AA139)/10*9+1),((10-AB139)/10*9+1)))/9*10),1)</f>
        <v>0.1</v>
      </c>
      <c r="AD139" s="101" t="n">
        <f aca="false">ROUND(IF(T139=0,0,IF(T139&gt;AD$3,10,IF(T139&lt;=AD$4,0,10-(AD$3-T139)/(AD$3-AD$4)*10))),1)</f>
        <v>1.2</v>
      </c>
      <c r="AE139" s="102" t="n">
        <f aca="false">ROUND((10-GEOMEAN(((10-AC139)/10*9+1),((10-AD139)/10*9+1)))/9*10,1)</f>
        <v>0.7</v>
      </c>
      <c r="AF139" s="102" t="n">
        <f aca="false">ROUND(IF(U139&gt;AF$3,10,IF(U139&lt;AF$4,0,10-(AF$3-U139)/(AF$3-AF$4)*10)),1)</f>
        <v>3.8</v>
      </c>
      <c r="AG139" s="101" t="n">
        <f aca="false">ROUND(IF('Indicator Data'!K139=0,0,IF('Indicator Data'!K139&gt;AG$3,10,IF('Indicator Data'!K139&lt;AG$4,0,10-(AG$3-'Indicator Data'!K139)/(AG$3-AG$4)*10))),1)</f>
        <v>1.9</v>
      </c>
      <c r="AH139" s="104" t="n">
        <f aca="false">ROUND(AVERAGE(C139,V139),1)</f>
        <v>9</v>
      </c>
      <c r="AI139" s="104" t="n">
        <f aca="false">ROUND(AVERAGE(D139,W139),1)</f>
        <v>10</v>
      </c>
      <c r="AJ139" s="102" t="n">
        <f aca="false">ROUND(AVERAGE(AA139,H139),1)</f>
        <v>1.9</v>
      </c>
      <c r="AK139" s="102" t="n">
        <f aca="false">ROUND(AVERAGE(AB139,I139),1)</f>
        <v>0</v>
      </c>
      <c r="AL139" s="104" t="n">
        <f aca="false">ROUND((10-GEOMEAN(((10-AJ139)/10*9+1),((10-AK139)/10*9+1)))/9*10,1)</f>
        <v>1</v>
      </c>
      <c r="AM139" s="104" t="n">
        <f aca="false">ROUND(AVERAGE(AD139,K139),1)</f>
        <v>3.6</v>
      </c>
      <c r="AN139" s="102" t="n">
        <f aca="false">ROUND((10-GEOMEAN(((10-M139)/10*9+1),((10-AF139)/10*9+1)))/9*10,1)</f>
        <v>8</v>
      </c>
      <c r="AO139" s="105" t="n">
        <f aca="false">ROUND((10-GEOMEAN(((10-E139)/10*9+1),((10-X139)/10*9+1)))/9*10,1)</f>
        <v>9.7</v>
      </c>
      <c r="AP139" s="105" t="n">
        <f aca="false">IF(AND(Y139="x",F139="x"),"x",ROUND((10-GEOMEAN(((10-F139)/10*9+1),((10-Y139)/10*9+1)))/9*10,1))</f>
        <v>5</v>
      </c>
      <c r="AQ139" s="105" t="n">
        <f aca="false">ROUND((10-GEOMEAN(((10-G139)/10*9+1),((10-Z139)/10*9+1)))/9*10,1)</f>
        <v>8.6</v>
      </c>
      <c r="AR139" s="105" t="n">
        <f aca="false">ROUND((10-GEOMEAN(((10-L139)/10*9+1),((10-AE139)/10*9+1)))/9*10,1)</f>
        <v>2.6</v>
      </c>
      <c r="AS139" s="104" t="n">
        <f aca="false">ROUND(AVERAGE(AG139,AN139),1)</f>
        <v>5</v>
      </c>
      <c r="AT139" s="104" t="n">
        <f aca="false">IF('Indicator Data'!L139="No data","x",IF('Indicator Data'!CB139&lt;1000,"x",ROUND((IF('Indicator Data'!L139&gt;AT$3,10,IF('Indicator Data'!L139&lt;AT$4,0,10-(AT$3-'Indicator Data'!L139)/(AT$3-AT$4)*10))),1)))</f>
        <v>0</v>
      </c>
      <c r="AU139" s="105" t="n">
        <f aca="false">ROUND(AVERAGE(AS139,AT139),1)</f>
        <v>2.5</v>
      </c>
      <c r="AV139" s="106" t="n">
        <f aca="false">IF('Indicator Data'!M139="No data","x",ROUND(IF('Indicator Data'!M139=0,0,IF(LOG('Indicator Data'!M139)&gt;AV$3,10,IF(LOG('Indicator Data'!M139)&lt;AV$4,0,10-(AV$3-LOG('Indicator Data'!M139))/(AV$3-AV$4)*10))),1))</f>
        <v>7.8</v>
      </c>
      <c r="AW139" s="103" t="n">
        <f aca="false">IF(AV139="x","x",'Indicator Data'!M139/'Indicator Data'!$CA139)</f>
        <v>0.35483653879723</v>
      </c>
      <c r="AX139" s="106" t="n">
        <f aca="false">IF(AV139="x","x",ROUND(IF(AW139&gt;AX$3,10,IF(AW139&lt;AX$4,0,10-(AX$3-AW139)/(AX$3-AX$4)*10)),1))</f>
        <v>3.9</v>
      </c>
      <c r="AY139" s="102" t="n">
        <f aca="false">IF(AND(AV139="x",AX139="x"),"x",ROUND((10-GEOMEAN(((10-AV139)/10*9+1),((10-AX139)/10*9+1)))/9*10,1))</f>
        <v>6.2</v>
      </c>
      <c r="AZ139" s="106" t="str">
        <f aca="false">IF('Indicator Data'!N139="No data","x",ROUND(IF('Indicator Data'!N139=0,0,IF(LOG('Indicator Data'!N139)&gt;AZ$3,10,IF(LOG('Indicator Data'!N139)&lt;AZ$4,0,10-(AZ$3-LOG('Indicator Data'!N139))/(AZ$3-AZ$4)*10))),1))</f>
        <v>x</v>
      </c>
      <c r="BA139" s="103" t="str">
        <f aca="false">IF(AZ139="x","x",'Indicator Data'!N139/'Indicator Data'!$CA139)</f>
        <v>x</v>
      </c>
      <c r="BB139" s="106" t="str">
        <f aca="false">IF(AZ139="x","x",ROUND(IF(BA139&gt;BB$3,10,IF(BA139&lt;BB$4,0,10-(BB$3-BA139)/(BB$3-BB$4)*10)),1))</f>
        <v>x</v>
      </c>
      <c r="BC139" s="102" t="str">
        <f aca="false">IF(AND(AZ139="x",BB139="x"),"x",ROUND((10-GEOMEAN(((10-AZ139)/10*9+1),((10-BB139)/10*9+1)))/9*10,1))</f>
        <v>x</v>
      </c>
      <c r="BD139" s="106" t="str">
        <f aca="false">IF('Indicator Data'!O139="No data","x",ROUND(IF('Indicator Data'!O139=0,0,IF(LOG('Indicator Data'!O139)&gt;BD$3,10,IF(LOG('Indicator Data'!O139)&lt;BD$4,0,10-(BD$3-LOG('Indicator Data'!O139))/(BD$3-BD$4)*10))),1))</f>
        <v>x</v>
      </c>
      <c r="BE139" s="103" t="str">
        <f aca="false">IF(BD139="x","x",'Indicator Data'!O139/'Indicator Data'!$CA139)</f>
        <v>x</v>
      </c>
      <c r="BF139" s="106" t="str">
        <f aca="false">IF(BD139="x","x",ROUND(IF(BE139&gt;BF$3,10,IF(BE139&lt;BF$4,0,10-(BF$3-BE139)/(BF$3-BF$4)*10)),1))</f>
        <v>x</v>
      </c>
      <c r="BG139" s="102" t="str">
        <f aca="false">IF(AND(BD139="x",BF139="x"),"x",ROUND((10-GEOMEAN(((10-BD139)/10*9+1),((10-BF139)/10*9+1)))/9*10,1))</f>
        <v>x</v>
      </c>
      <c r="BH139" s="106" t="str">
        <f aca="false">IF('Indicator Data'!P139="No data","x",ROUND(IF('Indicator Data'!P139=0,0,IF(LOG('Indicator Data'!P139)&gt;BH$3,10,IF(LOG('Indicator Data'!P139)&lt;BH$4,0,10-(BH$3-LOG('Indicator Data'!P139))/(BH$3-BH$4)*10))),1))</f>
        <v>x</v>
      </c>
      <c r="BI139" s="103" t="str">
        <f aca="false">IF(BH139="x","x",'Indicator Data'!P139/'Indicator Data'!$CA139)</f>
        <v>x</v>
      </c>
      <c r="BJ139" s="106" t="str">
        <f aca="false">IF(BH139="x","x",ROUND(IF(BI139&gt;BJ$3,10,IF(BI139&lt;BJ$4,0,10-(BJ$3-BI139)/(BJ$3-BJ$4)*10)),1))</f>
        <v>x</v>
      </c>
      <c r="BK139" s="102" t="str">
        <f aca="false">IF(AND(BH139="x",BJ139="x"),"x",ROUND((10-GEOMEAN(((10-BH139)/10*9+1),((10-BJ139)/10*9+1)))/9*10,1))</f>
        <v>x</v>
      </c>
      <c r="BL139" s="104" t="n">
        <f aca="false">IF(AND(BC139="x",BG139="x",BK139="x",AY139="x"),"x",IF(AND(BC139="x",BG139="x",BK139="x"),AY139,ROUND((10-GEOMEAN(((10-AY139)/10*9+1),((10-BC139)/10*9+1),((10-BG139)/10*9+1),((10-BK139)/10*9+1)))/9*10,1)))</f>
        <v>6.2</v>
      </c>
      <c r="BM139" s="106" t="n">
        <f aca="false">ROUND(IF('Indicator Data'!Q139=0,0,IF(LOG('Indicator Data'!Q139)&gt;BM$3,10,IF(LOG('Indicator Data'!Q139)&lt;BM$4,0,10-(BM$3-LOG('Indicator Data'!Q139))/(BM$3-BM$4)*10))),1)</f>
        <v>8.5</v>
      </c>
      <c r="BN139" s="107" t="n">
        <f aca="false">'Indicator Data'!R139</f>
        <v>0.877927660942078</v>
      </c>
      <c r="BO139" s="106" t="n">
        <f aca="false">ROUND(IF(BN139&gt;BO$3,10,IF(BN139&lt;BO$4,0,10-(BO$3-BN139)/(BO$3-BO$4)*10)),1)</f>
        <v>8.8</v>
      </c>
      <c r="BP139" s="106" t="n">
        <f aca="false">ROUND((10-GEOMEAN(((10-BO139)/10*9+1),((10-BM139)/10*9+1)))/9*10,1)</f>
        <v>8.7</v>
      </c>
      <c r="BQ139" s="106" t="n">
        <f aca="false">ROUND(IF('Indicator Data'!S139=0,0,IF(LOG('Indicator Data'!S139)&gt;BQ$3,10,IF(LOG('Indicator Data'!S139)&lt;BQ$4,0,10-(BQ$3-LOG('Indicator Data'!S139))/(BQ$3-BQ$4)*10))),1)</f>
        <v>8.4</v>
      </c>
      <c r="BR139" s="107" t="n">
        <f aca="false">'Indicator Data'!T139</f>
        <v>0.761638820171356</v>
      </c>
      <c r="BS139" s="106" t="n">
        <f aca="false">ROUND(IF(BR139&gt;BS$3,10,IF(BR139&lt;BS$4,0,10-(BS$3-BR139)/(BS$3-BS$4)*10)),1)</f>
        <v>7.6</v>
      </c>
      <c r="BT139" s="106" t="n">
        <f aca="false">ROUND((10-GEOMEAN(((10-BS139)/10*9+1),((10-BQ139)/10*9+1)))/9*10,1)</f>
        <v>8</v>
      </c>
      <c r="BU139" s="102" t="n">
        <f aca="false">ROUND((10-GEOMEAN(((10-BT139)/10*9+1),((10-BP139)/10*9+1)))/9*10,1)</f>
        <v>8.4</v>
      </c>
      <c r="BV139" s="106" t="n">
        <f aca="false">ROUND(IF('Indicator Data'!U139=0,0,IF(LOG('Indicator Data'!U139)&gt;BV$3,10,IF(LOG('Indicator Data'!U139)&lt;BV$4,0,10-(BV$3-LOG('Indicator Data'!U139))/(BV$3-BV$4)*10))),1)</f>
        <v>7.8</v>
      </c>
      <c r="BW139" s="103" t="n">
        <f aca="false">'Indicator Data'!U139/'Indicator Data'!$CA139</f>
        <v>0.358038885559571</v>
      </c>
      <c r="BX139" s="106" t="n">
        <f aca="false">ROUND(IF(BW139&gt;BX$3,10,IF(BW139&lt;BX$4,0,10-(BX$3-BW139)/(BX$3-BX$4)*10)),1)</f>
        <v>4</v>
      </c>
      <c r="BY139" s="102" t="n">
        <f aca="false">ROUND((10-GEOMEAN(((10-BV139)/10*9+1),((10-BX139)/10*9+1)))/9*10,1)</f>
        <v>6.3</v>
      </c>
      <c r="BZ139" s="106" t="n">
        <f aca="false">ROUND(IF('Indicator Data'!V139=0,0,IF(LOG('Indicator Data'!V139)&gt;BZ$3,10,IF(LOG('Indicator Data'!V139)&lt;BZ$4,0,10-(BZ$3-LOG('Indicator Data'!V139))/(BZ$3-BZ$4)*10))),1)</f>
        <v>7.6</v>
      </c>
      <c r="CA139" s="103" t="n">
        <f aca="false">IF('Indicator Data'!V139/'Indicator Data'!$CA139&gt;1,1,'Indicator Data'!V139/'Indicator Data'!$CA139)</f>
        <v>0.273589043988735</v>
      </c>
      <c r="CB139" s="106" t="n">
        <f aca="false">ROUND(IF(CA139&gt;CB$3,10,IF(CA139&lt;CB$4,0,10-(CB$3-CA139)/(CB$3-CB$4)*10)),1)</f>
        <v>2.7</v>
      </c>
      <c r="CC139" s="102" t="n">
        <f aca="false">ROUND((10-GEOMEAN(((10-BZ139)/10*9+1),((10-CB139)/10*9+1)))/9*10,1)</f>
        <v>5.7</v>
      </c>
      <c r="CD139" s="106" t="n">
        <f aca="false">ROUND(IF('Indicator Data'!W139=0,0,IF(LOG('Indicator Data'!W139)&gt;CD$3,10,IF(LOG('Indicator Data'!W139)&lt;CD$4,0,10-(CD$3-LOG('Indicator Data'!W139))/(CD$3-CD$4)*10))),1)</f>
        <v>8.2</v>
      </c>
      <c r="CE139" s="103" t="n">
        <f aca="false">'Indicator Data'!W139/'Indicator Data'!$CA139</f>
        <v>0.777784952654998</v>
      </c>
      <c r="CF139" s="106" t="n">
        <f aca="false">ROUND(IF(CE139&gt;CF$3,10,IF(CE139&lt;CF$4,0,10-(CF$3-CE139)/(CF$3-CF$4)*10)),1)</f>
        <v>7.8</v>
      </c>
      <c r="CG139" s="102" t="n">
        <f aca="false">ROUND((10-GEOMEAN(((10-CD139)/10*9+1),((10-CF139)/10*9+1)))/9*10,1)</f>
        <v>8</v>
      </c>
      <c r="CH139" s="104" t="n">
        <f aca="false">ROUND((10-GEOMEAN(((10-CC139)/10*9+1),((10-BU139)/10*9+1),((10-BY139)/10*9+1),((10-CG139)/10*9+1)))/9*10,1)</f>
        <v>7.3</v>
      </c>
      <c r="CI139" s="106" t="n">
        <f aca="false">IF('Indicator Data'!BQ139="No data","x",ROUND(IF('Indicator Data'!BQ139&gt;CI$3,0,IF('Indicator Data'!BQ139&lt;CI$4,10,(CI$3-'Indicator Data'!BQ139)/(CI$3-CI$4)*10)),1))</f>
        <v>9</v>
      </c>
      <c r="CJ139" s="106" t="n">
        <f aca="false">IF('Indicator Data'!BR139="No data","x",ROUND(IF('Indicator Data'!BR139&gt;CJ$3,0,IF('Indicator Data'!BR139&lt;CJ$4,10,(CJ$3-'Indicator Data'!BR139)/(CJ$3-CJ$4)*10)),1))</f>
        <v>9.1</v>
      </c>
      <c r="CK139" s="106" t="n">
        <f aca="false">IF('Indicator Data'!AC139="No data","x",ROUND(IF('Indicator Data'!AC139&gt;CK$3,0,IF('Indicator Data'!AC139&lt;CK$4,10,(CK$3-'Indicator Data'!AC139)/(CK$3-CK$4)*10)),1))</f>
        <v>7</v>
      </c>
      <c r="CL139" s="102" t="n">
        <f aca="false">IF(AND(CJ139="x",CI139="x",CK139="x"),"x",ROUND(AVERAGE(CI139:CK139),1))</f>
        <v>8.4</v>
      </c>
      <c r="CM139" s="106" t="n">
        <f aca="false">IF('Indicator Data'!X139="No data","x",ROUND(IF(LOG('Indicator Data'!X139)&gt;CM$3,10,IF(LOG('Indicator Data'!X139)&lt;CM$4,0,10-(CM$3-LOG('Indicator Data'!X139))/(CM$3-CM$4)*10)),1))</f>
        <v>4.3</v>
      </c>
      <c r="CN139" s="106" t="n">
        <f aca="false">IF('Indicator Data'!Y139="No data","x",ROUND(IF('Indicator Data'!Y139&gt;CN$3,10,IF('Indicator Data'!Y139&lt;CN$4,0,10-(CN$3-'Indicator Data'!Y139)/(CN$3-CN$4)*10)),1))</f>
        <v>5.5</v>
      </c>
      <c r="CO139" s="106" t="n">
        <f aca="false">IF('Indicator Data'!Z139="No data","x",ROUND(IF('Indicator Data'!Z139&gt;CO$3,10,IF('Indicator Data'!Z139&lt;CO$4,0,10-(CO$3-'Indicator Data'!Z139)/(CO$3-CO$4)*10)),1))</f>
        <v>1.3</v>
      </c>
      <c r="CP139" s="106" t="str">
        <f aca="false">IF('Indicator Data'!AA139="No data","x",ROUND(IF('Indicator Data'!AA139&gt;CP$3,10,IF('Indicator Data'!AA139&lt;CP$4,0,10-(CP$3-'Indicator Data'!AA139)/(CP$3-CP$4)*10)),1))</f>
        <v>x</v>
      </c>
      <c r="CQ139" s="102" t="n">
        <f aca="false">ROUND(AVERAGE(CM139:CP139),1)</f>
        <v>3.7</v>
      </c>
      <c r="CR139" s="104" t="n">
        <f aca="false">ROUND(AVERAGE(CL139,CQ139,CQ139),1)</f>
        <v>5.3</v>
      </c>
      <c r="CS139" s="106" t="str">
        <f aca="false">IF('Indicator Data'!AF139="No data","x",ROUND(IF('Indicator Data'!AF139&gt;CS$3,10,IF('Indicator Data'!AF139&lt;CS$4,0,10-(CS$3-'Indicator Data'!AF139)/(CS$3-CS$4)*10)),1))</f>
        <v>x</v>
      </c>
      <c r="CT139" s="106" t="n">
        <f aca="false">IF('Indicator Data'!AG139="No data","x",ROUND(IF('Indicator Data'!AG139&gt;CT$3,10,IF('Indicator Data'!AG139&lt;CT$4,0,10-(CT$3-'Indicator Data'!AG139)/(CT$3-CT$4)*10)),1))</f>
        <v>4.9</v>
      </c>
      <c r="CU139" s="102" t="n">
        <f aca="false">ROUND(AVERAGE(CM139,CN139,CO139,CP139,CS139,CT139),1)</f>
        <v>4</v>
      </c>
      <c r="CV139" s="106" t="n">
        <f aca="false">IF('Indicator Data'!AB139="No data","x",ROUND(IF('Indicator Data'!AB139&gt;CV$3,10,IF('Indicator Data'!AB139&lt;CV$4,0,10-(CV$3-'Indicator Data'!AB139)/(CV$3-CV$4)*10)),1))</f>
        <v>5.4</v>
      </c>
      <c r="CW139" s="102" t="n">
        <f aca="false">IF(AND(CJ139="x",CI139="x",CK139="x"),"x",ROUND(AVERAGE(CI139:CK139,CV139),1))</f>
        <v>7.6</v>
      </c>
      <c r="CX139" s="103" t="n">
        <f aca="false">IF('Indicator Data'!AD139="No data","x",'Indicator Data'!AD139/'Indicator Data'!$BZ139)</f>
        <v>9.04573796487178E-006</v>
      </c>
      <c r="CY139" s="106" t="n">
        <f aca="false">IF(CX139="x","x",ROUND(IF(CX139&gt;CY$3,0,IF(CX139&lt;CY$4,10,(CY$3-CX139)/(CY$3-CY$4)*10)),1))</f>
        <v>9.9</v>
      </c>
      <c r="CZ139" s="106" t="n">
        <f aca="false">IF('Indicator Data'!AE139="No data","x",ROUND(IF('Indicator Data'!AE139&gt;CZ$3,0,IF('Indicator Data'!AE139&lt;CZ$4,10,(CZ$3-'Indicator Data'!AE139)/(CZ$3-CZ$4)*10)),1))</f>
        <v>8</v>
      </c>
      <c r="DA139" s="102" t="n">
        <f aca="false">IF(AND(CY139="x",CZ139="x"),"x",ROUND(AVERAGE(CY139:CZ139),1))</f>
        <v>9</v>
      </c>
      <c r="DB139" s="104" t="n">
        <f aca="false">ROUND(AVERAGE(CW139,DA139,CU139),1)</f>
        <v>6.9</v>
      </c>
      <c r="DC139" s="105" t="n">
        <f aca="false">IF(BL139="x",ROUND((10-GEOMEAN(((10-DB139)/10*9+1),((10-CH139)/10*9+1),((10-CR139)/10*9+1)))/9*10,1),ROUND((10-GEOMEAN(((10-BL139)/10*9+1),((10-DB139)/10*9+1),((10-CH139)/10*9+1),((10-CR139)/10*9+1)))/9*10,1))</f>
        <v>6.5</v>
      </c>
      <c r="DD139" s="108" t="n">
        <f aca="false">IF(ROUND(IF(AP139="x",(10-GEOMEAN(((10-AO139)/10*9+1),((10-DC139)/10*9+1),((10-AU139)/10*9+1),((10-AQ139)/10*9+1),((10-AR139)/10*9+1)))/9*10,(10-GEOMEAN(((10-AO139)/10*9+1),((10-DC139)/10*9+1),((10-AP139)/10*9+1),((10-AQ139)/10*9+1),((10-AR139)/10*9+1),((10-AU139)/10*9+1)))/9*10),1)=0,0.1,ROUND(IF(AP139="x",(10-GEOMEAN(((10-AO139)/10*9+1),((10-DC139)/10*9+1),((10-AU139)/10*9+1),((10-AQ139)/10*9+1),((10-AR139)/10*9+1)))/9*10,(10-GEOMEAN(((10-AO139)/10*9+1),((10-DC139)/10*9+1),((10-AP139)/10*9+1),((10-AQ139)/10*9+1),((10-AR139)/10*9+1),((10-AU139)/10*9+1)))/9*10),1))</f>
        <v>6.7</v>
      </c>
      <c r="DE139" s="105" t="n">
        <f aca="false">ROUND(IF('Indicator Data'!AH139=0,0,IF('Indicator Data'!AH139&gt;DE$3,10,IF('Indicator Data'!AH139&lt;DE$4,0,10-(DE$3-'Indicator Data'!AH139)/(DE$3-DE$4)*10))),1)</f>
        <v>4.1</v>
      </c>
      <c r="DF139" s="102" t="n">
        <f aca="false">'Indicator Data'!AI139</f>
        <v>0</v>
      </c>
      <c r="DG139" s="102" t="n">
        <f aca="false">'Indicator Data'!AJ139</f>
        <v>0</v>
      </c>
      <c r="DH139" s="105" t="n">
        <f aca="false">ROUND(IF(DF139=5,10,IF(DG139=5,9,IF(DF139=4,8,IF(DG139=4,7,0)))),1)</f>
        <v>0</v>
      </c>
      <c r="DI139" s="108" t="n">
        <f aca="false">ROUND(IF(DH139&gt;5,DH139,DE139/10*7),1)</f>
        <v>2.9</v>
      </c>
      <c r="DJ139" s="76"/>
      <c r="DK139" s="109"/>
    </row>
    <row r="140" customFormat="false" ht="14.5" hidden="false" customHeight="false" outlineLevel="0" collapsed="false">
      <c r="A140" s="98" t="str">
        <f aca="false">'Indicator Data'!A140</f>
        <v>Paraguay</v>
      </c>
      <c r="B140" s="99" t="str">
        <f aca="false">'Indicator Data'!B140</f>
        <v>PRY</v>
      </c>
      <c r="C140" s="100" t="n">
        <f aca="false">ROUND(IF('Indicator Data'!C140=0,0.1,IF(LOG('Indicator Data'!C140)&gt;C$3,10,IF(LOG('Indicator Data'!C140)&lt;C$4,0,10-(C$3-LOG('Indicator Data'!C140))/(C$3-C$4)*10))),1)</f>
        <v>0</v>
      </c>
      <c r="D140" s="101" t="n">
        <f aca="false">ROUND(IF('Indicator Data'!D140=0,0.1,IF(LOG('Indicator Data'!D140)&gt;D$3,10,IF(LOG('Indicator Data'!D140)&lt;D$4,0,10-(D$3-LOG('Indicator Data'!D140))/(D$3-D$4)*10))),1)</f>
        <v>0.1</v>
      </c>
      <c r="E140" s="102" t="n">
        <f aca="false">ROUND((10-GEOMEAN(((10-C140)/10*9+1),((10-D140)/10*9+1)))/9*10,1)</f>
        <v>0.1</v>
      </c>
      <c r="F140" s="102" t="n">
        <f aca="false">IF('Indicator Data'!E140="No data",0.1,(ROUND(IF('Indicator Data'!E140=0,0,IF(LOG('Indicator Data'!E140)&gt;F$3,10,IF(LOG('Indicator Data'!E140)&lt;F$4,0,10-(F$3-LOG('Indicator Data'!E140))/(F$3-F$4)*10))),1)))</f>
        <v>6.2</v>
      </c>
      <c r="G140" s="102" t="n">
        <f aca="false">ROUND(IF('Indicator Data'!F140=0,0,IF(LOG('Indicator Data'!F140)&gt;G$3,10,IF(LOG('Indicator Data'!F140)&lt;G$4,0,10-(G$3-LOG('Indicator Data'!F140))/(G$3-G$4)*10))),1)</f>
        <v>0</v>
      </c>
      <c r="H140" s="101" t="n">
        <f aca="false">ROUND(IF('Indicator Data'!G140=0,0,IF(LOG('Indicator Data'!G140)&gt;H$3,10,IF(LOG('Indicator Data'!G140)&lt;H$4,0,10-(H$3-LOG('Indicator Data'!G140))/(H$3-H$4)*10))),1)</f>
        <v>0</v>
      </c>
      <c r="I140" s="101" t="n">
        <f aca="false">ROUND(IF('Indicator Data'!H140=0,0,IF(LOG('Indicator Data'!H140)&gt;I$3,10,IF(LOG('Indicator Data'!H140)&lt;I$4,0,10-(I$3-LOG('Indicator Data'!H140))/(I$3-I$4)*10))),1)</f>
        <v>0</v>
      </c>
      <c r="J140" s="101" t="n">
        <f aca="false">ROUND((10-GEOMEAN(((10-H140)/10*9+1),((10-I140)/10*9+1)))/9*10,1)</f>
        <v>0</v>
      </c>
      <c r="K140" s="101" t="n">
        <f aca="false">ROUND(IF('Indicator Data'!I140=0,0,IF(LOG('Indicator Data'!I140)&gt;K$3,10,IF(LOG('Indicator Data'!I140)&lt;K$4,0,10-(K$3-LOG('Indicator Data'!I140))/(K$3-K$4)*10))),1)</f>
        <v>0</v>
      </c>
      <c r="L140" s="102" t="n">
        <f aca="false">ROUND((10-GEOMEAN(((10-J140)/10*9+1),((10-K140)/10*9+1)))/9*10,1)</f>
        <v>0</v>
      </c>
      <c r="M140" s="102" t="n">
        <f aca="false">ROUND(IF('Indicator Data'!J140=0,0,IF(LOG('Indicator Data'!J140)&gt;M$3,10,IF(LOG('Indicator Data'!J140)&lt;M$4,0,10-(M$3-LOG('Indicator Data'!J140))/(M$3-M$4)*10))),1)</f>
        <v>9.3</v>
      </c>
      <c r="N140" s="103" t="n">
        <f aca="false">'Indicator Data'!C140/'Indicator Data'!$CA140</f>
        <v>1.21695269116102E-007</v>
      </c>
      <c r="O140" s="103" t="n">
        <f aca="false">'Indicator Data'!D140/'Indicator Data'!$CA140</f>
        <v>0</v>
      </c>
      <c r="P140" s="103" t="n">
        <f aca="false">IF(F140=0.1,"x",'Indicator Data'!E140/'Indicator Data'!$CA140)</f>
        <v>0.0044146436308736</v>
      </c>
      <c r="Q140" s="103" t="n">
        <f aca="false">'Indicator Data'!F140/'Indicator Data'!$CA140</f>
        <v>0</v>
      </c>
      <c r="R140" s="103" t="n">
        <f aca="false">'Indicator Data'!G140/'Indicator Data'!$CA140</f>
        <v>0</v>
      </c>
      <c r="S140" s="103" t="n">
        <f aca="false">'Indicator Data'!H140/'Indicator Data'!$CA140</f>
        <v>0</v>
      </c>
      <c r="T140" s="103" t="n">
        <f aca="false">'Indicator Data'!I140/'Indicator Data'!$CA140</f>
        <v>0</v>
      </c>
      <c r="U140" s="103" t="n">
        <f aca="false">'Indicator Data'!J140/'Indicator Data'!$CA140</f>
        <v>0.00767303932929104</v>
      </c>
      <c r="V140" s="101" t="n">
        <f aca="false">ROUND(IF(N140&gt;V$3,10,IF(N140&lt;V$4,0,10-(V$3-N140)/(V$3-V$4)*10)),1)</f>
        <v>0</v>
      </c>
      <c r="W140" s="101" t="n">
        <f aca="false">ROUND(IF(O140&gt;W$3,10,IF(O140&lt;W$4,0,10-(W$3-O140)/(W$3-W$4)*10)),1)</f>
        <v>0</v>
      </c>
      <c r="X140" s="102" t="n">
        <f aca="false">ROUND(((10-GEOMEAN(((10-V140)/10*9+1),((10-W140)/10*9+1)))/9*10),1)</f>
        <v>0</v>
      </c>
      <c r="Y140" s="102" t="n">
        <f aca="false">IF(P140="x",0.1,ROUND(IF(P140&gt;Y$3,10,IF(P140&lt;Y$4,0,10-(Y$3-P140)/(Y$3-Y$4)*10)),1))</f>
        <v>2.9</v>
      </c>
      <c r="Z140" s="102" t="n">
        <f aca="false">ROUND(IF(Q140=0,0,IF(LOG(Q140)&gt;Z$3,10,IF(LOG(Q140)&lt;=Z$4,0,10-(Z$3-LOG(Q140))/(Z$3-Z$4)*10))),1)</f>
        <v>0</v>
      </c>
      <c r="AA140" s="101" t="n">
        <f aca="false">ROUND(IF(R140&gt;AA$3,10,IF(R140&lt;AA$4,0,10-(AA$3-R140)/(AA$3-AA$4)*10)),1)</f>
        <v>0</v>
      </c>
      <c r="AB140" s="101" t="n">
        <f aca="false">ROUND(IF(S140&gt;AB$3,10,IF(S140&lt;AB$4,0,10-(AB$3-S140)/(AB$3-AB$4)*10)),1)</f>
        <v>0</v>
      </c>
      <c r="AC140" s="101" t="n">
        <f aca="false">ROUND(((10-GEOMEAN(((10-AA140)/10*9+1),((10-AB140)/10*9+1)))/9*10),1)</f>
        <v>0</v>
      </c>
      <c r="AD140" s="101" t="n">
        <f aca="false">ROUND(IF(T140=0,0,IF(T140&gt;AD$3,10,IF(T140&lt;=AD$4,0,10-(AD$3-T140)/(AD$3-AD$4)*10))),1)</f>
        <v>0</v>
      </c>
      <c r="AE140" s="102" t="n">
        <f aca="false">ROUND((10-GEOMEAN(((10-AC140)/10*9+1),((10-AD140)/10*9+1)))/9*10,1)</f>
        <v>0</v>
      </c>
      <c r="AF140" s="102" t="n">
        <f aca="false">ROUND(IF(U140&gt;AF$3,10,IF(U140&lt;AF$4,0,10-(AF$3-U140)/(AF$3-AF$4)*10)),1)</f>
        <v>2.6</v>
      </c>
      <c r="AG140" s="101" t="n">
        <f aca="false">ROUND(IF('Indicator Data'!K140=0,0,IF('Indicator Data'!K140&gt;AG$3,10,IF('Indicator Data'!K140&lt;AG$4,0,10-(AG$3-'Indicator Data'!K140)/(AG$3-AG$4)*10))),1)</f>
        <v>6.7</v>
      </c>
      <c r="AH140" s="104" t="n">
        <f aca="false">ROUND(AVERAGE(C140,V140),1)</f>
        <v>0</v>
      </c>
      <c r="AI140" s="104" t="n">
        <f aca="false">ROUND(AVERAGE(D140,W140),1)</f>
        <v>0.1</v>
      </c>
      <c r="AJ140" s="102" t="n">
        <f aca="false">ROUND(AVERAGE(AA140,H140),1)</f>
        <v>0</v>
      </c>
      <c r="AK140" s="102" t="n">
        <f aca="false">ROUND(AVERAGE(AB140,I140),1)</f>
        <v>0</v>
      </c>
      <c r="AL140" s="104" t="n">
        <f aca="false">ROUND((10-GEOMEAN(((10-AJ140)/10*9+1),((10-AK140)/10*9+1)))/9*10,1)</f>
        <v>0</v>
      </c>
      <c r="AM140" s="104" t="n">
        <f aca="false">ROUND(AVERAGE(AD140,K140),1)</f>
        <v>0</v>
      </c>
      <c r="AN140" s="102" t="n">
        <f aca="false">ROUND((10-GEOMEAN(((10-M140)/10*9+1),((10-AF140)/10*9+1)))/9*10,1)</f>
        <v>7.2</v>
      </c>
      <c r="AO140" s="105" t="n">
        <f aca="false">ROUND((10-GEOMEAN(((10-E140)/10*9+1),((10-X140)/10*9+1)))/9*10,1)</f>
        <v>0.1</v>
      </c>
      <c r="AP140" s="105" t="n">
        <f aca="false">IF(AND(Y140="x",F140="x"),"x",ROUND((10-GEOMEAN(((10-F140)/10*9+1),((10-Y140)/10*9+1)))/9*10,1))</f>
        <v>4.8</v>
      </c>
      <c r="AQ140" s="105" t="n">
        <f aca="false">ROUND((10-GEOMEAN(((10-G140)/10*9+1),((10-Z140)/10*9+1)))/9*10,1)</f>
        <v>0</v>
      </c>
      <c r="AR140" s="105" t="n">
        <f aca="false">ROUND((10-GEOMEAN(((10-L140)/10*9+1),((10-AE140)/10*9+1)))/9*10,1)</f>
        <v>0</v>
      </c>
      <c r="AS140" s="104" t="n">
        <f aca="false">ROUND(AVERAGE(AG140,AN140),1)</f>
        <v>7</v>
      </c>
      <c r="AT140" s="104" t="n">
        <f aca="false">IF('Indicator Data'!L140="No data","x",IF('Indicator Data'!CB140&lt;1000,"x",ROUND((IF('Indicator Data'!L140&gt;AT$3,10,IF('Indicator Data'!L140&lt;AT$4,0,10-(AT$3-'Indicator Data'!L140)/(AT$3-AT$4)*10))),1)))</f>
        <v>0</v>
      </c>
      <c r="AU140" s="105" t="n">
        <f aca="false">ROUND(AVERAGE(AS140,AT140),1)</f>
        <v>3.5</v>
      </c>
      <c r="AV140" s="106" t="str">
        <f aca="false">IF('Indicator Data'!M140="No data","x",ROUND(IF('Indicator Data'!M140=0,0,IF(LOG('Indicator Data'!M140)&gt;AV$3,10,IF(LOG('Indicator Data'!M140)&lt;AV$4,0,10-(AV$3-LOG('Indicator Data'!M140))/(AV$3-AV$4)*10))),1))</f>
        <v>x</v>
      </c>
      <c r="AW140" s="103" t="str">
        <f aca="false">IF(AV140="x","x",'Indicator Data'!M140/'Indicator Data'!$CA140)</f>
        <v>x</v>
      </c>
      <c r="AX140" s="106" t="str">
        <f aca="false">IF(AV140="x","x",ROUND(IF(AW140&gt;AX$3,10,IF(AW140&lt;AX$4,0,10-(AX$3-AW140)/(AX$3-AX$4)*10)),1))</f>
        <v>x</v>
      </c>
      <c r="AY140" s="102" t="str">
        <f aca="false">IF(AND(AV140="x",AX140="x"),"x",ROUND((10-GEOMEAN(((10-AV140)/10*9+1),((10-AX140)/10*9+1)))/9*10,1))</f>
        <v>x</v>
      </c>
      <c r="AZ140" s="106" t="str">
        <f aca="false">IF('Indicator Data'!N140="No data","x",ROUND(IF('Indicator Data'!N140=0,0,IF(LOG('Indicator Data'!N140)&gt;AZ$3,10,IF(LOG('Indicator Data'!N140)&lt;AZ$4,0,10-(AZ$3-LOG('Indicator Data'!N140))/(AZ$3-AZ$4)*10))),1))</f>
        <v>x</v>
      </c>
      <c r="BA140" s="103" t="str">
        <f aca="false">IF(AZ140="x","x",'Indicator Data'!N140/'Indicator Data'!$CA140)</f>
        <v>x</v>
      </c>
      <c r="BB140" s="106" t="str">
        <f aca="false">IF(AZ140="x","x",ROUND(IF(BA140&gt;BB$3,10,IF(BA140&lt;BB$4,0,10-(BB$3-BA140)/(BB$3-BB$4)*10)),1))</f>
        <v>x</v>
      </c>
      <c r="BC140" s="102" t="str">
        <f aca="false">IF(AND(AZ140="x",BB140="x"),"x",ROUND((10-GEOMEAN(((10-AZ140)/10*9+1),((10-BB140)/10*9+1)))/9*10,1))</f>
        <v>x</v>
      </c>
      <c r="BD140" s="106" t="str">
        <f aca="false">IF('Indicator Data'!O140="No data","x",ROUND(IF('Indicator Data'!O140=0,0,IF(LOG('Indicator Data'!O140)&gt;BD$3,10,IF(LOG('Indicator Data'!O140)&lt;BD$4,0,10-(BD$3-LOG('Indicator Data'!O140))/(BD$3-BD$4)*10))),1))</f>
        <v>x</v>
      </c>
      <c r="BE140" s="103" t="str">
        <f aca="false">IF(BD140="x","x",'Indicator Data'!O140/'Indicator Data'!$CA140)</f>
        <v>x</v>
      </c>
      <c r="BF140" s="106" t="str">
        <f aca="false">IF(BD140="x","x",ROUND(IF(BE140&gt;BF$3,10,IF(BE140&lt;BF$4,0,10-(BF$3-BE140)/(BF$3-BF$4)*10)),1))</f>
        <v>x</v>
      </c>
      <c r="BG140" s="102" t="str">
        <f aca="false">IF(AND(BD140="x",BF140="x"),"x",ROUND((10-GEOMEAN(((10-BD140)/10*9+1),((10-BF140)/10*9+1)))/9*10,1))</f>
        <v>x</v>
      </c>
      <c r="BH140" s="106" t="str">
        <f aca="false">IF('Indicator Data'!P140="No data","x",ROUND(IF('Indicator Data'!P140=0,0,IF(LOG('Indicator Data'!P140)&gt;BH$3,10,IF(LOG('Indicator Data'!P140)&lt;BH$4,0,10-(BH$3-LOG('Indicator Data'!P140))/(BH$3-BH$4)*10))),1))</f>
        <v>x</v>
      </c>
      <c r="BI140" s="103" t="str">
        <f aca="false">IF(BH140="x","x",'Indicator Data'!P140/'Indicator Data'!$CA140)</f>
        <v>x</v>
      </c>
      <c r="BJ140" s="106" t="str">
        <f aca="false">IF(BH140="x","x",ROUND(IF(BI140&gt;BJ$3,10,IF(BI140&lt;BJ$4,0,10-(BJ$3-BI140)/(BJ$3-BJ$4)*10)),1))</f>
        <v>x</v>
      </c>
      <c r="BK140" s="102" t="str">
        <f aca="false">IF(AND(BH140="x",BJ140="x"),"x",ROUND((10-GEOMEAN(((10-BH140)/10*9+1),((10-BJ140)/10*9+1)))/9*10,1))</f>
        <v>x</v>
      </c>
      <c r="BL140" s="104" t="str">
        <f aca="false">IF(AND(BC140="x",BG140="x",BK140="x",AY140="x"),"x",IF(AND(BC140="x",BG140="x",BK140="x"),AY140,ROUND((10-GEOMEAN(((10-AY140)/10*9+1),((10-BC140)/10*9+1),((10-BG140)/10*9+1),((10-BK140)/10*9+1)))/9*10,1)))</f>
        <v>x</v>
      </c>
      <c r="BM140" s="106" t="n">
        <f aca="false">ROUND(IF('Indicator Data'!Q140=0,0,IF(LOG('Indicator Data'!Q140)&gt;BM$3,10,IF(LOG('Indicator Data'!Q140)&lt;BM$4,0,10-(BM$3-LOG('Indicator Data'!Q140))/(BM$3-BM$4)*10))),1)</f>
        <v>0</v>
      </c>
      <c r="BN140" s="107" t="n">
        <f aca="false">'Indicator Data'!R140</f>
        <v>0</v>
      </c>
      <c r="BO140" s="106" t="n">
        <f aca="false">ROUND(IF(BN140&gt;BO$3,10,IF(BN140&lt;BO$4,0,10-(BO$3-BN140)/(BO$3-BO$4)*10)),1)</f>
        <v>0</v>
      </c>
      <c r="BP140" s="106" t="n">
        <f aca="false">ROUND((10-GEOMEAN(((10-BO140)/10*9+1),((10-BM140)/10*9+1)))/9*10,1)</f>
        <v>0</v>
      </c>
      <c r="BQ140" s="106" t="n">
        <f aca="false">ROUND(IF('Indicator Data'!S140=0,0,IF(LOG('Indicator Data'!S140)&gt;BQ$3,10,IF(LOG('Indicator Data'!S140)&lt;BQ$4,0,10-(BQ$3-LOG('Indicator Data'!S140))/(BQ$3-BQ$4)*10))),1)</f>
        <v>0</v>
      </c>
      <c r="BR140" s="107" t="n">
        <f aca="false">'Indicator Data'!T140</f>
        <v>0</v>
      </c>
      <c r="BS140" s="106" t="n">
        <f aca="false">ROUND(IF(BR140&gt;BS$3,10,IF(BR140&lt;BS$4,0,10-(BS$3-BR140)/(BS$3-BS$4)*10)),1)</f>
        <v>0</v>
      </c>
      <c r="BT140" s="106" t="n">
        <f aca="false">ROUND((10-GEOMEAN(((10-BS140)/10*9+1),((10-BQ140)/10*9+1)))/9*10,1)</f>
        <v>0</v>
      </c>
      <c r="BU140" s="102" t="n">
        <f aca="false">ROUND((10-GEOMEAN(((10-BT140)/10*9+1),((10-BP140)/10*9+1)))/9*10,1)</f>
        <v>0</v>
      </c>
      <c r="BV140" s="106" t="n">
        <f aca="false">ROUND(IF('Indicator Data'!U140=0,0,IF(LOG('Indicator Data'!U140)&gt;BV$3,10,IF(LOG('Indicator Data'!U140)&lt;BV$4,0,10-(BV$3-LOG('Indicator Data'!U140))/(BV$3-BV$4)*10))),1)</f>
        <v>8.2</v>
      </c>
      <c r="BW140" s="103" t="n">
        <f aca="false">'Indicator Data'!U140/'Indicator Data'!$CA140</f>
        <v>0.815181745978278</v>
      </c>
      <c r="BX140" s="106" t="n">
        <f aca="false">ROUND(IF(BW140&gt;BX$3,10,IF(BW140&lt;BX$4,0,10-(BX$3-BW140)/(BX$3-BX$4)*10)),1)</f>
        <v>9.1</v>
      </c>
      <c r="BY140" s="102" t="n">
        <f aca="false">ROUND((10-GEOMEAN(((10-BV140)/10*9+1),((10-BX140)/10*9+1)))/9*10,1)</f>
        <v>8.7</v>
      </c>
      <c r="BZ140" s="106" t="n">
        <f aca="false">ROUND(IF('Indicator Data'!V140=0,0,IF(LOG('Indicator Data'!V140)&gt;BZ$3,10,IF(LOG('Indicator Data'!V140)&lt;BZ$4,0,10-(BZ$3-LOG('Indicator Data'!V140))/(BZ$3-BZ$4)*10))),1)</f>
        <v>8.3</v>
      </c>
      <c r="CA140" s="103" t="n">
        <f aca="false">IF('Indicator Data'!V140/'Indicator Data'!$CA140&gt;1,1,'Indicator Data'!V140/'Indicator Data'!$CA140)</f>
        <v>0.993956654311503</v>
      </c>
      <c r="CB140" s="106" t="n">
        <f aca="false">ROUND(IF(CA140&gt;CB$3,10,IF(CA140&lt;CB$4,0,10-(CB$3-CA140)/(CB$3-CB$4)*10)),1)</f>
        <v>9.9</v>
      </c>
      <c r="CC140" s="102" t="n">
        <f aca="false">ROUND((10-GEOMEAN(((10-BZ140)/10*9+1),((10-CB140)/10*9+1)))/9*10,1)</f>
        <v>9.3</v>
      </c>
      <c r="CD140" s="106" t="n">
        <f aca="false">ROUND(IF('Indicator Data'!W140=0,0,IF(LOG('Indicator Data'!W140)&gt;CD$3,10,IF(LOG('Indicator Data'!W140)&lt;CD$4,0,10-(CD$3-LOG('Indicator Data'!W140))/(CD$3-CD$4)*10))),1)</f>
        <v>8.2</v>
      </c>
      <c r="CE140" s="103" t="n">
        <f aca="false">'Indicator Data'!W140/'Indicator Data'!$CA140</f>
        <v>0.865592278994479</v>
      </c>
      <c r="CF140" s="106" t="n">
        <f aca="false">ROUND(IF(CE140&gt;CF$3,10,IF(CE140&lt;CF$4,0,10-(CF$3-CE140)/(CF$3-CF$4)*10)),1)</f>
        <v>8.7</v>
      </c>
      <c r="CG140" s="102" t="n">
        <f aca="false">ROUND((10-GEOMEAN(((10-CD140)/10*9+1),((10-CF140)/10*9+1)))/9*10,1)</f>
        <v>8.5</v>
      </c>
      <c r="CH140" s="104" t="n">
        <f aca="false">ROUND((10-GEOMEAN(((10-CC140)/10*9+1),((10-BU140)/10*9+1),((10-BY140)/10*9+1),((10-CG140)/10*9+1)))/9*10,1)</f>
        <v>7.8</v>
      </c>
      <c r="CI140" s="106" t="n">
        <f aca="false">IF('Indicator Data'!BQ140="No data","x",ROUND(IF('Indicator Data'!BQ140&gt;CI$3,0,IF('Indicator Data'!BQ140&lt;CI$4,10,(CI$3-'Indicator Data'!BQ140)/(CI$3-CI$4)*10)),1))</f>
        <v>0.8</v>
      </c>
      <c r="CJ140" s="106" t="n">
        <f aca="false">IF('Indicator Data'!BR140="No data","x",ROUND(IF('Indicator Data'!BR140&gt;CJ$3,0,IF('Indicator Data'!BR140&lt;CJ$4,10,(CJ$3-'Indicator Data'!BR140)/(CJ$3-CJ$4)*10)),1))</f>
        <v>0.1</v>
      </c>
      <c r="CK140" s="106" t="n">
        <f aca="false">IF('Indicator Data'!AC140="No data","x",ROUND(IF('Indicator Data'!AC140&gt;CK$3,0,IF('Indicator Data'!AC140&lt;CK$4,10,(CK$3-'Indicator Data'!AC140)/(CK$3-CK$4)*10)),1))</f>
        <v>2</v>
      </c>
      <c r="CL140" s="102" t="n">
        <f aca="false">IF(AND(CJ140="x",CI140="x",CK140="x"),"x",ROUND(AVERAGE(CI140:CK140),1))</f>
        <v>1</v>
      </c>
      <c r="CM140" s="106" t="n">
        <f aca="false">IF('Indicator Data'!X140="No data","x",ROUND(IF(LOG('Indicator Data'!X140)&gt;CM$3,10,IF(LOG('Indicator Data'!X140)&lt;CM$4,0,10-(CM$3-LOG('Indicator Data'!X140))/(CM$3-CM$4)*10)),1))</f>
        <v>4.2</v>
      </c>
      <c r="CN140" s="106" t="n">
        <f aca="false">IF('Indicator Data'!Y140="No data","x",ROUND(IF('Indicator Data'!Y140&gt;CN$3,10,IF('Indicator Data'!Y140&lt;CN$4,0,10-(CN$3-'Indicator Data'!Y140)/(CN$3-CN$4)*10)),1))</f>
        <v>3.4</v>
      </c>
      <c r="CO140" s="106" t="n">
        <f aca="false">IF('Indicator Data'!Z140="No data","x",ROUND(IF('Indicator Data'!Z140&gt;CO$3,10,IF('Indicator Data'!Z140&lt;CO$4,0,10-(CO$3-'Indicator Data'!Z140)/(CO$3-CO$4)*10)),1))</f>
        <v>6.2</v>
      </c>
      <c r="CP140" s="106" t="n">
        <f aca="false">IF('Indicator Data'!AA140="No data","x",ROUND(IF('Indicator Data'!AA140&gt;CP$3,10,IF('Indicator Data'!AA140&lt;CP$4,0,10-(CP$3-'Indicator Data'!AA140)/(CP$3-CP$4)*10)),1))</f>
        <v>6.6</v>
      </c>
      <c r="CQ140" s="102" t="n">
        <f aca="false">ROUND(AVERAGE(CM140:CP140),1)</f>
        <v>5.1</v>
      </c>
      <c r="CR140" s="104" t="n">
        <f aca="false">ROUND(AVERAGE(CL140,CQ140,CQ140),1)</f>
        <v>3.7</v>
      </c>
      <c r="CS140" s="106" t="n">
        <f aca="false">IF('Indicator Data'!AF140="No data","x",ROUND(IF('Indicator Data'!AF140&gt;CS$3,10,IF('Indicator Data'!AF140&lt;CS$4,0,10-(CS$3-'Indicator Data'!AF140)/(CS$3-CS$4)*10)),1))</f>
        <v>1.9</v>
      </c>
      <c r="CT140" s="106" t="n">
        <f aca="false">IF('Indicator Data'!AG140="No data","x",ROUND(IF('Indicator Data'!AG140&gt;CT$3,10,IF('Indicator Data'!AG140&lt;CT$4,0,10-(CT$3-'Indicator Data'!AG140)/(CT$3-CT$4)*10)),1))</f>
        <v>3.2</v>
      </c>
      <c r="CU140" s="102" t="n">
        <f aca="false">ROUND(AVERAGE(CM140,CN140,CO140,CP140,CS140,CT140),1)</f>
        <v>4.3</v>
      </c>
      <c r="CV140" s="106" t="n">
        <f aca="false">IF('Indicator Data'!AB140="No data","x",ROUND(IF('Indicator Data'!AB140&gt;CV$3,10,IF('Indicator Data'!AB140&lt;CV$4,0,10-(CV$3-'Indicator Data'!AB140)/(CV$3-CV$4)*10)),1))</f>
        <v>0.1</v>
      </c>
      <c r="CW140" s="102" t="n">
        <f aca="false">IF(AND(CJ140="x",CI140="x",CK140="x"),"x",ROUND(AVERAGE(CI140:CK140,CV140),1))</f>
        <v>0.8</v>
      </c>
      <c r="CX140" s="103" t="n">
        <f aca="false">IF('Indicator Data'!AD140="No data","x",'Indicator Data'!AD140/'Indicator Data'!$BZ140)</f>
        <v>0.000171395353589808</v>
      </c>
      <c r="CY140" s="106" t="n">
        <f aca="false">IF(CX140="x","x",ROUND(IF(CX140&gt;CY$3,0,IF(CX140&lt;CY$4,10,(CY$3-CX140)/(CY$3-CY$4)*10)),1))</f>
        <v>8.3</v>
      </c>
      <c r="CZ140" s="106" t="n">
        <f aca="false">IF('Indicator Data'!AE140="No data","x",ROUND(IF('Indicator Data'!AE140&gt;CZ$3,0,IF('Indicator Data'!AE140&lt;CZ$4,10,(CZ$3-'Indicator Data'!AE140)/(CZ$3-CZ$4)*10)),1))</f>
        <v>2</v>
      </c>
      <c r="DA140" s="102" t="n">
        <f aca="false">IF(AND(CY140="x",CZ140="x"),"x",ROUND(AVERAGE(CY140:CZ140),1))</f>
        <v>5.2</v>
      </c>
      <c r="DB140" s="104" t="n">
        <f aca="false">ROUND(AVERAGE(CW140,DA140,CU140),1)</f>
        <v>3.4</v>
      </c>
      <c r="DC140" s="105" t="n">
        <f aca="false">IF(BL140="x",ROUND((10-GEOMEAN(((10-DB140)/10*9+1),((10-CH140)/10*9+1),((10-CR140)/10*9+1)))/9*10,1),ROUND((10-GEOMEAN(((10-BL140)/10*9+1),((10-DB140)/10*9+1),((10-CH140)/10*9+1),((10-CR140)/10*9+1)))/9*10,1))</f>
        <v>5.4</v>
      </c>
      <c r="DD140" s="108" t="n">
        <f aca="false">IF(ROUND(IF(AP140="x",(10-GEOMEAN(((10-AO140)/10*9+1),((10-DC140)/10*9+1),((10-AU140)/10*9+1),((10-AQ140)/10*9+1),((10-AR140)/10*9+1)))/9*10,(10-GEOMEAN(((10-AO140)/10*9+1),((10-DC140)/10*9+1),((10-AP140)/10*9+1),((10-AQ140)/10*9+1),((10-AR140)/10*9+1),((10-AU140)/10*9+1)))/9*10),1)=0,0.1,ROUND(IF(AP140="x",(10-GEOMEAN(((10-AO140)/10*9+1),((10-DC140)/10*9+1),((10-AU140)/10*9+1),((10-AQ140)/10*9+1),((10-AR140)/10*9+1)))/9*10,(10-GEOMEAN(((10-AO140)/10*9+1),((10-DC140)/10*9+1),((10-AP140)/10*9+1),((10-AQ140)/10*9+1),((10-AR140)/10*9+1),((10-AU140)/10*9+1)))/9*10),1))</f>
        <v>2.6</v>
      </c>
      <c r="DE140" s="105" t="n">
        <f aca="false">ROUND(IF('Indicator Data'!AH140=0,0,IF('Indicator Data'!AH140&gt;DE$3,10,IF('Indicator Data'!AH140&lt;DE$4,0,10-(DE$3-'Indicator Data'!AH140)/(DE$3-DE$4)*10))),1)</f>
        <v>0.2</v>
      </c>
      <c r="DF140" s="102" t="n">
        <f aca="false">'Indicator Data'!AI140</f>
        <v>0</v>
      </c>
      <c r="DG140" s="102" t="n">
        <f aca="false">'Indicator Data'!AJ140</f>
        <v>0</v>
      </c>
      <c r="DH140" s="105" t="n">
        <f aca="false">ROUND(IF(DF140=5,10,IF(DG140=5,9,IF(DF140=4,8,IF(DG140=4,7,0)))),1)</f>
        <v>0</v>
      </c>
      <c r="DI140" s="108" t="n">
        <f aca="false">ROUND(IF(DH140&gt;5,DH140,DE140/10*7),1)</f>
        <v>0.1</v>
      </c>
      <c r="DJ140" s="76"/>
      <c r="DK140" s="109"/>
    </row>
    <row r="141" customFormat="false" ht="14.5" hidden="false" customHeight="false" outlineLevel="0" collapsed="false">
      <c r="A141" s="98" t="str">
        <f aca="false">'Indicator Data'!A141</f>
        <v>Peru</v>
      </c>
      <c r="B141" s="99" t="str">
        <f aca="false">'Indicator Data'!B141</f>
        <v>PER</v>
      </c>
      <c r="C141" s="100" t="n">
        <f aca="false">ROUND(IF('Indicator Data'!C141=0,0.1,IF(LOG('Indicator Data'!C141)&gt;C$3,10,IF(LOG('Indicator Data'!C141)&lt;C$4,0,10-(C$3-LOG('Indicator Data'!C141))/(C$3-C$4)*10))),1)</f>
        <v>9.5</v>
      </c>
      <c r="D141" s="101" t="n">
        <f aca="false">ROUND(IF('Indicator Data'!D141=0,0.1,IF(LOG('Indicator Data'!D141)&gt;D$3,10,IF(LOG('Indicator Data'!D141)&lt;D$4,0,10-(D$3-LOG('Indicator Data'!D141))/(D$3-D$4)*10))),1)</f>
        <v>10</v>
      </c>
      <c r="E141" s="102" t="n">
        <f aca="false">ROUND((10-GEOMEAN(((10-C141)/10*9+1),((10-D141)/10*9+1)))/9*10,1)</f>
        <v>9.8</v>
      </c>
      <c r="F141" s="102" t="n">
        <f aca="false">IF('Indicator Data'!E141="No data",0.1,(ROUND(IF('Indicator Data'!E141=0,0,IF(LOG('Indicator Data'!E141)&gt;F$3,10,IF(LOG('Indicator Data'!E141)&lt;F$4,0,10-(F$3-LOG('Indicator Data'!E141))/(F$3-F$4)*10))),1)))</f>
        <v>8.1</v>
      </c>
      <c r="G141" s="102" t="n">
        <f aca="false">ROUND(IF('Indicator Data'!F141=0,0,IF(LOG('Indicator Data'!F141)&gt;G$3,10,IF(LOG('Indicator Data'!F141)&lt;G$4,0,10-(G$3-LOG('Indicator Data'!F141))/(G$3-G$4)*10))),1)</f>
        <v>8.9</v>
      </c>
      <c r="H141" s="101" t="n">
        <f aca="false">ROUND(IF('Indicator Data'!G141=0,0,IF(LOG('Indicator Data'!G141)&gt;H$3,10,IF(LOG('Indicator Data'!G141)&lt;H$4,0,10-(H$3-LOG('Indicator Data'!G141))/(H$3-H$4)*10))),1)</f>
        <v>0</v>
      </c>
      <c r="I141" s="101" t="n">
        <f aca="false">ROUND(IF('Indicator Data'!H141=0,0,IF(LOG('Indicator Data'!H141)&gt;I$3,10,IF(LOG('Indicator Data'!H141)&lt;I$4,0,10-(I$3-LOG('Indicator Data'!H141))/(I$3-I$4)*10))),1)</f>
        <v>0</v>
      </c>
      <c r="J141" s="101" t="n">
        <f aca="false">ROUND((10-GEOMEAN(((10-H141)/10*9+1),((10-I141)/10*9+1)))/9*10,1)</f>
        <v>0</v>
      </c>
      <c r="K141" s="101" t="n">
        <f aca="false">ROUND(IF('Indicator Data'!I141=0,0,IF(LOG('Indicator Data'!I141)&gt;K$3,10,IF(LOG('Indicator Data'!I141)&lt;K$4,0,10-(K$3-LOG('Indicator Data'!I141))/(K$3-K$4)*10))),1)</f>
        <v>0</v>
      </c>
      <c r="L141" s="102" t="n">
        <f aca="false">ROUND((10-GEOMEAN(((10-J141)/10*9+1),((10-K141)/10*9+1)))/9*10,1)</f>
        <v>0</v>
      </c>
      <c r="M141" s="102" t="n">
        <f aca="false">ROUND(IF('Indicator Data'!J141=0,0,IF(LOG('Indicator Data'!J141)&gt;M$3,10,IF(LOG('Indicator Data'!J141)&lt;M$4,0,10-(M$3-LOG('Indicator Data'!J141))/(M$3-M$4)*10))),1)</f>
        <v>9.9</v>
      </c>
      <c r="N141" s="103" t="n">
        <f aca="false">'Indicator Data'!C141/'Indicator Data'!$CA141</f>
        <v>0.00204596328077038</v>
      </c>
      <c r="O141" s="103" t="n">
        <f aca="false">'Indicator Data'!D141/'Indicator Data'!$CA141</f>
        <v>0.0017765266830814</v>
      </c>
      <c r="P141" s="103" t="n">
        <f aca="false">IF(F141=0.1,"x",'Indicator Data'!E141/'Indicator Data'!$CA141)</f>
        <v>0.0055722701286361</v>
      </c>
      <c r="Q141" s="103" t="n">
        <f aca="false">'Indicator Data'!F141/'Indicator Data'!$CA141</f>
        <v>7.23868452776453E-005</v>
      </c>
      <c r="R141" s="103" t="n">
        <f aca="false">'Indicator Data'!G141/'Indicator Data'!$CA141</f>
        <v>0</v>
      </c>
      <c r="S141" s="103" t="n">
        <f aca="false">'Indicator Data'!H141/'Indicator Data'!$CA141</f>
        <v>0</v>
      </c>
      <c r="T141" s="103" t="n">
        <f aca="false">'Indicator Data'!I141/'Indicator Data'!$CA141</f>
        <v>0</v>
      </c>
      <c r="U141" s="103" t="n">
        <f aca="false">'Indicator Data'!J141/'Indicator Data'!$CA141</f>
        <v>0.00302496922436474</v>
      </c>
      <c r="V141" s="101" t="n">
        <f aca="false">ROUND(IF(N141&gt;V$3,10,IF(N141&lt;V$4,0,10-(V$3-N141)/(V$3-V$4)*10)),1)</f>
        <v>10</v>
      </c>
      <c r="W141" s="101" t="n">
        <f aca="false">ROUND(IF(O141&gt;W$3,10,IF(O141&lt;W$4,0,10-(W$3-O141)/(W$3-W$4)*10)),1)</f>
        <v>10</v>
      </c>
      <c r="X141" s="102" t="n">
        <f aca="false">ROUND(((10-GEOMEAN(((10-V141)/10*9+1),((10-W141)/10*9+1)))/9*10),1)</f>
        <v>10</v>
      </c>
      <c r="Y141" s="102" t="n">
        <f aca="false">IF(P141="x",0.1,ROUND(IF(P141&gt;Y$3,10,IF(P141&lt;Y$4,0,10-(Y$3-P141)/(Y$3-Y$4)*10)),1))</f>
        <v>3.7</v>
      </c>
      <c r="Z141" s="102" t="n">
        <f aca="false">ROUND(IF(Q141=0,0,IF(LOG(Q141)&gt;Z$3,10,IF(LOG(Q141)&lt;=Z$4,0,10-(Z$3-LOG(Q141))/(Z$3-Z$4)*10))),1)</f>
        <v>9.7</v>
      </c>
      <c r="AA141" s="101" t="n">
        <f aca="false">ROUND(IF(R141&gt;AA$3,10,IF(R141&lt;AA$4,0,10-(AA$3-R141)/(AA$3-AA$4)*10)),1)</f>
        <v>0</v>
      </c>
      <c r="AB141" s="101" t="n">
        <f aca="false">ROUND(IF(S141&gt;AB$3,10,IF(S141&lt;AB$4,0,10-(AB$3-S141)/(AB$3-AB$4)*10)),1)</f>
        <v>0</v>
      </c>
      <c r="AC141" s="101" t="n">
        <f aca="false">ROUND(((10-GEOMEAN(((10-AA141)/10*9+1),((10-AB141)/10*9+1)))/9*10),1)</f>
        <v>0</v>
      </c>
      <c r="AD141" s="101" t="n">
        <f aca="false">ROUND(IF(T141=0,0,IF(T141&gt;AD$3,10,IF(T141&lt;=AD$4,0,10-(AD$3-T141)/(AD$3-AD$4)*10))),1)</f>
        <v>0</v>
      </c>
      <c r="AE141" s="102" t="n">
        <f aca="false">ROUND((10-GEOMEAN(((10-AC141)/10*9+1),((10-AD141)/10*9+1)))/9*10,1)</f>
        <v>0</v>
      </c>
      <c r="AF141" s="102" t="n">
        <f aca="false">ROUND(IF(U141&gt;AF$3,10,IF(U141&lt;AF$4,0,10-(AF$3-U141)/(AF$3-AF$4)*10)),1)</f>
        <v>1</v>
      </c>
      <c r="AG141" s="101" t="n">
        <f aca="false">ROUND(IF('Indicator Data'!K141=0,0,IF('Indicator Data'!K141&gt;AG$3,10,IF('Indicator Data'!K141&lt;AG$4,0,10-(AG$3-'Indicator Data'!K141)/(AG$3-AG$4)*10))),1)</f>
        <v>3.8</v>
      </c>
      <c r="AH141" s="104" t="n">
        <f aca="false">ROUND(AVERAGE(C141,V141),1)</f>
        <v>9.8</v>
      </c>
      <c r="AI141" s="104" t="n">
        <f aca="false">ROUND(AVERAGE(D141,W141),1)</f>
        <v>10</v>
      </c>
      <c r="AJ141" s="102" t="n">
        <f aca="false">ROUND(AVERAGE(AA141,H141),1)</f>
        <v>0</v>
      </c>
      <c r="AK141" s="102" t="n">
        <f aca="false">ROUND(AVERAGE(AB141,I141),1)</f>
        <v>0</v>
      </c>
      <c r="AL141" s="104" t="n">
        <f aca="false">ROUND((10-GEOMEAN(((10-AJ141)/10*9+1),((10-AK141)/10*9+1)))/9*10,1)</f>
        <v>0</v>
      </c>
      <c r="AM141" s="104" t="n">
        <f aca="false">ROUND(AVERAGE(AD141,K141),1)</f>
        <v>0</v>
      </c>
      <c r="AN141" s="102" t="n">
        <f aca="false">ROUND((10-GEOMEAN(((10-M141)/10*9+1),((10-AF141)/10*9+1)))/9*10,1)</f>
        <v>7.6</v>
      </c>
      <c r="AO141" s="105" t="n">
        <f aca="false">ROUND((10-GEOMEAN(((10-E141)/10*9+1),((10-X141)/10*9+1)))/9*10,1)</f>
        <v>9.9</v>
      </c>
      <c r="AP141" s="105" t="n">
        <f aca="false">IF(AND(Y141="x",F141="x"),"x",ROUND((10-GEOMEAN(((10-F141)/10*9+1),((10-Y141)/10*9+1)))/9*10,1))</f>
        <v>6.4</v>
      </c>
      <c r="AQ141" s="105" t="n">
        <f aca="false">ROUND((10-GEOMEAN(((10-G141)/10*9+1),((10-Z141)/10*9+1)))/9*10,1)</f>
        <v>9.3</v>
      </c>
      <c r="AR141" s="105" t="n">
        <f aca="false">ROUND((10-GEOMEAN(((10-L141)/10*9+1),((10-AE141)/10*9+1)))/9*10,1)</f>
        <v>0</v>
      </c>
      <c r="AS141" s="104" t="n">
        <f aca="false">ROUND(AVERAGE(AG141,AN141),1)</f>
        <v>5.7</v>
      </c>
      <c r="AT141" s="104" t="n">
        <f aca="false">IF('Indicator Data'!L141="No data","x",IF('Indicator Data'!CB141&lt;1000,"x",ROUND((IF('Indicator Data'!L141&gt;AT$3,10,IF('Indicator Data'!L141&lt;AT$4,0,10-(AT$3-'Indicator Data'!L141)/(AT$3-AT$4)*10))),1)))</f>
        <v>2.9</v>
      </c>
      <c r="AU141" s="105" t="n">
        <f aca="false">ROUND(AVERAGE(AS141,AT141),1)</f>
        <v>4.3</v>
      </c>
      <c r="AV141" s="106" t="str">
        <f aca="false">IF('Indicator Data'!M141="No data","x",ROUND(IF('Indicator Data'!M141=0,0,IF(LOG('Indicator Data'!M141)&gt;AV$3,10,IF(LOG('Indicator Data'!M141)&lt;AV$4,0,10-(AV$3-LOG('Indicator Data'!M141))/(AV$3-AV$4)*10))),1))</f>
        <v>x</v>
      </c>
      <c r="AW141" s="103" t="str">
        <f aca="false">IF(AV141="x","x",'Indicator Data'!M141/'Indicator Data'!$CA141)</f>
        <v>x</v>
      </c>
      <c r="AX141" s="106" t="str">
        <f aca="false">IF(AV141="x","x",ROUND(IF(AW141&gt;AX$3,10,IF(AW141&lt;AX$4,0,10-(AX$3-AW141)/(AX$3-AX$4)*10)),1))</f>
        <v>x</v>
      </c>
      <c r="AY141" s="102" t="str">
        <f aca="false">IF(AND(AV141="x",AX141="x"),"x",ROUND((10-GEOMEAN(((10-AV141)/10*9+1),((10-AX141)/10*9+1)))/9*10,1))</f>
        <v>x</v>
      </c>
      <c r="AZ141" s="106" t="str">
        <f aca="false">IF('Indicator Data'!N141="No data","x",ROUND(IF('Indicator Data'!N141=0,0,IF(LOG('Indicator Data'!N141)&gt;AZ$3,10,IF(LOG('Indicator Data'!N141)&lt;AZ$4,0,10-(AZ$3-LOG('Indicator Data'!N141))/(AZ$3-AZ$4)*10))),1))</f>
        <v>x</v>
      </c>
      <c r="BA141" s="103" t="str">
        <f aca="false">IF(AZ141="x","x",'Indicator Data'!N141/'Indicator Data'!$CA141)</f>
        <v>x</v>
      </c>
      <c r="BB141" s="106" t="str">
        <f aca="false">IF(AZ141="x","x",ROUND(IF(BA141&gt;BB$3,10,IF(BA141&lt;BB$4,0,10-(BB$3-BA141)/(BB$3-BB$4)*10)),1))</f>
        <v>x</v>
      </c>
      <c r="BC141" s="102" t="str">
        <f aca="false">IF(AND(AZ141="x",BB141="x"),"x",ROUND((10-GEOMEAN(((10-AZ141)/10*9+1),((10-BB141)/10*9+1)))/9*10,1))</f>
        <v>x</v>
      </c>
      <c r="BD141" s="106" t="str">
        <f aca="false">IF('Indicator Data'!O141="No data","x",ROUND(IF('Indicator Data'!O141=0,0,IF(LOG('Indicator Data'!O141)&gt;BD$3,10,IF(LOG('Indicator Data'!O141)&lt;BD$4,0,10-(BD$3-LOG('Indicator Data'!O141))/(BD$3-BD$4)*10))),1))</f>
        <v>x</v>
      </c>
      <c r="BE141" s="103" t="str">
        <f aca="false">IF(BD141="x","x",'Indicator Data'!O141/'Indicator Data'!$CA141)</f>
        <v>x</v>
      </c>
      <c r="BF141" s="106" t="str">
        <f aca="false">IF(BD141="x","x",ROUND(IF(BE141&gt;BF$3,10,IF(BE141&lt;BF$4,0,10-(BF$3-BE141)/(BF$3-BF$4)*10)),1))</f>
        <v>x</v>
      </c>
      <c r="BG141" s="102" t="str">
        <f aca="false">IF(AND(BD141="x",BF141="x"),"x",ROUND((10-GEOMEAN(((10-BD141)/10*9+1),((10-BF141)/10*9+1)))/9*10,1))</f>
        <v>x</v>
      </c>
      <c r="BH141" s="106" t="str">
        <f aca="false">IF('Indicator Data'!P141="No data","x",ROUND(IF('Indicator Data'!P141=0,0,IF(LOG('Indicator Data'!P141)&gt;BH$3,10,IF(LOG('Indicator Data'!P141)&lt;BH$4,0,10-(BH$3-LOG('Indicator Data'!P141))/(BH$3-BH$4)*10))),1))</f>
        <v>x</v>
      </c>
      <c r="BI141" s="103" t="str">
        <f aca="false">IF(BH141="x","x",'Indicator Data'!P141/'Indicator Data'!$CA141)</f>
        <v>x</v>
      </c>
      <c r="BJ141" s="106" t="str">
        <f aca="false">IF(BH141="x","x",ROUND(IF(BI141&gt;BJ$3,10,IF(BI141&lt;BJ$4,0,10-(BJ$3-BI141)/(BJ$3-BJ$4)*10)),1))</f>
        <v>x</v>
      </c>
      <c r="BK141" s="102" t="str">
        <f aca="false">IF(AND(BH141="x",BJ141="x"),"x",ROUND((10-GEOMEAN(((10-BH141)/10*9+1),((10-BJ141)/10*9+1)))/9*10,1))</f>
        <v>x</v>
      </c>
      <c r="BL141" s="104" t="str">
        <f aca="false">IF(AND(BC141="x",BG141="x",BK141="x",AY141="x"),"x",IF(AND(BC141="x",BG141="x",BK141="x"),AY141,ROUND((10-GEOMEAN(((10-AY141)/10*9+1),((10-BC141)/10*9+1),((10-BG141)/10*9+1),((10-BK141)/10*9+1)))/9*10,1)))</f>
        <v>x</v>
      </c>
      <c r="BM141" s="106" t="n">
        <f aca="false">ROUND(IF('Indicator Data'!Q141=0,0,IF(LOG('Indicator Data'!Q141)&gt;BM$3,10,IF(LOG('Indicator Data'!Q141)&lt;BM$4,0,10-(BM$3-LOG('Indicator Data'!Q141))/(BM$3-BM$4)*10))),1)</f>
        <v>8.5</v>
      </c>
      <c r="BN141" s="107" t="n">
        <f aca="false">'Indicator Data'!R141</f>
        <v>0.251847863197327</v>
      </c>
      <c r="BO141" s="106" t="n">
        <f aca="false">ROUND(IF(BN141&gt;BO$3,10,IF(BN141&lt;BO$4,0,10-(BO$3-BN141)/(BO$3-BO$4)*10)),1)</f>
        <v>2.5</v>
      </c>
      <c r="BP141" s="106" t="n">
        <f aca="false">ROUND((10-GEOMEAN(((10-BO141)/10*9+1),((10-BM141)/10*9+1)))/9*10,1)</f>
        <v>6.4</v>
      </c>
      <c r="BQ141" s="106" t="n">
        <f aca="false">ROUND(IF('Indicator Data'!S141=0,0,IF(LOG('Indicator Data'!S141)&gt;BQ$3,10,IF(LOG('Indicator Data'!S141)&lt;BQ$4,0,10-(BQ$3-LOG('Indicator Data'!S141))/(BQ$3-BQ$4)*10))),1)</f>
        <v>9.1</v>
      </c>
      <c r="BR141" s="107" t="n">
        <f aca="false">'Indicator Data'!T141</f>
        <v>0.715802848339081</v>
      </c>
      <c r="BS141" s="106" t="n">
        <f aca="false">ROUND(IF(BR141&gt;BS$3,10,IF(BR141&lt;BS$4,0,10-(BS$3-BR141)/(BS$3-BS$4)*10)),1)</f>
        <v>7.2</v>
      </c>
      <c r="BT141" s="106" t="n">
        <f aca="false">ROUND((10-GEOMEAN(((10-BS141)/10*9+1),((10-BQ141)/10*9+1)))/9*10,1)</f>
        <v>8.3</v>
      </c>
      <c r="BU141" s="102" t="n">
        <f aca="false">ROUND((10-GEOMEAN(((10-BT141)/10*9+1),((10-BP141)/10*9+1)))/9*10,1)</f>
        <v>7.5</v>
      </c>
      <c r="BV141" s="106" t="n">
        <f aca="false">ROUND(IF('Indicator Data'!U141=0,0,IF(LOG('Indicator Data'!U141)&gt;BV$3,10,IF(LOG('Indicator Data'!U141)&lt;BV$4,0,10-(BV$3-LOG('Indicator Data'!U141))/(BV$3-BV$4)*10))),1)</f>
        <v>8.3</v>
      </c>
      <c r="BW141" s="103" t="n">
        <f aca="false">'Indicator Data'!U141/'Indicator Data'!$CA141</f>
        <v>0.202902057935333</v>
      </c>
      <c r="BX141" s="106" t="n">
        <f aca="false">ROUND(IF(BW141&gt;BX$3,10,IF(BW141&lt;BX$4,0,10-(BX$3-BW141)/(BX$3-BX$4)*10)),1)</f>
        <v>2.3</v>
      </c>
      <c r="BY141" s="102" t="n">
        <f aca="false">ROUND((10-GEOMEAN(((10-BV141)/10*9+1),((10-BX141)/10*9+1)))/9*10,1)</f>
        <v>6.1</v>
      </c>
      <c r="BZ141" s="106" t="n">
        <f aca="false">ROUND(IF('Indicator Data'!V141=0,0,IF(LOG('Indicator Data'!V141)&gt;BZ$3,10,IF(LOG('Indicator Data'!V141)&lt;BZ$4,0,10-(BZ$3-LOG('Indicator Data'!V141))/(BZ$3-BZ$4)*10))),1)</f>
        <v>8.8</v>
      </c>
      <c r="CA141" s="103" t="n">
        <f aca="false">IF('Indicator Data'!V141/'Indicator Data'!$CA141&gt;1,1,'Indicator Data'!V141/'Indicator Data'!$CA141)</f>
        <v>0.488561950668458</v>
      </c>
      <c r="CB141" s="106" t="n">
        <f aca="false">ROUND(IF(CA141&gt;CB$3,10,IF(CA141&lt;CB$4,0,10-(CB$3-CA141)/(CB$3-CB$4)*10)),1)</f>
        <v>4.9</v>
      </c>
      <c r="CC141" s="102" t="n">
        <f aca="false">ROUND((10-GEOMEAN(((10-BZ141)/10*9+1),((10-CB141)/10*9+1)))/9*10,1)</f>
        <v>7.3</v>
      </c>
      <c r="CD141" s="106" t="n">
        <f aca="false">ROUND(IF('Indicator Data'!W141=0,0,IF(LOG('Indicator Data'!W141)&gt;CD$3,10,IF(LOG('Indicator Data'!W141)&lt;CD$4,0,10-(CD$3-LOG('Indicator Data'!W141))/(CD$3-CD$4)*10))),1)</f>
        <v>9</v>
      </c>
      <c r="CE141" s="103" t="n">
        <f aca="false">'Indicator Data'!W141/'Indicator Data'!$CA141</f>
        <v>0.590403548107211</v>
      </c>
      <c r="CF141" s="106" t="n">
        <f aca="false">ROUND(IF(CE141&gt;CF$3,10,IF(CE141&lt;CF$4,0,10-(CF$3-CE141)/(CF$3-CF$4)*10)),1)</f>
        <v>5.9</v>
      </c>
      <c r="CG141" s="102" t="n">
        <f aca="false">ROUND((10-GEOMEAN(((10-CD141)/10*9+1),((10-CF141)/10*9+1)))/9*10,1)</f>
        <v>7.8</v>
      </c>
      <c r="CH141" s="104" t="n">
        <f aca="false">ROUND((10-GEOMEAN(((10-CC141)/10*9+1),((10-BU141)/10*9+1),((10-BY141)/10*9+1),((10-CG141)/10*9+1)))/9*10,1)</f>
        <v>7.2</v>
      </c>
      <c r="CI141" s="106" t="n">
        <f aca="false">IF('Indicator Data'!BQ141="No data","x",ROUND(IF('Indicator Data'!BQ141&gt;CI$3,0,IF('Indicator Data'!BQ141&lt;CI$4,10,(CI$3-'Indicator Data'!BQ141)/(CI$3-CI$4)*10)),1))</f>
        <v>2.4</v>
      </c>
      <c r="CJ141" s="106" t="n">
        <f aca="false">IF('Indicator Data'!BR141="No data","x",ROUND(IF('Indicator Data'!BR141&gt;CJ$3,0,IF('Indicator Data'!BR141&lt;CJ$4,10,(CJ$3-'Indicator Data'!BR141)/(CJ$3-CJ$4)*10)),1))</f>
        <v>1.1</v>
      </c>
      <c r="CK141" s="106" t="str">
        <f aca="false">IF('Indicator Data'!AC141="No data","x",ROUND(IF('Indicator Data'!AC141&gt;CK$3,0,IF('Indicator Data'!AC141&lt;CK$4,10,(CK$3-'Indicator Data'!AC141)/(CK$3-CK$4)*10)),1))</f>
        <v>x</v>
      </c>
      <c r="CL141" s="102" t="n">
        <f aca="false">IF(AND(CJ141="x",CI141="x",CK141="x"),"x",ROUND(AVERAGE(CI141:CK141),1))</f>
        <v>1.8</v>
      </c>
      <c r="CM141" s="106" t="n">
        <f aca="false">IF('Indicator Data'!X141="No data","x",ROUND(IF(LOG('Indicator Data'!X141)&gt;CM$3,10,IF(LOG('Indicator Data'!X141)&lt;CM$4,0,10-(CM$3-LOG('Indicator Data'!X141))/(CM$3-CM$4)*10)),1))</f>
        <v>4.7</v>
      </c>
      <c r="CN141" s="106" t="n">
        <f aca="false">IF('Indicator Data'!Y141="No data","x",ROUND(IF('Indicator Data'!Y141&gt;CN$3,10,IF('Indicator Data'!Y141&lt;CN$4,0,10-(CN$3-'Indicator Data'!Y141)/(CN$3-CN$4)*10)),1))</f>
        <v>2.9</v>
      </c>
      <c r="CO141" s="106" t="n">
        <f aca="false">IF('Indicator Data'!Z141="No data","x",ROUND(IF('Indicator Data'!Z141&gt;CO$3,10,IF('Indicator Data'!Z141&lt;CO$4,0,10-(CO$3-'Indicator Data'!Z141)/(CO$3-CO$4)*10)),1))</f>
        <v>7.9</v>
      </c>
      <c r="CP141" s="106" t="n">
        <f aca="false">IF('Indicator Data'!AA141="No data","x",ROUND(IF('Indicator Data'!AA141&gt;CP$3,10,IF('Indicator Data'!AA141&lt;CP$4,0,10-(CP$3-'Indicator Data'!AA141)/(CP$3-CP$4)*10)),1))</f>
        <v>4.4</v>
      </c>
      <c r="CQ141" s="102" t="n">
        <f aca="false">ROUND(AVERAGE(CM141:CP141),1)</f>
        <v>5</v>
      </c>
      <c r="CR141" s="104" t="n">
        <f aca="false">ROUND(AVERAGE(CL141,CQ141,CQ141),1)</f>
        <v>3.9</v>
      </c>
      <c r="CS141" s="106" t="n">
        <f aca="false">IF('Indicator Data'!AF141="No data","x",ROUND(IF('Indicator Data'!AF141&gt;CS$3,10,IF('Indicator Data'!AF141&lt;CS$4,0,10-(CS$3-'Indicator Data'!AF141)/(CS$3-CS$4)*10)),1))</f>
        <v>3.7</v>
      </c>
      <c r="CT141" s="106" t="n">
        <f aca="false">IF('Indicator Data'!AG141="No data","x",ROUND(IF('Indicator Data'!AG141&gt;CT$3,10,IF('Indicator Data'!AG141&lt;CT$4,0,10-(CT$3-'Indicator Data'!AG141)/(CT$3-CT$4)*10)),1))</f>
        <v>2.4</v>
      </c>
      <c r="CU141" s="102" t="n">
        <f aca="false">ROUND(AVERAGE(CM141,CN141,CO141,CP141,CS141,CT141),1)</f>
        <v>4.3</v>
      </c>
      <c r="CV141" s="106" t="n">
        <f aca="false">IF('Indicator Data'!AB141="No data","x",ROUND(IF('Indicator Data'!AB141&gt;CV$3,10,IF('Indicator Data'!AB141&lt;CV$4,0,10-(CV$3-'Indicator Data'!AB141)/(CV$3-CV$4)*10)),1))</f>
        <v>1.5</v>
      </c>
      <c r="CW141" s="102" t="n">
        <f aca="false">IF(AND(CJ141="x",CI141="x",CK141="x"),"x",ROUND(AVERAGE(CI141:CK141,CV141),1))</f>
        <v>1.7</v>
      </c>
      <c r="CX141" s="103" t="n">
        <f aca="false">IF('Indicator Data'!AD141="No data","x",'Indicator Data'!AD141/'Indicator Data'!$BZ141)</f>
        <v>2.26602196166793E-005</v>
      </c>
      <c r="CY141" s="106" t="n">
        <f aca="false">IF(CX141="x","x",ROUND(IF(CX141&gt;CY$3,0,IF(CX141&lt;CY$4,10,(CY$3-CX141)/(CY$3-CY$4)*10)),1))</f>
        <v>9.8</v>
      </c>
      <c r="CZ141" s="106" t="n">
        <f aca="false">IF('Indicator Data'!AE141="No data","x",ROUND(IF('Indicator Data'!AE141&gt;CZ$3,0,IF('Indicator Data'!AE141&lt;CZ$4,10,(CZ$3-'Indicator Data'!AE141)/(CZ$3-CZ$4)*10)),1))</f>
        <v>2</v>
      </c>
      <c r="DA141" s="102" t="n">
        <f aca="false">IF(AND(CY141="x",CZ141="x"),"x",ROUND(AVERAGE(CY141:CZ141),1))</f>
        <v>5.9</v>
      </c>
      <c r="DB141" s="104" t="n">
        <f aca="false">ROUND(AVERAGE(CW141,DA141,CU141),1)</f>
        <v>4</v>
      </c>
      <c r="DC141" s="105" t="n">
        <f aca="false">IF(BL141="x",ROUND((10-GEOMEAN(((10-DB141)/10*9+1),((10-CH141)/10*9+1),((10-CR141)/10*9+1)))/9*10,1),ROUND((10-GEOMEAN(((10-BL141)/10*9+1),((10-DB141)/10*9+1),((10-CH141)/10*9+1),((10-CR141)/10*9+1)))/9*10,1))</f>
        <v>5.3</v>
      </c>
      <c r="DD141" s="108" t="n">
        <f aca="false">IF(ROUND(IF(AP141="x",(10-GEOMEAN(((10-AO141)/10*9+1),((10-DC141)/10*9+1),((10-AU141)/10*9+1),((10-AQ141)/10*9+1),((10-AR141)/10*9+1)))/9*10,(10-GEOMEAN(((10-AO141)/10*9+1),((10-DC141)/10*9+1),((10-AP141)/10*9+1),((10-AQ141)/10*9+1),((10-AR141)/10*9+1),((10-AU141)/10*9+1)))/9*10),1)=0,0.1,ROUND(IF(AP141="x",(10-GEOMEAN(((10-AO141)/10*9+1),((10-DC141)/10*9+1),((10-AU141)/10*9+1),((10-AQ141)/10*9+1),((10-AR141)/10*9+1)))/9*10,(10-GEOMEAN(((10-AO141)/10*9+1),((10-DC141)/10*9+1),((10-AP141)/10*9+1),((10-AQ141)/10*9+1),((10-AR141)/10*9+1),((10-AU141)/10*9+1)))/9*10),1))</f>
        <v>7</v>
      </c>
      <c r="DE141" s="105" t="n">
        <f aca="false">ROUND(IF('Indicator Data'!AH141=0,0,IF('Indicator Data'!AH141&gt;DE$3,10,IF('Indicator Data'!AH141&lt;DE$4,0,10-(DE$3-'Indicator Data'!AH141)/(DE$3-DE$4)*10))),1)</f>
        <v>1.2</v>
      </c>
      <c r="DF141" s="102" t="n">
        <f aca="false">'Indicator Data'!AI141</f>
        <v>0</v>
      </c>
      <c r="DG141" s="102" t="n">
        <f aca="false">'Indicator Data'!AJ141</f>
        <v>0</v>
      </c>
      <c r="DH141" s="105" t="n">
        <f aca="false">ROUND(IF(DF141=5,10,IF(DG141=5,9,IF(DF141=4,8,IF(DG141=4,7,0)))),1)</f>
        <v>0</v>
      </c>
      <c r="DI141" s="108" t="n">
        <f aca="false">ROUND(IF(DH141&gt;5,DH141,DE141/10*7),1)</f>
        <v>0.8</v>
      </c>
      <c r="DJ141" s="76"/>
      <c r="DK141" s="109"/>
    </row>
    <row r="142" customFormat="false" ht="14.5" hidden="false" customHeight="false" outlineLevel="0" collapsed="false">
      <c r="A142" s="98" t="str">
        <f aca="false">'Indicator Data'!A142</f>
        <v>Philippines</v>
      </c>
      <c r="B142" s="99" t="str">
        <f aca="false">'Indicator Data'!B142</f>
        <v>PHL</v>
      </c>
      <c r="C142" s="100" t="n">
        <f aca="false">ROUND(IF('Indicator Data'!C142=0,0.1,IF(LOG('Indicator Data'!C142)&gt;C$3,10,IF(LOG('Indicator Data'!C142)&lt;C$4,0,10-(C$3-LOG('Indicator Data'!C142))/(C$3-C$4)*10))),1)</f>
        <v>10</v>
      </c>
      <c r="D142" s="101" t="n">
        <f aca="false">ROUND(IF('Indicator Data'!D142=0,0.1,IF(LOG('Indicator Data'!D142)&gt;D$3,10,IF(LOG('Indicator Data'!D142)&lt;D$4,0,10-(D$3-LOG('Indicator Data'!D142))/(D$3-D$4)*10))),1)</f>
        <v>10</v>
      </c>
      <c r="E142" s="102" t="n">
        <f aca="false">ROUND((10-GEOMEAN(((10-C142)/10*9+1),((10-D142)/10*9+1)))/9*10,1)</f>
        <v>10</v>
      </c>
      <c r="F142" s="102" t="n">
        <f aca="false">IF('Indicator Data'!E142="No data",0.1,(ROUND(IF('Indicator Data'!E142=0,0,IF(LOG('Indicator Data'!E142)&gt;F$3,10,IF(LOG('Indicator Data'!E142)&lt;F$4,0,10-(F$3-LOG('Indicator Data'!E142))/(F$3-F$4)*10))),1)))</f>
        <v>9.2</v>
      </c>
      <c r="G142" s="102" t="n">
        <f aca="false">ROUND(IF('Indicator Data'!F142=0,0,IF(LOG('Indicator Data'!F142)&gt;G$3,10,IF(LOG('Indicator Data'!F142)&lt;G$4,0,10-(G$3-LOG('Indicator Data'!F142))/(G$3-G$4)*10))),1)</f>
        <v>9.4</v>
      </c>
      <c r="H142" s="101" t="n">
        <f aca="false">ROUND(IF('Indicator Data'!G142=0,0,IF(LOG('Indicator Data'!G142)&gt;H$3,10,IF(LOG('Indicator Data'!G142)&lt;H$4,0,10-(H$3-LOG('Indicator Data'!G142))/(H$3-H$4)*10))),1)</f>
        <v>10</v>
      </c>
      <c r="I142" s="101" t="n">
        <f aca="false">ROUND(IF('Indicator Data'!H142=0,0,IF(LOG('Indicator Data'!H142)&gt;I$3,10,IF(LOG('Indicator Data'!H142)&lt;I$4,0,10-(I$3-LOG('Indicator Data'!H142))/(I$3-I$4)*10))),1)</f>
        <v>10</v>
      </c>
      <c r="J142" s="101" t="n">
        <f aca="false">ROUND((10-GEOMEAN(((10-H142)/10*9+1),((10-I142)/10*9+1)))/9*10,1)</f>
        <v>10</v>
      </c>
      <c r="K142" s="101" t="n">
        <f aca="false">ROUND(IF('Indicator Data'!I142=0,0,IF(LOG('Indicator Data'!I142)&gt;K$3,10,IF(LOG('Indicator Data'!I142)&lt;K$4,0,10-(K$3-LOG('Indicator Data'!I142))/(K$3-K$4)*10))),1)</f>
        <v>9.8</v>
      </c>
      <c r="L142" s="102" t="n">
        <f aca="false">ROUND((10-GEOMEAN(((10-J142)/10*9+1),((10-K142)/10*9+1)))/9*10,1)</f>
        <v>9.9</v>
      </c>
      <c r="M142" s="102" t="n">
        <f aca="false">ROUND(IF('Indicator Data'!J142=0,0,IF(LOG('Indicator Data'!J142)&gt;M$3,10,IF(LOG('Indicator Data'!J142)&lt;M$4,0,10-(M$3-LOG('Indicator Data'!J142))/(M$3-M$4)*10))),1)</f>
        <v>10</v>
      </c>
      <c r="N142" s="103" t="n">
        <f aca="false">'Indicator Data'!C142/'Indicator Data'!$CA142</f>
        <v>0.00197350480090096</v>
      </c>
      <c r="O142" s="103" t="n">
        <f aca="false">'Indicator Data'!D142/'Indicator Data'!$CA142</f>
        <v>0.00166796465892678</v>
      </c>
      <c r="P142" s="103" t="n">
        <f aca="false">IF(F142=0.1,"x",'Indicator Data'!E142/'Indicator Data'!$CA142)</f>
        <v>0.00480657781912812</v>
      </c>
      <c r="Q142" s="103" t="n">
        <f aca="false">'Indicator Data'!F142/'Indicator Data'!$CA142</f>
        <v>4.48278415671078E-005</v>
      </c>
      <c r="R142" s="103" t="n">
        <f aca="false">'Indicator Data'!G142/'Indicator Data'!$CA142</f>
        <v>0.0173256103867597</v>
      </c>
      <c r="S142" s="103" t="n">
        <f aca="false">'Indicator Data'!H142/'Indicator Data'!$CA142</f>
        <v>0.0121355525620045</v>
      </c>
      <c r="T142" s="103" t="n">
        <f aca="false">'Indicator Data'!I142/'Indicator Data'!$CA142</f>
        <v>0.00764238297789008</v>
      </c>
      <c r="U142" s="103" t="n">
        <f aca="false">'Indicator Data'!J142/'Indicator Data'!$CA142</f>
        <v>0.00115026010337874</v>
      </c>
      <c r="V142" s="101" t="n">
        <f aca="false">ROUND(IF(N142&gt;V$3,10,IF(N142&lt;V$4,0,10-(V$3-N142)/(V$3-V$4)*10)),1)</f>
        <v>9.9</v>
      </c>
      <c r="W142" s="101" t="n">
        <f aca="false">ROUND(IF(O142&gt;W$3,10,IF(O142&lt;W$4,0,10-(W$3-O142)/(W$3-W$4)*10)),1)</f>
        <v>10</v>
      </c>
      <c r="X142" s="102" t="n">
        <f aca="false">ROUND(((10-GEOMEAN(((10-V142)/10*9+1),((10-W142)/10*9+1)))/9*10),1)</f>
        <v>10</v>
      </c>
      <c r="Y142" s="102" t="n">
        <f aca="false">IF(P142="x",0.1,ROUND(IF(P142&gt;Y$3,10,IF(P142&lt;Y$4,0,10-(Y$3-P142)/(Y$3-Y$4)*10)),1))</f>
        <v>3.2</v>
      </c>
      <c r="Z142" s="102" t="n">
        <f aca="false">ROUND(IF(Q142=0,0,IF(LOG(Q142)&gt;Z$3,10,IF(LOG(Q142)&lt;=Z$4,0,10-(Z$3-LOG(Q142))/(Z$3-Z$4)*10))),1)</f>
        <v>9.2</v>
      </c>
      <c r="AA142" s="101" t="n">
        <f aca="false">ROUND(IF(R142&gt;AA$3,10,IF(R142&lt;AA$4,0,10-(AA$3-R142)/(AA$3-AA$4)*10)),1)</f>
        <v>9.6</v>
      </c>
      <c r="AB142" s="101" t="n">
        <f aca="false">ROUND(IF(S142&gt;AB$3,10,IF(S142&lt;AB$4,0,10-(AB$3-S142)/(AB$3-AB$4)*10)),1)</f>
        <v>10</v>
      </c>
      <c r="AC142" s="101" t="n">
        <f aca="false">ROUND(((10-GEOMEAN(((10-AA142)/10*9+1),((10-AB142)/10*9+1)))/9*10),1)</f>
        <v>9.8</v>
      </c>
      <c r="AD142" s="101" t="n">
        <f aca="false">ROUND(IF(T142=0,0,IF(T142&gt;AD$3,10,IF(T142&lt;=AD$4,0,10-(AD$3-T142)/(AD$3-AD$4)*10))),1)</f>
        <v>7.6</v>
      </c>
      <c r="AE142" s="102" t="n">
        <f aca="false">ROUND((10-GEOMEAN(((10-AC142)/10*9+1),((10-AD142)/10*9+1)))/9*10,1)</f>
        <v>9</v>
      </c>
      <c r="AF142" s="102" t="n">
        <f aca="false">ROUND(IF(U142&gt;AF$3,10,IF(U142&lt;AF$4,0,10-(AF$3-U142)/(AF$3-AF$4)*10)),1)</f>
        <v>0.4</v>
      </c>
      <c r="AG142" s="101" t="n">
        <f aca="false">ROUND(IF('Indicator Data'!K142=0,0,IF('Indicator Data'!K142&gt;AG$3,10,IF('Indicator Data'!K142&lt;AG$4,0,10-(AG$3-'Indicator Data'!K142)/(AG$3-AG$4)*10))),1)</f>
        <v>6.7</v>
      </c>
      <c r="AH142" s="104" t="n">
        <f aca="false">ROUND(AVERAGE(C142,V142),1)</f>
        <v>10</v>
      </c>
      <c r="AI142" s="104" t="n">
        <f aca="false">ROUND(AVERAGE(D142,W142),1)</f>
        <v>10</v>
      </c>
      <c r="AJ142" s="102" t="n">
        <f aca="false">ROUND(AVERAGE(AA142,H142),1)</f>
        <v>9.8</v>
      </c>
      <c r="AK142" s="102" t="n">
        <f aca="false">ROUND(AVERAGE(AB142,I142),1)</f>
        <v>10</v>
      </c>
      <c r="AL142" s="104" t="n">
        <f aca="false">ROUND((10-GEOMEAN(((10-AJ142)/10*9+1),((10-AK142)/10*9+1)))/9*10,1)</f>
        <v>9.9</v>
      </c>
      <c r="AM142" s="104" t="n">
        <f aca="false">ROUND(AVERAGE(AD142,K142),1)</f>
        <v>8.7</v>
      </c>
      <c r="AN142" s="102" t="n">
        <f aca="false">ROUND((10-GEOMEAN(((10-M142)/10*9+1),((10-AF142)/10*9+1)))/9*10,1)</f>
        <v>7.7</v>
      </c>
      <c r="AO142" s="105" t="n">
        <f aca="false">ROUND((10-GEOMEAN(((10-E142)/10*9+1),((10-X142)/10*9+1)))/9*10,1)</f>
        <v>10</v>
      </c>
      <c r="AP142" s="105" t="n">
        <f aca="false">IF(AND(Y142="x",F142="x"),"x",ROUND((10-GEOMEAN(((10-F142)/10*9+1),((10-Y142)/10*9+1)))/9*10,1))</f>
        <v>7.2</v>
      </c>
      <c r="AQ142" s="105" t="n">
        <f aca="false">ROUND((10-GEOMEAN(((10-G142)/10*9+1),((10-Z142)/10*9+1)))/9*10,1)</f>
        <v>9.3</v>
      </c>
      <c r="AR142" s="105" t="n">
        <f aca="false">ROUND((10-GEOMEAN(((10-L142)/10*9+1),((10-AE142)/10*9+1)))/9*10,1)</f>
        <v>9.5</v>
      </c>
      <c r="AS142" s="104" t="n">
        <f aca="false">ROUND(AVERAGE(AG142,AN142),1)</f>
        <v>7.2</v>
      </c>
      <c r="AT142" s="104" t="n">
        <f aca="false">IF('Indicator Data'!L142="No data","x",IF('Indicator Data'!CB142&lt;1000,"x",ROUND((IF('Indicator Data'!L142&gt;AT$3,10,IF('Indicator Data'!L142&lt;AT$4,0,10-(AT$3-'Indicator Data'!L142)/(AT$3-AT$4)*10))),1)))</f>
        <v>1</v>
      </c>
      <c r="AU142" s="105" t="n">
        <f aca="false">ROUND(AVERAGE(AS142,AT142),1)</f>
        <v>4.1</v>
      </c>
      <c r="AV142" s="106" t="n">
        <f aca="false">IF('Indicator Data'!M142="No data","x",ROUND(IF('Indicator Data'!M142=0,0,IF(LOG('Indicator Data'!M142)&gt;AV$3,10,IF(LOG('Indicator Data'!M142)&lt;AV$4,0,10-(AV$3-LOG('Indicator Data'!M142))/(AV$3-AV$4)*10))),1))</f>
        <v>8.9</v>
      </c>
      <c r="AW142" s="103" t="n">
        <f aca="false">IF(AV142="x","x",'Indicator Data'!M142/'Indicator Data'!$CA142)</f>
        <v>0.157551951236428</v>
      </c>
      <c r="AX142" s="106" t="n">
        <f aca="false">IF(AV142="x","x",ROUND(IF(AW142&gt;AX$3,10,IF(AW142&lt;AX$4,0,10-(AX$3-AW142)/(AX$3-AX$4)*10)),1))</f>
        <v>1.8</v>
      </c>
      <c r="AY142" s="102" t="n">
        <f aca="false">IF(AND(AV142="x",AX142="x"),"x",ROUND((10-GEOMEAN(((10-AV142)/10*9+1),((10-AX142)/10*9+1)))/9*10,1))</f>
        <v>6.6</v>
      </c>
      <c r="AZ142" s="106" t="str">
        <f aca="false">IF('Indicator Data'!N142="No data","x",ROUND(IF('Indicator Data'!N142=0,0,IF(LOG('Indicator Data'!N142)&gt;AZ$3,10,IF(LOG('Indicator Data'!N142)&lt;AZ$4,0,10-(AZ$3-LOG('Indicator Data'!N142))/(AZ$3-AZ$4)*10))),1))</f>
        <v>x</v>
      </c>
      <c r="BA142" s="103" t="str">
        <f aca="false">IF(AZ142="x","x",'Indicator Data'!N142/'Indicator Data'!$CA142)</f>
        <v>x</v>
      </c>
      <c r="BB142" s="106" t="str">
        <f aca="false">IF(AZ142="x","x",ROUND(IF(BA142&gt;BB$3,10,IF(BA142&lt;BB$4,0,10-(BB$3-BA142)/(BB$3-BB$4)*10)),1))</f>
        <v>x</v>
      </c>
      <c r="BC142" s="102" t="str">
        <f aca="false">IF(AND(AZ142="x",BB142="x"),"x",ROUND((10-GEOMEAN(((10-AZ142)/10*9+1),((10-BB142)/10*9+1)))/9*10,1))</f>
        <v>x</v>
      </c>
      <c r="BD142" s="106" t="str">
        <f aca="false">IF('Indicator Data'!O142="No data","x",ROUND(IF('Indicator Data'!O142=0,0,IF(LOG('Indicator Data'!O142)&gt;BD$3,10,IF(LOG('Indicator Data'!O142)&lt;BD$4,0,10-(BD$3-LOG('Indicator Data'!O142))/(BD$3-BD$4)*10))),1))</f>
        <v>x</v>
      </c>
      <c r="BE142" s="103" t="str">
        <f aca="false">IF(BD142="x","x",'Indicator Data'!O142/'Indicator Data'!$CA142)</f>
        <v>x</v>
      </c>
      <c r="BF142" s="106" t="str">
        <f aca="false">IF(BD142="x","x",ROUND(IF(BE142&gt;BF$3,10,IF(BE142&lt;BF$4,0,10-(BF$3-BE142)/(BF$3-BF$4)*10)),1))</f>
        <v>x</v>
      </c>
      <c r="BG142" s="102" t="str">
        <f aca="false">IF(AND(BD142="x",BF142="x"),"x",ROUND((10-GEOMEAN(((10-BD142)/10*9+1),((10-BF142)/10*9+1)))/9*10,1))</f>
        <v>x</v>
      </c>
      <c r="BH142" s="106" t="str">
        <f aca="false">IF('Indicator Data'!P142="No data","x",ROUND(IF('Indicator Data'!P142=0,0,IF(LOG('Indicator Data'!P142)&gt;BH$3,10,IF(LOG('Indicator Data'!P142)&lt;BH$4,0,10-(BH$3-LOG('Indicator Data'!P142))/(BH$3-BH$4)*10))),1))</f>
        <v>x</v>
      </c>
      <c r="BI142" s="103" t="str">
        <f aca="false">IF(BH142="x","x",'Indicator Data'!P142/'Indicator Data'!$CA142)</f>
        <v>x</v>
      </c>
      <c r="BJ142" s="106" t="str">
        <f aca="false">IF(BH142="x","x",ROUND(IF(BI142&gt;BJ$3,10,IF(BI142&lt;BJ$4,0,10-(BJ$3-BI142)/(BJ$3-BJ$4)*10)),1))</f>
        <v>x</v>
      </c>
      <c r="BK142" s="102" t="str">
        <f aca="false">IF(AND(BH142="x",BJ142="x"),"x",ROUND((10-GEOMEAN(((10-BH142)/10*9+1),((10-BJ142)/10*9+1)))/9*10,1))</f>
        <v>x</v>
      </c>
      <c r="BL142" s="104" t="n">
        <f aca="false">IF(AND(BC142="x",BG142="x",BK142="x",AY142="x"),"x",IF(AND(BC142="x",BG142="x",BK142="x"),AY142,ROUND((10-GEOMEAN(((10-AY142)/10*9+1),((10-BC142)/10*9+1),((10-BG142)/10*9+1),((10-BK142)/10*9+1)))/9*10,1)))</f>
        <v>6.6</v>
      </c>
      <c r="BM142" s="106" t="n">
        <f aca="false">ROUND(IF('Indicator Data'!Q142=0,0,IF(LOG('Indicator Data'!Q142)&gt;BM$3,10,IF(LOG('Indicator Data'!Q142)&lt;BM$4,0,10-(BM$3-LOG('Indicator Data'!Q142))/(BM$3-BM$4)*10))),1)</f>
        <v>7.9</v>
      </c>
      <c r="BN142" s="107" t="n">
        <f aca="false">'Indicator Data'!R142</f>
        <v>0.0309276077896357</v>
      </c>
      <c r="BO142" s="106" t="n">
        <f aca="false">ROUND(IF(BN142&gt;BO$3,10,IF(BN142&lt;BO$4,0,10-(BO$3-BN142)/(BO$3-BO$4)*10)),1)</f>
        <v>0.3</v>
      </c>
      <c r="BP142" s="106" t="n">
        <f aca="false">ROUND((10-GEOMEAN(((10-BO142)/10*9+1),((10-BM142)/10*9+1)))/9*10,1)</f>
        <v>5.2</v>
      </c>
      <c r="BQ142" s="106" t="n">
        <f aca="false">ROUND(IF('Indicator Data'!S142=0,0,IF(LOG('Indicator Data'!S142)&gt;BQ$3,10,IF(LOG('Indicator Data'!S142)&lt;BQ$4,0,10-(BQ$3-LOG('Indicator Data'!S142))/(BQ$3-BQ$4)*10))),1)</f>
        <v>8.3</v>
      </c>
      <c r="BR142" s="107" t="n">
        <f aca="false">'Indicator Data'!T142</f>
        <v>0.0595619529485703</v>
      </c>
      <c r="BS142" s="106" t="n">
        <f aca="false">ROUND(IF(BR142&gt;BS$3,10,IF(BR142&lt;BS$4,0,10-(BS$3-BR142)/(BS$3-BS$4)*10)),1)</f>
        <v>0.6</v>
      </c>
      <c r="BT142" s="106" t="n">
        <f aca="false">ROUND((10-GEOMEAN(((10-BS142)/10*9+1),((10-BQ142)/10*9+1)))/9*10,1)</f>
        <v>5.7</v>
      </c>
      <c r="BU142" s="102" t="n">
        <f aca="false">ROUND((10-GEOMEAN(((10-BT142)/10*9+1),((10-BP142)/10*9+1)))/9*10,1)</f>
        <v>5.5</v>
      </c>
      <c r="BV142" s="106" t="n">
        <f aca="false">ROUND(IF('Indicator Data'!U142=0,0,IF(LOG('Indicator Data'!U142)&gt;BV$3,10,IF(LOG('Indicator Data'!U142)&lt;BV$4,0,10-(BV$3-LOG('Indicator Data'!U142))/(BV$3-BV$4)*10))),1)</f>
        <v>9.9</v>
      </c>
      <c r="BW142" s="103" t="n">
        <f aca="false">'Indicator Data'!U142/'Indicator Data'!$CA142</f>
        <v>0.79728457654061</v>
      </c>
      <c r="BX142" s="106" t="n">
        <f aca="false">ROUND(IF(BW142&gt;BX$3,10,IF(BW142&lt;BX$4,0,10-(BX$3-BW142)/(BX$3-BX$4)*10)),1)</f>
        <v>8.9</v>
      </c>
      <c r="BY142" s="102" t="n">
        <f aca="false">ROUND((10-GEOMEAN(((10-BV142)/10*9+1),((10-BX142)/10*9+1)))/9*10,1)</f>
        <v>9.5</v>
      </c>
      <c r="BZ142" s="106" t="n">
        <f aca="false">ROUND(IF('Indicator Data'!V142=0,0,IF(LOG('Indicator Data'!V142)&gt;BZ$3,10,IF(LOG('Indicator Data'!V142)&lt;BZ$4,0,10-(BZ$3-LOG('Indicator Data'!V142))/(BZ$3-BZ$4)*10))),1)</f>
        <v>9.9</v>
      </c>
      <c r="CA142" s="103" t="n">
        <f aca="false">IF('Indicator Data'!V142/'Indicator Data'!$CA142&gt;1,1,'Indicator Data'!V142/'Indicator Data'!$CA142)</f>
        <v>0.841987430475278</v>
      </c>
      <c r="CB142" s="106" t="n">
        <f aca="false">ROUND(IF(CA142&gt;CB$3,10,IF(CA142&lt;CB$4,0,10-(CB$3-CA142)/(CB$3-CB$4)*10)),1)</f>
        <v>8.4</v>
      </c>
      <c r="CC142" s="102" t="n">
        <f aca="false">ROUND((10-GEOMEAN(((10-BZ142)/10*9+1),((10-CB142)/10*9+1)))/9*10,1)</f>
        <v>9.3</v>
      </c>
      <c r="CD142" s="106" t="n">
        <f aca="false">ROUND(IF('Indicator Data'!W142=0,0,IF(LOG('Indicator Data'!W142)&gt;CD$3,10,IF(LOG('Indicator Data'!W142)&lt;CD$4,0,10-(CD$3-LOG('Indicator Data'!W142))/(CD$3-CD$4)*10))),1)</f>
        <v>9.9</v>
      </c>
      <c r="CE142" s="103" t="n">
        <f aca="false">'Indicator Data'!W142/'Indicator Data'!$CA142</f>
        <v>0.848617299052888</v>
      </c>
      <c r="CF142" s="106" t="n">
        <f aca="false">ROUND(IF(CE142&gt;CF$3,10,IF(CE142&lt;CF$4,0,10-(CF$3-CE142)/(CF$3-CF$4)*10)),1)</f>
        <v>8.5</v>
      </c>
      <c r="CG142" s="102" t="n">
        <f aca="false">ROUND((10-GEOMEAN(((10-CD142)/10*9+1),((10-CF142)/10*9+1)))/9*10,1)</f>
        <v>9.3</v>
      </c>
      <c r="CH142" s="104" t="n">
        <f aca="false">ROUND((10-GEOMEAN(((10-CC142)/10*9+1),((10-BU142)/10*9+1),((10-BY142)/10*9+1),((10-CG142)/10*9+1)))/9*10,1)</f>
        <v>8.8</v>
      </c>
      <c r="CI142" s="106" t="n">
        <f aca="false">IF('Indicator Data'!BQ142="No data","x",ROUND(IF('Indicator Data'!BQ142&gt;CI$3,0,IF('Indicator Data'!BQ142&lt;CI$4,10,(CI$3-'Indicator Data'!BQ142)/(CI$3-CI$4)*10)),1))</f>
        <v>2</v>
      </c>
      <c r="CJ142" s="106" t="n">
        <f aca="false">IF('Indicator Data'!BR142="No data","x",ROUND(IF('Indicator Data'!BR142&gt;CJ$3,0,IF('Indicator Data'!BR142&lt;CJ$4,10,(CJ$3-'Indicator Data'!BR142)/(CJ$3-CJ$4)*10)),1))</f>
        <v>1</v>
      </c>
      <c r="CK142" s="106" t="n">
        <f aca="false">IF('Indicator Data'!AC142="No data","x",ROUND(IF('Indicator Data'!AC142&gt;CK$3,0,IF('Indicator Data'!AC142&lt;CK$4,10,(CK$3-'Indicator Data'!AC142)/(CK$3-CK$4)*10)),1))</f>
        <v>1.8</v>
      </c>
      <c r="CL142" s="102" t="n">
        <f aca="false">IF(AND(CJ142="x",CI142="x",CK142="x"),"x",ROUND(AVERAGE(CI142:CK142),1))</f>
        <v>1.6</v>
      </c>
      <c r="CM142" s="106" t="n">
        <f aca="false">IF('Indicator Data'!X142="No data","x",ROUND(IF(LOG('Indicator Data'!X142)&gt;CM$3,10,IF(LOG('Indicator Data'!X142)&lt;CM$4,0,10-(CM$3-LOG('Indicator Data'!X142))/(CM$3-CM$4)*10)),1))</f>
        <v>8.6</v>
      </c>
      <c r="CN142" s="106" t="n">
        <f aca="false">IF('Indicator Data'!Y142="No data","x",ROUND(IF('Indicator Data'!Y142&gt;CN$3,10,IF('Indicator Data'!Y142&lt;CN$4,0,10-(CN$3-'Indicator Data'!Y142)/(CN$3-CN$4)*10)),1))</f>
        <v>3.8</v>
      </c>
      <c r="CO142" s="106" t="n">
        <f aca="false">IF('Indicator Data'!Z142="No data","x",ROUND(IF('Indicator Data'!Z142&gt;CO$3,10,IF('Indicator Data'!Z142&lt;CO$4,0,10-(CO$3-'Indicator Data'!Z142)/(CO$3-CO$4)*10)),1))</f>
        <v>4.8</v>
      </c>
      <c r="CP142" s="106" t="n">
        <f aca="false">IF('Indicator Data'!AA142="No data","x",ROUND(IF('Indicator Data'!AA142&gt;CP$3,10,IF('Indicator Data'!AA142&lt;CP$4,0,10-(CP$3-'Indicator Data'!AA142)/(CP$3-CP$4)*10)),1))</f>
        <v>5.6</v>
      </c>
      <c r="CQ142" s="102" t="n">
        <f aca="false">ROUND(AVERAGE(CM142:CP142),1)</f>
        <v>5.7</v>
      </c>
      <c r="CR142" s="104" t="n">
        <f aca="false">ROUND(AVERAGE(CL142,CQ142,CQ142),1)</f>
        <v>4.3</v>
      </c>
      <c r="CS142" s="106" t="n">
        <f aca="false">IF('Indicator Data'!AF142="No data","x",ROUND(IF('Indicator Data'!AF142&gt;CS$3,10,IF('Indicator Data'!AF142&lt;CS$4,0,10-(CS$3-'Indicator Data'!AF142)/(CS$3-CS$4)*10)),1))</f>
        <v>4.8</v>
      </c>
      <c r="CT142" s="106" t="n">
        <f aca="false">IF('Indicator Data'!AG142="No data","x",ROUND(IF('Indicator Data'!AG142&gt;CT$3,10,IF('Indicator Data'!AG142&lt;CT$4,0,10-(CT$3-'Indicator Data'!AG142)/(CT$3-CT$4)*10)),1))</f>
        <v>3.1</v>
      </c>
      <c r="CU142" s="102" t="n">
        <f aca="false">ROUND(AVERAGE(CM142,CN142,CO142,CP142,CS142,CT142),1)</f>
        <v>5.1</v>
      </c>
      <c r="CV142" s="106" t="n">
        <f aca="false">IF('Indicator Data'!AB142="No data","x",ROUND(IF('Indicator Data'!AB142&gt;CV$3,10,IF('Indicator Data'!AB142&lt;CV$4,0,10-(CV$3-'Indicator Data'!AB142)/(CV$3-CV$4)*10)),1))</f>
        <v>1.3</v>
      </c>
      <c r="CW142" s="102" t="n">
        <f aca="false">IF(AND(CJ142="x",CI142="x",CK142="x"),"x",ROUND(AVERAGE(CI142:CK142,CV142),1))</f>
        <v>1.5</v>
      </c>
      <c r="CX142" s="103" t="n">
        <f aca="false">IF('Indicator Data'!AD142="No data","x",'Indicator Data'!AD142/'Indicator Data'!$BZ142)</f>
        <v>5.84034145036885E-005</v>
      </c>
      <c r="CY142" s="106" t="n">
        <f aca="false">IF(CX142="x","x",ROUND(IF(CX142&gt;CY$3,0,IF(CX142&lt;CY$4,10,(CY$3-CX142)/(CY$3-CY$4)*10)),1))</f>
        <v>9.4</v>
      </c>
      <c r="CZ142" s="106" t="n">
        <f aca="false">IF('Indicator Data'!AE142="No data","x",ROUND(IF('Indicator Data'!AE142&gt;CZ$3,0,IF('Indicator Data'!AE142&lt;CZ$4,10,(CZ$3-'Indicator Data'!AE142)/(CZ$3-CZ$4)*10)),1))</f>
        <v>2</v>
      </c>
      <c r="DA142" s="102" t="n">
        <f aca="false">IF(AND(CY142="x",CZ142="x"),"x",ROUND(AVERAGE(CY142:CZ142),1))</f>
        <v>5.7</v>
      </c>
      <c r="DB142" s="104" t="n">
        <f aca="false">ROUND(AVERAGE(CW142,DA142,CU142),1)</f>
        <v>4.1</v>
      </c>
      <c r="DC142" s="105" t="n">
        <f aca="false">IF(BL142="x",ROUND((10-GEOMEAN(((10-DB142)/10*9+1),((10-CH142)/10*9+1),((10-CR142)/10*9+1)))/9*10,1),ROUND((10-GEOMEAN(((10-BL142)/10*9+1),((10-DB142)/10*9+1),((10-CH142)/10*9+1),((10-CR142)/10*9+1)))/9*10,1))</f>
        <v>6.4</v>
      </c>
      <c r="DD142" s="108" t="n">
        <f aca="false">IF(ROUND(IF(AP142="x",(10-GEOMEAN(((10-AO142)/10*9+1),((10-DC142)/10*9+1),((10-AU142)/10*9+1),((10-AQ142)/10*9+1),((10-AR142)/10*9+1)))/9*10,(10-GEOMEAN(((10-AO142)/10*9+1),((10-DC142)/10*9+1),((10-AP142)/10*9+1),((10-AQ142)/10*9+1),((10-AR142)/10*9+1),((10-AU142)/10*9+1)))/9*10),1)=0,0.1,ROUND(IF(AP142="x",(10-GEOMEAN(((10-AO142)/10*9+1),((10-DC142)/10*9+1),((10-AU142)/10*9+1),((10-AQ142)/10*9+1),((10-AR142)/10*9+1)))/9*10,(10-GEOMEAN(((10-AO142)/10*9+1),((10-DC142)/10*9+1),((10-AP142)/10*9+1),((10-AQ142)/10*9+1),((10-AR142)/10*9+1),((10-AU142)/10*9+1)))/9*10),1))</f>
        <v>8.4</v>
      </c>
      <c r="DE142" s="105" t="n">
        <f aca="false">ROUND(IF('Indicator Data'!AH142=0,0,IF('Indicator Data'!AH142&gt;DE$3,10,IF('Indicator Data'!AH142&lt;DE$4,0,10-(DE$3-'Indicator Data'!AH142)/(DE$3-DE$4)*10))),1)</f>
        <v>9.2</v>
      </c>
      <c r="DF142" s="102" t="n">
        <f aca="false">'Indicator Data'!AI142</f>
        <v>0</v>
      </c>
      <c r="DG142" s="102" t="n">
        <f aca="false">'Indicator Data'!AJ142</f>
        <v>4</v>
      </c>
      <c r="DH142" s="105" t="n">
        <f aca="false">ROUND(IF(DF142=5,10,IF(DG142=5,9,IF(DF142=4,8,IF(DG142=4,7,0)))),1)</f>
        <v>7</v>
      </c>
      <c r="DI142" s="108" t="n">
        <f aca="false">ROUND(IF(DH142&gt;5,DH142,DE142/10*7),1)</f>
        <v>7</v>
      </c>
      <c r="DJ142" s="76"/>
      <c r="DK142" s="109"/>
    </row>
    <row r="143" customFormat="false" ht="14.5" hidden="false" customHeight="false" outlineLevel="0" collapsed="false">
      <c r="A143" s="98" t="str">
        <f aca="false">'Indicator Data'!A143</f>
        <v>Poland</v>
      </c>
      <c r="B143" s="99" t="str">
        <f aca="false">'Indicator Data'!B143</f>
        <v>POL</v>
      </c>
      <c r="C143" s="100" t="n">
        <f aca="false">ROUND(IF('Indicator Data'!C143=0,0.1,IF(LOG('Indicator Data'!C143)&gt;C$3,10,IF(LOG('Indicator Data'!C143)&lt;C$4,0,10-(C$3-LOG('Indicator Data'!C143))/(C$3-C$4)*10))),1)</f>
        <v>4</v>
      </c>
      <c r="D143" s="101" t="n">
        <f aca="false">ROUND(IF('Indicator Data'!D143=0,0.1,IF(LOG('Indicator Data'!D143)&gt;D$3,10,IF(LOG('Indicator Data'!D143)&lt;D$4,0,10-(D$3-LOG('Indicator Data'!D143))/(D$3-D$4)*10))),1)</f>
        <v>0.1</v>
      </c>
      <c r="E143" s="102" t="n">
        <f aca="false">ROUND((10-GEOMEAN(((10-C143)/10*9+1),((10-D143)/10*9+1)))/9*10,1)</f>
        <v>2.3</v>
      </c>
      <c r="F143" s="102" t="n">
        <f aca="false">IF('Indicator Data'!E143="No data",0.1,(ROUND(IF('Indicator Data'!E143=0,0,IF(LOG('Indicator Data'!E143)&gt;F$3,10,IF(LOG('Indicator Data'!E143)&lt;F$4,0,10-(F$3-LOG('Indicator Data'!E143))/(F$3-F$4)*10))),1)))</f>
        <v>8.1</v>
      </c>
      <c r="G143" s="102" t="n">
        <f aca="false">ROUND(IF('Indicator Data'!F143=0,0,IF(LOG('Indicator Data'!F143)&gt;G$3,10,IF(LOG('Indicator Data'!F143)&lt;G$4,0,10-(G$3-LOG('Indicator Data'!F143))/(G$3-G$4)*10))),1)</f>
        <v>0</v>
      </c>
      <c r="H143" s="101" t="n">
        <f aca="false">ROUND(IF('Indicator Data'!G143=0,0,IF(LOG('Indicator Data'!G143)&gt;H$3,10,IF(LOG('Indicator Data'!G143)&lt;H$4,0,10-(H$3-LOG('Indicator Data'!G143))/(H$3-H$4)*10))),1)</f>
        <v>0</v>
      </c>
      <c r="I143" s="101" t="n">
        <f aca="false">ROUND(IF('Indicator Data'!H143=0,0,IF(LOG('Indicator Data'!H143)&gt;I$3,10,IF(LOG('Indicator Data'!H143)&lt;I$4,0,10-(I$3-LOG('Indicator Data'!H143))/(I$3-I$4)*10))),1)</f>
        <v>0</v>
      </c>
      <c r="J143" s="101" t="n">
        <f aca="false">ROUND((10-GEOMEAN(((10-H143)/10*9+1),((10-I143)/10*9+1)))/9*10,1)</f>
        <v>0</v>
      </c>
      <c r="K143" s="101" t="n">
        <f aca="false">ROUND(IF('Indicator Data'!I143=0,0,IF(LOG('Indicator Data'!I143)&gt;K$3,10,IF(LOG('Indicator Data'!I143)&lt;K$4,0,10-(K$3-LOG('Indicator Data'!I143))/(K$3-K$4)*10))),1)</f>
        <v>0</v>
      </c>
      <c r="L143" s="102" t="n">
        <f aca="false">ROUND((10-GEOMEAN(((10-J143)/10*9+1),((10-K143)/10*9+1)))/9*10,1)</f>
        <v>0</v>
      </c>
      <c r="M143" s="102" t="n">
        <f aca="false">ROUND(IF('Indicator Data'!J143=0,0,IF(LOG('Indicator Data'!J143)&gt;M$3,10,IF(LOG('Indicator Data'!J143)&lt;M$4,0,10-(M$3-LOG('Indicator Data'!J143))/(M$3-M$4)*10))),1)</f>
        <v>0</v>
      </c>
      <c r="N143" s="103" t="n">
        <f aca="false">'Indicator Data'!C143/'Indicator Data'!$CA143</f>
        <v>1.03113738762208E-005</v>
      </c>
      <c r="O143" s="103" t="n">
        <f aca="false">'Indicator Data'!D143/'Indicator Data'!$CA143</f>
        <v>0</v>
      </c>
      <c r="P143" s="103" t="n">
        <f aca="false">IF(F143=0.1,"x",'Indicator Data'!E143/'Indicator Data'!$CA143)</f>
        <v>0.0044111214614199</v>
      </c>
      <c r="Q143" s="103" t="n">
        <f aca="false">'Indicator Data'!F143/'Indicator Data'!$CA143</f>
        <v>0</v>
      </c>
      <c r="R143" s="103" t="n">
        <f aca="false">'Indicator Data'!G143/'Indicator Data'!$CA143</f>
        <v>0</v>
      </c>
      <c r="S143" s="103" t="n">
        <f aca="false">'Indicator Data'!H143/'Indicator Data'!$CA143</f>
        <v>0</v>
      </c>
      <c r="T143" s="103" t="n">
        <f aca="false">'Indicator Data'!I143/'Indicator Data'!$CA143</f>
        <v>0</v>
      </c>
      <c r="U143" s="103" t="n">
        <f aca="false">'Indicator Data'!J143/'Indicator Data'!$CA143</f>
        <v>0</v>
      </c>
      <c r="V143" s="101" t="n">
        <f aca="false">ROUND(IF(N143&gt;V$3,10,IF(N143&lt;V$4,0,10-(V$3-N143)/(V$3-V$4)*10)),1)</f>
        <v>0.1</v>
      </c>
      <c r="W143" s="101" t="n">
        <f aca="false">ROUND(IF(O143&gt;W$3,10,IF(O143&lt;W$4,0,10-(W$3-O143)/(W$3-W$4)*10)),1)</f>
        <v>0</v>
      </c>
      <c r="X143" s="102" t="n">
        <f aca="false">ROUND(((10-GEOMEAN(((10-V143)/10*9+1),((10-W143)/10*9+1)))/9*10),1)</f>
        <v>0.1</v>
      </c>
      <c r="Y143" s="102" t="n">
        <f aca="false">IF(P143="x",0.1,ROUND(IF(P143&gt;Y$3,10,IF(P143&lt;Y$4,0,10-(Y$3-P143)/(Y$3-Y$4)*10)),1))</f>
        <v>2.9</v>
      </c>
      <c r="Z143" s="102" t="n">
        <f aca="false">ROUND(IF(Q143=0,0,IF(LOG(Q143)&gt;Z$3,10,IF(LOG(Q143)&lt;=Z$4,0,10-(Z$3-LOG(Q143))/(Z$3-Z$4)*10))),1)</f>
        <v>0</v>
      </c>
      <c r="AA143" s="101" t="n">
        <f aca="false">ROUND(IF(R143&gt;AA$3,10,IF(R143&lt;AA$4,0,10-(AA$3-R143)/(AA$3-AA$4)*10)),1)</f>
        <v>0</v>
      </c>
      <c r="AB143" s="101" t="n">
        <f aca="false">ROUND(IF(S143&gt;AB$3,10,IF(S143&lt;AB$4,0,10-(AB$3-S143)/(AB$3-AB$4)*10)),1)</f>
        <v>0</v>
      </c>
      <c r="AC143" s="101" t="n">
        <f aca="false">ROUND(((10-GEOMEAN(((10-AA143)/10*9+1),((10-AB143)/10*9+1)))/9*10),1)</f>
        <v>0</v>
      </c>
      <c r="AD143" s="101" t="n">
        <f aca="false">ROUND(IF(T143=0,0,IF(T143&gt;AD$3,10,IF(T143&lt;=AD$4,0,10-(AD$3-T143)/(AD$3-AD$4)*10))),1)</f>
        <v>0</v>
      </c>
      <c r="AE143" s="102" t="n">
        <f aca="false">ROUND((10-GEOMEAN(((10-AC143)/10*9+1),((10-AD143)/10*9+1)))/9*10,1)</f>
        <v>0</v>
      </c>
      <c r="AF143" s="102" t="n">
        <f aca="false">ROUND(IF(U143&gt;AF$3,10,IF(U143&lt;AF$4,0,10-(AF$3-U143)/(AF$3-AF$4)*10)),1)</f>
        <v>0</v>
      </c>
      <c r="AG143" s="101" t="n">
        <f aca="false">ROUND(IF('Indicator Data'!K143=0,0,IF('Indicator Data'!K143&gt;AG$3,10,IF('Indicator Data'!K143&lt;AG$4,0,10-(AG$3-'Indicator Data'!K143)/(AG$3-AG$4)*10))),1)</f>
        <v>1</v>
      </c>
      <c r="AH143" s="104" t="n">
        <f aca="false">ROUND(AVERAGE(C143,V143),1)</f>
        <v>2.1</v>
      </c>
      <c r="AI143" s="104" t="n">
        <f aca="false">ROUND(AVERAGE(D143,W143),1)</f>
        <v>0.1</v>
      </c>
      <c r="AJ143" s="102" t="n">
        <f aca="false">ROUND(AVERAGE(AA143,H143),1)</f>
        <v>0</v>
      </c>
      <c r="AK143" s="102" t="n">
        <f aca="false">ROUND(AVERAGE(AB143,I143),1)</f>
        <v>0</v>
      </c>
      <c r="AL143" s="104" t="n">
        <f aca="false">ROUND((10-GEOMEAN(((10-AJ143)/10*9+1),((10-AK143)/10*9+1)))/9*10,1)</f>
        <v>0</v>
      </c>
      <c r="AM143" s="104" t="n">
        <f aca="false">ROUND(AVERAGE(AD143,K143),1)</f>
        <v>0</v>
      </c>
      <c r="AN143" s="102" t="n">
        <f aca="false">ROUND((10-GEOMEAN(((10-M143)/10*9+1),((10-AF143)/10*9+1)))/9*10,1)</f>
        <v>0</v>
      </c>
      <c r="AO143" s="105" t="n">
        <f aca="false">ROUND((10-GEOMEAN(((10-E143)/10*9+1),((10-X143)/10*9+1)))/9*10,1)</f>
        <v>1.3</v>
      </c>
      <c r="AP143" s="105" t="n">
        <f aca="false">IF(AND(Y143="x",F143="x"),"x",ROUND((10-GEOMEAN(((10-F143)/10*9+1),((10-Y143)/10*9+1)))/9*10,1))</f>
        <v>6.1</v>
      </c>
      <c r="AQ143" s="105" t="n">
        <f aca="false">ROUND((10-GEOMEAN(((10-G143)/10*9+1),((10-Z143)/10*9+1)))/9*10,1)</f>
        <v>0</v>
      </c>
      <c r="AR143" s="105" t="n">
        <f aca="false">ROUND((10-GEOMEAN(((10-L143)/10*9+1),((10-AE143)/10*9+1)))/9*10,1)</f>
        <v>0</v>
      </c>
      <c r="AS143" s="104" t="n">
        <f aca="false">ROUND(AVERAGE(AG143,AN143),1)</f>
        <v>0.5</v>
      </c>
      <c r="AT143" s="104" t="n">
        <f aca="false">IF('Indicator Data'!L143="No data","x",IF('Indicator Data'!CB143&lt;1000,"x",ROUND((IF('Indicator Data'!L143&gt;AT$3,10,IF('Indicator Data'!L143&lt;AT$4,0,10-(AT$3-'Indicator Data'!L143)/(AT$3-AT$4)*10))),1)))</f>
        <v>4.8</v>
      </c>
      <c r="AU143" s="105" t="n">
        <f aca="false">ROUND(AVERAGE(AS143,AT143),1)</f>
        <v>2.7</v>
      </c>
      <c r="AV143" s="106" t="n">
        <f aca="false">IF('Indicator Data'!M143="No data","x",ROUND(IF('Indicator Data'!M143=0,0,IF(LOG('Indicator Data'!M143)&gt;AV$3,10,IF(LOG('Indicator Data'!M143)&lt;AV$4,0,10-(AV$3-LOG('Indicator Data'!M143))/(AV$3-AV$4)*10))),1))</f>
        <v>3.7</v>
      </c>
      <c r="AW143" s="103" t="n">
        <f aca="false">IF(AV143="x","x",'Indicator Data'!M143/'Indicator Data'!$CA143)</f>
        <v>9.98169337037914E-005</v>
      </c>
      <c r="AX143" s="106" t="n">
        <f aca="false">IF(AV143="x","x",ROUND(IF(AW143&gt;AX$3,10,IF(AW143&lt;AX$4,0,10-(AX$3-AW143)/(AX$3-AX$4)*10)),1))</f>
        <v>0</v>
      </c>
      <c r="AY143" s="102" t="n">
        <f aca="false">IF(AND(AV143="x",AX143="x"),"x",ROUND((10-GEOMEAN(((10-AV143)/10*9+1),((10-AX143)/10*9+1)))/9*10,1))</f>
        <v>2</v>
      </c>
      <c r="AZ143" s="106" t="str">
        <f aca="false">IF('Indicator Data'!N143="No data","x",ROUND(IF('Indicator Data'!N143=0,0,IF(LOG('Indicator Data'!N143)&gt;AZ$3,10,IF(LOG('Indicator Data'!N143)&lt;AZ$4,0,10-(AZ$3-LOG('Indicator Data'!N143))/(AZ$3-AZ$4)*10))),1))</f>
        <v>x</v>
      </c>
      <c r="BA143" s="103" t="str">
        <f aca="false">IF(AZ143="x","x",'Indicator Data'!N143/'Indicator Data'!$CA143)</f>
        <v>x</v>
      </c>
      <c r="BB143" s="106" t="str">
        <f aca="false">IF(AZ143="x","x",ROUND(IF(BA143&gt;BB$3,10,IF(BA143&lt;BB$4,0,10-(BB$3-BA143)/(BB$3-BB$4)*10)),1))</f>
        <v>x</v>
      </c>
      <c r="BC143" s="102" t="str">
        <f aca="false">IF(AND(AZ143="x",BB143="x"),"x",ROUND((10-GEOMEAN(((10-AZ143)/10*9+1),((10-BB143)/10*9+1)))/9*10,1))</f>
        <v>x</v>
      </c>
      <c r="BD143" s="106" t="str">
        <f aca="false">IF('Indicator Data'!O143="No data","x",ROUND(IF('Indicator Data'!O143=0,0,IF(LOG('Indicator Data'!O143)&gt;BD$3,10,IF(LOG('Indicator Data'!O143)&lt;BD$4,0,10-(BD$3-LOG('Indicator Data'!O143))/(BD$3-BD$4)*10))),1))</f>
        <v>x</v>
      </c>
      <c r="BE143" s="103" t="str">
        <f aca="false">IF(BD143="x","x",'Indicator Data'!O143/'Indicator Data'!$CA143)</f>
        <v>x</v>
      </c>
      <c r="BF143" s="106" t="str">
        <f aca="false">IF(BD143="x","x",ROUND(IF(BE143&gt;BF$3,10,IF(BE143&lt;BF$4,0,10-(BF$3-BE143)/(BF$3-BF$4)*10)),1))</f>
        <v>x</v>
      </c>
      <c r="BG143" s="102" t="str">
        <f aca="false">IF(AND(BD143="x",BF143="x"),"x",ROUND((10-GEOMEAN(((10-BD143)/10*9+1),((10-BF143)/10*9+1)))/9*10,1))</f>
        <v>x</v>
      </c>
      <c r="BH143" s="106" t="str">
        <f aca="false">IF('Indicator Data'!P143="No data","x",ROUND(IF('Indicator Data'!P143=0,0,IF(LOG('Indicator Data'!P143)&gt;BH$3,10,IF(LOG('Indicator Data'!P143)&lt;BH$4,0,10-(BH$3-LOG('Indicator Data'!P143))/(BH$3-BH$4)*10))),1))</f>
        <v>x</v>
      </c>
      <c r="BI143" s="103" t="str">
        <f aca="false">IF(BH143="x","x",'Indicator Data'!P143/'Indicator Data'!$CA143)</f>
        <v>x</v>
      </c>
      <c r="BJ143" s="106" t="str">
        <f aca="false">IF(BH143="x","x",ROUND(IF(BI143&gt;BJ$3,10,IF(BI143&lt;BJ$4,0,10-(BJ$3-BI143)/(BJ$3-BJ$4)*10)),1))</f>
        <v>x</v>
      </c>
      <c r="BK143" s="102" t="str">
        <f aca="false">IF(AND(BH143="x",BJ143="x"),"x",ROUND((10-GEOMEAN(((10-BH143)/10*9+1),((10-BJ143)/10*9+1)))/9*10,1))</f>
        <v>x</v>
      </c>
      <c r="BL143" s="104" t="n">
        <f aca="false">IF(AND(BC143="x",BG143="x",BK143="x",AY143="x"),"x",IF(AND(BC143="x",BG143="x",BK143="x"),AY143,ROUND((10-GEOMEAN(((10-AY143)/10*9+1),((10-BC143)/10*9+1),((10-BG143)/10*9+1),((10-BK143)/10*9+1)))/9*10,1)))</f>
        <v>2</v>
      </c>
      <c r="BM143" s="106" t="n">
        <f aca="false">ROUND(IF('Indicator Data'!Q143=0,0,IF(LOG('Indicator Data'!Q143)&gt;BM$3,10,IF(LOG('Indicator Data'!Q143)&lt;BM$4,0,10-(BM$3-LOG('Indicator Data'!Q143))/(BM$3-BM$4)*10))),1)</f>
        <v>0</v>
      </c>
      <c r="BN143" s="107" t="n">
        <f aca="false">'Indicator Data'!R143</f>
        <v>0</v>
      </c>
      <c r="BO143" s="106" t="n">
        <f aca="false">ROUND(IF(BN143&gt;BO$3,10,IF(BN143&lt;BO$4,0,10-(BO$3-BN143)/(BO$3-BO$4)*10)),1)</f>
        <v>0</v>
      </c>
      <c r="BP143" s="106" t="n">
        <f aca="false">ROUND((10-GEOMEAN(((10-BO143)/10*9+1),((10-BM143)/10*9+1)))/9*10,1)</f>
        <v>0</v>
      </c>
      <c r="BQ143" s="106" t="n">
        <f aca="false">ROUND(IF('Indicator Data'!S143=0,0,IF(LOG('Indicator Data'!S143)&gt;BQ$3,10,IF(LOG('Indicator Data'!S143)&lt;BQ$4,0,10-(BQ$3-LOG('Indicator Data'!S143))/(BQ$3-BQ$4)*10))),1)</f>
        <v>0</v>
      </c>
      <c r="BR143" s="107" t="n">
        <f aca="false">'Indicator Data'!T143</f>
        <v>0</v>
      </c>
      <c r="BS143" s="106" t="n">
        <f aca="false">ROUND(IF(BR143&gt;BS$3,10,IF(BR143&lt;BS$4,0,10-(BS$3-BR143)/(BS$3-BS$4)*10)),1)</f>
        <v>0</v>
      </c>
      <c r="BT143" s="106" t="n">
        <f aca="false">ROUND((10-GEOMEAN(((10-BS143)/10*9+1),((10-BQ143)/10*9+1)))/9*10,1)</f>
        <v>0</v>
      </c>
      <c r="BU143" s="102" t="n">
        <f aca="false">ROUND((10-GEOMEAN(((10-BT143)/10*9+1),((10-BP143)/10*9+1)))/9*10,1)</f>
        <v>0</v>
      </c>
      <c r="BV143" s="106" t="n">
        <f aca="false">ROUND(IF('Indicator Data'!U143=0,0,IF(LOG('Indicator Data'!U143)&gt;BV$3,10,IF(LOG('Indicator Data'!U143)&lt;BV$4,0,10-(BV$3-LOG('Indicator Data'!U143))/(BV$3-BV$4)*10))),1)</f>
        <v>0</v>
      </c>
      <c r="BW143" s="103" t="n">
        <f aca="false">'Indicator Data'!U143/'Indicator Data'!$CA143</f>
        <v>0</v>
      </c>
      <c r="BX143" s="106" t="n">
        <f aca="false">ROUND(IF(BW143&gt;BX$3,10,IF(BW143&lt;BX$4,0,10-(BX$3-BW143)/(BX$3-BX$4)*10)),1)</f>
        <v>0</v>
      </c>
      <c r="BY143" s="102" t="n">
        <f aca="false">ROUND((10-GEOMEAN(((10-BV143)/10*9+1),((10-BX143)/10*9+1)))/9*10,1)</f>
        <v>0</v>
      </c>
      <c r="BZ143" s="106" t="n">
        <f aca="false">ROUND(IF('Indicator Data'!V143=0,0,IF(LOG('Indicator Data'!V143)&gt;BZ$3,10,IF(LOG('Indicator Data'!V143)&lt;BZ$4,0,10-(BZ$3-LOG('Indicator Data'!V143))/(BZ$3-BZ$4)*10))),1)</f>
        <v>0</v>
      </c>
      <c r="CA143" s="103" t="n">
        <f aca="false">IF('Indicator Data'!V143/'Indicator Data'!$CA143&gt;1,1,'Indicator Data'!V143/'Indicator Data'!$CA143)</f>
        <v>0</v>
      </c>
      <c r="CB143" s="106" t="n">
        <f aca="false">ROUND(IF(CA143&gt;CB$3,10,IF(CA143&lt;CB$4,0,10-(CB$3-CA143)/(CB$3-CB$4)*10)),1)</f>
        <v>0</v>
      </c>
      <c r="CC143" s="102" t="n">
        <f aca="false">ROUND((10-GEOMEAN(((10-BZ143)/10*9+1),((10-CB143)/10*9+1)))/9*10,1)</f>
        <v>0</v>
      </c>
      <c r="CD143" s="106" t="n">
        <f aca="false">ROUND(IF('Indicator Data'!W143=0,0,IF(LOG('Indicator Data'!W143)&gt;CD$3,10,IF(LOG('Indicator Data'!W143)&lt;CD$4,0,10-(CD$3-LOG('Indicator Data'!W143))/(CD$3-CD$4)*10))),1)</f>
        <v>0</v>
      </c>
      <c r="CE143" s="103" t="n">
        <f aca="false">'Indicator Data'!W143/'Indicator Data'!$CA143</f>
        <v>0</v>
      </c>
      <c r="CF143" s="106" t="n">
        <f aca="false">ROUND(IF(CE143&gt;CF$3,10,IF(CE143&lt;CF$4,0,10-(CF$3-CE143)/(CF$3-CF$4)*10)),1)</f>
        <v>0</v>
      </c>
      <c r="CG143" s="102" t="n">
        <f aca="false">ROUND((10-GEOMEAN(((10-CD143)/10*9+1),((10-CF143)/10*9+1)))/9*10,1)</f>
        <v>0</v>
      </c>
      <c r="CH143" s="104" t="n">
        <f aca="false">ROUND((10-GEOMEAN(((10-CC143)/10*9+1),((10-BU143)/10*9+1),((10-BY143)/10*9+1),((10-CG143)/10*9+1)))/9*10,1)</f>
        <v>0</v>
      </c>
      <c r="CI143" s="106" t="n">
        <f aca="false">IF('Indicator Data'!BQ143="No data","x",ROUND(IF('Indicator Data'!BQ143&gt;CI$3,0,IF('Indicator Data'!BQ143&lt;CI$4,10,(CI$3-'Indicator Data'!BQ143)/(CI$3-CI$4)*10)),1))</f>
        <v>0</v>
      </c>
      <c r="CJ143" s="106" t="n">
        <f aca="false">IF('Indicator Data'!BR143="No data","x",ROUND(IF('Indicator Data'!BR143&gt;CJ$3,0,IF('Indicator Data'!BR143&lt;CJ$4,10,(CJ$3-'Indicator Data'!BR143)/(CJ$3-CJ$4)*10)),1))</f>
        <v>0</v>
      </c>
      <c r="CK143" s="106" t="str">
        <f aca="false">IF('Indicator Data'!AC143="No data","x",ROUND(IF('Indicator Data'!AC143&gt;CK$3,0,IF('Indicator Data'!AC143&lt;CK$4,10,(CK$3-'Indicator Data'!AC143)/(CK$3-CK$4)*10)),1))</f>
        <v>x</v>
      </c>
      <c r="CL143" s="102" t="n">
        <f aca="false">IF(AND(CJ143="x",CI143="x",CK143="x"),"x",ROUND(AVERAGE(CI143:CK143),1))</f>
        <v>0</v>
      </c>
      <c r="CM143" s="106" t="n">
        <f aca="false">IF('Indicator Data'!X143="No data","x",ROUND(IF(LOG('Indicator Data'!X143)&gt;CM$3,10,IF(LOG('Indicator Data'!X143)&lt;CM$4,0,10-(CM$3-LOG('Indicator Data'!X143))/(CM$3-CM$4)*10)),1))</f>
        <v>7</v>
      </c>
      <c r="CN143" s="106" t="n">
        <f aca="false">IF('Indicator Data'!Y143="No data","x",ROUND(IF('Indicator Data'!Y143&gt;CN$3,10,IF('Indicator Data'!Y143&lt;CN$4,0,10-(CN$3-'Indicator Data'!Y143)/(CN$3-CN$4)*10)),1))</f>
        <v>0</v>
      </c>
      <c r="CO143" s="106" t="n">
        <f aca="false">IF('Indicator Data'!Z143="No data","x",ROUND(IF('Indicator Data'!Z143&gt;CO$3,10,IF('Indicator Data'!Z143&lt;CO$4,0,10-(CO$3-'Indicator Data'!Z143)/(CO$3-CO$4)*10)),1))</f>
        <v>6</v>
      </c>
      <c r="CP143" s="106" t="n">
        <f aca="false">IF('Indicator Data'!AA143="No data","x",ROUND(IF('Indicator Data'!AA143&gt;CP$3,10,IF('Indicator Data'!AA143&lt;CP$4,0,10-(CP$3-'Indicator Data'!AA143)/(CP$3-CP$4)*10)),1))</f>
        <v>2</v>
      </c>
      <c r="CQ143" s="102" t="n">
        <f aca="false">ROUND(AVERAGE(CM143:CP143),1)</f>
        <v>3.8</v>
      </c>
      <c r="CR143" s="104" t="n">
        <f aca="false">ROUND(AVERAGE(CL143,CQ143,CQ143),1)</f>
        <v>2.5</v>
      </c>
      <c r="CS143" s="106" t="n">
        <f aca="false">IF('Indicator Data'!AF143="No data","x",ROUND(IF('Indicator Data'!AF143&gt;CS$3,10,IF('Indicator Data'!AF143&lt;CS$4,0,10-(CS$3-'Indicator Data'!AF143)/(CS$3-CS$4)*10)),1))</f>
        <v>0</v>
      </c>
      <c r="CT143" s="106" t="n">
        <f aca="false">IF('Indicator Data'!AG143="No data","x",ROUND(IF('Indicator Data'!AG143&gt;CT$3,10,IF('Indicator Data'!AG143&lt;CT$4,0,10-(CT$3-'Indicator Data'!AG143)/(CT$3-CT$4)*10)),1))</f>
        <v>0</v>
      </c>
      <c r="CU143" s="102" t="n">
        <f aca="false">ROUND(AVERAGE(CM143,CN143,CO143,CP143,CS143,CT143),1)</f>
        <v>2.5</v>
      </c>
      <c r="CV143" s="106" t="n">
        <f aca="false">IF('Indicator Data'!AB143="No data","x",ROUND(IF('Indicator Data'!AB143&gt;CV$3,10,IF('Indicator Data'!AB143&lt;CV$4,0,10-(CV$3-'Indicator Data'!AB143)/(CV$3-CV$4)*10)),1))</f>
        <v>0</v>
      </c>
      <c r="CW143" s="102" t="n">
        <f aca="false">IF(AND(CJ143="x",CI143="x",CK143="x"),"x",ROUND(AVERAGE(CI143:CK143,CV143),1))</f>
        <v>0</v>
      </c>
      <c r="CX143" s="103" t="n">
        <f aca="false">IF('Indicator Data'!AD143="No data","x",'Indicator Data'!AD143/'Indicator Data'!$BZ143)</f>
        <v>3.89738633388922E-005</v>
      </c>
      <c r="CY143" s="106" t="n">
        <f aca="false">IF(CX143="x","x",ROUND(IF(CX143&gt;CY$3,0,IF(CX143&lt;CY$4,10,(CY$3-CX143)/(CY$3-CY$4)*10)),1))</f>
        <v>9.6</v>
      </c>
      <c r="CZ143" s="106" t="n">
        <f aca="false">IF('Indicator Data'!AE143="No data","x",ROUND(IF('Indicator Data'!AE143&gt;CZ$3,0,IF('Indicator Data'!AE143&lt;CZ$4,10,(CZ$3-'Indicator Data'!AE143)/(CZ$3-CZ$4)*10)),1))</f>
        <v>6</v>
      </c>
      <c r="DA143" s="102" t="n">
        <f aca="false">IF(AND(CY143="x",CZ143="x"),"x",ROUND(AVERAGE(CY143:CZ143),1))</f>
        <v>7.8</v>
      </c>
      <c r="DB143" s="104" t="n">
        <f aca="false">ROUND(AVERAGE(CW143,DA143,CU143),1)</f>
        <v>3.4</v>
      </c>
      <c r="DC143" s="105" t="n">
        <f aca="false">IF(BL143="x",ROUND((10-GEOMEAN(((10-DB143)/10*9+1),((10-CH143)/10*9+1),((10-CR143)/10*9+1)))/9*10,1),ROUND((10-GEOMEAN(((10-BL143)/10*9+1),((10-DB143)/10*9+1),((10-CH143)/10*9+1),((10-CR143)/10*9+1)))/9*10,1))</f>
        <v>2.1</v>
      </c>
      <c r="DD143" s="108" t="n">
        <f aca="false">IF(ROUND(IF(AP143="x",(10-GEOMEAN(((10-AO143)/10*9+1),((10-DC143)/10*9+1),((10-AU143)/10*9+1),((10-AQ143)/10*9+1),((10-AR143)/10*9+1)))/9*10,(10-GEOMEAN(((10-AO143)/10*9+1),((10-DC143)/10*9+1),((10-AP143)/10*9+1),((10-AQ143)/10*9+1),((10-AR143)/10*9+1),((10-AU143)/10*9+1)))/9*10),1)=0,0.1,ROUND(IF(AP143="x",(10-GEOMEAN(((10-AO143)/10*9+1),((10-DC143)/10*9+1),((10-AU143)/10*9+1),((10-AQ143)/10*9+1),((10-AR143)/10*9+1)))/9*10,(10-GEOMEAN(((10-AO143)/10*9+1),((10-DC143)/10*9+1),((10-AP143)/10*9+1),((10-AQ143)/10*9+1),((10-AR143)/10*9+1),((10-AU143)/10*9+1)))/9*10),1))</f>
        <v>2.3</v>
      </c>
      <c r="DE143" s="105" t="n">
        <f aca="false">ROUND(IF('Indicator Data'!AH143=0,0,IF('Indicator Data'!AH143&gt;DE$3,10,IF('Indicator Data'!AH143&lt;DE$4,0,10-(DE$3-'Indicator Data'!AH143)/(DE$3-DE$4)*10))),1)</f>
        <v>0.1</v>
      </c>
      <c r="DF143" s="102" t="n">
        <f aca="false">'Indicator Data'!AI143</f>
        <v>0</v>
      </c>
      <c r="DG143" s="102" t="n">
        <f aca="false">'Indicator Data'!AJ143</f>
        <v>0</v>
      </c>
      <c r="DH143" s="105" t="n">
        <f aca="false">ROUND(IF(DF143=5,10,IF(DG143=5,9,IF(DF143=4,8,IF(DG143=4,7,0)))),1)</f>
        <v>0</v>
      </c>
      <c r="DI143" s="108" t="n">
        <f aca="false">ROUND(IF(DH143&gt;5,DH143,DE143/10*7),1)</f>
        <v>0.1</v>
      </c>
      <c r="DJ143" s="76"/>
      <c r="DK143" s="109"/>
    </row>
    <row r="144" customFormat="false" ht="14.5" hidden="false" customHeight="false" outlineLevel="0" collapsed="false">
      <c r="A144" s="98" t="str">
        <f aca="false">'Indicator Data'!A144</f>
        <v>Portugal</v>
      </c>
      <c r="B144" s="99" t="str">
        <f aca="false">'Indicator Data'!B144</f>
        <v>PRT</v>
      </c>
      <c r="C144" s="100" t="n">
        <f aca="false">ROUND(IF('Indicator Data'!C144=0,0.1,IF(LOG('Indicator Data'!C144)&gt;C$3,10,IF(LOG('Indicator Data'!C144)&lt;C$4,0,10-(C$3-LOG('Indicator Data'!C144))/(C$3-C$4)*10))),1)</f>
        <v>7.4</v>
      </c>
      <c r="D144" s="101" t="n">
        <f aca="false">ROUND(IF('Indicator Data'!D144=0,0.1,IF(LOG('Indicator Data'!D144)&gt;D$3,10,IF(LOG('Indicator Data'!D144)&lt;D$4,0,10-(D$3-LOG('Indicator Data'!D144))/(D$3-D$4)*10))),1)</f>
        <v>0.1</v>
      </c>
      <c r="E144" s="102" t="n">
        <f aca="false">ROUND((10-GEOMEAN(((10-C144)/10*9+1),((10-D144)/10*9+1)))/9*10,1)</f>
        <v>4.7</v>
      </c>
      <c r="F144" s="102" t="n">
        <f aca="false">IF('Indicator Data'!E144="No data",0.1,(ROUND(IF('Indicator Data'!E144=0,0,IF(LOG('Indicator Data'!E144)&gt;F$3,10,IF(LOG('Indicator Data'!E144)&lt;F$4,0,10-(F$3-LOG('Indicator Data'!E144))/(F$3-F$4)*10))),1)))</f>
        <v>5.6</v>
      </c>
      <c r="G144" s="102" t="n">
        <f aca="false">ROUND(IF('Indicator Data'!F144=0,0,IF(LOG('Indicator Data'!F144)&gt;G$3,10,IF(LOG('Indicator Data'!F144)&lt;G$4,0,10-(G$3-LOG('Indicator Data'!F144))/(G$3-G$4)*10))),1)</f>
        <v>5.8</v>
      </c>
      <c r="H144" s="101" t="n">
        <f aca="false">ROUND(IF('Indicator Data'!G144=0,0,IF(LOG('Indicator Data'!G144)&gt;H$3,10,IF(LOG('Indicator Data'!G144)&lt;H$4,0,10-(H$3-LOG('Indicator Data'!G144))/(H$3-H$4)*10))),1)</f>
        <v>1.7</v>
      </c>
      <c r="I144" s="101" t="n">
        <f aca="false">ROUND(IF('Indicator Data'!H144=0,0,IF(LOG('Indicator Data'!H144)&gt;I$3,10,IF(LOG('Indicator Data'!H144)&lt;I$4,0,10-(I$3-LOG('Indicator Data'!H144))/(I$3-I$4)*10))),1)</f>
        <v>0</v>
      </c>
      <c r="J144" s="101" t="n">
        <f aca="false">ROUND((10-GEOMEAN(((10-H144)/10*9+1),((10-I144)/10*9+1)))/9*10,1)</f>
        <v>0.9</v>
      </c>
      <c r="K144" s="101" t="n">
        <f aca="false">ROUND(IF('Indicator Data'!I144=0,0,IF(LOG('Indicator Data'!I144)&gt;K$3,10,IF(LOG('Indicator Data'!I144)&lt;K$4,0,10-(K$3-LOG('Indicator Data'!I144))/(K$3-K$4)*10))),1)</f>
        <v>0</v>
      </c>
      <c r="L144" s="102" t="n">
        <f aca="false">ROUND((10-GEOMEAN(((10-J144)/10*9+1),((10-K144)/10*9+1)))/9*10,1)</f>
        <v>0.5</v>
      </c>
      <c r="M144" s="102" t="n">
        <f aca="false">ROUND(IF('Indicator Data'!J144=0,0,IF(LOG('Indicator Data'!J144)&gt;M$3,10,IF(LOG('Indicator Data'!J144)&lt;M$4,0,10-(M$3-LOG('Indicator Data'!J144))/(M$3-M$4)*10))),1)</f>
        <v>0</v>
      </c>
      <c r="N144" s="103" t="n">
        <f aca="false">'Indicator Data'!C144/'Indicator Data'!$CA144</f>
        <v>0.000895083321806411</v>
      </c>
      <c r="O144" s="103" t="n">
        <f aca="false">'Indicator Data'!D144/'Indicator Data'!$CA144</f>
        <v>0</v>
      </c>
      <c r="P144" s="103" t="n">
        <f aca="false">IF(F144=0.1,"x",'Indicator Data'!E144/'Indicator Data'!$CA144)</f>
        <v>0.00168325485304569</v>
      </c>
      <c r="Q144" s="103" t="n">
        <f aca="false">'Indicator Data'!F144/'Indicator Data'!$CA144</f>
        <v>3.06392730490185E-006</v>
      </c>
      <c r="R144" s="103" t="n">
        <f aca="false">'Indicator Data'!G144/'Indicator Data'!$CA144</f>
        <v>4.53916560564938E-005</v>
      </c>
      <c r="S144" s="103" t="n">
        <f aca="false">'Indicator Data'!H144/'Indicator Data'!$CA144</f>
        <v>0</v>
      </c>
      <c r="T144" s="103" t="n">
        <f aca="false">'Indicator Data'!I144/'Indicator Data'!$CA144</f>
        <v>0</v>
      </c>
      <c r="U144" s="103" t="n">
        <f aca="false">'Indicator Data'!J144/'Indicator Data'!$CA144</f>
        <v>0</v>
      </c>
      <c r="V144" s="101" t="n">
        <f aca="false">ROUND(IF(N144&gt;V$3,10,IF(N144&lt;V$4,0,10-(V$3-N144)/(V$3-V$4)*10)),1)</f>
        <v>4.5</v>
      </c>
      <c r="W144" s="101" t="n">
        <f aca="false">ROUND(IF(O144&gt;W$3,10,IF(O144&lt;W$4,0,10-(W$3-O144)/(W$3-W$4)*10)),1)</f>
        <v>0</v>
      </c>
      <c r="X144" s="102" t="n">
        <f aca="false">ROUND(((10-GEOMEAN(((10-V144)/10*9+1),((10-W144)/10*9+1)))/9*10),1)</f>
        <v>2.5</v>
      </c>
      <c r="Y144" s="102" t="n">
        <f aca="false">IF(P144="x",0.1,ROUND(IF(P144&gt;Y$3,10,IF(P144&lt;Y$4,0,10-(Y$3-P144)/(Y$3-Y$4)*10)),1))</f>
        <v>1.1</v>
      </c>
      <c r="Z144" s="102" t="n">
        <f aca="false">ROUND(IF(Q144=0,0,IF(LOG(Q144)&gt;Z$3,10,IF(LOG(Q144)&lt;=Z$4,0,10-(Z$3-LOG(Q144))/(Z$3-Z$4)*10))),1)</f>
        <v>6.6</v>
      </c>
      <c r="AA144" s="101" t="n">
        <f aca="false">ROUND(IF(R144&gt;AA$3,10,IF(R144&lt;AA$4,0,10-(AA$3-R144)/(AA$3-AA$4)*10)),1)</f>
        <v>0</v>
      </c>
      <c r="AB144" s="101" t="n">
        <f aca="false">ROUND(IF(S144&gt;AB$3,10,IF(S144&lt;AB$4,0,10-(AB$3-S144)/(AB$3-AB$4)*10)),1)</f>
        <v>0</v>
      </c>
      <c r="AC144" s="101" t="n">
        <f aca="false">ROUND(((10-GEOMEAN(((10-AA144)/10*9+1),((10-AB144)/10*9+1)))/9*10),1)</f>
        <v>0</v>
      </c>
      <c r="AD144" s="101" t="n">
        <f aca="false">ROUND(IF(T144=0,0,IF(T144&gt;AD$3,10,IF(T144&lt;=AD$4,0,10-(AD$3-T144)/(AD$3-AD$4)*10))),1)</f>
        <v>0</v>
      </c>
      <c r="AE144" s="102" t="n">
        <f aca="false">ROUND((10-GEOMEAN(((10-AC144)/10*9+1),((10-AD144)/10*9+1)))/9*10,1)</f>
        <v>0</v>
      </c>
      <c r="AF144" s="102" t="n">
        <f aca="false">ROUND(IF(U144&gt;AF$3,10,IF(U144&lt;AF$4,0,10-(AF$3-U144)/(AF$3-AF$4)*10)),1)</f>
        <v>0</v>
      </c>
      <c r="AG144" s="101" t="n">
        <f aca="false">ROUND(IF('Indicator Data'!K144=0,0,IF('Indicator Data'!K144&gt;AG$3,10,IF('Indicator Data'!K144&lt;AG$4,0,10-(AG$3-'Indicator Data'!K144)/(AG$3-AG$4)*10))),1)</f>
        <v>1.9</v>
      </c>
      <c r="AH144" s="104" t="n">
        <f aca="false">ROUND(AVERAGE(C144,V144),1)</f>
        <v>6</v>
      </c>
      <c r="AI144" s="104" t="n">
        <f aca="false">ROUND(AVERAGE(D144,W144),1)</f>
        <v>0.1</v>
      </c>
      <c r="AJ144" s="102" t="n">
        <f aca="false">ROUND(AVERAGE(AA144,H144),1)</f>
        <v>0.9</v>
      </c>
      <c r="AK144" s="102" t="n">
        <f aca="false">ROUND(AVERAGE(AB144,I144),1)</f>
        <v>0</v>
      </c>
      <c r="AL144" s="104" t="n">
        <f aca="false">ROUND((10-GEOMEAN(((10-AJ144)/10*9+1),((10-AK144)/10*9+1)))/9*10,1)</f>
        <v>0.5</v>
      </c>
      <c r="AM144" s="104" t="n">
        <f aca="false">ROUND(AVERAGE(AD144,K144),1)</f>
        <v>0</v>
      </c>
      <c r="AN144" s="102" t="n">
        <f aca="false">ROUND((10-GEOMEAN(((10-M144)/10*9+1),((10-AF144)/10*9+1)))/9*10,1)</f>
        <v>0</v>
      </c>
      <c r="AO144" s="105" t="n">
        <f aca="false">ROUND((10-GEOMEAN(((10-E144)/10*9+1),((10-X144)/10*9+1)))/9*10,1)</f>
        <v>3.7</v>
      </c>
      <c r="AP144" s="105" t="n">
        <f aca="false">IF(AND(Y144="x",F144="x"),"x",ROUND((10-GEOMEAN(((10-F144)/10*9+1),((10-Y144)/10*9+1)))/9*10,1))</f>
        <v>3.7</v>
      </c>
      <c r="AQ144" s="105" t="n">
        <f aca="false">ROUND((10-GEOMEAN(((10-G144)/10*9+1),((10-Z144)/10*9+1)))/9*10,1)</f>
        <v>6.2</v>
      </c>
      <c r="AR144" s="105" t="n">
        <f aca="false">ROUND((10-GEOMEAN(((10-L144)/10*9+1),((10-AE144)/10*9+1)))/9*10,1)</f>
        <v>0.3</v>
      </c>
      <c r="AS144" s="104" t="n">
        <f aca="false">ROUND(AVERAGE(AG144,AN144),1)</f>
        <v>1</v>
      </c>
      <c r="AT144" s="104" t="n">
        <f aca="false">IF('Indicator Data'!L144="No data","x",IF('Indicator Data'!CB144&lt;1000,"x",ROUND((IF('Indicator Data'!L144&gt;AT$3,10,IF('Indicator Data'!L144&lt;AT$4,0,10-(AT$3-'Indicator Data'!L144)/(AT$3-AT$4)*10))),1)))</f>
        <v>4.8</v>
      </c>
      <c r="AU144" s="105" t="n">
        <f aca="false">ROUND(AVERAGE(AS144,AT144),1)</f>
        <v>2.9</v>
      </c>
      <c r="AV144" s="106" t="n">
        <f aca="false">IF('Indicator Data'!M144="No data","x",ROUND(IF('Indicator Data'!M144=0,0,IF(LOG('Indicator Data'!M144)&gt;AV$3,10,IF(LOG('Indicator Data'!M144)&lt;AV$4,0,10-(AV$3-LOG('Indicator Data'!M144))/(AV$3-AV$4)*10))),1))</f>
        <v>0</v>
      </c>
      <c r="AW144" s="103" t="n">
        <f aca="false">IF(AV144="x","x",'Indicator Data'!M144/'Indicator Data'!$CA144)</f>
        <v>0</v>
      </c>
      <c r="AX144" s="106" t="n">
        <f aca="false">IF(AV144="x","x",ROUND(IF(AW144&gt;AX$3,10,IF(AW144&lt;AX$4,0,10-(AX$3-AW144)/(AX$3-AX$4)*10)),1))</f>
        <v>0</v>
      </c>
      <c r="AY144" s="102" t="n">
        <f aca="false">IF(AND(AV144="x",AX144="x"),"x",ROUND((10-GEOMEAN(((10-AV144)/10*9+1),((10-AX144)/10*9+1)))/9*10,1))</f>
        <v>0</v>
      </c>
      <c r="AZ144" s="106" t="str">
        <f aca="false">IF('Indicator Data'!N144="No data","x",ROUND(IF('Indicator Data'!N144=0,0,IF(LOG('Indicator Data'!N144)&gt;AZ$3,10,IF(LOG('Indicator Data'!N144)&lt;AZ$4,0,10-(AZ$3-LOG('Indicator Data'!N144))/(AZ$3-AZ$4)*10))),1))</f>
        <v>x</v>
      </c>
      <c r="BA144" s="103" t="str">
        <f aca="false">IF(AZ144="x","x",'Indicator Data'!N144/'Indicator Data'!$CA144)</f>
        <v>x</v>
      </c>
      <c r="BB144" s="106" t="str">
        <f aca="false">IF(AZ144="x","x",ROUND(IF(BA144&gt;BB$3,10,IF(BA144&lt;BB$4,0,10-(BB$3-BA144)/(BB$3-BB$4)*10)),1))</f>
        <v>x</v>
      </c>
      <c r="BC144" s="102" t="str">
        <f aca="false">IF(AND(AZ144="x",BB144="x"),"x",ROUND((10-GEOMEAN(((10-AZ144)/10*9+1),((10-BB144)/10*9+1)))/9*10,1))</f>
        <v>x</v>
      </c>
      <c r="BD144" s="106" t="str">
        <f aca="false">IF('Indicator Data'!O144="No data","x",ROUND(IF('Indicator Data'!O144=0,0,IF(LOG('Indicator Data'!O144)&gt;BD$3,10,IF(LOG('Indicator Data'!O144)&lt;BD$4,0,10-(BD$3-LOG('Indicator Data'!O144))/(BD$3-BD$4)*10))),1))</f>
        <v>x</v>
      </c>
      <c r="BE144" s="103" t="str">
        <f aca="false">IF(BD144="x","x",'Indicator Data'!O144/'Indicator Data'!$CA144)</f>
        <v>x</v>
      </c>
      <c r="BF144" s="106" t="str">
        <f aca="false">IF(BD144="x","x",ROUND(IF(BE144&gt;BF$3,10,IF(BE144&lt;BF$4,0,10-(BF$3-BE144)/(BF$3-BF$4)*10)),1))</f>
        <v>x</v>
      </c>
      <c r="BG144" s="102" t="str">
        <f aca="false">IF(AND(BD144="x",BF144="x"),"x",ROUND((10-GEOMEAN(((10-BD144)/10*9+1),((10-BF144)/10*9+1)))/9*10,1))</f>
        <v>x</v>
      </c>
      <c r="BH144" s="106" t="str">
        <f aca="false">IF('Indicator Data'!P144="No data","x",ROUND(IF('Indicator Data'!P144=0,0,IF(LOG('Indicator Data'!P144)&gt;BH$3,10,IF(LOG('Indicator Data'!P144)&lt;BH$4,0,10-(BH$3-LOG('Indicator Data'!P144))/(BH$3-BH$4)*10))),1))</f>
        <v>x</v>
      </c>
      <c r="BI144" s="103" t="str">
        <f aca="false">IF(BH144="x","x",'Indicator Data'!P144/'Indicator Data'!$CA144)</f>
        <v>x</v>
      </c>
      <c r="BJ144" s="106" t="str">
        <f aca="false">IF(BH144="x","x",ROUND(IF(BI144&gt;BJ$3,10,IF(BI144&lt;BJ$4,0,10-(BJ$3-BI144)/(BJ$3-BJ$4)*10)),1))</f>
        <v>x</v>
      </c>
      <c r="BK144" s="102" t="str">
        <f aca="false">IF(AND(BH144="x",BJ144="x"),"x",ROUND((10-GEOMEAN(((10-BH144)/10*9+1),((10-BJ144)/10*9+1)))/9*10,1))</f>
        <v>x</v>
      </c>
      <c r="BL144" s="104" t="n">
        <f aca="false">IF(AND(BC144="x",BG144="x",BK144="x",AY144="x"),"x",IF(AND(BC144="x",BG144="x",BK144="x"),AY144,ROUND((10-GEOMEAN(((10-AY144)/10*9+1),((10-BC144)/10*9+1),((10-BG144)/10*9+1),((10-BK144)/10*9+1)))/9*10,1)))</f>
        <v>0</v>
      </c>
      <c r="BM144" s="106" t="n">
        <f aca="false">ROUND(IF('Indicator Data'!Q144=0,0,IF(LOG('Indicator Data'!Q144)&gt;BM$3,10,IF(LOG('Indicator Data'!Q144)&lt;BM$4,0,10-(BM$3-LOG('Indicator Data'!Q144))/(BM$3-BM$4)*10))),1)</f>
        <v>0</v>
      </c>
      <c r="BN144" s="107" t="n">
        <f aca="false">'Indicator Data'!R144</f>
        <v>0</v>
      </c>
      <c r="BO144" s="106" t="n">
        <f aca="false">ROUND(IF(BN144&gt;BO$3,10,IF(BN144&lt;BO$4,0,10-(BO$3-BN144)/(BO$3-BO$4)*10)),1)</f>
        <v>0</v>
      </c>
      <c r="BP144" s="106" t="n">
        <f aca="false">ROUND((10-GEOMEAN(((10-BO144)/10*9+1),((10-BM144)/10*9+1)))/9*10,1)</f>
        <v>0</v>
      </c>
      <c r="BQ144" s="106" t="n">
        <f aca="false">ROUND(IF('Indicator Data'!S144=0,0,IF(LOG('Indicator Data'!S144)&gt;BQ$3,10,IF(LOG('Indicator Data'!S144)&lt;BQ$4,0,10-(BQ$3-LOG('Indicator Data'!S144))/(BQ$3-BQ$4)*10))),1)</f>
        <v>0</v>
      </c>
      <c r="BR144" s="107" t="n">
        <f aca="false">'Indicator Data'!T144</f>
        <v>0</v>
      </c>
      <c r="BS144" s="106" t="n">
        <f aca="false">ROUND(IF(BR144&gt;BS$3,10,IF(BR144&lt;BS$4,0,10-(BS$3-BR144)/(BS$3-BS$4)*10)),1)</f>
        <v>0</v>
      </c>
      <c r="BT144" s="106" t="n">
        <f aca="false">ROUND((10-GEOMEAN(((10-BS144)/10*9+1),((10-BQ144)/10*9+1)))/9*10,1)</f>
        <v>0</v>
      </c>
      <c r="BU144" s="102" t="n">
        <f aca="false">ROUND((10-GEOMEAN(((10-BT144)/10*9+1),((10-BP144)/10*9+1)))/9*10,1)</f>
        <v>0</v>
      </c>
      <c r="BV144" s="106" t="n">
        <f aca="false">ROUND(IF('Indicator Data'!U144=0,0,IF(LOG('Indicator Data'!U144)&gt;BV$3,10,IF(LOG('Indicator Data'!U144)&lt;BV$4,0,10-(BV$3-LOG('Indicator Data'!U144))/(BV$3-BV$4)*10))),1)</f>
        <v>0</v>
      </c>
      <c r="BW144" s="103" t="n">
        <f aca="false">'Indicator Data'!U144/'Indicator Data'!$CA144</f>
        <v>0</v>
      </c>
      <c r="BX144" s="106" t="n">
        <f aca="false">ROUND(IF(BW144&gt;BX$3,10,IF(BW144&lt;BX$4,0,10-(BX$3-BW144)/(BX$3-BX$4)*10)),1)</f>
        <v>0</v>
      </c>
      <c r="BY144" s="102" t="n">
        <f aca="false">ROUND((10-GEOMEAN(((10-BV144)/10*9+1),((10-BX144)/10*9+1)))/9*10,1)</f>
        <v>0</v>
      </c>
      <c r="BZ144" s="106" t="n">
        <f aca="false">ROUND(IF('Indicator Data'!V144=0,0,IF(LOG('Indicator Data'!V144)&gt;BZ$3,10,IF(LOG('Indicator Data'!V144)&lt;BZ$4,0,10-(BZ$3-LOG('Indicator Data'!V144))/(BZ$3-BZ$4)*10))),1)</f>
        <v>7.2</v>
      </c>
      <c r="CA144" s="103" t="n">
        <f aca="false">IF('Indicator Data'!V144/'Indicator Data'!$CA144&gt;1,1,'Indicator Data'!V144/'Indicator Data'!$CA144)</f>
        <v>0.105278359538152</v>
      </c>
      <c r="CB144" s="106" t="n">
        <f aca="false">ROUND(IF(CA144&gt;CB$3,10,IF(CA144&lt;CB$4,0,10-(CB$3-CA144)/(CB$3-CB$4)*10)),1)</f>
        <v>1.1</v>
      </c>
      <c r="CC144" s="102" t="n">
        <f aca="false">ROUND((10-GEOMEAN(((10-BZ144)/10*9+1),((10-CB144)/10*9+1)))/9*10,1)</f>
        <v>4.9</v>
      </c>
      <c r="CD144" s="106" t="n">
        <f aca="false">ROUND(IF('Indicator Data'!W144=0,0,IF(LOG('Indicator Data'!W144)&gt;CD$3,10,IF(LOG('Indicator Data'!W144)&lt;CD$4,0,10-(CD$3-LOG('Indicator Data'!W144))/(CD$3-CD$4)*10))),1)</f>
        <v>6.4</v>
      </c>
      <c r="CE144" s="103" t="n">
        <f aca="false">'Indicator Data'!W144/'Indicator Data'!$CA144</f>
        <v>0.0283636984714564</v>
      </c>
      <c r="CF144" s="106" t="n">
        <f aca="false">ROUND(IF(CE144&gt;CF$3,10,IF(CE144&lt;CF$4,0,10-(CF$3-CE144)/(CF$3-CF$4)*10)),1)</f>
        <v>0.3</v>
      </c>
      <c r="CG144" s="102" t="n">
        <f aca="false">ROUND((10-GEOMEAN(((10-CD144)/10*9+1),((10-CF144)/10*9+1)))/9*10,1)</f>
        <v>4</v>
      </c>
      <c r="CH144" s="104" t="n">
        <f aca="false">ROUND((10-GEOMEAN(((10-CC144)/10*9+1),((10-BU144)/10*9+1),((10-BY144)/10*9+1),((10-CG144)/10*9+1)))/9*10,1)</f>
        <v>2.5</v>
      </c>
      <c r="CI144" s="106" t="n">
        <f aca="false">IF('Indicator Data'!BQ144="No data","x",ROUND(IF('Indicator Data'!BQ144&gt;CI$3,0,IF('Indicator Data'!BQ144&lt;CI$4,10,(CI$3-'Indicator Data'!BQ144)/(CI$3-CI$4)*10)),1))</f>
        <v>0</v>
      </c>
      <c r="CJ144" s="106" t="n">
        <f aca="false">IF('Indicator Data'!BR144="No data","x",ROUND(IF('Indicator Data'!BR144&gt;CJ$3,0,IF('Indicator Data'!BR144&lt;CJ$4,10,(CJ$3-'Indicator Data'!BR144)/(CJ$3-CJ$4)*10)),1))</f>
        <v>0</v>
      </c>
      <c r="CK144" s="106" t="str">
        <f aca="false">IF('Indicator Data'!AC144="No data","x",ROUND(IF('Indicator Data'!AC144&gt;CK$3,0,IF('Indicator Data'!AC144&lt;CK$4,10,(CK$3-'Indicator Data'!AC144)/(CK$3-CK$4)*10)),1))</f>
        <v>x</v>
      </c>
      <c r="CL144" s="102" t="n">
        <f aca="false">IF(AND(CJ144="x",CI144="x",CK144="x"),"x",ROUND(AVERAGE(CI144:CK144),1))</f>
        <v>0</v>
      </c>
      <c r="CM144" s="106" t="n">
        <f aca="false">IF('Indicator Data'!X144="No data","x",ROUND(IF(LOG('Indicator Data'!X144)&gt;CM$3,10,IF(LOG('Indicator Data'!X144)&lt;CM$4,0,10-(CM$3-LOG('Indicator Data'!X144))/(CM$3-CM$4)*10)),1))</f>
        <v>6.8</v>
      </c>
      <c r="CN144" s="106" t="n">
        <f aca="false">IF('Indicator Data'!Y144="No data","x",ROUND(IF('Indicator Data'!Y144&gt;CN$3,10,IF('Indicator Data'!Y144&lt;CN$4,0,10-(CN$3-'Indicator Data'!Y144)/(CN$3-CN$4)*10)),1))</f>
        <v>1.7</v>
      </c>
      <c r="CO144" s="106" t="n">
        <f aca="false">IF('Indicator Data'!Z144="No data","x",ROUND(IF('Indicator Data'!Z144&gt;CO$3,10,IF('Indicator Data'!Z144&lt;CO$4,0,10-(CO$3-'Indicator Data'!Z144)/(CO$3-CO$4)*10)),1))</f>
        <v>6.7</v>
      </c>
      <c r="CP144" s="106" t="n">
        <f aca="false">IF('Indicator Data'!AA144="No data","x",ROUND(IF('Indicator Data'!AA144&gt;CP$3,10,IF('Indicator Data'!AA144&lt;CP$4,0,10-(CP$3-'Indicator Data'!AA144)/(CP$3-CP$4)*10)),1))</f>
        <v>1.6</v>
      </c>
      <c r="CQ144" s="102" t="n">
        <f aca="false">ROUND(AVERAGE(CM144:CP144),1)</f>
        <v>4.2</v>
      </c>
      <c r="CR144" s="104" t="n">
        <f aca="false">ROUND(AVERAGE(CL144,CQ144,CQ144),1)</f>
        <v>2.8</v>
      </c>
      <c r="CS144" s="106" t="n">
        <f aca="false">IF('Indicator Data'!AF144="No data","x",ROUND(IF('Indicator Data'!AF144&gt;CS$3,10,IF('Indicator Data'!AF144&lt;CS$4,0,10-(CS$3-'Indicator Data'!AF144)/(CS$3-CS$4)*10)),1))</f>
        <v>0.4</v>
      </c>
      <c r="CT144" s="106" t="n">
        <f aca="false">IF('Indicator Data'!AG144="No data","x",ROUND(IF('Indicator Data'!AG144&gt;CT$3,10,IF('Indicator Data'!AG144&lt;CT$4,0,10-(CT$3-'Indicator Data'!AG144)/(CT$3-CT$4)*10)),1))</f>
        <v>0</v>
      </c>
      <c r="CU144" s="102" t="n">
        <f aca="false">ROUND(AVERAGE(CM144,CN144,CO144,CP144,CS144,CT144),1)</f>
        <v>2.9</v>
      </c>
      <c r="CV144" s="106" t="n">
        <f aca="false">IF('Indicator Data'!AB144="No data","x",ROUND(IF('Indicator Data'!AB144&gt;CV$3,10,IF('Indicator Data'!AB144&lt;CV$4,0,10-(CV$3-'Indicator Data'!AB144)/(CV$3-CV$4)*10)),1))</f>
        <v>0</v>
      </c>
      <c r="CW144" s="102" t="n">
        <f aca="false">IF(AND(CJ144="x",CI144="x",CK144="x"),"x",ROUND(AVERAGE(CI144:CK144,CV144),1))</f>
        <v>0</v>
      </c>
      <c r="CX144" s="103" t="n">
        <f aca="false">IF('Indicator Data'!AD144="No data","x",'Indicator Data'!AD144/'Indicator Data'!$BZ144)</f>
        <v>0.000289987379135078</v>
      </c>
      <c r="CY144" s="106" t="n">
        <f aca="false">IF(CX144="x","x",ROUND(IF(CX144&gt;CY$3,0,IF(CX144&lt;CY$4,10,(CY$3-CX144)/(CY$3-CY$4)*10)),1))</f>
        <v>7.1</v>
      </c>
      <c r="CZ144" s="106" t="n">
        <f aca="false">IF('Indicator Data'!AE144="No data","x",ROUND(IF('Indicator Data'!AE144&gt;CZ$3,0,IF('Indicator Data'!AE144&lt;CZ$4,10,(CZ$3-'Indicator Data'!AE144)/(CZ$3-CZ$4)*10)),1))</f>
        <v>2</v>
      </c>
      <c r="DA144" s="102" t="n">
        <f aca="false">IF(AND(CY144="x",CZ144="x"),"x",ROUND(AVERAGE(CY144:CZ144),1))</f>
        <v>4.6</v>
      </c>
      <c r="DB144" s="104" t="n">
        <f aca="false">ROUND(AVERAGE(CW144,DA144,CU144),1)</f>
        <v>2.5</v>
      </c>
      <c r="DC144" s="105" t="n">
        <f aca="false">IF(BL144="x",ROUND((10-GEOMEAN(((10-DB144)/10*9+1),((10-CH144)/10*9+1),((10-CR144)/10*9+1)))/9*10,1),ROUND((10-GEOMEAN(((10-BL144)/10*9+1),((10-DB144)/10*9+1),((10-CH144)/10*9+1),((10-CR144)/10*9+1)))/9*10,1))</f>
        <v>2</v>
      </c>
      <c r="DD144" s="108" t="n">
        <f aca="false">IF(ROUND(IF(AP144="x",(10-GEOMEAN(((10-AO144)/10*9+1),((10-DC144)/10*9+1),((10-AU144)/10*9+1),((10-AQ144)/10*9+1),((10-AR144)/10*9+1)))/9*10,(10-GEOMEAN(((10-AO144)/10*9+1),((10-DC144)/10*9+1),((10-AP144)/10*9+1),((10-AQ144)/10*9+1),((10-AR144)/10*9+1),((10-AU144)/10*9+1)))/9*10),1)=0,0.1,ROUND(IF(AP144="x",(10-GEOMEAN(((10-AO144)/10*9+1),((10-DC144)/10*9+1),((10-AU144)/10*9+1),((10-AQ144)/10*9+1),((10-AR144)/10*9+1)))/9*10,(10-GEOMEAN(((10-AO144)/10*9+1),((10-DC144)/10*9+1),((10-AP144)/10*9+1),((10-AQ144)/10*9+1),((10-AR144)/10*9+1),((10-AU144)/10*9+1)))/9*10),1))</f>
        <v>3.4</v>
      </c>
      <c r="DE144" s="105" t="n">
        <f aca="false">ROUND(IF('Indicator Data'!AH144=0,0,IF('Indicator Data'!AH144&gt;DE$3,10,IF('Indicator Data'!AH144&lt;DE$4,0,10-(DE$3-'Indicator Data'!AH144)/(DE$3-DE$4)*10))),1)</f>
        <v>0.1</v>
      </c>
      <c r="DF144" s="102" t="n">
        <f aca="false">'Indicator Data'!AI144</f>
        <v>0</v>
      </c>
      <c r="DG144" s="102" t="n">
        <f aca="false">'Indicator Data'!AJ144</f>
        <v>0</v>
      </c>
      <c r="DH144" s="105" t="n">
        <f aca="false">ROUND(IF(DF144=5,10,IF(DG144=5,9,IF(DF144=4,8,IF(DG144=4,7,0)))),1)</f>
        <v>0</v>
      </c>
      <c r="DI144" s="108" t="n">
        <f aca="false">ROUND(IF(DH144&gt;5,DH144,DE144/10*7),1)</f>
        <v>0.1</v>
      </c>
      <c r="DJ144" s="76"/>
      <c r="DK144" s="109"/>
    </row>
    <row r="145" customFormat="false" ht="14.5" hidden="false" customHeight="false" outlineLevel="0" collapsed="false">
      <c r="A145" s="98" t="str">
        <f aca="false">'Indicator Data'!A145</f>
        <v>Qatar</v>
      </c>
      <c r="B145" s="99" t="str">
        <f aca="false">'Indicator Data'!B145</f>
        <v>QAT</v>
      </c>
      <c r="C145" s="100" t="n">
        <f aca="false">ROUND(IF('Indicator Data'!C145=0,0.1,IF(LOG('Indicator Data'!C145)&gt;C$3,10,IF(LOG('Indicator Data'!C145)&lt;C$4,0,10-(C$3-LOG('Indicator Data'!C145))/(C$3-C$4)*10))),1)</f>
        <v>0.1</v>
      </c>
      <c r="D145" s="101" t="n">
        <f aca="false">ROUND(IF('Indicator Data'!D145=0,0.1,IF(LOG('Indicator Data'!D145)&gt;D$3,10,IF(LOG('Indicator Data'!D145)&lt;D$4,0,10-(D$3-LOG('Indicator Data'!D145))/(D$3-D$4)*10))),1)</f>
        <v>0.1</v>
      </c>
      <c r="E145" s="102" t="n">
        <f aca="false">ROUND((10-GEOMEAN(((10-C145)/10*9+1),((10-D145)/10*9+1)))/9*10,1)</f>
        <v>0.1</v>
      </c>
      <c r="F145" s="102" t="n">
        <f aca="false">IF('Indicator Data'!E145="No data",0.1,(ROUND(IF('Indicator Data'!E145=0,0,IF(LOG('Indicator Data'!E145)&gt;F$3,10,IF(LOG('Indicator Data'!E145)&lt;F$4,0,10-(F$3-LOG('Indicator Data'!E145))/(F$3-F$4)*10))),1)))</f>
        <v>0</v>
      </c>
      <c r="G145" s="102" t="n">
        <f aca="false">ROUND(IF('Indicator Data'!F145=0,0,IF(LOG('Indicator Data'!F145)&gt;G$3,10,IF(LOG('Indicator Data'!F145)&lt;G$4,0,10-(G$3-LOG('Indicator Data'!F145))/(G$3-G$4)*10))),1)</f>
        <v>1.2</v>
      </c>
      <c r="H145" s="101" t="n">
        <f aca="false">ROUND(IF('Indicator Data'!G145=0,0,IF(LOG('Indicator Data'!G145)&gt;H$3,10,IF(LOG('Indicator Data'!G145)&lt;H$4,0,10-(H$3-LOG('Indicator Data'!G145))/(H$3-H$4)*10))),1)</f>
        <v>0</v>
      </c>
      <c r="I145" s="101" t="n">
        <f aca="false">ROUND(IF('Indicator Data'!H145=0,0,IF(LOG('Indicator Data'!H145)&gt;I$3,10,IF(LOG('Indicator Data'!H145)&lt;I$4,0,10-(I$3-LOG('Indicator Data'!H145))/(I$3-I$4)*10))),1)</f>
        <v>0</v>
      </c>
      <c r="J145" s="101" t="n">
        <f aca="false">ROUND((10-GEOMEAN(((10-H145)/10*9+1),((10-I145)/10*9+1)))/9*10,1)</f>
        <v>0</v>
      </c>
      <c r="K145" s="101" t="n">
        <f aca="false">ROUND(IF('Indicator Data'!I145=0,0,IF(LOG('Indicator Data'!I145)&gt;K$3,10,IF(LOG('Indicator Data'!I145)&lt;K$4,0,10-(K$3-LOG('Indicator Data'!I145))/(K$3-K$4)*10))),1)</f>
        <v>0</v>
      </c>
      <c r="L145" s="102" t="n">
        <f aca="false">ROUND((10-GEOMEAN(((10-J145)/10*9+1),((10-K145)/10*9+1)))/9*10,1)</f>
        <v>0</v>
      </c>
      <c r="M145" s="102" t="n">
        <f aca="false">ROUND(IF('Indicator Data'!J145=0,0,IF(LOG('Indicator Data'!J145)&gt;M$3,10,IF(LOG('Indicator Data'!J145)&lt;M$4,0,10-(M$3-LOG('Indicator Data'!J145))/(M$3-M$4)*10))),1)</f>
        <v>0</v>
      </c>
      <c r="N145" s="103" t="n">
        <f aca="false">'Indicator Data'!C145/'Indicator Data'!$CA145</f>
        <v>0</v>
      </c>
      <c r="O145" s="103" t="n">
        <f aca="false">'Indicator Data'!D145/'Indicator Data'!$CA145</f>
        <v>0</v>
      </c>
      <c r="P145" s="103" t="n">
        <f aca="false">IF(F145=0.1,"x",'Indicator Data'!E145/'Indicator Data'!$CA145)</f>
        <v>5.33377967845736E-006</v>
      </c>
      <c r="Q145" s="103" t="n">
        <f aca="false">'Indicator Data'!F145/'Indicator Data'!$CA145</f>
        <v>2.50380720544429E-008</v>
      </c>
      <c r="R145" s="103" t="n">
        <f aca="false">'Indicator Data'!G145/'Indicator Data'!$CA145</f>
        <v>0</v>
      </c>
      <c r="S145" s="103" t="n">
        <f aca="false">'Indicator Data'!H145/'Indicator Data'!$CA145</f>
        <v>0</v>
      </c>
      <c r="T145" s="103" t="n">
        <f aca="false">'Indicator Data'!I145/'Indicator Data'!$CA145</f>
        <v>0</v>
      </c>
      <c r="U145" s="103" t="n">
        <f aca="false">'Indicator Data'!J145/'Indicator Data'!$CA145</f>
        <v>0</v>
      </c>
      <c r="V145" s="101" t="n">
        <f aca="false">ROUND(IF(N145&gt;V$3,10,IF(N145&lt;V$4,0,10-(V$3-N145)/(V$3-V$4)*10)),1)</f>
        <v>0</v>
      </c>
      <c r="W145" s="101" t="n">
        <f aca="false">ROUND(IF(O145&gt;W$3,10,IF(O145&lt;W$4,0,10-(W$3-O145)/(W$3-W$4)*10)),1)</f>
        <v>0</v>
      </c>
      <c r="X145" s="102" t="n">
        <f aca="false">ROUND(((10-GEOMEAN(((10-V145)/10*9+1),((10-W145)/10*9+1)))/9*10),1)</f>
        <v>0</v>
      </c>
      <c r="Y145" s="102" t="n">
        <f aca="false">IF(P145="x",0.1,ROUND(IF(P145&gt;Y$3,10,IF(P145&lt;Y$4,0,10-(Y$3-P145)/(Y$3-Y$4)*10)),1))</f>
        <v>0</v>
      </c>
      <c r="Z145" s="102" t="n">
        <f aca="false">ROUND(IF(Q145=0,0,IF(LOG(Q145)&gt;Z$3,10,IF(LOG(Q145)&lt;=Z$4,0,10-(Z$3-LOG(Q145))/(Z$3-Z$4)*10))),1)</f>
        <v>2</v>
      </c>
      <c r="AA145" s="101" t="n">
        <f aca="false">ROUND(IF(R145&gt;AA$3,10,IF(R145&lt;AA$4,0,10-(AA$3-R145)/(AA$3-AA$4)*10)),1)</f>
        <v>0</v>
      </c>
      <c r="AB145" s="101" t="n">
        <f aca="false">ROUND(IF(S145&gt;AB$3,10,IF(S145&lt;AB$4,0,10-(AB$3-S145)/(AB$3-AB$4)*10)),1)</f>
        <v>0</v>
      </c>
      <c r="AC145" s="101" t="n">
        <f aca="false">ROUND(((10-GEOMEAN(((10-AA145)/10*9+1),((10-AB145)/10*9+1)))/9*10),1)</f>
        <v>0</v>
      </c>
      <c r="AD145" s="101" t="n">
        <f aca="false">ROUND(IF(T145=0,0,IF(T145&gt;AD$3,10,IF(T145&lt;=AD$4,0,10-(AD$3-T145)/(AD$3-AD$4)*10))),1)</f>
        <v>0</v>
      </c>
      <c r="AE145" s="102" t="n">
        <f aca="false">ROUND((10-GEOMEAN(((10-AC145)/10*9+1),((10-AD145)/10*9+1)))/9*10,1)</f>
        <v>0</v>
      </c>
      <c r="AF145" s="102" t="n">
        <f aca="false">ROUND(IF(U145&gt;AF$3,10,IF(U145&lt;AF$4,0,10-(AF$3-U145)/(AF$3-AF$4)*10)),1)</f>
        <v>0</v>
      </c>
      <c r="AG145" s="101" t="n">
        <f aca="false">ROUND(IF('Indicator Data'!K145=0,0,IF('Indicator Data'!K145&gt;AG$3,10,IF('Indicator Data'!K145&lt;AG$4,0,10-(AG$3-'Indicator Data'!K145)/(AG$3-AG$4)*10))),1)</f>
        <v>0</v>
      </c>
      <c r="AH145" s="104" t="n">
        <f aca="false">ROUND(AVERAGE(C145,V145),1)</f>
        <v>0.1</v>
      </c>
      <c r="AI145" s="104" t="n">
        <f aca="false">ROUND(AVERAGE(D145,W145),1)</f>
        <v>0.1</v>
      </c>
      <c r="AJ145" s="102" t="n">
        <f aca="false">ROUND(AVERAGE(AA145,H145),1)</f>
        <v>0</v>
      </c>
      <c r="AK145" s="102" t="n">
        <f aca="false">ROUND(AVERAGE(AB145,I145),1)</f>
        <v>0</v>
      </c>
      <c r="AL145" s="104" t="n">
        <f aca="false">ROUND((10-GEOMEAN(((10-AJ145)/10*9+1),((10-AK145)/10*9+1)))/9*10,1)</f>
        <v>0</v>
      </c>
      <c r="AM145" s="104" t="n">
        <f aca="false">ROUND(AVERAGE(AD145,K145),1)</f>
        <v>0</v>
      </c>
      <c r="AN145" s="102" t="n">
        <f aca="false">ROUND((10-GEOMEAN(((10-M145)/10*9+1),((10-AF145)/10*9+1)))/9*10,1)</f>
        <v>0</v>
      </c>
      <c r="AO145" s="105" t="n">
        <f aca="false">ROUND((10-GEOMEAN(((10-E145)/10*9+1),((10-X145)/10*9+1)))/9*10,1)</f>
        <v>0.1</v>
      </c>
      <c r="AP145" s="105" t="n">
        <f aca="false">IF(AND(Y145="x",F145="x"),"x",ROUND((10-GEOMEAN(((10-F145)/10*9+1),((10-Y145)/10*9+1)))/9*10,1))</f>
        <v>0</v>
      </c>
      <c r="AQ145" s="105" t="n">
        <f aca="false">ROUND((10-GEOMEAN(((10-G145)/10*9+1),((10-Z145)/10*9+1)))/9*10,1)</f>
        <v>1.6</v>
      </c>
      <c r="AR145" s="105" t="n">
        <f aca="false">ROUND((10-GEOMEAN(((10-L145)/10*9+1),((10-AE145)/10*9+1)))/9*10,1)</f>
        <v>0</v>
      </c>
      <c r="AS145" s="104" t="n">
        <f aca="false">ROUND(AVERAGE(AG145,AN145),1)</f>
        <v>0</v>
      </c>
      <c r="AT145" s="104" t="n">
        <f aca="false">IF('Indicator Data'!L145="No data","x",IF('Indicator Data'!CB145&lt;1000,"x",ROUND((IF('Indicator Data'!L145&gt;AT$3,10,IF('Indicator Data'!L145&lt;AT$4,0,10-(AT$3-'Indicator Data'!L145)/(AT$3-AT$4)*10))),1)))</f>
        <v>8.6</v>
      </c>
      <c r="AU145" s="105" t="n">
        <f aca="false">ROUND(AVERAGE(AS145,AT145),1)</f>
        <v>4.3</v>
      </c>
      <c r="AV145" s="106" t="n">
        <f aca="false">IF('Indicator Data'!M145="No data","x",ROUND(IF('Indicator Data'!M145=0,0,IF(LOG('Indicator Data'!M145)&gt;AV$3,10,IF(LOG('Indicator Data'!M145)&lt;AV$4,0,10-(AV$3-LOG('Indicator Data'!M145))/(AV$3-AV$4)*10))),1))</f>
        <v>0</v>
      </c>
      <c r="AW145" s="103" t="n">
        <f aca="false">IF(AV145="x","x",'Indicator Data'!M145/'Indicator Data'!$CA145)</f>
        <v>0</v>
      </c>
      <c r="AX145" s="106" t="n">
        <f aca="false">IF(AV145="x","x",ROUND(IF(AW145&gt;AX$3,10,IF(AW145&lt;AX$4,0,10-(AX$3-AW145)/(AX$3-AX$4)*10)),1))</f>
        <v>0</v>
      </c>
      <c r="AY145" s="102" t="n">
        <f aca="false">IF(AND(AV145="x",AX145="x"),"x",ROUND((10-GEOMEAN(((10-AV145)/10*9+1),((10-AX145)/10*9+1)))/9*10,1))</f>
        <v>0</v>
      </c>
      <c r="AZ145" s="106" t="str">
        <f aca="false">IF('Indicator Data'!N145="No data","x",ROUND(IF('Indicator Data'!N145=0,0,IF(LOG('Indicator Data'!N145)&gt;AZ$3,10,IF(LOG('Indicator Data'!N145)&lt;AZ$4,0,10-(AZ$3-LOG('Indicator Data'!N145))/(AZ$3-AZ$4)*10))),1))</f>
        <v>x</v>
      </c>
      <c r="BA145" s="103" t="str">
        <f aca="false">IF(AZ145="x","x",'Indicator Data'!N145/'Indicator Data'!$CA145)</f>
        <v>x</v>
      </c>
      <c r="BB145" s="106" t="str">
        <f aca="false">IF(AZ145="x","x",ROUND(IF(BA145&gt;BB$3,10,IF(BA145&lt;BB$4,0,10-(BB$3-BA145)/(BB$3-BB$4)*10)),1))</f>
        <v>x</v>
      </c>
      <c r="BC145" s="102" t="str">
        <f aca="false">IF(AND(AZ145="x",BB145="x"),"x",ROUND((10-GEOMEAN(((10-AZ145)/10*9+1),((10-BB145)/10*9+1)))/9*10,1))</f>
        <v>x</v>
      </c>
      <c r="BD145" s="106" t="str">
        <f aca="false">IF('Indicator Data'!O145="No data","x",ROUND(IF('Indicator Data'!O145=0,0,IF(LOG('Indicator Data'!O145)&gt;BD$3,10,IF(LOG('Indicator Data'!O145)&lt;BD$4,0,10-(BD$3-LOG('Indicator Data'!O145))/(BD$3-BD$4)*10))),1))</f>
        <v>x</v>
      </c>
      <c r="BE145" s="103" t="str">
        <f aca="false">IF(BD145="x","x",'Indicator Data'!O145/'Indicator Data'!$CA145)</f>
        <v>x</v>
      </c>
      <c r="BF145" s="106" t="str">
        <f aca="false">IF(BD145="x","x",ROUND(IF(BE145&gt;BF$3,10,IF(BE145&lt;BF$4,0,10-(BF$3-BE145)/(BF$3-BF$4)*10)),1))</f>
        <v>x</v>
      </c>
      <c r="BG145" s="102" t="str">
        <f aca="false">IF(AND(BD145="x",BF145="x"),"x",ROUND((10-GEOMEAN(((10-BD145)/10*9+1),((10-BF145)/10*9+1)))/9*10,1))</f>
        <v>x</v>
      </c>
      <c r="BH145" s="106" t="str">
        <f aca="false">IF('Indicator Data'!P145="No data","x",ROUND(IF('Indicator Data'!P145=0,0,IF(LOG('Indicator Data'!P145)&gt;BH$3,10,IF(LOG('Indicator Data'!P145)&lt;BH$4,0,10-(BH$3-LOG('Indicator Data'!P145))/(BH$3-BH$4)*10))),1))</f>
        <v>x</v>
      </c>
      <c r="BI145" s="103" t="str">
        <f aca="false">IF(BH145="x","x",'Indicator Data'!P145/'Indicator Data'!$CA145)</f>
        <v>x</v>
      </c>
      <c r="BJ145" s="106" t="str">
        <f aca="false">IF(BH145="x","x",ROUND(IF(BI145&gt;BJ$3,10,IF(BI145&lt;BJ$4,0,10-(BJ$3-BI145)/(BJ$3-BJ$4)*10)),1))</f>
        <v>x</v>
      </c>
      <c r="BK145" s="102" t="str">
        <f aca="false">IF(AND(BH145="x",BJ145="x"),"x",ROUND((10-GEOMEAN(((10-BH145)/10*9+1),((10-BJ145)/10*9+1)))/9*10,1))</f>
        <v>x</v>
      </c>
      <c r="BL145" s="104" t="n">
        <f aca="false">IF(AND(BC145="x",BG145="x",BK145="x",AY145="x"),"x",IF(AND(BC145="x",BG145="x",BK145="x"),AY145,ROUND((10-GEOMEAN(((10-AY145)/10*9+1),((10-BC145)/10*9+1),((10-BG145)/10*9+1),((10-BK145)/10*9+1)))/9*10,1)))</f>
        <v>0</v>
      </c>
      <c r="BM145" s="106" t="n">
        <f aca="false">ROUND(IF('Indicator Data'!Q145=0,0,IF(LOG('Indicator Data'!Q145)&gt;BM$3,10,IF(LOG('Indicator Data'!Q145)&lt;BM$4,0,10-(BM$3-LOG('Indicator Data'!Q145))/(BM$3-BM$4)*10))),1)</f>
        <v>0</v>
      </c>
      <c r="BN145" s="107" t="n">
        <f aca="false">'Indicator Data'!R145</f>
        <v>0</v>
      </c>
      <c r="BO145" s="106" t="n">
        <f aca="false">ROUND(IF(BN145&gt;BO$3,10,IF(BN145&lt;BO$4,0,10-(BO$3-BN145)/(BO$3-BO$4)*10)),1)</f>
        <v>0</v>
      </c>
      <c r="BP145" s="106" t="n">
        <f aca="false">ROUND((10-GEOMEAN(((10-BO145)/10*9+1),((10-BM145)/10*9+1)))/9*10,1)</f>
        <v>0</v>
      </c>
      <c r="BQ145" s="106" t="n">
        <f aca="false">ROUND(IF('Indicator Data'!S145=0,0,IF(LOG('Indicator Data'!S145)&gt;BQ$3,10,IF(LOG('Indicator Data'!S145)&lt;BQ$4,0,10-(BQ$3-LOG('Indicator Data'!S145))/(BQ$3-BQ$4)*10))),1)</f>
        <v>0</v>
      </c>
      <c r="BR145" s="107" t="n">
        <f aca="false">'Indicator Data'!T145</f>
        <v>0</v>
      </c>
      <c r="BS145" s="106" t="n">
        <f aca="false">ROUND(IF(BR145&gt;BS$3,10,IF(BR145&lt;BS$4,0,10-(BS$3-BR145)/(BS$3-BS$4)*10)),1)</f>
        <v>0</v>
      </c>
      <c r="BT145" s="106" t="n">
        <f aca="false">ROUND((10-GEOMEAN(((10-BS145)/10*9+1),((10-BQ145)/10*9+1)))/9*10,1)</f>
        <v>0</v>
      </c>
      <c r="BU145" s="102" t="n">
        <f aca="false">ROUND((10-GEOMEAN(((10-BT145)/10*9+1),((10-BP145)/10*9+1)))/9*10,1)</f>
        <v>0</v>
      </c>
      <c r="BV145" s="106" t="n">
        <f aca="false">ROUND(IF('Indicator Data'!U145=0,0,IF(LOG('Indicator Data'!U145)&gt;BV$3,10,IF(LOG('Indicator Data'!U145)&lt;BV$4,0,10-(BV$3-LOG('Indicator Data'!U145))/(BV$3-BV$4)*10))),1)</f>
        <v>0</v>
      </c>
      <c r="BW145" s="103" t="n">
        <f aca="false">'Indicator Data'!U145/'Indicator Data'!$CA145</f>
        <v>0</v>
      </c>
      <c r="BX145" s="106" t="n">
        <f aca="false">ROUND(IF(BW145&gt;BX$3,10,IF(BW145&lt;BX$4,0,10-(BX$3-BW145)/(BX$3-BX$4)*10)),1)</f>
        <v>0</v>
      </c>
      <c r="BY145" s="102" t="n">
        <f aca="false">ROUND((10-GEOMEAN(((10-BV145)/10*9+1),((10-BX145)/10*9+1)))/9*10,1)</f>
        <v>0</v>
      </c>
      <c r="BZ145" s="106" t="n">
        <f aca="false">ROUND(IF('Indicator Data'!V145=0,0,IF(LOG('Indicator Data'!V145)&gt;BZ$3,10,IF(LOG('Indicator Data'!V145)&lt;BZ$4,0,10-(BZ$3-LOG('Indicator Data'!V145))/(BZ$3-BZ$4)*10))),1)</f>
        <v>7.2</v>
      </c>
      <c r="CA145" s="103" t="n">
        <f aca="false">IF('Indicator Data'!V145/'Indicator Data'!$CA145&gt;1,1,'Indicator Data'!V145/'Indicator Data'!$CA145)</f>
        <v>0.460224676449995</v>
      </c>
      <c r="CB145" s="106" t="n">
        <f aca="false">ROUND(IF(CA145&gt;CB$3,10,IF(CA145&lt;CB$4,0,10-(CB$3-CA145)/(CB$3-CB$4)*10)),1)</f>
        <v>4.6</v>
      </c>
      <c r="CC145" s="102" t="n">
        <f aca="false">ROUND((10-GEOMEAN(((10-BZ145)/10*9+1),((10-CB145)/10*9+1)))/9*10,1)</f>
        <v>6.1</v>
      </c>
      <c r="CD145" s="106" t="n">
        <f aca="false">ROUND(IF('Indicator Data'!W145=0,0,IF(LOG('Indicator Data'!W145)&gt;CD$3,10,IF(LOG('Indicator Data'!W145)&lt;CD$4,0,10-(CD$3-LOG('Indicator Data'!W145))/(CD$3-CD$4)*10))),1)</f>
        <v>7</v>
      </c>
      <c r="CE145" s="103" t="n">
        <f aca="false">'Indicator Data'!W145/'Indicator Data'!$CA145</f>
        <v>0.330184311502222</v>
      </c>
      <c r="CF145" s="106" t="n">
        <f aca="false">ROUND(IF(CE145&gt;CF$3,10,IF(CE145&lt;CF$4,0,10-(CF$3-CE145)/(CF$3-CF$4)*10)),1)</f>
        <v>3.3</v>
      </c>
      <c r="CG145" s="102" t="n">
        <f aca="false">ROUND((10-GEOMEAN(((10-CD145)/10*9+1),((10-CF145)/10*9+1)))/9*10,1)</f>
        <v>5.4</v>
      </c>
      <c r="CH145" s="104" t="n">
        <f aca="false">ROUND((10-GEOMEAN(((10-CC145)/10*9+1),((10-BU145)/10*9+1),((10-BY145)/10*9+1),((10-CG145)/10*9+1)))/9*10,1)</f>
        <v>3.4</v>
      </c>
      <c r="CI145" s="106" t="n">
        <f aca="false">IF('Indicator Data'!BQ145="No data","x",ROUND(IF('Indicator Data'!BQ145&gt;CI$3,0,IF('Indicator Data'!BQ145&lt;CI$4,10,(CI$3-'Indicator Data'!BQ145)/(CI$3-CI$4)*10)),1))</f>
        <v>0</v>
      </c>
      <c r="CJ145" s="106" t="n">
        <f aca="false">IF('Indicator Data'!BR145="No data","x",ROUND(IF('Indicator Data'!BR145&gt;CJ$3,0,IF('Indicator Data'!BR145&lt;CJ$4,10,(CJ$3-'Indicator Data'!BR145)/(CJ$3-CJ$4)*10)),1))</f>
        <v>0.1</v>
      </c>
      <c r="CK145" s="106" t="str">
        <f aca="false">IF('Indicator Data'!AC145="No data","x",ROUND(IF('Indicator Data'!AC145&gt;CK$3,0,IF('Indicator Data'!AC145&lt;CK$4,10,(CK$3-'Indicator Data'!AC145)/(CK$3-CK$4)*10)),1))</f>
        <v>x</v>
      </c>
      <c r="CL145" s="102" t="n">
        <f aca="false">IF(AND(CJ145="x",CI145="x",CK145="x"),"x",ROUND(AVERAGE(CI145:CK145),1))</f>
        <v>0.1</v>
      </c>
      <c r="CM145" s="106" t="n">
        <f aca="false">IF('Indicator Data'!X145="No data","x",ROUND(IF(LOG('Indicator Data'!X145)&gt;CM$3,10,IF(LOG('Indicator Data'!X145)&lt;CM$4,0,10-(CM$3-LOG('Indicator Data'!X145))/(CM$3-CM$4)*10)),1))</f>
        <v>8</v>
      </c>
      <c r="CN145" s="106" t="n">
        <f aca="false">IF('Indicator Data'!Y145="No data","x",ROUND(IF('Indicator Data'!Y145&gt;CN$3,10,IF('Indicator Data'!Y145&lt;CN$4,0,10-(CN$3-'Indicator Data'!Y145)/(CN$3-CN$4)*10)),1))</f>
        <v>3.5</v>
      </c>
      <c r="CO145" s="106" t="n">
        <f aca="false">IF('Indicator Data'!Z145="No data","x",ROUND(IF('Indicator Data'!Z145&gt;CO$3,10,IF('Indicator Data'!Z145&lt;CO$4,0,10-(CO$3-'Indicator Data'!Z145)/(CO$3-CO$4)*10)),1))</f>
        <v>9.9</v>
      </c>
      <c r="CP145" s="106" t="str">
        <f aca="false">IF('Indicator Data'!AA145="No data","x",ROUND(IF('Indicator Data'!AA145&gt;CP$3,10,IF('Indicator Data'!AA145&lt;CP$4,0,10-(CP$3-'Indicator Data'!AA145)/(CP$3-CP$4)*10)),1))</f>
        <v>x</v>
      </c>
      <c r="CQ145" s="102" t="n">
        <f aca="false">ROUND(AVERAGE(CM145:CP145),1)</f>
        <v>7.1</v>
      </c>
      <c r="CR145" s="104" t="n">
        <f aca="false">ROUND(AVERAGE(CL145,CQ145,CQ145),1)</f>
        <v>4.8</v>
      </c>
      <c r="CS145" s="106" t="str">
        <f aca="false">IF('Indicator Data'!AF145="No data","x",ROUND(IF('Indicator Data'!AF145&gt;CS$3,10,IF('Indicator Data'!AF145&lt;CS$4,0,10-(CS$3-'Indicator Data'!AF145)/(CS$3-CS$4)*10)),1))</f>
        <v>x</v>
      </c>
      <c r="CT145" s="106" t="n">
        <f aca="false">IF('Indicator Data'!AG145="No data","x",ROUND(IF('Indicator Data'!AG145&gt;CT$3,10,IF('Indicator Data'!AG145&lt;CT$4,0,10-(CT$3-'Indicator Data'!AG145)/(CT$3-CT$4)*10)),1))</f>
        <v>0</v>
      </c>
      <c r="CU145" s="102" t="n">
        <f aca="false">ROUND(AVERAGE(CM145,CN145,CO145,CP145,CS145,CT145),1)</f>
        <v>5.4</v>
      </c>
      <c r="CV145" s="106" t="n">
        <f aca="false">IF('Indicator Data'!AB145="No data","x",ROUND(IF('Indicator Data'!AB145&gt;CV$3,10,IF('Indicator Data'!AB145&lt;CV$4,0,10-(CV$3-'Indicator Data'!AB145)/(CV$3-CV$4)*10)),1))</f>
        <v>0</v>
      </c>
      <c r="CW145" s="102" t="n">
        <f aca="false">IF(AND(CJ145="x",CI145="x",CK145="x"),"x",ROUND(AVERAGE(CI145:CK145,CV145),1))</f>
        <v>0</v>
      </c>
      <c r="CX145" s="103" t="n">
        <f aca="false">IF('Indicator Data'!AD145="No data","x",'Indicator Data'!AD145/'Indicator Data'!$BZ145)</f>
        <v>0.000152516428065255</v>
      </c>
      <c r="CY145" s="106" t="n">
        <f aca="false">IF(CX145="x","x",ROUND(IF(CX145&gt;CY$3,0,IF(CX145&lt;CY$4,10,(CY$3-CX145)/(CY$3-CY$4)*10)),1))</f>
        <v>8.5</v>
      </c>
      <c r="CZ145" s="106" t="n">
        <f aca="false">IF('Indicator Data'!AE145="No data","x",ROUND(IF('Indicator Data'!AE145&gt;CZ$3,0,IF('Indicator Data'!AE145&lt;CZ$4,10,(CZ$3-'Indicator Data'!AE145)/(CZ$3-CZ$4)*10)),1))</f>
        <v>2</v>
      </c>
      <c r="DA145" s="102" t="n">
        <f aca="false">IF(AND(CY145="x",CZ145="x"),"x",ROUND(AVERAGE(CY145:CZ145),1))</f>
        <v>5.3</v>
      </c>
      <c r="DB145" s="104" t="n">
        <f aca="false">ROUND(AVERAGE(CW145,DA145,CU145),1)</f>
        <v>3.6</v>
      </c>
      <c r="DC145" s="105" t="n">
        <f aca="false">IF(BL145="x",ROUND((10-GEOMEAN(((10-DB145)/10*9+1),((10-CH145)/10*9+1),((10-CR145)/10*9+1)))/9*10,1),ROUND((10-GEOMEAN(((10-BL145)/10*9+1),((10-DB145)/10*9+1),((10-CH145)/10*9+1),((10-CR145)/10*9+1)))/9*10,1))</f>
        <v>3.1</v>
      </c>
      <c r="DD145" s="108" t="n">
        <f aca="false">IF(ROUND(IF(AP145="x",(10-GEOMEAN(((10-AO145)/10*9+1),((10-DC145)/10*9+1),((10-AU145)/10*9+1),((10-AQ145)/10*9+1),((10-AR145)/10*9+1)))/9*10,(10-GEOMEAN(((10-AO145)/10*9+1),((10-DC145)/10*9+1),((10-AP145)/10*9+1),((10-AQ145)/10*9+1),((10-AR145)/10*9+1),((10-AU145)/10*9+1)))/9*10),1)=0,0.1,ROUND(IF(AP145="x",(10-GEOMEAN(((10-AO145)/10*9+1),((10-DC145)/10*9+1),((10-AU145)/10*9+1),((10-AQ145)/10*9+1),((10-AR145)/10*9+1)))/9*10,(10-GEOMEAN(((10-AO145)/10*9+1),((10-DC145)/10*9+1),((10-AP145)/10*9+1),((10-AQ145)/10*9+1),((10-AR145)/10*9+1),((10-AU145)/10*9+1)))/9*10),1))</f>
        <v>1.7</v>
      </c>
      <c r="DE145" s="105" t="n">
        <f aca="false">ROUND(IF('Indicator Data'!AH145=0,0,IF('Indicator Data'!AH145&gt;DE$3,10,IF('Indicator Data'!AH145&lt;DE$4,0,10-(DE$3-'Indicator Data'!AH145)/(DE$3-DE$4)*10))),1)</f>
        <v>0.1</v>
      </c>
      <c r="DF145" s="102" t="n">
        <f aca="false">'Indicator Data'!AI145</f>
        <v>0</v>
      </c>
      <c r="DG145" s="102" t="n">
        <f aca="false">'Indicator Data'!AJ145</f>
        <v>0</v>
      </c>
      <c r="DH145" s="105" t="n">
        <f aca="false">ROUND(IF(DF145=5,10,IF(DG145=5,9,IF(DF145=4,8,IF(DG145=4,7,0)))),1)</f>
        <v>0</v>
      </c>
      <c r="DI145" s="108" t="n">
        <f aca="false">ROUND(IF(DH145&gt;5,DH145,DE145/10*7),1)</f>
        <v>0.1</v>
      </c>
      <c r="DJ145" s="76"/>
      <c r="DK145" s="109"/>
    </row>
    <row r="146" customFormat="false" ht="14.5" hidden="false" customHeight="false" outlineLevel="0" collapsed="false">
      <c r="A146" s="98" t="str">
        <f aca="false">'Indicator Data'!A146</f>
        <v>Romania</v>
      </c>
      <c r="B146" s="99" t="str">
        <f aca="false">'Indicator Data'!B146</f>
        <v>ROU</v>
      </c>
      <c r="C146" s="100" t="n">
        <f aca="false">ROUND(IF('Indicator Data'!C146=0,0.1,IF(LOG('Indicator Data'!C146)&gt;C$3,10,IF(LOG('Indicator Data'!C146)&lt;C$4,0,10-(C$3-LOG('Indicator Data'!C146))/(C$3-C$4)*10))),1)</f>
        <v>8.9</v>
      </c>
      <c r="D146" s="101" t="n">
        <f aca="false">ROUND(IF('Indicator Data'!D146=0,0.1,IF(LOG('Indicator Data'!D146)&gt;D$3,10,IF(LOG('Indicator Data'!D146)&lt;D$4,0,10-(D$3-LOG('Indicator Data'!D146))/(D$3-D$4)*10))),1)</f>
        <v>0.1</v>
      </c>
      <c r="E146" s="102" t="n">
        <f aca="false">ROUND((10-GEOMEAN(((10-C146)/10*9+1),((10-D146)/10*9+1)))/9*10,1)</f>
        <v>6.2</v>
      </c>
      <c r="F146" s="102" t="n">
        <f aca="false">IF('Indicator Data'!E146="No data",0.1,(ROUND(IF('Indicator Data'!E146=0,0,IF(LOG('Indicator Data'!E146)&gt;F$3,10,IF(LOG('Indicator Data'!E146)&lt;F$4,0,10-(F$3-LOG('Indicator Data'!E146))/(F$3-F$4)*10))),1)))</f>
        <v>8</v>
      </c>
      <c r="G146" s="102" t="n">
        <f aca="false">ROUND(IF('Indicator Data'!F146=0,0,IF(LOG('Indicator Data'!F146)&gt;G$3,10,IF(LOG('Indicator Data'!F146)&lt;G$4,0,10-(G$3-LOG('Indicator Data'!F146))/(G$3-G$4)*10))),1)</f>
        <v>0</v>
      </c>
      <c r="H146" s="101" t="n">
        <f aca="false">ROUND(IF('Indicator Data'!G146=0,0,IF(LOG('Indicator Data'!G146)&gt;H$3,10,IF(LOG('Indicator Data'!G146)&lt;H$4,0,10-(H$3-LOG('Indicator Data'!G146))/(H$3-H$4)*10))),1)</f>
        <v>0</v>
      </c>
      <c r="I146" s="101" t="n">
        <f aca="false">ROUND(IF('Indicator Data'!H146=0,0,IF(LOG('Indicator Data'!H146)&gt;I$3,10,IF(LOG('Indicator Data'!H146)&lt;I$4,0,10-(I$3-LOG('Indicator Data'!H146))/(I$3-I$4)*10))),1)</f>
        <v>0</v>
      </c>
      <c r="J146" s="101" t="n">
        <f aca="false">ROUND((10-GEOMEAN(((10-H146)/10*9+1),((10-I146)/10*9+1)))/9*10,1)</f>
        <v>0</v>
      </c>
      <c r="K146" s="101" t="n">
        <f aca="false">ROUND(IF('Indicator Data'!I146=0,0,IF(LOG('Indicator Data'!I146)&gt;K$3,10,IF(LOG('Indicator Data'!I146)&lt;K$4,0,10-(K$3-LOG('Indicator Data'!I146))/(K$3-K$4)*10))),1)</f>
        <v>0</v>
      </c>
      <c r="L146" s="102" t="n">
        <f aca="false">ROUND((10-GEOMEAN(((10-J146)/10*9+1),((10-K146)/10*9+1)))/9*10,1)</f>
        <v>0</v>
      </c>
      <c r="M146" s="102" t="n">
        <f aca="false">ROUND(IF('Indicator Data'!J146=0,0,IF(LOG('Indicator Data'!J146)&gt;M$3,10,IF(LOG('Indicator Data'!J146)&lt;M$4,0,10-(M$3-LOG('Indicator Data'!J146))/(M$3-M$4)*10))),1)</f>
        <v>0</v>
      </c>
      <c r="N146" s="103" t="n">
        <f aca="false">'Indicator Data'!C146/'Indicator Data'!$CA146</f>
        <v>0.00191079004298773</v>
      </c>
      <c r="O146" s="103" t="n">
        <f aca="false">'Indicator Data'!D146/'Indicator Data'!$CA146</f>
        <v>0</v>
      </c>
      <c r="P146" s="103" t="n">
        <f aca="false">IF(F146=0.1,"x",'Indicator Data'!E146/'Indicator Data'!$CA146)</f>
        <v>0.0084788034087349</v>
      </c>
      <c r="Q146" s="103" t="n">
        <f aca="false">'Indicator Data'!F146/'Indicator Data'!$CA146</f>
        <v>0</v>
      </c>
      <c r="R146" s="103" t="n">
        <f aca="false">'Indicator Data'!G146/'Indicator Data'!$CA146</f>
        <v>0</v>
      </c>
      <c r="S146" s="103" t="n">
        <f aca="false">'Indicator Data'!H146/'Indicator Data'!$CA146</f>
        <v>0</v>
      </c>
      <c r="T146" s="103" t="n">
        <f aca="false">'Indicator Data'!I146/'Indicator Data'!$CA146</f>
        <v>0</v>
      </c>
      <c r="U146" s="103" t="n">
        <f aca="false">'Indicator Data'!J146/'Indicator Data'!$CA146</f>
        <v>0</v>
      </c>
      <c r="V146" s="101" t="n">
        <f aca="false">ROUND(IF(N146&gt;V$3,10,IF(N146&lt;V$4,0,10-(V$3-N146)/(V$3-V$4)*10)),1)</f>
        <v>9.6</v>
      </c>
      <c r="W146" s="101" t="n">
        <f aca="false">ROUND(IF(O146&gt;W$3,10,IF(O146&lt;W$4,0,10-(W$3-O146)/(W$3-W$4)*10)),1)</f>
        <v>0</v>
      </c>
      <c r="X146" s="102" t="n">
        <f aca="false">ROUND(((10-GEOMEAN(((10-V146)/10*9+1),((10-W146)/10*9+1)))/9*10),1)</f>
        <v>7</v>
      </c>
      <c r="Y146" s="102" t="n">
        <f aca="false">IF(P146="x",0.1,ROUND(IF(P146&gt;Y$3,10,IF(P146&lt;Y$4,0,10-(Y$3-P146)/(Y$3-Y$4)*10)),1))</f>
        <v>5.7</v>
      </c>
      <c r="Z146" s="102" t="n">
        <f aca="false">ROUND(IF(Q146=0,0,IF(LOG(Q146)&gt;Z$3,10,IF(LOG(Q146)&lt;=Z$4,0,10-(Z$3-LOG(Q146))/(Z$3-Z$4)*10))),1)</f>
        <v>0</v>
      </c>
      <c r="AA146" s="101" t="n">
        <f aca="false">ROUND(IF(R146&gt;AA$3,10,IF(R146&lt;AA$4,0,10-(AA$3-R146)/(AA$3-AA$4)*10)),1)</f>
        <v>0</v>
      </c>
      <c r="AB146" s="101" t="n">
        <f aca="false">ROUND(IF(S146&gt;AB$3,10,IF(S146&lt;AB$4,0,10-(AB$3-S146)/(AB$3-AB$4)*10)),1)</f>
        <v>0</v>
      </c>
      <c r="AC146" s="101" t="n">
        <f aca="false">ROUND(((10-GEOMEAN(((10-AA146)/10*9+1),((10-AB146)/10*9+1)))/9*10),1)</f>
        <v>0</v>
      </c>
      <c r="AD146" s="101" t="n">
        <f aca="false">ROUND(IF(T146=0,0,IF(T146&gt;AD$3,10,IF(T146&lt;=AD$4,0,10-(AD$3-T146)/(AD$3-AD$4)*10))),1)</f>
        <v>0</v>
      </c>
      <c r="AE146" s="102" t="n">
        <f aca="false">ROUND((10-GEOMEAN(((10-AC146)/10*9+1),((10-AD146)/10*9+1)))/9*10,1)</f>
        <v>0</v>
      </c>
      <c r="AF146" s="102" t="n">
        <f aca="false">ROUND(IF(U146&gt;AF$3,10,IF(U146&lt;AF$4,0,10-(AF$3-U146)/(AF$3-AF$4)*10)),1)</f>
        <v>0</v>
      </c>
      <c r="AG146" s="101" t="n">
        <f aca="false">ROUND(IF('Indicator Data'!K146=0,0,IF('Indicator Data'!K146&gt;AG$3,10,IF('Indicator Data'!K146&lt;AG$4,0,10-(AG$3-'Indicator Data'!K146)/(AG$3-AG$4)*10))),1)</f>
        <v>1</v>
      </c>
      <c r="AH146" s="104" t="n">
        <f aca="false">ROUND(AVERAGE(C146,V146),1)</f>
        <v>9.3</v>
      </c>
      <c r="AI146" s="104" t="n">
        <f aca="false">ROUND(AVERAGE(D146,W146),1)</f>
        <v>0.1</v>
      </c>
      <c r="AJ146" s="102" t="n">
        <f aca="false">ROUND(AVERAGE(AA146,H146),1)</f>
        <v>0</v>
      </c>
      <c r="AK146" s="102" t="n">
        <f aca="false">ROUND(AVERAGE(AB146,I146),1)</f>
        <v>0</v>
      </c>
      <c r="AL146" s="104" t="n">
        <f aca="false">ROUND((10-GEOMEAN(((10-AJ146)/10*9+1),((10-AK146)/10*9+1)))/9*10,1)</f>
        <v>0</v>
      </c>
      <c r="AM146" s="104" t="n">
        <f aca="false">ROUND(AVERAGE(AD146,K146),1)</f>
        <v>0</v>
      </c>
      <c r="AN146" s="102" t="n">
        <f aca="false">ROUND((10-GEOMEAN(((10-M146)/10*9+1),((10-AF146)/10*9+1)))/9*10,1)</f>
        <v>0</v>
      </c>
      <c r="AO146" s="105" t="n">
        <f aca="false">ROUND((10-GEOMEAN(((10-E146)/10*9+1),((10-X146)/10*9+1)))/9*10,1)</f>
        <v>6.6</v>
      </c>
      <c r="AP146" s="105" t="n">
        <f aca="false">IF(AND(Y146="x",F146="x"),"x",ROUND((10-GEOMEAN(((10-F146)/10*9+1),((10-Y146)/10*9+1)))/9*10,1))</f>
        <v>7</v>
      </c>
      <c r="AQ146" s="105" t="n">
        <f aca="false">ROUND((10-GEOMEAN(((10-G146)/10*9+1),((10-Z146)/10*9+1)))/9*10,1)</f>
        <v>0</v>
      </c>
      <c r="AR146" s="105" t="n">
        <f aca="false">ROUND((10-GEOMEAN(((10-L146)/10*9+1),((10-AE146)/10*9+1)))/9*10,1)</f>
        <v>0</v>
      </c>
      <c r="AS146" s="104" t="n">
        <f aca="false">ROUND(AVERAGE(AG146,AN146),1)</f>
        <v>0.5</v>
      </c>
      <c r="AT146" s="104" t="n">
        <f aca="false">IF('Indicator Data'!L146="No data","x",IF('Indicator Data'!CB146&lt;1000,"x",ROUND((IF('Indicator Data'!L146&gt;AT$3,10,IF('Indicator Data'!L146&lt;AT$4,0,10-(AT$3-'Indicator Data'!L146)/(AT$3-AT$4)*10))),1)))</f>
        <v>4.8</v>
      </c>
      <c r="AU146" s="105" t="n">
        <f aca="false">ROUND(AVERAGE(AS146,AT146),1)</f>
        <v>2.7</v>
      </c>
      <c r="AV146" s="106" t="n">
        <f aca="false">IF('Indicator Data'!M146="No data","x",ROUND(IF('Indicator Data'!M146=0,0,IF(LOG('Indicator Data'!M146)&gt;AV$3,10,IF(LOG('Indicator Data'!M146)&lt;AV$4,0,10-(AV$3-LOG('Indicator Data'!M146))/(AV$3-AV$4)*10))),1))</f>
        <v>8.9</v>
      </c>
      <c r="AW146" s="103" t="n">
        <f aca="false">IF(AV146="x","x",'Indicator Data'!M146/'Indicator Data'!$CA146)</f>
        <v>0.82301920967787</v>
      </c>
      <c r="AX146" s="106" t="n">
        <f aca="false">IF(AV146="x","x",ROUND(IF(AW146&gt;AX$3,10,IF(AW146&lt;AX$4,0,10-(AX$3-AW146)/(AX$3-AX$4)*10)),1))</f>
        <v>9.1</v>
      </c>
      <c r="AY146" s="102" t="n">
        <f aca="false">IF(AND(AV146="x",AX146="x"),"x",ROUND((10-GEOMEAN(((10-AV146)/10*9+1),((10-AX146)/10*9+1)))/9*10,1))</f>
        <v>9</v>
      </c>
      <c r="AZ146" s="106" t="str">
        <f aca="false">IF('Indicator Data'!N146="No data","x",ROUND(IF('Indicator Data'!N146=0,0,IF(LOG('Indicator Data'!N146)&gt;AZ$3,10,IF(LOG('Indicator Data'!N146)&lt;AZ$4,0,10-(AZ$3-LOG('Indicator Data'!N146))/(AZ$3-AZ$4)*10))),1))</f>
        <v>x</v>
      </c>
      <c r="BA146" s="103" t="str">
        <f aca="false">IF(AZ146="x","x",'Indicator Data'!N146/'Indicator Data'!$CA146)</f>
        <v>x</v>
      </c>
      <c r="BB146" s="106" t="str">
        <f aca="false">IF(AZ146="x","x",ROUND(IF(BA146&gt;BB$3,10,IF(BA146&lt;BB$4,0,10-(BB$3-BA146)/(BB$3-BB$4)*10)),1))</f>
        <v>x</v>
      </c>
      <c r="BC146" s="102" t="str">
        <f aca="false">IF(AND(AZ146="x",BB146="x"),"x",ROUND((10-GEOMEAN(((10-AZ146)/10*9+1),((10-BB146)/10*9+1)))/9*10,1))</f>
        <v>x</v>
      </c>
      <c r="BD146" s="106" t="str">
        <f aca="false">IF('Indicator Data'!O146="No data","x",ROUND(IF('Indicator Data'!O146=0,0,IF(LOG('Indicator Data'!O146)&gt;BD$3,10,IF(LOG('Indicator Data'!O146)&lt;BD$4,0,10-(BD$3-LOG('Indicator Data'!O146))/(BD$3-BD$4)*10))),1))</f>
        <v>x</v>
      </c>
      <c r="BE146" s="103" t="str">
        <f aca="false">IF(BD146="x","x",'Indicator Data'!O146/'Indicator Data'!$CA146)</f>
        <v>x</v>
      </c>
      <c r="BF146" s="106" t="str">
        <f aca="false">IF(BD146="x","x",ROUND(IF(BE146&gt;BF$3,10,IF(BE146&lt;BF$4,0,10-(BF$3-BE146)/(BF$3-BF$4)*10)),1))</f>
        <v>x</v>
      </c>
      <c r="BG146" s="102" t="str">
        <f aca="false">IF(AND(BD146="x",BF146="x"),"x",ROUND((10-GEOMEAN(((10-BD146)/10*9+1),((10-BF146)/10*9+1)))/9*10,1))</f>
        <v>x</v>
      </c>
      <c r="BH146" s="106" t="str">
        <f aca="false">IF('Indicator Data'!P146="No data","x",ROUND(IF('Indicator Data'!P146=0,0,IF(LOG('Indicator Data'!P146)&gt;BH$3,10,IF(LOG('Indicator Data'!P146)&lt;BH$4,0,10-(BH$3-LOG('Indicator Data'!P146))/(BH$3-BH$4)*10))),1))</f>
        <v>x</v>
      </c>
      <c r="BI146" s="103" t="str">
        <f aca="false">IF(BH146="x","x",'Indicator Data'!P146/'Indicator Data'!$CA146)</f>
        <v>x</v>
      </c>
      <c r="BJ146" s="106" t="str">
        <f aca="false">IF(BH146="x","x",ROUND(IF(BI146&gt;BJ$3,10,IF(BI146&lt;BJ$4,0,10-(BJ$3-BI146)/(BJ$3-BJ$4)*10)),1))</f>
        <v>x</v>
      </c>
      <c r="BK146" s="102" t="str">
        <f aca="false">IF(AND(BH146="x",BJ146="x"),"x",ROUND((10-GEOMEAN(((10-BH146)/10*9+1),((10-BJ146)/10*9+1)))/9*10,1))</f>
        <v>x</v>
      </c>
      <c r="BL146" s="104" t="n">
        <f aca="false">IF(AND(BC146="x",BG146="x",BK146="x",AY146="x"),"x",IF(AND(BC146="x",BG146="x",BK146="x"),AY146,ROUND((10-GEOMEAN(((10-AY146)/10*9+1),((10-BC146)/10*9+1),((10-BG146)/10*9+1),((10-BK146)/10*9+1)))/9*10,1)))</f>
        <v>9</v>
      </c>
      <c r="BM146" s="106" t="n">
        <f aca="false">ROUND(IF('Indicator Data'!Q146=0,0,IF(LOG('Indicator Data'!Q146)&gt;BM$3,10,IF(LOG('Indicator Data'!Q146)&lt;BM$4,0,10-(BM$3-LOG('Indicator Data'!Q146))/(BM$3-BM$4)*10))),1)</f>
        <v>0</v>
      </c>
      <c r="BN146" s="107" t="n">
        <f aca="false">'Indicator Data'!R146</f>
        <v>0</v>
      </c>
      <c r="BO146" s="106" t="n">
        <f aca="false">ROUND(IF(BN146&gt;BO$3,10,IF(BN146&lt;BO$4,0,10-(BO$3-BN146)/(BO$3-BO$4)*10)),1)</f>
        <v>0</v>
      </c>
      <c r="BP146" s="106" t="n">
        <f aca="false">ROUND((10-GEOMEAN(((10-BO146)/10*9+1),((10-BM146)/10*9+1)))/9*10,1)</f>
        <v>0</v>
      </c>
      <c r="BQ146" s="106" t="n">
        <f aca="false">ROUND(IF('Indicator Data'!S146=0,0,IF(LOG('Indicator Data'!S146)&gt;BQ$3,10,IF(LOG('Indicator Data'!S146)&lt;BQ$4,0,10-(BQ$3-LOG('Indicator Data'!S146))/(BQ$3-BQ$4)*10))),1)</f>
        <v>0</v>
      </c>
      <c r="BR146" s="107" t="n">
        <f aca="false">'Indicator Data'!T146</f>
        <v>0</v>
      </c>
      <c r="BS146" s="106" t="n">
        <f aca="false">ROUND(IF(BR146&gt;BS$3,10,IF(BR146&lt;BS$4,0,10-(BS$3-BR146)/(BS$3-BS$4)*10)),1)</f>
        <v>0</v>
      </c>
      <c r="BT146" s="106" t="n">
        <f aca="false">ROUND((10-GEOMEAN(((10-BS146)/10*9+1),((10-BQ146)/10*9+1)))/9*10,1)</f>
        <v>0</v>
      </c>
      <c r="BU146" s="102" t="n">
        <f aca="false">ROUND((10-GEOMEAN(((10-BT146)/10*9+1),((10-BP146)/10*9+1)))/9*10,1)</f>
        <v>0</v>
      </c>
      <c r="BV146" s="106" t="n">
        <f aca="false">ROUND(IF('Indicator Data'!U146=0,0,IF(LOG('Indicator Data'!U146)&gt;BV$3,10,IF(LOG('Indicator Data'!U146)&lt;BV$4,0,10-(BV$3-LOG('Indicator Data'!U146))/(BV$3-BV$4)*10))),1)</f>
        <v>0</v>
      </c>
      <c r="BW146" s="103" t="n">
        <f aca="false">'Indicator Data'!U146/'Indicator Data'!$CA146</f>
        <v>0</v>
      </c>
      <c r="BX146" s="106" t="n">
        <f aca="false">ROUND(IF(BW146&gt;BX$3,10,IF(BW146&lt;BX$4,0,10-(BX$3-BW146)/(BX$3-BX$4)*10)),1)</f>
        <v>0</v>
      </c>
      <c r="BY146" s="102" t="n">
        <f aca="false">ROUND((10-GEOMEAN(((10-BV146)/10*9+1),((10-BX146)/10*9+1)))/9*10,1)</f>
        <v>0</v>
      </c>
      <c r="BZ146" s="106" t="n">
        <f aca="false">ROUND(IF('Indicator Data'!V146=0,0,IF(LOG('Indicator Data'!V146)&gt;BZ$3,10,IF(LOG('Indicator Data'!V146)&lt;BZ$4,0,10-(BZ$3-LOG('Indicator Data'!V146))/(BZ$3-BZ$4)*10))),1)</f>
        <v>0</v>
      </c>
      <c r="CA146" s="103" t="n">
        <f aca="false">IF('Indicator Data'!V146/'Indicator Data'!$CA146&gt;1,1,'Indicator Data'!V146/'Indicator Data'!$CA146)</f>
        <v>0</v>
      </c>
      <c r="CB146" s="106" t="n">
        <f aca="false">ROUND(IF(CA146&gt;CB$3,10,IF(CA146&lt;CB$4,0,10-(CB$3-CA146)/(CB$3-CB$4)*10)),1)</f>
        <v>0</v>
      </c>
      <c r="CC146" s="102" t="n">
        <f aca="false">ROUND((10-GEOMEAN(((10-BZ146)/10*9+1),((10-CB146)/10*9+1)))/9*10,1)</f>
        <v>0</v>
      </c>
      <c r="CD146" s="106" t="n">
        <f aca="false">ROUND(IF('Indicator Data'!W146=0,0,IF(LOG('Indicator Data'!W146)&gt;CD$3,10,IF(LOG('Indicator Data'!W146)&lt;CD$4,0,10-(CD$3-LOG('Indicator Data'!W146))/(CD$3-CD$4)*10))),1)</f>
        <v>0</v>
      </c>
      <c r="CE146" s="103" t="n">
        <f aca="false">'Indicator Data'!W146/'Indicator Data'!$CA146</f>
        <v>0</v>
      </c>
      <c r="CF146" s="106" t="n">
        <f aca="false">ROUND(IF(CE146&gt;CF$3,10,IF(CE146&lt;CF$4,0,10-(CF$3-CE146)/(CF$3-CF$4)*10)),1)</f>
        <v>0</v>
      </c>
      <c r="CG146" s="102" t="n">
        <f aca="false">ROUND((10-GEOMEAN(((10-CD146)/10*9+1),((10-CF146)/10*9+1)))/9*10,1)</f>
        <v>0</v>
      </c>
      <c r="CH146" s="104" t="n">
        <f aca="false">ROUND((10-GEOMEAN(((10-CC146)/10*9+1),((10-BU146)/10*9+1),((10-BY146)/10*9+1),((10-CG146)/10*9+1)))/9*10,1)</f>
        <v>0</v>
      </c>
      <c r="CI146" s="106" t="n">
        <f aca="false">IF('Indicator Data'!BQ146="No data","x",ROUND(IF('Indicator Data'!BQ146&gt;CI$3,0,IF('Indicator Data'!BQ146&lt;CI$4,10,(CI$3-'Indicator Data'!BQ146)/(CI$3-CI$4)*10)),1))</f>
        <v>1.4</v>
      </c>
      <c r="CJ146" s="106" t="n">
        <f aca="false">IF('Indicator Data'!BR146="No data","x",ROUND(IF('Indicator Data'!BR146&gt;CJ$3,0,IF('Indicator Data'!BR146&lt;CJ$4,10,(CJ$3-'Indicator Data'!BR146)/(CJ$3-CJ$4)*10)),1))</f>
        <v>0</v>
      </c>
      <c r="CK146" s="106" t="str">
        <f aca="false">IF('Indicator Data'!AC146="No data","x",ROUND(IF('Indicator Data'!AC146&gt;CK$3,0,IF('Indicator Data'!AC146&lt;CK$4,10,(CK$3-'Indicator Data'!AC146)/(CK$3-CK$4)*10)),1))</f>
        <v>x</v>
      </c>
      <c r="CL146" s="102" t="n">
        <f aca="false">IF(AND(CJ146="x",CI146="x",CK146="x"),"x",ROUND(AVERAGE(CI146:CK146),1))</f>
        <v>0.7</v>
      </c>
      <c r="CM146" s="106" t="n">
        <f aca="false">IF('Indicator Data'!X146="No data","x",ROUND(IF(LOG('Indicator Data'!X146)&gt;CM$3,10,IF(LOG('Indicator Data'!X146)&lt;CM$4,0,10-(CM$3-LOG('Indicator Data'!X146))/(CM$3-CM$4)*10)),1))</f>
        <v>6.4</v>
      </c>
      <c r="CN146" s="106" t="n">
        <f aca="false">IF('Indicator Data'!Y146="No data","x",ROUND(IF('Indicator Data'!Y146&gt;CN$3,10,IF('Indicator Data'!Y146&lt;CN$4,0,10-(CN$3-'Indicator Data'!Y146)/(CN$3-CN$4)*10)),1))</f>
        <v>0</v>
      </c>
      <c r="CO146" s="106" t="n">
        <f aca="false">IF('Indicator Data'!Z146="No data","x",ROUND(IF('Indicator Data'!Z146&gt;CO$3,10,IF('Indicator Data'!Z146&lt;CO$4,0,10-(CO$3-'Indicator Data'!Z146)/(CO$3-CO$4)*10)),1))</f>
        <v>5.4</v>
      </c>
      <c r="CP146" s="106" t="n">
        <f aca="false">IF('Indicator Data'!AA146="No data","x",ROUND(IF('Indicator Data'!AA146&gt;CP$3,10,IF('Indicator Data'!AA146&lt;CP$4,0,10-(CP$3-'Indicator Data'!AA146)/(CP$3-CP$4)*10)),1))</f>
        <v>2.2</v>
      </c>
      <c r="CQ146" s="102" t="n">
        <f aca="false">ROUND(AVERAGE(CM146:CP146),1)</f>
        <v>3.5</v>
      </c>
      <c r="CR146" s="104" t="n">
        <f aca="false">ROUND(AVERAGE(CL146,CQ146,CQ146),1)</f>
        <v>2.6</v>
      </c>
      <c r="CS146" s="106" t="n">
        <f aca="false">IF('Indicator Data'!AF146="No data","x",ROUND(IF('Indicator Data'!AF146&gt;CS$3,10,IF('Indicator Data'!AF146&lt;CS$4,0,10-(CS$3-'Indicator Data'!AF146)/(CS$3-CS$4)*10)),1))</f>
        <v>1.3</v>
      </c>
      <c r="CT146" s="106" t="n">
        <f aca="false">IF('Indicator Data'!AG146="No data","x",ROUND(IF('Indicator Data'!AG146&gt;CT$3,10,IF('Indicator Data'!AG146&lt;CT$4,0,10-(CT$3-'Indicator Data'!AG146)/(CT$3-CT$4)*10)),1))</f>
        <v>0</v>
      </c>
      <c r="CU146" s="102" t="n">
        <f aca="false">ROUND(AVERAGE(CM146,CN146,CO146,CP146,CS146,CT146),1)</f>
        <v>2.6</v>
      </c>
      <c r="CV146" s="106" t="n">
        <f aca="false">IF('Indicator Data'!AB146="No data","x",ROUND(IF('Indicator Data'!AB146&gt;CV$3,10,IF('Indicator Data'!AB146&lt;CV$4,0,10-(CV$3-'Indicator Data'!AB146)/(CV$3-CV$4)*10)),1))</f>
        <v>0</v>
      </c>
      <c r="CW146" s="102" t="n">
        <f aca="false">IF(AND(CJ146="x",CI146="x",CK146="x"),"x",ROUND(AVERAGE(CI146:CK146,CV146),1))</f>
        <v>0.5</v>
      </c>
      <c r="CX146" s="103" t="n">
        <f aca="false">IF('Indicator Data'!AD146="No data","x",'Indicator Data'!AD146/'Indicator Data'!$BZ146)</f>
        <v>0.000344205672848883</v>
      </c>
      <c r="CY146" s="106" t="n">
        <f aca="false">IF(CX146="x","x",ROUND(IF(CX146&gt;CY$3,0,IF(CX146&lt;CY$4,10,(CY$3-CX146)/(CY$3-CY$4)*10)),1))</f>
        <v>6.6</v>
      </c>
      <c r="CZ146" s="106" t="n">
        <f aca="false">IF('Indicator Data'!AE146="No data","x",ROUND(IF('Indicator Data'!AE146&gt;CZ$3,0,IF('Indicator Data'!AE146&lt;CZ$4,10,(CZ$3-'Indicator Data'!AE146)/(CZ$3-CZ$4)*10)),1))</f>
        <v>2</v>
      </c>
      <c r="DA146" s="102" t="n">
        <f aca="false">IF(AND(CY146="x",CZ146="x"),"x",ROUND(AVERAGE(CY146:CZ146),1))</f>
        <v>4.3</v>
      </c>
      <c r="DB146" s="104" t="n">
        <f aca="false">ROUND(AVERAGE(CW146,DA146,CU146),1)</f>
        <v>2.5</v>
      </c>
      <c r="DC146" s="105" t="n">
        <f aca="false">IF(BL146="x",ROUND((10-GEOMEAN(((10-DB146)/10*9+1),((10-CH146)/10*9+1),((10-CR146)/10*9+1)))/9*10,1),ROUND((10-GEOMEAN(((10-BL146)/10*9+1),((10-DB146)/10*9+1),((10-CH146)/10*9+1),((10-CR146)/10*9+1)))/9*10,1))</f>
        <v>4.7</v>
      </c>
      <c r="DD146" s="108" t="n">
        <f aca="false">IF(ROUND(IF(AP146="x",(10-GEOMEAN(((10-AO146)/10*9+1),((10-DC146)/10*9+1),((10-AU146)/10*9+1),((10-AQ146)/10*9+1),((10-AR146)/10*9+1)))/9*10,(10-GEOMEAN(((10-AO146)/10*9+1),((10-DC146)/10*9+1),((10-AP146)/10*9+1),((10-AQ146)/10*9+1),((10-AR146)/10*9+1),((10-AU146)/10*9+1)))/9*10),1)=0,0.1,ROUND(IF(AP146="x",(10-GEOMEAN(((10-AO146)/10*9+1),((10-DC146)/10*9+1),((10-AU146)/10*9+1),((10-AQ146)/10*9+1),((10-AR146)/10*9+1)))/9*10,(10-GEOMEAN(((10-AO146)/10*9+1),((10-DC146)/10*9+1),((10-AP146)/10*9+1),((10-AQ146)/10*9+1),((10-AR146)/10*9+1),((10-AU146)/10*9+1)))/9*10),1))</f>
        <v>4.1</v>
      </c>
      <c r="DE146" s="105" t="n">
        <f aca="false">ROUND(IF('Indicator Data'!AH146=0,0,IF('Indicator Data'!AH146&gt;DE$3,10,IF('Indicator Data'!AH146&lt;DE$4,0,10-(DE$3-'Indicator Data'!AH146)/(DE$3-DE$4)*10))),1)</f>
        <v>0.2</v>
      </c>
      <c r="DF146" s="102" t="n">
        <f aca="false">'Indicator Data'!AI146</f>
        <v>0</v>
      </c>
      <c r="DG146" s="102" t="n">
        <f aca="false">'Indicator Data'!AJ146</f>
        <v>0</v>
      </c>
      <c r="DH146" s="105" t="n">
        <f aca="false">ROUND(IF(DF146=5,10,IF(DG146=5,9,IF(DF146=4,8,IF(DG146=4,7,0)))),1)</f>
        <v>0</v>
      </c>
      <c r="DI146" s="108" t="n">
        <f aca="false">ROUND(IF(DH146&gt;5,DH146,DE146/10*7),1)</f>
        <v>0.1</v>
      </c>
      <c r="DJ146" s="76"/>
      <c r="DK146" s="109"/>
    </row>
    <row r="147" customFormat="false" ht="14.5" hidden="false" customHeight="false" outlineLevel="0" collapsed="false">
      <c r="A147" s="98" t="str">
        <f aca="false">'Indicator Data'!A147</f>
        <v>Russian Federation</v>
      </c>
      <c r="B147" s="99" t="str">
        <f aca="false">'Indicator Data'!B147</f>
        <v>RUS</v>
      </c>
      <c r="C147" s="100" t="n">
        <f aca="false">ROUND(IF('Indicator Data'!C147=0,0.1,IF(LOG('Indicator Data'!C147)&gt;C$3,10,IF(LOG('Indicator Data'!C147)&lt;C$4,0,10-(C$3-LOG('Indicator Data'!C147))/(C$3-C$4)*10))),1)</f>
        <v>8.3</v>
      </c>
      <c r="D147" s="101" t="n">
        <f aca="false">ROUND(IF('Indicator Data'!D147=0,0.1,IF(LOG('Indicator Data'!D147)&gt;D$3,10,IF(LOG('Indicator Data'!D147)&lt;D$4,0,10-(D$3-LOG('Indicator Data'!D147))/(D$3-D$4)*10))),1)</f>
        <v>6.9</v>
      </c>
      <c r="E147" s="102" t="n">
        <f aca="false">ROUND((10-GEOMEAN(((10-C147)/10*9+1),((10-D147)/10*9+1)))/9*10,1)</f>
        <v>7.7</v>
      </c>
      <c r="F147" s="102" t="n">
        <f aca="false">IF('Indicator Data'!E147="No data",0.1,(ROUND(IF('Indicator Data'!E147=0,0,IF(LOG('Indicator Data'!E147)&gt;F$3,10,IF(LOG('Indicator Data'!E147)&lt;F$4,0,10-(F$3-LOG('Indicator Data'!E147))/(F$3-F$4)*10))),1)))</f>
        <v>10</v>
      </c>
      <c r="G147" s="102" t="n">
        <f aca="false">ROUND(IF('Indicator Data'!F147=0,0,IF(LOG('Indicator Data'!F147)&gt;G$3,10,IF(LOG('Indicator Data'!F147)&lt;G$4,0,10-(G$3-LOG('Indicator Data'!F147))/(G$3-G$4)*10))),1)</f>
        <v>6.2</v>
      </c>
      <c r="H147" s="101" t="n">
        <f aca="false">ROUND(IF('Indicator Data'!G147=0,0,IF(LOG('Indicator Data'!G147)&gt;H$3,10,IF(LOG('Indicator Data'!G147)&lt;H$4,0,10-(H$3-LOG('Indicator Data'!G147))/(H$3-H$4)*10))),1)</f>
        <v>5.7</v>
      </c>
      <c r="I147" s="101" t="n">
        <f aca="false">ROUND(IF('Indicator Data'!H147=0,0,IF(LOG('Indicator Data'!H147)&gt;I$3,10,IF(LOG('Indicator Data'!H147)&lt;I$4,0,10-(I$3-LOG('Indicator Data'!H147))/(I$3-I$4)*10))),1)</f>
        <v>6.8</v>
      </c>
      <c r="J147" s="101" t="n">
        <f aca="false">ROUND((10-GEOMEAN(((10-H147)/10*9+1),((10-I147)/10*9+1)))/9*10,1)</f>
        <v>6.3</v>
      </c>
      <c r="K147" s="101" t="n">
        <f aca="false">ROUND(IF('Indicator Data'!I147=0,0,IF(LOG('Indicator Data'!I147)&gt;K$3,10,IF(LOG('Indicator Data'!I147)&lt;K$4,0,10-(K$3-LOG('Indicator Data'!I147))/(K$3-K$4)*10))),1)</f>
        <v>6</v>
      </c>
      <c r="L147" s="102" t="n">
        <f aca="false">ROUND((10-GEOMEAN(((10-J147)/10*9+1),((10-K147)/10*9+1)))/9*10,1)</f>
        <v>6.2</v>
      </c>
      <c r="M147" s="102" t="n">
        <f aca="false">ROUND(IF('Indicator Data'!J147=0,0,IF(LOG('Indicator Data'!J147)&gt;M$3,10,IF(LOG('Indicator Data'!J147)&lt;M$4,0,10-(M$3-LOG('Indicator Data'!J147))/(M$3-M$4)*10))),1)</f>
        <v>8.6</v>
      </c>
      <c r="N147" s="103" t="n">
        <f aca="false">'Indicator Data'!C147/'Indicator Data'!$CA147</f>
        <v>0.000149644114385908</v>
      </c>
      <c r="O147" s="103" t="n">
        <f aca="false">'Indicator Data'!D147/'Indicator Data'!$CA147</f>
        <v>8.08384500835819E-006</v>
      </c>
      <c r="P147" s="103" t="n">
        <f aca="false">IF(F147=0.1,"x",'Indicator Data'!E147/'Indicator Data'!$CA147)</f>
        <v>0.00700180468995359</v>
      </c>
      <c r="Q147" s="103" t="n">
        <f aca="false">'Indicator Data'!F147/'Indicator Data'!$CA147</f>
        <v>3.88907480127212E-007</v>
      </c>
      <c r="R147" s="103" t="n">
        <f aca="false">'Indicator Data'!G147/'Indicator Data'!$CA147</f>
        <v>0.00013272889811622</v>
      </c>
      <c r="S147" s="103" t="n">
        <f aca="false">'Indicator Data'!H147/'Indicator Data'!$CA147</f>
        <v>3.99418509776292E-006</v>
      </c>
      <c r="T147" s="103" t="n">
        <f aca="false">'Indicator Data'!I147/'Indicator Data'!$CA147</f>
        <v>6.74591858427274E-005</v>
      </c>
      <c r="U147" s="103" t="n">
        <f aca="false">'Indicator Data'!J147/'Indicator Data'!$CA147</f>
        <v>0.000199154787595025</v>
      </c>
      <c r="V147" s="101" t="n">
        <f aca="false">ROUND(IF(N147&gt;V$3,10,IF(N147&lt;V$4,0,10-(V$3-N147)/(V$3-V$4)*10)),1)</f>
        <v>0.7</v>
      </c>
      <c r="W147" s="101" t="n">
        <f aca="false">ROUND(IF(O147&gt;W$3,10,IF(O147&lt;W$4,0,10-(W$3-O147)/(W$3-W$4)*10)),1)</f>
        <v>0.1</v>
      </c>
      <c r="X147" s="102" t="n">
        <f aca="false">ROUND(((10-GEOMEAN(((10-V147)/10*9+1),((10-W147)/10*9+1)))/9*10),1)</f>
        <v>0.4</v>
      </c>
      <c r="Y147" s="102" t="n">
        <f aca="false">IF(P147="x",0.1,ROUND(IF(P147&gt;Y$3,10,IF(P147&lt;Y$4,0,10-(Y$3-P147)/(Y$3-Y$4)*10)),1))</f>
        <v>4.7</v>
      </c>
      <c r="Z147" s="102" t="n">
        <f aca="false">ROUND(IF(Q147=0,0,IF(LOG(Q147)&gt;Z$3,10,IF(LOG(Q147)&lt;=Z$4,0,10-(Z$3-LOG(Q147))/(Z$3-Z$4)*10))),1)</f>
        <v>4.6</v>
      </c>
      <c r="AA147" s="101" t="n">
        <f aca="false">ROUND(IF(R147&gt;AA$3,10,IF(R147&lt;AA$4,0,10-(AA$3-R147)/(AA$3-AA$4)*10)),1)</f>
        <v>0.1</v>
      </c>
      <c r="AB147" s="101" t="n">
        <f aca="false">ROUND(IF(S147&gt;AB$3,10,IF(S147&lt;AB$4,0,10-(AB$3-S147)/(AB$3-AB$4)*10)),1)</f>
        <v>0</v>
      </c>
      <c r="AC147" s="101" t="n">
        <f aca="false">ROUND(((10-GEOMEAN(((10-AA147)/10*9+1),((10-AB147)/10*9+1)))/9*10),1)</f>
        <v>0.1</v>
      </c>
      <c r="AD147" s="101" t="n">
        <f aca="false">ROUND(IF(T147=0,0,IF(T147&gt;AD$3,10,IF(T147&lt;=AD$4,0,10-(AD$3-T147)/(AD$3-AD$4)*10))),1)</f>
        <v>0.1</v>
      </c>
      <c r="AE147" s="102" t="n">
        <f aca="false">ROUND((10-GEOMEAN(((10-AC147)/10*9+1),((10-AD147)/10*9+1)))/9*10,1)</f>
        <v>0.1</v>
      </c>
      <c r="AF147" s="102" t="n">
        <f aca="false">ROUND(IF(U147&gt;AF$3,10,IF(U147&lt;AF$4,0,10-(AF$3-U147)/(AF$3-AF$4)*10)),1)</f>
        <v>0.1</v>
      </c>
      <c r="AG147" s="101" t="n">
        <f aca="false">ROUND(IF('Indicator Data'!K147=0,0,IF('Indicator Data'!K147&gt;AG$3,10,IF('Indicator Data'!K147&lt;AG$4,0,10-(AG$3-'Indicator Data'!K147)/(AG$3-AG$4)*10))),1)</f>
        <v>4.8</v>
      </c>
      <c r="AH147" s="104" t="n">
        <f aca="false">ROUND(AVERAGE(C147,V147),1)</f>
        <v>4.5</v>
      </c>
      <c r="AI147" s="104" t="n">
        <f aca="false">ROUND(AVERAGE(D147,W147),1)</f>
        <v>3.5</v>
      </c>
      <c r="AJ147" s="102" t="n">
        <f aca="false">ROUND(AVERAGE(AA147,H147),1)</f>
        <v>2.9</v>
      </c>
      <c r="AK147" s="102" t="n">
        <f aca="false">ROUND(AVERAGE(AB147,I147),1)</f>
        <v>3.4</v>
      </c>
      <c r="AL147" s="104" t="n">
        <f aca="false">ROUND((10-GEOMEAN(((10-AJ147)/10*9+1),((10-AK147)/10*9+1)))/9*10,1)</f>
        <v>3.2</v>
      </c>
      <c r="AM147" s="104" t="n">
        <f aca="false">ROUND(AVERAGE(AD147,K147),1)</f>
        <v>3.1</v>
      </c>
      <c r="AN147" s="102" t="n">
        <f aca="false">ROUND((10-GEOMEAN(((10-M147)/10*9+1),((10-AF147)/10*9+1)))/9*10,1)</f>
        <v>5.9</v>
      </c>
      <c r="AO147" s="105" t="n">
        <f aca="false">ROUND((10-GEOMEAN(((10-E147)/10*9+1),((10-X147)/10*9+1)))/9*10,1)</f>
        <v>5.1</v>
      </c>
      <c r="AP147" s="105" t="n">
        <f aca="false">IF(AND(Y147="x",F147="x"),"x",ROUND((10-GEOMEAN(((10-F147)/10*9+1),((10-Y147)/10*9+1)))/9*10,1))</f>
        <v>8.4</v>
      </c>
      <c r="AQ147" s="105" t="n">
        <f aca="false">ROUND((10-GEOMEAN(((10-G147)/10*9+1),((10-Z147)/10*9+1)))/9*10,1)</f>
        <v>5.5</v>
      </c>
      <c r="AR147" s="105" t="n">
        <f aca="false">ROUND((10-GEOMEAN(((10-L147)/10*9+1),((10-AE147)/10*9+1)))/9*10,1)</f>
        <v>3.8</v>
      </c>
      <c r="AS147" s="104" t="n">
        <f aca="false">ROUND(AVERAGE(AG147,AN147),1)</f>
        <v>5.4</v>
      </c>
      <c r="AT147" s="104" t="n">
        <f aca="false">IF('Indicator Data'!L147="No data","x",IF('Indicator Data'!CB147&lt;1000,"x",ROUND((IF('Indicator Data'!L147&gt;AT$3,10,IF('Indicator Data'!L147&lt;AT$4,0,10-(AT$3-'Indicator Data'!L147)/(AT$3-AT$4)*10))),1)))</f>
        <v>6.7</v>
      </c>
      <c r="AU147" s="105" t="n">
        <f aca="false">ROUND(AVERAGE(AS147,AT147),1)</f>
        <v>6.1</v>
      </c>
      <c r="AV147" s="106" t="n">
        <f aca="false">IF('Indicator Data'!M147="No data","x",ROUND(IF('Indicator Data'!M147=0,0,IF(LOG('Indicator Data'!M147)&gt;AV$3,10,IF(LOG('Indicator Data'!M147)&lt;AV$4,0,10-(AV$3-LOG('Indicator Data'!M147))/(AV$3-AV$4)*10))),1))</f>
        <v>8.8</v>
      </c>
      <c r="AW147" s="103" t="n">
        <f aca="false">IF(AV147="x","x",'Indicator Data'!M147/'Indicator Data'!$CA147)</f>
        <v>0.108376132163136</v>
      </c>
      <c r="AX147" s="106" t="n">
        <f aca="false">IF(AV147="x","x",ROUND(IF(AW147&gt;AX$3,10,IF(AW147&lt;AX$4,0,10-(AX$3-AW147)/(AX$3-AX$4)*10)),1))</f>
        <v>1.2</v>
      </c>
      <c r="AY147" s="102" t="n">
        <f aca="false">IF(AND(AV147="x",AX147="x"),"x",ROUND((10-GEOMEAN(((10-AV147)/10*9+1),((10-AX147)/10*9+1)))/9*10,1))</f>
        <v>6.3</v>
      </c>
      <c r="AZ147" s="106" t="str">
        <f aca="false">IF('Indicator Data'!N147="No data","x",ROUND(IF('Indicator Data'!N147=0,0,IF(LOG('Indicator Data'!N147)&gt;AZ$3,10,IF(LOG('Indicator Data'!N147)&lt;AZ$4,0,10-(AZ$3-LOG('Indicator Data'!N147))/(AZ$3-AZ$4)*10))),1))</f>
        <v>x</v>
      </c>
      <c r="BA147" s="103" t="str">
        <f aca="false">IF(AZ147="x","x",'Indicator Data'!N147/'Indicator Data'!$CA147)</f>
        <v>x</v>
      </c>
      <c r="BB147" s="106" t="str">
        <f aca="false">IF(AZ147="x","x",ROUND(IF(BA147&gt;BB$3,10,IF(BA147&lt;BB$4,0,10-(BB$3-BA147)/(BB$3-BB$4)*10)),1))</f>
        <v>x</v>
      </c>
      <c r="BC147" s="102" t="str">
        <f aca="false">IF(AND(AZ147="x",BB147="x"),"x",ROUND((10-GEOMEAN(((10-AZ147)/10*9+1),((10-BB147)/10*9+1)))/9*10,1))</f>
        <v>x</v>
      </c>
      <c r="BD147" s="106" t="str">
        <f aca="false">IF('Indicator Data'!O147="No data","x",ROUND(IF('Indicator Data'!O147=0,0,IF(LOG('Indicator Data'!O147)&gt;BD$3,10,IF(LOG('Indicator Data'!O147)&lt;BD$4,0,10-(BD$3-LOG('Indicator Data'!O147))/(BD$3-BD$4)*10))),1))</f>
        <v>x</v>
      </c>
      <c r="BE147" s="103" t="str">
        <f aca="false">IF(BD147="x","x",'Indicator Data'!O147/'Indicator Data'!$CA147)</f>
        <v>x</v>
      </c>
      <c r="BF147" s="106" t="str">
        <f aca="false">IF(BD147="x","x",ROUND(IF(BE147&gt;BF$3,10,IF(BE147&lt;BF$4,0,10-(BF$3-BE147)/(BF$3-BF$4)*10)),1))</f>
        <v>x</v>
      </c>
      <c r="BG147" s="102" t="str">
        <f aca="false">IF(AND(BD147="x",BF147="x"),"x",ROUND((10-GEOMEAN(((10-BD147)/10*9+1),((10-BF147)/10*9+1)))/9*10,1))</f>
        <v>x</v>
      </c>
      <c r="BH147" s="106" t="str">
        <f aca="false">IF('Indicator Data'!P147="No data","x",ROUND(IF('Indicator Data'!P147=0,0,IF(LOG('Indicator Data'!P147)&gt;BH$3,10,IF(LOG('Indicator Data'!P147)&lt;BH$4,0,10-(BH$3-LOG('Indicator Data'!P147))/(BH$3-BH$4)*10))),1))</f>
        <v>x</v>
      </c>
      <c r="BI147" s="103" t="str">
        <f aca="false">IF(BH147="x","x",'Indicator Data'!P147/'Indicator Data'!$CA147)</f>
        <v>x</v>
      </c>
      <c r="BJ147" s="106" t="str">
        <f aca="false">IF(BH147="x","x",ROUND(IF(BI147&gt;BJ$3,10,IF(BI147&lt;BJ$4,0,10-(BJ$3-BI147)/(BJ$3-BJ$4)*10)),1))</f>
        <v>x</v>
      </c>
      <c r="BK147" s="102" t="str">
        <f aca="false">IF(AND(BH147="x",BJ147="x"),"x",ROUND((10-GEOMEAN(((10-BH147)/10*9+1),((10-BJ147)/10*9+1)))/9*10,1))</f>
        <v>x</v>
      </c>
      <c r="BL147" s="104" t="n">
        <f aca="false">IF(AND(BC147="x",BG147="x",BK147="x",AY147="x"),"x",IF(AND(BC147="x",BG147="x",BK147="x"),AY147,ROUND((10-GEOMEAN(((10-AY147)/10*9+1),((10-BC147)/10*9+1),((10-BG147)/10*9+1),((10-BK147)/10*9+1)))/9*10,1)))</f>
        <v>6.3</v>
      </c>
      <c r="BM147" s="106" t="n">
        <f aca="false">ROUND(IF('Indicator Data'!Q147=0,0,IF(LOG('Indicator Data'!Q147)&gt;BM$3,10,IF(LOG('Indicator Data'!Q147)&lt;BM$4,0,10-(BM$3-LOG('Indicator Data'!Q147))/(BM$3-BM$4)*10))),1)</f>
        <v>0</v>
      </c>
      <c r="BN147" s="107" t="n">
        <f aca="false">'Indicator Data'!R147</f>
        <v>0</v>
      </c>
      <c r="BO147" s="106" t="n">
        <f aca="false">ROUND(IF(BN147&gt;BO$3,10,IF(BN147&lt;BO$4,0,10-(BO$3-BN147)/(BO$3-BO$4)*10)),1)</f>
        <v>0</v>
      </c>
      <c r="BP147" s="106" t="n">
        <f aca="false">ROUND((10-GEOMEAN(((10-BO147)/10*9+1),((10-BM147)/10*9+1)))/9*10,1)</f>
        <v>0</v>
      </c>
      <c r="BQ147" s="106" t="n">
        <f aca="false">ROUND(IF('Indicator Data'!S147=0,0,IF(LOG('Indicator Data'!S147)&gt;BQ$3,10,IF(LOG('Indicator Data'!S147)&lt;BQ$4,0,10-(BQ$3-LOG('Indicator Data'!S147))/(BQ$3-BQ$4)*10))),1)</f>
        <v>0</v>
      </c>
      <c r="BR147" s="107" t="n">
        <f aca="false">'Indicator Data'!T147</f>
        <v>0</v>
      </c>
      <c r="BS147" s="106" t="n">
        <f aca="false">ROUND(IF(BR147&gt;BS$3,10,IF(BR147&lt;BS$4,0,10-(BS$3-BR147)/(BS$3-BS$4)*10)),1)</f>
        <v>0</v>
      </c>
      <c r="BT147" s="106" t="n">
        <f aca="false">ROUND((10-GEOMEAN(((10-BS147)/10*9+1),((10-BQ147)/10*9+1)))/9*10,1)</f>
        <v>0</v>
      </c>
      <c r="BU147" s="102" t="n">
        <f aca="false">ROUND((10-GEOMEAN(((10-BT147)/10*9+1),((10-BP147)/10*9+1)))/9*10,1)</f>
        <v>0</v>
      </c>
      <c r="BV147" s="106" t="n">
        <f aca="false">ROUND(IF('Indicator Data'!U147=0,0,IF(LOG('Indicator Data'!U147)&gt;BV$3,10,IF(LOG('Indicator Data'!U147)&lt;BV$4,0,10-(BV$3-LOG('Indicator Data'!U147))/(BV$3-BV$4)*10))),1)</f>
        <v>0</v>
      </c>
      <c r="BW147" s="103" t="n">
        <f aca="false">'Indicator Data'!U147/'Indicator Data'!$CA147</f>
        <v>0</v>
      </c>
      <c r="BX147" s="106" t="n">
        <f aca="false">ROUND(IF(BW147&gt;BX$3,10,IF(BW147&lt;BX$4,0,10-(BX$3-BW147)/(BX$3-BX$4)*10)),1)</f>
        <v>0</v>
      </c>
      <c r="BY147" s="102" t="n">
        <f aca="false">ROUND((10-GEOMEAN(((10-BV147)/10*9+1),((10-BX147)/10*9+1)))/9*10,1)</f>
        <v>0</v>
      </c>
      <c r="BZ147" s="106" t="n">
        <f aca="false">ROUND(IF('Indicator Data'!V147=0,0,IF(LOG('Indicator Data'!V147)&gt;BZ$3,10,IF(LOG('Indicator Data'!V147)&lt;BZ$4,0,10-(BZ$3-LOG('Indicator Data'!V147))/(BZ$3-BZ$4)*10))),1)</f>
        <v>0</v>
      </c>
      <c r="CA147" s="103" t="n">
        <f aca="false">IF('Indicator Data'!V147/'Indicator Data'!$CA147&gt;1,1,'Indicator Data'!V147/'Indicator Data'!$CA147)</f>
        <v>0</v>
      </c>
      <c r="CB147" s="106" t="n">
        <f aca="false">ROUND(IF(CA147&gt;CB$3,10,IF(CA147&lt;CB$4,0,10-(CB$3-CA147)/(CB$3-CB$4)*10)),1)</f>
        <v>0</v>
      </c>
      <c r="CC147" s="102" t="n">
        <f aca="false">ROUND((10-GEOMEAN(((10-BZ147)/10*9+1),((10-CB147)/10*9+1)))/9*10,1)</f>
        <v>0</v>
      </c>
      <c r="CD147" s="106" t="n">
        <f aca="false">ROUND(IF('Indicator Data'!W147=0,0,IF(LOG('Indicator Data'!W147)&gt;CD$3,10,IF(LOG('Indicator Data'!W147)&lt;CD$4,0,10-(CD$3-LOG('Indicator Data'!W147))/(CD$3-CD$4)*10))),1)</f>
        <v>6</v>
      </c>
      <c r="CE147" s="103" t="n">
        <f aca="false">'Indicator Data'!W147/'Indicator Data'!$CA147</f>
        <v>0.00106547573320849</v>
      </c>
      <c r="CF147" s="106" t="n">
        <f aca="false">ROUND(IF(CE147&gt;CF$3,10,IF(CE147&lt;CF$4,0,10-(CF$3-CE147)/(CF$3-CF$4)*10)),1)</f>
        <v>0</v>
      </c>
      <c r="CG147" s="102" t="n">
        <f aca="false">ROUND((10-GEOMEAN(((10-CD147)/10*9+1),((10-CF147)/10*9+1)))/9*10,1)</f>
        <v>3.6</v>
      </c>
      <c r="CH147" s="104" t="n">
        <f aca="false">ROUND((10-GEOMEAN(((10-CC147)/10*9+1),((10-BU147)/10*9+1),((10-BY147)/10*9+1),((10-CG147)/10*9+1)))/9*10,1)</f>
        <v>1</v>
      </c>
      <c r="CI147" s="106" t="n">
        <f aca="false">IF('Indicator Data'!BQ147="No data","x",ROUND(IF('Indicator Data'!BQ147&gt;CI$3,0,IF('Indicator Data'!BQ147&lt;CI$4,10,(CI$3-'Indicator Data'!BQ147)/(CI$3-CI$4)*10)),1))</f>
        <v>1.2</v>
      </c>
      <c r="CJ147" s="106" t="n">
        <f aca="false">IF('Indicator Data'!BR147="No data","x",ROUND(IF('Indicator Data'!BR147&gt;CJ$3,0,IF('Indicator Data'!BR147&lt;CJ$4,10,(CJ$3-'Indicator Data'!BR147)/(CJ$3-CJ$4)*10)),1))</f>
        <v>0.5</v>
      </c>
      <c r="CK147" s="106" t="str">
        <f aca="false">IF('Indicator Data'!AC147="No data","x",ROUND(IF('Indicator Data'!AC147&gt;CK$3,0,IF('Indicator Data'!AC147&lt;CK$4,10,(CK$3-'Indicator Data'!AC147)/(CK$3-CK$4)*10)),1))</f>
        <v>x</v>
      </c>
      <c r="CL147" s="102" t="n">
        <f aca="false">IF(AND(CJ147="x",CI147="x",CK147="x"),"x",ROUND(AVERAGE(CI147:CK147),1))</f>
        <v>0.9</v>
      </c>
      <c r="CM147" s="106" t="n">
        <f aca="false">IF('Indicator Data'!X147="No data","x",ROUND(IF(LOG('Indicator Data'!X147)&gt;CM$3,10,IF(LOG('Indicator Data'!X147)&lt;CM$4,0,10-(CM$3-LOG('Indicator Data'!X147))/(CM$3-CM$4)*10)),1))</f>
        <v>3.1</v>
      </c>
      <c r="CN147" s="106" t="n">
        <f aca="false">IF('Indicator Data'!Y147="No data","x",ROUND(IF('Indicator Data'!Y147&gt;CN$3,10,IF('Indicator Data'!Y147&lt;CN$4,0,10-(CN$3-'Indicator Data'!Y147)/(CN$3-CN$4)*10)),1))</f>
        <v>0</v>
      </c>
      <c r="CO147" s="106" t="n">
        <f aca="false">IF('Indicator Data'!Z147="No data","x",ROUND(IF('Indicator Data'!Z147&gt;CO$3,10,IF('Indicator Data'!Z147&lt;CO$4,0,10-(CO$3-'Indicator Data'!Z147)/(CO$3-CO$4)*10)),1))</f>
        <v>7.5</v>
      </c>
      <c r="CP147" s="106" t="n">
        <f aca="false">IF('Indicator Data'!AA147="No data","x",ROUND(IF('Indicator Data'!AA147&gt;CP$3,10,IF('Indicator Data'!AA147&lt;CP$4,0,10-(CP$3-'Indicator Data'!AA147)/(CP$3-CP$4)*10)),1))</f>
        <v>1.5</v>
      </c>
      <c r="CQ147" s="102" t="n">
        <f aca="false">ROUND(AVERAGE(CM147:CP147),1)</f>
        <v>3</v>
      </c>
      <c r="CR147" s="104" t="n">
        <f aca="false">ROUND(AVERAGE(CL147,CQ147,CQ147),1)</f>
        <v>2.3</v>
      </c>
      <c r="CS147" s="106" t="str">
        <f aca="false">IF('Indicator Data'!AF147="No data","x",ROUND(IF('Indicator Data'!AF147&gt;CS$3,10,IF('Indicator Data'!AF147&lt;CS$4,0,10-(CS$3-'Indicator Data'!AF147)/(CS$3-CS$4)*10)),1))</f>
        <v>x</v>
      </c>
      <c r="CT147" s="106" t="n">
        <f aca="false">IF('Indicator Data'!AG147="No data","x",ROUND(IF('Indicator Data'!AG147&gt;CT$3,10,IF('Indicator Data'!AG147&lt;CT$4,0,10-(CT$3-'Indicator Data'!AG147)/(CT$3-CT$4)*10)),1))</f>
        <v>0.9</v>
      </c>
      <c r="CU147" s="102" t="n">
        <f aca="false">ROUND(AVERAGE(CM147,CN147,CO147,CP147,CS147,CT147),1)</f>
        <v>2.6</v>
      </c>
      <c r="CV147" s="106" t="n">
        <f aca="false">IF('Indicator Data'!AB147="No data","x",ROUND(IF('Indicator Data'!AB147&gt;CV$3,10,IF('Indicator Data'!AB147&lt;CV$4,0,10-(CV$3-'Indicator Data'!AB147)/(CV$3-CV$4)*10)),1))</f>
        <v>0</v>
      </c>
      <c r="CW147" s="102" t="n">
        <f aca="false">IF(AND(CJ147="x",CI147="x",CK147="x"),"x",ROUND(AVERAGE(CI147:CK147,CV147),1))</f>
        <v>0.6</v>
      </c>
      <c r="CX147" s="103" t="n">
        <f aca="false">IF('Indicator Data'!AD147="No data","x",'Indicator Data'!AD147/'Indicator Data'!$BZ147)</f>
        <v>0.000500183483770177</v>
      </c>
      <c r="CY147" s="106" t="n">
        <f aca="false">IF(CX147="x","x",ROUND(IF(CX147&gt;CY$3,0,IF(CX147&lt;CY$4,10,(CY$3-CX147)/(CY$3-CY$4)*10)),1))</f>
        <v>5</v>
      </c>
      <c r="CZ147" s="106" t="n">
        <f aca="false">IF('Indicator Data'!AE147="No data","x",ROUND(IF('Indicator Data'!AE147&gt;CZ$3,0,IF('Indicator Data'!AE147&lt;CZ$4,10,(CZ$3-'Indicator Data'!AE147)/(CZ$3-CZ$4)*10)),1))</f>
        <v>0</v>
      </c>
      <c r="DA147" s="102" t="n">
        <f aca="false">IF(AND(CY147="x",CZ147="x"),"x",ROUND(AVERAGE(CY147:CZ147),1))</f>
        <v>2.5</v>
      </c>
      <c r="DB147" s="104" t="n">
        <f aca="false">ROUND(AVERAGE(CW147,DA147,CU147),1)</f>
        <v>1.9</v>
      </c>
      <c r="DC147" s="105" t="n">
        <f aca="false">IF(BL147="x",ROUND((10-GEOMEAN(((10-DB147)/10*9+1),((10-CH147)/10*9+1),((10-CR147)/10*9+1)))/9*10,1),ROUND((10-GEOMEAN(((10-BL147)/10*9+1),((10-DB147)/10*9+1),((10-CH147)/10*9+1),((10-CR147)/10*9+1)))/9*10,1))</f>
        <v>3.2</v>
      </c>
      <c r="DD147" s="108" t="n">
        <f aca="false">IF(ROUND(IF(AP147="x",(10-GEOMEAN(((10-AO147)/10*9+1),((10-DC147)/10*9+1),((10-AU147)/10*9+1),((10-AQ147)/10*9+1),((10-AR147)/10*9+1)))/9*10,(10-GEOMEAN(((10-AO147)/10*9+1),((10-DC147)/10*9+1),((10-AP147)/10*9+1),((10-AQ147)/10*9+1),((10-AR147)/10*9+1),((10-AU147)/10*9+1)))/9*10),1)=0,0.1,ROUND(IF(AP147="x",(10-GEOMEAN(((10-AO147)/10*9+1),((10-DC147)/10*9+1),((10-AU147)/10*9+1),((10-AQ147)/10*9+1),((10-AR147)/10*9+1)))/9*10,(10-GEOMEAN(((10-AO147)/10*9+1),((10-DC147)/10*9+1),((10-AP147)/10*9+1),((10-AQ147)/10*9+1),((10-AR147)/10*9+1),((10-AU147)/10*9+1)))/9*10),1))</f>
        <v>5.7</v>
      </c>
      <c r="DE147" s="105" t="n">
        <f aca="false">ROUND(IF('Indicator Data'!AH147=0,0,IF('Indicator Data'!AH147&gt;DE$3,10,IF('Indicator Data'!AH147&lt;DE$4,0,10-(DE$3-'Indicator Data'!AH147)/(DE$3-DE$4)*10))),1)</f>
        <v>3.9</v>
      </c>
      <c r="DF147" s="102" t="n">
        <f aca="false">'Indicator Data'!AI147</f>
        <v>0</v>
      </c>
      <c r="DG147" s="102" t="n">
        <f aca="false">'Indicator Data'!AJ147</f>
        <v>0</v>
      </c>
      <c r="DH147" s="105" t="n">
        <f aca="false">ROUND(IF(DF147=5,10,IF(DG147=5,9,IF(DF147=4,8,IF(DG147=4,7,0)))),1)</f>
        <v>0</v>
      </c>
      <c r="DI147" s="108" t="n">
        <f aca="false">ROUND(IF(DH147&gt;5,DH147,DE147/10*7),1)</f>
        <v>2.7</v>
      </c>
      <c r="DJ147" s="76"/>
      <c r="DK147" s="109"/>
    </row>
    <row r="148" customFormat="false" ht="14.5" hidden="false" customHeight="false" outlineLevel="0" collapsed="false">
      <c r="A148" s="98" t="str">
        <f aca="false">'Indicator Data'!A148</f>
        <v>Rwanda</v>
      </c>
      <c r="B148" s="99" t="str">
        <f aca="false">'Indicator Data'!B148</f>
        <v>RWA</v>
      </c>
      <c r="C148" s="100" t="n">
        <f aca="false">ROUND(IF('Indicator Data'!C148=0,0.1,IF(LOG('Indicator Data'!C148)&gt;C$3,10,IF(LOG('Indicator Data'!C148)&lt;C$4,0,10-(C$3-LOG('Indicator Data'!C148))/(C$3-C$4)*10))),1)</f>
        <v>7.9</v>
      </c>
      <c r="D148" s="101" t="n">
        <f aca="false">ROUND(IF('Indicator Data'!D148=0,0.1,IF(LOG('Indicator Data'!D148)&gt;D$3,10,IF(LOG('Indicator Data'!D148)&lt;D$4,0,10-(D$3-LOG('Indicator Data'!D148))/(D$3-D$4)*10))),1)</f>
        <v>0.1</v>
      </c>
      <c r="E148" s="102" t="n">
        <f aca="false">ROUND((10-GEOMEAN(((10-C148)/10*9+1),((10-D148)/10*9+1)))/9*10,1)</f>
        <v>5.2</v>
      </c>
      <c r="F148" s="102" t="n">
        <f aca="false">IF('Indicator Data'!E148="No data",0.1,(ROUND(IF('Indicator Data'!E148=0,0,IF(LOG('Indicator Data'!E148)&gt;F$3,10,IF(LOG('Indicator Data'!E148)&lt;F$4,0,10-(F$3-LOG('Indicator Data'!E148))/(F$3-F$4)*10))),1)))</f>
        <v>6.3</v>
      </c>
      <c r="G148" s="102" t="n">
        <f aca="false">ROUND(IF('Indicator Data'!F148=0,0,IF(LOG('Indicator Data'!F148)&gt;G$3,10,IF(LOG('Indicator Data'!F148)&lt;G$4,0,10-(G$3-LOG('Indicator Data'!F148))/(G$3-G$4)*10))),1)</f>
        <v>0</v>
      </c>
      <c r="H148" s="101" t="n">
        <f aca="false">ROUND(IF('Indicator Data'!G148=0,0,IF(LOG('Indicator Data'!G148)&gt;H$3,10,IF(LOG('Indicator Data'!G148)&lt;H$4,0,10-(H$3-LOG('Indicator Data'!G148))/(H$3-H$4)*10))),1)</f>
        <v>0</v>
      </c>
      <c r="I148" s="101" t="n">
        <f aca="false">ROUND(IF('Indicator Data'!H148=0,0,IF(LOG('Indicator Data'!H148)&gt;I$3,10,IF(LOG('Indicator Data'!H148)&lt;I$4,0,10-(I$3-LOG('Indicator Data'!H148))/(I$3-I$4)*10))),1)</f>
        <v>0</v>
      </c>
      <c r="J148" s="101" t="n">
        <f aca="false">ROUND((10-GEOMEAN(((10-H148)/10*9+1),((10-I148)/10*9+1)))/9*10,1)</f>
        <v>0</v>
      </c>
      <c r="K148" s="101" t="n">
        <f aca="false">ROUND(IF('Indicator Data'!I148=0,0,IF(LOG('Indicator Data'!I148)&gt;K$3,10,IF(LOG('Indicator Data'!I148)&lt;K$4,0,10-(K$3-LOG('Indicator Data'!I148))/(K$3-K$4)*10))),1)</f>
        <v>0</v>
      </c>
      <c r="L148" s="102" t="n">
        <f aca="false">ROUND((10-GEOMEAN(((10-J148)/10*9+1),((10-K148)/10*9+1)))/9*10,1)</f>
        <v>0</v>
      </c>
      <c r="M148" s="102" t="n">
        <f aca="false">ROUND(IF('Indicator Data'!J148=0,0,IF(LOG('Indicator Data'!J148)&gt;M$3,10,IF(LOG('Indicator Data'!J148)&lt;M$4,0,10-(M$3-LOG('Indicator Data'!J148))/(M$3-M$4)*10))),1)</f>
        <v>9.4</v>
      </c>
      <c r="N148" s="103" t="n">
        <f aca="false">'Indicator Data'!C148/'Indicator Data'!$CA148</f>
        <v>0.00124828571898872</v>
      </c>
      <c r="O148" s="103" t="n">
        <f aca="false">'Indicator Data'!D148/'Indicator Data'!$CA148</f>
        <v>0</v>
      </c>
      <c r="P148" s="103" t="n">
        <f aca="false">IF(F148=0.1,"x",'Indicator Data'!E148/'Indicator Data'!$CA148)</f>
        <v>0.00275779961009723</v>
      </c>
      <c r="Q148" s="103" t="n">
        <f aca="false">'Indicator Data'!F148/'Indicator Data'!$CA148</f>
        <v>0</v>
      </c>
      <c r="R148" s="103" t="n">
        <f aca="false">'Indicator Data'!G148/'Indicator Data'!$CA148</f>
        <v>0</v>
      </c>
      <c r="S148" s="103" t="n">
        <f aca="false">'Indicator Data'!H148/'Indicator Data'!$CA148</f>
        <v>0</v>
      </c>
      <c r="T148" s="103" t="n">
        <f aca="false">'Indicator Data'!I148/'Indicator Data'!$CA148</f>
        <v>0</v>
      </c>
      <c r="U148" s="103" t="n">
        <f aca="false">'Indicator Data'!J148/'Indicator Data'!$CA148</f>
        <v>0.00501295863634981</v>
      </c>
      <c r="V148" s="101" t="n">
        <f aca="false">ROUND(IF(N148&gt;V$3,10,IF(N148&lt;V$4,0,10-(V$3-N148)/(V$3-V$4)*10)),1)</f>
        <v>6.2</v>
      </c>
      <c r="W148" s="101" t="n">
        <f aca="false">ROUND(IF(O148&gt;W$3,10,IF(O148&lt;W$4,0,10-(W$3-O148)/(W$3-W$4)*10)),1)</f>
        <v>0</v>
      </c>
      <c r="X148" s="102" t="n">
        <f aca="false">ROUND(((10-GEOMEAN(((10-V148)/10*9+1),((10-W148)/10*9+1)))/9*10),1)</f>
        <v>3.7</v>
      </c>
      <c r="Y148" s="102" t="n">
        <f aca="false">IF(P148="x",0.1,ROUND(IF(P148&gt;Y$3,10,IF(P148&lt;Y$4,0,10-(Y$3-P148)/(Y$3-Y$4)*10)),1))</f>
        <v>1.8</v>
      </c>
      <c r="Z148" s="102" t="n">
        <f aca="false">ROUND(IF(Q148=0,0,IF(LOG(Q148)&gt;Z$3,10,IF(LOG(Q148)&lt;=Z$4,0,10-(Z$3-LOG(Q148))/(Z$3-Z$4)*10))),1)</f>
        <v>0</v>
      </c>
      <c r="AA148" s="101" t="n">
        <f aca="false">ROUND(IF(R148&gt;AA$3,10,IF(R148&lt;AA$4,0,10-(AA$3-R148)/(AA$3-AA$4)*10)),1)</f>
        <v>0</v>
      </c>
      <c r="AB148" s="101" t="n">
        <f aca="false">ROUND(IF(S148&gt;AB$3,10,IF(S148&lt;AB$4,0,10-(AB$3-S148)/(AB$3-AB$4)*10)),1)</f>
        <v>0</v>
      </c>
      <c r="AC148" s="101" t="n">
        <f aca="false">ROUND(((10-GEOMEAN(((10-AA148)/10*9+1),((10-AB148)/10*9+1)))/9*10),1)</f>
        <v>0</v>
      </c>
      <c r="AD148" s="101" t="n">
        <f aca="false">ROUND(IF(T148=0,0,IF(T148&gt;AD$3,10,IF(T148&lt;=AD$4,0,10-(AD$3-T148)/(AD$3-AD$4)*10))),1)</f>
        <v>0</v>
      </c>
      <c r="AE148" s="102" t="n">
        <f aca="false">ROUND((10-GEOMEAN(((10-AC148)/10*9+1),((10-AD148)/10*9+1)))/9*10,1)</f>
        <v>0</v>
      </c>
      <c r="AF148" s="102" t="n">
        <f aca="false">ROUND(IF(U148&gt;AF$3,10,IF(U148&lt;AF$4,0,10-(AF$3-U148)/(AF$3-AF$4)*10)),1)</f>
        <v>1.7</v>
      </c>
      <c r="AG148" s="101" t="n">
        <f aca="false">ROUND(IF('Indicator Data'!K148=0,0,IF('Indicator Data'!K148&gt;AG$3,10,IF('Indicator Data'!K148&lt;AG$4,0,10-(AG$3-'Indicator Data'!K148)/(AG$3-AG$4)*10))),1)</f>
        <v>3.8</v>
      </c>
      <c r="AH148" s="104" t="n">
        <f aca="false">ROUND(AVERAGE(C148,V148),1)</f>
        <v>7.1</v>
      </c>
      <c r="AI148" s="104" t="n">
        <f aca="false">ROUND(AVERAGE(D148,W148),1)</f>
        <v>0.1</v>
      </c>
      <c r="AJ148" s="102" t="n">
        <f aca="false">ROUND(AVERAGE(AA148,H148),1)</f>
        <v>0</v>
      </c>
      <c r="AK148" s="102" t="n">
        <f aca="false">ROUND(AVERAGE(AB148,I148),1)</f>
        <v>0</v>
      </c>
      <c r="AL148" s="104" t="n">
        <f aca="false">ROUND((10-GEOMEAN(((10-AJ148)/10*9+1),((10-AK148)/10*9+1)))/9*10,1)</f>
        <v>0</v>
      </c>
      <c r="AM148" s="104" t="n">
        <f aca="false">ROUND(AVERAGE(AD148,K148),1)</f>
        <v>0</v>
      </c>
      <c r="AN148" s="102" t="n">
        <f aca="false">ROUND((10-GEOMEAN(((10-M148)/10*9+1),((10-AF148)/10*9+1)))/9*10,1)</f>
        <v>7.1</v>
      </c>
      <c r="AO148" s="105" t="n">
        <f aca="false">ROUND((10-GEOMEAN(((10-E148)/10*9+1),((10-X148)/10*9+1)))/9*10,1)</f>
        <v>4.5</v>
      </c>
      <c r="AP148" s="105" t="n">
        <f aca="false">IF(AND(Y148="x",F148="x"),"x",ROUND((10-GEOMEAN(((10-F148)/10*9+1),((10-Y148)/10*9+1)))/9*10,1))</f>
        <v>4.4</v>
      </c>
      <c r="AQ148" s="105" t="n">
        <f aca="false">ROUND((10-GEOMEAN(((10-G148)/10*9+1),((10-Z148)/10*9+1)))/9*10,1)</f>
        <v>0</v>
      </c>
      <c r="AR148" s="105" t="n">
        <f aca="false">ROUND((10-GEOMEAN(((10-L148)/10*9+1),((10-AE148)/10*9+1)))/9*10,1)</f>
        <v>0</v>
      </c>
      <c r="AS148" s="104" t="n">
        <f aca="false">ROUND(AVERAGE(AG148,AN148),1)</f>
        <v>5.5</v>
      </c>
      <c r="AT148" s="104" t="n">
        <f aca="false">IF('Indicator Data'!L148="No data","x",IF('Indicator Data'!CB148&lt;1000,"x",ROUND((IF('Indicator Data'!L148&gt;AT$3,10,IF('Indicator Data'!L148&lt;AT$4,0,10-(AT$3-'Indicator Data'!L148)/(AT$3-AT$4)*10))),1)))</f>
        <v>2.9</v>
      </c>
      <c r="AU148" s="105" t="n">
        <f aca="false">ROUND(AVERAGE(AS148,AT148),1)</f>
        <v>4.2</v>
      </c>
      <c r="AV148" s="106" t="n">
        <f aca="false">IF('Indicator Data'!M148="No data","x",ROUND(IF('Indicator Data'!M148=0,0,IF(LOG('Indicator Data'!M148)&gt;AV$3,10,IF(LOG('Indicator Data'!M148)&lt;AV$4,0,10-(AV$3-LOG('Indicator Data'!M148))/(AV$3-AV$4)*10))),1))</f>
        <v>7.9</v>
      </c>
      <c r="AW148" s="103" t="n">
        <f aca="false">IF(AV148="x","x",'Indicator Data'!M148/'Indicator Data'!$CA148)</f>
        <v>0.30663817486849</v>
      </c>
      <c r="AX148" s="106" t="n">
        <f aca="false">IF(AV148="x","x",ROUND(IF(AW148&gt;AX$3,10,IF(AW148&lt;AX$4,0,10-(AX$3-AW148)/(AX$3-AX$4)*10)),1))</f>
        <v>3.4</v>
      </c>
      <c r="AY148" s="102" t="n">
        <f aca="false">IF(AND(AV148="x",AX148="x"),"x",ROUND((10-GEOMEAN(((10-AV148)/10*9+1),((10-AX148)/10*9+1)))/9*10,1))</f>
        <v>6.1</v>
      </c>
      <c r="AZ148" s="106" t="n">
        <f aca="false">IF('Indicator Data'!N148="No data","x",ROUND(IF('Indicator Data'!N148=0,0,IF(LOG('Indicator Data'!N148)&gt;AZ$3,10,IF(LOG('Indicator Data'!N148)&lt;AZ$4,0,10-(AZ$3-LOG('Indicator Data'!N148))/(AZ$3-AZ$4)*10))),1))</f>
        <v>6.2</v>
      </c>
      <c r="BA148" s="103" t="n">
        <f aca="false">IF(AZ148="x","x",'Indicator Data'!N148/'Indicator Data'!$CA148)</f>
        <v>0.00431726330468962</v>
      </c>
      <c r="BB148" s="106" t="n">
        <f aca="false">IF(AZ148="x","x",ROUND(IF(BA148&gt;BB$3,10,IF(BA148&lt;BB$4,0,10-(BB$3-BA148)/(BB$3-BB$4)*10)),1))</f>
        <v>0.9</v>
      </c>
      <c r="BC148" s="102" t="n">
        <f aca="false">IF(AND(AZ148="x",BB148="x"),"x",ROUND((10-GEOMEAN(((10-AZ148)/10*9+1),((10-BB148)/10*9+1)))/9*10,1))</f>
        <v>4</v>
      </c>
      <c r="BD148" s="106" t="n">
        <f aca="false">IF('Indicator Data'!O148="No data","x",ROUND(IF('Indicator Data'!O148=0,0,IF(LOG('Indicator Data'!O148)&gt;BD$3,10,IF(LOG('Indicator Data'!O148)&lt;BD$4,0,10-(BD$3-LOG('Indicator Data'!O148))/(BD$3-BD$4)*10))),1))</f>
        <v>0</v>
      </c>
      <c r="BE148" s="103" t="n">
        <f aca="false">IF(BD148="x","x",'Indicator Data'!O148/'Indicator Data'!$CA148)</f>
        <v>0</v>
      </c>
      <c r="BF148" s="106" t="n">
        <f aca="false">IF(BD148="x","x",ROUND(IF(BE148&gt;BF$3,10,IF(BE148&lt;BF$4,0,10-(BF$3-BE148)/(BF$3-BF$4)*10)),1))</f>
        <v>0</v>
      </c>
      <c r="BG148" s="102" t="n">
        <f aca="false">IF(AND(BD148="x",BF148="x"),"x",ROUND((10-GEOMEAN(((10-BD148)/10*9+1),((10-BF148)/10*9+1)))/9*10,1))</f>
        <v>0</v>
      </c>
      <c r="BH148" s="106" t="n">
        <f aca="false">IF('Indicator Data'!P148="No data","x",ROUND(IF('Indicator Data'!P148=0,0,IF(LOG('Indicator Data'!P148)&gt;BH$3,10,IF(LOG('Indicator Data'!P148)&lt;BH$4,0,10-(BH$3-LOG('Indicator Data'!P148))/(BH$3-BH$4)*10))),1))</f>
        <v>8.8</v>
      </c>
      <c r="BI148" s="103" t="n">
        <f aca="false">IF(BH148="x","x",'Indicator Data'!P148/'Indicator Data'!$CA148)</f>
        <v>0.16108946623927</v>
      </c>
      <c r="BJ148" s="106" t="n">
        <f aca="false">IF(BH148="x","x",ROUND(IF(BI148&gt;BJ$3,10,IF(BI148&lt;BJ$4,0,10-(BJ$3-BI148)/(BJ$3-BJ$4)*10)),1))</f>
        <v>10</v>
      </c>
      <c r="BK148" s="102" t="n">
        <f aca="false">IF(AND(BH148="x",BJ148="x"),"x",ROUND((10-GEOMEAN(((10-BH148)/10*9+1),((10-BJ148)/10*9+1)))/9*10,1))</f>
        <v>9.5</v>
      </c>
      <c r="BL148" s="104" t="n">
        <f aca="false">IF(AND(BC148="x",BG148="x",BK148="x",AY148="x"),"x",IF(AND(BC148="x",BG148="x",BK148="x"),AY148,ROUND((10-GEOMEAN(((10-AY148)/10*9+1),((10-BC148)/10*9+1),((10-BG148)/10*9+1),((10-BK148)/10*9+1)))/9*10,1)))</f>
        <v>6.1</v>
      </c>
      <c r="BM148" s="106" t="n">
        <f aca="false">ROUND(IF('Indicator Data'!Q148=0,0,IF(LOG('Indicator Data'!Q148)&gt;BM$3,10,IF(LOG('Indicator Data'!Q148)&lt;BM$4,0,10-(BM$3-LOG('Indicator Data'!Q148))/(BM$3-BM$4)*10))),1)</f>
        <v>0</v>
      </c>
      <c r="BN148" s="107" t="n">
        <f aca="false">'Indicator Data'!R148</f>
        <v>0</v>
      </c>
      <c r="BO148" s="106" t="n">
        <f aca="false">ROUND(IF(BN148&gt;BO$3,10,IF(BN148&lt;BO$4,0,10-(BO$3-BN148)/(BO$3-BO$4)*10)),1)</f>
        <v>0</v>
      </c>
      <c r="BP148" s="106" t="n">
        <f aca="false">ROUND((10-GEOMEAN(((10-BO148)/10*9+1),((10-BM148)/10*9+1)))/9*10,1)</f>
        <v>0</v>
      </c>
      <c r="BQ148" s="106" t="n">
        <f aca="false">ROUND(IF('Indicator Data'!S148=0,0,IF(LOG('Indicator Data'!S148)&gt;BQ$3,10,IF(LOG('Indicator Data'!S148)&lt;BQ$4,0,10-(BQ$3-LOG('Indicator Data'!S148))/(BQ$3-BQ$4)*10))),1)</f>
        <v>8.6</v>
      </c>
      <c r="BR148" s="107" t="n">
        <f aca="false">'Indicator Data'!T148</f>
        <v>0.816300988197327</v>
      </c>
      <c r="BS148" s="106" t="n">
        <f aca="false">ROUND(IF(BR148&gt;BS$3,10,IF(BR148&lt;BS$4,0,10-(BS$3-BR148)/(BS$3-BS$4)*10)),1)</f>
        <v>8.2</v>
      </c>
      <c r="BT148" s="106" t="n">
        <f aca="false">ROUND((10-GEOMEAN(((10-BS148)/10*9+1),((10-BQ148)/10*9+1)))/9*10,1)</f>
        <v>8.4</v>
      </c>
      <c r="BU148" s="102" t="n">
        <f aca="false">ROUND((10-GEOMEAN(((10-BT148)/10*9+1),((10-BP148)/10*9+1)))/9*10,1)</f>
        <v>5.6</v>
      </c>
      <c r="BV148" s="106" t="n">
        <f aca="false">ROUND(IF('Indicator Data'!U148=0,0,IF(LOG('Indicator Data'!U148)&gt;BV$3,10,IF(LOG('Indicator Data'!U148)&lt;BV$4,0,10-(BV$3-LOG('Indicator Data'!U148))/(BV$3-BV$4)*10))),1)</f>
        <v>8.4</v>
      </c>
      <c r="BW148" s="103" t="n">
        <f aca="false">'Indicator Data'!U148/'Indicator Data'!$CA148</f>
        <v>0.608352558993607</v>
      </c>
      <c r="BX148" s="106" t="n">
        <f aca="false">ROUND(IF(BW148&gt;BX$3,10,IF(BW148&lt;BX$4,0,10-(BX$3-BW148)/(BX$3-BX$4)*10)),1)</f>
        <v>6.8</v>
      </c>
      <c r="BY148" s="102" t="n">
        <f aca="false">ROUND((10-GEOMEAN(((10-BV148)/10*9+1),((10-BX148)/10*9+1)))/9*10,1)</f>
        <v>7.7</v>
      </c>
      <c r="BZ148" s="106" t="n">
        <f aca="false">ROUND(IF('Indicator Data'!V148=0,0,IF(LOG('Indicator Data'!V148)&gt;BZ$3,10,IF(LOG('Indicator Data'!V148)&lt;BZ$4,0,10-(BZ$3-LOG('Indicator Data'!V148))/(BZ$3-BZ$4)*10))),1)</f>
        <v>8.2</v>
      </c>
      <c r="CA148" s="103" t="n">
        <f aca="false">IF('Indicator Data'!V148/'Indicator Data'!$CA148&gt;1,1,'Indicator Data'!V148/'Indicator Data'!$CA148)</f>
        <v>0.463805244571162</v>
      </c>
      <c r="CB148" s="106" t="n">
        <f aca="false">ROUND(IF(CA148&gt;CB$3,10,IF(CA148&lt;CB$4,0,10-(CB$3-CA148)/(CB$3-CB$4)*10)),1)</f>
        <v>4.6</v>
      </c>
      <c r="CC148" s="102" t="n">
        <f aca="false">ROUND((10-GEOMEAN(((10-BZ148)/10*9+1),((10-CB148)/10*9+1)))/9*10,1)</f>
        <v>6.8</v>
      </c>
      <c r="CD148" s="106" t="n">
        <f aca="false">ROUND(IF('Indicator Data'!W148=0,0,IF(LOG('Indicator Data'!W148)&gt;CD$3,10,IF(LOG('Indicator Data'!W148)&lt;CD$4,0,10-(CD$3-LOG('Indicator Data'!W148))/(CD$3-CD$4)*10))),1)</f>
        <v>7.4</v>
      </c>
      <c r="CE148" s="103" t="n">
        <f aca="false">'Indicator Data'!W148/'Indicator Data'!$CA148</f>
        <v>0.121319196761836</v>
      </c>
      <c r="CF148" s="106" t="n">
        <f aca="false">ROUND(IF(CE148&gt;CF$3,10,IF(CE148&lt;CF$4,0,10-(CF$3-CE148)/(CF$3-CF$4)*10)),1)</f>
        <v>1.2</v>
      </c>
      <c r="CG148" s="102" t="n">
        <f aca="false">ROUND((10-GEOMEAN(((10-CD148)/10*9+1),((10-CF148)/10*9+1)))/9*10,1)</f>
        <v>5</v>
      </c>
      <c r="CH148" s="104" t="n">
        <f aca="false">ROUND((10-GEOMEAN(((10-CC148)/10*9+1),((10-BU148)/10*9+1),((10-BY148)/10*9+1),((10-CG148)/10*9+1)))/9*10,1)</f>
        <v>6.4</v>
      </c>
      <c r="CI148" s="106" t="n">
        <f aca="false">IF('Indicator Data'!BQ148="No data","x",ROUND(IF('Indicator Data'!BQ148&gt;CI$3,0,IF('Indicator Data'!BQ148&lt;CI$4,10,(CI$3-'Indicator Data'!BQ148)/(CI$3-CI$4)*10)),1))</f>
        <v>3.5</v>
      </c>
      <c r="CJ148" s="106" t="n">
        <f aca="false">IF('Indicator Data'!BR148="No data","x",ROUND(IF('Indicator Data'!BR148&gt;CJ$3,0,IF('Indicator Data'!BR148&lt;CJ$4,10,(CJ$3-'Indicator Data'!BR148)/(CJ$3-CJ$4)*10)),1))</f>
        <v>6.6</v>
      </c>
      <c r="CK148" s="106" t="n">
        <f aca="false">IF('Indicator Data'!AC148="No data","x",ROUND(IF('Indicator Data'!AC148&gt;CK$3,0,IF('Indicator Data'!AC148&lt;CK$4,10,(CK$3-'Indicator Data'!AC148)/(CK$3-CK$4)*10)),1))</f>
        <v>9.5</v>
      </c>
      <c r="CL148" s="102" t="n">
        <f aca="false">IF(AND(CJ148="x",CI148="x",CK148="x"),"x",ROUND(AVERAGE(CI148:CK148),1))</f>
        <v>6.5</v>
      </c>
      <c r="CM148" s="106" t="n">
        <f aca="false">IF('Indicator Data'!X148="No data","x",ROUND(IF(LOG('Indicator Data'!X148)&gt;CM$3,10,IF(LOG('Indicator Data'!X148)&lt;CM$4,0,10-(CM$3-LOG('Indicator Data'!X148))/(CM$3-CM$4)*10)),1))</f>
        <v>9.1</v>
      </c>
      <c r="CN148" s="106" t="n">
        <f aca="false">IF('Indicator Data'!Y148="No data","x",ROUND(IF('Indicator Data'!Y148&gt;CN$3,10,IF('Indicator Data'!Y148&lt;CN$4,0,10-(CN$3-'Indicator Data'!Y148)/(CN$3-CN$4)*10)),1))</f>
        <v>6.5</v>
      </c>
      <c r="CO148" s="106" t="n">
        <f aca="false">IF('Indicator Data'!Z148="No data","x",ROUND(IF('Indicator Data'!Z148&gt;CO$3,10,IF('Indicator Data'!Z148&lt;CO$4,0,10-(CO$3-'Indicator Data'!Z148)/(CO$3-CO$4)*10)),1))</f>
        <v>1.8</v>
      </c>
      <c r="CP148" s="106" t="n">
        <f aca="false">IF('Indicator Data'!AA148="No data","x",ROUND(IF('Indicator Data'!AA148&gt;CP$3,10,IF('Indicator Data'!AA148&lt;CP$4,0,10-(CP$3-'Indicator Data'!AA148)/(CP$3-CP$4)*10)),1))</f>
        <v>5.6</v>
      </c>
      <c r="CQ148" s="102" t="n">
        <f aca="false">ROUND(AVERAGE(CM148:CP148),1)</f>
        <v>5.8</v>
      </c>
      <c r="CR148" s="104" t="n">
        <f aca="false">ROUND(AVERAGE(CL148,CQ148,CQ148),1)</f>
        <v>6</v>
      </c>
      <c r="CS148" s="106" t="n">
        <f aca="false">IF('Indicator Data'!AF148="No data","x",ROUND(IF('Indicator Data'!AF148&gt;CS$3,10,IF('Indicator Data'!AF148&lt;CS$4,0,10-(CS$3-'Indicator Data'!AF148)/(CS$3-CS$4)*10)),1))</f>
        <v>4.7</v>
      </c>
      <c r="CT148" s="106" t="n">
        <f aca="false">IF('Indicator Data'!AG148="No data","x",ROUND(IF('Indicator Data'!AG148&gt;CT$3,10,IF('Indicator Data'!AG148&lt;CT$4,0,10-(CT$3-'Indicator Data'!AG148)/(CT$3-CT$4)*10)),1))</f>
        <v>6.4</v>
      </c>
      <c r="CU148" s="102" t="n">
        <f aca="false">ROUND(AVERAGE(CM148,CN148,CO148,CP148,CS148,CT148),1)</f>
        <v>5.7</v>
      </c>
      <c r="CV148" s="106" t="n">
        <f aca="false">IF('Indicator Data'!AB148="No data","x",ROUND(IF('Indicator Data'!AB148&gt;CV$3,10,IF('Indicator Data'!AB148&lt;CV$4,0,10-(CV$3-'Indicator Data'!AB148)/(CV$3-CV$4)*10)),1))</f>
        <v>0.7</v>
      </c>
      <c r="CW148" s="102" t="n">
        <f aca="false">IF(AND(CJ148="x",CI148="x",CK148="x"),"x",ROUND(AVERAGE(CI148:CK148,CV148),1))</f>
        <v>5.1</v>
      </c>
      <c r="CX148" s="103" t="n">
        <f aca="false">IF('Indicator Data'!AD148="No data","x",'Indicator Data'!AD148/'Indicator Data'!$BZ148)</f>
        <v>0.000278192776525848</v>
      </c>
      <c r="CY148" s="106" t="n">
        <f aca="false">IF(CX148="x","x",ROUND(IF(CX148&gt;CY$3,0,IF(CX148&lt;CY$4,10,(CY$3-CX148)/(CY$3-CY$4)*10)),1))</f>
        <v>7.2</v>
      </c>
      <c r="CZ148" s="106" t="n">
        <f aca="false">IF('Indicator Data'!AE148="No data","x",ROUND(IF('Indicator Data'!AE148&gt;CZ$3,0,IF('Indicator Data'!AE148&lt;CZ$4,10,(CZ$3-'Indicator Data'!AE148)/(CZ$3-CZ$4)*10)),1))</f>
        <v>6</v>
      </c>
      <c r="DA148" s="102" t="n">
        <f aca="false">IF(AND(CY148="x",CZ148="x"),"x",ROUND(AVERAGE(CY148:CZ148),1))</f>
        <v>6.6</v>
      </c>
      <c r="DB148" s="104" t="n">
        <f aca="false">ROUND(AVERAGE(CW148,DA148,CU148),1)</f>
        <v>5.8</v>
      </c>
      <c r="DC148" s="105" t="n">
        <f aca="false">IF(BL148="x",ROUND((10-GEOMEAN(((10-DB148)/10*9+1),((10-CH148)/10*9+1),((10-CR148)/10*9+1)))/9*10,1),ROUND((10-GEOMEAN(((10-BL148)/10*9+1),((10-DB148)/10*9+1),((10-CH148)/10*9+1),((10-CR148)/10*9+1)))/9*10,1))</f>
        <v>6.1</v>
      </c>
      <c r="DD148" s="108" t="n">
        <f aca="false">IF(ROUND(IF(AP148="x",(10-GEOMEAN(((10-AO148)/10*9+1),((10-DC148)/10*9+1),((10-AU148)/10*9+1),((10-AQ148)/10*9+1),((10-AR148)/10*9+1)))/9*10,(10-GEOMEAN(((10-AO148)/10*9+1),((10-DC148)/10*9+1),((10-AP148)/10*9+1),((10-AQ148)/10*9+1),((10-AR148)/10*9+1),((10-AU148)/10*9+1)))/9*10),1)=0,0.1,ROUND(IF(AP148="x",(10-GEOMEAN(((10-AO148)/10*9+1),((10-DC148)/10*9+1),((10-AU148)/10*9+1),((10-AQ148)/10*9+1),((10-AR148)/10*9+1)))/9*10,(10-GEOMEAN(((10-AO148)/10*9+1),((10-DC148)/10*9+1),((10-AP148)/10*9+1),((10-AQ148)/10*9+1),((10-AR148)/10*9+1),((10-AU148)/10*9+1)))/9*10),1))</f>
        <v>3.5</v>
      </c>
      <c r="DE148" s="105" t="n">
        <f aca="false">ROUND(IF('Indicator Data'!AH148=0,0,IF('Indicator Data'!AH148&gt;DE$3,10,IF('Indicator Data'!AH148&lt;DE$4,0,10-(DE$3-'Indicator Data'!AH148)/(DE$3-DE$4)*10))),1)</f>
        <v>3.4</v>
      </c>
      <c r="DF148" s="102" t="n">
        <f aca="false">'Indicator Data'!AI148</f>
        <v>0</v>
      </c>
      <c r="DG148" s="102" t="n">
        <f aca="false">'Indicator Data'!AJ148</f>
        <v>0</v>
      </c>
      <c r="DH148" s="105" t="n">
        <f aca="false">ROUND(IF(DF148=5,10,IF(DG148=5,9,IF(DF148=4,8,IF(DG148=4,7,0)))),1)</f>
        <v>0</v>
      </c>
      <c r="DI148" s="108" t="n">
        <f aca="false">ROUND(IF(DH148&gt;5,DH148,DE148/10*7),1)</f>
        <v>2.4</v>
      </c>
      <c r="DJ148" s="76"/>
      <c r="DK148" s="109"/>
    </row>
    <row r="149" customFormat="false" ht="14.5" hidden="false" customHeight="false" outlineLevel="0" collapsed="false">
      <c r="A149" s="98" t="str">
        <f aca="false">'Indicator Data'!A149</f>
        <v>Saint Kitts and Nevis</v>
      </c>
      <c r="B149" s="99" t="str">
        <f aca="false">'Indicator Data'!B149</f>
        <v>KNA</v>
      </c>
      <c r="C149" s="100" t="n">
        <f aca="false">ROUND(IF('Indicator Data'!C149=0,0.1,IF(LOG('Indicator Data'!C149)&gt;C$3,10,IF(LOG('Indicator Data'!C149)&lt;C$4,0,10-(C$3-LOG('Indicator Data'!C149))/(C$3-C$4)*10))),1)</f>
        <v>2.5</v>
      </c>
      <c r="D149" s="101" t="n">
        <f aca="false">ROUND(IF('Indicator Data'!D149=0,0.1,IF(LOG('Indicator Data'!D149)&gt;D$3,10,IF(LOG('Indicator Data'!D149)&lt;D$4,0,10-(D$3-LOG('Indicator Data'!D149))/(D$3-D$4)*10))),1)</f>
        <v>0.1</v>
      </c>
      <c r="E149" s="102" t="n">
        <f aca="false">ROUND((10-GEOMEAN(((10-C149)/10*9+1),((10-D149)/10*9+1)))/9*10,1)</f>
        <v>1.4</v>
      </c>
      <c r="F149" s="102" t="n">
        <f aca="false">IF('Indicator Data'!E149="No data",0.1,(ROUND(IF('Indicator Data'!E149=0,0,IF(LOG('Indicator Data'!E149)&gt;F$3,10,IF(LOG('Indicator Data'!E149)&lt;F$4,0,10-(F$3-LOG('Indicator Data'!E149))/(F$3-F$4)*10))),1)))</f>
        <v>0.1</v>
      </c>
      <c r="G149" s="102" t="n">
        <f aca="false">ROUND(IF('Indicator Data'!F149=0,0,IF(LOG('Indicator Data'!F149)&gt;G$3,10,IF(LOG('Indicator Data'!F149)&lt;G$4,0,10-(G$3-LOG('Indicator Data'!F149))/(G$3-G$4)*10))),1)</f>
        <v>0</v>
      </c>
      <c r="H149" s="101" t="n">
        <f aca="false">ROUND(IF('Indicator Data'!G149=0,0,IF(LOG('Indicator Data'!G149)&gt;H$3,10,IF(LOG('Indicator Data'!G149)&lt;H$4,0,10-(H$3-LOG('Indicator Data'!G149))/(H$3-H$4)*10))),1)</f>
        <v>2.6</v>
      </c>
      <c r="I149" s="101" t="n">
        <f aca="false">ROUND(IF('Indicator Data'!H149=0,0,IF(LOG('Indicator Data'!H149)&gt;I$3,10,IF(LOG('Indicator Data'!H149)&lt;I$4,0,10-(I$3-LOG('Indicator Data'!H149))/(I$3-I$4)*10))),1)</f>
        <v>6.5</v>
      </c>
      <c r="J149" s="101" t="n">
        <f aca="false">ROUND((10-GEOMEAN(((10-H149)/10*9+1),((10-I149)/10*9+1)))/9*10,1)</f>
        <v>4.8</v>
      </c>
      <c r="K149" s="101" t="n">
        <f aca="false">ROUND(IF('Indicator Data'!I149=0,0,IF(LOG('Indicator Data'!I149)&gt;K$3,10,IF(LOG('Indicator Data'!I149)&lt;K$4,0,10-(K$3-LOG('Indicator Data'!I149))/(K$3-K$4)*10))),1)</f>
        <v>3</v>
      </c>
      <c r="L149" s="102" t="n">
        <f aca="false">ROUND((10-GEOMEAN(((10-J149)/10*9+1),((10-K149)/10*9+1)))/9*10,1)</f>
        <v>4</v>
      </c>
      <c r="M149" s="102" t="n">
        <f aca="false">ROUND(IF('Indicator Data'!J149=0,0,IF(LOG('Indicator Data'!J149)&gt;M$3,10,IF(LOG('Indicator Data'!J149)&lt;M$4,0,10-(M$3-LOG('Indicator Data'!J149))/(M$3-M$4)*10))),1)</f>
        <v>0</v>
      </c>
      <c r="N149" s="103" t="n">
        <f aca="false">'Indicator Data'!C149/'Indicator Data'!$CA149</f>
        <v>0.00178679439682241</v>
      </c>
      <c r="O149" s="103" t="n">
        <f aca="false">'Indicator Data'!D149/'Indicator Data'!$CA149</f>
        <v>0</v>
      </c>
      <c r="P149" s="103" t="str">
        <f aca="false">IF(F149=0.1,"x",'Indicator Data'!E149/'Indicator Data'!$CA149)</f>
        <v>x</v>
      </c>
      <c r="Q149" s="103" t="n">
        <f aca="false">'Indicator Data'!F149/'Indicator Data'!$CA149</f>
        <v>0</v>
      </c>
      <c r="R149" s="103" t="n">
        <f aca="false">'Indicator Data'!G149/'Indicator Data'!$CA149</f>
        <v>0.0189699137141344</v>
      </c>
      <c r="S149" s="103" t="n">
        <f aca="false">'Indicator Data'!H149/'Indicator Data'!$CA149</f>
        <v>0.0059904986629817</v>
      </c>
      <c r="T149" s="103" t="n">
        <f aca="false">'Indicator Data'!I149/'Indicator Data'!$CA149</f>
        <v>0.00553152685262194</v>
      </c>
      <c r="U149" s="103" t="n">
        <f aca="false">'Indicator Data'!J149/'Indicator Data'!$CA149</f>
        <v>0</v>
      </c>
      <c r="V149" s="101" t="n">
        <f aca="false">ROUND(IF(N149&gt;V$3,10,IF(N149&lt;V$4,0,10-(V$3-N149)/(V$3-V$4)*10)),1)</f>
        <v>8.9</v>
      </c>
      <c r="W149" s="101" t="n">
        <f aca="false">ROUND(IF(O149&gt;W$3,10,IF(O149&lt;W$4,0,10-(W$3-O149)/(W$3-W$4)*10)),1)</f>
        <v>0</v>
      </c>
      <c r="X149" s="102" t="n">
        <f aca="false">ROUND(((10-GEOMEAN(((10-V149)/10*9+1),((10-W149)/10*9+1)))/9*10),1)</f>
        <v>6.2</v>
      </c>
      <c r="Y149" s="102" t="n">
        <f aca="false">IF(P149="x",0.1,ROUND(IF(P149&gt;Y$3,10,IF(P149&lt;Y$4,0,10-(Y$3-P149)/(Y$3-Y$4)*10)),1))</f>
        <v>0.1</v>
      </c>
      <c r="Z149" s="102" t="n">
        <f aca="false">ROUND(IF(Q149=0,0,IF(LOG(Q149)&gt;Z$3,10,IF(LOG(Q149)&lt;=Z$4,0,10-(Z$3-LOG(Q149))/(Z$3-Z$4)*10))),1)</f>
        <v>0</v>
      </c>
      <c r="AA149" s="101" t="n">
        <f aca="false">ROUND(IF(R149&gt;AA$3,10,IF(R149&lt;AA$4,0,10-(AA$3-R149)/(AA$3-AA$4)*10)),1)</f>
        <v>10</v>
      </c>
      <c r="AB149" s="101" t="n">
        <f aca="false">ROUND(IF(S149&gt;AB$3,10,IF(S149&lt;AB$4,0,10-(AB$3-S149)/(AB$3-AB$4)*10)),1)</f>
        <v>10</v>
      </c>
      <c r="AC149" s="101" t="n">
        <f aca="false">ROUND(((10-GEOMEAN(((10-AA149)/10*9+1),((10-AB149)/10*9+1)))/9*10),1)</f>
        <v>10</v>
      </c>
      <c r="AD149" s="101" t="n">
        <f aca="false">ROUND(IF(T149=0,0,IF(T149&gt;AD$3,10,IF(T149&lt;=AD$4,0,10-(AD$3-T149)/(AD$3-AD$4)*10))),1)</f>
        <v>5.5</v>
      </c>
      <c r="AE149" s="102" t="n">
        <f aca="false">ROUND((10-GEOMEAN(((10-AC149)/10*9+1),((10-AD149)/10*9+1)))/9*10,1)</f>
        <v>8.6</v>
      </c>
      <c r="AF149" s="102" t="n">
        <f aca="false">ROUND(IF(U149&gt;AF$3,10,IF(U149&lt;AF$4,0,10-(AF$3-U149)/(AF$3-AF$4)*10)),1)</f>
        <v>0</v>
      </c>
      <c r="AG149" s="101" t="n">
        <f aca="false">ROUND(IF('Indicator Data'!K149=0,0,IF('Indicator Data'!K149&gt;AG$3,10,IF('Indicator Data'!K149&lt;AG$4,0,10-(AG$3-'Indicator Data'!K149)/(AG$3-AG$4)*10))),1)</f>
        <v>0</v>
      </c>
      <c r="AH149" s="104" t="n">
        <f aca="false">ROUND(AVERAGE(C149,V149),1)</f>
        <v>5.7</v>
      </c>
      <c r="AI149" s="104" t="n">
        <f aca="false">ROUND(AVERAGE(D149,W149),1)</f>
        <v>0.1</v>
      </c>
      <c r="AJ149" s="102" t="n">
        <f aca="false">ROUND(AVERAGE(AA149,H149),1)</f>
        <v>6.3</v>
      </c>
      <c r="AK149" s="102" t="n">
        <f aca="false">ROUND(AVERAGE(AB149,I149),1)</f>
        <v>8.3</v>
      </c>
      <c r="AL149" s="104" t="n">
        <f aca="false">ROUND((10-GEOMEAN(((10-AJ149)/10*9+1),((10-AK149)/10*9+1)))/9*10,1)</f>
        <v>7.4</v>
      </c>
      <c r="AM149" s="104" t="n">
        <f aca="false">ROUND(AVERAGE(AD149,K149),1)</f>
        <v>4.3</v>
      </c>
      <c r="AN149" s="102" t="n">
        <f aca="false">ROUND((10-GEOMEAN(((10-M149)/10*9+1),((10-AF149)/10*9+1)))/9*10,1)</f>
        <v>0</v>
      </c>
      <c r="AO149" s="105" t="n">
        <f aca="false">ROUND((10-GEOMEAN(((10-E149)/10*9+1),((10-X149)/10*9+1)))/9*10,1)</f>
        <v>4.2</v>
      </c>
      <c r="AP149" s="105" t="n">
        <f aca="false">IF(AND(Y149="x",F149="x"),"x",ROUND((10-GEOMEAN(((10-F149)/10*9+1),((10-Y149)/10*9+1)))/9*10,1))</f>
        <v>0.1</v>
      </c>
      <c r="AQ149" s="105" t="n">
        <f aca="false">ROUND((10-GEOMEAN(((10-G149)/10*9+1),((10-Z149)/10*9+1)))/9*10,1)</f>
        <v>0</v>
      </c>
      <c r="AR149" s="105" t="n">
        <f aca="false">ROUND((10-GEOMEAN(((10-L149)/10*9+1),((10-AE149)/10*9+1)))/9*10,1)</f>
        <v>6.9</v>
      </c>
      <c r="AS149" s="104" t="n">
        <f aca="false">ROUND(AVERAGE(AG149,AN149),1)</f>
        <v>0</v>
      </c>
      <c r="AT149" s="104" t="str">
        <f aca="false">IF('Indicator Data'!L149="No data","x",IF('Indicator Data'!CB149&lt;1000,"x",ROUND((IF('Indicator Data'!L149&gt;AT$3,10,IF('Indicator Data'!L149&lt;AT$4,0,10-(AT$3-'Indicator Data'!L149)/(AT$3-AT$4)*10))),1)))</f>
        <v>x</v>
      </c>
      <c r="AU149" s="105" t="n">
        <f aca="false">ROUND(AVERAGE(AS149,AT149),1)</f>
        <v>0</v>
      </c>
      <c r="AV149" s="106" t="str">
        <f aca="false">IF('Indicator Data'!M149="No data","x",ROUND(IF('Indicator Data'!M149=0,0,IF(LOG('Indicator Data'!M149)&gt;AV$3,10,IF(LOG('Indicator Data'!M149)&lt;AV$4,0,10-(AV$3-LOG('Indicator Data'!M149))/(AV$3-AV$4)*10))),1))</f>
        <v>x</v>
      </c>
      <c r="AW149" s="103" t="str">
        <f aca="false">IF(AV149="x","x",'Indicator Data'!M149/'Indicator Data'!$CA149)</f>
        <v>x</v>
      </c>
      <c r="AX149" s="106" t="str">
        <f aca="false">IF(AV149="x","x",ROUND(IF(AW149&gt;AX$3,10,IF(AW149&lt;AX$4,0,10-(AX$3-AW149)/(AX$3-AX$4)*10)),1))</f>
        <v>x</v>
      </c>
      <c r="AY149" s="102" t="str">
        <f aca="false">IF(AND(AV149="x",AX149="x"),"x",ROUND((10-GEOMEAN(((10-AV149)/10*9+1),((10-AX149)/10*9+1)))/9*10,1))</f>
        <v>x</v>
      </c>
      <c r="AZ149" s="106" t="str">
        <f aca="false">IF('Indicator Data'!N149="No data","x",ROUND(IF('Indicator Data'!N149=0,0,IF(LOG('Indicator Data'!N149)&gt;AZ$3,10,IF(LOG('Indicator Data'!N149)&lt;AZ$4,0,10-(AZ$3-LOG('Indicator Data'!N149))/(AZ$3-AZ$4)*10))),1))</f>
        <v>x</v>
      </c>
      <c r="BA149" s="103" t="str">
        <f aca="false">IF(AZ149="x","x",'Indicator Data'!N149/'Indicator Data'!$CA149)</f>
        <v>x</v>
      </c>
      <c r="BB149" s="106" t="str">
        <f aca="false">IF(AZ149="x","x",ROUND(IF(BA149&gt;BB$3,10,IF(BA149&lt;BB$4,0,10-(BB$3-BA149)/(BB$3-BB$4)*10)),1))</f>
        <v>x</v>
      </c>
      <c r="BC149" s="102" t="str">
        <f aca="false">IF(AND(AZ149="x",BB149="x"),"x",ROUND((10-GEOMEAN(((10-AZ149)/10*9+1),((10-BB149)/10*9+1)))/9*10,1))</f>
        <v>x</v>
      </c>
      <c r="BD149" s="106" t="str">
        <f aca="false">IF('Indicator Data'!O149="No data","x",ROUND(IF('Indicator Data'!O149=0,0,IF(LOG('Indicator Data'!O149)&gt;BD$3,10,IF(LOG('Indicator Data'!O149)&lt;BD$4,0,10-(BD$3-LOG('Indicator Data'!O149))/(BD$3-BD$4)*10))),1))</f>
        <v>x</v>
      </c>
      <c r="BE149" s="103" t="str">
        <f aca="false">IF(BD149="x","x",'Indicator Data'!O149/'Indicator Data'!$CA149)</f>
        <v>x</v>
      </c>
      <c r="BF149" s="106" t="str">
        <f aca="false">IF(BD149="x","x",ROUND(IF(BE149&gt;BF$3,10,IF(BE149&lt;BF$4,0,10-(BF$3-BE149)/(BF$3-BF$4)*10)),1))</f>
        <v>x</v>
      </c>
      <c r="BG149" s="102" t="str">
        <f aca="false">IF(AND(BD149="x",BF149="x"),"x",ROUND((10-GEOMEAN(((10-BD149)/10*9+1),((10-BF149)/10*9+1)))/9*10,1))</f>
        <v>x</v>
      </c>
      <c r="BH149" s="106" t="str">
        <f aca="false">IF('Indicator Data'!P149="No data","x",ROUND(IF('Indicator Data'!P149=0,0,IF(LOG('Indicator Data'!P149)&gt;BH$3,10,IF(LOG('Indicator Data'!P149)&lt;BH$4,0,10-(BH$3-LOG('Indicator Data'!P149))/(BH$3-BH$4)*10))),1))</f>
        <v>x</v>
      </c>
      <c r="BI149" s="103" t="str">
        <f aca="false">IF(BH149="x","x",'Indicator Data'!P149/'Indicator Data'!$CA149)</f>
        <v>x</v>
      </c>
      <c r="BJ149" s="106" t="str">
        <f aca="false">IF(BH149="x","x",ROUND(IF(BI149&gt;BJ$3,10,IF(BI149&lt;BJ$4,0,10-(BJ$3-BI149)/(BJ$3-BJ$4)*10)),1))</f>
        <v>x</v>
      </c>
      <c r="BK149" s="102" t="str">
        <f aca="false">IF(AND(BH149="x",BJ149="x"),"x",ROUND((10-GEOMEAN(((10-BH149)/10*9+1),((10-BJ149)/10*9+1)))/9*10,1))</f>
        <v>x</v>
      </c>
      <c r="BL149" s="104" t="str">
        <f aca="false">IF(AND(BC149="x",BG149="x",BK149="x",AY149="x"),"x",IF(AND(BC149="x",BG149="x",BK149="x"),AY149,ROUND((10-GEOMEAN(((10-AY149)/10*9+1),((10-BC149)/10*9+1),((10-BG149)/10*9+1),((10-BK149)/10*9+1)))/9*10,1)))</f>
        <v>x</v>
      </c>
      <c r="BM149" s="106" t="n">
        <f aca="false">ROUND(IF('Indicator Data'!Q149=0,0,IF(LOG('Indicator Data'!Q149)&gt;BM$3,10,IF(LOG('Indicator Data'!Q149)&lt;BM$4,0,10-(BM$3-LOG('Indicator Data'!Q149))/(BM$3-BM$4)*10))),1)</f>
        <v>0</v>
      </c>
      <c r="BN149" s="107" t="n">
        <f aca="false">'Indicator Data'!R149</f>
        <v>0</v>
      </c>
      <c r="BO149" s="106" t="n">
        <f aca="false">ROUND(IF(BN149&gt;BO$3,10,IF(BN149&lt;BO$4,0,10-(BO$3-BN149)/(BO$3-BO$4)*10)),1)</f>
        <v>0</v>
      </c>
      <c r="BP149" s="106" t="n">
        <f aca="false">ROUND((10-GEOMEAN(((10-BO149)/10*9+1),((10-BM149)/10*9+1)))/9*10,1)</f>
        <v>0</v>
      </c>
      <c r="BQ149" s="106" t="n">
        <f aca="false">ROUND(IF('Indicator Data'!S149=0,0,IF(LOG('Indicator Data'!S149)&gt;BQ$3,10,IF(LOG('Indicator Data'!S149)&lt;BQ$4,0,10-(BQ$3-LOG('Indicator Data'!S149))/(BQ$3-BQ$4)*10))),1)</f>
        <v>0</v>
      </c>
      <c r="BR149" s="107" t="n">
        <f aca="false">'Indicator Data'!T149</f>
        <v>0</v>
      </c>
      <c r="BS149" s="106" t="n">
        <f aca="false">ROUND(IF(BR149&gt;BS$3,10,IF(BR149&lt;BS$4,0,10-(BS$3-BR149)/(BS$3-BS$4)*10)),1)</f>
        <v>0</v>
      </c>
      <c r="BT149" s="106" t="n">
        <f aca="false">ROUND((10-GEOMEAN(((10-BS149)/10*9+1),((10-BQ149)/10*9+1)))/9*10,1)</f>
        <v>0</v>
      </c>
      <c r="BU149" s="102" t="n">
        <f aca="false">ROUND((10-GEOMEAN(((10-BT149)/10*9+1),((10-BP149)/10*9+1)))/9*10,1)</f>
        <v>0</v>
      </c>
      <c r="BV149" s="106" t="n">
        <f aca="false">ROUND(IF('Indicator Data'!U149=0,0,IF(LOG('Indicator Data'!U149)&gt;BV$3,10,IF(LOG('Indicator Data'!U149)&lt;BV$4,0,10-(BV$3-LOG('Indicator Data'!U149))/(BV$3-BV$4)*10))),1)</f>
        <v>4.4</v>
      </c>
      <c r="BW149" s="103" t="n">
        <f aca="false">'Indicator Data'!U149/'Indicator Data'!$CA149</f>
        <v>0.202260131001224</v>
      </c>
      <c r="BX149" s="106" t="n">
        <f aca="false">ROUND(IF(BW149&gt;BX$3,10,IF(BW149&lt;BX$4,0,10-(BX$3-BW149)/(BX$3-BX$4)*10)),1)</f>
        <v>2.2</v>
      </c>
      <c r="BY149" s="102" t="n">
        <f aca="false">ROUND((10-GEOMEAN(((10-BV149)/10*9+1),((10-BX149)/10*9+1)))/9*10,1)</f>
        <v>3.4</v>
      </c>
      <c r="BZ149" s="106" t="n">
        <f aca="false">ROUND(IF('Indicator Data'!V149=0,0,IF(LOG('Indicator Data'!V149)&gt;BZ$3,10,IF(LOG('Indicator Data'!V149)&lt;BZ$4,0,10-(BZ$3-LOG('Indicator Data'!V149))/(BZ$3-BZ$4)*10))),1)</f>
        <v>4.8</v>
      </c>
      <c r="CA149" s="103" t="n">
        <f aca="false">IF('Indicator Data'!V149/'Indicator Data'!$CA149&gt;1,1,'Indicator Data'!V149/'Indicator Data'!$CA149)</f>
        <v>0.422766404113133</v>
      </c>
      <c r="CB149" s="106" t="n">
        <f aca="false">ROUND(IF(CA149&gt;CB$3,10,IF(CA149&lt;CB$4,0,10-(CB$3-CA149)/(CB$3-CB$4)*10)),1)</f>
        <v>4.2</v>
      </c>
      <c r="CC149" s="102" t="n">
        <f aca="false">ROUND((10-GEOMEAN(((10-BZ149)/10*9+1),((10-CB149)/10*9+1)))/9*10,1)</f>
        <v>4.5</v>
      </c>
      <c r="CD149" s="106" t="n">
        <f aca="false">ROUND(IF('Indicator Data'!W149=0,0,IF(LOG('Indicator Data'!W149)&gt;CD$3,10,IF(LOG('Indicator Data'!W149)&lt;CD$4,0,10-(CD$3-LOG('Indicator Data'!W149))/(CD$3-CD$4)*10))),1)</f>
        <v>5</v>
      </c>
      <c r="CE149" s="103" t="n">
        <f aca="false">'Indicator Data'!W149/'Indicator Data'!$CA149</f>
        <v>0.584329472070017</v>
      </c>
      <c r="CF149" s="106" t="n">
        <f aca="false">ROUND(IF(CE149&gt;CF$3,10,IF(CE149&lt;CF$4,0,10-(CF$3-CE149)/(CF$3-CF$4)*10)),1)</f>
        <v>5.8</v>
      </c>
      <c r="CG149" s="102" t="n">
        <f aca="false">ROUND((10-GEOMEAN(((10-CD149)/10*9+1),((10-CF149)/10*9+1)))/9*10,1)</f>
        <v>5.4</v>
      </c>
      <c r="CH149" s="104" t="n">
        <f aca="false">ROUND((10-GEOMEAN(((10-CC149)/10*9+1),((10-BU149)/10*9+1),((10-BY149)/10*9+1),((10-CG149)/10*9+1)))/9*10,1)</f>
        <v>3.6</v>
      </c>
      <c r="CI149" s="106" t="n">
        <f aca="false">IF('Indicator Data'!BQ149="No data","x",ROUND(IF('Indicator Data'!BQ149&gt;CI$3,0,IF('Indicator Data'!BQ149&lt;CI$4,10,(CI$3-'Indicator Data'!BQ149)/(CI$3-CI$4)*10)),1))</f>
        <v>0.6</v>
      </c>
      <c r="CJ149" s="106" t="n">
        <f aca="false">IF('Indicator Data'!BR149="No data","x",ROUND(IF('Indicator Data'!BR149&gt;CJ$3,0,IF('Indicator Data'!BR149&lt;CJ$4,10,(CJ$3-'Indicator Data'!BR149)/(CJ$3-CJ$4)*10)),1))</f>
        <v>0.2</v>
      </c>
      <c r="CK149" s="106" t="str">
        <f aca="false">IF('Indicator Data'!AC149="No data","x",ROUND(IF('Indicator Data'!AC149&gt;CK$3,0,IF('Indicator Data'!AC149&lt;CK$4,10,(CK$3-'Indicator Data'!AC149)/(CK$3-CK$4)*10)),1))</f>
        <v>x</v>
      </c>
      <c r="CL149" s="102" t="n">
        <f aca="false">IF(AND(CJ149="x",CI149="x",CK149="x"),"x",ROUND(AVERAGE(CI149:CK149),1))</f>
        <v>0.4</v>
      </c>
      <c r="CM149" s="106" t="n">
        <f aca="false">IF('Indicator Data'!X149="No data","x",ROUND(IF(LOG('Indicator Data'!X149)&gt;CM$3,10,IF(LOG('Indicator Data'!X149)&lt;CM$4,0,10-(CM$3-LOG('Indicator Data'!X149))/(CM$3-CM$4)*10)),1))</f>
        <v>7.7</v>
      </c>
      <c r="CN149" s="106" t="n">
        <f aca="false">IF('Indicator Data'!Y149="No data","x",ROUND(IF('Indicator Data'!Y149&gt;CN$3,10,IF('Indicator Data'!Y149&lt;CN$4,0,10-(CN$3-'Indicator Data'!Y149)/(CN$3-CN$4)*10)),1))</f>
        <v>1.7</v>
      </c>
      <c r="CO149" s="106" t="n">
        <f aca="false">IF('Indicator Data'!Z149="No data","x",ROUND(IF('Indicator Data'!Z149&gt;CO$3,10,IF('Indicator Data'!Z149&lt;CO$4,0,10-(CO$3-'Indicator Data'!Z149)/(CO$3-CO$4)*10)),1))</f>
        <v>3.1</v>
      </c>
      <c r="CP149" s="106" t="str">
        <f aca="false">IF('Indicator Data'!AA149="No data","x",ROUND(IF('Indicator Data'!AA149&gt;CP$3,10,IF('Indicator Data'!AA149&lt;CP$4,0,10-(CP$3-'Indicator Data'!AA149)/(CP$3-CP$4)*10)),1))</f>
        <v>x</v>
      </c>
      <c r="CQ149" s="102" t="n">
        <f aca="false">ROUND(AVERAGE(CM149:CP149),1)</f>
        <v>4.2</v>
      </c>
      <c r="CR149" s="104" t="n">
        <f aca="false">ROUND(AVERAGE(CL149,CQ149,CQ149),1)</f>
        <v>2.9</v>
      </c>
      <c r="CS149" s="106" t="str">
        <f aca="false">IF('Indicator Data'!AF149="No data","x",ROUND(IF('Indicator Data'!AF149&gt;CS$3,10,IF('Indicator Data'!AF149&lt;CS$4,0,10-(CS$3-'Indicator Data'!AF149)/(CS$3-CS$4)*10)),1))</f>
        <v>x</v>
      </c>
      <c r="CT149" s="106" t="str">
        <f aca="false">IF('Indicator Data'!AG149="No data","x",ROUND(IF('Indicator Data'!AG149&gt;CT$3,10,IF('Indicator Data'!AG149&lt;CT$4,0,10-(CT$3-'Indicator Data'!AG149)/(CT$3-CT$4)*10)),1))</f>
        <v>x</v>
      </c>
      <c r="CU149" s="102" t="n">
        <f aca="false">ROUND(AVERAGE(CM149,CN149,CO149,CP149,CS149,CT149),1)</f>
        <v>4.2</v>
      </c>
      <c r="CV149" s="106" t="n">
        <f aca="false">IF('Indicator Data'!AB149="No data","x",ROUND(IF('Indicator Data'!AB149&gt;CV$3,10,IF('Indicator Data'!AB149&lt;CV$4,0,10-(CV$3-'Indicator Data'!AB149)/(CV$3-CV$4)*10)),1))</f>
        <v>0.4</v>
      </c>
      <c r="CW149" s="102" t="n">
        <f aca="false">IF(AND(CJ149="x",CI149="x",CK149="x"),"x",ROUND(AVERAGE(CI149:CK149,CV149),1))</f>
        <v>0.4</v>
      </c>
      <c r="CX149" s="103" t="str">
        <f aca="false">IF('Indicator Data'!AD149="No data","x",'Indicator Data'!AD149/'Indicator Data'!$BZ149)</f>
        <v>x</v>
      </c>
      <c r="CY149" s="106" t="str">
        <f aca="false">IF(CX149="x","x",ROUND(IF(CX149&gt;CY$3,0,IF(CX149&lt;CY$4,10,(CY$3-CX149)/(CY$3-CY$4)*10)),1))</f>
        <v>x</v>
      </c>
      <c r="CZ149" s="106" t="n">
        <f aca="false">IF('Indicator Data'!AE149="No data","x",ROUND(IF('Indicator Data'!AE149&gt;CZ$3,0,IF('Indicator Data'!AE149&lt;CZ$4,10,(CZ$3-'Indicator Data'!AE149)/(CZ$3-CZ$4)*10)),1))</f>
        <v>2</v>
      </c>
      <c r="DA149" s="102" t="n">
        <f aca="false">IF(AND(CY149="x",CZ149="x"),"x",ROUND(AVERAGE(CY149:CZ149),1))</f>
        <v>2</v>
      </c>
      <c r="DB149" s="104" t="n">
        <f aca="false">ROUND(AVERAGE(CW149,DA149,CU149),1)</f>
        <v>2.2</v>
      </c>
      <c r="DC149" s="105" t="n">
        <f aca="false">IF(BL149="x",ROUND((10-GEOMEAN(((10-DB149)/10*9+1),((10-CH149)/10*9+1),((10-CR149)/10*9+1)))/9*10,1),ROUND((10-GEOMEAN(((10-BL149)/10*9+1),((10-DB149)/10*9+1),((10-CH149)/10*9+1),((10-CR149)/10*9+1)))/9*10,1))</f>
        <v>2.9</v>
      </c>
      <c r="DD149" s="108" t="n">
        <f aca="false">IF(ROUND(IF(AP149="x",(10-GEOMEAN(((10-AO149)/10*9+1),((10-DC149)/10*9+1),((10-AU149)/10*9+1),((10-AQ149)/10*9+1),((10-AR149)/10*9+1)))/9*10,(10-GEOMEAN(((10-AO149)/10*9+1),((10-DC149)/10*9+1),((10-AP149)/10*9+1),((10-AQ149)/10*9+1),((10-AR149)/10*9+1),((10-AU149)/10*9+1)))/9*10),1)=0,0.1,ROUND(IF(AP149="x",(10-GEOMEAN(((10-AO149)/10*9+1),((10-DC149)/10*9+1),((10-AU149)/10*9+1),((10-AQ149)/10*9+1),((10-AR149)/10*9+1)))/9*10,(10-GEOMEAN(((10-AO149)/10*9+1),((10-DC149)/10*9+1),((10-AP149)/10*9+1),((10-AQ149)/10*9+1),((10-AR149)/10*9+1),((10-AU149)/10*9+1)))/9*10),1))</f>
        <v>2.8</v>
      </c>
      <c r="DE149" s="105" t="n">
        <f aca="false">ROUND(IF('Indicator Data'!AH149=0,0,IF('Indicator Data'!AH149&gt;DE$3,10,IF('Indicator Data'!AH149&lt;DE$4,0,10-(DE$3-'Indicator Data'!AH149)/(DE$3-DE$4)*10))),1)</f>
        <v>0</v>
      </c>
      <c r="DF149" s="102" t="n">
        <f aca="false">'Indicator Data'!AI149</f>
        <v>0</v>
      </c>
      <c r="DG149" s="102" t="n">
        <f aca="false">'Indicator Data'!AJ149</f>
        <v>0</v>
      </c>
      <c r="DH149" s="105" t="n">
        <f aca="false">ROUND(IF(DF149=5,10,IF(DG149=5,9,IF(DF149=4,8,IF(DG149=4,7,0)))),1)</f>
        <v>0</v>
      </c>
      <c r="DI149" s="108" t="n">
        <f aca="false">ROUND(IF(DH149&gt;5,DH149,DE149/10*7),1)</f>
        <v>0</v>
      </c>
      <c r="DJ149" s="76"/>
      <c r="DK149" s="109"/>
    </row>
    <row r="150" customFormat="false" ht="14.5" hidden="false" customHeight="false" outlineLevel="0" collapsed="false">
      <c r="A150" s="98" t="str">
        <f aca="false">'Indicator Data'!A150</f>
        <v>Saint Lucia</v>
      </c>
      <c r="B150" s="99" t="str">
        <f aca="false">'Indicator Data'!B150</f>
        <v>LCA</v>
      </c>
      <c r="C150" s="100" t="n">
        <f aca="false">ROUND(IF('Indicator Data'!C150=0,0.1,IF(LOG('Indicator Data'!C150)&gt;C$3,10,IF(LOG('Indicator Data'!C150)&lt;C$4,0,10-(C$3-LOG('Indicator Data'!C150))/(C$3-C$4)*10))),1)</f>
        <v>3.8</v>
      </c>
      <c r="D150" s="101" t="n">
        <f aca="false">ROUND(IF('Indicator Data'!D150=0,0.1,IF(LOG('Indicator Data'!D150)&gt;D$3,10,IF(LOG('Indicator Data'!D150)&lt;D$4,0,10-(D$3-LOG('Indicator Data'!D150))/(D$3-D$4)*10))),1)</f>
        <v>0.1</v>
      </c>
      <c r="E150" s="102" t="n">
        <f aca="false">ROUND((10-GEOMEAN(((10-C150)/10*9+1),((10-D150)/10*9+1)))/9*10,1)</f>
        <v>2.1</v>
      </c>
      <c r="F150" s="102" t="n">
        <f aca="false">IF('Indicator Data'!E150="No data",0.1,(ROUND(IF('Indicator Data'!E150=0,0,IF(LOG('Indicator Data'!E150)&gt;F$3,10,IF(LOG('Indicator Data'!E150)&lt;F$4,0,10-(F$3-LOG('Indicator Data'!E150))/(F$3-F$4)*10))),1)))</f>
        <v>0.1</v>
      </c>
      <c r="G150" s="102" t="n">
        <f aca="false">ROUND(IF('Indicator Data'!F150=0,0,IF(LOG('Indicator Data'!F150)&gt;G$3,10,IF(LOG('Indicator Data'!F150)&lt;G$4,0,10-(G$3-LOG('Indicator Data'!F150))/(G$3-G$4)*10))),1)</f>
        <v>0</v>
      </c>
      <c r="H150" s="101" t="n">
        <f aca="false">ROUND(IF('Indicator Data'!G150=0,0,IF(LOG('Indicator Data'!G150)&gt;H$3,10,IF(LOG('Indicator Data'!G150)&lt;H$4,0,10-(H$3-LOG('Indicator Data'!G150))/(H$3-H$4)*10))),1)</f>
        <v>3.5</v>
      </c>
      <c r="I150" s="101" t="n">
        <f aca="false">ROUND(IF('Indicator Data'!H150=0,0,IF(LOG('Indicator Data'!H150)&gt;I$3,10,IF(LOG('Indicator Data'!H150)&lt;I$4,0,10-(I$3-LOG('Indicator Data'!H150))/(I$3-I$4)*10))),1)</f>
        <v>6.5</v>
      </c>
      <c r="J150" s="101" t="n">
        <f aca="false">ROUND((10-GEOMEAN(((10-H150)/10*9+1),((10-I150)/10*9+1)))/9*10,1)</f>
        <v>5.2</v>
      </c>
      <c r="K150" s="101" t="n">
        <f aca="false">ROUND(IF('Indicator Data'!I150=0,0,IF(LOG('Indicator Data'!I150)&gt;K$3,10,IF(LOG('Indicator Data'!I150)&lt;K$4,0,10-(K$3-LOG('Indicator Data'!I150))/(K$3-K$4)*10))),1)</f>
        <v>3.5</v>
      </c>
      <c r="L150" s="102" t="n">
        <f aca="false">ROUND((10-GEOMEAN(((10-J150)/10*9+1),((10-K150)/10*9+1)))/9*10,1)</f>
        <v>4.4</v>
      </c>
      <c r="M150" s="102" t="n">
        <f aca="false">ROUND(IF('Indicator Data'!J150=0,0,IF(LOG('Indicator Data'!J150)&gt;M$3,10,IF(LOG('Indicator Data'!J150)&lt;M$4,0,10-(M$3-LOG('Indicator Data'!J150))/(M$3-M$4)*10))),1)</f>
        <v>0</v>
      </c>
      <c r="N150" s="103" t="n">
        <f aca="false">'Indicator Data'!C150/'Indicator Data'!$CA150</f>
        <v>0.00173614549626789</v>
      </c>
      <c r="O150" s="103" t="n">
        <f aca="false">'Indicator Data'!D150/'Indicator Data'!$CA150</f>
        <v>0</v>
      </c>
      <c r="P150" s="103" t="str">
        <f aca="false">IF(F150=0.1,"x",'Indicator Data'!E150/'Indicator Data'!$CA150)</f>
        <v>x</v>
      </c>
      <c r="Q150" s="103" t="n">
        <f aca="false">'Indicator Data'!F150/'Indicator Data'!$CA150</f>
        <v>0</v>
      </c>
      <c r="R150" s="103" t="n">
        <f aca="false">'Indicator Data'!G150/'Indicator Data'!$CA150</f>
        <v>0.0139883463052503</v>
      </c>
      <c r="S150" s="103" t="n">
        <f aca="false">'Indicator Data'!H150/'Indicator Data'!$CA150</f>
        <v>0.00199833513933268</v>
      </c>
      <c r="T150" s="103" t="n">
        <f aca="false">'Indicator Data'!I150/'Indicator Data'!$CA150</f>
        <v>0.00302375704089532</v>
      </c>
      <c r="U150" s="103" t="n">
        <f aca="false">'Indicator Data'!J150/'Indicator Data'!$CA150</f>
        <v>0</v>
      </c>
      <c r="V150" s="101" t="n">
        <f aca="false">ROUND(IF(N150&gt;V$3,10,IF(N150&lt;V$4,0,10-(V$3-N150)/(V$3-V$4)*10)),1)</f>
        <v>8.7</v>
      </c>
      <c r="W150" s="101" t="n">
        <f aca="false">ROUND(IF(O150&gt;W$3,10,IF(O150&lt;W$4,0,10-(W$3-O150)/(W$3-W$4)*10)),1)</f>
        <v>0</v>
      </c>
      <c r="X150" s="102" t="n">
        <f aca="false">ROUND(((10-GEOMEAN(((10-V150)/10*9+1),((10-W150)/10*9+1)))/9*10),1)</f>
        <v>5.9</v>
      </c>
      <c r="Y150" s="102" t="n">
        <f aca="false">IF(P150="x",0.1,ROUND(IF(P150&gt;Y$3,10,IF(P150&lt;Y$4,0,10-(Y$3-P150)/(Y$3-Y$4)*10)),1))</f>
        <v>0.1</v>
      </c>
      <c r="Z150" s="102" t="n">
        <f aca="false">ROUND(IF(Q150=0,0,IF(LOG(Q150)&gt;Z$3,10,IF(LOG(Q150)&lt;=Z$4,0,10-(Z$3-LOG(Q150))/(Z$3-Z$4)*10))),1)</f>
        <v>0</v>
      </c>
      <c r="AA150" s="101" t="n">
        <f aca="false">ROUND(IF(R150&gt;AA$3,10,IF(R150&lt;AA$4,0,10-(AA$3-R150)/(AA$3-AA$4)*10)),1)</f>
        <v>7.8</v>
      </c>
      <c r="AB150" s="101" t="n">
        <f aca="false">ROUND(IF(S150&gt;AB$3,10,IF(S150&lt;AB$4,0,10-(AB$3-S150)/(AB$3-AB$4)*10)),1)</f>
        <v>4</v>
      </c>
      <c r="AC150" s="101" t="n">
        <f aca="false">ROUND(((10-GEOMEAN(((10-AA150)/10*9+1),((10-AB150)/10*9+1)))/9*10),1)</f>
        <v>6.3</v>
      </c>
      <c r="AD150" s="101" t="n">
        <f aca="false">ROUND(IF(T150=0,0,IF(T150&gt;AD$3,10,IF(T150&lt;=AD$4,0,10-(AD$3-T150)/(AD$3-AD$4)*10))),1)</f>
        <v>3</v>
      </c>
      <c r="AE150" s="102" t="n">
        <f aca="false">ROUND((10-GEOMEAN(((10-AC150)/10*9+1),((10-AD150)/10*9+1)))/9*10,1)</f>
        <v>4.9</v>
      </c>
      <c r="AF150" s="102" t="n">
        <f aca="false">ROUND(IF(U150&gt;AF$3,10,IF(U150&lt;AF$4,0,10-(AF$3-U150)/(AF$3-AF$4)*10)),1)</f>
        <v>0</v>
      </c>
      <c r="AG150" s="101" t="n">
        <f aca="false">ROUND(IF('Indicator Data'!K150=0,0,IF('Indicator Data'!K150&gt;AG$3,10,IF('Indicator Data'!K150&lt;AG$4,0,10-(AG$3-'Indicator Data'!K150)/(AG$3-AG$4)*10))),1)</f>
        <v>1</v>
      </c>
      <c r="AH150" s="104" t="n">
        <f aca="false">ROUND(AVERAGE(C150,V150),1)</f>
        <v>6.3</v>
      </c>
      <c r="AI150" s="104" t="n">
        <f aca="false">ROUND(AVERAGE(D150,W150),1)</f>
        <v>0.1</v>
      </c>
      <c r="AJ150" s="102" t="n">
        <f aca="false">ROUND(AVERAGE(AA150,H150),1)</f>
        <v>5.7</v>
      </c>
      <c r="AK150" s="102" t="n">
        <f aca="false">ROUND(AVERAGE(AB150,I150),1)</f>
        <v>5.3</v>
      </c>
      <c r="AL150" s="104" t="n">
        <f aca="false">ROUND((10-GEOMEAN(((10-AJ150)/10*9+1),((10-AK150)/10*9+1)))/9*10,1)</f>
        <v>5.5</v>
      </c>
      <c r="AM150" s="104" t="n">
        <f aca="false">ROUND(AVERAGE(AD150,K150),1)</f>
        <v>3.3</v>
      </c>
      <c r="AN150" s="102" t="n">
        <f aca="false">ROUND((10-GEOMEAN(((10-M150)/10*9+1),((10-AF150)/10*9+1)))/9*10,1)</f>
        <v>0</v>
      </c>
      <c r="AO150" s="105" t="n">
        <f aca="false">ROUND((10-GEOMEAN(((10-E150)/10*9+1),((10-X150)/10*9+1)))/9*10,1)</f>
        <v>4.3</v>
      </c>
      <c r="AP150" s="105" t="n">
        <f aca="false">IF(AND(Y150="x",F150="x"),"x",ROUND((10-GEOMEAN(((10-F150)/10*9+1),((10-Y150)/10*9+1)))/9*10,1))</f>
        <v>0.1</v>
      </c>
      <c r="AQ150" s="105" t="n">
        <f aca="false">ROUND((10-GEOMEAN(((10-G150)/10*9+1),((10-Z150)/10*9+1)))/9*10,1)</f>
        <v>0</v>
      </c>
      <c r="AR150" s="105" t="n">
        <f aca="false">ROUND((10-GEOMEAN(((10-L150)/10*9+1),((10-AE150)/10*9+1)))/9*10,1)</f>
        <v>4.7</v>
      </c>
      <c r="AS150" s="104" t="n">
        <f aca="false">ROUND(AVERAGE(AG150,AN150),1)</f>
        <v>0.5</v>
      </c>
      <c r="AT150" s="104" t="str">
        <f aca="false">IF('Indicator Data'!L150="No data","x",IF('Indicator Data'!CB150&lt;1000,"x",ROUND((IF('Indicator Data'!L150&gt;AT$3,10,IF('Indicator Data'!L150&lt;AT$4,0,10-(AT$3-'Indicator Data'!L150)/(AT$3-AT$4)*10))),1)))</f>
        <v>x</v>
      </c>
      <c r="AU150" s="105" t="n">
        <f aca="false">ROUND(AVERAGE(AS150,AT150),1)</f>
        <v>0.5</v>
      </c>
      <c r="AV150" s="106" t="str">
        <f aca="false">IF('Indicator Data'!M150="No data","x",ROUND(IF('Indicator Data'!M150=0,0,IF(LOG('Indicator Data'!M150)&gt;AV$3,10,IF(LOG('Indicator Data'!M150)&lt;AV$4,0,10-(AV$3-LOG('Indicator Data'!M150))/(AV$3-AV$4)*10))),1))</f>
        <v>x</v>
      </c>
      <c r="AW150" s="103" t="str">
        <f aca="false">IF(AV150="x","x",'Indicator Data'!M150/'Indicator Data'!$CA150)</f>
        <v>x</v>
      </c>
      <c r="AX150" s="106" t="str">
        <f aca="false">IF(AV150="x","x",ROUND(IF(AW150&gt;AX$3,10,IF(AW150&lt;AX$4,0,10-(AX$3-AW150)/(AX$3-AX$4)*10)),1))</f>
        <v>x</v>
      </c>
      <c r="AY150" s="102" t="str">
        <f aca="false">IF(AND(AV150="x",AX150="x"),"x",ROUND((10-GEOMEAN(((10-AV150)/10*9+1),((10-AX150)/10*9+1)))/9*10,1))</f>
        <v>x</v>
      </c>
      <c r="AZ150" s="106" t="str">
        <f aca="false">IF('Indicator Data'!N150="No data","x",ROUND(IF('Indicator Data'!N150=0,0,IF(LOG('Indicator Data'!N150)&gt;AZ$3,10,IF(LOG('Indicator Data'!N150)&lt;AZ$4,0,10-(AZ$3-LOG('Indicator Data'!N150))/(AZ$3-AZ$4)*10))),1))</f>
        <v>x</v>
      </c>
      <c r="BA150" s="103" t="str">
        <f aca="false">IF(AZ150="x","x",'Indicator Data'!N150/'Indicator Data'!$CA150)</f>
        <v>x</v>
      </c>
      <c r="BB150" s="106" t="str">
        <f aca="false">IF(AZ150="x","x",ROUND(IF(BA150&gt;BB$3,10,IF(BA150&lt;BB$4,0,10-(BB$3-BA150)/(BB$3-BB$4)*10)),1))</f>
        <v>x</v>
      </c>
      <c r="BC150" s="102" t="str">
        <f aca="false">IF(AND(AZ150="x",BB150="x"),"x",ROUND((10-GEOMEAN(((10-AZ150)/10*9+1),((10-BB150)/10*9+1)))/9*10,1))</f>
        <v>x</v>
      </c>
      <c r="BD150" s="106" t="str">
        <f aca="false">IF('Indicator Data'!O150="No data","x",ROUND(IF('Indicator Data'!O150=0,0,IF(LOG('Indicator Data'!O150)&gt;BD$3,10,IF(LOG('Indicator Data'!O150)&lt;BD$4,0,10-(BD$3-LOG('Indicator Data'!O150))/(BD$3-BD$4)*10))),1))</f>
        <v>x</v>
      </c>
      <c r="BE150" s="103" t="str">
        <f aca="false">IF(BD150="x","x",'Indicator Data'!O150/'Indicator Data'!$CA150)</f>
        <v>x</v>
      </c>
      <c r="BF150" s="106" t="str">
        <f aca="false">IF(BD150="x","x",ROUND(IF(BE150&gt;BF$3,10,IF(BE150&lt;BF$4,0,10-(BF$3-BE150)/(BF$3-BF$4)*10)),1))</f>
        <v>x</v>
      </c>
      <c r="BG150" s="102" t="str">
        <f aca="false">IF(AND(BD150="x",BF150="x"),"x",ROUND((10-GEOMEAN(((10-BD150)/10*9+1),((10-BF150)/10*9+1)))/9*10,1))</f>
        <v>x</v>
      </c>
      <c r="BH150" s="106" t="str">
        <f aca="false">IF('Indicator Data'!P150="No data","x",ROUND(IF('Indicator Data'!P150=0,0,IF(LOG('Indicator Data'!P150)&gt;BH$3,10,IF(LOG('Indicator Data'!P150)&lt;BH$4,0,10-(BH$3-LOG('Indicator Data'!P150))/(BH$3-BH$4)*10))),1))</f>
        <v>x</v>
      </c>
      <c r="BI150" s="103" t="str">
        <f aca="false">IF(BH150="x","x",'Indicator Data'!P150/'Indicator Data'!$CA150)</f>
        <v>x</v>
      </c>
      <c r="BJ150" s="106" t="str">
        <f aca="false">IF(BH150="x","x",ROUND(IF(BI150&gt;BJ$3,10,IF(BI150&lt;BJ$4,0,10-(BJ$3-BI150)/(BJ$3-BJ$4)*10)),1))</f>
        <v>x</v>
      </c>
      <c r="BK150" s="102" t="str">
        <f aca="false">IF(AND(BH150="x",BJ150="x"),"x",ROUND((10-GEOMEAN(((10-BH150)/10*9+1),((10-BJ150)/10*9+1)))/9*10,1))</f>
        <v>x</v>
      </c>
      <c r="BL150" s="104" t="str">
        <f aca="false">IF(AND(BC150="x",BG150="x",BK150="x",AY150="x"),"x",IF(AND(BC150="x",BG150="x",BK150="x"),AY150,ROUND((10-GEOMEAN(((10-AY150)/10*9+1),((10-BC150)/10*9+1),((10-BG150)/10*9+1),((10-BK150)/10*9+1)))/9*10,1)))</f>
        <v>x</v>
      </c>
      <c r="BM150" s="106" t="n">
        <f aca="false">ROUND(IF('Indicator Data'!Q150=0,0,IF(LOG('Indicator Data'!Q150)&gt;BM$3,10,IF(LOG('Indicator Data'!Q150)&lt;BM$4,0,10-(BM$3-LOG('Indicator Data'!Q150))/(BM$3-BM$4)*10))),1)</f>
        <v>0</v>
      </c>
      <c r="BN150" s="107" t="n">
        <f aca="false">'Indicator Data'!R150</f>
        <v>0</v>
      </c>
      <c r="BO150" s="106" t="n">
        <f aca="false">ROUND(IF(BN150&gt;BO$3,10,IF(BN150&lt;BO$4,0,10-(BO$3-BN150)/(BO$3-BO$4)*10)),1)</f>
        <v>0</v>
      </c>
      <c r="BP150" s="106" t="n">
        <f aca="false">ROUND((10-GEOMEAN(((10-BO150)/10*9+1),((10-BM150)/10*9+1)))/9*10,1)</f>
        <v>0</v>
      </c>
      <c r="BQ150" s="106" t="n">
        <f aca="false">ROUND(IF('Indicator Data'!S150=0,0,IF(LOG('Indicator Data'!S150)&gt;BQ$3,10,IF(LOG('Indicator Data'!S150)&lt;BQ$4,0,10-(BQ$3-LOG('Indicator Data'!S150))/(BQ$3-BQ$4)*10))),1)</f>
        <v>0</v>
      </c>
      <c r="BR150" s="107" t="n">
        <f aca="false">'Indicator Data'!T150</f>
        <v>0</v>
      </c>
      <c r="BS150" s="106" t="n">
        <f aca="false">ROUND(IF(BR150&gt;BS$3,10,IF(BR150&lt;BS$4,0,10-(BS$3-BR150)/(BS$3-BS$4)*10)),1)</f>
        <v>0</v>
      </c>
      <c r="BT150" s="106" t="n">
        <f aca="false">ROUND((10-GEOMEAN(((10-BS150)/10*9+1),((10-BQ150)/10*9+1)))/9*10,1)</f>
        <v>0</v>
      </c>
      <c r="BU150" s="102" t="n">
        <f aca="false">ROUND((10-GEOMEAN(((10-BT150)/10*9+1),((10-BP150)/10*9+1)))/9*10,1)</f>
        <v>0</v>
      </c>
      <c r="BV150" s="106" t="n">
        <f aca="false">ROUND(IF('Indicator Data'!U150=0,0,IF(LOG('Indicator Data'!U150)&gt;BV$3,10,IF(LOG('Indicator Data'!U150)&lt;BV$4,0,10-(BV$3-LOG('Indicator Data'!U150))/(BV$3-BV$4)*10))),1)</f>
        <v>6</v>
      </c>
      <c r="BW150" s="103" t="n">
        <f aca="false">'Indicator Data'!U150/'Indicator Data'!$CA150</f>
        <v>0.854247860799248</v>
      </c>
      <c r="BX150" s="106" t="n">
        <f aca="false">ROUND(IF(BW150&gt;BX$3,10,IF(BW150&lt;BX$4,0,10-(BX$3-BW150)/(BX$3-BX$4)*10)),1)</f>
        <v>9.5</v>
      </c>
      <c r="BY150" s="102" t="n">
        <f aca="false">ROUND((10-GEOMEAN(((10-BV150)/10*9+1),((10-BX150)/10*9+1)))/9*10,1)</f>
        <v>8.2</v>
      </c>
      <c r="BZ150" s="106" t="n">
        <f aca="false">ROUND(IF('Indicator Data'!V150=0,0,IF(LOG('Indicator Data'!V150)&gt;BZ$3,10,IF(LOG('Indicator Data'!V150)&lt;BZ$4,0,10-(BZ$3-LOG('Indicator Data'!V150))/(BZ$3-BZ$4)*10))),1)</f>
        <v>6.1</v>
      </c>
      <c r="CA150" s="103" t="n">
        <f aca="false">IF('Indicator Data'!V150/'Indicator Data'!$CA150&gt;1,1,'Indicator Data'!V150/'Indicator Data'!$CA150)</f>
        <v>0.934856658008962</v>
      </c>
      <c r="CB150" s="106" t="n">
        <f aca="false">ROUND(IF(CA150&gt;CB$3,10,IF(CA150&lt;CB$4,0,10-(CB$3-CA150)/(CB$3-CB$4)*10)),1)</f>
        <v>9.3</v>
      </c>
      <c r="CC150" s="102" t="n">
        <f aca="false">ROUND((10-GEOMEAN(((10-BZ150)/10*9+1),((10-CB150)/10*9+1)))/9*10,1)</f>
        <v>8.1</v>
      </c>
      <c r="CD150" s="106" t="n">
        <f aca="false">ROUND(IF('Indicator Data'!W150=0,0,IF(LOG('Indicator Data'!W150)&gt;CD$3,10,IF(LOG('Indicator Data'!W150)&lt;CD$4,0,10-(CD$3-LOG('Indicator Data'!W150))/(CD$3-CD$4)*10))),1)</f>
        <v>6</v>
      </c>
      <c r="CE150" s="103" t="n">
        <f aca="false">'Indicator Data'!W150/'Indicator Data'!$CA150</f>
        <v>0.846854662052227</v>
      </c>
      <c r="CF150" s="106" t="n">
        <f aca="false">ROUND(IF(CE150&gt;CF$3,10,IF(CE150&lt;CF$4,0,10-(CF$3-CE150)/(CF$3-CF$4)*10)),1)</f>
        <v>8.5</v>
      </c>
      <c r="CG150" s="102" t="n">
        <f aca="false">ROUND((10-GEOMEAN(((10-CD150)/10*9+1),((10-CF150)/10*9+1)))/9*10,1)</f>
        <v>7.5</v>
      </c>
      <c r="CH150" s="104" t="n">
        <f aca="false">ROUND((10-GEOMEAN(((10-CC150)/10*9+1),((10-BU150)/10*9+1),((10-BY150)/10*9+1),((10-CG150)/10*9+1)))/9*10,1)</f>
        <v>6.8</v>
      </c>
      <c r="CI150" s="106" t="n">
        <f aca="false">IF('Indicator Data'!BQ150="No data","x",ROUND(IF('Indicator Data'!BQ150&gt;CI$3,0,IF('Indicator Data'!BQ150&lt;CI$4,10,(CI$3-'Indicator Data'!BQ150)/(CI$3-CI$4)*10)),1))</f>
        <v>1.8</v>
      </c>
      <c r="CJ150" s="106" t="n">
        <f aca="false">IF('Indicator Data'!BR150="No data","x",ROUND(IF('Indicator Data'!BR150&gt;CJ$3,0,IF('Indicator Data'!BR150&lt;CJ$4,10,(CJ$3-'Indicator Data'!BR150)/(CJ$3-CJ$4)*10)),1))</f>
        <v>0.5</v>
      </c>
      <c r="CK150" s="106" t="n">
        <f aca="false">IF('Indicator Data'!AC150="No data","x",ROUND(IF('Indicator Data'!AC150&gt;CK$3,0,IF('Indicator Data'!AC150&lt;CK$4,10,(CK$3-'Indicator Data'!AC150)/(CK$3-CK$4)*10)),1))</f>
        <v>1.3</v>
      </c>
      <c r="CL150" s="102" t="n">
        <f aca="false">IF(AND(CJ150="x",CI150="x",CK150="x"),"x",ROUND(AVERAGE(CI150:CK150),1))</f>
        <v>1.2</v>
      </c>
      <c r="CM150" s="106" t="n">
        <f aca="false">IF('Indicator Data'!X150="No data","x",ROUND(IF(LOG('Indicator Data'!X150)&gt;CM$3,10,IF(LOG('Indicator Data'!X150)&lt;CM$4,0,10-(CM$3-LOG('Indicator Data'!X150))/(CM$3-CM$4)*10)),1))</f>
        <v>8.3</v>
      </c>
      <c r="CN150" s="106" t="n">
        <f aca="false">IF('Indicator Data'!Y150="No data","x",ROUND(IF('Indicator Data'!Y150&gt;CN$3,10,IF('Indicator Data'!Y150&lt;CN$4,0,10-(CN$3-'Indicator Data'!Y150)/(CN$3-CN$4)*10)),1))</f>
        <v>1.9</v>
      </c>
      <c r="CO150" s="106" t="n">
        <f aca="false">IF('Indicator Data'!Z150="No data","x",ROUND(IF('Indicator Data'!Z150&gt;CO$3,10,IF('Indicator Data'!Z150&lt;CO$4,0,10-(CO$3-'Indicator Data'!Z150)/(CO$3-CO$4)*10)),1))</f>
        <v>1.9</v>
      </c>
      <c r="CP150" s="106" t="str">
        <f aca="false">IF('Indicator Data'!AA150="No data","x",ROUND(IF('Indicator Data'!AA150&gt;CP$3,10,IF('Indicator Data'!AA150&lt;CP$4,0,10-(CP$3-'Indicator Data'!AA150)/(CP$3-CP$4)*10)),1))</f>
        <v>x</v>
      </c>
      <c r="CQ150" s="102" t="n">
        <f aca="false">ROUND(AVERAGE(CM150:CP150),1)</f>
        <v>4</v>
      </c>
      <c r="CR150" s="104" t="n">
        <f aca="false">ROUND(AVERAGE(CL150,CQ150,CQ150),1)</f>
        <v>3.1</v>
      </c>
      <c r="CS150" s="106" t="n">
        <f aca="false">IF('Indicator Data'!AF150="No data","x",ROUND(IF('Indicator Data'!AF150&gt;CS$3,10,IF('Indicator Data'!AF150&lt;CS$4,0,10-(CS$3-'Indicator Data'!AF150)/(CS$3-CS$4)*10)),1))</f>
        <v>1.2</v>
      </c>
      <c r="CT150" s="106" t="n">
        <f aca="false">IF('Indicator Data'!AG150="No data","x",ROUND(IF('Indicator Data'!AG150&gt;CT$3,10,IF('Indicator Data'!AG150&lt;CT$4,0,10-(CT$3-'Indicator Data'!AG150)/(CT$3-CT$4)*10)),1))</f>
        <v>0.6</v>
      </c>
      <c r="CU150" s="102" t="n">
        <f aca="false">ROUND(AVERAGE(CM150,CN150,CO150,CP150,CS150,CT150),1)</f>
        <v>2.8</v>
      </c>
      <c r="CV150" s="106" t="n">
        <f aca="false">IF('Indicator Data'!AB150="No data","x",ROUND(IF('Indicator Data'!AB150&gt;CV$3,10,IF('Indicator Data'!AB150&lt;CV$4,0,10-(CV$3-'Indicator Data'!AB150)/(CV$3-CV$4)*10)),1))</f>
        <v>2.1</v>
      </c>
      <c r="CW150" s="102" t="n">
        <f aca="false">IF(AND(CJ150="x",CI150="x",CK150="x"),"x",ROUND(AVERAGE(CI150:CK150,CV150),1))</f>
        <v>1.4</v>
      </c>
      <c r="CX150" s="103" t="n">
        <f aca="false">IF('Indicator Data'!AD150="No data","x",'Indicator Data'!AD150/'Indicator Data'!$BZ150)</f>
        <v>5.00969933454494E-005</v>
      </c>
      <c r="CY150" s="106" t="n">
        <f aca="false">IF(CX150="x","x",ROUND(IF(CX150&gt;CY$3,0,IF(CX150&lt;CY$4,10,(CY$3-CX150)/(CY$3-CY$4)*10)),1))</f>
        <v>9.5</v>
      </c>
      <c r="CZ150" s="106" t="n">
        <f aca="false">IF('Indicator Data'!AE150="No data","x",ROUND(IF('Indicator Data'!AE150&gt;CZ$3,0,IF('Indicator Data'!AE150&lt;CZ$4,10,(CZ$3-'Indicator Data'!AE150)/(CZ$3-CZ$4)*10)),1))</f>
        <v>2</v>
      </c>
      <c r="DA150" s="102" t="n">
        <f aca="false">IF(AND(CY150="x",CZ150="x"),"x",ROUND(AVERAGE(CY150:CZ150),1))</f>
        <v>5.8</v>
      </c>
      <c r="DB150" s="104" t="n">
        <f aca="false">ROUND(AVERAGE(CW150,DA150,CU150),1)</f>
        <v>3.3</v>
      </c>
      <c r="DC150" s="105" t="n">
        <f aca="false">IF(BL150="x",ROUND((10-GEOMEAN(((10-DB150)/10*9+1),((10-CH150)/10*9+1),((10-CR150)/10*9+1)))/9*10,1),ROUND((10-GEOMEAN(((10-BL150)/10*9+1),((10-DB150)/10*9+1),((10-CH150)/10*9+1),((10-CR150)/10*9+1)))/9*10,1))</f>
        <v>4.6</v>
      </c>
      <c r="DD150" s="108" t="n">
        <f aca="false">IF(ROUND(IF(AP150="x",(10-GEOMEAN(((10-AO150)/10*9+1),((10-DC150)/10*9+1),((10-AU150)/10*9+1),((10-AQ150)/10*9+1),((10-AR150)/10*9+1)))/9*10,(10-GEOMEAN(((10-AO150)/10*9+1),((10-DC150)/10*9+1),((10-AP150)/10*9+1),((10-AQ150)/10*9+1),((10-AR150)/10*9+1),((10-AU150)/10*9+1)))/9*10),1)=0,0.1,ROUND(IF(AP150="x",(10-GEOMEAN(((10-AO150)/10*9+1),((10-DC150)/10*9+1),((10-AU150)/10*9+1),((10-AQ150)/10*9+1),((10-AR150)/10*9+1)))/9*10,(10-GEOMEAN(((10-AO150)/10*9+1),((10-DC150)/10*9+1),((10-AP150)/10*9+1),((10-AQ150)/10*9+1),((10-AR150)/10*9+1),((10-AU150)/10*9+1)))/9*10),1))</f>
        <v>2.6</v>
      </c>
      <c r="DE150" s="105" t="n">
        <f aca="false">ROUND(IF('Indicator Data'!AH150=0,0,IF('Indicator Data'!AH150&gt;DE$3,10,IF('Indicator Data'!AH150&lt;DE$4,0,10-(DE$3-'Indicator Data'!AH150)/(DE$3-DE$4)*10))),1)</f>
        <v>0</v>
      </c>
      <c r="DF150" s="102" t="n">
        <f aca="false">'Indicator Data'!AI150</f>
        <v>0</v>
      </c>
      <c r="DG150" s="102" t="n">
        <f aca="false">'Indicator Data'!AJ150</f>
        <v>0</v>
      </c>
      <c r="DH150" s="105" t="n">
        <f aca="false">ROUND(IF(DF150=5,10,IF(DG150=5,9,IF(DF150=4,8,IF(DG150=4,7,0)))),1)</f>
        <v>0</v>
      </c>
      <c r="DI150" s="108" t="n">
        <f aca="false">ROUND(IF(DH150&gt;5,DH150,DE150/10*7),1)</f>
        <v>0</v>
      </c>
      <c r="DJ150" s="76"/>
      <c r="DK150" s="109"/>
    </row>
    <row r="151" customFormat="false" ht="14.5" hidden="false" customHeight="false" outlineLevel="0" collapsed="false">
      <c r="A151" s="98" t="str">
        <f aca="false">'Indicator Data'!A151</f>
        <v>Saint Vincent and the Grenadines</v>
      </c>
      <c r="B151" s="99" t="str">
        <f aca="false">'Indicator Data'!B151</f>
        <v>VCT</v>
      </c>
      <c r="C151" s="100" t="n">
        <f aca="false">ROUND(IF('Indicator Data'!C151=0,0.1,IF(LOG('Indicator Data'!C151)&gt;C$3,10,IF(LOG('Indicator Data'!C151)&lt;C$4,0,10-(C$3-LOG('Indicator Data'!C151))/(C$3-C$4)*10))),1)</f>
        <v>3.3</v>
      </c>
      <c r="D151" s="101" t="n">
        <f aca="false">ROUND(IF('Indicator Data'!D151=0,0.1,IF(LOG('Indicator Data'!D151)&gt;D$3,10,IF(LOG('Indicator Data'!D151)&lt;D$4,0,10-(D$3-LOG('Indicator Data'!D151))/(D$3-D$4)*10))),1)</f>
        <v>0.1</v>
      </c>
      <c r="E151" s="102" t="n">
        <f aca="false">ROUND((10-GEOMEAN(((10-C151)/10*9+1),((10-D151)/10*9+1)))/9*10,1)</f>
        <v>1.8</v>
      </c>
      <c r="F151" s="102" t="n">
        <f aca="false">IF('Indicator Data'!E151="No data",0.1,(ROUND(IF('Indicator Data'!E151=0,0,IF(LOG('Indicator Data'!E151)&gt;F$3,10,IF(LOG('Indicator Data'!E151)&lt;F$4,0,10-(F$3-LOG('Indicator Data'!E151))/(F$3-F$4)*10))),1)))</f>
        <v>0.1</v>
      </c>
      <c r="G151" s="102" t="n">
        <f aca="false">ROUND(IF('Indicator Data'!F151=0,0,IF(LOG('Indicator Data'!F151)&gt;G$3,10,IF(LOG('Indicator Data'!F151)&lt;G$4,0,10-(G$3-LOG('Indicator Data'!F151))/(G$3-G$4)*10))),1)</f>
        <v>0</v>
      </c>
      <c r="H151" s="101" t="n">
        <f aca="false">ROUND(IF('Indicator Data'!G151=0,0,IF(LOG('Indicator Data'!G151)&gt;H$3,10,IF(LOG('Indicator Data'!G151)&lt;H$4,0,10-(H$3-LOG('Indicator Data'!G151))/(H$3-H$4)*10))),1)</f>
        <v>3</v>
      </c>
      <c r="I151" s="101" t="n">
        <f aca="false">ROUND(IF('Indicator Data'!H151=0,0,IF(LOG('Indicator Data'!H151)&gt;I$3,10,IF(LOG('Indicator Data'!H151)&lt;I$4,0,10-(I$3-LOG('Indicator Data'!H151))/(I$3-I$4)*10))),1)</f>
        <v>6.2</v>
      </c>
      <c r="J151" s="101" t="n">
        <f aca="false">ROUND((10-GEOMEAN(((10-H151)/10*9+1),((10-I151)/10*9+1)))/9*10,1)</f>
        <v>4.8</v>
      </c>
      <c r="K151" s="101" t="n">
        <f aca="false">ROUND(IF('Indicator Data'!I151=0,0,IF(LOG('Indicator Data'!I151)&gt;K$3,10,IF(LOG('Indicator Data'!I151)&lt;K$4,0,10-(K$3-LOG('Indicator Data'!I151))/(K$3-K$4)*10))),1)</f>
        <v>2.9</v>
      </c>
      <c r="L151" s="102" t="n">
        <f aca="false">ROUND((10-GEOMEAN(((10-J151)/10*9+1),((10-K151)/10*9+1)))/9*10,1)</f>
        <v>3.9</v>
      </c>
      <c r="M151" s="102" t="n">
        <f aca="false">ROUND(IF('Indicator Data'!J151=0,0,IF(LOG('Indicator Data'!J151)&gt;M$3,10,IF(LOG('Indicator Data'!J151)&lt;M$4,0,10-(M$3-LOG('Indicator Data'!J151))/(M$3-M$4)*10))),1)</f>
        <v>0</v>
      </c>
      <c r="N151" s="103" t="n">
        <f aca="false">'Indicator Data'!C151/'Indicator Data'!$CA151</f>
        <v>0.00194445527784114</v>
      </c>
      <c r="O151" s="103" t="n">
        <f aca="false">'Indicator Data'!D151/'Indicator Data'!$CA151</f>
        <v>0</v>
      </c>
      <c r="P151" s="103" t="str">
        <f aca="false">IF(F151=0.1,"x",'Indicator Data'!E151/'Indicator Data'!$CA151)</f>
        <v>x</v>
      </c>
      <c r="Q151" s="103" t="n">
        <f aca="false">'Indicator Data'!F151/'Indicator Data'!$CA151</f>
        <v>0</v>
      </c>
      <c r="R151" s="103" t="n">
        <f aca="false">'Indicator Data'!G151/'Indicator Data'!$CA151</f>
        <v>0.0139858027482568</v>
      </c>
      <c r="S151" s="103" t="n">
        <f aca="false">'Indicator Data'!H151/'Indicator Data'!$CA151</f>
        <v>0.00197597791588776</v>
      </c>
      <c r="T151" s="103" t="n">
        <f aca="false">'Indicator Data'!I151/'Indicator Data'!$CA151</f>
        <v>0.00245126169194989</v>
      </c>
      <c r="U151" s="103" t="n">
        <f aca="false">'Indicator Data'!J151/'Indicator Data'!$CA151</f>
        <v>0</v>
      </c>
      <c r="V151" s="101" t="n">
        <f aca="false">ROUND(IF(N151&gt;V$3,10,IF(N151&lt;V$4,0,10-(V$3-N151)/(V$3-V$4)*10)),1)</f>
        <v>9.7</v>
      </c>
      <c r="W151" s="101" t="n">
        <f aca="false">ROUND(IF(O151&gt;W$3,10,IF(O151&lt;W$4,0,10-(W$3-O151)/(W$3-W$4)*10)),1)</f>
        <v>0</v>
      </c>
      <c r="X151" s="102" t="n">
        <f aca="false">ROUND(((10-GEOMEAN(((10-V151)/10*9+1),((10-W151)/10*9+1)))/9*10),1)</f>
        <v>7.2</v>
      </c>
      <c r="Y151" s="102" t="n">
        <f aca="false">IF(P151="x",0.1,ROUND(IF(P151&gt;Y$3,10,IF(P151&lt;Y$4,0,10-(Y$3-P151)/(Y$3-Y$4)*10)),1))</f>
        <v>0.1</v>
      </c>
      <c r="Z151" s="102" t="n">
        <f aca="false">ROUND(IF(Q151=0,0,IF(LOG(Q151)&gt;Z$3,10,IF(LOG(Q151)&lt;=Z$4,0,10-(Z$3-LOG(Q151))/(Z$3-Z$4)*10))),1)</f>
        <v>0</v>
      </c>
      <c r="AA151" s="101" t="n">
        <f aca="false">ROUND(IF(R151&gt;AA$3,10,IF(R151&lt;AA$4,0,10-(AA$3-R151)/(AA$3-AA$4)*10)),1)</f>
        <v>7.8</v>
      </c>
      <c r="AB151" s="101" t="n">
        <f aca="false">ROUND(IF(S151&gt;AB$3,10,IF(S151&lt;AB$4,0,10-(AB$3-S151)/(AB$3-AB$4)*10)),1)</f>
        <v>4</v>
      </c>
      <c r="AC151" s="101" t="n">
        <f aca="false">ROUND(((10-GEOMEAN(((10-AA151)/10*9+1),((10-AB151)/10*9+1)))/9*10),1)</f>
        <v>6.3</v>
      </c>
      <c r="AD151" s="101" t="n">
        <f aca="false">ROUND(IF(T151=0,0,IF(T151&gt;AD$3,10,IF(T151&lt;=AD$4,0,10-(AD$3-T151)/(AD$3-AD$4)*10))),1)</f>
        <v>2.5</v>
      </c>
      <c r="AE151" s="102" t="n">
        <f aca="false">ROUND((10-GEOMEAN(((10-AC151)/10*9+1),((10-AD151)/10*9+1)))/9*10,1)</f>
        <v>4.7</v>
      </c>
      <c r="AF151" s="102" t="n">
        <f aca="false">ROUND(IF(U151&gt;AF$3,10,IF(U151&lt;AF$4,0,10-(AF$3-U151)/(AF$3-AF$4)*10)),1)</f>
        <v>0</v>
      </c>
      <c r="AG151" s="101" t="n">
        <f aca="false">ROUND(IF('Indicator Data'!K151=0,0,IF('Indicator Data'!K151&gt;AG$3,10,IF('Indicator Data'!K151&lt;AG$4,0,10-(AG$3-'Indicator Data'!K151)/(AG$3-AG$4)*10))),1)</f>
        <v>1</v>
      </c>
      <c r="AH151" s="104" t="n">
        <f aca="false">ROUND(AVERAGE(C151,V151),1)</f>
        <v>6.5</v>
      </c>
      <c r="AI151" s="104" t="n">
        <f aca="false">ROUND(AVERAGE(D151,W151),1)</f>
        <v>0.1</v>
      </c>
      <c r="AJ151" s="102" t="n">
        <f aca="false">ROUND(AVERAGE(AA151,H151),1)</f>
        <v>5.4</v>
      </c>
      <c r="AK151" s="102" t="n">
        <f aca="false">ROUND(AVERAGE(AB151,I151),1)</f>
        <v>5.1</v>
      </c>
      <c r="AL151" s="104" t="n">
        <f aca="false">ROUND((10-GEOMEAN(((10-AJ151)/10*9+1),((10-AK151)/10*9+1)))/9*10,1)</f>
        <v>5.3</v>
      </c>
      <c r="AM151" s="104" t="n">
        <f aca="false">ROUND(AVERAGE(AD151,K151),1)</f>
        <v>2.7</v>
      </c>
      <c r="AN151" s="102" t="n">
        <f aca="false">ROUND((10-GEOMEAN(((10-M151)/10*9+1),((10-AF151)/10*9+1)))/9*10,1)</f>
        <v>0</v>
      </c>
      <c r="AO151" s="105" t="n">
        <f aca="false">ROUND((10-GEOMEAN(((10-E151)/10*9+1),((10-X151)/10*9+1)))/9*10,1)</f>
        <v>5.1</v>
      </c>
      <c r="AP151" s="105" t="n">
        <f aca="false">IF(AND(Y151="x",F151="x"),"x",ROUND((10-GEOMEAN(((10-F151)/10*9+1),((10-Y151)/10*9+1)))/9*10,1))</f>
        <v>0.1</v>
      </c>
      <c r="AQ151" s="105" t="n">
        <f aca="false">ROUND((10-GEOMEAN(((10-G151)/10*9+1),((10-Z151)/10*9+1)))/9*10,1)</f>
        <v>0</v>
      </c>
      <c r="AR151" s="105" t="n">
        <f aca="false">ROUND((10-GEOMEAN(((10-L151)/10*9+1),((10-AE151)/10*9+1)))/9*10,1)</f>
        <v>4.3</v>
      </c>
      <c r="AS151" s="104" t="n">
        <f aca="false">ROUND(AVERAGE(AG151,AN151),1)</f>
        <v>0.5</v>
      </c>
      <c r="AT151" s="104" t="str">
        <f aca="false">IF('Indicator Data'!L151="No data","x",IF('Indicator Data'!CB151&lt;1000,"x",ROUND((IF('Indicator Data'!L151&gt;AT$3,10,IF('Indicator Data'!L151&lt;AT$4,0,10-(AT$3-'Indicator Data'!L151)/(AT$3-AT$4)*10))),1)))</f>
        <v>x</v>
      </c>
      <c r="AU151" s="105" t="n">
        <f aca="false">ROUND(AVERAGE(AS151,AT151),1)</f>
        <v>0.5</v>
      </c>
      <c r="AV151" s="106" t="str">
        <f aca="false">IF('Indicator Data'!M151="No data","x",ROUND(IF('Indicator Data'!M151=0,0,IF(LOG('Indicator Data'!M151)&gt;AV$3,10,IF(LOG('Indicator Data'!M151)&lt;AV$4,0,10-(AV$3-LOG('Indicator Data'!M151))/(AV$3-AV$4)*10))),1))</f>
        <v>x</v>
      </c>
      <c r="AW151" s="103" t="str">
        <f aca="false">IF(AV151="x","x",'Indicator Data'!M151/'Indicator Data'!$CA151)</f>
        <v>x</v>
      </c>
      <c r="AX151" s="106" t="str">
        <f aca="false">IF(AV151="x","x",ROUND(IF(AW151&gt;AX$3,10,IF(AW151&lt;AX$4,0,10-(AX$3-AW151)/(AX$3-AX$4)*10)),1))</f>
        <v>x</v>
      </c>
      <c r="AY151" s="102" t="str">
        <f aca="false">IF(AND(AV151="x",AX151="x"),"x",ROUND((10-GEOMEAN(((10-AV151)/10*9+1),((10-AX151)/10*9+1)))/9*10,1))</f>
        <v>x</v>
      </c>
      <c r="AZ151" s="106" t="str">
        <f aca="false">IF('Indicator Data'!N151="No data","x",ROUND(IF('Indicator Data'!N151=0,0,IF(LOG('Indicator Data'!N151)&gt;AZ$3,10,IF(LOG('Indicator Data'!N151)&lt;AZ$4,0,10-(AZ$3-LOG('Indicator Data'!N151))/(AZ$3-AZ$4)*10))),1))</f>
        <v>x</v>
      </c>
      <c r="BA151" s="103" t="str">
        <f aca="false">IF(AZ151="x","x",'Indicator Data'!N151/'Indicator Data'!$CA151)</f>
        <v>x</v>
      </c>
      <c r="BB151" s="106" t="str">
        <f aca="false">IF(AZ151="x","x",ROUND(IF(BA151&gt;BB$3,10,IF(BA151&lt;BB$4,0,10-(BB$3-BA151)/(BB$3-BB$4)*10)),1))</f>
        <v>x</v>
      </c>
      <c r="BC151" s="102" t="str">
        <f aca="false">IF(AND(AZ151="x",BB151="x"),"x",ROUND((10-GEOMEAN(((10-AZ151)/10*9+1),((10-BB151)/10*9+1)))/9*10,1))</f>
        <v>x</v>
      </c>
      <c r="BD151" s="106" t="str">
        <f aca="false">IF('Indicator Data'!O151="No data","x",ROUND(IF('Indicator Data'!O151=0,0,IF(LOG('Indicator Data'!O151)&gt;BD$3,10,IF(LOG('Indicator Data'!O151)&lt;BD$4,0,10-(BD$3-LOG('Indicator Data'!O151))/(BD$3-BD$4)*10))),1))</f>
        <v>x</v>
      </c>
      <c r="BE151" s="103" t="str">
        <f aca="false">IF(BD151="x","x",'Indicator Data'!O151/'Indicator Data'!$CA151)</f>
        <v>x</v>
      </c>
      <c r="BF151" s="106" t="str">
        <f aca="false">IF(BD151="x","x",ROUND(IF(BE151&gt;BF$3,10,IF(BE151&lt;BF$4,0,10-(BF$3-BE151)/(BF$3-BF$4)*10)),1))</f>
        <v>x</v>
      </c>
      <c r="BG151" s="102" t="str">
        <f aca="false">IF(AND(BD151="x",BF151="x"),"x",ROUND((10-GEOMEAN(((10-BD151)/10*9+1),((10-BF151)/10*9+1)))/9*10,1))</f>
        <v>x</v>
      </c>
      <c r="BH151" s="106" t="str">
        <f aca="false">IF('Indicator Data'!P151="No data","x",ROUND(IF('Indicator Data'!P151=0,0,IF(LOG('Indicator Data'!P151)&gt;BH$3,10,IF(LOG('Indicator Data'!P151)&lt;BH$4,0,10-(BH$3-LOG('Indicator Data'!P151))/(BH$3-BH$4)*10))),1))</f>
        <v>x</v>
      </c>
      <c r="BI151" s="103" t="str">
        <f aca="false">IF(BH151="x","x",'Indicator Data'!P151/'Indicator Data'!$CA151)</f>
        <v>x</v>
      </c>
      <c r="BJ151" s="106" t="str">
        <f aca="false">IF(BH151="x","x",ROUND(IF(BI151&gt;BJ$3,10,IF(BI151&lt;BJ$4,0,10-(BJ$3-BI151)/(BJ$3-BJ$4)*10)),1))</f>
        <v>x</v>
      </c>
      <c r="BK151" s="102" t="str">
        <f aca="false">IF(AND(BH151="x",BJ151="x"),"x",ROUND((10-GEOMEAN(((10-BH151)/10*9+1),((10-BJ151)/10*9+1)))/9*10,1))</f>
        <v>x</v>
      </c>
      <c r="BL151" s="104" t="str">
        <f aca="false">IF(AND(BC151="x",BG151="x",BK151="x",AY151="x"),"x",IF(AND(BC151="x",BG151="x",BK151="x"),AY151,ROUND((10-GEOMEAN(((10-AY151)/10*9+1),((10-BC151)/10*9+1),((10-BG151)/10*9+1),((10-BK151)/10*9+1)))/9*10,1)))</f>
        <v>x</v>
      </c>
      <c r="BM151" s="106" t="n">
        <f aca="false">ROUND(IF('Indicator Data'!Q151=0,0,IF(LOG('Indicator Data'!Q151)&gt;BM$3,10,IF(LOG('Indicator Data'!Q151)&lt;BM$4,0,10-(BM$3-LOG('Indicator Data'!Q151))/(BM$3-BM$4)*10))),1)</f>
        <v>0</v>
      </c>
      <c r="BN151" s="107" t="n">
        <f aca="false">'Indicator Data'!R151</f>
        <v>0</v>
      </c>
      <c r="BO151" s="106" t="n">
        <f aca="false">ROUND(IF(BN151&gt;BO$3,10,IF(BN151&lt;BO$4,0,10-(BO$3-BN151)/(BO$3-BO$4)*10)),1)</f>
        <v>0</v>
      </c>
      <c r="BP151" s="106" t="n">
        <f aca="false">ROUND((10-GEOMEAN(((10-BO151)/10*9+1),((10-BM151)/10*9+1)))/9*10,1)</f>
        <v>0</v>
      </c>
      <c r="BQ151" s="106" t="n">
        <f aca="false">ROUND(IF('Indicator Data'!S151=0,0,IF(LOG('Indicator Data'!S151)&gt;BQ$3,10,IF(LOG('Indicator Data'!S151)&lt;BQ$4,0,10-(BQ$3-LOG('Indicator Data'!S151))/(BQ$3-BQ$4)*10))),1)</f>
        <v>0</v>
      </c>
      <c r="BR151" s="107" t="n">
        <f aca="false">'Indicator Data'!T151</f>
        <v>0</v>
      </c>
      <c r="BS151" s="106" t="n">
        <f aca="false">ROUND(IF(BR151&gt;BS$3,10,IF(BR151&lt;BS$4,0,10-(BS$3-BR151)/(BS$3-BS$4)*10)),1)</f>
        <v>0</v>
      </c>
      <c r="BT151" s="106" t="n">
        <f aca="false">ROUND((10-GEOMEAN(((10-BS151)/10*9+1),((10-BQ151)/10*9+1)))/9*10,1)</f>
        <v>0</v>
      </c>
      <c r="BU151" s="102" t="n">
        <f aca="false">ROUND((10-GEOMEAN(((10-BT151)/10*9+1),((10-BP151)/10*9+1)))/9*10,1)</f>
        <v>0</v>
      </c>
      <c r="BV151" s="106" t="n">
        <f aca="false">ROUND(IF('Indicator Data'!U151=0,0,IF(LOG('Indicator Data'!U151)&gt;BV$3,10,IF(LOG('Indicator Data'!U151)&lt;BV$4,0,10-(BV$3-LOG('Indicator Data'!U151))/(BV$3-BV$4)*10))),1)</f>
        <v>5.2</v>
      </c>
      <c r="BW151" s="103" t="n">
        <f aca="false">'Indicator Data'!U151/'Indicator Data'!$CA151</f>
        <v>0.407255485922055</v>
      </c>
      <c r="BX151" s="106" t="n">
        <f aca="false">ROUND(IF(BW151&gt;BX$3,10,IF(BW151&lt;BX$4,0,10-(BX$3-BW151)/(BX$3-BX$4)*10)),1)</f>
        <v>4.5</v>
      </c>
      <c r="BY151" s="102" t="n">
        <f aca="false">ROUND((10-GEOMEAN(((10-BV151)/10*9+1),((10-BX151)/10*9+1)))/9*10,1)</f>
        <v>4.9</v>
      </c>
      <c r="BZ151" s="106" t="n">
        <f aca="false">ROUND(IF('Indicator Data'!V151=0,0,IF(LOG('Indicator Data'!V151)&gt;BZ$3,10,IF(LOG('Indicator Data'!V151)&lt;BZ$4,0,10-(BZ$3-LOG('Indicator Data'!V151))/(BZ$3-BZ$4)*10))),1)</f>
        <v>5.7</v>
      </c>
      <c r="CA151" s="103" t="n">
        <f aca="false">IF('Indicator Data'!V151/'Indicator Data'!$CA151&gt;1,1,'Indicator Data'!V151/'Indicator Data'!$CA151)</f>
        <v>0.886255261529115</v>
      </c>
      <c r="CB151" s="106" t="n">
        <f aca="false">ROUND(IF(CA151&gt;CB$3,10,IF(CA151&lt;CB$4,0,10-(CB$3-CA151)/(CB$3-CB$4)*10)),1)</f>
        <v>8.9</v>
      </c>
      <c r="CC151" s="102" t="n">
        <f aca="false">ROUND((10-GEOMEAN(((10-BZ151)/10*9+1),((10-CB151)/10*9+1)))/9*10,1)</f>
        <v>7.7</v>
      </c>
      <c r="CD151" s="106" t="n">
        <f aca="false">ROUND(IF('Indicator Data'!W151=0,0,IF(LOG('Indicator Data'!W151)&gt;CD$3,10,IF(LOG('Indicator Data'!W151)&lt;CD$4,0,10-(CD$3-LOG('Indicator Data'!W151))/(CD$3-CD$4)*10))),1)</f>
        <v>5.5</v>
      </c>
      <c r="CE151" s="103" t="n">
        <f aca="false">'Indicator Data'!W151/'Indicator Data'!$CA151</f>
        <v>0.619868724420347</v>
      </c>
      <c r="CF151" s="106" t="n">
        <f aca="false">ROUND(IF(CE151&gt;CF$3,10,IF(CE151&lt;CF$4,0,10-(CF$3-CE151)/(CF$3-CF$4)*10)),1)</f>
        <v>6.2</v>
      </c>
      <c r="CG151" s="102" t="n">
        <f aca="false">ROUND((10-GEOMEAN(((10-CD151)/10*9+1),((10-CF151)/10*9+1)))/9*10,1)</f>
        <v>5.9</v>
      </c>
      <c r="CH151" s="104" t="n">
        <f aca="false">ROUND((10-GEOMEAN(((10-CC151)/10*9+1),((10-BU151)/10*9+1),((10-BY151)/10*9+1),((10-CG151)/10*9+1)))/9*10,1)</f>
        <v>5.2</v>
      </c>
      <c r="CI151" s="106" t="n">
        <f aca="false">IF('Indicator Data'!BQ151="No data","x",ROUND(IF('Indicator Data'!BQ151&gt;CI$3,0,IF('Indicator Data'!BQ151&lt;CI$4,10,(CI$3-'Indicator Data'!BQ151)/(CI$3-CI$4)*10)),1))</f>
        <v>1.4</v>
      </c>
      <c r="CJ151" s="106" t="n">
        <f aca="false">IF('Indicator Data'!BR151="No data","x",ROUND(IF('Indicator Data'!BR151&gt;CJ$3,0,IF('Indicator Data'!BR151&lt;CJ$4,10,(CJ$3-'Indicator Data'!BR151)/(CJ$3-CJ$4)*10)),1))</f>
        <v>0.8</v>
      </c>
      <c r="CK151" s="106" t="str">
        <f aca="false">IF('Indicator Data'!AC151="No data","x",ROUND(IF('Indicator Data'!AC151&gt;CK$3,0,IF('Indicator Data'!AC151&lt;CK$4,10,(CK$3-'Indicator Data'!AC151)/(CK$3-CK$4)*10)),1))</f>
        <v>x</v>
      </c>
      <c r="CL151" s="102" t="n">
        <f aca="false">IF(AND(CJ151="x",CI151="x",CK151="x"),"x",ROUND(AVERAGE(CI151:CK151),1))</f>
        <v>1.1</v>
      </c>
      <c r="CM151" s="106" t="n">
        <f aca="false">IF('Indicator Data'!X151="No data","x",ROUND(IF(LOG('Indicator Data'!X151)&gt;CM$3,10,IF(LOG('Indicator Data'!X151)&lt;CM$4,0,10-(CM$3-LOG('Indicator Data'!X151))/(CM$3-CM$4)*10)),1))</f>
        <v>8.2</v>
      </c>
      <c r="CN151" s="106" t="n">
        <f aca="false">IF('Indicator Data'!Y151="No data","x",ROUND(IF('Indicator Data'!Y151&gt;CN$3,10,IF('Indicator Data'!Y151&lt;CN$4,0,10-(CN$3-'Indicator Data'!Y151)/(CN$3-CN$4)*10)),1))</f>
        <v>2.2</v>
      </c>
      <c r="CO151" s="106" t="n">
        <f aca="false">IF('Indicator Data'!Z151="No data","x",ROUND(IF('Indicator Data'!Z151&gt;CO$3,10,IF('Indicator Data'!Z151&lt;CO$4,0,10-(CO$3-'Indicator Data'!Z151)/(CO$3-CO$4)*10)),1))</f>
        <v>5.3</v>
      </c>
      <c r="CP151" s="106" t="str">
        <f aca="false">IF('Indicator Data'!AA151="No data","x",ROUND(IF('Indicator Data'!AA151&gt;CP$3,10,IF('Indicator Data'!AA151&lt;CP$4,0,10-(CP$3-'Indicator Data'!AA151)/(CP$3-CP$4)*10)),1))</f>
        <v>x</v>
      </c>
      <c r="CQ151" s="102" t="n">
        <f aca="false">ROUND(AVERAGE(CM151:CP151),1)</f>
        <v>5.2</v>
      </c>
      <c r="CR151" s="104" t="n">
        <f aca="false">ROUND(AVERAGE(CL151,CQ151,CQ151),1)</f>
        <v>3.8</v>
      </c>
      <c r="CS151" s="106" t="str">
        <f aca="false">IF('Indicator Data'!AF151="No data","x",ROUND(IF('Indicator Data'!AF151&gt;CS$3,10,IF('Indicator Data'!AF151&lt;CS$4,0,10-(CS$3-'Indicator Data'!AF151)/(CS$3-CS$4)*10)),1))</f>
        <v>x</v>
      </c>
      <c r="CT151" s="106" t="n">
        <f aca="false">IF('Indicator Data'!AG151="No data","x",ROUND(IF('Indicator Data'!AG151&gt;CT$3,10,IF('Indicator Data'!AG151&lt;CT$4,0,10-(CT$3-'Indicator Data'!AG151)/(CT$3-CT$4)*10)),1))</f>
        <v>1.3</v>
      </c>
      <c r="CU151" s="102" t="n">
        <f aca="false">ROUND(AVERAGE(CM151,CN151,CO151,CP151,CS151,CT151),1)</f>
        <v>4.3</v>
      </c>
      <c r="CV151" s="106" t="n">
        <f aca="false">IF('Indicator Data'!AB151="No data","x",ROUND(IF('Indicator Data'!AB151&gt;CV$3,10,IF('Indicator Data'!AB151&lt;CV$4,0,10-(CV$3-'Indicator Data'!AB151)/(CV$3-CV$4)*10)),1))</f>
        <v>1.1</v>
      </c>
      <c r="CW151" s="102" t="n">
        <f aca="false">IF(AND(CJ151="x",CI151="x",CK151="x"),"x",ROUND(AVERAGE(CI151:CK151,CV151),1))</f>
        <v>1.1</v>
      </c>
      <c r="CX151" s="103" t="n">
        <f aca="false">IF('Indicator Data'!AD151="No data","x",'Indicator Data'!AD151/'Indicator Data'!$BZ151)</f>
        <v>0.000316297971859065</v>
      </c>
      <c r="CY151" s="106" t="n">
        <f aca="false">IF(CX151="x","x",ROUND(IF(CX151&gt;CY$3,0,IF(CX151&lt;CY$4,10,(CY$3-CX151)/(CY$3-CY$4)*10)),1))</f>
        <v>6.8</v>
      </c>
      <c r="CZ151" s="106" t="n">
        <f aca="false">IF('Indicator Data'!AE151="No data","x",ROUND(IF('Indicator Data'!AE151&gt;CZ$3,0,IF('Indicator Data'!AE151&lt;CZ$4,10,(CZ$3-'Indicator Data'!AE151)/(CZ$3-CZ$4)*10)),1))</f>
        <v>2</v>
      </c>
      <c r="DA151" s="102" t="n">
        <f aca="false">IF(AND(CY151="x",CZ151="x"),"x",ROUND(AVERAGE(CY151:CZ151),1))</f>
        <v>4.4</v>
      </c>
      <c r="DB151" s="104" t="n">
        <f aca="false">ROUND(AVERAGE(CW151,DA151,CU151),1)</f>
        <v>3.3</v>
      </c>
      <c r="DC151" s="105" t="n">
        <f aca="false">IF(BL151="x",ROUND((10-GEOMEAN(((10-DB151)/10*9+1),((10-CH151)/10*9+1),((10-CR151)/10*9+1)))/9*10,1),ROUND((10-GEOMEAN(((10-BL151)/10*9+1),((10-DB151)/10*9+1),((10-CH151)/10*9+1),((10-CR151)/10*9+1)))/9*10,1))</f>
        <v>4.1</v>
      </c>
      <c r="DD151" s="108" t="n">
        <f aca="false">IF(ROUND(IF(AP151="x",(10-GEOMEAN(((10-AO151)/10*9+1),((10-DC151)/10*9+1),((10-AU151)/10*9+1),((10-AQ151)/10*9+1),((10-AR151)/10*9+1)))/9*10,(10-GEOMEAN(((10-AO151)/10*9+1),((10-DC151)/10*9+1),((10-AP151)/10*9+1),((10-AQ151)/10*9+1),((10-AR151)/10*9+1),((10-AU151)/10*9+1)))/9*10),1)=0,0.1,ROUND(IF(AP151="x",(10-GEOMEAN(((10-AO151)/10*9+1),((10-DC151)/10*9+1),((10-AU151)/10*9+1),((10-AQ151)/10*9+1),((10-AR151)/10*9+1)))/9*10,(10-GEOMEAN(((10-AO151)/10*9+1),((10-DC151)/10*9+1),((10-AP151)/10*9+1),((10-AQ151)/10*9+1),((10-AR151)/10*9+1),((10-AU151)/10*9+1)))/9*10),1))</f>
        <v>2.6</v>
      </c>
      <c r="DE151" s="105" t="n">
        <f aca="false">ROUND(IF('Indicator Data'!AH151=0,0,IF('Indicator Data'!AH151&gt;DE$3,10,IF('Indicator Data'!AH151&lt;DE$4,0,10-(DE$3-'Indicator Data'!AH151)/(DE$3-DE$4)*10))),1)</f>
        <v>0</v>
      </c>
      <c r="DF151" s="102" t="n">
        <f aca="false">'Indicator Data'!AI151</f>
        <v>0</v>
      </c>
      <c r="DG151" s="102" t="n">
        <f aca="false">'Indicator Data'!AJ151</f>
        <v>0</v>
      </c>
      <c r="DH151" s="105" t="n">
        <f aca="false">ROUND(IF(DF151=5,10,IF(DG151=5,9,IF(DF151=4,8,IF(DG151=4,7,0)))),1)</f>
        <v>0</v>
      </c>
      <c r="DI151" s="108" t="n">
        <f aca="false">ROUND(IF(DH151&gt;5,DH151,DE151/10*7),1)</f>
        <v>0</v>
      </c>
      <c r="DJ151" s="76"/>
      <c r="DK151" s="109"/>
    </row>
    <row r="152" customFormat="false" ht="14.5" hidden="false" customHeight="false" outlineLevel="0" collapsed="false">
      <c r="A152" s="98" t="str">
        <f aca="false">'Indicator Data'!A152</f>
        <v>Samoa</v>
      </c>
      <c r="B152" s="99" t="str">
        <f aca="false">'Indicator Data'!B152</f>
        <v>WSM</v>
      </c>
      <c r="C152" s="100" t="n">
        <f aca="false">ROUND(IF('Indicator Data'!C152=0,0.1,IF(LOG('Indicator Data'!C152)&gt;C$3,10,IF(LOG('Indicator Data'!C152)&lt;C$4,0,10-(C$3-LOG('Indicator Data'!C152))/(C$3-C$4)*10))),1)</f>
        <v>3.8</v>
      </c>
      <c r="D152" s="101" t="n">
        <f aca="false">ROUND(IF('Indicator Data'!D152=0,0.1,IF(LOG('Indicator Data'!D152)&gt;D$3,10,IF(LOG('Indicator Data'!D152)&lt;D$4,0,10-(D$3-LOG('Indicator Data'!D152))/(D$3-D$4)*10))),1)</f>
        <v>0.1</v>
      </c>
      <c r="E152" s="102" t="n">
        <f aca="false">ROUND((10-GEOMEAN(((10-C152)/10*9+1),((10-D152)/10*9+1)))/9*10,1)</f>
        <v>2.1</v>
      </c>
      <c r="F152" s="102" t="n">
        <f aca="false">IF('Indicator Data'!E152="No data",0.1,(ROUND(IF('Indicator Data'!E152=0,0,IF(LOG('Indicator Data'!E152)&gt;F$3,10,IF(LOG('Indicator Data'!E152)&lt;F$4,0,10-(F$3-LOG('Indicator Data'!E152))/(F$3-F$4)*10))),1)))</f>
        <v>0.1</v>
      </c>
      <c r="G152" s="102" t="n">
        <f aca="false">ROUND(IF('Indicator Data'!F152=0,0,IF(LOG('Indicator Data'!F152)&gt;G$3,10,IF(LOG('Indicator Data'!F152)&lt;G$4,0,10-(G$3-LOG('Indicator Data'!F152))/(G$3-G$4)*10))),1)</f>
        <v>4.4</v>
      </c>
      <c r="H152" s="101" t="n">
        <f aca="false">ROUND(IF('Indicator Data'!G152=0,0,IF(LOG('Indicator Data'!G152)&gt;H$3,10,IF(LOG('Indicator Data'!G152)&lt;H$4,0,10-(H$3-LOG('Indicator Data'!G152))/(H$3-H$4)*10))),1)</f>
        <v>3.9</v>
      </c>
      <c r="I152" s="101" t="n">
        <f aca="false">ROUND(IF('Indicator Data'!H152=0,0,IF(LOG('Indicator Data'!H152)&gt;I$3,10,IF(LOG('Indicator Data'!H152)&lt;I$4,0,10-(I$3-LOG('Indicator Data'!H152))/(I$3-I$4)*10))),1)</f>
        <v>6.6</v>
      </c>
      <c r="J152" s="101" t="n">
        <f aca="false">ROUND((10-GEOMEAN(((10-H152)/10*9+1),((10-I152)/10*9+1)))/9*10,1)</f>
        <v>5.4</v>
      </c>
      <c r="K152" s="101" t="n">
        <f aca="false">ROUND(IF('Indicator Data'!I152=0,0,IF(LOG('Indicator Data'!I152)&gt;K$3,10,IF(LOG('Indicator Data'!I152)&lt;K$4,0,10-(K$3-LOG('Indicator Data'!I152))/(K$3-K$4)*10))),1)</f>
        <v>0</v>
      </c>
      <c r="L152" s="102" t="n">
        <f aca="false">ROUND((10-GEOMEAN(((10-J152)/10*9+1),((10-K152)/10*9+1)))/9*10,1)</f>
        <v>3.1</v>
      </c>
      <c r="M152" s="102" t="n">
        <f aca="false">ROUND(IF('Indicator Data'!J152=0,0,IF(LOG('Indicator Data'!J152)&gt;M$3,10,IF(LOG('Indicator Data'!J152)&lt;M$4,0,10-(M$3-LOG('Indicator Data'!J152))/(M$3-M$4)*10))),1)</f>
        <v>0</v>
      </c>
      <c r="N152" s="103" t="n">
        <f aca="false">'Indicator Data'!C152/'Indicator Data'!$CA152</f>
        <v>0.00174659420871571</v>
      </c>
      <c r="O152" s="103" t="n">
        <f aca="false">'Indicator Data'!D152/'Indicator Data'!$CA152</f>
        <v>0</v>
      </c>
      <c r="P152" s="103" t="str">
        <f aca="false">IF(F152=0.1,"x",'Indicator Data'!E152/'Indicator Data'!$CA152)</f>
        <v>x</v>
      </c>
      <c r="Q152" s="103" t="n">
        <f aca="false">'Indicator Data'!F152/'Indicator Data'!$CA152</f>
        <v>2.1456517215141E-005</v>
      </c>
      <c r="R152" s="103" t="n">
        <f aca="false">'Indicator Data'!G152/'Indicator Data'!$CA152</f>
        <v>0.0189821041641869</v>
      </c>
      <c r="S152" s="103" t="n">
        <f aca="false">'Indicator Data'!H152/'Indicator Data'!$CA152</f>
        <v>0.00199811626937114</v>
      </c>
      <c r="T152" s="103" t="n">
        <f aca="false">'Indicator Data'!I152/'Indicator Data'!$CA152</f>
        <v>0</v>
      </c>
      <c r="U152" s="103" t="n">
        <f aca="false">'Indicator Data'!J152/'Indicator Data'!$CA152</f>
        <v>0</v>
      </c>
      <c r="V152" s="101" t="n">
        <f aca="false">ROUND(IF(N152&gt;V$3,10,IF(N152&lt;V$4,0,10-(V$3-N152)/(V$3-V$4)*10)),1)</f>
        <v>8.7</v>
      </c>
      <c r="W152" s="101" t="n">
        <f aca="false">ROUND(IF(O152&gt;W$3,10,IF(O152&lt;W$4,0,10-(W$3-O152)/(W$3-W$4)*10)),1)</f>
        <v>0</v>
      </c>
      <c r="X152" s="102" t="n">
        <f aca="false">ROUND(((10-GEOMEAN(((10-V152)/10*9+1),((10-W152)/10*9+1)))/9*10),1)</f>
        <v>5.9</v>
      </c>
      <c r="Y152" s="102" t="n">
        <f aca="false">IF(P152="x",0.1,ROUND(IF(P152&gt;Y$3,10,IF(P152&lt;Y$4,0,10-(Y$3-P152)/(Y$3-Y$4)*10)),1))</f>
        <v>0.1</v>
      </c>
      <c r="Z152" s="102" t="n">
        <f aca="false">ROUND(IF(Q152=0,0,IF(LOG(Q152)&gt;Z$3,10,IF(LOG(Q152)&lt;=Z$4,0,10-(Z$3-LOG(Q152))/(Z$3-Z$4)*10))),1)</f>
        <v>8.5</v>
      </c>
      <c r="AA152" s="101" t="n">
        <f aca="false">ROUND(IF(R152&gt;AA$3,10,IF(R152&lt;AA$4,0,10-(AA$3-R152)/(AA$3-AA$4)*10)),1)</f>
        <v>10</v>
      </c>
      <c r="AB152" s="101" t="n">
        <f aca="false">ROUND(IF(S152&gt;AB$3,10,IF(S152&lt;AB$4,0,10-(AB$3-S152)/(AB$3-AB$4)*10)),1)</f>
        <v>4</v>
      </c>
      <c r="AC152" s="101" t="n">
        <f aca="false">ROUND(((10-GEOMEAN(((10-AA152)/10*9+1),((10-AB152)/10*9+1)))/9*10),1)</f>
        <v>8.3</v>
      </c>
      <c r="AD152" s="101" t="n">
        <f aca="false">ROUND(IF(T152=0,0,IF(T152&gt;AD$3,10,IF(T152&lt;=AD$4,0,10-(AD$3-T152)/(AD$3-AD$4)*10))),1)</f>
        <v>0</v>
      </c>
      <c r="AE152" s="102" t="n">
        <f aca="false">ROUND((10-GEOMEAN(((10-AC152)/10*9+1),((10-AD152)/10*9+1)))/9*10,1)</f>
        <v>5.5</v>
      </c>
      <c r="AF152" s="102" t="n">
        <f aca="false">ROUND(IF(U152&gt;AF$3,10,IF(U152&lt;AF$4,0,10-(AF$3-U152)/(AF$3-AF$4)*10)),1)</f>
        <v>0</v>
      </c>
      <c r="AG152" s="101" t="n">
        <f aca="false">ROUND(IF('Indicator Data'!K152=0,0,IF('Indicator Data'!K152&gt;AG$3,10,IF('Indicator Data'!K152&lt;AG$4,0,10-(AG$3-'Indicator Data'!K152)/(AG$3-AG$4)*10))),1)</f>
        <v>1</v>
      </c>
      <c r="AH152" s="104" t="n">
        <f aca="false">ROUND(AVERAGE(C152,V152),1)</f>
        <v>6.3</v>
      </c>
      <c r="AI152" s="104" t="n">
        <f aca="false">ROUND(AVERAGE(D152,W152),1)</f>
        <v>0.1</v>
      </c>
      <c r="AJ152" s="102" t="n">
        <f aca="false">ROUND(AVERAGE(AA152,H152),1)</f>
        <v>7</v>
      </c>
      <c r="AK152" s="102" t="n">
        <f aca="false">ROUND(AVERAGE(AB152,I152),1)</f>
        <v>5.3</v>
      </c>
      <c r="AL152" s="104" t="n">
        <f aca="false">ROUND((10-GEOMEAN(((10-AJ152)/10*9+1),((10-AK152)/10*9+1)))/9*10,1)</f>
        <v>6.2</v>
      </c>
      <c r="AM152" s="104" t="n">
        <f aca="false">ROUND(AVERAGE(AD152,K152),1)</f>
        <v>0</v>
      </c>
      <c r="AN152" s="102" t="n">
        <f aca="false">ROUND((10-GEOMEAN(((10-M152)/10*9+1),((10-AF152)/10*9+1)))/9*10,1)</f>
        <v>0</v>
      </c>
      <c r="AO152" s="105" t="n">
        <f aca="false">ROUND((10-GEOMEAN(((10-E152)/10*9+1),((10-X152)/10*9+1)))/9*10,1)</f>
        <v>4.3</v>
      </c>
      <c r="AP152" s="105" t="n">
        <f aca="false">IF(AND(Y152="x",F152="x"),"x",ROUND((10-GEOMEAN(((10-F152)/10*9+1),((10-Y152)/10*9+1)))/9*10,1))</f>
        <v>0.1</v>
      </c>
      <c r="AQ152" s="105" t="n">
        <f aca="false">ROUND((10-GEOMEAN(((10-G152)/10*9+1),((10-Z152)/10*9+1)))/9*10,1)</f>
        <v>6.9</v>
      </c>
      <c r="AR152" s="105" t="n">
        <f aca="false">ROUND((10-GEOMEAN(((10-L152)/10*9+1),((10-AE152)/10*9+1)))/9*10,1)</f>
        <v>4.4</v>
      </c>
      <c r="AS152" s="104" t="n">
        <f aca="false">ROUND(AVERAGE(AG152,AN152),1)</f>
        <v>0.5</v>
      </c>
      <c r="AT152" s="104" t="str">
        <f aca="false">IF('Indicator Data'!L152="No data","x",IF('Indicator Data'!CB152&lt;1000,"x",ROUND((IF('Indicator Data'!L152&gt;AT$3,10,IF('Indicator Data'!L152&lt;AT$4,0,10-(AT$3-'Indicator Data'!L152)/(AT$3-AT$4)*10))),1)))</f>
        <v>x</v>
      </c>
      <c r="AU152" s="105" t="n">
        <f aca="false">ROUND(AVERAGE(AS152,AT152),1)</f>
        <v>0.5</v>
      </c>
      <c r="AV152" s="106" t="str">
        <f aca="false">IF('Indicator Data'!M152="No data","x",ROUND(IF('Indicator Data'!M152=0,0,IF(LOG('Indicator Data'!M152)&gt;AV$3,10,IF(LOG('Indicator Data'!M152)&lt;AV$4,0,10-(AV$3-LOG('Indicator Data'!M152))/(AV$3-AV$4)*10))),1))</f>
        <v>x</v>
      </c>
      <c r="AW152" s="103" t="str">
        <f aca="false">IF(AV152="x","x",'Indicator Data'!M152/'Indicator Data'!$CA152)</f>
        <v>x</v>
      </c>
      <c r="AX152" s="106" t="str">
        <f aca="false">IF(AV152="x","x",ROUND(IF(AW152&gt;AX$3,10,IF(AW152&lt;AX$4,0,10-(AX$3-AW152)/(AX$3-AX$4)*10)),1))</f>
        <v>x</v>
      </c>
      <c r="AY152" s="102" t="str">
        <f aca="false">IF(AND(AV152="x",AX152="x"),"x",ROUND((10-GEOMEAN(((10-AV152)/10*9+1),((10-AX152)/10*9+1)))/9*10,1))</f>
        <v>x</v>
      </c>
      <c r="AZ152" s="106" t="str">
        <f aca="false">IF('Indicator Data'!N152="No data","x",ROUND(IF('Indicator Data'!N152=0,0,IF(LOG('Indicator Data'!N152)&gt;AZ$3,10,IF(LOG('Indicator Data'!N152)&lt;AZ$4,0,10-(AZ$3-LOG('Indicator Data'!N152))/(AZ$3-AZ$4)*10))),1))</f>
        <v>x</v>
      </c>
      <c r="BA152" s="103" t="str">
        <f aca="false">IF(AZ152="x","x",'Indicator Data'!N152/'Indicator Data'!$CA152)</f>
        <v>x</v>
      </c>
      <c r="BB152" s="106" t="str">
        <f aca="false">IF(AZ152="x","x",ROUND(IF(BA152&gt;BB$3,10,IF(BA152&lt;BB$4,0,10-(BB$3-BA152)/(BB$3-BB$4)*10)),1))</f>
        <v>x</v>
      </c>
      <c r="BC152" s="102" t="str">
        <f aca="false">IF(AND(AZ152="x",BB152="x"),"x",ROUND((10-GEOMEAN(((10-AZ152)/10*9+1),((10-BB152)/10*9+1)))/9*10,1))</f>
        <v>x</v>
      </c>
      <c r="BD152" s="106" t="str">
        <f aca="false">IF('Indicator Data'!O152="No data","x",ROUND(IF('Indicator Data'!O152=0,0,IF(LOG('Indicator Data'!O152)&gt;BD$3,10,IF(LOG('Indicator Data'!O152)&lt;BD$4,0,10-(BD$3-LOG('Indicator Data'!O152))/(BD$3-BD$4)*10))),1))</f>
        <v>x</v>
      </c>
      <c r="BE152" s="103" t="str">
        <f aca="false">IF(BD152="x","x",'Indicator Data'!O152/'Indicator Data'!$CA152)</f>
        <v>x</v>
      </c>
      <c r="BF152" s="106" t="str">
        <f aca="false">IF(BD152="x","x",ROUND(IF(BE152&gt;BF$3,10,IF(BE152&lt;BF$4,0,10-(BF$3-BE152)/(BF$3-BF$4)*10)),1))</f>
        <v>x</v>
      </c>
      <c r="BG152" s="102" t="str">
        <f aca="false">IF(AND(BD152="x",BF152="x"),"x",ROUND((10-GEOMEAN(((10-BD152)/10*9+1),((10-BF152)/10*9+1)))/9*10,1))</f>
        <v>x</v>
      </c>
      <c r="BH152" s="106" t="str">
        <f aca="false">IF('Indicator Data'!P152="No data","x",ROUND(IF('Indicator Data'!P152=0,0,IF(LOG('Indicator Data'!P152)&gt;BH$3,10,IF(LOG('Indicator Data'!P152)&lt;BH$4,0,10-(BH$3-LOG('Indicator Data'!P152))/(BH$3-BH$4)*10))),1))</f>
        <v>x</v>
      </c>
      <c r="BI152" s="103" t="str">
        <f aca="false">IF(BH152="x","x",'Indicator Data'!P152/'Indicator Data'!$CA152)</f>
        <v>x</v>
      </c>
      <c r="BJ152" s="106" t="str">
        <f aca="false">IF(BH152="x","x",ROUND(IF(BI152&gt;BJ$3,10,IF(BI152&lt;BJ$4,0,10-(BJ$3-BI152)/(BJ$3-BJ$4)*10)),1))</f>
        <v>x</v>
      </c>
      <c r="BK152" s="102" t="str">
        <f aca="false">IF(AND(BH152="x",BJ152="x"),"x",ROUND((10-GEOMEAN(((10-BH152)/10*9+1),((10-BJ152)/10*9+1)))/9*10,1))</f>
        <v>x</v>
      </c>
      <c r="BL152" s="104" t="str">
        <f aca="false">IF(AND(BC152="x",BG152="x",BK152="x",AY152="x"),"x",IF(AND(BC152="x",BG152="x",BK152="x"),AY152,ROUND((10-GEOMEAN(((10-AY152)/10*9+1),((10-BC152)/10*9+1),((10-BG152)/10*9+1),((10-BK152)/10*9+1)))/9*10,1)))</f>
        <v>x</v>
      </c>
      <c r="BM152" s="106" t="n">
        <f aca="false">ROUND(IF('Indicator Data'!Q152=0,0,IF(LOG('Indicator Data'!Q152)&gt;BM$3,10,IF(LOG('Indicator Data'!Q152)&lt;BM$4,0,10-(BM$3-LOG('Indicator Data'!Q152))/(BM$3-BM$4)*10))),1)</f>
        <v>0</v>
      </c>
      <c r="BN152" s="107" t="n">
        <f aca="false">'Indicator Data'!R152</f>
        <v>0</v>
      </c>
      <c r="BO152" s="106" t="n">
        <f aca="false">ROUND(IF(BN152&gt;BO$3,10,IF(BN152&lt;BO$4,0,10-(BO$3-BN152)/(BO$3-BO$4)*10)),1)</f>
        <v>0</v>
      </c>
      <c r="BP152" s="106" t="n">
        <f aca="false">ROUND((10-GEOMEAN(((10-BO152)/10*9+1),((10-BM152)/10*9+1)))/9*10,1)</f>
        <v>0</v>
      </c>
      <c r="BQ152" s="106" t="n">
        <f aca="false">ROUND(IF('Indicator Data'!S152=0,0,IF(LOG('Indicator Data'!S152)&gt;BQ$3,10,IF(LOG('Indicator Data'!S152)&lt;BQ$4,0,10-(BQ$3-LOG('Indicator Data'!S152))/(BQ$3-BQ$4)*10))),1)</f>
        <v>0</v>
      </c>
      <c r="BR152" s="107" t="n">
        <f aca="false">'Indicator Data'!T152</f>
        <v>0</v>
      </c>
      <c r="BS152" s="106" t="n">
        <f aca="false">ROUND(IF(BR152&gt;BS$3,10,IF(BR152&lt;BS$4,0,10-(BS$3-BR152)/(BS$3-BS$4)*10)),1)</f>
        <v>0</v>
      </c>
      <c r="BT152" s="106" t="n">
        <f aca="false">ROUND((10-GEOMEAN(((10-BS152)/10*9+1),((10-BQ152)/10*9+1)))/9*10,1)</f>
        <v>0</v>
      </c>
      <c r="BU152" s="102" t="n">
        <f aca="false">ROUND((10-GEOMEAN(((10-BT152)/10*9+1),((10-BP152)/10*9+1)))/9*10,1)</f>
        <v>0</v>
      </c>
      <c r="BV152" s="106" t="n">
        <f aca="false">ROUND(IF('Indicator Data'!U152=0,0,IF(LOG('Indicator Data'!U152)&gt;BV$3,10,IF(LOG('Indicator Data'!U152)&lt;BV$4,0,10-(BV$3-LOG('Indicator Data'!U152))/(BV$3-BV$4)*10))),1)</f>
        <v>4.8</v>
      </c>
      <c r="BW152" s="103" t="n">
        <f aca="false">'Indicator Data'!U152/'Indicator Data'!$CA152</f>
        <v>0.126306746434264</v>
      </c>
      <c r="BX152" s="106" t="n">
        <f aca="false">ROUND(IF(BW152&gt;BX$3,10,IF(BW152&lt;BX$4,0,10-(BX$3-BW152)/(BX$3-BX$4)*10)),1)</f>
        <v>1.4</v>
      </c>
      <c r="BY152" s="102" t="n">
        <f aca="false">ROUND((10-GEOMEAN(((10-BV152)/10*9+1),((10-BX152)/10*9+1)))/9*10,1)</f>
        <v>3.3</v>
      </c>
      <c r="BZ152" s="106" t="n">
        <f aca="false">ROUND(IF('Indicator Data'!V152=0,0,IF(LOG('Indicator Data'!V152)&gt;BZ$3,10,IF(LOG('Indicator Data'!V152)&lt;BZ$4,0,10-(BZ$3-LOG('Indicator Data'!V152))/(BZ$3-BZ$4)*10))),1)</f>
        <v>4.9</v>
      </c>
      <c r="CA152" s="103" t="n">
        <f aca="false">IF('Indicator Data'!V152/'Indicator Data'!$CA152&gt;1,1,'Indicator Data'!V152/'Indicator Data'!$CA152)</f>
        <v>0.136777112886072</v>
      </c>
      <c r="CB152" s="106" t="n">
        <f aca="false">ROUND(IF(CA152&gt;CB$3,10,IF(CA152&lt;CB$4,0,10-(CB$3-CA152)/(CB$3-CB$4)*10)),1)</f>
        <v>1.4</v>
      </c>
      <c r="CC152" s="102" t="n">
        <f aca="false">ROUND((10-GEOMEAN(((10-BZ152)/10*9+1),((10-CB152)/10*9+1)))/9*10,1)</f>
        <v>3.3</v>
      </c>
      <c r="CD152" s="106" t="n">
        <f aca="false">ROUND(IF('Indicator Data'!W152=0,0,IF(LOG('Indicator Data'!W152)&gt;CD$3,10,IF(LOG('Indicator Data'!W152)&lt;CD$4,0,10-(CD$3-LOG('Indicator Data'!W152))/(CD$3-CD$4)*10))),1)</f>
        <v>5.9</v>
      </c>
      <c r="CE152" s="103" t="n">
        <f aca="false">'Indicator Data'!W152/'Indicator Data'!$CA152</f>
        <v>0.650704899134701</v>
      </c>
      <c r="CF152" s="106" t="n">
        <f aca="false">ROUND(IF(CE152&gt;CF$3,10,IF(CE152&lt;CF$4,0,10-(CF$3-CE152)/(CF$3-CF$4)*10)),1)</f>
        <v>6.5</v>
      </c>
      <c r="CG152" s="102" t="n">
        <f aca="false">ROUND((10-GEOMEAN(((10-CD152)/10*9+1),((10-CF152)/10*9+1)))/9*10,1)</f>
        <v>6.2</v>
      </c>
      <c r="CH152" s="104" t="n">
        <f aca="false">ROUND((10-GEOMEAN(((10-CC152)/10*9+1),((10-BU152)/10*9+1),((10-BY152)/10*9+1),((10-CG152)/10*9+1)))/9*10,1)</f>
        <v>3.5</v>
      </c>
      <c r="CI152" s="106" t="n">
        <f aca="false">IF('Indicator Data'!BQ152="No data","x",ROUND(IF('Indicator Data'!BQ152&gt;CI$3,0,IF('Indicator Data'!BQ152&lt;CI$4,10,(CI$3-'Indicator Data'!BQ152)/(CI$3-CI$4)*10)),1))</f>
        <v>0.4</v>
      </c>
      <c r="CJ152" s="106" t="n">
        <f aca="false">IF('Indicator Data'!BR152="No data","x",ROUND(IF('Indicator Data'!BR152&gt;CJ$3,0,IF('Indicator Data'!BR152&lt;CJ$4,10,(CJ$3-'Indicator Data'!BR152)/(CJ$3-CJ$4)*10)),1))</f>
        <v>1.4</v>
      </c>
      <c r="CK152" s="106" t="n">
        <f aca="false">IF('Indicator Data'!AC152="No data","x",ROUND(IF('Indicator Data'!AC152&gt;CK$3,0,IF('Indicator Data'!AC152&lt;CK$4,10,(CK$3-'Indicator Data'!AC152)/(CK$3-CK$4)*10)),1))</f>
        <v>2.1</v>
      </c>
      <c r="CL152" s="102" t="n">
        <f aca="false">IF(AND(CJ152="x",CI152="x",CK152="x"),"x",ROUND(AVERAGE(CI152:CK152),1))</f>
        <v>1.3</v>
      </c>
      <c r="CM152" s="106" t="n">
        <f aca="false">IF('Indicator Data'!X152="No data","x",ROUND(IF(LOG('Indicator Data'!X152)&gt;CM$3,10,IF(LOG('Indicator Data'!X152)&lt;CM$4,0,10-(CM$3-LOG('Indicator Data'!X152))/(CM$3-CM$4)*10)),1))</f>
        <v>6.2</v>
      </c>
      <c r="CN152" s="106" t="n">
        <f aca="false">IF('Indicator Data'!Y152="No data","x",ROUND(IF('Indicator Data'!Y152&gt;CN$3,10,IF('Indicator Data'!Y152&lt;CN$4,0,10-(CN$3-'Indicator Data'!Y152)/(CN$3-CN$4)*10)),1))</f>
        <v>0.1</v>
      </c>
      <c r="CO152" s="106" t="n">
        <f aca="false">IF('Indicator Data'!Z152="No data","x",ROUND(IF('Indicator Data'!Z152&gt;CO$3,10,IF('Indicator Data'!Z152&lt;CO$4,0,10-(CO$3-'Indicator Data'!Z152)/(CO$3-CO$4)*10)),1))</f>
        <v>1.8</v>
      </c>
      <c r="CP152" s="106" t="str">
        <f aca="false">IF('Indicator Data'!AA152="No data","x",ROUND(IF('Indicator Data'!AA152&gt;CP$3,10,IF('Indicator Data'!AA152&lt;CP$4,0,10-(CP$3-'Indicator Data'!AA152)/(CP$3-CP$4)*10)),1))</f>
        <v>x</v>
      </c>
      <c r="CQ152" s="102" t="n">
        <f aca="false">ROUND(AVERAGE(CM152:CP152),1)</f>
        <v>2.7</v>
      </c>
      <c r="CR152" s="104" t="n">
        <f aca="false">ROUND(AVERAGE(CL152,CQ152,CQ152),1)</f>
        <v>2.2</v>
      </c>
      <c r="CS152" s="106" t="str">
        <f aca="false">IF('Indicator Data'!AF152="No data","x",ROUND(IF('Indicator Data'!AF152&gt;CS$3,10,IF('Indicator Data'!AF152&lt;CS$4,0,10-(CS$3-'Indicator Data'!AF152)/(CS$3-CS$4)*10)),1))</f>
        <v>x</v>
      </c>
      <c r="CT152" s="106" t="n">
        <f aca="false">IF('Indicator Data'!AG152="No data","x",ROUND(IF('Indicator Data'!AG152&gt;CT$3,10,IF('Indicator Data'!AG152&lt;CT$4,0,10-(CT$3-'Indicator Data'!AG152)/(CT$3-CT$4)*10)),1))</f>
        <v>5.7</v>
      </c>
      <c r="CU152" s="102" t="n">
        <f aca="false">ROUND(AVERAGE(CM152,CN152,CO152,CP152,CS152,CT152),1)</f>
        <v>3.5</v>
      </c>
      <c r="CV152" s="106" t="n">
        <f aca="false">IF('Indicator Data'!AB152="No data","x",ROUND(IF('Indicator Data'!AB152&gt;CV$3,10,IF('Indicator Data'!AB152&lt;CV$4,0,10-(CV$3-'Indicator Data'!AB152)/(CV$3-CV$4)*10)),1))</f>
        <v>0</v>
      </c>
      <c r="CW152" s="102" t="n">
        <f aca="false">IF(AND(CJ152="x",CI152="x",CK152="x"),"x",ROUND(AVERAGE(CI152:CK152,CV152),1))</f>
        <v>1</v>
      </c>
      <c r="CX152" s="103" t="n">
        <f aca="false">IF('Indicator Data'!AD152="No data","x",'Indicator Data'!AD152/'Indicator Data'!$BZ152)</f>
        <v>4.57113601872337E-005</v>
      </c>
      <c r="CY152" s="106" t="n">
        <f aca="false">IF(CX152="x","x",ROUND(IF(CX152&gt;CY$3,0,IF(CX152&lt;CY$4,10,(CY$3-CX152)/(CY$3-CY$4)*10)),1))</f>
        <v>9.5</v>
      </c>
      <c r="CZ152" s="106" t="n">
        <f aca="false">IF('Indicator Data'!AE152="No data","x",ROUND(IF('Indicator Data'!AE152&gt;CZ$3,0,IF('Indicator Data'!AE152&lt;CZ$4,10,(CZ$3-'Indicator Data'!AE152)/(CZ$3-CZ$4)*10)),1))</f>
        <v>0</v>
      </c>
      <c r="DA152" s="102" t="n">
        <f aca="false">IF(AND(CY152="x",CZ152="x"),"x",ROUND(AVERAGE(CY152:CZ152),1))</f>
        <v>4.8</v>
      </c>
      <c r="DB152" s="104" t="n">
        <f aca="false">ROUND(AVERAGE(CW152,DA152,CU152),1)</f>
        <v>3.1</v>
      </c>
      <c r="DC152" s="105" t="n">
        <f aca="false">IF(BL152="x",ROUND((10-GEOMEAN(((10-DB152)/10*9+1),((10-CH152)/10*9+1),((10-CR152)/10*9+1)))/9*10,1),ROUND((10-GEOMEAN(((10-BL152)/10*9+1),((10-DB152)/10*9+1),((10-CH152)/10*9+1),((10-CR152)/10*9+1)))/9*10,1))</f>
        <v>3</v>
      </c>
      <c r="DD152" s="108" t="n">
        <f aca="false">IF(ROUND(IF(AP152="x",(10-GEOMEAN(((10-AO152)/10*9+1),((10-DC152)/10*9+1),((10-AU152)/10*9+1),((10-AQ152)/10*9+1),((10-AR152)/10*9+1)))/9*10,(10-GEOMEAN(((10-AO152)/10*9+1),((10-DC152)/10*9+1),((10-AP152)/10*9+1),((10-AQ152)/10*9+1),((10-AR152)/10*9+1),((10-AU152)/10*9+1)))/9*10),1)=0,0.1,ROUND(IF(AP152="x",(10-GEOMEAN(((10-AO152)/10*9+1),((10-DC152)/10*9+1),((10-AU152)/10*9+1),((10-AQ152)/10*9+1),((10-AR152)/10*9+1)))/9*10,(10-GEOMEAN(((10-AO152)/10*9+1),((10-DC152)/10*9+1),((10-AP152)/10*9+1),((10-AQ152)/10*9+1),((10-AR152)/10*9+1),((10-AU152)/10*9+1)))/9*10),1))</f>
        <v>3.6</v>
      </c>
      <c r="DE152" s="105" t="n">
        <f aca="false">ROUND(IF('Indicator Data'!AH152=0,0,IF('Indicator Data'!AH152&gt;DE$3,10,IF('Indicator Data'!AH152&lt;DE$4,0,10-(DE$3-'Indicator Data'!AH152)/(DE$3-DE$4)*10))),1)</f>
        <v>0</v>
      </c>
      <c r="DF152" s="102" t="n">
        <f aca="false">'Indicator Data'!AI152</f>
        <v>0</v>
      </c>
      <c r="DG152" s="102" t="n">
        <f aca="false">'Indicator Data'!AJ152</f>
        <v>0</v>
      </c>
      <c r="DH152" s="105" t="n">
        <f aca="false">ROUND(IF(DF152=5,10,IF(DG152=5,9,IF(DF152=4,8,IF(DG152=4,7,0)))),1)</f>
        <v>0</v>
      </c>
      <c r="DI152" s="108" t="n">
        <f aca="false">ROUND(IF(DH152&gt;5,DH152,DE152/10*7),1)</f>
        <v>0</v>
      </c>
      <c r="DJ152" s="76"/>
      <c r="DK152" s="109"/>
    </row>
    <row r="153" customFormat="false" ht="14.5" hidden="false" customHeight="false" outlineLevel="0" collapsed="false">
      <c r="A153" s="98" t="str">
        <f aca="false">'Indicator Data'!A153</f>
        <v>Sao Tome and Principe</v>
      </c>
      <c r="B153" s="99" t="str">
        <f aca="false">'Indicator Data'!B153</f>
        <v>STP</v>
      </c>
      <c r="C153" s="100" t="n">
        <f aca="false">ROUND(IF('Indicator Data'!C153=0,0.1,IF(LOG('Indicator Data'!C153)&gt;C$3,10,IF(LOG('Indicator Data'!C153)&lt;C$4,0,10-(C$3-LOG('Indicator Data'!C153))/(C$3-C$4)*10))),1)</f>
        <v>0.1</v>
      </c>
      <c r="D153" s="101" t="n">
        <f aca="false">ROUND(IF('Indicator Data'!D153=0,0.1,IF(LOG('Indicator Data'!D153)&gt;D$3,10,IF(LOG('Indicator Data'!D153)&lt;D$4,0,10-(D$3-LOG('Indicator Data'!D153))/(D$3-D$4)*10))),1)</f>
        <v>0.1</v>
      </c>
      <c r="E153" s="102" t="n">
        <f aca="false">ROUND((10-GEOMEAN(((10-C153)/10*9+1),((10-D153)/10*9+1)))/9*10,1)</f>
        <v>0.1</v>
      </c>
      <c r="F153" s="102" t="n">
        <f aca="false">IF('Indicator Data'!E153="No data",0.1,(ROUND(IF('Indicator Data'!E153=0,0,IF(LOG('Indicator Data'!E153)&gt;F$3,10,IF(LOG('Indicator Data'!E153)&lt;F$4,0,10-(F$3-LOG('Indicator Data'!E153))/(F$3-F$4)*10))),1)))</f>
        <v>0.1</v>
      </c>
      <c r="G153" s="102" t="n">
        <f aca="false">ROUND(IF('Indicator Data'!F153=0,0,IF(LOG('Indicator Data'!F153)&gt;G$3,10,IF(LOG('Indicator Data'!F153)&lt;G$4,0,10-(G$3-LOG('Indicator Data'!F153))/(G$3-G$4)*10))),1)</f>
        <v>0</v>
      </c>
      <c r="H153" s="101" t="n">
        <f aca="false">ROUND(IF('Indicator Data'!G153=0,0,IF(LOG('Indicator Data'!G153)&gt;H$3,10,IF(LOG('Indicator Data'!G153)&lt;H$4,0,10-(H$3-LOG('Indicator Data'!G153))/(H$3-H$4)*10))),1)</f>
        <v>0</v>
      </c>
      <c r="I153" s="101" t="n">
        <f aca="false">ROUND(IF('Indicator Data'!H153=0,0,IF(LOG('Indicator Data'!H153)&gt;I$3,10,IF(LOG('Indicator Data'!H153)&lt;I$4,0,10-(I$3-LOG('Indicator Data'!H153))/(I$3-I$4)*10))),1)</f>
        <v>0</v>
      </c>
      <c r="J153" s="101" t="n">
        <f aca="false">ROUND((10-GEOMEAN(((10-H153)/10*9+1),((10-I153)/10*9+1)))/9*10,1)</f>
        <v>0</v>
      </c>
      <c r="K153" s="101" t="n">
        <f aca="false">ROUND(IF('Indicator Data'!I153=0,0,IF(LOG('Indicator Data'!I153)&gt;K$3,10,IF(LOG('Indicator Data'!I153)&lt;K$4,0,10-(K$3-LOG('Indicator Data'!I153))/(K$3-K$4)*10))),1)</f>
        <v>0</v>
      </c>
      <c r="L153" s="102" t="n">
        <f aca="false">ROUND((10-GEOMEAN(((10-J153)/10*9+1),((10-K153)/10*9+1)))/9*10,1)</f>
        <v>0</v>
      </c>
      <c r="M153" s="102" t="n">
        <f aca="false">ROUND(IF('Indicator Data'!J153=0,0,IF(LOG('Indicator Data'!J153)&gt;M$3,10,IF(LOG('Indicator Data'!J153)&lt;M$4,0,10-(M$3-LOG('Indicator Data'!J153))/(M$3-M$4)*10))),1)</f>
        <v>0</v>
      </c>
      <c r="N153" s="103" t="n">
        <f aca="false">'Indicator Data'!C153/'Indicator Data'!$CA153</f>
        <v>0</v>
      </c>
      <c r="O153" s="103" t="n">
        <f aca="false">'Indicator Data'!D153/'Indicator Data'!$CA153</f>
        <v>0</v>
      </c>
      <c r="P153" s="103" t="str">
        <f aca="false">IF(F153=0.1,"x",'Indicator Data'!E153/'Indicator Data'!$CA153)</f>
        <v>x</v>
      </c>
      <c r="Q153" s="103" t="n">
        <f aca="false">'Indicator Data'!F153/'Indicator Data'!$CA153</f>
        <v>0</v>
      </c>
      <c r="R153" s="103" t="n">
        <f aca="false">'Indicator Data'!G153/'Indicator Data'!$CA153</f>
        <v>0</v>
      </c>
      <c r="S153" s="103" t="n">
        <f aca="false">'Indicator Data'!H153/'Indicator Data'!$CA153</f>
        <v>0</v>
      </c>
      <c r="T153" s="103" t="n">
        <f aca="false">'Indicator Data'!I153/'Indicator Data'!$CA153</f>
        <v>0</v>
      </c>
      <c r="U153" s="103" t="n">
        <f aca="false">'Indicator Data'!J153/'Indicator Data'!$CA153</f>
        <v>0</v>
      </c>
      <c r="V153" s="101" t="n">
        <f aca="false">ROUND(IF(N153&gt;V$3,10,IF(N153&lt;V$4,0,10-(V$3-N153)/(V$3-V$4)*10)),1)</f>
        <v>0</v>
      </c>
      <c r="W153" s="101" t="n">
        <f aca="false">ROUND(IF(O153&gt;W$3,10,IF(O153&lt;W$4,0,10-(W$3-O153)/(W$3-W$4)*10)),1)</f>
        <v>0</v>
      </c>
      <c r="X153" s="102" t="n">
        <f aca="false">ROUND(((10-GEOMEAN(((10-V153)/10*9+1),((10-W153)/10*9+1)))/9*10),1)</f>
        <v>0</v>
      </c>
      <c r="Y153" s="102" t="n">
        <f aca="false">IF(P153="x",0.1,ROUND(IF(P153&gt;Y$3,10,IF(P153&lt;Y$4,0,10-(Y$3-P153)/(Y$3-Y$4)*10)),1))</f>
        <v>0.1</v>
      </c>
      <c r="Z153" s="102" t="n">
        <f aca="false">ROUND(IF(Q153=0,0,IF(LOG(Q153)&gt;Z$3,10,IF(LOG(Q153)&lt;=Z$4,0,10-(Z$3-LOG(Q153))/(Z$3-Z$4)*10))),1)</f>
        <v>0</v>
      </c>
      <c r="AA153" s="101" t="n">
        <f aca="false">ROUND(IF(R153&gt;AA$3,10,IF(R153&lt;AA$4,0,10-(AA$3-R153)/(AA$3-AA$4)*10)),1)</f>
        <v>0</v>
      </c>
      <c r="AB153" s="101" t="n">
        <f aca="false">ROUND(IF(S153&gt;AB$3,10,IF(S153&lt;AB$4,0,10-(AB$3-S153)/(AB$3-AB$4)*10)),1)</f>
        <v>0</v>
      </c>
      <c r="AC153" s="101" t="n">
        <f aca="false">ROUND(((10-GEOMEAN(((10-AA153)/10*9+1),((10-AB153)/10*9+1)))/9*10),1)</f>
        <v>0</v>
      </c>
      <c r="AD153" s="101" t="n">
        <f aca="false">ROUND(IF(T153=0,0,IF(T153&gt;AD$3,10,IF(T153&lt;=AD$4,0,10-(AD$3-T153)/(AD$3-AD$4)*10))),1)</f>
        <v>0</v>
      </c>
      <c r="AE153" s="102" t="n">
        <f aca="false">ROUND((10-GEOMEAN(((10-AC153)/10*9+1),((10-AD153)/10*9+1)))/9*10,1)</f>
        <v>0</v>
      </c>
      <c r="AF153" s="102" t="n">
        <f aca="false">ROUND(IF(U153&gt;AF$3,10,IF(U153&lt;AF$4,0,10-(AF$3-U153)/(AF$3-AF$4)*10)),1)</f>
        <v>0</v>
      </c>
      <c r="AG153" s="101" t="n">
        <f aca="false">ROUND(IF('Indicator Data'!K153=0,0,IF('Indicator Data'!K153&gt;AG$3,10,IF('Indicator Data'!K153&lt;AG$4,0,10-(AG$3-'Indicator Data'!K153)/(AG$3-AG$4)*10))),1)</f>
        <v>0</v>
      </c>
      <c r="AH153" s="104" t="n">
        <f aca="false">ROUND(AVERAGE(C153,V153),1)</f>
        <v>0.1</v>
      </c>
      <c r="AI153" s="104" t="n">
        <f aca="false">ROUND(AVERAGE(D153,W153),1)</f>
        <v>0.1</v>
      </c>
      <c r="AJ153" s="102" t="n">
        <f aca="false">ROUND(AVERAGE(AA153,H153),1)</f>
        <v>0</v>
      </c>
      <c r="AK153" s="102" t="n">
        <f aca="false">ROUND(AVERAGE(AB153,I153),1)</f>
        <v>0</v>
      </c>
      <c r="AL153" s="104" t="n">
        <f aca="false">ROUND((10-GEOMEAN(((10-AJ153)/10*9+1),((10-AK153)/10*9+1)))/9*10,1)</f>
        <v>0</v>
      </c>
      <c r="AM153" s="104" t="n">
        <f aca="false">ROUND(AVERAGE(AD153,K153),1)</f>
        <v>0</v>
      </c>
      <c r="AN153" s="102" t="n">
        <f aca="false">ROUND((10-GEOMEAN(((10-M153)/10*9+1),((10-AF153)/10*9+1)))/9*10,1)</f>
        <v>0</v>
      </c>
      <c r="AO153" s="105" t="n">
        <f aca="false">ROUND((10-GEOMEAN(((10-E153)/10*9+1),((10-X153)/10*9+1)))/9*10,1)</f>
        <v>0.1</v>
      </c>
      <c r="AP153" s="105" t="n">
        <f aca="false">IF(AND(Y153="x",F153="x"),"x",ROUND((10-GEOMEAN(((10-F153)/10*9+1),((10-Y153)/10*9+1)))/9*10,1))</f>
        <v>0.1</v>
      </c>
      <c r="AQ153" s="105" t="n">
        <f aca="false">ROUND((10-GEOMEAN(((10-G153)/10*9+1),((10-Z153)/10*9+1)))/9*10,1)</f>
        <v>0</v>
      </c>
      <c r="AR153" s="105" t="n">
        <f aca="false">ROUND((10-GEOMEAN(((10-L153)/10*9+1),((10-AE153)/10*9+1)))/9*10,1)</f>
        <v>0</v>
      </c>
      <c r="AS153" s="104" t="n">
        <f aca="false">ROUND(AVERAGE(AG153,AN153),1)</f>
        <v>0</v>
      </c>
      <c r="AT153" s="104" t="str">
        <f aca="false">IF('Indicator Data'!L153="No data","x",IF('Indicator Data'!CB153&lt;1000,"x",ROUND((IF('Indicator Data'!L153&gt;AT$3,10,IF('Indicator Data'!L153&lt;AT$4,0,10-(AT$3-'Indicator Data'!L153)/(AT$3-AT$4)*10))),1)))</f>
        <v>x</v>
      </c>
      <c r="AU153" s="105" t="n">
        <f aca="false">ROUND(AVERAGE(AS153,AT153),1)</f>
        <v>0</v>
      </c>
      <c r="AV153" s="106" t="n">
        <f aca="false">IF('Indicator Data'!M153="No data","x",ROUND(IF('Indicator Data'!M153=0,0,IF(LOG('Indicator Data'!M153)&gt;AV$3,10,IF(LOG('Indicator Data'!M153)&lt;AV$4,0,10-(AV$3-LOG('Indicator Data'!M153))/(AV$3-AV$4)*10))),1))</f>
        <v>5.2</v>
      </c>
      <c r="AW153" s="103" t="n">
        <f aca="false">IF(AV153="x","x",'Indicator Data'!M153/'Indicator Data'!$CA153)</f>
        <v>0.2170725067181</v>
      </c>
      <c r="AX153" s="106" t="n">
        <f aca="false">IF(AV153="x","x",ROUND(IF(AW153&gt;AX$3,10,IF(AW153&lt;AX$4,0,10-(AX$3-AW153)/(AX$3-AX$4)*10)),1))</f>
        <v>2.4</v>
      </c>
      <c r="AY153" s="102" t="n">
        <f aca="false">IF(AND(AV153="x",AX153="x"),"x",ROUND((10-GEOMEAN(((10-AV153)/10*9+1),((10-AX153)/10*9+1)))/9*10,1))</f>
        <v>3.9</v>
      </c>
      <c r="AZ153" s="106" t="n">
        <f aca="false">IF('Indicator Data'!N153="No data","x",ROUND(IF('Indicator Data'!N153=0,0,IF(LOG('Indicator Data'!N153)&gt;AZ$3,10,IF(LOG('Indicator Data'!N153)&lt;AZ$4,0,10-(AZ$3-LOG('Indicator Data'!N153))/(AZ$3-AZ$4)*10))),1))</f>
        <v>0</v>
      </c>
      <c r="BA153" s="103" t="n">
        <f aca="false">IF(AZ153="x","x",'Indicator Data'!N153/'Indicator Data'!$CA153)</f>
        <v>0</v>
      </c>
      <c r="BB153" s="106" t="n">
        <f aca="false">IF(AZ153="x","x",ROUND(IF(BA153&gt;BB$3,10,IF(BA153&lt;BB$4,0,10-(BB$3-BA153)/(BB$3-BB$4)*10)),1))</f>
        <v>0</v>
      </c>
      <c r="BC153" s="102" t="n">
        <f aca="false">IF(AND(AZ153="x",BB153="x"),"x",ROUND((10-GEOMEAN(((10-AZ153)/10*9+1),((10-BB153)/10*9+1)))/9*10,1))</f>
        <v>0</v>
      </c>
      <c r="BD153" s="106" t="n">
        <f aca="false">IF('Indicator Data'!O153="No data","x",ROUND(IF('Indicator Data'!O153=0,0,IF(LOG('Indicator Data'!O153)&gt;BD$3,10,IF(LOG('Indicator Data'!O153)&lt;BD$4,0,10-(BD$3-LOG('Indicator Data'!O153))/(BD$3-BD$4)*10))),1))</f>
        <v>0</v>
      </c>
      <c r="BE153" s="103" t="n">
        <f aca="false">IF(BD153="x","x",'Indicator Data'!O153/'Indicator Data'!$CA153)</f>
        <v>0</v>
      </c>
      <c r="BF153" s="106" t="n">
        <f aca="false">IF(BD153="x","x",ROUND(IF(BE153&gt;BF$3,10,IF(BE153&lt;BF$4,0,10-(BF$3-BE153)/(BF$3-BF$4)*10)),1))</f>
        <v>0</v>
      </c>
      <c r="BG153" s="102" t="n">
        <f aca="false">IF(AND(BD153="x",BF153="x"),"x",ROUND((10-GEOMEAN(((10-BD153)/10*9+1),((10-BF153)/10*9+1)))/9*10,1))</f>
        <v>0</v>
      </c>
      <c r="BH153" s="106" t="n">
        <f aca="false">IF('Indicator Data'!P153="No data","x",ROUND(IF('Indicator Data'!P153=0,0,IF(LOG('Indicator Data'!P153)&gt;BH$3,10,IF(LOG('Indicator Data'!P153)&lt;BH$4,0,10-(BH$3-LOG('Indicator Data'!P153))/(BH$3-BH$4)*10))),1))</f>
        <v>5.7</v>
      </c>
      <c r="BI153" s="103" t="n">
        <f aca="false">IF(BH153="x","x",'Indicator Data'!P153/'Indicator Data'!$CA153)</f>
        <v>0.144809221232348</v>
      </c>
      <c r="BJ153" s="106" t="n">
        <f aca="false">IF(BH153="x","x",ROUND(IF(BI153&gt;BJ$3,10,IF(BI153&lt;BJ$4,0,10-(BJ$3-BI153)/(BJ$3-BJ$4)*10)),1))</f>
        <v>10</v>
      </c>
      <c r="BK153" s="102" t="n">
        <f aca="false">IF(AND(BH153="x",BJ153="x"),"x",ROUND((10-GEOMEAN(((10-BH153)/10*9+1),((10-BJ153)/10*9+1)))/9*10,1))</f>
        <v>8.7</v>
      </c>
      <c r="BL153" s="104" t="n">
        <f aca="false">IF(AND(BC153="x",BG153="x",BK153="x",AY153="x"),"x",IF(AND(BC153="x",BG153="x",BK153="x"),AY153,ROUND((10-GEOMEAN(((10-AY153)/10*9+1),((10-BC153)/10*9+1),((10-BG153)/10*9+1),((10-BK153)/10*9+1)))/9*10,1)))</f>
        <v>4.3</v>
      </c>
      <c r="BM153" s="106" t="n">
        <f aca="false">ROUND(IF('Indicator Data'!Q153=0,0,IF(LOG('Indicator Data'!Q153)&gt;BM$3,10,IF(LOG('Indicator Data'!Q153)&lt;BM$4,0,10-(BM$3-LOG('Indicator Data'!Q153))/(BM$3-BM$4)*10))),1)</f>
        <v>0</v>
      </c>
      <c r="BN153" s="107" t="n">
        <f aca="false">'Indicator Data'!R153</f>
        <v>0</v>
      </c>
      <c r="BO153" s="106" t="n">
        <f aca="false">ROUND(IF(BN153&gt;BO$3,10,IF(BN153&lt;BO$4,0,10-(BO$3-BN153)/(BO$3-BO$4)*10)),1)</f>
        <v>0</v>
      </c>
      <c r="BP153" s="106" t="n">
        <f aca="false">ROUND((10-GEOMEAN(((10-BO153)/10*9+1),((10-BM153)/10*9+1)))/9*10,1)</f>
        <v>0</v>
      </c>
      <c r="BQ153" s="106" t="n">
        <f aca="false">ROUND(IF('Indicator Data'!S153=0,0,IF(LOG('Indicator Data'!S153)&gt;BQ$3,10,IF(LOG('Indicator Data'!S153)&lt;BQ$4,0,10-(BQ$3-LOG('Indicator Data'!S153))/(BQ$3-BQ$4)*10))),1)</f>
        <v>6.2</v>
      </c>
      <c r="BR153" s="107" t="n">
        <f aca="false">'Indicator Data'!T153</f>
        <v>1</v>
      </c>
      <c r="BS153" s="106" t="n">
        <f aca="false">ROUND(IF(BR153&gt;BS$3,10,IF(BR153&lt;BS$4,0,10-(BS$3-BR153)/(BS$3-BS$4)*10)),1)</f>
        <v>10</v>
      </c>
      <c r="BT153" s="106" t="n">
        <f aca="false">ROUND((10-GEOMEAN(((10-BS153)/10*9+1),((10-BQ153)/10*9+1)))/9*10,1)</f>
        <v>8.8</v>
      </c>
      <c r="BU153" s="102" t="n">
        <f aca="false">ROUND((10-GEOMEAN(((10-BT153)/10*9+1),((10-BP153)/10*9+1)))/9*10,1)</f>
        <v>6</v>
      </c>
      <c r="BV153" s="106" t="n">
        <f aca="false">ROUND(IF('Indicator Data'!U153=0,0,IF(LOG('Indicator Data'!U153)&gt;BV$3,10,IF(LOG('Indicator Data'!U153)&lt;BV$4,0,10-(BV$3-LOG('Indicator Data'!U153))/(BV$3-BV$4)*10))),1)</f>
        <v>5.5</v>
      </c>
      <c r="BW153" s="103" t="n">
        <f aca="false">'Indicator Data'!U153/'Indicator Data'!$CA153</f>
        <v>0.354762955491111</v>
      </c>
      <c r="BX153" s="106" t="n">
        <f aca="false">ROUND(IF(BW153&gt;BX$3,10,IF(BW153&lt;BX$4,0,10-(BX$3-BW153)/(BX$3-BX$4)*10)),1)</f>
        <v>3.9</v>
      </c>
      <c r="BY153" s="102" t="n">
        <f aca="false">ROUND((10-GEOMEAN(((10-BV153)/10*9+1),((10-BX153)/10*9+1)))/9*10,1)</f>
        <v>4.8</v>
      </c>
      <c r="BZ153" s="106" t="n">
        <f aca="false">ROUND(IF('Indicator Data'!V153=0,0,IF(LOG('Indicator Data'!V153)&gt;BZ$3,10,IF(LOG('Indicator Data'!V153)&lt;BZ$4,0,10-(BZ$3-LOG('Indicator Data'!V153))/(BZ$3-BZ$4)*10))),1)</f>
        <v>5.4</v>
      </c>
      <c r="CA153" s="103" t="n">
        <f aca="false">IF('Indicator Data'!V153/'Indicator Data'!$CA153&gt;1,1,'Indicator Data'!V153/'Indicator Data'!$CA153)</f>
        <v>0.319000094073099</v>
      </c>
      <c r="CB153" s="106" t="n">
        <f aca="false">ROUND(IF(CA153&gt;CB$3,10,IF(CA153&lt;CB$4,0,10-(CB$3-CA153)/(CB$3-CB$4)*10)),1)</f>
        <v>3.2</v>
      </c>
      <c r="CC153" s="102" t="n">
        <f aca="false">ROUND((10-GEOMEAN(((10-BZ153)/10*9+1),((10-CB153)/10*9+1)))/9*10,1)</f>
        <v>4.4</v>
      </c>
      <c r="CD153" s="106" t="n">
        <f aca="false">ROUND(IF('Indicator Data'!W153=0,0,IF(LOG('Indicator Data'!W153)&gt;CD$3,10,IF(LOG('Indicator Data'!W153)&lt;CD$4,0,10-(CD$3-LOG('Indicator Data'!W153))/(CD$3-CD$4)*10))),1)</f>
        <v>6</v>
      </c>
      <c r="CE153" s="103" t="n">
        <f aca="false">'Indicator Data'!W153/'Indicator Data'!$CA153</f>
        <v>0.896787198440718</v>
      </c>
      <c r="CF153" s="106" t="n">
        <f aca="false">ROUND(IF(CE153&gt;CF$3,10,IF(CE153&lt;CF$4,0,10-(CF$3-CE153)/(CF$3-CF$4)*10)),1)</f>
        <v>9</v>
      </c>
      <c r="CG153" s="102" t="n">
        <f aca="false">ROUND((10-GEOMEAN(((10-CD153)/10*9+1),((10-CF153)/10*9+1)))/9*10,1)</f>
        <v>7.8</v>
      </c>
      <c r="CH153" s="104" t="n">
        <f aca="false">ROUND((10-GEOMEAN(((10-CC153)/10*9+1),((10-BU153)/10*9+1),((10-BY153)/10*9+1),((10-CG153)/10*9+1)))/9*10,1)</f>
        <v>5.9</v>
      </c>
      <c r="CI153" s="106" t="n">
        <f aca="false">IF('Indicator Data'!BQ153="No data","x",ROUND(IF('Indicator Data'!BQ153&gt;CI$3,0,IF('Indicator Data'!BQ153&lt;CI$4,10,(CI$3-'Indicator Data'!BQ153)/(CI$3-CI$4)*10)),1))</f>
        <v>5.8</v>
      </c>
      <c r="CJ153" s="106" t="n">
        <f aca="false">IF('Indicator Data'!BR153="No data","x",ROUND(IF('Indicator Data'!BR153&gt;CJ$3,0,IF('Indicator Data'!BR153&lt;CJ$4,10,(CJ$3-'Indicator Data'!BR153)/(CJ$3-CJ$4)*10)),1))</f>
        <v>3.6</v>
      </c>
      <c r="CK153" s="106" t="n">
        <f aca="false">IF('Indicator Data'!AC153="No data","x",ROUND(IF('Indicator Data'!AC153&gt;CK$3,0,IF('Indicator Data'!AC153&lt;CK$4,10,(CK$3-'Indicator Data'!AC153)/(CK$3-CK$4)*10)),1))</f>
        <v>4.5</v>
      </c>
      <c r="CL153" s="102" t="n">
        <f aca="false">IF(AND(CJ153="x",CI153="x",CK153="x"),"x",ROUND(AVERAGE(CI153:CK153),1))</f>
        <v>4.6</v>
      </c>
      <c r="CM153" s="106" t="n">
        <f aca="false">IF('Indicator Data'!X153="No data","x",ROUND(IF(LOG('Indicator Data'!X153)&gt;CM$3,10,IF(LOG('Indicator Data'!X153)&lt;CM$4,0,10-(CM$3-LOG('Indicator Data'!X153))/(CM$3-CM$4)*10)),1))</f>
        <v>7.9</v>
      </c>
      <c r="CN153" s="106" t="n">
        <f aca="false">IF('Indicator Data'!Y153="No data","x",ROUND(IF('Indicator Data'!Y153&gt;CN$3,10,IF('Indicator Data'!Y153&lt;CN$4,0,10-(CN$3-'Indicator Data'!Y153)/(CN$3-CN$4)*10)),1))</f>
        <v>5.7</v>
      </c>
      <c r="CO153" s="106" t="n">
        <f aca="false">IF('Indicator Data'!Z153="No data","x",ROUND(IF('Indicator Data'!Z153&gt;CO$3,10,IF('Indicator Data'!Z153&lt;CO$4,0,10-(CO$3-'Indicator Data'!Z153)/(CO$3-CO$4)*10)),1))</f>
        <v>7.5</v>
      </c>
      <c r="CP153" s="106" t="n">
        <f aca="false">IF('Indicator Data'!AA153="No data","x",ROUND(IF('Indicator Data'!AA153&gt;CP$3,10,IF('Indicator Data'!AA153&lt;CP$4,0,10-(CP$3-'Indicator Data'!AA153)/(CP$3-CP$4)*10)),1))</f>
        <v>4.6</v>
      </c>
      <c r="CQ153" s="102" t="n">
        <f aca="false">ROUND(AVERAGE(CM153:CP153),1)</f>
        <v>6.4</v>
      </c>
      <c r="CR153" s="104" t="n">
        <f aca="false">ROUND(AVERAGE(CL153,CQ153,CQ153),1)</f>
        <v>5.8</v>
      </c>
      <c r="CS153" s="106" t="n">
        <f aca="false">IF('Indicator Data'!AF153="No data","x",ROUND(IF('Indicator Data'!AF153&gt;CS$3,10,IF('Indicator Data'!AF153&lt;CS$4,0,10-(CS$3-'Indicator Data'!AF153)/(CS$3-CS$4)*10)),1))</f>
        <v>9.5</v>
      </c>
      <c r="CT153" s="106" t="n">
        <f aca="false">IF('Indicator Data'!AG153="No data","x",ROUND(IF('Indicator Data'!AG153&gt;CT$3,10,IF('Indicator Data'!AG153&lt;CT$4,0,10-(CT$3-'Indicator Data'!AG153)/(CT$3-CT$4)*10)),1))</f>
        <v>6.3</v>
      </c>
      <c r="CU153" s="102" t="n">
        <f aca="false">ROUND(AVERAGE(CM153,CN153,CO153,CP153,CS153,CT153),1)</f>
        <v>6.9</v>
      </c>
      <c r="CV153" s="106" t="n">
        <f aca="false">IF('Indicator Data'!AB153="No data","x",ROUND(IF('Indicator Data'!AB153&gt;CV$3,10,IF('Indicator Data'!AB153&lt;CV$4,0,10-(CV$3-'Indicator Data'!AB153)/(CV$3-CV$4)*10)),1))</f>
        <v>10</v>
      </c>
      <c r="CW153" s="102" t="n">
        <f aca="false">IF(AND(CJ153="x",CI153="x",CK153="x"),"x",ROUND(AVERAGE(CI153:CK153,CV153),1))</f>
        <v>6</v>
      </c>
      <c r="CX153" s="103" t="n">
        <f aca="false">IF('Indicator Data'!AD153="No data","x",'Indicator Data'!AD153/'Indicator Data'!$BZ153)</f>
        <v>0.000286857232500028</v>
      </c>
      <c r="CY153" s="106" t="n">
        <f aca="false">IF(CX153="x","x",ROUND(IF(CX153&gt;CY$3,0,IF(CX153&lt;CY$4,10,(CY$3-CX153)/(CY$3-CY$4)*10)),1))</f>
        <v>7.1</v>
      </c>
      <c r="CZ153" s="106" t="n">
        <f aca="false">IF('Indicator Data'!AE153="No data","x",ROUND(IF('Indicator Data'!AE153&gt;CZ$3,0,IF('Indicator Data'!AE153&lt;CZ$4,10,(CZ$3-'Indicator Data'!AE153)/(CZ$3-CZ$4)*10)),1))</f>
        <v>6</v>
      </c>
      <c r="DA153" s="102" t="n">
        <f aca="false">IF(AND(CY153="x",CZ153="x"),"x",ROUND(AVERAGE(CY153:CZ153),1))</f>
        <v>6.6</v>
      </c>
      <c r="DB153" s="104" t="n">
        <f aca="false">ROUND(AVERAGE(CW153,DA153,CU153),1)</f>
        <v>6.5</v>
      </c>
      <c r="DC153" s="105" t="n">
        <f aca="false">IF(BL153="x",ROUND((10-GEOMEAN(((10-DB153)/10*9+1),((10-CH153)/10*9+1),((10-CR153)/10*9+1)))/9*10,1),ROUND((10-GEOMEAN(((10-BL153)/10*9+1),((10-DB153)/10*9+1),((10-CH153)/10*9+1),((10-CR153)/10*9+1)))/9*10,1))</f>
        <v>5.7</v>
      </c>
      <c r="DD153" s="108" t="n">
        <f aca="false">IF(ROUND(IF(AP153="x",(10-GEOMEAN(((10-AO153)/10*9+1),((10-DC153)/10*9+1),((10-AU153)/10*9+1),((10-AQ153)/10*9+1),((10-AR153)/10*9+1)))/9*10,(10-GEOMEAN(((10-AO153)/10*9+1),((10-DC153)/10*9+1),((10-AP153)/10*9+1),((10-AQ153)/10*9+1),((10-AR153)/10*9+1),((10-AU153)/10*9+1)))/9*10),1)=0,0.1,ROUND(IF(AP153="x",(10-GEOMEAN(((10-AO153)/10*9+1),((10-DC153)/10*9+1),((10-AU153)/10*9+1),((10-AQ153)/10*9+1),((10-AR153)/10*9+1)))/9*10,(10-GEOMEAN(((10-AO153)/10*9+1),((10-DC153)/10*9+1),((10-AP153)/10*9+1),((10-AQ153)/10*9+1),((10-AR153)/10*9+1),((10-AU153)/10*9+1)))/9*10),1))</f>
        <v>1.3</v>
      </c>
      <c r="DE153" s="105" t="n">
        <f aca="false">ROUND(IF('Indicator Data'!AH153=0,0,IF('Indicator Data'!AH153&gt;DE$3,10,IF('Indicator Data'!AH153&lt;DE$4,0,10-(DE$3-'Indicator Data'!AH153)/(DE$3-DE$4)*10))),1)</f>
        <v>0</v>
      </c>
      <c r="DF153" s="102" t="n">
        <f aca="false">'Indicator Data'!AI153</f>
        <v>0</v>
      </c>
      <c r="DG153" s="102" t="n">
        <f aca="false">'Indicator Data'!AJ153</f>
        <v>0</v>
      </c>
      <c r="DH153" s="105" t="n">
        <f aca="false">ROUND(IF(DF153=5,10,IF(DG153=5,9,IF(DF153=4,8,IF(DG153=4,7,0)))),1)</f>
        <v>0</v>
      </c>
      <c r="DI153" s="108" t="n">
        <f aca="false">ROUND(IF(DH153&gt;5,DH153,DE153/10*7),1)</f>
        <v>0</v>
      </c>
      <c r="DJ153" s="76"/>
      <c r="DK153" s="109"/>
    </row>
    <row r="154" customFormat="false" ht="14.5" hidden="false" customHeight="false" outlineLevel="0" collapsed="false">
      <c r="A154" s="98" t="str">
        <f aca="false">'Indicator Data'!A154</f>
        <v>Saudi Arabia</v>
      </c>
      <c r="B154" s="99" t="str">
        <f aca="false">'Indicator Data'!B154</f>
        <v>SAU</v>
      </c>
      <c r="C154" s="100" t="n">
        <f aca="false">ROUND(IF('Indicator Data'!C154=0,0.1,IF(LOG('Indicator Data'!C154)&gt;C$3,10,IF(LOG('Indicator Data'!C154)&lt;C$4,0,10-(C$3-LOG('Indicator Data'!C154))/(C$3-C$4)*10))),1)</f>
        <v>6</v>
      </c>
      <c r="D154" s="101" t="n">
        <f aca="false">ROUND(IF('Indicator Data'!D154=0,0.1,IF(LOG('Indicator Data'!D154)&gt;D$3,10,IF(LOG('Indicator Data'!D154)&lt;D$4,0,10-(D$3-LOG('Indicator Data'!D154))/(D$3-D$4)*10))),1)</f>
        <v>1.1</v>
      </c>
      <c r="E154" s="102" t="n">
        <f aca="false">ROUND((10-GEOMEAN(((10-C154)/10*9+1),((10-D154)/10*9+1)))/9*10,1)</f>
        <v>4</v>
      </c>
      <c r="F154" s="102" t="n">
        <f aca="false">IF('Indicator Data'!E154="No data",0.1,(ROUND(IF('Indicator Data'!E154=0,0,IF(LOG('Indicator Data'!E154)&gt;F$3,10,IF(LOG('Indicator Data'!E154)&lt;F$4,0,10-(F$3-LOG('Indicator Data'!E154))/(F$3-F$4)*10))),1)))</f>
        <v>6</v>
      </c>
      <c r="G154" s="102" t="n">
        <f aca="false">ROUND(IF('Indicator Data'!F154=0,0,IF(LOG('Indicator Data'!F154)&gt;G$3,10,IF(LOG('Indicator Data'!F154)&lt;G$4,0,10-(G$3-LOG('Indicator Data'!F154))/(G$3-G$4)*10))),1)</f>
        <v>0</v>
      </c>
      <c r="H154" s="101" t="n">
        <f aca="false">ROUND(IF('Indicator Data'!G154=0,0,IF(LOG('Indicator Data'!G154)&gt;H$3,10,IF(LOG('Indicator Data'!G154)&lt;H$4,0,10-(H$3-LOG('Indicator Data'!G154))/(H$3-H$4)*10))),1)</f>
        <v>0</v>
      </c>
      <c r="I154" s="101" t="n">
        <f aca="false">ROUND(IF('Indicator Data'!H154=0,0,IF(LOG('Indicator Data'!H154)&gt;I$3,10,IF(LOG('Indicator Data'!H154)&lt;I$4,0,10-(I$3-LOG('Indicator Data'!H154))/(I$3-I$4)*10))),1)</f>
        <v>0</v>
      </c>
      <c r="J154" s="101" t="n">
        <f aca="false">ROUND((10-GEOMEAN(((10-H154)/10*9+1),((10-I154)/10*9+1)))/9*10,1)</f>
        <v>0</v>
      </c>
      <c r="K154" s="101" t="n">
        <f aca="false">ROUND(IF('Indicator Data'!I154=0,0,IF(LOG('Indicator Data'!I154)&gt;K$3,10,IF(LOG('Indicator Data'!I154)&lt;K$4,0,10-(K$3-LOG('Indicator Data'!I154))/(K$3-K$4)*10))),1)</f>
        <v>0</v>
      </c>
      <c r="L154" s="102" t="n">
        <f aca="false">ROUND((10-GEOMEAN(((10-J154)/10*9+1),((10-K154)/10*9+1)))/9*10,1)</f>
        <v>0</v>
      </c>
      <c r="M154" s="102" t="n">
        <f aca="false">ROUND(IF('Indicator Data'!J154=0,0,IF(LOG('Indicator Data'!J154)&gt;M$3,10,IF(LOG('Indicator Data'!J154)&lt;M$4,0,10-(M$3-LOG('Indicator Data'!J154))/(M$3-M$4)*10))),1)</f>
        <v>0</v>
      </c>
      <c r="N154" s="103" t="n">
        <f aca="false">'Indicator Data'!C154/'Indicator Data'!$CA154</f>
        <v>8.03261485215973E-005</v>
      </c>
      <c r="O154" s="103" t="n">
        <f aca="false">'Indicator Data'!D154/'Indicator Data'!$CA154</f>
        <v>6.75149843224174E-007</v>
      </c>
      <c r="P154" s="103" t="n">
        <f aca="false">IF(F154=0.1,"x",'Indicator Data'!E154/'Indicator Data'!$CA154)</f>
        <v>0.000761620840178891</v>
      </c>
      <c r="Q154" s="103" t="n">
        <f aca="false">'Indicator Data'!F154/'Indicator Data'!$CA154</f>
        <v>0</v>
      </c>
      <c r="R154" s="103" t="n">
        <f aca="false">'Indicator Data'!G154/'Indicator Data'!$CA154</f>
        <v>0</v>
      </c>
      <c r="S154" s="103" t="n">
        <f aca="false">'Indicator Data'!H154/'Indicator Data'!$CA154</f>
        <v>0</v>
      </c>
      <c r="T154" s="103" t="n">
        <f aca="false">'Indicator Data'!I154/'Indicator Data'!$CA154</f>
        <v>0</v>
      </c>
      <c r="U154" s="103" t="n">
        <f aca="false">'Indicator Data'!J154/'Indicator Data'!$CA154</f>
        <v>0</v>
      </c>
      <c r="V154" s="101" t="n">
        <f aca="false">ROUND(IF(N154&gt;V$3,10,IF(N154&lt;V$4,0,10-(V$3-N154)/(V$3-V$4)*10)),1)</f>
        <v>0.4</v>
      </c>
      <c r="W154" s="101" t="n">
        <f aca="false">ROUND(IF(O154&gt;W$3,10,IF(O154&lt;W$4,0,10-(W$3-O154)/(W$3-W$4)*10)),1)</f>
        <v>0</v>
      </c>
      <c r="X154" s="102" t="n">
        <f aca="false">ROUND(((10-GEOMEAN(((10-V154)/10*9+1),((10-W154)/10*9+1)))/9*10),1)</f>
        <v>0.2</v>
      </c>
      <c r="Y154" s="102" t="n">
        <f aca="false">IF(P154="x",0.1,ROUND(IF(P154&gt;Y$3,10,IF(P154&lt;Y$4,0,10-(Y$3-P154)/(Y$3-Y$4)*10)),1))</f>
        <v>0.5</v>
      </c>
      <c r="Z154" s="102" t="n">
        <f aca="false">ROUND(IF(Q154=0,0,IF(LOG(Q154)&gt;Z$3,10,IF(LOG(Q154)&lt;=Z$4,0,10-(Z$3-LOG(Q154))/(Z$3-Z$4)*10))),1)</f>
        <v>0</v>
      </c>
      <c r="AA154" s="101" t="n">
        <f aca="false">ROUND(IF(R154&gt;AA$3,10,IF(R154&lt;AA$4,0,10-(AA$3-R154)/(AA$3-AA$4)*10)),1)</f>
        <v>0</v>
      </c>
      <c r="AB154" s="101" t="n">
        <f aca="false">ROUND(IF(S154&gt;AB$3,10,IF(S154&lt;AB$4,0,10-(AB$3-S154)/(AB$3-AB$4)*10)),1)</f>
        <v>0</v>
      </c>
      <c r="AC154" s="101" t="n">
        <f aca="false">ROUND(((10-GEOMEAN(((10-AA154)/10*9+1),((10-AB154)/10*9+1)))/9*10),1)</f>
        <v>0</v>
      </c>
      <c r="AD154" s="101" t="n">
        <f aca="false">ROUND(IF(T154=0,0,IF(T154&gt;AD$3,10,IF(T154&lt;=AD$4,0,10-(AD$3-T154)/(AD$3-AD$4)*10))),1)</f>
        <v>0</v>
      </c>
      <c r="AE154" s="102" t="n">
        <f aca="false">ROUND((10-GEOMEAN(((10-AC154)/10*9+1),((10-AD154)/10*9+1)))/9*10,1)</f>
        <v>0</v>
      </c>
      <c r="AF154" s="102" t="n">
        <f aca="false">ROUND(IF(U154&gt;AF$3,10,IF(U154&lt;AF$4,0,10-(AF$3-U154)/(AF$3-AF$4)*10)),1)</f>
        <v>0</v>
      </c>
      <c r="AG154" s="101" t="n">
        <f aca="false">ROUND(IF('Indicator Data'!K154=0,0,IF('Indicator Data'!K154&gt;AG$3,10,IF('Indicator Data'!K154&lt;AG$4,0,10-(AG$3-'Indicator Data'!K154)/(AG$3-AG$4)*10))),1)</f>
        <v>0</v>
      </c>
      <c r="AH154" s="104" t="n">
        <f aca="false">ROUND(AVERAGE(C154,V154),1)</f>
        <v>3.2</v>
      </c>
      <c r="AI154" s="104" t="n">
        <f aca="false">ROUND(AVERAGE(D154,W154),1)</f>
        <v>0.6</v>
      </c>
      <c r="AJ154" s="102" t="n">
        <f aca="false">ROUND(AVERAGE(AA154,H154),1)</f>
        <v>0</v>
      </c>
      <c r="AK154" s="102" t="n">
        <f aca="false">ROUND(AVERAGE(AB154,I154),1)</f>
        <v>0</v>
      </c>
      <c r="AL154" s="104" t="n">
        <f aca="false">ROUND((10-GEOMEAN(((10-AJ154)/10*9+1),((10-AK154)/10*9+1)))/9*10,1)</f>
        <v>0</v>
      </c>
      <c r="AM154" s="104" t="n">
        <f aca="false">ROUND(AVERAGE(AD154,K154),1)</f>
        <v>0</v>
      </c>
      <c r="AN154" s="102" t="n">
        <f aca="false">ROUND((10-GEOMEAN(((10-M154)/10*9+1),((10-AF154)/10*9+1)))/9*10,1)</f>
        <v>0</v>
      </c>
      <c r="AO154" s="105" t="n">
        <f aca="false">ROUND((10-GEOMEAN(((10-E154)/10*9+1),((10-X154)/10*9+1)))/9*10,1)</f>
        <v>2.3</v>
      </c>
      <c r="AP154" s="105" t="n">
        <f aca="false">IF(AND(Y154="x",F154="x"),"x",ROUND((10-GEOMEAN(((10-F154)/10*9+1),((10-Y154)/10*9+1)))/9*10,1))</f>
        <v>3.7</v>
      </c>
      <c r="AQ154" s="105" t="n">
        <f aca="false">ROUND((10-GEOMEAN(((10-G154)/10*9+1),((10-Z154)/10*9+1)))/9*10,1)</f>
        <v>0</v>
      </c>
      <c r="AR154" s="105" t="n">
        <f aca="false">ROUND((10-GEOMEAN(((10-L154)/10*9+1),((10-AE154)/10*9+1)))/9*10,1)</f>
        <v>0</v>
      </c>
      <c r="AS154" s="104" t="n">
        <f aca="false">ROUND(AVERAGE(AG154,AN154),1)</f>
        <v>0</v>
      </c>
      <c r="AT154" s="104" t="n">
        <f aca="false">IF('Indicator Data'!L154="No data","x",IF('Indicator Data'!CB154&lt;1000,"x",ROUND((IF('Indicator Data'!L154&gt;AT$3,10,IF('Indicator Data'!L154&lt;AT$4,0,10-(AT$3-'Indicator Data'!L154)/(AT$3-AT$4)*10))),1)))</f>
        <v>10</v>
      </c>
      <c r="AU154" s="105" t="n">
        <f aca="false">ROUND(AVERAGE(AS154,AT154),1)</f>
        <v>5</v>
      </c>
      <c r="AV154" s="106" t="n">
        <f aca="false">IF('Indicator Data'!M154="No data","x",ROUND(IF('Indicator Data'!M154=0,0,IF(LOG('Indicator Data'!M154)&gt;AV$3,10,IF(LOG('Indicator Data'!M154)&lt;AV$4,0,10-(AV$3-LOG('Indicator Data'!M154))/(AV$3-AV$4)*10))),1))</f>
        <v>9</v>
      </c>
      <c r="AW154" s="103" t="n">
        <f aca="false">IF(AV154="x","x",'Indicator Data'!M154/'Indicator Data'!$CA154)</f>
        <v>0.613355965140239</v>
      </c>
      <c r="AX154" s="106" t="n">
        <f aca="false">IF(AV154="x","x",ROUND(IF(AW154&gt;AX$3,10,IF(AW154&lt;AX$4,0,10-(AX$3-AW154)/(AX$3-AX$4)*10)),1))</f>
        <v>6.8</v>
      </c>
      <c r="AY154" s="102" t="n">
        <f aca="false">IF(AND(AV154="x",AX154="x"),"x",ROUND((10-GEOMEAN(((10-AV154)/10*9+1),((10-AX154)/10*9+1)))/9*10,1))</f>
        <v>8.1</v>
      </c>
      <c r="AZ154" s="106" t="str">
        <f aca="false">IF('Indicator Data'!N154="No data","x",ROUND(IF('Indicator Data'!N154=0,0,IF(LOG('Indicator Data'!N154)&gt;AZ$3,10,IF(LOG('Indicator Data'!N154)&lt;AZ$4,0,10-(AZ$3-LOG('Indicator Data'!N154))/(AZ$3-AZ$4)*10))),1))</f>
        <v>x</v>
      </c>
      <c r="BA154" s="103" t="str">
        <f aca="false">IF(AZ154="x","x",'Indicator Data'!N154/'Indicator Data'!$CA154)</f>
        <v>x</v>
      </c>
      <c r="BB154" s="106" t="str">
        <f aca="false">IF(AZ154="x","x",ROUND(IF(BA154&gt;BB$3,10,IF(BA154&lt;BB$4,0,10-(BB$3-BA154)/(BB$3-BB$4)*10)),1))</f>
        <v>x</v>
      </c>
      <c r="BC154" s="102" t="str">
        <f aca="false">IF(AND(AZ154="x",BB154="x"),"x",ROUND((10-GEOMEAN(((10-AZ154)/10*9+1),((10-BB154)/10*9+1)))/9*10,1))</f>
        <v>x</v>
      </c>
      <c r="BD154" s="106" t="str">
        <f aca="false">IF('Indicator Data'!O154="No data","x",ROUND(IF('Indicator Data'!O154=0,0,IF(LOG('Indicator Data'!O154)&gt;BD$3,10,IF(LOG('Indicator Data'!O154)&lt;BD$4,0,10-(BD$3-LOG('Indicator Data'!O154))/(BD$3-BD$4)*10))),1))</f>
        <v>x</v>
      </c>
      <c r="BE154" s="103" t="str">
        <f aca="false">IF(BD154="x","x",'Indicator Data'!O154/'Indicator Data'!$CA154)</f>
        <v>x</v>
      </c>
      <c r="BF154" s="106" t="str">
        <f aca="false">IF(BD154="x","x",ROUND(IF(BE154&gt;BF$3,10,IF(BE154&lt;BF$4,0,10-(BF$3-BE154)/(BF$3-BF$4)*10)),1))</f>
        <v>x</v>
      </c>
      <c r="BG154" s="102" t="str">
        <f aca="false">IF(AND(BD154="x",BF154="x"),"x",ROUND((10-GEOMEAN(((10-BD154)/10*9+1),((10-BF154)/10*9+1)))/9*10,1))</f>
        <v>x</v>
      </c>
      <c r="BH154" s="106" t="str">
        <f aca="false">IF('Indicator Data'!P154="No data","x",ROUND(IF('Indicator Data'!P154=0,0,IF(LOG('Indicator Data'!P154)&gt;BH$3,10,IF(LOG('Indicator Data'!P154)&lt;BH$4,0,10-(BH$3-LOG('Indicator Data'!P154))/(BH$3-BH$4)*10))),1))</f>
        <v>x</v>
      </c>
      <c r="BI154" s="103" t="str">
        <f aca="false">IF(BH154="x","x",'Indicator Data'!P154/'Indicator Data'!$CA154)</f>
        <v>x</v>
      </c>
      <c r="BJ154" s="106" t="str">
        <f aca="false">IF(BH154="x","x",ROUND(IF(BI154&gt;BJ$3,10,IF(BI154&lt;BJ$4,0,10-(BJ$3-BI154)/(BJ$3-BJ$4)*10)),1))</f>
        <v>x</v>
      </c>
      <c r="BK154" s="102" t="str">
        <f aca="false">IF(AND(BH154="x",BJ154="x"),"x",ROUND((10-GEOMEAN(((10-BH154)/10*9+1),((10-BJ154)/10*9+1)))/9*10,1))</f>
        <v>x</v>
      </c>
      <c r="BL154" s="104" t="n">
        <f aca="false">IF(AND(BC154="x",BG154="x",BK154="x",AY154="x"),"x",IF(AND(BC154="x",BG154="x",BK154="x"),AY154,ROUND((10-GEOMEAN(((10-AY154)/10*9+1),((10-BC154)/10*9+1),((10-BG154)/10*9+1),((10-BK154)/10*9+1)))/9*10,1)))</f>
        <v>8.1</v>
      </c>
      <c r="BM154" s="106" t="n">
        <f aca="false">ROUND(IF('Indicator Data'!Q154=0,0,IF(LOG('Indicator Data'!Q154)&gt;BM$3,10,IF(LOG('Indicator Data'!Q154)&lt;BM$4,0,10-(BM$3-LOG('Indicator Data'!Q154))/(BM$3-BM$4)*10))),1)</f>
        <v>0</v>
      </c>
      <c r="BN154" s="107" t="n">
        <f aca="false">'Indicator Data'!R154</f>
        <v>0</v>
      </c>
      <c r="BO154" s="106" t="n">
        <f aca="false">ROUND(IF(BN154&gt;BO$3,10,IF(BN154&lt;BO$4,0,10-(BO$3-BN154)/(BO$3-BO$4)*10)),1)</f>
        <v>0</v>
      </c>
      <c r="BP154" s="106" t="n">
        <f aca="false">ROUND((10-GEOMEAN(((10-BO154)/10*9+1),((10-BM154)/10*9+1)))/9*10,1)</f>
        <v>0</v>
      </c>
      <c r="BQ154" s="106" t="n">
        <f aca="false">ROUND(IF('Indicator Data'!S154=0,0,IF(LOG('Indicator Data'!S154)&gt;BQ$3,10,IF(LOG('Indicator Data'!S154)&lt;BQ$4,0,10-(BQ$3-LOG('Indicator Data'!S154))/(BQ$3-BQ$4)*10))),1)</f>
        <v>8.3</v>
      </c>
      <c r="BR154" s="107" t="n">
        <f aca="false">'Indicator Data'!T154</f>
        <v>0.176235258579254</v>
      </c>
      <c r="BS154" s="106" t="n">
        <f aca="false">ROUND(IF(BR154&gt;BS$3,10,IF(BR154&lt;BS$4,0,10-(BS$3-BR154)/(BS$3-BS$4)*10)),1)</f>
        <v>1.8</v>
      </c>
      <c r="BT154" s="106" t="n">
        <f aca="false">ROUND((10-GEOMEAN(((10-BS154)/10*9+1),((10-BQ154)/10*9+1)))/9*10,1)</f>
        <v>6</v>
      </c>
      <c r="BU154" s="102" t="n">
        <f aca="false">ROUND((10-GEOMEAN(((10-BT154)/10*9+1),((10-BP154)/10*9+1)))/9*10,1)</f>
        <v>3.6</v>
      </c>
      <c r="BV154" s="106" t="n">
        <f aca="false">ROUND(IF('Indicator Data'!U154=0,0,IF(LOG('Indicator Data'!U154)&gt;BV$3,10,IF(LOG('Indicator Data'!U154)&lt;BV$4,0,10-(BV$3-LOG('Indicator Data'!U154))/(BV$3-BV$4)*10))),1)</f>
        <v>8.2</v>
      </c>
      <c r="BW154" s="103" t="n">
        <f aca="false">'Indicator Data'!U154/'Indicator Data'!$CA154</f>
        <v>0.167563746882971</v>
      </c>
      <c r="BX154" s="106" t="n">
        <f aca="false">ROUND(IF(BW154&gt;BX$3,10,IF(BW154&lt;BX$4,0,10-(BX$3-BW154)/(BX$3-BX$4)*10)),1)</f>
        <v>1.9</v>
      </c>
      <c r="BY154" s="102" t="n">
        <f aca="false">ROUND((10-GEOMEAN(((10-BV154)/10*9+1),((10-BX154)/10*9+1)))/9*10,1)</f>
        <v>5.9</v>
      </c>
      <c r="BZ154" s="106" t="n">
        <f aca="false">ROUND(IF('Indicator Data'!V154=0,0,IF(LOG('Indicator Data'!V154)&gt;BZ$3,10,IF(LOG('Indicator Data'!V154)&lt;BZ$4,0,10-(BZ$3-LOG('Indicator Data'!V154))/(BZ$3-BZ$4)*10))),1)</f>
        <v>9</v>
      </c>
      <c r="CA154" s="103" t="n">
        <f aca="false">IF('Indicator Data'!V154/'Indicator Data'!$CA154&gt;1,1,'Indicator Data'!V154/'Indicator Data'!$CA154)</f>
        <v>0.601921417332438</v>
      </c>
      <c r="CB154" s="106" t="n">
        <f aca="false">ROUND(IF(CA154&gt;CB$3,10,IF(CA154&lt;CB$4,0,10-(CB$3-CA154)/(CB$3-CB$4)*10)),1)</f>
        <v>6</v>
      </c>
      <c r="CC154" s="102" t="n">
        <f aca="false">ROUND((10-GEOMEAN(((10-BZ154)/10*9+1),((10-CB154)/10*9+1)))/9*10,1)</f>
        <v>7.8</v>
      </c>
      <c r="CD154" s="106" t="n">
        <f aca="false">ROUND(IF('Indicator Data'!W154=0,0,IF(LOG('Indicator Data'!W154)&gt;CD$3,10,IF(LOG('Indicator Data'!W154)&lt;CD$4,0,10-(CD$3-LOG('Indicator Data'!W154))/(CD$3-CD$4)*10))),1)</f>
        <v>8.6</v>
      </c>
      <c r="CE154" s="103" t="n">
        <f aca="false">'Indicator Data'!W154/'Indicator Data'!$CA154</f>
        <v>0.326579300048594</v>
      </c>
      <c r="CF154" s="106" t="n">
        <f aca="false">ROUND(IF(CE154&gt;CF$3,10,IF(CE154&lt;CF$4,0,10-(CF$3-CE154)/(CF$3-CF$4)*10)),1)</f>
        <v>3.3</v>
      </c>
      <c r="CG154" s="102" t="n">
        <f aca="false">ROUND((10-GEOMEAN(((10-CD154)/10*9+1),((10-CF154)/10*9+1)))/9*10,1)</f>
        <v>6.7</v>
      </c>
      <c r="CH154" s="104" t="n">
        <f aca="false">ROUND((10-GEOMEAN(((10-CC154)/10*9+1),((10-BU154)/10*9+1),((10-BY154)/10*9+1),((10-CG154)/10*9+1)))/9*10,1)</f>
        <v>6.2</v>
      </c>
      <c r="CI154" s="106" t="n">
        <f aca="false">IF('Indicator Data'!BQ154="No data","x",ROUND(IF('Indicator Data'!BQ154&gt;CI$3,0,IF('Indicator Data'!BQ154&lt;CI$4,10,(CI$3-'Indicator Data'!BQ154)/(CI$3-CI$4)*10)),1))</f>
        <v>0</v>
      </c>
      <c r="CJ154" s="106" t="n">
        <f aca="false">IF('Indicator Data'!BR154="No data","x",ROUND(IF('Indicator Data'!BR154&gt;CJ$3,0,IF('Indicator Data'!BR154&lt;CJ$4,10,(CJ$3-'Indicator Data'!BR154)/(CJ$3-CJ$4)*10)),1))</f>
        <v>0</v>
      </c>
      <c r="CK154" s="106" t="str">
        <f aca="false">IF('Indicator Data'!AC154="No data","x",ROUND(IF('Indicator Data'!AC154&gt;CK$3,0,IF('Indicator Data'!AC154&lt;CK$4,10,(CK$3-'Indicator Data'!AC154)/(CK$3-CK$4)*10)),1))</f>
        <v>x</v>
      </c>
      <c r="CL154" s="102" t="n">
        <f aca="false">IF(AND(CJ154="x",CI154="x",CK154="x"),"x",ROUND(AVERAGE(CI154:CK154),1))</f>
        <v>0</v>
      </c>
      <c r="CM154" s="106" t="n">
        <f aca="false">IF('Indicator Data'!X154="No data","x",ROUND(IF(LOG('Indicator Data'!X154)&gt;CM$3,10,IF(LOG('Indicator Data'!X154)&lt;CM$4,0,10-(CM$3-LOG('Indicator Data'!X154))/(CM$3-CM$4)*10)),1))</f>
        <v>4.1</v>
      </c>
      <c r="CN154" s="106" t="n">
        <f aca="false">IF('Indicator Data'!Y154="No data","x",ROUND(IF('Indicator Data'!Y154&gt;CN$3,10,IF('Indicator Data'!Y154&lt;CN$4,0,10-(CN$3-'Indicator Data'!Y154)/(CN$3-CN$4)*10)),1))</f>
        <v>3.5</v>
      </c>
      <c r="CO154" s="106" t="n">
        <f aca="false">IF('Indicator Data'!Z154="No data","x",ROUND(IF('Indicator Data'!Z154&gt;CO$3,10,IF('Indicator Data'!Z154&lt;CO$4,0,10-(CO$3-'Indicator Data'!Z154)/(CO$3-CO$4)*10)),1))</f>
        <v>8.5</v>
      </c>
      <c r="CP154" s="106" t="str">
        <f aca="false">IF('Indicator Data'!AA154="No data","x",ROUND(IF('Indicator Data'!AA154&gt;CP$3,10,IF('Indicator Data'!AA154&lt;CP$4,0,10-(CP$3-'Indicator Data'!AA154)/(CP$3-CP$4)*10)),1))</f>
        <v>x</v>
      </c>
      <c r="CQ154" s="102" t="n">
        <f aca="false">ROUND(AVERAGE(CM154:CP154),1)</f>
        <v>5.4</v>
      </c>
      <c r="CR154" s="104" t="n">
        <f aca="false">ROUND(AVERAGE(CL154,CQ154,CQ154),1)</f>
        <v>3.6</v>
      </c>
      <c r="CS154" s="106" t="n">
        <f aca="false">IF('Indicator Data'!AF154="No data","x",ROUND(IF('Indicator Data'!AF154&gt;CS$3,10,IF('Indicator Data'!AF154&lt;CS$4,0,10-(CS$3-'Indicator Data'!AF154)/(CS$3-CS$4)*10)),1))</f>
        <v>1.8</v>
      </c>
      <c r="CT154" s="106" t="n">
        <f aca="false">IF('Indicator Data'!AG154="No data","x",ROUND(IF('Indicator Data'!AG154&gt;CT$3,10,IF('Indicator Data'!AG154&lt;CT$4,0,10-(CT$3-'Indicator Data'!AG154)/(CT$3-CT$4)*10)),1))</f>
        <v>2.4</v>
      </c>
      <c r="CU154" s="102" t="n">
        <f aca="false">ROUND(AVERAGE(CM154,CN154,CO154,CP154,CS154,CT154),1)</f>
        <v>4.1</v>
      </c>
      <c r="CV154" s="106" t="n">
        <f aca="false">IF('Indicator Data'!AB154="No data","x",ROUND(IF('Indicator Data'!AB154&gt;CV$3,10,IF('Indicator Data'!AB154&lt;CV$4,0,10-(CV$3-'Indicator Data'!AB154)/(CV$3-CV$4)*10)),1))</f>
        <v>0</v>
      </c>
      <c r="CW154" s="102" t="n">
        <f aca="false">IF(AND(CJ154="x",CI154="x",CK154="x"),"x",ROUND(AVERAGE(CI154:CK154,CV154),1))</f>
        <v>0</v>
      </c>
      <c r="CX154" s="103" t="n">
        <f aca="false">IF('Indicator Data'!AD154="No data","x",'Indicator Data'!AD154/'Indicator Data'!$BZ154)</f>
        <v>8.13621079445133E-005</v>
      </c>
      <c r="CY154" s="106" t="n">
        <f aca="false">IF(CX154="x","x",ROUND(IF(CX154&gt;CY$3,0,IF(CX154&lt;CY$4,10,(CY$3-CX154)/(CY$3-CY$4)*10)),1))</f>
        <v>9.2</v>
      </c>
      <c r="CZ154" s="106" t="n">
        <f aca="false">IF('Indicator Data'!AE154="No data","x",ROUND(IF('Indicator Data'!AE154&gt;CZ$3,0,IF('Indicator Data'!AE154&lt;CZ$4,10,(CZ$3-'Indicator Data'!AE154)/(CZ$3-CZ$4)*10)),1))</f>
        <v>2</v>
      </c>
      <c r="DA154" s="102" t="n">
        <f aca="false">IF(AND(CY154="x",CZ154="x"),"x",ROUND(AVERAGE(CY154:CZ154),1))</f>
        <v>5.6</v>
      </c>
      <c r="DB154" s="104" t="n">
        <f aca="false">ROUND(AVERAGE(CW154,DA154,CU154),1)</f>
        <v>3.2</v>
      </c>
      <c r="DC154" s="105" t="n">
        <f aca="false">IF(BL154="x",ROUND((10-GEOMEAN(((10-DB154)/10*9+1),((10-CH154)/10*9+1),((10-CR154)/10*9+1)))/9*10,1),ROUND((10-GEOMEAN(((10-BL154)/10*9+1),((10-DB154)/10*9+1),((10-CH154)/10*9+1),((10-CR154)/10*9+1)))/9*10,1))</f>
        <v>5.7</v>
      </c>
      <c r="DD154" s="108" t="n">
        <f aca="false">IF(ROUND(IF(AP154="x",(10-GEOMEAN(((10-AO154)/10*9+1),((10-DC154)/10*9+1),((10-AU154)/10*9+1),((10-AQ154)/10*9+1),((10-AR154)/10*9+1)))/9*10,(10-GEOMEAN(((10-AO154)/10*9+1),((10-DC154)/10*9+1),((10-AP154)/10*9+1),((10-AQ154)/10*9+1),((10-AR154)/10*9+1),((10-AU154)/10*9+1)))/9*10),1)=0,0.1,ROUND(IF(AP154="x",(10-GEOMEAN(((10-AO154)/10*9+1),((10-DC154)/10*9+1),((10-AU154)/10*9+1),((10-AQ154)/10*9+1),((10-AR154)/10*9+1)))/9*10,(10-GEOMEAN(((10-AO154)/10*9+1),((10-DC154)/10*9+1),((10-AP154)/10*9+1),((10-AQ154)/10*9+1),((10-AR154)/10*9+1),((10-AU154)/10*9+1)))/9*10),1))</f>
        <v>3.1</v>
      </c>
      <c r="DE154" s="105" t="n">
        <f aca="false">ROUND(IF('Indicator Data'!AH154=0,0,IF('Indicator Data'!AH154&gt;DE$3,10,IF('Indicator Data'!AH154&lt;DE$4,0,10-(DE$3-'Indicator Data'!AH154)/(DE$3-DE$4)*10))),1)</f>
        <v>1.5</v>
      </c>
      <c r="DF154" s="102" t="n">
        <f aca="false">'Indicator Data'!AI154</f>
        <v>5</v>
      </c>
      <c r="DG154" s="102" t="n">
        <f aca="false">'Indicator Data'!AJ154</f>
        <v>0</v>
      </c>
      <c r="DH154" s="105" t="n">
        <f aca="false">ROUND(IF(DF154=5,10,IF(DG154=5,9,IF(DF154=4,8,IF(DG154=4,7,0)))),1)</f>
        <v>10</v>
      </c>
      <c r="DI154" s="108" t="n">
        <f aca="false">ROUND(IF(DH154&gt;5,DH154,DE154/10*7),1)</f>
        <v>10</v>
      </c>
      <c r="DJ154" s="76"/>
      <c r="DK154" s="109"/>
    </row>
    <row r="155" customFormat="false" ht="14.5" hidden="false" customHeight="false" outlineLevel="0" collapsed="false">
      <c r="A155" s="98" t="str">
        <f aca="false">'Indicator Data'!A155</f>
        <v>Senegal</v>
      </c>
      <c r="B155" s="99" t="str">
        <f aca="false">'Indicator Data'!B155</f>
        <v>SEN</v>
      </c>
      <c r="C155" s="100" t="n">
        <f aca="false">ROUND(IF('Indicator Data'!C155=0,0.1,IF(LOG('Indicator Data'!C155)&gt;C$3,10,IF(LOG('Indicator Data'!C155)&lt;C$4,0,10-(C$3-LOG('Indicator Data'!C155))/(C$3-C$4)*10))),1)</f>
        <v>0.1</v>
      </c>
      <c r="D155" s="101" t="n">
        <f aca="false">ROUND(IF('Indicator Data'!D155=0,0.1,IF(LOG('Indicator Data'!D155)&gt;D$3,10,IF(LOG('Indicator Data'!D155)&lt;D$4,0,10-(D$3-LOG('Indicator Data'!D155))/(D$3-D$4)*10))),1)</f>
        <v>0.1</v>
      </c>
      <c r="E155" s="102" t="n">
        <f aca="false">ROUND((10-GEOMEAN(((10-C155)/10*9+1),((10-D155)/10*9+1)))/9*10,1)</f>
        <v>0.1</v>
      </c>
      <c r="F155" s="102" t="n">
        <f aca="false">IF('Indicator Data'!E155="No data",0.1,(ROUND(IF('Indicator Data'!E155=0,0,IF(LOG('Indicator Data'!E155)&gt;F$3,10,IF(LOG('Indicator Data'!E155)&lt;F$4,0,10-(F$3-LOG('Indicator Data'!E155))/(F$3-F$4)*10))),1)))</f>
        <v>6.7</v>
      </c>
      <c r="G155" s="102" t="n">
        <f aca="false">ROUND(IF('Indicator Data'!F155=0,0,IF(LOG('Indicator Data'!F155)&gt;G$3,10,IF(LOG('Indicator Data'!F155)&lt;G$4,0,10-(G$3-LOG('Indicator Data'!F155))/(G$3-G$4)*10))),1)</f>
        <v>6.1</v>
      </c>
      <c r="H155" s="101" t="n">
        <f aca="false">ROUND(IF('Indicator Data'!G155=0,0,IF(LOG('Indicator Data'!G155)&gt;H$3,10,IF(LOG('Indicator Data'!G155)&lt;H$4,0,10-(H$3-LOG('Indicator Data'!G155))/(H$3-H$4)*10))),1)</f>
        <v>0</v>
      </c>
      <c r="I155" s="101" t="n">
        <f aca="false">ROUND(IF('Indicator Data'!H155=0,0,IF(LOG('Indicator Data'!H155)&gt;I$3,10,IF(LOG('Indicator Data'!H155)&lt;I$4,0,10-(I$3-LOG('Indicator Data'!H155))/(I$3-I$4)*10))),1)</f>
        <v>0</v>
      </c>
      <c r="J155" s="101" t="n">
        <f aca="false">ROUND((10-GEOMEAN(((10-H155)/10*9+1),((10-I155)/10*9+1)))/9*10,1)</f>
        <v>0</v>
      </c>
      <c r="K155" s="101" t="n">
        <f aca="false">ROUND(IF('Indicator Data'!I155=0,0,IF(LOG('Indicator Data'!I155)&gt;K$3,10,IF(LOG('Indicator Data'!I155)&lt;K$4,0,10-(K$3-LOG('Indicator Data'!I155))/(K$3-K$4)*10))),1)</f>
        <v>0</v>
      </c>
      <c r="L155" s="102" t="n">
        <f aca="false">ROUND((10-GEOMEAN(((10-J155)/10*9+1),((10-K155)/10*9+1)))/9*10,1)</f>
        <v>0</v>
      </c>
      <c r="M155" s="102" t="n">
        <f aca="false">ROUND(IF('Indicator Data'!J155=0,0,IF(LOG('Indicator Data'!J155)&gt;M$3,10,IF(LOG('Indicator Data'!J155)&lt;M$4,0,10-(M$3-LOG('Indicator Data'!J155))/(M$3-M$4)*10))),1)</f>
        <v>9.4</v>
      </c>
      <c r="N155" s="103" t="n">
        <f aca="false">'Indicator Data'!C155/'Indicator Data'!$CA155</f>
        <v>0</v>
      </c>
      <c r="O155" s="103" t="n">
        <f aca="false">'Indicator Data'!D155/'Indicator Data'!$CA155</f>
        <v>0</v>
      </c>
      <c r="P155" s="103" t="n">
        <f aca="false">IF(F155=0.1,"x",'Indicator Data'!E155/'Indicator Data'!$CA155)</f>
        <v>0.00326429300197964</v>
      </c>
      <c r="Q155" s="103" t="n">
        <f aca="false">'Indicator Data'!F155/'Indicator Data'!$CA155</f>
        <v>2.8828324089462E-006</v>
      </c>
      <c r="R155" s="103" t="n">
        <f aca="false">'Indicator Data'!G155/'Indicator Data'!$CA155</f>
        <v>0</v>
      </c>
      <c r="S155" s="103" t="n">
        <f aca="false">'Indicator Data'!H155/'Indicator Data'!$CA155</f>
        <v>0</v>
      </c>
      <c r="T155" s="103" t="n">
        <f aca="false">'Indicator Data'!I155/'Indicator Data'!$CA155</f>
        <v>0</v>
      </c>
      <c r="U155" s="103" t="n">
        <f aca="false">'Indicator Data'!J155/'Indicator Data'!$CA155</f>
        <v>0.00396312000415988</v>
      </c>
      <c r="V155" s="101" t="n">
        <f aca="false">ROUND(IF(N155&gt;V$3,10,IF(N155&lt;V$4,0,10-(V$3-N155)/(V$3-V$4)*10)),1)</f>
        <v>0</v>
      </c>
      <c r="W155" s="101" t="n">
        <f aca="false">ROUND(IF(O155&gt;W$3,10,IF(O155&lt;W$4,0,10-(W$3-O155)/(W$3-W$4)*10)),1)</f>
        <v>0</v>
      </c>
      <c r="X155" s="102" t="n">
        <f aca="false">ROUND(((10-GEOMEAN(((10-V155)/10*9+1),((10-W155)/10*9+1)))/9*10),1)</f>
        <v>0</v>
      </c>
      <c r="Y155" s="102" t="n">
        <f aca="false">IF(P155="x",0.1,ROUND(IF(P155&gt;Y$3,10,IF(P155&lt;Y$4,0,10-(Y$3-P155)/(Y$3-Y$4)*10)),1))</f>
        <v>2.2</v>
      </c>
      <c r="Z155" s="102" t="n">
        <f aca="false">ROUND(IF(Q155=0,0,IF(LOG(Q155)&gt;Z$3,10,IF(LOG(Q155)&lt;=Z$4,0,10-(Z$3-LOG(Q155))/(Z$3-Z$4)*10))),1)</f>
        <v>6.6</v>
      </c>
      <c r="AA155" s="101" t="n">
        <f aca="false">ROUND(IF(R155&gt;AA$3,10,IF(R155&lt;AA$4,0,10-(AA$3-R155)/(AA$3-AA$4)*10)),1)</f>
        <v>0</v>
      </c>
      <c r="AB155" s="101" t="n">
        <f aca="false">ROUND(IF(S155&gt;AB$3,10,IF(S155&lt;AB$4,0,10-(AB$3-S155)/(AB$3-AB$4)*10)),1)</f>
        <v>0</v>
      </c>
      <c r="AC155" s="101" t="n">
        <f aca="false">ROUND(((10-GEOMEAN(((10-AA155)/10*9+1),((10-AB155)/10*9+1)))/9*10),1)</f>
        <v>0</v>
      </c>
      <c r="AD155" s="101" t="n">
        <f aca="false">ROUND(IF(T155=0,0,IF(T155&gt;AD$3,10,IF(T155&lt;=AD$4,0,10-(AD$3-T155)/(AD$3-AD$4)*10))),1)</f>
        <v>0</v>
      </c>
      <c r="AE155" s="102" t="n">
        <f aca="false">ROUND((10-GEOMEAN(((10-AC155)/10*9+1),((10-AD155)/10*9+1)))/9*10,1)</f>
        <v>0</v>
      </c>
      <c r="AF155" s="102" t="n">
        <f aca="false">ROUND(IF(U155&gt;AF$3,10,IF(U155&lt;AF$4,0,10-(AF$3-U155)/(AF$3-AF$4)*10)),1)</f>
        <v>1.3</v>
      </c>
      <c r="AG155" s="101" t="n">
        <f aca="false">ROUND(IF('Indicator Data'!K155=0,0,IF('Indicator Data'!K155&gt;AG$3,10,IF('Indicator Data'!K155&lt;AG$4,0,10-(AG$3-'Indicator Data'!K155)/(AG$3-AG$4)*10))),1)</f>
        <v>3.8</v>
      </c>
      <c r="AH155" s="104" t="n">
        <f aca="false">ROUND(AVERAGE(C155,V155),1)</f>
        <v>0.1</v>
      </c>
      <c r="AI155" s="104" t="n">
        <f aca="false">ROUND(AVERAGE(D155,W155),1)</f>
        <v>0.1</v>
      </c>
      <c r="AJ155" s="102" t="n">
        <f aca="false">ROUND(AVERAGE(AA155,H155),1)</f>
        <v>0</v>
      </c>
      <c r="AK155" s="102" t="n">
        <f aca="false">ROUND(AVERAGE(AB155,I155),1)</f>
        <v>0</v>
      </c>
      <c r="AL155" s="104" t="n">
        <f aca="false">ROUND((10-GEOMEAN(((10-AJ155)/10*9+1),((10-AK155)/10*9+1)))/9*10,1)</f>
        <v>0</v>
      </c>
      <c r="AM155" s="104" t="n">
        <f aca="false">ROUND(AVERAGE(AD155,K155),1)</f>
        <v>0</v>
      </c>
      <c r="AN155" s="102" t="n">
        <f aca="false">ROUND((10-GEOMEAN(((10-M155)/10*9+1),((10-AF155)/10*9+1)))/9*10,1)</f>
        <v>7</v>
      </c>
      <c r="AO155" s="105" t="n">
        <f aca="false">ROUND((10-GEOMEAN(((10-E155)/10*9+1),((10-X155)/10*9+1)))/9*10,1)</f>
        <v>0.1</v>
      </c>
      <c r="AP155" s="105" t="n">
        <f aca="false">IF(AND(Y155="x",F155="x"),"x",ROUND((10-GEOMEAN(((10-F155)/10*9+1),((10-Y155)/10*9+1)))/9*10,1))</f>
        <v>4.8</v>
      </c>
      <c r="AQ155" s="105" t="n">
        <f aca="false">ROUND((10-GEOMEAN(((10-G155)/10*9+1),((10-Z155)/10*9+1)))/9*10,1)</f>
        <v>6.4</v>
      </c>
      <c r="AR155" s="105" t="n">
        <f aca="false">ROUND((10-GEOMEAN(((10-L155)/10*9+1),((10-AE155)/10*9+1)))/9*10,1)</f>
        <v>0</v>
      </c>
      <c r="AS155" s="104" t="n">
        <f aca="false">ROUND(AVERAGE(AG155,AN155),1)</f>
        <v>5.4</v>
      </c>
      <c r="AT155" s="104" t="n">
        <f aca="false">IF('Indicator Data'!L155="No data","x",IF('Indicator Data'!CB155&lt;1000,"x",ROUND((IF('Indicator Data'!L155&gt;AT$3,10,IF('Indicator Data'!L155&lt;AT$4,0,10-(AT$3-'Indicator Data'!L155)/(AT$3-AT$4)*10))),1)))</f>
        <v>6.7</v>
      </c>
      <c r="AU155" s="105" t="n">
        <f aca="false">ROUND(AVERAGE(AS155,AT155),1)</f>
        <v>6.1</v>
      </c>
      <c r="AV155" s="106" t="n">
        <f aca="false">IF('Indicator Data'!M155="No data","x",ROUND(IF('Indicator Data'!M155=0,0,IF(LOG('Indicator Data'!M155)&gt;AV$3,10,IF(LOG('Indicator Data'!M155)&lt;AV$4,0,10-(AV$3-LOG('Indicator Data'!M155))/(AV$3-AV$4)*10))),1))</f>
        <v>8.3</v>
      </c>
      <c r="AW155" s="103" t="n">
        <f aca="false">IF(AV155="x","x",'Indicator Data'!M155/'Indicator Data'!$CA155)</f>
        <v>0.418503339995282</v>
      </c>
      <c r="AX155" s="106" t="n">
        <f aca="false">IF(AV155="x","x",ROUND(IF(AW155&gt;AX$3,10,IF(AW155&lt;AX$4,0,10-(AX$3-AW155)/(AX$3-AX$4)*10)),1))</f>
        <v>4.7</v>
      </c>
      <c r="AY155" s="102" t="n">
        <f aca="false">IF(AND(AV155="x",AX155="x"),"x",ROUND((10-GEOMEAN(((10-AV155)/10*9+1),((10-AX155)/10*9+1)))/9*10,1))</f>
        <v>6.9</v>
      </c>
      <c r="AZ155" s="106" t="n">
        <f aca="false">IF('Indicator Data'!N155="No data","x",ROUND(IF('Indicator Data'!N155=0,0,IF(LOG('Indicator Data'!N155)&gt;AZ$3,10,IF(LOG('Indicator Data'!N155)&lt;AZ$4,0,10-(AZ$3-LOG('Indicator Data'!N155))/(AZ$3-AZ$4)*10))),1))</f>
        <v>0</v>
      </c>
      <c r="BA155" s="103" t="n">
        <f aca="false">IF(AZ155="x","x",'Indicator Data'!N155/'Indicator Data'!$CA155)</f>
        <v>0</v>
      </c>
      <c r="BB155" s="106" t="n">
        <f aca="false">IF(AZ155="x","x",ROUND(IF(BA155&gt;BB$3,10,IF(BA155&lt;BB$4,0,10-(BB$3-BA155)/(BB$3-BB$4)*10)),1))</f>
        <v>0</v>
      </c>
      <c r="BC155" s="102" t="n">
        <f aca="false">IF(AND(AZ155="x",BB155="x"),"x",ROUND((10-GEOMEAN(((10-AZ155)/10*9+1),((10-BB155)/10*9+1)))/9*10,1))</f>
        <v>0</v>
      </c>
      <c r="BD155" s="106" t="n">
        <f aca="false">IF('Indicator Data'!O155="No data","x",ROUND(IF('Indicator Data'!O155=0,0,IF(LOG('Indicator Data'!O155)&gt;BD$3,10,IF(LOG('Indicator Data'!O155)&lt;BD$4,0,10-(BD$3-LOG('Indicator Data'!O155))/(BD$3-BD$4)*10))),1))</f>
        <v>7.1</v>
      </c>
      <c r="BE155" s="103" t="n">
        <f aca="false">IF(BD155="x","x",'Indicator Data'!O155/'Indicator Data'!$CA155)</f>
        <v>0.0121665816145862</v>
      </c>
      <c r="BF155" s="106" t="n">
        <f aca="false">IF(BD155="x","x",ROUND(IF(BE155&gt;BF$3,10,IF(BE155&lt;BF$4,0,10-(BF$3-BE155)/(BF$3-BF$4)*10)),1))</f>
        <v>1.2</v>
      </c>
      <c r="BG155" s="102" t="n">
        <f aca="false">IF(AND(BD155="x",BF155="x"),"x",ROUND((10-GEOMEAN(((10-BD155)/10*9+1),((10-BF155)/10*9+1)))/9*10,1))</f>
        <v>4.8</v>
      </c>
      <c r="BH155" s="106" t="n">
        <f aca="false">IF('Indicator Data'!P155="No data","x",ROUND(IF('Indicator Data'!P155=0,0,IF(LOG('Indicator Data'!P155)&gt;BH$3,10,IF(LOG('Indicator Data'!P155)&lt;BH$4,0,10-(BH$3-LOG('Indicator Data'!P155))/(BH$3-BH$4)*10))),1))</f>
        <v>0</v>
      </c>
      <c r="BI155" s="103" t="n">
        <f aca="false">IF(BH155="x","x",'Indicator Data'!P155/'Indicator Data'!$CA155)</f>
        <v>0</v>
      </c>
      <c r="BJ155" s="106" t="n">
        <f aca="false">IF(BH155="x","x",ROUND(IF(BI155&gt;BJ$3,10,IF(BI155&lt;BJ$4,0,10-(BJ$3-BI155)/(BJ$3-BJ$4)*10)),1))</f>
        <v>0</v>
      </c>
      <c r="BK155" s="102" t="n">
        <f aca="false">IF(AND(BH155="x",BJ155="x"),"x",ROUND((10-GEOMEAN(((10-BH155)/10*9+1),((10-BJ155)/10*9+1)))/9*10,1))</f>
        <v>0</v>
      </c>
      <c r="BL155" s="104" t="n">
        <f aca="false">IF(AND(BC155="x",BG155="x",BK155="x",AY155="x"),"x",IF(AND(BC155="x",BG155="x",BK155="x"),AY155,ROUND((10-GEOMEAN(((10-AY155)/10*9+1),((10-BC155)/10*9+1),((10-BG155)/10*9+1),((10-BK155)/10*9+1)))/9*10,1)))</f>
        <v>3.5</v>
      </c>
      <c r="BM155" s="106" t="n">
        <f aca="false">ROUND(IF('Indicator Data'!Q155=0,0,IF(LOG('Indicator Data'!Q155)&gt;BM$3,10,IF(LOG('Indicator Data'!Q155)&lt;BM$4,0,10-(BM$3-LOG('Indicator Data'!Q155))/(BM$3-BM$4)*10))),1)</f>
        <v>0</v>
      </c>
      <c r="BN155" s="107" t="n">
        <f aca="false">'Indicator Data'!R155</f>
        <v>0</v>
      </c>
      <c r="BO155" s="106" t="n">
        <f aca="false">ROUND(IF(BN155&gt;BO$3,10,IF(BN155&lt;BO$4,0,10-(BO$3-BN155)/(BO$3-BO$4)*10)),1)</f>
        <v>0</v>
      </c>
      <c r="BP155" s="106" t="n">
        <f aca="false">ROUND((10-GEOMEAN(((10-BO155)/10*9+1),((10-BM155)/10*9+1)))/9*10,1)</f>
        <v>0</v>
      </c>
      <c r="BQ155" s="106" t="n">
        <f aca="false">ROUND(IF('Indicator Data'!S155=0,0,IF(LOG('Indicator Data'!S155)&gt;BQ$3,10,IF(LOG('Indicator Data'!S155)&lt;BQ$4,0,10-(BQ$3-LOG('Indicator Data'!S155))/(BQ$3-BQ$4)*10))),1)</f>
        <v>8.8</v>
      </c>
      <c r="BR155" s="107" t="n">
        <f aca="false">'Indicator Data'!T155</f>
        <v>0.999630153179169</v>
      </c>
      <c r="BS155" s="106" t="n">
        <f aca="false">ROUND(IF(BR155&gt;BS$3,10,IF(BR155&lt;BS$4,0,10-(BS$3-BR155)/(BS$3-BS$4)*10)),1)</f>
        <v>10</v>
      </c>
      <c r="BT155" s="106" t="n">
        <f aca="false">ROUND((10-GEOMEAN(((10-BS155)/10*9+1),((10-BQ155)/10*9+1)))/9*10,1)</f>
        <v>9.5</v>
      </c>
      <c r="BU155" s="102" t="n">
        <f aca="false">ROUND((10-GEOMEAN(((10-BT155)/10*9+1),((10-BP155)/10*9+1)))/9*10,1)</f>
        <v>6.9</v>
      </c>
      <c r="BV155" s="106" t="n">
        <f aca="false">ROUND(IF('Indicator Data'!U155=0,0,IF(LOG('Indicator Data'!U155)&gt;BV$3,10,IF(LOG('Indicator Data'!U155)&lt;BV$4,0,10-(BV$3-LOG('Indicator Data'!U155))/(BV$3-BV$4)*10))),1)</f>
        <v>7.9</v>
      </c>
      <c r="BW155" s="103" t="n">
        <f aca="false">'Indicator Data'!U155/'Indicator Data'!$CA155</f>
        <v>0.222863204984331</v>
      </c>
      <c r="BX155" s="106" t="n">
        <f aca="false">ROUND(IF(BW155&gt;BX$3,10,IF(BW155&lt;BX$4,0,10-(BX$3-BW155)/(BX$3-BX$4)*10)),1)</f>
        <v>2.5</v>
      </c>
      <c r="BY155" s="102" t="n">
        <f aca="false">ROUND((10-GEOMEAN(((10-BV155)/10*9+1),((10-BX155)/10*9+1)))/9*10,1)</f>
        <v>5.9</v>
      </c>
      <c r="BZ155" s="106" t="n">
        <f aca="false">ROUND(IF('Indicator Data'!V155=0,0,IF(LOG('Indicator Data'!V155)&gt;BZ$3,10,IF(LOG('Indicator Data'!V155)&lt;BZ$4,0,10-(BZ$3-LOG('Indicator Data'!V155))/(BZ$3-BZ$4)*10))),1)</f>
        <v>8.8</v>
      </c>
      <c r="CA155" s="103" t="n">
        <f aca="false">IF('Indicator Data'!V155/'Indicator Data'!$CA155&gt;1,1,'Indicator Data'!V155/'Indicator Data'!$CA155)</f>
        <v>0.933372743658931</v>
      </c>
      <c r="CB155" s="106" t="n">
        <f aca="false">ROUND(IF(CA155&gt;CB$3,10,IF(CA155&lt;CB$4,0,10-(CB$3-CA155)/(CB$3-CB$4)*10)),1)</f>
        <v>9.3</v>
      </c>
      <c r="CC155" s="102" t="n">
        <f aca="false">ROUND((10-GEOMEAN(((10-BZ155)/10*9+1),((10-CB155)/10*9+1)))/9*10,1)</f>
        <v>9.1</v>
      </c>
      <c r="CD155" s="106" t="n">
        <f aca="false">ROUND(IF('Indicator Data'!W155=0,0,IF(LOG('Indicator Data'!W155)&gt;CD$3,10,IF(LOG('Indicator Data'!W155)&lt;CD$4,0,10-(CD$3-LOG('Indicator Data'!W155))/(CD$3-CD$4)*10))),1)</f>
        <v>8.8</v>
      </c>
      <c r="CE155" s="103" t="n">
        <f aca="false">'Indicator Data'!W155/'Indicator Data'!$CA155</f>
        <v>0.918216308891975</v>
      </c>
      <c r="CF155" s="106" t="n">
        <f aca="false">ROUND(IF(CE155&gt;CF$3,10,IF(CE155&lt;CF$4,0,10-(CF$3-CE155)/(CF$3-CF$4)*10)),1)</f>
        <v>9.2</v>
      </c>
      <c r="CG155" s="102" t="n">
        <f aca="false">ROUND((10-GEOMEAN(((10-CD155)/10*9+1),((10-CF155)/10*9+1)))/9*10,1)</f>
        <v>9</v>
      </c>
      <c r="CH155" s="104" t="n">
        <f aca="false">ROUND((10-GEOMEAN(((10-CC155)/10*9+1),((10-BU155)/10*9+1),((10-BY155)/10*9+1),((10-CG155)/10*9+1)))/9*10,1)</f>
        <v>8</v>
      </c>
      <c r="CI155" s="106" t="n">
        <f aca="false">IF('Indicator Data'!BQ155="No data","x",ROUND(IF('Indicator Data'!BQ155&gt;CI$3,0,IF('Indicator Data'!BQ155&lt;CI$4,10,(CI$3-'Indicator Data'!BQ155)/(CI$3-CI$4)*10)),1))</f>
        <v>4.8</v>
      </c>
      <c r="CJ155" s="106" t="n">
        <f aca="false">IF('Indicator Data'!BR155="No data","x",ROUND(IF('Indicator Data'!BR155&gt;CJ$3,0,IF('Indicator Data'!BR155&lt;CJ$4,10,(CJ$3-'Indicator Data'!BR155)/(CJ$3-CJ$4)*10)),1))</f>
        <v>2.5</v>
      </c>
      <c r="CK155" s="106" t="n">
        <f aca="false">IF('Indicator Data'!AC155="No data","x",ROUND(IF('Indicator Data'!AC155&gt;CK$3,0,IF('Indicator Data'!AC155&lt;CK$4,10,(CK$3-'Indicator Data'!AC155)/(CK$3-CK$4)*10)),1))</f>
        <v>7.8</v>
      </c>
      <c r="CL155" s="102" t="n">
        <f aca="false">IF(AND(CJ155="x",CI155="x",CK155="x"),"x",ROUND(AVERAGE(CI155:CK155),1))</f>
        <v>5</v>
      </c>
      <c r="CM155" s="106" t="n">
        <f aca="false">IF('Indicator Data'!X155="No data","x",ROUND(IF(LOG('Indicator Data'!X155)&gt;CM$3,10,IF(LOG('Indicator Data'!X155)&lt;CM$4,0,10-(CM$3-LOG('Indicator Data'!X155))/(CM$3-CM$4)*10)),1))</f>
        <v>6.5</v>
      </c>
      <c r="CN155" s="106" t="n">
        <f aca="false">IF('Indicator Data'!Y155="No data","x",ROUND(IF('Indicator Data'!Y155&gt;CN$3,10,IF('Indicator Data'!Y155&lt;CN$4,0,10-(CN$3-'Indicator Data'!Y155)/(CN$3-CN$4)*10)),1))</f>
        <v>7.3</v>
      </c>
      <c r="CO155" s="106" t="n">
        <f aca="false">IF('Indicator Data'!Z155="No data","x",ROUND(IF('Indicator Data'!Z155&gt;CO$3,10,IF('Indicator Data'!Z155&lt;CO$4,0,10-(CO$3-'Indicator Data'!Z155)/(CO$3-CO$4)*10)),1))</f>
        <v>4.9</v>
      </c>
      <c r="CP155" s="106" t="n">
        <f aca="false">IF('Indicator Data'!AA155="No data","x",ROUND(IF('Indicator Data'!AA155&gt;CP$3,10,IF('Indicator Data'!AA155&lt;CP$4,0,10-(CP$3-'Indicator Data'!AA155)/(CP$3-CP$4)*10)),1))</f>
        <v>10</v>
      </c>
      <c r="CQ155" s="102" t="n">
        <f aca="false">ROUND(AVERAGE(CM155:CP155),1)</f>
        <v>7.2</v>
      </c>
      <c r="CR155" s="104" t="n">
        <f aca="false">ROUND(AVERAGE(CL155,CQ155,CQ155),1)</f>
        <v>6.5</v>
      </c>
      <c r="CS155" s="106" t="n">
        <f aca="false">IF('Indicator Data'!AF155="No data","x",ROUND(IF('Indicator Data'!AF155&gt;CS$3,10,IF('Indicator Data'!AF155&lt;CS$4,0,10-(CS$3-'Indicator Data'!AF155)/(CS$3-CS$4)*10)),1))</f>
        <v>3.3</v>
      </c>
      <c r="CT155" s="106" t="n">
        <f aca="false">IF('Indicator Data'!AG155="No data","x",ROUND(IF('Indicator Data'!AG155&gt;CT$3,10,IF('Indicator Data'!AG155&lt;CT$4,0,10-(CT$3-'Indicator Data'!AG155)/(CT$3-CT$4)*10)),1))</f>
        <v>7.1</v>
      </c>
      <c r="CU155" s="102" t="n">
        <f aca="false">ROUND(AVERAGE(CM155,CN155,CO155,CP155,CS155,CT155),1)</f>
        <v>6.5</v>
      </c>
      <c r="CV155" s="106" t="n">
        <f aca="false">IF('Indicator Data'!AB155="No data","x",ROUND(IF('Indicator Data'!AB155&gt;CV$3,10,IF('Indicator Data'!AB155&lt;CV$4,0,10-(CV$3-'Indicator Data'!AB155)/(CV$3-CV$4)*10)),1))</f>
        <v>3.8</v>
      </c>
      <c r="CW155" s="102" t="n">
        <f aca="false">IF(AND(CJ155="x",CI155="x",CK155="x"),"x",ROUND(AVERAGE(CI155:CK155,CV155),1))</f>
        <v>4.7</v>
      </c>
      <c r="CX155" s="103" t="n">
        <f aca="false">IF('Indicator Data'!AD155="No data","x",'Indicator Data'!AD155/'Indicator Data'!$BZ155)</f>
        <v>4.93579321100309E-005</v>
      </c>
      <c r="CY155" s="106" t="n">
        <f aca="false">IF(CX155="x","x",ROUND(IF(CX155&gt;CY$3,0,IF(CX155&lt;CY$4,10,(CY$3-CX155)/(CY$3-CY$4)*10)),1))</f>
        <v>9.5</v>
      </c>
      <c r="CZ155" s="106" t="n">
        <f aca="false">IF('Indicator Data'!AE155="No data","x",ROUND(IF('Indicator Data'!AE155&gt;CZ$3,0,IF('Indicator Data'!AE155&lt;CZ$4,10,(CZ$3-'Indicator Data'!AE155)/(CZ$3-CZ$4)*10)),1))</f>
        <v>2</v>
      </c>
      <c r="DA155" s="102" t="n">
        <f aca="false">IF(AND(CY155="x",CZ155="x"),"x",ROUND(AVERAGE(CY155:CZ155),1))</f>
        <v>5.8</v>
      </c>
      <c r="DB155" s="104" t="n">
        <f aca="false">ROUND(AVERAGE(CW155,DA155,CU155),1)</f>
        <v>5.7</v>
      </c>
      <c r="DC155" s="105" t="n">
        <f aca="false">IF(BL155="x",ROUND((10-GEOMEAN(((10-DB155)/10*9+1),((10-CH155)/10*9+1),((10-CR155)/10*9+1)))/9*10,1),ROUND((10-GEOMEAN(((10-BL155)/10*9+1),((10-DB155)/10*9+1),((10-CH155)/10*9+1),((10-CR155)/10*9+1)))/9*10,1))</f>
        <v>6.2</v>
      </c>
      <c r="DD155" s="108" t="n">
        <f aca="false">IF(ROUND(IF(AP155="x",(10-GEOMEAN(((10-AO155)/10*9+1),((10-DC155)/10*9+1),((10-AU155)/10*9+1),((10-AQ155)/10*9+1),((10-AR155)/10*9+1)))/9*10,(10-GEOMEAN(((10-AO155)/10*9+1),((10-DC155)/10*9+1),((10-AP155)/10*9+1),((10-AQ155)/10*9+1),((10-AR155)/10*9+1),((10-AU155)/10*9+1)))/9*10),1)=0,0.1,ROUND(IF(AP155="x",(10-GEOMEAN(((10-AO155)/10*9+1),((10-DC155)/10*9+1),((10-AU155)/10*9+1),((10-AQ155)/10*9+1),((10-AR155)/10*9+1)))/9*10,(10-GEOMEAN(((10-AO155)/10*9+1),((10-DC155)/10*9+1),((10-AP155)/10*9+1),((10-AQ155)/10*9+1),((10-AR155)/10*9+1),((10-AU155)/10*9+1)))/9*10),1))</f>
        <v>4.4</v>
      </c>
      <c r="DE155" s="105" t="n">
        <f aca="false">ROUND(IF('Indicator Data'!AH155=0,0,IF('Indicator Data'!AH155&gt;DE$3,10,IF('Indicator Data'!AH155&lt;DE$4,0,10-(DE$3-'Indicator Data'!AH155)/(DE$3-DE$4)*10))),1)</f>
        <v>0.4</v>
      </c>
      <c r="DF155" s="102" t="n">
        <f aca="false">'Indicator Data'!AI155</f>
        <v>0</v>
      </c>
      <c r="DG155" s="102" t="n">
        <f aca="false">'Indicator Data'!AJ155</f>
        <v>0</v>
      </c>
      <c r="DH155" s="105" t="n">
        <f aca="false">ROUND(IF(DF155=5,10,IF(DG155=5,9,IF(DF155=4,8,IF(DG155=4,7,0)))),1)</f>
        <v>0</v>
      </c>
      <c r="DI155" s="108" t="n">
        <f aca="false">ROUND(IF(DH155&gt;5,DH155,DE155/10*7),1)</f>
        <v>0.3</v>
      </c>
      <c r="DJ155" s="76"/>
      <c r="DK155" s="109"/>
    </row>
    <row r="156" customFormat="false" ht="14.5" hidden="false" customHeight="false" outlineLevel="0" collapsed="false">
      <c r="A156" s="98" t="str">
        <f aca="false">'Indicator Data'!A156</f>
        <v>Serbia</v>
      </c>
      <c r="B156" s="99" t="str">
        <f aca="false">'Indicator Data'!B156</f>
        <v>SRB</v>
      </c>
      <c r="C156" s="100" t="n">
        <f aca="false">ROUND(IF('Indicator Data'!C156=0,0.1,IF(LOG('Indicator Data'!C156)&gt;C$3,10,IF(LOG('Indicator Data'!C156)&lt;C$4,0,10-(C$3-LOG('Indicator Data'!C156))/(C$3-C$4)*10))),1)</f>
        <v>7.7</v>
      </c>
      <c r="D156" s="101" t="n">
        <f aca="false">ROUND(IF('Indicator Data'!D156=0,0.1,IF(LOG('Indicator Data'!D156)&gt;D$3,10,IF(LOG('Indicator Data'!D156)&lt;D$4,0,10-(D$3-LOG('Indicator Data'!D156))/(D$3-D$4)*10))),1)</f>
        <v>0.1</v>
      </c>
      <c r="E156" s="102" t="n">
        <f aca="false">ROUND((10-GEOMEAN(((10-C156)/10*9+1),((10-D156)/10*9+1)))/9*10,1)</f>
        <v>5</v>
      </c>
      <c r="F156" s="102" t="n">
        <f aca="false">IF('Indicator Data'!E156="No data",0.1,(ROUND(IF('Indicator Data'!E156=0,0,IF(LOG('Indicator Data'!E156)&gt;F$3,10,IF(LOG('Indicator Data'!E156)&lt;F$4,0,10-(F$3-LOG('Indicator Data'!E156))/(F$3-F$4)*10))),1)))</f>
        <v>7.5</v>
      </c>
      <c r="G156" s="102" t="n">
        <f aca="false">ROUND(IF('Indicator Data'!F156=0,0,IF(LOG('Indicator Data'!F156)&gt;G$3,10,IF(LOG('Indicator Data'!F156)&lt;G$4,0,10-(G$3-LOG('Indicator Data'!F156))/(G$3-G$4)*10))),1)</f>
        <v>0</v>
      </c>
      <c r="H156" s="101" t="n">
        <f aca="false">ROUND(IF('Indicator Data'!G156=0,0,IF(LOG('Indicator Data'!G156)&gt;H$3,10,IF(LOG('Indicator Data'!G156)&lt;H$4,0,10-(H$3-LOG('Indicator Data'!G156))/(H$3-H$4)*10))),1)</f>
        <v>0</v>
      </c>
      <c r="I156" s="101" t="n">
        <f aca="false">ROUND(IF('Indicator Data'!H156=0,0,IF(LOG('Indicator Data'!H156)&gt;I$3,10,IF(LOG('Indicator Data'!H156)&lt;I$4,0,10-(I$3-LOG('Indicator Data'!H156))/(I$3-I$4)*10))),1)</f>
        <v>0</v>
      </c>
      <c r="J156" s="101" t="n">
        <f aca="false">ROUND((10-GEOMEAN(((10-H156)/10*9+1),((10-I156)/10*9+1)))/9*10,1)</f>
        <v>0</v>
      </c>
      <c r="K156" s="101" t="n">
        <f aca="false">ROUND(IF('Indicator Data'!I156=0,0,IF(LOG('Indicator Data'!I156)&gt;K$3,10,IF(LOG('Indicator Data'!I156)&lt;K$4,0,10-(K$3-LOG('Indicator Data'!I156))/(K$3-K$4)*10))),1)</f>
        <v>0</v>
      </c>
      <c r="L156" s="102" t="n">
        <f aca="false">ROUND((10-GEOMEAN(((10-J156)/10*9+1),((10-K156)/10*9+1)))/9*10,1)</f>
        <v>0</v>
      </c>
      <c r="M156" s="102" t="n">
        <f aca="false">ROUND(IF('Indicator Data'!J156=0,0,IF(LOG('Indicator Data'!J156)&gt;M$3,10,IF(LOG('Indicator Data'!J156)&lt;M$4,0,10-(M$3-LOG('Indicator Data'!J156))/(M$3-M$4)*10))),1)</f>
        <v>0</v>
      </c>
      <c r="N156" s="103" t="n">
        <f aca="false">'Indicator Data'!C156/'Indicator Data'!$CA156</f>
        <v>0.0017540779880539</v>
      </c>
      <c r="O156" s="103" t="n">
        <f aca="false">'Indicator Data'!D156/'Indicator Data'!$CA156</f>
        <v>0</v>
      </c>
      <c r="P156" s="103" t="n">
        <f aca="false">IF(F156=0.1,"x",'Indicator Data'!E156/'Indicator Data'!$CA156)</f>
        <v>0.0145811025962116</v>
      </c>
      <c r="Q156" s="103" t="n">
        <f aca="false">'Indicator Data'!F156/'Indicator Data'!$CA156</f>
        <v>0</v>
      </c>
      <c r="R156" s="103" t="n">
        <f aca="false">'Indicator Data'!G156/'Indicator Data'!$CA156</f>
        <v>0</v>
      </c>
      <c r="S156" s="103" t="n">
        <f aca="false">'Indicator Data'!H156/'Indicator Data'!$CA156</f>
        <v>0</v>
      </c>
      <c r="T156" s="103" t="n">
        <f aca="false">'Indicator Data'!I156/'Indicator Data'!$CA156</f>
        <v>0</v>
      </c>
      <c r="U156" s="103" t="n">
        <f aca="false">'Indicator Data'!J156/'Indicator Data'!$CA156</f>
        <v>0</v>
      </c>
      <c r="V156" s="101" t="n">
        <f aca="false">ROUND(IF(N156&gt;V$3,10,IF(N156&lt;V$4,0,10-(V$3-N156)/(V$3-V$4)*10)),1)</f>
        <v>8.8</v>
      </c>
      <c r="W156" s="101" t="n">
        <f aca="false">ROUND(IF(O156&gt;W$3,10,IF(O156&lt;W$4,0,10-(W$3-O156)/(W$3-W$4)*10)),1)</f>
        <v>0</v>
      </c>
      <c r="X156" s="102" t="n">
        <f aca="false">ROUND(((10-GEOMEAN(((10-V156)/10*9+1),((10-W156)/10*9+1)))/9*10),1)</f>
        <v>6</v>
      </c>
      <c r="Y156" s="102" t="n">
        <f aca="false">IF(P156="x",0.1,ROUND(IF(P156&gt;Y$3,10,IF(P156&lt;Y$4,0,10-(Y$3-P156)/(Y$3-Y$4)*10)),1))</f>
        <v>9.7</v>
      </c>
      <c r="Z156" s="102" t="n">
        <f aca="false">ROUND(IF(Q156=0,0,IF(LOG(Q156)&gt;Z$3,10,IF(LOG(Q156)&lt;=Z$4,0,10-(Z$3-LOG(Q156))/(Z$3-Z$4)*10))),1)</f>
        <v>0</v>
      </c>
      <c r="AA156" s="101" t="n">
        <f aca="false">ROUND(IF(R156&gt;AA$3,10,IF(R156&lt;AA$4,0,10-(AA$3-R156)/(AA$3-AA$4)*10)),1)</f>
        <v>0</v>
      </c>
      <c r="AB156" s="101" t="n">
        <f aca="false">ROUND(IF(S156&gt;AB$3,10,IF(S156&lt;AB$4,0,10-(AB$3-S156)/(AB$3-AB$4)*10)),1)</f>
        <v>0</v>
      </c>
      <c r="AC156" s="101" t="n">
        <f aca="false">ROUND(((10-GEOMEAN(((10-AA156)/10*9+1),((10-AB156)/10*9+1)))/9*10),1)</f>
        <v>0</v>
      </c>
      <c r="AD156" s="101" t="n">
        <f aca="false">ROUND(IF(T156=0,0,IF(T156&gt;AD$3,10,IF(T156&lt;=AD$4,0,10-(AD$3-T156)/(AD$3-AD$4)*10))),1)</f>
        <v>0</v>
      </c>
      <c r="AE156" s="102" t="n">
        <f aca="false">ROUND((10-GEOMEAN(((10-AC156)/10*9+1),((10-AD156)/10*9+1)))/9*10,1)</f>
        <v>0</v>
      </c>
      <c r="AF156" s="102" t="n">
        <f aca="false">ROUND(IF(U156&gt;AF$3,10,IF(U156&lt;AF$4,0,10-(AF$3-U156)/(AF$3-AF$4)*10)),1)</f>
        <v>0</v>
      </c>
      <c r="AG156" s="101" t="n">
        <f aca="false">ROUND(IF('Indicator Data'!K156=0,0,IF('Indicator Data'!K156&gt;AG$3,10,IF('Indicator Data'!K156&lt;AG$4,0,10-(AG$3-'Indicator Data'!K156)/(AG$3-AG$4)*10))),1)</f>
        <v>0</v>
      </c>
      <c r="AH156" s="104" t="n">
        <f aca="false">ROUND(AVERAGE(C156,V156),1)</f>
        <v>8.3</v>
      </c>
      <c r="AI156" s="104" t="n">
        <f aca="false">ROUND(AVERAGE(D156,W156),1)</f>
        <v>0.1</v>
      </c>
      <c r="AJ156" s="102" t="n">
        <f aca="false">ROUND(AVERAGE(AA156,H156),1)</f>
        <v>0</v>
      </c>
      <c r="AK156" s="102" t="n">
        <f aca="false">ROUND(AVERAGE(AB156,I156),1)</f>
        <v>0</v>
      </c>
      <c r="AL156" s="104" t="n">
        <f aca="false">ROUND((10-GEOMEAN(((10-AJ156)/10*9+1),((10-AK156)/10*9+1)))/9*10,1)</f>
        <v>0</v>
      </c>
      <c r="AM156" s="104" t="n">
        <f aca="false">ROUND(AVERAGE(AD156,K156),1)</f>
        <v>0</v>
      </c>
      <c r="AN156" s="102" t="n">
        <f aca="false">ROUND((10-GEOMEAN(((10-M156)/10*9+1),((10-AF156)/10*9+1)))/9*10,1)</f>
        <v>0</v>
      </c>
      <c r="AO156" s="105" t="n">
        <f aca="false">ROUND((10-GEOMEAN(((10-E156)/10*9+1),((10-X156)/10*9+1)))/9*10,1)</f>
        <v>5.5</v>
      </c>
      <c r="AP156" s="105" t="n">
        <f aca="false">IF(AND(Y156="x",F156="x"),"x",ROUND((10-GEOMEAN(((10-F156)/10*9+1),((10-Y156)/10*9+1)))/9*10,1))</f>
        <v>8.9</v>
      </c>
      <c r="AQ156" s="105" t="n">
        <f aca="false">ROUND((10-GEOMEAN(((10-G156)/10*9+1),((10-Z156)/10*9+1)))/9*10,1)</f>
        <v>0</v>
      </c>
      <c r="AR156" s="105" t="n">
        <f aca="false">ROUND((10-GEOMEAN(((10-L156)/10*9+1),((10-AE156)/10*9+1)))/9*10,1)</f>
        <v>0</v>
      </c>
      <c r="AS156" s="104" t="n">
        <f aca="false">ROUND(AVERAGE(AG156,AN156),1)</f>
        <v>0</v>
      </c>
      <c r="AT156" s="104" t="n">
        <f aca="false">IF('Indicator Data'!L156="No data","x",IF('Indicator Data'!CB156&lt;1000,"x",ROUND((IF('Indicator Data'!L156&gt;AT$3,10,IF('Indicator Data'!L156&lt;AT$4,0,10-(AT$3-'Indicator Data'!L156)/(AT$3-AT$4)*10))),1)))</f>
        <v>5.7</v>
      </c>
      <c r="AU156" s="105" t="n">
        <f aca="false">ROUND(AVERAGE(AS156,AT156),1)</f>
        <v>2.9</v>
      </c>
      <c r="AV156" s="106" t="n">
        <f aca="false">IF('Indicator Data'!M156="No data","x",ROUND(IF('Indicator Data'!M156=0,0,IF(LOG('Indicator Data'!M156)&gt;AV$3,10,IF(LOG('Indicator Data'!M156)&lt;AV$4,0,10-(AV$3-LOG('Indicator Data'!M156))/(AV$3-AV$4)*10))),1))</f>
        <v>8.1</v>
      </c>
      <c r="AW156" s="103" t="n">
        <f aca="false">IF(AV156="x","x",'Indicator Data'!M156/'Indicator Data'!$CA156)</f>
        <v>0.685652608344978</v>
      </c>
      <c r="AX156" s="106" t="n">
        <f aca="false">IF(AV156="x","x",ROUND(IF(AW156&gt;AX$3,10,IF(AW156&lt;AX$4,0,10-(AX$3-AW156)/(AX$3-AX$4)*10)),1))</f>
        <v>7.6</v>
      </c>
      <c r="AY156" s="102" t="n">
        <f aca="false">IF(AND(AV156="x",AX156="x"),"x",ROUND((10-GEOMEAN(((10-AV156)/10*9+1),((10-AX156)/10*9+1)))/9*10,1))</f>
        <v>7.9</v>
      </c>
      <c r="AZ156" s="106" t="str">
        <f aca="false">IF('Indicator Data'!N156="No data","x",ROUND(IF('Indicator Data'!N156=0,0,IF(LOG('Indicator Data'!N156)&gt;AZ$3,10,IF(LOG('Indicator Data'!N156)&lt;AZ$4,0,10-(AZ$3-LOG('Indicator Data'!N156))/(AZ$3-AZ$4)*10))),1))</f>
        <v>x</v>
      </c>
      <c r="BA156" s="103" t="str">
        <f aca="false">IF(AZ156="x","x",'Indicator Data'!N156/'Indicator Data'!$CA156)</f>
        <v>x</v>
      </c>
      <c r="BB156" s="106" t="str">
        <f aca="false">IF(AZ156="x","x",ROUND(IF(BA156&gt;BB$3,10,IF(BA156&lt;BB$4,0,10-(BB$3-BA156)/(BB$3-BB$4)*10)),1))</f>
        <v>x</v>
      </c>
      <c r="BC156" s="102" t="str">
        <f aca="false">IF(AND(AZ156="x",BB156="x"),"x",ROUND((10-GEOMEAN(((10-AZ156)/10*9+1),((10-BB156)/10*9+1)))/9*10,1))</f>
        <v>x</v>
      </c>
      <c r="BD156" s="106" t="str">
        <f aca="false">IF('Indicator Data'!O156="No data","x",ROUND(IF('Indicator Data'!O156=0,0,IF(LOG('Indicator Data'!O156)&gt;BD$3,10,IF(LOG('Indicator Data'!O156)&lt;BD$4,0,10-(BD$3-LOG('Indicator Data'!O156))/(BD$3-BD$4)*10))),1))</f>
        <v>x</v>
      </c>
      <c r="BE156" s="103" t="str">
        <f aca="false">IF(BD156="x","x",'Indicator Data'!O156/'Indicator Data'!$CA156)</f>
        <v>x</v>
      </c>
      <c r="BF156" s="106" t="str">
        <f aca="false">IF(BD156="x","x",ROUND(IF(BE156&gt;BF$3,10,IF(BE156&lt;BF$4,0,10-(BF$3-BE156)/(BF$3-BF$4)*10)),1))</f>
        <v>x</v>
      </c>
      <c r="BG156" s="102" t="str">
        <f aca="false">IF(AND(BD156="x",BF156="x"),"x",ROUND((10-GEOMEAN(((10-BD156)/10*9+1),((10-BF156)/10*9+1)))/9*10,1))</f>
        <v>x</v>
      </c>
      <c r="BH156" s="106" t="str">
        <f aca="false">IF('Indicator Data'!P156="No data","x",ROUND(IF('Indicator Data'!P156=0,0,IF(LOG('Indicator Data'!P156)&gt;BH$3,10,IF(LOG('Indicator Data'!P156)&lt;BH$4,0,10-(BH$3-LOG('Indicator Data'!P156))/(BH$3-BH$4)*10))),1))</f>
        <v>x</v>
      </c>
      <c r="BI156" s="103" t="str">
        <f aca="false">IF(BH156="x","x",'Indicator Data'!P156/'Indicator Data'!$CA156)</f>
        <v>x</v>
      </c>
      <c r="BJ156" s="106" t="str">
        <f aca="false">IF(BH156="x","x",ROUND(IF(BI156&gt;BJ$3,10,IF(BI156&lt;BJ$4,0,10-(BJ$3-BI156)/(BJ$3-BJ$4)*10)),1))</f>
        <v>x</v>
      </c>
      <c r="BK156" s="102" t="str">
        <f aca="false">IF(AND(BH156="x",BJ156="x"),"x",ROUND((10-GEOMEAN(((10-BH156)/10*9+1),((10-BJ156)/10*9+1)))/9*10,1))</f>
        <v>x</v>
      </c>
      <c r="BL156" s="104" t="n">
        <f aca="false">IF(AND(BC156="x",BG156="x",BK156="x",AY156="x"),"x",IF(AND(BC156="x",BG156="x",BK156="x"),AY156,ROUND((10-GEOMEAN(((10-AY156)/10*9+1),((10-BC156)/10*9+1),((10-BG156)/10*9+1),((10-BK156)/10*9+1)))/9*10,1)))</f>
        <v>7.9</v>
      </c>
      <c r="BM156" s="106" t="n">
        <f aca="false">ROUND(IF('Indicator Data'!Q156=0,0,IF(LOG('Indicator Data'!Q156)&gt;BM$3,10,IF(LOG('Indicator Data'!Q156)&lt;BM$4,0,10-(BM$3-LOG('Indicator Data'!Q156))/(BM$3-BM$4)*10))),1)</f>
        <v>0</v>
      </c>
      <c r="BN156" s="107" t="n">
        <f aca="false">'Indicator Data'!R156</f>
        <v>0</v>
      </c>
      <c r="BO156" s="106" t="n">
        <f aca="false">ROUND(IF(BN156&gt;BO$3,10,IF(BN156&lt;BO$4,0,10-(BO$3-BN156)/(BO$3-BO$4)*10)),1)</f>
        <v>0</v>
      </c>
      <c r="BP156" s="106" t="n">
        <f aca="false">ROUND((10-GEOMEAN(((10-BO156)/10*9+1),((10-BM156)/10*9+1)))/9*10,1)</f>
        <v>0</v>
      </c>
      <c r="BQ156" s="106" t="n">
        <f aca="false">ROUND(IF('Indicator Data'!S156=0,0,IF(LOG('Indicator Data'!S156)&gt;BQ$3,10,IF(LOG('Indicator Data'!S156)&lt;BQ$4,0,10-(BQ$3-LOG('Indicator Data'!S156))/(BQ$3-BQ$4)*10))),1)</f>
        <v>0</v>
      </c>
      <c r="BR156" s="107" t="n">
        <f aca="false">'Indicator Data'!T156</f>
        <v>0</v>
      </c>
      <c r="BS156" s="106" t="n">
        <f aca="false">ROUND(IF(BR156&gt;BS$3,10,IF(BR156&lt;BS$4,0,10-(BS$3-BR156)/(BS$3-BS$4)*10)),1)</f>
        <v>0</v>
      </c>
      <c r="BT156" s="106" t="n">
        <f aca="false">ROUND((10-GEOMEAN(((10-BS156)/10*9+1),((10-BQ156)/10*9+1)))/9*10,1)</f>
        <v>0</v>
      </c>
      <c r="BU156" s="102" t="n">
        <f aca="false">ROUND((10-GEOMEAN(((10-BT156)/10*9+1),((10-BP156)/10*9+1)))/9*10,1)</f>
        <v>0</v>
      </c>
      <c r="BV156" s="106" t="n">
        <f aca="false">ROUND(IF('Indicator Data'!U156=0,0,IF(LOG('Indicator Data'!U156)&gt;BV$3,10,IF(LOG('Indicator Data'!U156)&lt;BV$4,0,10-(BV$3-LOG('Indicator Data'!U156))/(BV$3-BV$4)*10))),1)</f>
        <v>0</v>
      </c>
      <c r="BW156" s="103" t="n">
        <f aca="false">'Indicator Data'!U156/'Indicator Data'!$CA156</f>
        <v>0</v>
      </c>
      <c r="BX156" s="106" t="n">
        <f aca="false">ROUND(IF(BW156&gt;BX$3,10,IF(BW156&lt;BX$4,0,10-(BX$3-BW156)/(BX$3-BX$4)*10)),1)</f>
        <v>0</v>
      </c>
      <c r="BY156" s="102" t="n">
        <f aca="false">ROUND((10-GEOMEAN(((10-BV156)/10*9+1),((10-BX156)/10*9+1)))/9*10,1)</f>
        <v>0</v>
      </c>
      <c r="BZ156" s="106" t="n">
        <f aca="false">ROUND(IF('Indicator Data'!V156=0,0,IF(LOG('Indicator Data'!V156)&gt;BZ$3,10,IF(LOG('Indicator Data'!V156)&lt;BZ$4,0,10-(BZ$3-LOG('Indicator Data'!V156))/(BZ$3-BZ$4)*10))),1)</f>
        <v>0</v>
      </c>
      <c r="CA156" s="103" t="n">
        <f aca="false">IF('Indicator Data'!V156/'Indicator Data'!$CA156&gt;1,1,'Indicator Data'!V156/'Indicator Data'!$CA156)</f>
        <v>0</v>
      </c>
      <c r="CB156" s="106" t="n">
        <f aca="false">ROUND(IF(CA156&gt;CB$3,10,IF(CA156&lt;CB$4,0,10-(CB$3-CA156)/(CB$3-CB$4)*10)),1)</f>
        <v>0</v>
      </c>
      <c r="CC156" s="102" t="n">
        <f aca="false">ROUND((10-GEOMEAN(((10-BZ156)/10*9+1),((10-CB156)/10*9+1)))/9*10,1)</f>
        <v>0</v>
      </c>
      <c r="CD156" s="106" t="n">
        <f aca="false">ROUND(IF('Indicator Data'!W156=0,0,IF(LOG('Indicator Data'!W156)&gt;CD$3,10,IF(LOG('Indicator Data'!W156)&lt;CD$4,0,10-(CD$3-LOG('Indicator Data'!W156))/(CD$3-CD$4)*10))),1)</f>
        <v>0</v>
      </c>
      <c r="CE156" s="103" t="n">
        <f aca="false">'Indicator Data'!W156/'Indicator Data'!$CA156</f>
        <v>0</v>
      </c>
      <c r="CF156" s="106" t="n">
        <f aca="false">ROUND(IF(CE156&gt;CF$3,10,IF(CE156&lt;CF$4,0,10-(CF$3-CE156)/(CF$3-CF$4)*10)),1)</f>
        <v>0</v>
      </c>
      <c r="CG156" s="102" t="n">
        <f aca="false">ROUND((10-GEOMEAN(((10-CD156)/10*9+1),((10-CF156)/10*9+1)))/9*10,1)</f>
        <v>0</v>
      </c>
      <c r="CH156" s="104" t="n">
        <f aca="false">ROUND((10-GEOMEAN(((10-CC156)/10*9+1),((10-BU156)/10*9+1),((10-BY156)/10*9+1),((10-CG156)/10*9+1)))/9*10,1)</f>
        <v>0</v>
      </c>
      <c r="CI156" s="106" t="n">
        <f aca="false">IF('Indicator Data'!BQ156="No data","x",ROUND(IF('Indicator Data'!BQ156&gt;CI$3,0,IF('Indicator Data'!BQ156&lt;CI$4,10,(CI$3-'Indicator Data'!BQ156)/(CI$3-CI$4)*10)),1))</f>
        <v>0.2</v>
      </c>
      <c r="CJ156" s="106" t="n">
        <f aca="false">IF('Indicator Data'!BR156="No data","x",ROUND(IF('Indicator Data'!BR156&gt;CJ$3,0,IF('Indicator Data'!BR156&lt;CJ$4,10,(CJ$3-'Indicator Data'!BR156)/(CJ$3-CJ$4)*10)),1))</f>
        <v>0.8</v>
      </c>
      <c r="CK156" s="106" t="n">
        <f aca="false">IF('Indicator Data'!AC156="No data","x",ROUND(IF('Indicator Data'!AC156&gt;CK$3,0,IF('Indicator Data'!AC156&lt;CK$4,10,(CK$3-'Indicator Data'!AC156)/(CK$3-CK$4)*10)),1))</f>
        <v>0.2</v>
      </c>
      <c r="CL156" s="102" t="n">
        <f aca="false">IF(AND(CJ156="x",CI156="x",CK156="x"),"x",ROUND(AVERAGE(CI156:CK156),1))</f>
        <v>0.4</v>
      </c>
      <c r="CM156" s="106" t="n">
        <f aca="false">IF('Indicator Data'!X156="No data","x",ROUND(IF(LOG('Indicator Data'!X156)&gt;CM$3,10,IF(LOG('Indicator Data'!X156)&lt;CM$4,0,10-(CM$3-LOG('Indicator Data'!X156))/(CM$3-CM$4)*10)),1))</f>
        <v>6.3</v>
      </c>
      <c r="CN156" s="106" t="n">
        <f aca="false">IF('Indicator Data'!Y156="No data","x",ROUND(IF('Indicator Data'!Y156&gt;CN$3,10,IF('Indicator Data'!Y156&lt;CN$4,0,10-(CN$3-'Indicator Data'!Y156)/(CN$3-CN$4)*10)),1))</f>
        <v>0</v>
      </c>
      <c r="CO156" s="106" t="n">
        <f aca="false">IF('Indicator Data'!Z156="No data","x",ROUND(IF('Indicator Data'!Z156&gt;CO$3,10,IF('Indicator Data'!Z156&lt;CO$4,0,10-(CO$3-'Indicator Data'!Z156)/(CO$3-CO$4)*10)),1))</f>
        <v>5.7</v>
      </c>
      <c r="CP156" s="106" t="n">
        <f aca="false">IF('Indicator Data'!AA156="No data","x",ROUND(IF('Indicator Data'!AA156&gt;CP$3,10,IF('Indicator Data'!AA156&lt;CP$4,0,10-(CP$3-'Indicator Data'!AA156)/(CP$3-CP$4)*10)),1))</f>
        <v>2.2</v>
      </c>
      <c r="CQ156" s="102" t="n">
        <f aca="false">ROUND(AVERAGE(CM156:CP156),1)</f>
        <v>3.6</v>
      </c>
      <c r="CR156" s="104" t="n">
        <f aca="false">ROUND(AVERAGE(CL156,CQ156,CQ156),1)</f>
        <v>2.5</v>
      </c>
      <c r="CS156" s="106" t="n">
        <f aca="false">IF('Indicator Data'!AF156="No data","x",ROUND(IF('Indicator Data'!AF156&gt;CS$3,10,IF('Indicator Data'!AF156&lt;CS$4,0,10-(CS$3-'Indicator Data'!AF156)/(CS$3-CS$4)*10)),1))</f>
        <v>0.4</v>
      </c>
      <c r="CT156" s="106" t="n">
        <f aca="false">IF('Indicator Data'!AG156="No data","x",ROUND(IF('Indicator Data'!AG156&gt;CT$3,10,IF('Indicator Data'!AG156&lt;CT$4,0,10-(CT$3-'Indicator Data'!AG156)/(CT$3-CT$4)*10)),1))</f>
        <v>0</v>
      </c>
      <c r="CU156" s="102" t="n">
        <f aca="false">ROUND(AVERAGE(CM156,CN156,CO156,CP156,CS156,CT156),1)</f>
        <v>2.4</v>
      </c>
      <c r="CV156" s="106" t="n">
        <f aca="false">IF('Indicator Data'!AB156="No data","x",ROUND(IF('Indicator Data'!AB156&gt;CV$3,10,IF('Indicator Data'!AB156&lt;CV$4,0,10-(CV$3-'Indicator Data'!AB156)/(CV$3-CV$4)*10)),1))</f>
        <v>0</v>
      </c>
      <c r="CW156" s="102" t="n">
        <f aca="false">IF(AND(CJ156="x",CI156="x",CK156="x"),"x",ROUND(AVERAGE(CI156:CK156,CV156),1))</f>
        <v>0.3</v>
      </c>
      <c r="CX156" s="103" t="n">
        <f aca="false">IF('Indicator Data'!AD156="No data","x",'Indicator Data'!AD156/'Indicator Data'!$BZ156)</f>
        <v>0.0004056590256358</v>
      </c>
      <c r="CY156" s="106" t="n">
        <f aca="false">IF(CX156="x","x",ROUND(IF(CX156&gt;CY$3,0,IF(CX156&lt;CY$4,10,(CY$3-CX156)/(CY$3-CY$4)*10)),1))</f>
        <v>5.9</v>
      </c>
      <c r="CZ156" s="106" t="n">
        <f aca="false">IF('Indicator Data'!AE156="No data","x",ROUND(IF('Indicator Data'!AE156&gt;CZ$3,0,IF('Indicator Data'!AE156&lt;CZ$4,10,(CZ$3-'Indicator Data'!AE156)/(CZ$3-CZ$4)*10)),1))</f>
        <v>2</v>
      </c>
      <c r="DA156" s="102" t="n">
        <f aca="false">IF(AND(CY156="x",CZ156="x"),"x",ROUND(AVERAGE(CY156:CZ156),1))</f>
        <v>4</v>
      </c>
      <c r="DB156" s="104" t="n">
        <f aca="false">ROUND(AVERAGE(CW156,DA156,CU156),1)</f>
        <v>2.2</v>
      </c>
      <c r="DC156" s="105" t="n">
        <f aca="false">IF(BL156="x",ROUND((10-GEOMEAN(((10-DB156)/10*9+1),((10-CH156)/10*9+1),((10-CR156)/10*9+1)))/9*10,1),ROUND((10-GEOMEAN(((10-BL156)/10*9+1),((10-DB156)/10*9+1),((10-CH156)/10*9+1),((10-CR156)/10*9+1)))/9*10,1))</f>
        <v>3.9</v>
      </c>
      <c r="DD156" s="108" t="n">
        <f aca="false">IF(ROUND(IF(AP156="x",(10-GEOMEAN(((10-AO156)/10*9+1),((10-DC156)/10*9+1),((10-AU156)/10*9+1),((10-AQ156)/10*9+1),((10-AR156)/10*9+1)))/9*10,(10-GEOMEAN(((10-AO156)/10*9+1),((10-DC156)/10*9+1),((10-AP156)/10*9+1),((10-AQ156)/10*9+1),((10-AR156)/10*9+1),((10-AU156)/10*9+1)))/9*10),1)=0,0.1,ROUND(IF(AP156="x",(10-GEOMEAN(((10-AO156)/10*9+1),((10-DC156)/10*9+1),((10-AU156)/10*9+1),((10-AQ156)/10*9+1),((10-AR156)/10*9+1)))/9*10,(10-GEOMEAN(((10-AO156)/10*9+1),((10-DC156)/10*9+1),((10-AP156)/10*9+1),((10-AQ156)/10*9+1),((10-AR156)/10*9+1),((10-AU156)/10*9+1)))/9*10),1))</f>
        <v>4.4</v>
      </c>
      <c r="DE156" s="105" t="n">
        <f aca="false">ROUND(IF('Indicator Data'!AH156=0,0,IF('Indicator Data'!AH156&gt;DE$3,10,IF('Indicator Data'!AH156&lt;DE$4,0,10-(DE$3-'Indicator Data'!AH156)/(DE$3-DE$4)*10))),1)</f>
        <v>0.1</v>
      </c>
      <c r="DF156" s="102" t="n">
        <f aca="false">'Indicator Data'!AI156</f>
        <v>0</v>
      </c>
      <c r="DG156" s="102" t="n">
        <f aca="false">'Indicator Data'!AJ156</f>
        <v>0</v>
      </c>
      <c r="DH156" s="105" t="n">
        <f aca="false">ROUND(IF(DF156=5,10,IF(DG156=5,9,IF(DF156=4,8,IF(DG156=4,7,0)))),1)</f>
        <v>0</v>
      </c>
      <c r="DI156" s="108" t="n">
        <f aca="false">ROUND(IF(DH156&gt;5,DH156,DE156/10*7),1)</f>
        <v>0.1</v>
      </c>
      <c r="DJ156" s="76"/>
      <c r="DK156" s="109"/>
    </row>
    <row r="157" customFormat="false" ht="14.5" hidden="false" customHeight="false" outlineLevel="0" collapsed="false">
      <c r="A157" s="98" t="str">
        <f aca="false">'Indicator Data'!A157</f>
        <v>Seychelles</v>
      </c>
      <c r="B157" s="99" t="str">
        <f aca="false">'Indicator Data'!B157</f>
        <v>SYC</v>
      </c>
      <c r="C157" s="100" t="n">
        <f aca="false">ROUND(IF('Indicator Data'!C157=0,0.1,IF(LOG('Indicator Data'!C157)&gt;C$3,10,IF(LOG('Indicator Data'!C157)&lt;C$4,0,10-(C$3-LOG('Indicator Data'!C157))/(C$3-C$4)*10))),1)</f>
        <v>0.1</v>
      </c>
      <c r="D157" s="101" t="n">
        <f aca="false">ROUND(IF('Indicator Data'!D157=0,0.1,IF(LOG('Indicator Data'!D157)&gt;D$3,10,IF(LOG('Indicator Data'!D157)&lt;D$4,0,10-(D$3-LOG('Indicator Data'!D157))/(D$3-D$4)*10))),1)</f>
        <v>0.1</v>
      </c>
      <c r="E157" s="102" t="n">
        <f aca="false">ROUND((10-GEOMEAN(((10-C157)/10*9+1),((10-D157)/10*9+1)))/9*10,1)</f>
        <v>0.1</v>
      </c>
      <c r="F157" s="102" t="n">
        <f aca="false">IF('Indicator Data'!E157="No data",0.1,(ROUND(IF('Indicator Data'!E157=0,0,IF(LOG('Indicator Data'!E157)&gt;F$3,10,IF(LOG('Indicator Data'!E157)&lt;F$4,0,10-(F$3-LOG('Indicator Data'!E157))/(F$3-F$4)*10))),1)))</f>
        <v>0.1</v>
      </c>
      <c r="G157" s="102" t="n">
        <f aca="false">ROUND(IF('Indicator Data'!F157=0,0,IF(LOG('Indicator Data'!F157)&gt;G$3,10,IF(LOG('Indicator Data'!F157)&lt;G$4,0,10-(G$3-LOG('Indicator Data'!F157))/(G$3-G$4)*10))),1)</f>
        <v>5.3</v>
      </c>
      <c r="H157" s="101" t="n">
        <f aca="false">ROUND(IF('Indicator Data'!G157=0,0,IF(LOG('Indicator Data'!G157)&gt;H$3,10,IF(LOG('Indicator Data'!G157)&lt;H$4,0,10-(H$3-LOG('Indicator Data'!G157))/(H$3-H$4)*10))),1)</f>
        <v>0</v>
      </c>
      <c r="I157" s="101" t="n">
        <f aca="false">ROUND(IF('Indicator Data'!H157=0,0,IF(LOG('Indicator Data'!H157)&gt;I$3,10,IF(LOG('Indicator Data'!H157)&lt;I$4,0,10-(I$3-LOG('Indicator Data'!H157))/(I$3-I$4)*10))),1)</f>
        <v>0</v>
      </c>
      <c r="J157" s="101" t="n">
        <f aca="false">ROUND((10-GEOMEAN(((10-H157)/10*9+1),((10-I157)/10*9+1)))/9*10,1)</f>
        <v>0</v>
      </c>
      <c r="K157" s="101" t="n">
        <f aca="false">ROUND(IF('Indicator Data'!I157=0,0,IF(LOG('Indicator Data'!I157)&gt;K$3,10,IF(LOG('Indicator Data'!I157)&lt;K$4,0,10-(K$3-LOG('Indicator Data'!I157))/(K$3-K$4)*10))),1)</f>
        <v>0</v>
      </c>
      <c r="L157" s="102" t="n">
        <f aca="false">ROUND((10-GEOMEAN(((10-J157)/10*9+1),((10-K157)/10*9+1)))/9*10,1)</f>
        <v>0</v>
      </c>
      <c r="M157" s="102" t="n">
        <f aca="false">ROUND(IF('Indicator Data'!J157=0,0,IF(LOG('Indicator Data'!J157)&gt;M$3,10,IF(LOG('Indicator Data'!J157)&lt;M$4,0,10-(M$3-LOG('Indicator Data'!J157))/(M$3-M$4)*10))),1)</f>
        <v>0</v>
      </c>
      <c r="N157" s="103" t="n">
        <f aca="false">'Indicator Data'!C157/'Indicator Data'!$CA157</f>
        <v>0</v>
      </c>
      <c r="O157" s="103" t="n">
        <f aca="false">'Indicator Data'!D157/'Indicator Data'!$CA157</f>
        <v>0</v>
      </c>
      <c r="P157" s="103" t="str">
        <f aca="false">IF(F157=0.1,"x",'Indicator Data'!E157/'Indicator Data'!$CA157)</f>
        <v>x</v>
      </c>
      <c r="Q157" s="103" t="n">
        <f aca="false">'Indicator Data'!F157/'Indicator Data'!$CA157</f>
        <v>0.000156876157855977</v>
      </c>
      <c r="R157" s="103" t="n">
        <f aca="false">'Indicator Data'!G157/'Indicator Data'!$CA157</f>
        <v>0</v>
      </c>
      <c r="S157" s="103" t="n">
        <f aca="false">'Indicator Data'!H157/'Indicator Data'!$CA157</f>
        <v>0</v>
      </c>
      <c r="T157" s="103" t="n">
        <f aca="false">'Indicator Data'!I157/'Indicator Data'!$CA157</f>
        <v>0</v>
      </c>
      <c r="U157" s="103" t="n">
        <f aca="false">'Indicator Data'!J157/'Indicator Data'!$CA157</f>
        <v>0</v>
      </c>
      <c r="V157" s="101" t="n">
        <f aca="false">ROUND(IF(N157&gt;V$3,10,IF(N157&lt;V$4,0,10-(V$3-N157)/(V$3-V$4)*10)),1)</f>
        <v>0</v>
      </c>
      <c r="W157" s="101" t="n">
        <f aca="false">ROUND(IF(O157&gt;W$3,10,IF(O157&lt;W$4,0,10-(W$3-O157)/(W$3-W$4)*10)),1)</f>
        <v>0</v>
      </c>
      <c r="X157" s="102" t="n">
        <f aca="false">ROUND(((10-GEOMEAN(((10-V157)/10*9+1),((10-W157)/10*9+1)))/9*10),1)</f>
        <v>0</v>
      </c>
      <c r="Y157" s="102" t="n">
        <f aca="false">IF(P157="x",0.1,ROUND(IF(P157&gt;Y$3,10,IF(P157&lt;Y$4,0,10-(Y$3-P157)/(Y$3-Y$4)*10)),1))</f>
        <v>0.1</v>
      </c>
      <c r="Z157" s="102" t="n">
        <f aca="false">ROUND(IF(Q157=0,0,IF(LOG(Q157)&gt;Z$3,10,IF(LOG(Q157)&lt;=Z$4,0,10-(Z$3-LOG(Q157))/(Z$3-Z$4)*10))),1)</f>
        <v>10</v>
      </c>
      <c r="AA157" s="101" t="n">
        <f aca="false">ROUND(IF(R157&gt;AA$3,10,IF(R157&lt;AA$4,0,10-(AA$3-R157)/(AA$3-AA$4)*10)),1)</f>
        <v>0</v>
      </c>
      <c r="AB157" s="101" t="n">
        <f aca="false">ROUND(IF(S157&gt;AB$3,10,IF(S157&lt;AB$4,0,10-(AB$3-S157)/(AB$3-AB$4)*10)),1)</f>
        <v>0</v>
      </c>
      <c r="AC157" s="101" t="n">
        <f aca="false">ROUND(((10-GEOMEAN(((10-AA157)/10*9+1),((10-AB157)/10*9+1)))/9*10),1)</f>
        <v>0</v>
      </c>
      <c r="AD157" s="101" t="n">
        <f aca="false">ROUND(IF(T157=0,0,IF(T157&gt;AD$3,10,IF(T157&lt;=AD$4,0,10-(AD$3-T157)/(AD$3-AD$4)*10))),1)</f>
        <v>0</v>
      </c>
      <c r="AE157" s="102" t="n">
        <f aca="false">ROUND((10-GEOMEAN(((10-AC157)/10*9+1),((10-AD157)/10*9+1)))/9*10,1)</f>
        <v>0</v>
      </c>
      <c r="AF157" s="102" t="n">
        <f aca="false">ROUND(IF(U157&gt;AF$3,10,IF(U157&lt;AF$4,0,10-(AF$3-U157)/(AF$3-AF$4)*10)),1)</f>
        <v>0</v>
      </c>
      <c r="AG157" s="101" t="n">
        <f aca="false">ROUND(IF('Indicator Data'!K157=0,0,IF('Indicator Data'!K157&gt;AG$3,10,IF('Indicator Data'!K157&lt;AG$4,0,10-(AG$3-'Indicator Data'!K157)/(AG$3-AG$4)*10))),1)</f>
        <v>0</v>
      </c>
      <c r="AH157" s="104" t="n">
        <f aca="false">ROUND(AVERAGE(C157,V157),1)</f>
        <v>0.1</v>
      </c>
      <c r="AI157" s="104" t="n">
        <f aca="false">ROUND(AVERAGE(D157,W157),1)</f>
        <v>0.1</v>
      </c>
      <c r="AJ157" s="102" t="n">
        <f aca="false">ROUND(AVERAGE(AA157,H157),1)</f>
        <v>0</v>
      </c>
      <c r="AK157" s="102" t="n">
        <f aca="false">ROUND(AVERAGE(AB157,I157),1)</f>
        <v>0</v>
      </c>
      <c r="AL157" s="104" t="n">
        <f aca="false">ROUND((10-GEOMEAN(((10-AJ157)/10*9+1),((10-AK157)/10*9+1)))/9*10,1)</f>
        <v>0</v>
      </c>
      <c r="AM157" s="104" t="n">
        <f aca="false">ROUND(AVERAGE(AD157,K157),1)</f>
        <v>0</v>
      </c>
      <c r="AN157" s="102" t="n">
        <f aca="false">ROUND((10-GEOMEAN(((10-M157)/10*9+1),((10-AF157)/10*9+1)))/9*10,1)</f>
        <v>0</v>
      </c>
      <c r="AO157" s="105" t="n">
        <f aca="false">ROUND((10-GEOMEAN(((10-E157)/10*9+1),((10-X157)/10*9+1)))/9*10,1)</f>
        <v>0.1</v>
      </c>
      <c r="AP157" s="105" t="n">
        <f aca="false">IF(AND(Y157="x",F157="x"),"x",ROUND((10-GEOMEAN(((10-F157)/10*9+1),((10-Y157)/10*9+1)))/9*10,1))</f>
        <v>0.1</v>
      </c>
      <c r="AQ157" s="105" t="n">
        <f aca="false">ROUND((10-GEOMEAN(((10-G157)/10*9+1),((10-Z157)/10*9+1)))/9*10,1)</f>
        <v>8.6</v>
      </c>
      <c r="AR157" s="105" t="n">
        <f aca="false">ROUND((10-GEOMEAN(((10-L157)/10*9+1),((10-AE157)/10*9+1)))/9*10,1)</f>
        <v>0</v>
      </c>
      <c r="AS157" s="104" t="n">
        <f aca="false">ROUND(AVERAGE(AG157,AN157),1)</f>
        <v>0</v>
      </c>
      <c r="AT157" s="104" t="str">
        <f aca="false">IF('Indicator Data'!L157="No data","x",IF('Indicator Data'!CB157&lt;1000,"x",ROUND((IF('Indicator Data'!L157&gt;AT$3,10,IF('Indicator Data'!L157&lt;AT$4,0,10-(AT$3-'Indicator Data'!L157)/(AT$3-AT$4)*10))),1)))</f>
        <v>x</v>
      </c>
      <c r="AU157" s="105" t="n">
        <f aca="false">ROUND(AVERAGE(AS157,AT157),1)</f>
        <v>0</v>
      </c>
      <c r="AV157" s="106" t="n">
        <f aca="false">IF('Indicator Data'!M157="No data","x",ROUND(IF('Indicator Data'!M157=0,0,IF(LOG('Indicator Data'!M157)&gt;AV$3,10,IF(LOG('Indicator Data'!M157)&lt;AV$4,0,10-(AV$3-LOG('Indicator Data'!M157))/(AV$3-AV$4)*10))),1))</f>
        <v>0</v>
      </c>
      <c r="AW157" s="103" t="n">
        <f aca="false">IF(AV157="x","x",'Indicator Data'!M157/'Indicator Data'!$CA157)</f>
        <v>0</v>
      </c>
      <c r="AX157" s="106" t="n">
        <f aca="false">IF(AV157="x","x",ROUND(IF(AW157&gt;AX$3,10,IF(AW157&lt;AX$4,0,10-(AX$3-AW157)/(AX$3-AX$4)*10)),1))</f>
        <v>0</v>
      </c>
      <c r="AY157" s="102" t="n">
        <f aca="false">IF(AND(AV157="x",AX157="x"),"x",ROUND((10-GEOMEAN(((10-AV157)/10*9+1),((10-AX157)/10*9+1)))/9*10,1))</f>
        <v>0</v>
      </c>
      <c r="AZ157" s="106" t="n">
        <f aca="false">IF('Indicator Data'!N157="No data","x",ROUND(IF('Indicator Data'!N157=0,0,IF(LOG('Indicator Data'!N157)&gt;AZ$3,10,IF(LOG('Indicator Data'!N157)&lt;AZ$4,0,10-(AZ$3-LOG('Indicator Data'!N157))/(AZ$3-AZ$4)*10))),1))</f>
        <v>0</v>
      </c>
      <c r="BA157" s="103" t="n">
        <f aca="false">IF(AZ157="x","x",'Indicator Data'!N157/'Indicator Data'!$CA157)</f>
        <v>0</v>
      </c>
      <c r="BB157" s="106" t="n">
        <f aca="false">IF(AZ157="x","x",ROUND(IF(BA157&gt;BB$3,10,IF(BA157&lt;BB$4,0,10-(BB$3-BA157)/(BB$3-BB$4)*10)),1))</f>
        <v>0</v>
      </c>
      <c r="BC157" s="102" t="n">
        <f aca="false">IF(AND(AZ157="x",BB157="x"),"x",ROUND((10-GEOMEAN(((10-AZ157)/10*9+1),((10-BB157)/10*9+1)))/9*10,1))</f>
        <v>0</v>
      </c>
      <c r="BD157" s="106" t="n">
        <f aca="false">IF('Indicator Data'!O157="No data","x",ROUND(IF('Indicator Data'!O157=0,0,IF(LOG('Indicator Data'!O157)&gt;BD$3,10,IF(LOG('Indicator Data'!O157)&lt;BD$4,0,10-(BD$3-LOG('Indicator Data'!O157))/(BD$3-BD$4)*10))),1))</f>
        <v>0</v>
      </c>
      <c r="BE157" s="103" t="n">
        <f aca="false">IF(BD157="x","x",'Indicator Data'!O157/'Indicator Data'!$CA157)</f>
        <v>0</v>
      </c>
      <c r="BF157" s="106" t="n">
        <f aca="false">IF(BD157="x","x",ROUND(IF(BE157&gt;BF$3,10,IF(BE157&lt;BF$4,0,10-(BF$3-BE157)/(BF$3-BF$4)*10)),1))</f>
        <v>0</v>
      </c>
      <c r="BG157" s="102" t="n">
        <f aca="false">IF(AND(BD157="x",BF157="x"),"x",ROUND((10-GEOMEAN(((10-BD157)/10*9+1),((10-BF157)/10*9+1)))/9*10,1))</f>
        <v>0</v>
      </c>
      <c r="BH157" s="106" t="n">
        <f aca="false">IF('Indicator Data'!P157="No data","x",ROUND(IF('Indicator Data'!P157=0,0,IF(LOG('Indicator Data'!P157)&gt;BH$3,10,IF(LOG('Indicator Data'!P157)&lt;BH$4,0,10-(BH$3-LOG('Indicator Data'!P157))/(BH$3-BH$4)*10))),1))</f>
        <v>0</v>
      </c>
      <c r="BI157" s="103" t="n">
        <f aca="false">IF(BH157="x","x",'Indicator Data'!P157/'Indicator Data'!$CA157)</f>
        <v>0</v>
      </c>
      <c r="BJ157" s="106" t="n">
        <f aca="false">IF(BH157="x","x",ROUND(IF(BI157&gt;BJ$3,10,IF(BI157&lt;BJ$4,0,10-(BJ$3-BI157)/(BJ$3-BJ$4)*10)),1))</f>
        <v>0</v>
      </c>
      <c r="BK157" s="102" t="n">
        <f aca="false">IF(AND(BH157="x",BJ157="x"),"x",ROUND((10-GEOMEAN(((10-BH157)/10*9+1),((10-BJ157)/10*9+1)))/9*10,1))</f>
        <v>0</v>
      </c>
      <c r="BL157" s="104" t="n">
        <f aca="false">IF(AND(BC157="x",BG157="x",BK157="x",AY157="x"),"x",IF(AND(BC157="x",BG157="x",BK157="x"),AY157,ROUND((10-GEOMEAN(((10-AY157)/10*9+1),((10-BC157)/10*9+1),((10-BG157)/10*9+1),((10-BK157)/10*9+1)))/9*10,1)))</f>
        <v>0</v>
      </c>
      <c r="BM157" s="106" t="n">
        <f aca="false">ROUND(IF('Indicator Data'!Q157=0,0,IF(LOG('Indicator Data'!Q157)&gt;BM$3,10,IF(LOG('Indicator Data'!Q157)&lt;BM$4,0,10-(BM$3-LOG('Indicator Data'!Q157))/(BM$3-BM$4)*10))),1)</f>
        <v>0</v>
      </c>
      <c r="BN157" s="107" t="n">
        <f aca="false">'Indicator Data'!R157</f>
        <v>0</v>
      </c>
      <c r="BO157" s="106" t="n">
        <f aca="false">ROUND(IF(BN157&gt;BO$3,10,IF(BN157&lt;BO$4,0,10-(BO$3-BN157)/(BO$3-BO$4)*10)),1)</f>
        <v>0</v>
      </c>
      <c r="BP157" s="106" t="n">
        <f aca="false">ROUND((10-GEOMEAN(((10-BO157)/10*9+1),((10-BM157)/10*9+1)))/9*10,1)</f>
        <v>0</v>
      </c>
      <c r="BQ157" s="106" t="n">
        <f aca="false">ROUND(IF('Indicator Data'!S157=0,0,IF(LOG('Indicator Data'!S157)&gt;BQ$3,10,IF(LOG('Indicator Data'!S157)&lt;BQ$4,0,10-(BQ$3-LOG('Indicator Data'!S157))/(BQ$3-BQ$4)*10))),1)</f>
        <v>0</v>
      </c>
      <c r="BR157" s="107" t="n">
        <f aca="false">'Indicator Data'!T157</f>
        <v>0</v>
      </c>
      <c r="BS157" s="106" t="n">
        <f aca="false">ROUND(IF(BR157&gt;BS$3,10,IF(BR157&lt;BS$4,0,10-(BS$3-BR157)/(BS$3-BS$4)*10)),1)</f>
        <v>0</v>
      </c>
      <c r="BT157" s="106" t="n">
        <f aca="false">ROUND((10-GEOMEAN(((10-BS157)/10*9+1),((10-BQ157)/10*9+1)))/9*10,1)</f>
        <v>0</v>
      </c>
      <c r="BU157" s="102" t="n">
        <f aca="false">ROUND((10-GEOMEAN(((10-BT157)/10*9+1),((10-BP157)/10*9+1)))/9*10,1)</f>
        <v>0</v>
      </c>
      <c r="BV157" s="106" t="n">
        <f aca="false">ROUND(IF('Indicator Data'!U157=0,0,IF(LOG('Indicator Data'!U157)&gt;BV$3,10,IF(LOG('Indicator Data'!U157)&lt;BV$4,0,10-(BV$3-LOG('Indicator Data'!U157))/(BV$3-BV$4)*10))),1)</f>
        <v>4.9</v>
      </c>
      <c r="BW157" s="103" t="n">
        <f aca="false">'Indicator Data'!U157/'Indicator Data'!$CA157</f>
        <v>0.270609820567839</v>
      </c>
      <c r="BX157" s="106" t="n">
        <f aca="false">ROUND(IF(BW157&gt;BX$3,10,IF(BW157&lt;BX$4,0,10-(BX$3-BW157)/(BX$3-BX$4)*10)),1)</f>
        <v>3</v>
      </c>
      <c r="BY157" s="102" t="n">
        <f aca="false">ROUND((10-GEOMEAN(((10-BV157)/10*9+1),((10-BX157)/10*9+1)))/9*10,1)</f>
        <v>4</v>
      </c>
      <c r="BZ157" s="106" t="n">
        <f aca="false">ROUND(IF('Indicator Data'!V157=0,0,IF(LOG('Indicator Data'!V157)&gt;BZ$3,10,IF(LOG('Indicator Data'!V157)&lt;BZ$4,0,10-(BZ$3-LOG('Indicator Data'!V157))/(BZ$3-BZ$4)*10))),1)</f>
        <v>5.3</v>
      </c>
      <c r="CA157" s="103" t="n">
        <f aca="false">IF('Indicator Data'!V157/'Indicator Data'!$CA157&gt;1,1,'Indicator Data'!V157/'Indicator Data'!$CA157)</f>
        <v>0.561962759533953</v>
      </c>
      <c r="CB157" s="106" t="n">
        <f aca="false">ROUND(IF(CA157&gt;CB$3,10,IF(CA157&lt;CB$4,0,10-(CB$3-CA157)/(CB$3-CB$4)*10)),1)</f>
        <v>5.6</v>
      </c>
      <c r="CC157" s="102" t="n">
        <f aca="false">ROUND((10-GEOMEAN(((10-BZ157)/10*9+1),((10-CB157)/10*9+1)))/9*10,1)</f>
        <v>5.5</v>
      </c>
      <c r="CD157" s="106" t="n">
        <f aca="false">ROUND(IF('Indicator Data'!W157=0,0,IF(LOG('Indicator Data'!W157)&gt;CD$3,10,IF(LOG('Indicator Data'!W157)&lt;CD$4,0,10-(CD$3-LOG('Indicator Data'!W157))/(CD$3-CD$4)*10))),1)</f>
        <v>5</v>
      </c>
      <c r="CE157" s="103" t="n">
        <f aca="false">'Indicator Data'!W157/'Indicator Data'!$CA157</f>
        <v>0.347915516709685</v>
      </c>
      <c r="CF157" s="106" t="n">
        <f aca="false">ROUND(IF(CE157&gt;CF$3,10,IF(CE157&lt;CF$4,0,10-(CF$3-CE157)/(CF$3-CF$4)*10)),1)</f>
        <v>3.5</v>
      </c>
      <c r="CG157" s="102" t="n">
        <f aca="false">ROUND((10-GEOMEAN(((10-CD157)/10*9+1),((10-CF157)/10*9+1)))/9*10,1)</f>
        <v>4.3</v>
      </c>
      <c r="CH157" s="104" t="n">
        <f aca="false">ROUND((10-GEOMEAN(((10-CC157)/10*9+1),((10-BU157)/10*9+1),((10-BY157)/10*9+1),((10-CG157)/10*9+1)))/9*10,1)</f>
        <v>3.7</v>
      </c>
      <c r="CI157" s="106" t="n">
        <f aca="false">IF('Indicator Data'!BQ157="No data","x",ROUND(IF('Indicator Data'!BQ157&gt;CI$3,0,IF('Indicator Data'!BQ157&lt;CI$4,10,(CI$3-'Indicator Data'!BQ157)/(CI$3-CI$4)*10)),1))</f>
        <v>0</v>
      </c>
      <c r="CJ157" s="106" t="n">
        <f aca="false">IF('Indicator Data'!BR157="No data","x",ROUND(IF('Indicator Data'!BR157&gt;CJ$3,0,IF('Indicator Data'!BR157&lt;CJ$4,10,(CJ$3-'Indicator Data'!BR157)/(CJ$3-CJ$4)*10)),1))</f>
        <v>0.5</v>
      </c>
      <c r="CK157" s="106" t="str">
        <f aca="false">IF('Indicator Data'!AC157="No data","x",ROUND(IF('Indicator Data'!AC157&gt;CK$3,0,IF('Indicator Data'!AC157&lt;CK$4,10,(CK$3-'Indicator Data'!AC157)/(CK$3-CK$4)*10)),1))</f>
        <v>x</v>
      </c>
      <c r="CL157" s="102" t="n">
        <f aca="false">IF(AND(CJ157="x",CI157="x",CK157="x"),"x",ROUND(AVERAGE(CI157:CK157),1))</f>
        <v>0.3</v>
      </c>
      <c r="CM157" s="106" t="n">
        <f aca="false">IF('Indicator Data'!X157="No data","x",ROUND(IF(LOG('Indicator Data'!X157)&gt;CM$3,10,IF(LOG('Indicator Data'!X157)&lt;CM$4,0,10-(CM$3-LOG('Indicator Data'!X157))/(CM$3-CM$4)*10)),1))</f>
        <v>7.8</v>
      </c>
      <c r="CN157" s="106" t="n">
        <f aca="false">IF('Indicator Data'!Y157="No data","x",ROUND(IF('Indicator Data'!Y157&gt;CN$3,10,IF('Indicator Data'!Y157&lt;CN$4,0,10-(CN$3-'Indicator Data'!Y157)/(CN$3-CN$4)*10)),1))</f>
        <v>3</v>
      </c>
      <c r="CO157" s="106" t="n">
        <f aca="false">IF('Indicator Data'!Z157="No data","x",ROUND(IF('Indicator Data'!Z157&gt;CO$3,10,IF('Indicator Data'!Z157&lt;CO$4,0,10-(CO$3-'Indicator Data'!Z157)/(CO$3-CO$4)*10)),1))</f>
        <v>5.8</v>
      </c>
      <c r="CP157" s="106" t="n">
        <f aca="false">IF('Indicator Data'!AA157="No data","x",ROUND(IF('Indicator Data'!AA157&gt;CP$3,10,IF('Indicator Data'!AA157&lt;CP$4,0,10-(CP$3-'Indicator Data'!AA157)/(CP$3-CP$4)*10)),1))</f>
        <v>4.4</v>
      </c>
      <c r="CQ157" s="102" t="n">
        <f aca="false">ROUND(AVERAGE(CM157:CP157),1)</f>
        <v>5.3</v>
      </c>
      <c r="CR157" s="104" t="n">
        <f aca="false">ROUND(AVERAGE(CL157,CQ157,CQ157),1)</f>
        <v>3.6</v>
      </c>
      <c r="CS157" s="106" t="str">
        <f aca="false">IF('Indicator Data'!AF157="No data","x",ROUND(IF('Indicator Data'!AF157&gt;CS$3,10,IF('Indicator Data'!AF157&lt;CS$4,0,10-(CS$3-'Indicator Data'!AF157)/(CS$3-CS$4)*10)),1))</f>
        <v>x</v>
      </c>
      <c r="CT157" s="106" t="n">
        <f aca="false">IF('Indicator Data'!AG157="No data","x",ROUND(IF('Indicator Data'!AG157&gt;CT$3,10,IF('Indicator Data'!AG157&lt;CT$4,0,10-(CT$3-'Indicator Data'!AG157)/(CT$3-CT$4)*10)),1))</f>
        <v>2.1</v>
      </c>
      <c r="CU157" s="102" t="n">
        <f aca="false">ROUND(AVERAGE(CM157,CN157,CO157,CP157,CS157,CT157),1)</f>
        <v>4.6</v>
      </c>
      <c r="CV157" s="106" t="n">
        <f aca="false">IF('Indicator Data'!AB157="No data","x",ROUND(IF('Indicator Data'!AB157&gt;CV$3,10,IF('Indicator Data'!AB157&lt;CV$4,0,10-(CV$3-'Indicator Data'!AB157)/(CV$3-CV$4)*10)),1))</f>
        <v>0</v>
      </c>
      <c r="CW157" s="102" t="n">
        <f aca="false">IF(AND(CJ157="x",CI157="x",CK157="x"),"x",ROUND(AVERAGE(CI157:CK157,CV157),1))</f>
        <v>0.2</v>
      </c>
      <c r="CX157" s="103" t="n">
        <f aca="false">IF('Indicator Data'!AD157="No data","x",'Indicator Data'!AD157/'Indicator Data'!$BZ157)</f>
        <v>9.3922729770218E-005</v>
      </c>
      <c r="CY157" s="106" t="n">
        <f aca="false">IF(CX157="x","x",ROUND(IF(CX157&gt;CY$3,0,IF(CX157&lt;CY$4,10,(CY$3-CX157)/(CY$3-CY$4)*10)),1))</f>
        <v>9.1</v>
      </c>
      <c r="CZ157" s="106" t="n">
        <f aca="false">IF('Indicator Data'!AE157="No data","x",ROUND(IF('Indicator Data'!AE157&gt;CZ$3,0,IF('Indicator Data'!AE157&lt;CZ$4,10,(CZ$3-'Indicator Data'!AE157)/(CZ$3-CZ$4)*10)),1))</f>
        <v>2</v>
      </c>
      <c r="DA157" s="102" t="n">
        <f aca="false">IF(AND(CY157="x",CZ157="x"),"x",ROUND(AVERAGE(CY157:CZ157),1))</f>
        <v>5.6</v>
      </c>
      <c r="DB157" s="104" t="n">
        <f aca="false">ROUND(AVERAGE(CW157,DA157,CU157),1)</f>
        <v>3.5</v>
      </c>
      <c r="DC157" s="105" t="n">
        <f aca="false">IF(BL157="x",ROUND((10-GEOMEAN(((10-DB157)/10*9+1),((10-CH157)/10*9+1),((10-CR157)/10*9+1)))/9*10,1),ROUND((10-GEOMEAN(((10-BL157)/10*9+1),((10-DB157)/10*9+1),((10-CH157)/10*9+1),((10-CR157)/10*9+1)))/9*10,1))</f>
        <v>2.8</v>
      </c>
      <c r="DD157" s="108" t="n">
        <f aca="false">IF(ROUND(IF(AP157="x",(10-GEOMEAN(((10-AO157)/10*9+1),((10-DC157)/10*9+1),((10-AU157)/10*9+1),((10-AQ157)/10*9+1),((10-AR157)/10*9+1)))/9*10,(10-GEOMEAN(((10-AO157)/10*9+1),((10-DC157)/10*9+1),((10-AP157)/10*9+1),((10-AQ157)/10*9+1),((10-AR157)/10*9+1),((10-AU157)/10*9+1)))/9*10),1)=0,0.1,ROUND(IF(AP157="x",(10-GEOMEAN(((10-AO157)/10*9+1),((10-DC157)/10*9+1),((10-AU157)/10*9+1),((10-AQ157)/10*9+1),((10-AR157)/10*9+1)))/9*10,(10-GEOMEAN(((10-AO157)/10*9+1),((10-DC157)/10*9+1),((10-AP157)/10*9+1),((10-AQ157)/10*9+1),((10-AR157)/10*9+1),((10-AU157)/10*9+1)))/9*10),1))</f>
        <v>2.9</v>
      </c>
      <c r="DE157" s="105" t="n">
        <f aca="false">ROUND(IF('Indicator Data'!AH157=0,0,IF('Indicator Data'!AH157&gt;DE$3,10,IF('Indicator Data'!AH157&lt;DE$4,0,10-(DE$3-'Indicator Data'!AH157)/(DE$3-DE$4)*10))),1)</f>
        <v>0</v>
      </c>
      <c r="DF157" s="102" t="n">
        <f aca="false">'Indicator Data'!AI157</f>
        <v>0</v>
      </c>
      <c r="DG157" s="102" t="n">
        <f aca="false">'Indicator Data'!AJ157</f>
        <v>0</v>
      </c>
      <c r="DH157" s="105" t="n">
        <f aca="false">ROUND(IF(DF157=5,10,IF(DG157=5,9,IF(DF157=4,8,IF(DG157=4,7,0)))),1)</f>
        <v>0</v>
      </c>
      <c r="DI157" s="108" t="n">
        <f aca="false">ROUND(IF(DH157&gt;5,DH157,DE157/10*7),1)</f>
        <v>0</v>
      </c>
      <c r="DJ157" s="76"/>
      <c r="DK157" s="109"/>
    </row>
    <row r="158" customFormat="false" ht="14.5" hidden="false" customHeight="false" outlineLevel="0" collapsed="false">
      <c r="A158" s="98" t="str">
        <f aca="false">'Indicator Data'!A158</f>
        <v>Sierra Leone</v>
      </c>
      <c r="B158" s="99" t="str">
        <f aca="false">'Indicator Data'!B158</f>
        <v>SLE</v>
      </c>
      <c r="C158" s="100" t="n">
        <f aca="false">ROUND(IF('Indicator Data'!C158=0,0.1,IF(LOG('Indicator Data'!C158)&gt;C$3,10,IF(LOG('Indicator Data'!C158)&lt;C$4,0,10-(C$3-LOG('Indicator Data'!C158))/(C$3-C$4)*10))),1)</f>
        <v>0.1</v>
      </c>
      <c r="D158" s="101" t="n">
        <f aca="false">ROUND(IF('Indicator Data'!D158=0,0.1,IF(LOG('Indicator Data'!D158)&gt;D$3,10,IF(LOG('Indicator Data'!D158)&lt;D$4,0,10-(D$3-LOG('Indicator Data'!D158))/(D$3-D$4)*10))),1)</f>
        <v>0.1</v>
      </c>
      <c r="E158" s="102" t="n">
        <f aca="false">ROUND((10-GEOMEAN(((10-C158)/10*9+1),((10-D158)/10*9+1)))/9*10,1)</f>
        <v>0.1</v>
      </c>
      <c r="F158" s="102" t="n">
        <f aca="false">IF('Indicator Data'!E158="No data",0.1,(ROUND(IF('Indicator Data'!E158=0,0,IF(LOG('Indicator Data'!E158)&gt;F$3,10,IF(LOG('Indicator Data'!E158)&lt;F$4,0,10-(F$3-LOG('Indicator Data'!E158))/(F$3-F$4)*10))),1)))</f>
        <v>6</v>
      </c>
      <c r="G158" s="102" t="n">
        <f aca="false">ROUND(IF('Indicator Data'!F158=0,0,IF(LOG('Indicator Data'!F158)&gt;G$3,10,IF(LOG('Indicator Data'!F158)&lt;G$4,0,10-(G$3-LOG('Indicator Data'!F158))/(G$3-G$4)*10))),1)</f>
        <v>5.3</v>
      </c>
      <c r="H158" s="101" t="n">
        <f aca="false">ROUND(IF('Indicator Data'!G158=0,0,IF(LOG('Indicator Data'!G158)&gt;H$3,10,IF(LOG('Indicator Data'!G158)&lt;H$4,0,10-(H$3-LOG('Indicator Data'!G158))/(H$3-H$4)*10))),1)</f>
        <v>0</v>
      </c>
      <c r="I158" s="101" t="n">
        <f aca="false">ROUND(IF('Indicator Data'!H158=0,0,IF(LOG('Indicator Data'!H158)&gt;I$3,10,IF(LOG('Indicator Data'!H158)&lt;I$4,0,10-(I$3-LOG('Indicator Data'!H158))/(I$3-I$4)*10))),1)</f>
        <v>0</v>
      </c>
      <c r="J158" s="101" t="n">
        <f aca="false">ROUND((10-GEOMEAN(((10-H158)/10*9+1),((10-I158)/10*9+1)))/9*10,1)</f>
        <v>0</v>
      </c>
      <c r="K158" s="101" t="n">
        <f aca="false">ROUND(IF('Indicator Data'!I158=0,0,IF(LOG('Indicator Data'!I158)&gt;K$3,10,IF(LOG('Indicator Data'!I158)&lt;K$4,0,10-(K$3-LOG('Indicator Data'!I158))/(K$3-K$4)*10))),1)</f>
        <v>0</v>
      </c>
      <c r="L158" s="102" t="n">
        <f aca="false">ROUND((10-GEOMEAN(((10-J158)/10*9+1),((10-K158)/10*9+1)))/9*10,1)</f>
        <v>0</v>
      </c>
      <c r="M158" s="102" t="n">
        <f aca="false">ROUND(IF('Indicator Data'!J158=0,0,IF(LOG('Indicator Data'!J158)&gt;M$3,10,IF(LOG('Indicator Data'!J158)&lt;M$4,0,10-(M$3-LOG('Indicator Data'!J158))/(M$3-M$4)*10))),1)</f>
        <v>0</v>
      </c>
      <c r="N158" s="103" t="n">
        <f aca="false">'Indicator Data'!C158/'Indicator Data'!$CA158</f>
        <v>0</v>
      </c>
      <c r="O158" s="103" t="n">
        <f aca="false">'Indicator Data'!D158/'Indicator Data'!$CA158</f>
        <v>0</v>
      </c>
      <c r="P158" s="103" t="n">
        <f aca="false">IF(F158=0.1,"x",'Indicator Data'!E158/'Indicator Data'!$CA158)</f>
        <v>0.00402084966232875</v>
      </c>
      <c r="Q158" s="103" t="n">
        <f aca="false">'Indicator Data'!F158/'Indicator Data'!$CA158</f>
        <v>2.23318058234595E-006</v>
      </c>
      <c r="R158" s="103" t="n">
        <f aca="false">'Indicator Data'!G158/'Indicator Data'!$CA158</f>
        <v>0</v>
      </c>
      <c r="S158" s="103" t="n">
        <f aca="false">'Indicator Data'!H158/'Indicator Data'!$CA158</f>
        <v>0</v>
      </c>
      <c r="T158" s="103" t="n">
        <f aca="false">'Indicator Data'!I158/'Indicator Data'!$CA158</f>
        <v>0</v>
      </c>
      <c r="U158" s="103" t="n">
        <f aca="false">'Indicator Data'!J158/'Indicator Data'!$CA158</f>
        <v>0</v>
      </c>
      <c r="V158" s="101" t="n">
        <f aca="false">ROUND(IF(N158&gt;V$3,10,IF(N158&lt;V$4,0,10-(V$3-N158)/(V$3-V$4)*10)),1)</f>
        <v>0</v>
      </c>
      <c r="W158" s="101" t="n">
        <f aca="false">ROUND(IF(O158&gt;W$3,10,IF(O158&lt;W$4,0,10-(W$3-O158)/(W$3-W$4)*10)),1)</f>
        <v>0</v>
      </c>
      <c r="X158" s="102" t="n">
        <f aca="false">ROUND(((10-GEOMEAN(((10-V158)/10*9+1),((10-W158)/10*9+1)))/9*10),1)</f>
        <v>0</v>
      </c>
      <c r="Y158" s="102" t="n">
        <f aca="false">IF(P158="x",0.1,ROUND(IF(P158&gt;Y$3,10,IF(P158&lt;Y$4,0,10-(Y$3-P158)/(Y$3-Y$4)*10)),1))</f>
        <v>2.7</v>
      </c>
      <c r="Z158" s="102" t="n">
        <f aca="false">ROUND(IF(Q158=0,0,IF(LOG(Q158)&gt;Z$3,10,IF(LOG(Q158)&lt;=Z$4,0,10-(Z$3-LOG(Q158))/(Z$3-Z$4)*10))),1)</f>
        <v>6.3</v>
      </c>
      <c r="AA158" s="101" t="n">
        <f aca="false">ROUND(IF(R158&gt;AA$3,10,IF(R158&lt;AA$4,0,10-(AA$3-R158)/(AA$3-AA$4)*10)),1)</f>
        <v>0</v>
      </c>
      <c r="AB158" s="101" t="n">
        <f aca="false">ROUND(IF(S158&gt;AB$3,10,IF(S158&lt;AB$4,0,10-(AB$3-S158)/(AB$3-AB$4)*10)),1)</f>
        <v>0</v>
      </c>
      <c r="AC158" s="101" t="n">
        <f aca="false">ROUND(((10-GEOMEAN(((10-AA158)/10*9+1),((10-AB158)/10*9+1)))/9*10),1)</f>
        <v>0</v>
      </c>
      <c r="AD158" s="101" t="n">
        <f aca="false">ROUND(IF(T158=0,0,IF(T158&gt;AD$3,10,IF(T158&lt;=AD$4,0,10-(AD$3-T158)/(AD$3-AD$4)*10))),1)</f>
        <v>0</v>
      </c>
      <c r="AE158" s="102" t="n">
        <f aca="false">ROUND((10-GEOMEAN(((10-AC158)/10*9+1),((10-AD158)/10*9+1)))/9*10,1)</f>
        <v>0</v>
      </c>
      <c r="AF158" s="102" t="n">
        <f aca="false">ROUND(IF(U158&gt;AF$3,10,IF(U158&lt;AF$4,0,10-(AF$3-U158)/(AF$3-AF$4)*10)),1)</f>
        <v>0</v>
      </c>
      <c r="AG158" s="101" t="n">
        <f aca="false">ROUND(IF('Indicator Data'!K158=0,0,IF('Indicator Data'!K158&gt;AG$3,10,IF('Indicator Data'!K158&lt;AG$4,0,10-(AG$3-'Indicator Data'!K158)/(AG$3-AG$4)*10))),1)</f>
        <v>0</v>
      </c>
      <c r="AH158" s="104" t="n">
        <f aca="false">ROUND(AVERAGE(C158,V158),1)</f>
        <v>0.1</v>
      </c>
      <c r="AI158" s="104" t="n">
        <f aca="false">ROUND(AVERAGE(D158,W158),1)</f>
        <v>0.1</v>
      </c>
      <c r="AJ158" s="102" t="n">
        <f aca="false">ROUND(AVERAGE(AA158,H158),1)</f>
        <v>0</v>
      </c>
      <c r="AK158" s="102" t="n">
        <f aca="false">ROUND(AVERAGE(AB158,I158),1)</f>
        <v>0</v>
      </c>
      <c r="AL158" s="104" t="n">
        <f aca="false">ROUND((10-GEOMEAN(((10-AJ158)/10*9+1),((10-AK158)/10*9+1)))/9*10,1)</f>
        <v>0</v>
      </c>
      <c r="AM158" s="104" t="n">
        <f aca="false">ROUND(AVERAGE(AD158,K158),1)</f>
        <v>0</v>
      </c>
      <c r="AN158" s="102" t="n">
        <f aca="false">ROUND((10-GEOMEAN(((10-M158)/10*9+1),((10-AF158)/10*9+1)))/9*10,1)</f>
        <v>0</v>
      </c>
      <c r="AO158" s="105" t="n">
        <f aca="false">ROUND((10-GEOMEAN(((10-E158)/10*9+1),((10-X158)/10*9+1)))/9*10,1)</f>
        <v>0.1</v>
      </c>
      <c r="AP158" s="105" t="n">
        <f aca="false">IF(AND(Y158="x",F158="x"),"x",ROUND((10-GEOMEAN(((10-F158)/10*9+1),((10-Y158)/10*9+1)))/9*10,1))</f>
        <v>4.6</v>
      </c>
      <c r="AQ158" s="105" t="n">
        <f aca="false">ROUND((10-GEOMEAN(((10-G158)/10*9+1),((10-Z158)/10*9+1)))/9*10,1)</f>
        <v>5.8</v>
      </c>
      <c r="AR158" s="105" t="n">
        <f aca="false">ROUND((10-GEOMEAN(((10-L158)/10*9+1),((10-AE158)/10*9+1)))/9*10,1)</f>
        <v>0</v>
      </c>
      <c r="AS158" s="104" t="n">
        <f aca="false">ROUND(AVERAGE(AG158,AN158),1)</f>
        <v>0</v>
      </c>
      <c r="AT158" s="104" t="n">
        <f aca="false">IF('Indicator Data'!L158="No data","x",IF('Indicator Data'!CB158&lt;1000,"x",ROUND((IF('Indicator Data'!L158&gt;AT$3,10,IF('Indicator Data'!L158&lt;AT$4,0,10-(AT$3-'Indicator Data'!L158)/(AT$3-AT$4)*10))),1)))</f>
        <v>1.9</v>
      </c>
      <c r="AU158" s="105" t="n">
        <f aca="false">ROUND(AVERAGE(AS158,AT158),1)</f>
        <v>1</v>
      </c>
      <c r="AV158" s="106" t="n">
        <f aca="false">IF('Indicator Data'!M158="No data","x",ROUND(IF('Indicator Data'!M158=0,0,IF(LOG('Indicator Data'!M158)&gt;AV$3,10,IF(LOG('Indicator Data'!M158)&lt;AV$4,0,10-(AV$3-LOG('Indicator Data'!M158))/(AV$3-AV$4)*10))),1))</f>
        <v>7.4</v>
      </c>
      <c r="AW158" s="103" t="n">
        <f aca="false">IF(AV158="x","x",'Indicator Data'!M158/'Indicator Data'!$CA158)</f>
        <v>0.22031156527626</v>
      </c>
      <c r="AX158" s="106" t="n">
        <f aca="false">IF(AV158="x","x",ROUND(IF(AW158&gt;AX$3,10,IF(AW158&lt;AX$4,0,10-(AX$3-AW158)/(AX$3-AX$4)*10)),1))</f>
        <v>2.4</v>
      </c>
      <c r="AY158" s="102" t="n">
        <f aca="false">IF(AND(AV158="x",AX158="x"),"x",ROUND((10-GEOMEAN(((10-AV158)/10*9+1),((10-AX158)/10*9+1)))/9*10,1))</f>
        <v>5.4</v>
      </c>
      <c r="AZ158" s="106" t="n">
        <f aca="false">IF('Indicator Data'!N158="No data","x",ROUND(IF('Indicator Data'!N158=0,0,IF(LOG('Indicator Data'!N158)&gt;AZ$3,10,IF(LOG('Indicator Data'!N158)&lt;AZ$4,0,10-(AZ$3-LOG('Indicator Data'!N158))/(AZ$3-AZ$4)*10))),1))</f>
        <v>8</v>
      </c>
      <c r="BA158" s="103" t="n">
        <f aca="false">IF(AZ158="x","x",'Indicator Data'!N158/'Indicator Data'!$CA158)</f>
        <v>0.091373853754432</v>
      </c>
      <c r="BB158" s="106" t="n">
        <f aca="false">IF(AZ158="x","x",ROUND(IF(BA158&gt;BB$3,10,IF(BA158&lt;BB$4,0,10-(BB$3-BA158)/(BB$3-BB$4)*10)),1))</f>
        <v>10</v>
      </c>
      <c r="BC158" s="102" t="n">
        <f aca="false">IF(AND(AZ158="x",BB158="x"),"x",ROUND((10-GEOMEAN(((10-AZ158)/10*9+1),((10-BB158)/10*9+1)))/9*10,1))</f>
        <v>9.3</v>
      </c>
      <c r="BD158" s="106" t="n">
        <f aca="false">IF('Indicator Data'!O158="No data","x",ROUND(IF('Indicator Data'!O158=0,0,IF(LOG('Indicator Data'!O158)&gt;BD$3,10,IF(LOG('Indicator Data'!O158)&lt;BD$4,0,10-(BD$3-LOG('Indicator Data'!O158))/(BD$3-BD$4)*10))),1))</f>
        <v>9.4</v>
      </c>
      <c r="BE158" s="103" t="n">
        <f aca="false">IF(BD158="x","x",'Indicator Data'!O158/'Indicator Data'!$CA158)</f>
        <v>0.660543226355066</v>
      </c>
      <c r="BF158" s="106" t="n">
        <f aca="false">IF(BD158="x","x",ROUND(IF(BE158&gt;BF$3,10,IF(BE158&lt;BF$4,0,10-(BF$3-BE158)/(BF$3-BF$4)*10)),1))</f>
        <v>10</v>
      </c>
      <c r="BG158" s="102" t="n">
        <f aca="false">IF(AND(BD158="x",BF158="x"),"x",ROUND((10-GEOMEAN(((10-BD158)/10*9+1),((10-BF158)/10*9+1)))/9*10,1))</f>
        <v>9.7</v>
      </c>
      <c r="BH158" s="106" t="n">
        <f aca="false">IF('Indicator Data'!P158="No data","x",ROUND(IF('Indicator Data'!P158=0,0,IF(LOG('Indicator Data'!P158)&gt;BH$3,10,IF(LOG('Indicator Data'!P158)&lt;BH$4,0,10-(BH$3-LOG('Indicator Data'!P158))/(BH$3-BH$4)*10))),1))</f>
        <v>6.4</v>
      </c>
      <c r="BI158" s="103" t="n">
        <f aca="false">IF(BH158="x","x",'Indicator Data'!P158/'Indicator Data'!$CA158)</f>
        <v>0.0102100603351818</v>
      </c>
      <c r="BJ158" s="106" t="n">
        <f aca="false">IF(BH158="x","x",ROUND(IF(BI158&gt;BJ$3,10,IF(BI158&lt;BJ$4,0,10-(BJ$3-BI158)/(BJ$3-BJ$4)*10)),1))</f>
        <v>1</v>
      </c>
      <c r="BK158" s="102" t="n">
        <f aca="false">IF(AND(BH158="x",BJ158="x"),"x",ROUND((10-GEOMEAN(((10-BH158)/10*9+1),((10-BJ158)/10*9+1)))/9*10,1))</f>
        <v>4.2</v>
      </c>
      <c r="BL158" s="104" t="n">
        <f aca="false">IF(AND(BC158="x",BG158="x",BK158="x",AY158="x"),"x",IF(AND(BC158="x",BG158="x",BK158="x"),AY158,ROUND((10-GEOMEAN(((10-AY158)/10*9+1),((10-BC158)/10*9+1),((10-BG158)/10*9+1),((10-BK158)/10*9+1)))/9*10,1)))</f>
        <v>7.9</v>
      </c>
      <c r="BM158" s="106" t="n">
        <f aca="false">ROUND(IF('Indicator Data'!Q158=0,0,IF(LOG('Indicator Data'!Q158)&gt;BM$3,10,IF(LOG('Indicator Data'!Q158)&lt;BM$4,0,10-(BM$3-LOG('Indicator Data'!Q158))/(BM$3-BM$4)*10))),1)</f>
        <v>8.5</v>
      </c>
      <c r="BN158" s="107" t="n">
        <f aca="false">'Indicator Data'!R158</f>
        <v>0.999995350837708</v>
      </c>
      <c r="BO158" s="106" t="n">
        <f aca="false">ROUND(IF(BN158&gt;BO$3,10,IF(BN158&lt;BO$4,0,10-(BO$3-BN158)/(BO$3-BO$4)*10)),1)</f>
        <v>10</v>
      </c>
      <c r="BP158" s="106" t="n">
        <f aca="false">ROUND((10-GEOMEAN(((10-BO158)/10*9+1),((10-BM158)/10*9+1)))/9*10,1)</f>
        <v>9.4</v>
      </c>
      <c r="BQ158" s="106" t="n">
        <f aca="false">ROUND(IF('Indicator Data'!S158=0,0,IF(LOG('Indicator Data'!S158)&gt;BQ$3,10,IF(LOG('Indicator Data'!S158)&lt;BQ$4,0,10-(BQ$3-LOG('Indicator Data'!S158))/(BQ$3-BQ$4)*10))),1)</f>
        <v>8.5</v>
      </c>
      <c r="BR158" s="107" t="n">
        <f aca="false">'Indicator Data'!T158</f>
        <v>0.999995350837708</v>
      </c>
      <c r="BS158" s="106" t="n">
        <f aca="false">ROUND(IF(BR158&gt;BS$3,10,IF(BR158&lt;BS$4,0,10-(BS$3-BR158)/(BS$3-BS$4)*10)),1)</f>
        <v>10</v>
      </c>
      <c r="BT158" s="106" t="n">
        <f aca="false">ROUND((10-GEOMEAN(((10-BS158)/10*9+1),((10-BQ158)/10*9+1)))/9*10,1)</f>
        <v>9.4</v>
      </c>
      <c r="BU158" s="102" t="n">
        <f aca="false">ROUND((10-GEOMEAN(((10-BT158)/10*9+1),((10-BP158)/10*9+1)))/9*10,1)</f>
        <v>9.4</v>
      </c>
      <c r="BV158" s="106" t="n">
        <f aca="false">ROUND(IF('Indicator Data'!U158=0,0,IF(LOG('Indicator Data'!U158)&gt;BV$3,10,IF(LOG('Indicator Data'!U158)&lt;BV$4,0,10-(BV$3-LOG('Indicator Data'!U158))/(BV$3-BV$4)*10))),1)</f>
        <v>8.2</v>
      </c>
      <c r="BW158" s="103" t="n">
        <f aca="false">'Indicator Data'!U158/'Indicator Data'!$CA158</f>
        <v>0.791390827058296</v>
      </c>
      <c r="BX158" s="106" t="n">
        <f aca="false">ROUND(IF(BW158&gt;BX$3,10,IF(BW158&lt;BX$4,0,10-(BX$3-BW158)/(BX$3-BX$4)*10)),1)</f>
        <v>8.8</v>
      </c>
      <c r="BY158" s="102" t="n">
        <f aca="false">ROUND((10-GEOMEAN(((10-BV158)/10*9+1),((10-BX158)/10*9+1)))/9*10,1)</f>
        <v>8.5</v>
      </c>
      <c r="BZ158" s="106" t="n">
        <f aca="false">ROUND(IF('Indicator Data'!V158=0,0,IF(LOG('Indicator Data'!V158)&gt;BZ$3,10,IF(LOG('Indicator Data'!V158)&lt;BZ$4,0,10-(BZ$3-LOG('Indicator Data'!V158))/(BZ$3-BZ$4)*10))),1)</f>
        <v>8.1</v>
      </c>
      <c r="CA158" s="103" t="n">
        <f aca="false">IF('Indicator Data'!V158/'Indicator Data'!$CA158&gt;1,1,'Indicator Data'!V158/'Indicator Data'!$CA158)</f>
        <v>0.750275774999853</v>
      </c>
      <c r="CB158" s="106" t="n">
        <f aca="false">ROUND(IF(CA158&gt;CB$3,10,IF(CA158&lt;CB$4,0,10-(CB$3-CA158)/(CB$3-CB$4)*10)),1)</f>
        <v>7.5</v>
      </c>
      <c r="CC158" s="102" t="n">
        <f aca="false">ROUND((10-GEOMEAN(((10-BZ158)/10*9+1),((10-CB158)/10*9+1)))/9*10,1)</f>
        <v>7.8</v>
      </c>
      <c r="CD158" s="106" t="n">
        <f aca="false">ROUND(IF('Indicator Data'!W158=0,0,IF(LOG('Indicator Data'!W158)&gt;CD$3,10,IF(LOG('Indicator Data'!W158)&lt;CD$4,0,10-(CD$3-LOG('Indicator Data'!W158))/(CD$3-CD$4)*10))),1)</f>
        <v>8.3</v>
      </c>
      <c r="CE158" s="103" t="n">
        <f aca="false">'Indicator Data'!W158/'Indicator Data'!$CA158</f>
        <v>0.964241123332286</v>
      </c>
      <c r="CF158" s="106" t="n">
        <f aca="false">ROUND(IF(CE158&gt;CF$3,10,IF(CE158&lt;CF$4,0,10-(CF$3-CE158)/(CF$3-CF$4)*10)),1)</f>
        <v>9.6</v>
      </c>
      <c r="CG158" s="102" t="n">
        <f aca="false">ROUND((10-GEOMEAN(((10-CD158)/10*9+1),((10-CF158)/10*9+1)))/9*10,1)</f>
        <v>9.1</v>
      </c>
      <c r="CH158" s="104" t="n">
        <f aca="false">ROUND((10-GEOMEAN(((10-CC158)/10*9+1),((10-BU158)/10*9+1),((10-BY158)/10*9+1),((10-CG158)/10*9+1)))/9*10,1)</f>
        <v>8.8</v>
      </c>
      <c r="CI158" s="106" t="n">
        <f aca="false">IF('Indicator Data'!BQ158="No data","x",ROUND(IF('Indicator Data'!BQ158&gt;CI$3,0,IF('Indicator Data'!BQ158&lt;CI$4,10,(CI$3-'Indicator Data'!BQ158)/(CI$3-CI$4)*10)),1))</f>
        <v>9.3</v>
      </c>
      <c r="CJ158" s="106" t="n">
        <f aca="false">IF('Indicator Data'!BR158="No data","x",ROUND(IF('Indicator Data'!BR158&gt;CJ$3,0,IF('Indicator Data'!BR158&lt;CJ$4,10,(CJ$3-'Indicator Data'!BR158)/(CJ$3-CJ$4)*10)),1))</f>
        <v>6</v>
      </c>
      <c r="CK158" s="106" t="n">
        <f aca="false">IF('Indicator Data'!AC158="No data","x",ROUND(IF('Indicator Data'!AC158&gt;CK$3,0,IF('Indicator Data'!AC158&lt;CK$4,10,(CK$3-'Indicator Data'!AC158)/(CK$3-CK$4)*10)),1))</f>
        <v>7.9</v>
      </c>
      <c r="CL158" s="102" t="n">
        <f aca="false">IF(AND(CJ158="x",CI158="x",CK158="x"),"x",ROUND(AVERAGE(CI158:CK158),1))</f>
        <v>7.7</v>
      </c>
      <c r="CM158" s="106" t="n">
        <f aca="false">IF('Indicator Data'!X158="No data","x",ROUND(IF(LOG('Indicator Data'!X158)&gt;CM$3,10,IF(LOG('Indicator Data'!X158)&lt;CM$4,0,10-(CM$3-LOG('Indicator Data'!X158))/(CM$3-CM$4)*10)),1))</f>
        <v>6.8</v>
      </c>
      <c r="CN158" s="106" t="n">
        <f aca="false">IF('Indicator Data'!Y158="No data","x",ROUND(IF('Indicator Data'!Y158&gt;CN$3,10,IF('Indicator Data'!Y158&lt;CN$4,0,10-(CN$3-'Indicator Data'!Y158)/(CN$3-CN$4)*10)),1))</f>
        <v>6.2</v>
      </c>
      <c r="CO158" s="106" t="n">
        <f aca="false">IF('Indicator Data'!Z158="No data","x",ROUND(IF('Indicator Data'!Z158&gt;CO$3,10,IF('Indicator Data'!Z158&lt;CO$4,0,10-(CO$3-'Indicator Data'!Z158)/(CO$3-CO$4)*10)),1))</f>
        <v>4.3</v>
      </c>
      <c r="CP158" s="106" t="n">
        <f aca="false">IF('Indicator Data'!AA158="No data","x",ROUND(IF('Indicator Data'!AA158&gt;CP$3,10,IF('Indicator Data'!AA158&lt;CP$4,0,10-(CP$3-'Indicator Data'!AA158)/(CP$3-CP$4)*10)),1))</f>
        <v>9.7</v>
      </c>
      <c r="CQ158" s="102" t="n">
        <f aca="false">ROUND(AVERAGE(CM158:CP158),1)</f>
        <v>6.8</v>
      </c>
      <c r="CR158" s="104" t="n">
        <f aca="false">ROUND(AVERAGE(CL158,CQ158,CQ158),1)</f>
        <v>7.1</v>
      </c>
      <c r="CS158" s="106" t="n">
        <f aca="false">IF('Indicator Data'!AF158="No data","x",ROUND(IF('Indicator Data'!AF158&gt;CS$3,10,IF('Indicator Data'!AF158&lt;CS$4,0,10-(CS$3-'Indicator Data'!AF158)/(CS$3-CS$4)*10)),1))</f>
        <v>6.6</v>
      </c>
      <c r="CT158" s="106" t="n">
        <f aca="false">IF('Indicator Data'!AG158="No data","x",ROUND(IF('Indicator Data'!AG158&gt;CT$3,10,IF('Indicator Data'!AG158&lt;CT$4,0,10-(CT$3-'Indicator Data'!AG158)/(CT$3-CT$4)*10)),1))</f>
        <v>6.3</v>
      </c>
      <c r="CU158" s="102" t="n">
        <f aca="false">ROUND(AVERAGE(CM158,CN158,CO158,CP158,CS158,CT158),1)</f>
        <v>6.7</v>
      </c>
      <c r="CV158" s="106" t="n">
        <f aca="false">IF('Indicator Data'!AB158="No data","x",ROUND(IF('Indicator Data'!AB158&gt;CV$3,10,IF('Indicator Data'!AB158&lt;CV$4,0,10-(CV$3-'Indicator Data'!AB158)/(CV$3-CV$4)*10)),1))</f>
        <v>5.5</v>
      </c>
      <c r="CW158" s="102" t="n">
        <f aca="false">IF(AND(CJ158="x",CI158="x",CK158="x"),"x",ROUND(AVERAGE(CI158:CK158,CV158),1))</f>
        <v>7.2</v>
      </c>
      <c r="CX158" s="103" t="n">
        <f aca="false">IF('Indicator Data'!AD158="No data","x",'Indicator Data'!AD158/'Indicator Data'!$BZ158)</f>
        <v>2.85013931837256E-005</v>
      </c>
      <c r="CY158" s="106" t="n">
        <f aca="false">IF(CX158="x","x",ROUND(IF(CX158&gt;CY$3,0,IF(CX158&lt;CY$4,10,(CY$3-CX158)/(CY$3-CY$4)*10)),1))</f>
        <v>9.7</v>
      </c>
      <c r="CZ158" s="106" t="n">
        <f aca="false">IF('Indicator Data'!AE158="No data","x",ROUND(IF('Indicator Data'!AE158&gt;CZ$3,0,IF('Indicator Data'!AE158&lt;CZ$4,10,(CZ$3-'Indicator Data'!AE158)/(CZ$3-CZ$4)*10)),1))</f>
        <v>8</v>
      </c>
      <c r="DA158" s="102" t="n">
        <f aca="false">IF(AND(CY158="x",CZ158="x"),"x",ROUND(AVERAGE(CY158:CZ158),1))</f>
        <v>8.9</v>
      </c>
      <c r="DB158" s="104" t="n">
        <f aca="false">ROUND(AVERAGE(CW158,DA158,CU158),1)</f>
        <v>7.6</v>
      </c>
      <c r="DC158" s="105" t="n">
        <f aca="false">IF(BL158="x",ROUND((10-GEOMEAN(((10-DB158)/10*9+1),((10-CH158)/10*9+1),((10-CR158)/10*9+1)))/9*10,1),ROUND((10-GEOMEAN(((10-BL158)/10*9+1),((10-DB158)/10*9+1),((10-CH158)/10*9+1),((10-CR158)/10*9+1)))/9*10,1))</f>
        <v>7.9</v>
      </c>
      <c r="DD158" s="108" t="n">
        <f aca="false">IF(ROUND(IF(AP158="x",(10-GEOMEAN(((10-AO158)/10*9+1),((10-DC158)/10*9+1),((10-AU158)/10*9+1),((10-AQ158)/10*9+1),((10-AR158)/10*9+1)))/9*10,(10-GEOMEAN(((10-AO158)/10*9+1),((10-DC158)/10*9+1),((10-AP158)/10*9+1),((10-AQ158)/10*9+1),((10-AR158)/10*9+1),((10-AU158)/10*9+1)))/9*10),1)=0,0.1,ROUND(IF(AP158="x",(10-GEOMEAN(((10-AO158)/10*9+1),((10-DC158)/10*9+1),((10-AU158)/10*9+1),((10-AQ158)/10*9+1),((10-AR158)/10*9+1)))/9*10,(10-GEOMEAN(((10-AO158)/10*9+1),((10-DC158)/10*9+1),((10-AP158)/10*9+1),((10-AQ158)/10*9+1),((10-AR158)/10*9+1),((10-AU158)/10*9+1)))/9*10),1))</f>
        <v>3.9</v>
      </c>
      <c r="DE158" s="105" t="n">
        <f aca="false">ROUND(IF('Indicator Data'!AH158=0,0,IF('Indicator Data'!AH158&gt;DE$3,10,IF('Indicator Data'!AH158&lt;DE$4,0,10-(DE$3-'Indicator Data'!AH158)/(DE$3-DE$4)*10))),1)</f>
        <v>0.2</v>
      </c>
      <c r="DF158" s="102" t="n">
        <f aca="false">'Indicator Data'!AI158</f>
        <v>0</v>
      </c>
      <c r="DG158" s="102" t="n">
        <f aca="false">'Indicator Data'!AJ158</f>
        <v>0</v>
      </c>
      <c r="DH158" s="105" t="n">
        <f aca="false">ROUND(IF(DF158=5,10,IF(DG158=5,9,IF(DF158=4,8,IF(DG158=4,7,0)))),1)</f>
        <v>0</v>
      </c>
      <c r="DI158" s="108" t="n">
        <f aca="false">ROUND(IF(DH158&gt;5,DH158,DE158/10*7),1)</f>
        <v>0.1</v>
      </c>
      <c r="DJ158" s="76"/>
      <c r="DK158" s="109"/>
    </row>
    <row r="159" customFormat="false" ht="14.5" hidden="false" customHeight="false" outlineLevel="0" collapsed="false">
      <c r="A159" s="98" t="str">
        <f aca="false">'Indicator Data'!A159</f>
        <v>Singapore</v>
      </c>
      <c r="B159" s="99" t="str">
        <f aca="false">'Indicator Data'!B159</f>
        <v>SGP</v>
      </c>
      <c r="C159" s="100" t="n">
        <f aca="false">ROUND(IF('Indicator Data'!C159=0,0.1,IF(LOG('Indicator Data'!C159)&gt;C$3,10,IF(LOG('Indicator Data'!C159)&lt;C$4,0,10-(C$3-LOG('Indicator Data'!C159))/(C$3-C$4)*10))),1)</f>
        <v>0.1</v>
      </c>
      <c r="D159" s="101" t="n">
        <f aca="false">ROUND(IF('Indicator Data'!D159=0,0.1,IF(LOG('Indicator Data'!D159)&gt;D$3,10,IF(LOG('Indicator Data'!D159)&lt;D$4,0,10-(D$3-LOG('Indicator Data'!D159))/(D$3-D$4)*10))),1)</f>
        <v>0.1</v>
      </c>
      <c r="E159" s="102" t="n">
        <f aca="false">ROUND((10-GEOMEAN(((10-C159)/10*9+1),((10-D159)/10*9+1)))/9*10,1)</f>
        <v>0.1</v>
      </c>
      <c r="F159" s="102" t="n">
        <f aca="false">IF('Indicator Data'!E159="No data",0.1,(ROUND(IF('Indicator Data'!E159=0,0,IF(LOG('Indicator Data'!E159)&gt;F$3,10,IF(LOG('Indicator Data'!E159)&lt;F$4,0,10-(F$3-LOG('Indicator Data'!E159))/(F$3-F$4)*10))),1)))</f>
        <v>0.1</v>
      </c>
      <c r="G159" s="102" t="n">
        <f aca="false">ROUND(IF('Indicator Data'!F159=0,0,IF(LOG('Indicator Data'!F159)&gt;G$3,10,IF(LOG('Indicator Data'!F159)&lt;G$4,0,10-(G$3-LOG('Indicator Data'!F159))/(G$3-G$4)*10))),1)</f>
        <v>0</v>
      </c>
      <c r="H159" s="101" t="n">
        <f aca="false">ROUND(IF('Indicator Data'!G159=0,0,IF(LOG('Indicator Data'!G159)&gt;H$3,10,IF(LOG('Indicator Data'!G159)&lt;H$4,0,10-(H$3-LOG('Indicator Data'!G159))/(H$3-H$4)*10))),1)</f>
        <v>0</v>
      </c>
      <c r="I159" s="101" t="n">
        <f aca="false">ROUND(IF('Indicator Data'!H159=0,0,IF(LOG('Indicator Data'!H159)&gt;I$3,10,IF(LOG('Indicator Data'!H159)&lt;I$4,0,10-(I$3-LOG('Indicator Data'!H159))/(I$3-I$4)*10))),1)</f>
        <v>0</v>
      </c>
      <c r="J159" s="101" t="n">
        <f aca="false">ROUND((10-GEOMEAN(((10-H159)/10*9+1),((10-I159)/10*9+1)))/9*10,1)</f>
        <v>0</v>
      </c>
      <c r="K159" s="101" t="n">
        <f aca="false">ROUND(IF('Indicator Data'!I159=0,0,IF(LOG('Indicator Data'!I159)&gt;K$3,10,IF(LOG('Indicator Data'!I159)&lt;K$4,0,10-(K$3-LOG('Indicator Data'!I159))/(K$3-K$4)*10))),1)</f>
        <v>0</v>
      </c>
      <c r="L159" s="102" t="n">
        <f aca="false">ROUND((10-GEOMEAN(((10-J159)/10*9+1),((10-K159)/10*9+1)))/9*10,1)</f>
        <v>0</v>
      </c>
      <c r="M159" s="102" t="n">
        <f aca="false">ROUND(IF('Indicator Data'!J159=0,0,IF(LOG('Indicator Data'!J159)&gt;M$3,10,IF(LOG('Indicator Data'!J159)&lt;M$4,0,10-(M$3-LOG('Indicator Data'!J159))/(M$3-M$4)*10))),1)</f>
        <v>0</v>
      </c>
      <c r="N159" s="103" t="n">
        <f aca="false">'Indicator Data'!C159/'Indicator Data'!$CA159</f>
        <v>0</v>
      </c>
      <c r="O159" s="103" t="n">
        <f aca="false">'Indicator Data'!D159/'Indicator Data'!$CA159</f>
        <v>0</v>
      </c>
      <c r="P159" s="103" t="str">
        <f aca="false">IF(F159=0.1,"x",'Indicator Data'!E159/'Indicator Data'!$CA159)</f>
        <v>x</v>
      </c>
      <c r="Q159" s="103" t="n">
        <f aca="false">'Indicator Data'!F159/'Indicator Data'!$CA159</f>
        <v>0</v>
      </c>
      <c r="R159" s="103" t="n">
        <f aca="false">'Indicator Data'!G159/'Indicator Data'!$CA159</f>
        <v>0</v>
      </c>
      <c r="S159" s="103" t="n">
        <f aca="false">'Indicator Data'!H159/'Indicator Data'!$CA159</f>
        <v>0</v>
      </c>
      <c r="T159" s="103" t="n">
        <f aca="false">'Indicator Data'!I159/'Indicator Data'!$CA159</f>
        <v>0</v>
      </c>
      <c r="U159" s="103" t="n">
        <f aca="false">'Indicator Data'!J159/'Indicator Data'!$CA159</f>
        <v>0</v>
      </c>
      <c r="V159" s="101" t="n">
        <f aca="false">ROUND(IF(N159&gt;V$3,10,IF(N159&lt;V$4,0,10-(V$3-N159)/(V$3-V$4)*10)),1)</f>
        <v>0</v>
      </c>
      <c r="W159" s="101" t="n">
        <f aca="false">ROUND(IF(O159&gt;W$3,10,IF(O159&lt;W$4,0,10-(W$3-O159)/(W$3-W$4)*10)),1)</f>
        <v>0</v>
      </c>
      <c r="X159" s="102" t="n">
        <f aca="false">ROUND(((10-GEOMEAN(((10-V159)/10*9+1),((10-W159)/10*9+1)))/9*10),1)</f>
        <v>0</v>
      </c>
      <c r="Y159" s="102" t="n">
        <f aca="false">IF(P159="x",0.1,ROUND(IF(P159&gt;Y$3,10,IF(P159&lt;Y$4,0,10-(Y$3-P159)/(Y$3-Y$4)*10)),1))</f>
        <v>0.1</v>
      </c>
      <c r="Z159" s="102" t="n">
        <f aca="false">ROUND(IF(Q159=0,0,IF(LOG(Q159)&gt;Z$3,10,IF(LOG(Q159)&lt;=Z$4,0,10-(Z$3-LOG(Q159))/(Z$3-Z$4)*10))),1)</f>
        <v>0</v>
      </c>
      <c r="AA159" s="101" t="n">
        <f aca="false">ROUND(IF(R159&gt;AA$3,10,IF(R159&lt;AA$4,0,10-(AA$3-R159)/(AA$3-AA$4)*10)),1)</f>
        <v>0</v>
      </c>
      <c r="AB159" s="101" t="n">
        <f aca="false">ROUND(IF(S159&gt;AB$3,10,IF(S159&lt;AB$4,0,10-(AB$3-S159)/(AB$3-AB$4)*10)),1)</f>
        <v>0</v>
      </c>
      <c r="AC159" s="101" t="n">
        <f aca="false">ROUND(((10-GEOMEAN(((10-AA159)/10*9+1),((10-AB159)/10*9+1)))/9*10),1)</f>
        <v>0</v>
      </c>
      <c r="AD159" s="101" t="n">
        <f aca="false">ROUND(IF(T159=0,0,IF(T159&gt;AD$3,10,IF(T159&lt;=AD$4,0,10-(AD$3-T159)/(AD$3-AD$4)*10))),1)</f>
        <v>0</v>
      </c>
      <c r="AE159" s="102" t="n">
        <f aca="false">ROUND((10-GEOMEAN(((10-AC159)/10*9+1),((10-AD159)/10*9+1)))/9*10,1)</f>
        <v>0</v>
      </c>
      <c r="AF159" s="102" t="n">
        <f aca="false">ROUND(IF(U159&gt;AF$3,10,IF(U159&lt;AF$4,0,10-(AF$3-U159)/(AF$3-AF$4)*10)),1)</f>
        <v>0</v>
      </c>
      <c r="AG159" s="101" t="n">
        <f aca="false">ROUND(IF('Indicator Data'!K159=0,0,IF('Indicator Data'!K159&gt;AG$3,10,IF('Indicator Data'!K159&lt;AG$4,0,10-(AG$3-'Indicator Data'!K159)/(AG$3-AG$4)*10))),1)</f>
        <v>0</v>
      </c>
      <c r="AH159" s="104" t="n">
        <f aca="false">ROUND(AVERAGE(C159,V159),1)</f>
        <v>0.1</v>
      </c>
      <c r="AI159" s="104" t="n">
        <f aca="false">ROUND(AVERAGE(D159,W159),1)</f>
        <v>0.1</v>
      </c>
      <c r="AJ159" s="102" t="n">
        <f aca="false">ROUND(AVERAGE(AA159,H159),1)</f>
        <v>0</v>
      </c>
      <c r="AK159" s="102" t="n">
        <f aca="false">ROUND(AVERAGE(AB159,I159),1)</f>
        <v>0</v>
      </c>
      <c r="AL159" s="104" t="n">
        <f aca="false">ROUND((10-GEOMEAN(((10-AJ159)/10*9+1),((10-AK159)/10*9+1)))/9*10,1)</f>
        <v>0</v>
      </c>
      <c r="AM159" s="104" t="n">
        <f aca="false">ROUND(AVERAGE(AD159,K159),1)</f>
        <v>0</v>
      </c>
      <c r="AN159" s="102" t="n">
        <f aca="false">ROUND((10-GEOMEAN(((10-M159)/10*9+1),((10-AF159)/10*9+1)))/9*10,1)</f>
        <v>0</v>
      </c>
      <c r="AO159" s="105" t="n">
        <f aca="false">ROUND((10-GEOMEAN(((10-E159)/10*9+1),((10-X159)/10*9+1)))/9*10,1)</f>
        <v>0.1</v>
      </c>
      <c r="AP159" s="105" t="n">
        <f aca="false">IF(AND(Y159="x",F159="x"),"x",ROUND((10-GEOMEAN(((10-F159)/10*9+1),((10-Y159)/10*9+1)))/9*10,1))</f>
        <v>0.1</v>
      </c>
      <c r="AQ159" s="105" t="n">
        <f aca="false">ROUND((10-GEOMEAN(((10-G159)/10*9+1),((10-Z159)/10*9+1)))/9*10,1)</f>
        <v>0</v>
      </c>
      <c r="AR159" s="105" t="n">
        <f aca="false">ROUND((10-GEOMEAN(((10-L159)/10*9+1),((10-AE159)/10*9+1)))/9*10,1)</f>
        <v>0</v>
      </c>
      <c r="AS159" s="104" t="n">
        <f aca="false">ROUND(AVERAGE(AG159,AN159),1)</f>
        <v>0</v>
      </c>
      <c r="AT159" s="104" t="str">
        <f aca="false">IF('Indicator Data'!L159="No data","x",IF('Indicator Data'!CB159&lt;1000,"x",ROUND((IF('Indicator Data'!L159&gt;AT$3,10,IF('Indicator Data'!L159&lt;AT$4,0,10-(AT$3-'Indicator Data'!L159)/(AT$3-AT$4)*10))),1)))</f>
        <v>x</v>
      </c>
      <c r="AU159" s="105" t="n">
        <f aca="false">ROUND(AVERAGE(AS159,AT159),1)</f>
        <v>0</v>
      </c>
      <c r="AV159" s="106" t="n">
        <f aca="false">IF('Indicator Data'!M159="No data","x",ROUND(IF('Indicator Data'!M159=0,0,IF(LOG('Indicator Data'!M159)&gt;AV$3,10,IF(LOG('Indicator Data'!M159)&lt;AV$4,0,10-(AV$3-LOG('Indicator Data'!M159))/(AV$3-AV$4)*10))),1))</f>
        <v>0</v>
      </c>
      <c r="AW159" s="103" t="n">
        <f aca="false">IF(AV159="x","x",'Indicator Data'!M159/'Indicator Data'!$CA159)</f>
        <v>0</v>
      </c>
      <c r="AX159" s="106" t="n">
        <f aca="false">IF(AV159="x","x",ROUND(IF(AW159&gt;AX$3,10,IF(AW159&lt;AX$4,0,10-(AX$3-AW159)/(AX$3-AX$4)*10)),1))</f>
        <v>0</v>
      </c>
      <c r="AY159" s="102" t="n">
        <f aca="false">IF(AND(AV159="x",AX159="x"),"x",ROUND((10-GEOMEAN(((10-AV159)/10*9+1),((10-AX159)/10*9+1)))/9*10,1))</f>
        <v>0</v>
      </c>
      <c r="AZ159" s="106" t="str">
        <f aca="false">IF('Indicator Data'!N159="No data","x",ROUND(IF('Indicator Data'!N159=0,0,IF(LOG('Indicator Data'!N159)&gt;AZ$3,10,IF(LOG('Indicator Data'!N159)&lt;AZ$4,0,10-(AZ$3-LOG('Indicator Data'!N159))/(AZ$3-AZ$4)*10))),1))</f>
        <v>x</v>
      </c>
      <c r="BA159" s="103" t="str">
        <f aca="false">IF(AZ159="x","x",'Indicator Data'!N159/'Indicator Data'!$CA159)</f>
        <v>x</v>
      </c>
      <c r="BB159" s="106" t="str">
        <f aca="false">IF(AZ159="x","x",ROUND(IF(BA159&gt;BB$3,10,IF(BA159&lt;BB$4,0,10-(BB$3-BA159)/(BB$3-BB$4)*10)),1))</f>
        <v>x</v>
      </c>
      <c r="BC159" s="102" t="str">
        <f aca="false">IF(AND(AZ159="x",BB159="x"),"x",ROUND((10-GEOMEAN(((10-AZ159)/10*9+1),((10-BB159)/10*9+1)))/9*10,1))</f>
        <v>x</v>
      </c>
      <c r="BD159" s="106" t="str">
        <f aca="false">IF('Indicator Data'!O159="No data","x",ROUND(IF('Indicator Data'!O159=0,0,IF(LOG('Indicator Data'!O159)&gt;BD$3,10,IF(LOG('Indicator Data'!O159)&lt;BD$4,0,10-(BD$3-LOG('Indicator Data'!O159))/(BD$3-BD$4)*10))),1))</f>
        <v>x</v>
      </c>
      <c r="BE159" s="103" t="str">
        <f aca="false">IF(BD159="x","x",'Indicator Data'!O159/'Indicator Data'!$CA159)</f>
        <v>x</v>
      </c>
      <c r="BF159" s="106" t="str">
        <f aca="false">IF(BD159="x","x",ROUND(IF(BE159&gt;BF$3,10,IF(BE159&lt;BF$4,0,10-(BF$3-BE159)/(BF$3-BF$4)*10)),1))</f>
        <v>x</v>
      </c>
      <c r="BG159" s="102" t="str">
        <f aca="false">IF(AND(BD159="x",BF159="x"),"x",ROUND((10-GEOMEAN(((10-BD159)/10*9+1),((10-BF159)/10*9+1)))/9*10,1))</f>
        <v>x</v>
      </c>
      <c r="BH159" s="106" t="str">
        <f aca="false">IF('Indicator Data'!P159="No data","x",ROUND(IF('Indicator Data'!P159=0,0,IF(LOG('Indicator Data'!P159)&gt;BH$3,10,IF(LOG('Indicator Data'!P159)&lt;BH$4,0,10-(BH$3-LOG('Indicator Data'!P159))/(BH$3-BH$4)*10))),1))</f>
        <v>x</v>
      </c>
      <c r="BI159" s="103" t="str">
        <f aca="false">IF(BH159="x","x",'Indicator Data'!P159/'Indicator Data'!$CA159)</f>
        <v>x</v>
      </c>
      <c r="BJ159" s="106" t="str">
        <f aca="false">IF(BH159="x","x",ROUND(IF(BI159&gt;BJ$3,10,IF(BI159&lt;BJ$4,0,10-(BJ$3-BI159)/(BJ$3-BJ$4)*10)),1))</f>
        <v>x</v>
      </c>
      <c r="BK159" s="102" t="str">
        <f aca="false">IF(AND(BH159="x",BJ159="x"),"x",ROUND((10-GEOMEAN(((10-BH159)/10*9+1),((10-BJ159)/10*9+1)))/9*10,1))</f>
        <v>x</v>
      </c>
      <c r="BL159" s="104" t="n">
        <f aca="false">IF(AND(BC159="x",BG159="x",BK159="x",AY159="x"),"x",IF(AND(BC159="x",BG159="x",BK159="x"),AY159,ROUND((10-GEOMEAN(((10-AY159)/10*9+1),((10-BC159)/10*9+1),((10-BG159)/10*9+1),((10-BK159)/10*9+1)))/9*10,1)))</f>
        <v>0</v>
      </c>
      <c r="BM159" s="106" t="n">
        <f aca="false">ROUND(IF('Indicator Data'!Q159=0,0,IF(LOG('Indicator Data'!Q159)&gt;BM$3,10,IF(LOG('Indicator Data'!Q159)&lt;BM$4,0,10-(BM$3-LOG('Indicator Data'!Q159))/(BM$3-BM$4)*10))),1)</f>
        <v>0</v>
      </c>
      <c r="BN159" s="107" t="n">
        <f aca="false">'Indicator Data'!R159</f>
        <v>0</v>
      </c>
      <c r="BO159" s="106" t="n">
        <f aca="false">ROUND(IF(BN159&gt;BO$3,10,IF(BN159&lt;BO$4,0,10-(BO$3-BN159)/(BO$3-BO$4)*10)),1)</f>
        <v>0</v>
      </c>
      <c r="BP159" s="106" t="n">
        <f aca="false">ROUND((10-GEOMEAN(((10-BO159)/10*9+1),((10-BM159)/10*9+1)))/9*10,1)</f>
        <v>0</v>
      </c>
      <c r="BQ159" s="106" t="n">
        <f aca="false">ROUND(IF('Indicator Data'!S159=0,0,IF(LOG('Indicator Data'!S159)&gt;BQ$3,10,IF(LOG('Indicator Data'!S159)&lt;BQ$4,0,10-(BQ$3-LOG('Indicator Data'!S159))/(BQ$3-BQ$4)*10))),1)</f>
        <v>0</v>
      </c>
      <c r="BR159" s="107" t="n">
        <f aca="false">'Indicator Data'!T159</f>
        <v>0</v>
      </c>
      <c r="BS159" s="106" t="n">
        <f aca="false">ROUND(IF(BR159&gt;BS$3,10,IF(BR159&lt;BS$4,0,10-(BS$3-BR159)/(BS$3-BS$4)*10)),1)</f>
        <v>0</v>
      </c>
      <c r="BT159" s="106" t="n">
        <f aca="false">ROUND((10-GEOMEAN(((10-BS159)/10*9+1),((10-BQ159)/10*9+1)))/9*10,1)</f>
        <v>0</v>
      </c>
      <c r="BU159" s="102" t="n">
        <f aca="false">ROUND((10-GEOMEAN(((10-BT159)/10*9+1),((10-BP159)/10*9+1)))/9*10,1)</f>
        <v>0</v>
      </c>
      <c r="BV159" s="106" t="n">
        <f aca="false">ROUND(IF('Indicator Data'!U159=0,0,IF(LOG('Indicator Data'!U159)&gt;BV$3,10,IF(LOG('Indicator Data'!U159)&lt;BV$4,0,10-(BV$3-LOG('Indicator Data'!U159))/(BV$3-BV$4)*10))),1)</f>
        <v>8.1</v>
      </c>
      <c r="BW159" s="103" t="n">
        <f aca="false">'Indicator Data'!U159/'Indicator Data'!$CA159</f>
        <v>0.84223364120083</v>
      </c>
      <c r="BX159" s="106" t="n">
        <f aca="false">ROUND(IF(BW159&gt;BX$3,10,IF(BW159&lt;BX$4,0,10-(BX$3-BW159)/(BX$3-BX$4)*10)),1)</f>
        <v>9.4</v>
      </c>
      <c r="BY159" s="102" t="n">
        <f aca="false">ROUND((10-GEOMEAN(((10-BV159)/10*9+1),((10-BX159)/10*9+1)))/9*10,1)</f>
        <v>8.8</v>
      </c>
      <c r="BZ159" s="106" t="n">
        <f aca="false">ROUND(IF('Indicator Data'!V159=0,0,IF(LOG('Indicator Data'!V159)&gt;BZ$3,10,IF(LOG('Indicator Data'!V159)&lt;BZ$4,0,10-(BZ$3-LOG('Indicator Data'!V159))/(BZ$3-BZ$4)*10))),1)</f>
        <v>8.2</v>
      </c>
      <c r="CA159" s="103" t="n">
        <f aca="false">IF('Indicator Data'!V159/'Indicator Data'!$CA159&gt;1,1,'Indicator Data'!V159/'Indicator Data'!$CA159)</f>
        <v>0.935896905134008</v>
      </c>
      <c r="CB159" s="106" t="n">
        <f aca="false">ROUND(IF(CA159&gt;CB$3,10,IF(CA159&lt;CB$4,0,10-(CB$3-CA159)/(CB$3-CB$4)*10)),1)</f>
        <v>9.4</v>
      </c>
      <c r="CC159" s="102" t="n">
        <f aca="false">ROUND((10-GEOMEAN(((10-BZ159)/10*9+1),((10-CB159)/10*9+1)))/9*10,1)</f>
        <v>8.9</v>
      </c>
      <c r="CD159" s="106" t="n">
        <f aca="false">ROUND(IF('Indicator Data'!W159=0,0,IF(LOG('Indicator Data'!W159)&gt;CD$3,10,IF(LOG('Indicator Data'!W159)&lt;CD$4,0,10-(CD$3-LOG('Indicator Data'!W159))/(CD$3-CD$4)*10))),1)</f>
        <v>8.2</v>
      </c>
      <c r="CE159" s="103" t="n">
        <f aca="false">'Indicator Data'!W159/'Indicator Data'!$CA159</f>
        <v>0.912215471796023</v>
      </c>
      <c r="CF159" s="106" t="n">
        <f aca="false">ROUND(IF(CE159&gt;CF$3,10,IF(CE159&lt;CF$4,0,10-(CF$3-CE159)/(CF$3-CF$4)*10)),1)</f>
        <v>9.1</v>
      </c>
      <c r="CG159" s="102" t="n">
        <f aca="false">ROUND((10-GEOMEAN(((10-CD159)/10*9+1),((10-CF159)/10*9+1)))/9*10,1)</f>
        <v>8.7</v>
      </c>
      <c r="CH159" s="104" t="n">
        <f aca="false">ROUND((10-GEOMEAN(((10-CC159)/10*9+1),((10-BU159)/10*9+1),((10-BY159)/10*9+1),((10-CG159)/10*9+1)))/9*10,1)</f>
        <v>7.7</v>
      </c>
      <c r="CI159" s="106" t="n">
        <f aca="false">IF('Indicator Data'!BQ159="No data","x",ROUND(IF('Indicator Data'!BQ159&gt;CI$3,0,IF('Indicator Data'!BQ159&lt;CI$4,10,(CI$3-'Indicator Data'!BQ159)/(CI$3-CI$4)*10)),1))</f>
        <v>0</v>
      </c>
      <c r="CJ159" s="106" t="n">
        <f aca="false">IF('Indicator Data'!BR159="No data","x",ROUND(IF('Indicator Data'!BR159&gt;CJ$3,0,IF('Indicator Data'!BR159&lt;CJ$4,10,(CJ$3-'Indicator Data'!BR159)/(CJ$3-CJ$4)*10)),1))</f>
        <v>0</v>
      </c>
      <c r="CK159" s="106" t="str">
        <f aca="false">IF('Indicator Data'!AC159="No data","x",ROUND(IF('Indicator Data'!AC159&gt;CK$3,0,IF('Indicator Data'!AC159&lt;CK$4,10,(CK$3-'Indicator Data'!AC159)/(CK$3-CK$4)*10)),1))</f>
        <v>x</v>
      </c>
      <c r="CL159" s="102" t="n">
        <f aca="false">IF(AND(CJ159="x",CI159="x",CK159="x"),"x",ROUND(AVERAGE(CI159:CK159),1))</f>
        <v>0</v>
      </c>
      <c r="CM159" s="106" t="n">
        <f aca="false">IF('Indicator Data'!X159="No data","x",ROUND(IF(LOG('Indicator Data'!X159)&gt;CM$3,10,IF(LOG('Indicator Data'!X159)&lt;CM$4,0,10-(CM$3-LOG('Indicator Data'!X159))/(CM$3-CM$4)*10)),1))</f>
        <v>10</v>
      </c>
      <c r="CN159" s="106" t="n">
        <f aca="false">IF('Indicator Data'!Y159="No data","x",ROUND(IF('Indicator Data'!Y159&gt;CN$3,10,IF('Indicator Data'!Y159&lt;CN$4,0,10-(CN$3-'Indicator Data'!Y159)/(CN$3-CN$4)*10)),1))</f>
        <v>0</v>
      </c>
      <c r="CO159" s="106" t="n">
        <f aca="false">IF('Indicator Data'!Z159="No data","x",ROUND(IF('Indicator Data'!Z159&gt;CO$3,10,IF('Indicator Data'!Z159&lt;CO$4,0,10-(CO$3-'Indicator Data'!Z159)/(CO$3-CO$4)*10)),1))</f>
        <v>10</v>
      </c>
      <c r="CP159" s="106" t="n">
        <f aca="false">IF('Indicator Data'!AA159="No data","x",ROUND(IF('Indicator Data'!AA159&gt;CP$3,10,IF('Indicator Data'!AA159&lt;CP$4,0,10-(CP$3-'Indicator Data'!AA159)/(CP$3-CP$4)*10)),1))</f>
        <v>3.2</v>
      </c>
      <c r="CQ159" s="102" t="n">
        <f aca="false">ROUND(AVERAGE(CM159:CP159),1)</f>
        <v>5.8</v>
      </c>
      <c r="CR159" s="104" t="n">
        <f aca="false">ROUND(AVERAGE(CL159,CQ159,CQ159),1)</f>
        <v>3.9</v>
      </c>
      <c r="CS159" s="106" t="str">
        <f aca="false">IF('Indicator Data'!AF159="No data","x",ROUND(IF('Indicator Data'!AF159&gt;CS$3,10,IF('Indicator Data'!AF159&lt;CS$4,0,10-(CS$3-'Indicator Data'!AF159)/(CS$3-CS$4)*10)),1))</f>
        <v>x</v>
      </c>
      <c r="CT159" s="106" t="n">
        <f aca="false">IF('Indicator Data'!AG159="No data","x",ROUND(IF('Indicator Data'!AG159&gt;CT$3,10,IF('Indicator Data'!AG159&lt;CT$4,0,10-(CT$3-'Indicator Data'!AG159)/(CT$3-CT$4)*10)),1))</f>
        <v>0</v>
      </c>
      <c r="CU159" s="102" t="n">
        <f aca="false">ROUND(AVERAGE(CM159,CN159,CO159,CP159,CS159,CT159),1)</f>
        <v>4.6</v>
      </c>
      <c r="CV159" s="106" t="n">
        <f aca="false">IF('Indicator Data'!AB159="No data","x",ROUND(IF('Indicator Data'!AB159&gt;CV$3,10,IF('Indicator Data'!AB159&lt;CV$4,0,10-(CV$3-'Indicator Data'!AB159)/(CV$3-CV$4)*10)),1))</f>
        <v>0</v>
      </c>
      <c r="CW159" s="102" t="n">
        <f aca="false">IF(AND(CJ159="x",CI159="x",CK159="x"),"x",ROUND(AVERAGE(CI159:CK159,CV159),1))</f>
        <v>0</v>
      </c>
      <c r="CX159" s="103" t="n">
        <f aca="false">IF('Indicator Data'!AD159="No data","x",'Indicator Data'!AD159/'Indicator Data'!$BZ159)</f>
        <v>0.000101833670941409</v>
      </c>
      <c r="CY159" s="106" t="n">
        <f aca="false">IF(CX159="x","x",ROUND(IF(CX159&gt;CY$3,0,IF(CX159&lt;CY$4,10,(CY$3-CX159)/(CY$3-CY$4)*10)),1))</f>
        <v>9</v>
      </c>
      <c r="CZ159" s="106" t="n">
        <f aca="false">IF('Indicator Data'!AE159="No data","x",ROUND(IF('Indicator Data'!AE159&gt;CZ$3,0,IF('Indicator Data'!AE159&lt;CZ$4,10,(CZ$3-'Indicator Data'!AE159)/(CZ$3-CZ$4)*10)),1))</f>
        <v>2</v>
      </c>
      <c r="DA159" s="102" t="n">
        <f aca="false">IF(AND(CY159="x",CZ159="x"),"x",ROUND(AVERAGE(CY159:CZ159),1))</f>
        <v>5.5</v>
      </c>
      <c r="DB159" s="104" t="n">
        <f aca="false">ROUND(AVERAGE(CW159,DA159,CU159),1)</f>
        <v>3.4</v>
      </c>
      <c r="DC159" s="105" t="n">
        <f aca="false">IF(BL159="x",ROUND((10-GEOMEAN(((10-DB159)/10*9+1),((10-CH159)/10*9+1),((10-CR159)/10*9+1)))/9*10,1),ROUND((10-GEOMEAN(((10-BL159)/10*9+1),((10-DB159)/10*9+1),((10-CH159)/10*9+1),((10-CR159)/10*9+1)))/9*10,1))</f>
        <v>4.3</v>
      </c>
      <c r="DD159" s="108" t="n">
        <f aca="false">IF(ROUND(IF(AP159="x",(10-GEOMEAN(((10-AO159)/10*9+1),((10-DC159)/10*9+1),((10-AU159)/10*9+1),((10-AQ159)/10*9+1),((10-AR159)/10*9+1)))/9*10,(10-GEOMEAN(((10-AO159)/10*9+1),((10-DC159)/10*9+1),((10-AP159)/10*9+1),((10-AQ159)/10*9+1),((10-AR159)/10*9+1),((10-AU159)/10*9+1)))/9*10),1)=0,0.1,ROUND(IF(AP159="x",(10-GEOMEAN(((10-AO159)/10*9+1),((10-DC159)/10*9+1),((10-AU159)/10*9+1),((10-AQ159)/10*9+1),((10-AR159)/10*9+1)))/9*10,(10-GEOMEAN(((10-AO159)/10*9+1),((10-DC159)/10*9+1),((10-AP159)/10*9+1),((10-AQ159)/10*9+1),((10-AR159)/10*9+1),((10-AU159)/10*9+1)))/9*10),1))</f>
        <v>0.9</v>
      </c>
      <c r="DE159" s="105" t="n">
        <f aca="false">ROUND(IF('Indicator Data'!AH159=0,0,IF('Indicator Data'!AH159&gt;DE$3,10,IF('Indicator Data'!AH159&lt;DE$4,0,10-(DE$3-'Indicator Data'!AH159)/(DE$3-DE$4)*10))),1)</f>
        <v>0.1</v>
      </c>
      <c r="DF159" s="102" t="n">
        <f aca="false">'Indicator Data'!AI159</f>
        <v>0</v>
      </c>
      <c r="DG159" s="102" t="n">
        <f aca="false">'Indicator Data'!AJ159</f>
        <v>0</v>
      </c>
      <c r="DH159" s="105" t="n">
        <f aca="false">ROUND(IF(DF159=5,10,IF(DG159=5,9,IF(DF159=4,8,IF(DG159=4,7,0)))),1)</f>
        <v>0</v>
      </c>
      <c r="DI159" s="108" t="n">
        <f aca="false">ROUND(IF(DH159&gt;5,DH159,DE159/10*7),1)</f>
        <v>0.1</v>
      </c>
      <c r="DJ159" s="76"/>
      <c r="DK159" s="109"/>
    </row>
    <row r="160" customFormat="false" ht="14.5" hidden="false" customHeight="false" outlineLevel="0" collapsed="false">
      <c r="A160" s="98" t="str">
        <f aca="false">'Indicator Data'!A160</f>
        <v>Slovakia</v>
      </c>
      <c r="B160" s="99" t="str">
        <f aca="false">'Indicator Data'!B160</f>
        <v>SVK</v>
      </c>
      <c r="C160" s="100" t="n">
        <f aca="false">ROUND(IF('Indicator Data'!C160=0,0.1,IF(LOG('Indicator Data'!C160)&gt;C$3,10,IF(LOG('Indicator Data'!C160)&lt;C$4,0,10-(C$3-LOG('Indicator Data'!C160))/(C$3-C$4)*10))),1)</f>
        <v>7.1</v>
      </c>
      <c r="D160" s="101" t="n">
        <f aca="false">ROUND(IF('Indicator Data'!D160=0,0.1,IF(LOG('Indicator Data'!D160)&gt;D$3,10,IF(LOG('Indicator Data'!D160)&lt;D$4,0,10-(D$3-LOG('Indicator Data'!D160))/(D$3-D$4)*10))),1)</f>
        <v>0.1</v>
      </c>
      <c r="E160" s="102" t="n">
        <f aca="false">ROUND((10-GEOMEAN(((10-C160)/10*9+1),((10-D160)/10*9+1)))/9*10,1)</f>
        <v>4.5</v>
      </c>
      <c r="F160" s="102" t="n">
        <f aca="false">IF('Indicator Data'!E160="No data",0.1,(ROUND(IF('Indicator Data'!E160=0,0,IF(LOG('Indicator Data'!E160)&gt;F$3,10,IF(LOG('Indicator Data'!E160)&lt;F$4,0,10-(F$3-LOG('Indicator Data'!E160))/(F$3-F$4)*10))),1)))</f>
        <v>6.8</v>
      </c>
      <c r="G160" s="102" t="n">
        <f aca="false">ROUND(IF('Indicator Data'!F160=0,0,IF(LOG('Indicator Data'!F160)&gt;G$3,10,IF(LOG('Indicator Data'!F160)&lt;G$4,0,10-(G$3-LOG('Indicator Data'!F160))/(G$3-G$4)*10))),1)</f>
        <v>0</v>
      </c>
      <c r="H160" s="101" t="n">
        <f aca="false">ROUND(IF('Indicator Data'!G160=0,0,IF(LOG('Indicator Data'!G160)&gt;H$3,10,IF(LOG('Indicator Data'!G160)&lt;H$4,0,10-(H$3-LOG('Indicator Data'!G160))/(H$3-H$4)*10))),1)</f>
        <v>0</v>
      </c>
      <c r="I160" s="101" t="n">
        <f aca="false">ROUND(IF('Indicator Data'!H160=0,0,IF(LOG('Indicator Data'!H160)&gt;I$3,10,IF(LOG('Indicator Data'!H160)&lt;I$4,0,10-(I$3-LOG('Indicator Data'!H160))/(I$3-I$4)*10))),1)</f>
        <v>0</v>
      </c>
      <c r="J160" s="101" t="n">
        <f aca="false">ROUND((10-GEOMEAN(((10-H160)/10*9+1),((10-I160)/10*9+1)))/9*10,1)</f>
        <v>0</v>
      </c>
      <c r="K160" s="101" t="n">
        <f aca="false">ROUND(IF('Indicator Data'!I160=0,0,IF(LOG('Indicator Data'!I160)&gt;K$3,10,IF(LOG('Indicator Data'!I160)&lt;K$4,0,10-(K$3-LOG('Indicator Data'!I160))/(K$3-K$4)*10))),1)</f>
        <v>0</v>
      </c>
      <c r="L160" s="102" t="n">
        <f aca="false">ROUND((10-GEOMEAN(((10-J160)/10*9+1),((10-K160)/10*9+1)))/9*10,1)</f>
        <v>0</v>
      </c>
      <c r="M160" s="102" t="n">
        <f aca="false">ROUND(IF('Indicator Data'!J160=0,0,IF(LOG('Indicator Data'!J160)&gt;M$3,10,IF(LOG('Indicator Data'!J160)&lt;M$4,0,10-(M$3-LOG('Indicator Data'!J160))/(M$3-M$4)*10))),1)</f>
        <v>0</v>
      </c>
      <c r="N160" s="103" t="n">
        <f aca="false">'Indicator Data'!C160/'Indicator Data'!$CA160</f>
        <v>0.00127165845306164</v>
      </c>
      <c r="O160" s="103" t="n">
        <f aca="false">'Indicator Data'!D160/'Indicator Data'!$CA160</f>
        <v>0</v>
      </c>
      <c r="P160" s="103" t="n">
        <f aca="false">IF(F160=0.1,"x",'Indicator Data'!E160/'Indicator Data'!$CA160)</f>
        <v>0.00968897641056968</v>
      </c>
      <c r="Q160" s="103" t="n">
        <f aca="false">'Indicator Data'!F160/'Indicator Data'!$CA160</f>
        <v>0</v>
      </c>
      <c r="R160" s="103" t="n">
        <f aca="false">'Indicator Data'!G160/'Indicator Data'!$CA160</f>
        <v>0</v>
      </c>
      <c r="S160" s="103" t="n">
        <f aca="false">'Indicator Data'!H160/'Indicator Data'!$CA160</f>
        <v>0</v>
      </c>
      <c r="T160" s="103" t="n">
        <f aca="false">'Indicator Data'!I160/'Indicator Data'!$CA160</f>
        <v>0</v>
      </c>
      <c r="U160" s="103" t="n">
        <f aca="false">'Indicator Data'!J160/'Indicator Data'!$CA160</f>
        <v>0</v>
      </c>
      <c r="V160" s="101" t="n">
        <f aca="false">ROUND(IF(N160&gt;V$3,10,IF(N160&lt;V$4,0,10-(V$3-N160)/(V$3-V$4)*10)),1)</f>
        <v>6.4</v>
      </c>
      <c r="W160" s="101" t="n">
        <f aca="false">ROUND(IF(O160&gt;W$3,10,IF(O160&lt;W$4,0,10-(W$3-O160)/(W$3-W$4)*10)),1)</f>
        <v>0</v>
      </c>
      <c r="X160" s="102" t="n">
        <f aca="false">ROUND(((10-GEOMEAN(((10-V160)/10*9+1),((10-W160)/10*9+1)))/9*10),1)</f>
        <v>3.9</v>
      </c>
      <c r="Y160" s="102" t="n">
        <f aca="false">IF(P160="x",0.1,ROUND(IF(P160&gt;Y$3,10,IF(P160&lt;Y$4,0,10-(Y$3-P160)/(Y$3-Y$4)*10)),1))</f>
        <v>6.5</v>
      </c>
      <c r="Z160" s="102" t="n">
        <f aca="false">ROUND(IF(Q160=0,0,IF(LOG(Q160)&gt;Z$3,10,IF(LOG(Q160)&lt;=Z$4,0,10-(Z$3-LOG(Q160))/(Z$3-Z$4)*10))),1)</f>
        <v>0</v>
      </c>
      <c r="AA160" s="101" t="n">
        <f aca="false">ROUND(IF(R160&gt;AA$3,10,IF(R160&lt;AA$4,0,10-(AA$3-R160)/(AA$3-AA$4)*10)),1)</f>
        <v>0</v>
      </c>
      <c r="AB160" s="101" t="n">
        <f aca="false">ROUND(IF(S160&gt;AB$3,10,IF(S160&lt;AB$4,0,10-(AB$3-S160)/(AB$3-AB$4)*10)),1)</f>
        <v>0</v>
      </c>
      <c r="AC160" s="101" t="n">
        <f aca="false">ROUND(((10-GEOMEAN(((10-AA160)/10*9+1),((10-AB160)/10*9+1)))/9*10),1)</f>
        <v>0</v>
      </c>
      <c r="AD160" s="101" t="n">
        <f aca="false">ROUND(IF(T160=0,0,IF(T160&gt;AD$3,10,IF(T160&lt;=AD$4,0,10-(AD$3-T160)/(AD$3-AD$4)*10))),1)</f>
        <v>0</v>
      </c>
      <c r="AE160" s="102" t="n">
        <f aca="false">ROUND((10-GEOMEAN(((10-AC160)/10*9+1),((10-AD160)/10*9+1)))/9*10,1)</f>
        <v>0</v>
      </c>
      <c r="AF160" s="102" t="n">
        <f aca="false">ROUND(IF(U160&gt;AF$3,10,IF(U160&lt;AF$4,0,10-(AF$3-U160)/(AF$3-AF$4)*10)),1)</f>
        <v>0</v>
      </c>
      <c r="AG160" s="101" t="n">
        <f aca="false">ROUND(IF('Indicator Data'!K160=0,0,IF('Indicator Data'!K160&gt;AG$3,10,IF('Indicator Data'!K160&lt;AG$4,0,10-(AG$3-'Indicator Data'!K160)/(AG$3-AG$4)*10))),1)</f>
        <v>0</v>
      </c>
      <c r="AH160" s="104" t="n">
        <f aca="false">ROUND(AVERAGE(C160,V160),1)</f>
        <v>6.8</v>
      </c>
      <c r="AI160" s="104" t="n">
        <f aca="false">ROUND(AVERAGE(D160,W160),1)</f>
        <v>0.1</v>
      </c>
      <c r="AJ160" s="102" t="n">
        <f aca="false">ROUND(AVERAGE(AA160,H160),1)</f>
        <v>0</v>
      </c>
      <c r="AK160" s="102" t="n">
        <f aca="false">ROUND(AVERAGE(AB160,I160),1)</f>
        <v>0</v>
      </c>
      <c r="AL160" s="104" t="n">
        <f aca="false">ROUND((10-GEOMEAN(((10-AJ160)/10*9+1),((10-AK160)/10*9+1)))/9*10,1)</f>
        <v>0</v>
      </c>
      <c r="AM160" s="104" t="n">
        <f aca="false">ROUND(AVERAGE(AD160,K160),1)</f>
        <v>0</v>
      </c>
      <c r="AN160" s="102" t="n">
        <f aca="false">ROUND((10-GEOMEAN(((10-M160)/10*9+1),((10-AF160)/10*9+1)))/9*10,1)</f>
        <v>0</v>
      </c>
      <c r="AO160" s="105" t="n">
        <f aca="false">ROUND((10-GEOMEAN(((10-E160)/10*9+1),((10-X160)/10*9+1)))/9*10,1)</f>
        <v>4.2</v>
      </c>
      <c r="AP160" s="105" t="n">
        <f aca="false">IF(AND(Y160="x",F160="x"),"x",ROUND((10-GEOMEAN(((10-F160)/10*9+1),((10-Y160)/10*9+1)))/9*10,1))</f>
        <v>6.7</v>
      </c>
      <c r="AQ160" s="105" t="n">
        <f aca="false">ROUND((10-GEOMEAN(((10-G160)/10*9+1),((10-Z160)/10*9+1)))/9*10,1)</f>
        <v>0</v>
      </c>
      <c r="AR160" s="105" t="n">
        <f aca="false">ROUND((10-GEOMEAN(((10-L160)/10*9+1),((10-AE160)/10*9+1)))/9*10,1)</f>
        <v>0</v>
      </c>
      <c r="AS160" s="104" t="n">
        <f aca="false">ROUND(AVERAGE(AG160,AN160),1)</f>
        <v>0</v>
      </c>
      <c r="AT160" s="104" t="n">
        <f aca="false">IF('Indicator Data'!L160="No data","x",IF('Indicator Data'!CB160&lt;1000,"x",ROUND((IF('Indicator Data'!L160&gt;AT$3,10,IF('Indicator Data'!L160&lt;AT$4,0,10-(AT$3-'Indicator Data'!L160)/(AT$3-AT$4)*10))),1)))</f>
        <v>2.9</v>
      </c>
      <c r="AU160" s="105" t="n">
        <f aca="false">ROUND(AVERAGE(AS160,AT160),1)</f>
        <v>1.5</v>
      </c>
      <c r="AV160" s="106" t="n">
        <f aca="false">IF('Indicator Data'!M160="No data","x",ROUND(IF('Indicator Data'!M160=0,0,IF(LOG('Indicator Data'!M160)&gt;AV$3,10,IF(LOG('Indicator Data'!M160)&lt;AV$4,0,10-(AV$3-LOG('Indicator Data'!M160))/(AV$3-AV$4)*10))),1))</f>
        <v>4.2</v>
      </c>
      <c r="AW160" s="103" t="n">
        <f aca="false">IF(AV160="x","x",'Indicator Data'!M160/'Indicator Data'!$CA160)</f>
        <v>0.00153257138069038</v>
      </c>
      <c r="AX160" s="106" t="n">
        <f aca="false">IF(AV160="x","x",ROUND(IF(AW160&gt;AX$3,10,IF(AW160&lt;AX$4,0,10-(AX$3-AW160)/(AX$3-AX$4)*10)),1))</f>
        <v>0</v>
      </c>
      <c r="AY160" s="102" t="n">
        <f aca="false">IF(AND(AV160="x",AX160="x"),"x",ROUND((10-GEOMEAN(((10-AV160)/10*9+1),((10-AX160)/10*9+1)))/9*10,1))</f>
        <v>2.3</v>
      </c>
      <c r="AZ160" s="106" t="str">
        <f aca="false">IF('Indicator Data'!N160="No data","x",ROUND(IF('Indicator Data'!N160=0,0,IF(LOG('Indicator Data'!N160)&gt;AZ$3,10,IF(LOG('Indicator Data'!N160)&lt;AZ$4,0,10-(AZ$3-LOG('Indicator Data'!N160))/(AZ$3-AZ$4)*10))),1))</f>
        <v>x</v>
      </c>
      <c r="BA160" s="103" t="str">
        <f aca="false">IF(AZ160="x","x",'Indicator Data'!N160/'Indicator Data'!$CA160)</f>
        <v>x</v>
      </c>
      <c r="BB160" s="106" t="str">
        <f aca="false">IF(AZ160="x","x",ROUND(IF(BA160&gt;BB$3,10,IF(BA160&lt;BB$4,0,10-(BB$3-BA160)/(BB$3-BB$4)*10)),1))</f>
        <v>x</v>
      </c>
      <c r="BC160" s="102" t="str">
        <f aca="false">IF(AND(AZ160="x",BB160="x"),"x",ROUND((10-GEOMEAN(((10-AZ160)/10*9+1),((10-BB160)/10*9+1)))/9*10,1))</f>
        <v>x</v>
      </c>
      <c r="BD160" s="106" t="str">
        <f aca="false">IF('Indicator Data'!O160="No data","x",ROUND(IF('Indicator Data'!O160=0,0,IF(LOG('Indicator Data'!O160)&gt;BD$3,10,IF(LOG('Indicator Data'!O160)&lt;BD$4,0,10-(BD$3-LOG('Indicator Data'!O160))/(BD$3-BD$4)*10))),1))</f>
        <v>x</v>
      </c>
      <c r="BE160" s="103" t="str">
        <f aca="false">IF(BD160="x","x",'Indicator Data'!O160/'Indicator Data'!$CA160)</f>
        <v>x</v>
      </c>
      <c r="BF160" s="106" t="str">
        <f aca="false">IF(BD160="x","x",ROUND(IF(BE160&gt;BF$3,10,IF(BE160&lt;BF$4,0,10-(BF$3-BE160)/(BF$3-BF$4)*10)),1))</f>
        <v>x</v>
      </c>
      <c r="BG160" s="102" t="str">
        <f aca="false">IF(AND(BD160="x",BF160="x"),"x",ROUND((10-GEOMEAN(((10-BD160)/10*9+1),((10-BF160)/10*9+1)))/9*10,1))</f>
        <v>x</v>
      </c>
      <c r="BH160" s="106" t="str">
        <f aca="false">IF('Indicator Data'!P160="No data","x",ROUND(IF('Indicator Data'!P160=0,0,IF(LOG('Indicator Data'!P160)&gt;BH$3,10,IF(LOG('Indicator Data'!P160)&lt;BH$4,0,10-(BH$3-LOG('Indicator Data'!P160))/(BH$3-BH$4)*10))),1))</f>
        <v>x</v>
      </c>
      <c r="BI160" s="103" t="str">
        <f aca="false">IF(BH160="x","x",'Indicator Data'!P160/'Indicator Data'!$CA160)</f>
        <v>x</v>
      </c>
      <c r="BJ160" s="106" t="str">
        <f aca="false">IF(BH160="x","x",ROUND(IF(BI160&gt;BJ$3,10,IF(BI160&lt;BJ$4,0,10-(BJ$3-BI160)/(BJ$3-BJ$4)*10)),1))</f>
        <v>x</v>
      </c>
      <c r="BK160" s="102" t="str">
        <f aca="false">IF(AND(BH160="x",BJ160="x"),"x",ROUND((10-GEOMEAN(((10-BH160)/10*9+1),((10-BJ160)/10*9+1)))/9*10,1))</f>
        <v>x</v>
      </c>
      <c r="BL160" s="104" t="n">
        <f aca="false">IF(AND(BC160="x",BG160="x",BK160="x",AY160="x"),"x",IF(AND(BC160="x",BG160="x",BK160="x"),AY160,ROUND((10-GEOMEAN(((10-AY160)/10*9+1),((10-BC160)/10*9+1),((10-BG160)/10*9+1),((10-BK160)/10*9+1)))/9*10,1)))</f>
        <v>2.3</v>
      </c>
      <c r="BM160" s="106" t="n">
        <f aca="false">ROUND(IF('Indicator Data'!Q160=0,0,IF(LOG('Indicator Data'!Q160)&gt;BM$3,10,IF(LOG('Indicator Data'!Q160)&lt;BM$4,0,10-(BM$3-LOG('Indicator Data'!Q160))/(BM$3-BM$4)*10))),1)</f>
        <v>0</v>
      </c>
      <c r="BN160" s="107" t="n">
        <f aca="false">'Indicator Data'!R160</f>
        <v>0</v>
      </c>
      <c r="BO160" s="106" t="n">
        <f aca="false">ROUND(IF(BN160&gt;BO$3,10,IF(BN160&lt;BO$4,0,10-(BO$3-BN160)/(BO$3-BO$4)*10)),1)</f>
        <v>0</v>
      </c>
      <c r="BP160" s="106" t="n">
        <f aca="false">ROUND((10-GEOMEAN(((10-BO160)/10*9+1),((10-BM160)/10*9+1)))/9*10,1)</f>
        <v>0</v>
      </c>
      <c r="BQ160" s="106" t="n">
        <f aca="false">ROUND(IF('Indicator Data'!S160=0,0,IF(LOG('Indicator Data'!S160)&gt;BQ$3,10,IF(LOG('Indicator Data'!S160)&lt;BQ$4,0,10-(BQ$3-LOG('Indicator Data'!S160))/(BQ$3-BQ$4)*10))),1)</f>
        <v>0</v>
      </c>
      <c r="BR160" s="107" t="n">
        <f aca="false">'Indicator Data'!T160</f>
        <v>0</v>
      </c>
      <c r="BS160" s="106" t="n">
        <f aca="false">ROUND(IF(BR160&gt;BS$3,10,IF(BR160&lt;BS$4,0,10-(BS$3-BR160)/(BS$3-BS$4)*10)),1)</f>
        <v>0</v>
      </c>
      <c r="BT160" s="106" t="n">
        <f aca="false">ROUND((10-GEOMEAN(((10-BS160)/10*9+1),((10-BQ160)/10*9+1)))/9*10,1)</f>
        <v>0</v>
      </c>
      <c r="BU160" s="102" t="n">
        <f aca="false">ROUND((10-GEOMEAN(((10-BT160)/10*9+1),((10-BP160)/10*9+1)))/9*10,1)</f>
        <v>0</v>
      </c>
      <c r="BV160" s="106" t="n">
        <f aca="false">ROUND(IF('Indicator Data'!U160=0,0,IF(LOG('Indicator Data'!U160)&gt;BV$3,10,IF(LOG('Indicator Data'!U160)&lt;BV$4,0,10-(BV$3-LOG('Indicator Data'!U160))/(BV$3-BV$4)*10))),1)</f>
        <v>0</v>
      </c>
      <c r="BW160" s="103" t="n">
        <f aca="false">'Indicator Data'!U160/'Indicator Data'!$CA160</f>
        <v>0</v>
      </c>
      <c r="BX160" s="106" t="n">
        <f aca="false">ROUND(IF(BW160&gt;BX$3,10,IF(BW160&lt;BX$4,0,10-(BX$3-BW160)/(BX$3-BX$4)*10)),1)</f>
        <v>0</v>
      </c>
      <c r="BY160" s="102" t="n">
        <f aca="false">ROUND((10-GEOMEAN(((10-BV160)/10*9+1),((10-BX160)/10*9+1)))/9*10,1)</f>
        <v>0</v>
      </c>
      <c r="BZ160" s="106" t="n">
        <f aca="false">ROUND(IF('Indicator Data'!V160=0,0,IF(LOG('Indicator Data'!V160)&gt;BZ$3,10,IF(LOG('Indicator Data'!V160)&lt;BZ$4,0,10-(BZ$3-LOG('Indicator Data'!V160))/(BZ$3-BZ$4)*10))),1)</f>
        <v>0</v>
      </c>
      <c r="CA160" s="103" t="n">
        <f aca="false">IF('Indicator Data'!V160/'Indicator Data'!$CA160&gt;1,1,'Indicator Data'!V160/'Indicator Data'!$CA160)</f>
        <v>0</v>
      </c>
      <c r="CB160" s="106" t="n">
        <f aca="false">ROUND(IF(CA160&gt;CB$3,10,IF(CA160&lt;CB$4,0,10-(CB$3-CA160)/(CB$3-CB$4)*10)),1)</f>
        <v>0</v>
      </c>
      <c r="CC160" s="102" t="n">
        <f aca="false">ROUND((10-GEOMEAN(((10-BZ160)/10*9+1),((10-CB160)/10*9+1)))/9*10,1)</f>
        <v>0</v>
      </c>
      <c r="CD160" s="106" t="n">
        <f aca="false">ROUND(IF('Indicator Data'!W160=0,0,IF(LOG('Indicator Data'!W160)&gt;CD$3,10,IF(LOG('Indicator Data'!W160)&lt;CD$4,0,10-(CD$3-LOG('Indicator Data'!W160))/(CD$3-CD$4)*10))),1)</f>
        <v>0</v>
      </c>
      <c r="CE160" s="103" t="n">
        <f aca="false">'Indicator Data'!W160/'Indicator Data'!$CA160</f>
        <v>0</v>
      </c>
      <c r="CF160" s="106" t="n">
        <f aca="false">ROUND(IF(CE160&gt;CF$3,10,IF(CE160&lt;CF$4,0,10-(CF$3-CE160)/(CF$3-CF$4)*10)),1)</f>
        <v>0</v>
      </c>
      <c r="CG160" s="102" t="n">
        <f aca="false">ROUND((10-GEOMEAN(((10-CD160)/10*9+1),((10-CF160)/10*9+1)))/9*10,1)</f>
        <v>0</v>
      </c>
      <c r="CH160" s="104" t="n">
        <f aca="false">ROUND((10-GEOMEAN(((10-CC160)/10*9+1),((10-BU160)/10*9+1),((10-BY160)/10*9+1),((10-CG160)/10*9+1)))/9*10,1)</f>
        <v>0</v>
      </c>
      <c r="CI160" s="106" t="n">
        <f aca="false">IF('Indicator Data'!BQ160="No data","x",ROUND(IF('Indicator Data'!BQ160&gt;CI$3,0,IF('Indicator Data'!BQ160&lt;CI$4,10,(CI$3-'Indicator Data'!BQ160)/(CI$3-CI$4)*10)),1))</f>
        <v>0.3</v>
      </c>
      <c r="CJ160" s="106" t="n">
        <f aca="false">IF('Indicator Data'!BR160="No data","x",ROUND(IF('Indicator Data'!BR160&gt;CJ$3,0,IF('Indicator Data'!BR160&lt;CJ$4,10,(CJ$3-'Indicator Data'!BR160)/(CJ$3-CJ$4)*10)),1))</f>
        <v>0</v>
      </c>
      <c r="CK160" s="106" t="str">
        <f aca="false">IF('Indicator Data'!AC160="No data","x",ROUND(IF('Indicator Data'!AC160&gt;CK$3,0,IF('Indicator Data'!AC160&lt;CK$4,10,(CK$3-'Indicator Data'!AC160)/(CK$3-CK$4)*10)),1))</f>
        <v>x</v>
      </c>
      <c r="CL160" s="102" t="n">
        <f aca="false">IF(AND(CJ160="x",CI160="x",CK160="x"),"x",ROUND(AVERAGE(CI160:CK160),1))</f>
        <v>0.2</v>
      </c>
      <c r="CM160" s="106" t="n">
        <f aca="false">IF('Indicator Data'!X160="No data","x",ROUND(IF(LOG('Indicator Data'!X160)&gt;CM$3,10,IF(LOG('Indicator Data'!X160)&lt;CM$4,0,10-(CM$3-LOG('Indicator Data'!X160))/(CM$3-CM$4)*10)),1))</f>
        <v>6.8</v>
      </c>
      <c r="CN160" s="106" t="n">
        <f aca="false">IF('Indicator Data'!Y160="No data","x",ROUND(IF('Indicator Data'!Y160&gt;CN$3,10,IF('Indicator Data'!Y160&lt;CN$4,0,10-(CN$3-'Indicator Data'!Y160)/(CN$3-CN$4)*10)),1))</f>
        <v>0</v>
      </c>
      <c r="CO160" s="106" t="n">
        <f aca="false">IF('Indicator Data'!Z160="No data","x",ROUND(IF('Indicator Data'!Z160&gt;CO$3,10,IF('Indicator Data'!Z160&lt;CO$4,0,10-(CO$3-'Indicator Data'!Z160)/(CO$3-CO$4)*10)),1))</f>
        <v>5.4</v>
      </c>
      <c r="CP160" s="106" t="n">
        <f aca="false">IF('Indicator Data'!AA160="No data","x",ROUND(IF('Indicator Data'!AA160&gt;CP$3,10,IF('Indicator Data'!AA160&lt;CP$4,0,10-(CP$3-'Indicator Data'!AA160)/(CP$3-CP$4)*10)),1))</f>
        <v>2.2</v>
      </c>
      <c r="CQ160" s="102" t="n">
        <f aca="false">ROUND(AVERAGE(CM160:CP160),1)</f>
        <v>3.6</v>
      </c>
      <c r="CR160" s="104" t="n">
        <f aca="false">ROUND(AVERAGE(CL160,CQ160,CQ160),1)</f>
        <v>2.5</v>
      </c>
      <c r="CS160" s="106" t="str">
        <f aca="false">IF('Indicator Data'!AF160="No data","x",ROUND(IF('Indicator Data'!AF160&gt;CS$3,10,IF('Indicator Data'!AF160&lt;CS$4,0,10-(CS$3-'Indicator Data'!AF160)/(CS$3-CS$4)*10)),1))</f>
        <v>x</v>
      </c>
      <c r="CT160" s="106" t="n">
        <f aca="false">IF('Indicator Data'!AG160="No data","x",ROUND(IF('Indicator Data'!AG160&gt;CT$3,10,IF('Indicator Data'!AG160&lt;CT$4,0,10-(CT$3-'Indicator Data'!AG160)/(CT$3-CT$4)*10)),1))</f>
        <v>0.1</v>
      </c>
      <c r="CU160" s="102" t="n">
        <f aca="false">ROUND(AVERAGE(CM160,CN160,CO160,CP160,CS160,CT160),1)</f>
        <v>2.9</v>
      </c>
      <c r="CV160" s="106" t="n">
        <f aca="false">IF('Indicator Data'!AB160="No data","x",ROUND(IF('Indicator Data'!AB160&gt;CV$3,10,IF('Indicator Data'!AB160&lt;CV$4,0,10-(CV$3-'Indicator Data'!AB160)/(CV$3-CV$4)*10)),1))</f>
        <v>0</v>
      </c>
      <c r="CW160" s="102" t="n">
        <f aca="false">IF(AND(CJ160="x",CI160="x",CK160="x"),"x",ROUND(AVERAGE(CI160:CK160,CV160),1))</f>
        <v>0.1</v>
      </c>
      <c r="CX160" s="103" t="n">
        <f aca="false">IF('Indicator Data'!AD160="No data","x",'Indicator Data'!AD160/'Indicator Data'!$BZ160)</f>
        <v>0.000310594237265361</v>
      </c>
      <c r="CY160" s="106" t="n">
        <f aca="false">IF(CX160="x","x",ROUND(IF(CX160&gt;CY$3,0,IF(CX160&lt;CY$4,10,(CY$3-CX160)/(CY$3-CY$4)*10)),1))</f>
        <v>6.9</v>
      </c>
      <c r="CZ160" s="106" t="n">
        <f aca="false">IF('Indicator Data'!AE160="No data","x",ROUND(IF('Indicator Data'!AE160&gt;CZ$3,0,IF('Indicator Data'!AE160&lt;CZ$4,10,(CZ$3-'Indicator Data'!AE160)/(CZ$3-CZ$4)*10)),1))</f>
        <v>4</v>
      </c>
      <c r="DA160" s="102" t="n">
        <f aca="false">IF(AND(CY160="x",CZ160="x"),"x",ROUND(AVERAGE(CY160:CZ160),1))</f>
        <v>5.5</v>
      </c>
      <c r="DB160" s="104" t="n">
        <f aca="false">ROUND(AVERAGE(CW160,DA160,CU160),1)</f>
        <v>2.8</v>
      </c>
      <c r="DC160" s="105" t="n">
        <f aca="false">IF(BL160="x",ROUND((10-GEOMEAN(((10-DB160)/10*9+1),((10-CH160)/10*9+1),((10-CR160)/10*9+1)))/9*10,1),ROUND((10-GEOMEAN(((10-BL160)/10*9+1),((10-DB160)/10*9+1),((10-CH160)/10*9+1),((10-CR160)/10*9+1)))/9*10,1))</f>
        <v>2</v>
      </c>
      <c r="DD160" s="108" t="n">
        <f aca="false">IF(ROUND(IF(AP160="x",(10-GEOMEAN(((10-AO160)/10*9+1),((10-DC160)/10*9+1),((10-AU160)/10*9+1),((10-AQ160)/10*9+1),((10-AR160)/10*9+1)))/9*10,(10-GEOMEAN(((10-AO160)/10*9+1),((10-DC160)/10*9+1),((10-AP160)/10*9+1),((10-AQ160)/10*9+1),((10-AR160)/10*9+1),((10-AU160)/10*9+1)))/9*10),1)=0,0.1,ROUND(IF(AP160="x",(10-GEOMEAN(((10-AO160)/10*9+1),((10-DC160)/10*9+1),((10-AU160)/10*9+1),((10-AQ160)/10*9+1),((10-AR160)/10*9+1)))/9*10,(10-GEOMEAN(((10-AO160)/10*9+1),((10-DC160)/10*9+1),((10-AP160)/10*9+1),((10-AQ160)/10*9+1),((10-AR160)/10*9+1),((10-AU160)/10*9+1)))/9*10),1))</f>
        <v>2.8</v>
      </c>
      <c r="DE160" s="105" t="n">
        <f aca="false">ROUND(IF('Indicator Data'!AH160=0,0,IF('Indicator Data'!AH160&gt;DE$3,10,IF('Indicator Data'!AH160&lt;DE$4,0,10-(DE$3-'Indicator Data'!AH160)/(DE$3-DE$4)*10))),1)</f>
        <v>0.1</v>
      </c>
      <c r="DF160" s="102" t="n">
        <f aca="false">'Indicator Data'!AI160</f>
        <v>0</v>
      </c>
      <c r="DG160" s="102" t="n">
        <f aca="false">'Indicator Data'!AJ160</f>
        <v>0</v>
      </c>
      <c r="DH160" s="105" t="n">
        <f aca="false">ROUND(IF(DF160=5,10,IF(DG160=5,9,IF(DF160=4,8,IF(DG160=4,7,0)))),1)</f>
        <v>0</v>
      </c>
      <c r="DI160" s="108" t="n">
        <f aca="false">ROUND(IF(DH160&gt;5,DH160,DE160/10*7),1)</f>
        <v>0.1</v>
      </c>
      <c r="DJ160" s="76"/>
      <c r="DK160" s="109"/>
    </row>
    <row r="161" customFormat="false" ht="14.5" hidden="false" customHeight="false" outlineLevel="0" collapsed="false">
      <c r="A161" s="98" t="str">
        <f aca="false">'Indicator Data'!A161</f>
        <v>Slovenia</v>
      </c>
      <c r="B161" s="99" t="str">
        <f aca="false">'Indicator Data'!B161</f>
        <v>SVN</v>
      </c>
      <c r="C161" s="100" t="n">
        <f aca="false">ROUND(IF('Indicator Data'!C161=0,0.1,IF(LOG('Indicator Data'!C161)&gt;C$3,10,IF(LOG('Indicator Data'!C161)&lt;C$4,0,10-(C$3-LOG('Indicator Data'!C161))/(C$3-C$4)*10))),1)</f>
        <v>6.6</v>
      </c>
      <c r="D161" s="101" t="n">
        <f aca="false">ROUND(IF('Indicator Data'!D161=0,0.1,IF(LOG('Indicator Data'!D161)&gt;D$3,10,IF(LOG('Indicator Data'!D161)&lt;D$4,0,10-(D$3-LOG('Indicator Data'!D161))/(D$3-D$4)*10))),1)</f>
        <v>0.1</v>
      </c>
      <c r="E161" s="102" t="n">
        <f aca="false">ROUND((10-GEOMEAN(((10-C161)/10*9+1),((10-D161)/10*9+1)))/9*10,1)</f>
        <v>4.1</v>
      </c>
      <c r="F161" s="102" t="n">
        <f aca="false">IF('Indicator Data'!E161="No data",0.1,(ROUND(IF('Indicator Data'!E161=0,0,IF(LOG('Indicator Data'!E161)&gt;F$3,10,IF(LOG('Indicator Data'!E161)&lt;F$4,0,10-(F$3-LOG('Indicator Data'!E161))/(F$3-F$4)*10))),1)))</f>
        <v>4.9</v>
      </c>
      <c r="G161" s="102" t="n">
        <f aca="false">ROUND(IF('Indicator Data'!F161=0,0,IF(LOG('Indicator Data'!F161)&gt;G$3,10,IF(LOG('Indicator Data'!F161)&lt;G$4,0,10-(G$3-LOG('Indicator Data'!F161))/(G$3-G$4)*10))),1)</f>
        <v>4.6</v>
      </c>
      <c r="H161" s="101" t="n">
        <f aca="false">ROUND(IF('Indicator Data'!G161=0,0,IF(LOG('Indicator Data'!G161)&gt;H$3,10,IF(LOG('Indicator Data'!G161)&lt;H$4,0,10-(H$3-LOG('Indicator Data'!G161))/(H$3-H$4)*10))),1)</f>
        <v>0</v>
      </c>
      <c r="I161" s="101" t="n">
        <f aca="false">ROUND(IF('Indicator Data'!H161=0,0,IF(LOG('Indicator Data'!H161)&gt;I$3,10,IF(LOG('Indicator Data'!H161)&lt;I$4,0,10-(I$3-LOG('Indicator Data'!H161))/(I$3-I$4)*10))),1)</f>
        <v>0</v>
      </c>
      <c r="J161" s="101" t="n">
        <f aca="false">ROUND((10-GEOMEAN(((10-H161)/10*9+1),((10-I161)/10*9+1)))/9*10,1)</f>
        <v>0</v>
      </c>
      <c r="K161" s="101" t="n">
        <f aca="false">ROUND(IF('Indicator Data'!I161=0,0,IF(LOG('Indicator Data'!I161)&gt;K$3,10,IF(LOG('Indicator Data'!I161)&lt;K$4,0,10-(K$3-LOG('Indicator Data'!I161))/(K$3-K$4)*10))),1)</f>
        <v>0</v>
      </c>
      <c r="L161" s="102" t="n">
        <f aca="false">ROUND((10-GEOMEAN(((10-J161)/10*9+1),((10-K161)/10*9+1)))/9*10,1)</f>
        <v>0</v>
      </c>
      <c r="M161" s="102" t="n">
        <f aca="false">ROUND(IF('Indicator Data'!J161=0,0,IF(LOG('Indicator Data'!J161)&gt;M$3,10,IF(LOG('Indicator Data'!J161)&lt;M$4,0,10-(M$3-LOG('Indicator Data'!J161))/(M$3-M$4)*10))),1)</f>
        <v>0</v>
      </c>
      <c r="N161" s="103" t="n">
        <f aca="false">'Indicator Data'!C161/'Indicator Data'!$CA161</f>
        <v>0.00206183924452457</v>
      </c>
      <c r="O161" s="103" t="n">
        <f aca="false">'Indicator Data'!D161/'Indicator Data'!$CA161</f>
        <v>0</v>
      </c>
      <c r="P161" s="103" t="n">
        <f aca="false">IF(F161=0.1,"x",'Indicator Data'!E161/'Indicator Data'!$CA161)</f>
        <v>0.00437431506201634</v>
      </c>
      <c r="Q161" s="103" t="n">
        <f aca="false">'Indicator Data'!F161/'Indicator Data'!$CA161</f>
        <v>2.85039021108731E-006</v>
      </c>
      <c r="R161" s="103" t="n">
        <f aca="false">'Indicator Data'!G161/'Indicator Data'!$CA161</f>
        <v>0</v>
      </c>
      <c r="S161" s="103" t="n">
        <f aca="false">'Indicator Data'!H161/'Indicator Data'!$CA161</f>
        <v>0</v>
      </c>
      <c r="T161" s="103" t="n">
        <f aca="false">'Indicator Data'!I161/'Indicator Data'!$CA161</f>
        <v>0</v>
      </c>
      <c r="U161" s="103" t="n">
        <f aca="false">'Indicator Data'!J161/'Indicator Data'!$CA161</f>
        <v>0</v>
      </c>
      <c r="V161" s="101" t="n">
        <f aca="false">ROUND(IF(N161&gt;V$3,10,IF(N161&lt;V$4,0,10-(V$3-N161)/(V$3-V$4)*10)),1)</f>
        <v>10</v>
      </c>
      <c r="W161" s="101" t="n">
        <f aca="false">ROUND(IF(O161&gt;W$3,10,IF(O161&lt;W$4,0,10-(W$3-O161)/(W$3-W$4)*10)),1)</f>
        <v>0</v>
      </c>
      <c r="X161" s="102" t="n">
        <f aca="false">ROUND(((10-GEOMEAN(((10-V161)/10*9+1),((10-W161)/10*9+1)))/9*10),1)</f>
        <v>7.6</v>
      </c>
      <c r="Y161" s="102" t="n">
        <f aca="false">IF(P161="x",0.1,ROUND(IF(P161&gt;Y$3,10,IF(P161&lt;Y$4,0,10-(Y$3-P161)/(Y$3-Y$4)*10)),1))</f>
        <v>2.9</v>
      </c>
      <c r="Z161" s="102" t="n">
        <f aca="false">ROUND(IF(Q161=0,0,IF(LOG(Q161)&gt;Z$3,10,IF(LOG(Q161)&lt;=Z$4,0,10-(Z$3-LOG(Q161))/(Z$3-Z$4)*10))),1)</f>
        <v>6.6</v>
      </c>
      <c r="AA161" s="101" t="n">
        <f aca="false">ROUND(IF(R161&gt;AA$3,10,IF(R161&lt;AA$4,0,10-(AA$3-R161)/(AA$3-AA$4)*10)),1)</f>
        <v>0</v>
      </c>
      <c r="AB161" s="101" t="n">
        <f aca="false">ROUND(IF(S161&gt;AB$3,10,IF(S161&lt;AB$4,0,10-(AB$3-S161)/(AB$3-AB$4)*10)),1)</f>
        <v>0</v>
      </c>
      <c r="AC161" s="101" t="n">
        <f aca="false">ROUND(((10-GEOMEAN(((10-AA161)/10*9+1),((10-AB161)/10*9+1)))/9*10),1)</f>
        <v>0</v>
      </c>
      <c r="AD161" s="101" t="n">
        <f aca="false">ROUND(IF(T161=0,0,IF(T161&gt;AD$3,10,IF(T161&lt;=AD$4,0,10-(AD$3-T161)/(AD$3-AD$4)*10))),1)</f>
        <v>0</v>
      </c>
      <c r="AE161" s="102" t="n">
        <f aca="false">ROUND((10-GEOMEAN(((10-AC161)/10*9+1),((10-AD161)/10*9+1)))/9*10,1)</f>
        <v>0</v>
      </c>
      <c r="AF161" s="102" t="n">
        <f aca="false">ROUND(IF(U161&gt;AF$3,10,IF(U161&lt;AF$4,0,10-(AF$3-U161)/(AF$3-AF$4)*10)),1)</f>
        <v>0</v>
      </c>
      <c r="AG161" s="101" t="n">
        <f aca="false">ROUND(IF('Indicator Data'!K161=0,0,IF('Indicator Data'!K161&gt;AG$3,10,IF('Indicator Data'!K161&lt;AG$4,0,10-(AG$3-'Indicator Data'!K161)/(AG$3-AG$4)*10))),1)</f>
        <v>0</v>
      </c>
      <c r="AH161" s="104" t="n">
        <f aca="false">ROUND(AVERAGE(C161,V161),1)</f>
        <v>8.3</v>
      </c>
      <c r="AI161" s="104" t="n">
        <f aca="false">ROUND(AVERAGE(D161,W161),1)</f>
        <v>0.1</v>
      </c>
      <c r="AJ161" s="102" t="n">
        <f aca="false">ROUND(AVERAGE(AA161,H161),1)</f>
        <v>0</v>
      </c>
      <c r="AK161" s="102" t="n">
        <f aca="false">ROUND(AVERAGE(AB161,I161),1)</f>
        <v>0</v>
      </c>
      <c r="AL161" s="104" t="n">
        <f aca="false">ROUND((10-GEOMEAN(((10-AJ161)/10*9+1),((10-AK161)/10*9+1)))/9*10,1)</f>
        <v>0</v>
      </c>
      <c r="AM161" s="104" t="n">
        <f aca="false">ROUND(AVERAGE(AD161,K161),1)</f>
        <v>0</v>
      </c>
      <c r="AN161" s="102" t="n">
        <f aca="false">ROUND((10-GEOMEAN(((10-M161)/10*9+1),((10-AF161)/10*9+1)))/9*10,1)</f>
        <v>0</v>
      </c>
      <c r="AO161" s="105" t="n">
        <f aca="false">ROUND((10-GEOMEAN(((10-E161)/10*9+1),((10-X161)/10*9+1)))/9*10,1)</f>
        <v>6.1</v>
      </c>
      <c r="AP161" s="105" t="n">
        <f aca="false">IF(AND(Y161="x",F161="x"),"x",ROUND((10-GEOMEAN(((10-F161)/10*9+1),((10-Y161)/10*9+1)))/9*10,1))</f>
        <v>4</v>
      </c>
      <c r="AQ161" s="105" t="n">
        <f aca="false">ROUND((10-GEOMEAN(((10-G161)/10*9+1),((10-Z161)/10*9+1)))/9*10,1)</f>
        <v>5.7</v>
      </c>
      <c r="AR161" s="105" t="n">
        <f aca="false">ROUND((10-GEOMEAN(((10-L161)/10*9+1),((10-AE161)/10*9+1)))/9*10,1)</f>
        <v>0</v>
      </c>
      <c r="AS161" s="104" t="n">
        <f aca="false">ROUND(AVERAGE(AG161,AN161),1)</f>
        <v>0</v>
      </c>
      <c r="AT161" s="104" t="n">
        <f aca="false">IF('Indicator Data'!L161="No data","x",IF('Indicator Data'!CB161&lt;1000,"x",ROUND((IF('Indicator Data'!L161&gt;AT$3,10,IF('Indicator Data'!L161&lt;AT$4,0,10-(AT$3-'Indicator Data'!L161)/(AT$3-AT$4)*10))),1)))</f>
        <v>1</v>
      </c>
      <c r="AU161" s="105" t="n">
        <f aca="false">ROUND(AVERAGE(AS161,AT161),1)</f>
        <v>0.5</v>
      </c>
      <c r="AV161" s="106" t="n">
        <f aca="false">IF('Indicator Data'!M161="No data","x",ROUND(IF('Indicator Data'!M161=0,0,IF(LOG('Indicator Data'!M161)&gt;AV$3,10,IF(LOG('Indicator Data'!M161)&lt;AV$4,0,10-(AV$3-LOG('Indicator Data'!M161))/(AV$3-AV$4)*10))),1))</f>
        <v>2</v>
      </c>
      <c r="AW161" s="103" t="n">
        <f aca="false">IF(AV161="x","x",'Indicator Data'!M161/'Indicator Data'!$CA161)</f>
        <v>0.00012762164620623</v>
      </c>
      <c r="AX161" s="106" t="n">
        <f aca="false">IF(AV161="x","x",ROUND(IF(AW161&gt;AX$3,10,IF(AW161&lt;AX$4,0,10-(AX$3-AW161)/(AX$3-AX$4)*10)),1))</f>
        <v>0</v>
      </c>
      <c r="AY161" s="102" t="n">
        <f aca="false">IF(AND(AV161="x",AX161="x"),"x",ROUND((10-GEOMEAN(((10-AV161)/10*9+1),((10-AX161)/10*9+1)))/9*10,1))</f>
        <v>1</v>
      </c>
      <c r="AZ161" s="106" t="str">
        <f aca="false">IF('Indicator Data'!N161="No data","x",ROUND(IF('Indicator Data'!N161=0,0,IF(LOG('Indicator Data'!N161)&gt;AZ$3,10,IF(LOG('Indicator Data'!N161)&lt;AZ$4,0,10-(AZ$3-LOG('Indicator Data'!N161))/(AZ$3-AZ$4)*10))),1))</f>
        <v>x</v>
      </c>
      <c r="BA161" s="103" t="str">
        <f aca="false">IF(AZ161="x","x",'Indicator Data'!N161/'Indicator Data'!$CA161)</f>
        <v>x</v>
      </c>
      <c r="BB161" s="106" t="str">
        <f aca="false">IF(AZ161="x","x",ROUND(IF(BA161&gt;BB$3,10,IF(BA161&lt;BB$4,0,10-(BB$3-BA161)/(BB$3-BB$4)*10)),1))</f>
        <v>x</v>
      </c>
      <c r="BC161" s="102" t="str">
        <f aca="false">IF(AND(AZ161="x",BB161="x"),"x",ROUND((10-GEOMEAN(((10-AZ161)/10*9+1),((10-BB161)/10*9+1)))/9*10,1))</f>
        <v>x</v>
      </c>
      <c r="BD161" s="106" t="str">
        <f aca="false">IF('Indicator Data'!O161="No data","x",ROUND(IF('Indicator Data'!O161=0,0,IF(LOG('Indicator Data'!O161)&gt;BD$3,10,IF(LOG('Indicator Data'!O161)&lt;BD$4,0,10-(BD$3-LOG('Indicator Data'!O161))/(BD$3-BD$4)*10))),1))</f>
        <v>x</v>
      </c>
      <c r="BE161" s="103" t="str">
        <f aca="false">IF(BD161="x","x",'Indicator Data'!O161/'Indicator Data'!$CA161)</f>
        <v>x</v>
      </c>
      <c r="BF161" s="106" t="str">
        <f aca="false">IF(BD161="x","x",ROUND(IF(BE161&gt;BF$3,10,IF(BE161&lt;BF$4,0,10-(BF$3-BE161)/(BF$3-BF$4)*10)),1))</f>
        <v>x</v>
      </c>
      <c r="BG161" s="102" t="str">
        <f aca="false">IF(AND(BD161="x",BF161="x"),"x",ROUND((10-GEOMEAN(((10-BD161)/10*9+1),((10-BF161)/10*9+1)))/9*10,1))</f>
        <v>x</v>
      </c>
      <c r="BH161" s="106" t="str">
        <f aca="false">IF('Indicator Data'!P161="No data","x",ROUND(IF('Indicator Data'!P161=0,0,IF(LOG('Indicator Data'!P161)&gt;BH$3,10,IF(LOG('Indicator Data'!P161)&lt;BH$4,0,10-(BH$3-LOG('Indicator Data'!P161))/(BH$3-BH$4)*10))),1))</f>
        <v>x</v>
      </c>
      <c r="BI161" s="103" t="str">
        <f aca="false">IF(BH161="x","x",'Indicator Data'!P161/'Indicator Data'!$CA161)</f>
        <v>x</v>
      </c>
      <c r="BJ161" s="106" t="str">
        <f aca="false">IF(BH161="x","x",ROUND(IF(BI161&gt;BJ$3,10,IF(BI161&lt;BJ$4,0,10-(BJ$3-BI161)/(BJ$3-BJ$4)*10)),1))</f>
        <v>x</v>
      </c>
      <c r="BK161" s="102" t="str">
        <f aca="false">IF(AND(BH161="x",BJ161="x"),"x",ROUND((10-GEOMEAN(((10-BH161)/10*9+1),((10-BJ161)/10*9+1)))/9*10,1))</f>
        <v>x</v>
      </c>
      <c r="BL161" s="104" t="n">
        <f aca="false">IF(AND(BC161="x",BG161="x",BK161="x",AY161="x"),"x",IF(AND(BC161="x",BG161="x",BK161="x"),AY161,ROUND((10-GEOMEAN(((10-AY161)/10*9+1),((10-BC161)/10*9+1),((10-BG161)/10*9+1),((10-BK161)/10*9+1)))/9*10,1)))</f>
        <v>1</v>
      </c>
      <c r="BM161" s="106" t="n">
        <f aca="false">ROUND(IF('Indicator Data'!Q161=0,0,IF(LOG('Indicator Data'!Q161)&gt;BM$3,10,IF(LOG('Indicator Data'!Q161)&lt;BM$4,0,10-(BM$3-LOG('Indicator Data'!Q161))/(BM$3-BM$4)*10))),1)</f>
        <v>0</v>
      </c>
      <c r="BN161" s="107" t="n">
        <f aca="false">'Indicator Data'!R161</f>
        <v>0</v>
      </c>
      <c r="BO161" s="106" t="n">
        <f aca="false">ROUND(IF(BN161&gt;BO$3,10,IF(BN161&lt;BO$4,0,10-(BO$3-BN161)/(BO$3-BO$4)*10)),1)</f>
        <v>0</v>
      </c>
      <c r="BP161" s="106" t="n">
        <f aca="false">ROUND((10-GEOMEAN(((10-BO161)/10*9+1),((10-BM161)/10*9+1)))/9*10,1)</f>
        <v>0</v>
      </c>
      <c r="BQ161" s="106" t="n">
        <f aca="false">ROUND(IF('Indicator Data'!S161=0,0,IF(LOG('Indicator Data'!S161)&gt;BQ$3,10,IF(LOG('Indicator Data'!S161)&lt;BQ$4,0,10-(BQ$3-LOG('Indicator Data'!S161))/(BQ$3-BQ$4)*10))),1)</f>
        <v>0</v>
      </c>
      <c r="BR161" s="107" t="n">
        <f aca="false">'Indicator Data'!T161</f>
        <v>0</v>
      </c>
      <c r="BS161" s="106" t="n">
        <f aca="false">ROUND(IF(BR161&gt;BS$3,10,IF(BR161&lt;BS$4,0,10-(BS$3-BR161)/(BS$3-BS$4)*10)),1)</f>
        <v>0</v>
      </c>
      <c r="BT161" s="106" t="n">
        <f aca="false">ROUND((10-GEOMEAN(((10-BS161)/10*9+1),((10-BQ161)/10*9+1)))/9*10,1)</f>
        <v>0</v>
      </c>
      <c r="BU161" s="102" t="n">
        <f aca="false">ROUND((10-GEOMEAN(((10-BT161)/10*9+1),((10-BP161)/10*9+1)))/9*10,1)</f>
        <v>0</v>
      </c>
      <c r="BV161" s="106" t="n">
        <f aca="false">ROUND(IF('Indicator Data'!U161=0,0,IF(LOG('Indicator Data'!U161)&gt;BV$3,10,IF(LOG('Indicator Data'!U161)&lt;BV$4,0,10-(BV$3-LOG('Indicator Data'!U161))/(BV$3-BV$4)*10))),1)</f>
        <v>0</v>
      </c>
      <c r="BW161" s="103" t="n">
        <f aca="false">'Indicator Data'!U161/'Indicator Data'!$CA161</f>
        <v>0</v>
      </c>
      <c r="BX161" s="106" t="n">
        <f aca="false">ROUND(IF(BW161&gt;BX$3,10,IF(BW161&lt;BX$4,0,10-(BX$3-BW161)/(BX$3-BX$4)*10)),1)</f>
        <v>0</v>
      </c>
      <c r="BY161" s="102" t="n">
        <f aca="false">ROUND((10-GEOMEAN(((10-BV161)/10*9+1),((10-BX161)/10*9+1)))/9*10,1)</f>
        <v>0</v>
      </c>
      <c r="BZ161" s="106" t="n">
        <f aca="false">ROUND(IF('Indicator Data'!V161=0,0,IF(LOG('Indicator Data'!V161)&gt;BZ$3,10,IF(LOG('Indicator Data'!V161)&lt;BZ$4,0,10-(BZ$3-LOG('Indicator Data'!V161))/(BZ$3-BZ$4)*10))),1)</f>
        <v>3.7</v>
      </c>
      <c r="CA161" s="103" t="n">
        <f aca="false">IF('Indicator Data'!V161/'Indicator Data'!$CA161&gt;1,1,'Indicator Data'!V161/'Indicator Data'!$CA161)</f>
        <v>0.00180372945178386</v>
      </c>
      <c r="CB161" s="106" t="n">
        <f aca="false">ROUND(IF(CA161&gt;CB$3,10,IF(CA161&lt;CB$4,0,10-(CB$3-CA161)/(CB$3-CB$4)*10)),1)</f>
        <v>0</v>
      </c>
      <c r="CC161" s="102" t="n">
        <f aca="false">ROUND((10-GEOMEAN(((10-BZ161)/10*9+1),((10-CB161)/10*9+1)))/9*10,1)</f>
        <v>2</v>
      </c>
      <c r="CD161" s="106" t="n">
        <f aca="false">ROUND(IF('Indicator Data'!W161=0,0,IF(LOG('Indicator Data'!W161)&gt;CD$3,10,IF(LOG('Indicator Data'!W161)&lt;CD$4,0,10-(CD$3-LOG('Indicator Data'!W161))/(CD$3-CD$4)*10))),1)</f>
        <v>0</v>
      </c>
      <c r="CE161" s="103" t="n">
        <f aca="false">'Indicator Data'!W161/'Indicator Data'!$CA161</f>
        <v>0</v>
      </c>
      <c r="CF161" s="106" t="n">
        <f aca="false">ROUND(IF(CE161&gt;CF$3,10,IF(CE161&lt;CF$4,0,10-(CF$3-CE161)/(CF$3-CF$4)*10)),1)</f>
        <v>0</v>
      </c>
      <c r="CG161" s="102" t="n">
        <f aca="false">ROUND((10-GEOMEAN(((10-CD161)/10*9+1),((10-CF161)/10*9+1)))/9*10,1)</f>
        <v>0</v>
      </c>
      <c r="CH161" s="104" t="n">
        <f aca="false">ROUND((10-GEOMEAN(((10-CC161)/10*9+1),((10-BU161)/10*9+1),((10-BY161)/10*9+1),((10-CG161)/10*9+1)))/9*10,1)</f>
        <v>0.5</v>
      </c>
      <c r="CI161" s="106" t="n">
        <f aca="false">IF('Indicator Data'!BQ161="No data","x",ROUND(IF('Indicator Data'!BQ161&gt;CI$3,0,IF('Indicator Data'!BQ161&lt;CI$4,10,(CI$3-'Indicator Data'!BQ161)/(CI$3-CI$4)*10)),1))</f>
        <v>0.2</v>
      </c>
      <c r="CJ161" s="106" t="n">
        <f aca="false">IF('Indicator Data'!BR161="No data","x",ROUND(IF('Indicator Data'!BR161&gt;CJ$3,0,IF('Indicator Data'!BR161&lt;CJ$4,10,(CJ$3-'Indicator Data'!BR161)/(CJ$3-CJ$4)*10)),1))</f>
        <v>0.1</v>
      </c>
      <c r="CK161" s="106" t="str">
        <f aca="false">IF('Indicator Data'!AC161="No data","x",ROUND(IF('Indicator Data'!AC161&gt;CK$3,0,IF('Indicator Data'!AC161&lt;CK$4,10,(CK$3-'Indicator Data'!AC161)/(CK$3-CK$4)*10)),1))</f>
        <v>x</v>
      </c>
      <c r="CL161" s="102" t="n">
        <f aca="false">IF(AND(CJ161="x",CI161="x",CK161="x"),"x",ROUND(AVERAGE(CI161:CK161),1))</f>
        <v>0.2</v>
      </c>
      <c r="CM161" s="106" t="n">
        <f aca="false">IF('Indicator Data'!X161="No data","x",ROUND(IF(LOG('Indicator Data'!X161)&gt;CM$3,10,IF(LOG('Indicator Data'!X161)&lt;CM$4,0,10-(CM$3-LOG('Indicator Data'!X161))/(CM$3-CM$4)*10)),1))</f>
        <v>6.7</v>
      </c>
      <c r="CN161" s="106" t="n">
        <f aca="false">IF('Indicator Data'!Y161="No data","x",ROUND(IF('Indicator Data'!Y161&gt;CN$3,10,IF('Indicator Data'!Y161&lt;CN$4,0,10-(CN$3-'Indicator Data'!Y161)/(CN$3-CN$4)*10)),1))</f>
        <v>1.6</v>
      </c>
      <c r="CO161" s="106" t="n">
        <f aca="false">IF('Indicator Data'!Z161="No data","x",ROUND(IF('Indicator Data'!Z161&gt;CO$3,10,IF('Indicator Data'!Z161&lt;CO$4,0,10-(CO$3-'Indicator Data'!Z161)/(CO$3-CO$4)*10)),1))</f>
        <v>5.5</v>
      </c>
      <c r="CP161" s="106" t="n">
        <f aca="false">IF('Indicator Data'!AA161="No data","x",ROUND(IF('Indicator Data'!AA161&gt;CP$3,10,IF('Indicator Data'!AA161&lt;CP$4,0,10-(CP$3-'Indicator Data'!AA161)/(CP$3-CP$4)*10)),1))</f>
        <v>1.2</v>
      </c>
      <c r="CQ161" s="102" t="n">
        <f aca="false">ROUND(AVERAGE(CM161:CP161),1)</f>
        <v>3.8</v>
      </c>
      <c r="CR161" s="104" t="n">
        <f aca="false">ROUND(AVERAGE(CL161,CQ161,CQ161),1)</f>
        <v>2.6</v>
      </c>
      <c r="CS161" s="106" t="n">
        <f aca="false">IF('Indicator Data'!AF161="No data","x",ROUND(IF('Indicator Data'!AF161&gt;CS$3,10,IF('Indicator Data'!AF161&lt;CS$4,0,10-(CS$3-'Indicator Data'!AF161)/(CS$3-CS$4)*10)),1))</f>
        <v>0.4</v>
      </c>
      <c r="CT161" s="106" t="n">
        <f aca="false">IF('Indicator Data'!AG161="No data","x",ROUND(IF('Indicator Data'!AG161&gt;CT$3,10,IF('Indicator Data'!AG161&lt;CT$4,0,10-(CT$3-'Indicator Data'!AG161)/(CT$3-CT$4)*10)),1))</f>
        <v>0</v>
      </c>
      <c r="CU161" s="102" t="n">
        <f aca="false">ROUND(AVERAGE(CM161,CN161,CO161,CP161,CS161,CT161),1)</f>
        <v>2.6</v>
      </c>
      <c r="CV161" s="106" t="n">
        <f aca="false">IF('Indicator Data'!AB161="No data","x",ROUND(IF('Indicator Data'!AB161&gt;CV$3,10,IF('Indicator Data'!AB161&lt;CV$4,0,10-(CV$3-'Indicator Data'!AB161)/(CV$3-CV$4)*10)),1))</f>
        <v>0</v>
      </c>
      <c r="CW161" s="102" t="n">
        <f aca="false">IF(AND(CJ161="x",CI161="x",CK161="x"),"x",ROUND(AVERAGE(CI161:CK161,CV161),1))</f>
        <v>0.1</v>
      </c>
      <c r="CX161" s="103" t="n">
        <f aca="false">IF('Indicator Data'!AD161="No data","x",'Indicator Data'!AD161/'Indicator Data'!$BZ161)</f>
        <v>0.000503442114419134</v>
      </c>
      <c r="CY161" s="106" t="n">
        <f aca="false">IF(CX161="x","x",ROUND(IF(CX161&gt;CY$3,0,IF(CX161&lt;CY$4,10,(CY$3-CX161)/(CY$3-CY$4)*10)),1))</f>
        <v>5</v>
      </c>
      <c r="CZ161" s="106" t="n">
        <f aca="false">IF('Indicator Data'!AE161="No data","x",ROUND(IF('Indicator Data'!AE161&gt;CZ$3,0,IF('Indicator Data'!AE161&lt;CZ$4,10,(CZ$3-'Indicator Data'!AE161)/(CZ$3-CZ$4)*10)),1))</f>
        <v>0</v>
      </c>
      <c r="DA161" s="102" t="n">
        <f aca="false">IF(AND(CY161="x",CZ161="x"),"x",ROUND(AVERAGE(CY161:CZ161),1))</f>
        <v>2.5</v>
      </c>
      <c r="DB161" s="104" t="n">
        <f aca="false">ROUND(AVERAGE(CW161,DA161,CU161),1)</f>
        <v>1.7</v>
      </c>
      <c r="DC161" s="105" t="n">
        <f aca="false">IF(BL161="x",ROUND((10-GEOMEAN(((10-DB161)/10*9+1),((10-CH161)/10*9+1),((10-CR161)/10*9+1)))/9*10,1),ROUND((10-GEOMEAN(((10-BL161)/10*9+1),((10-DB161)/10*9+1),((10-CH161)/10*9+1),((10-CR161)/10*9+1)))/9*10,1))</f>
        <v>1.5</v>
      </c>
      <c r="DD161" s="108" t="n">
        <f aca="false">IF(ROUND(IF(AP161="x",(10-GEOMEAN(((10-AO161)/10*9+1),((10-DC161)/10*9+1),((10-AU161)/10*9+1),((10-AQ161)/10*9+1),((10-AR161)/10*9+1)))/9*10,(10-GEOMEAN(((10-AO161)/10*9+1),((10-DC161)/10*9+1),((10-AP161)/10*9+1),((10-AQ161)/10*9+1),((10-AR161)/10*9+1),((10-AU161)/10*9+1)))/9*10),1)=0,0.1,ROUND(IF(AP161="x",(10-GEOMEAN(((10-AO161)/10*9+1),((10-DC161)/10*9+1),((10-AU161)/10*9+1),((10-AQ161)/10*9+1),((10-AR161)/10*9+1)))/9*10,(10-GEOMEAN(((10-AO161)/10*9+1),((10-DC161)/10*9+1),((10-AP161)/10*9+1),((10-AQ161)/10*9+1),((10-AR161)/10*9+1),((10-AU161)/10*9+1)))/9*10),1))</f>
        <v>3.4</v>
      </c>
      <c r="DE161" s="105" t="n">
        <f aca="false">ROUND(IF('Indicator Data'!AH161=0,0,IF('Indicator Data'!AH161&gt;DE$3,10,IF('Indicator Data'!AH161&lt;DE$4,0,10-(DE$3-'Indicator Data'!AH161)/(DE$3-DE$4)*10))),1)</f>
        <v>0</v>
      </c>
      <c r="DF161" s="102" t="n">
        <f aca="false">'Indicator Data'!AI161</f>
        <v>0</v>
      </c>
      <c r="DG161" s="102" t="n">
        <f aca="false">'Indicator Data'!AJ161</f>
        <v>0</v>
      </c>
      <c r="DH161" s="105" t="n">
        <f aca="false">ROUND(IF(DF161=5,10,IF(DG161=5,9,IF(DF161=4,8,IF(DG161=4,7,0)))),1)</f>
        <v>0</v>
      </c>
      <c r="DI161" s="108" t="n">
        <f aca="false">ROUND(IF(DH161&gt;5,DH161,DE161/10*7),1)</f>
        <v>0</v>
      </c>
      <c r="DJ161" s="76"/>
      <c r="DK161" s="109"/>
    </row>
    <row r="162" customFormat="false" ht="14.5" hidden="false" customHeight="false" outlineLevel="0" collapsed="false">
      <c r="A162" s="98" t="str">
        <f aca="false">'Indicator Data'!A162</f>
        <v>Solomon Islands</v>
      </c>
      <c r="B162" s="99" t="str">
        <f aca="false">'Indicator Data'!B162</f>
        <v>SLB</v>
      </c>
      <c r="C162" s="100" t="n">
        <f aca="false">ROUND(IF('Indicator Data'!C162=0,0.1,IF(LOG('Indicator Data'!C162)&gt;C$3,10,IF(LOG('Indicator Data'!C162)&lt;C$4,0,10-(C$3-LOG('Indicator Data'!C162))/(C$3-C$4)*10))),1)</f>
        <v>5.1</v>
      </c>
      <c r="D162" s="101" t="n">
        <f aca="false">ROUND(IF('Indicator Data'!D162=0,0.1,IF(LOG('Indicator Data'!D162)&gt;D$3,10,IF(LOG('Indicator Data'!D162)&lt;D$4,0,10-(D$3-LOG('Indicator Data'!D162))/(D$3-D$4)*10))),1)</f>
        <v>6.6</v>
      </c>
      <c r="E162" s="102" t="n">
        <f aca="false">ROUND((10-GEOMEAN(((10-C162)/10*9+1),((10-D162)/10*9+1)))/9*10,1)</f>
        <v>5.9</v>
      </c>
      <c r="F162" s="102" t="n">
        <f aca="false">IF('Indicator Data'!E162="No data",0.1,(ROUND(IF('Indicator Data'!E162=0,0,IF(LOG('Indicator Data'!E162)&gt;F$3,10,IF(LOG('Indicator Data'!E162)&lt;F$4,0,10-(F$3-LOG('Indicator Data'!E162))/(F$3-F$4)*10))),1)))</f>
        <v>0.1</v>
      </c>
      <c r="G162" s="102" t="n">
        <f aca="false">ROUND(IF('Indicator Data'!F162=0,0,IF(LOG('Indicator Data'!F162)&gt;G$3,10,IF(LOG('Indicator Data'!F162)&lt;G$4,0,10-(G$3-LOG('Indicator Data'!F162))/(G$3-G$4)*10))),1)</f>
        <v>6.2</v>
      </c>
      <c r="H162" s="101" t="n">
        <f aca="false">ROUND(IF('Indicator Data'!G162=0,0,IF(LOG('Indicator Data'!G162)&gt;H$3,10,IF(LOG('Indicator Data'!G162)&lt;H$4,0,10-(H$3-LOG('Indicator Data'!G162))/(H$3-H$4)*10))),1)</f>
        <v>3.7</v>
      </c>
      <c r="I162" s="101" t="n">
        <f aca="false">ROUND(IF('Indicator Data'!H162=0,0,IF(LOG('Indicator Data'!H162)&gt;I$3,10,IF(LOG('Indicator Data'!H162)&lt;I$4,0,10-(I$3-LOG('Indicator Data'!H162))/(I$3-I$4)*10))),1)</f>
        <v>6</v>
      </c>
      <c r="J162" s="101" t="n">
        <f aca="false">ROUND((10-GEOMEAN(((10-H162)/10*9+1),((10-I162)/10*9+1)))/9*10,1)</f>
        <v>5</v>
      </c>
      <c r="K162" s="101" t="n">
        <f aca="false">ROUND(IF('Indicator Data'!I162=0,0,IF(LOG('Indicator Data'!I162)&gt;K$3,10,IF(LOG('Indicator Data'!I162)&lt;K$4,0,10-(K$3-LOG('Indicator Data'!I162))/(K$3-K$4)*10))),1)</f>
        <v>4.8</v>
      </c>
      <c r="L162" s="102" t="n">
        <f aca="false">ROUND((10-GEOMEAN(((10-J162)/10*9+1),((10-K162)/10*9+1)))/9*10,1)</f>
        <v>4.9</v>
      </c>
      <c r="M162" s="102" t="n">
        <f aca="false">ROUND(IF('Indicator Data'!J162=0,0,IF(LOG('Indicator Data'!J162)&gt;M$3,10,IF(LOG('Indicator Data'!J162)&lt;M$4,0,10-(M$3-LOG('Indicator Data'!J162))/(M$3-M$4)*10))),1)</f>
        <v>0.1</v>
      </c>
      <c r="N162" s="103" t="n">
        <f aca="false">'Indicator Data'!C162/'Indicator Data'!$CA162</f>
        <v>0.00183210242503418</v>
      </c>
      <c r="O162" s="103" t="n">
        <f aca="false">'Indicator Data'!D162/'Indicator Data'!$CA162</f>
        <v>0.0015926147043223</v>
      </c>
      <c r="P162" s="103" t="str">
        <f aca="false">IF(F162=0.1,"x",'Indicator Data'!E162/'Indicator Data'!$CA162)</f>
        <v>x</v>
      </c>
      <c r="Q162" s="103" t="n">
        <f aca="false">'Indicator Data'!F162/'Indicator Data'!$CA162</f>
        <v>8.88807382771235E-005</v>
      </c>
      <c r="R162" s="103" t="n">
        <f aca="false">'Indicator Data'!G162/'Indicator Data'!$CA162</f>
        <v>0.00521316797235778</v>
      </c>
      <c r="S162" s="103" t="n">
        <f aca="false">'Indicator Data'!H162/'Indicator Data'!$CA162</f>
        <v>0.000258667446297739</v>
      </c>
      <c r="T162" s="103" t="n">
        <f aca="false">'Indicator Data'!I162/'Indicator Data'!$CA162</f>
        <v>0.00419964328345965</v>
      </c>
      <c r="U162" s="103" t="n">
        <f aca="false">'Indicator Data'!J162/'Indicator Data'!$CA162</f>
        <v>1.86040265330091E-005</v>
      </c>
      <c r="V162" s="101" t="n">
        <f aca="false">ROUND(IF(N162&gt;V$3,10,IF(N162&lt;V$4,0,10-(V$3-N162)/(V$3-V$4)*10)),1)</f>
        <v>9.2</v>
      </c>
      <c r="W162" s="101" t="n">
        <f aca="false">ROUND(IF(O162&gt;W$3,10,IF(O162&lt;W$4,0,10-(W$3-O162)/(W$3-W$4)*10)),1)</f>
        <v>10</v>
      </c>
      <c r="X162" s="102" t="n">
        <f aca="false">ROUND(((10-GEOMEAN(((10-V162)/10*9+1),((10-W162)/10*9+1)))/9*10),1)</f>
        <v>9.7</v>
      </c>
      <c r="Y162" s="102" t="n">
        <f aca="false">IF(P162="x",0.1,ROUND(IF(P162&gt;Y$3,10,IF(P162&lt;Y$4,0,10-(Y$3-P162)/(Y$3-Y$4)*10)),1))</f>
        <v>0.1</v>
      </c>
      <c r="Z162" s="102" t="n">
        <f aca="false">ROUND(IF(Q162=0,0,IF(LOG(Q162)&gt;Z$3,10,IF(LOG(Q162)&lt;=Z$4,0,10-(Z$3-LOG(Q162))/(Z$3-Z$4)*10))),1)</f>
        <v>9.9</v>
      </c>
      <c r="AA162" s="101" t="n">
        <f aca="false">ROUND(IF(R162&gt;AA$3,10,IF(R162&lt;AA$4,0,10-(AA$3-R162)/(AA$3-AA$4)*10)),1)</f>
        <v>2.9</v>
      </c>
      <c r="AB162" s="101" t="n">
        <f aca="false">ROUND(IF(S162&gt;AB$3,10,IF(S162&lt;AB$4,0,10-(AB$3-S162)/(AB$3-AB$4)*10)),1)</f>
        <v>0.5</v>
      </c>
      <c r="AC162" s="101" t="n">
        <f aca="false">ROUND(((10-GEOMEAN(((10-AA162)/10*9+1),((10-AB162)/10*9+1)))/9*10),1)</f>
        <v>1.8</v>
      </c>
      <c r="AD162" s="101" t="n">
        <f aca="false">ROUND(IF(T162=0,0,IF(T162&gt;AD$3,10,IF(T162&lt;=AD$4,0,10-(AD$3-T162)/(AD$3-AD$4)*10))),1)</f>
        <v>4.2</v>
      </c>
      <c r="AE162" s="102" t="n">
        <f aca="false">ROUND((10-GEOMEAN(((10-AC162)/10*9+1),((10-AD162)/10*9+1)))/9*10,1)</f>
        <v>3.1</v>
      </c>
      <c r="AF162" s="102" t="n">
        <f aca="false">ROUND(IF(U162&gt;AF$3,10,IF(U162&lt;AF$4,0,10-(AF$3-U162)/(AF$3-AF$4)*10)),1)</f>
        <v>0</v>
      </c>
      <c r="AG162" s="101" t="n">
        <f aca="false">ROUND(IF('Indicator Data'!K162=0,0,IF('Indicator Data'!K162&gt;AG$3,10,IF('Indicator Data'!K162&lt;AG$4,0,10-(AG$3-'Indicator Data'!K162)/(AG$3-AG$4)*10))),1)</f>
        <v>2.9</v>
      </c>
      <c r="AH162" s="104" t="n">
        <f aca="false">ROUND(AVERAGE(C162,V162),1)</f>
        <v>7.2</v>
      </c>
      <c r="AI162" s="104" t="n">
        <f aca="false">ROUND(AVERAGE(D162,W162),1)</f>
        <v>8.3</v>
      </c>
      <c r="AJ162" s="102" t="n">
        <f aca="false">ROUND(AVERAGE(AA162,H162),1)</f>
        <v>3.3</v>
      </c>
      <c r="AK162" s="102" t="n">
        <f aca="false">ROUND(AVERAGE(AB162,I162),1)</f>
        <v>3.3</v>
      </c>
      <c r="AL162" s="104" t="n">
        <f aca="false">ROUND((10-GEOMEAN(((10-AJ162)/10*9+1),((10-AK162)/10*9+1)))/9*10,1)</f>
        <v>3.3</v>
      </c>
      <c r="AM162" s="104" t="n">
        <f aca="false">ROUND(AVERAGE(AD162,K162),1)</f>
        <v>4.5</v>
      </c>
      <c r="AN162" s="102" t="n">
        <f aca="false">ROUND((10-GEOMEAN(((10-M162)/10*9+1),((10-AF162)/10*9+1)))/9*10,1)</f>
        <v>0.1</v>
      </c>
      <c r="AO162" s="105" t="n">
        <f aca="false">ROUND((10-GEOMEAN(((10-E162)/10*9+1),((10-X162)/10*9+1)))/9*10,1)</f>
        <v>8.4</v>
      </c>
      <c r="AP162" s="105" t="n">
        <f aca="false">IF(AND(Y162="x",F162="x"),"x",ROUND((10-GEOMEAN(((10-F162)/10*9+1),((10-Y162)/10*9+1)))/9*10,1))</f>
        <v>0.1</v>
      </c>
      <c r="AQ162" s="105" t="n">
        <f aca="false">ROUND((10-GEOMEAN(((10-G162)/10*9+1),((10-Z162)/10*9+1)))/9*10,1)</f>
        <v>8.7</v>
      </c>
      <c r="AR162" s="105" t="n">
        <f aca="false">ROUND((10-GEOMEAN(((10-L162)/10*9+1),((10-AE162)/10*9+1)))/9*10,1)</f>
        <v>4.1</v>
      </c>
      <c r="AS162" s="104" t="n">
        <f aca="false">ROUND(AVERAGE(AG162,AN162),1)</f>
        <v>1.5</v>
      </c>
      <c r="AT162" s="104" t="n">
        <f aca="false">IF('Indicator Data'!L162="No data","x",IF('Indicator Data'!CB162&lt;1000,"x",ROUND((IF('Indicator Data'!L162&gt;AT$3,10,IF('Indicator Data'!L162&lt;AT$4,0,10-(AT$3-'Indicator Data'!L162)/(AT$3-AT$4)*10))),1)))</f>
        <v>4.8</v>
      </c>
      <c r="AU162" s="105" t="n">
        <f aca="false">ROUND(AVERAGE(AS162,AT162),1)</f>
        <v>3.2</v>
      </c>
      <c r="AV162" s="106" t="n">
        <f aca="false">IF('Indicator Data'!M162="No data","x",ROUND(IF('Indicator Data'!M162=0,0,IF(LOG('Indicator Data'!M162)&gt;AV$3,10,IF(LOG('Indicator Data'!M162)&lt;AV$4,0,10-(AV$3-LOG('Indicator Data'!M162))/(AV$3-AV$4)*10))),1))</f>
        <v>5.7</v>
      </c>
      <c r="AW162" s="103" t="n">
        <f aca="false">IF(AV162="x","x",'Indicator Data'!M162/'Indicator Data'!$CA162)</f>
        <v>0.167030104345338</v>
      </c>
      <c r="AX162" s="106" t="n">
        <f aca="false">IF(AV162="x","x",ROUND(IF(AW162&gt;AX$3,10,IF(AW162&lt;AX$4,0,10-(AX$3-AW162)/(AX$3-AX$4)*10)),1))</f>
        <v>1.9</v>
      </c>
      <c r="AY162" s="102" t="n">
        <f aca="false">IF(AND(AV162="x",AX162="x"),"x",ROUND((10-GEOMEAN(((10-AV162)/10*9+1),((10-AX162)/10*9+1)))/9*10,1))</f>
        <v>4.1</v>
      </c>
      <c r="AZ162" s="106" t="str">
        <f aca="false">IF('Indicator Data'!N162="No data","x",ROUND(IF('Indicator Data'!N162=0,0,IF(LOG('Indicator Data'!N162)&gt;AZ$3,10,IF(LOG('Indicator Data'!N162)&lt;AZ$4,0,10-(AZ$3-LOG('Indicator Data'!N162))/(AZ$3-AZ$4)*10))),1))</f>
        <v>x</v>
      </c>
      <c r="BA162" s="103" t="str">
        <f aca="false">IF(AZ162="x","x",'Indicator Data'!N162/'Indicator Data'!$CA162)</f>
        <v>x</v>
      </c>
      <c r="BB162" s="106" t="str">
        <f aca="false">IF(AZ162="x","x",ROUND(IF(BA162&gt;BB$3,10,IF(BA162&lt;BB$4,0,10-(BB$3-BA162)/(BB$3-BB$4)*10)),1))</f>
        <v>x</v>
      </c>
      <c r="BC162" s="102" t="str">
        <f aca="false">IF(AND(AZ162="x",BB162="x"),"x",ROUND((10-GEOMEAN(((10-AZ162)/10*9+1),((10-BB162)/10*9+1)))/9*10,1))</f>
        <v>x</v>
      </c>
      <c r="BD162" s="106" t="str">
        <f aca="false">IF('Indicator Data'!O162="No data","x",ROUND(IF('Indicator Data'!O162=0,0,IF(LOG('Indicator Data'!O162)&gt;BD$3,10,IF(LOG('Indicator Data'!O162)&lt;BD$4,0,10-(BD$3-LOG('Indicator Data'!O162))/(BD$3-BD$4)*10))),1))</f>
        <v>x</v>
      </c>
      <c r="BE162" s="103" t="str">
        <f aca="false">IF(BD162="x","x",'Indicator Data'!O162/'Indicator Data'!$CA162)</f>
        <v>x</v>
      </c>
      <c r="BF162" s="106" t="str">
        <f aca="false">IF(BD162="x","x",ROUND(IF(BE162&gt;BF$3,10,IF(BE162&lt;BF$4,0,10-(BF$3-BE162)/(BF$3-BF$4)*10)),1))</f>
        <v>x</v>
      </c>
      <c r="BG162" s="102" t="str">
        <f aca="false">IF(AND(BD162="x",BF162="x"),"x",ROUND((10-GEOMEAN(((10-BD162)/10*9+1),((10-BF162)/10*9+1)))/9*10,1))</f>
        <v>x</v>
      </c>
      <c r="BH162" s="106" t="str">
        <f aca="false">IF('Indicator Data'!P162="No data","x",ROUND(IF('Indicator Data'!P162=0,0,IF(LOG('Indicator Data'!P162)&gt;BH$3,10,IF(LOG('Indicator Data'!P162)&lt;BH$4,0,10-(BH$3-LOG('Indicator Data'!P162))/(BH$3-BH$4)*10))),1))</f>
        <v>x</v>
      </c>
      <c r="BI162" s="103" t="str">
        <f aca="false">IF(BH162="x","x",'Indicator Data'!P162/'Indicator Data'!$CA162)</f>
        <v>x</v>
      </c>
      <c r="BJ162" s="106" t="str">
        <f aca="false">IF(BH162="x","x",ROUND(IF(BI162&gt;BJ$3,10,IF(BI162&lt;BJ$4,0,10-(BJ$3-BI162)/(BJ$3-BJ$4)*10)),1))</f>
        <v>x</v>
      </c>
      <c r="BK162" s="102" t="str">
        <f aca="false">IF(AND(BH162="x",BJ162="x"),"x",ROUND((10-GEOMEAN(((10-BH162)/10*9+1),((10-BJ162)/10*9+1)))/9*10,1))</f>
        <v>x</v>
      </c>
      <c r="BL162" s="104" t="n">
        <f aca="false">IF(AND(BC162="x",BG162="x",BK162="x",AY162="x"),"x",IF(AND(BC162="x",BG162="x",BK162="x"),AY162,ROUND((10-GEOMEAN(((10-AY162)/10*9+1),((10-BC162)/10*9+1),((10-BG162)/10*9+1),((10-BK162)/10*9+1)))/9*10,1)))</f>
        <v>4.1</v>
      </c>
      <c r="BM162" s="106" t="n">
        <f aca="false">ROUND(IF('Indicator Data'!Q162=0,0,IF(LOG('Indicator Data'!Q162)&gt;BM$3,10,IF(LOG('Indicator Data'!Q162)&lt;BM$4,0,10-(BM$3-LOG('Indicator Data'!Q162))/(BM$3-BM$4)*10))),1)</f>
        <v>6.9</v>
      </c>
      <c r="BN162" s="107" t="n">
        <f aca="false">'Indicator Data'!R162</f>
        <v>0.994058668613434</v>
      </c>
      <c r="BO162" s="106" t="n">
        <f aca="false">ROUND(IF(BN162&gt;BO$3,10,IF(BN162&lt;BO$4,0,10-(BO$3-BN162)/(BO$3-BO$4)*10)),1)</f>
        <v>9.9</v>
      </c>
      <c r="BP162" s="106" t="n">
        <f aca="false">ROUND((10-GEOMEAN(((10-BO162)/10*9+1),((10-BM162)/10*9+1)))/9*10,1)</f>
        <v>8.9</v>
      </c>
      <c r="BQ162" s="106" t="n">
        <f aca="false">ROUND(IF('Indicator Data'!S162=0,0,IF(LOG('Indicator Data'!S162)&gt;BQ$3,10,IF(LOG('Indicator Data'!S162)&lt;BQ$4,0,10-(BQ$3-LOG('Indicator Data'!S162))/(BQ$3-BQ$4)*10))),1)</f>
        <v>6.9</v>
      </c>
      <c r="BR162" s="107" t="n">
        <f aca="false">'Indicator Data'!T162</f>
        <v>0.994058668613434</v>
      </c>
      <c r="BS162" s="106" t="n">
        <f aca="false">ROUND(IF(BR162&gt;BS$3,10,IF(BR162&lt;BS$4,0,10-(BS$3-BR162)/(BS$3-BS$4)*10)),1)</f>
        <v>9.9</v>
      </c>
      <c r="BT162" s="106" t="n">
        <f aca="false">ROUND((10-GEOMEAN(((10-BS162)/10*9+1),((10-BQ162)/10*9+1)))/9*10,1)</f>
        <v>8.9</v>
      </c>
      <c r="BU162" s="102" t="n">
        <f aca="false">ROUND((10-GEOMEAN(((10-BT162)/10*9+1),((10-BP162)/10*9+1)))/9*10,1)</f>
        <v>8.9</v>
      </c>
      <c r="BV162" s="106" t="n">
        <f aca="false">ROUND(IF('Indicator Data'!U162=0,0,IF(LOG('Indicator Data'!U162)&gt;BV$3,10,IF(LOG('Indicator Data'!U162)&lt;BV$4,0,10-(BV$3-LOG('Indicator Data'!U162))/(BV$3-BV$4)*10))),1)</f>
        <v>6.2</v>
      </c>
      <c r="BW162" s="103" t="n">
        <f aca="false">'Indicator Data'!U162/'Indicator Data'!$CA162</f>
        <v>0.350430352764179</v>
      </c>
      <c r="BX162" s="106" t="n">
        <f aca="false">ROUND(IF(BW162&gt;BX$3,10,IF(BW162&lt;BX$4,0,10-(BX$3-BW162)/(BX$3-BX$4)*10)),1)</f>
        <v>3.9</v>
      </c>
      <c r="BY162" s="102" t="n">
        <f aca="false">ROUND((10-GEOMEAN(((10-BV162)/10*9+1),((10-BX162)/10*9+1)))/9*10,1)</f>
        <v>5.2</v>
      </c>
      <c r="BZ162" s="106" t="n">
        <f aca="false">ROUND(IF('Indicator Data'!V162=0,0,IF(LOG('Indicator Data'!V162)&gt;BZ$3,10,IF(LOG('Indicator Data'!V162)&lt;BZ$4,0,10-(BZ$3-LOG('Indicator Data'!V162))/(BZ$3-BZ$4)*10))),1)</f>
        <v>6</v>
      </c>
      <c r="CA162" s="103" t="n">
        <f aca="false">IF('Indicator Data'!V162/'Indicator Data'!$CA162&gt;1,1,'Indicator Data'!V162/'Indicator Data'!$CA162)</f>
        <v>0.28910039843829</v>
      </c>
      <c r="CB162" s="106" t="n">
        <f aca="false">ROUND(IF(CA162&gt;CB$3,10,IF(CA162&lt;CB$4,0,10-(CB$3-CA162)/(CB$3-CB$4)*10)),1)</f>
        <v>2.9</v>
      </c>
      <c r="CC162" s="102" t="n">
        <f aca="false">ROUND((10-GEOMEAN(((10-BZ162)/10*9+1),((10-CB162)/10*9+1)))/9*10,1)</f>
        <v>4.6</v>
      </c>
      <c r="CD162" s="106" t="n">
        <f aca="false">ROUND(IF('Indicator Data'!W162=0,0,IF(LOG('Indicator Data'!W162)&gt;CD$3,10,IF(LOG('Indicator Data'!W162)&lt;CD$4,0,10-(CD$3-LOG('Indicator Data'!W162))/(CD$3-CD$4)*10))),1)</f>
        <v>6.6</v>
      </c>
      <c r="CE162" s="103" t="n">
        <f aca="false">'Indicator Data'!W162/'Indicator Data'!$CA162</f>
        <v>0.678579261846053</v>
      </c>
      <c r="CF162" s="106" t="n">
        <f aca="false">ROUND(IF(CE162&gt;CF$3,10,IF(CE162&lt;CF$4,0,10-(CF$3-CE162)/(CF$3-CF$4)*10)),1)</f>
        <v>6.8</v>
      </c>
      <c r="CG162" s="102" t="n">
        <f aca="false">ROUND((10-GEOMEAN(((10-CD162)/10*9+1),((10-CF162)/10*9+1)))/9*10,1)</f>
        <v>6.7</v>
      </c>
      <c r="CH162" s="104" t="n">
        <f aca="false">ROUND((10-GEOMEAN(((10-CC162)/10*9+1),((10-BU162)/10*9+1),((10-BY162)/10*9+1),((10-CG162)/10*9+1)))/9*10,1)</f>
        <v>6.7</v>
      </c>
      <c r="CI162" s="106" t="n">
        <f aca="false">IF('Indicator Data'!BQ162="No data","x",ROUND(IF('Indicator Data'!BQ162&gt;CI$3,0,IF('Indicator Data'!BQ162&lt;CI$4,10,(CI$3-'Indicator Data'!BQ162)/(CI$3-CI$4)*10)),1))</f>
        <v>7.2</v>
      </c>
      <c r="CJ162" s="106" t="n">
        <f aca="false">IF('Indicator Data'!BR162="No data","x",ROUND(IF('Indicator Data'!BR162&gt;CJ$3,0,IF('Indicator Data'!BR162&lt;CJ$4,10,(CJ$3-'Indicator Data'!BR162)/(CJ$3-CJ$4)*10)),1))</f>
        <v>5.4</v>
      </c>
      <c r="CK162" s="106" t="n">
        <f aca="false">IF('Indicator Data'!AC162="No data","x",ROUND(IF('Indicator Data'!AC162&gt;CK$3,0,IF('Indicator Data'!AC162&lt;CK$4,10,(CK$3-'Indicator Data'!AC162)/(CK$3-CK$4)*10)),1))</f>
        <v>6.1</v>
      </c>
      <c r="CL162" s="102" t="n">
        <f aca="false">IF(AND(CJ162="x",CI162="x",CK162="x"),"x",ROUND(AVERAGE(CI162:CK162),1))</f>
        <v>6.2</v>
      </c>
      <c r="CM162" s="106" t="n">
        <f aca="false">IF('Indicator Data'!X162="No data","x",ROUND(IF(LOG('Indicator Data'!X162)&gt;CM$3,10,IF(LOG('Indicator Data'!X162)&lt;CM$4,0,10-(CM$3-LOG('Indicator Data'!X162))/(CM$3-CM$4)*10)),1))</f>
        <v>4.7</v>
      </c>
      <c r="CN162" s="106" t="n">
        <f aca="false">IF('Indicator Data'!Y162="No data","x",ROUND(IF('Indicator Data'!Y162&gt;CN$3,10,IF('Indicator Data'!Y162&lt;CN$4,0,10-(CN$3-'Indicator Data'!Y162)/(CN$3-CN$4)*10)),1))</f>
        <v>8.6</v>
      </c>
      <c r="CO162" s="106" t="n">
        <f aca="false">IF('Indicator Data'!Z162="No data","x",ROUND(IF('Indicator Data'!Z162&gt;CO$3,10,IF('Indicator Data'!Z162&lt;CO$4,0,10-(CO$3-'Indicator Data'!Z162)/(CO$3-CO$4)*10)),1))</f>
        <v>2.5</v>
      </c>
      <c r="CP162" s="106" t="str">
        <f aca="false">IF('Indicator Data'!AA162="No data","x",ROUND(IF('Indicator Data'!AA162&gt;CP$3,10,IF('Indicator Data'!AA162&lt;CP$4,0,10-(CP$3-'Indicator Data'!AA162)/(CP$3-CP$4)*10)),1))</f>
        <v>x</v>
      </c>
      <c r="CQ162" s="102" t="n">
        <f aca="false">ROUND(AVERAGE(CM162:CP162),1)</f>
        <v>5.3</v>
      </c>
      <c r="CR162" s="104" t="n">
        <f aca="false">ROUND(AVERAGE(CL162,CQ162,CQ162),1)</f>
        <v>5.6</v>
      </c>
      <c r="CS162" s="106" t="str">
        <f aca="false">IF('Indicator Data'!AF162="No data","x",ROUND(IF('Indicator Data'!AF162&gt;CS$3,10,IF('Indicator Data'!AF162&lt;CS$4,0,10-(CS$3-'Indicator Data'!AF162)/(CS$3-CS$4)*10)),1))</f>
        <v>x</v>
      </c>
      <c r="CT162" s="106" t="n">
        <f aca="false">IF('Indicator Data'!AG162="No data","x",ROUND(IF('Indicator Data'!AG162&gt;CT$3,10,IF('Indicator Data'!AG162&lt;CT$4,0,10-(CT$3-'Indicator Data'!AG162)/(CT$3-CT$4)*10)),1))</f>
        <v>6.7</v>
      </c>
      <c r="CU162" s="102" t="n">
        <f aca="false">ROUND(AVERAGE(CM162,CN162,CO162,CP162,CS162,CT162),1)</f>
        <v>5.6</v>
      </c>
      <c r="CV162" s="106" t="n">
        <f aca="false">IF('Indicator Data'!AB162="No data","x",ROUND(IF('Indicator Data'!AB162&gt;CV$3,10,IF('Indicator Data'!AB162&lt;CV$4,0,10-(CV$3-'Indicator Data'!AB162)/(CV$3-CV$4)*10)),1))</f>
        <v>10</v>
      </c>
      <c r="CW162" s="102" t="n">
        <f aca="false">IF(AND(CJ162="x",CI162="x",CK162="x"),"x",ROUND(AVERAGE(CI162:CK162,CV162),1))</f>
        <v>7.2</v>
      </c>
      <c r="CX162" s="103" t="str">
        <f aca="false">IF('Indicator Data'!AD162="No data","x",'Indicator Data'!AD162/'Indicator Data'!$BZ162)</f>
        <v>x</v>
      </c>
      <c r="CY162" s="106" t="str">
        <f aca="false">IF(CX162="x","x",ROUND(IF(CX162&gt;CY$3,0,IF(CX162&lt;CY$4,10,(CY$3-CX162)/(CY$3-CY$4)*10)),1))</f>
        <v>x</v>
      </c>
      <c r="CZ162" s="106" t="n">
        <f aca="false">IF('Indicator Data'!AE162="No data","x",ROUND(IF('Indicator Data'!AE162&gt;CZ$3,0,IF('Indicator Data'!AE162&lt;CZ$4,10,(CZ$3-'Indicator Data'!AE162)/(CZ$3-CZ$4)*10)),1))</f>
        <v>8</v>
      </c>
      <c r="DA162" s="102" t="n">
        <f aca="false">IF(AND(CY162="x",CZ162="x"),"x",ROUND(AVERAGE(CY162:CZ162),1))</f>
        <v>8</v>
      </c>
      <c r="DB162" s="104" t="n">
        <f aca="false">ROUND(AVERAGE(CW162,DA162,CU162),1)</f>
        <v>6.9</v>
      </c>
      <c r="DC162" s="105" t="n">
        <f aca="false">IF(BL162="x",ROUND((10-GEOMEAN(((10-DB162)/10*9+1),((10-CH162)/10*9+1),((10-CR162)/10*9+1)))/9*10,1),ROUND((10-GEOMEAN(((10-BL162)/10*9+1),((10-DB162)/10*9+1),((10-CH162)/10*9+1),((10-CR162)/10*9+1)))/9*10,1))</f>
        <v>5.9</v>
      </c>
      <c r="DD162" s="108" t="n">
        <f aca="false">IF(ROUND(IF(AP162="x",(10-GEOMEAN(((10-AO162)/10*9+1),((10-DC162)/10*9+1),((10-AU162)/10*9+1),((10-AQ162)/10*9+1),((10-AR162)/10*9+1)))/9*10,(10-GEOMEAN(((10-AO162)/10*9+1),((10-DC162)/10*9+1),((10-AP162)/10*9+1),((10-AQ162)/10*9+1),((10-AR162)/10*9+1),((10-AU162)/10*9+1)))/9*10),1)=0,0.1,ROUND(IF(AP162="x",(10-GEOMEAN(((10-AO162)/10*9+1),((10-DC162)/10*9+1),((10-AU162)/10*9+1),((10-AQ162)/10*9+1),((10-AR162)/10*9+1)))/9*10,(10-GEOMEAN(((10-AO162)/10*9+1),((10-DC162)/10*9+1),((10-AP162)/10*9+1),((10-AQ162)/10*9+1),((10-AR162)/10*9+1),((10-AU162)/10*9+1)))/9*10),1))</f>
        <v>5.9</v>
      </c>
      <c r="DE162" s="105" t="n">
        <f aca="false">ROUND(IF('Indicator Data'!AH162=0,0,IF('Indicator Data'!AH162&gt;DE$3,10,IF('Indicator Data'!AH162&lt;DE$4,0,10-(DE$3-'Indicator Data'!AH162)/(DE$3-DE$4)*10))),1)</f>
        <v>0</v>
      </c>
      <c r="DF162" s="102" t="n">
        <f aca="false">'Indicator Data'!AI162</f>
        <v>0</v>
      </c>
      <c r="DG162" s="102" t="n">
        <f aca="false">'Indicator Data'!AJ162</f>
        <v>0</v>
      </c>
      <c r="DH162" s="105" t="n">
        <f aca="false">ROUND(IF(DF162=5,10,IF(DG162=5,9,IF(DF162=4,8,IF(DG162=4,7,0)))),1)</f>
        <v>0</v>
      </c>
      <c r="DI162" s="108" t="n">
        <f aca="false">ROUND(IF(DH162&gt;5,DH162,DE162/10*7),1)</f>
        <v>0</v>
      </c>
      <c r="DJ162" s="76"/>
      <c r="DK162" s="109"/>
    </row>
    <row r="163" customFormat="false" ht="14.5" hidden="false" customHeight="false" outlineLevel="0" collapsed="false">
      <c r="A163" s="98" t="str">
        <f aca="false">'Indicator Data'!A163</f>
        <v>Somalia</v>
      </c>
      <c r="B163" s="99" t="str">
        <f aca="false">'Indicator Data'!B163</f>
        <v>SOM</v>
      </c>
      <c r="C163" s="100" t="n">
        <f aca="false">ROUND(IF('Indicator Data'!C163=0,0.1,IF(LOG('Indicator Data'!C163)&gt;C$3,10,IF(LOG('Indicator Data'!C163)&lt;C$4,0,10-(C$3-LOG('Indicator Data'!C163))/(C$3-C$4)*10))),1)</f>
        <v>4.9</v>
      </c>
      <c r="D163" s="101" t="n">
        <f aca="false">ROUND(IF('Indicator Data'!D163=0,0.1,IF(LOG('Indicator Data'!D163)&gt;D$3,10,IF(LOG('Indicator Data'!D163)&lt;D$4,0,10-(D$3-LOG('Indicator Data'!D163))/(D$3-D$4)*10))),1)</f>
        <v>0.1</v>
      </c>
      <c r="E163" s="102" t="n">
        <f aca="false">ROUND((10-GEOMEAN(((10-C163)/10*9+1),((10-D163)/10*9+1)))/9*10,1)</f>
        <v>2.8</v>
      </c>
      <c r="F163" s="102" t="n">
        <f aca="false">IF('Indicator Data'!E163="No data",0.1,(ROUND(IF('Indicator Data'!E163=0,0,IF(LOG('Indicator Data'!E163)&gt;F$3,10,IF(LOG('Indicator Data'!E163)&lt;F$4,0,10-(F$3-LOG('Indicator Data'!E163))/(F$3-F$4)*10))),1)))</f>
        <v>7.7</v>
      </c>
      <c r="G163" s="102" t="n">
        <f aca="false">ROUND(IF('Indicator Data'!F163=0,0,IF(LOG('Indicator Data'!F163)&gt;G$3,10,IF(LOG('Indicator Data'!F163)&lt;G$4,0,10-(G$3-LOG('Indicator Data'!F163))/(G$3-G$4)*10))),1)</f>
        <v>7.4</v>
      </c>
      <c r="H163" s="101" t="n">
        <f aca="false">ROUND(IF('Indicator Data'!G163=0,0,IF(LOG('Indicator Data'!G163)&gt;H$3,10,IF(LOG('Indicator Data'!G163)&lt;H$4,0,10-(H$3-LOG('Indicator Data'!G163))/(H$3-H$4)*10))),1)</f>
        <v>0</v>
      </c>
      <c r="I163" s="101" t="n">
        <f aca="false">ROUND(IF('Indicator Data'!H163=0,0,IF(LOG('Indicator Data'!H163)&gt;I$3,10,IF(LOG('Indicator Data'!H163)&lt;I$4,0,10-(I$3-LOG('Indicator Data'!H163))/(I$3-I$4)*10))),1)</f>
        <v>0</v>
      </c>
      <c r="J163" s="101" t="n">
        <f aca="false">ROUND((10-GEOMEAN(((10-H163)/10*9+1),((10-I163)/10*9+1)))/9*10,1)</f>
        <v>0</v>
      </c>
      <c r="K163" s="101" t="n">
        <f aca="false">ROUND(IF('Indicator Data'!I163=0,0,IF(LOG('Indicator Data'!I163)&gt;K$3,10,IF(LOG('Indicator Data'!I163)&lt;K$4,0,10-(K$3-LOG('Indicator Data'!I163))/(K$3-K$4)*10))),1)</f>
        <v>3.4</v>
      </c>
      <c r="L163" s="102" t="n">
        <f aca="false">ROUND((10-GEOMEAN(((10-J163)/10*9+1),((10-K163)/10*9+1)))/9*10,1)</f>
        <v>1.9</v>
      </c>
      <c r="M163" s="102" t="n">
        <f aca="false">ROUND(IF('Indicator Data'!J163=0,0,IF(LOG('Indicator Data'!J163)&gt;M$3,10,IF(LOG('Indicator Data'!J163)&lt;M$4,0,10-(M$3-LOG('Indicator Data'!J163))/(M$3-M$4)*10))),1)</f>
        <v>10</v>
      </c>
      <c r="N163" s="103" t="n">
        <f aca="false">'Indicator Data'!C163/'Indicator Data'!$CA163</f>
        <v>8.25172063782087E-005</v>
      </c>
      <c r="O163" s="103" t="n">
        <f aca="false">'Indicator Data'!D163/'Indicator Data'!$CA163</f>
        <v>0</v>
      </c>
      <c r="P163" s="103" t="n">
        <f aca="false">IF(F163=0.1,"x",'Indicator Data'!E163/'Indicator Data'!$CA163)</f>
        <v>0.0108812077219844</v>
      </c>
      <c r="Q163" s="103" t="n">
        <f aca="false">'Indicator Data'!F163/'Indicator Data'!$CA163</f>
        <v>2.53603234080013E-005</v>
      </c>
      <c r="R163" s="103" t="n">
        <f aca="false">'Indicator Data'!G163/'Indicator Data'!$CA163</f>
        <v>0</v>
      </c>
      <c r="S163" s="103" t="n">
        <f aca="false">'Indicator Data'!H163/'Indicator Data'!$CA163</f>
        <v>0</v>
      </c>
      <c r="T163" s="103" t="n">
        <f aca="false">'Indicator Data'!I163/'Indicator Data'!$CA163</f>
        <v>4.67885650177874E-005</v>
      </c>
      <c r="U163" s="103" t="n">
        <f aca="false">'Indicator Data'!J163/'Indicator Data'!$CA163</f>
        <v>0.0664100795199122</v>
      </c>
      <c r="V163" s="101" t="n">
        <f aca="false">ROUND(IF(N163&gt;V$3,10,IF(N163&lt;V$4,0,10-(V$3-N163)/(V$3-V$4)*10)),1)</f>
        <v>0.4</v>
      </c>
      <c r="W163" s="101" t="n">
        <f aca="false">ROUND(IF(O163&gt;W$3,10,IF(O163&lt;W$4,0,10-(W$3-O163)/(W$3-W$4)*10)),1)</f>
        <v>0</v>
      </c>
      <c r="X163" s="102" t="n">
        <f aca="false">ROUND(((10-GEOMEAN(((10-V163)/10*9+1),((10-W163)/10*9+1)))/9*10),1)</f>
        <v>0.2</v>
      </c>
      <c r="Y163" s="102" t="n">
        <f aca="false">IF(P163="x",0.1,ROUND(IF(P163&gt;Y$3,10,IF(P163&lt;Y$4,0,10-(Y$3-P163)/(Y$3-Y$4)*10)),1))</f>
        <v>7.3</v>
      </c>
      <c r="Z163" s="102" t="n">
        <f aca="false">ROUND(IF(Q163=0,0,IF(LOG(Q163)&gt;Z$3,10,IF(LOG(Q163)&lt;=Z$4,0,10-(Z$3-LOG(Q163))/(Z$3-Z$4)*10))),1)</f>
        <v>8.7</v>
      </c>
      <c r="AA163" s="101" t="n">
        <f aca="false">ROUND(IF(R163&gt;AA$3,10,IF(R163&lt;AA$4,0,10-(AA$3-R163)/(AA$3-AA$4)*10)),1)</f>
        <v>0</v>
      </c>
      <c r="AB163" s="101" t="n">
        <f aca="false">ROUND(IF(S163&gt;AB$3,10,IF(S163&lt;AB$4,0,10-(AB$3-S163)/(AB$3-AB$4)*10)),1)</f>
        <v>0</v>
      </c>
      <c r="AC163" s="101" t="n">
        <f aca="false">ROUND(((10-GEOMEAN(((10-AA163)/10*9+1),((10-AB163)/10*9+1)))/9*10),1)</f>
        <v>0</v>
      </c>
      <c r="AD163" s="101" t="n">
        <f aca="false">ROUND(IF(T163=0,0,IF(T163&gt;AD$3,10,IF(T163&lt;=AD$4,0,10-(AD$3-T163)/(AD$3-AD$4)*10))),1)</f>
        <v>0</v>
      </c>
      <c r="AE163" s="102" t="n">
        <f aca="false">ROUND((10-GEOMEAN(((10-AC163)/10*9+1),((10-AD163)/10*9+1)))/9*10,1)</f>
        <v>0</v>
      </c>
      <c r="AF163" s="102" t="n">
        <f aca="false">ROUND(IF(U163&gt;AF$3,10,IF(U163&lt;AF$4,0,10-(AF$3-U163)/(AF$3-AF$4)*10)),1)</f>
        <v>10</v>
      </c>
      <c r="AG163" s="101" t="n">
        <f aca="false">ROUND(IF('Indicator Data'!K163=0,0,IF('Indicator Data'!K163&gt;AG$3,10,IF('Indicator Data'!K163&lt;AG$4,0,10-(AG$3-'Indicator Data'!K163)/(AG$3-AG$4)*10))),1)</f>
        <v>10</v>
      </c>
      <c r="AH163" s="104" t="n">
        <f aca="false">ROUND(AVERAGE(C163,V163),1)</f>
        <v>2.7</v>
      </c>
      <c r="AI163" s="104" t="n">
        <f aca="false">ROUND(AVERAGE(D163,W163),1)</f>
        <v>0.1</v>
      </c>
      <c r="AJ163" s="102" t="n">
        <f aca="false">ROUND(AVERAGE(AA163,H163),1)</f>
        <v>0</v>
      </c>
      <c r="AK163" s="102" t="n">
        <f aca="false">ROUND(AVERAGE(AB163,I163),1)</f>
        <v>0</v>
      </c>
      <c r="AL163" s="104" t="n">
        <f aca="false">ROUND((10-GEOMEAN(((10-AJ163)/10*9+1),((10-AK163)/10*9+1)))/9*10,1)</f>
        <v>0</v>
      </c>
      <c r="AM163" s="104" t="n">
        <f aca="false">ROUND(AVERAGE(AD163,K163),1)</f>
        <v>1.7</v>
      </c>
      <c r="AN163" s="102" t="n">
        <f aca="false">ROUND((10-GEOMEAN(((10-M163)/10*9+1),((10-AF163)/10*9+1)))/9*10,1)</f>
        <v>10</v>
      </c>
      <c r="AO163" s="105" t="n">
        <f aca="false">ROUND((10-GEOMEAN(((10-E163)/10*9+1),((10-X163)/10*9+1)))/9*10,1)</f>
        <v>1.6</v>
      </c>
      <c r="AP163" s="105" t="n">
        <f aca="false">IF(AND(Y163="x",F163="x"),"x",ROUND((10-GEOMEAN(((10-F163)/10*9+1),((10-Y163)/10*9+1)))/9*10,1))</f>
        <v>7.5</v>
      </c>
      <c r="AQ163" s="105" t="n">
        <f aca="false">ROUND((10-GEOMEAN(((10-G163)/10*9+1),((10-Z163)/10*9+1)))/9*10,1)</f>
        <v>8.1</v>
      </c>
      <c r="AR163" s="105" t="n">
        <f aca="false">ROUND((10-GEOMEAN(((10-L163)/10*9+1),((10-AE163)/10*9+1)))/9*10,1)</f>
        <v>1</v>
      </c>
      <c r="AS163" s="104" t="n">
        <f aca="false">ROUND(AVERAGE(AG163,AN163),1)</f>
        <v>10</v>
      </c>
      <c r="AT163" s="104" t="n">
        <f aca="false">IF('Indicator Data'!L163="No data","x",IF('Indicator Data'!CB163&lt;1000,"x",ROUND((IF('Indicator Data'!L163&gt;AT$3,10,IF('Indicator Data'!L163&lt;AT$4,0,10-(AT$3-'Indicator Data'!L163)/(AT$3-AT$4)*10))),1)))</f>
        <v>10</v>
      </c>
      <c r="AU163" s="105" t="n">
        <f aca="false">ROUND(AVERAGE(AS163,AT163),1)</f>
        <v>10</v>
      </c>
      <c r="AV163" s="106" t="n">
        <f aca="false">IF('Indicator Data'!M163="No data","x",ROUND(IF('Indicator Data'!M163=0,0,IF(LOG('Indicator Data'!M163)&gt;AV$3,10,IF(LOG('Indicator Data'!M163)&lt;AV$4,0,10-(AV$3-LOG('Indicator Data'!M163))/(AV$3-AV$4)*10))),1))</f>
        <v>8.1</v>
      </c>
      <c r="AW163" s="103" t="n">
        <f aca="false">IF(AV163="x","x",'Indicator Data'!M163/'Indicator Data'!$CA163)</f>
        <v>0.416121148865122</v>
      </c>
      <c r="AX163" s="106" t="n">
        <f aca="false">IF(AV163="x","x",ROUND(IF(AW163&gt;AX$3,10,IF(AW163&lt;AX$4,0,10-(AX$3-AW163)/(AX$3-AX$4)*10)),1))</f>
        <v>4.6</v>
      </c>
      <c r="AY163" s="102" t="n">
        <f aca="false">IF(AND(AV163="x",AX163="x"),"x",ROUND((10-GEOMEAN(((10-AV163)/10*9+1),((10-AX163)/10*9+1)))/9*10,1))</f>
        <v>6.7</v>
      </c>
      <c r="AZ163" s="106" t="n">
        <f aca="false">IF('Indicator Data'!N163="No data","x",ROUND(IF('Indicator Data'!N163=0,0,IF(LOG('Indicator Data'!N163)&gt;AZ$3,10,IF(LOG('Indicator Data'!N163)&lt;AZ$4,0,10-(AZ$3-LOG('Indicator Data'!N163))/(AZ$3-AZ$4)*10))),1))</f>
        <v>0</v>
      </c>
      <c r="BA163" s="103" t="n">
        <f aca="false">IF(AZ163="x","x",'Indicator Data'!N163/'Indicator Data'!$CA163)</f>
        <v>0</v>
      </c>
      <c r="BB163" s="106" t="n">
        <f aca="false">IF(AZ163="x","x",ROUND(IF(BA163&gt;BB$3,10,IF(BA163&lt;BB$4,0,10-(BB$3-BA163)/(BB$3-BB$4)*10)),1))</f>
        <v>0</v>
      </c>
      <c r="BC163" s="102" t="n">
        <f aca="false">IF(AND(AZ163="x",BB163="x"),"x",ROUND((10-GEOMEAN(((10-AZ163)/10*9+1),((10-BB163)/10*9+1)))/9*10,1))</f>
        <v>0</v>
      </c>
      <c r="BD163" s="106" t="n">
        <f aca="false">IF('Indicator Data'!O163="No data","x",ROUND(IF('Indicator Data'!O163=0,0,IF(LOG('Indicator Data'!O163)&gt;BD$3,10,IF(LOG('Indicator Data'!O163)&lt;BD$4,0,10-(BD$3-LOG('Indicator Data'!O163))/(BD$3-BD$4)*10))),1))</f>
        <v>0</v>
      </c>
      <c r="BE163" s="103" t="n">
        <f aca="false">IF(BD163="x","x",'Indicator Data'!O163/'Indicator Data'!$CA163)</f>
        <v>0</v>
      </c>
      <c r="BF163" s="106" t="n">
        <f aca="false">IF(BD163="x","x",ROUND(IF(BE163&gt;BF$3,10,IF(BE163&lt;BF$4,0,10-(BF$3-BE163)/(BF$3-BF$4)*10)),1))</f>
        <v>0</v>
      </c>
      <c r="BG163" s="102" t="n">
        <f aca="false">IF(AND(BD163="x",BF163="x"),"x",ROUND((10-GEOMEAN(((10-BD163)/10*9+1),((10-BF163)/10*9+1)))/9*10,1))</f>
        <v>0</v>
      </c>
      <c r="BH163" s="106" t="n">
        <f aca="false">IF('Indicator Data'!P163="No data","x",ROUND(IF('Indicator Data'!P163=0,0,IF(LOG('Indicator Data'!P163)&gt;BH$3,10,IF(LOG('Indicator Data'!P163)&lt;BH$4,0,10-(BH$3-LOG('Indicator Data'!P163))/(BH$3-BH$4)*10))),1))</f>
        <v>0</v>
      </c>
      <c r="BI163" s="103" t="n">
        <f aca="false">IF(BH163="x","x",'Indicator Data'!P163/'Indicator Data'!$CA163)</f>
        <v>0</v>
      </c>
      <c r="BJ163" s="106" t="n">
        <f aca="false">IF(BH163="x","x",ROUND(IF(BI163&gt;BJ$3,10,IF(BI163&lt;BJ$4,0,10-(BJ$3-BI163)/(BJ$3-BJ$4)*10)),1))</f>
        <v>0</v>
      </c>
      <c r="BK163" s="102" t="n">
        <f aca="false">IF(AND(BH163="x",BJ163="x"),"x",ROUND((10-GEOMEAN(((10-BH163)/10*9+1),((10-BJ163)/10*9+1)))/9*10,1))</f>
        <v>0</v>
      </c>
      <c r="BL163" s="104" t="n">
        <f aca="false">IF(AND(BC163="x",BG163="x",BK163="x",AY163="x"),"x",IF(AND(BC163="x",BG163="x",BK163="x"),AY163,ROUND((10-GEOMEAN(((10-AY163)/10*9+1),((10-BC163)/10*9+1),((10-BG163)/10*9+1),((10-BK163)/10*9+1)))/9*10,1)))</f>
        <v>2.3</v>
      </c>
      <c r="BM163" s="106" t="n">
        <f aca="false">ROUND(IF('Indicator Data'!Q163=0,0,IF(LOG('Indicator Data'!Q163)&gt;BM$3,10,IF(LOG('Indicator Data'!Q163)&lt;BM$4,0,10-(BM$3-LOG('Indicator Data'!Q163))/(BM$3-BM$4)*10))),1)</f>
        <v>9</v>
      </c>
      <c r="BN163" s="107" t="n">
        <f aca="false">'Indicator Data'!R163</f>
        <v>0.986291348934174</v>
      </c>
      <c r="BO163" s="106" t="n">
        <f aca="false">ROUND(IF(BN163&gt;BO$3,10,IF(BN163&lt;BO$4,0,10-(BO$3-BN163)/(BO$3-BO$4)*10)),1)</f>
        <v>9.9</v>
      </c>
      <c r="BP163" s="106" t="n">
        <f aca="false">ROUND((10-GEOMEAN(((10-BO163)/10*9+1),((10-BM163)/10*9+1)))/9*10,1)</f>
        <v>9.5</v>
      </c>
      <c r="BQ163" s="106" t="n">
        <f aca="false">ROUND(IF('Indicator Data'!S163=0,0,IF(LOG('Indicator Data'!S163)&gt;BQ$3,10,IF(LOG('Indicator Data'!S163)&lt;BQ$4,0,10-(BQ$3-LOG('Indicator Data'!S163))/(BQ$3-BQ$4)*10))),1)</f>
        <v>9</v>
      </c>
      <c r="BR163" s="107" t="n">
        <f aca="false">'Indicator Data'!T163</f>
        <v>0.985558927059174</v>
      </c>
      <c r="BS163" s="106" t="n">
        <f aca="false">ROUND(IF(BR163&gt;BS$3,10,IF(BR163&lt;BS$4,0,10-(BS$3-BR163)/(BS$3-BS$4)*10)),1)</f>
        <v>9.9</v>
      </c>
      <c r="BT163" s="106" t="n">
        <f aca="false">ROUND((10-GEOMEAN(((10-BS163)/10*9+1),((10-BQ163)/10*9+1)))/9*10,1)</f>
        <v>9.5</v>
      </c>
      <c r="BU163" s="102" t="n">
        <f aca="false">ROUND((10-GEOMEAN(((10-BT163)/10*9+1),((10-BP163)/10*9+1)))/9*10,1)</f>
        <v>9.5</v>
      </c>
      <c r="BV163" s="106" t="n">
        <f aca="false">ROUND(IF('Indicator Data'!U163=0,0,IF(LOG('Indicator Data'!U163)&gt;BV$3,10,IF(LOG('Indicator Data'!U163)&lt;BV$4,0,10-(BV$3-LOG('Indicator Data'!U163))/(BV$3-BV$4)*10))),1)</f>
        <v>7.3</v>
      </c>
      <c r="BW163" s="103" t="n">
        <f aca="false">'Indicator Data'!U163/'Indicator Data'!$CA163</f>
        <v>0.120077068556255</v>
      </c>
      <c r="BX163" s="106" t="n">
        <f aca="false">ROUND(IF(BW163&gt;BX$3,10,IF(BW163&lt;BX$4,0,10-(BX$3-BW163)/(BX$3-BX$4)*10)),1)</f>
        <v>1.3</v>
      </c>
      <c r="BY163" s="102" t="n">
        <f aca="false">ROUND((10-GEOMEAN(((10-BV163)/10*9+1),((10-BX163)/10*9+1)))/9*10,1)</f>
        <v>5</v>
      </c>
      <c r="BZ163" s="106" t="n">
        <f aca="false">ROUND(IF('Indicator Data'!V163=0,0,IF(LOG('Indicator Data'!V163)&gt;BZ$3,10,IF(LOG('Indicator Data'!V163)&lt;BZ$4,0,10-(BZ$3-LOG('Indicator Data'!V163))/(BZ$3-BZ$4)*10))),1)</f>
        <v>8.5</v>
      </c>
      <c r="CA163" s="103" t="n">
        <f aca="false">IF('Indicator Data'!V163/'Indicator Data'!$CA163&gt;1,1,'Indicator Data'!V163/'Indicator Data'!$CA163)</f>
        <v>0.797562373853834</v>
      </c>
      <c r="CB163" s="106" t="n">
        <f aca="false">ROUND(IF(CA163&gt;CB$3,10,IF(CA163&lt;CB$4,0,10-(CB$3-CA163)/(CB$3-CB$4)*10)),1)</f>
        <v>8</v>
      </c>
      <c r="CC163" s="102" t="n">
        <f aca="false">ROUND((10-GEOMEAN(((10-BZ163)/10*9+1),((10-CB163)/10*9+1)))/9*10,1)</f>
        <v>8.3</v>
      </c>
      <c r="CD163" s="106" t="n">
        <f aca="false">ROUND(IF('Indicator Data'!W163=0,0,IF(LOG('Indicator Data'!W163)&gt;CD$3,10,IF(LOG('Indicator Data'!W163)&lt;CD$4,0,10-(CD$3-LOG('Indicator Data'!W163))/(CD$3-CD$4)*10))),1)</f>
        <v>8.4</v>
      </c>
      <c r="CE163" s="103" t="n">
        <f aca="false">'Indicator Data'!W163/'Indicator Data'!$CA163</f>
        <v>0.741002847315728</v>
      </c>
      <c r="CF163" s="106" t="n">
        <f aca="false">ROUND(IF(CE163&gt;CF$3,10,IF(CE163&lt;CF$4,0,10-(CF$3-CE163)/(CF$3-CF$4)*10)),1)</f>
        <v>7.4</v>
      </c>
      <c r="CG163" s="102" t="n">
        <f aca="false">ROUND((10-GEOMEAN(((10-CD163)/10*9+1),((10-CF163)/10*9+1)))/9*10,1)</f>
        <v>7.9</v>
      </c>
      <c r="CH163" s="104" t="n">
        <f aca="false">ROUND((10-GEOMEAN(((10-CC163)/10*9+1),((10-BU163)/10*9+1),((10-BY163)/10*9+1),((10-CG163)/10*9+1)))/9*10,1)</f>
        <v>8</v>
      </c>
      <c r="CI163" s="106" t="n">
        <f aca="false">IF('Indicator Data'!BQ163="No data","x",ROUND(IF('Indicator Data'!BQ163&gt;CI$3,0,IF('Indicator Data'!BQ163&lt;CI$4,10,(CI$3-'Indicator Data'!BQ163)/(CI$3-CI$4)*10)),1))</f>
        <v>6.7</v>
      </c>
      <c r="CJ163" s="106" t="n">
        <f aca="false">IF('Indicator Data'!BR163="No data","x",ROUND(IF('Indicator Data'!BR163&gt;CJ$3,0,IF('Indicator Data'!BR163&lt;CJ$4,10,(CJ$3-'Indicator Data'!BR163)/(CJ$3-CJ$4)*10)),1))</f>
        <v>7.3</v>
      </c>
      <c r="CK163" s="106" t="n">
        <f aca="false">IF('Indicator Data'!AC163="No data","x",ROUND(IF('Indicator Data'!AC163&gt;CK$3,0,IF('Indicator Data'!AC163&lt;CK$4,10,(CK$3-'Indicator Data'!AC163)/(CK$3-CK$4)*10)),1))</f>
        <v>7.5</v>
      </c>
      <c r="CL163" s="102" t="n">
        <f aca="false">IF(AND(CJ163="x",CI163="x",CK163="x"),"x",ROUND(AVERAGE(CI163:CK163),1))</f>
        <v>7.2</v>
      </c>
      <c r="CM163" s="106" t="n">
        <f aca="false">IF('Indicator Data'!X163="No data","x",ROUND(IF(LOG('Indicator Data'!X163)&gt;CM$3,10,IF(LOG('Indicator Data'!X163)&lt;CM$4,0,10-(CM$3-LOG('Indicator Data'!X163))/(CM$3-CM$4)*10)),1))</f>
        <v>4.7</v>
      </c>
      <c r="CN163" s="106" t="n">
        <f aca="false">IF('Indicator Data'!Y163="No data","x",ROUND(IF('Indicator Data'!Y163&gt;CN$3,10,IF('Indicator Data'!Y163&lt;CN$4,0,10-(CN$3-'Indicator Data'!Y163)/(CN$3-CN$4)*10)),1))</f>
        <v>8.3</v>
      </c>
      <c r="CO163" s="106" t="n">
        <f aca="false">IF('Indicator Data'!Z163="No data","x",ROUND(IF('Indicator Data'!Z163&gt;CO$3,10,IF('Indicator Data'!Z163&lt;CO$4,0,10-(CO$3-'Indicator Data'!Z163)/(CO$3-CO$4)*10)),1))</f>
        <v>4.7</v>
      </c>
      <c r="CP163" s="106" t="str">
        <f aca="false">IF('Indicator Data'!AA163="No data","x",ROUND(IF('Indicator Data'!AA163&gt;CP$3,10,IF('Indicator Data'!AA163&lt;CP$4,0,10-(CP$3-'Indicator Data'!AA163)/(CP$3-CP$4)*10)),1))</f>
        <v>x</v>
      </c>
      <c r="CQ163" s="102" t="n">
        <f aca="false">ROUND(AVERAGE(CM163:CP163),1)</f>
        <v>5.9</v>
      </c>
      <c r="CR163" s="104" t="n">
        <f aca="false">ROUND(AVERAGE(CL163,CQ163,CQ163),1)</f>
        <v>6.3</v>
      </c>
      <c r="CS163" s="106" t="n">
        <f aca="false">IF('Indicator Data'!AF163="No data","x",ROUND(IF('Indicator Data'!AF163&gt;CS$3,10,IF('Indicator Data'!AF163&lt;CS$4,0,10-(CS$3-'Indicator Data'!AF163)/(CS$3-CS$4)*10)),1))</f>
        <v>8</v>
      </c>
      <c r="CT163" s="106" t="n">
        <f aca="false">IF('Indicator Data'!AG163="No data","x",ROUND(IF('Indicator Data'!AG163&gt;CT$3,10,IF('Indicator Data'!AG163&lt;CT$4,0,10-(CT$3-'Indicator Data'!AG163)/(CT$3-CT$4)*10)),1))</f>
        <v>8.5</v>
      </c>
      <c r="CU163" s="102" t="n">
        <f aca="false">ROUND(AVERAGE(CM163,CN163,CO163,CP163,CS163,CT163),1)</f>
        <v>6.8</v>
      </c>
      <c r="CV163" s="106" t="n">
        <f aca="false">IF('Indicator Data'!AB163="No data","x",ROUND(IF('Indicator Data'!AB163&gt;CV$3,10,IF('Indicator Data'!AB163&lt;CV$4,0,10-(CV$3-'Indicator Data'!AB163)/(CV$3-CV$4)*10)),1))</f>
        <v>7.7</v>
      </c>
      <c r="CW163" s="102" t="n">
        <f aca="false">IF(AND(CJ163="x",CI163="x",CK163="x"),"x",ROUND(AVERAGE(CI163:CK163,CV163),1))</f>
        <v>7.3</v>
      </c>
      <c r="CX163" s="103" t="n">
        <f aca="false">IF('Indicator Data'!AD163="No data","x",'Indicator Data'!AD163/'Indicator Data'!$BZ163)</f>
        <v>0.000227416823805578</v>
      </c>
      <c r="CY163" s="106" t="n">
        <f aca="false">IF(CX163="x","x",ROUND(IF(CX163&gt;CY$3,0,IF(CX163&lt;CY$4,10,(CY$3-CX163)/(CY$3-CY$4)*10)),1))</f>
        <v>7.7</v>
      </c>
      <c r="CZ163" s="106" t="n">
        <f aca="false">IF('Indicator Data'!AE163="No data","x",ROUND(IF('Indicator Data'!AE163&gt;CZ$3,0,IF('Indicator Data'!AE163&lt;CZ$4,10,(CZ$3-'Indicator Data'!AE163)/(CZ$3-CZ$4)*10)),1))</f>
        <v>8</v>
      </c>
      <c r="DA163" s="102" t="n">
        <f aca="false">IF(AND(CY163="x",CZ163="x"),"x",ROUND(AVERAGE(CY163:CZ163),1))</f>
        <v>7.9</v>
      </c>
      <c r="DB163" s="104" t="n">
        <f aca="false">ROUND(AVERAGE(CW163,DA163,CU163),1)</f>
        <v>7.3</v>
      </c>
      <c r="DC163" s="105" t="n">
        <f aca="false">IF(BL163="x",ROUND((10-GEOMEAN(((10-DB163)/10*9+1),((10-CH163)/10*9+1),((10-CR163)/10*9+1)))/9*10,1),ROUND((10-GEOMEAN(((10-BL163)/10*9+1),((10-DB163)/10*9+1),((10-CH163)/10*9+1),((10-CR163)/10*9+1)))/9*10,1))</f>
        <v>6.4</v>
      </c>
      <c r="DD163" s="108" t="n">
        <f aca="false">IF(ROUND(IF(AP163="x",(10-GEOMEAN(((10-AO163)/10*9+1),((10-DC163)/10*9+1),((10-AU163)/10*9+1),((10-AQ163)/10*9+1),((10-AR163)/10*9+1)))/9*10,(10-GEOMEAN(((10-AO163)/10*9+1),((10-DC163)/10*9+1),((10-AP163)/10*9+1),((10-AQ163)/10*9+1),((10-AR163)/10*9+1),((10-AU163)/10*9+1)))/9*10),1)=0,0.1,ROUND(IF(AP163="x",(10-GEOMEAN(((10-AO163)/10*9+1),((10-DC163)/10*9+1),((10-AU163)/10*9+1),((10-AQ163)/10*9+1),((10-AR163)/10*9+1)))/9*10,(10-GEOMEAN(((10-AO163)/10*9+1),((10-DC163)/10*9+1),((10-AP163)/10*9+1),((10-AQ163)/10*9+1),((10-AR163)/10*9+1),((10-AU163)/10*9+1)))/9*10),1))</f>
        <v>6.9</v>
      </c>
      <c r="DE163" s="105" t="n">
        <f aca="false">ROUND(IF('Indicator Data'!AH163=0,0,IF('Indicator Data'!AH163&gt;DE$3,10,IF('Indicator Data'!AH163&lt;DE$4,0,10-(DE$3-'Indicator Data'!AH163)/(DE$3-DE$4)*10))),1)</f>
        <v>10</v>
      </c>
      <c r="DF163" s="102" t="n">
        <f aca="false">'Indicator Data'!AI163</f>
        <v>5</v>
      </c>
      <c r="DG163" s="102" t="n">
        <f aca="false">'Indicator Data'!AJ163</f>
        <v>0</v>
      </c>
      <c r="DH163" s="105" t="n">
        <f aca="false">ROUND(IF(DF163=5,10,IF(DG163=5,9,IF(DF163=4,8,IF(DG163=4,7,0)))),1)</f>
        <v>10</v>
      </c>
      <c r="DI163" s="108" t="n">
        <f aca="false">ROUND(IF(DH163&gt;5,DH163,DE163/10*7),1)</f>
        <v>10</v>
      </c>
      <c r="DJ163" s="76"/>
      <c r="DK163" s="109"/>
    </row>
    <row r="164" customFormat="false" ht="14.5" hidden="false" customHeight="false" outlineLevel="0" collapsed="false">
      <c r="A164" s="98" t="str">
        <f aca="false">'Indicator Data'!A164</f>
        <v>South Africa</v>
      </c>
      <c r="B164" s="99" t="str">
        <f aca="false">'Indicator Data'!B164</f>
        <v>ZAF</v>
      </c>
      <c r="C164" s="100" t="n">
        <f aca="false">ROUND(IF('Indicator Data'!C164=0,0.1,IF(LOG('Indicator Data'!C164)&gt;C$3,10,IF(LOG('Indicator Data'!C164)&lt;C$4,0,10-(C$3-LOG('Indicator Data'!C164))/(C$3-C$4)*10))),1)</f>
        <v>5.8</v>
      </c>
      <c r="D164" s="101" t="n">
        <f aca="false">ROUND(IF('Indicator Data'!D164=0,0.1,IF(LOG('Indicator Data'!D164)&gt;D$3,10,IF(LOG('Indicator Data'!D164)&lt;D$4,0,10-(D$3-LOG('Indicator Data'!D164))/(D$3-D$4)*10))),1)</f>
        <v>0.1</v>
      </c>
      <c r="E164" s="102" t="n">
        <f aca="false">ROUND((10-GEOMEAN(((10-C164)/10*9+1),((10-D164)/10*9+1)))/9*10,1)</f>
        <v>3.5</v>
      </c>
      <c r="F164" s="102" t="n">
        <f aca="false">IF('Indicator Data'!E164="No data",0.1,(ROUND(IF('Indicator Data'!E164=0,0,IF(LOG('Indicator Data'!E164)&gt;F$3,10,IF(LOG('Indicator Data'!E164)&lt;F$4,0,10-(F$3-LOG('Indicator Data'!E164))/(F$3-F$4)*10))),1)))</f>
        <v>7.4</v>
      </c>
      <c r="G164" s="102" t="n">
        <f aca="false">ROUND(IF('Indicator Data'!F164=0,0,IF(LOG('Indicator Data'!F164)&gt;G$3,10,IF(LOG('Indicator Data'!F164)&lt;G$4,0,10-(G$3-LOG('Indicator Data'!F164))/(G$3-G$4)*10))),1)</f>
        <v>5.3</v>
      </c>
      <c r="H164" s="101" t="n">
        <f aca="false">ROUND(IF('Indicator Data'!G164=0,0,IF(LOG('Indicator Data'!G164)&gt;H$3,10,IF(LOG('Indicator Data'!G164)&lt;H$4,0,10-(H$3-LOG('Indicator Data'!G164))/(H$3-H$4)*10))),1)</f>
        <v>2.9</v>
      </c>
      <c r="I164" s="101" t="n">
        <f aca="false">ROUND(IF('Indicator Data'!H164=0,0,IF(LOG('Indicator Data'!H164)&gt;I$3,10,IF(LOG('Indicator Data'!H164)&lt;I$4,0,10-(I$3-LOG('Indicator Data'!H164))/(I$3-I$4)*10))),1)</f>
        <v>0</v>
      </c>
      <c r="J164" s="101" t="n">
        <f aca="false">ROUND((10-GEOMEAN(((10-H164)/10*9+1),((10-I164)/10*9+1)))/9*10,1)</f>
        <v>1.6</v>
      </c>
      <c r="K164" s="101" t="n">
        <f aca="false">ROUND(IF('Indicator Data'!I164=0,0,IF(LOG('Indicator Data'!I164)&gt;K$3,10,IF(LOG('Indicator Data'!I164)&lt;K$4,0,10-(K$3-LOG('Indicator Data'!I164))/(K$3-K$4)*10))),1)</f>
        <v>0</v>
      </c>
      <c r="L164" s="102" t="n">
        <f aca="false">ROUND((10-GEOMEAN(((10-J164)/10*9+1),((10-K164)/10*9+1)))/9*10,1)</f>
        <v>0.8</v>
      </c>
      <c r="M164" s="102" t="n">
        <f aca="false">ROUND(IF('Indicator Data'!J164=0,0,IF(LOG('Indicator Data'!J164)&gt;M$3,10,IF(LOG('Indicator Data'!J164)&lt;M$4,0,10-(M$3-LOG('Indicator Data'!J164))/(M$3-M$4)*10))),1)</f>
        <v>10</v>
      </c>
      <c r="N164" s="103" t="n">
        <f aca="false">'Indicator Data'!C164/'Indicator Data'!$CA164</f>
        <v>3.78285304385222E-005</v>
      </c>
      <c r="O164" s="103" t="n">
        <f aca="false">'Indicator Data'!D164/'Indicator Data'!$CA164</f>
        <v>0</v>
      </c>
      <c r="P164" s="103" t="n">
        <f aca="false">IF(F164=0.1,"x",'Indicator Data'!E164/'Indicator Data'!$CA164)</f>
        <v>0.00172486934455786</v>
      </c>
      <c r="Q164" s="103" t="n">
        <f aca="false">'Indicator Data'!F164/'Indicator Data'!$CA164</f>
        <v>2.8760497177836E-007</v>
      </c>
      <c r="R164" s="103" t="n">
        <f aca="false">'Indicator Data'!G164/'Indicator Data'!$CA164</f>
        <v>2.55576477226254E-005</v>
      </c>
      <c r="S164" s="103" t="n">
        <f aca="false">'Indicator Data'!H164/'Indicator Data'!$CA164</f>
        <v>0</v>
      </c>
      <c r="T164" s="103" t="n">
        <f aca="false">'Indicator Data'!I164/'Indicator Data'!$CA164</f>
        <v>0</v>
      </c>
      <c r="U164" s="103" t="n">
        <f aca="false">'Indicator Data'!J164/'Indicator Data'!$CA164</f>
        <v>0.0168087965128293</v>
      </c>
      <c r="V164" s="101" t="n">
        <f aca="false">ROUND(IF(N164&gt;V$3,10,IF(N164&lt;V$4,0,10-(V$3-N164)/(V$3-V$4)*10)),1)</f>
        <v>0.2</v>
      </c>
      <c r="W164" s="101" t="n">
        <f aca="false">ROUND(IF(O164&gt;W$3,10,IF(O164&lt;W$4,0,10-(W$3-O164)/(W$3-W$4)*10)),1)</f>
        <v>0</v>
      </c>
      <c r="X164" s="102" t="n">
        <f aca="false">ROUND(((10-GEOMEAN(((10-V164)/10*9+1),((10-W164)/10*9+1)))/9*10),1)</f>
        <v>0.1</v>
      </c>
      <c r="Y164" s="102" t="n">
        <f aca="false">IF(P164="x",0.1,ROUND(IF(P164&gt;Y$3,10,IF(P164&lt;Y$4,0,10-(Y$3-P164)/(Y$3-Y$4)*10)),1))</f>
        <v>1.1</v>
      </c>
      <c r="Z164" s="102" t="n">
        <f aca="false">ROUND(IF(Q164=0,0,IF(LOG(Q164)&gt;Z$3,10,IF(LOG(Q164)&lt;=Z$4,0,10-(Z$3-LOG(Q164))/(Z$3-Z$4)*10))),1)</f>
        <v>4.4</v>
      </c>
      <c r="AA164" s="101" t="n">
        <f aca="false">ROUND(IF(R164&gt;AA$3,10,IF(R164&lt;AA$4,0,10-(AA$3-R164)/(AA$3-AA$4)*10)),1)</f>
        <v>0</v>
      </c>
      <c r="AB164" s="101" t="n">
        <f aca="false">ROUND(IF(S164&gt;AB$3,10,IF(S164&lt;AB$4,0,10-(AB$3-S164)/(AB$3-AB$4)*10)),1)</f>
        <v>0</v>
      </c>
      <c r="AC164" s="101" t="n">
        <f aca="false">ROUND(((10-GEOMEAN(((10-AA164)/10*9+1),((10-AB164)/10*9+1)))/9*10),1)</f>
        <v>0</v>
      </c>
      <c r="AD164" s="101" t="n">
        <f aca="false">ROUND(IF(T164=0,0,IF(T164&gt;AD$3,10,IF(T164&lt;=AD$4,0,10-(AD$3-T164)/(AD$3-AD$4)*10))),1)</f>
        <v>0</v>
      </c>
      <c r="AE164" s="102" t="n">
        <f aca="false">ROUND((10-GEOMEAN(((10-AC164)/10*9+1),((10-AD164)/10*9+1)))/9*10,1)</f>
        <v>0</v>
      </c>
      <c r="AF164" s="102" t="n">
        <f aca="false">ROUND(IF(U164&gt;AF$3,10,IF(U164&lt;AF$4,0,10-(AF$3-U164)/(AF$3-AF$4)*10)),1)</f>
        <v>5.6</v>
      </c>
      <c r="AG164" s="101" t="n">
        <f aca="false">ROUND(IF('Indicator Data'!K164=0,0,IF('Indicator Data'!K164&gt;AG$3,10,IF('Indicator Data'!K164&lt;AG$4,0,10-(AG$3-'Indicator Data'!K164)/(AG$3-AG$4)*10))),1)</f>
        <v>7.6</v>
      </c>
      <c r="AH164" s="104" t="n">
        <f aca="false">ROUND(AVERAGE(C164,V164),1)</f>
        <v>3</v>
      </c>
      <c r="AI164" s="104" t="n">
        <f aca="false">ROUND(AVERAGE(D164,W164),1)</f>
        <v>0.1</v>
      </c>
      <c r="AJ164" s="102" t="n">
        <f aca="false">ROUND(AVERAGE(AA164,H164),1)</f>
        <v>1.5</v>
      </c>
      <c r="AK164" s="102" t="n">
        <f aca="false">ROUND(AVERAGE(AB164,I164),1)</f>
        <v>0</v>
      </c>
      <c r="AL164" s="104" t="n">
        <f aca="false">ROUND((10-GEOMEAN(((10-AJ164)/10*9+1),((10-AK164)/10*9+1)))/9*10,1)</f>
        <v>0.8</v>
      </c>
      <c r="AM164" s="104" t="n">
        <f aca="false">ROUND(AVERAGE(AD164,K164),1)</f>
        <v>0</v>
      </c>
      <c r="AN164" s="102" t="n">
        <f aca="false">ROUND((10-GEOMEAN(((10-M164)/10*9+1),((10-AF164)/10*9+1)))/9*10,1)</f>
        <v>8.6</v>
      </c>
      <c r="AO164" s="105" t="n">
        <f aca="false">ROUND((10-GEOMEAN(((10-E164)/10*9+1),((10-X164)/10*9+1)))/9*10,1)</f>
        <v>2</v>
      </c>
      <c r="AP164" s="105" t="n">
        <f aca="false">IF(AND(Y164="x",F164="x"),"x",ROUND((10-GEOMEAN(((10-F164)/10*9+1),((10-Y164)/10*9+1)))/9*10,1))</f>
        <v>5</v>
      </c>
      <c r="AQ164" s="105" t="n">
        <f aca="false">ROUND((10-GEOMEAN(((10-G164)/10*9+1),((10-Z164)/10*9+1)))/9*10,1)</f>
        <v>4.9</v>
      </c>
      <c r="AR164" s="105" t="n">
        <f aca="false">ROUND((10-GEOMEAN(((10-L164)/10*9+1),((10-AE164)/10*9+1)))/9*10,1)</f>
        <v>0.4</v>
      </c>
      <c r="AS164" s="104" t="n">
        <f aca="false">ROUND(AVERAGE(AG164,AN164),1)</f>
        <v>8.1</v>
      </c>
      <c r="AT164" s="104" t="n">
        <f aca="false">IF('Indicator Data'!L164="No data","x",IF('Indicator Data'!CB164&lt;1000,"x",ROUND((IF('Indicator Data'!L164&gt;AT$3,10,IF('Indicator Data'!L164&lt;AT$4,0,10-(AT$3-'Indicator Data'!L164)/(AT$3-AT$4)*10))),1)))</f>
        <v>10</v>
      </c>
      <c r="AU164" s="105" t="n">
        <f aca="false">ROUND(AVERAGE(AS164,AT164),1)</f>
        <v>9.1</v>
      </c>
      <c r="AV164" s="106" t="n">
        <f aca="false">IF('Indicator Data'!M164="No data","x",ROUND(IF('Indicator Data'!M164=0,0,IF(LOG('Indicator Data'!M164)&gt;AV$3,10,IF(LOG('Indicator Data'!M164)&lt;AV$4,0,10-(AV$3-LOG('Indicator Data'!M164))/(AV$3-AV$4)*10))),1))</f>
        <v>9.5</v>
      </c>
      <c r="AW164" s="103" t="n">
        <f aca="false">IF(AV164="x","x",'Indicator Data'!M164/'Indicator Data'!$CA164)</f>
        <v>0.812858066161689</v>
      </c>
      <c r="AX164" s="106" t="n">
        <f aca="false">IF(AV164="x","x",ROUND(IF(AW164&gt;AX$3,10,IF(AW164&lt;AX$4,0,10-(AX$3-AW164)/(AX$3-AX$4)*10)),1))</f>
        <v>9</v>
      </c>
      <c r="AY164" s="102" t="n">
        <f aca="false">IF(AND(AV164="x",AX164="x"),"x",ROUND((10-GEOMEAN(((10-AV164)/10*9+1),((10-AX164)/10*9+1)))/9*10,1))</f>
        <v>9.3</v>
      </c>
      <c r="AZ164" s="106" t="n">
        <f aca="false">IF('Indicator Data'!N164="No data","x",ROUND(IF('Indicator Data'!N164=0,0,IF(LOG('Indicator Data'!N164)&gt;AZ$3,10,IF(LOG('Indicator Data'!N164)&lt;AZ$4,0,10-(AZ$3-LOG('Indicator Data'!N164))/(AZ$3-AZ$4)*10))),1))</f>
        <v>0</v>
      </c>
      <c r="BA164" s="103" t="n">
        <f aca="false">IF(AZ164="x","x",'Indicator Data'!N164/'Indicator Data'!$CA164)</f>
        <v>0</v>
      </c>
      <c r="BB164" s="106" t="n">
        <f aca="false">IF(AZ164="x","x",ROUND(IF(BA164&gt;BB$3,10,IF(BA164&lt;BB$4,0,10-(BB$3-BA164)/(BB$3-BB$4)*10)),1))</f>
        <v>0</v>
      </c>
      <c r="BC164" s="102" t="n">
        <f aca="false">IF(AND(AZ164="x",BB164="x"),"x",ROUND((10-GEOMEAN(((10-AZ164)/10*9+1),((10-BB164)/10*9+1)))/9*10,1))</f>
        <v>0</v>
      </c>
      <c r="BD164" s="106" t="n">
        <f aca="false">IF('Indicator Data'!O164="No data","x",ROUND(IF('Indicator Data'!O164=0,0,IF(LOG('Indicator Data'!O164)&gt;BD$3,10,IF(LOG('Indicator Data'!O164)&lt;BD$4,0,10-(BD$3-LOG('Indicator Data'!O164))/(BD$3-BD$4)*10))),1))</f>
        <v>0</v>
      </c>
      <c r="BE164" s="103" t="n">
        <f aca="false">IF(BD164="x","x",'Indicator Data'!O164/'Indicator Data'!$CA164)</f>
        <v>0</v>
      </c>
      <c r="BF164" s="106" t="n">
        <f aca="false">IF(BD164="x","x",ROUND(IF(BE164&gt;BF$3,10,IF(BE164&lt;BF$4,0,10-(BF$3-BE164)/(BF$3-BF$4)*10)),1))</f>
        <v>0</v>
      </c>
      <c r="BG164" s="102" t="n">
        <f aca="false">IF(AND(BD164="x",BF164="x"),"x",ROUND((10-GEOMEAN(((10-BD164)/10*9+1),((10-BF164)/10*9+1)))/9*10,1))</f>
        <v>0</v>
      </c>
      <c r="BH164" s="106" t="n">
        <f aca="false">IF('Indicator Data'!P164="No data","x",ROUND(IF('Indicator Data'!P164=0,0,IF(LOG('Indicator Data'!P164)&gt;BH$3,10,IF(LOG('Indicator Data'!P164)&lt;BH$4,0,10-(BH$3-LOG('Indicator Data'!P164))/(BH$3-BH$4)*10))),1))</f>
        <v>5.4</v>
      </c>
      <c r="BI164" s="103" t="n">
        <f aca="false">IF(BH164="x","x",'Indicator Data'!P164/'Indicator Data'!$CA164)</f>
        <v>0.000318518802403796</v>
      </c>
      <c r="BJ164" s="106" t="n">
        <f aca="false">IF(BH164="x","x",ROUND(IF(BI164&gt;BJ$3,10,IF(BI164&lt;BJ$4,0,10-(BJ$3-BI164)/(BJ$3-BJ$4)*10)),1))</f>
        <v>0</v>
      </c>
      <c r="BK164" s="102" t="n">
        <f aca="false">IF(AND(BH164="x",BJ164="x"),"x",ROUND((10-GEOMEAN(((10-BH164)/10*9+1),((10-BJ164)/10*9+1)))/9*10,1))</f>
        <v>3.1</v>
      </c>
      <c r="BL164" s="104" t="n">
        <f aca="false">IF(AND(BC164="x",BG164="x",BK164="x",AY164="x"),"x",IF(AND(BC164="x",BG164="x",BK164="x"),AY164,ROUND((10-GEOMEAN(((10-AY164)/10*9+1),((10-BC164)/10*9+1),((10-BG164)/10*9+1),((10-BK164)/10*9+1)))/9*10,1)))</f>
        <v>4.6</v>
      </c>
      <c r="BM164" s="106" t="n">
        <f aca="false">ROUND(IF('Indicator Data'!Q164=0,0,IF(LOG('Indicator Data'!Q164)&gt;BM$3,10,IF(LOG('Indicator Data'!Q164)&lt;BM$4,0,10-(BM$3-LOG('Indicator Data'!Q164))/(BM$3-BM$4)*10))),1)</f>
        <v>8.8</v>
      </c>
      <c r="BN164" s="107" t="n">
        <f aca="false">'Indicator Data'!R164</f>
        <v>0.249347910284996</v>
      </c>
      <c r="BO164" s="106" t="n">
        <f aca="false">ROUND(IF(BN164&gt;BO$3,10,IF(BN164&lt;BO$4,0,10-(BO$3-BN164)/(BO$3-BO$4)*10)),1)</f>
        <v>2.5</v>
      </c>
      <c r="BP164" s="106" t="n">
        <f aca="false">ROUND((10-GEOMEAN(((10-BO164)/10*9+1),((10-BM164)/10*9+1)))/9*10,1)</f>
        <v>6.7</v>
      </c>
      <c r="BQ164" s="106" t="n">
        <f aca="false">ROUND(IF('Indicator Data'!S164=0,0,IF(LOG('Indicator Data'!S164)&gt;BQ$3,10,IF(LOG('Indicator Data'!S164)&lt;BQ$4,0,10-(BQ$3-LOG('Indicator Data'!S164))/(BQ$3-BQ$4)*10))),1)</f>
        <v>8.3</v>
      </c>
      <c r="BR164" s="107" t="n">
        <f aca="false">'Indicator Data'!T164</f>
        <v>0.125373139977455</v>
      </c>
      <c r="BS164" s="106" t="n">
        <f aca="false">ROUND(IF(BR164&gt;BS$3,10,IF(BR164&lt;BS$4,0,10-(BS$3-BR164)/(BS$3-BS$4)*10)),1)</f>
        <v>1.3</v>
      </c>
      <c r="BT164" s="106" t="n">
        <f aca="false">ROUND((10-GEOMEAN(((10-BS164)/10*9+1),((10-BQ164)/10*9+1)))/9*10,1)</f>
        <v>5.9</v>
      </c>
      <c r="BU164" s="102" t="n">
        <f aca="false">ROUND((10-GEOMEAN(((10-BT164)/10*9+1),((10-BP164)/10*9+1)))/9*10,1)</f>
        <v>6.3</v>
      </c>
      <c r="BV164" s="106" t="n">
        <f aca="false">ROUND(IF('Indicator Data'!U164=0,0,IF(LOG('Indicator Data'!U164)&gt;BV$3,10,IF(LOG('Indicator Data'!U164)&lt;BV$4,0,10-(BV$3-LOG('Indicator Data'!U164))/(BV$3-BV$4)*10))),1)</f>
        <v>7.2</v>
      </c>
      <c r="BW164" s="103" t="n">
        <f aca="false">'Indicator Data'!U164/'Indicator Data'!$CA164</f>
        <v>0.0187836969994573</v>
      </c>
      <c r="BX164" s="106" t="n">
        <f aca="false">ROUND(IF(BW164&gt;BX$3,10,IF(BW164&lt;BX$4,0,10-(BX$3-BW164)/(BX$3-BX$4)*10)),1)</f>
        <v>0.2</v>
      </c>
      <c r="BY164" s="102" t="n">
        <f aca="false">ROUND((10-GEOMEAN(((10-BV164)/10*9+1),((10-BX164)/10*9+1)))/9*10,1)</f>
        <v>4.6</v>
      </c>
      <c r="BZ164" s="106" t="n">
        <f aca="false">ROUND(IF('Indicator Data'!V164=0,0,IF(LOG('Indicator Data'!V164)&gt;BZ$3,10,IF(LOG('Indicator Data'!V164)&lt;BZ$4,0,10-(BZ$3-LOG('Indicator Data'!V164))/(BZ$3-BZ$4)*10))),1)</f>
        <v>9.1</v>
      </c>
      <c r="CA164" s="103" t="n">
        <f aca="false">IF('Indicator Data'!V164/'Indicator Data'!$CA164&gt;1,1,'Indicator Data'!V164/'Indicator Data'!$CA164)</f>
        <v>0.441757775203352</v>
      </c>
      <c r="CB164" s="106" t="n">
        <f aca="false">ROUND(IF(CA164&gt;CB$3,10,IF(CA164&lt;CB$4,0,10-(CB$3-CA164)/(CB$3-CB$4)*10)),1)</f>
        <v>4.4</v>
      </c>
      <c r="CC164" s="102" t="n">
        <f aca="false">ROUND((10-GEOMEAN(((10-BZ164)/10*9+1),((10-CB164)/10*9+1)))/9*10,1)</f>
        <v>7.4</v>
      </c>
      <c r="CD164" s="106" t="n">
        <f aca="false">ROUND(IF('Indicator Data'!W164=0,0,IF(LOG('Indicator Data'!W164)&gt;CD$3,10,IF(LOG('Indicator Data'!W164)&lt;CD$4,0,10-(CD$3-LOG('Indicator Data'!W164))/(CD$3-CD$4)*10))),1)</f>
        <v>7.2</v>
      </c>
      <c r="CE164" s="103" t="n">
        <f aca="false">'Indicator Data'!W164/'Indicator Data'!$CA164</f>
        <v>0.0210475679678147</v>
      </c>
      <c r="CF164" s="106" t="n">
        <f aca="false">ROUND(IF(CE164&gt;CF$3,10,IF(CE164&lt;CF$4,0,10-(CF$3-CE164)/(CF$3-CF$4)*10)),1)</f>
        <v>0.2</v>
      </c>
      <c r="CG164" s="102" t="n">
        <f aca="false">ROUND((10-GEOMEAN(((10-CD164)/10*9+1),((10-CF164)/10*9+1)))/9*10,1)</f>
        <v>4.6</v>
      </c>
      <c r="CH164" s="104" t="n">
        <f aca="false">ROUND((10-GEOMEAN(((10-CC164)/10*9+1),((10-BU164)/10*9+1),((10-BY164)/10*9+1),((10-CG164)/10*9+1)))/9*10,1)</f>
        <v>5.9</v>
      </c>
      <c r="CI164" s="106" t="n">
        <f aca="false">IF('Indicator Data'!BQ164="No data","x",ROUND(IF('Indicator Data'!BQ164&gt;CI$3,0,IF('Indicator Data'!BQ164&lt;CI$4,10,(CI$3-'Indicator Data'!BQ164)/(CI$3-CI$4)*10)),1))</f>
        <v>2.4</v>
      </c>
      <c r="CJ164" s="106" t="n">
        <f aca="false">IF('Indicator Data'!BR164="No data","x",ROUND(IF('Indicator Data'!BR164&gt;CJ$3,0,IF('Indicator Data'!BR164&lt;CJ$4,10,(CJ$3-'Indicator Data'!BR164)/(CJ$3-CJ$4)*10)),1))</f>
        <v>1</v>
      </c>
      <c r="CK164" s="106" t="n">
        <f aca="false">IF('Indicator Data'!AC164="No data","x",ROUND(IF('Indicator Data'!AC164&gt;CK$3,0,IF('Indicator Data'!AC164&lt;CK$4,10,(CK$3-'Indicator Data'!AC164)/(CK$3-CK$4)*10)),1))</f>
        <v>5.6</v>
      </c>
      <c r="CL164" s="102" t="n">
        <f aca="false">IF(AND(CJ164="x",CI164="x",CK164="x"),"x",ROUND(AVERAGE(CI164:CK164),1))</f>
        <v>3</v>
      </c>
      <c r="CM164" s="106" t="n">
        <f aca="false">IF('Indicator Data'!X164="No data","x",ROUND(IF(LOG('Indicator Data'!X164)&gt;CM$3,10,IF(LOG('Indicator Data'!X164)&lt;CM$4,0,10-(CM$3-LOG('Indicator Data'!X164))/(CM$3-CM$4)*10)),1))</f>
        <v>5.6</v>
      </c>
      <c r="CN164" s="106" t="n">
        <f aca="false">IF('Indicator Data'!Y164="No data","x",ROUND(IF('Indicator Data'!Y164&gt;CN$3,10,IF('Indicator Data'!Y164&lt;CN$4,0,10-(CN$3-'Indicator Data'!Y164)/(CN$3-CN$4)*10)),1))</f>
        <v>3.9</v>
      </c>
      <c r="CO164" s="106" t="n">
        <f aca="false">IF('Indicator Data'!Z164="No data","x",ROUND(IF('Indicator Data'!Z164&gt;CO$3,10,IF('Indicator Data'!Z164&lt;CO$4,0,10-(CO$3-'Indicator Data'!Z164)/(CO$3-CO$4)*10)),1))</f>
        <v>6.8</v>
      </c>
      <c r="CP164" s="106" t="n">
        <f aca="false">IF('Indicator Data'!AA164="No data","x",ROUND(IF('Indicator Data'!AA164&gt;CP$3,10,IF('Indicator Data'!AA164&lt;CP$4,0,10-(CP$3-'Indicator Data'!AA164)/(CP$3-CP$4)*10)),1))</f>
        <v>3.4</v>
      </c>
      <c r="CQ164" s="102" t="n">
        <f aca="false">ROUND(AVERAGE(CM164:CP164),1)</f>
        <v>4.9</v>
      </c>
      <c r="CR164" s="104" t="n">
        <f aca="false">ROUND(AVERAGE(CL164,CQ164,CQ164),1)</f>
        <v>4.3</v>
      </c>
      <c r="CS164" s="106" t="n">
        <f aca="false">IF('Indicator Data'!AF164="No data","x",ROUND(IF('Indicator Data'!AF164&gt;CS$3,10,IF('Indicator Data'!AF164&lt;CS$4,0,10-(CS$3-'Indicator Data'!AF164)/(CS$3-CS$4)*10)),1))</f>
        <v>2.8</v>
      </c>
      <c r="CT164" s="106" t="n">
        <f aca="false">IF('Indicator Data'!AG164="No data","x",ROUND(IF('Indicator Data'!AG164&gt;CT$3,10,IF('Indicator Data'!AG164&lt;CT$4,0,10-(CT$3-'Indicator Data'!AG164)/(CT$3-CT$4)*10)),1))</f>
        <v>3.1</v>
      </c>
      <c r="CU164" s="102" t="n">
        <f aca="false">ROUND(AVERAGE(CM164,CN164,CO164,CP164,CS164,CT164),1)</f>
        <v>4.3</v>
      </c>
      <c r="CV164" s="106" t="n">
        <f aca="false">IF('Indicator Data'!AB164="No data","x",ROUND(IF('Indicator Data'!AB164&gt;CV$3,10,IF('Indicator Data'!AB164&lt;CV$4,0,10-(CV$3-'Indicator Data'!AB164)/(CV$3-CV$4)*10)),1))</f>
        <v>0.1</v>
      </c>
      <c r="CW164" s="102" t="n">
        <f aca="false">IF(AND(CJ164="x",CI164="x",CK164="x"),"x",ROUND(AVERAGE(CI164:CK164,CV164),1))</f>
        <v>2.3</v>
      </c>
      <c r="CX164" s="103" t="n">
        <f aca="false">IF('Indicator Data'!AD164="No data","x",'Indicator Data'!AD164/'Indicator Data'!$BZ164)</f>
        <v>3.03238186473334E-005</v>
      </c>
      <c r="CY164" s="106" t="n">
        <f aca="false">IF(CX164="x","x",ROUND(IF(CX164&gt;CY$3,0,IF(CX164&lt;CY$4,10,(CY$3-CX164)/(CY$3-CY$4)*10)),1))</f>
        <v>9.7</v>
      </c>
      <c r="CZ164" s="106" t="n">
        <f aca="false">IF('Indicator Data'!AE164="No data","x",ROUND(IF('Indicator Data'!AE164&gt;CZ$3,0,IF('Indicator Data'!AE164&lt;CZ$4,10,(CZ$3-'Indicator Data'!AE164)/(CZ$3-CZ$4)*10)),1))</f>
        <v>0</v>
      </c>
      <c r="DA164" s="102" t="n">
        <f aca="false">IF(AND(CY164="x",CZ164="x"),"x",ROUND(AVERAGE(CY164:CZ164),1))</f>
        <v>4.9</v>
      </c>
      <c r="DB164" s="104" t="n">
        <f aca="false">ROUND(AVERAGE(CW164,DA164,CU164),1)</f>
        <v>3.8</v>
      </c>
      <c r="DC164" s="105" t="n">
        <f aca="false">IF(BL164="x",ROUND((10-GEOMEAN(((10-DB164)/10*9+1),((10-CH164)/10*9+1),((10-CR164)/10*9+1)))/9*10,1),ROUND((10-GEOMEAN(((10-BL164)/10*9+1),((10-DB164)/10*9+1),((10-CH164)/10*9+1),((10-CR164)/10*9+1)))/9*10,1))</f>
        <v>4.7</v>
      </c>
      <c r="DD164" s="108" t="n">
        <f aca="false">IF(ROUND(IF(AP164="x",(10-GEOMEAN(((10-AO164)/10*9+1),((10-DC164)/10*9+1),((10-AU164)/10*9+1),((10-AQ164)/10*9+1),((10-AR164)/10*9+1)))/9*10,(10-GEOMEAN(((10-AO164)/10*9+1),((10-DC164)/10*9+1),((10-AP164)/10*9+1),((10-AQ164)/10*9+1),((10-AR164)/10*9+1),((10-AU164)/10*9+1)))/9*10),1)=0,0.1,ROUND(IF(AP164="x",(10-GEOMEAN(((10-AO164)/10*9+1),((10-DC164)/10*9+1),((10-AU164)/10*9+1),((10-AQ164)/10*9+1),((10-AR164)/10*9+1)))/9*10,(10-GEOMEAN(((10-AO164)/10*9+1),((10-DC164)/10*9+1),((10-AP164)/10*9+1),((10-AQ164)/10*9+1),((10-AR164)/10*9+1),((10-AU164)/10*9+1)))/9*10),1))</f>
        <v>5.1</v>
      </c>
      <c r="DE164" s="105" t="n">
        <f aca="false">ROUND(IF('Indicator Data'!AH164=0,0,IF('Indicator Data'!AH164&gt;DE$3,10,IF('Indicator Data'!AH164&lt;DE$4,0,10-(DE$3-'Indicator Data'!AH164)/(DE$3-DE$4)*10))),1)</f>
        <v>7.9</v>
      </c>
      <c r="DF164" s="102" t="n">
        <f aca="false">'Indicator Data'!AI164</f>
        <v>4</v>
      </c>
      <c r="DG164" s="102" t="n">
        <f aca="false">'Indicator Data'!AJ164</f>
        <v>0</v>
      </c>
      <c r="DH164" s="105" t="n">
        <f aca="false">ROUND(IF(DF164=5,10,IF(DG164=5,9,IF(DF164=4,8,IF(DG164=4,7,0)))),1)</f>
        <v>8</v>
      </c>
      <c r="DI164" s="108" t="n">
        <f aca="false">ROUND(IF(DH164&gt;5,DH164,DE164/10*7),1)</f>
        <v>8</v>
      </c>
      <c r="DJ164" s="76"/>
      <c r="DK164" s="109"/>
    </row>
    <row r="165" customFormat="false" ht="14.5" hidden="false" customHeight="false" outlineLevel="0" collapsed="false">
      <c r="A165" s="98" t="str">
        <f aca="false">'Indicator Data'!A165</f>
        <v>South Sudan</v>
      </c>
      <c r="B165" s="99" t="str">
        <f aca="false">'Indicator Data'!B165</f>
        <v>SSD</v>
      </c>
      <c r="C165" s="100" t="n">
        <f aca="false">ROUND(IF('Indicator Data'!C165=0,0.1,IF(LOG('Indicator Data'!C165)&gt;C$3,10,IF(LOG('Indicator Data'!C165)&lt;C$4,0,10-(C$3-LOG('Indicator Data'!C165))/(C$3-C$4)*10))),1)</f>
        <v>6.8</v>
      </c>
      <c r="D165" s="101" t="n">
        <f aca="false">ROUND(IF('Indicator Data'!D165=0,0.1,IF(LOG('Indicator Data'!D165)&gt;D$3,10,IF(LOG('Indicator Data'!D165)&lt;D$4,0,10-(D$3-LOG('Indicator Data'!D165))/(D$3-D$4)*10))),1)</f>
        <v>0.1</v>
      </c>
      <c r="E165" s="102" t="n">
        <f aca="false">ROUND((10-GEOMEAN(((10-C165)/10*9+1),((10-D165)/10*9+1)))/9*10,1)</f>
        <v>4.2</v>
      </c>
      <c r="F165" s="102" t="n">
        <f aca="false">IF('Indicator Data'!E165="No data",0.1,(ROUND(IF('Indicator Data'!E165=0,0,IF(LOG('Indicator Data'!E165)&gt;F$3,10,IF(LOG('Indicator Data'!E165)&lt;F$4,0,10-(F$3-LOG('Indicator Data'!E165))/(F$3-F$4)*10))),1)))</f>
        <v>7.7</v>
      </c>
      <c r="G165" s="102" t="n">
        <f aca="false">ROUND(IF('Indicator Data'!F165=0,0,IF(LOG('Indicator Data'!F165)&gt;G$3,10,IF(LOG('Indicator Data'!F165)&lt;G$4,0,10-(G$3-LOG('Indicator Data'!F165))/(G$3-G$4)*10))),1)</f>
        <v>0</v>
      </c>
      <c r="H165" s="101" t="n">
        <f aca="false">ROUND(IF('Indicator Data'!G165=0,0,IF(LOG('Indicator Data'!G165)&gt;H$3,10,IF(LOG('Indicator Data'!G165)&lt;H$4,0,10-(H$3-LOG('Indicator Data'!G165))/(H$3-H$4)*10))),1)</f>
        <v>0</v>
      </c>
      <c r="I165" s="101" t="n">
        <f aca="false">ROUND(IF('Indicator Data'!H165=0,0,IF(LOG('Indicator Data'!H165)&gt;I$3,10,IF(LOG('Indicator Data'!H165)&lt;I$4,0,10-(I$3-LOG('Indicator Data'!H165))/(I$3-I$4)*10))),1)</f>
        <v>0</v>
      </c>
      <c r="J165" s="101" t="n">
        <f aca="false">ROUND((10-GEOMEAN(((10-H165)/10*9+1),((10-I165)/10*9+1)))/9*10,1)</f>
        <v>0</v>
      </c>
      <c r="K165" s="101" t="n">
        <f aca="false">ROUND(IF('Indicator Data'!I165=0,0,IF(LOG('Indicator Data'!I165)&gt;K$3,10,IF(LOG('Indicator Data'!I165)&lt;K$4,0,10-(K$3-LOG('Indicator Data'!I165))/(K$3-K$4)*10))),1)</f>
        <v>0</v>
      </c>
      <c r="L165" s="102" t="n">
        <f aca="false">ROUND((10-GEOMEAN(((10-J165)/10*9+1),((10-K165)/10*9+1)))/9*10,1)</f>
        <v>0</v>
      </c>
      <c r="M165" s="102" t="n">
        <f aca="false">ROUND(IF('Indicator Data'!J165=0,0,IF(LOG('Indicator Data'!J165)&gt;M$3,10,IF(LOG('Indicator Data'!J165)&lt;M$4,0,10-(M$3-LOG('Indicator Data'!J165))/(M$3-M$4)*10))),1)</f>
        <v>10</v>
      </c>
      <c r="N165" s="103" t="n">
        <f aca="false">'Indicator Data'!C165/'Indicator Data'!$CA165</f>
        <v>0.000436983910513318</v>
      </c>
      <c r="O165" s="103" t="n">
        <f aca="false">'Indicator Data'!D165/'Indicator Data'!$CA165</f>
        <v>0</v>
      </c>
      <c r="P165" s="103" t="n">
        <f aca="false">IF(F165=0.1,"x",'Indicator Data'!E165/'Indicator Data'!$CA165)</f>
        <v>0.00962714723897009</v>
      </c>
      <c r="Q165" s="103" t="n">
        <f aca="false">'Indicator Data'!F165/'Indicator Data'!$CA165</f>
        <v>0</v>
      </c>
      <c r="R165" s="103" t="n">
        <f aca="false">'Indicator Data'!G165/'Indicator Data'!$CA165</f>
        <v>0</v>
      </c>
      <c r="S165" s="103" t="n">
        <f aca="false">'Indicator Data'!H165/'Indicator Data'!$CA165</f>
        <v>0</v>
      </c>
      <c r="T165" s="103" t="n">
        <f aca="false">'Indicator Data'!I165/'Indicator Data'!$CA165</f>
        <v>0</v>
      </c>
      <c r="U165" s="103" t="n">
        <f aca="false">'Indicator Data'!J165/'Indicator Data'!$CA165</f>
        <v>0.0184352171271195</v>
      </c>
      <c r="V165" s="101" t="n">
        <f aca="false">ROUND(IF(N165&gt;V$3,10,IF(N165&lt;V$4,0,10-(V$3-N165)/(V$3-V$4)*10)),1)</f>
        <v>2.2</v>
      </c>
      <c r="W165" s="101" t="n">
        <f aca="false">ROUND(IF(O165&gt;W$3,10,IF(O165&lt;W$4,0,10-(W$3-O165)/(W$3-W$4)*10)),1)</f>
        <v>0</v>
      </c>
      <c r="X165" s="102" t="n">
        <f aca="false">ROUND(((10-GEOMEAN(((10-V165)/10*9+1),((10-W165)/10*9+1)))/9*10),1)</f>
        <v>1.2</v>
      </c>
      <c r="Y165" s="102" t="n">
        <f aca="false">IF(P165="x",0.1,ROUND(IF(P165&gt;Y$3,10,IF(P165&lt;Y$4,0,10-(Y$3-P165)/(Y$3-Y$4)*10)),1))</f>
        <v>6.4</v>
      </c>
      <c r="Z165" s="102" t="n">
        <f aca="false">ROUND(IF(Q165=0,0,IF(LOG(Q165)&gt;Z$3,10,IF(LOG(Q165)&lt;=Z$4,0,10-(Z$3-LOG(Q165))/(Z$3-Z$4)*10))),1)</f>
        <v>0</v>
      </c>
      <c r="AA165" s="101" t="n">
        <f aca="false">ROUND(IF(R165&gt;AA$3,10,IF(R165&lt;AA$4,0,10-(AA$3-R165)/(AA$3-AA$4)*10)),1)</f>
        <v>0</v>
      </c>
      <c r="AB165" s="101" t="n">
        <f aca="false">ROUND(IF(S165&gt;AB$3,10,IF(S165&lt;AB$4,0,10-(AB$3-S165)/(AB$3-AB$4)*10)),1)</f>
        <v>0</v>
      </c>
      <c r="AC165" s="101" t="n">
        <f aca="false">ROUND(((10-GEOMEAN(((10-AA165)/10*9+1),((10-AB165)/10*9+1)))/9*10),1)</f>
        <v>0</v>
      </c>
      <c r="AD165" s="101" t="n">
        <f aca="false">ROUND(IF(T165=0,0,IF(T165&gt;AD$3,10,IF(T165&lt;=AD$4,0,10-(AD$3-T165)/(AD$3-AD$4)*10))),1)</f>
        <v>0</v>
      </c>
      <c r="AE165" s="102" t="n">
        <f aca="false">ROUND((10-GEOMEAN(((10-AC165)/10*9+1),((10-AD165)/10*9+1)))/9*10,1)</f>
        <v>0</v>
      </c>
      <c r="AF165" s="102" t="n">
        <f aca="false">ROUND(IF(U165&gt;AF$3,10,IF(U165&lt;AF$4,0,10-(AF$3-U165)/(AF$3-AF$4)*10)),1)</f>
        <v>6.1</v>
      </c>
      <c r="AG165" s="101" t="n">
        <f aca="false">ROUND(IF('Indicator Data'!K165=0,0,IF('Indicator Data'!K165&gt;AG$3,10,IF('Indicator Data'!K165&lt;AG$4,0,10-(AG$3-'Indicator Data'!K165)/(AG$3-AG$4)*10))),1)</f>
        <v>2.9</v>
      </c>
      <c r="AH165" s="104" t="n">
        <f aca="false">ROUND(AVERAGE(C165,V165),1)</f>
        <v>4.5</v>
      </c>
      <c r="AI165" s="104" t="n">
        <f aca="false">ROUND(AVERAGE(D165,W165),1)</f>
        <v>0.1</v>
      </c>
      <c r="AJ165" s="102" t="n">
        <f aca="false">ROUND(AVERAGE(AA165,H165),1)</f>
        <v>0</v>
      </c>
      <c r="AK165" s="102" t="n">
        <f aca="false">ROUND(AVERAGE(AB165,I165),1)</f>
        <v>0</v>
      </c>
      <c r="AL165" s="104" t="n">
        <f aca="false">ROUND((10-GEOMEAN(((10-AJ165)/10*9+1),((10-AK165)/10*9+1)))/9*10,1)</f>
        <v>0</v>
      </c>
      <c r="AM165" s="104" t="n">
        <f aca="false">ROUND(AVERAGE(AD165,K165),1)</f>
        <v>0</v>
      </c>
      <c r="AN165" s="102" t="n">
        <f aca="false">ROUND((10-GEOMEAN(((10-M165)/10*9+1),((10-AF165)/10*9+1)))/9*10,1)</f>
        <v>8.8</v>
      </c>
      <c r="AO165" s="105" t="n">
        <f aca="false">ROUND((10-GEOMEAN(((10-E165)/10*9+1),((10-X165)/10*9+1)))/9*10,1)</f>
        <v>2.8</v>
      </c>
      <c r="AP165" s="105" t="n">
        <f aca="false">IF(AND(Y165="x",F165="x"),"x",ROUND((10-GEOMEAN(((10-F165)/10*9+1),((10-Y165)/10*9+1)))/9*10,1))</f>
        <v>7.1</v>
      </c>
      <c r="AQ165" s="105" t="n">
        <f aca="false">ROUND((10-GEOMEAN(((10-G165)/10*9+1),((10-Z165)/10*9+1)))/9*10,1)</f>
        <v>0</v>
      </c>
      <c r="AR165" s="105" t="n">
        <f aca="false">ROUND((10-GEOMEAN(((10-L165)/10*9+1),((10-AE165)/10*9+1)))/9*10,1)</f>
        <v>0</v>
      </c>
      <c r="AS165" s="104" t="n">
        <f aca="false">ROUND(AVERAGE(AG165,AN165),1)</f>
        <v>5.9</v>
      </c>
      <c r="AT165" s="104" t="n">
        <f aca="false">IF('Indicator Data'!L165="No data","x",IF('Indicator Data'!CB165&lt;1000,"x",ROUND((IF('Indicator Data'!L165&gt;AT$3,10,IF('Indicator Data'!L165&lt;AT$4,0,10-(AT$3-'Indicator Data'!L165)/(AT$3-AT$4)*10))),1)))</f>
        <v>1</v>
      </c>
      <c r="AU165" s="105" t="n">
        <f aca="false">ROUND(AVERAGE(AS165,AT165),1)</f>
        <v>3.5</v>
      </c>
      <c r="AV165" s="106" t="n">
        <f aca="false">IF('Indicator Data'!M165="No data","x",ROUND(IF('Indicator Data'!M165=0,0,IF(LOG('Indicator Data'!M165)&gt;AV$3,10,IF(LOG('Indicator Data'!M165)&lt;AV$4,0,10-(AV$3-LOG('Indicator Data'!M165))/(AV$3-AV$4)*10))),1))</f>
        <v>8.1</v>
      </c>
      <c r="AW165" s="103" t="n">
        <f aca="false">IF(AV165="x","x",'Indicator Data'!M165/'Indicator Data'!$CA165)</f>
        <v>0.412609163117534</v>
      </c>
      <c r="AX165" s="106" t="n">
        <f aca="false">IF(AV165="x","x",ROUND(IF(AW165&gt;AX$3,10,IF(AW165&lt;AX$4,0,10-(AX$3-AW165)/(AX$3-AX$4)*10)),1))</f>
        <v>4.6</v>
      </c>
      <c r="AY165" s="102" t="n">
        <f aca="false">IF(AND(AV165="x",AX165="x"),"x",ROUND((10-GEOMEAN(((10-AV165)/10*9+1),((10-AX165)/10*9+1)))/9*10,1))</f>
        <v>6.7</v>
      </c>
      <c r="AZ165" s="106" t="n">
        <f aca="false">IF('Indicator Data'!N165="No data","x",ROUND(IF('Indicator Data'!N165=0,0,IF(LOG('Indicator Data'!N165)&gt;AZ$3,10,IF(LOG('Indicator Data'!N165)&lt;AZ$4,0,10-(AZ$3-LOG('Indicator Data'!N165))/(AZ$3-AZ$4)*10))),1))</f>
        <v>7.3</v>
      </c>
      <c r="BA165" s="103" t="n">
        <f aca="false">IF(AZ165="x","x",'Indicator Data'!N165/'Indicator Data'!$CA165)</f>
        <v>0.0190780852433891</v>
      </c>
      <c r="BB165" s="106" t="n">
        <f aca="false">IF(AZ165="x","x",ROUND(IF(BA165&gt;BB$3,10,IF(BA165&lt;BB$4,0,10-(BB$3-BA165)/(BB$3-BB$4)*10)),1))</f>
        <v>3.8</v>
      </c>
      <c r="BC165" s="102" t="n">
        <f aca="false">IF(AND(AZ165="x",BB165="x"),"x",ROUND((10-GEOMEAN(((10-AZ165)/10*9+1),((10-BB165)/10*9+1)))/9*10,1))</f>
        <v>5.8</v>
      </c>
      <c r="BD165" s="106" t="n">
        <f aca="false">IF('Indicator Data'!O165="No data","x",ROUND(IF('Indicator Data'!O165=0,0,IF(LOG('Indicator Data'!O165)&gt;BD$3,10,IF(LOG('Indicator Data'!O165)&lt;BD$4,0,10-(BD$3-LOG('Indicator Data'!O165))/(BD$3-BD$4)*10))),1))</f>
        <v>0</v>
      </c>
      <c r="BE165" s="103" t="n">
        <f aca="false">IF(BD165="x","x",'Indicator Data'!O165/'Indicator Data'!$CA165)</f>
        <v>0</v>
      </c>
      <c r="BF165" s="106" t="n">
        <f aca="false">IF(BD165="x","x",ROUND(IF(BE165&gt;BF$3,10,IF(BE165&lt;BF$4,0,10-(BF$3-BE165)/(BF$3-BF$4)*10)),1))</f>
        <v>0</v>
      </c>
      <c r="BG165" s="102" t="n">
        <f aca="false">IF(AND(BD165="x",BF165="x"),"x",ROUND((10-GEOMEAN(((10-BD165)/10*9+1),((10-BF165)/10*9+1)))/9*10,1))</f>
        <v>0</v>
      </c>
      <c r="BH165" s="106" t="n">
        <f aca="false">IF('Indicator Data'!P165="No data","x",ROUND(IF('Indicator Data'!P165=0,0,IF(LOG('Indicator Data'!P165)&gt;BH$3,10,IF(LOG('Indicator Data'!P165)&lt;BH$4,0,10-(BH$3-LOG('Indicator Data'!P165))/(BH$3-BH$4)*10))),1))</f>
        <v>7.9</v>
      </c>
      <c r="BI165" s="103" t="n">
        <f aca="false">IF(BH165="x","x",'Indicator Data'!P165/'Indicator Data'!$CA165)</f>
        <v>0.0418744169437847</v>
      </c>
      <c r="BJ165" s="106" t="n">
        <f aca="false">IF(BH165="x","x",ROUND(IF(BI165&gt;BJ$3,10,IF(BI165&lt;BJ$4,0,10-(BJ$3-BI165)/(BJ$3-BJ$4)*10)),1))</f>
        <v>4.2</v>
      </c>
      <c r="BK165" s="102" t="n">
        <f aca="false">IF(AND(BH165="x",BJ165="x"),"x",ROUND((10-GEOMEAN(((10-BH165)/10*9+1),((10-BJ165)/10*9+1)))/9*10,1))</f>
        <v>6.4</v>
      </c>
      <c r="BL165" s="104" t="n">
        <f aca="false">IF(AND(BC165="x",BG165="x",BK165="x",AY165="x"),"x",IF(AND(BC165="x",BG165="x",BK165="x"),AY165,ROUND((10-GEOMEAN(((10-AY165)/10*9+1),((10-BC165)/10*9+1),((10-BG165)/10*9+1),((10-BK165)/10*9+1)))/9*10,1)))</f>
        <v>5.2</v>
      </c>
      <c r="BM165" s="106" t="n">
        <f aca="false">ROUND(IF('Indicator Data'!Q165=0,0,IF(LOG('Indicator Data'!Q165)&gt;BM$3,10,IF(LOG('Indicator Data'!Q165)&lt;BM$4,0,10-(BM$3-LOG('Indicator Data'!Q165))/(BM$3-BM$4)*10))),1)</f>
        <v>8.6</v>
      </c>
      <c r="BN165" s="107" t="n">
        <f aca="false">'Indicator Data'!R165</f>
        <v>0.999827027320862</v>
      </c>
      <c r="BO165" s="106" t="n">
        <f aca="false">ROUND(IF(BN165&gt;BO$3,10,IF(BN165&lt;BO$4,0,10-(BO$3-BN165)/(BO$3-BO$4)*10)),1)</f>
        <v>10</v>
      </c>
      <c r="BP165" s="106" t="n">
        <f aca="false">ROUND((10-GEOMEAN(((10-BO165)/10*9+1),((10-BM165)/10*9+1)))/9*10,1)</f>
        <v>9.4</v>
      </c>
      <c r="BQ165" s="106" t="n">
        <f aca="false">ROUND(IF('Indicator Data'!S165=0,0,IF(LOG('Indicator Data'!S165)&gt;BQ$3,10,IF(LOG('Indicator Data'!S165)&lt;BQ$4,0,10-(BQ$3-LOG('Indicator Data'!S165))/(BQ$3-BQ$4)*10))),1)</f>
        <v>8.6</v>
      </c>
      <c r="BR165" s="107" t="n">
        <f aca="false">'Indicator Data'!T165</f>
        <v>0.999244809150696</v>
      </c>
      <c r="BS165" s="106" t="n">
        <f aca="false">ROUND(IF(BR165&gt;BS$3,10,IF(BR165&lt;BS$4,0,10-(BS$3-BR165)/(BS$3-BS$4)*10)),1)</f>
        <v>10</v>
      </c>
      <c r="BT165" s="106" t="n">
        <f aca="false">ROUND((10-GEOMEAN(((10-BS165)/10*9+1),((10-BQ165)/10*9+1)))/9*10,1)</f>
        <v>9.4</v>
      </c>
      <c r="BU165" s="102" t="n">
        <f aca="false">ROUND((10-GEOMEAN(((10-BT165)/10*9+1),((10-BP165)/10*9+1)))/9*10,1)</f>
        <v>9.4</v>
      </c>
      <c r="BV165" s="106" t="n">
        <f aca="false">ROUND(IF('Indicator Data'!U165=0,0,IF(LOG('Indicator Data'!U165)&gt;BV$3,10,IF(LOG('Indicator Data'!U165)&lt;BV$4,0,10-(BV$3-LOG('Indicator Data'!U165))/(BV$3-BV$4)*10))),1)</f>
        <v>7.7</v>
      </c>
      <c r="BW165" s="103" t="n">
        <f aca="false">'Indicator Data'!U165/'Indicator Data'!$CA165</f>
        <v>0.186258061740234</v>
      </c>
      <c r="BX165" s="106" t="n">
        <f aca="false">ROUND(IF(BW165&gt;BX$3,10,IF(BW165&lt;BX$4,0,10-(BX$3-BW165)/(BX$3-BX$4)*10)),1)</f>
        <v>2.1</v>
      </c>
      <c r="BY165" s="102" t="n">
        <f aca="false">ROUND((10-GEOMEAN(((10-BV165)/10*9+1),((10-BX165)/10*9+1)))/9*10,1)</f>
        <v>5.6</v>
      </c>
      <c r="BZ165" s="106" t="n">
        <f aca="false">ROUND(IF('Indicator Data'!V165=0,0,IF(LOG('Indicator Data'!V165)&gt;BZ$3,10,IF(LOG('Indicator Data'!V165)&lt;BZ$4,0,10-(BZ$3-LOG('Indicator Data'!V165))/(BZ$3-BZ$4)*10))),1)</f>
        <v>8.7</v>
      </c>
      <c r="CA165" s="103" t="n">
        <f aca="false">IF('Indicator Data'!V165/'Indicator Data'!$CA165&gt;1,1,'Indicator Data'!V165/'Indicator Data'!$CA165)</f>
        <v>0.997341084381884</v>
      </c>
      <c r="CB165" s="106" t="n">
        <f aca="false">ROUND(IF(CA165&gt;CB$3,10,IF(CA165&lt;CB$4,0,10-(CB$3-CA165)/(CB$3-CB$4)*10)),1)</f>
        <v>10</v>
      </c>
      <c r="CC165" s="102" t="n">
        <f aca="false">ROUND((10-GEOMEAN(((10-BZ165)/10*9+1),((10-CB165)/10*9+1)))/9*10,1)</f>
        <v>9.5</v>
      </c>
      <c r="CD165" s="106" t="n">
        <f aca="false">ROUND(IF('Indicator Data'!W165=0,0,IF(LOG('Indicator Data'!W165)&gt;CD$3,10,IF(LOG('Indicator Data'!W165)&lt;CD$4,0,10-(CD$3-LOG('Indicator Data'!W165))/(CD$3-CD$4)*10))),1)</f>
        <v>8.4</v>
      </c>
      <c r="CE165" s="103" t="n">
        <f aca="false">'Indicator Data'!W165/'Indicator Data'!$CA165</f>
        <v>0.662104540390354</v>
      </c>
      <c r="CF165" s="106" t="n">
        <f aca="false">ROUND(IF(CE165&gt;CF$3,10,IF(CE165&lt;CF$4,0,10-(CF$3-CE165)/(CF$3-CF$4)*10)),1)</f>
        <v>6.6</v>
      </c>
      <c r="CG165" s="102" t="n">
        <f aca="false">ROUND((10-GEOMEAN(((10-CD165)/10*9+1),((10-CF165)/10*9+1)))/9*10,1)</f>
        <v>7.6</v>
      </c>
      <c r="CH165" s="104" t="n">
        <f aca="false">ROUND((10-GEOMEAN(((10-CC165)/10*9+1),((10-BU165)/10*9+1),((10-BY165)/10*9+1),((10-CG165)/10*9+1)))/9*10,1)</f>
        <v>8.4</v>
      </c>
      <c r="CI165" s="106" t="n">
        <f aca="false">IF('Indicator Data'!BQ165="No data","x",ROUND(IF('Indicator Data'!BQ165&gt;CI$3,0,IF('Indicator Data'!BQ165&lt;CI$4,10,(CI$3-'Indicator Data'!BQ165)/(CI$3-CI$4)*10)),1))</f>
        <v>9.4</v>
      </c>
      <c r="CJ165" s="106" t="n">
        <f aca="false">IF('Indicator Data'!BR165="No data","x",ROUND(IF('Indicator Data'!BR165&gt;CJ$3,0,IF('Indicator Data'!BR165&lt;CJ$4,10,(CJ$3-'Indicator Data'!BR165)/(CJ$3-CJ$4)*10)),1))</f>
        <v>9.8</v>
      </c>
      <c r="CK165" s="106" t="str">
        <f aca="false">IF('Indicator Data'!AC165="No data","x",ROUND(IF('Indicator Data'!AC165&gt;CK$3,0,IF('Indicator Data'!AC165&lt;CK$4,10,(CK$3-'Indicator Data'!AC165)/(CK$3-CK$4)*10)),1))</f>
        <v>x</v>
      </c>
      <c r="CL165" s="102" t="n">
        <f aca="false">IF(AND(CJ165="x",CI165="x",CK165="x"),"x",ROUND(AVERAGE(CI165:CK165),1))</f>
        <v>9.6</v>
      </c>
      <c r="CM165" s="106" t="n">
        <f aca="false">IF('Indicator Data'!X165="No data","x",ROUND(IF(LOG('Indicator Data'!X165)&gt;CM$3,10,IF(LOG('Indicator Data'!X165)&lt;CM$4,0,10-(CM$3-LOG('Indicator Data'!X165))/(CM$3-CM$4)*10)),1))</f>
        <v>4.2</v>
      </c>
      <c r="CN165" s="106" t="n">
        <f aca="false">IF('Indicator Data'!Y165="No data","x",ROUND(IF('Indicator Data'!Y165&gt;CN$3,10,IF('Indicator Data'!Y165&lt;CN$4,0,10-(CN$3-'Indicator Data'!Y165)/(CN$3-CN$4)*10)),1))</f>
        <v>6.4</v>
      </c>
      <c r="CO165" s="106" t="n">
        <f aca="false">IF('Indicator Data'!Z165="No data","x",ROUND(IF('Indicator Data'!Z165&gt;CO$3,10,IF('Indicator Data'!Z165&lt;CO$4,0,10-(CO$3-'Indicator Data'!Z165)/(CO$3-CO$4)*10)),1))</f>
        <v>2.1</v>
      </c>
      <c r="CP165" s="106" t="n">
        <f aca="false">IF('Indicator Data'!AA165="No data","x",ROUND(IF('Indicator Data'!AA165&gt;CP$3,10,IF('Indicator Data'!AA165&lt;CP$4,0,10-(CP$3-'Indicator Data'!AA165)/(CP$3-CP$4)*10)),1))</f>
        <v>9.9</v>
      </c>
      <c r="CQ165" s="102" t="n">
        <f aca="false">ROUND(AVERAGE(CM165:CP165),1)</f>
        <v>5.7</v>
      </c>
      <c r="CR165" s="104" t="n">
        <f aca="false">ROUND(AVERAGE(CL165,CQ165,CQ165),1)</f>
        <v>7</v>
      </c>
      <c r="CS165" s="106" t="n">
        <f aca="false">IF('Indicator Data'!AF165="No data","x",ROUND(IF('Indicator Data'!AF165&gt;CS$3,10,IF('Indicator Data'!AF165&lt;CS$4,0,10-(CS$3-'Indicator Data'!AF165)/(CS$3-CS$4)*10)),1))</f>
        <v>10</v>
      </c>
      <c r="CT165" s="106" t="n">
        <f aca="false">IF('Indicator Data'!AG165="No data","x",ROUND(IF('Indicator Data'!AG165&gt;CT$3,10,IF('Indicator Data'!AG165&lt;CT$4,0,10-(CT$3-'Indicator Data'!AG165)/(CT$3-CT$4)*10)),1))</f>
        <v>6.8</v>
      </c>
      <c r="CU165" s="102" t="n">
        <f aca="false">ROUND(AVERAGE(CM165,CN165,CO165,CP165,CS165,CT165),1)</f>
        <v>6.6</v>
      </c>
      <c r="CV165" s="106" t="n">
        <f aca="false">IF('Indicator Data'!AB165="No data","x",ROUND(IF('Indicator Data'!AB165&gt;CV$3,10,IF('Indicator Data'!AB165&lt;CV$4,0,10-(CV$3-'Indicator Data'!AB165)/(CV$3-CV$4)*10)),1))</f>
        <v>10</v>
      </c>
      <c r="CW165" s="102" t="n">
        <f aca="false">IF(AND(CJ165="x",CI165="x",CK165="x"),"x",ROUND(AVERAGE(CI165:CK165,CV165),1))</f>
        <v>9.7</v>
      </c>
      <c r="CX165" s="103" t="n">
        <f aca="false">IF('Indicator Data'!AD165="No data","x",'Indicator Data'!AD165/'Indicator Data'!$BZ165)</f>
        <v>0.000267205742467254</v>
      </c>
      <c r="CY165" s="106" t="n">
        <f aca="false">IF(CX165="x","x",ROUND(IF(CX165&gt;CY$3,0,IF(CX165&lt;CY$4,10,(CY$3-CX165)/(CY$3-CY$4)*10)),1))</f>
        <v>7.3</v>
      </c>
      <c r="CZ165" s="106" t="n">
        <f aca="false">IF('Indicator Data'!AE165="No data","x",ROUND(IF('Indicator Data'!AE165&gt;CZ$3,0,IF('Indicator Data'!AE165&lt;CZ$4,10,(CZ$3-'Indicator Data'!AE165)/(CZ$3-CZ$4)*10)),1))</f>
        <v>8</v>
      </c>
      <c r="DA165" s="102" t="n">
        <f aca="false">IF(AND(CY165="x",CZ165="x"),"x",ROUND(AVERAGE(CY165:CZ165),1))</f>
        <v>7.7</v>
      </c>
      <c r="DB165" s="104" t="n">
        <f aca="false">ROUND(AVERAGE(CW165,DA165,CU165),1)</f>
        <v>8</v>
      </c>
      <c r="DC165" s="105" t="n">
        <f aca="false">IF(BL165="x",ROUND((10-GEOMEAN(((10-DB165)/10*9+1),((10-CH165)/10*9+1),((10-CR165)/10*9+1)))/9*10,1),ROUND((10-GEOMEAN(((10-BL165)/10*9+1),((10-DB165)/10*9+1),((10-CH165)/10*9+1),((10-CR165)/10*9+1)))/9*10,1))</f>
        <v>7.3</v>
      </c>
      <c r="DD165" s="108" t="n">
        <f aca="false">IF(ROUND(IF(AP165="x",(10-GEOMEAN(((10-AO165)/10*9+1),((10-DC165)/10*9+1),((10-AU165)/10*9+1),((10-AQ165)/10*9+1),((10-AR165)/10*9+1)))/9*10,(10-GEOMEAN(((10-AO165)/10*9+1),((10-DC165)/10*9+1),((10-AP165)/10*9+1),((10-AQ165)/10*9+1),((10-AR165)/10*9+1),((10-AU165)/10*9+1)))/9*10),1)=0,0.1,ROUND(IF(AP165="x",(10-GEOMEAN(((10-AO165)/10*9+1),((10-DC165)/10*9+1),((10-AU165)/10*9+1),((10-AQ165)/10*9+1),((10-AR165)/10*9+1)))/9*10,(10-GEOMEAN(((10-AO165)/10*9+1),((10-DC165)/10*9+1),((10-AP165)/10*9+1),((10-AQ165)/10*9+1),((10-AR165)/10*9+1),((10-AU165)/10*9+1)))/9*10),1))</f>
        <v>4.1</v>
      </c>
      <c r="DE165" s="105" t="n">
        <f aca="false">ROUND(IF('Indicator Data'!AH165=0,0,IF('Indicator Data'!AH165&gt;DE$3,10,IF('Indicator Data'!AH165&lt;DE$4,0,10-(DE$3-'Indicator Data'!AH165)/(DE$3-DE$4)*10))),1)</f>
        <v>10</v>
      </c>
      <c r="DF165" s="102" t="n">
        <f aca="false">'Indicator Data'!AI165</f>
        <v>4</v>
      </c>
      <c r="DG165" s="102" t="n">
        <f aca="false">'Indicator Data'!AJ165</f>
        <v>5</v>
      </c>
      <c r="DH165" s="105" t="n">
        <f aca="false">ROUND(IF(DF165=5,10,IF(DG165=5,9,IF(DF165=4,8,IF(DG165=4,7,0)))),1)</f>
        <v>9</v>
      </c>
      <c r="DI165" s="108" t="n">
        <f aca="false">ROUND(IF(DH165&gt;5,DH165,DE165/10*7),1)</f>
        <v>9</v>
      </c>
      <c r="DJ165" s="76"/>
      <c r="DK165" s="109"/>
    </row>
    <row r="166" customFormat="false" ht="14.5" hidden="false" customHeight="false" outlineLevel="0" collapsed="false">
      <c r="A166" s="98" t="str">
        <f aca="false">'Indicator Data'!A166</f>
        <v>Spain</v>
      </c>
      <c r="B166" s="99" t="str">
        <f aca="false">'Indicator Data'!B166</f>
        <v>ESP</v>
      </c>
      <c r="C166" s="100" t="n">
        <f aca="false">ROUND(IF('Indicator Data'!C166=0,0.1,IF(LOG('Indicator Data'!C166)&gt;C$3,10,IF(LOG('Indicator Data'!C166)&lt;C$4,0,10-(C$3-LOG('Indicator Data'!C166))/(C$3-C$4)*10))),1)</f>
        <v>8.1</v>
      </c>
      <c r="D166" s="101" t="n">
        <f aca="false">ROUND(IF('Indicator Data'!D166=0,0.1,IF(LOG('Indicator Data'!D166)&gt;D$3,10,IF(LOG('Indicator Data'!D166)&lt;D$4,0,10-(D$3-LOG('Indicator Data'!D166))/(D$3-D$4)*10))),1)</f>
        <v>0.1</v>
      </c>
      <c r="E166" s="102" t="n">
        <f aca="false">ROUND((10-GEOMEAN(((10-C166)/10*9+1),((10-D166)/10*9+1)))/9*10,1)</f>
        <v>5.4</v>
      </c>
      <c r="F166" s="102" t="n">
        <f aca="false">IF('Indicator Data'!E166="No data",0.1,(ROUND(IF('Indicator Data'!E166=0,0,IF(LOG('Indicator Data'!E166)&gt;F$3,10,IF(LOG('Indicator Data'!E166)&lt;F$4,0,10-(F$3-LOG('Indicator Data'!E166))/(F$3-F$4)*10))),1)))</f>
        <v>7.7</v>
      </c>
      <c r="G166" s="102" t="n">
        <f aca="false">ROUND(IF('Indicator Data'!F166=0,0,IF(LOG('Indicator Data'!F166)&gt;G$3,10,IF(LOG('Indicator Data'!F166)&lt;G$4,0,10-(G$3-LOG('Indicator Data'!F166))/(G$3-G$4)*10))),1)</f>
        <v>7.1</v>
      </c>
      <c r="H166" s="101" t="n">
        <f aca="false">ROUND(IF('Indicator Data'!G166=0,0,IF(LOG('Indicator Data'!G166)&gt;H$3,10,IF(LOG('Indicator Data'!G166)&lt;H$4,0,10-(H$3-LOG('Indicator Data'!G166))/(H$3-H$4)*10))),1)</f>
        <v>0</v>
      </c>
      <c r="I166" s="101" t="n">
        <f aca="false">ROUND(IF('Indicator Data'!H166=0,0,IF(LOG('Indicator Data'!H166)&gt;I$3,10,IF(LOG('Indicator Data'!H166)&lt;I$4,0,10-(I$3-LOG('Indicator Data'!H166))/(I$3-I$4)*10))),1)</f>
        <v>0</v>
      </c>
      <c r="J166" s="101" t="n">
        <f aca="false">ROUND((10-GEOMEAN(((10-H166)/10*9+1),((10-I166)/10*9+1)))/9*10,1)</f>
        <v>0</v>
      </c>
      <c r="K166" s="101" t="n">
        <f aca="false">ROUND(IF('Indicator Data'!I166=0,0,IF(LOG('Indicator Data'!I166)&gt;K$3,10,IF(LOG('Indicator Data'!I166)&lt;K$4,0,10-(K$3-LOG('Indicator Data'!I166))/(K$3-K$4)*10))),1)</f>
        <v>0</v>
      </c>
      <c r="L166" s="102" t="n">
        <f aca="false">ROUND((10-GEOMEAN(((10-J166)/10*9+1),((10-K166)/10*9+1)))/9*10,1)</f>
        <v>0</v>
      </c>
      <c r="M166" s="102" t="n">
        <f aca="false">ROUND(IF('Indicator Data'!J166=0,0,IF(LOG('Indicator Data'!J166)&gt;M$3,10,IF(LOG('Indicator Data'!J166)&lt;M$4,0,10-(M$3-LOG('Indicator Data'!J166))/(M$3-M$4)*10))),1)</f>
        <v>10</v>
      </c>
      <c r="N166" s="103" t="n">
        <f aca="false">'Indicator Data'!C166/'Indicator Data'!$CA166</f>
        <v>0.000366265659374147</v>
      </c>
      <c r="O166" s="103" t="n">
        <f aca="false">'Indicator Data'!D166/'Indicator Data'!$CA166</f>
        <v>0</v>
      </c>
      <c r="P166" s="103" t="n">
        <f aca="false">IF(F166=0.1,"x",'Indicator Data'!E166/'Indicator Data'!$CA166)</f>
        <v>0.00256773500011016</v>
      </c>
      <c r="Q166" s="103" t="n">
        <f aca="false">'Indicator Data'!F166/'Indicator Data'!$CA166</f>
        <v>4.14205071966417E-006</v>
      </c>
      <c r="R166" s="103" t="n">
        <f aca="false">'Indicator Data'!G166/'Indicator Data'!$CA166</f>
        <v>0</v>
      </c>
      <c r="S166" s="103" t="n">
        <f aca="false">'Indicator Data'!H166/'Indicator Data'!$CA166</f>
        <v>0</v>
      </c>
      <c r="T166" s="103" t="n">
        <f aca="false">'Indicator Data'!I166/'Indicator Data'!$CA166</f>
        <v>0</v>
      </c>
      <c r="U166" s="103" t="n">
        <f aca="false">'Indicator Data'!J166/'Indicator Data'!$CA166</f>
        <v>0.00371750561577219</v>
      </c>
      <c r="V166" s="101" t="n">
        <f aca="false">ROUND(IF(N166&gt;V$3,10,IF(N166&lt;V$4,0,10-(V$3-N166)/(V$3-V$4)*10)),1)</f>
        <v>1.8</v>
      </c>
      <c r="W166" s="101" t="n">
        <f aca="false">ROUND(IF(O166&gt;W$3,10,IF(O166&lt;W$4,0,10-(W$3-O166)/(W$3-W$4)*10)),1)</f>
        <v>0</v>
      </c>
      <c r="X166" s="102" t="n">
        <f aca="false">ROUND(((10-GEOMEAN(((10-V166)/10*9+1),((10-W166)/10*9+1)))/9*10),1)</f>
        <v>0.9</v>
      </c>
      <c r="Y166" s="102" t="n">
        <f aca="false">IF(P166="x",0.1,ROUND(IF(P166&gt;Y$3,10,IF(P166&lt;Y$4,0,10-(Y$3-P166)/(Y$3-Y$4)*10)),1))</f>
        <v>1.7</v>
      </c>
      <c r="Z166" s="102" t="n">
        <f aca="false">ROUND(IF(Q166=0,0,IF(LOG(Q166)&gt;Z$3,10,IF(LOG(Q166)&lt;=Z$4,0,10-(Z$3-LOG(Q166))/(Z$3-Z$4)*10))),1)</f>
        <v>6.9</v>
      </c>
      <c r="AA166" s="101" t="n">
        <f aca="false">ROUND(IF(R166&gt;AA$3,10,IF(R166&lt;AA$4,0,10-(AA$3-R166)/(AA$3-AA$4)*10)),1)</f>
        <v>0</v>
      </c>
      <c r="AB166" s="101" t="n">
        <f aca="false">ROUND(IF(S166&gt;AB$3,10,IF(S166&lt;AB$4,0,10-(AB$3-S166)/(AB$3-AB$4)*10)),1)</f>
        <v>0</v>
      </c>
      <c r="AC166" s="101" t="n">
        <f aca="false">ROUND(((10-GEOMEAN(((10-AA166)/10*9+1),((10-AB166)/10*9+1)))/9*10),1)</f>
        <v>0</v>
      </c>
      <c r="AD166" s="101" t="n">
        <f aca="false">ROUND(IF(T166=0,0,IF(T166&gt;AD$3,10,IF(T166&lt;=AD$4,0,10-(AD$3-T166)/(AD$3-AD$4)*10))),1)</f>
        <v>0</v>
      </c>
      <c r="AE166" s="102" t="n">
        <f aca="false">ROUND((10-GEOMEAN(((10-AC166)/10*9+1),((10-AD166)/10*9+1)))/9*10,1)</f>
        <v>0</v>
      </c>
      <c r="AF166" s="102" t="n">
        <f aca="false">ROUND(IF(U166&gt;AF$3,10,IF(U166&lt;AF$4,0,10-(AF$3-U166)/(AF$3-AF$4)*10)),1)</f>
        <v>1.2</v>
      </c>
      <c r="AG166" s="101" t="n">
        <f aca="false">ROUND(IF('Indicator Data'!K166=0,0,IF('Indicator Data'!K166&gt;AG$3,10,IF('Indicator Data'!K166&lt;AG$4,0,10-(AG$3-'Indicator Data'!K166)/(AG$3-AG$4)*10))),1)</f>
        <v>1.9</v>
      </c>
      <c r="AH166" s="104" t="n">
        <f aca="false">ROUND(AVERAGE(C166,V166),1)</f>
        <v>5</v>
      </c>
      <c r="AI166" s="104" t="n">
        <f aca="false">ROUND(AVERAGE(D166,W166),1)</f>
        <v>0.1</v>
      </c>
      <c r="AJ166" s="102" t="n">
        <f aca="false">ROUND(AVERAGE(AA166,H166),1)</f>
        <v>0</v>
      </c>
      <c r="AK166" s="102" t="n">
        <f aca="false">ROUND(AVERAGE(AB166,I166),1)</f>
        <v>0</v>
      </c>
      <c r="AL166" s="104" t="n">
        <f aca="false">ROUND((10-GEOMEAN(((10-AJ166)/10*9+1),((10-AK166)/10*9+1)))/9*10,1)</f>
        <v>0</v>
      </c>
      <c r="AM166" s="104" t="n">
        <f aca="false">ROUND(AVERAGE(AD166,K166),1)</f>
        <v>0</v>
      </c>
      <c r="AN166" s="102" t="n">
        <f aca="false">ROUND((10-GEOMEAN(((10-M166)/10*9+1),((10-AF166)/10*9+1)))/9*10,1)</f>
        <v>7.8</v>
      </c>
      <c r="AO166" s="105" t="n">
        <f aca="false">ROUND((10-GEOMEAN(((10-E166)/10*9+1),((10-X166)/10*9+1)))/9*10,1)</f>
        <v>3.5</v>
      </c>
      <c r="AP166" s="105" t="n">
        <f aca="false">IF(AND(Y166="x",F166="x"),"x",ROUND((10-GEOMEAN(((10-F166)/10*9+1),((10-Y166)/10*9+1)))/9*10,1))</f>
        <v>5.4</v>
      </c>
      <c r="AQ166" s="105" t="n">
        <f aca="false">ROUND((10-GEOMEAN(((10-G166)/10*9+1),((10-Z166)/10*9+1)))/9*10,1)</f>
        <v>7</v>
      </c>
      <c r="AR166" s="105" t="n">
        <f aca="false">ROUND((10-GEOMEAN(((10-L166)/10*9+1),((10-AE166)/10*9+1)))/9*10,1)</f>
        <v>0</v>
      </c>
      <c r="AS166" s="104" t="n">
        <f aca="false">ROUND(AVERAGE(AG166,AN166),1)</f>
        <v>4.9</v>
      </c>
      <c r="AT166" s="104" t="n">
        <f aca="false">IF('Indicator Data'!L166="No data","x",IF('Indicator Data'!CB166&lt;1000,"x",ROUND((IF('Indicator Data'!L166&gt;AT$3,10,IF('Indicator Data'!L166&lt;AT$4,0,10-(AT$3-'Indicator Data'!L166)/(AT$3-AT$4)*10))),1)))</f>
        <v>2.9</v>
      </c>
      <c r="AU166" s="105" t="n">
        <f aca="false">ROUND(AVERAGE(AS166,AT166),1)</f>
        <v>3.9</v>
      </c>
      <c r="AV166" s="106" t="n">
        <f aca="false">IF('Indicator Data'!M166="No data","x",ROUND(IF('Indicator Data'!M166=0,0,IF(LOG('Indicator Data'!M166)&gt;AV$3,10,IF(LOG('Indicator Data'!M166)&lt;AV$4,0,10-(AV$3-LOG('Indicator Data'!M166))/(AV$3-AV$4)*10))),1))</f>
        <v>0</v>
      </c>
      <c r="AW166" s="103" t="n">
        <f aca="false">IF(AV166="x","x",'Indicator Data'!M166/'Indicator Data'!$CA166)</f>
        <v>0</v>
      </c>
      <c r="AX166" s="106" t="n">
        <f aca="false">IF(AV166="x","x",ROUND(IF(AW166&gt;AX$3,10,IF(AW166&lt;AX$4,0,10-(AX$3-AW166)/(AX$3-AX$4)*10)),1))</f>
        <v>0</v>
      </c>
      <c r="AY166" s="102" t="n">
        <f aca="false">IF(AND(AV166="x",AX166="x"),"x",ROUND((10-GEOMEAN(((10-AV166)/10*9+1),((10-AX166)/10*9+1)))/9*10,1))</f>
        <v>0</v>
      </c>
      <c r="AZ166" s="106" t="str">
        <f aca="false">IF('Indicator Data'!N166="No data","x",ROUND(IF('Indicator Data'!N166=0,0,IF(LOG('Indicator Data'!N166)&gt;AZ$3,10,IF(LOG('Indicator Data'!N166)&lt;AZ$4,0,10-(AZ$3-LOG('Indicator Data'!N166))/(AZ$3-AZ$4)*10))),1))</f>
        <v>x</v>
      </c>
      <c r="BA166" s="103" t="str">
        <f aca="false">IF(AZ166="x","x",'Indicator Data'!N166/'Indicator Data'!$CA166)</f>
        <v>x</v>
      </c>
      <c r="BB166" s="106" t="str">
        <f aca="false">IF(AZ166="x","x",ROUND(IF(BA166&gt;BB$3,10,IF(BA166&lt;BB$4,0,10-(BB$3-BA166)/(BB$3-BB$4)*10)),1))</f>
        <v>x</v>
      </c>
      <c r="BC166" s="102" t="str">
        <f aca="false">IF(AND(AZ166="x",BB166="x"),"x",ROUND((10-GEOMEAN(((10-AZ166)/10*9+1),((10-BB166)/10*9+1)))/9*10,1))</f>
        <v>x</v>
      </c>
      <c r="BD166" s="106" t="str">
        <f aca="false">IF('Indicator Data'!O166="No data","x",ROUND(IF('Indicator Data'!O166=0,0,IF(LOG('Indicator Data'!O166)&gt;BD$3,10,IF(LOG('Indicator Data'!O166)&lt;BD$4,0,10-(BD$3-LOG('Indicator Data'!O166))/(BD$3-BD$4)*10))),1))</f>
        <v>x</v>
      </c>
      <c r="BE166" s="103" t="str">
        <f aca="false">IF(BD166="x","x",'Indicator Data'!O166/'Indicator Data'!$CA166)</f>
        <v>x</v>
      </c>
      <c r="BF166" s="106" t="str">
        <f aca="false">IF(BD166="x","x",ROUND(IF(BE166&gt;BF$3,10,IF(BE166&lt;BF$4,0,10-(BF$3-BE166)/(BF$3-BF$4)*10)),1))</f>
        <v>x</v>
      </c>
      <c r="BG166" s="102" t="str">
        <f aca="false">IF(AND(BD166="x",BF166="x"),"x",ROUND((10-GEOMEAN(((10-BD166)/10*9+1),((10-BF166)/10*9+1)))/9*10,1))</f>
        <v>x</v>
      </c>
      <c r="BH166" s="106" t="str">
        <f aca="false">IF('Indicator Data'!P166="No data","x",ROUND(IF('Indicator Data'!P166=0,0,IF(LOG('Indicator Data'!P166)&gt;BH$3,10,IF(LOG('Indicator Data'!P166)&lt;BH$4,0,10-(BH$3-LOG('Indicator Data'!P166))/(BH$3-BH$4)*10))),1))</f>
        <v>x</v>
      </c>
      <c r="BI166" s="103" t="str">
        <f aca="false">IF(BH166="x","x",'Indicator Data'!P166/'Indicator Data'!$CA166)</f>
        <v>x</v>
      </c>
      <c r="BJ166" s="106" t="str">
        <f aca="false">IF(BH166="x","x",ROUND(IF(BI166&gt;BJ$3,10,IF(BI166&lt;BJ$4,0,10-(BJ$3-BI166)/(BJ$3-BJ$4)*10)),1))</f>
        <v>x</v>
      </c>
      <c r="BK166" s="102" t="str">
        <f aca="false">IF(AND(BH166="x",BJ166="x"),"x",ROUND((10-GEOMEAN(((10-BH166)/10*9+1),((10-BJ166)/10*9+1)))/9*10,1))</f>
        <v>x</v>
      </c>
      <c r="BL166" s="104" t="n">
        <f aca="false">IF(AND(BC166="x",BG166="x",BK166="x",AY166="x"),"x",IF(AND(BC166="x",BG166="x",BK166="x"),AY166,ROUND((10-GEOMEAN(((10-AY166)/10*9+1),((10-BC166)/10*9+1),((10-BG166)/10*9+1),((10-BK166)/10*9+1)))/9*10,1)))</f>
        <v>0</v>
      </c>
      <c r="BM166" s="106" t="n">
        <f aca="false">ROUND(IF('Indicator Data'!Q166=0,0,IF(LOG('Indicator Data'!Q166)&gt;BM$3,10,IF(LOG('Indicator Data'!Q166)&lt;BM$4,0,10-(BM$3-LOG('Indicator Data'!Q166))/(BM$3-BM$4)*10))),1)</f>
        <v>0</v>
      </c>
      <c r="BN166" s="107" t="n">
        <f aca="false">'Indicator Data'!R166</f>
        <v>0</v>
      </c>
      <c r="BO166" s="106" t="n">
        <f aca="false">ROUND(IF(BN166&gt;BO$3,10,IF(BN166&lt;BO$4,0,10-(BO$3-BN166)/(BO$3-BO$4)*10)),1)</f>
        <v>0</v>
      </c>
      <c r="BP166" s="106" t="n">
        <f aca="false">ROUND((10-GEOMEAN(((10-BO166)/10*9+1),((10-BM166)/10*9+1)))/9*10,1)</f>
        <v>0</v>
      </c>
      <c r="BQ166" s="106" t="n">
        <f aca="false">ROUND(IF('Indicator Data'!S166=0,0,IF(LOG('Indicator Data'!S166)&gt;BQ$3,10,IF(LOG('Indicator Data'!S166)&lt;BQ$4,0,10-(BQ$3-LOG('Indicator Data'!S166))/(BQ$3-BQ$4)*10))),1)</f>
        <v>0</v>
      </c>
      <c r="BR166" s="107" t="n">
        <f aca="false">'Indicator Data'!T166</f>
        <v>0</v>
      </c>
      <c r="BS166" s="106" t="n">
        <f aca="false">ROUND(IF(BR166&gt;BS$3,10,IF(BR166&lt;BS$4,0,10-(BS$3-BR166)/(BS$3-BS$4)*10)),1)</f>
        <v>0</v>
      </c>
      <c r="BT166" s="106" t="n">
        <f aca="false">ROUND((10-GEOMEAN(((10-BS166)/10*9+1),((10-BQ166)/10*9+1)))/9*10,1)</f>
        <v>0</v>
      </c>
      <c r="BU166" s="102" t="n">
        <f aca="false">ROUND((10-GEOMEAN(((10-BT166)/10*9+1),((10-BP166)/10*9+1)))/9*10,1)</f>
        <v>0</v>
      </c>
      <c r="BV166" s="106" t="n">
        <f aca="false">ROUND(IF('Indicator Data'!U166=0,0,IF(LOG('Indicator Data'!U166)&gt;BV$3,10,IF(LOG('Indicator Data'!U166)&lt;BV$4,0,10-(BV$3-LOG('Indicator Data'!U166))/(BV$3-BV$4)*10))),1)</f>
        <v>5.4</v>
      </c>
      <c r="BW166" s="103" t="n">
        <f aca="false">'Indicator Data'!U166/'Indicator Data'!$CA166</f>
        <v>0.00127395504762645</v>
      </c>
      <c r="BX166" s="106" t="n">
        <f aca="false">ROUND(IF(BW166&gt;BX$3,10,IF(BW166&lt;BX$4,0,10-(BX$3-BW166)/(BX$3-BX$4)*10)),1)</f>
        <v>0</v>
      </c>
      <c r="BY166" s="102" t="n">
        <f aca="false">ROUND((10-GEOMEAN(((10-BV166)/10*9+1),((10-BX166)/10*9+1)))/9*10,1)</f>
        <v>3.1</v>
      </c>
      <c r="BZ166" s="106" t="n">
        <f aca="false">ROUND(IF('Indicator Data'!V166=0,0,IF(LOG('Indicator Data'!V166)&gt;BZ$3,10,IF(LOG('Indicator Data'!V166)&lt;BZ$4,0,10-(BZ$3-LOG('Indicator Data'!V166))/(BZ$3-BZ$4)*10))),1)</f>
        <v>8.4</v>
      </c>
      <c r="CA166" s="103" t="n">
        <f aca="false">IF('Indicator Data'!V166/'Indicator Data'!$CA166&gt;1,1,'Indicator Data'!V166/'Indicator Data'!$CA166)</f>
        <v>0.164390674025378</v>
      </c>
      <c r="CB166" s="106" t="n">
        <f aca="false">ROUND(IF(CA166&gt;CB$3,10,IF(CA166&lt;CB$4,0,10-(CB$3-CA166)/(CB$3-CB$4)*10)),1)</f>
        <v>1.6</v>
      </c>
      <c r="CC166" s="102" t="n">
        <f aca="false">ROUND((10-GEOMEAN(((10-BZ166)/10*9+1),((10-CB166)/10*9+1)))/9*10,1)</f>
        <v>6</v>
      </c>
      <c r="CD166" s="106" t="n">
        <f aca="false">ROUND(IF('Indicator Data'!W166=0,0,IF(LOG('Indicator Data'!W166)&gt;CD$3,10,IF(LOG('Indicator Data'!W166)&lt;CD$4,0,10-(CD$3-LOG('Indicator Data'!W166))/(CD$3-CD$4)*10))),1)</f>
        <v>7.3</v>
      </c>
      <c r="CE166" s="103" t="n">
        <f aca="false">'Indicator Data'!W166/'Indicator Data'!$CA166</f>
        <v>0.0266282969038037</v>
      </c>
      <c r="CF166" s="106" t="n">
        <f aca="false">ROUND(IF(CE166&gt;CF$3,10,IF(CE166&lt;CF$4,0,10-(CF$3-CE166)/(CF$3-CF$4)*10)),1)</f>
        <v>0.3</v>
      </c>
      <c r="CG166" s="102" t="n">
        <f aca="false">ROUND((10-GEOMEAN(((10-CD166)/10*9+1),((10-CF166)/10*9+1)))/9*10,1)</f>
        <v>4.7</v>
      </c>
      <c r="CH166" s="104" t="n">
        <f aca="false">ROUND((10-GEOMEAN(((10-CC166)/10*9+1),((10-BU166)/10*9+1),((10-BY166)/10*9+1),((10-CG166)/10*9+1)))/9*10,1)</f>
        <v>3.8</v>
      </c>
      <c r="CI166" s="106" t="n">
        <f aca="false">IF('Indicator Data'!BQ166="No data","x",ROUND(IF('Indicator Data'!BQ166&gt;CI$3,0,IF('Indicator Data'!BQ166&lt;CI$4,10,(CI$3-'Indicator Data'!BQ166)/(CI$3-CI$4)*10)),1))</f>
        <v>0</v>
      </c>
      <c r="CJ166" s="106" t="n">
        <f aca="false">IF('Indicator Data'!BR166="No data","x",ROUND(IF('Indicator Data'!BR166&gt;CJ$3,0,IF('Indicator Data'!BR166&lt;CJ$4,10,(CJ$3-'Indicator Data'!BR166)/(CJ$3-CJ$4)*10)),1))</f>
        <v>0</v>
      </c>
      <c r="CK166" s="106" t="str">
        <f aca="false">IF('Indicator Data'!AC166="No data","x",ROUND(IF('Indicator Data'!AC166&gt;CK$3,0,IF('Indicator Data'!AC166&lt;CK$4,10,(CK$3-'Indicator Data'!AC166)/(CK$3-CK$4)*10)),1))</f>
        <v>x</v>
      </c>
      <c r="CL166" s="102" t="n">
        <f aca="false">IF(AND(CJ166="x",CI166="x",CK166="x"),"x",ROUND(AVERAGE(CI166:CK166),1))</f>
        <v>0</v>
      </c>
      <c r="CM166" s="106" t="n">
        <f aca="false">IF('Indicator Data'!X166="No data","x",ROUND(IF(LOG('Indicator Data'!X166)&gt;CM$3,10,IF(LOG('Indicator Data'!X166)&lt;CM$4,0,10-(CM$3-LOG('Indicator Data'!X166))/(CM$3-CM$4)*10)),1))</f>
        <v>6.6</v>
      </c>
      <c r="CN166" s="106" t="n">
        <f aca="false">IF('Indicator Data'!Y166="No data","x",ROUND(IF('Indicator Data'!Y166&gt;CN$3,10,IF('Indicator Data'!Y166&lt;CN$4,0,10-(CN$3-'Indicator Data'!Y166)/(CN$3-CN$4)*10)),1))</f>
        <v>0.5</v>
      </c>
      <c r="CO166" s="106" t="n">
        <f aca="false">IF('Indicator Data'!Z166="No data","x",ROUND(IF('Indicator Data'!Z166&gt;CO$3,10,IF('Indicator Data'!Z166&lt;CO$4,0,10-(CO$3-'Indicator Data'!Z166)/(CO$3-CO$4)*10)),1))</f>
        <v>8.1</v>
      </c>
      <c r="CP166" s="106" t="n">
        <f aca="false">IF('Indicator Data'!AA166="No data","x",ROUND(IF('Indicator Data'!AA166&gt;CP$3,10,IF('Indicator Data'!AA166&lt;CP$4,0,10-(CP$3-'Indicator Data'!AA166)/(CP$3-CP$4)*10)),1))</f>
        <v>1.7</v>
      </c>
      <c r="CQ166" s="102" t="n">
        <f aca="false">ROUND(AVERAGE(CM166:CP166),1)</f>
        <v>4.2</v>
      </c>
      <c r="CR166" s="104" t="n">
        <f aca="false">ROUND(AVERAGE(CL166,CQ166,CQ166),1)</f>
        <v>2.8</v>
      </c>
      <c r="CS166" s="106" t="n">
        <f aca="false">IF('Indicator Data'!AF166="No data","x",ROUND(IF('Indicator Data'!AF166&gt;CS$3,10,IF('Indicator Data'!AF166&lt;CS$4,0,10-(CS$3-'Indicator Data'!AF166)/(CS$3-CS$4)*10)),1))</f>
        <v>0.6</v>
      </c>
      <c r="CT166" s="106" t="n">
        <f aca="false">IF('Indicator Data'!AG166="No data","x",ROUND(IF('Indicator Data'!AG166&gt;CT$3,10,IF('Indicator Data'!AG166&lt;CT$4,0,10-(CT$3-'Indicator Data'!AG166)/(CT$3-CT$4)*10)),1))</f>
        <v>0</v>
      </c>
      <c r="CU166" s="102" t="n">
        <f aca="false">ROUND(AVERAGE(CM166,CN166,CO166,CP166,CS166,CT166),1)</f>
        <v>2.9</v>
      </c>
      <c r="CV166" s="106" t="n">
        <f aca="false">IF('Indicator Data'!AB166="No data","x",ROUND(IF('Indicator Data'!AB166&gt;CV$3,10,IF('Indicator Data'!AB166&lt;CV$4,0,10-(CV$3-'Indicator Data'!AB166)/(CV$3-CV$4)*10)),1))</f>
        <v>0</v>
      </c>
      <c r="CW166" s="102" t="n">
        <f aca="false">IF(AND(CJ166="x",CI166="x",CK166="x"),"x",ROUND(AVERAGE(CI166:CK166,CV166),1))</f>
        <v>0</v>
      </c>
      <c r="CX166" s="103" t="n">
        <f aca="false">IF('Indicator Data'!AD166="No data","x",'Indicator Data'!AD166/'Indicator Data'!$BZ166)</f>
        <v>0.000415524808760035</v>
      </c>
      <c r="CY166" s="106" t="n">
        <f aca="false">IF(CX166="x","x",ROUND(IF(CX166&gt;CY$3,0,IF(CX166&lt;CY$4,10,(CY$3-CX166)/(CY$3-CY$4)*10)),1))</f>
        <v>5.8</v>
      </c>
      <c r="CZ166" s="106" t="n">
        <f aca="false">IF('Indicator Data'!AE166="No data","x",ROUND(IF('Indicator Data'!AE166&gt;CZ$3,0,IF('Indicator Data'!AE166&lt;CZ$4,10,(CZ$3-'Indicator Data'!AE166)/(CZ$3-CZ$4)*10)),1))</f>
        <v>2</v>
      </c>
      <c r="DA166" s="102" t="n">
        <f aca="false">IF(AND(CY166="x",CZ166="x"),"x",ROUND(AVERAGE(CY166:CZ166),1))</f>
        <v>3.9</v>
      </c>
      <c r="DB166" s="104" t="n">
        <f aca="false">ROUND(AVERAGE(CW166,DA166,CU166),1)</f>
        <v>2.3</v>
      </c>
      <c r="DC166" s="105" t="n">
        <f aca="false">IF(BL166="x",ROUND((10-GEOMEAN(((10-DB166)/10*9+1),((10-CH166)/10*9+1),((10-CR166)/10*9+1)))/9*10,1),ROUND((10-GEOMEAN(((10-BL166)/10*9+1),((10-DB166)/10*9+1),((10-CH166)/10*9+1),((10-CR166)/10*9+1)))/9*10,1))</f>
        <v>2.3</v>
      </c>
      <c r="DD166" s="108" t="n">
        <f aca="false">IF(ROUND(IF(AP166="x",(10-GEOMEAN(((10-AO166)/10*9+1),((10-DC166)/10*9+1),((10-AU166)/10*9+1),((10-AQ166)/10*9+1),((10-AR166)/10*9+1)))/9*10,(10-GEOMEAN(((10-AO166)/10*9+1),((10-DC166)/10*9+1),((10-AP166)/10*9+1),((10-AQ166)/10*9+1),((10-AR166)/10*9+1),((10-AU166)/10*9+1)))/9*10),1)=0,0.1,ROUND(IF(AP166="x",(10-GEOMEAN(((10-AO166)/10*9+1),((10-DC166)/10*9+1),((10-AU166)/10*9+1),((10-AQ166)/10*9+1),((10-AR166)/10*9+1)))/9*10,(10-GEOMEAN(((10-AO166)/10*9+1),((10-DC166)/10*9+1),((10-AP166)/10*9+1),((10-AQ166)/10*9+1),((10-AR166)/10*9+1),((10-AU166)/10*9+1)))/9*10),1))</f>
        <v>4</v>
      </c>
      <c r="DE166" s="105" t="n">
        <f aca="false">ROUND(IF('Indicator Data'!AH166=0,0,IF('Indicator Data'!AH166&gt;DE$3,10,IF('Indicator Data'!AH166&lt;DE$4,0,10-(DE$3-'Indicator Data'!AH166)/(DE$3-DE$4)*10))),1)</f>
        <v>0.6</v>
      </c>
      <c r="DF166" s="102" t="n">
        <f aca="false">'Indicator Data'!AI166</f>
        <v>0</v>
      </c>
      <c r="DG166" s="102" t="n">
        <f aca="false">'Indicator Data'!AJ166</f>
        <v>0</v>
      </c>
      <c r="DH166" s="105" t="n">
        <f aca="false">ROUND(IF(DF166=5,10,IF(DG166=5,9,IF(DF166=4,8,IF(DG166=4,7,0)))),1)</f>
        <v>0</v>
      </c>
      <c r="DI166" s="108" t="n">
        <f aca="false">ROUND(IF(DH166&gt;5,DH166,DE166/10*7),1)</f>
        <v>0.4</v>
      </c>
      <c r="DJ166" s="76"/>
      <c r="DK166" s="109"/>
    </row>
    <row r="167" customFormat="false" ht="14.5" hidden="false" customHeight="false" outlineLevel="0" collapsed="false">
      <c r="A167" s="98" t="str">
        <f aca="false">'Indicator Data'!A167</f>
        <v>Sri Lanka</v>
      </c>
      <c r="B167" s="99" t="str">
        <f aca="false">'Indicator Data'!B167</f>
        <v>LKA</v>
      </c>
      <c r="C167" s="100" t="n">
        <f aca="false">ROUND(IF('Indicator Data'!C167=0,0.1,IF(LOG('Indicator Data'!C167)&gt;C$3,10,IF(LOG('Indicator Data'!C167)&lt;C$4,0,10-(C$3-LOG('Indicator Data'!C167))/(C$3-C$4)*10))),1)</f>
        <v>0.1</v>
      </c>
      <c r="D167" s="101" t="n">
        <f aca="false">ROUND(IF('Indicator Data'!D167=0,0.1,IF(LOG('Indicator Data'!D167)&gt;D$3,10,IF(LOG('Indicator Data'!D167)&lt;D$4,0,10-(D$3-LOG('Indicator Data'!D167))/(D$3-D$4)*10))),1)</f>
        <v>0.1</v>
      </c>
      <c r="E167" s="102" t="n">
        <f aca="false">ROUND((10-GEOMEAN(((10-C167)/10*9+1),((10-D167)/10*9+1)))/9*10,1)</f>
        <v>0.1</v>
      </c>
      <c r="F167" s="102" t="n">
        <f aca="false">IF('Indicator Data'!E167="No data",0.1,(ROUND(IF('Indicator Data'!E167=0,0,IF(LOG('Indicator Data'!E167)&gt;F$3,10,IF(LOG('Indicator Data'!E167)&lt;F$4,0,10-(F$3-LOG('Indicator Data'!E167))/(F$3-F$4)*10))),1)))</f>
        <v>7.7</v>
      </c>
      <c r="G167" s="102" t="n">
        <f aca="false">ROUND(IF('Indicator Data'!F167=0,0,IF(LOG('Indicator Data'!F167)&gt;G$3,10,IF(LOG('Indicator Data'!F167)&lt;G$4,0,10-(G$3-LOG('Indicator Data'!F167))/(G$3-G$4)*10))),1)</f>
        <v>8</v>
      </c>
      <c r="H167" s="101" t="n">
        <f aca="false">ROUND(IF('Indicator Data'!G167=0,0,IF(LOG('Indicator Data'!G167)&gt;H$3,10,IF(LOG('Indicator Data'!G167)&lt;H$4,0,10-(H$3-LOG('Indicator Data'!G167))/(H$3-H$4)*10))),1)</f>
        <v>6.5</v>
      </c>
      <c r="I167" s="101" t="n">
        <f aca="false">ROUND(IF('Indicator Data'!H167=0,0,IF(LOG('Indicator Data'!H167)&gt;I$3,10,IF(LOG('Indicator Data'!H167)&lt;I$4,0,10-(I$3-LOG('Indicator Data'!H167))/(I$3-I$4)*10))),1)</f>
        <v>0</v>
      </c>
      <c r="J167" s="101" t="n">
        <f aca="false">ROUND((10-GEOMEAN(((10-H167)/10*9+1),((10-I167)/10*9+1)))/9*10,1)</f>
        <v>4</v>
      </c>
      <c r="K167" s="101" t="n">
        <f aca="false">ROUND(IF('Indicator Data'!I167=0,0,IF(LOG('Indicator Data'!I167)&gt;K$3,10,IF(LOG('Indicator Data'!I167)&lt;K$4,0,10-(K$3-LOG('Indicator Data'!I167))/(K$3-K$4)*10))),1)</f>
        <v>6.9</v>
      </c>
      <c r="L167" s="102" t="n">
        <f aca="false">ROUND((10-GEOMEAN(((10-J167)/10*9+1),((10-K167)/10*9+1)))/9*10,1)</f>
        <v>5.6</v>
      </c>
      <c r="M167" s="102" t="n">
        <f aca="false">ROUND(IF('Indicator Data'!J167=0,0,IF(LOG('Indicator Data'!J167)&gt;M$3,10,IF(LOG('Indicator Data'!J167)&lt;M$4,0,10-(M$3-LOG('Indicator Data'!J167))/(M$3-M$4)*10))),1)</f>
        <v>10</v>
      </c>
      <c r="N167" s="103" t="n">
        <f aca="false">'Indicator Data'!C167/'Indicator Data'!$CA167</f>
        <v>0</v>
      </c>
      <c r="O167" s="103" t="n">
        <f aca="false">'Indicator Data'!D167/'Indicator Data'!$CA167</f>
        <v>0</v>
      </c>
      <c r="P167" s="103" t="n">
        <f aca="false">IF(F167=0.1,"x",'Indicator Data'!E167/'Indicator Data'!$CA167)</f>
        <v>0.00568707293640176</v>
      </c>
      <c r="Q167" s="103" t="n">
        <f aca="false">'Indicator Data'!F167/'Indicator Data'!$CA167</f>
        <v>3.11088484797039E-005</v>
      </c>
      <c r="R167" s="103" t="n">
        <f aca="false">'Indicator Data'!G167/'Indicator Data'!$CA167</f>
        <v>0.00183873951086473</v>
      </c>
      <c r="S167" s="103" t="n">
        <f aca="false">'Indicator Data'!H167/'Indicator Data'!$CA167</f>
        <v>0</v>
      </c>
      <c r="T167" s="103" t="n">
        <f aca="false">'Indicator Data'!I167/'Indicator Data'!$CA167</f>
        <v>0.0013255753235722</v>
      </c>
      <c r="U167" s="103" t="n">
        <f aca="false">'Indicator Data'!J167/'Indicator Data'!$CA167</f>
        <v>0.0120383277344935</v>
      </c>
      <c r="V167" s="101" t="n">
        <f aca="false">ROUND(IF(N167&gt;V$3,10,IF(N167&lt;V$4,0,10-(V$3-N167)/(V$3-V$4)*10)),1)</f>
        <v>0</v>
      </c>
      <c r="W167" s="101" t="n">
        <f aca="false">ROUND(IF(O167&gt;W$3,10,IF(O167&lt;W$4,0,10-(W$3-O167)/(W$3-W$4)*10)),1)</f>
        <v>0</v>
      </c>
      <c r="X167" s="102" t="n">
        <f aca="false">ROUND(((10-GEOMEAN(((10-V167)/10*9+1),((10-W167)/10*9+1)))/9*10),1)</f>
        <v>0</v>
      </c>
      <c r="Y167" s="102" t="n">
        <f aca="false">IF(P167="x",0.1,ROUND(IF(P167&gt;Y$3,10,IF(P167&lt;Y$4,0,10-(Y$3-P167)/(Y$3-Y$4)*10)),1))</f>
        <v>3.8</v>
      </c>
      <c r="Z167" s="102" t="n">
        <f aca="false">ROUND(IF(Q167=0,0,IF(LOG(Q167)&gt;Z$3,10,IF(LOG(Q167)&lt;=Z$4,0,10-(Z$3-LOG(Q167))/(Z$3-Z$4)*10))),1)</f>
        <v>8.9</v>
      </c>
      <c r="AA167" s="101" t="n">
        <f aca="false">ROUND(IF(R167&gt;AA$3,10,IF(R167&lt;AA$4,0,10-(AA$3-R167)/(AA$3-AA$4)*10)),1)</f>
        <v>1</v>
      </c>
      <c r="AB167" s="101" t="n">
        <f aca="false">ROUND(IF(S167&gt;AB$3,10,IF(S167&lt;AB$4,0,10-(AB$3-S167)/(AB$3-AB$4)*10)),1)</f>
        <v>0</v>
      </c>
      <c r="AC167" s="101" t="n">
        <f aca="false">ROUND(((10-GEOMEAN(((10-AA167)/10*9+1),((10-AB167)/10*9+1)))/9*10),1)</f>
        <v>0.5</v>
      </c>
      <c r="AD167" s="101" t="n">
        <f aca="false">ROUND(IF(T167=0,0,IF(T167&gt;AD$3,10,IF(T167&lt;=AD$4,0,10-(AD$3-T167)/(AD$3-AD$4)*10))),1)</f>
        <v>1.3</v>
      </c>
      <c r="AE167" s="102" t="n">
        <f aca="false">ROUND((10-GEOMEAN(((10-AC167)/10*9+1),((10-AD167)/10*9+1)))/9*10,1)</f>
        <v>0.9</v>
      </c>
      <c r="AF167" s="102" t="n">
        <f aca="false">ROUND(IF(U167&gt;AF$3,10,IF(U167&lt;AF$4,0,10-(AF$3-U167)/(AF$3-AF$4)*10)),1)</f>
        <v>4</v>
      </c>
      <c r="AG167" s="101" t="n">
        <f aca="false">ROUND(IF('Indicator Data'!K167=0,0,IF('Indicator Data'!K167&gt;AG$3,10,IF('Indicator Data'!K167&lt;AG$4,0,10-(AG$3-'Indicator Data'!K167)/(AG$3-AG$4)*10))),1)</f>
        <v>6.7</v>
      </c>
      <c r="AH167" s="104" t="n">
        <f aca="false">ROUND(AVERAGE(C167,V167),1)</f>
        <v>0.1</v>
      </c>
      <c r="AI167" s="104" t="n">
        <f aca="false">ROUND(AVERAGE(D167,W167),1)</f>
        <v>0.1</v>
      </c>
      <c r="AJ167" s="102" t="n">
        <f aca="false">ROUND(AVERAGE(AA167,H167),1)</f>
        <v>3.8</v>
      </c>
      <c r="AK167" s="102" t="n">
        <f aca="false">ROUND(AVERAGE(AB167,I167),1)</f>
        <v>0</v>
      </c>
      <c r="AL167" s="104" t="n">
        <f aca="false">ROUND((10-GEOMEAN(((10-AJ167)/10*9+1),((10-AK167)/10*9+1)))/9*10,1)</f>
        <v>2.1</v>
      </c>
      <c r="AM167" s="104" t="n">
        <f aca="false">ROUND(AVERAGE(AD167,K167),1)</f>
        <v>4.1</v>
      </c>
      <c r="AN167" s="102" t="n">
        <f aca="false">ROUND((10-GEOMEAN(((10-M167)/10*9+1),((10-AF167)/10*9+1)))/9*10,1)</f>
        <v>8.3</v>
      </c>
      <c r="AO167" s="105" t="n">
        <f aca="false">ROUND((10-GEOMEAN(((10-E167)/10*9+1),((10-X167)/10*9+1)))/9*10,1)</f>
        <v>0.1</v>
      </c>
      <c r="AP167" s="105" t="n">
        <f aca="false">IF(AND(Y167="x",F167="x"),"x",ROUND((10-GEOMEAN(((10-F167)/10*9+1),((10-Y167)/10*9+1)))/9*10,1))</f>
        <v>6.1</v>
      </c>
      <c r="AQ167" s="105" t="n">
        <f aca="false">ROUND((10-GEOMEAN(((10-G167)/10*9+1),((10-Z167)/10*9+1)))/9*10,1)</f>
        <v>8.5</v>
      </c>
      <c r="AR167" s="105" t="n">
        <f aca="false">ROUND((10-GEOMEAN(((10-L167)/10*9+1),((10-AE167)/10*9+1)))/9*10,1)</f>
        <v>3.6</v>
      </c>
      <c r="AS167" s="104" t="n">
        <f aca="false">ROUND(AVERAGE(AG167,AN167),1)</f>
        <v>7.5</v>
      </c>
      <c r="AT167" s="104" t="n">
        <f aca="false">IF('Indicator Data'!L167="No data","x",IF('Indicator Data'!CB167&lt;1000,"x",ROUND((IF('Indicator Data'!L167&gt;AT$3,10,IF('Indicator Data'!L167&lt;AT$4,0,10-(AT$3-'Indicator Data'!L167)/(AT$3-AT$4)*10))),1)))</f>
        <v>0</v>
      </c>
      <c r="AU167" s="105" t="n">
        <f aca="false">ROUND(AVERAGE(AS167,AT167),1)</f>
        <v>3.8</v>
      </c>
      <c r="AV167" s="106" t="n">
        <f aca="false">IF('Indicator Data'!M167="No data","x",ROUND(IF('Indicator Data'!M167=0,0,IF(LOG('Indicator Data'!M167)&gt;AV$3,10,IF(LOG('Indicator Data'!M167)&lt;AV$4,0,10-(AV$3-LOG('Indicator Data'!M167))/(AV$3-AV$4)*10))),1))</f>
        <v>8.2</v>
      </c>
      <c r="AW167" s="103" t="n">
        <f aca="false">IF(AV167="x","x",'Indicator Data'!M167/'Indicator Data'!$CA167)</f>
        <v>0.26028973875267</v>
      </c>
      <c r="AX167" s="106" t="n">
        <f aca="false">IF(AV167="x","x",ROUND(IF(AW167&gt;AX$3,10,IF(AW167&lt;AX$4,0,10-(AX$3-AW167)/(AX$3-AX$4)*10)),1))</f>
        <v>2.9</v>
      </c>
      <c r="AY167" s="102" t="n">
        <f aca="false">IF(AND(AV167="x",AX167="x"),"x",ROUND((10-GEOMEAN(((10-AV167)/10*9+1),((10-AX167)/10*9+1)))/9*10,1))</f>
        <v>6.2</v>
      </c>
      <c r="AZ167" s="106" t="str">
        <f aca="false">IF('Indicator Data'!N167="No data","x",ROUND(IF('Indicator Data'!N167=0,0,IF(LOG('Indicator Data'!N167)&gt;AZ$3,10,IF(LOG('Indicator Data'!N167)&lt;AZ$4,0,10-(AZ$3-LOG('Indicator Data'!N167))/(AZ$3-AZ$4)*10))),1))</f>
        <v>x</v>
      </c>
      <c r="BA167" s="103" t="str">
        <f aca="false">IF(AZ167="x","x",'Indicator Data'!N167/'Indicator Data'!$CA167)</f>
        <v>x</v>
      </c>
      <c r="BB167" s="106" t="str">
        <f aca="false">IF(AZ167="x","x",ROUND(IF(BA167&gt;BB$3,10,IF(BA167&lt;BB$4,0,10-(BB$3-BA167)/(BB$3-BB$4)*10)),1))</f>
        <v>x</v>
      </c>
      <c r="BC167" s="102" t="str">
        <f aca="false">IF(AND(AZ167="x",BB167="x"),"x",ROUND((10-GEOMEAN(((10-AZ167)/10*9+1),((10-BB167)/10*9+1)))/9*10,1))</f>
        <v>x</v>
      </c>
      <c r="BD167" s="106" t="str">
        <f aca="false">IF('Indicator Data'!O167="No data","x",ROUND(IF('Indicator Data'!O167=0,0,IF(LOG('Indicator Data'!O167)&gt;BD$3,10,IF(LOG('Indicator Data'!O167)&lt;BD$4,0,10-(BD$3-LOG('Indicator Data'!O167))/(BD$3-BD$4)*10))),1))</f>
        <v>x</v>
      </c>
      <c r="BE167" s="103" t="str">
        <f aca="false">IF(BD167="x","x",'Indicator Data'!O167/'Indicator Data'!$CA167)</f>
        <v>x</v>
      </c>
      <c r="BF167" s="106" t="str">
        <f aca="false">IF(BD167="x","x",ROUND(IF(BE167&gt;BF$3,10,IF(BE167&lt;BF$4,0,10-(BF$3-BE167)/(BF$3-BF$4)*10)),1))</f>
        <v>x</v>
      </c>
      <c r="BG167" s="102" t="str">
        <f aca="false">IF(AND(BD167="x",BF167="x"),"x",ROUND((10-GEOMEAN(((10-BD167)/10*9+1),((10-BF167)/10*9+1)))/9*10,1))</f>
        <v>x</v>
      </c>
      <c r="BH167" s="106" t="str">
        <f aca="false">IF('Indicator Data'!P167="No data","x",ROUND(IF('Indicator Data'!P167=0,0,IF(LOG('Indicator Data'!P167)&gt;BH$3,10,IF(LOG('Indicator Data'!P167)&lt;BH$4,0,10-(BH$3-LOG('Indicator Data'!P167))/(BH$3-BH$4)*10))),1))</f>
        <v>x</v>
      </c>
      <c r="BI167" s="103" t="str">
        <f aca="false">IF(BH167="x","x",'Indicator Data'!P167/'Indicator Data'!$CA167)</f>
        <v>x</v>
      </c>
      <c r="BJ167" s="106" t="str">
        <f aca="false">IF(BH167="x","x",ROUND(IF(BI167&gt;BJ$3,10,IF(BI167&lt;BJ$4,0,10-(BJ$3-BI167)/(BJ$3-BJ$4)*10)),1))</f>
        <v>x</v>
      </c>
      <c r="BK167" s="102" t="str">
        <f aca="false">IF(AND(BH167="x",BJ167="x"),"x",ROUND((10-GEOMEAN(((10-BH167)/10*9+1),((10-BJ167)/10*9+1)))/9*10,1))</f>
        <v>x</v>
      </c>
      <c r="BL167" s="104" t="n">
        <f aca="false">IF(AND(BC167="x",BG167="x",BK167="x",AY167="x"),"x",IF(AND(BC167="x",BG167="x",BK167="x"),AY167,ROUND((10-GEOMEAN(((10-AY167)/10*9+1),((10-BC167)/10*9+1),((10-BG167)/10*9+1),((10-BK167)/10*9+1)))/9*10,1)))</f>
        <v>6.2</v>
      </c>
      <c r="BM167" s="106" t="n">
        <f aca="false">ROUND(IF('Indicator Data'!Q167=0,0,IF(LOG('Indicator Data'!Q167)&gt;BM$3,10,IF(LOG('Indicator Data'!Q167)&lt;BM$4,0,10-(BM$3-LOG('Indicator Data'!Q167))/(BM$3-BM$4)*10))),1)</f>
        <v>0</v>
      </c>
      <c r="BN167" s="107" t="n">
        <f aca="false">'Indicator Data'!R167</f>
        <v>0</v>
      </c>
      <c r="BO167" s="106" t="n">
        <f aca="false">ROUND(IF(BN167&gt;BO$3,10,IF(BN167&lt;BO$4,0,10-(BO$3-BN167)/(BO$3-BO$4)*10)),1)</f>
        <v>0</v>
      </c>
      <c r="BP167" s="106" t="n">
        <f aca="false">ROUND((10-GEOMEAN(((10-BO167)/10*9+1),((10-BM167)/10*9+1)))/9*10,1)</f>
        <v>0</v>
      </c>
      <c r="BQ167" s="106" t="n">
        <f aca="false">ROUND(IF('Indicator Data'!S167=0,0,IF(LOG('Indicator Data'!S167)&gt;BQ$3,10,IF(LOG('Indicator Data'!S167)&lt;BQ$4,0,10-(BQ$3-LOG('Indicator Data'!S167))/(BQ$3-BQ$4)*10))),1)</f>
        <v>0</v>
      </c>
      <c r="BR167" s="107" t="n">
        <f aca="false">'Indicator Data'!T167</f>
        <v>0</v>
      </c>
      <c r="BS167" s="106" t="n">
        <f aca="false">ROUND(IF(BR167&gt;BS$3,10,IF(BR167&lt;BS$4,0,10-(BS$3-BR167)/(BS$3-BS$4)*10)),1)</f>
        <v>0</v>
      </c>
      <c r="BT167" s="106" t="n">
        <f aca="false">ROUND((10-GEOMEAN(((10-BS167)/10*9+1),((10-BQ167)/10*9+1)))/9*10,1)</f>
        <v>0</v>
      </c>
      <c r="BU167" s="102" t="n">
        <f aca="false">ROUND((10-GEOMEAN(((10-BT167)/10*9+1),((10-BP167)/10*9+1)))/9*10,1)</f>
        <v>0</v>
      </c>
      <c r="BV167" s="106" t="n">
        <f aca="false">ROUND(IF('Indicator Data'!U167=0,0,IF(LOG('Indicator Data'!U167)&gt;BV$3,10,IF(LOG('Indicator Data'!U167)&lt;BV$4,0,10-(BV$3-LOG('Indicator Data'!U167))/(BV$3-BV$4)*10))),1)</f>
        <v>8.8</v>
      </c>
      <c r="BW167" s="103" t="n">
        <f aca="false">'Indicator Data'!U167/'Indicator Data'!$CA167</f>
        <v>0.722271719351662</v>
      </c>
      <c r="BX167" s="106" t="n">
        <f aca="false">ROUND(IF(BW167&gt;BX$3,10,IF(BW167&lt;BX$4,0,10-(BX$3-BW167)/(BX$3-BX$4)*10)),1)</f>
        <v>8</v>
      </c>
      <c r="BY167" s="102" t="n">
        <f aca="false">ROUND((10-GEOMEAN(((10-BV167)/10*9+1),((10-BX167)/10*9+1)))/9*10,1)</f>
        <v>8.4</v>
      </c>
      <c r="BZ167" s="106" t="n">
        <f aca="false">ROUND(IF('Indicator Data'!V167=0,0,IF(LOG('Indicator Data'!V167)&gt;BZ$3,10,IF(LOG('Indicator Data'!V167)&lt;BZ$4,0,10-(BZ$3-LOG('Indicator Data'!V167))/(BZ$3-BZ$4)*10))),1)</f>
        <v>9</v>
      </c>
      <c r="CA167" s="103" t="n">
        <f aca="false">IF('Indicator Data'!V167/'Indicator Data'!$CA167&gt;1,1,'Indicator Data'!V167/'Indicator Data'!$CA167)</f>
        <v>0.896922067027159</v>
      </c>
      <c r="CB167" s="106" t="n">
        <f aca="false">ROUND(IF(CA167&gt;CB$3,10,IF(CA167&lt;CB$4,0,10-(CB$3-CA167)/(CB$3-CB$4)*10)),1)</f>
        <v>9</v>
      </c>
      <c r="CC167" s="102" t="n">
        <f aca="false">ROUND((10-GEOMEAN(((10-BZ167)/10*9+1),((10-CB167)/10*9+1)))/9*10,1)</f>
        <v>9</v>
      </c>
      <c r="CD167" s="106" t="n">
        <f aca="false">ROUND(IF('Indicator Data'!W167=0,0,IF(LOG('Indicator Data'!W167)&gt;CD$3,10,IF(LOG('Indicator Data'!W167)&lt;CD$4,0,10-(CD$3-LOG('Indicator Data'!W167))/(CD$3-CD$4)*10))),1)</f>
        <v>9</v>
      </c>
      <c r="CE167" s="103" t="n">
        <f aca="false">'Indicator Data'!W167/'Indicator Data'!$CA167</f>
        <v>0.937965550191006</v>
      </c>
      <c r="CF167" s="106" t="n">
        <f aca="false">ROUND(IF(CE167&gt;CF$3,10,IF(CE167&lt;CF$4,0,10-(CF$3-CE167)/(CF$3-CF$4)*10)),1)</f>
        <v>9.4</v>
      </c>
      <c r="CG167" s="102" t="n">
        <f aca="false">ROUND((10-GEOMEAN(((10-CD167)/10*9+1),((10-CF167)/10*9+1)))/9*10,1)</f>
        <v>9.2</v>
      </c>
      <c r="CH167" s="104" t="n">
        <f aca="false">ROUND((10-GEOMEAN(((10-CC167)/10*9+1),((10-BU167)/10*9+1),((10-BY167)/10*9+1),((10-CG167)/10*9+1)))/9*10,1)</f>
        <v>7.8</v>
      </c>
      <c r="CI167" s="106" t="n">
        <f aca="false">IF('Indicator Data'!BQ167="No data","x",ROUND(IF('Indicator Data'!BQ167&gt;CI$3,0,IF('Indicator Data'!BQ167&lt;CI$4,10,(CI$3-'Indicator Data'!BQ167)/(CI$3-CI$4)*10)),1))</f>
        <v>0.7</v>
      </c>
      <c r="CJ167" s="106" t="n">
        <f aca="false">IF('Indicator Data'!BR167="No data","x",ROUND(IF('Indicator Data'!BR167&gt;CJ$3,0,IF('Indicator Data'!BR167&lt;CJ$4,10,(CJ$3-'Indicator Data'!BR167)/(CJ$3-CJ$4)*10)),1))</f>
        <v>1.3</v>
      </c>
      <c r="CK167" s="106" t="str">
        <f aca="false">IF('Indicator Data'!AC167="No data","x",ROUND(IF('Indicator Data'!AC167&gt;CK$3,0,IF('Indicator Data'!AC167&lt;CK$4,10,(CK$3-'Indicator Data'!AC167)/(CK$3-CK$4)*10)),1))</f>
        <v>x</v>
      </c>
      <c r="CL167" s="102" t="n">
        <f aca="false">IF(AND(CJ167="x",CI167="x",CK167="x"),"x",ROUND(AVERAGE(CI167:CK167),1))</f>
        <v>1</v>
      </c>
      <c r="CM167" s="106" t="n">
        <f aca="false">IF('Indicator Data'!X167="No data","x",ROUND(IF(LOG('Indicator Data'!X167)&gt;CM$3,10,IF(LOG('Indicator Data'!X167)&lt;CM$4,0,10-(CM$3-LOG('Indicator Data'!X167))/(CM$3-CM$4)*10)),1))</f>
        <v>8.5</v>
      </c>
      <c r="CN167" s="106" t="n">
        <f aca="false">IF('Indicator Data'!Y167="No data","x",ROUND(IF('Indicator Data'!Y167&gt;CN$3,10,IF('Indicator Data'!Y167&lt;CN$4,0,10-(CN$3-'Indicator Data'!Y167)/(CN$3-CN$4)*10)),1))</f>
        <v>3.7</v>
      </c>
      <c r="CO167" s="106" t="n">
        <f aca="false">IF('Indicator Data'!Z167="No data","x",ROUND(IF('Indicator Data'!Z167&gt;CO$3,10,IF('Indicator Data'!Z167&lt;CO$4,0,10-(CO$3-'Indicator Data'!Z167)/(CO$3-CO$4)*10)),1))</f>
        <v>1.9</v>
      </c>
      <c r="CP167" s="106" t="str">
        <f aca="false">IF('Indicator Data'!AA167="No data","x",ROUND(IF('Indicator Data'!AA167&gt;CP$3,10,IF('Indicator Data'!AA167&lt;CP$4,0,10-(CP$3-'Indicator Data'!AA167)/(CP$3-CP$4)*10)),1))</f>
        <v>x</v>
      </c>
      <c r="CQ167" s="102" t="n">
        <f aca="false">ROUND(AVERAGE(CM167:CP167),1)</f>
        <v>4.7</v>
      </c>
      <c r="CR167" s="104" t="n">
        <f aca="false">ROUND(AVERAGE(CL167,CQ167,CQ167),1)</f>
        <v>3.5</v>
      </c>
      <c r="CS167" s="106" t="str">
        <f aca="false">IF('Indicator Data'!AF167="No data","x",ROUND(IF('Indicator Data'!AF167&gt;CS$3,10,IF('Indicator Data'!AF167&lt;CS$4,0,10-(CS$3-'Indicator Data'!AF167)/(CS$3-CS$4)*10)),1))</f>
        <v>x</v>
      </c>
      <c r="CT167" s="106" t="n">
        <f aca="false">IF('Indicator Data'!AG167="No data","x",ROUND(IF('Indicator Data'!AG167&gt;CT$3,10,IF('Indicator Data'!AG167&lt;CT$4,0,10-(CT$3-'Indicator Data'!AG167)/(CT$3-CT$4)*10)),1))</f>
        <v>1.8</v>
      </c>
      <c r="CU167" s="102" t="n">
        <f aca="false">ROUND(AVERAGE(CM167,CN167,CO167,CP167,CS167,CT167),1)</f>
        <v>4</v>
      </c>
      <c r="CV167" s="106" t="n">
        <f aca="false">IF('Indicator Data'!AB167="No data","x",ROUND(IF('Indicator Data'!AB167&gt;CV$3,10,IF('Indicator Data'!AB167&lt;CV$4,0,10-(CV$3-'Indicator Data'!AB167)/(CV$3-CV$4)*10)),1))</f>
        <v>0</v>
      </c>
      <c r="CW167" s="102" t="n">
        <f aca="false">IF(AND(CJ167="x",CI167="x",CK167="x"),"x",ROUND(AVERAGE(CI167:CK167,CV167),1))</f>
        <v>0.7</v>
      </c>
      <c r="CX167" s="103" t="n">
        <f aca="false">IF('Indicator Data'!AD167="No data","x",'Indicator Data'!AD167/'Indicator Data'!$BZ167)</f>
        <v>0.000155005364333794</v>
      </c>
      <c r="CY167" s="106" t="n">
        <f aca="false">IF(CX167="x","x",ROUND(IF(CX167&gt;CY$3,0,IF(CX167&lt;CY$4,10,(CY$3-CX167)/(CY$3-CY$4)*10)),1))</f>
        <v>8.4</v>
      </c>
      <c r="CZ167" s="106" t="n">
        <f aca="false">IF('Indicator Data'!AE167="No data","x",ROUND(IF('Indicator Data'!AE167&gt;CZ$3,0,IF('Indicator Data'!AE167&lt;CZ$4,10,(CZ$3-'Indicator Data'!AE167)/(CZ$3-CZ$4)*10)),1))</f>
        <v>6</v>
      </c>
      <c r="DA167" s="102" t="n">
        <f aca="false">IF(AND(CY167="x",CZ167="x"),"x",ROUND(AVERAGE(CY167:CZ167),1))</f>
        <v>7.2</v>
      </c>
      <c r="DB167" s="104" t="n">
        <f aca="false">ROUND(AVERAGE(CW167,DA167,CU167),1)</f>
        <v>4</v>
      </c>
      <c r="DC167" s="105" t="n">
        <f aca="false">IF(BL167="x",ROUND((10-GEOMEAN(((10-DB167)/10*9+1),((10-CH167)/10*9+1),((10-CR167)/10*9+1)))/9*10,1),ROUND((10-GEOMEAN(((10-BL167)/10*9+1),((10-DB167)/10*9+1),((10-CH167)/10*9+1),((10-CR167)/10*9+1)))/9*10,1))</f>
        <v>5.7</v>
      </c>
      <c r="DD167" s="108" t="n">
        <f aca="false">IF(ROUND(IF(AP167="x",(10-GEOMEAN(((10-AO167)/10*9+1),((10-DC167)/10*9+1),((10-AU167)/10*9+1),((10-AQ167)/10*9+1),((10-AR167)/10*9+1)))/9*10,(10-GEOMEAN(((10-AO167)/10*9+1),((10-DC167)/10*9+1),((10-AP167)/10*9+1),((10-AQ167)/10*9+1),((10-AR167)/10*9+1),((10-AU167)/10*9+1)))/9*10),1)=0,0.1,ROUND(IF(AP167="x",(10-GEOMEAN(((10-AO167)/10*9+1),((10-DC167)/10*9+1),((10-AU167)/10*9+1),((10-AQ167)/10*9+1),((10-AR167)/10*9+1)))/9*10,(10-GEOMEAN(((10-AO167)/10*9+1),((10-DC167)/10*9+1),((10-AP167)/10*9+1),((10-AQ167)/10*9+1),((10-AR167)/10*9+1),((10-AU167)/10*9+1)))/9*10),1))</f>
        <v>5.2</v>
      </c>
      <c r="DE167" s="105" t="n">
        <f aca="false">ROUND(IF('Indicator Data'!AH167=0,0,IF('Indicator Data'!AH167&gt;DE$3,10,IF('Indicator Data'!AH167&lt;DE$4,0,10-(DE$3-'Indicator Data'!AH167)/(DE$3-DE$4)*10))),1)</f>
        <v>1.2</v>
      </c>
      <c r="DF167" s="102" t="n">
        <f aca="false">'Indicator Data'!AI167</f>
        <v>0</v>
      </c>
      <c r="DG167" s="102" t="n">
        <f aca="false">'Indicator Data'!AJ167</f>
        <v>0</v>
      </c>
      <c r="DH167" s="105" t="n">
        <f aca="false">ROUND(IF(DF167=5,10,IF(DG167=5,9,IF(DF167=4,8,IF(DG167=4,7,0)))),1)</f>
        <v>0</v>
      </c>
      <c r="DI167" s="108" t="n">
        <f aca="false">ROUND(IF(DH167&gt;5,DH167,DE167/10*7),1)</f>
        <v>0.8</v>
      </c>
      <c r="DJ167" s="76"/>
      <c r="DK167" s="109"/>
    </row>
    <row r="168" customFormat="false" ht="14.5" hidden="false" customHeight="false" outlineLevel="0" collapsed="false">
      <c r="A168" s="98" t="str">
        <f aca="false">'Indicator Data'!A168</f>
        <v>Sudan</v>
      </c>
      <c r="B168" s="99" t="str">
        <f aca="false">'Indicator Data'!B168</f>
        <v>SDN</v>
      </c>
      <c r="C168" s="100" t="n">
        <f aca="false">ROUND(IF('Indicator Data'!C168=0,0.1,IF(LOG('Indicator Data'!C168)&gt;C$3,10,IF(LOG('Indicator Data'!C168)&lt;C$4,0,10-(C$3-LOG('Indicator Data'!C168))/(C$3-C$4)*10))),1)</f>
        <v>0.1</v>
      </c>
      <c r="D168" s="101" t="n">
        <f aca="false">ROUND(IF('Indicator Data'!D168=0,0.1,IF(LOG('Indicator Data'!D168)&gt;D$3,10,IF(LOG('Indicator Data'!D168)&lt;D$4,0,10-(D$3-LOG('Indicator Data'!D168))/(D$3-D$4)*10))),1)</f>
        <v>0.1</v>
      </c>
      <c r="E168" s="102" t="n">
        <f aca="false">ROUND((10-GEOMEAN(((10-C168)/10*9+1),((10-D168)/10*9+1)))/9*10,1)</f>
        <v>0.1</v>
      </c>
      <c r="F168" s="102" t="n">
        <f aca="false">IF('Indicator Data'!E168="No data",0.1,(ROUND(IF('Indicator Data'!E168=0,0,IF(LOG('Indicator Data'!E168)&gt;F$3,10,IF(LOG('Indicator Data'!E168)&lt;F$4,0,10-(F$3-LOG('Indicator Data'!E168))/(F$3-F$4)*10))),1)))</f>
        <v>9</v>
      </c>
      <c r="G168" s="102" t="n">
        <f aca="false">ROUND(IF('Indicator Data'!F168=0,0,IF(LOG('Indicator Data'!F168)&gt;G$3,10,IF(LOG('Indicator Data'!F168)&lt;G$4,0,10-(G$3-LOG('Indicator Data'!F168))/(G$3-G$4)*10))),1)</f>
        <v>0</v>
      </c>
      <c r="H168" s="101" t="n">
        <f aca="false">ROUND(IF('Indicator Data'!G168=0,0,IF(LOG('Indicator Data'!G168)&gt;H$3,10,IF(LOG('Indicator Data'!G168)&lt;H$4,0,10-(H$3-LOG('Indicator Data'!G168))/(H$3-H$4)*10))),1)</f>
        <v>0</v>
      </c>
      <c r="I168" s="101" t="n">
        <f aca="false">ROUND(IF('Indicator Data'!H168=0,0,IF(LOG('Indicator Data'!H168)&gt;I$3,10,IF(LOG('Indicator Data'!H168)&lt;I$4,0,10-(I$3-LOG('Indicator Data'!H168))/(I$3-I$4)*10))),1)</f>
        <v>0</v>
      </c>
      <c r="J168" s="101" t="n">
        <f aca="false">ROUND((10-GEOMEAN(((10-H168)/10*9+1),((10-I168)/10*9+1)))/9*10,1)</f>
        <v>0</v>
      </c>
      <c r="K168" s="101" t="n">
        <f aca="false">ROUND(IF('Indicator Data'!I168=0,0,IF(LOG('Indicator Data'!I168)&gt;K$3,10,IF(LOG('Indicator Data'!I168)&lt;K$4,0,10-(K$3-LOG('Indicator Data'!I168))/(K$3-K$4)*10))),1)</f>
        <v>0</v>
      </c>
      <c r="L168" s="102" t="n">
        <f aca="false">ROUND((10-GEOMEAN(((10-J168)/10*9+1),((10-K168)/10*9+1)))/9*10,1)</f>
        <v>0</v>
      </c>
      <c r="M168" s="102" t="n">
        <f aca="false">ROUND(IF('Indicator Data'!J168=0,0,IF(LOG('Indicator Data'!J168)&gt;M$3,10,IF(LOG('Indicator Data'!J168)&lt;M$4,0,10-(M$3-LOG('Indicator Data'!J168))/(M$3-M$4)*10))),1)</f>
        <v>10</v>
      </c>
      <c r="N168" s="103" t="n">
        <f aca="false">'Indicator Data'!C168/'Indicator Data'!$CA168</f>
        <v>0</v>
      </c>
      <c r="O168" s="103" t="n">
        <f aca="false">'Indicator Data'!D168/'Indicator Data'!$CA168</f>
        <v>0</v>
      </c>
      <c r="P168" s="103" t="n">
        <f aca="false">IF(F168=0.1,"x",'Indicator Data'!E168/'Indicator Data'!$CA168)</f>
        <v>0.00955345584509038</v>
      </c>
      <c r="Q168" s="103" t="n">
        <f aca="false">'Indicator Data'!F168/'Indicator Data'!$CA168</f>
        <v>0</v>
      </c>
      <c r="R168" s="103" t="n">
        <f aca="false">'Indicator Data'!G168/'Indicator Data'!$CA168</f>
        <v>0</v>
      </c>
      <c r="S168" s="103" t="n">
        <f aca="false">'Indicator Data'!H168/'Indicator Data'!$CA168</f>
        <v>0</v>
      </c>
      <c r="T168" s="103" t="n">
        <f aca="false">'Indicator Data'!I168/'Indicator Data'!$CA168</f>
        <v>0</v>
      </c>
      <c r="U168" s="103" t="n">
        <f aca="false">'Indicator Data'!J168/'Indicator Data'!$CA168</f>
        <v>0.0133427961642915</v>
      </c>
      <c r="V168" s="101" t="n">
        <f aca="false">ROUND(IF(N168&gt;V$3,10,IF(N168&lt;V$4,0,10-(V$3-N168)/(V$3-V$4)*10)),1)</f>
        <v>0</v>
      </c>
      <c r="W168" s="101" t="n">
        <f aca="false">ROUND(IF(O168&gt;W$3,10,IF(O168&lt;W$4,0,10-(W$3-O168)/(W$3-W$4)*10)),1)</f>
        <v>0</v>
      </c>
      <c r="X168" s="102" t="n">
        <f aca="false">ROUND(((10-GEOMEAN(((10-V168)/10*9+1),((10-W168)/10*9+1)))/9*10),1)</f>
        <v>0</v>
      </c>
      <c r="Y168" s="102" t="n">
        <f aca="false">IF(P168="x",0.1,ROUND(IF(P168&gt;Y$3,10,IF(P168&lt;Y$4,0,10-(Y$3-P168)/(Y$3-Y$4)*10)),1))</f>
        <v>6.4</v>
      </c>
      <c r="Z168" s="102" t="n">
        <f aca="false">ROUND(IF(Q168=0,0,IF(LOG(Q168)&gt;Z$3,10,IF(LOG(Q168)&lt;=Z$4,0,10-(Z$3-LOG(Q168))/(Z$3-Z$4)*10))),1)</f>
        <v>0</v>
      </c>
      <c r="AA168" s="101" t="n">
        <f aca="false">ROUND(IF(R168&gt;AA$3,10,IF(R168&lt;AA$4,0,10-(AA$3-R168)/(AA$3-AA$4)*10)),1)</f>
        <v>0</v>
      </c>
      <c r="AB168" s="101" t="n">
        <f aca="false">ROUND(IF(S168&gt;AB$3,10,IF(S168&lt;AB$4,0,10-(AB$3-S168)/(AB$3-AB$4)*10)),1)</f>
        <v>0</v>
      </c>
      <c r="AC168" s="101" t="n">
        <f aca="false">ROUND(((10-GEOMEAN(((10-AA168)/10*9+1),((10-AB168)/10*9+1)))/9*10),1)</f>
        <v>0</v>
      </c>
      <c r="AD168" s="101" t="n">
        <f aca="false">ROUND(IF(T168=0,0,IF(T168&gt;AD$3,10,IF(T168&lt;=AD$4,0,10-(AD$3-T168)/(AD$3-AD$4)*10))),1)</f>
        <v>0</v>
      </c>
      <c r="AE168" s="102" t="n">
        <f aca="false">ROUND((10-GEOMEAN(((10-AC168)/10*9+1),((10-AD168)/10*9+1)))/9*10,1)</f>
        <v>0</v>
      </c>
      <c r="AF168" s="102" t="n">
        <f aca="false">ROUND(IF(U168&gt;AF$3,10,IF(U168&lt;AF$4,0,10-(AF$3-U168)/(AF$3-AF$4)*10)),1)</f>
        <v>4.4</v>
      </c>
      <c r="AG168" s="101" t="n">
        <f aca="false">ROUND(IF('Indicator Data'!K168=0,0,IF('Indicator Data'!K168&gt;AG$3,10,IF('Indicator Data'!K168&lt;AG$4,0,10-(AG$3-'Indicator Data'!K168)/(AG$3-AG$4)*10))),1)</f>
        <v>6.7</v>
      </c>
      <c r="AH168" s="104" t="n">
        <f aca="false">ROUND(AVERAGE(C168,V168),1)</f>
        <v>0.1</v>
      </c>
      <c r="AI168" s="104" t="n">
        <f aca="false">ROUND(AVERAGE(D168,W168),1)</f>
        <v>0.1</v>
      </c>
      <c r="AJ168" s="102" t="n">
        <f aca="false">ROUND(AVERAGE(AA168,H168),1)</f>
        <v>0</v>
      </c>
      <c r="AK168" s="102" t="n">
        <f aca="false">ROUND(AVERAGE(AB168,I168),1)</f>
        <v>0</v>
      </c>
      <c r="AL168" s="104" t="n">
        <f aca="false">ROUND((10-GEOMEAN(((10-AJ168)/10*9+1),((10-AK168)/10*9+1)))/9*10,1)</f>
        <v>0</v>
      </c>
      <c r="AM168" s="104" t="n">
        <f aca="false">ROUND(AVERAGE(AD168,K168),1)</f>
        <v>0</v>
      </c>
      <c r="AN168" s="102" t="n">
        <f aca="false">ROUND((10-GEOMEAN(((10-M168)/10*9+1),((10-AF168)/10*9+1)))/9*10,1)</f>
        <v>8.4</v>
      </c>
      <c r="AO168" s="105" t="n">
        <f aca="false">ROUND((10-GEOMEAN(((10-E168)/10*9+1),((10-X168)/10*9+1)))/9*10,1)</f>
        <v>0.1</v>
      </c>
      <c r="AP168" s="105" t="n">
        <f aca="false">IF(AND(Y168="x",F168="x"),"x",ROUND((10-GEOMEAN(((10-F168)/10*9+1),((10-Y168)/10*9+1)))/9*10,1))</f>
        <v>8</v>
      </c>
      <c r="AQ168" s="105" t="n">
        <f aca="false">ROUND((10-GEOMEAN(((10-G168)/10*9+1),((10-Z168)/10*9+1)))/9*10,1)</f>
        <v>0</v>
      </c>
      <c r="AR168" s="105" t="n">
        <f aca="false">ROUND((10-GEOMEAN(((10-L168)/10*9+1),((10-AE168)/10*9+1)))/9*10,1)</f>
        <v>0</v>
      </c>
      <c r="AS168" s="104" t="n">
        <f aca="false">ROUND(AVERAGE(AG168,AN168),1)</f>
        <v>7.6</v>
      </c>
      <c r="AT168" s="104" t="n">
        <f aca="false">IF('Indicator Data'!L168="No data","x",IF('Indicator Data'!CB168&lt;1000,"x",ROUND((IF('Indicator Data'!L168&gt;AT$3,10,IF('Indicator Data'!L168&lt;AT$4,0,10-(AT$3-'Indicator Data'!L168)/(AT$3-AT$4)*10))),1)))</f>
        <v>2.9</v>
      </c>
      <c r="AU168" s="105" t="n">
        <f aca="false">ROUND(AVERAGE(AS168,AT168),1)</f>
        <v>5.3</v>
      </c>
      <c r="AV168" s="106" t="n">
        <f aca="false">IF('Indicator Data'!M168="No data","x",ROUND(IF('Indicator Data'!M168=0,0,IF(LOG('Indicator Data'!M168)&gt;AV$3,10,IF(LOG('Indicator Data'!M168)&lt;AV$4,0,10-(AV$3-LOG('Indicator Data'!M168))/(AV$3-AV$4)*10))),1))</f>
        <v>9.2</v>
      </c>
      <c r="AW168" s="103" t="n">
        <f aca="false">IF(AV168="x","x",'Indicator Data'!M168/'Indicator Data'!$CA168)</f>
        <v>0.638855176436812</v>
      </c>
      <c r="AX168" s="106" t="n">
        <f aca="false">IF(AV168="x","x",ROUND(IF(AW168&gt;AX$3,10,IF(AW168&lt;AX$4,0,10-(AX$3-AW168)/(AX$3-AX$4)*10)),1))</f>
        <v>7.1</v>
      </c>
      <c r="AY168" s="102" t="n">
        <f aca="false">IF(AND(AV168="x",AX168="x"),"x",ROUND((10-GEOMEAN(((10-AV168)/10*9+1),((10-AX168)/10*9+1)))/9*10,1))</f>
        <v>8.3</v>
      </c>
      <c r="AZ168" s="106" t="n">
        <f aca="false">IF('Indicator Data'!N168="No data","x",ROUND(IF('Indicator Data'!N168=0,0,IF(LOG('Indicator Data'!N168)&gt;AZ$3,10,IF(LOG('Indicator Data'!N168)&lt;AZ$4,0,10-(AZ$3-LOG('Indicator Data'!N168))/(AZ$3-AZ$4)*10))),1))</f>
        <v>0</v>
      </c>
      <c r="BA168" s="103" t="n">
        <f aca="false">IF(AZ168="x","x",'Indicator Data'!N168/'Indicator Data'!$CA168)</f>
        <v>0</v>
      </c>
      <c r="BB168" s="106" t="n">
        <f aca="false">IF(AZ168="x","x",ROUND(IF(BA168&gt;BB$3,10,IF(BA168&lt;BB$4,0,10-(BB$3-BA168)/(BB$3-BB$4)*10)),1))</f>
        <v>0</v>
      </c>
      <c r="BC168" s="102" t="n">
        <f aca="false">IF(AND(AZ168="x",BB168="x"),"x",ROUND((10-GEOMEAN(((10-AZ168)/10*9+1),((10-BB168)/10*9+1)))/9*10,1))</f>
        <v>0</v>
      </c>
      <c r="BD168" s="106" t="n">
        <f aca="false">IF('Indicator Data'!O168="No data","x",ROUND(IF('Indicator Data'!O168=0,0,IF(LOG('Indicator Data'!O168)&gt;BD$3,10,IF(LOG('Indicator Data'!O168)&lt;BD$4,0,10-(BD$3-LOG('Indicator Data'!O168))/(BD$3-BD$4)*10))),1))</f>
        <v>0</v>
      </c>
      <c r="BE168" s="103" t="n">
        <f aca="false">IF(BD168="x","x",'Indicator Data'!O168/'Indicator Data'!$CA168)</f>
        <v>0</v>
      </c>
      <c r="BF168" s="106" t="n">
        <f aca="false">IF(BD168="x","x",ROUND(IF(BE168&gt;BF$3,10,IF(BE168&lt;BF$4,0,10-(BF$3-BE168)/(BF$3-BF$4)*10)),1))</f>
        <v>0</v>
      </c>
      <c r="BG168" s="102" t="n">
        <f aca="false">IF(AND(BD168="x",BF168="x"),"x",ROUND((10-GEOMEAN(((10-BD168)/10*9+1),((10-BF168)/10*9+1)))/9*10,1))</f>
        <v>0</v>
      </c>
      <c r="BH168" s="106" t="n">
        <f aca="false">IF('Indicator Data'!P168="No data","x",ROUND(IF('Indicator Data'!P168=0,0,IF(LOG('Indicator Data'!P168)&gt;BH$3,10,IF(LOG('Indicator Data'!P168)&lt;BH$4,0,10-(BH$3-LOG('Indicator Data'!P168))/(BH$3-BH$4)*10))),1))</f>
        <v>0</v>
      </c>
      <c r="BI168" s="103" t="n">
        <f aca="false">IF(BH168="x","x",'Indicator Data'!P168/'Indicator Data'!$CA168)</f>
        <v>0</v>
      </c>
      <c r="BJ168" s="106" t="n">
        <f aca="false">IF(BH168="x","x",ROUND(IF(BI168&gt;BJ$3,10,IF(BI168&lt;BJ$4,0,10-(BJ$3-BI168)/(BJ$3-BJ$4)*10)),1))</f>
        <v>0</v>
      </c>
      <c r="BK168" s="102" t="n">
        <f aca="false">IF(AND(BH168="x",BJ168="x"),"x",ROUND((10-GEOMEAN(((10-BH168)/10*9+1),((10-BJ168)/10*9+1)))/9*10,1))</f>
        <v>0</v>
      </c>
      <c r="BL168" s="104" t="n">
        <f aca="false">IF(AND(BC168="x",BG168="x",BK168="x",AY168="x"),"x",IF(AND(BC168="x",BG168="x",BK168="x"),AY168,ROUND((10-GEOMEAN(((10-AY168)/10*9+1),((10-BC168)/10*9+1),((10-BG168)/10*9+1),((10-BK168)/10*9+1)))/9*10,1)))</f>
        <v>3.2</v>
      </c>
      <c r="BM168" s="106" t="n">
        <f aca="false">ROUND(IF('Indicator Data'!Q168=0,0,IF(LOG('Indicator Data'!Q168)&gt;BM$3,10,IF(LOG('Indicator Data'!Q168)&lt;BM$4,0,10-(BM$3-LOG('Indicator Data'!Q168))/(BM$3-BM$4)*10))),1)</f>
        <v>9.4</v>
      </c>
      <c r="BN168" s="107" t="n">
        <f aca="false">'Indicator Data'!R168</f>
        <v>0.928794622421265</v>
      </c>
      <c r="BO168" s="106" t="n">
        <f aca="false">ROUND(IF(BN168&gt;BO$3,10,IF(BN168&lt;BO$4,0,10-(BO$3-BN168)/(BO$3-BO$4)*10)),1)</f>
        <v>9.3</v>
      </c>
      <c r="BP168" s="106" t="n">
        <f aca="false">ROUND((10-GEOMEAN(((10-BO168)/10*9+1),((10-BM168)/10*9+1)))/9*10,1)</f>
        <v>9.4</v>
      </c>
      <c r="BQ168" s="106" t="n">
        <f aca="false">ROUND(IF('Indicator Data'!S168=0,0,IF(LOG('Indicator Data'!S168)&gt;BQ$3,10,IF(LOG('Indicator Data'!S168)&lt;BQ$4,0,10-(BQ$3-LOG('Indicator Data'!S168))/(BQ$3-BQ$4)*10))),1)</f>
        <v>9.4</v>
      </c>
      <c r="BR168" s="107" t="n">
        <f aca="false">'Indicator Data'!T168</f>
        <v>0.928794622421265</v>
      </c>
      <c r="BS168" s="106" t="n">
        <f aca="false">ROUND(IF(BR168&gt;BS$3,10,IF(BR168&lt;BS$4,0,10-(BS$3-BR168)/(BS$3-BS$4)*10)),1)</f>
        <v>9.3</v>
      </c>
      <c r="BT168" s="106" t="n">
        <f aca="false">ROUND((10-GEOMEAN(((10-BS168)/10*9+1),((10-BQ168)/10*9+1)))/9*10,1)</f>
        <v>9.4</v>
      </c>
      <c r="BU168" s="102" t="n">
        <f aca="false">ROUND((10-GEOMEAN(((10-BT168)/10*9+1),((10-BP168)/10*9+1)))/9*10,1)</f>
        <v>9.4</v>
      </c>
      <c r="BV168" s="106" t="n">
        <f aca="false">ROUND(IF('Indicator Data'!U168=0,0,IF(LOG('Indicator Data'!U168)&gt;BV$3,10,IF(LOG('Indicator Data'!U168)&lt;BV$4,0,10-(BV$3-LOG('Indicator Data'!U168))/(BV$3-BV$4)*10))),1)</f>
        <v>8.6</v>
      </c>
      <c r="BW168" s="103" t="n">
        <f aca="false">'Indicator Data'!U168/'Indicator Data'!$CA168</f>
        <v>0.279737188195128</v>
      </c>
      <c r="BX168" s="106" t="n">
        <f aca="false">ROUND(IF(BW168&gt;BX$3,10,IF(BW168&lt;BX$4,0,10-(BX$3-BW168)/(BX$3-BX$4)*10)),1)</f>
        <v>3.1</v>
      </c>
      <c r="BY168" s="102" t="n">
        <f aca="false">ROUND((10-GEOMEAN(((10-BV168)/10*9+1),((10-BX168)/10*9+1)))/9*10,1)</f>
        <v>6.6</v>
      </c>
      <c r="BZ168" s="106" t="n">
        <f aca="false">ROUND(IF('Indicator Data'!V168=0,0,IF(LOG('Indicator Data'!V168)&gt;BZ$3,10,IF(LOG('Indicator Data'!V168)&lt;BZ$4,0,10-(BZ$3-LOG('Indicator Data'!V168))/(BZ$3-BZ$4)*10))),1)</f>
        <v>9.4</v>
      </c>
      <c r="CA168" s="103" t="n">
        <f aca="false">IF('Indicator Data'!V168/'Indicator Data'!$CA168&gt;1,1,'Indicator Data'!V168/'Indicator Data'!$CA168)</f>
        <v>0.949715575702366</v>
      </c>
      <c r="CB168" s="106" t="n">
        <f aca="false">ROUND(IF(CA168&gt;CB$3,10,IF(CA168&lt;CB$4,0,10-(CB$3-CA168)/(CB$3-CB$4)*10)),1)</f>
        <v>9.5</v>
      </c>
      <c r="CC168" s="102" t="n">
        <f aca="false">ROUND((10-GEOMEAN(((10-BZ168)/10*9+1),((10-CB168)/10*9+1)))/9*10,1)</f>
        <v>9.5</v>
      </c>
      <c r="CD168" s="106" t="n">
        <f aca="false">ROUND(IF('Indicator Data'!W168=0,0,IF(LOG('Indicator Data'!W168)&gt;CD$3,10,IF(LOG('Indicator Data'!W168)&lt;CD$4,0,10-(CD$3-LOG('Indicator Data'!W168))/(CD$3-CD$4)*10))),1)</f>
        <v>8.7</v>
      </c>
      <c r="CE168" s="103" t="n">
        <f aca="false">'Indicator Data'!W168/'Indicator Data'!$CA168</f>
        <v>0.323237779427842</v>
      </c>
      <c r="CF168" s="106" t="n">
        <f aca="false">ROUND(IF(CE168&gt;CF$3,10,IF(CE168&lt;CF$4,0,10-(CF$3-CE168)/(CF$3-CF$4)*10)),1)</f>
        <v>3.2</v>
      </c>
      <c r="CG168" s="102" t="n">
        <f aca="false">ROUND((10-GEOMEAN(((10-CD168)/10*9+1),((10-CF168)/10*9+1)))/9*10,1)</f>
        <v>6.7</v>
      </c>
      <c r="CH168" s="104" t="n">
        <f aca="false">ROUND((10-GEOMEAN(((10-CC168)/10*9+1),((10-BU168)/10*9+1),((10-BY168)/10*9+1),((10-CG168)/10*9+1)))/9*10,1)</f>
        <v>8.4</v>
      </c>
      <c r="CI168" s="106" t="n">
        <f aca="false">IF('Indicator Data'!BQ168="No data","x",ROUND(IF('Indicator Data'!BQ168&gt;CI$3,0,IF('Indicator Data'!BQ168&lt;CI$4,10,(CI$3-'Indicator Data'!BQ168)/(CI$3-CI$4)*10)),1))</f>
        <v>7</v>
      </c>
      <c r="CJ168" s="106" t="n">
        <f aca="false">IF('Indicator Data'!BR168="No data","x",ROUND(IF('Indicator Data'!BR168&gt;CJ$3,0,IF('Indicator Data'!BR168&lt;CJ$4,10,(CJ$3-'Indicator Data'!BR168)/(CJ$3-CJ$4)*10)),1))</f>
        <v>6.6</v>
      </c>
      <c r="CK168" s="106" t="n">
        <f aca="false">IF('Indicator Data'!AC168="No data","x",ROUND(IF('Indicator Data'!AC168&gt;CK$3,0,IF('Indicator Data'!AC168&lt;CK$4,10,(CK$3-'Indicator Data'!AC168)/(CK$3-CK$4)*10)),1))</f>
        <v>8.7</v>
      </c>
      <c r="CL168" s="102" t="n">
        <f aca="false">IF(AND(CJ168="x",CI168="x",CK168="x"),"x",ROUND(AVERAGE(CI168:CK168),1))</f>
        <v>7.4</v>
      </c>
      <c r="CM168" s="106" t="n">
        <f aca="false">IF('Indicator Data'!X168="No data","x",ROUND(IF(LOG('Indicator Data'!X168)&gt;CM$3,10,IF(LOG('Indicator Data'!X168)&lt;CM$4,0,10-(CM$3-LOG('Indicator Data'!X168))/(CM$3-CM$4)*10)),1))</f>
        <v>4.6</v>
      </c>
      <c r="CN168" s="106" t="n">
        <f aca="false">IF('Indicator Data'!Y168="No data","x",ROUND(IF('Indicator Data'!Y168&gt;CN$3,10,IF('Indicator Data'!Y168&lt;CN$4,0,10-(CN$3-'Indicator Data'!Y168)/(CN$3-CN$4)*10)),1))</f>
        <v>6.7</v>
      </c>
      <c r="CO168" s="106" t="n">
        <f aca="false">IF('Indicator Data'!Z168="No data","x",ROUND(IF('Indicator Data'!Z168&gt;CO$3,10,IF('Indicator Data'!Z168&lt;CO$4,0,10-(CO$3-'Indicator Data'!Z168)/(CO$3-CO$4)*10)),1))</f>
        <v>3.6</v>
      </c>
      <c r="CP168" s="106" t="n">
        <f aca="false">IF('Indicator Data'!AA168="No data","x",ROUND(IF('Indicator Data'!AA168&gt;CP$3,10,IF('Indicator Data'!AA168&lt;CP$4,0,10-(CP$3-'Indicator Data'!AA168)/(CP$3-CP$4)*10)),1))</f>
        <v>9</v>
      </c>
      <c r="CQ168" s="102" t="n">
        <f aca="false">ROUND(AVERAGE(CM168:CP168),1)</f>
        <v>6</v>
      </c>
      <c r="CR168" s="104" t="n">
        <f aca="false">ROUND(AVERAGE(CL168,CQ168,CQ168),1)</f>
        <v>6.5</v>
      </c>
      <c r="CS168" s="106" t="n">
        <f aca="false">IF('Indicator Data'!AF168="No data","x",ROUND(IF('Indicator Data'!AF168&gt;CS$3,10,IF('Indicator Data'!AF168&lt;CS$4,0,10-(CS$3-'Indicator Data'!AF168)/(CS$3-CS$4)*10)),1))</f>
        <v>9.8</v>
      </c>
      <c r="CT168" s="106" t="n">
        <f aca="false">IF('Indicator Data'!AG168="No data","x",ROUND(IF('Indicator Data'!AG168&gt;CT$3,10,IF('Indicator Data'!AG168&lt;CT$4,0,10-(CT$3-'Indicator Data'!AG168)/(CT$3-CT$4)*10)),1))</f>
        <v>6.3</v>
      </c>
      <c r="CU168" s="102" t="n">
        <f aca="false">ROUND(AVERAGE(CM168,CN168,CO168,CP168,CS168,CT168),1)</f>
        <v>6.7</v>
      </c>
      <c r="CV168" s="106" t="n">
        <f aca="false">IF('Indicator Data'!AB168="No data","x",ROUND(IF('Indicator Data'!AB168&gt;CV$3,10,IF('Indicator Data'!AB168&lt;CV$4,0,10-(CV$3-'Indicator Data'!AB168)/(CV$3-CV$4)*10)),1))</f>
        <v>8</v>
      </c>
      <c r="CW168" s="102" t="n">
        <f aca="false">IF(AND(CJ168="x",CI168="x",CK168="x"),"x",ROUND(AVERAGE(CI168:CK168,CV168),1))</f>
        <v>7.6</v>
      </c>
      <c r="CX168" s="103" t="n">
        <f aca="false">IF('Indicator Data'!AD168="No data","x",'Indicator Data'!AD168/'Indicator Data'!$BZ168)</f>
        <v>0.000254680532314728</v>
      </c>
      <c r="CY168" s="106" t="n">
        <f aca="false">IF(CX168="x","x",ROUND(IF(CX168&gt;CY$3,0,IF(CX168&lt;CY$4,10,(CY$3-CX168)/(CY$3-CY$4)*10)),1))</f>
        <v>7.5</v>
      </c>
      <c r="CZ168" s="106" t="n">
        <f aca="false">IF('Indicator Data'!AE168="No data","x",ROUND(IF('Indicator Data'!AE168&gt;CZ$3,0,IF('Indicator Data'!AE168&lt;CZ$4,10,(CZ$3-'Indicator Data'!AE168)/(CZ$3-CZ$4)*10)),1))</f>
        <v>2</v>
      </c>
      <c r="DA168" s="102" t="n">
        <f aca="false">IF(AND(CY168="x",CZ168="x"),"x",ROUND(AVERAGE(CY168:CZ168),1))</f>
        <v>4.8</v>
      </c>
      <c r="DB168" s="104" t="n">
        <f aca="false">ROUND(AVERAGE(CW168,DA168,CU168),1)</f>
        <v>6.4</v>
      </c>
      <c r="DC168" s="105" t="n">
        <f aca="false">IF(BL168="x",ROUND((10-GEOMEAN(((10-DB168)/10*9+1),((10-CH168)/10*9+1),((10-CR168)/10*9+1)))/9*10,1),ROUND((10-GEOMEAN(((10-BL168)/10*9+1),((10-DB168)/10*9+1),((10-CH168)/10*9+1),((10-CR168)/10*9+1)))/9*10,1))</f>
        <v>6.5</v>
      </c>
      <c r="DD168" s="108" t="n">
        <f aca="false">IF(ROUND(IF(AP168="x",(10-GEOMEAN(((10-AO168)/10*9+1),((10-DC168)/10*9+1),((10-AU168)/10*9+1),((10-AQ168)/10*9+1),((10-AR168)/10*9+1)))/9*10,(10-GEOMEAN(((10-AO168)/10*9+1),((10-DC168)/10*9+1),((10-AP168)/10*9+1),((10-AQ168)/10*9+1),((10-AR168)/10*9+1),((10-AU168)/10*9+1)))/9*10),1)=0,0.1,ROUND(IF(AP168="x",(10-GEOMEAN(((10-AO168)/10*9+1),((10-DC168)/10*9+1),((10-AU168)/10*9+1),((10-AQ168)/10*9+1),((10-AR168)/10*9+1)))/9*10,(10-GEOMEAN(((10-AO168)/10*9+1),((10-DC168)/10*9+1),((10-AP168)/10*9+1),((10-AQ168)/10*9+1),((10-AR168)/10*9+1),((10-AU168)/10*9+1)))/9*10),1))</f>
        <v>4.2</v>
      </c>
      <c r="DE168" s="105" t="n">
        <f aca="false">ROUND(IF('Indicator Data'!AH168=0,0,IF('Indicator Data'!AH168&gt;DE$3,10,IF('Indicator Data'!AH168&lt;DE$4,0,10-(DE$3-'Indicator Data'!AH168)/(DE$3-DE$4)*10))),1)</f>
        <v>10</v>
      </c>
      <c r="DF168" s="102" t="n">
        <f aca="false">'Indicator Data'!AI168</f>
        <v>0</v>
      </c>
      <c r="DG168" s="102" t="n">
        <f aca="false">'Indicator Data'!AJ168</f>
        <v>5</v>
      </c>
      <c r="DH168" s="105" t="n">
        <f aca="false">ROUND(IF(DF168=5,10,IF(DG168=5,9,IF(DF168=4,8,IF(DG168=4,7,0)))),1)</f>
        <v>9</v>
      </c>
      <c r="DI168" s="108" t="n">
        <f aca="false">ROUND(IF(DH168&gt;5,DH168,DE168/10*7),1)</f>
        <v>9</v>
      </c>
      <c r="DJ168" s="76"/>
      <c r="DK168" s="109"/>
    </row>
    <row r="169" customFormat="false" ht="14.5" hidden="false" customHeight="false" outlineLevel="0" collapsed="false">
      <c r="A169" s="98" t="str">
        <f aca="false">'Indicator Data'!A169</f>
        <v>Suriname</v>
      </c>
      <c r="B169" s="99" t="str">
        <f aca="false">'Indicator Data'!B169</f>
        <v>SUR</v>
      </c>
      <c r="C169" s="100" t="n">
        <f aca="false">ROUND(IF('Indicator Data'!C169=0,0.1,IF(LOG('Indicator Data'!C169)&gt;C$3,10,IF(LOG('Indicator Data'!C169)&lt;C$4,0,10-(C$3-LOG('Indicator Data'!C169))/(C$3-C$4)*10))),1)</f>
        <v>0.1</v>
      </c>
      <c r="D169" s="101" t="n">
        <f aca="false">ROUND(IF('Indicator Data'!D169=0,0.1,IF(LOG('Indicator Data'!D169)&gt;D$3,10,IF(LOG('Indicator Data'!D169)&lt;D$4,0,10-(D$3-LOG('Indicator Data'!D169))/(D$3-D$4)*10))),1)</f>
        <v>0.1</v>
      </c>
      <c r="E169" s="102" t="n">
        <f aca="false">ROUND((10-GEOMEAN(((10-C169)/10*9+1),((10-D169)/10*9+1)))/9*10,1)</f>
        <v>0.1</v>
      </c>
      <c r="F169" s="102" t="n">
        <f aca="false">IF('Indicator Data'!E169="No data",0.1,(ROUND(IF('Indicator Data'!E169=0,0,IF(LOG('Indicator Data'!E169)&gt;F$3,10,IF(LOG('Indicator Data'!E169)&lt;F$4,0,10-(F$3-LOG('Indicator Data'!E169))/(F$3-F$4)*10))),1)))</f>
        <v>5.4</v>
      </c>
      <c r="G169" s="102" t="n">
        <f aca="false">ROUND(IF('Indicator Data'!F169=0,0,IF(LOG('Indicator Data'!F169)&gt;G$3,10,IF(LOG('Indicator Data'!F169)&lt;G$4,0,10-(G$3-LOG('Indicator Data'!F169))/(G$3-G$4)*10))),1)</f>
        <v>1.9</v>
      </c>
      <c r="H169" s="101" t="n">
        <f aca="false">ROUND(IF('Indicator Data'!G169=0,0,IF(LOG('Indicator Data'!G169)&gt;H$3,10,IF(LOG('Indicator Data'!G169)&lt;H$4,0,10-(H$3-LOG('Indicator Data'!G169))/(H$3-H$4)*10))),1)</f>
        <v>0</v>
      </c>
      <c r="I169" s="101" t="n">
        <f aca="false">ROUND(IF('Indicator Data'!H169=0,0,IF(LOG('Indicator Data'!H169)&gt;I$3,10,IF(LOG('Indicator Data'!H169)&lt;I$4,0,10-(I$3-LOG('Indicator Data'!H169))/(I$3-I$4)*10))),1)</f>
        <v>0</v>
      </c>
      <c r="J169" s="101" t="n">
        <f aca="false">ROUND((10-GEOMEAN(((10-H169)/10*9+1),((10-I169)/10*9+1)))/9*10,1)</f>
        <v>0</v>
      </c>
      <c r="K169" s="101" t="n">
        <f aca="false">ROUND(IF('Indicator Data'!I169=0,0,IF(LOG('Indicator Data'!I169)&gt;K$3,10,IF(LOG('Indicator Data'!I169)&lt;K$4,0,10-(K$3-LOG('Indicator Data'!I169))/(K$3-K$4)*10))),1)</f>
        <v>0</v>
      </c>
      <c r="L169" s="102" t="n">
        <f aca="false">ROUND((10-GEOMEAN(((10-J169)/10*9+1),((10-K169)/10*9+1)))/9*10,1)</f>
        <v>0</v>
      </c>
      <c r="M169" s="102" t="n">
        <f aca="false">ROUND(IF('Indicator Data'!J169=0,0,IF(LOG('Indicator Data'!J169)&gt;M$3,10,IF(LOG('Indicator Data'!J169)&lt;M$4,0,10-(M$3-LOG('Indicator Data'!J169))/(M$3-M$4)*10))),1)</f>
        <v>0</v>
      </c>
      <c r="N169" s="103" t="n">
        <f aca="false">'Indicator Data'!C169/'Indicator Data'!$CA169</f>
        <v>0</v>
      </c>
      <c r="O169" s="103" t="n">
        <f aca="false">'Indicator Data'!D169/'Indicator Data'!$CA169</f>
        <v>0</v>
      </c>
      <c r="P169" s="103" t="n">
        <f aca="false">IF(F169=0.1,"x",'Indicator Data'!E169/'Indicator Data'!$CA169)</f>
        <v>0.0276470518548488</v>
      </c>
      <c r="Q169" s="103" t="n">
        <f aca="false">'Indicator Data'!F169/'Indicator Data'!$CA169</f>
        <v>2.62114013406877E-007</v>
      </c>
      <c r="R169" s="103" t="n">
        <f aca="false">'Indicator Data'!G169/'Indicator Data'!$CA169</f>
        <v>0</v>
      </c>
      <c r="S169" s="103" t="n">
        <f aca="false">'Indicator Data'!H169/'Indicator Data'!$CA169</f>
        <v>0</v>
      </c>
      <c r="T169" s="103" t="n">
        <f aca="false">'Indicator Data'!I169/'Indicator Data'!$CA169</f>
        <v>0</v>
      </c>
      <c r="U169" s="103" t="n">
        <f aca="false">'Indicator Data'!J169/'Indicator Data'!$CA169</f>
        <v>0</v>
      </c>
      <c r="V169" s="101" t="n">
        <f aca="false">ROUND(IF(N169&gt;V$3,10,IF(N169&lt;V$4,0,10-(V$3-N169)/(V$3-V$4)*10)),1)</f>
        <v>0</v>
      </c>
      <c r="W169" s="101" t="n">
        <f aca="false">ROUND(IF(O169&gt;W$3,10,IF(O169&lt;W$4,0,10-(W$3-O169)/(W$3-W$4)*10)),1)</f>
        <v>0</v>
      </c>
      <c r="X169" s="102" t="n">
        <f aca="false">ROUND(((10-GEOMEAN(((10-V169)/10*9+1),((10-W169)/10*9+1)))/9*10),1)</f>
        <v>0</v>
      </c>
      <c r="Y169" s="102" t="n">
        <f aca="false">IF(P169="x",0.1,ROUND(IF(P169&gt;Y$3,10,IF(P169&lt;Y$4,0,10-(Y$3-P169)/(Y$3-Y$4)*10)),1))</f>
        <v>10</v>
      </c>
      <c r="Z169" s="102" t="n">
        <f aca="false">ROUND(IF(Q169=0,0,IF(LOG(Q169)&gt;Z$3,10,IF(LOG(Q169)&lt;=Z$4,0,10-(Z$3-LOG(Q169))/(Z$3-Z$4)*10))),1)</f>
        <v>4.3</v>
      </c>
      <c r="AA169" s="101" t="n">
        <f aca="false">ROUND(IF(R169&gt;AA$3,10,IF(R169&lt;AA$4,0,10-(AA$3-R169)/(AA$3-AA$4)*10)),1)</f>
        <v>0</v>
      </c>
      <c r="AB169" s="101" t="n">
        <f aca="false">ROUND(IF(S169&gt;AB$3,10,IF(S169&lt;AB$4,0,10-(AB$3-S169)/(AB$3-AB$4)*10)),1)</f>
        <v>0</v>
      </c>
      <c r="AC169" s="101" t="n">
        <f aca="false">ROUND(((10-GEOMEAN(((10-AA169)/10*9+1),((10-AB169)/10*9+1)))/9*10),1)</f>
        <v>0</v>
      </c>
      <c r="AD169" s="101" t="n">
        <f aca="false">ROUND(IF(T169=0,0,IF(T169&gt;AD$3,10,IF(T169&lt;=AD$4,0,10-(AD$3-T169)/(AD$3-AD$4)*10))),1)</f>
        <v>0</v>
      </c>
      <c r="AE169" s="102" t="n">
        <f aca="false">ROUND((10-GEOMEAN(((10-AC169)/10*9+1),((10-AD169)/10*9+1)))/9*10,1)</f>
        <v>0</v>
      </c>
      <c r="AF169" s="102" t="n">
        <f aca="false">ROUND(IF(U169&gt;AF$3,10,IF(U169&lt;AF$4,0,10-(AF$3-U169)/(AF$3-AF$4)*10)),1)</f>
        <v>0</v>
      </c>
      <c r="AG169" s="101" t="n">
        <f aca="false">ROUND(IF('Indicator Data'!K169=0,0,IF('Indicator Data'!K169&gt;AG$3,10,IF('Indicator Data'!K169&lt;AG$4,0,10-(AG$3-'Indicator Data'!K169)/(AG$3-AG$4)*10))),1)</f>
        <v>0</v>
      </c>
      <c r="AH169" s="104" t="n">
        <f aca="false">ROUND(AVERAGE(C169,V169),1)</f>
        <v>0.1</v>
      </c>
      <c r="AI169" s="104" t="n">
        <f aca="false">ROUND(AVERAGE(D169,W169),1)</f>
        <v>0.1</v>
      </c>
      <c r="AJ169" s="102" t="n">
        <f aca="false">ROUND(AVERAGE(AA169,H169),1)</f>
        <v>0</v>
      </c>
      <c r="AK169" s="102" t="n">
        <f aca="false">ROUND(AVERAGE(AB169,I169),1)</f>
        <v>0</v>
      </c>
      <c r="AL169" s="104" t="n">
        <f aca="false">ROUND((10-GEOMEAN(((10-AJ169)/10*9+1),((10-AK169)/10*9+1)))/9*10,1)</f>
        <v>0</v>
      </c>
      <c r="AM169" s="104" t="n">
        <f aca="false">ROUND(AVERAGE(AD169,K169),1)</f>
        <v>0</v>
      </c>
      <c r="AN169" s="102" t="n">
        <f aca="false">ROUND((10-GEOMEAN(((10-M169)/10*9+1),((10-AF169)/10*9+1)))/9*10,1)</f>
        <v>0</v>
      </c>
      <c r="AO169" s="105" t="n">
        <f aca="false">ROUND((10-GEOMEAN(((10-E169)/10*9+1),((10-X169)/10*9+1)))/9*10,1)</f>
        <v>0.1</v>
      </c>
      <c r="AP169" s="105" t="n">
        <f aca="false">IF(AND(Y169="x",F169="x"),"x",ROUND((10-GEOMEAN(((10-F169)/10*9+1),((10-Y169)/10*9+1)))/9*10,1))</f>
        <v>8.6</v>
      </c>
      <c r="AQ169" s="105" t="n">
        <f aca="false">ROUND((10-GEOMEAN(((10-G169)/10*9+1),((10-Z169)/10*9+1)))/9*10,1)</f>
        <v>3.2</v>
      </c>
      <c r="AR169" s="105" t="n">
        <f aca="false">ROUND((10-GEOMEAN(((10-L169)/10*9+1),((10-AE169)/10*9+1)))/9*10,1)</f>
        <v>0</v>
      </c>
      <c r="AS169" s="104" t="n">
        <f aca="false">ROUND(AVERAGE(AG169,AN169),1)</f>
        <v>0</v>
      </c>
      <c r="AT169" s="104" t="n">
        <f aca="false">IF('Indicator Data'!L169="No data","x",IF('Indicator Data'!CB169&lt;1000,"x",ROUND((IF('Indicator Data'!L169&gt;AT$3,10,IF('Indicator Data'!L169&lt;AT$4,0,10-(AT$3-'Indicator Data'!L169)/(AT$3-AT$4)*10))),1)))</f>
        <v>2.9</v>
      </c>
      <c r="AU169" s="105" t="n">
        <f aca="false">ROUND(AVERAGE(AS169,AT169),1)</f>
        <v>1.5</v>
      </c>
      <c r="AV169" s="106" t="str">
        <f aca="false">IF('Indicator Data'!M169="No data","x",ROUND(IF('Indicator Data'!M169=0,0,IF(LOG('Indicator Data'!M169)&gt;AV$3,10,IF(LOG('Indicator Data'!M169)&lt;AV$4,0,10-(AV$3-LOG('Indicator Data'!M169))/(AV$3-AV$4)*10))),1))</f>
        <v>x</v>
      </c>
      <c r="AW169" s="103" t="str">
        <f aca="false">IF(AV169="x","x",'Indicator Data'!M169/'Indicator Data'!$CA169)</f>
        <v>x</v>
      </c>
      <c r="AX169" s="106" t="str">
        <f aca="false">IF(AV169="x","x",ROUND(IF(AW169&gt;AX$3,10,IF(AW169&lt;AX$4,0,10-(AX$3-AW169)/(AX$3-AX$4)*10)),1))</f>
        <v>x</v>
      </c>
      <c r="AY169" s="102" t="str">
        <f aca="false">IF(AND(AV169="x",AX169="x"),"x",ROUND((10-GEOMEAN(((10-AV169)/10*9+1),((10-AX169)/10*9+1)))/9*10,1))</f>
        <v>x</v>
      </c>
      <c r="AZ169" s="106" t="str">
        <f aca="false">IF('Indicator Data'!N169="No data","x",ROUND(IF('Indicator Data'!N169=0,0,IF(LOG('Indicator Data'!N169)&gt;AZ$3,10,IF(LOG('Indicator Data'!N169)&lt;AZ$4,0,10-(AZ$3-LOG('Indicator Data'!N169))/(AZ$3-AZ$4)*10))),1))</f>
        <v>x</v>
      </c>
      <c r="BA169" s="103" t="str">
        <f aca="false">IF(AZ169="x","x",'Indicator Data'!N169/'Indicator Data'!$CA169)</f>
        <v>x</v>
      </c>
      <c r="BB169" s="106" t="str">
        <f aca="false">IF(AZ169="x","x",ROUND(IF(BA169&gt;BB$3,10,IF(BA169&lt;BB$4,0,10-(BB$3-BA169)/(BB$3-BB$4)*10)),1))</f>
        <v>x</v>
      </c>
      <c r="BC169" s="102" t="str">
        <f aca="false">IF(AND(AZ169="x",BB169="x"),"x",ROUND((10-GEOMEAN(((10-AZ169)/10*9+1),((10-BB169)/10*9+1)))/9*10,1))</f>
        <v>x</v>
      </c>
      <c r="BD169" s="106" t="str">
        <f aca="false">IF('Indicator Data'!O169="No data","x",ROUND(IF('Indicator Data'!O169=0,0,IF(LOG('Indicator Data'!O169)&gt;BD$3,10,IF(LOG('Indicator Data'!O169)&lt;BD$4,0,10-(BD$3-LOG('Indicator Data'!O169))/(BD$3-BD$4)*10))),1))</f>
        <v>x</v>
      </c>
      <c r="BE169" s="103" t="str">
        <f aca="false">IF(BD169="x","x",'Indicator Data'!O169/'Indicator Data'!$CA169)</f>
        <v>x</v>
      </c>
      <c r="BF169" s="106" t="str">
        <f aca="false">IF(BD169="x","x",ROUND(IF(BE169&gt;BF$3,10,IF(BE169&lt;BF$4,0,10-(BF$3-BE169)/(BF$3-BF$4)*10)),1))</f>
        <v>x</v>
      </c>
      <c r="BG169" s="102" t="str">
        <f aca="false">IF(AND(BD169="x",BF169="x"),"x",ROUND((10-GEOMEAN(((10-BD169)/10*9+1),((10-BF169)/10*9+1)))/9*10,1))</f>
        <v>x</v>
      </c>
      <c r="BH169" s="106" t="str">
        <f aca="false">IF('Indicator Data'!P169="No data","x",ROUND(IF('Indicator Data'!P169=0,0,IF(LOG('Indicator Data'!P169)&gt;BH$3,10,IF(LOG('Indicator Data'!P169)&lt;BH$4,0,10-(BH$3-LOG('Indicator Data'!P169))/(BH$3-BH$4)*10))),1))</f>
        <v>x</v>
      </c>
      <c r="BI169" s="103" t="str">
        <f aca="false">IF(BH169="x","x",'Indicator Data'!P169/'Indicator Data'!$CA169)</f>
        <v>x</v>
      </c>
      <c r="BJ169" s="106" t="str">
        <f aca="false">IF(BH169="x","x",ROUND(IF(BI169&gt;BJ$3,10,IF(BI169&lt;BJ$4,0,10-(BJ$3-BI169)/(BJ$3-BJ$4)*10)),1))</f>
        <v>x</v>
      </c>
      <c r="BK169" s="102" t="str">
        <f aca="false">IF(AND(BH169="x",BJ169="x"),"x",ROUND((10-GEOMEAN(((10-BH169)/10*9+1),((10-BJ169)/10*9+1)))/9*10,1))</f>
        <v>x</v>
      </c>
      <c r="BL169" s="104" t="str">
        <f aca="false">IF(AND(BC169="x",BG169="x",BK169="x",AY169="x"),"x",IF(AND(BC169="x",BG169="x",BK169="x"),AY169,ROUND((10-GEOMEAN(((10-AY169)/10*9+1),((10-BC169)/10*9+1),((10-BG169)/10*9+1),((10-BK169)/10*9+1)))/9*10,1)))</f>
        <v>x</v>
      </c>
      <c r="BM169" s="106" t="n">
        <f aca="false">ROUND(IF('Indicator Data'!Q169=0,0,IF(LOG('Indicator Data'!Q169)&gt;BM$3,10,IF(LOG('Indicator Data'!Q169)&lt;BM$4,0,10-(BM$3-LOG('Indicator Data'!Q169))/(BM$3-BM$4)*10))),1)</f>
        <v>6.8</v>
      </c>
      <c r="BN169" s="107" t="n">
        <f aca="false">'Indicator Data'!R169</f>
        <v>1</v>
      </c>
      <c r="BO169" s="106" t="n">
        <f aca="false">ROUND(IF(BN169&gt;BO$3,10,IF(BN169&lt;BO$4,0,10-(BO$3-BN169)/(BO$3-BO$4)*10)),1)</f>
        <v>10</v>
      </c>
      <c r="BP169" s="106" t="n">
        <f aca="false">ROUND((10-GEOMEAN(((10-BO169)/10*9+1),((10-BM169)/10*9+1)))/9*10,1)</f>
        <v>8.9</v>
      </c>
      <c r="BQ169" s="106" t="n">
        <f aca="false">ROUND(IF('Indicator Data'!S169=0,0,IF(LOG('Indicator Data'!S169)&gt;BQ$3,10,IF(LOG('Indicator Data'!S169)&lt;BQ$4,0,10-(BQ$3-LOG('Indicator Data'!S169))/(BQ$3-BQ$4)*10))),1)</f>
        <v>6.5</v>
      </c>
      <c r="BR169" s="107" t="n">
        <f aca="false">'Indicator Data'!T169</f>
        <v>0.579128503799439</v>
      </c>
      <c r="BS169" s="106" t="n">
        <f aca="false">ROUND(IF(BR169&gt;BS$3,10,IF(BR169&lt;BS$4,0,10-(BS$3-BR169)/(BS$3-BS$4)*10)),1)</f>
        <v>5.8</v>
      </c>
      <c r="BT169" s="106" t="n">
        <f aca="false">ROUND((10-GEOMEAN(((10-BS169)/10*9+1),((10-BQ169)/10*9+1)))/9*10,1)</f>
        <v>6.2</v>
      </c>
      <c r="BU169" s="102" t="n">
        <f aca="false">ROUND((10-GEOMEAN(((10-BT169)/10*9+1),((10-BP169)/10*9+1)))/9*10,1)</f>
        <v>7.8</v>
      </c>
      <c r="BV169" s="106" t="n">
        <f aca="false">ROUND(IF('Indicator Data'!U169=0,0,IF(LOG('Indicator Data'!U169)&gt;BV$3,10,IF(LOG('Indicator Data'!U169)&lt;BV$4,0,10-(BV$3-LOG('Indicator Data'!U169))/(BV$3-BV$4)*10))),1)</f>
        <v>6.8</v>
      </c>
      <c r="BW169" s="103" t="n">
        <f aca="false">'Indicator Data'!U169/'Indicator Data'!$CA169</f>
        <v>0.996160583591294</v>
      </c>
      <c r="BX169" s="106" t="n">
        <f aca="false">ROUND(IF(BW169&gt;BX$3,10,IF(BW169&lt;BX$4,0,10-(BX$3-BW169)/(BX$3-BX$4)*10)),1)</f>
        <v>10</v>
      </c>
      <c r="BY169" s="102" t="n">
        <f aca="false">ROUND((10-GEOMEAN(((10-BV169)/10*9+1),((10-BX169)/10*9+1)))/9*10,1)</f>
        <v>8.9</v>
      </c>
      <c r="BZ169" s="106" t="n">
        <f aca="false">ROUND(IF('Indicator Data'!V169=0,0,IF(LOG('Indicator Data'!V169)&gt;BZ$3,10,IF(LOG('Indicator Data'!V169)&lt;BZ$4,0,10-(BZ$3-LOG('Indicator Data'!V169))/(BZ$3-BZ$4)*10))),1)</f>
        <v>6.8</v>
      </c>
      <c r="CA169" s="103" t="n">
        <f aca="false">IF('Indicator Data'!V169/'Indicator Data'!$CA169&gt;1,1,'Indicator Data'!V169/'Indicator Data'!$CA169)</f>
        <v>0.980951395387901</v>
      </c>
      <c r="CB169" s="106" t="n">
        <f aca="false">ROUND(IF(CA169&gt;CB$3,10,IF(CA169&lt;CB$4,0,10-(CB$3-CA169)/(CB$3-CB$4)*10)),1)</f>
        <v>9.8</v>
      </c>
      <c r="CC169" s="102" t="n">
        <f aca="false">ROUND((10-GEOMEAN(((10-BZ169)/10*9+1),((10-CB169)/10*9+1)))/9*10,1)</f>
        <v>8.7</v>
      </c>
      <c r="CD169" s="106" t="n">
        <f aca="false">ROUND(IF('Indicator Data'!W169=0,0,IF(LOG('Indicator Data'!W169)&gt;CD$3,10,IF(LOG('Indicator Data'!W169)&lt;CD$4,0,10-(CD$3-LOG('Indicator Data'!W169))/(CD$3-CD$4)*10))),1)</f>
        <v>6.8</v>
      </c>
      <c r="CE169" s="103" t="n">
        <f aca="false">'Indicator Data'!W169/'Indicator Data'!$CA169</f>
        <v>0.999267072943374</v>
      </c>
      <c r="CF169" s="106" t="n">
        <f aca="false">ROUND(IF(CE169&gt;CF$3,10,IF(CE169&lt;CF$4,0,10-(CF$3-CE169)/(CF$3-CF$4)*10)),1)</f>
        <v>10</v>
      </c>
      <c r="CG169" s="102" t="n">
        <f aca="false">ROUND((10-GEOMEAN(((10-CD169)/10*9+1),((10-CF169)/10*9+1)))/9*10,1)</f>
        <v>8.9</v>
      </c>
      <c r="CH169" s="104" t="n">
        <f aca="false">ROUND((10-GEOMEAN(((10-CC169)/10*9+1),((10-BU169)/10*9+1),((10-BY169)/10*9+1),((10-CG169)/10*9+1)))/9*10,1)</f>
        <v>8.6</v>
      </c>
      <c r="CI169" s="106" t="n">
        <f aca="false">IF('Indicator Data'!BQ169="No data","x",ROUND(IF('Indicator Data'!BQ169&gt;CI$3,0,IF('Indicator Data'!BQ169&lt;CI$4,10,(CI$3-'Indicator Data'!BQ169)/(CI$3-CI$4)*10)),1))</f>
        <v>1.1</v>
      </c>
      <c r="CJ169" s="106" t="n">
        <f aca="false">IF('Indicator Data'!BR169="No data","x",ROUND(IF('Indicator Data'!BR169&gt;CJ$3,0,IF('Indicator Data'!BR169&lt;CJ$4,10,(CJ$3-'Indicator Data'!BR169)/(CJ$3-CJ$4)*10)),1))</f>
        <v>0.3</v>
      </c>
      <c r="CK169" s="106" t="n">
        <f aca="false">IF('Indicator Data'!AC169="No data","x",ROUND(IF('Indicator Data'!AC169&gt;CK$3,0,IF('Indicator Data'!AC169&lt;CK$4,10,(CK$3-'Indicator Data'!AC169)/(CK$3-CK$4)*10)),1))</f>
        <v>2.8</v>
      </c>
      <c r="CL169" s="102" t="n">
        <f aca="false">IF(AND(CJ169="x",CI169="x",CK169="x"),"x",ROUND(AVERAGE(CI169:CK169),1))</f>
        <v>1.4</v>
      </c>
      <c r="CM169" s="106" t="n">
        <f aca="false">IF('Indicator Data'!X169="No data","x",ROUND(IF(LOG('Indicator Data'!X169)&gt;CM$3,10,IF(LOG('Indicator Data'!X169)&lt;CM$4,0,10-(CM$3-LOG('Indicator Data'!X169))/(CM$3-CM$4)*10)),1))</f>
        <v>1.9</v>
      </c>
      <c r="CN169" s="106" t="n">
        <f aca="false">IF('Indicator Data'!Y169="No data","x",ROUND(IF('Indicator Data'!Y169&gt;CN$3,10,IF('Indicator Data'!Y169&lt;CN$4,0,10-(CN$3-'Indicator Data'!Y169)/(CN$3-CN$4)*10)),1))</f>
        <v>2</v>
      </c>
      <c r="CO169" s="106" t="n">
        <f aca="false">IF('Indicator Data'!Z169="No data","x",ROUND(IF('Indicator Data'!Z169&gt;CO$3,10,IF('Indicator Data'!Z169&lt;CO$4,0,10-(CO$3-'Indicator Data'!Z169)/(CO$3-CO$4)*10)),1))</f>
        <v>6.6</v>
      </c>
      <c r="CP169" s="106" t="n">
        <f aca="false">IF('Indicator Data'!AA169="No data","x",ROUND(IF('Indicator Data'!AA169&gt;CP$3,10,IF('Indicator Data'!AA169&lt;CP$4,0,10-(CP$3-'Indicator Data'!AA169)/(CP$3-CP$4)*10)),1))</f>
        <v>4.9</v>
      </c>
      <c r="CQ169" s="102" t="n">
        <f aca="false">ROUND(AVERAGE(CM169:CP169),1)</f>
        <v>3.9</v>
      </c>
      <c r="CR169" s="104" t="n">
        <f aca="false">ROUND(AVERAGE(CL169,CQ169,CQ169),1)</f>
        <v>3.1</v>
      </c>
      <c r="CS169" s="106" t="n">
        <f aca="false">IF('Indicator Data'!AF169="No data","x",ROUND(IF('Indicator Data'!AF169&gt;CS$3,10,IF('Indicator Data'!AF169&lt;CS$4,0,10-(CS$3-'Indicator Data'!AF169)/(CS$3-CS$4)*10)),1))</f>
        <v>0.7</v>
      </c>
      <c r="CT169" s="106" t="n">
        <f aca="false">IF('Indicator Data'!AG169="No data","x",ROUND(IF('Indicator Data'!AG169&gt;CT$3,10,IF('Indicator Data'!AG169&lt;CT$4,0,10-(CT$3-'Indicator Data'!AG169)/(CT$3-CT$4)*10)),1))</f>
        <v>2.6</v>
      </c>
      <c r="CU169" s="102" t="n">
        <f aca="false">ROUND(AVERAGE(CM169,CN169,CO169,CP169,CS169,CT169),1)</f>
        <v>3.1</v>
      </c>
      <c r="CV169" s="106" t="n">
        <f aca="false">IF('Indicator Data'!AB169="No data","x",ROUND(IF('Indicator Data'!AB169&gt;CV$3,10,IF('Indicator Data'!AB169&lt;CV$4,0,10-(CV$3-'Indicator Data'!AB169)/(CV$3-CV$4)*10)),1))</f>
        <v>0.4</v>
      </c>
      <c r="CW169" s="102" t="n">
        <f aca="false">IF(AND(CJ169="x",CI169="x",CK169="x"),"x",ROUND(AVERAGE(CI169:CK169,CV169),1))</f>
        <v>1.2</v>
      </c>
      <c r="CX169" s="103" t="n">
        <f aca="false">IF('Indicator Data'!AD169="No data","x",'Indicator Data'!AD169/'Indicator Data'!$BZ169)</f>
        <v>6.03604169436585E-005</v>
      </c>
      <c r="CY169" s="106" t="n">
        <f aca="false">IF(CX169="x","x",ROUND(IF(CX169&gt;CY$3,0,IF(CX169&lt;CY$4,10,(CY$3-CX169)/(CY$3-CY$4)*10)),1))</f>
        <v>9.4</v>
      </c>
      <c r="CZ169" s="106" t="n">
        <f aca="false">IF('Indicator Data'!AE169="No data","x",ROUND(IF('Indicator Data'!AE169&gt;CZ$3,0,IF('Indicator Data'!AE169&lt;CZ$4,10,(CZ$3-'Indicator Data'!AE169)/(CZ$3-CZ$4)*10)),1))</f>
        <v>2</v>
      </c>
      <c r="DA169" s="102" t="n">
        <f aca="false">IF(AND(CY169="x",CZ169="x"),"x",ROUND(AVERAGE(CY169:CZ169),1))</f>
        <v>5.7</v>
      </c>
      <c r="DB169" s="104" t="n">
        <f aca="false">ROUND(AVERAGE(CW169,DA169,CU169),1)</f>
        <v>3.3</v>
      </c>
      <c r="DC169" s="105" t="n">
        <f aca="false">IF(BL169="x",ROUND((10-GEOMEAN(((10-DB169)/10*9+1),((10-CH169)/10*9+1),((10-CR169)/10*9+1)))/9*10,1),ROUND((10-GEOMEAN(((10-BL169)/10*9+1),((10-DB169)/10*9+1),((10-CH169)/10*9+1),((10-CR169)/10*9+1)))/9*10,1))</f>
        <v>5.7</v>
      </c>
      <c r="DD169" s="108" t="n">
        <f aca="false">IF(ROUND(IF(AP169="x",(10-GEOMEAN(((10-AO169)/10*9+1),((10-DC169)/10*9+1),((10-AU169)/10*9+1),((10-AQ169)/10*9+1),((10-AR169)/10*9+1)))/9*10,(10-GEOMEAN(((10-AO169)/10*9+1),((10-DC169)/10*9+1),((10-AP169)/10*9+1),((10-AQ169)/10*9+1),((10-AR169)/10*9+1),((10-AU169)/10*9+1)))/9*10),1)=0,0.1,ROUND(IF(AP169="x",(10-GEOMEAN(((10-AO169)/10*9+1),((10-DC169)/10*9+1),((10-AU169)/10*9+1),((10-AQ169)/10*9+1),((10-AR169)/10*9+1)))/9*10,(10-GEOMEAN(((10-AO169)/10*9+1),((10-DC169)/10*9+1),((10-AP169)/10*9+1),((10-AQ169)/10*9+1),((10-AR169)/10*9+1),((10-AU169)/10*9+1)))/9*10),1))</f>
        <v>4</v>
      </c>
      <c r="DE169" s="105" t="n">
        <f aca="false">ROUND(IF('Indicator Data'!AH169=0,0,IF('Indicator Data'!AH169&gt;DE$3,10,IF('Indicator Data'!AH169&lt;DE$4,0,10-(DE$3-'Indicator Data'!AH169)/(DE$3-DE$4)*10))),1)</f>
        <v>0.1</v>
      </c>
      <c r="DF169" s="102" t="n">
        <f aca="false">'Indicator Data'!AI169</f>
        <v>0</v>
      </c>
      <c r="DG169" s="102" t="n">
        <f aca="false">'Indicator Data'!AJ169</f>
        <v>0</v>
      </c>
      <c r="DH169" s="105" t="n">
        <f aca="false">ROUND(IF(DF169=5,10,IF(DG169=5,9,IF(DF169=4,8,IF(DG169=4,7,0)))),1)</f>
        <v>0</v>
      </c>
      <c r="DI169" s="108" t="n">
        <f aca="false">ROUND(IF(DH169&gt;5,DH169,DE169/10*7),1)</f>
        <v>0.1</v>
      </c>
      <c r="DJ169" s="76"/>
      <c r="DK169" s="109"/>
    </row>
    <row r="170" customFormat="false" ht="14.5" hidden="false" customHeight="false" outlineLevel="0" collapsed="false">
      <c r="A170" s="98" t="str">
        <f aca="false">'Indicator Data'!A170</f>
        <v>Sweden</v>
      </c>
      <c r="B170" s="99" t="str">
        <f aca="false">'Indicator Data'!B170</f>
        <v>SWE</v>
      </c>
      <c r="C170" s="100" t="n">
        <f aca="false">ROUND(IF('Indicator Data'!C170=0,0.1,IF(LOG('Indicator Data'!C170)&gt;C$3,10,IF(LOG('Indicator Data'!C170)&lt;C$4,0,10-(C$3-LOG('Indicator Data'!C170))/(C$3-C$4)*10))),1)</f>
        <v>0.1</v>
      </c>
      <c r="D170" s="101" t="n">
        <f aca="false">ROUND(IF('Indicator Data'!D170=0,0.1,IF(LOG('Indicator Data'!D170)&gt;D$3,10,IF(LOG('Indicator Data'!D170)&lt;D$4,0,10-(D$3-LOG('Indicator Data'!D170))/(D$3-D$4)*10))),1)</f>
        <v>0.1</v>
      </c>
      <c r="E170" s="102" t="n">
        <f aca="false">ROUND((10-GEOMEAN(((10-C170)/10*9+1),((10-D170)/10*9+1)))/9*10,1)</f>
        <v>0.1</v>
      </c>
      <c r="F170" s="102" t="n">
        <f aca="false">IF('Indicator Data'!E170="No data",0.1,(ROUND(IF('Indicator Data'!E170=0,0,IF(LOG('Indicator Data'!E170)&gt;F$3,10,IF(LOG('Indicator Data'!E170)&lt;F$4,0,10-(F$3-LOG('Indicator Data'!E170))/(F$3-F$4)*10))),1)))</f>
        <v>5.1</v>
      </c>
      <c r="G170" s="102" t="n">
        <f aca="false">ROUND(IF('Indicator Data'!F170=0,0,IF(LOG('Indicator Data'!F170)&gt;G$3,10,IF(LOG('Indicator Data'!F170)&lt;G$4,0,10-(G$3-LOG('Indicator Data'!F170))/(G$3-G$4)*10))),1)</f>
        <v>0</v>
      </c>
      <c r="H170" s="101" t="n">
        <f aca="false">ROUND(IF('Indicator Data'!G170=0,0,IF(LOG('Indicator Data'!G170)&gt;H$3,10,IF(LOG('Indicator Data'!G170)&lt;H$4,0,10-(H$3-LOG('Indicator Data'!G170))/(H$3-H$4)*10))),1)</f>
        <v>0</v>
      </c>
      <c r="I170" s="101" t="n">
        <f aca="false">ROUND(IF('Indicator Data'!H170=0,0,IF(LOG('Indicator Data'!H170)&gt;I$3,10,IF(LOG('Indicator Data'!H170)&lt;I$4,0,10-(I$3-LOG('Indicator Data'!H170))/(I$3-I$4)*10))),1)</f>
        <v>0</v>
      </c>
      <c r="J170" s="101" t="n">
        <f aca="false">ROUND((10-GEOMEAN(((10-H170)/10*9+1),((10-I170)/10*9+1)))/9*10,1)</f>
        <v>0</v>
      </c>
      <c r="K170" s="101" t="n">
        <f aca="false">ROUND(IF('Indicator Data'!I170=0,0,IF(LOG('Indicator Data'!I170)&gt;K$3,10,IF(LOG('Indicator Data'!I170)&lt;K$4,0,10-(K$3-LOG('Indicator Data'!I170))/(K$3-K$4)*10))),1)</f>
        <v>0</v>
      </c>
      <c r="L170" s="102" t="n">
        <f aca="false">ROUND((10-GEOMEAN(((10-J170)/10*9+1),((10-K170)/10*9+1)))/9*10,1)</f>
        <v>0</v>
      </c>
      <c r="M170" s="102" t="n">
        <f aca="false">ROUND(IF('Indicator Data'!J170=0,0,IF(LOG('Indicator Data'!J170)&gt;M$3,10,IF(LOG('Indicator Data'!J170)&lt;M$4,0,10-(M$3-LOG('Indicator Data'!J170))/(M$3-M$4)*10))),1)</f>
        <v>0</v>
      </c>
      <c r="N170" s="103" t="n">
        <f aca="false">'Indicator Data'!C170/'Indicator Data'!$CA170</f>
        <v>0</v>
      </c>
      <c r="O170" s="103" t="n">
        <f aca="false">'Indicator Data'!D170/'Indicator Data'!$CA170</f>
        <v>0</v>
      </c>
      <c r="P170" s="103" t="n">
        <f aca="false">IF(F170=0.1,"x",'Indicator Data'!E170/'Indicator Data'!$CA170)</f>
        <v>0.00115604698507459</v>
      </c>
      <c r="Q170" s="103" t="n">
        <f aca="false">'Indicator Data'!F170/'Indicator Data'!$CA170</f>
        <v>0</v>
      </c>
      <c r="R170" s="103" t="n">
        <f aca="false">'Indicator Data'!G170/'Indicator Data'!$CA170</f>
        <v>0</v>
      </c>
      <c r="S170" s="103" t="n">
        <f aca="false">'Indicator Data'!H170/'Indicator Data'!$CA170</f>
        <v>0</v>
      </c>
      <c r="T170" s="103" t="n">
        <f aca="false">'Indicator Data'!I170/'Indicator Data'!$CA170</f>
        <v>0</v>
      </c>
      <c r="U170" s="103" t="n">
        <f aca="false">'Indicator Data'!J170/'Indicator Data'!$CA170</f>
        <v>0</v>
      </c>
      <c r="V170" s="101" t="n">
        <f aca="false">ROUND(IF(N170&gt;V$3,10,IF(N170&lt;V$4,0,10-(V$3-N170)/(V$3-V$4)*10)),1)</f>
        <v>0</v>
      </c>
      <c r="W170" s="101" t="n">
        <f aca="false">ROUND(IF(O170&gt;W$3,10,IF(O170&lt;W$4,0,10-(W$3-O170)/(W$3-W$4)*10)),1)</f>
        <v>0</v>
      </c>
      <c r="X170" s="102" t="n">
        <f aca="false">ROUND(((10-GEOMEAN(((10-V170)/10*9+1),((10-W170)/10*9+1)))/9*10),1)</f>
        <v>0</v>
      </c>
      <c r="Y170" s="102" t="n">
        <f aca="false">IF(P170="x",0.1,ROUND(IF(P170&gt;Y$3,10,IF(P170&lt;Y$4,0,10-(Y$3-P170)/(Y$3-Y$4)*10)),1))</f>
        <v>0.8</v>
      </c>
      <c r="Z170" s="102" t="n">
        <f aca="false">ROUND(IF(Q170=0,0,IF(LOG(Q170)&gt;Z$3,10,IF(LOG(Q170)&lt;=Z$4,0,10-(Z$3-LOG(Q170))/(Z$3-Z$4)*10))),1)</f>
        <v>0</v>
      </c>
      <c r="AA170" s="101" t="n">
        <f aca="false">ROUND(IF(R170&gt;AA$3,10,IF(R170&lt;AA$4,0,10-(AA$3-R170)/(AA$3-AA$4)*10)),1)</f>
        <v>0</v>
      </c>
      <c r="AB170" s="101" t="n">
        <f aca="false">ROUND(IF(S170&gt;AB$3,10,IF(S170&lt;AB$4,0,10-(AB$3-S170)/(AB$3-AB$4)*10)),1)</f>
        <v>0</v>
      </c>
      <c r="AC170" s="101" t="n">
        <f aca="false">ROUND(((10-GEOMEAN(((10-AA170)/10*9+1),((10-AB170)/10*9+1)))/9*10),1)</f>
        <v>0</v>
      </c>
      <c r="AD170" s="101" t="n">
        <f aca="false">ROUND(IF(T170=0,0,IF(T170&gt;AD$3,10,IF(T170&lt;=AD$4,0,10-(AD$3-T170)/(AD$3-AD$4)*10))),1)</f>
        <v>0</v>
      </c>
      <c r="AE170" s="102" t="n">
        <f aca="false">ROUND((10-GEOMEAN(((10-AC170)/10*9+1),((10-AD170)/10*9+1)))/9*10,1)</f>
        <v>0</v>
      </c>
      <c r="AF170" s="102" t="n">
        <f aca="false">ROUND(IF(U170&gt;AF$3,10,IF(U170&lt;AF$4,0,10-(AF$3-U170)/(AF$3-AF$4)*10)),1)</f>
        <v>0</v>
      </c>
      <c r="AG170" s="101" t="n">
        <f aca="false">ROUND(IF('Indicator Data'!K170=0,0,IF('Indicator Data'!K170&gt;AG$3,10,IF('Indicator Data'!K170&lt;AG$4,0,10-(AG$3-'Indicator Data'!K170)/(AG$3-AG$4)*10))),1)</f>
        <v>0</v>
      </c>
      <c r="AH170" s="104" t="n">
        <f aca="false">ROUND(AVERAGE(C170,V170),1)</f>
        <v>0.1</v>
      </c>
      <c r="AI170" s="104" t="n">
        <f aca="false">ROUND(AVERAGE(D170,W170),1)</f>
        <v>0.1</v>
      </c>
      <c r="AJ170" s="102" t="n">
        <f aca="false">ROUND(AVERAGE(AA170,H170),1)</f>
        <v>0</v>
      </c>
      <c r="AK170" s="102" t="n">
        <f aca="false">ROUND(AVERAGE(AB170,I170),1)</f>
        <v>0</v>
      </c>
      <c r="AL170" s="104" t="n">
        <f aca="false">ROUND((10-GEOMEAN(((10-AJ170)/10*9+1),((10-AK170)/10*9+1)))/9*10,1)</f>
        <v>0</v>
      </c>
      <c r="AM170" s="104" t="n">
        <f aca="false">ROUND(AVERAGE(AD170,K170),1)</f>
        <v>0</v>
      </c>
      <c r="AN170" s="102" t="n">
        <f aca="false">ROUND((10-GEOMEAN(((10-M170)/10*9+1),((10-AF170)/10*9+1)))/9*10,1)</f>
        <v>0</v>
      </c>
      <c r="AO170" s="105" t="n">
        <f aca="false">ROUND((10-GEOMEAN(((10-E170)/10*9+1),((10-X170)/10*9+1)))/9*10,1)</f>
        <v>0.1</v>
      </c>
      <c r="AP170" s="105" t="n">
        <f aca="false">IF(AND(Y170="x",F170="x"),"x",ROUND((10-GEOMEAN(((10-F170)/10*9+1),((10-Y170)/10*9+1)))/9*10,1))</f>
        <v>3.2</v>
      </c>
      <c r="AQ170" s="105" t="n">
        <f aca="false">ROUND((10-GEOMEAN(((10-G170)/10*9+1),((10-Z170)/10*9+1)))/9*10,1)</f>
        <v>0</v>
      </c>
      <c r="AR170" s="105" t="n">
        <f aca="false">ROUND((10-GEOMEAN(((10-L170)/10*9+1),((10-AE170)/10*9+1)))/9*10,1)</f>
        <v>0</v>
      </c>
      <c r="AS170" s="104" t="n">
        <f aca="false">ROUND(AVERAGE(AG170,AN170),1)</f>
        <v>0</v>
      </c>
      <c r="AT170" s="104" t="n">
        <f aca="false">IF('Indicator Data'!L170="No data","x",IF('Indicator Data'!CB170&lt;1000,"x",ROUND((IF('Indicator Data'!L170&gt;AT$3,10,IF('Indicator Data'!L170&lt;AT$4,0,10-(AT$3-'Indicator Data'!L170)/(AT$3-AT$4)*10))),1)))</f>
        <v>1.9</v>
      </c>
      <c r="AU170" s="105" t="n">
        <f aca="false">ROUND(AVERAGE(AS170,AT170),1)</f>
        <v>1</v>
      </c>
      <c r="AV170" s="106" t="n">
        <f aca="false">IF('Indicator Data'!M170="No data","x",ROUND(IF('Indicator Data'!M170=0,0,IF(LOG('Indicator Data'!M170)&gt;AV$3,10,IF(LOG('Indicator Data'!M170)&lt;AV$4,0,10-(AV$3-LOG('Indicator Data'!M170))/(AV$3-AV$4)*10))),1))</f>
        <v>0</v>
      </c>
      <c r="AW170" s="103" t="n">
        <f aca="false">IF(AV170="x","x",'Indicator Data'!M170/'Indicator Data'!$CA170)</f>
        <v>0</v>
      </c>
      <c r="AX170" s="106" t="n">
        <f aca="false">IF(AV170="x","x",ROUND(IF(AW170&gt;AX$3,10,IF(AW170&lt;AX$4,0,10-(AX$3-AW170)/(AX$3-AX$4)*10)),1))</f>
        <v>0</v>
      </c>
      <c r="AY170" s="102" t="n">
        <f aca="false">IF(AND(AV170="x",AX170="x"),"x",ROUND((10-GEOMEAN(((10-AV170)/10*9+1),((10-AX170)/10*9+1)))/9*10,1))</f>
        <v>0</v>
      </c>
      <c r="AZ170" s="106" t="str">
        <f aca="false">IF('Indicator Data'!N170="No data","x",ROUND(IF('Indicator Data'!N170=0,0,IF(LOG('Indicator Data'!N170)&gt;AZ$3,10,IF(LOG('Indicator Data'!N170)&lt;AZ$4,0,10-(AZ$3-LOG('Indicator Data'!N170))/(AZ$3-AZ$4)*10))),1))</f>
        <v>x</v>
      </c>
      <c r="BA170" s="103" t="str">
        <f aca="false">IF(AZ170="x","x",'Indicator Data'!N170/'Indicator Data'!$CA170)</f>
        <v>x</v>
      </c>
      <c r="BB170" s="106" t="str">
        <f aca="false">IF(AZ170="x","x",ROUND(IF(BA170&gt;BB$3,10,IF(BA170&lt;BB$4,0,10-(BB$3-BA170)/(BB$3-BB$4)*10)),1))</f>
        <v>x</v>
      </c>
      <c r="BC170" s="102" t="str">
        <f aca="false">IF(AND(AZ170="x",BB170="x"),"x",ROUND((10-GEOMEAN(((10-AZ170)/10*9+1),((10-BB170)/10*9+1)))/9*10,1))</f>
        <v>x</v>
      </c>
      <c r="BD170" s="106" t="str">
        <f aca="false">IF('Indicator Data'!O170="No data","x",ROUND(IF('Indicator Data'!O170=0,0,IF(LOG('Indicator Data'!O170)&gt;BD$3,10,IF(LOG('Indicator Data'!O170)&lt;BD$4,0,10-(BD$3-LOG('Indicator Data'!O170))/(BD$3-BD$4)*10))),1))</f>
        <v>x</v>
      </c>
      <c r="BE170" s="103" t="str">
        <f aca="false">IF(BD170="x","x",'Indicator Data'!O170/'Indicator Data'!$CA170)</f>
        <v>x</v>
      </c>
      <c r="BF170" s="106" t="str">
        <f aca="false">IF(BD170="x","x",ROUND(IF(BE170&gt;BF$3,10,IF(BE170&lt;BF$4,0,10-(BF$3-BE170)/(BF$3-BF$4)*10)),1))</f>
        <v>x</v>
      </c>
      <c r="BG170" s="102" t="str">
        <f aca="false">IF(AND(BD170="x",BF170="x"),"x",ROUND((10-GEOMEAN(((10-BD170)/10*9+1),((10-BF170)/10*9+1)))/9*10,1))</f>
        <v>x</v>
      </c>
      <c r="BH170" s="106" t="str">
        <f aca="false">IF('Indicator Data'!P170="No data","x",ROUND(IF('Indicator Data'!P170=0,0,IF(LOG('Indicator Data'!P170)&gt;BH$3,10,IF(LOG('Indicator Data'!P170)&lt;BH$4,0,10-(BH$3-LOG('Indicator Data'!P170))/(BH$3-BH$4)*10))),1))</f>
        <v>x</v>
      </c>
      <c r="BI170" s="103" t="str">
        <f aca="false">IF(BH170="x","x",'Indicator Data'!P170/'Indicator Data'!$CA170)</f>
        <v>x</v>
      </c>
      <c r="BJ170" s="106" t="str">
        <f aca="false">IF(BH170="x","x",ROUND(IF(BI170&gt;BJ$3,10,IF(BI170&lt;BJ$4,0,10-(BJ$3-BI170)/(BJ$3-BJ$4)*10)),1))</f>
        <v>x</v>
      </c>
      <c r="BK170" s="102" t="str">
        <f aca="false">IF(AND(BH170="x",BJ170="x"),"x",ROUND((10-GEOMEAN(((10-BH170)/10*9+1),((10-BJ170)/10*9+1)))/9*10,1))</f>
        <v>x</v>
      </c>
      <c r="BL170" s="104" t="n">
        <f aca="false">IF(AND(BC170="x",BG170="x",BK170="x",AY170="x"),"x",IF(AND(BC170="x",BG170="x",BK170="x"),AY170,ROUND((10-GEOMEAN(((10-AY170)/10*9+1),((10-BC170)/10*9+1),((10-BG170)/10*9+1),((10-BK170)/10*9+1)))/9*10,1)))</f>
        <v>0</v>
      </c>
      <c r="BM170" s="106" t="n">
        <f aca="false">ROUND(IF('Indicator Data'!Q170=0,0,IF(LOG('Indicator Data'!Q170)&gt;BM$3,10,IF(LOG('Indicator Data'!Q170)&lt;BM$4,0,10-(BM$3-LOG('Indicator Data'!Q170))/(BM$3-BM$4)*10))),1)</f>
        <v>0</v>
      </c>
      <c r="BN170" s="107" t="n">
        <f aca="false">'Indicator Data'!R170</f>
        <v>0</v>
      </c>
      <c r="BO170" s="106" t="n">
        <f aca="false">ROUND(IF(BN170&gt;BO$3,10,IF(BN170&lt;BO$4,0,10-(BO$3-BN170)/(BO$3-BO$4)*10)),1)</f>
        <v>0</v>
      </c>
      <c r="BP170" s="106" t="n">
        <f aca="false">ROUND((10-GEOMEAN(((10-BO170)/10*9+1),((10-BM170)/10*9+1)))/9*10,1)</f>
        <v>0</v>
      </c>
      <c r="BQ170" s="106" t="n">
        <f aca="false">ROUND(IF('Indicator Data'!S170=0,0,IF(LOG('Indicator Data'!S170)&gt;BQ$3,10,IF(LOG('Indicator Data'!S170)&lt;BQ$4,0,10-(BQ$3-LOG('Indicator Data'!S170))/(BQ$3-BQ$4)*10))),1)</f>
        <v>0</v>
      </c>
      <c r="BR170" s="107" t="n">
        <f aca="false">'Indicator Data'!T170</f>
        <v>0</v>
      </c>
      <c r="BS170" s="106" t="n">
        <f aca="false">ROUND(IF(BR170&gt;BS$3,10,IF(BR170&lt;BS$4,0,10-(BS$3-BR170)/(BS$3-BS$4)*10)),1)</f>
        <v>0</v>
      </c>
      <c r="BT170" s="106" t="n">
        <f aca="false">ROUND((10-GEOMEAN(((10-BS170)/10*9+1),((10-BQ170)/10*9+1)))/9*10,1)</f>
        <v>0</v>
      </c>
      <c r="BU170" s="102" t="n">
        <f aca="false">ROUND((10-GEOMEAN(((10-BT170)/10*9+1),((10-BP170)/10*9+1)))/9*10,1)</f>
        <v>0</v>
      </c>
      <c r="BV170" s="106" t="n">
        <f aca="false">ROUND(IF('Indicator Data'!U170=0,0,IF(LOG('Indicator Data'!U170)&gt;BV$3,10,IF(LOG('Indicator Data'!U170)&lt;BV$4,0,10-(BV$3-LOG('Indicator Data'!U170))/(BV$3-BV$4)*10))),1)</f>
        <v>0</v>
      </c>
      <c r="BW170" s="103" t="n">
        <f aca="false">'Indicator Data'!U170/'Indicator Data'!$CA170</f>
        <v>0</v>
      </c>
      <c r="BX170" s="106" t="n">
        <f aca="false">ROUND(IF(BW170&gt;BX$3,10,IF(BW170&lt;BX$4,0,10-(BX$3-BW170)/(BX$3-BX$4)*10)),1)</f>
        <v>0</v>
      </c>
      <c r="BY170" s="102" t="n">
        <f aca="false">ROUND((10-GEOMEAN(((10-BV170)/10*9+1),((10-BX170)/10*9+1)))/9*10,1)</f>
        <v>0</v>
      </c>
      <c r="BZ170" s="106" t="n">
        <f aca="false">ROUND(IF('Indicator Data'!V170=0,0,IF(LOG('Indicator Data'!V170)&gt;BZ$3,10,IF(LOG('Indicator Data'!V170)&lt;BZ$4,0,10-(BZ$3-LOG('Indicator Data'!V170))/(BZ$3-BZ$4)*10))),1)</f>
        <v>0</v>
      </c>
      <c r="CA170" s="103" t="n">
        <f aca="false">IF('Indicator Data'!V170/'Indicator Data'!$CA170&gt;1,1,'Indicator Data'!V170/'Indicator Data'!$CA170)</f>
        <v>0</v>
      </c>
      <c r="CB170" s="106" t="n">
        <f aca="false">ROUND(IF(CA170&gt;CB$3,10,IF(CA170&lt;CB$4,0,10-(CB$3-CA170)/(CB$3-CB$4)*10)),1)</f>
        <v>0</v>
      </c>
      <c r="CC170" s="102" t="n">
        <f aca="false">ROUND((10-GEOMEAN(((10-BZ170)/10*9+1),((10-CB170)/10*9+1)))/9*10,1)</f>
        <v>0</v>
      </c>
      <c r="CD170" s="106" t="n">
        <f aca="false">ROUND(IF('Indicator Data'!W170=0,0,IF(LOG('Indicator Data'!W170)&gt;CD$3,10,IF(LOG('Indicator Data'!W170)&lt;CD$4,0,10-(CD$3-LOG('Indicator Data'!W170))/(CD$3-CD$4)*10))),1)</f>
        <v>0</v>
      </c>
      <c r="CE170" s="103" t="n">
        <f aca="false">'Indicator Data'!W170/'Indicator Data'!$CA170</f>
        <v>0</v>
      </c>
      <c r="CF170" s="106" t="n">
        <f aca="false">ROUND(IF(CE170&gt;CF$3,10,IF(CE170&lt;CF$4,0,10-(CF$3-CE170)/(CF$3-CF$4)*10)),1)</f>
        <v>0</v>
      </c>
      <c r="CG170" s="102" t="n">
        <f aca="false">ROUND((10-GEOMEAN(((10-CD170)/10*9+1),((10-CF170)/10*9+1)))/9*10,1)</f>
        <v>0</v>
      </c>
      <c r="CH170" s="104" t="n">
        <f aca="false">ROUND((10-GEOMEAN(((10-CC170)/10*9+1),((10-BU170)/10*9+1),((10-BY170)/10*9+1),((10-CG170)/10*9+1)))/9*10,1)</f>
        <v>0</v>
      </c>
      <c r="CI170" s="106" t="n">
        <f aca="false">IF('Indicator Data'!BQ170="No data","x",ROUND(IF('Indicator Data'!BQ170&gt;CI$3,0,IF('Indicator Data'!BQ170&lt;CI$4,10,(CI$3-'Indicator Data'!BQ170)/(CI$3-CI$4)*10)),1))</f>
        <v>0.1</v>
      </c>
      <c r="CJ170" s="106" t="n">
        <f aca="false">IF('Indicator Data'!BR170="No data","x",ROUND(IF('Indicator Data'!BR170&gt;CJ$3,0,IF('Indicator Data'!BR170&lt;CJ$4,10,(CJ$3-'Indicator Data'!BR170)/(CJ$3-CJ$4)*10)),1))</f>
        <v>0</v>
      </c>
      <c r="CK170" s="106" t="str">
        <f aca="false">IF('Indicator Data'!AC170="No data","x",ROUND(IF('Indicator Data'!AC170&gt;CK$3,0,IF('Indicator Data'!AC170&lt;CK$4,10,(CK$3-'Indicator Data'!AC170)/(CK$3-CK$4)*10)),1))</f>
        <v>x</v>
      </c>
      <c r="CL170" s="102" t="n">
        <f aca="false">IF(AND(CJ170="x",CI170="x",CK170="x"),"x",ROUND(AVERAGE(CI170:CK170),1))</f>
        <v>0.1</v>
      </c>
      <c r="CM170" s="106" t="n">
        <f aca="false">IF('Indicator Data'!X170="No data","x",ROUND(IF(LOG('Indicator Data'!X170)&gt;CM$3,10,IF(LOG('Indicator Data'!X170)&lt;CM$4,0,10-(CM$3-LOG('Indicator Data'!X170))/(CM$3-CM$4)*10)),1))</f>
        <v>4.7</v>
      </c>
      <c r="CN170" s="106" t="n">
        <f aca="false">IF('Indicator Data'!Y170="No data","x",ROUND(IF('Indicator Data'!Y170&gt;CN$3,10,IF('Indicator Data'!Y170&lt;CN$4,0,10-(CN$3-'Indicator Data'!Y170)/(CN$3-CN$4)*10)),1))</f>
        <v>1.8</v>
      </c>
      <c r="CO170" s="106" t="n">
        <f aca="false">IF('Indicator Data'!Z170="No data","x",ROUND(IF('Indicator Data'!Z170&gt;CO$3,10,IF('Indicator Data'!Z170&lt;CO$4,0,10-(CO$3-'Indicator Data'!Z170)/(CO$3-CO$4)*10)),1))</f>
        <v>8.8</v>
      </c>
      <c r="CP170" s="106" t="str">
        <f aca="false">IF('Indicator Data'!AA170="No data","x",ROUND(IF('Indicator Data'!AA170&gt;CP$3,10,IF('Indicator Data'!AA170&lt;CP$4,0,10-(CP$3-'Indicator Data'!AA170)/(CP$3-CP$4)*10)),1))</f>
        <v>x</v>
      </c>
      <c r="CQ170" s="102" t="n">
        <f aca="false">ROUND(AVERAGE(CM170:CP170),1)</f>
        <v>5.1</v>
      </c>
      <c r="CR170" s="104" t="n">
        <f aca="false">ROUND(AVERAGE(CL170,CQ170,CQ170),1)</f>
        <v>3.4</v>
      </c>
      <c r="CS170" s="106" t="n">
        <f aca="false">IF('Indicator Data'!AF170="No data","x",ROUND(IF('Indicator Data'!AF170&gt;CS$3,10,IF('Indicator Data'!AF170&lt;CS$4,0,10-(CS$3-'Indicator Data'!AF170)/(CS$3-CS$4)*10)),1))</f>
        <v>0</v>
      </c>
      <c r="CT170" s="106" t="n">
        <f aca="false">IF('Indicator Data'!AG170="No data","x",ROUND(IF('Indicator Data'!AG170&gt;CT$3,10,IF('Indicator Data'!AG170&lt;CT$4,0,10-(CT$3-'Indicator Data'!AG170)/(CT$3-CT$4)*10)),1))</f>
        <v>0.6</v>
      </c>
      <c r="CU170" s="102" t="n">
        <f aca="false">ROUND(AVERAGE(CM170,CN170,CO170,CP170,CS170,CT170),1)</f>
        <v>3.2</v>
      </c>
      <c r="CV170" s="106" t="n">
        <f aca="false">IF('Indicator Data'!AB170="No data","x",ROUND(IF('Indicator Data'!AB170&gt;CV$3,10,IF('Indicator Data'!AB170&lt;CV$4,0,10-(CV$3-'Indicator Data'!AB170)/(CV$3-CV$4)*10)),1))</f>
        <v>0</v>
      </c>
      <c r="CW170" s="102" t="n">
        <f aca="false">IF(AND(CJ170="x",CI170="x",CK170="x"),"x",ROUND(AVERAGE(CI170:CK170,CV170),1))</f>
        <v>0</v>
      </c>
      <c r="CX170" s="103" t="n">
        <f aca="false">IF('Indicator Data'!AD170="No data","x",'Indicator Data'!AD170/'Indicator Data'!$BZ170)</f>
        <v>0.000109963631750045</v>
      </c>
      <c r="CY170" s="106" t="n">
        <f aca="false">IF(CX170="x","x",ROUND(IF(CX170&gt;CY$3,0,IF(CX170&lt;CY$4,10,(CY$3-CX170)/(CY$3-CY$4)*10)),1))</f>
        <v>8.9</v>
      </c>
      <c r="CZ170" s="106" t="n">
        <f aca="false">IF('Indicator Data'!AE170="No data","x",ROUND(IF('Indicator Data'!AE170&gt;CZ$3,0,IF('Indicator Data'!AE170&lt;CZ$4,10,(CZ$3-'Indicator Data'!AE170)/(CZ$3-CZ$4)*10)),1))</f>
        <v>2</v>
      </c>
      <c r="DA170" s="102" t="n">
        <f aca="false">IF(AND(CY170="x",CZ170="x"),"x",ROUND(AVERAGE(CY170:CZ170),1))</f>
        <v>5.5</v>
      </c>
      <c r="DB170" s="104" t="n">
        <f aca="false">ROUND(AVERAGE(CW170,DA170,CU170),1)</f>
        <v>2.9</v>
      </c>
      <c r="DC170" s="105" t="n">
        <f aca="false">IF(BL170="x",ROUND((10-GEOMEAN(((10-DB170)/10*9+1),((10-CH170)/10*9+1),((10-CR170)/10*9+1)))/9*10,1),ROUND((10-GEOMEAN(((10-BL170)/10*9+1),((10-DB170)/10*9+1),((10-CH170)/10*9+1),((10-CR170)/10*9+1)))/9*10,1))</f>
        <v>1.7</v>
      </c>
      <c r="DD170" s="108" t="n">
        <f aca="false">IF(ROUND(IF(AP170="x",(10-GEOMEAN(((10-AO170)/10*9+1),((10-DC170)/10*9+1),((10-AU170)/10*9+1),((10-AQ170)/10*9+1),((10-AR170)/10*9+1)))/9*10,(10-GEOMEAN(((10-AO170)/10*9+1),((10-DC170)/10*9+1),((10-AP170)/10*9+1),((10-AQ170)/10*9+1),((10-AR170)/10*9+1),((10-AU170)/10*9+1)))/9*10),1)=0,0.1,ROUND(IF(AP170="x",(10-GEOMEAN(((10-AO170)/10*9+1),((10-DC170)/10*9+1),((10-AU170)/10*9+1),((10-AQ170)/10*9+1),((10-AR170)/10*9+1)))/9*10,(10-GEOMEAN(((10-AO170)/10*9+1),((10-DC170)/10*9+1),((10-AP170)/10*9+1),((10-AQ170)/10*9+1),((10-AR170)/10*9+1),((10-AU170)/10*9+1)))/9*10),1))</f>
        <v>1.1</v>
      </c>
      <c r="DE170" s="105" t="n">
        <f aca="false">ROUND(IF('Indicator Data'!AH170=0,0,IF('Indicator Data'!AH170&gt;DE$3,10,IF('Indicator Data'!AH170&lt;DE$4,0,10-(DE$3-'Indicator Data'!AH170)/(DE$3-DE$4)*10))),1)</f>
        <v>0.2</v>
      </c>
      <c r="DF170" s="102" t="n">
        <f aca="false">'Indicator Data'!AI170</f>
        <v>0</v>
      </c>
      <c r="DG170" s="102" t="n">
        <f aca="false">'Indicator Data'!AJ170</f>
        <v>0</v>
      </c>
      <c r="DH170" s="105" t="n">
        <f aca="false">ROUND(IF(DF170=5,10,IF(DG170=5,9,IF(DF170=4,8,IF(DG170=4,7,0)))),1)</f>
        <v>0</v>
      </c>
      <c r="DI170" s="108" t="n">
        <f aca="false">ROUND(IF(DH170&gt;5,DH170,DE170/10*7),1)</f>
        <v>0.1</v>
      </c>
      <c r="DJ170" s="76"/>
      <c r="DK170" s="109"/>
    </row>
    <row r="171" customFormat="false" ht="14.5" hidden="false" customHeight="false" outlineLevel="0" collapsed="false">
      <c r="A171" s="98" t="str">
        <f aca="false">'Indicator Data'!A171</f>
        <v>Switzerland</v>
      </c>
      <c r="B171" s="99" t="str">
        <f aca="false">'Indicator Data'!B171</f>
        <v>CHE</v>
      </c>
      <c r="C171" s="100" t="n">
        <f aca="false">ROUND(IF('Indicator Data'!C171=0,0.1,IF(LOG('Indicator Data'!C171)&gt;C$3,10,IF(LOG('Indicator Data'!C171)&lt;C$4,0,10-(C$3-LOG('Indicator Data'!C171))/(C$3-C$4)*10))),1)</f>
        <v>7.8</v>
      </c>
      <c r="D171" s="101" t="n">
        <f aca="false">ROUND(IF('Indicator Data'!D171=0,0.1,IF(LOG('Indicator Data'!D171)&gt;D$3,10,IF(LOG('Indicator Data'!D171)&lt;D$4,0,10-(D$3-LOG('Indicator Data'!D171))/(D$3-D$4)*10))),1)</f>
        <v>0.1</v>
      </c>
      <c r="E171" s="102" t="n">
        <f aca="false">ROUND((10-GEOMEAN(((10-C171)/10*9+1),((10-D171)/10*9+1)))/9*10,1)</f>
        <v>5.1</v>
      </c>
      <c r="F171" s="102" t="n">
        <f aca="false">IF('Indicator Data'!E171="No data",0.1,(ROUND(IF('Indicator Data'!E171=0,0,IF(LOG('Indicator Data'!E171)&gt;F$3,10,IF(LOG('Indicator Data'!E171)&lt;F$4,0,10-(F$3-LOG('Indicator Data'!E171))/(F$3-F$4)*10))),1)))</f>
        <v>6</v>
      </c>
      <c r="G171" s="102" t="n">
        <f aca="false">ROUND(IF('Indicator Data'!F171=0,0,IF(LOG('Indicator Data'!F171)&gt;G$3,10,IF(LOG('Indicator Data'!F171)&lt;G$4,0,10-(G$3-LOG('Indicator Data'!F171))/(G$3-G$4)*10))),1)</f>
        <v>0</v>
      </c>
      <c r="H171" s="101" t="n">
        <f aca="false">ROUND(IF('Indicator Data'!G171=0,0,IF(LOG('Indicator Data'!G171)&gt;H$3,10,IF(LOG('Indicator Data'!G171)&lt;H$4,0,10-(H$3-LOG('Indicator Data'!G171))/(H$3-H$4)*10))),1)</f>
        <v>0</v>
      </c>
      <c r="I171" s="101" t="n">
        <f aca="false">ROUND(IF('Indicator Data'!H171=0,0,IF(LOG('Indicator Data'!H171)&gt;I$3,10,IF(LOG('Indicator Data'!H171)&lt;I$4,0,10-(I$3-LOG('Indicator Data'!H171))/(I$3-I$4)*10))),1)</f>
        <v>0</v>
      </c>
      <c r="J171" s="101" t="n">
        <f aca="false">ROUND((10-GEOMEAN(((10-H171)/10*9+1),((10-I171)/10*9+1)))/9*10,1)</f>
        <v>0</v>
      </c>
      <c r="K171" s="101" t="n">
        <f aca="false">ROUND(IF('Indicator Data'!I171=0,0,IF(LOG('Indicator Data'!I171)&gt;K$3,10,IF(LOG('Indicator Data'!I171)&lt;K$4,0,10-(K$3-LOG('Indicator Data'!I171))/(K$3-K$4)*10))),1)</f>
        <v>0</v>
      </c>
      <c r="L171" s="102" t="n">
        <f aca="false">ROUND((10-GEOMEAN(((10-J171)/10*9+1),((10-K171)/10*9+1)))/9*10,1)</f>
        <v>0</v>
      </c>
      <c r="M171" s="102" t="n">
        <f aca="false">ROUND(IF('Indicator Data'!J171=0,0,IF(LOG('Indicator Data'!J171)&gt;M$3,10,IF(LOG('Indicator Data'!J171)&lt;M$4,0,10-(M$3-LOG('Indicator Data'!J171))/(M$3-M$4)*10))),1)</f>
        <v>0</v>
      </c>
      <c r="N171" s="103" t="n">
        <f aca="false">'Indicator Data'!C171/'Indicator Data'!$CA171</f>
        <v>0.00153376206882233</v>
      </c>
      <c r="O171" s="103" t="n">
        <f aca="false">'Indicator Data'!D171/'Indicator Data'!$CA171</f>
        <v>0</v>
      </c>
      <c r="P171" s="103" t="n">
        <f aca="false">IF(F171=0.1,"x",'Indicator Data'!E171/'Indicator Data'!$CA171)</f>
        <v>0.00315823193097772</v>
      </c>
      <c r="Q171" s="103" t="n">
        <f aca="false">'Indicator Data'!F171/'Indicator Data'!$CA171</f>
        <v>0</v>
      </c>
      <c r="R171" s="103" t="n">
        <f aca="false">'Indicator Data'!G171/'Indicator Data'!$CA171</f>
        <v>0</v>
      </c>
      <c r="S171" s="103" t="n">
        <f aca="false">'Indicator Data'!H171/'Indicator Data'!$CA171</f>
        <v>0</v>
      </c>
      <c r="T171" s="103" t="n">
        <f aca="false">'Indicator Data'!I171/'Indicator Data'!$CA171</f>
        <v>0</v>
      </c>
      <c r="U171" s="103" t="n">
        <f aca="false">'Indicator Data'!J171/'Indicator Data'!$CA171</f>
        <v>0</v>
      </c>
      <c r="V171" s="101" t="n">
        <f aca="false">ROUND(IF(N171&gt;V$3,10,IF(N171&lt;V$4,0,10-(V$3-N171)/(V$3-V$4)*10)),1)</f>
        <v>7.7</v>
      </c>
      <c r="W171" s="101" t="n">
        <f aca="false">ROUND(IF(O171&gt;W$3,10,IF(O171&lt;W$4,0,10-(W$3-O171)/(W$3-W$4)*10)),1)</f>
        <v>0</v>
      </c>
      <c r="X171" s="102" t="n">
        <f aca="false">ROUND(((10-GEOMEAN(((10-V171)/10*9+1),((10-W171)/10*9+1)))/9*10),1)</f>
        <v>5</v>
      </c>
      <c r="Y171" s="102" t="n">
        <f aca="false">IF(P171="x",0.1,ROUND(IF(P171&gt;Y$3,10,IF(P171&lt;Y$4,0,10-(Y$3-P171)/(Y$3-Y$4)*10)),1))</f>
        <v>2.1</v>
      </c>
      <c r="Z171" s="102" t="n">
        <f aca="false">ROUND(IF(Q171=0,0,IF(LOG(Q171)&gt;Z$3,10,IF(LOG(Q171)&lt;=Z$4,0,10-(Z$3-LOG(Q171))/(Z$3-Z$4)*10))),1)</f>
        <v>0</v>
      </c>
      <c r="AA171" s="101" t="n">
        <f aca="false">ROUND(IF(R171&gt;AA$3,10,IF(R171&lt;AA$4,0,10-(AA$3-R171)/(AA$3-AA$4)*10)),1)</f>
        <v>0</v>
      </c>
      <c r="AB171" s="101" t="n">
        <f aca="false">ROUND(IF(S171&gt;AB$3,10,IF(S171&lt;AB$4,0,10-(AB$3-S171)/(AB$3-AB$4)*10)),1)</f>
        <v>0</v>
      </c>
      <c r="AC171" s="101" t="n">
        <f aca="false">ROUND(((10-GEOMEAN(((10-AA171)/10*9+1),((10-AB171)/10*9+1)))/9*10),1)</f>
        <v>0</v>
      </c>
      <c r="AD171" s="101" t="n">
        <f aca="false">ROUND(IF(T171=0,0,IF(T171&gt;AD$3,10,IF(T171&lt;=AD$4,0,10-(AD$3-T171)/(AD$3-AD$4)*10))),1)</f>
        <v>0</v>
      </c>
      <c r="AE171" s="102" t="n">
        <f aca="false">ROUND((10-GEOMEAN(((10-AC171)/10*9+1),((10-AD171)/10*9+1)))/9*10,1)</f>
        <v>0</v>
      </c>
      <c r="AF171" s="102" t="n">
        <f aca="false">ROUND(IF(U171&gt;AF$3,10,IF(U171&lt;AF$4,0,10-(AF$3-U171)/(AF$3-AF$4)*10)),1)</f>
        <v>0</v>
      </c>
      <c r="AG171" s="101" t="n">
        <f aca="false">ROUND(IF('Indicator Data'!K171=0,0,IF('Indicator Data'!K171&gt;AG$3,10,IF('Indicator Data'!K171&lt;AG$4,0,10-(AG$3-'Indicator Data'!K171)/(AG$3-AG$4)*10))),1)</f>
        <v>0</v>
      </c>
      <c r="AH171" s="104" t="n">
        <f aca="false">ROUND(AVERAGE(C171,V171),1)</f>
        <v>7.8</v>
      </c>
      <c r="AI171" s="104" t="n">
        <f aca="false">ROUND(AVERAGE(D171,W171),1)</f>
        <v>0.1</v>
      </c>
      <c r="AJ171" s="102" t="n">
        <f aca="false">ROUND(AVERAGE(AA171,H171),1)</f>
        <v>0</v>
      </c>
      <c r="AK171" s="102" t="n">
        <f aca="false">ROUND(AVERAGE(AB171,I171),1)</f>
        <v>0</v>
      </c>
      <c r="AL171" s="104" t="n">
        <f aca="false">ROUND((10-GEOMEAN(((10-AJ171)/10*9+1),((10-AK171)/10*9+1)))/9*10,1)</f>
        <v>0</v>
      </c>
      <c r="AM171" s="104" t="n">
        <f aca="false">ROUND(AVERAGE(AD171,K171),1)</f>
        <v>0</v>
      </c>
      <c r="AN171" s="102" t="n">
        <f aca="false">ROUND((10-GEOMEAN(((10-M171)/10*9+1),((10-AF171)/10*9+1)))/9*10,1)</f>
        <v>0</v>
      </c>
      <c r="AO171" s="105" t="n">
        <f aca="false">ROUND((10-GEOMEAN(((10-E171)/10*9+1),((10-X171)/10*9+1)))/9*10,1)</f>
        <v>5.1</v>
      </c>
      <c r="AP171" s="105" t="n">
        <f aca="false">IF(AND(Y171="x",F171="x"),"x",ROUND((10-GEOMEAN(((10-F171)/10*9+1),((10-Y171)/10*9+1)))/9*10,1))</f>
        <v>4.3</v>
      </c>
      <c r="AQ171" s="105" t="n">
        <f aca="false">ROUND((10-GEOMEAN(((10-G171)/10*9+1),((10-Z171)/10*9+1)))/9*10,1)</f>
        <v>0</v>
      </c>
      <c r="AR171" s="105" t="n">
        <f aca="false">ROUND((10-GEOMEAN(((10-L171)/10*9+1),((10-AE171)/10*9+1)))/9*10,1)</f>
        <v>0</v>
      </c>
      <c r="AS171" s="104" t="n">
        <f aca="false">ROUND(AVERAGE(AG171,AN171),1)</f>
        <v>0</v>
      </c>
      <c r="AT171" s="104" t="n">
        <f aca="false">IF('Indicator Data'!L171="No data","x",IF('Indicator Data'!CB171&lt;1000,"x",ROUND((IF('Indicator Data'!L171&gt;AT$3,10,IF('Indicator Data'!L171&lt;AT$4,0,10-(AT$3-'Indicator Data'!L171)/(AT$3-AT$4)*10))),1)))</f>
        <v>1.9</v>
      </c>
      <c r="AU171" s="105" t="n">
        <f aca="false">ROUND(AVERAGE(AS171,AT171),1)</f>
        <v>1</v>
      </c>
      <c r="AV171" s="106" t="n">
        <f aca="false">IF('Indicator Data'!M171="No data","x",ROUND(IF('Indicator Data'!M171=0,0,IF(LOG('Indicator Data'!M171)&gt;AV$3,10,IF(LOG('Indicator Data'!M171)&lt;AV$4,0,10-(AV$3-LOG('Indicator Data'!M171))/(AV$3-AV$4)*10))),1))</f>
        <v>0</v>
      </c>
      <c r="AW171" s="103" t="n">
        <f aca="false">IF(AV171="x","x",'Indicator Data'!M171/'Indicator Data'!$CA171)</f>
        <v>0</v>
      </c>
      <c r="AX171" s="106" t="n">
        <f aca="false">IF(AV171="x","x",ROUND(IF(AW171&gt;AX$3,10,IF(AW171&lt;AX$4,0,10-(AX$3-AW171)/(AX$3-AX$4)*10)),1))</f>
        <v>0</v>
      </c>
      <c r="AY171" s="102" t="n">
        <f aca="false">IF(AND(AV171="x",AX171="x"),"x",ROUND((10-GEOMEAN(((10-AV171)/10*9+1),((10-AX171)/10*9+1)))/9*10,1))</f>
        <v>0</v>
      </c>
      <c r="AZ171" s="106" t="str">
        <f aca="false">IF('Indicator Data'!N171="No data","x",ROUND(IF('Indicator Data'!N171=0,0,IF(LOG('Indicator Data'!N171)&gt;AZ$3,10,IF(LOG('Indicator Data'!N171)&lt;AZ$4,0,10-(AZ$3-LOG('Indicator Data'!N171))/(AZ$3-AZ$4)*10))),1))</f>
        <v>x</v>
      </c>
      <c r="BA171" s="103" t="str">
        <f aca="false">IF(AZ171="x","x",'Indicator Data'!N171/'Indicator Data'!$CA171)</f>
        <v>x</v>
      </c>
      <c r="BB171" s="106" t="str">
        <f aca="false">IF(AZ171="x","x",ROUND(IF(BA171&gt;BB$3,10,IF(BA171&lt;BB$4,0,10-(BB$3-BA171)/(BB$3-BB$4)*10)),1))</f>
        <v>x</v>
      </c>
      <c r="BC171" s="102" t="str">
        <f aca="false">IF(AND(AZ171="x",BB171="x"),"x",ROUND((10-GEOMEAN(((10-AZ171)/10*9+1),((10-BB171)/10*9+1)))/9*10,1))</f>
        <v>x</v>
      </c>
      <c r="BD171" s="106" t="str">
        <f aca="false">IF('Indicator Data'!O171="No data","x",ROUND(IF('Indicator Data'!O171=0,0,IF(LOG('Indicator Data'!O171)&gt;BD$3,10,IF(LOG('Indicator Data'!O171)&lt;BD$4,0,10-(BD$3-LOG('Indicator Data'!O171))/(BD$3-BD$4)*10))),1))</f>
        <v>x</v>
      </c>
      <c r="BE171" s="103" t="str">
        <f aca="false">IF(BD171="x","x",'Indicator Data'!O171/'Indicator Data'!$CA171)</f>
        <v>x</v>
      </c>
      <c r="BF171" s="106" t="str">
        <f aca="false">IF(BD171="x","x",ROUND(IF(BE171&gt;BF$3,10,IF(BE171&lt;BF$4,0,10-(BF$3-BE171)/(BF$3-BF$4)*10)),1))</f>
        <v>x</v>
      </c>
      <c r="BG171" s="102" t="str">
        <f aca="false">IF(AND(BD171="x",BF171="x"),"x",ROUND((10-GEOMEAN(((10-BD171)/10*9+1),((10-BF171)/10*9+1)))/9*10,1))</f>
        <v>x</v>
      </c>
      <c r="BH171" s="106" t="str">
        <f aca="false">IF('Indicator Data'!P171="No data","x",ROUND(IF('Indicator Data'!P171=0,0,IF(LOG('Indicator Data'!P171)&gt;BH$3,10,IF(LOG('Indicator Data'!P171)&lt;BH$4,0,10-(BH$3-LOG('Indicator Data'!P171))/(BH$3-BH$4)*10))),1))</f>
        <v>x</v>
      </c>
      <c r="BI171" s="103" t="str">
        <f aca="false">IF(BH171="x","x",'Indicator Data'!P171/'Indicator Data'!$CA171)</f>
        <v>x</v>
      </c>
      <c r="BJ171" s="106" t="str">
        <f aca="false">IF(BH171="x","x",ROUND(IF(BI171&gt;BJ$3,10,IF(BI171&lt;BJ$4,0,10-(BJ$3-BI171)/(BJ$3-BJ$4)*10)),1))</f>
        <v>x</v>
      </c>
      <c r="BK171" s="102" t="str">
        <f aca="false">IF(AND(BH171="x",BJ171="x"),"x",ROUND((10-GEOMEAN(((10-BH171)/10*9+1),((10-BJ171)/10*9+1)))/9*10,1))</f>
        <v>x</v>
      </c>
      <c r="BL171" s="104" t="n">
        <f aca="false">IF(AND(BC171="x",BG171="x",BK171="x",AY171="x"),"x",IF(AND(BC171="x",BG171="x",BK171="x"),AY171,ROUND((10-GEOMEAN(((10-AY171)/10*9+1),((10-BC171)/10*9+1),((10-BG171)/10*9+1),((10-BK171)/10*9+1)))/9*10,1)))</f>
        <v>0</v>
      </c>
      <c r="BM171" s="106" t="n">
        <f aca="false">ROUND(IF('Indicator Data'!Q171=0,0,IF(LOG('Indicator Data'!Q171)&gt;BM$3,10,IF(LOG('Indicator Data'!Q171)&lt;BM$4,0,10-(BM$3-LOG('Indicator Data'!Q171))/(BM$3-BM$4)*10))),1)</f>
        <v>0</v>
      </c>
      <c r="BN171" s="107" t="n">
        <f aca="false">'Indicator Data'!R171</f>
        <v>0</v>
      </c>
      <c r="BO171" s="106" t="n">
        <f aca="false">ROUND(IF(BN171&gt;BO$3,10,IF(BN171&lt;BO$4,0,10-(BO$3-BN171)/(BO$3-BO$4)*10)),1)</f>
        <v>0</v>
      </c>
      <c r="BP171" s="106" t="n">
        <f aca="false">ROUND((10-GEOMEAN(((10-BO171)/10*9+1),((10-BM171)/10*9+1)))/9*10,1)</f>
        <v>0</v>
      </c>
      <c r="BQ171" s="106" t="n">
        <f aca="false">ROUND(IF('Indicator Data'!S171=0,0,IF(LOG('Indicator Data'!S171)&gt;BQ$3,10,IF(LOG('Indicator Data'!S171)&lt;BQ$4,0,10-(BQ$3-LOG('Indicator Data'!S171))/(BQ$3-BQ$4)*10))),1)</f>
        <v>0</v>
      </c>
      <c r="BR171" s="107" t="n">
        <f aca="false">'Indicator Data'!T171</f>
        <v>0</v>
      </c>
      <c r="BS171" s="106" t="n">
        <f aca="false">ROUND(IF(BR171&gt;BS$3,10,IF(BR171&lt;BS$4,0,10-(BS$3-BR171)/(BS$3-BS$4)*10)),1)</f>
        <v>0</v>
      </c>
      <c r="BT171" s="106" t="n">
        <f aca="false">ROUND((10-GEOMEAN(((10-BS171)/10*9+1),((10-BQ171)/10*9+1)))/9*10,1)</f>
        <v>0</v>
      </c>
      <c r="BU171" s="102" t="n">
        <f aca="false">ROUND((10-GEOMEAN(((10-BT171)/10*9+1),((10-BP171)/10*9+1)))/9*10,1)</f>
        <v>0</v>
      </c>
      <c r="BV171" s="106" t="n">
        <f aca="false">ROUND(IF('Indicator Data'!U171=0,0,IF(LOG('Indicator Data'!U171)&gt;BV$3,10,IF(LOG('Indicator Data'!U171)&lt;BV$4,0,10-(BV$3-LOG('Indicator Data'!U171))/(BV$3-BV$4)*10))),1)</f>
        <v>0</v>
      </c>
      <c r="BW171" s="103" t="n">
        <f aca="false">'Indicator Data'!U171/'Indicator Data'!$CA171</f>
        <v>0</v>
      </c>
      <c r="BX171" s="106" t="n">
        <f aca="false">ROUND(IF(BW171&gt;BX$3,10,IF(BW171&lt;BX$4,0,10-(BX$3-BW171)/(BX$3-BX$4)*10)),1)</f>
        <v>0</v>
      </c>
      <c r="BY171" s="102" t="n">
        <f aca="false">ROUND((10-GEOMEAN(((10-BV171)/10*9+1),((10-BX171)/10*9+1)))/9*10,1)</f>
        <v>0</v>
      </c>
      <c r="BZ171" s="106" t="n">
        <f aca="false">ROUND(IF('Indicator Data'!V171=0,0,IF(LOG('Indicator Data'!V171)&gt;BZ$3,10,IF(LOG('Indicator Data'!V171)&lt;BZ$4,0,10-(BZ$3-LOG('Indicator Data'!V171))/(BZ$3-BZ$4)*10))),1)</f>
        <v>0</v>
      </c>
      <c r="CA171" s="103" t="n">
        <f aca="false">IF('Indicator Data'!V171/'Indicator Data'!$CA171&gt;1,1,'Indicator Data'!V171/'Indicator Data'!$CA171)</f>
        <v>0</v>
      </c>
      <c r="CB171" s="106" t="n">
        <f aca="false">ROUND(IF(CA171&gt;CB$3,10,IF(CA171&lt;CB$4,0,10-(CB$3-CA171)/(CB$3-CB$4)*10)),1)</f>
        <v>0</v>
      </c>
      <c r="CC171" s="102" t="n">
        <f aca="false">ROUND((10-GEOMEAN(((10-BZ171)/10*9+1),((10-CB171)/10*9+1)))/9*10,1)</f>
        <v>0</v>
      </c>
      <c r="CD171" s="106" t="n">
        <f aca="false">ROUND(IF('Indicator Data'!W171=0,0,IF(LOG('Indicator Data'!W171)&gt;CD$3,10,IF(LOG('Indicator Data'!W171)&lt;CD$4,0,10-(CD$3-LOG('Indicator Data'!W171))/(CD$3-CD$4)*10))),1)</f>
        <v>0</v>
      </c>
      <c r="CE171" s="103" t="n">
        <f aca="false">'Indicator Data'!W171/'Indicator Data'!$CA171</f>
        <v>0</v>
      </c>
      <c r="CF171" s="106" t="n">
        <f aca="false">ROUND(IF(CE171&gt;CF$3,10,IF(CE171&lt;CF$4,0,10-(CF$3-CE171)/(CF$3-CF$4)*10)),1)</f>
        <v>0</v>
      </c>
      <c r="CG171" s="102" t="n">
        <f aca="false">ROUND((10-GEOMEAN(((10-CD171)/10*9+1),((10-CF171)/10*9+1)))/9*10,1)</f>
        <v>0</v>
      </c>
      <c r="CH171" s="104" t="n">
        <f aca="false">ROUND((10-GEOMEAN(((10-CC171)/10*9+1),((10-BU171)/10*9+1),((10-BY171)/10*9+1),((10-CG171)/10*9+1)))/9*10,1)</f>
        <v>0</v>
      </c>
      <c r="CI171" s="106" t="n">
        <f aca="false">IF('Indicator Data'!BQ171="No data","x",ROUND(IF('Indicator Data'!BQ171&gt;CI$3,0,IF('Indicator Data'!BQ171&lt;CI$4,10,(CI$3-'Indicator Data'!BQ171)/(CI$3-CI$4)*10)),1))</f>
        <v>0</v>
      </c>
      <c r="CJ171" s="106" t="n">
        <f aca="false">IF('Indicator Data'!BR171="No data","x",ROUND(IF('Indicator Data'!BR171&gt;CJ$3,0,IF('Indicator Data'!BR171&lt;CJ$4,10,(CJ$3-'Indicator Data'!BR171)/(CJ$3-CJ$4)*10)),1))</f>
        <v>0</v>
      </c>
      <c r="CK171" s="106" t="str">
        <f aca="false">IF('Indicator Data'!AC171="No data","x",ROUND(IF('Indicator Data'!AC171&gt;CK$3,0,IF('Indicator Data'!AC171&lt;CK$4,10,(CK$3-'Indicator Data'!AC171)/(CK$3-CK$4)*10)),1))</f>
        <v>x</v>
      </c>
      <c r="CL171" s="102" t="n">
        <f aca="false">IF(AND(CJ171="x",CI171="x",CK171="x"),"x",ROUND(AVERAGE(CI171:CK171),1))</f>
        <v>0</v>
      </c>
      <c r="CM171" s="106" t="n">
        <f aca="false">IF('Indicator Data'!X171="No data","x",ROUND(IF(LOG('Indicator Data'!X171)&gt;CM$3,10,IF(LOG('Indicator Data'!X171)&lt;CM$4,0,10-(CM$3-LOG('Indicator Data'!X171))/(CM$3-CM$4)*10)),1))</f>
        <v>7.8</v>
      </c>
      <c r="CN171" s="106" t="n">
        <f aca="false">IF('Indicator Data'!Y171="No data","x",ROUND(IF('Indicator Data'!Y171&gt;CN$3,10,IF('Indicator Data'!Y171&lt;CN$4,0,10-(CN$3-'Indicator Data'!Y171)/(CN$3-CN$4)*10)),1))</f>
        <v>1.6</v>
      </c>
      <c r="CO171" s="106" t="n">
        <f aca="false">IF('Indicator Data'!Z171="No data","x",ROUND(IF('Indicator Data'!Z171&gt;CO$3,10,IF('Indicator Data'!Z171&lt;CO$4,0,10-(CO$3-'Indicator Data'!Z171)/(CO$3-CO$4)*10)),1))</f>
        <v>7.4</v>
      </c>
      <c r="CP171" s="106" t="str">
        <f aca="false">IF('Indicator Data'!AA171="No data","x",ROUND(IF('Indicator Data'!AA171&gt;CP$3,10,IF('Indicator Data'!AA171&lt;CP$4,0,10-(CP$3-'Indicator Data'!AA171)/(CP$3-CP$4)*10)),1))</f>
        <v>x</v>
      </c>
      <c r="CQ171" s="102" t="n">
        <f aca="false">ROUND(AVERAGE(CM171:CP171),1)</f>
        <v>5.6</v>
      </c>
      <c r="CR171" s="104" t="n">
        <f aca="false">ROUND(AVERAGE(CL171,CQ171,CQ171),1)</f>
        <v>3.7</v>
      </c>
      <c r="CS171" s="106" t="str">
        <f aca="false">IF('Indicator Data'!AF171="No data","x",ROUND(IF('Indicator Data'!AF171&gt;CS$3,10,IF('Indicator Data'!AF171&lt;CS$4,0,10-(CS$3-'Indicator Data'!AF171)/(CS$3-CS$4)*10)),1))</f>
        <v>x</v>
      </c>
      <c r="CT171" s="106" t="n">
        <f aca="false">IF('Indicator Data'!AG171="No data","x",ROUND(IF('Indicator Data'!AG171&gt;CT$3,10,IF('Indicator Data'!AG171&lt;CT$4,0,10-(CT$3-'Indicator Data'!AG171)/(CT$3-CT$4)*10)),1))</f>
        <v>0.1</v>
      </c>
      <c r="CU171" s="102" t="n">
        <f aca="false">ROUND(AVERAGE(CM171,CN171,CO171,CP171,CS171,CT171),1)</f>
        <v>4.2</v>
      </c>
      <c r="CV171" s="106" t="n">
        <f aca="false">IF('Indicator Data'!AB171="No data","x",ROUND(IF('Indicator Data'!AB171&gt;CV$3,10,IF('Indicator Data'!AB171&lt;CV$4,0,10-(CV$3-'Indicator Data'!AB171)/(CV$3-CV$4)*10)),1))</f>
        <v>0</v>
      </c>
      <c r="CW171" s="102" t="n">
        <f aca="false">IF(AND(CJ171="x",CI171="x",CK171="x"),"x",ROUND(AVERAGE(CI171:CK171,CV171),1))</f>
        <v>0</v>
      </c>
      <c r="CX171" s="103" t="n">
        <f aca="false">IF('Indicator Data'!AD171="No data","x",'Indicator Data'!AD171/'Indicator Data'!$BZ171)</f>
        <v>0.000122534834985272</v>
      </c>
      <c r="CY171" s="106" t="n">
        <f aca="false">IF(CX171="x","x",ROUND(IF(CX171&gt;CY$3,0,IF(CX171&lt;CY$4,10,(CY$3-CX171)/(CY$3-CY$4)*10)),1))</f>
        <v>8.8</v>
      </c>
      <c r="CZ171" s="106" t="n">
        <f aca="false">IF('Indicator Data'!AE171="No data","x",ROUND(IF('Indicator Data'!AE171&gt;CZ$3,0,IF('Indicator Data'!AE171&lt;CZ$4,10,(CZ$3-'Indicator Data'!AE171)/(CZ$3-CZ$4)*10)),1))</f>
        <v>2</v>
      </c>
      <c r="DA171" s="102" t="n">
        <f aca="false">IF(AND(CY171="x",CZ171="x"),"x",ROUND(AVERAGE(CY171:CZ171),1))</f>
        <v>5.4</v>
      </c>
      <c r="DB171" s="104" t="n">
        <f aca="false">ROUND(AVERAGE(CW171,DA171,CU171),1)</f>
        <v>3.2</v>
      </c>
      <c r="DC171" s="105" t="n">
        <f aca="false">IF(BL171="x",ROUND((10-GEOMEAN(((10-DB171)/10*9+1),((10-CH171)/10*9+1),((10-CR171)/10*9+1)))/9*10,1),ROUND((10-GEOMEAN(((10-BL171)/10*9+1),((10-DB171)/10*9+1),((10-CH171)/10*9+1),((10-CR171)/10*9+1)))/9*10,1))</f>
        <v>1.9</v>
      </c>
      <c r="DD171" s="108" t="n">
        <f aca="false">IF(ROUND(IF(AP171="x",(10-GEOMEAN(((10-AO171)/10*9+1),((10-DC171)/10*9+1),((10-AU171)/10*9+1),((10-AQ171)/10*9+1),((10-AR171)/10*9+1)))/9*10,(10-GEOMEAN(((10-AO171)/10*9+1),((10-DC171)/10*9+1),((10-AP171)/10*9+1),((10-AQ171)/10*9+1),((10-AR171)/10*9+1),((10-AU171)/10*9+1)))/9*10),1)=0,0.1,ROUND(IF(AP171="x",(10-GEOMEAN(((10-AO171)/10*9+1),((10-DC171)/10*9+1),((10-AU171)/10*9+1),((10-AQ171)/10*9+1),((10-AR171)/10*9+1)))/9*10,(10-GEOMEAN(((10-AO171)/10*9+1),((10-DC171)/10*9+1),((10-AP171)/10*9+1),((10-AQ171)/10*9+1),((10-AR171)/10*9+1),((10-AU171)/10*9+1)))/9*10),1))</f>
        <v>2.3</v>
      </c>
      <c r="DE171" s="105" t="n">
        <f aca="false">ROUND(IF('Indicator Data'!AH171=0,0,IF('Indicator Data'!AH171&gt;DE$3,10,IF('Indicator Data'!AH171&lt;DE$4,0,10-(DE$3-'Indicator Data'!AH171)/(DE$3-DE$4)*10))),1)</f>
        <v>0.1</v>
      </c>
      <c r="DF171" s="102" t="n">
        <f aca="false">'Indicator Data'!AI171</f>
        <v>0</v>
      </c>
      <c r="DG171" s="102" t="n">
        <f aca="false">'Indicator Data'!AJ171</f>
        <v>0</v>
      </c>
      <c r="DH171" s="105" t="n">
        <f aca="false">ROUND(IF(DF171=5,10,IF(DG171=5,9,IF(DF171=4,8,IF(DG171=4,7,0)))),1)</f>
        <v>0</v>
      </c>
      <c r="DI171" s="108" t="n">
        <f aca="false">ROUND(IF(DH171&gt;5,DH171,DE171/10*7),1)</f>
        <v>0.1</v>
      </c>
      <c r="DJ171" s="76"/>
      <c r="DK171" s="109"/>
    </row>
    <row r="172" customFormat="false" ht="14.5" hidden="false" customHeight="false" outlineLevel="0" collapsed="false">
      <c r="A172" s="98" t="str">
        <f aca="false">'Indicator Data'!A172</f>
        <v>Syria</v>
      </c>
      <c r="B172" s="99" t="str">
        <f aca="false">'Indicator Data'!B172</f>
        <v>SYR</v>
      </c>
      <c r="C172" s="100" t="n">
        <f aca="false">ROUND(IF('Indicator Data'!C172=0,0.1,IF(LOG('Indicator Data'!C172)&gt;C$3,10,IF(LOG('Indicator Data'!C172)&lt;C$4,0,10-(C$3-LOG('Indicator Data'!C172))/(C$3-C$4)*10))),1)</f>
        <v>8.8</v>
      </c>
      <c r="D172" s="101" t="n">
        <f aca="false">ROUND(IF('Indicator Data'!D172=0,0.1,IF(LOG('Indicator Data'!D172)&gt;D$3,10,IF(LOG('Indicator Data'!D172)&lt;D$4,0,10-(D$3-LOG('Indicator Data'!D172))/(D$3-D$4)*10))),1)</f>
        <v>8.6</v>
      </c>
      <c r="E172" s="102" t="n">
        <f aca="false">ROUND((10-GEOMEAN(((10-C172)/10*9+1),((10-D172)/10*9+1)))/9*10,1)</f>
        <v>8.7</v>
      </c>
      <c r="F172" s="102" t="n">
        <f aca="false">IF('Indicator Data'!E172="No data",0.1,(ROUND(IF('Indicator Data'!E172=0,0,IF(LOG('Indicator Data'!E172)&gt;F$3,10,IF(LOG('Indicator Data'!E172)&lt;F$4,0,10-(F$3-LOG('Indicator Data'!E172))/(F$3-F$4)*10))),1)))</f>
        <v>7.1</v>
      </c>
      <c r="G172" s="102" t="n">
        <f aca="false">ROUND(IF('Indicator Data'!F172=0,0,IF(LOG('Indicator Data'!F172)&gt;G$3,10,IF(LOG('Indicator Data'!F172)&lt;G$4,0,10-(G$3-LOG('Indicator Data'!F172))/(G$3-G$4)*10))),1)</f>
        <v>5.5</v>
      </c>
      <c r="H172" s="101" t="n">
        <f aca="false">ROUND(IF('Indicator Data'!G172=0,0,IF(LOG('Indicator Data'!G172)&gt;H$3,10,IF(LOG('Indicator Data'!G172)&lt;H$4,0,10-(H$3-LOG('Indicator Data'!G172))/(H$3-H$4)*10))),1)</f>
        <v>0</v>
      </c>
      <c r="I172" s="101" t="n">
        <f aca="false">ROUND(IF('Indicator Data'!H172=0,0,IF(LOG('Indicator Data'!H172)&gt;I$3,10,IF(LOG('Indicator Data'!H172)&lt;I$4,0,10-(I$3-LOG('Indicator Data'!H172))/(I$3-I$4)*10))),1)</f>
        <v>0</v>
      </c>
      <c r="J172" s="101" t="n">
        <f aca="false">ROUND((10-GEOMEAN(((10-H172)/10*9+1),((10-I172)/10*9+1)))/9*10,1)</f>
        <v>0</v>
      </c>
      <c r="K172" s="101" t="n">
        <f aca="false">ROUND(IF('Indicator Data'!I172=0,0,IF(LOG('Indicator Data'!I172)&gt;K$3,10,IF(LOG('Indicator Data'!I172)&lt;K$4,0,10-(K$3-LOG('Indicator Data'!I172))/(K$3-K$4)*10))),1)</f>
        <v>0</v>
      </c>
      <c r="L172" s="102" t="n">
        <f aca="false">ROUND((10-GEOMEAN(((10-J172)/10*9+1),((10-K172)/10*9+1)))/9*10,1)</f>
        <v>0</v>
      </c>
      <c r="M172" s="102" t="n">
        <f aca="false">ROUND(IF('Indicator Data'!J172=0,0,IF(LOG('Indicator Data'!J172)&gt;M$3,10,IF(LOG('Indicator Data'!J172)&lt;M$4,0,10-(M$3-LOG('Indicator Data'!J172))/(M$3-M$4)*10))),1)</f>
        <v>10</v>
      </c>
      <c r="N172" s="103" t="n">
        <f aca="false">'Indicator Data'!C172/'Indicator Data'!$CA172</f>
        <v>0.00175989628743504</v>
      </c>
      <c r="O172" s="103" t="n">
        <f aca="false">'Indicator Data'!D172/'Indicator Data'!$CA172</f>
        <v>0.000210016413573593</v>
      </c>
      <c r="P172" s="103" t="n">
        <f aca="false">IF(F172=0.1,"x",'Indicator Data'!E172/'Indicator Data'!$CA172)</f>
        <v>0.00377260008331925</v>
      </c>
      <c r="Q172" s="103" t="n">
        <f aca="false">'Indicator Data'!F172/'Indicator Data'!$CA172</f>
        <v>1.09370695358635E-006</v>
      </c>
      <c r="R172" s="103" t="n">
        <f aca="false">'Indicator Data'!G172/'Indicator Data'!$CA172</f>
        <v>0</v>
      </c>
      <c r="S172" s="103" t="n">
        <f aca="false">'Indicator Data'!H172/'Indicator Data'!$CA172</f>
        <v>0</v>
      </c>
      <c r="T172" s="103" t="n">
        <f aca="false">'Indicator Data'!I172/'Indicator Data'!$CA172</f>
        <v>0</v>
      </c>
      <c r="U172" s="103" t="n">
        <f aca="false">'Indicator Data'!J172/'Indicator Data'!$CA172</f>
        <v>0.011004371302715</v>
      </c>
      <c r="V172" s="101" t="n">
        <f aca="false">ROUND(IF(N172&gt;V$3,10,IF(N172&lt;V$4,0,10-(V$3-N172)/(V$3-V$4)*10)),1)</f>
        <v>8.8</v>
      </c>
      <c r="W172" s="101" t="n">
        <f aca="false">ROUND(IF(O172&gt;W$3,10,IF(O172&lt;W$4,0,10-(W$3-O172)/(W$3-W$4)*10)),1)</f>
        <v>2.1</v>
      </c>
      <c r="X172" s="102" t="n">
        <f aca="false">ROUND(((10-GEOMEAN(((10-V172)/10*9+1),((10-W172)/10*9+1)))/9*10),1)</f>
        <v>6.5</v>
      </c>
      <c r="Y172" s="102" t="n">
        <f aca="false">IF(P172="x",0.1,ROUND(IF(P172&gt;Y$3,10,IF(P172&lt;Y$4,0,10-(Y$3-P172)/(Y$3-Y$4)*10)),1))</f>
        <v>2.5</v>
      </c>
      <c r="Z172" s="102" t="n">
        <f aca="false">ROUND(IF(Q172=0,0,IF(LOG(Q172)&gt;Z$3,10,IF(LOG(Q172)&lt;=Z$4,0,10-(Z$3-LOG(Q172))/(Z$3-Z$4)*10))),1)</f>
        <v>5.6</v>
      </c>
      <c r="AA172" s="101" t="n">
        <f aca="false">ROUND(IF(R172&gt;AA$3,10,IF(R172&lt;AA$4,0,10-(AA$3-R172)/(AA$3-AA$4)*10)),1)</f>
        <v>0</v>
      </c>
      <c r="AB172" s="101" t="n">
        <f aca="false">ROUND(IF(S172&gt;AB$3,10,IF(S172&lt;AB$4,0,10-(AB$3-S172)/(AB$3-AB$4)*10)),1)</f>
        <v>0</v>
      </c>
      <c r="AC172" s="101" t="n">
        <f aca="false">ROUND(((10-GEOMEAN(((10-AA172)/10*9+1),((10-AB172)/10*9+1)))/9*10),1)</f>
        <v>0</v>
      </c>
      <c r="AD172" s="101" t="n">
        <f aca="false">ROUND(IF(T172=0,0,IF(T172&gt;AD$3,10,IF(T172&lt;=AD$4,0,10-(AD$3-T172)/(AD$3-AD$4)*10))),1)</f>
        <v>0</v>
      </c>
      <c r="AE172" s="102" t="n">
        <f aca="false">ROUND((10-GEOMEAN(((10-AC172)/10*9+1),((10-AD172)/10*9+1)))/9*10,1)</f>
        <v>0</v>
      </c>
      <c r="AF172" s="102" t="n">
        <f aca="false">ROUND(IF(U172&gt;AF$3,10,IF(U172&lt;AF$4,0,10-(AF$3-U172)/(AF$3-AF$4)*10)),1)</f>
        <v>3.7</v>
      </c>
      <c r="AG172" s="101" t="n">
        <f aca="false">ROUND(IF('Indicator Data'!K172=0,0,IF('Indicator Data'!K172&gt;AG$3,10,IF('Indicator Data'!K172&lt;AG$4,0,10-(AG$3-'Indicator Data'!K172)/(AG$3-AG$4)*10))),1)</f>
        <v>2.9</v>
      </c>
      <c r="AH172" s="104" t="n">
        <f aca="false">ROUND(AVERAGE(C172,V172),1)</f>
        <v>8.8</v>
      </c>
      <c r="AI172" s="104" t="n">
        <f aca="false">ROUND(AVERAGE(D172,W172),1)</f>
        <v>5.4</v>
      </c>
      <c r="AJ172" s="102" t="n">
        <f aca="false">ROUND(AVERAGE(AA172,H172),1)</f>
        <v>0</v>
      </c>
      <c r="AK172" s="102" t="n">
        <f aca="false">ROUND(AVERAGE(AB172,I172),1)</f>
        <v>0</v>
      </c>
      <c r="AL172" s="104" t="n">
        <f aca="false">ROUND((10-GEOMEAN(((10-AJ172)/10*9+1),((10-AK172)/10*9+1)))/9*10,1)</f>
        <v>0</v>
      </c>
      <c r="AM172" s="104" t="n">
        <f aca="false">ROUND(AVERAGE(AD172,K172),1)</f>
        <v>0</v>
      </c>
      <c r="AN172" s="102" t="n">
        <f aca="false">ROUND((10-GEOMEAN(((10-M172)/10*9+1),((10-AF172)/10*9+1)))/9*10,1)</f>
        <v>8.2</v>
      </c>
      <c r="AO172" s="105" t="n">
        <f aca="false">ROUND((10-GEOMEAN(((10-E172)/10*9+1),((10-X172)/10*9+1)))/9*10,1)</f>
        <v>7.8</v>
      </c>
      <c r="AP172" s="105" t="n">
        <f aca="false">IF(AND(Y172="x",F172="x"),"x",ROUND((10-GEOMEAN(((10-F172)/10*9+1),((10-Y172)/10*9+1)))/9*10,1))</f>
        <v>5.2</v>
      </c>
      <c r="AQ172" s="105" t="n">
        <f aca="false">ROUND((10-GEOMEAN(((10-G172)/10*9+1),((10-Z172)/10*9+1)))/9*10,1)</f>
        <v>5.6</v>
      </c>
      <c r="AR172" s="105" t="n">
        <f aca="false">ROUND((10-GEOMEAN(((10-L172)/10*9+1),((10-AE172)/10*9+1)))/9*10,1)</f>
        <v>0</v>
      </c>
      <c r="AS172" s="104" t="n">
        <f aca="false">ROUND(AVERAGE(AG172,AN172),1)</f>
        <v>5.6</v>
      </c>
      <c r="AT172" s="104" t="n">
        <f aca="false">IF('Indicator Data'!L172="No data","x",IF('Indicator Data'!CB172&lt;1000,"x",ROUND((IF('Indicator Data'!L172&gt;AT$3,10,IF('Indicator Data'!L172&lt;AT$4,0,10-(AT$3-'Indicator Data'!L172)/(AT$3-AT$4)*10))),1)))</f>
        <v>10</v>
      </c>
      <c r="AU172" s="105" t="n">
        <f aca="false">ROUND(AVERAGE(AS172,AT172),1)</f>
        <v>7.8</v>
      </c>
      <c r="AV172" s="106" t="n">
        <f aca="false">IF('Indicator Data'!M172="No data","x",ROUND(IF('Indicator Data'!M172=0,0,IF(LOG('Indicator Data'!M172)&gt;AV$3,10,IF(LOG('Indicator Data'!M172)&lt;AV$4,0,10-(AV$3-LOG('Indicator Data'!M172))/(AV$3-AV$4)*10))),1))</f>
        <v>8.8</v>
      </c>
      <c r="AW172" s="103" t="n">
        <f aca="false">IF(AV172="x","x",'Indicator Data'!M172/'Indicator Data'!$CA172)</f>
        <v>0.758039535097816</v>
      </c>
      <c r="AX172" s="106" t="n">
        <f aca="false">IF(AV172="x","x",ROUND(IF(AW172&gt;AX$3,10,IF(AW172&lt;AX$4,0,10-(AX$3-AW172)/(AX$3-AX$4)*10)),1))</f>
        <v>8.4</v>
      </c>
      <c r="AY172" s="102" t="n">
        <f aca="false">IF(AND(AV172="x",AX172="x"),"x",ROUND((10-GEOMEAN(((10-AV172)/10*9+1),((10-AX172)/10*9+1)))/9*10,1))</f>
        <v>8.6</v>
      </c>
      <c r="AZ172" s="106" t="str">
        <f aca="false">IF('Indicator Data'!N172="No data","x",ROUND(IF('Indicator Data'!N172=0,0,IF(LOG('Indicator Data'!N172)&gt;AZ$3,10,IF(LOG('Indicator Data'!N172)&lt;AZ$4,0,10-(AZ$3-LOG('Indicator Data'!N172))/(AZ$3-AZ$4)*10))),1))</f>
        <v>x</v>
      </c>
      <c r="BA172" s="103" t="str">
        <f aca="false">IF(AZ172="x","x",'Indicator Data'!N172/'Indicator Data'!$CA172)</f>
        <v>x</v>
      </c>
      <c r="BB172" s="106" t="str">
        <f aca="false">IF(AZ172="x","x",ROUND(IF(BA172&gt;BB$3,10,IF(BA172&lt;BB$4,0,10-(BB$3-BA172)/(BB$3-BB$4)*10)),1))</f>
        <v>x</v>
      </c>
      <c r="BC172" s="102" t="str">
        <f aca="false">IF(AND(AZ172="x",BB172="x"),"x",ROUND((10-GEOMEAN(((10-AZ172)/10*9+1),((10-BB172)/10*9+1)))/9*10,1))</f>
        <v>x</v>
      </c>
      <c r="BD172" s="106" t="str">
        <f aca="false">IF('Indicator Data'!O172="No data","x",ROUND(IF('Indicator Data'!O172=0,0,IF(LOG('Indicator Data'!O172)&gt;BD$3,10,IF(LOG('Indicator Data'!O172)&lt;BD$4,0,10-(BD$3-LOG('Indicator Data'!O172))/(BD$3-BD$4)*10))),1))</f>
        <v>x</v>
      </c>
      <c r="BE172" s="103" t="str">
        <f aca="false">IF(BD172="x","x",'Indicator Data'!O172/'Indicator Data'!$CA172)</f>
        <v>x</v>
      </c>
      <c r="BF172" s="106" t="str">
        <f aca="false">IF(BD172="x","x",ROUND(IF(BE172&gt;BF$3,10,IF(BE172&lt;BF$4,0,10-(BF$3-BE172)/(BF$3-BF$4)*10)),1))</f>
        <v>x</v>
      </c>
      <c r="BG172" s="102" t="str">
        <f aca="false">IF(AND(BD172="x",BF172="x"),"x",ROUND((10-GEOMEAN(((10-BD172)/10*9+1),((10-BF172)/10*9+1)))/9*10,1))</f>
        <v>x</v>
      </c>
      <c r="BH172" s="106" t="str">
        <f aca="false">IF('Indicator Data'!P172="No data","x",ROUND(IF('Indicator Data'!P172=0,0,IF(LOG('Indicator Data'!P172)&gt;BH$3,10,IF(LOG('Indicator Data'!P172)&lt;BH$4,0,10-(BH$3-LOG('Indicator Data'!P172))/(BH$3-BH$4)*10))),1))</f>
        <v>x</v>
      </c>
      <c r="BI172" s="103" t="str">
        <f aca="false">IF(BH172="x","x",'Indicator Data'!P172/'Indicator Data'!$CA172)</f>
        <v>x</v>
      </c>
      <c r="BJ172" s="106" t="str">
        <f aca="false">IF(BH172="x","x",ROUND(IF(BI172&gt;BJ$3,10,IF(BI172&lt;BJ$4,0,10-(BJ$3-BI172)/(BJ$3-BJ$4)*10)),1))</f>
        <v>x</v>
      </c>
      <c r="BK172" s="102" t="str">
        <f aca="false">IF(AND(BH172="x",BJ172="x"),"x",ROUND((10-GEOMEAN(((10-BH172)/10*9+1),((10-BJ172)/10*9+1)))/9*10,1))</f>
        <v>x</v>
      </c>
      <c r="BL172" s="104" t="n">
        <f aca="false">IF(AND(BC172="x",BG172="x",BK172="x",AY172="x"),"x",IF(AND(BC172="x",BG172="x",BK172="x"),AY172,ROUND((10-GEOMEAN(((10-AY172)/10*9+1),((10-BC172)/10*9+1),((10-BG172)/10*9+1),((10-BK172)/10*9+1)))/9*10,1)))</f>
        <v>8.6</v>
      </c>
      <c r="BM172" s="106" t="n">
        <f aca="false">ROUND(IF('Indicator Data'!Q172=0,0,IF(LOG('Indicator Data'!Q172)&gt;BM$3,10,IF(LOG('Indicator Data'!Q172)&lt;BM$4,0,10-(BM$3-LOG('Indicator Data'!Q172))/(BM$3-BM$4)*10))),1)</f>
        <v>0</v>
      </c>
      <c r="BN172" s="107" t="n">
        <f aca="false">'Indicator Data'!R172</f>
        <v>0</v>
      </c>
      <c r="BO172" s="106" t="n">
        <f aca="false">ROUND(IF(BN172&gt;BO$3,10,IF(BN172&lt;BO$4,0,10-(BO$3-BN172)/(BO$3-BO$4)*10)),1)</f>
        <v>0</v>
      </c>
      <c r="BP172" s="106" t="n">
        <f aca="false">ROUND((10-GEOMEAN(((10-BO172)/10*9+1),((10-BM172)/10*9+1)))/9*10,1)</f>
        <v>0</v>
      </c>
      <c r="BQ172" s="106" t="n">
        <f aca="false">ROUND(IF('Indicator Data'!S172=0,0,IF(LOG('Indicator Data'!S172)&gt;BQ$3,10,IF(LOG('Indicator Data'!S172)&lt;BQ$4,0,10-(BQ$3-LOG('Indicator Data'!S172))/(BQ$3-BQ$4)*10))),1)</f>
        <v>0</v>
      </c>
      <c r="BR172" s="107" t="n">
        <f aca="false">'Indicator Data'!T172</f>
        <v>0</v>
      </c>
      <c r="BS172" s="106" t="n">
        <f aca="false">ROUND(IF(BR172&gt;BS$3,10,IF(BR172&lt;BS$4,0,10-(BS$3-BR172)/(BS$3-BS$4)*10)),1)</f>
        <v>0</v>
      </c>
      <c r="BT172" s="106" t="n">
        <f aca="false">ROUND((10-GEOMEAN(((10-BS172)/10*9+1),((10-BQ172)/10*9+1)))/9*10,1)</f>
        <v>0</v>
      </c>
      <c r="BU172" s="102" t="n">
        <f aca="false">ROUND((10-GEOMEAN(((10-BT172)/10*9+1),((10-BP172)/10*9+1)))/9*10,1)</f>
        <v>0</v>
      </c>
      <c r="BV172" s="106" t="n">
        <f aca="false">ROUND(IF('Indicator Data'!U172=0,0,IF(LOG('Indicator Data'!U172)&gt;BV$3,10,IF(LOG('Indicator Data'!U172)&lt;BV$4,0,10-(BV$3-LOG('Indicator Data'!U172))/(BV$3-BV$4)*10))),1)</f>
        <v>6.5</v>
      </c>
      <c r="BW172" s="103" t="n">
        <f aca="false">'Indicator Data'!U172/'Indicator Data'!$CA172</f>
        <v>0.0192998438425875</v>
      </c>
      <c r="BX172" s="106" t="n">
        <f aca="false">ROUND(IF(BW172&gt;BX$3,10,IF(BW172&lt;BX$4,0,10-(BX$3-BW172)/(BX$3-BX$4)*10)),1)</f>
        <v>0.2</v>
      </c>
      <c r="BY172" s="102" t="n">
        <f aca="false">ROUND((10-GEOMEAN(((10-BV172)/10*9+1),((10-BX172)/10*9+1)))/9*10,1)</f>
        <v>4</v>
      </c>
      <c r="BZ172" s="106" t="n">
        <f aca="false">ROUND(IF('Indicator Data'!V172=0,0,IF(LOG('Indicator Data'!V172)&gt;BZ$3,10,IF(LOG('Indicator Data'!V172)&lt;BZ$4,0,10-(BZ$3-LOG('Indicator Data'!V172))/(BZ$3-BZ$4)*10))),1)</f>
        <v>8.7</v>
      </c>
      <c r="CA172" s="103" t="n">
        <f aca="false">IF('Indicator Data'!V172/'Indicator Data'!$CA172&gt;1,1,'Indicator Data'!V172/'Indicator Data'!$CA172)</f>
        <v>0.711944680599095</v>
      </c>
      <c r="CB172" s="106" t="n">
        <f aca="false">ROUND(IF(CA172&gt;CB$3,10,IF(CA172&lt;CB$4,0,10-(CB$3-CA172)/(CB$3-CB$4)*10)),1)</f>
        <v>7.1</v>
      </c>
      <c r="CC172" s="102" t="n">
        <f aca="false">ROUND((10-GEOMEAN(((10-BZ172)/10*9+1),((10-CB172)/10*9+1)))/9*10,1)</f>
        <v>8</v>
      </c>
      <c r="CD172" s="106" t="n">
        <f aca="false">ROUND(IF('Indicator Data'!W172=0,0,IF(LOG('Indicator Data'!W172)&gt;CD$3,10,IF(LOG('Indicator Data'!W172)&lt;CD$4,0,10-(CD$3-LOG('Indicator Data'!W172))/(CD$3-CD$4)*10))),1)</f>
        <v>7.1</v>
      </c>
      <c r="CE172" s="103" t="n">
        <f aca="false">'Indicator Data'!W172/'Indicator Data'!$CA172</f>
        <v>0.0475735388822449</v>
      </c>
      <c r="CF172" s="106" t="n">
        <f aca="false">ROUND(IF(CE172&gt;CF$3,10,IF(CE172&lt;CF$4,0,10-(CF$3-CE172)/(CF$3-CF$4)*10)),1)</f>
        <v>0.5</v>
      </c>
      <c r="CG172" s="102" t="n">
        <f aca="false">ROUND((10-GEOMEAN(((10-CD172)/10*9+1),((10-CF172)/10*9+1)))/9*10,1)</f>
        <v>4.6</v>
      </c>
      <c r="CH172" s="104" t="n">
        <f aca="false">ROUND((10-GEOMEAN(((10-CC172)/10*9+1),((10-BU172)/10*9+1),((10-BY172)/10*9+1),((10-CG172)/10*9+1)))/9*10,1)</f>
        <v>4.8</v>
      </c>
      <c r="CI172" s="106" t="n">
        <f aca="false">IF('Indicator Data'!BQ172="No data","x",ROUND(IF('Indicator Data'!BQ172&gt;CI$3,0,IF('Indicator Data'!BQ172&lt;CI$4,10,(CI$3-'Indicator Data'!BQ172)/(CI$3-CI$4)*10)),1))</f>
        <v>1.1</v>
      </c>
      <c r="CJ172" s="106" t="n">
        <f aca="false">IF('Indicator Data'!BR172="No data","x",ROUND(IF('Indicator Data'!BR172&gt;CJ$3,0,IF('Indicator Data'!BR172&lt;CJ$4,10,(CJ$3-'Indicator Data'!BR172)/(CJ$3-CJ$4)*10)),1))</f>
        <v>1</v>
      </c>
      <c r="CK172" s="106" t="n">
        <f aca="false">IF('Indicator Data'!AC172="No data","x",ROUND(IF('Indicator Data'!AC172&gt;CK$3,0,IF('Indicator Data'!AC172&lt;CK$4,10,(CK$3-'Indicator Data'!AC172)/(CK$3-CK$4)*10)),1))</f>
        <v>1.7</v>
      </c>
      <c r="CL172" s="102" t="n">
        <f aca="false">IF(AND(CJ172="x",CI172="x",CK172="x"),"x",ROUND(AVERAGE(CI172:CK172),1))</f>
        <v>1.3</v>
      </c>
      <c r="CM172" s="106" t="n">
        <f aca="false">IF('Indicator Data'!X172="No data","x",ROUND(IF(LOG('Indicator Data'!X172)&gt;CM$3,10,IF(LOG('Indicator Data'!X172)&lt;CM$4,0,10-(CM$3-LOG('Indicator Data'!X172))/(CM$3-CM$4)*10)),1))</f>
        <v>6.7</v>
      </c>
      <c r="CN172" s="106" t="n">
        <f aca="false">IF('Indicator Data'!Y172="No data","x",ROUND(IF('Indicator Data'!Y172&gt;CN$3,10,IF('Indicator Data'!Y172&lt;CN$4,0,10-(CN$3-'Indicator Data'!Y172)/(CN$3-CN$4)*10)),1))</f>
        <v>10</v>
      </c>
      <c r="CO172" s="106" t="n">
        <f aca="false">IF('Indicator Data'!Z172="No data","x",ROUND(IF('Indicator Data'!Z172&gt;CO$3,10,IF('Indicator Data'!Z172&lt;CO$4,0,10-(CO$3-'Indicator Data'!Z172)/(CO$3-CO$4)*10)),1))</f>
        <v>5.6</v>
      </c>
      <c r="CP172" s="106" t="str">
        <f aca="false">IF('Indicator Data'!AA172="No data","x",ROUND(IF('Indicator Data'!AA172&gt;CP$3,10,IF('Indicator Data'!AA172&lt;CP$4,0,10-(CP$3-'Indicator Data'!AA172)/(CP$3-CP$4)*10)),1))</f>
        <v>x</v>
      </c>
      <c r="CQ172" s="102" t="n">
        <f aca="false">ROUND(AVERAGE(CM172:CP172),1)</f>
        <v>7.4</v>
      </c>
      <c r="CR172" s="104" t="n">
        <f aca="false">ROUND(AVERAGE(CL172,CQ172,CQ172),1)</f>
        <v>5.4</v>
      </c>
      <c r="CS172" s="106" t="n">
        <f aca="false">IF('Indicator Data'!AF172="No data","x",ROUND(IF('Indicator Data'!AF172&gt;CS$3,10,IF('Indicator Data'!AF172&lt;CS$4,0,10-(CS$3-'Indicator Data'!AF172)/(CS$3-CS$4)*10)),1))</f>
        <v>4.2</v>
      </c>
      <c r="CT172" s="106" t="n">
        <f aca="false">IF('Indicator Data'!AG172="No data","x",ROUND(IF('Indicator Data'!AG172&gt;CT$3,10,IF('Indicator Data'!AG172&lt;CT$4,0,10-(CT$3-'Indicator Data'!AG172)/(CT$3-CT$4)*10)),1))</f>
        <v>4</v>
      </c>
      <c r="CU172" s="102" t="n">
        <f aca="false">ROUND(AVERAGE(CM172,CN172,CO172,CP172,CS172,CT172),1)</f>
        <v>6.1</v>
      </c>
      <c r="CV172" s="106" t="n">
        <f aca="false">IF('Indicator Data'!AB172="No data","x",ROUND(IF('Indicator Data'!AB172&gt;CV$3,10,IF('Indicator Data'!AB172&lt;CV$4,0,10-(CV$3-'Indicator Data'!AB172)/(CV$3-CV$4)*10)),1))</f>
        <v>0.2</v>
      </c>
      <c r="CW172" s="102" t="n">
        <f aca="false">IF(AND(CJ172="x",CI172="x",CK172="x"),"x",ROUND(AVERAGE(CI172:CK172,CV172),1))</f>
        <v>1</v>
      </c>
      <c r="CX172" s="103" t="n">
        <f aca="false">IF('Indicator Data'!AD172="No data","x",'Indicator Data'!AD172/'Indicator Data'!$BZ172)</f>
        <v>0.000508995155213979</v>
      </c>
      <c r="CY172" s="106" t="n">
        <f aca="false">IF(CX172="x","x",ROUND(IF(CX172&gt;CY$3,0,IF(CX172&lt;CY$4,10,(CY$3-CX172)/(CY$3-CY$4)*10)),1))</f>
        <v>4.9</v>
      </c>
      <c r="CZ172" s="106" t="n">
        <f aca="false">IF('Indicator Data'!AE172="No data","x",ROUND(IF('Indicator Data'!AE172&gt;CZ$3,0,IF('Indicator Data'!AE172&lt;CZ$4,10,(CZ$3-'Indicator Data'!AE172)/(CZ$3-CZ$4)*10)),1))</f>
        <v>6</v>
      </c>
      <c r="DA172" s="102" t="n">
        <f aca="false">IF(AND(CY172="x",CZ172="x"),"x",ROUND(AVERAGE(CY172:CZ172),1))</f>
        <v>5.5</v>
      </c>
      <c r="DB172" s="104" t="n">
        <f aca="false">ROUND(AVERAGE(CW172,DA172,CU172),1)</f>
        <v>4.2</v>
      </c>
      <c r="DC172" s="105" t="n">
        <f aca="false">IF(BL172="x",ROUND((10-GEOMEAN(((10-DB172)/10*9+1),((10-CH172)/10*9+1),((10-CR172)/10*9+1)))/9*10,1),ROUND((10-GEOMEAN(((10-BL172)/10*9+1),((10-DB172)/10*9+1),((10-CH172)/10*9+1),((10-CR172)/10*9+1)))/9*10,1))</f>
        <v>6.1</v>
      </c>
      <c r="DD172" s="108" t="n">
        <f aca="false">IF(ROUND(IF(AP172="x",(10-GEOMEAN(((10-AO172)/10*9+1),((10-DC172)/10*9+1),((10-AU172)/10*9+1),((10-AQ172)/10*9+1),((10-AR172)/10*9+1)))/9*10,(10-GEOMEAN(((10-AO172)/10*9+1),((10-DC172)/10*9+1),((10-AP172)/10*9+1),((10-AQ172)/10*9+1),((10-AR172)/10*9+1),((10-AU172)/10*9+1)))/9*10),1)=0,0.1,ROUND(IF(AP172="x",(10-GEOMEAN(((10-AO172)/10*9+1),((10-DC172)/10*9+1),((10-AU172)/10*9+1),((10-AQ172)/10*9+1),((10-AR172)/10*9+1)))/9*10,(10-GEOMEAN(((10-AO172)/10*9+1),((10-DC172)/10*9+1),((10-AP172)/10*9+1),((10-AQ172)/10*9+1),((10-AR172)/10*9+1),((10-AU172)/10*9+1)))/9*10),1))</f>
        <v>5.9</v>
      </c>
      <c r="DE172" s="105" t="n">
        <f aca="false">ROUND(IF('Indicator Data'!AH172=0,0,IF('Indicator Data'!AH172&gt;DE$3,10,IF('Indicator Data'!AH172&lt;DE$4,0,10-(DE$3-'Indicator Data'!AH172)/(DE$3-DE$4)*10))),1)</f>
        <v>10</v>
      </c>
      <c r="DF172" s="102" t="n">
        <f aca="false">'Indicator Data'!AI172</f>
        <v>4</v>
      </c>
      <c r="DG172" s="102" t="n">
        <f aca="false">'Indicator Data'!AJ172</f>
        <v>5</v>
      </c>
      <c r="DH172" s="105" t="n">
        <f aca="false">ROUND(IF(DF172=5,10,IF(DG172=5,9,IF(DF172=4,8,IF(DG172=4,7,0)))),1)</f>
        <v>9</v>
      </c>
      <c r="DI172" s="108" t="n">
        <f aca="false">ROUND(IF(DH172&gt;5,DH172,DE172/10*7),1)</f>
        <v>9</v>
      </c>
      <c r="DJ172" s="76"/>
      <c r="DK172" s="109"/>
    </row>
    <row r="173" customFormat="false" ht="14.5" hidden="false" customHeight="false" outlineLevel="0" collapsed="false">
      <c r="A173" s="98" t="str">
        <f aca="false">'Indicator Data'!A173</f>
        <v>Tajikistan</v>
      </c>
      <c r="B173" s="99" t="str">
        <f aca="false">'Indicator Data'!B173</f>
        <v>TJK</v>
      </c>
      <c r="C173" s="100" t="n">
        <f aca="false">ROUND(IF('Indicator Data'!C173=0,0.1,IF(LOG('Indicator Data'!C173)&gt;C$3,10,IF(LOG('Indicator Data'!C173)&lt;C$4,0,10-(C$3-LOG('Indicator Data'!C173))/(C$3-C$4)*10))),1)</f>
        <v>8.1</v>
      </c>
      <c r="D173" s="101" t="n">
        <f aca="false">ROUND(IF('Indicator Data'!D173=0,0.1,IF(LOG('Indicator Data'!D173)&gt;D$3,10,IF(LOG('Indicator Data'!D173)&lt;D$4,0,10-(D$3-LOG('Indicator Data'!D173))/(D$3-D$4)*10))),1)</f>
        <v>9.6</v>
      </c>
      <c r="E173" s="102" t="n">
        <f aca="false">ROUND((10-GEOMEAN(((10-C173)/10*9+1),((10-D173)/10*9+1)))/9*10,1)</f>
        <v>9</v>
      </c>
      <c r="F173" s="102" t="n">
        <f aca="false">IF('Indicator Data'!E173="No data",0.1,(ROUND(IF('Indicator Data'!E173=0,0,IF(LOG('Indicator Data'!E173)&gt;F$3,10,IF(LOG('Indicator Data'!E173)&lt;F$4,0,10-(F$3-LOG('Indicator Data'!E173))/(F$3-F$4)*10))),1)))</f>
        <v>6.7</v>
      </c>
      <c r="G173" s="102" t="n">
        <f aca="false">ROUND(IF('Indicator Data'!F173=0,0,IF(LOG('Indicator Data'!F173)&gt;G$3,10,IF(LOG('Indicator Data'!F173)&lt;G$4,0,10-(G$3-LOG('Indicator Data'!F173))/(G$3-G$4)*10))),1)</f>
        <v>0</v>
      </c>
      <c r="H173" s="101" t="n">
        <f aca="false">ROUND(IF('Indicator Data'!G173=0,0,IF(LOG('Indicator Data'!G173)&gt;H$3,10,IF(LOG('Indicator Data'!G173)&lt;H$4,0,10-(H$3-LOG('Indicator Data'!G173))/(H$3-H$4)*10))),1)</f>
        <v>0</v>
      </c>
      <c r="I173" s="101" t="n">
        <f aca="false">ROUND(IF('Indicator Data'!H173=0,0,IF(LOG('Indicator Data'!H173)&gt;I$3,10,IF(LOG('Indicator Data'!H173)&lt;I$4,0,10-(I$3-LOG('Indicator Data'!H173))/(I$3-I$4)*10))),1)</f>
        <v>0</v>
      </c>
      <c r="J173" s="101" t="n">
        <f aca="false">ROUND((10-GEOMEAN(((10-H173)/10*9+1),((10-I173)/10*9+1)))/9*10,1)</f>
        <v>0</v>
      </c>
      <c r="K173" s="101" t="n">
        <f aca="false">ROUND(IF('Indicator Data'!I173=0,0,IF(LOG('Indicator Data'!I173)&gt;K$3,10,IF(LOG('Indicator Data'!I173)&lt;K$4,0,10-(K$3-LOG('Indicator Data'!I173))/(K$3-K$4)*10))),1)</f>
        <v>0</v>
      </c>
      <c r="L173" s="102" t="n">
        <f aca="false">ROUND((10-GEOMEAN(((10-J173)/10*9+1),((10-K173)/10*9+1)))/9*10,1)</f>
        <v>0</v>
      </c>
      <c r="M173" s="102" t="n">
        <f aca="false">ROUND(IF('Indicator Data'!J173=0,0,IF(LOG('Indicator Data'!J173)&gt;M$3,10,IF(LOG('Indicator Data'!J173)&lt;M$4,0,10-(M$3-LOG('Indicator Data'!J173))/(M$3-M$4)*10))),1)</f>
        <v>10</v>
      </c>
      <c r="N173" s="103" t="n">
        <f aca="false">'Indicator Data'!C173/'Indicator Data'!$CA173</f>
        <v>0.00210526313753924</v>
      </c>
      <c r="O173" s="103" t="n">
        <f aca="false">'Indicator Data'!D173/'Indicator Data'!$CA173</f>
        <v>0.000898174285993886</v>
      </c>
      <c r="P173" s="103" t="n">
        <f aca="false">IF(F173=0.1,"x",'Indicator Data'!E173/'Indicator Data'!$CA173)</f>
        <v>0.00570272104421984</v>
      </c>
      <c r="Q173" s="103" t="n">
        <f aca="false">'Indicator Data'!F173/'Indicator Data'!$CA173</f>
        <v>0</v>
      </c>
      <c r="R173" s="103" t="n">
        <f aca="false">'Indicator Data'!G173/'Indicator Data'!$CA173</f>
        <v>0</v>
      </c>
      <c r="S173" s="103" t="n">
        <f aca="false">'Indicator Data'!H173/'Indicator Data'!$CA173</f>
        <v>0</v>
      </c>
      <c r="T173" s="103" t="n">
        <f aca="false">'Indicator Data'!I173/'Indicator Data'!$CA173</f>
        <v>0</v>
      </c>
      <c r="U173" s="103" t="n">
        <f aca="false">'Indicator Data'!J173/'Indicator Data'!$CA173</f>
        <v>0.0127970986656044</v>
      </c>
      <c r="V173" s="101" t="n">
        <f aca="false">ROUND(IF(N173&gt;V$3,10,IF(N173&lt;V$4,0,10-(V$3-N173)/(V$3-V$4)*10)),1)</f>
        <v>10</v>
      </c>
      <c r="W173" s="101" t="n">
        <f aca="false">ROUND(IF(O173&gt;W$3,10,IF(O173&lt;W$4,0,10-(W$3-O173)/(W$3-W$4)*10)),1)</f>
        <v>9</v>
      </c>
      <c r="X173" s="102" t="n">
        <f aca="false">ROUND(((10-GEOMEAN(((10-V173)/10*9+1),((10-W173)/10*9+1)))/9*10),1)</f>
        <v>9.6</v>
      </c>
      <c r="Y173" s="102" t="n">
        <f aca="false">IF(P173="x",0.1,ROUND(IF(P173&gt;Y$3,10,IF(P173&lt;Y$4,0,10-(Y$3-P173)/(Y$3-Y$4)*10)),1))</f>
        <v>3.8</v>
      </c>
      <c r="Z173" s="102" t="n">
        <f aca="false">ROUND(IF(Q173=0,0,IF(LOG(Q173)&gt;Z$3,10,IF(LOG(Q173)&lt;=Z$4,0,10-(Z$3-LOG(Q173))/(Z$3-Z$4)*10))),1)</f>
        <v>0</v>
      </c>
      <c r="AA173" s="101" t="n">
        <f aca="false">ROUND(IF(R173&gt;AA$3,10,IF(R173&lt;AA$4,0,10-(AA$3-R173)/(AA$3-AA$4)*10)),1)</f>
        <v>0</v>
      </c>
      <c r="AB173" s="101" t="n">
        <f aca="false">ROUND(IF(S173&gt;AB$3,10,IF(S173&lt;AB$4,0,10-(AB$3-S173)/(AB$3-AB$4)*10)),1)</f>
        <v>0</v>
      </c>
      <c r="AC173" s="101" t="n">
        <f aca="false">ROUND(((10-GEOMEAN(((10-AA173)/10*9+1),((10-AB173)/10*9+1)))/9*10),1)</f>
        <v>0</v>
      </c>
      <c r="AD173" s="101" t="n">
        <f aca="false">ROUND(IF(T173=0,0,IF(T173&gt;AD$3,10,IF(T173&lt;=AD$4,0,10-(AD$3-T173)/(AD$3-AD$4)*10))),1)</f>
        <v>0</v>
      </c>
      <c r="AE173" s="102" t="n">
        <f aca="false">ROUND((10-GEOMEAN(((10-AC173)/10*9+1),((10-AD173)/10*9+1)))/9*10,1)</f>
        <v>0</v>
      </c>
      <c r="AF173" s="102" t="n">
        <f aca="false">ROUND(IF(U173&gt;AF$3,10,IF(U173&lt;AF$4,0,10-(AF$3-U173)/(AF$3-AF$4)*10)),1)</f>
        <v>4.3</v>
      </c>
      <c r="AG173" s="101" t="n">
        <f aca="false">ROUND(IF('Indicator Data'!K173=0,0,IF('Indicator Data'!K173&gt;AG$3,10,IF('Indicator Data'!K173&lt;AG$4,0,10-(AG$3-'Indicator Data'!K173)/(AG$3-AG$4)*10))),1)</f>
        <v>1.9</v>
      </c>
      <c r="AH173" s="104" t="n">
        <f aca="false">ROUND(AVERAGE(C173,V173),1)</f>
        <v>9.1</v>
      </c>
      <c r="AI173" s="104" t="n">
        <f aca="false">ROUND(AVERAGE(D173,W173),1)</f>
        <v>9.3</v>
      </c>
      <c r="AJ173" s="102" t="n">
        <f aca="false">ROUND(AVERAGE(AA173,H173),1)</f>
        <v>0</v>
      </c>
      <c r="AK173" s="102" t="n">
        <f aca="false">ROUND(AVERAGE(AB173,I173),1)</f>
        <v>0</v>
      </c>
      <c r="AL173" s="104" t="n">
        <f aca="false">ROUND((10-GEOMEAN(((10-AJ173)/10*9+1),((10-AK173)/10*9+1)))/9*10,1)</f>
        <v>0</v>
      </c>
      <c r="AM173" s="104" t="n">
        <f aca="false">ROUND(AVERAGE(AD173,K173),1)</f>
        <v>0</v>
      </c>
      <c r="AN173" s="102" t="n">
        <f aca="false">ROUND((10-GEOMEAN(((10-M173)/10*9+1),((10-AF173)/10*9+1)))/9*10,1)</f>
        <v>8.4</v>
      </c>
      <c r="AO173" s="105" t="n">
        <f aca="false">ROUND((10-GEOMEAN(((10-E173)/10*9+1),((10-X173)/10*9+1)))/9*10,1)</f>
        <v>9.3</v>
      </c>
      <c r="AP173" s="105" t="n">
        <f aca="false">IF(AND(Y173="x",F173="x"),"x",ROUND((10-GEOMEAN(((10-F173)/10*9+1),((10-Y173)/10*9+1)))/9*10,1))</f>
        <v>5.4</v>
      </c>
      <c r="AQ173" s="105" t="n">
        <f aca="false">ROUND((10-GEOMEAN(((10-G173)/10*9+1),((10-Z173)/10*9+1)))/9*10,1)</f>
        <v>0</v>
      </c>
      <c r="AR173" s="105" t="n">
        <f aca="false">ROUND((10-GEOMEAN(((10-L173)/10*9+1),((10-AE173)/10*9+1)))/9*10,1)</f>
        <v>0</v>
      </c>
      <c r="AS173" s="104" t="n">
        <f aca="false">ROUND(AVERAGE(AG173,AN173),1)</f>
        <v>5.2</v>
      </c>
      <c r="AT173" s="104" t="n">
        <f aca="false">IF('Indicator Data'!L173="No data","x",IF('Indicator Data'!CB173&lt;1000,"x",ROUND((IF('Indicator Data'!L173&gt;AT$3,10,IF('Indicator Data'!L173&lt;AT$4,0,10-(AT$3-'Indicator Data'!L173)/(AT$3-AT$4)*10))),1)))</f>
        <v>10</v>
      </c>
      <c r="AU173" s="105" t="n">
        <f aca="false">ROUND(AVERAGE(AS173,AT173),1)</f>
        <v>7.6</v>
      </c>
      <c r="AV173" s="106" t="n">
        <f aca="false">IF('Indicator Data'!M173="No data","x",ROUND(IF('Indicator Data'!M173=0,0,IF(LOG('Indicator Data'!M173)&gt;AV$3,10,IF(LOG('Indicator Data'!M173)&lt;AV$4,0,10-(AV$3-LOG('Indicator Data'!M173))/(AV$3-AV$4)*10))),1))</f>
        <v>8.4</v>
      </c>
      <c r="AW173" s="103" t="n">
        <f aca="false">IF(AV173="x","x",'Indicator Data'!M173/'Indicator Data'!$CA173)</f>
        <v>0.835756287138737</v>
      </c>
      <c r="AX173" s="106" t="n">
        <f aca="false">IF(AV173="x","x",ROUND(IF(AW173&gt;AX$3,10,IF(AW173&lt;AX$4,0,10-(AX$3-AW173)/(AX$3-AX$4)*10)),1))</f>
        <v>9.3</v>
      </c>
      <c r="AY173" s="102" t="n">
        <f aca="false">IF(AND(AV173="x",AX173="x"),"x",ROUND((10-GEOMEAN(((10-AV173)/10*9+1),((10-AX173)/10*9+1)))/9*10,1))</f>
        <v>8.9</v>
      </c>
      <c r="AZ173" s="106" t="str">
        <f aca="false">IF('Indicator Data'!N173="No data","x",ROUND(IF('Indicator Data'!N173=0,0,IF(LOG('Indicator Data'!N173)&gt;AZ$3,10,IF(LOG('Indicator Data'!N173)&lt;AZ$4,0,10-(AZ$3-LOG('Indicator Data'!N173))/(AZ$3-AZ$4)*10))),1))</f>
        <v>x</v>
      </c>
      <c r="BA173" s="103" t="str">
        <f aca="false">IF(AZ173="x","x",'Indicator Data'!N173/'Indicator Data'!$CA173)</f>
        <v>x</v>
      </c>
      <c r="BB173" s="106" t="str">
        <f aca="false">IF(AZ173="x","x",ROUND(IF(BA173&gt;BB$3,10,IF(BA173&lt;BB$4,0,10-(BB$3-BA173)/(BB$3-BB$4)*10)),1))</f>
        <v>x</v>
      </c>
      <c r="BC173" s="102" t="str">
        <f aca="false">IF(AND(AZ173="x",BB173="x"),"x",ROUND((10-GEOMEAN(((10-AZ173)/10*9+1),((10-BB173)/10*9+1)))/9*10,1))</f>
        <v>x</v>
      </c>
      <c r="BD173" s="106" t="str">
        <f aca="false">IF('Indicator Data'!O173="No data","x",ROUND(IF('Indicator Data'!O173=0,0,IF(LOG('Indicator Data'!O173)&gt;BD$3,10,IF(LOG('Indicator Data'!O173)&lt;BD$4,0,10-(BD$3-LOG('Indicator Data'!O173))/(BD$3-BD$4)*10))),1))</f>
        <v>x</v>
      </c>
      <c r="BE173" s="103" t="str">
        <f aca="false">IF(BD173="x","x",'Indicator Data'!O173/'Indicator Data'!$CA173)</f>
        <v>x</v>
      </c>
      <c r="BF173" s="106" t="str">
        <f aca="false">IF(BD173="x","x",ROUND(IF(BE173&gt;BF$3,10,IF(BE173&lt;BF$4,0,10-(BF$3-BE173)/(BF$3-BF$4)*10)),1))</f>
        <v>x</v>
      </c>
      <c r="BG173" s="102" t="str">
        <f aca="false">IF(AND(BD173="x",BF173="x"),"x",ROUND((10-GEOMEAN(((10-BD173)/10*9+1),((10-BF173)/10*9+1)))/9*10,1))</f>
        <v>x</v>
      </c>
      <c r="BH173" s="106" t="str">
        <f aca="false">IF('Indicator Data'!P173="No data","x",ROUND(IF('Indicator Data'!P173=0,0,IF(LOG('Indicator Data'!P173)&gt;BH$3,10,IF(LOG('Indicator Data'!P173)&lt;BH$4,0,10-(BH$3-LOG('Indicator Data'!P173))/(BH$3-BH$4)*10))),1))</f>
        <v>x</v>
      </c>
      <c r="BI173" s="103" t="str">
        <f aca="false">IF(BH173="x","x",'Indicator Data'!P173/'Indicator Data'!$CA173)</f>
        <v>x</v>
      </c>
      <c r="BJ173" s="106" t="str">
        <f aca="false">IF(BH173="x","x",ROUND(IF(BI173&gt;BJ$3,10,IF(BI173&lt;BJ$4,0,10-(BJ$3-BI173)/(BJ$3-BJ$4)*10)),1))</f>
        <v>x</v>
      </c>
      <c r="BK173" s="102" t="str">
        <f aca="false">IF(AND(BH173="x",BJ173="x"),"x",ROUND((10-GEOMEAN(((10-BH173)/10*9+1),((10-BJ173)/10*9+1)))/9*10,1))</f>
        <v>x</v>
      </c>
      <c r="BL173" s="104" t="n">
        <f aca="false">IF(AND(BC173="x",BG173="x",BK173="x",AY173="x"),"x",IF(AND(BC173="x",BG173="x",BK173="x"),AY173,ROUND((10-GEOMEAN(((10-AY173)/10*9+1),((10-BC173)/10*9+1),((10-BG173)/10*9+1),((10-BK173)/10*9+1)))/9*10,1)))</f>
        <v>8.9</v>
      </c>
      <c r="BM173" s="106" t="n">
        <f aca="false">ROUND(IF('Indicator Data'!Q173=0,0,IF(LOG('Indicator Data'!Q173)&gt;BM$3,10,IF(LOG('Indicator Data'!Q173)&lt;BM$4,0,10-(BM$3-LOG('Indicator Data'!Q173))/(BM$3-BM$4)*10))),1)</f>
        <v>0</v>
      </c>
      <c r="BN173" s="107" t="n">
        <f aca="false">'Indicator Data'!R173</f>
        <v>0</v>
      </c>
      <c r="BO173" s="106" t="n">
        <f aca="false">ROUND(IF(BN173&gt;BO$3,10,IF(BN173&lt;BO$4,0,10-(BO$3-BN173)/(BO$3-BO$4)*10)),1)</f>
        <v>0</v>
      </c>
      <c r="BP173" s="106" t="n">
        <f aca="false">ROUND((10-GEOMEAN(((10-BO173)/10*9+1),((10-BM173)/10*9+1)))/9*10,1)</f>
        <v>0</v>
      </c>
      <c r="BQ173" s="106" t="n">
        <f aca="false">ROUND(IF('Indicator Data'!S173=0,0,IF(LOG('Indicator Data'!S173)&gt;BQ$3,10,IF(LOG('Indicator Data'!S173)&lt;BQ$4,0,10-(BQ$3-LOG('Indicator Data'!S173))/(BQ$3-BQ$4)*10))),1)</f>
        <v>0</v>
      </c>
      <c r="BR173" s="107" t="n">
        <f aca="false">'Indicator Data'!T173</f>
        <v>0</v>
      </c>
      <c r="BS173" s="106" t="n">
        <f aca="false">ROUND(IF(BR173&gt;BS$3,10,IF(BR173&lt;BS$4,0,10-(BS$3-BR173)/(BS$3-BS$4)*10)),1)</f>
        <v>0</v>
      </c>
      <c r="BT173" s="106" t="n">
        <f aca="false">ROUND((10-GEOMEAN(((10-BS173)/10*9+1),((10-BQ173)/10*9+1)))/9*10,1)</f>
        <v>0</v>
      </c>
      <c r="BU173" s="102" t="n">
        <f aca="false">ROUND((10-GEOMEAN(((10-BT173)/10*9+1),((10-BP173)/10*9+1)))/9*10,1)</f>
        <v>0</v>
      </c>
      <c r="BV173" s="106" t="n">
        <f aca="false">ROUND(IF('Indicator Data'!U173=0,0,IF(LOG('Indicator Data'!U173)&gt;BV$3,10,IF(LOG('Indicator Data'!U173)&lt;BV$4,0,10-(BV$3-LOG('Indicator Data'!U173))/(BV$3-BV$4)*10))),1)</f>
        <v>6.8</v>
      </c>
      <c r="BW173" s="103" t="n">
        <f aca="false">'Indicator Data'!U173/'Indicator Data'!$CA173</f>
        <v>0.0697320129287066</v>
      </c>
      <c r="BX173" s="106" t="n">
        <f aca="false">ROUND(IF(BW173&gt;BX$3,10,IF(BW173&lt;BX$4,0,10-(BX$3-BW173)/(BX$3-BX$4)*10)),1)</f>
        <v>0.8</v>
      </c>
      <c r="BY173" s="102" t="n">
        <f aca="false">ROUND((10-GEOMEAN(((10-BV173)/10*9+1),((10-BX173)/10*9+1)))/9*10,1)</f>
        <v>4.4</v>
      </c>
      <c r="BZ173" s="106" t="n">
        <f aca="false">ROUND(IF('Indicator Data'!V173=0,0,IF(LOG('Indicator Data'!V173)&gt;BZ$3,10,IF(LOG('Indicator Data'!V173)&lt;BZ$4,0,10-(BZ$3-LOG('Indicator Data'!V173))/(BZ$3-BZ$4)*10))),1)</f>
        <v>8.1</v>
      </c>
      <c r="CA173" s="103" t="n">
        <f aca="false">IF('Indicator Data'!V173/'Indicator Data'!$CA173&gt;1,1,'Indicator Data'!V173/'Indicator Data'!$CA173)</f>
        <v>0.544118409734201</v>
      </c>
      <c r="CB173" s="106" t="n">
        <f aca="false">ROUND(IF(CA173&gt;CB$3,10,IF(CA173&lt;CB$4,0,10-(CB$3-CA173)/(CB$3-CB$4)*10)),1)</f>
        <v>5.4</v>
      </c>
      <c r="CC173" s="102" t="n">
        <f aca="false">ROUND((10-GEOMEAN(((10-BZ173)/10*9+1),((10-CB173)/10*9+1)))/9*10,1)</f>
        <v>7</v>
      </c>
      <c r="CD173" s="106" t="n">
        <f aca="false">ROUND(IF('Indicator Data'!W173=0,0,IF(LOG('Indicator Data'!W173)&gt;CD$3,10,IF(LOG('Indicator Data'!W173)&lt;CD$4,0,10-(CD$3-LOG('Indicator Data'!W173))/(CD$3-CD$4)*10))),1)</f>
        <v>6.8</v>
      </c>
      <c r="CE173" s="103" t="n">
        <f aca="false">'Indicator Data'!W173/'Indicator Data'!$CA173</f>
        <v>0.0658470021921093</v>
      </c>
      <c r="CF173" s="106" t="n">
        <f aca="false">ROUND(IF(CE173&gt;CF$3,10,IF(CE173&lt;CF$4,0,10-(CF$3-CE173)/(CF$3-CF$4)*10)),1)</f>
        <v>0.7</v>
      </c>
      <c r="CG173" s="102" t="n">
        <f aca="false">ROUND((10-GEOMEAN(((10-CD173)/10*9+1),((10-CF173)/10*9+1)))/9*10,1)</f>
        <v>4.4</v>
      </c>
      <c r="CH173" s="104" t="n">
        <f aca="false">ROUND((10-GEOMEAN(((10-CC173)/10*9+1),((10-BU173)/10*9+1),((10-BY173)/10*9+1),((10-CG173)/10*9+1)))/9*10,1)</f>
        <v>4.4</v>
      </c>
      <c r="CI173" s="106" t="n">
        <f aca="false">IF('Indicator Data'!BQ173="No data","x",ROUND(IF('Indicator Data'!BQ173&gt;CI$3,0,IF('Indicator Data'!BQ173&lt;CI$4,10,(CI$3-'Indicator Data'!BQ173)/(CI$3-CI$4)*10)),1))</f>
        <v>0.4</v>
      </c>
      <c r="CJ173" s="106" t="n">
        <f aca="false">IF('Indicator Data'!BR173="No data","x",ROUND(IF('Indicator Data'!BR173&gt;CJ$3,0,IF('Indicator Data'!BR173&lt;CJ$4,10,(CJ$3-'Indicator Data'!BR173)/(CJ$3-CJ$4)*10)),1))</f>
        <v>3</v>
      </c>
      <c r="CK173" s="106" t="n">
        <f aca="false">IF('Indicator Data'!AC173="No data","x",ROUND(IF('Indicator Data'!AC173&gt;CK$3,0,IF('Indicator Data'!AC173&lt;CK$4,10,(CK$3-'Indicator Data'!AC173)/(CK$3-CK$4)*10)),1))</f>
        <v>2.7</v>
      </c>
      <c r="CL173" s="102" t="n">
        <f aca="false">IF(AND(CJ173="x",CI173="x",CK173="x"),"x",ROUND(AVERAGE(CI173:CK173),1))</f>
        <v>2</v>
      </c>
      <c r="CM173" s="106" t="n">
        <f aca="false">IF('Indicator Data'!X173="No data","x",ROUND(IF(LOG('Indicator Data'!X173)&gt;CM$3,10,IF(LOG('Indicator Data'!X173)&lt;CM$4,0,10-(CM$3-LOG('Indicator Data'!X173))/(CM$3-CM$4)*10)),1))</f>
        <v>6.2</v>
      </c>
      <c r="CN173" s="106" t="n">
        <f aca="false">IF('Indicator Data'!Y173="No data","x",ROUND(IF('Indicator Data'!Y173&gt;CN$3,10,IF('Indicator Data'!Y173&lt;CN$4,0,10-(CN$3-'Indicator Data'!Y173)/(CN$3-CN$4)*10)),1))</f>
        <v>6</v>
      </c>
      <c r="CO173" s="106" t="n">
        <f aca="false">IF('Indicator Data'!Z173="No data","x",ROUND(IF('Indicator Data'!Z173&gt;CO$3,10,IF('Indicator Data'!Z173&lt;CO$4,0,10-(CO$3-'Indicator Data'!Z173)/(CO$3-CO$4)*10)),1))</f>
        <v>2.8</v>
      </c>
      <c r="CP173" s="106" t="n">
        <f aca="false">IF('Indicator Data'!AA173="No data","x",ROUND(IF('Indicator Data'!AA173&gt;CP$3,10,IF('Indicator Data'!AA173&lt;CP$4,0,10-(CP$3-'Indicator Data'!AA173)/(CP$3-CP$4)*10)),1))</f>
        <v>10</v>
      </c>
      <c r="CQ173" s="102" t="n">
        <f aca="false">ROUND(AVERAGE(CM173:CP173),1)</f>
        <v>6.3</v>
      </c>
      <c r="CR173" s="104" t="n">
        <f aca="false">ROUND(AVERAGE(CL173,CQ173,CQ173),1)</f>
        <v>4.9</v>
      </c>
      <c r="CS173" s="106" t="n">
        <f aca="false">IF('Indicator Data'!AF173="No data","x",ROUND(IF('Indicator Data'!AF173&gt;CS$3,10,IF('Indicator Data'!AF173&lt;CS$4,0,10-(CS$3-'Indicator Data'!AF173)/(CS$3-CS$4)*10)),1))</f>
        <v>2.9</v>
      </c>
      <c r="CT173" s="106" t="n">
        <f aca="false">IF('Indicator Data'!AG173="No data","x",ROUND(IF('Indicator Data'!AG173&gt;CT$3,10,IF('Indicator Data'!AG173&lt;CT$4,0,10-(CT$3-'Indicator Data'!AG173)/(CT$3-CT$4)*10)),1))</f>
        <v>6.2</v>
      </c>
      <c r="CU173" s="102" t="n">
        <f aca="false">ROUND(AVERAGE(CM173,CN173,CO173,CP173,CS173,CT173),1)</f>
        <v>5.7</v>
      </c>
      <c r="CV173" s="106" t="n">
        <f aca="false">IF('Indicator Data'!AB173="No data","x",ROUND(IF('Indicator Data'!AB173&gt;CV$3,10,IF('Indicator Data'!AB173&lt;CV$4,0,10-(CV$3-'Indicator Data'!AB173)/(CV$3-CV$4)*10)),1))</f>
        <v>0</v>
      </c>
      <c r="CW173" s="102" t="n">
        <f aca="false">IF(AND(CJ173="x",CI173="x",CK173="x"),"x",ROUND(AVERAGE(CI173:CK173,CV173),1))</f>
        <v>1.5</v>
      </c>
      <c r="CX173" s="103" t="n">
        <f aca="false">IF('Indicator Data'!AD173="No data","x",'Indicator Data'!AD173/'Indicator Data'!$BZ173)</f>
        <v>0.000243383017793524</v>
      </c>
      <c r="CY173" s="106" t="n">
        <f aca="false">IF(CX173="x","x",ROUND(IF(CX173&gt;CY$3,0,IF(CX173&lt;CY$4,10,(CY$3-CX173)/(CY$3-CY$4)*10)),1))</f>
        <v>7.6</v>
      </c>
      <c r="CZ173" s="106" t="n">
        <f aca="false">IF('Indicator Data'!AE173="No data","x",ROUND(IF('Indicator Data'!AE173&gt;CZ$3,0,IF('Indicator Data'!AE173&lt;CZ$4,10,(CZ$3-'Indicator Data'!AE173)/(CZ$3-CZ$4)*10)),1))</f>
        <v>6</v>
      </c>
      <c r="DA173" s="102" t="n">
        <f aca="false">IF(AND(CY173="x",CZ173="x"),"x",ROUND(AVERAGE(CY173:CZ173),1))</f>
        <v>6.8</v>
      </c>
      <c r="DB173" s="104" t="n">
        <f aca="false">ROUND(AVERAGE(CW173,DA173,CU173),1)</f>
        <v>4.7</v>
      </c>
      <c r="DC173" s="105" t="n">
        <f aca="false">IF(BL173="x",ROUND((10-GEOMEAN(((10-DB173)/10*9+1),((10-CH173)/10*9+1),((10-CR173)/10*9+1)))/9*10,1),ROUND((10-GEOMEAN(((10-BL173)/10*9+1),((10-DB173)/10*9+1),((10-CH173)/10*9+1),((10-CR173)/10*9+1)))/9*10,1))</f>
        <v>6.2</v>
      </c>
      <c r="DD173" s="108" t="n">
        <f aca="false">IF(ROUND(IF(AP173="x",(10-GEOMEAN(((10-AO173)/10*9+1),((10-DC173)/10*9+1),((10-AU173)/10*9+1),((10-AQ173)/10*9+1),((10-AR173)/10*9+1)))/9*10,(10-GEOMEAN(((10-AO173)/10*9+1),((10-DC173)/10*9+1),((10-AP173)/10*9+1),((10-AQ173)/10*9+1),((10-AR173)/10*9+1),((10-AU173)/10*9+1)))/9*10),1)=0,0.1,ROUND(IF(AP173="x",(10-GEOMEAN(((10-AO173)/10*9+1),((10-DC173)/10*9+1),((10-AU173)/10*9+1),((10-AQ173)/10*9+1),((10-AR173)/10*9+1)))/9*10,(10-GEOMEAN(((10-AO173)/10*9+1),((10-DC173)/10*9+1),((10-AP173)/10*9+1),((10-AQ173)/10*9+1),((10-AR173)/10*9+1),((10-AU173)/10*9+1)))/9*10),1))</f>
        <v>5.8</v>
      </c>
      <c r="DE173" s="105" t="n">
        <f aca="false">ROUND(IF('Indicator Data'!AH173=0,0,IF('Indicator Data'!AH173&gt;DE$3,10,IF('Indicator Data'!AH173&lt;DE$4,0,10-(DE$3-'Indicator Data'!AH173)/(DE$3-DE$4)*10))),1)</f>
        <v>1.3</v>
      </c>
      <c r="DF173" s="102" t="n">
        <f aca="false">'Indicator Data'!AI173</f>
        <v>0</v>
      </c>
      <c r="DG173" s="102" t="n">
        <f aca="false">'Indicator Data'!AJ173</f>
        <v>0</v>
      </c>
      <c r="DH173" s="105" t="n">
        <f aca="false">ROUND(IF(DF173=5,10,IF(DG173=5,9,IF(DF173=4,8,IF(DG173=4,7,0)))),1)</f>
        <v>0</v>
      </c>
      <c r="DI173" s="108" t="n">
        <f aca="false">ROUND(IF(DH173&gt;5,DH173,DE173/10*7),1)</f>
        <v>0.9</v>
      </c>
      <c r="DJ173" s="76"/>
      <c r="DK173" s="109"/>
    </row>
    <row r="174" customFormat="false" ht="14.5" hidden="false" customHeight="false" outlineLevel="0" collapsed="false">
      <c r="A174" s="98" t="str">
        <f aca="false">'Indicator Data'!A174</f>
        <v>Tanzania</v>
      </c>
      <c r="B174" s="99" t="str">
        <f aca="false">'Indicator Data'!B174</f>
        <v>TZA</v>
      </c>
      <c r="C174" s="100" t="n">
        <f aca="false">ROUND(IF('Indicator Data'!C174=0,0.1,IF(LOG('Indicator Data'!C174)&gt;C$3,10,IF(LOG('Indicator Data'!C174)&lt;C$4,0,10-(C$3-LOG('Indicator Data'!C174))/(C$3-C$4)*10))),1)</f>
        <v>9.2</v>
      </c>
      <c r="D174" s="101" t="n">
        <f aca="false">ROUND(IF('Indicator Data'!D174=0,0.1,IF(LOG('Indicator Data'!D174)&gt;D$3,10,IF(LOG('Indicator Data'!D174)&lt;D$4,0,10-(D$3-LOG('Indicator Data'!D174))/(D$3-D$4)*10))),1)</f>
        <v>0.1</v>
      </c>
      <c r="E174" s="102" t="n">
        <f aca="false">ROUND((10-GEOMEAN(((10-C174)/10*9+1),((10-D174)/10*9+1)))/9*10,1)</f>
        <v>6.5</v>
      </c>
      <c r="F174" s="102" t="n">
        <f aca="false">IF('Indicator Data'!E174="No data",0.1,(ROUND(IF('Indicator Data'!E174=0,0,IF(LOG('Indicator Data'!E174)&gt;F$3,10,IF(LOG('Indicator Data'!E174)&lt;F$4,0,10-(F$3-LOG('Indicator Data'!E174))/(F$3-F$4)*10))),1)))</f>
        <v>8</v>
      </c>
      <c r="G174" s="102" t="n">
        <f aca="false">ROUND(IF('Indicator Data'!F174=0,0,IF(LOG('Indicator Data'!F174)&gt;G$3,10,IF(LOG('Indicator Data'!F174)&lt;G$4,0,10-(G$3-LOG('Indicator Data'!F174))/(G$3-G$4)*10))),1)</f>
        <v>6.2</v>
      </c>
      <c r="H174" s="101" t="n">
        <f aca="false">ROUND(IF('Indicator Data'!G174=0,0,IF(LOG('Indicator Data'!G174)&gt;H$3,10,IF(LOG('Indicator Data'!G174)&lt;H$4,0,10-(H$3-LOG('Indicator Data'!G174))/(H$3-H$4)*10))),1)</f>
        <v>1.7</v>
      </c>
      <c r="I174" s="101" t="n">
        <f aca="false">ROUND(IF('Indicator Data'!H174=0,0,IF(LOG('Indicator Data'!H174)&gt;I$3,10,IF(LOG('Indicator Data'!H174)&lt;I$4,0,10-(I$3-LOG('Indicator Data'!H174))/(I$3-I$4)*10))),1)</f>
        <v>0</v>
      </c>
      <c r="J174" s="101" t="n">
        <f aca="false">ROUND((10-GEOMEAN(((10-H174)/10*9+1),((10-I174)/10*9+1)))/9*10,1)</f>
        <v>0.9</v>
      </c>
      <c r="K174" s="101" t="n">
        <f aca="false">ROUND(IF('Indicator Data'!I174=0,0,IF(LOG('Indicator Data'!I174)&gt;K$3,10,IF(LOG('Indicator Data'!I174)&lt;K$4,0,10-(K$3-LOG('Indicator Data'!I174))/(K$3-K$4)*10))),1)</f>
        <v>2.2</v>
      </c>
      <c r="L174" s="102" t="n">
        <f aca="false">ROUND((10-GEOMEAN(((10-J174)/10*9+1),((10-K174)/10*9+1)))/9*10,1)</f>
        <v>1.6</v>
      </c>
      <c r="M174" s="102" t="n">
        <f aca="false">ROUND(IF('Indicator Data'!J174=0,0,IF(LOG('Indicator Data'!J174)&gt;M$3,10,IF(LOG('Indicator Data'!J174)&lt;M$4,0,10-(M$3-LOG('Indicator Data'!J174))/(M$3-M$4)*10))),1)</f>
        <v>10</v>
      </c>
      <c r="N174" s="103" t="n">
        <f aca="false">'Indicator Data'!C174/'Indicator Data'!$CA174</f>
        <v>0.000863719803748111</v>
      </c>
      <c r="O174" s="103" t="n">
        <f aca="false">'Indicator Data'!D174/'Indicator Data'!$CA174</f>
        <v>0</v>
      </c>
      <c r="P174" s="103" t="n">
        <f aca="false">IF(F174=0.1,"x",'Indicator Data'!E174/'Indicator Data'!$CA174)</f>
        <v>0.00303538964981319</v>
      </c>
      <c r="Q174" s="103" t="n">
        <f aca="false">'Indicator Data'!F174/'Indicator Data'!$CA174</f>
        <v>9.66790168416242E-007</v>
      </c>
      <c r="R174" s="103" t="n">
        <f aca="false">'Indicator Data'!G174/'Indicator Data'!$CA174</f>
        <v>8.99555310654719E-006</v>
      </c>
      <c r="S174" s="103" t="n">
        <f aca="false">'Indicator Data'!H174/'Indicator Data'!$CA174</f>
        <v>0</v>
      </c>
      <c r="T174" s="103" t="n">
        <f aca="false">'Indicator Data'!I174/'Indicator Data'!$CA174</f>
        <v>2.25628073087263E-006</v>
      </c>
      <c r="U174" s="103" t="n">
        <f aca="false">'Indicator Data'!J174/'Indicator Data'!$CA174</f>
        <v>0.00602521639107298</v>
      </c>
      <c r="V174" s="101" t="n">
        <f aca="false">ROUND(IF(N174&gt;V$3,10,IF(N174&lt;V$4,0,10-(V$3-N174)/(V$3-V$4)*10)),1)</f>
        <v>4.3</v>
      </c>
      <c r="W174" s="101" t="n">
        <f aca="false">ROUND(IF(O174&gt;W$3,10,IF(O174&lt;W$4,0,10-(W$3-O174)/(W$3-W$4)*10)),1)</f>
        <v>0</v>
      </c>
      <c r="X174" s="102" t="n">
        <f aca="false">ROUND(((10-GEOMEAN(((10-V174)/10*9+1),((10-W174)/10*9+1)))/9*10),1)</f>
        <v>2.4</v>
      </c>
      <c r="Y174" s="102" t="n">
        <f aca="false">IF(P174="x",0.1,ROUND(IF(P174&gt;Y$3,10,IF(P174&lt;Y$4,0,10-(Y$3-P174)/(Y$3-Y$4)*10)),1))</f>
        <v>2</v>
      </c>
      <c r="Z174" s="102" t="n">
        <f aca="false">ROUND(IF(Q174=0,0,IF(LOG(Q174)&gt;Z$3,10,IF(LOG(Q174)&lt;=Z$4,0,10-(Z$3-LOG(Q174))/(Z$3-Z$4)*10))),1)</f>
        <v>5.5</v>
      </c>
      <c r="AA174" s="101" t="n">
        <f aca="false">ROUND(IF(R174&gt;AA$3,10,IF(R174&lt;AA$4,0,10-(AA$3-R174)/(AA$3-AA$4)*10)),1)</f>
        <v>0</v>
      </c>
      <c r="AB174" s="101" t="n">
        <f aca="false">ROUND(IF(S174&gt;AB$3,10,IF(S174&lt;AB$4,0,10-(AB$3-S174)/(AB$3-AB$4)*10)),1)</f>
        <v>0</v>
      </c>
      <c r="AC174" s="101" t="n">
        <f aca="false">ROUND(((10-GEOMEAN(((10-AA174)/10*9+1),((10-AB174)/10*9+1)))/9*10),1)</f>
        <v>0</v>
      </c>
      <c r="AD174" s="101" t="n">
        <f aca="false">ROUND(IF(T174=0,0,IF(T174&gt;AD$3,10,IF(T174&lt;=AD$4,0,10-(AD$3-T174)/(AD$3-AD$4)*10))),1)</f>
        <v>0</v>
      </c>
      <c r="AE174" s="102" t="n">
        <f aca="false">ROUND((10-GEOMEAN(((10-AC174)/10*9+1),((10-AD174)/10*9+1)))/9*10,1)</f>
        <v>0</v>
      </c>
      <c r="AF174" s="102" t="n">
        <f aca="false">ROUND(IF(U174&gt;AF$3,10,IF(U174&lt;AF$4,0,10-(AF$3-U174)/(AF$3-AF$4)*10)),1)</f>
        <v>2</v>
      </c>
      <c r="AG174" s="101" t="n">
        <f aca="false">ROUND(IF('Indicator Data'!K174=0,0,IF('Indicator Data'!K174&gt;AG$3,10,IF('Indicator Data'!K174&lt;AG$4,0,10-(AG$3-'Indicator Data'!K174)/(AG$3-AG$4)*10))),1)</f>
        <v>6.7</v>
      </c>
      <c r="AH174" s="104" t="n">
        <f aca="false">ROUND(AVERAGE(C174,V174),1)</f>
        <v>6.8</v>
      </c>
      <c r="AI174" s="104" t="n">
        <f aca="false">ROUND(AVERAGE(D174,W174),1)</f>
        <v>0.1</v>
      </c>
      <c r="AJ174" s="102" t="n">
        <f aca="false">ROUND(AVERAGE(AA174,H174),1)</f>
        <v>0.9</v>
      </c>
      <c r="AK174" s="102" t="n">
        <f aca="false">ROUND(AVERAGE(AB174,I174),1)</f>
        <v>0</v>
      </c>
      <c r="AL174" s="104" t="n">
        <f aca="false">ROUND((10-GEOMEAN(((10-AJ174)/10*9+1),((10-AK174)/10*9+1)))/9*10,1)</f>
        <v>0.5</v>
      </c>
      <c r="AM174" s="104" t="n">
        <f aca="false">ROUND(AVERAGE(AD174,K174),1)</f>
        <v>1.1</v>
      </c>
      <c r="AN174" s="102" t="n">
        <f aca="false">ROUND((10-GEOMEAN(((10-M174)/10*9+1),((10-AF174)/10*9+1)))/9*10,1)</f>
        <v>7.9</v>
      </c>
      <c r="AO174" s="105" t="n">
        <f aca="false">ROUND((10-GEOMEAN(((10-E174)/10*9+1),((10-X174)/10*9+1)))/9*10,1)</f>
        <v>4.8</v>
      </c>
      <c r="AP174" s="105" t="n">
        <f aca="false">IF(AND(Y174="x",F174="x"),"x",ROUND((10-GEOMEAN(((10-F174)/10*9+1),((10-Y174)/10*9+1)))/9*10,1))</f>
        <v>5.8</v>
      </c>
      <c r="AQ174" s="105" t="n">
        <f aca="false">ROUND((10-GEOMEAN(((10-G174)/10*9+1),((10-Z174)/10*9+1)))/9*10,1)</f>
        <v>5.9</v>
      </c>
      <c r="AR174" s="105" t="n">
        <f aca="false">ROUND((10-GEOMEAN(((10-L174)/10*9+1),((10-AE174)/10*9+1)))/9*10,1)</f>
        <v>0.8</v>
      </c>
      <c r="AS174" s="104" t="n">
        <f aca="false">ROUND(AVERAGE(AG174,AN174),1)</f>
        <v>7.3</v>
      </c>
      <c r="AT174" s="104" t="n">
        <f aca="false">IF('Indicator Data'!L174="No data","x",IF('Indicator Data'!CB174&lt;1000,"x",ROUND((IF('Indicator Data'!L174&gt;AT$3,10,IF('Indicator Data'!L174&lt;AT$4,0,10-(AT$3-'Indicator Data'!L174)/(AT$3-AT$4)*10))),1)))</f>
        <v>2.9</v>
      </c>
      <c r="AU174" s="105" t="n">
        <f aca="false">ROUND(AVERAGE(AS174,AT174),1)</f>
        <v>5.1</v>
      </c>
      <c r="AV174" s="106" t="n">
        <f aca="false">IF('Indicator Data'!M174="No data","x",ROUND(IF('Indicator Data'!M174=0,0,IF(LOG('Indicator Data'!M174)&gt;AV$3,10,IF(LOG('Indicator Data'!M174)&lt;AV$4,0,10-(AV$3-LOG('Indicator Data'!M174))/(AV$3-AV$4)*10))),1))</f>
        <v>9.1</v>
      </c>
      <c r="AW174" s="103" t="n">
        <f aca="false">IF(AV174="x","x",'Indicator Data'!M174/'Indicator Data'!$CA174)</f>
        <v>0.41884468180382</v>
      </c>
      <c r="AX174" s="106" t="n">
        <f aca="false">IF(AV174="x","x",ROUND(IF(AW174&gt;AX$3,10,IF(AW174&lt;AX$4,0,10-(AX$3-AW174)/(AX$3-AX$4)*10)),1))</f>
        <v>4.7</v>
      </c>
      <c r="AY174" s="102" t="n">
        <f aca="false">IF(AND(AV174="x",AX174="x"),"x",ROUND((10-GEOMEAN(((10-AV174)/10*9+1),((10-AX174)/10*9+1)))/9*10,1))</f>
        <v>7.5</v>
      </c>
      <c r="AZ174" s="106" t="n">
        <f aca="false">IF('Indicator Data'!N174="No data","x",ROUND(IF('Indicator Data'!N174=0,0,IF(LOG('Indicator Data'!N174)&gt;AZ$3,10,IF(LOG('Indicator Data'!N174)&lt;AZ$4,0,10-(AZ$3-LOG('Indicator Data'!N174))/(AZ$3-AZ$4)*10))),1))</f>
        <v>7.4</v>
      </c>
      <c r="BA174" s="103" t="n">
        <f aca="false">IF(AZ174="x","x",'Indicator Data'!N174/'Indicator Data'!$CA174)</f>
        <v>0.00526058619889698</v>
      </c>
      <c r="BB174" s="106" t="n">
        <f aca="false">IF(AZ174="x","x",ROUND(IF(BA174&gt;BB$3,10,IF(BA174&lt;BB$4,0,10-(BB$3-BA174)/(BB$3-BB$4)*10)),1))</f>
        <v>1.1</v>
      </c>
      <c r="BC174" s="102" t="n">
        <f aca="false">IF(AND(AZ174="x",BB174="x"),"x",ROUND((10-GEOMEAN(((10-AZ174)/10*9+1),((10-BB174)/10*9+1)))/9*10,1))</f>
        <v>5</v>
      </c>
      <c r="BD174" s="106" t="n">
        <f aca="false">IF('Indicator Data'!O174="No data","x",ROUND(IF('Indicator Data'!O174=0,0,IF(LOG('Indicator Data'!O174)&gt;BD$3,10,IF(LOG('Indicator Data'!O174)&lt;BD$4,0,10-(BD$3-LOG('Indicator Data'!O174))/(BD$3-BD$4)*10))),1))</f>
        <v>0</v>
      </c>
      <c r="BE174" s="103" t="n">
        <f aca="false">IF(BD174="x","x",'Indicator Data'!O174/'Indicator Data'!$CA174)</f>
        <v>0</v>
      </c>
      <c r="BF174" s="106" t="n">
        <f aca="false">IF(BD174="x","x",ROUND(IF(BE174&gt;BF$3,10,IF(BE174&lt;BF$4,0,10-(BF$3-BE174)/(BF$3-BF$4)*10)),1))</f>
        <v>0</v>
      </c>
      <c r="BG174" s="102" t="n">
        <f aca="false">IF(AND(BD174="x",BF174="x"),"x",ROUND((10-GEOMEAN(((10-BD174)/10*9+1),((10-BF174)/10*9+1)))/9*10,1))</f>
        <v>0</v>
      </c>
      <c r="BH174" s="106" t="n">
        <f aca="false">IF('Indicator Data'!P174="No data","x",ROUND(IF('Indicator Data'!P174=0,0,IF(LOG('Indicator Data'!P174)&gt;BH$3,10,IF(LOG('Indicator Data'!P174)&lt;BH$4,0,10-(BH$3-LOG('Indicator Data'!P174))/(BH$3-BH$4)*10))),1))</f>
        <v>8.8</v>
      </c>
      <c r="BI174" s="103" t="n">
        <f aca="false">IF(BH174="x","x",'Indicator Data'!P174/'Indicator Data'!$CA174)</f>
        <v>0.0333040873655022</v>
      </c>
      <c r="BJ174" s="106" t="n">
        <f aca="false">IF(BH174="x","x",ROUND(IF(BI174&gt;BJ$3,10,IF(BI174&lt;BJ$4,0,10-(BJ$3-BI174)/(BJ$3-BJ$4)*10)),1))</f>
        <v>3.3</v>
      </c>
      <c r="BK174" s="102" t="n">
        <f aca="false">IF(AND(BH174="x",BJ174="x"),"x",ROUND((10-GEOMEAN(((10-BH174)/10*9+1),((10-BJ174)/10*9+1)))/9*10,1))</f>
        <v>6.9</v>
      </c>
      <c r="BL174" s="104" t="n">
        <f aca="false">IF(AND(BC174="x",BG174="x",BK174="x",AY174="x"),"x",IF(AND(BC174="x",BG174="x",BK174="x"),AY174,ROUND((10-GEOMEAN(((10-AY174)/10*9+1),((10-BC174)/10*9+1),((10-BG174)/10*9+1),((10-BK174)/10*9+1)))/9*10,1)))</f>
        <v>5.4</v>
      </c>
      <c r="BM174" s="106" t="n">
        <f aca="false">ROUND(IF('Indicator Data'!Q174=0,0,IF(LOG('Indicator Data'!Q174)&gt;BM$3,10,IF(LOG('Indicator Data'!Q174)&lt;BM$4,0,10-(BM$3-LOG('Indicator Data'!Q174))/(BM$3-BM$4)*10))),1)</f>
        <v>9.7</v>
      </c>
      <c r="BN174" s="107" t="n">
        <f aca="false">'Indicator Data'!R174</f>
        <v>0.997340857982636</v>
      </c>
      <c r="BO174" s="106" t="n">
        <f aca="false">ROUND(IF(BN174&gt;BO$3,10,IF(BN174&lt;BO$4,0,10-(BO$3-BN174)/(BO$3-BO$4)*10)),1)</f>
        <v>10</v>
      </c>
      <c r="BP174" s="106" t="n">
        <f aca="false">ROUND((10-GEOMEAN(((10-BO174)/10*9+1),((10-BM174)/10*9+1)))/9*10,1)</f>
        <v>9.9</v>
      </c>
      <c r="BQ174" s="106" t="n">
        <f aca="false">ROUND(IF('Indicator Data'!S174=0,0,IF(LOG('Indicator Data'!S174)&gt;BQ$3,10,IF(LOG('Indicator Data'!S174)&lt;BQ$4,0,10-(BQ$3-LOG('Indicator Data'!S174))/(BQ$3-BQ$4)*10))),1)</f>
        <v>9.7</v>
      </c>
      <c r="BR174" s="107" t="n">
        <f aca="false">'Indicator Data'!T174</f>
        <v>0.984634160995483</v>
      </c>
      <c r="BS174" s="106" t="n">
        <f aca="false">ROUND(IF(BR174&gt;BS$3,10,IF(BR174&lt;BS$4,0,10-(BS$3-BR174)/(BS$3-BS$4)*10)),1)</f>
        <v>9.8</v>
      </c>
      <c r="BT174" s="106" t="n">
        <f aca="false">ROUND((10-GEOMEAN(((10-BS174)/10*9+1),((10-BQ174)/10*9+1)))/9*10,1)</f>
        <v>9.8</v>
      </c>
      <c r="BU174" s="102" t="n">
        <f aca="false">ROUND((10-GEOMEAN(((10-BT174)/10*9+1),((10-BP174)/10*9+1)))/9*10,1)</f>
        <v>9.9</v>
      </c>
      <c r="BV174" s="106" t="n">
        <f aca="false">ROUND(IF('Indicator Data'!U174=0,0,IF(LOG('Indicator Data'!U174)&gt;BV$3,10,IF(LOG('Indicator Data'!U174)&lt;BV$4,0,10-(BV$3-LOG('Indicator Data'!U174))/(BV$3-BV$4)*10))),1)</f>
        <v>9.1</v>
      </c>
      <c r="BW174" s="103" t="n">
        <f aca="false">'Indicator Data'!U174/'Indicator Data'!$CA174</f>
        <v>0.425011419607387</v>
      </c>
      <c r="BX174" s="106" t="n">
        <f aca="false">ROUND(IF(BW174&gt;BX$3,10,IF(BW174&lt;BX$4,0,10-(BX$3-BW174)/(BX$3-BX$4)*10)),1)</f>
        <v>4.7</v>
      </c>
      <c r="BY174" s="102" t="n">
        <f aca="false">ROUND((10-GEOMEAN(((10-BV174)/10*9+1),((10-BX174)/10*9+1)))/9*10,1)</f>
        <v>7.5</v>
      </c>
      <c r="BZ174" s="106" t="n">
        <f aca="false">ROUND(IF('Indicator Data'!V174=0,0,IF(LOG('Indicator Data'!V174)&gt;BZ$3,10,IF(LOG('Indicator Data'!V174)&lt;BZ$4,0,10-(BZ$3-LOG('Indicator Data'!V174))/(BZ$3-BZ$4)*10))),1)</f>
        <v>9.5</v>
      </c>
      <c r="CA174" s="103" t="n">
        <f aca="false">IF('Indicator Data'!V174/'Indicator Data'!$CA174&gt;1,1,'Indicator Data'!V174/'Indicator Data'!$CA174)</f>
        <v>0.856959099003839</v>
      </c>
      <c r="CB174" s="106" t="n">
        <f aca="false">ROUND(IF(CA174&gt;CB$3,10,IF(CA174&lt;CB$4,0,10-(CB$3-CA174)/(CB$3-CB$4)*10)),1)</f>
        <v>8.6</v>
      </c>
      <c r="CC174" s="102" t="n">
        <f aca="false">ROUND((10-GEOMEAN(((10-BZ174)/10*9+1),((10-CB174)/10*9+1)))/9*10,1)</f>
        <v>9.1</v>
      </c>
      <c r="CD174" s="106" t="n">
        <f aca="false">ROUND(IF('Indicator Data'!W174=0,0,IF(LOG('Indicator Data'!W174)&gt;CD$3,10,IF(LOG('Indicator Data'!W174)&lt;CD$4,0,10-(CD$3-LOG('Indicator Data'!W174))/(CD$3-CD$4)*10))),1)</f>
        <v>9.3</v>
      </c>
      <c r="CE174" s="103" t="n">
        <f aca="false">'Indicator Data'!W174/'Indicator Data'!$CA174</f>
        <v>0.594410527282487</v>
      </c>
      <c r="CF174" s="106" t="n">
        <f aca="false">ROUND(IF(CE174&gt;CF$3,10,IF(CE174&lt;CF$4,0,10-(CF$3-CE174)/(CF$3-CF$4)*10)),1)</f>
        <v>5.9</v>
      </c>
      <c r="CG174" s="102" t="n">
        <f aca="false">ROUND((10-GEOMEAN(((10-CD174)/10*9+1),((10-CF174)/10*9+1)))/9*10,1)</f>
        <v>8</v>
      </c>
      <c r="CH174" s="104" t="n">
        <f aca="false">ROUND((10-GEOMEAN(((10-CC174)/10*9+1),((10-BU174)/10*9+1),((10-BY174)/10*9+1),((10-CG174)/10*9+1)))/9*10,1)</f>
        <v>8.8</v>
      </c>
      <c r="CI174" s="106" t="n">
        <f aca="false">IF('Indicator Data'!BQ174="No data","x",ROUND(IF('Indicator Data'!BQ174&gt;CI$3,0,IF('Indicator Data'!BQ174&lt;CI$4,10,(CI$3-'Indicator Data'!BQ174)/(CI$3-CI$4)*10)),1))</f>
        <v>7.6</v>
      </c>
      <c r="CJ174" s="106" t="n">
        <f aca="false">IF('Indicator Data'!BR174="No data","x",ROUND(IF('Indicator Data'!BR174&gt;CJ$3,0,IF('Indicator Data'!BR174&lt;CJ$4,10,(CJ$3-'Indicator Data'!BR174)/(CJ$3-CJ$4)*10)),1))</f>
        <v>6.5</v>
      </c>
      <c r="CK174" s="106" t="n">
        <f aca="false">IF('Indicator Data'!AC174="No data","x",ROUND(IF('Indicator Data'!AC174&gt;CK$3,0,IF('Indicator Data'!AC174&lt;CK$4,10,(CK$3-'Indicator Data'!AC174)/(CK$3-CK$4)*10)),1))</f>
        <v>5.2</v>
      </c>
      <c r="CL174" s="102" t="n">
        <f aca="false">IF(AND(CJ174="x",CI174="x",CK174="x"),"x",ROUND(AVERAGE(CI174:CK174),1))</f>
        <v>6.4</v>
      </c>
      <c r="CM174" s="106" t="n">
        <f aca="false">IF('Indicator Data'!X174="No data","x",ROUND(IF(LOG('Indicator Data'!X174)&gt;CM$3,10,IF(LOG('Indicator Data'!X174)&lt;CM$4,0,10-(CM$3-LOG('Indicator Data'!X174))/(CM$3-CM$4)*10)),1))</f>
        <v>6.1</v>
      </c>
      <c r="CN174" s="106" t="n">
        <f aca="false">IF('Indicator Data'!Y174="No data","x",ROUND(IF('Indicator Data'!Y174&gt;CN$3,10,IF('Indicator Data'!Y174&lt;CN$4,0,10-(CN$3-'Indicator Data'!Y174)/(CN$3-CN$4)*10)),1))</f>
        <v>9.9</v>
      </c>
      <c r="CO174" s="106" t="n">
        <f aca="false">IF('Indicator Data'!Z174="No data","x",ROUND(IF('Indicator Data'!Z174&gt;CO$3,10,IF('Indicator Data'!Z174&lt;CO$4,0,10-(CO$3-'Indicator Data'!Z174)/(CO$3-CO$4)*10)),1))</f>
        <v>3.6</v>
      </c>
      <c r="CP174" s="106" t="n">
        <f aca="false">IF('Indicator Data'!AA174="No data","x",ROUND(IF('Indicator Data'!AA174&gt;CP$3,10,IF('Indicator Data'!AA174&lt;CP$4,0,10-(CP$3-'Indicator Data'!AA174)/(CP$3-CP$4)*10)),1))</f>
        <v>7.1</v>
      </c>
      <c r="CQ174" s="102" t="n">
        <f aca="false">ROUND(AVERAGE(CM174:CP174),1)</f>
        <v>6.7</v>
      </c>
      <c r="CR174" s="104" t="n">
        <f aca="false">ROUND(AVERAGE(CL174,CQ174,CQ174),1)</f>
        <v>6.6</v>
      </c>
      <c r="CS174" s="106" t="n">
        <f aca="false">IF('Indicator Data'!AF174="No data","x",ROUND(IF('Indicator Data'!AF174&gt;CS$3,10,IF('Indicator Data'!AF174&lt;CS$4,0,10-(CS$3-'Indicator Data'!AF174)/(CS$3-CS$4)*10)),1))</f>
        <v>4.5</v>
      </c>
      <c r="CT174" s="106" t="n">
        <f aca="false">IF('Indicator Data'!AG174="No data","x",ROUND(IF('Indicator Data'!AG174&gt;CT$3,10,IF('Indicator Data'!AG174&lt;CT$4,0,10-(CT$3-'Indicator Data'!AG174)/(CT$3-CT$4)*10)),1))</f>
        <v>7.5</v>
      </c>
      <c r="CU174" s="102" t="n">
        <f aca="false">ROUND(AVERAGE(CM174,CN174,CO174,CP174,CS174,CT174),1)</f>
        <v>6.5</v>
      </c>
      <c r="CV174" s="106" t="n">
        <f aca="false">IF('Indicator Data'!AB174="No data","x",ROUND(IF('Indicator Data'!AB174&gt;CV$3,10,IF('Indicator Data'!AB174&lt;CV$4,0,10-(CV$3-'Indicator Data'!AB174)/(CV$3-CV$4)*10)),1))</f>
        <v>3.6</v>
      </c>
      <c r="CW174" s="102" t="n">
        <f aca="false">IF(AND(CJ174="x",CI174="x",CK174="x"),"x",ROUND(AVERAGE(CI174:CK174,CV174),1))</f>
        <v>5.7</v>
      </c>
      <c r="CX174" s="103" t="n">
        <f aca="false">IF('Indicator Data'!AD174="No data","x",'Indicator Data'!AD174/'Indicator Data'!$BZ174)</f>
        <v>6.51534583323583E-005</v>
      </c>
      <c r="CY174" s="106" t="n">
        <f aca="false">IF(CX174="x","x",ROUND(IF(CX174&gt;CY$3,0,IF(CX174&lt;CY$4,10,(CY$3-CX174)/(CY$3-CY$4)*10)),1))</f>
        <v>9.3</v>
      </c>
      <c r="CZ174" s="106" t="n">
        <f aca="false">IF('Indicator Data'!AE174="No data","x",ROUND(IF('Indicator Data'!AE174&gt;CZ$3,0,IF('Indicator Data'!AE174&lt;CZ$4,10,(CZ$3-'Indicator Data'!AE174)/(CZ$3-CZ$4)*10)),1))</f>
        <v>4</v>
      </c>
      <c r="DA174" s="102" t="n">
        <f aca="false">IF(AND(CY174="x",CZ174="x"),"x",ROUND(AVERAGE(CY174:CZ174),1))</f>
        <v>6.7</v>
      </c>
      <c r="DB174" s="104" t="n">
        <f aca="false">ROUND(AVERAGE(CW174,DA174,CU174),1)</f>
        <v>6.3</v>
      </c>
      <c r="DC174" s="105" t="n">
        <f aca="false">IF(BL174="x",ROUND((10-GEOMEAN(((10-DB174)/10*9+1),((10-CH174)/10*9+1),((10-CR174)/10*9+1)))/9*10,1),ROUND((10-GEOMEAN(((10-BL174)/10*9+1),((10-DB174)/10*9+1),((10-CH174)/10*9+1),((10-CR174)/10*9+1)))/9*10,1))</f>
        <v>7</v>
      </c>
      <c r="DD174" s="108" t="n">
        <f aca="false">IF(ROUND(IF(AP174="x",(10-GEOMEAN(((10-AO174)/10*9+1),((10-DC174)/10*9+1),((10-AU174)/10*9+1),((10-AQ174)/10*9+1),((10-AR174)/10*9+1)))/9*10,(10-GEOMEAN(((10-AO174)/10*9+1),((10-DC174)/10*9+1),((10-AP174)/10*9+1),((10-AQ174)/10*9+1),((10-AR174)/10*9+1),((10-AU174)/10*9+1)))/9*10),1)=0,0.1,ROUND(IF(AP174="x",(10-GEOMEAN(((10-AO174)/10*9+1),((10-DC174)/10*9+1),((10-AU174)/10*9+1),((10-AQ174)/10*9+1),((10-AR174)/10*9+1)))/9*10,(10-GEOMEAN(((10-AO174)/10*9+1),((10-DC174)/10*9+1),((10-AP174)/10*9+1),((10-AQ174)/10*9+1),((10-AR174)/10*9+1),((10-AU174)/10*9+1)))/9*10),1))</f>
        <v>5.2</v>
      </c>
      <c r="DE174" s="105" t="n">
        <f aca="false">ROUND(IF('Indicator Data'!AH174=0,0,IF('Indicator Data'!AH174&gt;DE$3,10,IF('Indicator Data'!AH174&lt;DE$4,0,10-(DE$3-'Indicator Data'!AH174)/(DE$3-DE$4)*10))),1)</f>
        <v>8.7</v>
      </c>
      <c r="DF174" s="102" t="n">
        <f aca="false">'Indicator Data'!AI174</f>
        <v>0</v>
      </c>
      <c r="DG174" s="102" t="n">
        <f aca="false">'Indicator Data'!AJ174</f>
        <v>0</v>
      </c>
      <c r="DH174" s="105" t="n">
        <f aca="false">ROUND(IF(DF174=5,10,IF(DG174=5,9,IF(DF174=4,8,IF(DG174=4,7,0)))),1)</f>
        <v>0</v>
      </c>
      <c r="DI174" s="108" t="n">
        <f aca="false">ROUND(IF(DH174&gt;5,DH174,DE174/10*7),1)</f>
        <v>6.1</v>
      </c>
      <c r="DJ174" s="76"/>
      <c r="DK174" s="109"/>
    </row>
    <row r="175" customFormat="false" ht="14.5" hidden="false" customHeight="false" outlineLevel="0" collapsed="false">
      <c r="A175" s="98" t="str">
        <f aca="false">'Indicator Data'!A175</f>
        <v>Thailand</v>
      </c>
      <c r="B175" s="99" t="str">
        <f aca="false">'Indicator Data'!B175</f>
        <v>THA</v>
      </c>
      <c r="C175" s="100" t="n">
        <f aca="false">ROUND(IF('Indicator Data'!C175=0,0.1,IF(LOG('Indicator Data'!C175)&gt;C$3,10,IF(LOG('Indicator Data'!C175)&lt;C$4,0,10-(C$3-LOG('Indicator Data'!C175))/(C$3-C$4)*10))),1)</f>
        <v>6.3</v>
      </c>
      <c r="D175" s="101" t="n">
        <f aca="false">ROUND(IF('Indicator Data'!D175=0,0.1,IF(LOG('Indicator Data'!D175)&gt;D$3,10,IF(LOG('Indicator Data'!D175)&lt;D$4,0,10-(D$3-LOG('Indicator Data'!D175))/(D$3-D$4)*10))),1)</f>
        <v>0.1</v>
      </c>
      <c r="E175" s="102" t="n">
        <f aca="false">ROUND((10-GEOMEAN(((10-C175)/10*9+1),((10-D175)/10*9+1)))/9*10,1)</f>
        <v>3.8</v>
      </c>
      <c r="F175" s="102" t="n">
        <f aca="false">IF('Indicator Data'!E175="No data",0.1,(ROUND(IF('Indicator Data'!E175=0,0,IF(LOG('Indicator Data'!E175)&gt;F$3,10,IF(LOG('Indicator Data'!E175)&lt;F$4,0,10-(F$3-LOG('Indicator Data'!E175))/(F$3-F$4)*10))),1)))</f>
        <v>9.7</v>
      </c>
      <c r="G175" s="102" t="n">
        <f aca="false">ROUND(IF('Indicator Data'!F175=0,0,IF(LOG('Indicator Data'!F175)&gt;G$3,10,IF(LOG('Indicator Data'!F175)&lt;G$4,0,10-(G$3-LOG('Indicator Data'!F175))/(G$3-G$4)*10))),1)</f>
        <v>7.4</v>
      </c>
      <c r="H175" s="101" t="n">
        <f aca="false">ROUND(IF('Indicator Data'!G175=0,0,IF(LOG('Indicator Data'!G175)&gt;H$3,10,IF(LOG('Indicator Data'!G175)&lt;H$4,0,10-(H$3-LOG('Indicator Data'!G175))/(H$3-H$4)*10))),1)</f>
        <v>7.9</v>
      </c>
      <c r="I175" s="101" t="n">
        <f aca="false">ROUND(IF('Indicator Data'!H175=0,0,IF(LOG('Indicator Data'!H175)&gt;I$3,10,IF(LOG('Indicator Data'!H175)&lt;I$4,0,10-(I$3-LOG('Indicator Data'!H175))/(I$3-I$4)*10))),1)</f>
        <v>7.8</v>
      </c>
      <c r="J175" s="101" t="n">
        <f aca="false">ROUND((10-GEOMEAN(((10-H175)/10*9+1),((10-I175)/10*9+1)))/9*10,1)</f>
        <v>7.9</v>
      </c>
      <c r="K175" s="101" t="n">
        <f aca="false">ROUND(IF('Indicator Data'!I175=0,0,IF(LOG('Indicator Data'!I175)&gt;K$3,10,IF(LOG('Indicator Data'!I175)&lt;K$4,0,10-(K$3-LOG('Indicator Data'!I175))/(K$3-K$4)*10))),1)</f>
        <v>6.9</v>
      </c>
      <c r="L175" s="102" t="n">
        <f aca="false">ROUND((10-GEOMEAN(((10-J175)/10*9+1),((10-K175)/10*9+1)))/9*10,1)</f>
        <v>7.4</v>
      </c>
      <c r="M175" s="102" t="n">
        <f aca="false">ROUND(IF('Indicator Data'!J175=0,0,IF(LOG('Indicator Data'!J175)&gt;M$3,10,IF(LOG('Indicator Data'!J175)&lt;M$4,0,10-(M$3-LOG('Indicator Data'!J175))/(M$3-M$4)*10))),1)</f>
        <v>10</v>
      </c>
      <c r="N175" s="103" t="n">
        <f aca="false">'Indicator Data'!C175/'Indicator Data'!$CA175</f>
        <v>4.76944215418479E-005</v>
      </c>
      <c r="O175" s="103" t="n">
        <f aca="false">'Indicator Data'!D175/'Indicator Data'!$CA175</f>
        <v>0</v>
      </c>
      <c r="P175" s="103" t="n">
        <f aca="false">IF(F175=0.1,"x",'Indicator Data'!E175/'Indicator Data'!$CA175)</f>
        <v>0.0110653105385819</v>
      </c>
      <c r="Q175" s="103" t="n">
        <f aca="false">'Indicator Data'!F175/'Indicator Data'!$CA175</f>
        <v>3.99248602312289E-006</v>
      </c>
      <c r="R175" s="103" t="n">
        <f aca="false">'Indicator Data'!G175/'Indicator Data'!$CA175</f>
        <v>0.00215890917090324</v>
      </c>
      <c r="S175" s="103" t="n">
        <f aca="false">'Indicator Data'!H175/'Indicator Data'!$CA175</f>
        <v>4.04879128724869E-005</v>
      </c>
      <c r="T175" s="103" t="n">
        <f aca="false">'Indicator Data'!I175/'Indicator Data'!$CA175</f>
        <v>0.000416356530000004</v>
      </c>
      <c r="U175" s="103" t="n">
        <f aca="false">'Indicator Data'!J175/'Indicator Data'!$CA175</f>
        <v>0.0176181421013806</v>
      </c>
      <c r="V175" s="101" t="n">
        <f aca="false">ROUND(IF(N175&gt;V$3,10,IF(N175&lt;V$4,0,10-(V$3-N175)/(V$3-V$4)*10)),1)</f>
        <v>0.2</v>
      </c>
      <c r="W175" s="101" t="n">
        <f aca="false">ROUND(IF(O175&gt;W$3,10,IF(O175&lt;W$4,0,10-(W$3-O175)/(W$3-W$4)*10)),1)</f>
        <v>0</v>
      </c>
      <c r="X175" s="102" t="n">
        <f aca="false">ROUND(((10-GEOMEAN(((10-V175)/10*9+1),((10-W175)/10*9+1)))/9*10),1)</f>
        <v>0.1</v>
      </c>
      <c r="Y175" s="102" t="n">
        <f aca="false">IF(P175="x",0.1,ROUND(IF(P175&gt;Y$3,10,IF(P175&lt;Y$4,0,10-(Y$3-P175)/(Y$3-Y$4)*10)),1))</f>
        <v>7.4</v>
      </c>
      <c r="Z175" s="102" t="n">
        <f aca="false">ROUND(IF(Q175=0,0,IF(LOG(Q175)&gt;Z$3,10,IF(LOG(Q175)&lt;=Z$4,0,10-(Z$3-LOG(Q175))/(Z$3-Z$4)*10))),1)</f>
        <v>6.9</v>
      </c>
      <c r="AA175" s="101" t="n">
        <f aca="false">ROUND(IF(R175&gt;AA$3,10,IF(R175&lt;AA$4,0,10-(AA$3-R175)/(AA$3-AA$4)*10)),1)</f>
        <v>1.2</v>
      </c>
      <c r="AB175" s="101" t="n">
        <f aca="false">ROUND(IF(S175&gt;AB$3,10,IF(S175&lt;AB$4,0,10-(AB$3-S175)/(AB$3-AB$4)*10)),1)</f>
        <v>0.1</v>
      </c>
      <c r="AC175" s="101" t="n">
        <f aca="false">ROUND(((10-GEOMEAN(((10-AA175)/10*9+1),((10-AB175)/10*9+1)))/9*10),1)</f>
        <v>0.7</v>
      </c>
      <c r="AD175" s="101" t="n">
        <f aca="false">ROUND(IF(T175=0,0,IF(T175&gt;AD$3,10,IF(T175&lt;=AD$4,0,10-(AD$3-T175)/(AD$3-AD$4)*10))),1)</f>
        <v>0.4</v>
      </c>
      <c r="AE175" s="102" t="n">
        <f aca="false">ROUND((10-GEOMEAN(((10-AC175)/10*9+1),((10-AD175)/10*9+1)))/9*10,1)</f>
        <v>0.6</v>
      </c>
      <c r="AF175" s="102" t="n">
        <f aca="false">ROUND(IF(U175&gt;AF$3,10,IF(U175&lt;AF$4,0,10-(AF$3-U175)/(AF$3-AF$4)*10)),1)</f>
        <v>5.9</v>
      </c>
      <c r="AG175" s="101" t="n">
        <f aca="false">ROUND(IF('Indicator Data'!K175=0,0,IF('Indicator Data'!K175&gt;AG$3,10,IF('Indicator Data'!K175&lt;AG$4,0,10-(AG$3-'Indicator Data'!K175)/(AG$3-AG$4)*10))),1)</f>
        <v>10</v>
      </c>
      <c r="AH175" s="104" t="n">
        <f aca="false">ROUND(AVERAGE(C175,V175),1)</f>
        <v>3.3</v>
      </c>
      <c r="AI175" s="104" t="n">
        <f aca="false">ROUND(AVERAGE(D175,W175),1)</f>
        <v>0.1</v>
      </c>
      <c r="AJ175" s="102" t="n">
        <f aca="false">ROUND(AVERAGE(AA175,H175),1)</f>
        <v>4.6</v>
      </c>
      <c r="AK175" s="102" t="n">
        <f aca="false">ROUND(AVERAGE(AB175,I175),1)</f>
        <v>4</v>
      </c>
      <c r="AL175" s="104" t="n">
        <f aca="false">ROUND((10-GEOMEAN(((10-AJ175)/10*9+1),((10-AK175)/10*9+1)))/9*10,1)</f>
        <v>4.3</v>
      </c>
      <c r="AM175" s="104" t="n">
        <f aca="false">ROUND(AVERAGE(AD175,K175),1)</f>
        <v>3.7</v>
      </c>
      <c r="AN175" s="102" t="n">
        <f aca="false">ROUND((10-GEOMEAN(((10-M175)/10*9+1),((10-AF175)/10*9+1)))/9*10,1)</f>
        <v>8.7</v>
      </c>
      <c r="AO175" s="105" t="n">
        <f aca="false">ROUND((10-GEOMEAN(((10-E175)/10*9+1),((10-X175)/10*9+1)))/9*10,1)</f>
        <v>2.1</v>
      </c>
      <c r="AP175" s="105" t="n">
        <f aca="false">IF(AND(Y175="x",F175="x"),"x",ROUND((10-GEOMEAN(((10-F175)/10*9+1),((10-Y175)/10*9+1)))/9*10,1))</f>
        <v>8.8</v>
      </c>
      <c r="AQ175" s="105" t="n">
        <f aca="false">ROUND((10-GEOMEAN(((10-G175)/10*9+1),((10-Z175)/10*9+1)))/9*10,1)</f>
        <v>7.2</v>
      </c>
      <c r="AR175" s="105" t="n">
        <f aca="false">ROUND((10-GEOMEAN(((10-L175)/10*9+1),((10-AE175)/10*9+1)))/9*10,1)</f>
        <v>4.9</v>
      </c>
      <c r="AS175" s="104" t="n">
        <f aca="false">ROUND(AVERAGE(AG175,AN175),1)</f>
        <v>9.4</v>
      </c>
      <c r="AT175" s="104" t="n">
        <f aca="false">IF('Indicator Data'!L175="No data","x",IF('Indicator Data'!CB175&lt;1000,"x",ROUND((IF('Indicator Data'!L175&gt;AT$3,10,IF('Indicator Data'!L175&lt;AT$4,0,10-(AT$3-'Indicator Data'!L175)/(AT$3-AT$4)*10))),1)))</f>
        <v>1.9</v>
      </c>
      <c r="AU175" s="105" t="n">
        <f aca="false">ROUND(AVERAGE(AS175,AT175),1)</f>
        <v>5.7</v>
      </c>
      <c r="AV175" s="106" t="n">
        <f aca="false">IF('Indicator Data'!M175="No data","x",ROUND(IF('Indicator Data'!M175=0,0,IF(LOG('Indicator Data'!M175)&gt;AV$3,10,IF(LOG('Indicator Data'!M175)&lt;AV$4,0,10-(AV$3-LOG('Indicator Data'!M175))/(AV$3-AV$4)*10))),1))</f>
        <v>5.5</v>
      </c>
      <c r="AW175" s="103" t="n">
        <f aca="false">IF(AV175="x","x",'Indicator Data'!M175/'Indicator Data'!$CA175)</f>
        <v>0.00106152413884578</v>
      </c>
      <c r="AX175" s="106" t="n">
        <f aca="false">IF(AV175="x","x",ROUND(IF(AW175&gt;AX$3,10,IF(AW175&lt;AX$4,0,10-(AX$3-AW175)/(AX$3-AX$4)*10)),1))</f>
        <v>0</v>
      </c>
      <c r="AY175" s="102" t="n">
        <f aca="false">IF(AND(AV175="x",AX175="x"),"x",ROUND((10-GEOMEAN(((10-AV175)/10*9+1),((10-AX175)/10*9+1)))/9*10,1))</f>
        <v>3.2</v>
      </c>
      <c r="AZ175" s="106" t="str">
        <f aca="false">IF('Indicator Data'!N175="No data","x",ROUND(IF('Indicator Data'!N175=0,0,IF(LOG('Indicator Data'!N175)&gt;AZ$3,10,IF(LOG('Indicator Data'!N175)&lt;AZ$4,0,10-(AZ$3-LOG('Indicator Data'!N175))/(AZ$3-AZ$4)*10))),1))</f>
        <v>x</v>
      </c>
      <c r="BA175" s="103" t="str">
        <f aca="false">IF(AZ175="x","x",'Indicator Data'!N175/'Indicator Data'!$CA175)</f>
        <v>x</v>
      </c>
      <c r="BB175" s="106" t="str">
        <f aca="false">IF(AZ175="x","x",ROUND(IF(BA175&gt;BB$3,10,IF(BA175&lt;BB$4,0,10-(BB$3-BA175)/(BB$3-BB$4)*10)),1))</f>
        <v>x</v>
      </c>
      <c r="BC175" s="102" t="str">
        <f aca="false">IF(AND(AZ175="x",BB175="x"),"x",ROUND((10-GEOMEAN(((10-AZ175)/10*9+1),((10-BB175)/10*9+1)))/9*10,1))</f>
        <v>x</v>
      </c>
      <c r="BD175" s="106" t="str">
        <f aca="false">IF('Indicator Data'!O175="No data","x",ROUND(IF('Indicator Data'!O175=0,0,IF(LOG('Indicator Data'!O175)&gt;BD$3,10,IF(LOG('Indicator Data'!O175)&lt;BD$4,0,10-(BD$3-LOG('Indicator Data'!O175))/(BD$3-BD$4)*10))),1))</f>
        <v>x</v>
      </c>
      <c r="BE175" s="103" t="str">
        <f aca="false">IF(BD175="x","x",'Indicator Data'!O175/'Indicator Data'!$CA175)</f>
        <v>x</v>
      </c>
      <c r="BF175" s="106" t="str">
        <f aca="false">IF(BD175="x","x",ROUND(IF(BE175&gt;BF$3,10,IF(BE175&lt;BF$4,0,10-(BF$3-BE175)/(BF$3-BF$4)*10)),1))</f>
        <v>x</v>
      </c>
      <c r="BG175" s="102" t="str">
        <f aca="false">IF(AND(BD175="x",BF175="x"),"x",ROUND((10-GEOMEAN(((10-BD175)/10*9+1),((10-BF175)/10*9+1)))/9*10,1))</f>
        <v>x</v>
      </c>
      <c r="BH175" s="106" t="str">
        <f aca="false">IF('Indicator Data'!P175="No data","x",ROUND(IF('Indicator Data'!P175=0,0,IF(LOG('Indicator Data'!P175)&gt;BH$3,10,IF(LOG('Indicator Data'!P175)&lt;BH$4,0,10-(BH$3-LOG('Indicator Data'!P175))/(BH$3-BH$4)*10))),1))</f>
        <v>x</v>
      </c>
      <c r="BI175" s="103" t="str">
        <f aca="false">IF(BH175="x","x",'Indicator Data'!P175/'Indicator Data'!$CA175)</f>
        <v>x</v>
      </c>
      <c r="BJ175" s="106" t="str">
        <f aca="false">IF(BH175="x","x",ROUND(IF(BI175&gt;BJ$3,10,IF(BI175&lt;BJ$4,0,10-(BJ$3-BI175)/(BJ$3-BJ$4)*10)),1))</f>
        <v>x</v>
      </c>
      <c r="BK175" s="102" t="str">
        <f aca="false">IF(AND(BH175="x",BJ175="x"),"x",ROUND((10-GEOMEAN(((10-BH175)/10*9+1),((10-BJ175)/10*9+1)))/9*10,1))</f>
        <v>x</v>
      </c>
      <c r="BL175" s="104" t="n">
        <f aca="false">IF(AND(BC175="x",BG175="x",BK175="x",AY175="x"),"x",IF(AND(BC175="x",BG175="x",BK175="x"),AY175,ROUND((10-GEOMEAN(((10-AY175)/10*9+1),((10-BC175)/10*9+1),((10-BG175)/10*9+1),((10-BK175)/10*9+1)))/9*10,1)))</f>
        <v>3.2</v>
      </c>
      <c r="BM175" s="106" t="n">
        <f aca="false">ROUND(IF('Indicator Data'!Q175=0,0,IF(LOG('Indicator Data'!Q175)&gt;BM$3,10,IF(LOG('Indicator Data'!Q175)&lt;BM$4,0,10-(BM$3-LOG('Indicator Data'!Q175))/(BM$3-BM$4)*10))),1)</f>
        <v>8.8</v>
      </c>
      <c r="BN175" s="107" t="n">
        <f aca="false">'Indicator Data'!R175</f>
        <v>0.211202457547188</v>
      </c>
      <c r="BO175" s="106" t="n">
        <f aca="false">ROUND(IF(BN175&gt;BO$3,10,IF(BN175&lt;BO$4,0,10-(BO$3-BN175)/(BO$3-BO$4)*10)),1)</f>
        <v>2.1</v>
      </c>
      <c r="BP175" s="106" t="n">
        <f aca="false">ROUND((10-GEOMEAN(((10-BO175)/10*9+1),((10-BM175)/10*9+1)))/9*10,1)</f>
        <v>6.5</v>
      </c>
      <c r="BQ175" s="106" t="n">
        <f aca="false">ROUND(IF('Indicator Data'!S175=0,0,IF(LOG('Indicator Data'!S175)&gt;BQ$3,10,IF(LOG('Indicator Data'!S175)&lt;BQ$4,0,10-(BQ$3-LOG('Indicator Data'!S175))/(BQ$3-BQ$4)*10))),1)</f>
        <v>8.4</v>
      </c>
      <c r="BR175" s="107" t="n">
        <f aca="false">'Indicator Data'!T175</f>
        <v>0.101669505238533</v>
      </c>
      <c r="BS175" s="106" t="n">
        <f aca="false">ROUND(IF(BR175&gt;BS$3,10,IF(BR175&lt;BS$4,0,10-(BS$3-BR175)/(BS$3-BS$4)*10)),1)</f>
        <v>1</v>
      </c>
      <c r="BT175" s="106" t="n">
        <f aca="false">ROUND((10-GEOMEAN(((10-BS175)/10*9+1),((10-BQ175)/10*9+1)))/9*10,1)</f>
        <v>5.9</v>
      </c>
      <c r="BU175" s="102" t="n">
        <f aca="false">ROUND((10-GEOMEAN(((10-BT175)/10*9+1),((10-BP175)/10*9+1)))/9*10,1)</f>
        <v>6.2</v>
      </c>
      <c r="BV175" s="106" t="n">
        <f aca="false">ROUND(IF('Indicator Data'!U175=0,0,IF(LOG('Indicator Data'!U175)&gt;BV$3,10,IF(LOG('Indicator Data'!U175)&lt;BV$4,0,10-(BV$3-LOG('Indicator Data'!U175))/(BV$3-BV$4)*10))),1)</f>
        <v>9.6</v>
      </c>
      <c r="BW175" s="103" t="n">
        <f aca="false">'Indicator Data'!U175/'Indicator Data'!$CA175</f>
        <v>0.832068883994499</v>
      </c>
      <c r="BX175" s="106" t="n">
        <f aca="false">ROUND(IF(BW175&gt;BX$3,10,IF(BW175&lt;BX$4,0,10-(BX$3-BW175)/(BX$3-BX$4)*10)),1)</f>
        <v>9.2</v>
      </c>
      <c r="BY175" s="102" t="n">
        <f aca="false">ROUND((10-GEOMEAN(((10-BV175)/10*9+1),((10-BX175)/10*9+1)))/9*10,1)</f>
        <v>9.4</v>
      </c>
      <c r="BZ175" s="106" t="n">
        <f aca="false">ROUND(IF('Indicator Data'!V175=0,0,IF(LOG('Indicator Data'!V175)&gt;BZ$3,10,IF(LOG('Indicator Data'!V175)&lt;BZ$4,0,10-(BZ$3-LOG('Indicator Data'!V175))/(BZ$3-BZ$4)*10))),1)</f>
        <v>9.7</v>
      </c>
      <c r="CA175" s="103" t="n">
        <f aca="false">IF('Indicator Data'!V175/'Indicator Data'!$CA175&gt;1,1,'Indicator Data'!V175/'Indicator Data'!$CA175)</f>
        <v>0.962656854699601</v>
      </c>
      <c r="CB175" s="106" t="n">
        <f aca="false">ROUND(IF(CA175&gt;CB$3,10,IF(CA175&lt;CB$4,0,10-(CB$3-CA175)/(CB$3-CB$4)*10)),1)</f>
        <v>9.6</v>
      </c>
      <c r="CC175" s="102" t="n">
        <f aca="false">ROUND((10-GEOMEAN(((10-BZ175)/10*9+1),((10-CB175)/10*9+1)))/9*10,1)</f>
        <v>9.7</v>
      </c>
      <c r="CD175" s="106" t="n">
        <f aca="false">ROUND(IF('Indicator Data'!W175=0,0,IF(LOG('Indicator Data'!W175)&gt;CD$3,10,IF(LOG('Indicator Data'!W175)&lt;CD$4,0,10-(CD$3-LOG('Indicator Data'!W175))/(CD$3-CD$4)*10))),1)</f>
        <v>9.8</v>
      </c>
      <c r="CE175" s="103" t="n">
        <f aca="false">'Indicator Data'!W175/'Indicator Data'!$CA175</f>
        <v>0.984628027933743</v>
      </c>
      <c r="CF175" s="106" t="n">
        <f aca="false">ROUND(IF(CE175&gt;CF$3,10,IF(CE175&lt;CF$4,0,10-(CF$3-CE175)/(CF$3-CF$4)*10)),1)</f>
        <v>9.8</v>
      </c>
      <c r="CG175" s="102" t="n">
        <f aca="false">ROUND((10-GEOMEAN(((10-CD175)/10*9+1),((10-CF175)/10*9+1)))/9*10,1)</f>
        <v>9.8</v>
      </c>
      <c r="CH175" s="104" t="n">
        <f aca="false">ROUND((10-GEOMEAN(((10-CC175)/10*9+1),((10-BU175)/10*9+1),((10-BY175)/10*9+1),((10-CG175)/10*9+1)))/9*10,1)</f>
        <v>9.1</v>
      </c>
      <c r="CI175" s="106" t="n">
        <f aca="false">IF('Indicator Data'!BQ175="No data","x",ROUND(IF('Indicator Data'!BQ175&gt;CI$3,0,IF('Indicator Data'!BQ175&lt;CI$4,10,(CI$3-'Indicator Data'!BQ175)/(CI$3-CI$4)*10)),1))</f>
        <v>0.1</v>
      </c>
      <c r="CJ175" s="106" t="n">
        <f aca="false">IF('Indicator Data'!BR175="No data","x",ROUND(IF('Indicator Data'!BR175&gt;CJ$3,0,IF('Indicator Data'!BR175&lt;CJ$4,10,(CJ$3-'Indicator Data'!BR175)/(CJ$3-CJ$4)*10)),1))</f>
        <v>0</v>
      </c>
      <c r="CK175" s="106" t="n">
        <f aca="false">IF('Indicator Data'!AC175="No data","x",ROUND(IF('Indicator Data'!AC175&gt;CK$3,0,IF('Indicator Data'!AC175&lt;CK$4,10,(CK$3-'Indicator Data'!AC175)/(CK$3-CK$4)*10)),1))</f>
        <v>1.5</v>
      </c>
      <c r="CL175" s="102" t="n">
        <f aca="false">IF(AND(CJ175="x",CI175="x",CK175="x"),"x",ROUND(AVERAGE(CI175:CK175),1))</f>
        <v>0.5</v>
      </c>
      <c r="CM175" s="106" t="n">
        <f aca="false">IF('Indicator Data'!X175="No data","x",ROUND(IF(LOG('Indicator Data'!X175)&gt;CM$3,10,IF(LOG('Indicator Data'!X175)&lt;CM$4,0,10-(CM$3-LOG('Indicator Data'!X175))/(CM$3-CM$4)*10)),1))</f>
        <v>7.1</v>
      </c>
      <c r="CN175" s="106" t="n">
        <f aca="false">IF('Indicator Data'!Y175="No data","x",ROUND(IF('Indicator Data'!Y175&gt;CN$3,10,IF('Indicator Data'!Y175&lt;CN$4,0,10-(CN$3-'Indicator Data'!Y175)/(CN$3-CN$4)*10)),1))</f>
        <v>3.3</v>
      </c>
      <c r="CO175" s="106" t="n">
        <f aca="false">IF('Indicator Data'!Z175="No data","x",ROUND(IF('Indicator Data'!Z175&gt;CO$3,10,IF('Indicator Data'!Z175&lt;CO$4,0,10-(CO$3-'Indicator Data'!Z175)/(CO$3-CO$4)*10)),1))</f>
        <v>5.2</v>
      </c>
      <c r="CP175" s="106" t="str">
        <f aca="false">IF('Indicator Data'!AA175="No data","x",ROUND(IF('Indicator Data'!AA175&gt;CP$3,10,IF('Indicator Data'!AA175&lt;CP$4,0,10-(CP$3-'Indicator Data'!AA175)/(CP$3-CP$4)*10)),1))</f>
        <v>x</v>
      </c>
      <c r="CQ175" s="102" t="n">
        <f aca="false">ROUND(AVERAGE(CM175:CP175),1)</f>
        <v>5.2</v>
      </c>
      <c r="CR175" s="104" t="n">
        <f aca="false">ROUND(AVERAGE(CL175,CQ175,CQ175),1)</f>
        <v>3.6</v>
      </c>
      <c r="CS175" s="106" t="n">
        <f aca="false">IF('Indicator Data'!AF175="No data","x",ROUND(IF('Indicator Data'!AF175&gt;CS$3,10,IF('Indicator Data'!AF175&lt;CS$4,0,10-(CS$3-'Indicator Data'!AF175)/(CS$3-CS$4)*10)),1))</f>
        <v>2.6</v>
      </c>
      <c r="CT175" s="106" t="n">
        <f aca="false">IF('Indicator Data'!AG175="No data","x",ROUND(IF('Indicator Data'!AG175&gt;CT$3,10,IF('Indicator Data'!AG175&lt;CT$4,0,10-(CT$3-'Indicator Data'!AG175)/(CT$3-CT$4)*10)),1))</f>
        <v>0.1</v>
      </c>
      <c r="CU175" s="102" t="n">
        <f aca="false">ROUND(AVERAGE(CM175,CN175,CO175,CP175,CS175,CT175),1)</f>
        <v>3.7</v>
      </c>
      <c r="CV175" s="106" t="n">
        <f aca="false">IF('Indicator Data'!AB175="No data","x",ROUND(IF('Indicator Data'!AB175&gt;CV$3,10,IF('Indicator Data'!AB175&lt;CV$4,0,10-(CV$3-'Indicator Data'!AB175)/(CV$3-CV$4)*10)),1))</f>
        <v>0</v>
      </c>
      <c r="CW175" s="102" t="n">
        <f aca="false">IF(AND(CJ175="x",CI175="x",CK175="x"),"x",ROUND(AVERAGE(CI175:CK175,CV175),1))</f>
        <v>0.4</v>
      </c>
      <c r="CX175" s="103" t="n">
        <f aca="false">IF('Indicator Data'!AD175="No data","x",'Indicator Data'!AD175/'Indicator Data'!$BZ175)</f>
        <v>1.56701494435058E-005</v>
      </c>
      <c r="CY175" s="106" t="n">
        <f aca="false">IF(CX175="x","x",ROUND(IF(CX175&gt;CY$3,0,IF(CX175&lt;CY$4,10,(CY$3-CX175)/(CY$3-CY$4)*10)),1))</f>
        <v>9.8</v>
      </c>
      <c r="CZ175" s="106" t="n">
        <f aca="false">IF('Indicator Data'!AE175="No data","x",ROUND(IF('Indicator Data'!AE175&gt;CZ$3,0,IF('Indicator Data'!AE175&lt;CZ$4,10,(CZ$3-'Indicator Data'!AE175)/(CZ$3-CZ$4)*10)),1))</f>
        <v>2</v>
      </c>
      <c r="DA175" s="102" t="n">
        <f aca="false">IF(AND(CY175="x",CZ175="x"),"x",ROUND(AVERAGE(CY175:CZ175),1))</f>
        <v>5.9</v>
      </c>
      <c r="DB175" s="104" t="n">
        <f aca="false">ROUND(AVERAGE(CW175,DA175,CU175),1)</f>
        <v>3.3</v>
      </c>
      <c r="DC175" s="105" t="n">
        <f aca="false">IF(BL175="x",ROUND((10-GEOMEAN(((10-DB175)/10*9+1),((10-CH175)/10*9+1),((10-CR175)/10*9+1)))/9*10,1),ROUND((10-GEOMEAN(((10-BL175)/10*9+1),((10-DB175)/10*9+1),((10-CH175)/10*9+1),((10-CR175)/10*9+1)))/9*10,1))</f>
        <v>5.6</v>
      </c>
      <c r="DD175" s="108" t="n">
        <f aca="false">IF(ROUND(IF(AP175="x",(10-GEOMEAN(((10-AO175)/10*9+1),((10-DC175)/10*9+1),((10-AU175)/10*9+1),((10-AQ175)/10*9+1),((10-AR175)/10*9+1)))/9*10,(10-GEOMEAN(((10-AO175)/10*9+1),((10-DC175)/10*9+1),((10-AP175)/10*9+1),((10-AQ175)/10*9+1),((10-AR175)/10*9+1),((10-AU175)/10*9+1)))/9*10),1)=0,0.1,ROUND(IF(AP175="x",(10-GEOMEAN(((10-AO175)/10*9+1),((10-DC175)/10*9+1),((10-AU175)/10*9+1),((10-AQ175)/10*9+1),((10-AR175)/10*9+1)))/9*10,(10-GEOMEAN(((10-AO175)/10*9+1),((10-DC175)/10*9+1),((10-AP175)/10*9+1),((10-AQ175)/10*9+1),((10-AR175)/10*9+1),((10-AU175)/10*9+1)))/9*10),1))</f>
        <v>6.1</v>
      </c>
      <c r="DE175" s="105" t="n">
        <f aca="false">ROUND(IF('Indicator Data'!AH175=0,0,IF('Indicator Data'!AH175&gt;DE$3,10,IF('Indicator Data'!AH175&lt;DE$4,0,10-(DE$3-'Indicator Data'!AH175)/(DE$3-DE$4)*10))),1)</f>
        <v>7.2</v>
      </c>
      <c r="DF175" s="102" t="n">
        <f aca="false">'Indicator Data'!AI175</f>
        <v>0</v>
      </c>
      <c r="DG175" s="102" t="n">
        <f aca="false">'Indicator Data'!AJ175</f>
        <v>0</v>
      </c>
      <c r="DH175" s="105" t="n">
        <f aca="false">ROUND(IF(DF175=5,10,IF(DG175=5,9,IF(DF175=4,8,IF(DG175=4,7,0)))),1)</f>
        <v>0</v>
      </c>
      <c r="DI175" s="108" t="n">
        <f aca="false">ROUND(IF(DH175&gt;5,DH175,DE175/10*7),1)</f>
        <v>5</v>
      </c>
      <c r="DJ175" s="76"/>
      <c r="DK175" s="109"/>
    </row>
    <row r="176" customFormat="false" ht="14.5" hidden="false" customHeight="false" outlineLevel="0" collapsed="false">
      <c r="A176" s="98" t="str">
        <f aca="false">'Indicator Data'!A176</f>
        <v>Timor-Leste</v>
      </c>
      <c r="B176" s="99" t="str">
        <f aca="false">'Indicator Data'!B176</f>
        <v>TLS</v>
      </c>
      <c r="C176" s="100" t="n">
        <f aca="false">ROUND(IF('Indicator Data'!C176=0,0.1,IF(LOG('Indicator Data'!C176)&gt;C$3,10,IF(LOG('Indicator Data'!C176)&lt;C$4,0,10-(C$3-LOG('Indicator Data'!C176))/(C$3-C$4)*10))),1)</f>
        <v>5.9</v>
      </c>
      <c r="D176" s="101" t="n">
        <f aca="false">ROUND(IF('Indicator Data'!D176=0,0.1,IF(LOG('Indicator Data'!D176)&gt;D$3,10,IF(LOG('Indicator Data'!D176)&lt;D$4,0,10-(D$3-LOG('Indicator Data'!D176))/(D$3-D$4)*10))),1)</f>
        <v>3.9</v>
      </c>
      <c r="E176" s="102" t="n">
        <f aca="false">ROUND((10-GEOMEAN(((10-C176)/10*9+1),((10-D176)/10*9+1)))/9*10,1)</f>
        <v>5</v>
      </c>
      <c r="F176" s="102" t="n">
        <f aca="false">IF('Indicator Data'!E176="No data",0.1,(ROUND(IF('Indicator Data'!E176=0,0,IF(LOG('Indicator Data'!E176)&gt;F$3,10,IF(LOG('Indicator Data'!E176)&lt;F$4,0,10-(F$3-LOG('Indicator Data'!E176))/(F$3-F$4)*10))),1)))</f>
        <v>2.6</v>
      </c>
      <c r="G176" s="102" t="n">
        <f aca="false">ROUND(IF('Indicator Data'!F176=0,0,IF(LOG('Indicator Data'!F176)&gt;G$3,10,IF(LOG('Indicator Data'!F176)&lt;G$4,0,10-(G$3-LOG('Indicator Data'!F176))/(G$3-G$4)*10))),1)</f>
        <v>4.6</v>
      </c>
      <c r="H176" s="101" t="n">
        <f aca="false">ROUND(IF('Indicator Data'!G176=0,0,IF(LOG('Indicator Data'!G176)&gt;H$3,10,IF(LOG('Indicator Data'!G176)&lt;H$4,0,10-(H$3-LOG('Indicator Data'!G176))/(H$3-H$4)*10))),1)</f>
        <v>4.6</v>
      </c>
      <c r="I176" s="101" t="n">
        <f aca="false">ROUND(IF('Indicator Data'!H176=0,0,IF(LOG('Indicator Data'!H176)&gt;I$3,10,IF(LOG('Indicator Data'!H176)&lt;I$4,0,10-(I$3-LOG('Indicator Data'!H176))/(I$3-I$4)*10))),1)</f>
        <v>6.8</v>
      </c>
      <c r="J176" s="101" t="n">
        <f aca="false">ROUND((10-GEOMEAN(((10-H176)/10*9+1),((10-I176)/10*9+1)))/9*10,1)</f>
        <v>5.8</v>
      </c>
      <c r="K176" s="101" t="n">
        <f aca="false">ROUND(IF('Indicator Data'!I176=0,0,IF(LOG('Indicator Data'!I176)&gt;K$3,10,IF(LOG('Indicator Data'!I176)&lt;K$4,0,10-(K$3-LOG('Indicator Data'!I176))/(K$3-K$4)*10))),1)</f>
        <v>4.4</v>
      </c>
      <c r="L176" s="102" t="n">
        <f aca="false">ROUND((10-GEOMEAN(((10-J176)/10*9+1),((10-K176)/10*9+1)))/9*10,1)</f>
        <v>5.1</v>
      </c>
      <c r="M176" s="102" t="n">
        <f aca="false">ROUND(IF('Indicator Data'!J176=0,0,IF(LOG('Indicator Data'!J176)&gt;M$3,10,IF(LOG('Indicator Data'!J176)&lt;M$4,0,10-(M$3-LOG('Indicator Data'!J176))/(M$3-M$4)*10))),1)</f>
        <v>6.3</v>
      </c>
      <c r="N176" s="103" t="n">
        <f aca="false">'Indicator Data'!C176/'Indicator Data'!$CA176</f>
        <v>0.00193254552549126</v>
      </c>
      <c r="O176" s="103" t="n">
        <f aca="false">'Indicator Data'!D176/'Indicator Data'!$CA176</f>
        <v>0.00012332222864488</v>
      </c>
      <c r="P176" s="103" t="n">
        <f aca="false">IF(F176=0.1,"x",'Indicator Data'!E176/'Indicator Data'!$CA176)</f>
        <v>0.000905917088304676</v>
      </c>
      <c r="Q176" s="103" t="n">
        <f aca="false">'Indicator Data'!F176/'Indicator Data'!$CA176</f>
        <v>4.94127474571223E-006</v>
      </c>
      <c r="R176" s="103" t="n">
        <f aca="false">'Indicator Data'!G176/'Indicator Data'!$CA176</f>
        <v>0.00598078838054945</v>
      </c>
      <c r="S176" s="103" t="n">
        <f aca="false">'Indicator Data'!H176/'Indicator Data'!$CA176</f>
        <v>0.000497562267214619</v>
      </c>
      <c r="T176" s="103" t="n">
        <f aca="false">'Indicator Data'!I176/'Indicator Data'!$CA176</f>
        <v>0.00130421317948066</v>
      </c>
      <c r="U176" s="103" t="n">
        <f aca="false">'Indicator Data'!J176/'Indicator Data'!$CA176</f>
        <v>0.00289203047192897</v>
      </c>
      <c r="V176" s="101" t="n">
        <f aca="false">ROUND(IF(N176&gt;V$3,10,IF(N176&lt;V$4,0,10-(V$3-N176)/(V$3-V$4)*10)),1)</f>
        <v>9.7</v>
      </c>
      <c r="W176" s="101" t="n">
        <f aca="false">ROUND(IF(O176&gt;W$3,10,IF(O176&lt;W$4,0,10-(W$3-O176)/(W$3-W$4)*10)),1)</f>
        <v>1.2</v>
      </c>
      <c r="X176" s="102" t="n">
        <f aca="false">ROUND(((10-GEOMEAN(((10-V176)/10*9+1),((10-W176)/10*9+1)))/9*10),1)</f>
        <v>7.4</v>
      </c>
      <c r="Y176" s="102" t="n">
        <f aca="false">IF(P176="x",0.1,ROUND(IF(P176&gt;Y$3,10,IF(P176&lt;Y$4,0,10-(Y$3-P176)/(Y$3-Y$4)*10)),1))</f>
        <v>0.6</v>
      </c>
      <c r="Z176" s="102" t="n">
        <f aca="false">ROUND(IF(Q176=0,0,IF(LOG(Q176)&gt;Z$3,10,IF(LOG(Q176)&lt;=Z$4,0,10-(Z$3-LOG(Q176))/(Z$3-Z$4)*10))),1)</f>
        <v>7.1</v>
      </c>
      <c r="AA176" s="101" t="n">
        <f aca="false">ROUND(IF(R176&gt;AA$3,10,IF(R176&lt;AA$4,0,10-(AA$3-R176)/(AA$3-AA$4)*10)),1)</f>
        <v>3.3</v>
      </c>
      <c r="AB176" s="101" t="n">
        <f aca="false">ROUND(IF(S176&gt;AB$3,10,IF(S176&lt;AB$4,0,10-(AB$3-S176)/(AB$3-AB$4)*10)),1)</f>
        <v>1</v>
      </c>
      <c r="AC176" s="101" t="n">
        <f aca="false">ROUND(((10-GEOMEAN(((10-AA176)/10*9+1),((10-AB176)/10*9+1)))/9*10),1)</f>
        <v>2.2</v>
      </c>
      <c r="AD176" s="101" t="n">
        <f aca="false">ROUND(IF(T176=0,0,IF(T176&gt;AD$3,10,IF(T176&lt;=AD$4,0,10-(AD$3-T176)/(AD$3-AD$4)*10))),1)</f>
        <v>1.3</v>
      </c>
      <c r="AE176" s="102" t="n">
        <f aca="false">ROUND((10-GEOMEAN(((10-AC176)/10*9+1),((10-AD176)/10*9+1)))/9*10,1)</f>
        <v>1.8</v>
      </c>
      <c r="AF176" s="102" t="n">
        <f aca="false">ROUND(IF(U176&gt;AF$3,10,IF(U176&lt;AF$4,0,10-(AF$3-U176)/(AF$3-AF$4)*10)),1)</f>
        <v>1</v>
      </c>
      <c r="AG176" s="101" t="n">
        <f aca="false">ROUND(IF('Indicator Data'!K176=0,0,IF('Indicator Data'!K176&gt;AG$3,10,IF('Indicator Data'!K176&lt;AG$4,0,10-(AG$3-'Indicator Data'!K176)/(AG$3-AG$4)*10))),1)</f>
        <v>1.9</v>
      </c>
      <c r="AH176" s="104" t="n">
        <f aca="false">ROUND(AVERAGE(C176,V176),1)</f>
        <v>7.8</v>
      </c>
      <c r="AI176" s="104" t="n">
        <f aca="false">ROUND(AVERAGE(D176,W176),1)</f>
        <v>2.6</v>
      </c>
      <c r="AJ176" s="102" t="n">
        <f aca="false">ROUND(AVERAGE(AA176,H176),1)</f>
        <v>4</v>
      </c>
      <c r="AK176" s="102" t="n">
        <f aca="false">ROUND(AVERAGE(AB176,I176),1)</f>
        <v>3.9</v>
      </c>
      <c r="AL176" s="104" t="n">
        <f aca="false">ROUND((10-GEOMEAN(((10-AJ176)/10*9+1),((10-AK176)/10*9+1)))/9*10,1)</f>
        <v>4</v>
      </c>
      <c r="AM176" s="104" t="n">
        <f aca="false">ROUND(AVERAGE(AD176,K176),1)</f>
        <v>2.9</v>
      </c>
      <c r="AN176" s="102" t="n">
        <f aca="false">ROUND((10-GEOMEAN(((10-M176)/10*9+1),((10-AF176)/10*9+1)))/9*10,1)</f>
        <v>4.1</v>
      </c>
      <c r="AO176" s="105" t="n">
        <f aca="false">ROUND((10-GEOMEAN(((10-E176)/10*9+1),((10-X176)/10*9+1)))/9*10,1)</f>
        <v>6.3</v>
      </c>
      <c r="AP176" s="105" t="n">
        <f aca="false">IF(AND(Y176="x",F176="x"),"x",ROUND((10-GEOMEAN(((10-F176)/10*9+1),((10-Y176)/10*9+1)))/9*10,1))</f>
        <v>1.7</v>
      </c>
      <c r="AQ176" s="105" t="n">
        <f aca="false">ROUND((10-GEOMEAN(((10-G176)/10*9+1),((10-Z176)/10*9+1)))/9*10,1)</f>
        <v>6</v>
      </c>
      <c r="AR176" s="105" t="n">
        <f aca="false">ROUND((10-GEOMEAN(((10-L176)/10*9+1),((10-AE176)/10*9+1)))/9*10,1)</f>
        <v>3.6</v>
      </c>
      <c r="AS176" s="104" t="n">
        <f aca="false">ROUND(AVERAGE(AG176,AN176),1)</f>
        <v>3</v>
      </c>
      <c r="AT176" s="104" t="n">
        <f aca="false">IF('Indicator Data'!L176="No data","x",IF('Indicator Data'!CB176&lt;1000,"x",ROUND((IF('Indicator Data'!L176&gt;AT$3,10,IF('Indicator Data'!L176&lt;AT$4,0,10-(AT$3-'Indicator Data'!L176)/(AT$3-AT$4)*10))),1)))</f>
        <v>1</v>
      </c>
      <c r="AU176" s="105" t="n">
        <f aca="false">ROUND(AVERAGE(AS176,AT176),1)</f>
        <v>2</v>
      </c>
      <c r="AV176" s="106" t="n">
        <f aca="false">IF('Indicator Data'!M176="No data","x",ROUND(IF('Indicator Data'!M176=0,0,IF(LOG('Indicator Data'!M176)&gt;AV$3,10,IF(LOG('Indicator Data'!M176)&lt;AV$4,0,10-(AV$3-LOG('Indicator Data'!M176))/(AV$3-AV$4)*10))),1))</f>
        <v>6.6</v>
      </c>
      <c r="AW176" s="103" t="n">
        <f aca="false">IF(AV176="x","x",'Indicator Data'!M176/'Indicator Data'!$CA176)</f>
        <v>0.338888884788499</v>
      </c>
      <c r="AX176" s="106" t="n">
        <f aca="false">IF(AV176="x","x",ROUND(IF(AW176&gt;AX$3,10,IF(AW176&lt;AX$4,0,10-(AX$3-AW176)/(AX$3-AX$4)*10)),1))</f>
        <v>3.8</v>
      </c>
      <c r="AY176" s="102" t="n">
        <f aca="false">IF(AND(AV176="x",AX176="x"),"x",ROUND((10-GEOMEAN(((10-AV176)/10*9+1),((10-AX176)/10*9+1)))/9*10,1))</f>
        <v>5.4</v>
      </c>
      <c r="AZ176" s="106" t="str">
        <f aca="false">IF('Indicator Data'!N176="No data","x",ROUND(IF('Indicator Data'!N176=0,0,IF(LOG('Indicator Data'!N176)&gt;AZ$3,10,IF(LOG('Indicator Data'!N176)&lt;AZ$4,0,10-(AZ$3-LOG('Indicator Data'!N176))/(AZ$3-AZ$4)*10))),1))</f>
        <v>x</v>
      </c>
      <c r="BA176" s="103" t="str">
        <f aca="false">IF(AZ176="x","x",'Indicator Data'!N176/'Indicator Data'!$CA176)</f>
        <v>x</v>
      </c>
      <c r="BB176" s="106" t="str">
        <f aca="false">IF(AZ176="x","x",ROUND(IF(BA176&gt;BB$3,10,IF(BA176&lt;BB$4,0,10-(BB$3-BA176)/(BB$3-BB$4)*10)),1))</f>
        <v>x</v>
      </c>
      <c r="BC176" s="102" t="str">
        <f aca="false">IF(AND(AZ176="x",BB176="x"),"x",ROUND((10-GEOMEAN(((10-AZ176)/10*9+1),((10-BB176)/10*9+1)))/9*10,1))</f>
        <v>x</v>
      </c>
      <c r="BD176" s="106" t="str">
        <f aca="false">IF('Indicator Data'!O176="No data","x",ROUND(IF('Indicator Data'!O176=0,0,IF(LOG('Indicator Data'!O176)&gt;BD$3,10,IF(LOG('Indicator Data'!O176)&lt;BD$4,0,10-(BD$3-LOG('Indicator Data'!O176))/(BD$3-BD$4)*10))),1))</f>
        <v>x</v>
      </c>
      <c r="BE176" s="103" t="str">
        <f aca="false">IF(BD176="x","x",'Indicator Data'!O176/'Indicator Data'!$CA176)</f>
        <v>x</v>
      </c>
      <c r="BF176" s="106" t="str">
        <f aca="false">IF(BD176="x","x",ROUND(IF(BE176&gt;BF$3,10,IF(BE176&lt;BF$4,0,10-(BF$3-BE176)/(BF$3-BF$4)*10)),1))</f>
        <v>x</v>
      </c>
      <c r="BG176" s="102" t="str">
        <f aca="false">IF(AND(BD176="x",BF176="x"),"x",ROUND((10-GEOMEAN(((10-BD176)/10*9+1),((10-BF176)/10*9+1)))/9*10,1))</f>
        <v>x</v>
      </c>
      <c r="BH176" s="106" t="str">
        <f aca="false">IF('Indicator Data'!P176="No data","x",ROUND(IF('Indicator Data'!P176=0,0,IF(LOG('Indicator Data'!P176)&gt;BH$3,10,IF(LOG('Indicator Data'!P176)&lt;BH$4,0,10-(BH$3-LOG('Indicator Data'!P176))/(BH$3-BH$4)*10))),1))</f>
        <v>x</v>
      </c>
      <c r="BI176" s="103" t="str">
        <f aca="false">IF(BH176="x","x",'Indicator Data'!P176/'Indicator Data'!$CA176)</f>
        <v>x</v>
      </c>
      <c r="BJ176" s="106" t="str">
        <f aca="false">IF(BH176="x","x",ROUND(IF(BI176&gt;BJ$3,10,IF(BI176&lt;BJ$4,0,10-(BJ$3-BI176)/(BJ$3-BJ$4)*10)),1))</f>
        <v>x</v>
      </c>
      <c r="BK176" s="102" t="str">
        <f aca="false">IF(AND(BH176="x",BJ176="x"),"x",ROUND((10-GEOMEAN(((10-BH176)/10*9+1),((10-BJ176)/10*9+1)))/9*10,1))</f>
        <v>x</v>
      </c>
      <c r="BL176" s="104" t="n">
        <f aca="false">IF(AND(BC176="x",BG176="x",BK176="x",AY176="x"),"x",IF(AND(BC176="x",BG176="x",BK176="x"),AY176,ROUND((10-GEOMEAN(((10-AY176)/10*9+1),((10-BC176)/10*9+1),((10-BG176)/10*9+1),((10-BK176)/10*9+1)))/9*10,1)))</f>
        <v>5.4</v>
      </c>
      <c r="BM176" s="106" t="n">
        <f aca="false">ROUND(IF('Indicator Data'!Q176=0,0,IF(LOG('Indicator Data'!Q176)&gt;BM$3,10,IF(LOG('Indicator Data'!Q176)&lt;BM$4,0,10-(BM$3-LOG('Indicator Data'!Q176))/(BM$3-BM$4)*10))),1)</f>
        <v>0</v>
      </c>
      <c r="BN176" s="107" t="n">
        <f aca="false">'Indicator Data'!R176</f>
        <v>0</v>
      </c>
      <c r="BO176" s="106" t="n">
        <f aca="false">ROUND(IF(BN176&gt;BO$3,10,IF(BN176&lt;BO$4,0,10-(BO$3-BN176)/(BO$3-BO$4)*10)),1)</f>
        <v>0</v>
      </c>
      <c r="BP176" s="106" t="n">
        <f aca="false">ROUND((10-GEOMEAN(((10-BO176)/10*9+1),((10-BM176)/10*9+1)))/9*10,1)</f>
        <v>0</v>
      </c>
      <c r="BQ176" s="106" t="n">
        <f aca="false">ROUND(IF('Indicator Data'!S176=0,0,IF(LOG('Indicator Data'!S176)&gt;BQ$3,10,IF(LOG('Indicator Data'!S176)&lt;BQ$4,0,10-(BQ$3-LOG('Indicator Data'!S176))/(BQ$3-BQ$4)*10))),1)</f>
        <v>0</v>
      </c>
      <c r="BR176" s="107" t="n">
        <f aca="false">'Indicator Data'!T176</f>
        <v>0</v>
      </c>
      <c r="BS176" s="106" t="n">
        <f aca="false">ROUND(IF(BR176&gt;BS$3,10,IF(BR176&lt;BS$4,0,10-(BS$3-BR176)/(BS$3-BS$4)*10)),1)</f>
        <v>0</v>
      </c>
      <c r="BT176" s="106" t="n">
        <f aca="false">ROUND((10-GEOMEAN(((10-BS176)/10*9+1),((10-BQ176)/10*9+1)))/9*10,1)</f>
        <v>0</v>
      </c>
      <c r="BU176" s="102" t="n">
        <f aca="false">ROUND((10-GEOMEAN(((10-BT176)/10*9+1),((10-BP176)/10*9+1)))/9*10,1)</f>
        <v>0</v>
      </c>
      <c r="BV176" s="106" t="n">
        <f aca="false">ROUND(IF('Indicator Data'!U176=0,0,IF(LOG('Indicator Data'!U176)&gt;BV$3,10,IF(LOG('Indicator Data'!U176)&lt;BV$4,0,10-(BV$3-LOG('Indicator Data'!U176))/(BV$3-BV$4)*10))),1)</f>
        <v>6.9</v>
      </c>
      <c r="BW176" s="103" t="n">
        <f aca="false">'Indicator Data'!U176/'Indicator Data'!$CA176</f>
        <v>0.585915595129242</v>
      </c>
      <c r="BX176" s="106" t="n">
        <f aca="false">ROUND(IF(BW176&gt;BX$3,10,IF(BW176&lt;BX$4,0,10-(BX$3-BW176)/(BX$3-BX$4)*10)),1)</f>
        <v>6.5</v>
      </c>
      <c r="BY176" s="102" t="n">
        <f aca="false">ROUND((10-GEOMEAN(((10-BV176)/10*9+1),((10-BX176)/10*9+1)))/9*10,1)</f>
        <v>6.7</v>
      </c>
      <c r="BZ176" s="106" t="n">
        <f aca="false">ROUND(IF('Indicator Data'!V176=0,0,IF(LOG('Indicator Data'!V176)&gt;BZ$3,10,IF(LOG('Indicator Data'!V176)&lt;BZ$4,0,10-(BZ$3-LOG('Indicator Data'!V176))/(BZ$3-BZ$4)*10))),1)</f>
        <v>7.1</v>
      </c>
      <c r="CA176" s="103" t="n">
        <f aca="false">IF('Indicator Data'!V176/'Indicator Data'!$CA176&gt;1,1,'Indicator Data'!V176/'Indicator Data'!$CA176)</f>
        <v>0.729765593104821</v>
      </c>
      <c r="CB176" s="106" t="n">
        <f aca="false">ROUND(IF(CA176&gt;CB$3,10,IF(CA176&lt;CB$4,0,10-(CB$3-CA176)/(CB$3-CB$4)*10)),1)</f>
        <v>7.3</v>
      </c>
      <c r="CC176" s="102" t="n">
        <f aca="false">ROUND((10-GEOMEAN(((10-BZ176)/10*9+1),((10-CB176)/10*9+1)))/9*10,1)</f>
        <v>7.2</v>
      </c>
      <c r="CD176" s="106" t="n">
        <f aca="false">ROUND(IF('Indicator Data'!W176=0,0,IF(LOG('Indicator Data'!W176)&gt;CD$3,10,IF(LOG('Indicator Data'!W176)&lt;CD$4,0,10-(CD$3-LOG('Indicator Data'!W176))/(CD$3-CD$4)*10))),1)</f>
        <v>7.2</v>
      </c>
      <c r="CE176" s="103" t="n">
        <f aca="false">'Indicator Data'!W176/'Indicator Data'!$CA176</f>
        <v>0.936720597811601</v>
      </c>
      <c r="CF176" s="106" t="n">
        <f aca="false">ROUND(IF(CE176&gt;CF$3,10,IF(CE176&lt;CF$4,0,10-(CF$3-CE176)/(CF$3-CF$4)*10)),1)</f>
        <v>9.4</v>
      </c>
      <c r="CG176" s="102" t="n">
        <f aca="false">ROUND((10-GEOMEAN(((10-CD176)/10*9+1),((10-CF176)/10*9+1)))/9*10,1)</f>
        <v>8.5</v>
      </c>
      <c r="CH176" s="104" t="n">
        <f aca="false">ROUND((10-GEOMEAN(((10-CC176)/10*9+1),((10-BU176)/10*9+1),((10-BY176)/10*9+1),((10-CG176)/10*9+1)))/9*10,1)</f>
        <v>6.4</v>
      </c>
      <c r="CI176" s="106" t="n">
        <f aca="false">IF('Indicator Data'!BQ176="No data","x",ROUND(IF('Indicator Data'!BQ176&gt;CI$3,0,IF('Indicator Data'!BQ176&lt;CI$4,10,(CI$3-'Indicator Data'!BQ176)/(CI$3-CI$4)*10)),1))</f>
        <v>4.8</v>
      </c>
      <c r="CJ176" s="106" t="n">
        <f aca="false">IF('Indicator Data'!BR176="No data","x",ROUND(IF('Indicator Data'!BR176&gt;CJ$3,0,IF('Indicator Data'!BR176&lt;CJ$4,10,(CJ$3-'Indicator Data'!BR176)/(CJ$3-CJ$4)*10)),1))</f>
        <v>2.4</v>
      </c>
      <c r="CK176" s="106" t="n">
        <f aca="false">IF('Indicator Data'!AC176="No data","x",ROUND(IF('Indicator Data'!AC176&gt;CK$3,0,IF('Indicator Data'!AC176&lt;CK$4,10,(CK$3-'Indicator Data'!AC176)/(CK$3-CK$4)*10)),1))</f>
        <v>7.2</v>
      </c>
      <c r="CL176" s="102" t="n">
        <f aca="false">IF(AND(CJ176="x",CI176="x",CK176="x"),"x",ROUND(AVERAGE(CI176:CK176),1))</f>
        <v>4.8</v>
      </c>
      <c r="CM176" s="106" t="n">
        <f aca="false">IF('Indicator Data'!X176="No data","x",ROUND(IF(LOG('Indicator Data'!X176)&gt;CM$3,10,IF(LOG('Indicator Data'!X176)&lt;CM$4,0,10-(CM$3-LOG('Indicator Data'!X176))/(CM$3-CM$4)*10)),1))</f>
        <v>6.5</v>
      </c>
      <c r="CN176" s="106" t="n">
        <f aca="false">IF('Indicator Data'!Y176="No data","x",ROUND(IF('Indicator Data'!Y176&gt;CN$3,10,IF('Indicator Data'!Y176&lt;CN$4,0,10-(CN$3-'Indicator Data'!Y176)/(CN$3-CN$4)*10)),1))</f>
        <v>6.2</v>
      </c>
      <c r="CO176" s="106" t="n">
        <f aca="false">IF('Indicator Data'!Z176="No data","x",ROUND(IF('Indicator Data'!Z176&gt;CO$3,10,IF('Indicator Data'!Z176&lt;CO$4,0,10-(CO$3-'Indicator Data'!Z176)/(CO$3-CO$4)*10)),1))</f>
        <v>3.2</v>
      </c>
      <c r="CP176" s="106" t="n">
        <f aca="false">IF('Indicator Data'!AA176="No data","x",ROUND(IF('Indicator Data'!AA176&gt;CP$3,10,IF('Indicator Data'!AA176&lt;CP$4,0,10-(CP$3-'Indicator Data'!AA176)/(CP$3-CP$4)*10)),1))</f>
        <v>8.2</v>
      </c>
      <c r="CQ176" s="102" t="n">
        <f aca="false">ROUND(AVERAGE(CM176:CP176),1)</f>
        <v>6</v>
      </c>
      <c r="CR176" s="104" t="n">
        <f aca="false">ROUND(AVERAGE(CL176,CQ176,CQ176),1)</f>
        <v>5.6</v>
      </c>
      <c r="CS176" s="106" t="n">
        <f aca="false">IF('Indicator Data'!AF176="No data","x",ROUND(IF('Indicator Data'!AF176&gt;CS$3,10,IF('Indicator Data'!AF176&lt;CS$4,0,10-(CS$3-'Indicator Data'!AF176)/(CS$3-CS$4)*10)),1))</f>
        <v>3.7</v>
      </c>
      <c r="CT176" s="106" t="n">
        <f aca="false">IF('Indicator Data'!AG176="No data","x",ROUND(IF('Indicator Data'!AG176&gt;CT$3,10,IF('Indicator Data'!AG176&lt;CT$4,0,10-(CT$3-'Indicator Data'!AG176)/(CT$3-CT$4)*10)),1))</f>
        <v>5.7</v>
      </c>
      <c r="CU176" s="102" t="n">
        <f aca="false">ROUND(AVERAGE(CM176,CN176,CO176,CP176,CS176,CT176),1)</f>
        <v>5.6</v>
      </c>
      <c r="CV176" s="106" t="n">
        <f aca="false">IF('Indicator Data'!AB176="No data","x",ROUND(IF('Indicator Data'!AB176&gt;CV$3,10,IF('Indicator Data'!AB176&lt;CV$4,0,10-(CV$3-'Indicator Data'!AB176)/(CV$3-CV$4)*10)),1))</f>
        <v>6.1</v>
      </c>
      <c r="CW176" s="102" t="n">
        <f aca="false">IF(AND(CJ176="x",CI176="x",CK176="x"),"x",ROUND(AVERAGE(CI176:CK176,CV176),1))</f>
        <v>5.1</v>
      </c>
      <c r="CX176" s="103" t="str">
        <f aca="false">IF('Indicator Data'!AD176="No data","x",'Indicator Data'!AD176/'Indicator Data'!$BZ176)</f>
        <v>x</v>
      </c>
      <c r="CY176" s="106" t="str">
        <f aca="false">IF(CX176="x","x",ROUND(IF(CX176&gt;CY$3,0,IF(CX176&lt;CY$4,10,(CY$3-CX176)/(CY$3-CY$4)*10)),1))</f>
        <v>x</v>
      </c>
      <c r="CZ176" s="106" t="n">
        <f aca="false">IF('Indicator Data'!AE176="No data","x",ROUND(IF('Indicator Data'!AE176&gt;CZ$3,0,IF('Indicator Data'!AE176&lt;CZ$4,10,(CZ$3-'Indicator Data'!AE176)/(CZ$3-CZ$4)*10)),1))</f>
        <v>6</v>
      </c>
      <c r="DA176" s="102" t="n">
        <f aca="false">IF(AND(CY176="x",CZ176="x"),"x",ROUND(AVERAGE(CY176:CZ176),1))</f>
        <v>6</v>
      </c>
      <c r="DB176" s="104" t="n">
        <f aca="false">ROUND(AVERAGE(CW176,DA176,CU176),1)</f>
        <v>5.6</v>
      </c>
      <c r="DC176" s="105" t="n">
        <f aca="false">IF(BL176="x",ROUND((10-GEOMEAN(((10-DB176)/10*9+1),((10-CH176)/10*9+1),((10-CR176)/10*9+1)))/9*10,1),ROUND((10-GEOMEAN(((10-BL176)/10*9+1),((10-DB176)/10*9+1),((10-CH176)/10*9+1),((10-CR176)/10*9+1)))/9*10,1))</f>
        <v>5.8</v>
      </c>
      <c r="DD176" s="108" t="n">
        <f aca="false">IF(ROUND(IF(AP176="x",(10-GEOMEAN(((10-AO176)/10*9+1),((10-DC176)/10*9+1),((10-AU176)/10*9+1),((10-AQ176)/10*9+1),((10-AR176)/10*9+1)))/9*10,(10-GEOMEAN(((10-AO176)/10*9+1),((10-DC176)/10*9+1),((10-AP176)/10*9+1),((10-AQ176)/10*9+1),((10-AR176)/10*9+1),((10-AU176)/10*9+1)))/9*10),1)=0,0.1,ROUND(IF(AP176="x",(10-GEOMEAN(((10-AO176)/10*9+1),((10-DC176)/10*9+1),((10-AU176)/10*9+1),((10-AQ176)/10*9+1),((10-AR176)/10*9+1)))/9*10,(10-GEOMEAN(((10-AO176)/10*9+1),((10-DC176)/10*9+1),((10-AP176)/10*9+1),((10-AQ176)/10*9+1),((10-AR176)/10*9+1),((10-AU176)/10*9+1)))/9*10),1))</f>
        <v>4.5</v>
      </c>
      <c r="DE176" s="105" t="n">
        <f aca="false">ROUND(IF('Indicator Data'!AH176=0,0,IF('Indicator Data'!AH176&gt;DE$3,10,IF('Indicator Data'!AH176&lt;DE$4,0,10-(DE$3-'Indicator Data'!AH176)/(DE$3-DE$4)*10))),1)</f>
        <v>0.1</v>
      </c>
      <c r="DF176" s="102" t="n">
        <f aca="false">'Indicator Data'!AI176</f>
        <v>0</v>
      </c>
      <c r="DG176" s="102" t="n">
        <f aca="false">'Indicator Data'!AJ176</f>
        <v>0</v>
      </c>
      <c r="DH176" s="105" t="n">
        <f aca="false">ROUND(IF(DF176=5,10,IF(DG176=5,9,IF(DF176=4,8,IF(DG176=4,7,0)))),1)</f>
        <v>0</v>
      </c>
      <c r="DI176" s="108" t="n">
        <f aca="false">ROUND(IF(DH176&gt;5,DH176,DE176/10*7),1)</f>
        <v>0.1</v>
      </c>
      <c r="DJ176" s="76"/>
      <c r="DK176" s="109"/>
    </row>
    <row r="177" customFormat="false" ht="14.5" hidden="false" customHeight="false" outlineLevel="0" collapsed="false">
      <c r="A177" s="98" t="str">
        <f aca="false">'Indicator Data'!A177</f>
        <v>Togo</v>
      </c>
      <c r="B177" s="99" t="str">
        <f aca="false">'Indicator Data'!B177</f>
        <v>TGO</v>
      </c>
      <c r="C177" s="100" t="n">
        <f aca="false">ROUND(IF('Indicator Data'!C177=0,0.1,IF(LOG('Indicator Data'!C177)&gt;C$3,10,IF(LOG('Indicator Data'!C177)&lt;C$4,0,10-(C$3-LOG('Indicator Data'!C177))/(C$3-C$4)*10))),1)</f>
        <v>0.1</v>
      </c>
      <c r="D177" s="101" t="n">
        <f aca="false">ROUND(IF('Indicator Data'!D177=0,0.1,IF(LOG('Indicator Data'!D177)&gt;D$3,10,IF(LOG('Indicator Data'!D177)&lt;D$4,0,10-(D$3-LOG('Indicator Data'!D177))/(D$3-D$4)*10))),1)</f>
        <v>0.1</v>
      </c>
      <c r="E177" s="102" t="n">
        <f aca="false">ROUND((10-GEOMEAN(((10-C177)/10*9+1),((10-D177)/10*9+1)))/9*10,1)</f>
        <v>0.1</v>
      </c>
      <c r="F177" s="102" t="n">
        <f aca="false">IF('Indicator Data'!E177="No data",0.1,(ROUND(IF('Indicator Data'!E177=0,0,IF(LOG('Indicator Data'!E177)&gt;F$3,10,IF(LOG('Indicator Data'!E177)&lt;F$4,0,10-(F$3-LOG('Indicator Data'!E177))/(F$3-F$4)*10))),1)))</f>
        <v>5.9</v>
      </c>
      <c r="G177" s="102" t="n">
        <f aca="false">ROUND(IF('Indicator Data'!F177=0,0,IF(LOG('Indicator Data'!F177)&gt;G$3,10,IF(LOG('Indicator Data'!F177)&lt;G$4,0,10-(G$3-LOG('Indicator Data'!F177))/(G$3-G$4)*10))),1)</f>
        <v>0</v>
      </c>
      <c r="H177" s="101" t="n">
        <f aca="false">ROUND(IF('Indicator Data'!G177=0,0,IF(LOG('Indicator Data'!G177)&gt;H$3,10,IF(LOG('Indicator Data'!G177)&lt;H$4,0,10-(H$3-LOG('Indicator Data'!G177))/(H$3-H$4)*10))),1)</f>
        <v>0</v>
      </c>
      <c r="I177" s="101" t="n">
        <f aca="false">ROUND(IF('Indicator Data'!H177=0,0,IF(LOG('Indicator Data'!H177)&gt;I$3,10,IF(LOG('Indicator Data'!H177)&lt;I$4,0,10-(I$3-LOG('Indicator Data'!H177))/(I$3-I$4)*10))),1)</f>
        <v>0</v>
      </c>
      <c r="J177" s="101" t="n">
        <f aca="false">ROUND((10-GEOMEAN(((10-H177)/10*9+1),((10-I177)/10*9+1)))/9*10,1)</f>
        <v>0</v>
      </c>
      <c r="K177" s="101" t="n">
        <f aca="false">ROUND(IF('Indicator Data'!I177=0,0,IF(LOG('Indicator Data'!I177)&gt;K$3,10,IF(LOG('Indicator Data'!I177)&lt;K$4,0,10-(K$3-LOG('Indicator Data'!I177))/(K$3-K$4)*10))),1)</f>
        <v>0</v>
      </c>
      <c r="L177" s="102" t="n">
        <f aca="false">ROUND((10-GEOMEAN(((10-J177)/10*9+1),((10-K177)/10*9+1)))/9*10,1)</f>
        <v>0</v>
      </c>
      <c r="M177" s="102" t="n">
        <f aca="false">ROUND(IF('Indicator Data'!J177=0,0,IF(LOG('Indicator Data'!J177)&gt;M$3,10,IF(LOG('Indicator Data'!J177)&lt;M$4,0,10-(M$3-LOG('Indicator Data'!J177))/(M$3-M$4)*10))),1)</f>
        <v>7.6</v>
      </c>
      <c r="N177" s="103" t="n">
        <f aca="false">'Indicator Data'!C177/'Indicator Data'!$CA177</f>
        <v>0</v>
      </c>
      <c r="O177" s="103" t="n">
        <f aca="false">'Indicator Data'!D177/'Indicator Data'!$CA177</f>
        <v>0</v>
      </c>
      <c r="P177" s="103" t="n">
        <f aca="false">IF(F177=0.1,"x",'Indicator Data'!E177/'Indicator Data'!$CA177)</f>
        <v>0.0031365321785921</v>
      </c>
      <c r="Q177" s="103" t="n">
        <f aca="false">'Indicator Data'!F177/'Indicator Data'!$CA177</f>
        <v>0</v>
      </c>
      <c r="R177" s="103" t="n">
        <f aca="false">'Indicator Data'!G177/'Indicator Data'!$CA177</f>
        <v>0</v>
      </c>
      <c r="S177" s="103" t="n">
        <f aca="false">'Indicator Data'!H177/'Indicator Data'!$CA177</f>
        <v>0</v>
      </c>
      <c r="T177" s="103" t="n">
        <f aca="false">'Indicator Data'!I177/'Indicator Data'!$CA177</f>
        <v>0</v>
      </c>
      <c r="U177" s="103" t="n">
        <f aca="false">'Indicator Data'!J177/'Indicator Data'!$CA177</f>
        <v>0.00157312249054391</v>
      </c>
      <c r="V177" s="101" t="n">
        <f aca="false">ROUND(IF(N177&gt;V$3,10,IF(N177&lt;V$4,0,10-(V$3-N177)/(V$3-V$4)*10)),1)</f>
        <v>0</v>
      </c>
      <c r="W177" s="101" t="n">
        <f aca="false">ROUND(IF(O177&gt;W$3,10,IF(O177&lt;W$4,0,10-(W$3-O177)/(W$3-W$4)*10)),1)</f>
        <v>0</v>
      </c>
      <c r="X177" s="102" t="n">
        <f aca="false">ROUND(((10-GEOMEAN(((10-V177)/10*9+1),((10-W177)/10*9+1)))/9*10),1)</f>
        <v>0</v>
      </c>
      <c r="Y177" s="102" t="n">
        <f aca="false">IF(P177="x",0.1,ROUND(IF(P177&gt;Y$3,10,IF(P177&lt;Y$4,0,10-(Y$3-P177)/(Y$3-Y$4)*10)),1))</f>
        <v>2.1</v>
      </c>
      <c r="Z177" s="102" t="n">
        <f aca="false">ROUND(IF(Q177=0,0,IF(LOG(Q177)&gt;Z$3,10,IF(LOG(Q177)&lt;=Z$4,0,10-(Z$3-LOG(Q177))/(Z$3-Z$4)*10))),1)</f>
        <v>0</v>
      </c>
      <c r="AA177" s="101" t="n">
        <f aca="false">ROUND(IF(R177&gt;AA$3,10,IF(R177&lt;AA$4,0,10-(AA$3-R177)/(AA$3-AA$4)*10)),1)</f>
        <v>0</v>
      </c>
      <c r="AB177" s="101" t="n">
        <f aca="false">ROUND(IF(S177&gt;AB$3,10,IF(S177&lt;AB$4,0,10-(AB$3-S177)/(AB$3-AB$4)*10)),1)</f>
        <v>0</v>
      </c>
      <c r="AC177" s="101" t="n">
        <f aca="false">ROUND(((10-GEOMEAN(((10-AA177)/10*9+1),((10-AB177)/10*9+1)))/9*10),1)</f>
        <v>0</v>
      </c>
      <c r="AD177" s="101" t="n">
        <f aca="false">ROUND(IF(T177=0,0,IF(T177&gt;AD$3,10,IF(T177&lt;=AD$4,0,10-(AD$3-T177)/(AD$3-AD$4)*10))),1)</f>
        <v>0</v>
      </c>
      <c r="AE177" s="102" t="n">
        <f aca="false">ROUND((10-GEOMEAN(((10-AC177)/10*9+1),((10-AD177)/10*9+1)))/9*10,1)</f>
        <v>0</v>
      </c>
      <c r="AF177" s="102" t="n">
        <f aca="false">ROUND(IF(U177&gt;AF$3,10,IF(U177&lt;AF$4,0,10-(AF$3-U177)/(AF$3-AF$4)*10)),1)</f>
        <v>0.5</v>
      </c>
      <c r="AG177" s="101" t="n">
        <f aca="false">ROUND(IF('Indicator Data'!K177=0,0,IF('Indicator Data'!K177&gt;AG$3,10,IF('Indicator Data'!K177&lt;AG$4,0,10-(AG$3-'Indicator Data'!K177)/(AG$3-AG$4)*10))),1)</f>
        <v>1</v>
      </c>
      <c r="AH177" s="104" t="n">
        <f aca="false">ROUND(AVERAGE(C177,V177),1)</f>
        <v>0.1</v>
      </c>
      <c r="AI177" s="104" t="n">
        <f aca="false">ROUND(AVERAGE(D177,W177),1)</f>
        <v>0.1</v>
      </c>
      <c r="AJ177" s="102" t="n">
        <f aca="false">ROUND(AVERAGE(AA177,H177),1)</f>
        <v>0</v>
      </c>
      <c r="AK177" s="102" t="n">
        <f aca="false">ROUND(AVERAGE(AB177,I177),1)</f>
        <v>0</v>
      </c>
      <c r="AL177" s="104" t="n">
        <f aca="false">ROUND((10-GEOMEAN(((10-AJ177)/10*9+1),((10-AK177)/10*9+1)))/9*10,1)</f>
        <v>0</v>
      </c>
      <c r="AM177" s="104" t="n">
        <f aca="false">ROUND(AVERAGE(AD177,K177),1)</f>
        <v>0</v>
      </c>
      <c r="AN177" s="102" t="n">
        <f aca="false">ROUND((10-GEOMEAN(((10-M177)/10*9+1),((10-AF177)/10*9+1)))/9*10,1)</f>
        <v>5</v>
      </c>
      <c r="AO177" s="105" t="n">
        <f aca="false">ROUND((10-GEOMEAN(((10-E177)/10*9+1),((10-X177)/10*9+1)))/9*10,1)</f>
        <v>0.1</v>
      </c>
      <c r="AP177" s="105" t="n">
        <f aca="false">IF(AND(Y177="x",F177="x"),"x",ROUND((10-GEOMEAN(((10-F177)/10*9+1),((10-Y177)/10*9+1)))/9*10,1))</f>
        <v>4.3</v>
      </c>
      <c r="AQ177" s="105" t="n">
        <f aca="false">ROUND((10-GEOMEAN(((10-G177)/10*9+1),((10-Z177)/10*9+1)))/9*10,1)</f>
        <v>0</v>
      </c>
      <c r="AR177" s="105" t="n">
        <f aca="false">ROUND((10-GEOMEAN(((10-L177)/10*9+1),((10-AE177)/10*9+1)))/9*10,1)</f>
        <v>0</v>
      </c>
      <c r="AS177" s="104" t="n">
        <f aca="false">ROUND(AVERAGE(AG177,AN177),1)</f>
        <v>3</v>
      </c>
      <c r="AT177" s="104" t="n">
        <f aca="false">IF('Indicator Data'!L177="No data","x",IF('Indicator Data'!CB177&lt;1000,"x",ROUND((IF('Indicator Data'!L177&gt;AT$3,10,IF('Indicator Data'!L177&lt;AT$4,0,10-(AT$3-'Indicator Data'!L177)/(AT$3-AT$4)*10))),1)))</f>
        <v>2.9</v>
      </c>
      <c r="AU177" s="105" t="n">
        <f aca="false">ROUND(AVERAGE(AS177,AT177),1)</f>
        <v>3</v>
      </c>
      <c r="AV177" s="106" t="n">
        <f aca="false">IF('Indicator Data'!M177="No data","x",ROUND(IF('Indicator Data'!M177=0,0,IF(LOG('Indicator Data'!M177)&gt;AV$3,10,IF(LOG('Indicator Data'!M177)&lt;AV$4,0,10-(AV$3-LOG('Indicator Data'!M177))/(AV$3-AV$4)*10))),1))</f>
        <v>7.8</v>
      </c>
      <c r="AW177" s="103" t="n">
        <f aca="false">IF(AV177="x","x",'Indicator Data'!M177/'Indicator Data'!$CA177)</f>
        <v>0.423458539530366</v>
      </c>
      <c r="AX177" s="106" t="n">
        <f aca="false">IF(AV177="x","x",ROUND(IF(AW177&gt;AX$3,10,IF(AW177&lt;AX$4,0,10-(AX$3-AW177)/(AX$3-AX$4)*10)),1))</f>
        <v>4.7</v>
      </c>
      <c r="AY177" s="102" t="n">
        <f aca="false">IF(AND(AV177="x",AX177="x"),"x",ROUND((10-GEOMEAN(((10-AV177)/10*9+1),((10-AX177)/10*9+1)))/9*10,1))</f>
        <v>6.5</v>
      </c>
      <c r="AZ177" s="106" t="n">
        <f aca="false">IF('Indicator Data'!N177="No data","x",ROUND(IF('Indicator Data'!N177=0,0,IF(LOG('Indicator Data'!N177)&gt;AZ$3,10,IF(LOG('Indicator Data'!N177)&lt;AZ$4,0,10-(AZ$3-LOG('Indicator Data'!N177))/(AZ$3-AZ$4)*10))),1))</f>
        <v>7.3</v>
      </c>
      <c r="BA177" s="103" t="n">
        <f aca="false">IF(AZ177="x","x",'Indicator Data'!N177/'Indicator Data'!$CA177)</f>
        <v>0.031128757727571</v>
      </c>
      <c r="BB177" s="106" t="n">
        <f aca="false">IF(AZ177="x","x",ROUND(IF(BA177&gt;BB$3,10,IF(BA177&lt;BB$4,0,10-(BB$3-BA177)/(BB$3-BB$4)*10)),1))</f>
        <v>6.2</v>
      </c>
      <c r="BC177" s="102" t="n">
        <f aca="false">IF(AND(AZ177="x",BB177="x"),"x",ROUND((10-GEOMEAN(((10-AZ177)/10*9+1),((10-BB177)/10*9+1)))/9*10,1))</f>
        <v>6.8</v>
      </c>
      <c r="BD177" s="106" t="n">
        <f aca="false">IF('Indicator Data'!O177="No data","x",ROUND(IF('Indicator Data'!O177=0,0,IF(LOG('Indicator Data'!O177)&gt;BD$3,10,IF(LOG('Indicator Data'!O177)&lt;BD$4,0,10-(BD$3-LOG('Indicator Data'!O177))/(BD$3-BD$4)*10))),1))</f>
        <v>8.9</v>
      </c>
      <c r="BE177" s="103" t="n">
        <f aca="false">IF(BD177="x","x",'Indicator Data'!O177/'Indicator Data'!$CA177)</f>
        <v>0.291255889967317</v>
      </c>
      <c r="BF177" s="106" t="n">
        <f aca="false">IF(BD177="x","x",ROUND(IF(BE177&gt;BF$3,10,IF(BE177&lt;BF$4,0,10-(BF$3-BE177)/(BF$3-BF$4)*10)),1))</f>
        <v>10</v>
      </c>
      <c r="BG177" s="102" t="n">
        <f aca="false">IF(AND(BD177="x",BF177="x"),"x",ROUND((10-GEOMEAN(((10-BD177)/10*9+1),((10-BF177)/10*9+1)))/9*10,1))</f>
        <v>9.5</v>
      </c>
      <c r="BH177" s="106" t="n">
        <f aca="false">IF('Indicator Data'!P177="No data","x",ROUND(IF('Indicator Data'!P177=0,0,IF(LOG('Indicator Data'!P177)&gt;BH$3,10,IF(LOG('Indicator Data'!P177)&lt;BH$4,0,10-(BH$3-LOG('Indicator Data'!P177))/(BH$3-BH$4)*10))),1))</f>
        <v>7.2</v>
      </c>
      <c r="BI177" s="103" t="n">
        <f aca="false">IF(BH177="x","x",'Indicator Data'!P177/'Indicator Data'!$CA177)</f>
        <v>0.0306559662037832</v>
      </c>
      <c r="BJ177" s="106" t="n">
        <f aca="false">IF(BH177="x","x",ROUND(IF(BI177&gt;BJ$3,10,IF(BI177&lt;BJ$4,0,10-(BJ$3-BI177)/(BJ$3-BJ$4)*10)),1))</f>
        <v>3.1</v>
      </c>
      <c r="BK177" s="102" t="n">
        <f aca="false">IF(AND(BH177="x",BJ177="x"),"x",ROUND((10-GEOMEAN(((10-BH177)/10*9+1),((10-BJ177)/10*9+1)))/9*10,1))</f>
        <v>5.5</v>
      </c>
      <c r="BL177" s="104" t="n">
        <f aca="false">IF(AND(BC177="x",BG177="x",BK177="x",AY177="x"),"x",IF(AND(BC177="x",BG177="x",BK177="x"),AY177,ROUND((10-GEOMEAN(((10-AY177)/10*9+1),((10-BC177)/10*9+1),((10-BG177)/10*9+1),((10-BK177)/10*9+1)))/9*10,1)))</f>
        <v>7.4</v>
      </c>
      <c r="BM177" s="106" t="n">
        <f aca="false">ROUND(IF('Indicator Data'!Q177=0,0,IF(LOG('Indicator Data'!Q177)&gt;BM$3,10,IF(LOG('Indicator Data'!Q177)&lt;BM$4,0,10-(BM$3-LOG('Indicator Data'!Q177))/(BM$3-BM$4)*10))),1)</f>
        <v>0</v>
      </c>
      <c r="BN177" s="107" t="n">
        <f aca="false">'Indicator Data'!R177</f>
        <v>0</v>
      </c>
      <c r="BO177" s="106" t="n">
        <f aca="false">ROUND(IF(BN177&gt;BO$3,10,IF(BN177&lt;BO$4,0,10-(BO$3-BN177)/(BO$3-BO$4)*10)),1)</f>
        <v>0</v>
      </c>
      <c r="BP177" s="106" t="n">
        <f aca="false">ROUND((10-GEOMEAN(((10-BO177)/10*9+1),((10-BM177)/10*9+1)))/9*10,1)</f>
        <v>0</v>
      </c>
      <c r="BQ177" s="106" t="n">
        <f aca="false">ROUND(IF('Indicator Data'!S177=0,0,IF(LOG('Indicator Data'!S177)&gt;BQ$3,10,IF(LOG('Indicator Data'!S177)&lt;BQ$4,0,10-(BQ$3-LOG('Indicator Data'!S177))/(BQ$3-BQ$4)*10))),1)</f>
        <v>8.4</v>
      </c>
      <c r="BR177" s="107" t="n">
        <f aca="false">'Indicator Data'!T177</f>
        <v>1</v>
      </c>
      <c r="BS177" s="106" t="n">
        <f aca="false">ROUND(IF(BR177&gt;BS$3,10,IF(BR177&lt;BS$4,0,10-(BS$3-BR177)/(BS$3-BS$4)*10)),1)</f>
        <v>10</v>
      </c>
      <c r="BT177" s="106" t="n">
        <f aca="false">ROUND((10-GEOMEAN(((10-BS177)/10*9+1),((10-BQ177)/10*9+1)))/9*10,1)</f>
        <v>9.4</v>
      </c>
      <c r="BU177" s="102" t="n">
        <f aca="false">ROUND((10-GEOMEAN(((10-BT177)/10*9+1),((10-BP177)/10*9+1)))/9*10,1)</f>
        <v>6.8</v>
      </c>
      <c r="BV177" s="106" t="n">
        <f aca="false">ROUND(IF('Indicator Data'!U177=0,0,IF(LOG('Indicator Data'!U177)&gt;BV$3,10,IF(LOG('Indicator Data'!U177)&lt;BV$4,0,10-(BV$3-LOG('Indicator Data'!U177))/(BV$3-BV$4)*10))),1)</f>
        <v>8.1</v>
      </c>
      <c r="BW177" s="103" t="n">
        <f aca="false">'Indicator Data'!U177/'Indicator Data'!$CA177</f>
        <v>0.646194522261571</v>
      </c>
      <c r="BX177" s="106" t="n">
        <f aca="false">ROUND(IF(BW177&gt;BX$3,10,IF(BW177&lt;BX$4,0,10-(BX$3-BW177)/(BX$3-BX$4)*10)),1)</f>
        <v>7.2</v>
      </c>
      <c r="BY177" s="102" t="n">
        <f aca="false">ROUND((10-GEOMEAN(((10-BV177)/10*9+1),((10-BX177)/10*9+1)))/9*10,1)</f>
        <v>7.7</v>
      </c>
      <c r="BZ177" s="106" t="n">
        <f aca="false">ROUND(IF('Indicator Data'!V177=0,0,IF(LOG('Indicator Data'!V177)&gt;BZ$3,10,IF(LOG('Indicator Data'!V177)&lt;BZ$4,0,10-(BZ$3-LOG('Indicator Data'!V177))/(BZ$3-BZ$4)*10))),1)</f>
        <v>8.3</v>
      </c>
      <c r="CA177" s="103" t="n">
        <f aca="false">IF('Indicator Data'!V177/'Indicator Data'!$CA177&gt;1,1,'Indicator Data'!V177/'Indicator Data'!$CA177)</f>
        <v>0.943800709604102</v>
      </c>
      <c r="CB177" s="106" t="n">
        <f aca="false">ROUND(IF(CA177&gt;CB$3,10,IF(CA177&lt;CB$4,0,10-(CB$3-CA177)/(CB$3-CB$4)*10)),1)</f>
        <v>9.4</v>
      </c>
      <c r="CC177" s="102" t="n">
        <f aca="false">ROUND((10-GEOMEAN(((10-BZ177)/10*9+1),((10-CB177)/10*9+1)))/9*10,1)</f>
        <v>8.9</v>
      </c>
      <c r="CD177" s="106" t="n">
        <f aca="false">ROUND(IF('Indicator Data'!W177=0,0,IF(LOG('Indicator Data'!W177)&gt;CD$3,10,IF(LOG('Indicator Data'!W177)&lt;CD$4,0,10-(CD$3-LOG('Indicator Data'!W177))/(CD$3-CD$4)*10))),1)</f>
        <v>8.4</v>
      </c>
      <c r="CE177" s="103" t="n">
        <f aca="false">'Indicator Data'!W177/'Indicator Data'!$CA177</f>
        <v>0.995898151879944</v>
      </c>
      <c r="CF177" s="106" t="n">
        <f aca="false">ROUND(IF(CE177&gt;CF$3,10,IF(CE177&lt;CF$4,0,10-(CF$3-CE177)/(CF$3-CF$4)*10)),1)</f>
        <v>10</v>
      </c>
      <c r="CG177" s="102" t="n">
        <f aca="false">ROUND((10-GEOMEAN(((10-CD177)/10*9+1),((10-CF177)/10*9+1)))/9*10,1)</f>
        <v>9.4</v>
      </c>
      <c r="CH177" s="104" t="n">
        <f aca="false">ROUND((10-GEOMEAN(((10-CC177)/10*9+1),((10-BU177)/10*9+1),((10-BY177)/10*9+1),((10-CG177)/10*9+1)))/9*10,1)</f>
        <v>8.4</v>
      </c>
      <c r="CI177" s="106" t="n">
        <f aca="false">IF('Indicator Data'!BQ177="No data","x",ROUND(IF('Indicator Data'!BQ177&gt;CI$3,0,IF('Indicator Data'!BQ177&lt;CI$4,10,(CI$3-'Indicator Data'!BQ177)/(CI$3-CI$4)*10)),1))</f>
        <v>9</v>
      </c>
      <c r="CJ177" s="106" t="n">
        <f aca="false">IF('Indicator Data'!BR177="No data","x",ROUND(IF('Indicator Data'!BR177&gt;CJ$3,0,IF('Indicator Data'!BR177&lt;CJ$4,10,(CJ$3-'Indicator Data'!BR177)/(CJ$3-CJ$4)*10)),1))</f>
        <v>5.2</v>
      </c>
      <c r="CK177" s="106" t="n">
        <f aca="false">IF('Indicator Data'!AC177="No data","x",ROUND(IF('Indicator Data'!AC177&gt;CK$3,0,IF('Indicator Data'!AC177&lt;CK$4,10,(CK$3-'Indicator Data'!AC177)/(CK$3-CK$4)*10)),1))</f>
        <v>8.3</v>
      </c>
      <c r="CL177" s="102" t="n">
        <f aca="false">IF(AND(CJ177="x",CI177="x",CK177="x"),"x",ROUND(AVERAGE(CI177:CK177),1))</f>
        <v>7.5</v>
      </c>
      <c r="CM177" s="106" t="n">
        <f aca="false">IF('Indicator Data'!X177="No data","x",ROUND(IF(LOG('Indicator Data'!X177)&gt;CM$3,10,IF(LOG('Indicator Data'!X177)&lt;CM$4,0,10-(CM$3-LOG('Indicator Data'!X177))/(CM$3-CM$4)*10)),1))</f>
        <v>7.3</v>
      </c>
      <c r="CN177" s="106" t="n">
        <f aca="false">IF('Indicator Data'!Y177="No data","x",ROUND(IF('Indicator Data'!Y177&gt;CN$3,10,IF('Indicator Data'!Y177&lt;CN$4,0,10-(CN$3-'Indicator Data'!Y177)/(CN$3-CN$4)*10)),1))</f>
        <v>7.4</v>
      </c>
      <c r="CO177" s="106" t="n">
        <f aca="false">IF('Indicator Data'!Z177="No data","x",ROUND(IF('Indicator Data'!Z177&gt;CO$3,10,IF('Indicator Data'!Z177&lt;CO$4,0,10-(CO$3-'Indicator Data'!Z177)/(CO$3-CO$4)*10)),1))</f>
        <v>4.3</v>
      </c>
      <c r="CP177" s="106" t="n">
        <f aca="false">IF('Indicator Data'!AA177="No data","x",ROUND(IF('Indicator Data'!AA177&gt;CP$3,10,IF('Indicator Data'!AA177&lt;CP$4,0,10-(CP$3-'Indicator Data'!AA177)/(CP$3-CP$4)*10)),1))</f>
        <v>6.4</v>
      </c>
      <c r="CQ177" s="102" t="n">
        <f aca="false">ROUND(AVERAGE(CM177:CP177),1)</f>
        <v>6.4</v>
      </c>
      <c r="CR177" s="104" t="n">
        <f aca="false">ROUND(AVERAGE(CL177,CQ177,CQ177),1)</f>
        <v>6.8</v>
      </c>
      <c r="CS177" s="106" t="n">
        <f aca="false">IF('Indicator Data'!AF177="No data","x",ROUND(IF('Indicator Data'!AF177&gt;CS$3,10,IF('Indicator Data'!AF177&lt;CS$4,0,10-(CS$3-'Indicator Data'!AF177)/(CS$3-CS$4)*10)),1))</f>
        <v>6</v>
      </c>
      <c r="CT177" s="106" t="n">
        <f aca="false">IF('Indicator Data'!AG177="No data","x",ROUND(IF('Indicator Data'!AG177&gt;CT$3,10,IF('Indicator Data'!AG177&lt;CT$4,0,10-(CT$3-'Indicator Data'!AG177)/(CT$3-CT$4)*10)),1))</f>
        <v>6.5</v>
      </c>
      <c r="CU177" s="102" t="n">
        <f aca="false">ROUND(AVERAGE(CM177,CN177,CO177,CP177,CS177,CT177),1)</f>
        <v>6.3</v>
      </c>
      <c r="CV177" s="106" t="n">
        <f aca="false">IF('Indicator Data'!AB177="No data","x",ROUND(IF('Indicator Data'!AB177&gt;CV$3,10,IF('Indicator Data'!AB177&lt;CV$4,0,10-(CV$3-'Indicator Data'!AB177)/(CV$3-CV$4)*10)),1))</f>
        <v>10</v>
      </c>
      <c r="CW177" s="102" t="n">
        <f aca="false">IF(AND(CJ177="x",CI177="x",CK177="x"),"x",ROUND(AVERAGE(CI177:CK177,CV177),1))</f>
        <v>8.1</v>
      </c>
      <c r="CX177" s="103" t="n">
        <f aca="false">IF('Indicator Data'!AD177="No data","x",'Indicator Data'!AD177/'Indicator Data'!$BZ177)</f>
        <v>0.000277044230718734</v>
      </c>
      <c r="CY177" s="106" t="n">
        <f aca="false">IF(CX177="x","x",ROUND(IF(CX177&gt;CY$3,0,IF(CX177&lt;CY$4,10,(CY$3-CX177)/(CY$3-CY$4)*10)),1))</f>
        <v>7.2</v>
      </c>
      <c r="CZ177" s="106" t="n">
        <f aca="false">IF('Indicator Data'!AE177="No data","x",ROUND(IF('Indicator Data'!AE177&gt;CZ$3,0,IF('Indicator Data'!AE177&lt;CZ$4,10,(CZ$3-'Indicator Data'!AE177)/(CZ$3-CZ$4)*10)),1))</f>
        <v>6</v>
      </c>
      <c r="DA177" s="102" t="n">
        <f aca="false">IF(AND(CY177="x",CZ177="x"),"x",ROUND(AVERAGE(CY177:CZ177),1))</f>
        <v>6.6</v>
      </c>
      <c r="DB177" s="104" t="n">
        <f aca="false">ROUND(AVERAGE(CW177,DA177,CU177),1)</f>
        <v>7</v>
      </c>
      <c r="DC177" s="105" t="n">
        <f aca="false">IF(BL177="x",ROUND((10-GEOMEAN(((10-DB177)/10*9+1),((10-CH177)/10*9+1),((10-CR177)/10*9+1)))/9*10,1),ROUND((10-GEOMEAN(((10-BL177)/10*9+1),((10-DB177)/10*9+1),((10-CH177)/10*9+1),((10-CR177)/10*9+1)))/9*10,1))</f>
        <v>7.5</v>
      </c>
      <c r="DD177" s="108" t="n">
        <f aca="false">IF(ROUND(IF(AP177="x",(10-GEOMEAN(((10-AO177)/10*9+1),((10-DC177)/10*9+1),((10-AU177)/10*9+1),((10-AQ177)/10*9+1),((10-AR177)/10*9+1)))/9*10,(10-GEOMEAN(((10-AO177)/10*9+1),((10-DC177)/10*9+1),((10-AP177)/10*9+1),((10-AQ177)/10*9+1),((10-AR177)/10*9+1),((10-AU177)/10*9+1)))/9*10),1)=0,0.1,ROUND(IF(AP177="x",(10-GEOMEAN(((10-AO177)/10*9+1),((10-DC177)/10*9+1),((10-AU177)/10*9+1),((10-AQ177)/10*9+1),((10-AR177)/10*9+1)))/9*10,(10-GEOMEAN(((10-AO177)/10*9+1),((10-DC177)/10*9+1),((10-AP177)/10*9+1),((10-AQ177)/10*9+1),((10-AR177)/10*9+1),((10-AU177)/10*9+1)))/9*10),1))</f>
        <v>3.1</v>
      </c>
      <c r="DE177" s="105" t="n">
        <f aca="false">ROUND(IF('Indicator Data'!AH177=0,0,IF('Indicator Data'!AH177&gt;DE$3,10,IF('Indicator Data'!AH177&lt;DE$4,0,10-(DE$3-'Indicator Data'!AH177)/(DE$3-DE$4)*10))),1)</f>
        <v>0.4</v>
      </c>
      <c r="DF177" s="102" t="n">
        <f aca="false">'Indicator Data'!AI177</f>
        <v>0</v>
      </c>
      <c r="DG177" s="102" t="n">
        <f aca="false">'Indicator Data'!AJ177</f>
        <v>0</v>
      </c>
      <c r="DH177" s="105" t="n">
        <f aca="false">ROUND(IF(DF177=5,10,IF(DG177=5,9,IF(DF177=4,8,IF(DG177=4,7,0)))),1)</f>
        <v>0</v>
      </c>
      <c r="DI177" s="108" t="n">
        <f aca="false">ROUND(IF(DH177&gt;5,DH177,DE177/10*7),1)</f>
        <v>0.3</v>
      </c>
      <c r="DJ177" s="76"/>
      <c r="DK177" s="109"/>
    </row>
    <row r="178" customFormat="false" ht="14.5" hidden="false" customHeight="false" outlineLevel="0" collapsed="false">
      <c r="A178" s="98" t="str">
        <f aca="false">'Indicator Data'!A178</f>
        <v>Tonga</v>
      </c>
      <c r="B178" s="99" t="str">
        <f aca="false">'Indicator Data'!B178</f>
        <v>TON</v>
      </c>
      <c r="C178" s="100" t="n">
        <f aca="false">ROUND(IF('Indicator Data'!C178=0,0.1,IF(LOG('Indicator Data'!C178)&gt;C$3,10,IF(LOG('Indicator Data'!C178)&lt;C$4,0,10-(C$3-LOG('Indicator Data'!C178))/(C$3-C$4)*10))),1)</f>
        <v>3.2</v>
      </c>
      <c r="D178" s="101" t="n">
        <f aca="false">ROUND(IF('Indicator Data'!D178=0,0.1,IF(LOG('Indicator Data'!D178)&gt;D$3,10,IF(LOG('Indicator Data'!D178)&lt;D$4,0,10-(D$3-LOG('Indicator Data'!D178))/(D$3-D$4)*10))),1)</f>
        <v>4.2</v>
      </c>
      <c r="E178" s="102" t="n">
        <f aca="false">ROUND((10-GEOMEAN(((10-C178)/10*9+1),((10-D178)/10*9+1)))/9*10,1)</f>
        <v>3.7</v>
      </c>
      <c r="F178" s="102" t="n">
        <f aca="false">IF('Indicator Data'!E178="No data",0.1,(ROUND(IF('Indicator Data'!E178=0,0,IF(LOG('Indicator Data'!E178)&gt;F$3,10,IF(LOG('Indicator Data'!E178)&lt;F$4,0,10-(F$3-LOG('Indicator Data'!E178))/(F$3-F$4)*10))),1)))</f>
        <v>0.1</v>
      </c>
      <c r="G178" s="102" t="n">
        <f aca="false">ROUND(IF('Indicator Data'!F178=0,0,IF(LOG('Indicator Data'!F178)&gt;G$3,10,IF(LOG('Indicator Data'!F178)&lt;G$4,0,10-(G$3-LOG('Indicator Data'!F178))/(G$3-G$4)*10))),1)</f>
        <v>4.7</v>
      </c>
      <c r="H178" s="101" t="n">
        <f aca="false">ROUND(IF('Indicator Data'!G178=0,0,IF(LOG('Indicator Data'!G178)&gt;H$3,10,IF(LOG('Indicator Data'!G178)&lt;H$4,0,10-(H$3-LOG('Indicator Data'!G178))/(H$3-H$4)*10))),1)</f>
        <v>3.3</v>
      </c>
      <c r="I178" s="101" t="n">
        <f aca="false">ROUND(IF('Indicator Data'!H178=0,0,IF(LOG('Indicator Data'!H178)&gt;I$3,10,IF(LOG('Indicator Data'!H178)&lt;I$4,0,10-(I$3-LOG('Indicator Data'!H178))/(I$3-I$4)*10))),1)</f>
        <v>6.9</v>
      </c>
      <c r="J178" s="101" t="n">
        <f aca="false">ROUND((10-GEOMEAN(((10-H178)/10*9+1),((10-I178)/10*9+1)))/9*10,1)</f>
        <v>5.4</v>
      </c>
      <c r="K178" s="101" t="n">
        <f aca="false">ROUND(IF('Indicator Data'!I178=0,0,IF(LOG('Indicator Data'!I178)&gt;K$3,10,IF(LOG('Indicator Data'!I178)&lt;K$4,0,10-(K$3-LOG('Indicator Data'!I178))/(K$3-K$4)*10))),1)</f>
        <v>2</v>
      </c>
      <c r="L178" s="102" t="n">
        <f aca="false">ROUND((10-GEOMEAN(((10-J178)/10*9+1),((10-K178)/10*9+1)))/9*10,1)</f>
        <v>3.9</v>
      </c>
      <c r="M178" s="102" t="n">
        <f aca="false">ROUND(IF('Indicator Data'!J178=0,0,IF(LOG('Indicator Data'!J178)&gt;M$3,10,IF(LOG('Indicator Data'!J178)&lt;M$4,0,10-(M$3-LOG('Indicator Data'!J178))/(M$3-M$4)*10))),1)</f>
        <v>0</v>
      </c>
      <c r="N178" s="103" t="n">
        <f aca="false">'Indicator Data'!C178/'Indicator Data'!$CA178</f>
        <v>0.0017659437659771</v>
      </c>
      <c r="O178" s="103" t="n">
        <f aca="false">'Indicator Data'!D178/'Indicator Data'!$CA178</f>
        <v>0.0017659437659771</v>
      </c>
      <c r="P178" s="103" t="str">
        <f aca="false">IF(F178=0.1,"x",'Indicator Data'!E178/'Indicator Data'!$CA178)</f>
        <v>x</v>
      </c>
      <c r="Q178" s="103" t="n">
        <f aca="false">'Indicator Data'!F178/'Indicator Data'!$CA178</f>
        <v>6.36337952525353E-005</v>
      </c>
      <c r="R178" s="103" t="n">
        <f aca="false">'Indicator Data'!G178/'Indicator Data'!$CA178</f>
        <v>0.0189779876079489</v>
      </c>
      <c r="S178" s="103" t="n">
        <f aca="false">'Indicator Data'!H178/'Indicator Data'!$CA178</f>
        <v>0.00599304871829966</v>
      </c>
      <c r="T178" s="103" t="n">
        <f aca="false">'Indicator Data'!I178/'Indicator Data'!$CA178</f>
        <v>0.000918225477652843</v>
      </c>
      <c r="U178" s="103" t="n">
        <f aca="false">'Indicator Data'!J178/'Indicator Data'!$CA178</f>
        <v>0</v>
      </c>
      <c r="V178" s="101" t="n">
        <f aca="false">ROUND(IF(N178&gt;V$3,10,IF(N178&lt;V$4,0,10-(V$3-N178)/(V$3-V$4)*10)),1)</f>
        <v>8.8</v>
      </c>
      <c r="W178" s="101" t="n">
        <f aca="false">ROUND(IF(O178&gt;W$3,10,IF(O178&lt;W$4,0,10-(W$3-O178)/(W$3-W$4)*10)),1)</f>
        <v>10</v>
      </c>
      <c r="X178" s="102" t="n">
        <f aca="false">ROUND(((10-GEOMEAN(((10-V178)/10*9+1),((10-W178)/10*9+1)))/9*10),1)</f>
        <v>9.5</v>
      </c>
      <c r="Y178" s="102" t="n">
        <f aca="false">IF(P178="x",0.1,ROUND(IF(P178&gt;Y$3,10,IF(P178&lt;Y$4,0,10-(Y$3-P178)/(Y$3-Y$4)*10)),1))</f>
        <v>0.1</v>
      </c>
      <c r="Z178" s="102" t="n">
        <f aca="false">ROUND(IF(Q178=0,0,IF(LOG(Q178)&gt;Z$3,10,IF(LOG(Q178)&lt;=Z$4,0,10-(Z$3-LOG(Q178))/(Z$3-Z$4)*10))),1)</f>
        <v>9.6</v>
      </c>
      <c r="AA178" s="101" t="n">
        <f aca="false">ROUND(IF(R178&gt;AA$3,10,IF(R178&lt;AA$4,0,10-(AA$3-R178)/(AA$3-AA$4)*10)),1)</f>
        <v>10</v>
      </c>
      <c r="AB178" s="101" t="n">
        <f aca="false">ROUND(IF(S178&gt;AB$3,10,IF(S178&lt;AB$4,0,10-(AB$3-S178)/(AB$3-AB$4)*10)),1)</f>
        <v>10</v>
      </c>
      <c r="AC178" s="101" t="n">
        <f aca="false">ROUND(((10-GEOMEAN(((10-AA178)/10*9+1),((10-AB178)/10*9+1)))/9*10),1)</f>
        <v>10</v>
      </c>
      <c r="AD178" s="101" t="n">
        <f aca="false">ROUND(IF(T178=0,0,IF(T178&gt;AD$3,10,IF(T178&lt;=AD$4,0,10-(AD$3-T178)/(AD$3-AD$4)*10))),1)</f>
        <v>0.9</v>
      </c>
      <c r="AE178" s="102" t="n">
        <f aca="false">ROUND((10-GEOMEAN(((10-AC178)/10*9+1),((10-AD178)/10*9+1)))/9*10,1)</f>
        <v>7.7</v>
      </c>
      <c r="AF178" s="102" t="n">
        <f aca="false">ROUND(IF(U178&gt;AF$3,10,IF(U178&lt;AF$4,0,10-(AF$3-U178)/(AF$3-AF$4)*10)),1)</f>
        <v>0</v>
      </c>
      <c r="AG178" s="101" t="n">
        <f aca="false">ROUND(IF('Indicator Data'!K178=0,0,IF('Indicator Data'!K178&gt;AG$3,10,IF('Indicator Data'!K178&lt;AG$4,0,10-(AG$3-'Indicator Data'!K178)/(AG$3-AG$4)*10))),1)</f>
        <v>1</v>
      </c>
      <c r="AH178" s="104" t="n">
        <f aca="false">ROUND(AVERAGE(C178,V178),1)</f>
        <v>6</v>
      </c>
      <c r="AI178" s="104" t="n">
        <f aca="false">ROUND(AVERAGE(D178,W178),1)</f>
        <v>7.1</v>
      </c>
      <c r="AJ178" s="102" t="n">
        <f aca="false">ROUND(AVERAGE(AA178,H178),1)</f>
        <v>6.7</v>
      </c>
      <c r="AK178" s="102" t="n">
        <f aca="false">ROUND(AVERAGE(AB178,I178),1)</f>
        <v>8.5</v>
      </c>
      <c r="AL178" s="104" t="n">
        <f aca="false">ROUND((10-GEOMEAN(((10-AJ178)/10*9+1),((10-AK178)/10*9+1)))/9*10,1)</f>
        <v>7.7</v>
      </c>
      <c r="AM178" s="104" t="n">
        <f aca="false">ROUND(AVERAGE(AD178,K178),1)</f>
        <v>1.5</v>
      </c>
      <c r="AN178" s="102" t="n">
        <f aca="false">ROUND((10-GEOMEAN(((10-M178)/10*9+1),((10-AF178)/10*9+1)))/9*10,1)</f>
        <v>0</v>
      </c>
      <c r="AO178" s="105" t="n">
        <f aca="false">ROUND((10-GEOMEAN(((10-E178)/10*9+1),((10-X178)/10*9+1)))/9*10,1)</f>
        <v>7.7</v>
      </c>
      <c r="AP178" s="105" t="n">
        <f aca="false">IF(AND(Y178="x",F178="x"),"x",ROUND((10-GEOMEAN(((10-F178)/10*9+1),((10-Y178)/10*9+1)))/9*10,1))</f>
        <v>0.1</v>
      </c>
      <c r="AQ178" s="105" t="n">
        <f aca="false">ROUND((10-GEOMEAN(((10-G178)/10*9+1),((10-Z178)/10*9+1)))/9*10,1)</f>
        <v>8</v>
      </c>
      <c r="AR178" s="105" t="n">
        <f aca="false">ROUND((10-GEOMEAN(((10-L178)/10*9+1),((10-AE178)/10*9+1)))/9*10,1)</f>
        <v>6.2</v>
      </c>
      <c r="AS178" s="104" t="n">
        <f aca="false">ROUND(AVERAGE(AG178,AN178),1)</f>
        <v>0.5</v>
      </c>
      <c r="AT178" s="104" t="str">
        <f aca="false">IF('Indicator Data'!L178="No data","x",IF('Indicator Data'!CB178&lt;1000,"x",ROUND((IF('Indicator Data'!L178&gt;AT$3,10,IF('Indicator Data'!L178&lt;AT$4,0,10-(AT$3-'Indicator Data'!L178)/(AT$3-AT$4)*10))),1)))</f>
        <v>x</v>
      </c>
      <c r="AU178" s="105" t="n">
        <f aca="false">ROUND(AVERAGE(AS178,AT178),1)</f>
        <v>0.5</v>
      </c>
      <c r="AV178" s="106" t="str">
        <f aca="false">IF('Indicator Data'!M178="No data","x",ROUND(IF('Indicator Data'!M178=0,0,IF(LOG('Indicator Data'!M178)&gt;AV$3,10,IF(LOG('Indicator Data'!M178)&lt;AV$4,0,10-(AV$3-LOG('Indicator Data'!M178))/(AV$3-AV$4)*10))),1))</f>
        <v>x</v>
      </c>
      <c r="AW178" s="103" t="str">
        <f aca="false">IF(AV178="x","x",'Indicator Data'!M178/'Indicator Data'!$CA178)</f>
        <v>x</v>
      </c>
      <c r="AX178" s="106" t="str">
        <f aca="false">IF(AV178="x","x",ROUND(IF(AW178&gt;AX$3,10,IF(AW178&lt;AX$4,0,10-(AX$3-AW178)/(AX$3-AX$4)*10)),1))</f>
        <v>x</v>
      </c>
      <c r="AY178" s="102" t="str">
        <f aca="false">IF(AND(AV178="x",AX178="x"),"x",ROUND((10-GEOMEAN(((10-AV178)/10*9+1),((10-AX178)/10*9+1)))/9*10,1))</f>
        <v>x</v>
      </c>
      <c r="AZ178" s="106" t="str">
        <f aca="false">IF('Indicator Data'!N178="No data","x",ROUND(IF('Indicator Data'!N178=0,0,IF(LOG('Indicator Data'!N178)&gt;AZ$3,10,IF(LOG('Indicator Data'!N178)&lt;AZ$4,0,10-(AZ$3-LOG('Indicator Data'!N178))/(AZ$3-AZ$4)*10))),1))</f>
        <v>x</v>
      </c>
      <c r="BA178" s="103" t="str">
        <f aca="false">IF(AZ178="x","x",'Indicator Data'!N178/'Indicator Data'!$CA178)</f>
        <v>x</v>
      </c>
      <c r="BB178" s="106" t="str">
        <f aca="false">IF(AZ178="x","x",ROUND(IF(BA178&gt;BB$3,10,IF(BA178&lt;BB$4,0,10-(BB$3-BA178)/(BB$3-BB$4)*10)),1))</f>
        <v>x</v>
      </c>
      <c r="BC178" s="102" t="str">
        <f aca="false">IF(AND(AZ178="x",BB178="x"),"x",ROUND((10-GEOMEAN(((10-AZ178)/10*9+1),((10-BB178)/10*9+1)))/9*10,1))</f>
        <v>x</v>
      </c>
      <c r="BD178" s="106" t="str">
        <f aca="false">IF('Indicator Data'!O178="No data","x",ROUND(IF('Indicator Data'!O178=0,0,IF(LOG('Indicator Data'!O178)&gt;BD$3,10,IF(LOG('Indicator Data'!O178)&lt;BD$4,0,10-(BD$3-LOG('Indicator Data'!O178))/(BD$3-BD$4)*10))),1))</f>
        <v>x</v>
      </c>
      <c r="BE178" s="103" t="str">
        <f aca="false">IF(BD178="x","x",'Indicator Data'!O178/'Indicator Data'!$CA178)</f>
        <v>x</v>
      </c>
      <c r="BF178" s="106" t="str">
        <f aca="false">IF(BD178="x","x",ROUND(IF(BE178&gt;BF$3,10,IF(BE178&lt;BF$4,0,10-(BF$3-BE178)/(BF$3-BF$4)*10)),1))</f>
        <v>x</v>
      </c>
      <c r="BG178" s="102" t="str">
        <f aca="false">IF(AND(BD178="x",BF178="x"),"x",ROUND((10-GEOMEAN(((10-BD178)/10*9+1),((10-BF178)/10*9+1)))/9*10,1))</f>
        <v>x</v>
      </c>
      <c r="BH178" s="106" t="str">
        <f aca="false">IF('Indicator Data'!P178="No data","x",ROUND(IF('Indicator Data'!P178=0,0,IF(LOG('Indicator Data'!P178)&gt;BH$3,10,IF(LOG('Indicator Data'!P178)&lt;BH$4,0,10-(BH$3-LOG('Indicator Data'!P178))/(BH$3-BH$4)*10))),1))</f>
        <v>x</v>
      </c>
      <c r="BI178" s="103" t="str">
        <f aca="false">IF(BH178="x","x",'Indicator Data'!P178/'Indicator Data'!$CA178)</f>
        <v>x</v>
      </c>
      <c r="BJ178" s="106" t="str">
        <f aca="false">IF(BH178="x","x",ROUND(IF(BI178&gt;BJ$3,10,IF(BI178&lt;BJ$4,0,10-(BJ$3-BI178)/(BJ$3-BJ$4)*10)),1))</f>
        <v>x</v>
      </c>
      <c r="BK178" s="102" t="str">
        <f aca="false">IF(AND(BH178="x",BJ178="x"),"x",ROUND((10-GEOMEAN(((10-BH178)/10*9+1),((10-BJ178)/10*9+1)))/9*10,1))</f>
        <v>x</v>
      </c>
      <c r="BL178" s="104" t="str">
        <f aca="false">IF(AND(BC178="x",BG178="x",BK178="x",AY178="x"),"x",IF(AND(BC178="x",BG178="x",BK178="x"),AY178,ROUND((10-GEOMEAN(((10-AY178)/10*9+1),((10-BC178)/10*9+1),((10-BG178)/10*9+1),((10-BK178)/10*9+1)))/9*10,1)))</f>
        <v>x</v>
      </c>
      <c r="BM178" s="106" t="n">
        <f aca="false">ROUND(IF('Indicator Data'!Q178=0,0,IF(LOG('Indicator Data'!Q178)&gt;BM$3,10,IF(LOG('Indicator Data'!Q178)&lt;BM$4,0,10-(BM$3-LOG('Indicator Data'!Q178))/(BM$3-BM$4)*10))),1)</f>
        <v>0</v>
      </c>
      <c r="BN178" s="107" t="n">
        <f aca="false">'Indicator Data'!R178</f>
        <v>0</v>
      </c>
      <c r="BO178" s="106" t="n">
        <f aca="false">ROUND(IF(BN178&gt;BO$3,10,IF(BN178&lt;BO$4,0,10-(BO$3-BN178)/(BO$3-BO$4)*10)),1)</f>
        <v>0</v>
      </c>
      <c r="BP178" s="106" t="n">
        <f aca="false">ROUND((10-GEOMEAN(((10-BO178)/10*9+1),((10-BM178)/10*9+1)))/9*10,1)</f>
        <v>0</v>
      </c>
      <c r="BQ178" s="106" t="n">
        <f aca="false">ROUND(IF('Indicator Data'!S178=0,0,IF(LOG('Indicator Data'!S178)&gt;BQ$3,10,IF(LOG('Indicator Data'!S178)&lt;BQ$4,0,10-(BQ$3-LOG('Indicator Data'!S178))/(BQ$3-BQ$4)*10))),1)</f>
        <v>0</v>
      </c>
      <c r="BR178" s="107" t="n">
        <f aca="false">'Indicator Data'!T178</f>
        <v>0</v>
      </c>
      <c r="BS178" s="106" t="n">
        <f aca="false">ROUND(IF(BR178&gt;BS$3,10,IF(BR178&lt;BS$4,0,10-(BS$3-BR178)/(BS$3-BS$4)*10)),1)</f>
        <v>0</v>
      </c>
      <c r="BT178" s="106" t="n">
        <f aca="false">ROUND((10-GEOMEAN(((10-BS178)/10*9+1),((10-BQ178)/10*9+1)))/9*10,1)</f>
        <v>0</v>
      </c>
      <c r="BU178" s="102" t="n">
        <f aca="false">ROUND((10-GEOMEAN(((10-BT178)/10*9+1),((10-BP178)/10*9+1)))/9*10,1)</f>
        <v>0</v>
      </c>
      <c r="BV178" s="106" t="n">
        <f aca="false">ROUND(IF('Indicator Data'!U178=0,0,IF(LOG('Indicator Data'!U178)&gt;BV$3,10,IF(LOG('Indicator Data'!U178)&lt;BV$4,0,10-(BV$3-LOG('Indicator Data'!U178))/(BV$3-BV$4)*10))),1)</f>
        <v>5.2</v>
      </c>
      <c r="BW178" s="103" t="n">
        <f aca="false">'Indicator Data'!U178/'Indicator Data'!$CA178</f>
        <v>0.404342092869926</v>
      </c>
      <c r="BX178" s="106" t="n">
        <f aca="false">ROUND(IF(BW178&gt;BX$3,10,IF(BW178&lt;BX$4,0,10-(BX$3-BW178)/(BX$3-BX$4)*10)),1)</f>
        <v>4.5</v>
      </c>
      <c r="BY178" s="102" t="n">
        <f aca="false">ROUND((10-GEOMEAN(((10-BV178)/10*9+1),((10-BX178)/10*9+1)))/9*10,1)</f>
        <v>4.9</v>
      </c>
      <c r="BZ178" s="106" t="n">
        <f aca="false">ROUND(IF('Indicator Data'!V178=0,0,IF(LOG('Indicator Data'!V178)&gt;BZ$3,10,IF(LOG('Indicator Data'!V178)&lt;BZ$4,0,10-(BZ$3-LOG('Indicator Data'!V178))/(BZ$3-BZ$4)*10))),1)</f>
        <v>5.6</v>
      </c>
      <c r="CA178" s="103" t="n">
        <f aca="false">IF('Indicator Data'!V178/'Indicator Data'!$CA178&gt;1,1,'Indicator Data'!V178/'Indicator Data'!$CA178)</f>
        <v>0.784982884171612</v>
      </c>
      <c r="CB178" s="106" t="n">
        <f aca="false">ROUND(IF(CA178&gt;CB$3,10,IF(CA178&lt;CB$4,0,10-(CB$3-CA178)/(CB$3-CB$4)*10)),1)</f>
        <v>7.8</v>
      </c>
      <c r="CC178" s="102" t="n">
        <f aca="false">ROUND((10-GEOMEAN(((10-BZ178)/10*9+1),((10-CB178)/10*9+1)))/9*10,1)</f>
        <v>6.8</v>
      </c>
      <c r="CD178" s="106" t="n">
        <f aca="false">ROUND(IF('Indicator Data'!W178=0,0,IF(LOG('Indicator Data'!W178)&gt;CD$3,10,IF(LOG('Indicator Data'!W178)&lt;CD$4,0,10-(CD$3-LOG('Indicator Data'!W178))/(CD$3-CD$4)*10))),1)</f>
        <v>5.6</v>
      </c>
      <c r="CE178" s="103" t="n">
        <f aca="false">'Indicator Data'!W178/'Indicator Data'!$CA178</f>
        <v>0.827667743948385</v>
      </c>
      <c r="CF178" s="106" t="n">
        <f aca="false">ROUND(IF(CE178&gt;CF$3,10,IF(CE178&lt;CF$4,0,10-(CF$3-CE178)/(CF$3-CF$4)*10)),1)</f>
        <v>8.3</v>
      </c>
      <c r="CG178" s="102" t="n">
        <f aca="false">ROUND((10-GEOMEAN(((10-CD178)/10*9+1),((10-CF178)/10*9+1)))/9*10,1)</f>
        <v>7.2</v>
      </c>
      <c r="CH178" s="104" t="n">
        <f aca="false">ROUND((10-GEOMEAN(((10-CC178)/10*9+1),((10-BU178)/10*9+1),((10-BY178)/10*9+1),((10-CG178)/10*9+1)))/9*10,1)</f>
        <v>5.3</v>
      </c>
      <c r="CI178" s="106" t="n">
        <f aca="false">IF('Indicator Data'!BQ178="No data","x",ROUND(IF('Indicator Data'!BQ178&gt;CI$3,0,IF('Indicator Data'!BQ178&lt;CI$4,10,(CI$3-'Indicator Data'!BQ178)/(CI$3-CI$4)*10)),1))</f>
        <v>0.8</v>
      </c>
      <c r="CJ178" s="106" t="n">
        <f aca="false">IF('Indicator Data'!BR178="No data","x",ROUND(IF('Indicator Data'!BR178&gt;CJ$3,0,IF('Indicator Data'!BR178&lt;CJ$4,10,(CJ$3-'Indicator Data'!BR178)/(CJ$3-CJ$4)*10)),1))</f>
        <v>0.2</v>
      </c>
      <c r="CK178" s="106" t="n">
        <f aca="false">IF('Indicator Data'!AC178="No data","x",ROUND(IF('Indicator Data'!AC178&gt;CK$3,0,IF('Indicator Data'!AC178&lt;CK$4,10,(CK$3-'Indicator Data'!AC178)/(CK$3-CK$4)*10)),1))</f>
        <v>3</v>
      </c>
      <c r="CL178" s="102" t="n">
        <f aca="false">IF(AND(CJ178="x",CI178="x",CK178="x"),"x",ROUND(AVERAGE(CI178:CK178),1))</f>
        <v>1.3</v>
      </c>
      <c r="CM178" s="106" t="n">
        <f aca="false">IF('Indicator Data'!X178="No data","x",ROUND(IF(LOG('Indicator Data'!X178)&gt;CM$3,10,IF(LOG('Indicator Data'!X178)&lt;CM$4,0,10-(CM$3-LOG('Indicator Data'!X178))/(CM$3-CM$4)*10)),1))</f>
        <v>7.2</v>
      </c>
      <c r="CN178" s="106" t="n">
        <f aca="false">IF('Indicator Data'!Y178="No data","x",ROUND(IF('Indicator Data'!Y178&gt;CN$3,10,IF('Indicator Data'!Y178&lt;CN$4,0,10-(CN$3-'Indicator Data'!Y178)/(CN$3-CN$4)*10)),1))</f>
        <v>2</v>
      </c>
      <c r="CO178" s="106" t="n">
        <f aca="false">IF('Indicator Data'!Z178="No data","x",ROUND(IF('Indicator Data'!Z178&gt;CO$3,10,IF('Indicator Data'!Z178&lt;CO$4,0,10-(CO$3-'Indicator Data'!Z178)/(CO$3-CO$4)*10)),1))</f>
        <v>2.3</v>
      </c>
      <c r="CP178" s="106" t="str">
        <f aca="false">IF('Indicator Data'!AA178="No data","x",ROUND(IF('Indicator Data'!AA178&gt;CP$3,10,IF('Indicator Data'!AA178&lt;CP$4,0,10-(CP$3-'Indicator Data'!AA178)/(CP$3-CP$4)*10)),1))</f>
        <v>x</v>
      </c>
      <c r="CQ178" s="102" t="n">
        <f aca="false">ROUND(AVERAGE(CM178:CP178),1)</f>
        <v>3.8</v>
      </c>
      <c r="CR178" s="104" t="n">
        <f aca="false">ROUND(AVERAGE(CL178,CQ178,CQ178),1)</f>
        <v>3</v>
      </c>
      <c r="CS178" s="106" t="str">
        <f aca="false">IF('Indicator Data'!AF178="No data","x",ROUND(IF('Indicator Data'!AF178&gt;CS$3,10,IF('Indicator Data'!AF178&lt;CS$4,0,10-(CS$3-'Indicator Data'!AF178)/(CS$3-CS$4)*10)),1))</f>
        <v>x</v>
      </c>
      <c r="CT178" s="106" t="n">
        <f aca="false">IF('Indicator Data'!AG178="No data","x",ROUND(IF('Indicator Data'!AG178&gt;CT$3,10,IF('Indicator Data'!AG178&lt;CT$4,0,10-(CT$3-'Indicator Data'!AG178)/(CT$3-CT$4)*10)),1))</f>
        <v>4.4</v>
      </c>
      <c r="CU178" s="102" t="n">
        <f aca="false">ROUND(AVERAGE(CM178,CN178,CO178,CP178,CS178,CT178),1)</f>
        <v>4</v>
      </c>
      <c r="CV178" s="106" t="n">
        <f aca="false">IF('Indicator Data'!AB178="No data","x",ROUND(IF('Indicator Data'!AB178&gt;CV$3,10,IF('Indicator Data'!AB178&lt;CV$4,0,10-(CV$3-'Indicator Data'!AB178)/(CV$3-CV$4)*10)),1))</f>
        <v>0</v>
      </c>
      <c r="CW178" s="102" t="n">
        <f aca="false">IF(AND(CJ178="x",CI178="x",CK178="x"),"x",ROUND(AVERAGE(CI178:CK178,CV178),1))</f>
        <v>1</v>
      </c>
      <c r="CX178" s="103" t="n">
        <f aca="false">IF('Indicator Data'!AD178="No data","x",'Indicator Data'!AD178/'Indicator Data'!$BZ178)</f>
        <v>0.000169784091230652</v>
      </c>
      <c r="CY178" s="106" t="n">
        <f aca="false">IF(CX178="x","x",ROUND(IF(CX178&gt;CY$3,0,IF(CX178&lt;CY$4,10,(CY$3-CX178)/(CY$3-CY$4)*10)),1))</f>
        <v>8.3</v>
      </c>
      <c r="CZ178" s="106" t="n">
        <f aca="false">IF('Indicator Data'!AE178="No data","x",ROUND(IF('Indicator Data'!AE178&gt;CZ$3,0,IF('Indicator Data'!AE178&lt;CZ$4,10,(CZ$3-'Indicator Data'!AE178)/(CZ$3-CZ$4)*10)),1))</f>
        <v>2</v>
      </c>
      <c r="DA178" s="102" t="n">
        <f aca="false">IF(AND(CY178="x",CZ178="x"),"x",ROUND(AVERAGE(CY178:CZ178),1))</f>
        <v>5.2</v>
      </c>
      <c r="DB178" s="104" t="n">
        <f aca="false">ROUND(AVERAGE(CW178,DA178,CU178),1)</f>
        <v>3.4</v>
      </c>
      <c r="DC178" s="105" t="n">
        <f aca="false">IF(BL178="x",ROUND((10-GEOMEAN(((10-DB178)/10*9+1),((10-CH178)/10*9+1),((10-CR178)/10*9+1)))/9*10,1),ROUND((10-GEOMEAN(((10-BL178)/10*9+1),((10-DB178)/10*9+1),((10-CH178)/10*9+1),((10-CR178)/10*9+1)))/9*10,1))</f>
        <v>4</v>
      </c>
      <c r="DD178" s="108" t="n">
        <f aca="false">IF(ROUND(IF(AP178="x",(10-GEOMEAN(((10-AO178)/10*9+1),((10-DC178)/10*9+1),((10-AU178)/10*9+1),((10-AQ178)/10*9+1),((10-AR178)/10*9+1)))/9*10,(10-GEOMEAN(((10-AO178)/10*9+1),((10-DC178)/10*9+1),((10-AP178)/10*9+1),((10-AQ178)/10*9+1),((10-AR178)/10*9+1),((10-AU178)/10*9+1)))/9*10),1)=0,0.1,ROUND(IF(AP178="x",(10-GEOMEAN(((10-AO178)/10*9+1),((10-DC178)/10*9+1),((10-AU178)/10*9+1),((10-AQ178)/10*9+1),((10-AR178)/10*9+1)))/9*10,(10-GEOMEAN(((10-AO178)/10*9+1),((10-DC178)/10*9+1),((10-AP178)/10*9+1),((10-AQ178)/10*9+1),((10-AR178)/10*9+1),((10-AU178)/10*9+1)))/9*10),1))</f>
        <v>5.2</v>
      </c>
      <c r="DE178" s="105" t="n">
        <f aca="false">ROUND(IF('Indicator Data'!AH178=0,0,IF('Indicator Data'!AH178&gt;DE$3,10,IF('Indicator Data'!AH178&lt;DE$4,0,10-(DE$3-'Indicator Data'!AH178)/(DE$3-DE$4)*10))),1)</f>
        <v>0</v>
      </c>
      <c r="DF178" s="102" t="n">
        <f aca="false">'Indicator Data'!AI178</f>
        <v>0</v>
      </c>
      <c r="DG178" s="102" t="n">
        <f aca="false">'Indicator Data'!AJ178</f>
        <v>0</v>
      </c>
      <c r="DH178" s="105" t="n">
        <f aca="false">ROUND(IF(DF178=5,10,IF(DG178=5,9,IF(DF178=4,8,IF(DG178=4,7,0)))),1)</f>
        <v>0</v>
      </c>
      <c r="DI178" s="108" t="n">
        <f aca="false">ROUND(IF(DH178&gt;5,DH178,DE178/10*7),1)</f>
        <v>0</v>
      </c>
      <c r="DJ178" s="76"/>
      <c r="DK178" s="109"/>
    </row>
    <row r="179" customFormat="false" ht="14.5" hidden="false" customHeight="false" outlineLevel="0" collapsed="false">
      <c r="A179" s="98" t="str">
        <f aca="false">'Indicator Data'!A179</f>
        <v>Trinidad and Tobago</v>
      </c>
      <c r="B179" s="99" t="str">
        <f aca="false">'Indicator Data'!B179</f>
        <v>TTO</v>
      </c>
      <c r="C179" s="100" t="n">
        <f aca="false">ROUND(IF('Indicator Data'!C179=0,0.1,IF(LOG('Indicator Data'!C179)&gt;C$3,10,IF(LOG('Indicator Data'!C179)&lt;C$4,0,10-(C$3-LOG('Indicator Data'!C179))/(C$3-C$4)*10))),1)</f>
        <v>6</v>
      </c>
      <c r="D179" s="101" t="n">
        <f aca="false">ROUND(IF('Indicator Data'!D179=0,0.1,IF(LOG('Indicator Data'!D179)&gt;D$3,10,IF(LOG('Indicator Data'!D179)&lt;D$4,0,10-(D$3-LOG('Indicator Data'!D179))/(D$3-D$4)*10))),1)</f>
        <v>5</v>
      </c>
      <c r="E179" s="102" t="n">
        <f aca="false">ROUND((10-GEOMEAN(((10-C179)/10*9+1),((10-D179)/10*9+1)))/9*10,1)</f>
        <v>5.5</v>
      </c>
      <c r="F179" s="102" t="n">
        <f aca="false">IF('Indicator Data'!E179="No data",0.1,(ROUND(IF('Indicator Data'!E179=0,0,IF(LOG('Indicator Data'!E179)&gt;F$3,10,IF(LOG('Indicator Data'!E179)&lt;F$4,0,10-(F$3-LOG('Indicator Data'!E179))/(F$3-F$4)*10))),1)))</f>
        <v>0.5</v>
      </c>
      <c r="G179" s="102" t="n">
        <f aca="false">ROUND(IF('Indicator Data'!F179=0,0,IF(LOG('Indicator Data'!F179)&gt;G$3,10,IF(LOG('Indicator Data'!F179)&lt;G$4,0,10-(G$3-LOG('Indicator Data'!F179))/(G$3-G$4)*10))),1)</f>
        <v>0</v>
      </c>
      <c r="H179" s="101" t="n">
        <f aca="false">ROUND(IF('Indicator Data'!G179=0,0,IF(LOG('Indicator Data'!G179)&gt;H$3,10,IF(LOG('Indicator Data'!G179)&lt;H$4,0,10-(H$3-LOG('Indicator Data'!G179))/(H$3-H$4)*10))),1)</f>
        <v>3.7</v>
      </c>
      <c r="I179" s="101" t="n">
        <f aca="false">ROUND(IF('Indicator Data'!H179=0,0,IF(LOG('Indicator Data'!H179)&gt;I$3,10,IF(LOG('Indicator Data'!H179)&lt;I$4,0,10-(I$3-LOG('Indicator Data'!H179))/(I$3-I$4)*10))),1)</f>
        <v>0</v>
      </c>
      <c r="J179" s="101" t="n">
        <f aca="false">ROUND((10-GEOMEAN(((10-H179)/10*9+1),((10-I179)/10*9+1)))/9*10,1)</f>
        <v>2</v>
      </c>
      <c r="K179" s="101" t="n">
        <f aca="false">ROUND(IF('Indicator Data'!I179=0,0,IF(LOG('Indicator Data'!I179)&gt;K$3,10,IF(LOG('Indicator Data'!I179)&lt;K$4,0,10-(K$3-LOG('Indicator Data'!I179))/(K$3-K$4)*10))),1)</f>
        <v>4.7</v>
      </c>
      <c r="L179" s="102" t="n">
        <f aca="false">ROUND((10-GEOMEAN(((10-J179)/10*9+1),((10-K179)/10*9+1)))/9*10,1)</f>
        <v>3.5</v>
      </c>
      <c r="M179" s="102" t="n">
        <f aca="false">ROUND(IF('Indicator Data'!J179=0,0,IF(LOG('Indicator Data'!J179)&gt;M$3,10,IF(LOG('Indicator Data'!J179)&lt;M$4,0,10-(M$3-LOG('Indicator Data'!J179))/(M$3-M$4)*10))),1)</f>
        <v>0</v>
      </c>
      <c r="N179" s="103" t="n">
        <f aca="false">'Indicator Data'!C179/'Indicator Data'!$CA179</f>
        <v>0.0018343550397796</v>
      </c>
      <c r="O179" s="103" t="n">
        <f aca="false">'Indicator Data'!D179/'Indicator Data'!$CA179</f>
        <v>0.000235138970701023</v>
      </c>
      <c r="P179" s="103" t="n">
        <f aca="false">IF(F179=0.1,"x",'Indicator Data'!E179/'Indicator Data'!$CA179)</f>
        <v>0.000119846656173253</v>
      </c>
      <c r="Q179" s="103" t="n">
        <f aca="false">'Indicator Data'!F179/'Indicator Data'!$CA179</f>
        <v>0</v>
      </c>
      <c r="R179" s="103" t="n">
        <f aca="false">'Indicator Data'!G179/'Indicator Data'!$CA179</f>
        <v>0.00219945628633037</v>
      </c>
      <c r="S179" s="103" t="n">
        <f aca="false">'Indicator Data'!H179/'Indicator Data'!$CA179</f>
        <v>0</v>
      </c>
      <c r="T179" s="103" t="n">
        <f aca="false">'Indicator Data'!I179/'Indicator Data'!$CA179</f>
        <v>0.00157796850306056</v>
      </c>
      <c r="U179" s="103" t="n">
        <f aca="false">'Indicator Data'!J179/'Indicator Data'!$CA179</f>
        <v>0</v>
      </c>
      <c r="V179" s="101" t="n">
        <f aca="false">ROUND(IF(N179&gt;V$3,10,IF(N179&lt;V$4,0,10-(V$3-N179)/(V$3-V$4)*10)),1)</f>
        <v>9.2</v>
      </c>
      <c r="W179" s="101" t="n">
        <f aca="false">ROUND(IF(O179&gt;W$3,10,IF(O179&lt;W$4,0,10-(W$3-O179)/(W$3-W$4)*10)),1)</f>
        <v>2.4</v>
      </c>
      <c r="X179" s="102" t="n">
        <f aca="false">ROUND(((10-GEOMEAN(((10-V179)/10*9+1),((10-W179)/10*9+1)))/9*10),1)</f>
        <v>7</v>
      </c>
      <c r="Y179" s="102" t="n">
        <f aca="false">IF(P179="x",0.1,ROUND(IF(P179&gt;Y$3,10,IF(P179&lt;Y$4,0,10-(Y$3-P179)/(Y$3-Y$4)*10)),1))</f>
        <v>0.1</v>
      </c>
      <c r="Z179" s="102" t="n">
        <f aca="false">ROUND(IF(Q179=0,0,IF(LOG(Q179)&gt;Z$3,10,IF(LOG(Q179)&lt;=Z$4,0,10-(Z$3-LOG(Q179))/(Z$3-Z$4)*10))),1)</f>
        <v>0</v>
      </c>
      <c r="AA179" s="101" t="n">
        <f aca="false">ROUND(IF(R179&gt;AA$3,10,IF(R179&lt;AA$4,0,10-(AA$3-R179)/(AA$3-AA$4)*10)),1)</f>
        <v>1.2</v>
      </c>
      <c r="AB179" s="101" t="n">
        <f aca="false">ROUND(IF(S179&gt;AB$3,10,IF(S179&lt;AB$4,0,10-(AB$3-S179)/(AB$3-AB$4)*10)),1)</f>
        <v>0</v>
      </c>
      <c r="AC179" s="101" t="n">
        <f aca="false">ROUND(((10-GEOMEAN(((10-AA179)/10*9+1),((10-AB179)/10*9+1)))/9*10),1)</f>
        <v>0.6</v>
      </c>
      <c r="AD179" s="101" t="n">
        <f aca="false">ROUND(IF(T179=0,0,IF(T179&gt;AD$3,10,IF(T179&lt;=AD$4,0,10-(AD$3-T179)/(AD$3-AD$4)*10))),1)</f>
        <v>1.6</v>
      </c>
      <c r="AE179" s="102" t="n">
        <f aca="false">ROUND((10-GEOMEAN(((10-AC179)/10*9+1),((10-AD179)/10*9+1)))/9*10,1)</f>
        <v>1.1</v>
      </c>
      <c r="AF179" s="102" t="n">
        <f aca="false">ROUND(IF(U179&gt;AF$3,10,IF(U179&lt;AF$4,0,10-(AF$3-U179)/(AF$3-AF$4)*10)),1)</f>
        <v>0</v>
      </c>
      <c r="AG179" s="101" t="n">
        <f aca="false">ROUND(IF('Indicator Data'!K179=0,0,IF('Indicator Data'!K179&gt;AG$3,10,IF('Indicator Data'!K179&lt;AG$4,0,10-(AG$3-'Indicator Data'!K179)/(AG$3-AG$4)*10))),1)</f>
        <v>1</v>
      </c>
      <c r="AH179" s="104" t="n">
        <f aca="false">ROUND(AVERAGE(C179,V179),1)</f>
        <v>7.6</v>
      </c>
      <c r="AI179" s="104" t="n">
        <f aca="false">ROUND(AVERAGE(D179,W179),1)</f>
        <v>3.7</v>
      </c>
      <c r="AJ179" s="102" t="n">
        <f aca="false">ROUND(AVERAGE(AA179,H179),1)</f>
        <v>2.5</v>
      </c>
      <c r="AK179" s="102" t="n">
        <f aca="false">ROUND(AVERAGE(AB179,I179),1)</f>
        <v>0</v>
      </c>
      <c r="AL179" s="104" t="n">
        <f aca="false">ROUND((10-GEOMEAN(((10-AJ179)/10*9+1),((10-AK179)/10*9+1)))/9*10,1)</f>
        <v>1.3</v>
      </c>
      <c r="AM179" s="104" t="n">
        <f aca="false">ROUND(AVERAGE(AD179,K179),1)</f>
        <v>3.2</v>
      </c>
      <c r="AN179" s="102" t="n">
        <f aca="false">ROUND((10-GEOMEAN(((10-M179)/10*9+1),((10-AF179)/10*9+1)))/9*10,1)</f>
        <v>0</v>
      </c>
      <c r="AO179" s="105" t="n">
        <f aca="false">ROUND((10-GEOMEAN(((10-E179)/10*9+1),((10-X179)/10*9+1)))/9*10,1)</f>
        <v>6.3</v>
      </c>
      <c r="AP179" s="105" t="n">
        <f aca="false">IF(AND(Y179="x",F179="x"),"x",ROUND((10-GEOMEAN(((10-F179)/10*9+1),((10-Y179)/10*9+1)))/9*10,1))</f>
        <v>0.3</v>
      </c>
      <c r="AQ179" s="105" t="n">
        <f aca="false">ROUND((10-GEOMEAN(((10-G179)/10*9+1),((10-Z179)/10*9+1)))/9*10,1)</f>
        <v>0</v>
      </c>
      <c r="AR179" s="105" t="n">
        <f aca="false">ROUND((10-GEOMEAN(((10-L179)/10*9+1),((10-AE179)/10*9+1)))/9*10,1)</f>
        <v>2.4</v>
      </c>
      <c r="AS179" s="104" t="n">
        <f aca="false">ROUND(AVERAGE(AG179,AN179),1)</f>
        <v>0.5</v>
      </c>
      <c r="AT179" s="104" t="n">
        <f aca="false">IF('Indicator Data'!L179="No data","x",IF('Indicator Data'!CB179&lt;1000,"x",ROUND((IF('Indicator Data'!L179&gt;AT$3,10,IF('Indicator Data'!L179&lt;AT$4,0,10-(AT$3-'Indicator Data'!L179)/(AT$3-AT$4)*10))),1)))</f>
        <v>5.7</v>
      </c>
      <c r="AU179" s="105" t="n">
        <f aca="false">ROUND(AVERAGE(AS179,AT179),1)</f>
        <v>3.1</v>
      </c>
      <c r="AV179" s="106" t="str">
        <f aca="false">IF('Indicator Data'!M179="No data","x",ROUND(IF('Indicator Data'!M179=0,0,IF(LOG('Indicator Data'!M179)&gt;AV$3,10,IF(LOG('Indicator Data'!M179)&lt;AV$4,0,10-(AV$3-LOG('Indicator Data'!M179))/(AV$3-AV$4)*10))),1))</f>
        <v>x</v>
      </c>
      <c r="AW179" s="103" t="str">
        <f aca="false">IF(AV179="x","x",'Indicator Data'!M179/'Indicator Data'!$CA179)</f>
        <v>x</v>
      </c>
      <c r="AX179" s="106" t="str">
        <f aca="false">IF(AV179="x","x",ROUND(IF(AW179&gt;AX$3,10,IF(AW179&lt;AX$4,0,10-(AX$3-AW179)/(AX$3-AX$4)*10)),1))</f>
        <v>x</v>
      </c>
      <c r="AY179" s="102" t="str">
        <f aca="false">IF(AND(AV179="x",AX179="x"),"x",ROUND((10-GEOMEAN(((10-AV179)/10*9+1),((10-AX179)/10*9+1)))/9*10,1))</f>
        <v>x</v>
      </c>
      <c r="AZ179" s="106" t="str">
        <f aca="false">IF('Indicator Data'!N179="No data","x",ROUND(IF('Indicator Data'!N179=0,0,IF(LOG('Indicator Data'!N179)&gt;AZ$3,10,IF(LOG('Indicator Data'!N179)&lt;AZ$4,0,10-(AZ$3-LOG('Indicator Data'!N179))/(AZ$3-AZ$4)*10))),1))</f>
        <v>x</v>
      </c>
      <c r="BA179" s="103" t="str">
        <f aca="false">IF(AZ179="x","x",'Indicator Data'!N179/'Indicator Data'!$CA179)</f>
        <v>x</v>
      </c>
      <c r="BB179" s="106" t="str">
        <f aca="false">IF(AZ179="x","x",ROUND(IF(BA179&gt;BB$3,10,IF(BA179&lt;BB$4,0,10-(BB$3-BA179)/(BB$3-BB$4)*10)),1))</f>
        <v>x</v>
      </c>
      <c r="BC179" s="102" t="str">
        <f aca="false">IF(AND(AZ179="x",BB179="x"),"x",ROUND((10-GEOMEAN(((10-AZ179)/10*9+1),((10-BB179)/10*9+1)))/9*10,1))</f>
        <v>x</v>
      </c>
      <c r="BD179" s="106" t="str">
        <f aca="false">IF('Indicator Data'!O179="No data","x",ROUND(IF('Indicator Data'!O179=0,0,IF(LOG('Indicator Data'!O179)&gt;BD$3,10,IF(LOG('Indicator Data'!O179)&lt;BD$4,0,10-(BD$3-LOG('Indicator Data'!O179))/(BD$3-BD$4)*10))),1))</f>
        <v>x</v>
      </c>
      <c r="BE179" s="103" t="str">
        <f aca="false">IF(BD179="x","x",'Indicator Data'!O179/'Indicator Data'!$CA179)</f>
        <v>x</v>
      </c>
      <c r="BF179" s="106" t="str">
        <f aca="false">IF(BD179="x","x",ROUND(IF(BE179&gt;BF$3,10,IF(BE179&lt;BF$4,0,10-(BF$3-BE179)/(BF$3-BF$4)*10)),1))</f>
        <v>x</v>
      </c>
      <c r="BG179" s="102" t="str">
        <f aca="false">IF(AND(BD179="x",BF179="x"),"x",ROUND((10-GEOMEAN(((10-BD179)/10*9+1),((10-BF179)/10*9+1)))/9*10,1))</f>
        <v>x</v>
      </c>
      <c r="BH179" s="106" t="str">
        <f aca="false">IF('Indicator Data'!P179="No data","x",ROUND(IF('Indicator Data'!P179=0,0,IF(LOG('Indicator Data'!P179)&gt;BH$3,10,IF(LOG('Indicator Data'!P179)&lt;BH$4,0,10-(BH$3-LOG('Indicator Data'!P179))/(BH$3-BH$4)*10))),1))</f>
        <v>x</v>
      </c>
      <c r="BI179" s="103" t="str">
        <f aca="false">IF(BH179="x","x",'Indicator Data'!P179/'Indicator Data'!$CA179)</f>
        <v>x</v>
      </c>
      <c r="BJ179" s="106" t="str">
        <f aca="false">IF(BH179="x","x",ROUND(IF(BI179&gt;BJ$3,10,IF(BI179&lt;BJ$4,0,10-(BJ$3-BI179)/(BJ$3-BJ$4)*10)),1))</f>
        <v>x</v>
      </c>
      <c r="BK179" s="102" t="str">
        <f aca="false">IF(AND(BH179="x",BJ179="x"),"x",ROUND((10-GEOMEAN(((10-BH179)/10*9+1),((10-BJ179)/10*9+1)))/9*10,1))</f>
        <v>x</v>
      </c>
      <c r="BL179" s="104" t="str">
        <f aca="false">IF(AND(BC179="x",BG179="x",BK179="x",AY179="x"),"x",IF(AND(BC179="x",BG179="x",BK179="x"),AY179,ROUND((10-GEOMEAN(((10-AY179)/10*9+1),((10-BC179)/10*9+1),((10-BG179)/10*9+1),((10-BK179)/10*9+1)))/9*10,1)))</f>
        <v>x</v>
      </c>
      <c r="BM179" s="106" t="n">
        <f aca="false">ROUND(IF('Indicator Data'!Q179=0,0,IF(LOG('Indicator Data'!Q179)&gt;BM$3,10,IF(LOG('Indicator Data'!Q179)&lt;BM$4,0,10-(BM$3-LOG('Indicator Data'!Q179))/(BM$3-BM$4)*10))),1)</f>
        <v>0</v>
      </c>
      <c r="BN179" s="107" t="n">
        <f aca="false">'Indicator Data'!R179</f>
        <v>0</v>
      </c>
      <c r="BO179" s="106" t="n">
        <f aca="false">ROUND(IF(BN179&gt;BO$3,10,IF(BN179&lt;BO$4,0,10-(BO$3-BN179)/(BO$3-BO$4)*10)),1)</f>
        <v>0</v>
      </c>
      <c r="BP179" s="106" t="n">
        <f aca="false">ROUND((10-GEOMEAN(((10-BO179)/10*9+1),((10-BM179)/10*9+1)))/9*10,1)</f>
        <v>0</v>
      </c>
      <c r="BQ179" s="106" t="n">
        <f aca="false">ROUND(IF('Indicator Data'!S179=0,0,IF(LOG('Indicator Data'!S179)&gt;BQ$3,10,IF(LOG('Indicator Data'!S179)&lt;BQ$4,0,10-(BQ$3-LOG('Indicator Data'!S179))/(BQ$3-BQ$4)*10))),1)</f>
        <v>0</v>
      </c>
      <c r="BR179" s="107" t="n">
        <f aca="false">'Indicator Data'!T179</f>
        <v>0</v>
      </c>
      <c r="BS179" s="106" t="n">
        <f aca="false">ROUND(IF(BR179&gt;BS$3,10,IF(BR179&lt;BS$4,0,10-(BS$3-BR179)/(BS$3-BS$4)*10)),1)</f>
        <v>0</v>
      </c>
      <c r="BT179" s="106" t="n">
        <f aca="false">ROUND((10-GEOMEAN(((10-BS179)/10*9+1),((10-BQ179)/10*9+1)))/9*10,1)</f>
        <v>0</v>
      </c>
      <c r="BU179" s="102" t="n">
        <f aca="false">ROUND((10-GEOMEAN(((10-BT179)/10*9+1),((10-BP179)/10*9+1)))/9*10,1)</f>
        <v>0</v>
      </c>
      <c r="BV179" s="106" t="n">
        <f aca="false">ROUND(IF('Indicator Data'!U179=0,0,IF(LOG('Indicator Data'!U179)&gt;BV$3,10,IF(LOG('Indicator Data'!U179)&lt;BV$4,0,10-(BV$3-LOG('Indicator Data'!U179))/(BV$3-BV$4)*10))),1)</f>
        <v>7.2</v>
      </c>
      <c r="BW179" s="103" t="n">
        <f aca="false">'Indicator Data'!U179/'Indicator Data'!$CA179</f>
        <v>0.839407450106169</v>
      </c>
      <c r="BX179" s="106" t="n">
        <f aca="false">ROUND(IF(BW179&gt;BX$3,10,IF(BW179&lt;BX$4,0,10-(BX$3-BW179)/(BX$3-BX$4)*10)),1)</f>
        <v>9.3</v>
      </c>
      <c r="BY179" s="102" t="n">
        <f aca="false">ROUND((10-GEOMEAN(((10-BV179)/10*9+1),((10-BX179)/10*9+1)))/9*10,1)</f>
        <v>8.4</v>
      </c>
      <c r="BZ179" s="106" t="n">
        <f aca="false">ROUND(IF('Indicator Data'!V179=0,0,IF(LOG('Indicator Data'!V179)&gt;BZ$3,10,IF(LOG('Indicator Data'!V179)&lt;BZ$4,0,10-(BZ$3-LOG('Indicator Data'!V179))/(BZ$3-BZ$4)*10))),1)</f>
        <v>7.3</v>
      </c>
      <c r="CA179" s="103" t="n">
        <f aca="false">IF('Indicator Data'!V179/'Indicator Data'!$CA179&gt;1,1,'Indicator Data'!V179/'Indicator Data'!$CA179)</f>
        <v>0.89308063154737</v>
      </c>
      <c r="CB179" s="106" t="n">
        <f aca="false">ROUND(IF(CA179&gt;CB$3,10,IF(CA179&lt;CB$4,0,10-(CB$3-CA179)/(CB$3-CB$4)*10)),1)</f>
        <v>8.9</v>
      </c>
      <c r="CC179" s="102" t="n">
        <f aca="false">ROUND((10-GEOMEAN(((10-BZ179)/10*9+1),((10-CB179)/10*9+1)))/9*10,1)</f>
        <v>8.2</v>
      </c>
      <c r="CD179" s="106" t="n">
        <f aca="false">ROUND(IF('Indicator Data'!W179=0,0,IF(LOG('Indicator Data'!W179)&gt;CD$3,10,IF(LOG('Indicator Data'!W179)&lt;CD$4,0,10-(CD$3-LOG('Indicator Data'!W179))/(CD$3-CD$4)*10))),1)</f>
        <v>7.3</v>
      </c>
      <c r="CE179" s="103" t="n">
        <f aca="false">'Indicator Data'!W179/'Indicator Data'!$CA179</f>
        <v>0.932303001717536</v>
      </c>
      <c r="CF179" s="106" t="n">
        <f aca="false">ROUND(IF(CE179&gt;CF$3,10,IF(CE179&lt;CF$4,0,10-(CF$3-CE179)/(CF$3-CF$4)*10)),1)</f>
        <v>9.3</v>
      </c>
      <c r="CG179" s="102" t="n">
        <f aca="false">ROUND((10-GEOMEAN(((10-CD179)/10*9+1),((10-CF179)/10*9+1)))/9*10,1)</f>
        <v>8.5</v>
      </c>
      <c r="CH179" s="104" t="n">
        <f aca="false">ROUND((10-GEOMEAN(((10-CC179)/10*9+1),((10-BU179)/10*9+1),((10-BY179)/10*9+1),((10-CG179)/10*9+1)))/9*10,1)</f>
        <v>7.2</v>
      </c>
      <c r="CI179" s="106" t="n">
        <f aca="false">IF('Indicator Data'!BQ179="No data","x",ROUND(IF('Indicator Data'!BQ179&gt;CI$3,0,IF('Indicator Data'!BQ179&lt;CI$4,10,(CI$3-'Indicator Data'!BQ179)/(CI$3-CI$4)*10)),1))</f>
        <v>0.7</v>
      </c>
      <c r="CJ179" s="106" t="n">
        <f aca="false">IF('Indicator Data'!BR179="No data","x",ROUND(IF('Indicator Data'!BR179&gt;CJ$3,0,IF('Indicator Data'!BR179&lt;CJ$4,10,(CJ$3-'Indicator Data'!BR179)/(CJ$3-CJ$4)*10)),1))</f>
        <v>0.2</v>
      </c>
      <c r="CK179" s="106" t="n">
        <f aca="false">IF('Indicator Data'!AC179="No data","x",ROUND(IF('Indicator Data'!AC179&gt;CK$3,0,IF('Indicator Data'!AC179&lt;CK$4,10,(CK$3-'Indicator Data'!AC179)/(CK$3-CK$4)*10)),1))</f>
        <v>1</v>
      </c>
      <c r="CL179" s="102" t="n">
        <f aca="false">IF(AND(CJ179="x",CI179="x",CK179="x"),"x",ROUND(AVERAGE(CI179:CK179),1))</f>
        <v>0.6</v>
      </c>
      <c r="CM179" s="106" t="n">
        <f aca="false">IF('Indicator Data'!X179="No data","x",ROUND(IF(LOG('Indicator Data'!X179)&gt;CM$3,10,IF(LOG('Indicator Data'!X179)&lt;CM$4,0,10-(CM$3-LOG('Indicator Data'!X179))/(CM$3-CM$4)*10)),1))</f>
        <v>8.1</v>
      </c>
      <c r="CN179" s="106" t="n">
        <f aca="false">IF('Indicator Data'!Y179="No data","x",ROUND(IF('Indicator Data'!Y179&gt;CN$3,10,IF('Indicator Data'!Y179&lt;CN$4,0,10-(CN$3-'Indicator Data'!Y179)/(CN$3-CN$4)*10)),1))</f>
        <v>0.7</v>
      </c>
      <c r="CO179" s="106" t="n">
        <f aca="false">IF('Indicator Data'!Z179="No data","x",ROUND(IF('Indicator Data'!Z179&gt;CO$3,10,IF('Indicator Data'!Z179&lt;CO$4,0,10-(CO$3-'Indicator Data'!Z179)/(CO$3-CO$4)*10)),1))</f>
        <v>5.3</v>
      </c>
      <c r="CP179" s="106" t="n">
        <f aca="false">IF('Indicator Data'!AA179="No data","x",ROUND(IF('Indicator Data'!AA179&gt;CP$3,10,IF('Indicator Data'!AA179&lt;CP$4,0,10-(CP$3-'Indicator Data'!AA179)/(CP$3-CP$4)*10)),1))</f>
        <v>3.2</v>
      </c>
      <c r="CQ179" s="102" t="n">
        <f aca="false">ROUND(AVERAGE(CM179:CP179),1)</f>
        <v>4.3</v>
      </c>
      <c r="CR179" s="104" t="n">
        <f aca="false">ROUND(AVERAGE(CL179,CQ179,CQ179),1)</f>
        <v>3.1</v>
      </c>
      <c r="CS179" s="106" t="n">
        <f aca="false">IF('Indicator Data'!AF179="No data","x",ROUND(IF('Indicator Data'!AF179&gt;CS$3,10,IF('Indicator Data'!AF179&lt;CS$4,0,10-(CS$3-'Indicator Data'!AF179)/(CS$3-CS$4)*10)),1))</f>
        <v>0.6</v>
      </c>
      <c r="CT179" s="106" t="n">
        <f aca="false">IF('Indicator Data'!AG179="No data","x",ROUND(IF('Indicator Data'!AG179&gt;CT$3,10,IF('Indicator Data'!AG179&lt;CT$4,0,10-(CT$3-'Indicator Data'!AG179)/(CT$3-CT$4)*10)),1))</f>
        <v>0.9</v>
      </c>
      <c r="CU179" s="102" t="n">
        <f aca="false">ROUND(AVERAGE(CM179,CN179,CO179,CP179,CS179,CT179),1)</f>
        <v>3.1</v>
      </c>
      <c r="CV179" s="106" t="n">
        <f aca="false">IF('Indicator Data'!AB179="No data","x",ROUND(IF('Indicator Data'!AB179&gt;CV$3,10,IF('Indicator Data'!AB179&lt;CV$4,0,10-(CV$3-'Indicator Data'!AB179)/(CV$3-CV$4)*10)),1))</f>
        <v>0</v>
      </c>
      <c r="CW179" s="102" t="n">
        <f aca="false">IF(AND(CJ179="x",CI179="x",CK179="x"),"x",ROUND(AVERAGE(CI179:CK179,CV179),1))</f>
        <v>0.5</v>
      </c>
      <c r="CX179" s="103" t="n">
        <f aca="false">IF('Indicator Data'!AD179="No data","x",'Indicator Data'!AD179/'Indicator Data'!$BZ179)</f>
        <v>5.70243887411571E-005</v>
      </c>
      <c r="CY179" s="106" t="n">
        <f aca="false">IF(CX179="x","x",ROUND(IF(CX179&gt;CY$3,0,IF(CX179&lt;CY$4,10,(CY$3-CX179)/(CY$3-CY$4)*10)),1))</f>
        <v>9.4</v>
      </c>
      <c r="CZ179" s="106" t="n">
        <f aca="false">IF('Indicator Data'!AE179="No data","x",ROUND(IF('Indicator Data'!AE179&gt;CZ$3,0,IF('Indicator Data'!AE179&lt;CZ$4,10,(CZ$3-'Indicator Data'!AE179)/(CZ$3-CZ$4)*10)),1))</f>
        <v>6</v>
      </c>
      <c r="DA179" s="102" t="n">
        <f aca="false">IF(AND(CY179="x",CZ179="x"),"x",ROUND(AVERAGE(CY179:CZ179),1))</f>
        <v>7.7</v>
      </c>
      <c r="DB179" s="104" t="n">
        <f aca="false">ROUND(AVERAGE(CW179,DA179,CU179),1)</f>
        <v>3.8</v>
      </c>
      <c r="DC179" s="105" t="n">
        <f aca="false">IF(BL179="x",ROUND((10-GEOMEAN(((10-DB179)/10*9+1),((10-CH179)/10*9+1),((10-CR179)/10*9+1)))/9*10,1),ROUND((10-GEOMEAN(((10-BL179)/10*9+1),((10-DB179)/10*9+1),((10-CH179)/10*9+1),((10-CR179)/10*9+1)))/9*10,1))</f>
        <v>5</v>
      </c>
      <c r="DD179" s="108" t="n">
        <f aca="false">IF(ROUND(IF(AP179="x",(10-GEOMEAN(((10-AO179)/10*9+1),((10-DC179)/10*9+1),((10-AU179)/10*9+1),((10-AQ179)/10*9+1),((10-AR179)/10*9+1)))/9*10,(10-GEOMEAN(((10-AO179)/10*9+1),((10-DC179)/10*9+1),((10-AP179)/10*9+1),((10-AQ179)/10*9+1),((10-AR179)/10*9+1),((10-AU179)/10*9+1)))/9*10),1)=0,0.1,ROUND(IF(AP179="x",(10-GEOMEAN(((10-AO179)/10*9+1),((10-DC179)/10*9+1),((10-AU179)/10*9+1),((10-AQ179)/10*9+1),((10-AR179)/10*9+1)))/9*10,(10-GEOMEAN(((10-AO179)/10*9+1),((10-DC179)/10*9+1),((10-AP179)/10*9+1),((10-AQ179)/10*9+1),((10-AR179)/10*9+1),((10-AU179)/10*9+1)))/9*10),1))</f>
        <v>3.2</v>
      </c>
      <c r="DE179" s="105" t="n">
        <f aca="false">ROUND(IF('Indicator Data'!AH179=0,0,IF('Indicator Data'!AH179&gt;DE$3,10,IF('Indicator Data'!AH179&lt;DE$4,0,10-(DE$3-'Indicator Data'!AH179)/(DE$3-DE$4)*10))),1)</f>
        <v>0</v>
      </c>
      <c r="DF179" s="102" t="n">
        <f aca="false">'Indicator Data'!AI179</f>
        <v>0</v>
      </c>
      <c r="DG179" s="102" t="n">
        <f aca="false">'Indicator Data'!AJ179</f>
        <v>0</v>
      </c>
      <c r="DH179" s="105" t="n">
        <f aca="false">ROUND(IF(DF179=5,10,IF(DG179=5,9,IF(DF179=4,8,IF(DG179=4,7,0)))),1)</f>
        <v>0</v>
      </c>
      <c r="DI179" s="108" t="n">
        <f aca="false">ROUND(IF(DH179&gt;5,DH179,DE179/10*7),1)</f>
        <v>0</v>
      </c>
      <c r="DJ179" s="76"/>
      <c r="DK179" s="109"/>
    </row>
    <row r="180" customFormat="false" ht="14.5" hidden="false" customHeight="false" outlineLevel="0" collapsed="false">
      <c r="A180" s="98" t="str">
        <f aca="false">'Indicator Data'!A180</f>
        <v>Tunisia</v>
      </c>
      <c r="B180" s="99" t="str">
        <f aca="false">'Indicator Data'!B180</f>
        <v>TUN</v>
      </c>
      <c r="C180" s="100" t="n">
        <f aca="false">ROUND(IF('Indicator Data'!C180=0,0.1,IF(LOG('Indicator Data'!C180)&gt;C$3,10,IF(LOG('Indicator Data'!C180)&lt;C$4,0,10-(C$3-LOG('Indicator Data'!C180))/(C$3-C$4)*10))),1)</f>
        <v>8.2</v>
      </c>
      <c r="D180" s="101" t="n">
        <f aca="false">ROUND(IF('Indicator Data'!D180=0,0.1,IF(LOG('Indicator Data'!D180)&gt;D$3,10,IF(LOG('Indicator Data'!D180)&lt;D$4,0,10-(D$3-LOG('Indicator Data'!D180))/(D$3-D$4)*10))),1)</f>
        <v>0.1</v>
      </c>
      <c r="E180" s="102" t="n">
        <f aca="false">ROUND((10-GEOMEAN(((10-C180)/10*9+1),((10-D180)/10*9+1)))/9*10,1)</f>
        <v>5.4</v>
      </c>
      <c r="F180" s="102" t="n">
        <f aca="false">IF('Indicator Data'!E180="No data",0.1,(ROUND(IF('Indicator Data'!E180=0,0,IF(LOG('Indicator Data'!E180)&gt;F$3,10,IF(LOG('Indicator Data'!E180)&lt;F$4,0,10-(F$3-LOG('Indicator Data'!E180))/(F$3-F$4)*10))),1)))</f>
        <v>5.7</v>
      </c>
      <c r="G180" s="102" t="n">
        <f aca="false">ROUND(IF('Indicator Data'!F180=0,0,IF(LOG('Indicator Data'!F180)&gt;G$3,10,IF(LOG('Indicator Data'!F180)&lt;G$4,0,10-(G$3-LOG('Indicator Data'!F180))/(G$3-G$4)*10))),1)</f>
        <v>6.9</v>
      </c>
      <c r="H180" s="101" t="n">
        <f aca="false">ROUND(IF('Indicator Data'!G180=0,0,IF(LOG('Indicator Data'!G180)&gt;H$3,10,IF(LOG('Indicator Data'!G180)&lt;H$4,0,10-(H$3-LOG('Indicator Data'!G180))/(H$3-H$4)*10))),1)</f>
        <v>0</v>
      </c>
      <c r="I180" s="101" t="n">
        <f aca="false">ROUND(IF('Indicator Data'!H180=0,0,IF(LOG('Indicator Data'!H180)&gt;I$3,10,IF(LOG('Indicator Data'!H180)&lt;I$4,0,10-(I$3-LOG('Indicator Data'!H180))/(I$3-I$4)*10))),1)</f>
        <v>0</v>
      </c>
      <c r="J180" s="101" t="n">
        <f aca="false">ROUND((10-GEOMEAN(((10-H180)/10*9+1),((10-I180)/10*9+1)))/9*10,1)</f>
        <v>0</v>
      </c>
      <c r="K180" s="101" t="n">
        <f aca="false">ROUND(IF('Indicator Data'!I180=0,0,IF(LOG('Indicator Data'!I180)&gt;K$3,10,IF(LOG('Indicator Data'!I180)&lt;K$4,0,10-(K$3-LOG('Indicator Data'!I180))/(K$3-K$4)*10))),1)</f>
        <v>0</v>
      </c>
      <c r="L180" s="102" t="n">
        <f aca="false">ROUND((10-GEOMEAN(((10-J180)/10*9+1),((10-K180)/10*9+1)))/9*10,1)</f>
        <v>0</v>
      </c>
      <c r="M180" s="102" t="n">
        <f aca="false">ROUND(IF('Indicator Data'!J180=0,0,IF(LOG('Indicator Data'!J180)&gt;M$3,10,IF(LOG('Indicator Data'!J180)&lt;M$4,0,10-(M$3-LOG('Indicator Data'!J180))/(M$3-M$4)*10))),1)</f>
        <v>0</v>
      </c>
      <c r="N180" s="103" t="n">
        <f aca="false">'Indicator Data'!C180/'Indicator Data'!$CA180</f>
        <v>0.00174648035706591</v>
      </c>
      <c r="O180" s="103" t="n">
        <f aca="false">'Indicator Data'!D180/'Indicator Data'!$CA180</f>
        <v>0</v>
      </c>
      <c r="P180" s="103" t="n">
        <f aca="false">IF(F180=0.1,"x",'Indicator Data'!E180/'Indicator Data'!$CA180)</f>
        <v>0.0016277705610493</v>
      </c>
      <c r="Q180" s="103" t="n">
        <f aca="false">'Indicator Data'!F180/'Indicator Data'!$CA180</f>
        <v>1.20440190580681E-005</v>
      </c>
      <c r="R180" s="103" t="n">
        <f aca="false">'Indicator Data'!G180/'Indicator Data'!$CA180</f>
        <v>0</v>
      </c>
      <c r="S180" s="103" t="n">
        <f aca="false">'Indicator Data'!H180/'Indicator Data'!$CA180</f>
        <v>0</v>
      </c>
      <c r="T180" s="103" t="n">
        <f aca="false">'Indicator Data'!I180/'Indicator Data'!$CA180</f>
        <v>0</v>
      </c>
      <c r="U180" s="103" t="n">
        <f aca="false">'Indicator Data'!J180/'Indicator Data'!$CA180</f>
        <v>0</v>
      </c>
      <c r="V180" s="101" t="n">
        <f aca="false">ROUND(IF(N180&gt;V$3,10,IF(N180&lt;V$4,0,10-(V$3-N180)/(V$3-V$4)*10)),1)</f>
        <v>8.7</v>
      </c>
      <c r="W180" s="101" t="n">
        <f aca="false">ROUND(IF(O180&gt;W$3,10,IF(O180&lt;W$4,0,10-(W$3-O180)/(W$3-W$4)*10)),1)</f>
        <v>0</v>
      </c>
      <c r="X180" s="102" t="n">
        <f aca="false">ROUND(((10-GEOMEAN(((10-V180)/10*9+1),((10-W180)/10*9+1)))/9*10),1)</f>
        <v>5.9</v>
      </c>
      <c r="Y180" s="102" t="n">
        <f aca="false">IF(P180="x",0.1,ROUND(IF(P180&gt;Y$3,10,IF(P180&lt;Y$4,0,10-(Y$3-P180)/(Y$3-Y$4)*10)),1))</f>
        <v>1.1</v>
      </c>
      <c r="Z180" s="102" t="n">
        <f aca="false">ROUND(IF(Q180=0,0,IF(LOG(Q180)&gt;Z$3,10,IF(LOG(Q180)&lt;=Z$4,0,10-(Z$3-LOG(Q180))/(Z$3-Z$4)*10))),1)</f>
        <v>8</v>
      </c>
      <c r="AA180" s="101" t="n">
        <f aca="false">ROUND(IF(R180&gt;AA$3,10,IF(R180&lt;AA$4,0,10-(AA$3-R180)/(AA$3-AA$4)*10)),1)</f>
        <v>0</v>
      </c>
      <c r="AB180" s="101" t="n">
        <f aca="false">ROUND(IF(S180&gt;AB$3,10,IF(S180&lt;AB$4,0,10-(AB$3-S180)/(AB$3-AB$4)*10)),1)</f>
        <v>0</v>
      </c>
      <c r="AC180" s="101" t="n">
        <f aca="false">ROUND(((10-GEOMEAN(((10-AA180)/10*9+1),((10-AB180)/10*9+1)))/9*10),1)</f>
        <v>0</v>
      </c>
      <c r="AD180" s="101" t="n">
        <f aca="false">ROUND(IF(T180=0,0,IF(T180&gt;AD$3,10,IF(T180&lt;=AD$4,0,10-(AD$3-T180)/(AD$3-AD$4)*10))),1)</f>
        <v>0</v>
      </c>
      <c r="AE180" s="102" t="n">
        <f aca="false">ROUND((10-GEOMEAN(((10-AC180)/10*9+1),((10-AD180)/10*9+1)))/9*10,1)</f>
        <v>0</v>
      </c>
      <c r="AF180" s="102" t="n">
        <f aca="false">ROUND(IF(U180&gt;AF$3,10,IF(U180&lt;AF$4,0,10-(AF$3-U180)/(AF$3-AF$4)*10)),1)</f>
        <v>0</v>
      </c>
      <c r="AG180" s="101" t="n">
        <f aca="false">ROUND(IF('Indicator Data'!K180=0,0,IF('Indicator Data'!K180&gt;AG$3,10,IF('Indicator Data'!K180&lt;AG$4,0,10-(AG$3-'Indicator Data'!K180)/(AG$3-AG$4)*10))),1)</f>
        <v>1</v>
      </c>
      <c r="AH180" s="104" t="n">
        <f aca="false">ROUND(AVERAGE(C180,V180),1)</f>
        <v>8.5</v>
      </c>
      <c r="AI180" s="104" t="n">
        <f aca="false">ROUND(AVERAGE(D180,W180),1)</f>
        <v>0.1</v>
      </c>
      <c r="AJ180" s="102" t="n">
        <f aca="false">ROUND(AVERAGE(AA180,H180),1)</f>
        <v>0</v>
      </c>
      <c r="AK180" s="102" t="n">
        <f aca="false">ROUND(AVERAGE(AB180,I180),1)</f>
        <v>0</v>
      </c>
      <c r="AL180" s="104" t="n">
        <f aca="false">ROUND((10-GEOMEAN(((10-AJ180)/10*9+1),((10-AK180)/10*9+1)))/9*10,1)</f>
        <v>0</v>
      </c>
      <c r="AM180" s="104" t="n">
        <f aca="false">ROUND(AVERAGE(AD180,K180),1)</f>
        <v>0</v>
      </c>
      <c r="AN180" s="102" t="n">
        <f aca="false">ROUND((10-GEOMEAN(((10-M180)/10*9+1),((10-AF180)/10*9+1)))/9*10,1)</f>
        <v>0</v>
      </c>
      <c r="AO180" s="105" t="n">
        <f aca="false">ROUND((10-GEOMEAN(((10-E180)/10*9+1),((10-X180)/10*9+1)))/9*10,1)</f>
        <v>5.7</v>
      </c>
      <c r="AP180" s="105" t="n">
        <f aca="false">IF(AND(Y180="x",F180="x"),"x",ROUND((10-GEOMEAN(((10-F180)/10*9+1),((10-Y180)/10*9+1)))/9*10,1))</f>
        <v>3.8</v>
      </c>
      <c r="AQ180" s="105" t="n">
        <f aca="false">ROUND((10-GEOMEAN(((10-G180)/10*9+1),((10-Z180)/10*9+1)))/9*10,1)</f>
        <v>7.5</v>
      </c>
      <c r="AR180" s="105" t="n">
        <f aca="false">ROUND((10-GEOMEAN(((10-L180)/10*9+1),((10-AE180)/10*9+1)))/9*10,1)</f>
        <v>0</v>
      </c>
      <c r="AS180" s="104" t="n">
        <f aca="false">ROUND(AVERAGE(AG180,AN180),1)</f>
        <v>0.5</v>
      </c>
      <c r="AT180" s="104" t="n">
        <f aca="false">IF('Indicator Data'!L180="No data","x",IF('Indicator Data'!CB180&lt;1000,"x",ROUND((IF('Indicator Data'!L180&gt;AT$3,10,IF('Indicator Data'!L180&lt;AT$4,0,10-(AT$3-'Indicator Data'!L180)/(AT$3-AT$4)*10))),1)))</f>
        <v>7.6</v>
      </c>
      <c r="AU180" s="105" t="n">
        <f aca="false">ROUND(AVERAGE(AS180,AT180),1)</f>
        <v>4.1</v>
      </c>
      <c r="AV180" s="106" t="n">
        <f aca="false">IF('Indicator Data'!M180="No data","x",ROUND(IF('Indicator Data'!M180=0,0,IF(LOG('Indicator Data'!M180)&gt;AV$3,10,IF(LOG('Indicator Data'!M180)&lt;AV$4,0,10-(AV$3-LOG('Indicator Data'!M180))/(AV$3-AV$4)*10))),1))</f>
        <v>0</v>
      </c>
      <c r="AW180" s="103" t="n">
        <f aca="false">IF(AV180="x","x",'Indicator Data'!M180/'Indicator Data'!$CA180)</f>
        <v>0</v>
      </c>
      <c r="AX180" s="106" t="n">
        <f aca="false">IF(AV180="x","x",ROUND(IF(AW180&gt;AX$3,10,IF(AW180&lt;AX$4,0,10-(AX$3-AW180)/(AX$3-AX$4)*10)),1))</f>
        <v>0</v>
      </c>
      <c r="AY180" s="102" t="n">
        <f aca="false">IF(AND(AV180="x",AX180="x"),"x",ROUND((10-GEOMEAN(((10-AV180)/10*9+1),((10-AX180)/10*9+1)))/9*10,1))</f>
        <v>0</v>
      </c>
      <c r="AZ180" s="106" t="n">
        <f aca="false">IF('Indicator Data'!N180="No data","x",ROUND(IF('Indicator Data'!N180=0,0,IF(LOG('Indicator Data'!N180)&gt;AZ$3,10,IF(LOG('Indicator Data'!N180)&lt;AZ$4,0,10-(AZ$3-LOG('Indicator Data'!N180))/(AZ$3-AZ$4)*10))),1))</f>
        <v>0</v>
      </c>
      <c r="BA180" s="103" t="n">
        <f aca="false">IF(AZ180="x","x",'Indicator Data'!N180/'Indicator Data'!$CA180)</f>
        <v>0</v>
      </c>
      <c r="BB180" s="106" t="n">
        <f aca="false">IF(AZ180="x","x",ROUND(IF(BA180&gt;BB$3,10,IF(BA180&lt;BB$4,0,10-(BB$3-BA180)/(BB$3-BB$4)*10)),1))</f>
        <v>0</v>
      </c>
      <c r="BC180" s="102" t="n">
        <f aca="false">IF(AND(AZ180="x",BB180="x"),"x",ROUND((10-GEOMEAN(((10-AZ180)/10*9+1),((10-BB180)/10*9+1)))/9*10,1))</f>
        <v>0</v>
      </c>
      <c r="BD180" s="106" t="n">
        <f aca="false">IF('Indicator Data'!O180="No data","x",ROUND(IF('Indicator Data'!O180=0,0,IF(LOG('Indicator Data'!O180)&gt;BD$3,10,IF(LOG('Indicator Data'!O180)&lt;BD$4,0,10-(BD$3-LOG('Indicator Data'!O180))/(BD$3-BD$4)*10))),1))</f>
        <v>0</v>
      </c>
      <c r="BE180" s="103" t="n">
        <f aca="false">IF(BD180="x","x",'Indicator Data'!O180/'Indicator Data'!$CA180)</f>
        <v>0</v>
      </c>
      <c r="BF180" s="106" t="n">
        <f aca="false">IF(BD180="x","x",ROUND(IF(BE180&gt;BF$3,10,IF(BE180&lt;BF$4,0,10-(BF$3-BE180)/(BF$3-BF$4)*10)),1))</f>
        <v>0</v>
      </c>
      <c r="BG180" s="102" t="n">
        <f aca="false">IF(AND(BD180="x",BF180="x"),"x",ROUND((10-GEOMEAN(((10-BD180)/10*9+1),((10-BF180)/10*9+1)))/9*10,1))</f>
        <v>0</v>
      </c>
      <c r="BH180" s="106" t="n">
        <f aca="false">IF('Indicator Data'!P180="No data","x",ROUND(IF('Indicator Data'!P180=0,0,IF(LOG('Indicator Data'!P180)&gt;BH$3,10,IF(LOG('Indicator Data'!P180)&lt;BH$4,0,10-(BH$3-LOG('Indicator Data'!P180))/(BH$3-BH$4)*10))),1))</f>
        <v>0</v>
      </c>
      <c r="BI180" s="103" t="n">
        <f aca="false">IF(BH180="x","x",'Indicator Data'!P180/'Indicator Data'!$CA180)</f>
        <v>0</v>
      </c>
      <c r="BJ180" s="106" t="n">
        <f aca="false">IF(BH180="x","x",ROUND(IF(BI180&gt;BJ$3,10,IF(BI180&lt;BJ$4,0,10-(BJ$3-BI180)/(BJ$3-BJ$4)*10)),1))</f>
        <v>0</v>
      </c>
      <c r="BK180" s="102" t="n">
        <f aca="false">IF(AND(BH180="x",BJ180="x"),"x",ROUND((10-GEOMEAN(((10-BH180)/10*9+1),((10-BJ180)/10*9+1)))/9*10,1))</f>
        <v>0</v>
      </c>
      <c r="BL180" s="104" t="n">
        <f aca="false">IF(AND(BC180="x",BG180="x",BK180="x",AY180="x"),"x",IF(AND(BC180="x",BG180="x",BK180="x"),AY180,ROUND((10-GEOMEAN(((10-AY180)/10*9+1),((10-BC180)/10*9+1),((10-BG180)/10*9+1),((10-BK180)/10*9+1)))/9*10,1)))</f>
        <v>0</v>
      </c>
      <c r="BM180" s="106" t="n">
        <f aca="false">ROUND(IF('Indicator Data'!Q180=0,0,IF(LOG('Indicator Data'!Q180)&gt;BM$3,10,IF(LOG('Indicator Data'!Q180)&lt;BM$4,0,10-(BM$3-LOG('Indicator Data'!Q180))/(BM$3-BM$4)*10))),1)</f>
        <v>0</v>
      </c>
      <c r="BN180" s="107" t="n">
        <f aca="false">'Indicator Data'!R180</f>
        <v>0</v>
      </c>
      <c r="BO180" s="106" t="n">
        <f aca="false">ROUND(IF(BN180&gt;BO$3,10,IF(BN180&lt;BO$4,0,10-(BO$3-BN180)/(BO$3-BO$4)*10)),1)</f>
        <v>0</v>
      </c>
      <c r="BP180" s="106" t="n">
        <f aca="false">ROUND((10-GEOMEAN(((10-BO180)/10*9+1),((10-BM180)/10*9+1)))/9*10,1)</f>
        <v>0</v>
      </c>
      <c r="BQ180" s="106" t="n">
        <f aca="false">ROUND(IF('Indicator Data'!S180=0,0,IF(LOG('Indicator Data'!S180)&gt;BQ$3,10,IF(LOG('Indicator Data'!S180)&lt;BQ$4,0,10-(BQ$3-LOG('Indicator Data'!S180))/(BQ$3-BQ$4)*10))),1)</f>
        <v>0</v>
      </c>
      <c r="BR180" s="107" t="n">
        <f aca="false">'Indicator Data'!T180</f>
        <v>0</v>
      </c>
      <c r="BS180" s="106" t="n">
        <f aca="false">ROUND(IF(BR180&gt;BS$3,10,IF(BR180&lt;BS$4,0,10-(BS$3-BR180)/(BS$3-BS$4)*10)),1)</f>
        <v>0</v>
      </c>
      <c r="BT180" s="106" t="n">
        <f aca="false">ROUND((10-GEOMEAN(((10-BS180)/10*9+1),((10-BQ180)/10*9+1)))/9*10,1)</f>
        <v>0</v>
      </c>
      <c r="BU180" s="102" t="n">
        <f aca="false">ROUND((10-GEOMEAN(((10-BT180)/10*9+1),((10-BP180)/10*9+1)))/9*10,1)</f>
        <v>0</v>
      </c>
      <c r="BV180" s="106" t="n">
        <f aca="false">ROUND(IF('Indicator Data'!U180=0,0,IF(LOG('Indicator Data'!U180)&gt;BV$3,10,IF(LOG('Indicator Data'!U180)&lt;BV$4,0,10-(BV$3-LOG('Indicator Data'!U180))/(BV$3-BV$4)*10))),1)</f>
        <v>0</v>
      </c>
      <c r="BW180" s="103" t="n">
        <f aca="false">'Indicator Data'!U180/'Indicator Data'!$CA180</f>
        <v>0</v>
      </c>
      <c r="BX180" s="106" t="n">
        <f aca="false">ROUND(IF(BW180&gt;BX$3,10,IF(BW180&lt;BX$4,0,10-(BX$3-BW180)/(BX$3-BX$4)*10)),1)</f>
        <v>0</v>
      </c>
      <c r="BY180" s="102" t="n">
        <f aca="false">ROUND((10-GEOMEAN(((10-BV180)/10*9+1),((10-BX180)/10*9+1)))/9*10,1)</f>
        <v>0</v>
      </c>
      <c r="BZ180" s="106" t="n">
        <f aca="false">ROUND(IF('Indicator Data'!V180=0,0,IF(LOG('Indicator Data'!V180)&gt;BZ$3,10,IF(LOG('Indicator Data'!V180)&lt;BZ$4,0,10-(BZ$3-LOG('Indicator Data'!V180))/(BZ$3-BZ$4)*10))),1)</f>
        <v>8.2</v>
      </c>
      <c r="CA180" s="103" t="n">
        <f aca="false">IF('Indicator Data'!V180/'Indicator Data'!$CA180&gt;1,1,'Indicator Data'!V180/'Indicator Data'!$CA180)</f>
        <v>0.493597527791686</v>
      </c>
      <c r="CB180" s="106" t="n">
        <f aca="false">ROUND(IF(CA180&gt;CB$3,10,IF(CA180&lt;CB$4,0,10-(CB$3-CA180)/(CB$3-CB$4)*10)),1)</f>
        <v>4.9</v>
      </c>
      <c r="CC180" s="102" t="n">
        <f aca="false">ROUND((10-GEOMEAN(((10-BZ180)/10*9+1),((10-CB180)/10*9+1)))/9*10,1)</f>
        <v>6.9</v>
      </c>
      <c r="CD180" s="106" t="n">
        <f aca="false">ROUND(IF('Indicator Data'!W180=0,0,IF(LOG('Indicator Data'!W180)&gt;CD$3,10,IF(LOG('Indicator Data'!W180)&lt;CD$4,0,10-(CD$3-LOG('Indicator Data'!W180))/(CD$3-CD$4)*10))),1)</f>
        <v>5.5</v>
      </c>
      <c r="CE180" s="103" t="n">
        <f aca="false">'Indicator Data'!W180/'Indicator Data'!$CA180</f>
        <v>0.00622367422786805</v>
      </c>
      <c r="CF180" s="106" t="n">
        <f aca="false">ROUND(IF(CE180&gt;CF$3,10,IF(CE180&lt;CF$4,0,10-(CF$3-CE180)/(CF$3-CF$4)*10)),1)</f>
        <v>0.1</v>
      </c>
      <c r="CG180" s="102" t="n">
        <f aca="false">ROUND((10-GEOMEAN(((10-CD180)/10*9+1),((10-CF180)/10*9+1)))/9*10,1)</f>
        <v>3.3</v>
      </c>
      <c r="CH180" s="104" t="n">
        <f aca="false">ROUND((10-GEOMEAN(((10-CC180)/10*9+1),((10-BU180)/10*9+1),((10-BY180)/10*9+1),((10-CG180)/10*9+1)))/9*10,1)</f>
        <v>3.1</v>
      </c>
      <c r="CI180" s="106" t="n">
        <f aca="false">IF('Indicator Data'!BQ180="No data","x",ROUND(IF('Indicator Data'!BQ180&gt;CI$3,0,IF('Indicator Data'!BQ180&lt;CI$4,10,(CI$3-'Indicator Data'!BQ180)/(CI$3-CI$4)*10)),1))</f>
        <v>0.3</v>
      </c>
      <c r="CJ180" s="106" t="n">
        <f aca="false">IF('Indicator Data'!BR180="No data","x",ROUND(IF('Indicator Data'!BR180&gt;CJ$3,0,IF('Indicator Data'!BR180&lt;CJ$4,10,(CJ$3-'Indicator Data'!BR180)/(CJ$3-CJ$4)*10)),1))</f>
        <v>0.4</v>
      </c>
      <c r="CK180" s="106" t="n">
        <f aca="false">IF('Indicator Data'!AC180="No data","x",ROUND(IF('Indicator Data'!AC180&gt;CK$3,0,IF('Indicator Data'!AC180&lt;CK$4,10,(CK$3-'Indicator Data'!AC180)/(CK$3-CK$4)*10)),1))</f>
        <v>1.6</v>
      </c>
      <c r="CL180" s="102" t="n">
        <f aca="false">IF(AND(CJ180="x",CI180="x",CK180="x"),"x",ROUND(AVERAGE(CI180:CK180),1))</f>
        <v>0.8</v>
      </c>
      <c r="CM180" s="106" t="n">
        <f aca="false">IF('Indicator Data'!X180="No data","x",ROUND(IF(LOG('Indicator Data'!X180)&gt;CM$3,10,IF(LOG('Indicator Data'!X180)&lt;CM$4,0,10-(CM$3-LOG('Indicator Data'!X180))/(CM$3-CM$4)*10)),1))</f>
        <v>6.3</v>
      </c>
      <c r="CN180" s="106" t="n">
        <f aca="false">IF('Indicator Data'!Y180="No data","x",ROUND(IF('Indicator Data'!Y180&gt;CN$3,10,IF('Indicator Data'!Y180&lt;CN$4,0,10-(CN$3-'Indicator Data'!Y180)/(CN$3-CN$4)*10)),1))</f>
        <v>2.9</v>
      </c>
      <c r="CO180" s="106" t="n">
        <f aca="false">IF('Indicator Data'!Z180="No data","x",ROUND(IF('Indicator Data'!Z180&gt;CO$3,10,IF('Indicator Data'!Z180&lt;CO$4,0,10-(CO$3-'Indicator Data'!Z180)/(CO$3-CO$4)*10)),1))</f>
        <v>7</v>
      </c>
      <c r="CP180" s="106" t="str">
        <f aca="false">IF('Indicator Data'!AA180="No data","x",ROUND(IF('Indicator Data'!AA180&gt;CP$3,10,IF('Indicator Data'!AA180&lt;CP$4,0,10-(CP$3-'Indicator Data'!AA180)/(CP$3-CP$4)*10)),1))</f>
        <v>x</v>
      </c>
      <c r="CQ180" s="102" t="n">
        <f aca="false">ROUND(AVERAGE(CM180:CP180),1)</f>
        <v>5.4</v>
      </c>
      <c r="CR180" s="104" t="n">
        <f aca="false">ROUND(AVERAGE(CL180,CQ180,CQ180),1)</f>
        <v>3.9</v>
      </c>
      <c r="CS180" s="106" t="n">
        <f aca="false">IF('Indicator Data'!AF180="No data","x",ROUND(IF('Indicator Data'!AF180&gt;CS$3,10,IF('Indicator Data'!AF180&lt;CS$4,0,10-(CS$3-'Indicator Data'!AF180)/(CS$3-CS$4)*10)),1))</f>
        <v>0.9</v>
      </c>
      <c r="CT180" s="106" t="n">
        <f aca="false">IF('Indicator Data'!AG180="No data","x",ROUND(IF('Indicator Data'!AG180&gt;CT$3,10,IF('Indicator Data'!AG180&lt;CT$4,0,10-(CT$3-'Indicator Data'!AG180)/(CT$3-CT$4)*10)),1))</f>
        <v>2.3</v>
      </c>
      <c r="CU180" s="102" t="n">
        <f aca="false">ROUND(AVERAGE(CM180,CN180,CO180,CP180,CS180,CT180),1)</f>
        <v>3.9</v>
      </c>
      <c r="CV180" s="106" t="n">
        <f aca="false">IF('Indicator Data'!AB180="No data","x",ROUND(IF('Indicator Data'!AB180&gt;CV$3,10,IF('Indicator Data'!AB180&lt;CV$4,0,10-(CV$3-'Indicator Data'!AB180)/(CV$3-CV$4)*10)),1))</f>
        <v>0</v>
      </c>
      <c r="CW180" s="102" t="n">
        <f aca="false">IF(AND(CJ180="x",CI180="x",CK180="x"),"x",ROUND(AVERAGE(CI180:CK180,CV180),1))</f>
        <v>0.6</v>
      </c>
      <c r="CX180" s="103" t="n">
        <f aca="false">IF('Indicator Data'!AD180="No data","x",'Indicator Data'!AD180/'Indicator Data'!$BZ180)</f>
        <v>0.000100954534089932</v>
      </c>
      <c r="CY180" s="106" t="n">
        <f aca="false">IF(CX180="x","x",ROUND(IF(CX180&gt;CY$3,0,IF(CX180&lt;CY$4,10,(CY$3-CX180)/(CY$3-CY$4)*10)),1))</f>
        <v>9</v>
      </c>
      <c r="CZ180" s="106" t="n">
        <f aca="false">IF('Indicator Data'!AE180="No data","x",ROUND(IF('Indicator Data'!AE180&gt;CZ$3,0,IF('Indicator Data'!AE180&lt;CZ$4,10,(CZ$3-'Indicator Data'!AE180)/(CZ$3-CZ$4)*10)),1))</f>
        <v>2</v>
      </c>
      <c r="DA180" s="102" t="n">
        <f aca="false">IF(AND(CY180="x",CZ180="x"),"x",ROUND(AVERAGE(CY180:CZ180),1))</f>
        <v>5.5</v>
      </c>
      <c r="DB180" s="104" t="n">
        <f aca="false">ROUND(AVERAGE(CW180,DA180,CU180),1)</f>
        <v>3.3</v>
      </c>
      <c r="DC180" s="105" t="n">
        <f aca="false">IF(BL180="x",ROUND((10-GEOMEAN(((10-DB180)/10*9+1),((10-CH180)/10*9+1),((10-CR180)/10*9+1)))/9*10,1),ROUND((10-GEOMEAN(((10-BL180)/10*9+1),((10-DB180)/10*9+1),((10-CH180)/10*9+1),((10-CR180)/10*9+1)))/9*10,1))</f>
        <v>2.7</v>
      </c>
      <c r="DD180" s="108" t="n">
        <f aca="false">IF(ROUND(IF(AP180="x",(10-GEOMEAN(((10-AO180)/10*9+1),((10-DC180)/10*9+1),((10-AU180)/10*9+1),((10-AQ180)/10*9+1),((10-AR180)/10*9+1)))/9*10,(10-GEOMEAN(((10-AO180)/10*9+1),((10-DC180)/10*9+1),((10-AP180)/10*9+1),((10-AQ180)/10*9+1),((10-AR180)/10*9+1),((10-AU180)/10*9+1)))/9*10),1)=0,0.1,ROUND(IF(AP180="x",(10-GEOMEAN(((10-AO180)/10*9+1),((10-DC180)/10*9+1),((10-AU180)/10*9+1),((10-AQ180)/10*9+1),((10-AR180)/10*9+1)))/9*10,(10-GEOMEAN(((10-AO180)/10*9+1),((10-DC180)/10*9+1),((10-AP180)/10*9+1),((10-AQ180)/10*9+1),((10-AR180)/10*9+1),((10-AU180)/10*9+1)))/9*10),1))</f>
        <v>4.4</v>
      </c>
      <c r="DE180" s="105" t="n">
        <f aca="false">ROUND(IF('Indicator Data'!AH180=0,0,IF('Indicator Data'!AH180&gt;DE$3,10,IF('Indicator Data'!AH180&lt;DE$4,0,10-(DE$3-'Indicator Data'!AH180)/(DE$3-DE$4)*10))),1)</f>
        <v>0.9</v>
      </c>
      <c r="DF180" s="102" t="n">
        <f aca="false">'Indicator Data'!AI180</f>
        <v>0</v>
      </c>
      <c r="DG180" s="102" t="n">
        <f aca="false">'Indicator Data'!AJ180</f>
        <v>0</v>
      </c>
      <c r="DH180" s="105" t="n">
        <f aca="false">ROUND(IF(DF180=5,10,IF(DG180=5,9,IF(DF180=4,8,IF(DG180=4,7,0)))),1)</f>
        <v>0</v>
      </c>
      <c r="DI180" s="108" t="n">
        <f aca="false">ROUND(IF(DH180&gt;5,DH180,DE180/10*7),1)</f>
        <v>0.6</v>
      </c>
      <c r="DJ180" s="76"/>
      <c r="DK180" s="109"/>
    </row>
    <row r="181" customFormat="false" ht="14.5" hidden="false" customHeight="false" outlineLevel="0" collapsed="false">
      <c r="A181" s="98" t="str">
        <f aca="false">'Indicator Data'!A181</f>
        <v>Turkey</v>
      </c>
      <c r="B181" s="99" t="str">
        <f aca="false">'Indicator Data'!B181</f>
        <v>TUR</v>
      </c>
      <c r="C181" s="100" t="n">
        <f aca="false">ROUND(IF('Indicator Data'!C181=0,0.1,IF(LOG('Indicator Data'!C181)&gt;C$3,10,IF(LOG('Indicator Data'!C181)&lt;C$4,0,10-(C$3-LOG('Indicator Data'!C181))/(C$3-C$4)*10))),1)</f>
        <v>10</v>
      </c>
      <c r="D181" s="101" t="n">
        <f aca="false">ROUND(IF('Indicator Data'!D181=0,0.1,IF(LOG('Indicator Data'!D181)&gt;D$3,10,IF(LOG('Indicator Data'!D181)&lt;D$4,0,10-(D$3-LOG('Indicator Data'!D181))/(D$3-D$4)*10))),1)</f>
        <v>10</v>
      </c>
      <c r="E181" s="102" t="n">
        <f aca="false">ROUND((10-GEOMEAN(((10-C181)/10*9+1),((10-D181)/10*9+1)))/9*10,1)</f>
        <v>10</v>
      </c>
      <c r="F181" s="102" t="n">
        <f aca="false">IF('Indicator Data'!E181="No data",0.1,(ROUND(IF('Indicator Data'!E181=0,0,IF(LOG('Indicator Data'!E181)&gt;F$3,10,IF(LOG('Indicator Data'!E181)&lt;F$4,0,10-(F$3-LOG('Indicator Data'!E181))/(F$3-F$4)*10))),1)))</f>
        <v>8.1</v>
      </c>
      <c r="G181" s="102" t="n">
        <f aca="false">ROUND(IF('Indicator Data'!F181=0,0,IF(LOG('Indicator Data'!F181)&gt;G$3,10,IF(LOG('Indicator Data'!F181)&lt;G$4,0,10-(G$3-LOG('Indicator Data'!F181))/(G$3-G$4)*10))),1)</f>
        <v>7.3</v>
      </c>
      <c r="H181" s="101" t="n">
        <f aca="false">ROUND(IF('Indicator Data'!G181=0,0,IF(LOG('Indicator Data'!G181)&gt;H$3,10,IF(LOG('Indicator Data'!G181)&lt;H$4,0,10-(H$3-LOG('Indicator Data'!G181))/(H$3-H$4)*10))),1)</f>
        <v>0</v>
      </c>
      <c r="I181" s="101" t="n">
        <f aca="false">ROUND(IF('Indicator Data'!H181=0,0,IF(LOG('Indicator Data'!H181)&gt;I$3,10,IF(LOG('Indicator Data'!H181)&lt;I$4,0,10-(I$3-LOG('Indicator Data'!H181))/(I$3-I$4)*10))),1)</f>
        <v>0</v>
      </c>
      <c r="J181" s="101" t="n">
        <f aca="false">ROUND((10-GEOMEAN(((10-H181)/10*9+1),((10-I181)/10*9+1)))/9*10,1)</f>
        <v>0</v>
      </c>
      <c r="K181" s="101" t="n">
        <f aca="false">ROUND(IF('Indicator Data'!I181=0,0,IF(LOG('Indicator Data'!I181)&gt;K$3,10,IF(LOG('Indicator Data'!I181)&lt;K$4,0,10-(K$3-LOG('Indicator Data'!I181))/(K$3-K$4)*10))),1)</f>
        <v>0</v>
      </c>
      <c r="L181" s="102" t="n">
        <f aca="false">ROUND((10-GEOMEAN(((10-J181)/10*9+1),((10-K181)/10*9+1)))/9*10,1)</f>
        <v>0</v>
      </c>
      <c r="M181" s="102" t="n">
        <f aca="false">ROUND(IF('Indicator Data'!J181=0,0,IF(LOG('Indicator Data'!J181)&gt;M$3,10,IF(LOG('Indicator Data'!J181)&lt;M$4,0,10-(M$3-LOG('Indicator Data'!J181))/(M$3-M$4)*10))),1)</f>
        <v>0</v>
      </c>
      <c r="N181" s="103" t="n">
        <f aca="false">'Indicator Data'!C181/'Indicator Data'!$CA181</f>
        <v>0.00201951338358414</v>
      </c>
      <c r="O181" s="103" t="n">
        <f aca="false">'Indicator Data'!D181/'Indicator Data'!$CA181</f>
        <v>0.000845484978942458</v>
      </c>
      <c r="P181" s="103" t="n">
        <f aca="false">IF(F181=0.1,"x",'Indicator Data'!E181/'Indicator Data'!$CA181)</f>
        <v>0.00221741249170537</v>
      </c>
      <c r="Q181" s="103" t="n">
        <f aca="false">'Indicator Data'!F181/'Indicator Data'!$CA181</f>
        <v>2.93798793644754E-006</v>
      </c>
      <c r="R181" s="103" t="n">
        <f aca="false">'Indicator Data'!G181/'Indicator Data'!$CA181</f>
        <v>0</v>
      </c>
      <c r="S181" s="103" t="n">
        <f aca="false">'Indicator Data'!H181/'Indicator Data'!$CA181</f>
        <v>0</v>
      </c>
      <c r="T181" s="103" t="n">
        <f aca="false">'Indicator Data'!I181/'Indicator Data'!$CA181</f>
        <v>0</v>
      </c>
      <c r="U181" s="103" t="n">
        <f aca="false">'Indicator Data'!J181/'Indicator Data'!$CA181</f>
        <v>0</v>
      </c>
      <c r="V181" s="101" t="n">
        <f aca="false">ROUND(IF(N181&gt;V$3,10,IF(N181&lt;V$4,0,10-(V$3-N181)/(V$3-V$4)*10)),1)</f>
        <v>10</v>
      </c>
      <c r="W181" s="101" t="n">
        <f aca="false">ROUND(IF(O181&gt;W$3,10,IF(O181&lt;W$4,0,10-(W$3-O181)/(W$3-W$4)*10)),1)</f>
        <v>8.5</v>
      </c>
      <c r="X181" s="102" t="n">
        <f aca="false">ROUND(((10-GEOMEAN(((10-V181)/10*9+1),((10-W181)/10*9+1)))/9*10),1)</f>
        <v>9.4</v>
      </c>
      <c r="Y181" s="102" t="n">
        <f aca="false">IF(P181="x",0.1,ROUND(IF(P181&gt;Y$3,10,IF(P181&lt;Y$4,0,10-(Y$3-P181)/(Y$3-Y$4)*10)),1))</f>
        <v>1.5</v>
      </c>
      <c r="Z181" s="102" t="n">
        <f aca="false">ROUND(IF(Q181=0,0,IF(LOG(Q181)&gt;Z$3,10,IF(LOG(Q181)&lt;=Z$4,0,10-(Z$3-LOG(Q181))/(Z$3-Z$4)*10))),1)</f>
        <v>6.6</v>
      </c>
      <c r="AA181" s="101" t="n">
        <f aca="false">ROUND(IF(R181&gt;AA$3,10,IF(R181&lt;AA$4,0,10-(AA$3-R181)/(AA$3-AA$4)*10)),1)</f>
        <v>0</v>
      </c>
      <c r="AB181" s="101" t="n">
        <f aca="false">ROUND(IF(S181&gt;AB$3,10,IF(S181&lt;AB$4,0,10-(AB$3-S181)/(AB$3-AB$4)*10)),1)</f>
        <v>0</v>
      </c>
      <c r="AC181" s="101" t="n">
        <f aca="false">ROUND(((10-GEOMEAN(((10-AA181)/10*9+1),((10-AB181)/10*9+1)))/9*10),1)</f>
        <v>0</v>
      </c>
      <c r="AD181" s="101" t="n">
        <f aca="false">ROUND(IF(T181=0,0,IF(T181&gt;AD$3,10,IF(T181&lt;=AD$4,0,10-(AD$3-T181)/(AD$3-AD$4)*10))),1)</f>
        <v>0</v>
      </c>
      <c r="AE181" s="102" t="n">
        <f aca="false">ROUND((10-GEOMEAN(((10-AC181)/10*9+1),((10-AD181)/10*9+1)))/9*10,1)</f>
        <v>0</v>
      </c>
      <c r="AF181" s="102" t="n">
        <f aca="false">ROUND(IF(U181&gt;AF$3,10,IF(U181&lt;AF$4,0,10-(AF$3-U181)/(AF$3-AF$4)*10)),1)</f>
        <v>0</v>
      </c>
      <c r="AG181" s="101" t="n">
        <f aca="false">ROUND(IF('Indicator Data'!K181=0,0,IF('Indicator Data'!K181&gt;AG$3,10,IF('Indicator Data'!K181&lt;AG$4,0,10-(AG$3-'Indicator Data'!K181)/(AG$3-AG$4)*10))),1)</f>
        <v>0</v>
      </c>
      <c r="AH181" s="104" t="n">
        <f aca="false">ROUND(AVERAGE(C181,V181),1)</f>
        <v>10</v>
      </c>
      <c r="AI181" s="104" t="n">
        <f aca="false">ROUND(AVERAGE(D181,W181),1)</f>
        <v>9.3</v>
      </c>
      <c r="AJ181" s="102" t="n">
        <f aca="false">ROUND(AVERAGE(AA181,H181),1)</f>
        <v>0</v>
      </c>
      <c r="AK181" s="102" t="n">
        <f aca="false">ROUND(AVERAGE(AB181,I181),1)</f>
        <v>0</v>
      </c>
      <c r="AL181" s="104" t="n">
        <f aca="false">ROUND((10-GEOMEAN(((10-AJ181)/10*9+1),((10-AK181)/10*9+1)))/9*10,1)</f>
        <v>0</v>
      </c>
      <c r="AM181" s="104" t="n">
        <f aca="false">ROUND(AVERAGE(AD181,K181),1)</f>
        <v>0</v>
      </c>
      <c r="AN181" s="102" t="n">
        <f aca="false">ROUND((10-GEOMEAN(((10-M181)/10*9+1),((10-AF181)/10*9+1)))/9*10,1)</f>
        <v>0</v>
      </c>
      <c r="AO181" s="105" t="n">
        <f aca="false">ROUND((10-GEOMEAN(((10-E181)/10*9+1),((10-X181)/10*9+1)))/9*10,1)</f>
        <v>9.7</v>
      </c>
      <c r="AP181" s="105" t="n">
        <f aca="false">IF(AND(Y181="x",F181="x"),"x",ROUND((10-GEOMEAN(((10-F181)/10*9+1),((10-Y181)/10*9+1)))/9*10,1))</f>
        <v>5.7</v>
      </c>
      <c r="AQ181" s="105" t="n">
        <f aca="false">ROUND((10-GEOMEAN(((10-G181)/10*9+1),((10-Z181)/10*9+1)))/9*10,1)</f>
        <v>7</v>
      </c>
      <c r="AR181" s="105" t="n">
        <f aca="false">ROUND((10-GEOMEAN(((10-L181)/10*9+1),((10-AE181)/10*9+1)))/9*10,1)</f>
        <v>0</v>
      </c>
      <c r="AS181" s="104" t="n">
        <f aca="false">ROUND(AVERAGE(AG181,AN181),1)</f>
        <v>0</v>
      </c>
      <c r="AT181" s="104" t="n">
        <f aca="false">IF('Indicator Data'!L181="No data","x",IF('Indicator Data'!CB181&lt;1000,"x",ROUND((IF('Indicator Data'!L181&gt;AT$3,10,IF('Indicator Data'!L181&lt;AT$4,0,10-(AT$3-'Indicator Data'!L181)/(AT$3-AT$4)*10))),1)))</f>
        <v>4.8</v>
      </c>
      <c r="AU181" s="105" t="n">
        <f aca="false">ROUND(AVERAGE(AS181,AT181),1)</f>
        <v>2.4</v>
      </c>
      <c r="AV181" s="106" t="n">
        <f aca="false">IF('Indicator Data'!M181="No data","x",ROUND(IF('Indicator Data'!M181=0,0,IF(LOG('Indicator Data'!M181)&gt;AV$3,10,IF(LOG('Indicator Data'!M181)&lt;AV$4,0,10-(AV$3-LOG('Indicator Data'!M181))/(AV$3-AV$4)*10))),1))</f>
        <v>9.7</v>
      </c>
      <c r="AW181" s="103" t="n">
        <f aca="false">IF(AV181="x","x",'Indicator Data'!M181/'Indicator Data'!$CA181)</f>
        <v>0.78190325098455</v>
      </c>
      <c r="AX181" s="106" t="n">
        <f aca="false">IF(AV181="x","x",ROUND(IF(AW181&gt;AX$3,10,IF(AW181&lt;AX$4,0,10-(AX$3-AW181)/(AX$3-AX$4)*10)),1))</f>
        <v>8.7</v>
      </c>
      <c r="AY181" s="102" t="n">
        <f aca="false">IF(AND(AV181="x",AX181="x"),"x",ROUND((10-GEOMEAN(((10-AV181)/10*9+1),((10-AX181)/10*9+1)))/9*10,1))</f>
        <v>9.3</v>
      </c>
      <c r="AZ181" s="106" t="str">
        <f aca="false">IF('Indicator Data'!N181="No data","x",ROUND(IF('Indicator Data'!N181=0,0,IF(LOG('Indicator Data'!N181)&gt;AZ$3,10,IF(LOG('Indicator Data'!N181)&lt;AZ$4,0,10-(AZ$3-LOG('Indicator Data'!N181))/(AZ$3-AZ$4)*10))),1))</f>
        <v>x</v>
      </c>
      <c r="BA181" s="103" t="str">
        <f aca="false">IF(AZ181="x","x",'Indicator Data'!N181/'Indicator Data'!$CA181)</f>
        <v>x</v>
      </c>
      <c r="BB181" s="106" t="str">
        <f aca="false">IF(AZ181="x","x",ROUND(IF(BA181&gt;BB$3,10,IF(BA181&lt;BB$4,0,10-(BB$3-BA181)/(BB$3-BB$4)*10)),1))</f>
        <v>x</v>
      </c>
      <c r="BC181" s="102" t="str">
        <f aca="false">IF(AND(AZ181="x",BB181="x"),"x",ROUND((10-GEOMEAN(((10-AZ181)/10*9+1),((10-BB181)/10*9+1)))/9*10,1))</f>
        <v>x</v>
      </c>
      <c r="BD181" s="106" t="str">
        <f aca="false">IF('Indicator Data'!O181="No data","x",ROUND(IF('Indicator Data'!O181=0,0,IF(LOG('Indicator Data'!O181)&gt;BD$3,10,IF(LOG('Indicator Data'!O181)&lt;BD$4,0,10-(BD$3-LOG('Indicator Data'!O181))/(BD$3-BD$4)*10))),1))</f>
        <v>x</v>
      </c>
      <c r="BE181" s="103" t="str">
        <f aca="false">IF(BD181="x","x",'Indicator Data'!O181/'Indicator Data'!$CA181)</f>
        <v>x</v>
      </c>
      <c r="BF181" s="106" t="str">
        <f aca="false">IF(BD181="x","x",ROUND(IF(BE181&gt;BF$3,10,IF(BE181&lt;BF$4,0,10-(BF$3-BE181)/(BF$3-BF$4)*10)),1))</f>
        <v>x</v>
      </c>
      <c r="BG181" s="102" t="str">
        <f aca="false">IF(AND(BD181="x",BF181="x"),"x",ROUND((10-GEOMEAN(((10-BD181)/10*9+1),((10-BF181)/10*9+1)))/9*10,1))</f>
        <v>x</v>
      </c>
      <c r="BH181" s="106" t="str">
        <f aca="false">IF('Indicator Data'!P181="No data","x",ROUND(IF('Indicator Data'!P181=0,0,IF(LOG('Indicator Data'!P181)&gt;BH$3,10,IF(LOG('Indicator Data'!P181)&lt;BH$4,0,10-(BH$3-LOG('Indicator Data'!P181))/(BH$3-BH$4)*10))),1))</f>
        <v>x</v>
      </c>
      <c r="BI181" s="103" t="str">
        <f aca="false">IF(BH181="x","x",'Indicator Data'!P181/'Indicator Data'!$CA181)</f>
        <v>x</v>
      </c>
      <c r="BJ181" s="106" t="str">
        <f aca="false">IF(BH181="x","x",ROUND(IF(BI181&gt;BJ$3,10,IF(BI181&lt;BJ$4,0,10-(BJ$3-BI181)/(BJ$3-BJ$4)*10)),1))</f>
        <v>x</v>
      </c>
      <c r="BK181" s="102" t="str">
        <f aca="false">IF(AND(BH181="x",BJ181="x"),"x",ROUND((10-GEOMEAN(((10-BH181)/10*9+1),((10-BJ181)/10*9+1)))/9*10,1))</f>
        <v>x</v>
      </c>
      <c r="BL181" s="104" t="n">
        <f aca="false">IF(AND(BC181="x",BG181="x",BK181="x",AY181="x"),"x",IF(AND(BC181="x",BG181="x",BK181="x"),AY181,ROUND((10-GEOMEAN(((10-AY181)/10*9+1),((10-BC181)/10*9+1),((10-BG181)/10*9+1),((10-BK181)/10*9+1)))/9*10,1)))</f>
        <v>9.3</v>
      </c>
      <c r="BM181" s="106" t="n">
        <f aca="false">ROUND(IF('Indicator Data'!Q181=0,0,IF(LOG('Indicator Data'!Q181)&gt;BM$3,10,IF(LOG('Indicator Data'!Q181)&lt;BM$4,0,10-(BM$3-LOG('Indicator Data'!Q181))/(BM$3-BM$4)*10))),1)</f>
        <v>0</v>
      </c>
      <c r="BN181" s="107" t="n">
        <f aca="false">'Indicator Data'!R181</f>
        <v>0</v>
      </c>
      <c r="BO181" s="106" t="n">
        <f aca="false">ROUND(IF(BN181&gt;BO$3,10,IF(BN181&lt;BO$4,0,10-(BO$3-BN181)/(BO$3-BO$4)*10)),1)</f>
        <v>0</v>
      </c>
      <c r="BP181" s="106" t="n">
        <f aca="false">ROUND((10-GEOMEAN(((10-BO181)/10*9+1),((10-BM181)/10*9+1)))/9*10,1)</f>
        <v>0</v>
      </c>
      <c r="BQ181" s="106" t="n">
        <f aca="false">ROUND(IF('Indicator Data'!S181=0,0,IF(LOG('Indicator Data'!S181)&gt;BQ$3,10,IF(LOG('Indicator Data'!S181)&lt;BQ$4,0,10-(BQ$3-LOG('Indicator Data'!S181))/(BQ$3-BQ$4)*10))),1)</f>
        <v>0</v>
      </c>
      <c r="BR181" s="107" t="n">
        <f aca="false">'Indicator Data'!T181</f>
        <v>0</v>
      </c>
      <c r="BS181" s="106" t="n">
        <f aca="false">ROUND(IF(BR181&gt;BS$3,10,IF(BR181&lt;BS$4,0,10-(BS$3-BR181)/(BS$3-BS$4)*10)),1)</f>
        <v>0</v>
      </c>
      <c r="BT181" s="106" t="n">
        <f aca="false">ROUND((10-GEOMEAN(((10-BS181)/10*9+1),((10-BQ181)/10*9+1)))/9*10,1)</f>
        <v>0</v>
      </c>
      <c r="BU181" s="102" t="n">
        <f aca="false">ROUND((10-GEOMEAN(((10-BT181)/10*9+1),((10-BP181)/10*9+1)))/9*10,1)</f>
        <v>0</v>
      </c>
      <c r="BV181" s="106" t="n">
        <f aca="false">ROUND(IF('Indicator Data'!U181=0,0,IF(LOG('Indicator Data'!U181)&gt;BV$3,10,IF(LOG('Indicator Data'!U181)&lt;BV$4,0,10-(BV$3-LOG('Indicator Data'!U181))/(BV$3-BV$4)*10))),1)</f>
        <v>7.1</v>
      </c>
      <c r="BW181" s="103" t="n">
        <f aca="false">'Indicator Data'!U181/'Indicator Data'!$CA181</f>
        <v>0.0127152216857729</v>
      </c>
      <c r="BX181" s="106" t="n">
        <f aca="false">ROUND(IF(BW181&gt;BX$3,10,IF(BW181&lt;BX$4,0,10-(BX$3-BW181)/(BX$3-BX$4)*10)),1)</f>
        <v>0.1</v>
      </c>
      <c r="BY181" s="102" t="n">
        <f aca="false">ROUND((10-GEOMEAN(((10-BV181)/10*9+1),((10-BX181)/10*9+1)))/9*10,1)</f>
        <v>4.5</v>
      </c>
      <c r="BZ181" s="106" t="n">
        <f aca="false">ROUND(IF('Indicator Data'!V181=0,0,IF(LOG('Indicator Data'!V181)&gt;BZ$3,10,IF(LOG('Indicator Data'!V181)&lt;BZ$4,0,10-(BZ$3-LOG('Indicator Data'!V181))/(BZ$3-BZ$4)*10))),1)</f>
        <v>8.9</v>
      </c>
      <c r="CA181" s="103" t="n">
        <f aca="false">IF('Indicator Data'!V181/'Indicator Data'!$CA181&gt;1,1,'Indicator Data'!V181/'Indicator Data'!$CA181)</f>
        <v>0.220003661075899</v>
      </c>
      <c r="CB181" s="106" t="n">
        <f aca="false">ROUND(IF(CA181&gt;CB$3,10,IF(CA181&lt;CB$4,0,10-(CB$3-CA181)/(CB$3-CB$4)*10)),1)</f>
        <v>2.2</v>
      </c>
      <c r="CC181" s="102" t="n">
        <f aca="false">ROUND((10-GEOMEAN(((10-BZ181)/10*9+1),((10-CB181)/10*9+1)))/9*10,1)</f>
        <v>6.7</v>
      </c>
      <c r="CD181" s="106" t="n">
        <f aca="false">ROUND(IF('Indicator Data'!W181=0,0,IF(LOG('Indicator Data'!W181)&gt;CD$3,10,IF(LOG('Indicator Data'!W181)&lt;CD$4,0,10-(CD$3-LOG('Indicator Data'!W181))/(CD$3-CD$4)*10))),1)</f>
        <v>8.2</v>
      </c>
      <c r="CE181" s="103" t="n">
        <f aca="false">'Indicator Data'!W181/'Indicator Data'!$CA181</f>
        <v>0.0740551627526206</v>
      </c>
      <c r="CF181" s="106" t="n">
        <f aca="false">ROUND(IF(CE181&gt;CF$3,10,IF(CE181&lt;CF$4,0,10-(CF$3-CE181)/(CF$3-CF$4)*10)),1)</f>
        <v>0.7</v>
      </c>
      <c r="CG181" s="102" t="n">
        <f aca="false">ROUND((10-GEOMEAN(((10-CD181)/10*9+1),((10-CF181)/10*9+1)))/9*10,1)</f>
        <v>5.6</v>
      </c>
      <c r="CH181" s="104" t="n">
        <f aca="false">ROUND((10-GEOMEAN(((10-CC181)/10*9+1),((10-BU181)/10*9+1),((10-BY181)/10*9+1),((10-CG181)/10*9+1)))/9*10,1)</f>
        <v>4.6</v>
      </c>
      <c r="CI181" s="106" t="n">
        <f aca="false">IF('Indicator Data'!BQ181="No data","x",ROUND(IF('Indicator Data'!BQ181&gt;CI$3,0,IF('Indicator Data'!BQ181&lt;CI$4,10,(CI$3-'Indicator Data'!BQ181)/(CI$3-CI$4)*10)),1))</f>
        <v>0.1</v>
      </c>
      <c r="CJ181" s="106" t="n">
        <f aca="false">IF('Indicator Data'!BR181="No data","x",ROUND(IF('Indicator Data'!BR181&gt;CJ$3,0,IF('Indicator Data'!BR181&lt;CJ$4,10,(CJ$3-'Indicator Data'!BR181)/(CJ$3-CJ$4)*10)),1))</f>
        <v>0.5</v>
      </c>
      <c r="CK181" s="106" t="str">
        <f aca="false">IF('Indicator Data'!AC181="No data","x",ROUND(IF('Indicator Data'!AC181&gt;CK$3,0,IF('Indicator Data'!AC181&lt;CK$4,10,(CK$3-'Indicator Data'!AC181)/(CK$3-CK$4)*10)),1))</f>
        <v>x</v>
      </c>
      <c r="CL181" s="102" t="n">
        <f aca="false">IF(AND(CJ181="x",CI181="x",CK181="x"),"x",ROUND(AVERAGE(CI181:CK181),1))</f>
        <v>0.3</v>
      </c>
      <c r="CM181" s="106" t="n">
        <f aca="false">IF('Indicator Data'!X181="No data","x",ROUND(IF(LOG('Indicator Data'!X181)&gt;CM$3,10,IF(LOG('Indicator Data'!X181)&lt;CM$4,0,10-(CM$3-LOG('Indicator Data'!X181))/(CM$3-CM$4)*10)),1))</f>
        <v>6.8</v>
      </c>
      <c r="CN181" s="106" t="n">
        <f aca="false">IF('Indicator Data'!Y181="No data","x",ROUND(IF('Indicator Data'!Y181&gt;CN$3,10,IF('Indicator Data'!Y181&lt;CN$4,0,10-(CN$3-'Indicator Data'!Y181)/(CN$3-CN$4)*10)),1))</f>
        <v>2.9</v>
      </c>
      <c r="CO181" s="106" t="n">
        <f aca="false">IF('Indicator Data'!Z181="No data","x",ROUND(IF('Indicator Data'!Z181&gt;CO$3,10,IF('Indicator Data'!Z181&lt;CO$4,0,10-(CO$3-'Indicator Data'!Z181)/(CO$3-CO$4)*10)),1))</f>
        <v>7.7</v>
      </c>
      <c r="CP181" s="106" t="n">
        <f aca="false">IF('Indicator Data'!AA181="No data","x",ROUND(IF('Indicator Data'!AA181&gt;CP$3,10,IF('Indicator Data'!AA181&lt;CP$4,0,10-(CP$3-'Indicator Data'!AA181)/(CP$3-CP$4)*10)),1))</f>
        <v>5.2</v>
      </c>
      <c r="CQ181" s="102" t="n">
        <f aca="false">ROUND(AVERAGE(CM181:CP181),1)</f>
        <v>5.7</v>
      </c>
      <c r="CR181" s="104" t="n">
        <f aca="false">ROUND(AVERAGE(CL181,CQ181,CQ181),1)</f>
        <v>3.9</v>
      </c>
      <c r="CS181" s="106" t="n">
        <f aca="false">IF('Indicator Data'!AF181="No data","x",ROUND(IF('Indicator Data'!AF181&gt;CS$3,10,IF('Indicator Data'!AF181&lt;CS$4,0,10-(CS$3-'Indicator Data'!AF181)/(CS$3-CS$4)*10)),1))</f>
        <v>1</v>
      </c>
      <c r="CT181" s="106" t="n">
        <f aca="false">IF('Indicator Data'!AG181="No data","x",ROUND(IF('Indicator Data'!AG181&gt;CT$3,10,IF('Indicator Data'!AG181&lt;CT$4,0,10-(CT$3-'Indicator Data'!AG181)/(CT$3-CT$4)*10)),1))</f>
        <v>1.9</v>
      </c>
      <c r="CU181" s="102" t="n">
        <f aca="false">ROUND(AVERAGE(CM181,CN181,CO181,CP181,CS181,CT181),1)</f>
        <v>4.3</v>
      </c>
      <c r="CV181" s="106" t="n">
        <f aca="false">IF('Indicator Data'!AB181="No data","x",ROUND(IF('Indicator Data'!AB181&gt;CV$3,10,IF('Indicator Data'!AB181&lt;CV$4,0,10-(CV$3-'Indicator Data'!AB181)/(CV$3-CV$4)*10)),1))</f>
        <v>0.1</v>
      </c>
      <c r="CW181" s="102" t="n">
        <f aca="false">IF(AND(CJ181="x",CI181="x",CK181="x"),"x",ROUND(AVERAGE(CI181:CK181,CV181),1))</f>
        <v>0.2</v>
      </c>
      <c r="CX181" s="103" t="n">
        <f aca="false">IF('Indicator Data'!AD181="No data","x",'Indicator Data'!AD181/'Indicator Data'!$BZ181)</f>
        <v>0.00013459093085966</v>
      </c>
      <c r="CY181" s="106" t="n">
        <f aca="false">IF(CX181="x","x",ROUND(IF(CX181&gt;CY$3,0,IF(CX181&lt;CY$4,10,(CY$3-CX181)/(CY$3-CY$4)*10)),1))</f>
        <v>8.7</v>
      </c>
      <c r="CZ181" s="106" t="n">
        <f aca="false">IF('Indicator Data'!AE181="No data","x",ROUND(IF('Indicator Data'!AE181&gt;CZ$3,0,IF('Indicator Data'!AE181&lt;CZ$4,10,(CZ$3-'Indicator Data'!AE181)/(CZ$3-CZ$4)*10)),1))</f>
        <v>2</v>
      </c>
      <c r="DA181" s="102" t="n">
        <f aca="false">IF(AND(CY181="x",CZ181="x"),"x",ROUND(AVERAGE(CY181:CZ181),1))</f>
        <v>5.4</v>
      </c>
      <c r="DB181" s="104" t="n">
        <f aca="false">ROUND(AVERAGE(CW181,DA181,CU181),1)</f>
        <v>3.3</v>
      </c>
      <c r="DC181" s="105" t="n">
        <f aca="false">IF(BL181="x",ROUND((10-GEOMEAN(((10-DB181)/10*9+1),((10-CH181)/10*9+1),((10-CR181)/10*9+1)))/9*10,1),ROUND((10-GEOMEAN(((10-BL181)/10*9+1),((10-DB181)/10*9+1),((10-CH181)/10*9+1),((10-CR181)/10*9+1)))/9*10,1))</f>
        <v>6</v>
      </c>
      <c r="DD181" s="108" t="n">
        <f aca="false">IF(ROUND(IF(AP181="x",(10-GEOMEAN(((10-AO181)/10*9+1),((10-DC181)/10*9+1),((10-AU181)/10*9+1),((10-AQ181)/10*9+1),((10-AR181)/10*9+1)))/9*10,(10-GEOMEAN(((10-AO181)/10*9+1),((10-DC181)/10*9+1),((10-AP181)/10*9+1),((10-AQ181)/10*9+1),((10-AR181)/10*9+1),((10-AU181)/10*9+1)))/9*10),1)=0,0.1,ROUND(IF(AP181="x",(10-GEOMEAN(((10-AO181)/10*9+1),((10-DC181)/10*9+1),((10-AU181)/10*9+1),((10-AQ181)/10*9+1),((10-AR181)/10*9+1)))/9*10,(10-GEOMEAN(((10-AO181)/10*9+1),((10-DC181)/10*9+1),((10-AP181)/10*9+1),((10-AQ181)/10*9+1),((10-AR181)/10*9+1),((10-AU181)/10*9+1)))/9*10),1))</f>
        <v>6.1</v>
      </c>
      <c r="DE181" s="105" t="n">
        <f aca="false">ROUND(IF('Indicator Data'!AH181=0,0,IF('Indicator Data'!AH181&gt;DE$3,10,IF('Indicator Data'!AH181&lt;DE$4,0,10-(DE$3-'Indicator Data'!AH181)/(DE$3-DE$4)*10))),1)</f>
        <v>9.7</v>
      </c>
      <c r="DF181" s="102" t="n">
        <f aca="false">'Indicator Data'!AI181</f>
        <v>0</v>
      </c>
      <c r="DG181" s="102" t="n">
        <f aca="false">'Indicator Data'!AJ181</f>
        <v>4</v>
      </c>
      <c r="DH181" s="105" t="n">
        <f aca="false">ROUND(IF(DF181=5,10,IF(DG181=5,9,IF(DF181=4,8,IF(DG181=4,7,0)))),1)</f>
        <v>7</v>
      </c>
      <c r="DI181" s="108" t="n">
        <f aca="false">ROUND(IF(DH181&gt;5,DH181,DE181/10*7),1)</f>
        <v>7</v>
      </c>
      <c r="DJ181" s="76"/>
      <c r="DK181" s="109"/>
    </row>
    <row r="182" customFormat="false" ht="14.5" hidden="false" customHeight="false" outlineLevel="0" collapsed="false">
      <c r="A182" s="98" t="str">
        <f aca="false">'Indicator Data'!A182</f>
        <v>Turkmenistan</v>
      </c>
      <c r="B182" s="99" t="str">
        <f aca="false">'Indicator Data'!B182</f>
        <v>TKM</v>
      </c>
      <c r="C182" s="100" t="n">
        <f aca="false">ROUND(IF('Indicator Data'!C182=0,0.1,IF(LOG('Indicator Data'!C182)&gt;C$3,10,IF(LOG('Indicator Data'!C182)&lt;C$4,0,10-(C$3-LOG('Indicator Data'!C182))/(C$3-C$4)*10))),1)</f>
        <v>6.7</v>
      </c>
      <c r="D182" s="101" t="n">
        <f aca="false">ROUND(IF('Indicator Data'!D182=0,0.1,IF(LOG('Indicator Data'!D182)&gt;D$3,10,IF(LOG('Indicator Data'!D182)&lt;D$4,0,10-(D$3-LOG('Indicator Data'!D182))/(D$3-D$4)*10))),1)</f>
        <v>0</v>
      </c>
      <c r="E182" s="102" t="n">
        <f aca="false">ROUND((10-GEOMEAN(((10-C182)/10*9+1),((10-D182)/10*9+1)))/9*10,1)</f>
        <v>4.1</v>
      </c>
      <c r="F182" s="102" t="n">
        <f aca="false">IF('Indicator Data'!E182="No data",0.1,(ROUND(IF('Indicator Data'!E182=0,0,IF(LOG('Indicator Data'!E182)&gt;F$3,10,IF(LOG('Indicator Data'!E182)&lt;F$4,0,10-(F$3-LOG('Indicator Data'!E182))/(F$3-F$4)*10))),1)))</f>
        <v>6.7</v>
      </c>
      <c r="G182" s="102" t="n">
        <f aca="false">ROUND(IF('Indicator Data'!F182=0,0,IF(LOG('Indicator Data'!F182)&gt;G$3,10,IF(LOG('Indicator Data'!F182)&lt;G$4,0,10-(G$3-LOG('Indicator Data'!F182))/(G$3-G$4)*10))),1)</f>
        <v>0</v>
      </c>
      <c r="H182" s="101" t="n">
        <f aca="false">ROUND(IF('Indicator Data'!G182=0,0,IF(LOG('Indicator Data'!G182)&gt;H$3,10,IF(LOG('Indicator Data'!G182)&lt;H$4,0,10-(H$3-LOG('Indicator Data'!G182))/(H$3-H$4)*10))),1)</f>
        <v>0</v>
      </c>
      <c r="I182" s="101" t="n">
        <f aca="false">ROUND(IF('Indicator Data'!H182=0,0,IF(LOG('Indicator Data'!H182)&gt;I$3,10,IF(LOG('Indicator Data'!H182)&lt;I$4,0,10-(I$3-LOG('Indicator Data'!H182))/(I$3-I$4)*10))),1)</f>
        <v>0</v>
      </c>
      <c r="J182" s="101" t="n">
        <f aca="false">ROUND((10-GEOMEAN(((10-H182)/10*9+1),((10-I182)/10*9+1)))/9*10,1)</f>
        <v>0</v>
      </c>
      <c r="K182" s="101" t="n">
        <f aca="false">ROUND(IF('Indicator Data'!I182=0,0,IF(LOG('Indicator Data'!I182)&gt;K$3,10,IF(LOG('Indicator Data'!I182)&lt;K$4,0,10-(K$3-LOG('Indicator Data'!I182))/(K$3-K$4)*10))),1)</f>
        <v>0</v>
      </c>
      <c r="L182" s="102" t="n">
        <f aca="false">ROUND((10-GEOMEAN(((10-J182)/10*9+1),((10-K182)/10*9+1)))/9*10,1)</f>
        <v>0</v>
      </c>
      <c r="M182" s="102" t="n">
        <f aca="false">ROUND(IF('Indicator Data'!J182=0,0,IF(LOG('Indicator Data'!J182)&gt;M$3,10,IF(LOG('Indicator Data'!J182)&lt;M$4,0,10-(M$3-LOG('Indicator Data'!J182))/(M$3-M$4)*10))),1)</f>
        <v>0</v>
      </c>
      <c r="N182" s="103" t="n">
        <f aca="false">'Indicator Data'!C182/'Indicator Data'!$CA182</f>
        <v>0.000857088157329372</v>
      </c>
      <c r="O182" s="103" t="n">
        <f aca="false">'Indicator Data'!D182/'Indicator Data'!$CA182</f>
        <v>9.25616147570909E-009</v>
      </c>
      <c r="P182" s="103" t="n">
        <f aca="false">IF(F182=0.1,"x",'Indicator Data'!E182/'Indicator Data'!$CA182)</f>
        <v>0.0090143439374655</v>
      </c>
      <c r="Q182" s="103" t="n">
        <f aca="false">'Indicator Data'!F182/'Indicator Data'!$CA182</f>
        <v>0</v>
      </c>
      <c r="R182" s="103" t="n">
        <f aca="false">'Indicator Data'!G182/'Indicator Data'!$CA182</f>
        <v>0</v>
      </c>
      <c r="S182" s="103" t="n">
        <f aca="false">'Indicator Data'!H182/'Indicator Data'!$CA182</f>
        <v>0</v>
      </c>
      <c r="T182" s="103" t="n">
        <f aca="false">'Indicator Data'!I182/'Indicator Data'!$CA182</f>
        <v>0</v>
      </c>
      <c r="U182" s="103" t="n">
        <f aca="false">'Indicator Data'!J182/'Indicator Data'!$CA182</f>
        <v>0</v>
      </c>
      <c r="V182" s="101" t="n">
        <f aca="false">ROUND(IF(N182&gt;V$3,10,IF(N182&lt;V$4,0,10-(V$3-N182)/(V$3-V$4)*10)),1)</f>
        <v>4.3</v>
      </c>
      <c r="W182" s="101" t="n">
        <f aca="false">ROUND(IF(O182&gt;W$3,10,IF(O182&lt;W$4,0,10-(W$3-O182)/(W$3-W$4)*10)),1)</f>
        <v>0</v>
      </c>
      <c r="X182" s="102" t="n">
        <f aca="false">ROUND(((10-GEOMEAN(((10-V182)/10*9+1),((10-W182)/10*9+1)))/9*10),1)</f>
        <v>2.4</v>
      </c>
      <c r="Y182" s="102" t="n">
        <f aca="false">IF(P182="x",0.1,ROUND(IF(P182&gt;Y$3,10,IF(P182&lt;Y$4,0,10-(Y$3-P182)/(Y$3-Y$4)*10)),1))</f>
        <v>6</v>
      </c>
      <c r="Z182" s="102" t="n">
        <f aca="false">ROUND(IF(Q182=0,0,IF(LOG(Q182)&gt;Z$3,10,IF(LOG(Q182)&lt;=Z$4,0,10-(Z$3-LOG(Q182))/(Z$3-Z$4)*10))),1)</f>
        <v>0</v>
      </c>
      <c r="AA182" s="101" t="n">
        <f aca="false">ROUND(IF(R182&gt;AA$3,10,IF(R182&lt;AA$4,0,10-(AA$3-R182)/(AA$3-AA$4)*10)),1)</f>
        <v>0</v>
      </c>
      <c r="AB182" s="101" t="n">
        <f aca="false">ROUND(IF(S182&gt;AB$3,10,IF(S182&lt;AB$4,0,10-(AB$3-S182)/(AB$3-AB$4)*10)),1)</f>
        <v>0</v>
      </c>
      <c r="AC182" s="101" t="n">
        <f aca="false">ROUND(((10-GEOMEAN(((10-AA182)/10*9+1),((10-AB182)/10*9+1)))/9*10),1)</f>
        <v>0</v>
      </c>
      <c r="AD182" s="101" t="n">
        <f aca="false">ROUND(IF(T182=0,0,IF(T182&gt;AD$3,10,IF(T182&lt;=AD$4,0,10-(AD$3-T182)/(AD$3-AD$4)*10))),1)</f>
        <v>0</v>
      </c>
      <c r="AE182" s="102" t="n">
        <f aca="false">ROUND((10-GEOMEAN(((10-AC182)/10*9+1),((10-AD182)/10*9+1)))/9*10,1)</f>
        <v>0</v>
      </c>
      <c r="AF182" s="102" t="n">
        <f aca="false">ROUND(IF(U182&gt;AF$3,10,IF(U182&lt;AF$4,0,10-(AF$3-U182)/(AF$3-AF$4)*10)),1)</f>
        <v>0</v>
      </c>
      <c r="AG182" s="101" t="n">
        <f aca="false">ROUND(IF('Indicator Data'!K182=0,0,IF('Indicator Data'!K182&gt;AG$3,10,IF('Indicator Data'!K182&lt;AG$4,0,10-(AG$3-'Indicator Data'!K182)/(AG$3-AG$4)*10))),1)</f>
        <v>0</v>
      </c>
      <c r="AH182" s="104" t="n">
        <f aca="false">ROUND(AVERAGE(C182,V182),1)</f>
        <v>5.5</v>
      </c>
      <c r="AI182" s="104" t="n">
        <f aca="false">ROUND(AVERAGE(D182,W182),1)</f>
        <v>0</v>
      </c>
      <c r="AJ182" s="102" t="n">
        <f aca="false">ROUND(AVERAGE(AA182,H182),1)</f>
        <v>0</v>
      </c>
      <c r="AK182" s="102" t="n">
        <f aca="false">ROUND(AVERAGE(AB182,I182),1)</f>
        <v>0</v>
      </c>
      <c r="AL182" s="104" t="n">
        <f aca="false">ROUND((10-GEOMEAN(((10-AJ182)/10*9+1),((10-AK182)/10*9+1)))/9*10,1)</f>
        <v>0</v>
      </c>
      <c r="AM182" s="104" t="n">
        <f aca="false">ROUND(AVERAGE(AD182,K182),1)</f>
        <v>0</v>
      </c>
      <c r="AN182" s="102" t="n">
        <f aca="false">ROUND((10-GEOMEAN(((10-M182)/10*9+1),((10-AF182)/10*9+1)))/9*10,1)</f>
        <v>0</v>
      </c>
      <c r="AO182" s="105" t="n">
        <f aca="false">ROUND((10-GEOMEAN(((10-E182)/10*9+1),((10-X182)/10*9+1)))/9*10,1)</f>
        <v>3.3</v>
      </c>
      <c r="AP182" s="105" t="n">
        <f aca="false">IF(AND(Y182="x",F182="x"),"x",ROUND((10-GEOMEAN(((10-F182)/10*9+1),((10-Y182)/10*9+1)))/9*10,1))</f>
        <v>6.4</v>
      </c>
      <c r="AQ182" s="105" t="n">
        <f aca="false">ROUND((10-GEOMEAN(((10-G182)/10*9+1),((10-Z182)/10*9+1)))/9*10,1)</f>
        <v>0</v>
      </c>
      <c r="AR182" s="105" t="n">
        <f aca="false">ROUND((10-GEOMEAN(((10-L182)/10*9+1),((10-AE182)/10*9+1)))/9*10,1)</f>
        <v>0</v>
      </c>
      <c r="AS182" s="104" t="n">
        <f aca="false">ROUND(AVERAGE(AG182,AN182),1)</f>
        <v>0</v>
      </c>
      <c r="AT182" s="104" t="n">
        <f aca="false">IF('Indicator Data'!L182="No data","x",IF('Indicator Data'!CB182&lt;1000,"x",ROUND((IF('Indicator Data'!L182&gt;AT$3,10,IF('Indicator Data'!L182&lt;AT$4,0,10-(AT$3-'Indicator Data'!L182)/(AT$3-AT$4)*10))),1)))</f>
        <v>8.6</v>
      </c>
      <c r="AU182" s="105" t="n">
        <f aca="false">ROUND(AVERAGE(AS182,AT182),1)</f>
        <v>4.3</v>
      </c>
      <c r="AV182" s="106" t="n">
        <f aca="false">IF('Indicator Data'!M182="No data","x",ROUND(IF('Indicator Data'!M182=0,0,IF(LOG('Indicator Data'!M182)&gt;AV$3,10,IF(LOG('Indicator Data'!M182)&lt;AV$4,0,10-(AV$3-LOG('Indicator Data'!M182))/(AV$3-AV$4)*10))),1))</f>
        <v>8.1</v>
      </c>
      <c r="AW182" s="103" t="n">
        <f aca="false">IF(AV182="x","x",'Indicator Data'!M182/'Indicator Data'!$CA182)</f>
        <v>0.909123470945037</v>
      </c>
      <c r="AX182" s="106" t="n">
        <f aca="false">IF(AV182="x","x",ROUND(IF(AW182&gt;AX$3,10,IF(AW182&lt;AX$4,0,10-(AX$3-AW182)/(AX$3-AX$4)*10)),1))</f>
        <v>10</v>
      </c>
      <c r="AY182" s="102" t="n">
        <f aca="false">IF(AND(AV182="x",AX182="x"),"x",ROUND((10-GEOMEAN(((10-AV182)/10*9+1),((10-AX182)/10*9+1)))/9*10,1))</f>
        <v>9.3</v>
      </c>
      <c r="AZ182" s="106" t="str">
        <f aca="false">IF('Indicator Data'!N182="No data","x",ROUND(IF('Indicator Data'!N182=0,0,IF(LOG('Indicator Data'!N182)&gt;AZ$3,10,IF(LOG('Indicator Data'!N182)&lt;AZ$4,0,10-(AZ$3-LOG('Indicator Data'!N182))/(AZ$3-AZ$4)*10))),1))</f>
        <v>x</v>
      </c>
      <c r="BA182" s="103" t="str">
        <f aca="false">IF(AZ182="x","x",'Indicator Data'!N182/'Indicator Data'!$CA182)</f>
        <v>x</v>
      </c>
      <c r="BB182" s="106" t="str">
        <f aca="false">IF(AZ182="x","x",ROUND(IF(BA182&gt;BB$3,10,IF(BA182&lt;BB$4,0,10-(BB$3-BA182)/(BB$3-BB$4)*10)),1))</f>
        <v>x</v>
      </c>
      <c r="BC182" s="102" t="str">
        <f aca="false">IF(AND(AZ182="x",BB182="x"),"x",ROUND((10-GEOMEAN(((10-AZ182)/10*9+1),((10-BB182)/10*9+1)))/9*10,1))</f>
        <v>x</v>
      </c>
      <c r="BD182" s="106" t="str">
        <f aca="false">IF('Indicator Data'!O182="No data","x",ROUND(IF('Indicator Data'!O182=0,0,IF(LOG('Indicator Data'!O182)&gt;BD$3,10,IF(LOG('Indicator Data'!O182)&lt;BD$4,0,10-(BD$3-LOG('Indicator Data'!O182))/(BD$3-BD$4)*10))),1))</f>
        <v>x</v>
      </c>
      <c r="BE182" s="103" t="str">
        <f aca="false">IF(BD182="x","x",'Indicator Data'!O182/'Indicator Data'!$CA182)</f>
        <v>x</v>
      </c>
      <c r="BF182" s="106" t="str">
        <f aca="false">IF(BD182="x","x",ROUND(IF(BE182&gt;BF$3,10,IF(BE182&lt;BF$4,0,10-(BF$3-BE182)/(BF$3-BF$4)*10)),1))</f>
        <v>x</v>
      </c>
      <c r="BG182" s="102" t="str">
        <f aca="false">IF(AND(BD182="x",BF182="x"),"x",ROUND((10-GEOMEAN(((10-BD182)/10*9+1),((10-BF182)/10*9+1)))/9*10,1))</f>
        <v>x</v>
      </c>
      <c r="BH182" s="106" t="str">
        <f aca="false">IF('Indicator Data'!P182="No data","x",ROUND(IF('Indicator Data'!P182=0,0,IF(LOG('Indicator Data'!P182)&gt;BH$3,10,IF(LOG('Indicator Data'!P182)&lt;BH$4,0,10-(BH$3-LOG('Indicator Data'!P182))/(BH$3-BH$4)*10))),1))</f>
        <v>x</v>
      </c>
      <c r="BI182" s="103" t="str">
        <f aca="false">IF(BH182="x","x",'Indicator Data'!P182/'Indicator Data'!$CA182)</f>
        <v>x</v>
      </c>
      <c r="BJ182" s="106" t="str">
        <f aca="false">IF(BH182="x","x",ROUND(IF(BI182&gt;BJ$3,10,IF(BI182&lt;BJ$4,0,10-(BJ$3-BI182)/(BJ$3-BJ$4)*10)),1))</f>
        <v>x</v>
      </c>
      <c r="BK182" s="102" t="str">
        <f aca="false">IF(AND(BH182="x",BJ182="x"),"x",ROUND((10-GEOMEAN(((10-BH182)/10*9+1),((10-BJ182)/10*9+1)))/9*10,1))</f>
        <v>x</v>
      </c>
      <c r="BL182" s="104" t="n">
        <f aca="false">IF(AND(BC182="x",BG182="x",BK182="x",AY182="x"),"x",IF(AND(BC182="x",BG182="x",BK182="x"),AY182,ROUND((10-GEOMEAN(((10-AY182)/10*9+1),((10-BC182)/10*9+1),((10-BG182)/10*9+1),((10-BK182)/10*9+1)))/9*10,1)))</f>
        <v>9.3</v>
      </c>
      <c r="BM182" s="106" t="n">
        <f aca="false">ROUND(IF('Indicator Data'!Q182=0,0,IF(LOG('Indicator Data'!Q182)&gt;BM$3,10,IF(LOG('Indicator Data'!Q182)&lt;BM$4,0,10-(BM$3-LOG('Indicator Data'!Q182))/(BM$3-BM$4)*10))),1)</f>
        <v>0</v>
      </c>
      <c r="BN182" s="107" t="n">
        <f aca="false">'Indicator Data'!R182</f>
        <v>0</v>
      </c>
      <c r="BO182" s="106" t="n">
        <f aca="false">ROUND(IF(BN182&gt;BO$3,10,IF(BN182&lt;BO$4,0,10-(BO$3-BN182)/(BO$3-BO$4)*10)),1)</f>
        <v>0</v>
      </c>
      <c r="BP182" s="106" t="n">
        <f aca="false">ROUND((10-GEOMEAN(((10-BO182)/10*9+1),((10-BM182)/10*9+1)))/9*10,1)</f>
        <v>0</v>
      </c>
      <c r="BQ182" s="106" t="n">
        <f aca="false">ROUND(IF('Indicator Data'!S182=0,0,IF(LOG('Indicator Data'!S182)&gt;BQ$3,10,IF(LOG('Indicator Data'!S182)&lt;BQ$4,0,10-(BQ$3-LOG('Indicator Data'!S182))/(BQ$3-BQ$4)*10))),1)</f>
        <v>0</v>
      </c>
      <c r="BR182" s="107" t="n">
        <f aca="false">'Indicator Data'!T182</f>
        <v>0</v>
      </c>
      <c r="BS182" s="106" t="n">
        <f aca="false">ROUND(IF(BR182&gt;BS$3,10,IF(BR182&lt;BS$4,0,10-(BS$3-BR182)/(BS$3-BS$4)*10)),1)</f>
        <v>0</v>
      </c>
      <c r="BT182" s="106" t="n">
        <f aca="false">ROUND((10-GEOMEAN(((10-BS182)/10*9+1),((10-BQ182)/10*9+1)))/9*10,1)</f>
        <v>0</v>
      </c>
      <c r="BU182" s="102" t="n">
        <f aca="false">ROUND((10-GEOMEAN(((10-BT182)/10*9+1),((10-BP182)/10*9+1)))/9*10,1)</f>
        <v>0</v>
      </c>
      <c r="BV182" s="106" t="n">
        <f aca="false">ROUND(IF('Indicator Data'!U182=0,0,IF(LOG('Indicator Data'!U182)&gt;BV$3,10,IF(LOG('Indicator Data'!U182)&lt;BV$4,0,10-(BV$3-LOG('Indicator Data'!U182))/(BV$3-BV$4)*10))),1)</f>
        <v>0</v>
      </c>
      <c r="BW182" s="103" t="n">
        <f aca="false">'Indicator Data'!U182/'Indicator Data'!$CA182</f>
        <v>0</v>
      </c>
      <c r="BX182" s="106" t="n">
        <f aca="false">ROUND(IF(BW182&gt;BX$3,10,IF(BW182&lt;BX$4,0,10-(BX$3-BW182)/(BX$3-BX$4)*10)),1)</f>
        <v>0</v>
      </c>
      <c r="BY182" s="102" t="n">
        <f aca="false">ROUND((10-GEOMEAN(((10-BV182)/10*9+1),((10-BX182)/10*9+1)))/9*10,1)</f>
        <v>0</v>
      </c>
      <c r="BZ182" s="106" t="n">
        <f aca="false">ROUND(IF('Indicator Data'!V182=0,0,IF(LOG('Indicator Data'!V182)&gt;BZ$3,10,IF(LOG('Indicator Data'!V182)&lt;BZ$4,0,10-(BZ$3-LOG('Indicator Data'!V182))/(BZ$3-BZ$4)*10))),1)</f>
        <v>7.7</v>
      </c>
      <c r="CA182" s="103" t="n">
        <f aca="false">IF('Indicator Data'!V182/'Indicator Data'!$CA182&gt;1,1,'Indicator Data'!V182/'Indicator Data'!$CA182)</f>
        <v>0.483511376328326</v>
      </c>
      <c r="CB182" s="106" t="n">
        <f aca="false">ROUND(IF(CA182&gt;CB$3,10,IF(CA182&lt;CB$4,0,10-(CB$3-CA182)/(CB$3-CB$4)*10)),1)</f>
        <v>4.8</v>
      </c>
      <c r="CC182" s="102" t="n">
        <f aca="false">ROUND((10-GEOMEAN(((10-BZ182)/10*9+1),((10-CB182)/10*9+1)))/9*10,1)</f>
        <v>6.5</v>
      </c>
      <c r="CD182" s="106" t="n">
        <f aca="false">ROUND(IF('Indicator Data'!W182=0,0,IF(LOG('Indicator Data'!W182)&gt;CD$3,10,IF(LOG('Indicator Data'!W182)&lt;CD$4,0,10-(CD$3-LOG('Indicator Data'!W182))/(CD$3-CD$4)*10))),1)</f>
        <v>5.2</v>
      </c>
      <c r="CE182" s="103" t="n">
        <f aca="false">'Indicator Data'!W182/'Indicator Data'!$CA182</f>
        <v>0.00874649780777844</v>
      </c>
      <c r="CF182" s="106" t="n">
        <f aca="false">ROUND(IF(CE182&gt;CF$3,10,IF(CE182&lt;CF$4,0,10-(CF$3-CE182)/(CF$3-CF$4)*10)),1)</f>
        <v>0.1</v>
      </c>
      <c r="CG182" s="102" t="n">
        <f aca="false">ROUND((10-GEOMEAN(((10-CD182)/10*9+1),((10-CF182)/10*9+1)))/9*10,1)</f>
        <v>3</v>
      </c>
      <c r="CH182" s="104" t="n">
        <f aca="false">ROUND((10-GEOMEAN(((10-CC182)/10*9+1),((10-BU182)/10*9+1),((10-BY182)/10*9+1),((10-CG182)/10*9+1)))/9*10,1)</f>
        <v>2.9</v>
      </c>
      <c r="CI182" s="106" t="n">
        <f aca="false">IF('Indicator Data'!BQ182="No data","x",ROUND(IF('Indicator Data'!BQ182&gt;CI$3,0,IF('Indicator Data'!BQ182&lt;CI$4,10,(CI$3-'Indicator Data'!BQ182)/(CI$3-CI$4)*10)),1))</f>
        <v>0.1</v>
      </c>
      <c r="CJ182" s="106" t="n">
        <f aca="false">IF('Indicator Data'!BR182="No data","x",ROUND(IF('Indicator Data'!BR182&gt;CJ$3,0,IF('Indicator Data'!BR182&lt;CJ$4,10,(CJ$3-'Indicator Data'!BR182)/(CJ$3-CJ$4)*10)),1))</f>
        <v>0</v>
      </c>
      <c r="CK182" s="106" t="n">
        <f aca="false">IF('Indicator Data'!AC182="No data","x",ROUND(IF('Indicator Data'!AC182&gt;CK$3,0,IF('Indicator Data'!AC182&lt;CK$4,10,(CK$3-'Indicator Data'!AC182)/(CK$3-CK$4)*10)),1))</f>
        <v>0</v>
      </c>
      <c r="CL182" s="102" t="n">
        <f aca="false">IF(AND(CJ182="x",CI182="x",CK182="x"),"x",ROUND(AVERAGE(CI182:CK182),1))</f>
        <v>0</v>
      </c>
      <c r="CM182" s="106" t="n">
        <f aca="false">IF('Indicator Data'!X182="No data","x",ROUND(IF(LOG('Indicator Data'!X182)&gt;CM$3,10,IF(LOG('Indicator Data'!X182)&lt;CM$4,0,10-(CM$3-LOG('Indicator Data'!X182))/(CM$3-CM$4)*10)),1))</f>
        <v>3.7</v>
      </c>
      <c r="CN182" s="106" t="n">
        <f aca="false">IF('Indicator Data'!Y182="No data","x",ROUND(IF('Indicator Data'!Y182&gt;CN$3,10,IF('Indicator Data'!Y182&lt;CN$4,0,10-(CN$3-'Indicator Data'!Y182)/(CN$3-CN$4)*10)),1))</f>
        <v>4.7</v>
      </c>
      <c r="CO182" s="106" t="n">
        <f aca="false">IF('Indicator Data'!Z182="No data","x",ROUND(IF('Indicator Data'!Z182&gt;CO$3,10,IF('Indicator Data'!Z182&lt;CO$4,0,10-(CO$3-'Indicator Data'!Z182)/(CO$3-CO$4)*10)),1))</f>
        <v>5.3</v>
      </c>
      <c r="CP182" s="106" t="str">
        <f aca="false">IF('Indicator Data'!AA182="No data","x",ROUND(IF('Indicator Data'!AA182&gt;CP$3,10,IF('Indicator Data'!AA182&lt;CP$4,0,10-(CP$3-'Indicator Data'!AA182)/(CP$3-CP$4)*10)),1))</f>
        <v>x</v>
      </c>
      <c r="CQ182" s="102" t="n">
        <f aca="false">ROUND(AVERAGE(CM182:CP182),1)</f>
        <v>4.6</v>
      </c>
      <c r="CR182" s="104" t="n">
        <f aca="false">ROUND(AVERAGE(CL182,CQ182,CQ182),1)</f>
        <v>3.1</v>
      </c>
      <c r="CS182" s="106" t="str">
        <f aca="false">IF('Indicator Data'!AF182="No data","x",ROUND(IF('Indicator Data'!AF182&gt;CS$3,10,IF('Indicator Data'!AF182&lt;CS$4,0,10-(CS$3-'Indicator Data'!AF182)/(CS$3-CS$4)*10)),1))</f>
        <v>x</v>
      </c>
      <c r="CT182" s="106" t="n">
        <f aca="false">IF('Indicator Data'!AG182="No data","x",ROUND(IF('Indicator Data'!AG182&gt;CT$3,10,IF('Indicator Data'!AG182&lt;CT$4,0,10-(CT$3-'Indicator Data'!AG182)/(CT$3-CT$4)*10)),1))</f>
        <v>4</v>
      </c>
      <c r="CU182" s="102" t="n">
        <f aca="false">ROUND(AVERAGE(CM182,CN182,CO182,CP182,CS182,CT182),1)</f>
        <v>4.4</v>
      </c>
      <c r="CV182" s="106" t="n">
        <f aca="false">IF('Indicator Data'!AB182="No data","x",ROUND(IF('Indicator Data'!AB182&gt;CV$3,10,IF('Indicator Data'!AB182&lt;CV$4,0,10-(CV$3-'Indicator Data'!AB182)/(CV$3-CV$4)*10)),1))</f>
        <v>0</v>
      </c>
      <c r="CW182" s="102" t="n">
        <f aca="false">IF(AND(CJ182="x",CI182="x",CK182="x"),"x",ROUND(AVERAGE(CI182:CK182,CV182),1))</f>
        <v>0</v>
      </c>
      <c r="CX182" s="103" t="n">
        <f aca="false">IF('Indicator Data'!AD182="No data","x",'Indicator Data'!AD182/'Indicator Data'!$BZ182)</f>
        <v>0.000355416514568687</v>
      </c>
      <c r="CY182" s="106" t="n">
        <f aca="false">IF(CX182="x","x",ROUND(IF(CX182&gt;CY$3,0,IF(CX182&lt;CY$4,10,(CY$3-CX182)/(CY$3-CY$4)*10)),1))</f>
        <v>6.4</v>
      </c>
      <c r="CZ182" s="106" t="n">
        <f aca="false">IF('Indicator Data'!AE182="No data","x",ROUND(IF('Indicator Data'!AE182&gt;CZ$3,0,IF('Indicator Data'!AE182&lt;CZ$4,10,(CZ$3-'Indicator Data'!AE182)/(CZ$3-CZ$4)*10)),1))</f>
        <v>4</v>
      </c>
      <c r="DA182" s="102" t="n">
        <f aca="false">IF(AND(CY182="x",CZ182="x"),"x",ROUND(AVERAGE(CY182:CZ182),1))</f>
        <v>5.2</v>
      </c>
      <c r="DB182" s="104" t="n">
        <f aca="false">ROUND(AVERAGE(CW182,DA182,CU182),1)</f>
        <v>3.2</v>
      </c>
      <c r="DC182" s="105" t="n">
        <f aca="false">IF(BL182="x",ROUND((10-GEOMEAN(((10-DB182)/10*9+1),((10-CH182)/10*9+1),((10-CR182)/10*9+1)))/9*10,1),ROUND((10-GEOMEAN(((10-BL182)/10*9+1),((10-DB182)/10*9+1),((10-CH182)/10*9+1),((10-CR182)/10*9+1)))/9*10,1))</f>
        <v>5.6</v>
      </c>
      <c r="DD182" s="108" t="n">
        <f aca="false">IF(ROUND(IF(AP182="x",(10-GEOMEAN(((10-AO182)/10*9+1),((10-DC182)/10*9+1),((10-AU182)/10*9+1),((10-AQ182)/10*9+1),((10-AR182)/10*9+1)))/9*10,(10-GEOMEAN(((10-AO182)/10*9+1),((10-DC182)/10*9+1),((10-AP182)/10*9+1),((10-AQ182)/10*9+1),((10-AR182)/10*9+1),((10-AU182)/10*9+1)))/9*10),1)=0,0.1,ROUND(IF(AP182="x",(10-GEOMEAN(((10-AO182)/10*9+1),((10-DC182)/10*9+1),((10-AU182)/10*9+1),((10-AQ182)/10*9+1),((10-AR182)/10*9+1)))/9*10,(10-GEOMEAN(((10-AO182)/10*9+1),((10-DC182)/10*9+1),((10-AP182)/10*9+1),((10-AQ182)/10*9+1),((10-AR182)/10*9+1),((10-AU182)/10*9+1)))/9*10),1))</f>
        <v>3.7</v>
      </c>
      <c r="DE182" s="105" t="n">
        <f aca="false">ROUND(IF('Indicator Data'!AH182=0,0,IF('Indicator Data'!AH182&gt;DE$3,10,IF('Indicator Data'!AH182&lt;DE$4,0,10-(DE$3-'Indicator Data'!AH182)/(DE$3-DE$4)*10))),1)</f>
        <v>0.2</v>
      </c>
      <c r="DF182" s="102" t="n">
        <f aca="false">'Indicator Data'!AI182</f>
        <v>0</v>
      </c>
      <c r="DG182" s="102" t="n">
        <f aca="false">'Indicator Data'!AJ182</f>
        <v>0</v>
      </c>
      <c r="DH182" s="105" t="n">
        <f aca="false">ROUND(IF(DF182=5,10,IF(DG182=5,9,IF(DF182=4,8,IF(DG182=4,7,0)))),1)</f>
        <v>0</v>
      </c>
      <c r="DI182" s="108" t="n">
        <f aca="false">ROUND(IF(DH182&gt;5,DH182,DE182/10*7),1)</f>
        <v>0.1</v>
      </c>
      <c r="DJ182" s="76"/>
      <c r="DK182" s="109"/>
    </row>
    <row r="183" customFormat="false" ht="14.5" hidden="false" customHeight="false" outlineLevel="0" collapsed="false">
      <c r="A183" s="98" t="str">
        <f aca="false">'Indicator Data'!A183</f>
        <v>Tuvalu</v>
      </c>
      <c r="B183" s="99" t="str">
        <f aca="false">'Indicator Data'!B183</f>
        <v>TUV</v>
      </c>
      <c r="C183" s="100" t="n">
        <f aca="false">ROUND(IF('Indicator Data'!C183=0,0.1,IF(LOG('Indicator Data'!C183)&gt;C$3,10,IF(LOG('Indicator Data'!C183)&lt;C$4,0,10-(C$3-LOG('Indicator Data'!C183))/(C$3-C$4)*10))),1)</f>
        <v>0.1</v>
      </c>
      <c r="D183" s="101" t="n">
        <f aca="false">ROUND(IF('Indicator Data'!D183=0,0.1,IF(LOG('Indicator Data'!D183)&gt;D$3,10,IF(LOG('Indicator Data'!D183)&lt;D$4,0,10-(D$3-LOG('Indicator Data'!D183))/(D$3-D$4)*10))),1)</f>
        <v>0.1</v>
      </c>
      <c r="E183" s="102" t="n">
        <f aca="false">ROUND((10-GEOMEAN(((10-C183)/10*9+1),((10-D183)/10*9+1)))/9*10,1)</f>
        <v>0.1</v>
      </c>
      <c r="F183" s="102" t="n">
        <f aca="false">IF('Indicator Data'!E183="No data",0.1,(ROUND(IF('Indicator Data'!E183=0,0,IF(LOG('Indicator Data'!E183)&gt;F$3,10,IF(LOG('Indicator Data'!E183)&lt;F$4,0,10-(F$3-LOG('Indicator Data'!E183))/(F$3-F$4)*10))),1)))</f>
        <v>0.1</v>
      </c>
      <c r="G183" s="102" t="n">
        <f aca="false">ROUND(IF('Indicator Data'!F183=0,0,IF(LOG('Indicator Data'!F183)&gt;G$3,10,IF(LOG('Indicator Data'!F183)&lt;G$4,0,10-(G$3-LOG('Indicator Data'!F183))/(G$3-G$4)*10))),1)</f>
        <v>3.8</v>
      </c>
      <c r="H183" s="101" t="n">
        <f aca="false">ROUND(IF('Indicator Data'!G183=0,0,IF(LOG('Indicator Data'!G183)&gt;H$3,10,IF(LOG('Indicator Data'!G183)&lt;H$4,0,10-(H$3-LOG('Indicator Data'!G183))/(H$3-H$4)*10))),1)</f>
        <v>0</v>
      </c>
      <c r="I183" s="101" t="n">
        <f aca="false">ROUND(IF('Indicator Data'!H183=0,0,IF(LOG('Indicator Data'!H183)&gt;I$3,10,IF(LOG('Indicator Data'!H183)&lt;I$4,0,10-(I$3-LOG('Indicator Data'!H183))/(I$3-I$4)*10))),1)</f>
        <v>0</v>
      </c>
      <c r="J183" s="101" t="n">
        <f aca="false">ROUND((10-GEOMEAN(((10-H183)/10*9+1),((10-I183)/10*9+1)))/9*10,1)</f>
        <v>0</v>
      </c>
      <c r="K183" s="101" t="n">
        <f aca="false">ROUND(IF('Indicator Data'!I183=0,0,IF(LOG('Indicator Data'!I183)&gt;K$3,10,IF(LOG('Indicator Data'!I183)&lt;K$4,0,10-(K$3-LOG('Indicator Data'!I183))/(K$3-K$4)*10))),1)</f>
        <v>0</v>
      </c>
      <c r="L183" s="102" t="n">
        <f aca="false">ROUND((10-GEOMEAN(((10-J183)/10*9+1),((10-K183)/10*9+1)))/9*10,1)</f>
        <v>0</v>
      </c>
      <c r="M183" s="102" t="n">
        <f aca="false">ROUND(IF('Indicator Data'!J183=0,0,IF(LOG('Indicator Data'!J183)&gt;M$3,10,IF(LOG('Indicator Data'!J183)&lt;M$4,0,10-(M$3-LOG('Indicator Data'!J183))/(M$3-M$4)*10))),1)</f>
        <v>3.7</v>
      </c>
      <c r="N183" s="103" t="n">
        <f aca="false">'Indicator Data'!C183/'Indicator Data'!$CA183</f>
        <v>0</v>
      </c>
      <c r="O183" s="103" t="n">
        <f aca="false">'Indicator Data'!D183/'Indicator Data'!$CA183</f>
        <v>0</v>
      </c>
      <c r="P183" s="103" t="str">
        <f aca="false">IF(F183=0.1,"x",'Indicator Data'!E183/'Indicator Data'!$CA183)</f>
        <v>x</v>
      </c>
      <c r="Q183" s="103" t="n">
        <f aca="false">'Indicator Data'!F183/'Indicator Data'!$CA183</f>
        <v>0.000197862042395902</v>
      </c>
      <c r="R183" s="103" t="n">
        <f aca="false">'Indicator Data'!G183/'Indicator Data'!$CA183</f>
        <v>0.00131761801728514</v>
      </c>
      <c r="S183" s="103" t="n">
        <f aca="false">'Indicator Data'!H183/'Indicator Data'!$CA183</f>
        <v>0</v>
      </c>
      <c r="T183" s="103" t="n">
        <f aca="false">'Indicator Data'!I183/'Indicator Data'!$CA183</f>
        <v>0</v>
      </c>
      <c r="U183" s="103" t="n">
        <f aca="false">'Indicator Data'!J183/'Indicator Data'!$CA183</f>
        <v>0.0294012552117474</v>
      </c>
      <c r="V183" s="101" t="n">
        <f aca="false">ROUND(IF(N183&gt;V$3,10,IF(N183&lt;V$4,0,10-(V$3-N183)/(V$3-V$4)*10)),1)</f>
        <v>0</v>
      </c>
      <c r="W183" s="101" t="n">
        <f aca="false">ROUND(IF(O183&gt;W$3,10,IF(O183&lt;W$4,0,10-(W$3-O183)/(W$3-W$4)*10)),1)</f>
        <v>0</v>
      </c>
      <c r="X183" s="102" t="n">
        <f aca="false">ROUND(((10-GEOMEAN(((10-V183)/10*9+1),((10-W183)/10*9+1)))/9*10),1)</f>
        <v>0</v>
      </c>
      <c r="Y183" s="102" t="n">
        <f aca="false">IF(P183="x",0.1,ROUND(IF(P183&gt;Y$3,10,IF(P183&lt;Y$4,0,10-(Y$3-P183)/(Y$3-Y$4)*10)),1))</f>
        <v>0.1</v>
      </c>
      <c r="Z183" s="102" t="n">
        <f aca="false">ROUND(IF(Q183=0,0,IF(LOG(Q183)&gt;Z$3,10,IF(LOG(Q183)&lt;=Z$4,0,10-(Z$3-LOG(Q183))/(Z$3-Z$4)*10))),1)</f>
        <v>10</v>
      </c>
      <c r="AA183" s="101" t="n">
        <f aca="false">ROUND(IF(R183&gt;AA$3,10,IF(R183&lt;AA$4,0,10-(AA$3-R183)/(AA$3-AA$4)*10)),1)</f>
        <v>0.7</v>
      </c>
      <c r="AB183" s="101" t="n">
        <f aca="false">ROUND(IF(S183&gt;AB$3,10,IF(S183&lt;AB$4,0,10-(AB$3-S183)/(AB$3-AB$4)*10)),1)</f>
        <v>0</v>
      </c>
      <c r="AC183" s="101" t="n">
        <f aca="false">ROUND(((10-GEOMEAN(((10-AA183)/10*9+1),((10-AB183)/10*9+1)))/9*10),1)</f>
        <v>0.4</v>
      </c>
      <c r="AD183" s="101" t="n">
        <f aca="false">ROUND(IF(T183=0,0,IF(T183&gt;AD$3,10,IF(T183&lt;=AD$4,0,10-(AD$3-T183)/(AD$3-AD$4)*10))),1)</f>
        <v>0</v>
      </c>
      <c r="AE183" s="102" t="n">
        <f aca="false">ROUND((10-GEOMEAN(((10-AC183)/10*9+1),((10-AD183)/10*9+1)))/9*10,1)</f>
        <v>0.2</v>
      </c>
      <c r="AF183" s="102" t="n">
        <f aca="false">ROUND(IF(U183&gt;AF$3,10,IF(U183&lt;AF$4,0,10-(AF$3-U183)/(AF$3-AF$4)*10)),1)</f>
        <v>9.8</v>
      </c>
      <c r="AG183" s="101" t="n">
        <f aca="false">ROUND(IF('Indicator Data'!K183=0,0,IF('Indicator Data'!K183&gt;AG$3,10,IF('Indicator Data'!K183&lt;AG$4,0,10-(AG$3-'Indicator Data'!K183)/(AG$3-AG$4)*10))),1)</f>
        <v>1.9</v>
      </c>
      <c r="AH183" s="104" t="n">
        <f aca="false">ROUND(AVERAGE(C183,V183),1)</f>
        <v>0.1</v>
      </c>
      <c r="AI183" s="104" t="n">
        <f aca="false">ROUND(AVERAGE(D183,W183),1)</f>
        <v>0.1</v>
      </c>
      <c r="AJ183" s="102" t="n">
        <f aca="false">ROUND(AVERAGE(AA183,H183),1)</f>
        <v>0.4</v>
      </c>
      <c r="AK183" s="102" t="n">
        <f aca="false">ROUND(AVERAGE(AB183,I183),1)</f>
        <v>0</v>
      </c>
      <c r="AL183" s="104" t="n">
        <f aca="false">ROUND((10-GEOMEAN(((10-AJ183)/10*9+1),((10-AK183)/10*9+1)))/9*10,1)</f>
        <v>0.2</v>
      </c>
      <c r="AM183" s="104" t="n">
        <f aca="false">ROUND(AVERAGE(AD183,K183),1)</f>
        <v>0</v>
      </c>
      <c r="AN183" s="102" t="n">
        <f aca="false">ROUND((10-GEOMEAN(((10-M183)/10*9+1),((10-AF183)/10*9+1)))/9*10,1)</f>
        <v>8</v>
      </c>
      <c r="AO183" s="105" t="n">
        <f aca="false">ROUND((10-GEOMEAN(((10-E183)/10*9+1),((10-X183)/10*9+1)))/9*10,1)</f>
        <v>0.1</v>
      </c>
      <c r="AP183" s="105" t="n">
        <f aca="false">IF(AND(Y183="x",F183="x"),"x",ROUND((10-GEOMEAN(((10-F183)/10*9+1),((10-Y183)/10*9+1)))/9*10,1))</f>
        <v>0.1</v>
      </c>
      <c r="AQ183" s="105" t="n">
        <f aca="false">ROUND((10-GEOMEAN(((10-G183)/10*9+1),((10-Z183)/10*9+1)))/9*10,1)</f>
        <v>8.3</v>
      </c>
      <c r="AR183" s="105" t="n">
        <f aca="false">ROUND((10-GEOMEAN(((10-L183)/10*9+1),((10-AE183)/10*9+1)))/9*10,1)</f>
        <v>0.1</v>
      </c>
      <c r="AS183" s="104" t="n">
        <f aca="false">ROUND(AVERAGE(AG183,AN183),1)</f>
        <v>5</v>
      </c>
      <c r="AT183" s="104" t="str">
        <f aca="false">IF('Indicator Data'!L183="No data","x",IF('Indicator Data'!CB183&lt;1000,"x",ROUND((IF('Indicator Data'!L183&gt;AT$3,10,IF('Indicator Data'!L183&lt;AT$4,0,10-(AT$3-'Indicator Data'!L183)/(AT$3-AT$4)*10))),1)))</f>
        <v>x</v>
      </c>
      <c r="AU183" s="105" t="n">
        <f aca="false">ROUND(AVERAGE(AS183,AT183),1)</f>
        <v>5</v>
      </c>
      <c r="AV183" s="106" t="str">
        <f aca="false">IF('Indicator Data'!M183="No data","x",ROUND(IF('Indicator Data'!M183=0,0,IF(LOG('Indicator Data'!M183)&gt;AV$3,10,IF(LOG('Indicator Data'!M183)&lt;AV$4,0,10-(AV$3-LOG('Indicator Data'!M183))/(AV$3-AV$4)*10))),1))</f>
        <v>x</v>
      </c>
      <c r="AW183" s="103" t="str">
        <f aca="false">IF(AV183="x","x",'Indicator Data'!M183/'Indicator Data'!$CA183)</f>
        <v>x</v>
      </c>
      <c r="AX183" s="106" t="str">
        <f aca="false">IF(AV183="x","x",ROUND(IF(AW183&gt;AX$3,10,IF(AW183&lt;AX$4,0,10-(AX$3-AW183)/(AX$3-AX$4)*10)),1))</f>
        <v>x</v>
      </c>
      <c r="AY183" s="102" t="str">
        <f aca="false">IF(AND(AV183="x",AX183="x"),"x",ROUND((10-GEOMEAN(((10-AV183)/10*9+1),((10-AX183)/10*9+1)))/9*10,1))</f>
        <v>x</v>
      </c>
      <c r="AZ183" s="106" t="str">
        <f aca="false">IF('Indicator Data'!N183="No data","x",ROUND(IF('Indicator Data'!N183=0,0,IF(LOG('Indicator Data'!N183)&gt;AZ$3,10,IF(LOG('Indicator Data'!N183)&lt;AZ$4,0,10-(AZ$3-LOG('Indicator Data'!N183))/(AZ$3-AZ$4)*10))),1))</f>
        <v>x</v>
      </c>
      <c r="BA183" s="103" t="str">
        <f aca="false">IF(AZ183="x","x",'Indicator Data'!N183/'Indicator Data'!$CA183)</f>
        <v>x</v>
      </c>
      <c r="BB183" s="106" t="str">
        <f aca="false">IF(AZ183="x","x",ROUND(IF(BA183&gt;BB$3,10,IF(BA183&lt;BB$4,0,10-(BB$3-BA183)/(BB$3-BB$4)*10)),1))</f>
        <v>x</v>
      </c>
      <c r="BC183" s="102" t="str">
        <f aca="false">IF(AND(AZ183="x",BB183="x"),"x",ROUND((10-GEOMEAN(((10-AZ183)/10*9+1),((10-BB183)/10*9+1)))/9*10,1))</f>
        <v>x</v>
      </c>
      <c r="BD183" s="106" t="str">
        <f aca="false">IF('Indicator Data'!O183="No data","x",ROUND(IF('Indicator Data'!O183=0,0,IF(LOG('Indicator Data'!O183)&gt;BD$3,10,IF(LOG('Indicator Data'!O183)&lt;BD$4,0,10-(BD$3-LOG('Indicator Data'!O183))/(BD$3-BD$4)*10))),1))</f>
        <v>x</v>
      </c>
      <c r="BE183" s="103" t="str">
        <f aca="false">IF(BD183="x","x",'Indicator Data'!O183/'Indicator Data'!$CA183)</f>
        <v>x</v>
      </c>
      <c r="BF183" s="106" t="str">
        <f aca="false">IF(BD183="x","x",ROUND(IF(BE183&gt;BF$3,10,IF(BE183&lt;BF$4,0,10-(BF$3-BE183)/(BF$3-BF$4)*10)),1))</f>
        <v>x</v>
      </c>
      <c r="BG183" s="102" t="str">
        <f aca="false">IF(AND(BD183="x",BF183="x"),"x",ROUND((10-GEOMEAN(((10-BD183)/10*9+1),((10-BF183)/10*9+1)))/9*10,1))</f>
        <v>x</v>
      </c>
      <c r="BH183" s="106" t="str">
        <f aca="false">IF('Indicator Data'!P183="No data","x",ROUND(IF('Indicator Data'!P183=0,0,IF(LOG('Indicator Data'!P183)&gt;BH$3,10,IF(LOG('Indicator Data'!P183)&lt;BH$4,0,10-(BH$3-LOG('Indicator Data'!P183))/(BH$3-BH$4)*10))),1))</f>
        <v>x</v>
      </c>
      <c r="BI183" s="103" t="str">
        <f aca="false">IF(BH183="x","x",'Indicator Data'!P183/'Indicator Data'!$CA183)</f>
        <v>x</v>
      </c>
      <c r="BJ183" s="106" t="str">
        <f aca="false">IF(BH183="x","x",ROUND(IF(BI183&gt;BJ$3,10,IF(BI183&lt;BJ$4,0,10-(BJ$3-BI183)/(BJ$3-BJ$4)*10)),1))</f>
        <v>x</v>
      </c>
      <c r="BK183" s="102" t="str">
        <f aca="false">IF(AND(BH183="x",BJ183="x"),"x",ROUND((10-GEOMEAN(((10-BH183)/10*9+1),((10-BJ183)/10*9+1)))/9*10,1))</f>
        <v>x</v>
      </c>
      <c r="BL183" s="104" t="str">
        <f aca="false">IF(AND(BC183="x",BG183="x",BK183="x",AY183="x"),"x",IF(AND(BC183="x",BG183="x",BK183="x"),AY183,ROUND((10-GEOMEAN(((10-AY183)/10*9+1),((10-BC183)/10*9+1),((10-BG183)/10*9+1),((10-BK183)/10*9+1)))/9*10,1)))</f>
        <v>x</v>
      </c>
      <c r="BM183" s="106" t="n">
        <f aca="false">ROUND(IF('Indicator Data'!Q183=0,0,IF(LOG('Indicator Data'!Q183)&gt;BM$3,10,IF(LOG('Indicator Data'!Q183)&lt;BM$4,0,10-(BM$3-LOG('Indicator Data'!Q183))/(BM$3-BM$4)*10))),1)</f>
        <v>0</v>
      </c>
      <c r="BN183" s="107" t="n">
        <f aca="false">'Indicator Data'!R183</f>
        <v>0</v>
      </c>
      <c r="BO183" s="106" t="n">
        <f aca="false">ROUND(IF(BN183&gt;BO$3,10,IF(BN183&lt;BO$4,0,10-(BO$3-BN183)/(BO$3-BO$4)*10)),1)</f>
        <v>0</v>
      </c>
      <c r="BP183" s="106" t="n">
        <f aca="false">ROUND((10-GEOMEAN(((10-BO183)/10*9+1),((10-BM183)/10*9+1)))/9*10,1)</f>
        <v>0</v>
      </c>
      <c r="BQ183" s="106" t="n">
        <f aca="false">ROUND(IF('Indicator Data'!S183=0,0,IF(LOG('Indicator Data'!S183)&gt;BQ$3,10,IF(LOG('Indicator Data'!S183)&lt;BQ$4,0,10-(BQ$3-LOG('Indicator Data'!S183))/(BQ$3-BQ$4)*10))),1)</f>
        <v>0</v>
      </c>
      <c r="BR183" s="107" t="n">
        <f aca="false">'Indicator Data'!T183</f>
        <v>0</v>
      </c>
      <c r="BS183" s="106" t="n">
        <f aca="false">ROUND(IF(BR183&gt;BS$3,10,IF(BR183&lt;BS$4,0,10-(BS$3-BR183)/(BS$3-BS$4)*10)),1)</f>
        <v>0</v>
      </c>
      <c r="BT183" s="106" t="n">
        <f aca="false">ROUND((10-GEOMEAN(((10-BS183)/10*9+1),((10-BQ183)/10*9+1)))/9*10,1)</f>
        <v>0</v>
      </c>
      <c r="BU183" s="102" t="n">
        <f aca="false">ROUND((10-GEOMEAN(((10-BT183)/10*9+1),((10-BP183)/10*9+1)))/9*10,1)</f>
        <v>0</v>
      </c>
      <c r="BV183" s="106" t="n">
        <f aca="false">ROUND(IF('Indicator Data'!U183=0,0,IF(LOG('Indicator Data'!U183)&gt;BV$3,10,IF(LOG('Indicator Data'!U183)&lt;BV$4,0,10-(BV$3-LOG('Indicator Data'!U183))/(BV$3-BV$4)*10))),1)</f>
        <v>0</v>
      </c>
      <c r="BW183" s="103" t="n">
        <f aca="false">'Indicator Data'!U183/'Indicator Data'!$CA183</f>
        <v>0</v>
      </c>
      <c r="BX183" s="106" t="n">
        <f aca="false">ROUND(IF(BW183&gt;BX$3,10,IF(BW183&lt;BX$4,0,10-(BX$3-BW183)/(BX$3-BX$4)*10)),1)</f>
        <v>0</v>
      </c>
      <c r="BY183" s="102" t="n">
        <f aca="false">ROUND((10-GEOMEAN(((10-BV183)/10*9+1),((10-BX183)/10*9+1)))/9*10,1)</f>
        <v>0</v>
      </c>
      <c r="BZ183" s="106" t="n">
        <f aca="false">ROUND(IF('Indicator Data'!V183=0,0,IF(LOG('Indicator Data'!V183)&gt;BZ$3,10,IF(LOG('Indicator Data'!V183)&lt;BZ$4,0,10-(BZ$3-LOG('Indicator Data'!V183))/(BZ$3-BZ$4)*10))),1)</f>
        <v>2.9</v>
      </c>
      <c r="CA183" s="103" t="n">
        <f aca="false">IF('Indicator Data'!V183/'Indicator Data'!$CA183&gt;1,1,'Indicator Data'!V183/'Indicator Data'!$CA183)</f>
        <v>0.106394593491579</v>
      </c>
      <c r="CB183" s="106" t="n">
        <f aca="false">ROUND(IF(CA183&gt;CB$3,10,IF(CA183&lt;CB$4,0,10-(CB$3-CA183)/(CB$3-CB$4)*10)),1)</f>
        <v>1.1</v>
      </c>
      <c r="CC183" s="102" t="n">
        <f aca="false">ROUND((10-GEOMEAN(((10-BZ183)/10*9+1),((10-CB183)/10*9+1)))/9*10,1)</f>
        <v>2</v>
      </c>
      <c r="CD183" s="106" t="n">
        <f aca="false">ROUND(IF('Indicator Data'!W183=0,0,IF(LOG('Indicator Data'!W183)&gt;CD$3,10,IF(LOG('Indicator Data'!W183)&lt;CD$4,0,10-(CD$3-LOG('Indicator Data'!W183))/(CD$3-CD$4)*10))),1)</f>
        <v>3.9</v>
      </c>
      <c r="CE183" s="103" t="n">
        <f aca="false">'Indicator Data'!W183/'Indicator Data'!$CA183</f>
        <v>0.519336498856015</v>
      </c>
      <c r="CF183" s="106" t="n">
        <f aca="false">ROUND(IF(CE183&gt;CF$3,10,IF(CE183&lt;CF$4,0,10-(CF$3-CE183)/(CF$3-CF$4)*10)),1)</f>
        <v>5.2</v>
      </c>
      <c r="CG183" s="102" t="n">
        <f aca="false">ROUND((10-GEOMEAN(((10-CD183)/10*9+1),((10-CF183)/10*9+1)))/9*10,1)</f>
        <v>4.6</v>
      </c>
      <c r="CH183" s="104" t="n">
        <f aca="false">ROUND((10-GEOMEAN(((10-CC183)/10*9+1),((10-BU183)/10*9+1),((10-BY183)/10*9+1),((10-CG183)/10*9+1)))/9*10,1)</f>
        <v>1.9</v>
      </c>
      <c r="CI183" s="106" t="n">
        <f aca="false">IF('Indicator Data'!BQ183="No data","x",ROUND(IF('Indicator Data'!BQ183&gt;CI$3,0,IF('Indicator Data'!BQ183&lt;CI$4,10,(CI$3-'Indicator Data'!BQ183)/(CI$3-CI$4)*10)),1))</f>
        <v>1.8</v>
      </c>
      <c r="CJ183" s="106" t="n">
        <f aca="false">IF('Indicator Data'!BR183="No data","x",ROUND(IF('Indicator Data'!BR183&gt;CJ$3,0,IF('Indicator Data'!BR183&lt;CJ$4,10,(CJ$3-'Indicator Data'!BR183)/(CJ$3-CJ$4)*10)),1))</f>
        <v>0</v>
      </c>
      <c r="CK183" s="106" t="str">
        <f aca="false">IF('Indicator Data'!AC183="No data","x",ROUND(IF('Indicator Data'!AC183&gt;CK$3,0,IF('Indicator Data'!AC183&lt;CK$4,10,(CK$3-'Indicator Data'!AC183)/(CK$3-CK$4)*10)),1))</f>
        <v>x</v>
      </c>
      <c r="CL183" s="102" t="n">
        <f aca="false">IF(AND(CJ183="x",CI183="x",CK183="x"),"x",ROUND(AVERAGE(CI183:CK183),1))</f>
        <v>0.9</v>
      </c>
      <c r="CM183" s="106" t="n">
        <f aca="false">IF('Indicator Data'!X183="No data","x",ROUND(IF(LOG('Indicator Data'!X183)&gt;CM$3,10,IF(LOG('Indicator Data'!X183)&lt;CM$4,0,10-(CM$3-LOG('Indicator Data'!X183))/(CM$3-CM$4)*10)),1))</f>
        <v>8.7</v>
      </c>
      <c r="CN183" s="106" t="n">
        <f aca="false">IF('Indicator Data'!Y183="No data","x",ROUND(IF('Indicator Data'!Y183&gt;CN$3,10,IF('Indicator Data'!Y183&lt;CN$4,0,10-(CN$3-'Indicator Data'!Y183)/(CN$3-CN$4)*10)),1))</f>
        <v>4.6</v>
      </c>
      <c r="CO183" s="106" t="n">
        <f aca="false">IF('Indicator Data'!Z183="No data","x",ROUND(IF('Indicator Data'!Z183&gt;CO$3,10,IF('Indicator Data'!Z183&lt;CO$4,0,10-(CO$3-'Indicator Data'!Z183)/(CO$3-CO$4)*10)),1))</f>
        <v>6.5</v>
      </c>
      <c r="CP183" s="106" t="str">
        <f aca="false">IF('Indicator Data'!AA183="No data","x",ROUND(IF('Indicator Data'!AA183&gt;CP$3,10,IF('Indicator Data'!AA183&lt;CP$4,0,10-(CP$3-'Indicator Data'!AA183)/(CP$3-CP$4)*10)),1))</f>
        <v>x</v>
      </c>
      <c r="CQ183" s="102" t="n">
        <f aca="false">ROUND(AVERAGE(CM183:CP183),1)</f>
        <v>6.6</v>
      </c>
      <c r="CR183" s="104" t="n">
        <f aca="false">ROUND(AVERAGE(CL183,CQ183,CQ183),1)</f>
        <v>4.7</v>
      </c>
      <c r="CS183" s="106" t="str">
        <f aca="false">IF('Indicator Data'!AF183="No data","x",ROUND(IF('Indicator Data'!AF183&gt;CS$3,10,IF('Indicator Data'!AF183&lt;CS$4,0,10-(CS$3-'Indicator Data'!AF183)/(CS$3-CS$4)*10)),1))</f>
        <v>x</v>
      </c>
      <c r="CT183" s="106" t="str">
        <f aca="false">IF('Indicator Data'!AG183="No data","x",ROUND(IF('Indicator Data'!AG183&gt;CT$3,10,IF('Indicator Data'!AG183&lt;CT$4,0,10-(CT$3-'Indicator Data'!AG183)/(CT$3-CT$4)*10)),1))</f>
        <v>x</v>
      </c>
      <c r="CU183" s="102" t="n">
        <f aca="false">ROUND(AVERAGE(CM183,CN183,CO183,CP183,CS183,CT183),1)</f>
        <v>6.6</v>
      </c>
      <c r="CV183" s="106" t="n">
        <f aca="false">IF('Indicator Data'!AB183="No data","x",ROUND(IF('Indicator Data'!AB183&gt;CV$3,10,IF('Indicator Data'!AB183&lt;CV$4,0,10-(CV$3-'Indicator Data'!AB183)/(CV$3-CV$4)*10)),1))</f>
        <v>2.9</v>
      </c>
      <c r="CW183" s="102" t="n">
        <f aca="false">IF(AND(CJ183="x",CI183="x",CK183="x"),"x",ROUND(AVERAGE(CI183:CK183,CV183),1))</f>
        <v>1.6</v>
      </c>
      <c r="CX183" s="103" t="str">
        <f aca="false">IF('Indicator Data'!AD183="No data","x",'Indicator Data'!AD183/'Indicator Data'!$BZ183)</f>
        <v>x</v>
      </c>
      <c r="CY183" s="106" t="str">
        <f aca="false">IF(CX183="x","x",ROUND(IF(CX183&gt;CY$3,0,IF(CX183&lt;CY$4,10,(CY$3-CX183)/(CY$3-CY$4)*10)),1))</f>
        <v>x</v>
      </c>
      <c r="CZ183" s="106" t="n">
        <f aca="false">IF('Indicator Data'!AE183="No data","x",ROUND(IF('Indicator Data'!AE183&gt;CZ$3,0,IF('Indicator Data'!AE183&lt;CZ$4,10,(CZ$3-'Indicator Data'!AE183)/(CZ$3-CZ$4)*10)),1))</f>
        <v>4</v>
      </c>
      <c r="DA183" s="102" t="n">
        <f aca="false">IF(AND(CY183="x",CZ183="x"),"x",ROUND(AVERAGE(CY183:CZ183),1))</f>
        <v>4</v>
      </c>
      <c r="DB183" s="104" t="n">
        <f aca="false">ROUND(AVERAGE(CW183,DA183,CU183),1)</f>
        <v>4.1</v>
      </c>
      <c r="DC183" s="105" t="n">
        <f aca="false">IF(BL183="x",ROUND((10-GEOMEAN(((10-DB183)/10*9+1),((10-CH183)/10*9+1),((10-CR183)/10*9+1)))/9*10,1),ROUND((10-GEOMEAN(((10-BL183)/10*9+1),((10-DB183)/10*9+1),((10-CH183)/10*9+1),((10-CR183)/10*9+1)))/9*10,1))</f>
        <v>3.7</v>
      </c>
      <c r="DD183" s="108" t="n">
        <f aca="false">IF(ROUND(IF(AP183="x",(10-GEOMEAN(((10-AO183)/10*9+1),((10-DC183)/10*9+1),((10-AU183)/10*9+1),((10-AQ183)/10*9+1),((10-AR183)/10*9+1)))/9*10,(10-GEOMEAN(((10-AO183)/10*9+1),((10-DC183)/10*9+1),((10-AP183)/10*9+1),((10-AQ183)/10*9+1),((10-AR183)/10*9+1),((10-AU183)/10*9+1)))/9*10),1)=0,0.1,ROUND(IF(AP183="x",(10-GEOMEAN(((10-AO183)/10*9+1),((10-DC183)/10*9+1),((10-AU183)/10*9+1),((10-AQ183)/10*9+1),((10-AR183)/10*9+1)))/9*10,(10-GEOMEAN(((10-AO183)/10*9+1),((10-DC183)/10*9+1),((10-AP183)/10*9+1),((10-AQ183)/10*9+1),((10-AR183)/10*9+1),((10-AU183)/10*9+1)))/9*10),1))</f>
        <v>3.7</v>
      </c>
      <c r="DE183" s="105" t="n">
        <f aca="false">ROUND(IF('Indicator Data'!AH183=0,0,IF('Indicator Data'!AH183&gt;DE$3,10,IF('Indicator Data'!AH183&lt;DE$4,0,10-(DE$3-'Indicator Data'!AH183)/(DE$3-DE$4)*10))),1)</f>
        <v>0</v>
      </c>
      <c r="DF183" s="102" t="n">
        <f aca="false">'Indicator Data'!AI183</f>
        <v>0</v>
      </c>
      <c r="DG183" s="102" t="n">
        <f aca="false">'Indicator Data'!AJ183</f>
        <v>0</v>
      </c>
      <c r="DH183" s="105" t="n">
        <f aca="false">ROUND(IF(DF183=5,10,IF(DG183=5,9,IF(DF183=4,8,IF(DG183=4,7,0)))),1)</f>
        <v>0</v>
      </c>
      <c r="DI183" s="108" t="n">
        <f aca="false">ROUND(IF(DH183&gt;5,DH183,DE183/10*7),1)</f>
        <v>0</v>
      </c>
      <c r="DJ183" s="76"/>
      <c r="DK183" s="109"/>
    </row>
    <row r="184" customFormat="false" ht="14.5" hidden="false" customHeight="false" outlineLevel="0" collapsed="false">
      <c r="A184" s="98" t="str">
        <f aca="false">'Indicator Data'!A184</f>
        <v>Uganda</v>
      </c>
      <c r="B184" s="99" t="str">
        <f aca="false">'Indicator Data'!B184</f>
        <v>UGA</v>
      </c>
      <c r="C184" s="100" t="n">
        <f aca="false">ROUND(IF('Indicator Data'!C184=0,0.1,IF(LOG('Indicator Data'!C184)&gt;C$3,10,IF(LOG('Indicator Data'!C184)&lt;C$4,0,10-(C$3-LOG('Indicator Data'!C184))/(C$3-C$4)*10))),1)</f>
        <v>8.5</v>
      </c>
      <c r="D184" s="101" t="n">
        <f aca="false">ROUND(IF('Indicator Data'!D184=0,0.1,IF(LOG('Indicator Data'!D184)&gt;D$3,10,IF(LOG('Indicator Data'!D184)&lt;D$4,0,10-(D$3-LOG('Indicator Data'!D184))/(D$3-D$4)*10))),1)</f>
        <v>0.1</v>
      </c>
      <c r="E184" s="102" t="n">
        <f aca="false">ROUND((10-GEOMEAN(((10-C184)/10*9+1),((10-D184)/10*9+1)))/9*10,1)</f>
        <v>5.7</v>
      </c>
      <c r="F184" s="102" t="n">
        <f aca="false">IF('Indicator Data'!E184="No data",0.1,(ROUND(IF('Indicator Data'!E184=0,0,IF(LOG('Indicator Data'!E184)&gt;F$3,10,IF(LOG('Indicator Data'!E184)&lt;F$4,0,10-(F$3-LOG('Indicator Data'!E184))/(F$3-F$4)*10))),1)))</f>
        <v>7.4</v>
      </c>
      <c r="G184" s="102" t="n">
        <f aca="false">ROUND(IF('Indicator Data'!F184=0,0,IF(LOG('Indicator Data'!F184)&gt;G$3,10,IF(LOG('Indicator Data'!F184)&lt;G$4,0,10-(G$3-LOG('Indicator Data'!F184))/(G$3-G$4)*10))),1)</f>
        <v>0</v>
      </c>
      <c r="H184" s="101" t="n">
        <f aca="false">ROUND(IF('Indicator Data'!G184=0,0,IF(LOG('Indicator Data'!G184)&gt;H$3,10,IF(LOG('Indicator Data'!G184)&lt;H$4,0,10-(H$3-LOG('Indicator Data'!G184))/(H$3-H$4)*10))),1)</f>
        <v>0</v>
      </c>
      <c r="I184" s="101" t="n">
        <f aca="false">ROUND(IF('Indicator Data'!H184=0,0,IF(LOG('Indicator Data'!H184)&gt;I$3,10,IF(LOG('Indicator Data'!H184)&lt;I$4,0,10-(I$3-LOG('Indicator Data'!H184))/(I$3-I$4)*10))),1)</f>
        <v>0</v>
      </c>
      <c r="J184" s="101" t="n">
        <f aca="false">ROUND((10-GEOMEAN(((10-H184)/10*9+1),((10-I184)/10*9+1)))/9*10,1)</f>
        <v>0</v>
      </c>
      <c r="K184" s="101" t="n">
        <f aca="false">ROUND(IF('Indicator Data'!I184=0,0,IF(LOG('Indicator Data'!I184)&gt;K$3,10,IF(LOG('Indicator Data'!I184)&lt;K$4,0,10-(K$3-LOG('Indicator Data'!I184))/(K$3-K$4)*10))),1)</f>
        <v>0</v>
      </c>
      <c r="L184" s="102" t="n">
        <f aca="false">ROUND((10-GEOMEAN(((10-J184)/10*9+1),((10-K184)/10*9+1)))/9*10,1)</f>
        <v>0</v>
      </c>
      <c r="M184" s="102" t="n">
        <f aca="false">ROUND(IF('Indicator Data'!J184=0,0,IF(LOG('Indicator Data'!J184)&gt;M$3,10,IF(LOG('Indicator Data'!J184)&lt;M$4,0,10-(M$3-LOG('Indicator Data'!J184))/(M$3-M$4)*10))),1)</f>
        <v>10</v>
      </c>
      <c r="N184" s="103" t="n">
        <f aca="false">'Indicator Data'!C184/'Indicator Data'!$CA184</f>
        <v>0.000629089739185955</v>
      </c>
      <c r="O184" s="103" t="n">
        <f aca="false">'Indicator Data'!D184/'Indicator Data'!$CA184</f>
        <v>0</v>
      </c>
      <c r="P184" s="103" t="n">
        <f aca="false">IF(F184=0.1,"x",'Indicator Data'!E184/'Indicator Data'!$CA184)</f>
        <v>0.00223935508626064</v>
      </c>
      <c r="Q184" s="103" t="n">
        <f aca="false">'Indicator Data'!F184/'Indicator Data'!$CA184</f>
        <v>0</v>
      </c>
      <c r="R184" s="103" t="n">
        <f aca="false">'Indicator Data'!G184/'Indicator Data'!$CA184</f>
        <v>0</v>
      </c>
      <c r="S184" s="103" t="n">
        <f aca="false">'Indicator Data'!H184/'Indicator Data'!$CA184</f>
        <v>0</v>
      </c>
      <c r="T184" s="103" t="n">
        <f aca="false">'Indicator Data'!I184/'Indicator Data'!$CA184</f>
        <v>0</v>
      </c>
      <c r="U184" s="103" t="n">
        <f aca="false">'Indicator Data'!J184/'Indicator Data'!$CA184</f>
        <v>0.00324585646598667</v>
      </c>
      <c r="V184" s="101" t="n">
        <f aca="false">ROUND(IF(N184&gt;V$3,10,IF(N184&lt;V$4,0,10-(V$3-N184)/(V$3-V$4)*10)),1)</f>
        <v>3.1</v>
      </c>
      <c r="W184" s="101" t="n">
        <f aca="false">ROUND(IF(O184&gt;W$3,10,IF(O184&lt;W$4,0,10-(W$3-O184)/(W$3-W$4)*10)),1)</f>
        <v>0</v>
      </c>
      <c r="X184" s="102" t="n">
        <f aca="false">ROUND(((10-GEOMEAN(((10-V184)/10*9+1),((10-W184)/10*9+1)))/9*10),1)</f>
        <v>1.7</v>
      </c>
      <c r="Y184" s="102" t="n">
        <f aca="false">IF(P184="x",0.1,ROUND(IF(P184&gt;Y$3,10,IF(P184&lt;Y$4,0,10-(Y$3-P184)/(Y$3-Y$4)*10)),1))</f>
        <v>1.5</v>
      </c>
      <c r="Z184" s="102" t="n">
        <f aca="false">ROUND(IF(Q184=0,0,IF(LOG(Q184)&gt;Z$3,10,IF(LOG(Q184)&lt;=Z$4,0,10-(Z$3-LOG(Q184))/(Z$3-Z$4)*10))),1)</f>
        <v>0</v>
      </c>
      <c r="AA184" s="101" t="n">
        <f aca="false">ROUND(IF(R184&gt;AA$3,10,IF(R184&lt;AA$4,0,10-(AA$3-R184)/(AA$3-AA$4)*10)),1)</f>
        <v>0</v>
      </c>
      <c r="AB184" s="101" t="n">
        <f aca="false">ROUND(IF(S184&gt;AB$3,10,IF(S184&lt;AB$4,0,10-(AB$3-S184)/(AB$3-AB$4)*10)),1)</f>
        <v>0</v>
      </c>
      <c r="AC184" s="101" t="n">
        <f aca="false">ROUND(((10-GEOMEAN(((10-AA184)/10*9+1),((10-AB184)/10*9+1)))/9*10),1)</f>
        <v>0</v>
      </c>
      <c r="AD184" s="101" t="n">
        <f aca="false">ROUND(IF(T184=0,0,IF(T184&gt;AD$3,10,IF(T184&lt;=AD$4,0,10-(AD$3-T184)/(AD$3-AD$4)*10))),1)</f>
        <v>0</v>
      </c>
      <c r="AE184" s="102" t="n">
        <f aca="false">ROUND((10-GEOMEAN(((10-AC184)/10*9+1),((10-AD184)/10*9+1)))/9*10,1)</f>
        <v>0</v>
      </c>
      <c r="AF184" s="102" t="n">
        <f aca="false">ROUND(IF(U184&gt;AF$3,10,IF(U184&lt;AF$4,0,10-(AF$3-U184)/(AF$3-AF$4)*10)),1)</f>
        <v>1.1</v>
      </c>
      <c r="AG184" s="101" t="n">
        <f aca="false">ROUND(IF('Indicator Data'!K184=0,0,IF('Indicator Data'!K184&gt;AG$3,10,IF('Indicator Data'!K184&lt;AG$4,0,10-(AG$3-'Indicator Data'!K184)/(AG$3-AG$4)*10))),1)</f>
        <v>7.6</v>
      </c>
      <c r="AH184" s="104" t="n">
        <f aca="false">ROUND(AVERAGE(C184,V184),1)</f>
        <v>5.8</v>
      </c>
      <c r="AI184" s="104" t="n">
        <f aca="false">ROUND(AVERAGE(D184,W184),1)</f>
        <v>0.1</v>
      </c>
      <c r="AJ184" s="102" t="n">
        <f aca="false">ROUND(AVERAGE(AA184,H184),1)</f>
        <v>0</v>
      </c>
      <c r="AK184" s="102" t="n">
        <f aca="false">ROUND(AVERAGE(AB184,I184),1)</f>
        <v>0</v>
      </c>
      <c r="AL184" s="104" t="n">
        <f aca="false">ROUND((10-GEOMEAN(((10-AJ184)/10*9+1),((10-AK184)/10*9+1)))/9*10,1)</f>
        <v>0</v>
      </c>
      <c r="AM184" s="104" t="n">
        <f aca="false">ROUND(AVERAGE(AD184,K184),1)</f>
        <v>0</v>
      </c>
      <c r="AN184" s="102" t="n">
        <f aca="false">ROUND((10-GEOMEAN(((10-M184)/10*9+1),((10-AF184)/10*9+1)))/9*10,1)</f>
        <v>7.8</v>
      </c>
      <c r="AO184" s="105" t="n">
        <f aca="false">ROUND((10-GEOMEAN(((10-E184)/10*9+1),((10-X184)/10*9+1)))/9*10,1)</f>
        <v>4</v>
      </c>
      <c r="AP184" s="105" t="n">
        <f aca="false">IF(AND(Y184="x",F184="x"),"x",ROUND((10-GEOMEAN(((10-F184)/10*9+1),((10-Y184)/10*9+1)))/9*10,1))</f>
        <v>5.1</v>
      </c>
      <c r="AQ184" s="105" t="n">
        <f aca="false">ROUND((10-GEOMEAN(((10-G184)/10*9+1),((10-Z184)/10*9+1)))/9*10,1)</f>
        <v>0</v>
      </c>
      <c r="AR184" s="105" t="n">
        <f aca="false">ROUND((10-GEOMEAN(((10-L184)/10*9+1),((10-AE184)/10*9+1)))/9*10,1)</f>
        <v>0</v>
      </c>
      <c r="AS184" s="104" t="n">
        <f aca="false">ROUND(AVERAGE(AG184,AN184),1)</f>
        <v>7.7</v>
      </c>
      <c r="AT184" s="104" t="n">
        <f aca="false">IF('Indicator Data'!L184="No data","x",IF('Indicator Data'!CB184&lt;1000,"x",ROUND((IF('Indicator Data'!L184&gt;AT$3,10,IF('Indicator Data'!L184&lt;AT$4,0,10-(AT$3-'Indicator Data'!L184)/(AT$3-AT$4)*10))),1)))</f>
        <v>4.8</v>
      </c>
      <c r="AU184" s="105" t="n">
        <f aca="false">ROUND(AVERAGE(AS184,AT184),1)</f>
        <v>6.3</v>
      </c>
      <c r="AV184" s="106" t="n">
        <f aca="false">IF('Indicator Data'!M184="No data","x",ROUND(IF('Indicator Data'!M184=0,0,IF(LOG('Indicator Data'!M184)&gt;AV$3,10,IF(LOG('Indicator Data'!M184)&lt;AV$4,0,10-(AV$3-LOG('Indicator Data'!M184))/(AV$3-AV$4)*10))),1))</f>
        <v>8.5</v>
      </c>
      <c r="AW184" s="103" t="n">
        <f aca="false">IF(AV184="x","x",'Indicator Data'!M184/'Indicator Data'!$CA184)</f>
        <v>0.218392160286662</v>
      </c>
      <c r="AX184" s="106" t="n">
        <f aca="false">IF(AV184="x","x",ROUND(IF(AW184&gt;AX$3,10,IF(AW184&lt;AX$4,0,10-(AX$3-AW184)/(AX$3-AX$4)*10)),1))</f>
        <v>2.4</v>
      </c>
      <c r="AY184" s="102" t="n">
        <f aca="false">IF(AND(AV184="x",AX184="x"),"x",ROUND((10-GEOMEAN(((10-AV184)/10*9+1),((10-AX184)/10*9+1)))/9*10,1))</f>
        <v>6.3</v>
      </c>
      <c r="AZ184" s="106" t="n">
        <f aca="false">IF('Indicator Data'!N184="No data","x",ROUND(IF('Indicator Data'!N184=0,0,IF(LOG('Indicator Data'!N184)&gt;AZ$3,10,IF(LOG('Indicator Data'!N184)&lt;AZ$4,0,10-(AZ$3-LOG('Indicator Data'!N184))/(AZ$3-AZ$4)*10))),1))</f>
        <v>9.3</v>
      </c>
      <c r="BA184" s="103" t="n">
        <f aca="false">IF(AZ184="x","x",'Indicator Data'!N184/'Indicator Data'!$CA184)</f>
        <v>0.0964489893241959</v>
      </c>
      <c r="BB184" s="106" t="n">
        <f aca="false">IF(AZ184="x","x",ROUND(IF(BA184&gt;BB$3,10,IF(BA184&lt;BB$4,0,10-(BB$3-BA184)/(BB$3-BB$4)*10)),1))</f>
        <v>10</v>
      </c>
      <c r="BC184" s="102" t="n">
        <f aca="false">IF(AND(AZ184="x",BB184="x"),"x",ROUND((10-GEOMEAN(((10-AZ184)/10*9+1),((10-BB184)/10*9+1)))/9*10,1))</f>
        <v>9.7</v>
      </c>
      <c r="BD184" s="106" t="n">
        <f aca="false">IF('Indicator Data'!O184="No data","x",ROUND(IF('Indicator Data'!O184=0,0,IF(LOG('Indicator Data'!O184)&gt;BD$3,10,IF(LOG('Indicator Data'!O184)&lt;BD$4,0,10-(BD$3-LOG('Indicator Data'!O184))/(BD$3-BD$4)*10))),1))</f>
        <v>0</v>
      </c>
      <c r="BE184" s="103" t="n">
        <f aca="false">IF(BD184="x","x",'Indicator Data'!O184/'Indicator Data'!$CA184)</f>
        <v>0</v>
      </c>
      <c r="BF184" s="106" t="n">
        <f aca="false">IF(BD184="x","x",ROUND(IF(BE184&gt;BF$3,10,IF(BE184&lt;BF$4,0,10-(BF$3-BE184)/(BF$3-BF$4)*10)),1))</f>
        <v>0</v>
      </c>
      <c r="BG184" s="102" t="n">
        <f aca="false">IF(AND(BD184="x",BF184="x"),"x",ROUND((10-GEOMEAN(((10-BD184)/10*9+1),((10-BF184)/10*9+1)))/9*10,1))</f>
        <v>0</v>
      </c>
      <c r="BH184" s="106" t="n">
        <f aca="false">IF('Indicator Data'!P184="No data","x",ROUND(IF('Indicator Data'!P184=0,0,IF(LOG('Indicator Data'!P184)&gt;BH$3,10,IF(LOG('Indicator Data'!P184)&lt;BH$4,0,10-(BH$3-LOG('Indicator Data'!P184))/(BH$3-BH$4)*10))),1))</f>
        <v>10</v>
      </c>
      <c r="BI184" s="103" t="n">
        <f aca="false">IF(BH184="x","x",'Indicator Data'!P184/'Indicator Data'!$CA184)</f>
        <v>0.579394916930511</v>
      </c>
      <c r="BJ184" s="106" t="n">
        <f aca="false">IF(BH184="x","x",ROUND(IF(BI184&gt;BJ$3,10,IF(BI184&lt;BJ$4,0,10-(BJ$3-BI184)/(BJ$3-BJ$4)*10)),1))</f>
        <v>10</v>
      </c>
      <c r="BK184" s="102" t="n">
        <f aca="false">IF(AND(BH184="x",BJ184="x"),"x",ROUND((10-GEOMEAN(((10-BH184)/10*9+1),((10-BJ184)/10*9+1)))/9*10,1))</f>
        <v>10</v>
      </c>
      <c r="BL184" s="104" t="n">
        <f aca="false">IF(AND(BC184="x",BG184="x",BK184="x",AY184="x"),"x",IF(AND(BC184="x",BG184="x",BK184="x"),AY184,ROUND((10-GEOMEAN(((10-AY184)/10*9+1),((10-BC184)/10*9+1),((10-BG184)/10*9+1),((10-BK184)/10*9+1)))/9*10,1)))</f>
        <v>8.1</v>
      </c>
      <c r="BM184" s="106" t="n">
        <f aca="false">ROUND(IF('Indicator Data'!Q184=0,0,IF(LOG('Indicator Data'!Q184)&gt;BM$3,10,IF(LOG('Indicator Data'!Q184)&lt;BM$4,0,10-(BM$3-LOG('Indicator Data'!Q184))/(BM$3-BM$4)*10))),1)</f>
        <v>9.5</v>
      </c>
      <c r="BN184" s="107" t="n">
        <f aca="false">'Indicator Data'!R184</f>
        <v>0.994401633739471</v>
      </c>
      <c r="BO184" s="106" t="n">
        <f aca="false">ROUND(IF(BN184&gt;BO$3,10,IF(BN184&lt;BO$4,0,10-(BO$3-BN184)/(BO$3-BO$4)*10)),1)</f>
        <v>9.9</v>
      </c>
      <c r="BP184" s="106" t="n">
        <f aca="false">ROUND((10-GEOMEAN(((10-BO184)/10*9+1),((10-BM184)/10*9+1)))/9*10,1)</f>
        <v>9.7</v>
      </c>
      <c r="BQ184" s="106" t="n">
        <f aca="false">ROUND(IF('Indicator Data'!S184=0,0,IF(LOG('Indicator Data'!S184)&gt;BQ$3,10,IF(LOG('Indicator Data'!S184)&lt;BQ$4,0,10-(BQ$3-LOG('Indicator Data'!S184))/(BQ$3-BQ$4)*10))),1)</f>
        <v>9.4</v>
      </c>
      <c r="BR184" s="107" t="n">
        <f aca="false">'Indicator Data'!T184</f>
        <v>0.974852859973908</v>
      </c>
      <c r="BS184" s="106" t="n">
        <f aca="false">ROUND(IF(BR184&gt;BS$3,10,IF(BR184&lt;BS$4,0,10-(BS$3-BR184)/(BS$3-BS$4)*10)),1)</f>
        <v>9.7</v>
      </c>
      <c r="BT184" s="106" t="n">
        <f aca="false">ROUND((10-GEOMEAN(((10-BS184)/10*9+1),((10-BQ184)/10*9+1)))/9*10,1)</f>
        <v>9.6</v>
      </c>
      <c r="BU184" s="102" t="n">
        <f aca="false">ROUND((10-GEOMEAN(((10-BT184)/10*9+1),((10-BP184)/10*9+1)))/9*10,1)</f>
        <v>9.7</v>
      </c>
      <c r="BV184" s="106" t="n">
        <f aca="false">ROUND(IF('Indicator Data'!U184=0,0,IF(LOG('Indicator Data'!U184)&gt;BV$3,10,IF(LOG('Indicator Data'!U184)&lt;BV$4,0,10-(BV$3-LOG('Indicator Data'!U184))/(BV$3-BV$4)*10))),1)</f>
        <v>9.3</v>
      </c>
      <c r="BW184" s="103" t="n">
        <f aca="false">'Indicator Data'!U184/'Indicator Data'!$CA184</f>
        <v>0.844973835115017</v>
      </c>
      <c r="BX184" s="106" t="n">
        <f aca="false">ROUND(IF(BW184&gt;BX$3,10,IF(BW184&lt;BX$4,0,10-(BX$3-BW184)/(BX$3-BX$4)*10)),1)</f>
        <v>9.4</v>
      </c>
      <c r="BY184" s="102" t="n">
        <f aca="false">ROUND((10-GEOMEAN(((10-BV184)/10*9+1),((10-BX184)/10*9+1)))/9*10,1)</f>
        <v>9.4</v>
      </c>
      <c r="BZ184" s="106" t="n">
        <f aca="false">ROUND(IF('Indicator Data'!V184=0,0,IF(LOG('Indicator Data'!V184)&gt;BZ$3,10,IF(LOG('Indicator Data'!V184)&lt;BZ$4,0,10-(BZ$3-LOG('Indicator Data'!V184))/(BZ$3-BZ$4)*10))),1)</f>
        <v>9.3</v>
      </c>
      <c r="CA184" s="103" t="n">
        <f aca="false">IF('Indicator Data'!V184/'Indicator Data'!$CA184&gt;1,1,'Indicator Data'!V184/'Indicator Data'!$CA184)</f>
        <v>0.812119889244085</v>
      </c>
      <c r="CB184" s="106" t="n">
        <f aca="false">ROUND(IF(CA184&gt;CB$3,10,IF(CA184&lt;CB$4,0,10-(CB$3-CA184)/(CB$3-CB$4)*10)),1)</f>
        <v>8.1</v>
      </c>
      <c r="CC184" s="102" t="n">
        <f aca="false">ROUND((10-GEOMEAN(((10-BZ184)/10*9+1),((10-CB184)/10*9+1)))/9*10,1)</f>
        <v>8.8</v>
      </c>
      <c r="CD184" s="106" t="n">
        <f aca="false">ROUND(IF('Indicator Data'!W184=0,0,IF(LOG('Indicator Data'!W184)&gt;CD$3,10,IF(LOG('Indicator Data'!W184)&lt;CD$4,0,10-(CD$3-LOG('Indicator Data'!W184))/(CD$3-CD$4)*10))),1)</f>
        <v>9.1</v>
      </c>
      <c r="CE184" s="103" t="n">
        <f aca="false">'Indicator Data'!W184/'Indicator Data'!$CA184</f>
        <v>0.590875452696676</v>
      </c>
      <c r="CF184" s="106" t="n">
        <f aca="false">ROUND(IF(CE184&gt;CF$3,10,IF(CE184&lt;CF$4,0,10-(CF$3-CE184)/(CF$3-CF$4)*10)),1)</f>
        <v>5.9</v>
      </c>
      <c r="CG184" s="102" t="n">
        <f aca="false">ROUND((10-GEOMEAN(((10-CD184)/10*9+1),((10-CF184)/10*9+1)))/9*10,1)</f>
        <v>7.9</v>
      </c>
      <c r="CH184" s="104" t="n">
        <f aca="false">ROUND((10-GEOMEAN(((10-CC184)/10*9+1),((10-BU184)/10*9+1),((10-BY184)/10*9+1),((10-CG184)/10*9+1)))/9*10,1)</f>
        <v>9.1</v>
      </c>
      <c r="CI184" s="106" t="n">
        <f aca="false">IF('Indicator Data'!BQ184="No data","x",ROUND(IF('Indicator Data'!BQ184&gt;CI$3,0,IF('Indicator Data'!BQ184&lt;CI$4,10,(CI$3-'Indicator Data'!BQ184)/(CI$3-CI$4)*10)),1))</f>
        <v>8.9</v>
      </c>
      <c r="CJ184" s="106" t="n">
        <f aca="false">IF('Indicator Data'!BR184="No data","x",ROUND(IF('Indicator Data'!BR184&gt;CJ$3,0,IF('Indicator Data'!BR184&lt;CJ$4,10,(CJ$3-'Indicator Data'!BR184)/(CJ$3-CJ$4)*10)),1))</f>
        <v>7.4</v>
      </c>
      <c r="CK184" s="106" t="n">
        <f aca="false">IF('Indicator Data'!AC184="No data","x",ROUND(IF('Indicator Data'!AC184&gt;CK$3,0,IF('Indicator Data'!AC184&lt;CK$4,10,(CK$3-'Indicator Data'!AC184)/(CK$3-CK$4)*10)),1))</f>
        <v>7.7</v>
      </c>
      <c r="CL184" s="102" t="n">
        <f aca="false">IF(AND(CJ184="x",CI184="x",CK184="x"),"x",ROUND(AVERAGE(CI184:CK184),1))</f>
        <v>8</v>
      </c>
      <c r="CM184" s="106" t="n">
        <f aca="false">IF('Indicator Data'!X184="No data","x",ROUND(IF(LOG('Indicator Data'!X184)&gt;CM$3,10,IF(LOG('Indicator Data'!X184)&lt;CM$4,0,10-(CM$3-LOG('Indicator Data'!X184))/(CM$3-CM$4)*10)),1))</f>
        <v>7.9</v>
      </c>
      <c r="CN184" s="106" t="n">
        <f aca="false">IF('Indicator Data'!Y184="No data","x",ROUND(IF('Indicator Data'!Y184&gt;CN$3,10,IF('Indicator Data'!Y184&lt;CN$4,0,10-(CN$3-'Indicator Data'!Y184)/(CN$3-CN$4)*10)),1))</f>
        <v>10</v>
      </c>
      <c r="CO184" s="106" t="n">
        <f aca="false">IF('Indicator Data'!Z184="No data","x",ROUND(IF('Indicator Data'!Z184&gt;CO$3,10,IF('Indicator Data'!Z184&lt;CO$4,0,10-(CO$3-'Indicator Data'!Z184)/(CO$3-CO$4)*10)),1))</f>
        <v>2.6</v>
      </c>
      <c r="CP184" s="106" t="n">
        <f aca="false">IF('Indicator Data'!AA184="No data","x",ROUND(IF('Indicator Data'!AA184&gt;CP$3,10,IF('Indicator Data'!AA184&lt;CP$4,0,10-(CP$3-'Indicator Data'!AA184)/(CP$3-CP$4)*10)),1))</f>
        <v>6.3</v>
      </c>
      <c r="CQ184" s="102" t="n">
        <f aca="false">ROUND(AVERAGE(CM184:CP184),1)</f>
        <v>6.7</v>
      </c>
      <c r="CR184" s="104" t="n">
        <f aca="false">ROUND(AVERAGE(CL184,CQ184,CQ184),1)</f>
        <v>7.1</v>
      </c>
      <c r="CS184" s="106" t="n">
        <f aca="false">IF('Indicator Data'!AF184="No data","x",ROUND(IF('Indicator Data'!AF184&gt;CS$3,10,IF('Indicator Data'!AF184&lt;CS$4,0,10-(CS$3-'Indicator Data'!AF184)/(CS$3-CS$4)*10)),1))</f>
        <v>5.4</v>
      </c>
      <c r="CT184" s="106" t="n">
        <f aca="false">IF('Indicator Data'!AG184="No data","x",ROUND(IF('Indicator Data'!AG184&gt;CT$3,10,IF('Indicator Data'!AG184&lt;CT$4,0,10-(CT$3-'Indicator Data'!AG184)/(CT$3-CT$4)*10)),1))</f>
        <v>8</v>
      </c>
      <c r="CU184" s="102" t="n">
        <f aca="false">ROUND(AVERAGE(CM184,CN184,CO184,CP184,CS184,CT184),1)</f>
        <v>6.7</v>
      </c>
      <c r="CV184" s="106" t="n">
        <f aca="false">IF('Indicator Data'!AB184="No data","x",ROUND(IF('Indicator Data'!AB184&gt;CV$3,10,IF('Indicator Data'!AB184&lt;CV$4,0,10-(CV$3-'Indicator Data'!AB184)/(CV$3-CV$4)*10)),1))</f>
        <v>1.6</v>
      </c>
      <c r="CW184" s="102" t="n">
        <f aca="false">IF(AND(CJ184="x",CI184="x",CK184="x"),"x",ROUND(AVERAGE(CI184:CK184,CV184),1))</f>
        <v>6.4</v>
      </c>
      <c r="CX184" s="103" t="n">
        <f aca="false">IF('Indicator Data'!AD184="No data","x",'Indicator Data'!AD184/'Indicator Data'!$BZ184)</f>
        <v>2.06744151234132E-005</v>
      </c>
      <c r="CY184" s="106" t="n">
        <f aca="false">IF(CX184="x","x",ROUND(IF(CX184&gt;CY$3,0,IF(CX184&lt;CY$4,10,(CY$3-CX184)/(CY$3-CY$4)*10)),1))</f>
        <v>9.8</v>
      </c>
      <c r="CZ184" s="106" t="n">
        <f aca="false">IF('Indicator Data'!AE184="No data","x",ROUND(IF('Indicator Data'!AE184&gt;CZ$3,0,IF('Indicator Data'!AE184&lt;CZ$4,10,(CZ$3-'Indicator Data'!AE184)/(CZ$3-CZ$4)*10)),1))</f>
        <v>6</v>
      </c>
      <c r="DA184" s="102" t="n">
        <f aca="false">IF(AND(CY184="x",CZ184="x"),"x",ROUND(AVERAGE(CY184:CZ184),1))</f>
        <v>7.9</v>
      </c>
      <c r="DB184" s="104" t="n">
        <f aca="false">ROUND(AVERAGE(CW184,DA184,CU184),1)</f>
        <v>7</v>
      </c>
      <c r="DC184" s="105" t="n">
        <f aca="false">IF(BL184="x",ROUND((10-GEOMEAN(((10-DB184)/10*9+1),((10-CH184)/10*9+1),((10-CR184)/10*9+1)))/9*10,1),ROUND((10-GEOMEAN(((10-BL184)/10*9+1),((10-DB184)/10*9+1),((10-CH184)/10*9+1),((10-CR184)/10*9+1)))/9*10,1))</f>
        <v>7.9</v>
      </c>
      <c r="DD184" s="108" t="n">
        <f aca="false">IF(ROUND(IF(AP184="x",(10-GEOMEAN(((10-AO184)/10*9+1),((10-DC184)/10*9+1),((10-AU184)/10*9+1),((10-AQ184)/10*9+1),((10-AR184)/10*9+1)))/9*10,(10-GEOMEAN(((10-AO184)/10*9+1),((10-DC184)/10*9+1),((10-AP184)/10*9+1),((10-AQ184)/10*9+1),((10-AR184)/10*9+1),((10-AU184)/10*9+1)))/9*10),1)=0,0.1,ROUND(IF(AP184="x",(10-GEOMEAN(((10-AO184)/10*9+1),((10-DC184)/10*9+1),((10-AU184)/10*9+1),((10-AQ184)/10*9+1),((10-AR184)/10*9+1)))/9*10,(10-GEOMEAN(((10-AO184)/10*9+1),((10-DC184)/10*9+1),((10-AP184)/10*9+1),((10-AQ184)/10*9+1),((10-AR184)/10*9+1),((10-AU184)/10*9+1)))/9*10),1))</f>
        <v>4.5</v>
      </c>
      <c r="DE184" s="105" t="n">
        <f aca="false">ROUND(IF('Indicator Data'!AH184=0,0,IF('Indicator Data'!AH184&gt;DE$3,10,IF('Indicator Data'!AH184&lt;DE$4,0,10-(DE$3-'Indicator Data'!AH184)/(DE$3-DE$4)*10))),1)</f>
        <v>8.8</v>
      </c>
      <c r="DF184" s="102" t="n">
        <f aca="false">'Indicator Data'!AI184</f>
        <v>0</v>
      </c>
      <c r="DG184" s="102" t="n">
        <f aca="false">'Indicator Data'!AJ184</f>
        <v>5</v>
      </c>
      <c r="DH184" s="105" t="n">
        <f aca="false">ROUND(IF(DF184=5,10,IF(DG184=5,9,IF(DF184=4,8,IF(DG184=4,7,0)))),1)</f>
        <v>9</v>
      </c>
      <c r="DI184" s="108" t="n">
        <f aca="false">ROUND(IF(DH184&gt;5,DH184,DE184/10*7),1)</f>
        <v>9</v>
      </c>
      <c r="DJ184" s="76"/>
      <c r="DK184" s="109"/>
    </row>
    <row r="185" customFormat="false" ht="14.5" hidden="false" customHeight="false" outlineLevel="0" collapsed="false">
      <c r="A185" s="98" t="str">
        <f aca="false">'Indicator Data'!A185</f>
        <v>Ukraine</v>
      </c>
      <c r="B185" s="99" t="str">
        <f aca="false">'Indicator Data'!B185</f>
        <v>UKR</v>
      </c>
      <c r="C185" s="100" t="n">
        <f aca="false">ROUND(IF('Indicator Data'!C185=0,0.1,IF(LOG('Indicator Data'!C185)&gt;C$3,10,IF(LOG('Indicator Data'!C185)&lt;C$4,0,10-(C$3-LOG('Indicator Data'!C185))/(C$3-C$4)*10))),1)</f>
        <v>6.9</v>
      </c>
      <c r="D185" s="101" t="n">
        <f aca="false">ROUND(IF('Indicator Data'!D185=0,0.1,IF(LOG('Indicator Data'!D185)&gt;D$3,10,IF(LOG('Indicator Data'!D185)&lt;D$4,0,10-(D$3-LOG('Indicator Data'!D185))/(D$3-D$4)*10))),1)</f>
        <v>0.1</v>
      </c>
      <c r="E185" s="102" t="n">
        <f aca="false">ROUND((10-GEOMEAN(((10-C185)/10*9+1),((10-D185)/10*9+1)))/9*10,1)</f>
        <v>4.3</v>
      </c>
      <c r="F185" s="102" t="n">
        <f aca="false">IF('Indicator Data'!E185="No data",0.1,(ROUND(IF('Indicator Data'!E185=0,0,IF(LOG('Indicator Data'!E185)&gt;F$3,10,IF(LOG('Indicator Data'!E185)&lt;F$4,0,10-(F$3-LOG('Indicator Data'!E185))/(F$3-F$4)*10))),1)))</f>
        <v>8.7</v>
      </c>
      <c r="G185" s="102" t="n">
        <f aca="false">ROUND(IF('Indicator Data'!F185=0,0,IF(LOG('Indicator Data'!F185)&gt;G$3,10,IF(LOG('Indicator Data'!F185)&lt;G$4,0,10-(G$3-LOG('Indicator Data'!F185))/(G$3-G$4)*10))),1)</f>
        <v>0</v>
      </c>
      <c r="H185" s="101" t="n">
        <f aca="false">ROUND(IF('Indicator Data'!G185=0,0,IF(LOG('Indicator Data'!G185)&gt;H$3,10,IF(LOG('Indicator Data'!G185)&lt;H$4,0,10-(H$3-LOG('Indicator Data'!G185))/(H$3-H$4)*10))),1)</f>
        <v>0</v>
      </c>
      <c r="I185" s="101" t="n">
        <f aca="false">ROUND(IF('Indicator Data'!H185=0,0,IF(LOG('Indicator Data'!H185)&gt;I$3,10,IF(LOG('Indicator Data'!H185)&lt;I$4,0,10-(I$3-LOG('Indicator Data'!H185))/(I$3-I$4)*10))),1)</f>
        <v>0</v>
      </c>
      <c r="J185" s="101" t="n">
        <f aca="false">ROUND((10-GEOMEAN(((10-H185)/10*9+1),((10-I185)/10*9+1)))/9*10,1)</f>
        <v>0</v>
      </c>
      <c r="K185" s="101" t="n">
        <f aca="false">ROUND(IF('Indicator Data'!I185=0,0,IF(LOG('Indicator Data'!I185)&gt;K$3,10,IF(LOG('Indicator Data'!I185)&lt;K$4,0,10-(K$3-LOG('Indicator Data'!I185))/(K$3-K$4)*10))),1)</f>
        <v>0</v>
      </c>
      <c r="L185" s="102" t="n">
        <f aca="false">ROUND((10-GEOMEAN(((10-J185)/10*9+1),((10-K185)/10*9+1)))/9*10,1)</f>
        <v>0</v>
      </c>
      <c r="M185" s="102" t="n">
        <f aca="false">ROUND(IF('Indicator Data'!J185=0,0,IF(LOG('Indicator Data'!J185)&gt;M$3,10,IF(LOG('Indicator Data'!J185)&lt;M$4,0,10-(M$3-LOG('Indicator Data'!J185))/(M$3-M$4)*10))),1)</f>
        <v>0</v>
      </c>
      <c r="N185" s="103" t="n">
        <f aca="false">'Indicator Data'!C185/'Indicator Data'!$CA185</f>
        <v>0.000124233562871764</v>
      </c>
      <c r="O185" s="103" t="n">
        <f aca="false">'Indicator Data'!D185/'Indicator Data'!$CA185</f>
        <v>0</v>
      </c>
      <c r="P185" s="103" t="n">
        <f aca="false">IF(F185=0.1,"x",'Indicator Data'!E185/'Indicator Data'!$CA185)</f>
        <v>0.00687326718421348</v>
      </c>
      <c r="Q185" s="103" t="n">
        <f aca="false">'Indicator Data'!F185/'Indicator Data'!$CA185</f>
        <v>0</v>
      </c>
      <c r="R185" s="103" t="n">
        <f aca="false">'Indicator Data'!G185/'Indicator Data'!$CA185</f>
        <v>0</v>
      </c>
      <c r="S185" s="103" t="n">
        <f aca="false">'Indicator Data'!H185/'Indicator Data'!$CA185</f>
        <v>0</v>
      </c>
      <c r="T185" s="103" t="n">
        <f aca="false">'Indicator Data'!I185/'Indicator Data'!$CA185</f>
        <v>0</v>
      </c>
      <c r="U185" s="103" t="n">
        <f aca="false">'Indicator Data'!J185/'Indicator Data'!$CA185</f>
        <v>0</v>
      </c>
      <c r="V185" s="101" t="n">
        <f aca="false">ROUND(IF(N185&gt;V$3,10,IF(N185&lt;V$4,0,10-(V$3-N185)/(V$3-V$4)*10)),1)</f>
        <v>0.6</v>
      </c>
      <c r="W185" s="101" t="n">
        <f aca="false">ROUND(IF(O185&gt;W$3,10,IF(O185&lt;W$4,0,10-(W$3-O185)/(W$3-W$4)*10)),1)</f>
        <v>0</v>
      </c>
      <c r="X185" s="102" t="n">
        <f aca="false">ROUND(((10-GEOMEAN(((10-V185)/10*9+1),((10-W185)/10*9+1)))/9*10),1)</f>
        <v>0.3</v>
      </c>
      <c r="Y185" s="102" t="n">
        <f aca="false">IF(P185="x",0.1,ROUND(IF(P185&gt;Y$3,10,IF(P185&lt;Y$4,0,10-(Y$3-P185)/(Y$3-Y$4)*10)),1))</f>
        <v>4.6</v>
      </c>
      <c r="Z185" s="102" t="n">
        <f aca="false">ROUND(IF(Q185=0,0,IF(LOG(Q185)&gt;Z$3,10,IF(LOG(Q185)&lt;=Z$4,0,10-(Z$3-LOG(Q185))/(Z$3-Z$4)*10))),1)</f>
        <v>0</v>
      </c>
      <c r="AA185" s="101" t="n">
        <f aca="false">ROUND(IF(R185&gt;AA$3,10,IF(R185&lt;AA$4,0,10-(AA$3-R185)/(AA$3-AA$4)*10)),1)</f>
        <v>0</v>
      </c>
      <c r="AB185" s="101" t="n">
        <f aca="false">ROUND(IF(S185&gt;AB$3,10,IF(S185&lt;AB$4,0,10-(AB$3-S185)/(AB$3-AB$4)*10)),1)</f>
        <v>0</v>
      </c>
      <c r="AC185" s="101" t="n">
        <f aca="false">ROUND(((10-GEOMEAN(((10-AA185)/10*9+1),((10-AB185)/10*9+1)))/9*10),1)</f>
        <v>0</v>
      </c>
      <c r="AD185" s="101" t="n">
        <f aca="false">ROUND(IF(T185=0,0,IF(T185&gt;AD$3,10,IF(T185&lt;=AD$4,0,10-(AD$3-T185)/(AD$3-AD$4)*10))),1)</f>
        <v>0</v>
      </c>
      <c r="AE185" s="102" t="n">
        <f aca="false">ROUND((10-GEOMEAN(((10-AC185)/10*9+1),((10-AD185)/10*9+1)))/9*10,1)</f>
        <v>0</v>
      </c>
      <c r="AF185" s="102" t="n">
        <f aca="false">ROUND(IF(U185&gt;AF$3,10,IF(U185&lt;AF$4,0,10-(AF$3-U185)/(AF$3-AF$4)*10)),1)</f>
        <v>0</v>
      </c>
      <c r="AG185" s="101" t="n">
        <f aca="false">ROUND(IF('Indicator Data'!K185=0,0,IF('Indicator Data'!K185&gt;AG$3,10,IF('Indicator Data'!K185&lt;AG$4,0,10-(AG$3-'Indicator Data'!K185)/(AG$3-AG$4)*10))),1)</f>
        <v>1</v>
      </c>
      <c r="AH185" s="104" t="n">
        <f aca="false">ROUND(AVERAGE(C185,V185),1)</f>
        <v>3.8</v>
      </c>
      <c r="AI185" s="104" t="n">
        <f aca="false">ROUND(AVERAGE(D185,W185),1)</f>
        <v>0.1</v>
      </c>
      <c r="AJ185" s="102" t="n">
        <f aca="false">ROUND(AVERAGE(AA185,H185),1)</f>
        <v>0</v>
      </c>
      <c r="AK185" s="102" t="n">
        <f aca="false">ROUND(AVERAGE(AB185,I185),1)</f>
        <v>0</v>
      </c>
      <c r="AL185" s="104" t="n">
        <f aca="false">ROUND((10-GEOMEAN(((10-AJ185)/10*9+1),((10-AK185)/10*9+1)))/9*10,1)</f>
        <v>0</v>
      </c>
      <c r="AM185" s="104" t="n">
        <f aca="false">ROUND(AVERAGE(AD185,K185),1)</f>
        <v>0</v>
      </c>
      <c r="AN185" s="102" t="n">
        <f aca="false">ROUND((10-GEOMEAN(((10-M185)/10*9+1),((10-AF185)/10*9+1)))/9*10,1)</f>
        <v>0</v>
      </c>
      <c r="AO185" s="105" t="n">
        <f aca="false">ROUND((10-GEOMEAN(((10-E185)/10*9+1),((10-X185)/10*9+1)))/9*10,1)</f>
        <v>2.5</v>
      </c>
      <c r="AP185" s="105" t="n">
        <f aca="false">IF(AND(Y185="x",F185="x"),"x",ROUND((10-GEOMEAN(((10-F185)/10*9+1),((10-Y185)/10*9+1)))/9*10,1))</f>
        <v>7.1</v>
      </c>
      <c r="AQ185" s="105" t="n">
        <f aca="false">ROUND((10-GEOMEAN(((10-G185)/10*9+1),((10-Z185)/10*9+1)))/9*10,1)</f>
        <v>0</v>
      </c>
      <c r="AR185" s="105" t="n">
        <f aca="false">ROUND((10-GEOMEAN(((10-L185)/10*9+1),((10-AE185)/10*9+1)))/9*10,1)</f>
        <v>0</v>
      </c>
      <c r="AS185" s="104" t="n">
        <f aca="false">ROUND(AVERAGE(AG185,AN185),1)</f>
        <v>0.5</v>
      </c>
      <c r="AT185" s="104" t="n">
        <f aca="false">IF('Indicator Data'!L185="No data","x",IF('Indicator Data'!CB185&lt;1000,"x",ROUND((IF('Indicator Data'!L185&gt;AT$3,10,IF('Indicator Data'!L185&lt;AT$4,0,10-(AT$3-'Indicator Data'!L185)/(AT$3-AT$4)*10))),1)))</f>
        <v>4.8</v>
      </c>
      <c r="AU185" s="105" t="n">
        <f aca="false">ROUND(AVERAGE(AS185,AT185),1)</f>
        <v>2.7</v>
      </c>
      <c r="AV185" s="106" t="n">
        <f aca="false">IF('Indicator Data'!M185="No data","x",ROUND(IF('Indicator Data'!M185=0,0,IF(LOG('Indicator Data'!M185)&gt;AV$3,10,IF(LOG('Indicator Data'!M185)&lt;AV$4,0,10-(AV$3-LOG('Indicator Data'!M185))/(AV$3-AV$4)*10))),1))</f>
        <v>9.1</v>
      </c>
      <c r="AW185" s="103" t="n">
        <f aca="false">IF(AV185="x","x",'Indicator Data'!M185/'Indicator Data'!$CA185)</f>
        <v>0.53009442876869</v>
      </c>
      <c r="AX185" s="106" t="n">
        <f aca="false">IF(AV185="x","x",ROUND(IF(AW185&gt;AX$3,10,IF(AW185&lt;AX$4,0,10-(AX$3-AW185)/(AX$3-AX$4)*10)),1))</f>
        <v>5.9</v>
      </c>
      <c r="AY185" s="102" t="n">
        <f aca="false">IF(AND(AV185="x",AX185="x"),"x",ROUND((10-GEOMEAN(((10-AV185)/10*9+1),((10-AX185)/10*9+1)))/9*10,1))</f>
        <v>7.9</v>
      </c>
      <c r="AZ185" s="106" t="str">
        <f aca="false">IF('Indicator Data'!N185="No data","x",ROUND(IF('Indicator Data'!N185=0,0,IF(LOG('Indicator Data'!N185)&gt;AZ$3,10,IF(LOG('Indicator Data'!N185)&lt;AZ$4,0,10-(AZ$3-LOG('Indicator Data'!N185))/(AZ$3-AZ$4)*10))),1))</f>
        <v>x</v>
      </c>
      <c r="BA185" s="103" t="str">
        <f aca="false">IF(AZ185="x","x",'Indicator Data'!N185/'Indicator Data'!$CA185)</f>
        <v>x</v>
      </c>
      <c r="BB185" s="106" t="str">
        <f aca="false">IF(AZ185="x","x",ROUND(IF(BA185&gt;BB$3,10,IF(BA185&lt;BB$4,0,10-(BB$3-BA185)/(BB$3-BB$4)*10)),1))</f>
        <v>x</v>
      </c>
      <c r="BC185" s="102" t="str">
        <f aca="false">IF(AND(AZ185="x",BB185="x"),"x",ROUND((10-GEOMEAN(((10-AZ185)/10*9+1),((10-BB185)/10*9+1)))/9*10,1))</f>
        <v>x</v>
      </c>
      <c r="BD185" s="106" t="str">
        <f aca="false">IF('Indicator Data'!O185="No data","x",ROUND(IF('Indicator Data'!O185=0,0,IF(LOG('Indicator Data'!O185)&gt;BD$3,10,IF(LOG('Indicator Data'!O185)&lt;BD$4,0,10-(BD$3-LOG('Indicator Data'!O185))/(BD$3-BD$4)*10))),1))</f>
        <v>x</v>
      </c>
      <c r="BE185" s="103" t="str">
        <f aca="false">IF(BD185="x","x",'Indicator Data'!O185/'Indicator Data'!$CA185)</f>
        <v>x</v>
      </c>
      <c r="BF185" s="106" t="str">
        <f aca="false">IF(BD185="x","x",ROUND(IF(BE185&gt;BF$3,10,IF(BE185&lt;BF$4,0,10-(BF$3-BE185)/(BF$3-BF$4)*10)),1))</f>
        <v>x</v>
      </c>
      <c r="BG185" s="102" t="str">
        <f aca="false">IF(AND(BD185="x",BF185="x"),"x",ROUND((10-GEOMEAN(((10-BD185)/10*9+1),((10-BF185)/10*9+1)))/9*10,1))</f>
        <v>x</v>
      </c>
      <c r="BH185" s="106" t="str">
        <f aca="false">IF('Indicator Data'!P185="No data","x",ROUND(IF('Indicator Data'!P185=0,0,IF(LOG('Indicator Data'!P185)&gt;BH$3,10,IF(LOG('Indicator Data'!P185)&lt;BH$4,0,10-(BH$3-LOG('Indicator Data'!P185))/(BH$3-BH$4)*10))),1))</f>
        <v>x</v>
      </c>
      <c r="BI185" s="103" t="str">
        <f aca="false">IF(BH185="x","x",'Indicator Data'!P185/'Indicator Data'!$CA185)</f>
        <v>x</v>
      </c>
      <c r="BJ185" s="106" t="str">
        <f aca="false">IF(BH185="x","x",ROUND(IF(BI185&gt;BJ$3,10,IF(BI185&lt;BJ$4,0,10-(BJ$3-BI185)/(BJ$3-BJ$4)*10)),1))</f>
        <v>x</v>
      </c>
      <c r="BK185" s="102" t="str">
        <f aca="false">IF(AND(BH185="x",BJ185="x"),"x",ROUND((10-GEOMEAN(((10-BH185)/10*9+1),((10-BJ185)/10*9+1)))/9*10,1))</f>
        <v>x</v>
      </c>
      <c r="BL185" s="104" t="n">
        <f aca="false">IF(AND(BC185="x",BG185="x",BK185="x",AY185="x"),"x",IF(AND(BC185="x",BG185="x",BK185="x"),AY185,ROUND((10-GEOMEAN(((10-AY185)/10*9+1),((10-BC185)/10*9+1),((10-BG185)/10*9+1),((10-BK185)/10*9+1)))/9*10,1)))</f>
        <v>7.9</v>
      </c>
      <c r="BM185" s="106" t="n">
        <f aca="false">ROUND(IF('Indicator Data'!Q185=0,0,IF(LOG('Indicator Data'!Q185)&gt;BM$3,10,IF(LOG('Indicator Data'!Q185)&lt;BM$4,0,10-(BM$3-LOG('Indicator Data'!Q185))/(BM$3-BM$4)*10))),1)</f>
        <v>0</v>
      </c>
      <c r="BN185" s="107" t="n">
        <f aca="false">'Indicator Data'!R185</f>
        <v>0</v>
      </c>
      <c r="BO185" s="106" t="n">
        <f aca="false">ROUND(IF(BN185&gt;BO$3,10,IF(BN185&lt;BO$4,0,10-(BO$3-BN185)/(BO$3-BO$4)*10)),1)</f>
        <v>0</v>
      </c>
      <c r="BP185" s="106" t="n">
        <f aca="false">ROUND((10-GEOMEAN(((10-BO185)/10*9+1),((10-BM185)/10*9+1)))/9*10,1)</f>
        <v>0</v>
      </c>
      <c r="BQ185" s="106" t="n">
        <f aca="false">ROUND(IF('Indicator Data'!S185=0,0,IF(LOG('Indicator Data'!S185)&gt;BQ$3,10,IF(LOG('Indicator Data'!S185)&lt;BQ$4,0,10-(BQ$3-LOG('Indicator Data'!S185))/(BQ$3-BQ$4)*10))),1)</f>
        <v>0</v>
      </c>
      <c r="BR185" s="107" t="n">
        <f aca="false">'Indicator Data'!T185</f>
        <v>0</v>
      </c>
      <c r="BS185" s="106" t="n">
        <f aca="false">ROUND(IF(BR185&gt;BS$3,10,IF(BR185&lt;BS$4,0,10-(BS$3-BR185)/(BS$3-BS$4)*10)),1)</f>
        <v>0</v>
      </c>
      <c r="BT185" s="106" t="n">
        <f aca="false">ROUND((10-GEOMEAN(((10-BS185)/10*9+1),((10-BQ185)/10*9+1)))/9*10,1)</f>
        <v>0</v>
      </c>
      <c r="BU185" s="102" t="n">
        <f aca="false">ROUND((10-GEOMEAN(((10-BT185)/10*9+1),((10-BP185)/10*9+1)))/9*10,1)</f>
        <v>0</v>
      </c>
      <c r="BV185" s="106" t="n">
        <f aca="false">ROUND(IF('Indicator Data'!U185=0,0,IF(LOG('Indicator Data'!U185)&gt;BV$3,10,IF(LOG('Indicator Data'!U185)&lt;BV$4,0,10-(BV$3-LOG('Indicator Data'!U185))/(BV$3-BV$4)*10))),1)</f>
        <v>0</v>
      </c>
      <c r="BW185" s="103" t="n">
        <f aca="false">'Indicator Data'!U185/'Indicator Data'!$CA185</f>
        <v>0</v>
      </c>
      <c r="BX185" s="106" t="n">
        <f aca="false">ROUND(IF(BW185&gt;BX$3,10,IF(BW185&lt;BX$4,0,10-(BX$3-BW185)/(BX$3-BX$4)*10)),1)</f>
        <v>0</v>
      </c>
      <c r="BY185" s="102" t="n">
        <f aca="false">ROUND((10-GEOMEAN(((10-BV185)/10*9+1),((10-BX185)/10*9+1)))/9*10,1)</f>
        <v>0</v>
      </c>
      <c r="BZ185" s="106" t="n">
        <f aca="false">ROUND(IF('Indicator Data'!V185=0,0,IF(LOG('Indicator Data'!V185)&gt;BZ$3,10,IF(LOG('Indicator Data'!V185)&lt;BZ$4,0,10-(BZ$3-LOG('Indicator Data'!V185))/(BZ$3-BZ$4)*10))),1)</f>
        <v>0</v>
      </c>
      <c r="CA185" s="103" t="n">
        <f aca="false">IF('Indicator Data'!V185/'Indicator Data'!$CA185&gt;1,1,'Indicator Data'!V185/'Indicator Data'!$CA185)</f>
        <v>0</v>
      </c>
      <c r="CB185" s="106" t="n">
        <f aca="false">ROUND(IF(CA185&gt;CB$3,10,IF(CA185&lt;CB$4,0,10-(CB$3-CA185)/(CB$3-CB$4)*10)),1)</f>
        <v>0</v>
      </c>
      <c r="CC185" s="102" t="n">
        <f aca="false">ROUND((10-GEOMEAN(((10-BZ185)/10*9+1),((10-CB185)/10*9+1)))/9*10,1)</f>
        <v>0</v>
      </c>
      <c r="CD185" s="106" t="n">
        <f aca="false">ROUND(IF('Indicator Data'!W185=0,0,IF(LOG('Indicator Data'!W185)&gt;CD$3,10,IF(LOG('Indicator Data'!W185)&lt;CD$4,0,10-(CD$3-LOG('Indicator Data'!W185))/(CD$3-CD$4)*10))),1)</f>
        <v>0</v>
      </c>
      <c r="CE185" s="103" t="n">
        <f aca="false">'Indicator Data'!W185/'Indicator Data'!$CA185</f>
        <v>0</v>
      </c>
      <c r="CF185" s="106" t="n">
        <f aca="false">ROUND(IF(CE185&gt;CF$3,10,IF(CE185&lt;CF$4,0,10-(CF$3-CE185)/(CF$3-CF$4)*10)),1)</f>
        <v>0</v>
      </c>
      <c r="CG185" s="102" t="n">
        <f aca="false">ROUND((10-GEOMEAN(((10-CD185)/10*9+1),((10-CF185)/10*9+1)))/9*10,1)</f>
        <v>0</v>
      </c>
      <c r="CH185" s="104" t="n">
        <f aca="false">ROUND((10-GEOMEAN(((10-CC185)/10*9+1),((10-BU185)/10*9+1),((10-BY185)/10*9+1),((10-CG185)/10*9+1)))/9*10,1)</f>
        <v>0</v>
      </c>
      <c r="CI185" s="106" t="n">
        <f aca="false">IF('Indicator Data'!BQ185="No data","x",ROUND(IF('Indicator Data'!BQ185&gt;CI$3,0,IF('Indicator Data'!BQ185&lt;CI$4,10,(CI$3-'Indicator Data'!BQ185)/(CI$3-CI$4)*10)),1))</f>
        <v>0.3</v>
      </c>
      <c r="CJ185" s="106" t="n">
        <f aca="false">IF('Indicator Data'!BR185="No data","x",ROUND(IF('Indicator Data'!BR185&gt;CJ$3,0,IF('Indicator Data'!BR185&lt;CJ$4,10,(CJ$3-'Indicator Data'!BR185)/(CJ$3-CJ$4)*10)),1))</f>
        <v>1</v>
      </c>
      <c r="CK185" s="106" t="str">
        <f aca="false">IF('Indicator Data'!AC185="No data","x",ROUND(IF('Indicator Data'!AC185&gt;CK$3,0,IF('Indicator Data'!AC185&lt;CK$4,10,(CK$3-'Indicator Data'!AC185)/(CK$3-CK$4)*10)),1))</f>
        <v>x</v>
      </c>
      <c r="CL185" s="102" t="n">
        <f aca="false">IF(AND(CJ185="x",CI185="x",CK185="x"),"x",ROUND(AVERAGE(CI185:CK185),1))</f>
        <v>0.7</v>
      </c>
      <c r="CM185" s="106" t="n">
        <f aca="false">IF('Indicator Data'!X185="No data","x",ROUND(IF(LOG('Indicator Data'!X185)&gt;CM$3,10,IF(LOG('Indicator Data'!X185)&lt;CM$4,0,10-(CM$3-LOG('Indicator Data'!X185))/(CM$3-CM$4)*10)),1))</f>
        <v>6.3</v>
      </c>
      <c r="CN185" s="106" t="n">
        <f aca="false">IF('Indicator Data'!Y185="No data","x",ROUND(IF('Indicator Data'!Y185&gt;CN$3,10,IF('Indicator Data'!Y185&lt;CN$4,0,10-(CN$3-'Indicator Data'!Y185)/(CN$3-CN$4)*10)),1))</f>
        <v>0</v>
      </c>
      <c r="CO185" s="106" t="n">
        <f aca="false">IF('Indicator Data'!Z185="No data","x",ROUND(IF('Indicator Data'!Z185&gt;CO$3,10,IF('Indicator Data'!Z185&lt;CO$4,0,10-(CO$3-'Indicator Data'!Z185)/(CO$3-CO$4)*10)),1))</f>
        <v>7</v>
      </c>
      <c r="CP185" s="106" t="n">
        <f aca="false">IF('Indicator Data'!AA185="No data","x",ROUND(IF('Indicator Data'!AA185&gt;CP$3,10,IF('Indicator Data'!AA185&lt;CP$4,0,10-(CP$3-'Indicator Data'!AA185)/(CP$3-CP$4)*10)),1))</f>
        <v>1.1</v>
      </c>
      <c r="CQ185" s="102" t="n">
        <f aca="false">ROUND(AVERAGE(CM185:CP185),1)</f>
        <v>3.6</v>
      </c>
      <c r="CR185" s="104" t="n">
        <f aca="false">ROUND(AVERAGE(CL185,CQ185,CQ185),1)</f>
        <v>2.6</v>
      </c>
      <c r="CS185" s="106" t="n">
        <f aca="false">IF('Indicator Data'!AF185="No data","x",ROUND(IF('Indicator Data'!AF185&gt;CS$3,10,IF('Indicator Data'!AF185&lt;CS$4,0,10-(CS$3-'Indicator Data'!AF185)/(CS$3-CS$4)*10)),1))</f>
        <v>2.1</v>
      </c>
      <c r="CT185" s="106" t="n">
        <f aca="false">IF('Indicator Data'!AG185="No data","x",ROUND(IF('Indicator Data'!AG185&gt;CT$3,10,IF('Indicator Data'!AG185&lt;CT$4,0,10-(CT$3-'Indicator Data'!AG185)/(CT$3-CT$4)*10)),1))</f>
        <v>0</v>
      </c>
      <c r="CU185" s="102" t="n">
        <f aca="false">ROUND(AVERAGE(CM185,CN185,CO185,CP185,CS185,CT185),1)</f>
        <v>2.8</v>
      </c>
      <c r="CV185" s="106" t="n">
        <f aca="false">IF('Indicator Data'!AB185="No data","x",ROUND(IF('Indicator Data'!AB185&gt;CV$3,10,IF('Indicator Data'!AB185&lt;CV$4,0,10-(CV$3-'Indicator Data'!AB185)/(CV$3-CV$4)*10)),1))</f>
        <v>0</v>
      </c>
      <c r="CW185" s="102" t="n">
        <f aca="false">IF(AND(CJ185="x",CI185="x",CK185="x"),"x",ROUND(AVERAGE(CI185:CK185,CV185),1))</f>
        <v>0.4</v>
      </c>
      <c r="CX185" s="103" t="n">
        <f aca="false">IF('Indicator Data'!AD185="No data","x",'Indicator Data'!AD185/'Indicator Data'!$BZ185)</f>
        <v>0.000342580109485966</v>
      </c>
      <c r="CY185" s="106" t="n">
        <f aca="false">IF(CX185="x","x",ROUND(IF(CX185&gt;CY$3,0,IF(CX185&lt;CY$4,10,(CY$3-CX185)/(CY$3-CY$4)*10)),1))</f>
        <v>6.6</v>
      </c>
      <c r="CZ185" s="106" t="n">
        <f aca="false">IF('Indicator Data'!AE185="No data","x",ROUND(IF('Indicator Data'!AE185&gt;CZ$3,0,IF('Indicator Data'!AE185&lt;CZ$4,10,(CZ$3-'Indicator Data'!AE185)/(CZ$3-CZ$4)*10)),1))</f>
        <v>4</v>
      </c>
      <c r="DA185" s="102" t="n">
        <f aca="false">IF(AND(CY185="x",CZ185="x"),"x",ROUND(AVERAGE(CY185:CZ185),1))</f>
        <v>5.3</v>
      </c>
      <c r="DB185" s="104" t="n">
        <f aca="false">ROUND(AVERAGE(CW185,DA185,CU185),1)</f>
        <v>2.8</v>
      </c>
      <c r="DC185" s="105" t="n">
        <f aca="false">IF(BL185="x",ROUND((10-GEOMEAN(((10-DB185)/10*9+1),((10-CH185)/10*9+1),((10-CR185)/10*9+1)))/9*10,1),ROUND((10-GEOMEAN(((10-BL185)/10*9+1),((10-DB185)/10*9+1),((10-CH185)/10*9+1),((10-CR185)/10*9+1)))/9*10,1))</f>
        <v>4</v>
      </c>
      <c r="DD185" s="108" t="n">
        <f aca="false">IF(ROUND(IF(AP185="x",(10-GEOMEAN(((10-AO185)/10*9+1),((10-DC185)/10*9+1),((10-AU185)/10*9+1),((10-AQ185)/10*9+1),((10-AR185)/10*9+1)))/9*10,(10-GEOMEAN(((10-AO185)/10*9+1),((10-DC185)/10*9+1),((10-AP185)/10*9+1),((10-AQ185)/10*9+1),((10-AR185)/10*9+1),((10-AU185)/10*9+1)))/9*10),1)=0,0.1,ROUND(IF(AP185="x",(10-GEOMEAN(((10-AO185)/10*9+1),((10-DC185)/10*9+1),((10-AU185)/10*9+1),((10-AQ185)/10*9+1),((10-AR185)/10*9+1)))/9*10,(10-GEOMEAN(((10-AO185)/10*9+1),((10-DC185)/10*9+1),((10-AP185)/10*9+1),((10-AQ185)/10*9+1),((10-AR185)/10*9+1),((10-AU185)/10*9+1)))/9*10),1))</f>
        <v>3.1</v>
      </c>
      <c r="DE185" s="105" t="n">
        <f aca="false">ROUND(IF('Indicator Data'!AH185=0,0,IF('Indicator Data'!AH185&gt;DE$3,10,IF('Indicator Data'!AH185&lt;DE$4,0,10-(DE$3-'Indicator Data'!AH185)/(DE$3-DE$4)*10))),1)</f>
        <v>7.5</v>
      </c>
      <c r="DF185" s="102" t="n">
        <f aca="false">'Indicator Data'!AI185</f>
        <v>0</v>
      </c>
      <c r="DG185" s="102" t="n">
        <f aca="false">'Indicator Data'!AJ185</f>
        <v>4</v>
      </c>
      <c r="DH185" s="105" t="n">
        <f aca="false">ROUND(IF(DF185=5,10,IF(DG185=5,9,IF(DF185=4,8,IF(DG185=4,7,0)))),1)</f>
        <v>7</v>
      </c>
      <c r="DI185" s="108" t="n">
        <f aca="false">ROUND(IF(DH185&gt;5,DH185,DE185/10*7),1)</f>
        <v>7</v>
      </c>
      <c r="DJ185" s="76"/>
      <c r="DK185" s="109"/>
    </row>
    <row r="186" customFormat="false" ht="14.5" hidden="false" customHeight="false" outlineLevel="0" collapsed="false">
      <c r="A186" s="98" t="str">
        <f aca="false">'Indicator Data'!A186</f>
        <v>United Arab Emirates</v>
      </c>
      <c r="B186" s="99" t="str">
        <f aca="false">'Indicator Data'!B186</f>
        <v>ARE</v>
      </c>
      <c r="C186" s="100" t="n">
        <f aca="false">ROUND(IF('Indicator Data'!C186=0,0.1,IF(LOG('Indicator Data'!C186)&gt;C$3,10,IF(LOG('Indicator Data'!C186)&lt;C$4,0,10-(C$3-LOG('Indicator Data'!C186))/(C$3-C$4)*10))),1)</f>
        <v>0.1</v>
      </c>
      <c r="D186" s="101" t="n">
        <f aca="false">ROUND(IF('Indicator Data'!D186=0,0.1,IF(LOG('Indicator Data'!D186)&gt;D$3,10,IF(LOG('Indicator Data'!D186)&lt;D$4,0,10-(D$3-LOG('Indicator Data'!D186))/(D$3-D$4)*10))),1)</f>
        <v>0.1</v>
      </c>
      <c r="E186" s="102" t="n">
        <f aca="false">ROUND((10-GEOMEAN(((10-C186)/10*9+1),((10-D186)/10*9+1)))/9*10,1)</f>
        <v>0.1</v>
      </c>
      <c r="F186" s="102" t="n">
        <f aca="false">IF('Indicator Data'!E186="No data",0.1,(ROUND(IF('Indicator Data'!E186=0,0,IF(LOG('Indicator Data'!E186)&gt;F$3,10,IF(LOG('Indicator Data'!E186)&lt;F$4,0,10-(F$3-LOG('Indicator Data'!E186))/(F$3-F$4)*10))),1)))</f>
        <v>5.7</v>
      </c>
      <c r="G186" s="102" t="n">
        <f aca="false">ROUND(IF('Indicator Data'!F186=0,0,IF(LOG('Indicator Data'!F186)&gt;G$3,10,IF(LOG('Indicator Data'!F186)&lt;G$4,0,10-(G$3-LOG('Indicator Data'!F186))/(G$3-G$4)*10))),1)</f>
        <v>6.4</v>
      </c>
      <c r="H186" s="101" t="n">
        <f aca="false">ROUND(IF('Indicator Data'!G186=0,0,IF(LOG('Indicator Data'!G186)&gt;H$3,10,IF(LOG('Indicator Data'!G186)&lt;H$4,0,10-(H$3-LOG('Indicator Data'!G186))/(H$3-H$4)*10))),1)</f>
        <v>2.4</v>
      </c>
      <c r="I186" s="101" t="n">
        <f aca="false">ROUND(IF('Indicator Data'!H186=0,0,IF(LOG('Indicator Data'!H186)&gt;I$3,10,IF(LOG('Indicator Data'!H186)&lt;I$4,0,10-(I$3-LOG('Indicator Data'!H186))/(I$3-I$4)*10))),1)</f>
        <v>0</v>
      </c>
      <c r="J186" s="101" t="n">
        <f aca="false">ROUND((10-GEOMEAN(((10-H186)/10*9+1),((10-I186)/10*9+1)))/9*10,1)</f>
        <v>1.3</v>
      </c>
      <c r="K186" s="101" t="n">
        <f aca="false">ROUND(IF('Indicator Data'!I186=0,0,IF(LOG('Indicator Data'!I186)&gt;K$3,10,IF(LOG('Indicator Data'!I186)&lt;K$4,0,10-(K$3-LOG('Indicator Data'!I186))/(K$3-K$4)*10))),1)</f>
        <v>4.6</v>
      </c>
      <c r="L186" s="102" t="n">
        <f aca="false">ROUND((10-GEOMEAN(((10-J186)/10*9+1),((10-K186)/10*9+1)))/9*10,1)</f>
        <v>3.1</v>
      </c>
      <c r="M186" s="102" t="n">
        <f aca="false">ROUND(IF('Indicator Data'!J186=0,0,IF(LOG('Indicator Data'!J186)&gt;M$3,10,IF(LOG('Indicator Data'!J186)&lt;M$4,0,10-(M$3-LOG('Indicator Data'!J186))/(M$3-M$4)*10))),1)</f>
        <v>0</v>
      </c>
      <c r="N186" s="103" t="n">
        <f aca="false">'Indicator Data'!C186/'Indicator Data'!$CA186</f>
        <v>0</v>
      </c>
      <c r="O186" s="103" t="n">
        <f aca="false">'Indicator Data'!D186/'Indicator Data'!$CA186</f>
        <v>0</v>
      </c>
      <c r="P186" s="103" t="n">
        <f aca="false">IF(F186=0.1,"x",'Indicator Data'!E186/'Indicator Data'!$CA186)</f>
        <v>0.00201012596405677</v>
      </c>
      <c r="Q186" s="103" t="n">
        <f aca="false">'Indicator Data'!F186/'Indicator Data'!$CA186</f>
        <v>7.23630367027753E-006</v>
      </c>
      <c r="R186" s="103" t="n">
        <f aca="false">'Indicator Data'!G186/'Indicator Data'!$CA186</f>
        <v>0.000100653794402193</v>
      </c>
      <c r="S186" s="103" t="n">
        <f aca="false">'Indicator Data'!H186/'Indicator Data'!$CA186</f>
        <v>0</v>
      </c>
      <c r="T186" s="103" t="n">
        <f aca="false">'Indicator Data'!I186/'Indicator Data'!$CA186</f>
        <v>0.00021280769477866</v>
      </c>
      <c r="U186" s="103" t="n">
        <f aca="false">'Indicator Data'!J186/'Indicator Data'!$CA186</f>
        <v>0</v>
      </c>
      <c r="V186" s="101" t="n">
        <f aca="false">ROUND(IF(N186&gt;V$3,10,IF(N186&lt;V$4,0,10-(V$3-N186)/(V$3-V$4)*10)),1)</f>
        <v>0</v>
      </c>
      <c r="W186" s="101" t="n">
        <f aca="false">ROUND(IF(O186&gt;W$3,10,IF(O186&lt;W$4,0,10-(W$3-O186)/(W$3-W$4)*10)),1)</f>
        <v>0</v>
      </c>
      <c r="X186" s="102" t="n">
        <f aca="false">ROUND(((10-GEOMEAN(((10-V186)/10*9+1),((10-W186)/10*9+1)))/9*10),1)</f>
        <v>0</v>
      </c>
      <c r="Y186" s="102" t="n">
        <f aca="false">IF(P186="x",0.1,ROUND(IF(P186&gt;Y$3,10,IF(P186&lt;Y$4,0,10-(Y$3-P186)/(Y$3-Y$4)*10)),1))</f>
        <v>1.3</v>
      </c>
      <c r="Z186" s="102" t="n">
        <f aca="false">ROUND(IF(Q186=0,0,IF(LOG(Q186)&gt;Z$3,10,IF(LOG(Q186)&lt;=Z$4,0,10-(Z$3-LOG(Q186))/(Z$3-Z$4)*10))),1)</f>
        <v>7.5</v>
      </c>
      <c r="AA186" s="101" t="n">
        <f aca="false">ROUND(IF(R186&gt;AA$3,10,IF(R186&lt;AA$4,0,10-(AA$3-R186)/(AA$3-AA$4)*10)),1)</f>
        <v>0.1</v>
      </c>
      <c r="AB186" s="101" t="n">
        <f aca="false">ROUND(IF(S186&gt;AB$3,10,IF(S186&lt;AB$4,0,10-(AB$3-S186)/(AB$3-AB$4)*10)),1)</f>
        <v>0</v>
      </c>
      <c r="AC186" s="101" t="n">
        <f aca="false">ROUND(((10-GEOMEAN(((10-AA186)/10*9+1),((10-AB186)/10*9+1)))/9*10),1)</f>
        <v>0.1</v>
      </c>
      <c r="AD186" s="101" t="n">
        <f aca="false">ROUND(IF(T186=0,0,IF(T186&gt;AD$3,10,IF(T186&lt;=AD$4,0,10-(AD$3-T186)/(AD$3-AD$4)*10))),1)</f>
        <v>0.2</v>
      </c>
      <c r="AE186" s="102" t="n">
        <f aca="false">ROUND((10-GEOMEAN(((10-AC186)/10*9+1),((10-AD186)/10*9+1)))/9*10,1)</f>
        <v>0.2</v>
      </c>
      <c r="AF186" s="102" t="n">
        <f aca="false">ROUND(IF(U186&gt;AF$3,10,IF(U186&lt;AF$4,0,10-(AF$3-U186)/(AF$3-AF$4)*10)),1)</f>
        <v>0</v>
      </c>
      <c r="AG186" s="101" t="n">
        <f aca="false">ROUND(IF('Indicator Data'!K186=0,0,IF('Indicator Data'!K186&gt;AG$3,10,IF('Indicator Data'!K186&lt;AG$4,0,10-(AG$3-'Indicator Data'!K186)/(AG$3-AG$4)*10))),1)</f>
        <v>0</v>
      </c>
      <c r="AH186" s="104" t="n">
        <f aca="false">ROUND(AVERAGE(C186,V186),1)</f>
        <v>0.1</v>
      </c>
      <c r="AI186" s="104" t="n">
        <f aca="false">ROUND(AVERAGE(D186,W186),1)</f>
        <v>0.1</v>
      </c>
      <c r="AJ186" s="102" t="n">
        <f aca="false">ROUND(AVERAGE(AA186,H186),1)</f>
        <v>1.3</v>
      </c>
      <c r="AK186" s="102" t="n">
        <f aca="false">ROUND(AVERAGE(AB186,I186),1)</f>
        <v>0</v>
      </c>
      <c r="AL186" s="104" t="n">
        <f aca="false">ROUND((10-GEOMEAN(((10-AJ186)/10*9+1),((10-AK186)/10*9+1)))/9*10,1)</f>
        <v>0.7</v>
      </c>
      <c r="AM186" s="104" t="n">
        <f aca="false">ROUND(AVERAGE(AD186,K186),1)</f>
        <v>2.4</v>
      </c>
      <c r="AN186" s="102" t="n">
        <f aca="false">ROUND((10-GEOMEAN(((10-M186)/10*9+1),((10-AF186)/10*9+1)))/9*10,1)</f>
        <v>0</v>
      </c>
      <c r="AO186" s="105" t="n">
        <f aca="false">ROUND((10-GEOMEAN(((10-E186)/10*9+1),((10-X186)/10*9+1)))/9*10,1)</f>
        <v>0.1</v>
      </c>
      <c r="AP186" s="105" t="n">
        <f aca="false">IF(AND(Y186="x",F186="x"),"x",ROUND((10-GEOMEAN(((10-F186)/10*9+1),((10-Y186)/10*9+1)))/9*10,1))</f>
        <v>3.8</v>
      </c>
      <c r="AQ186" s="105" t="n">
        <f aca="false">ROUND((10-GEOMEAN(((10-G186)/10*9+1),((10-Z186)/10*9+1)))/9*10,1)</f>
        <v>7</v>
      </c>
      <c r="AR186" s="105" t="n">
        <f aca="false">ROUND((10-GEOMEAN(((10-L186)/10*9+1),((10-AE186)/10*9+1)))/9*10,1)</f>
        <v>1.8</v>
      </c>
      <c r="AS186" s="104" t="n">
        <f aca="false">ROUND(AVERAGE(AG186,AN186),1)</f>
        <v>0</v>
      </c>
      <c r="AT186" s="104" t="n">
        <f aca="false">IF('Indicator Data'!L186="No data","x",IF('Indicator Data'!CB186&lt;1000,"x",ROUND((IF('Indicator Data'!L186&gt;AT$3,10,IF('Indicator Data'!L186&lt;AT$4,0,10-(AT$3-'Indicator Data'!L186)/(AT$3-AT$4)*10))),1)))</f>
        <v>10</v>
      </c>
      <c r="AU186" s="105" t="n">
        <f aca="false">ROUND(AVERAGE(AS186,AT186),1)</f>
        <v>5</v>
      </c>
      <c r="AV186" s="106" t="n">
        <f aca="false">IF('Indicator Data'!M186="No data","x",ROUND(IF('Indicator Data'!M186=0,0,IF(LOG('Indicator Data'!M186)&gt;AV$3,10,IF(LOG('Indicator Data'!M186)&lt;AV$4,0,10-(AV$3-LOG('Indicator Data'!M186))/(AV$3-AV$4)*10))),1))</f>
        <v>8.1</v>
      </c>
      <c r="AW186" s="103" t="n">
        <f aca="false">IF(AV186="x","x",'Indicator Data'!M186/'Indicator Data'!$CA186)</f>
        <v>0.514359912998127</v>
      </c>
      <c r="AX186" s="106" t="n">
        <f aca="false">IF(AV186="x","x",ROUND(IF(AW186&gt;AX$3,10,IF(AW186&lt;AX$4,0,10-(AX$3-AW186)/(AX$3-AX$4)*10)),1))</f>
        <v>5.7</v>
      </c>
      <c r="AY186" s="102" t="n">
        <f aca="false">IF(AND(AV186="x",AX186="x"),"x",ROUND((10-GEOMEAN(((10-AV186)/10*9+1),((10-AX186)/10*9+1)))/9*10,1))</f>
        <v>7.1</v>
      </c>
      <c r="AZ186" s="106" t="str">
        <f aca="false">IF('Indicator Data'!N186="No data","x",ROUND(IF('Indicator Data'!N186=0,0,IF(LOG('Indicator Data'!N186)&gt;AZ$3,10,IF(LOG('Indicator Data'!N186)&lt;AZ$4,0,10-(AZ$3-LOG('Indicator Data'!N186))/(AZ$3-AZ$4)*10))),1))</f>
        <v>x</v>
      </c>
      <c r="BA186" s="103" t="str">
        <f aca="false">IF(AZ186="x","x",'Indicator Data'!N186/'Indicator Data'!$CA186)</f>
        <v>x</v>
      </c>
      <c r="BB186" s="106" t="str">
        <f aca="false">IF(AZ186="x","x",ROUND(IF(BA186&gt;BB$3,10,IF(BA186&lt;BB$4,0,10-(BB$3-BA186)/(BB$3-BB$4)*10)),1))</f>
        <v>x</v>
      </c>
      <c r="BC186" s="102" t="str">
        <f aca="false">IF(AND(AZ186="x",BB186="x"),"x",ROUND((10-GEOMEAN(((10-AZ186)/10*9+1),((10-BB186)/10*9+1)))/9*10,1))</f>
        <v>x</v>
      </c>
      <c r="BD186" s="106" t="str">
        <f aca="false">IF('Indicator Data'!O186="No data","x",ROUND(IF('Indicator Data'!O186=0,0,IF(LOG('Indicator Data'!O186)&gt;BD$3,10,IF(LOG('Indicator Data'!O186)&lt;BD$4,0,10-(BD$3-LOG('Indicator Data'!O186))/(BD$3-BD$4)*10))),1))</f>
        <v>x</v>
      </c>
      <c r="BE186" s="103" t="str">
        <f aca="false">IF(BD186="x","x",'Indicator Data'!O186/'Indicator Data'!$CA186)</f>
        <v>x</v>
      </c>
      <c r="BF186" s="106" t="str">
        <f aca="false">IF(BD186="x","x",ROUND(IF(BE186&gt;BF$3,10,IF(BE186&lt;BF$4,0,10-(BF$3-BE186)/(BF$3-BF$4)*10)),1))</f>
        <v>x</v>
      </c>
      <c r="BG186" s="102" t="str">
        <f aca="false">IF(AND(BD186="x",BF186="x"),"x",ROUND((10-GEOMEAN(((10-BD186)/10*9+1),((10-BF186)/10*9+1)))/9*10,1))</f>
        <v>x</v>
      </c>
      <c r="BH186" s="106" t="str">
        <f aca="false">IF('Indicator Data'!P186="No data","x",ROUND(IF('Indicator Data'!P186=0,0,IF(LOG('Indicator Data'!P186)&gt;BH$3,10,IF(LOG('Indicator Data'!P186)&lt;BH$4,0,10-(BH$3-LOG('Indicator Data'!P186))/(BH$3-BH$4)*10))),1))</f>
        <v>x</v>
      </c>
      <c r="BI186" s="103" t="str">
        <f aca="false">IF(BH186="x","x",'Indicator Data'!P186/'Indicator Data'!$CA186)</f>
        <v>x</v>
      </c>
      <c r="BJ186" s="106" t="str">
        <f aca="false">IF(BH186="x","x",ROUND(IF(BI186&gt;BJ$3,10,IF(BI186&lt;BJ$4,0,10-(BJ$3-BI186)/(BJ$3-BJ$4)*10)),1))</f>
        <v>x</v>
      </c>
      <c r="BK186" s="102" t="str">
        <f aca="false">IF(AND(BH186="x",BJ186="x"),"x",ROUND((10-GEOMEAN(((10-BH186)/10*9+1),((10-BJ186)/10*9+1)))/9*10,1))</f>
        <v>x</v>
      </c>
      <c r="BL186" s="104" t="n">
        <f aca="false">IF(AND(BC186="x",BG186="x",BK186="x",AY186="x"),"x",IF(AND(BC186="x",BG186="x",BK186="x"),AY186,ROUND((10-GEOMEAN(((10-AY186)/10*9+1),((10-BC186)/10*9+1),((10-BG186)/10*9+1),((10-BK186)/10*9+1)))/9*10,1)))</f>
        <v>7.1</v>
      </c>
      <c r="BM186" s="106" t="n">
        <f aca="false">ROUND(IF('Indicator Data'!Q186=0,0,IF(LOG('Indicator Data'!Q186)&gt;BM$3,10,IF(LOG('Indicator Data'!Q186)&lt;BM$4,0,10-(BM$3-LOG('Indicator Data'!Q186))/(BM$3-BM$4)*10))),1)</f>
        <v>0</v>
      </c>
      <c r="BN186" s="107" t="n">
        <f aca="false">'Indicator Data'!R186</f>
        <v>0</v>
      </c>
      <c r="BO186" s="106" t="n">
        <f aca="false">ROUND(IF(BN186&gt;BO$3,10,IF(BN186&lt;BO$4,0,10-(BO$3-BN186)/(BO$3-BO$4)*10)),1)</f>
        <v>0</v>
      </c>
      <c r="BP186" s="106" t="n">
        <f aca="false">ROUND((10-GEOMEAN(((10-BO186)/10*9+1),((10-BM186)/10*9+1)))/9*10,1)</f>
        <v>0</v>
      </c>
      <c r="BQ186" s="106" t="n">
        <f aca="false">ROUND(IF('Indicator Data'!S186=0,0,IF(LOG('Indicator Data'!S186)&gt;BQ$3,10,IF(LOG('Indicator Data'!S186)&lt;BQ$4,0,10-(BQ$3-LOG('Indicator Data'!S186))/(BQ$3-BQ$4)*10))),1)</f>
        <v>0</v>
      </c>
      <c r="BR186" s="107" t="n">
        <f aca="false">'Indicator Data'!T186</f>
        <v>0</v>
      </c>
      <c r="BS186" s="106" t="n">
        <f aca="false">ROUND(IF(BR186&gt;BS$3,10,IF(BR186&lt;BS$4,0,10-(BS$3-BR186)/(BS$3-BS$4)*10)),1)</f>
        <v>0</v>
      </c>
      <c r="BT186" s="106" t="n">
        <f aca="false">ROUND((10-GEOMEAN(((10-BS186)/10*9+1),((10-BQ186)/10*9+1)))/9*10,1)</f>
        <v>0</v>
      </c>
      <c r="BU186" s="102" t="n">
        <f aca="false">ROUND((10-GEOMEAN(((10-BT186)/10*9+1),((10-BP186)/10*9+1)))/9*10,1)</f>
        <v>0</v>
      </c>
      <c r="BV186" s="106" t="n">
        <f aca="false">ROUND(IF('Indicator Data'!U186=0,0,IF(LOG('Indicator Data'!U186)&gt;BV$3,10,IF(LOG('Indicator Data'!U186)&lt;BV$4,0,10-(BV$3-LOG('Indicator Data'!U186))/(BV$3-BV$4)*10))),1)</f>
        <v>7.9</v>
      </c>
      <c r="BW186" s="103" t="n">
        <f aca="false">'Indicator Data'!U186/'Indicator Data'!$CA186</f>
        <v>0.366879950079674</v>
      </c>
      <c r="BX186" s="106" t="n">
        <f aca="false">ROUND(IF(BW186&gt;BX$3,10,IF(BW186&lt;BX$4,0,10-(BX$3-BW186)/(BX$3-BX$4)*10)),1)</f>
        <v>4.1</v>
      </c>
      <c r="BY186" s="102" t="n">
        <f aca="false">ROUND((10-GEOMEAN(((10-BV186)/10*9+1),((10-BX186)/10*9+1)))/9*10,1)</f>
        <v>6.4</v>
      </c>
      <c r="BZ186" s="106" t="n">
        <f aca="false">ROUND(IF('Indicator Data'!V186=0,0,IF(LOG('Indicator Data'!V186)&gt;BZ$3,10,IF(LOG('Indicator Data'!V186)&lt;BZ$4,0,10-(BZ$3-LOG('Indicator Data'!V186))/(BZ$3-BZ$4)*10))),1)</f>
        <v>8.3</v>
      </c>
      <c r="CA186" s="103" t="n">
        <f aca="false">IF('Indicator Data'!V186/'Indicator Data'!$CA186&gt;1,1,'Indicator Data'!V186/'Indicator Data'!$CA186)</f>
        <v>0.756090027187812</v>
      </c>
      <c r="CB186" s="106" t="n">
        <f aca="false">ROUND(IF(CA186&gt;CB$3,10,IF(CA186&lt;CB$4,0,10-(CB$3-CA186)/(CB$3-CB$4)*10)),1)</f>
        <v>7.6</v>
      </c>
      <c r="CC186" s="102" t="n">
        <f aca="false">ROUND((10-GEOMEAN(((10-BZ186)/10*9+1),((10-CB186)/10*9+1)))/9*10,1)</f>
        <v>8</v>
      </c>
      <c r="CD186" s="106" t="n">
        <f aca="false">ROUND(IF('Indicator Data'!W186=0,0,IF(LOG('Indicator Data'!W186)&gt;CD$3,10,IF(LOG('Indicator Data'!W186)&lt;CD$4,0,10-(CD$3-LOG('Indicator Data'!W186))/(CD$3-CD$4)*10))),1)</f>
        <v>8.4</v>
      </c>
      <c r="CE186" s="103" t="n">
        <f aca="false">'Indicator Data'!W186/'Indicator Data'!$CA186</f>
        <v>0.820927561394029</v>
      </c>
      <c r="CF186" s="106" t="n">
        <f aca="false">ROUND(IF(CE186&gt;CF$3,10,IF(CE186&lt;CF$4,0,10-(CF$3-CE186)/(CF$3-CF$4)*10)),1)</f>
        <v>8.2</v>
      </c>
      <c r="CG186" s="102" t="n">
        <f aca="false">ROUND((10-GEOMEAN(((10-CD186)/10*9+1),((10-CF186)/10*9+1)))/9*10,1)</f>
        <v>8.3</v>
      </c>
      <c r="CH186" s="104" t="n">
        <f aca="false">ROUND((10-GEOMEAN(((10-CC186)/10*9+1),((10-BU186)/10*9+1),((10-BY186)/10*9+1),((10-CG186)/10*9+1)))/9*10,1)</f>
        <v>6.5</v>
      </c>
      <c r="CI186" s="106" t="n">
        <f aca="false">IF('Indicator Data'!BQ186="No data","x",ROUND(IF('Indicator Data'!BQ186&gt;CI$3,0,IF('Indicator Data'!BQ186&lt;CI$4,10,(CI$3-'Indicator Data'!BQ186)/(CI$3-CI$4)*10)),1))</f>
        <v>0.1</v>
      </c>
      <c r="CJ186" s="106" t="n">
        <f aca="false">IF('Indicator Data'!BR186="No data","x",ROUND(IF('Indicator Data'!BR186&gt;CJ$3,0,IF('Indicator Data'!BR186&lt;CJ$4,10,(CJ$3-'Indicator Data'!BR186)/(CJ$3-CJ$4)*10)),1))</f>
        <v>0</v>
      </c>
      <c r="CK186" s="106" t="str">
        <f aca="false">IF('Indicator Data'!AC186="No data","x",ROUND(IF('Indicator Data'!AC186&gt;CK$3,0,IF('Indicator Data'!AC186&lt;CK$4,10,(CK$3-'Indicator Data'!AC186)/(CK$3-CK$4)*10)),1))</f>
        <v>x</v>
      </c>
      <c r="CL186" s="102" t="n">
        <f aca="false">IF(AND(CJ186="x",CI186="x",CK186="x"),"x",ROUND(AVERAGE(CI186:CK186),1))</f>
        <v>0.1</v>
      </c>
      <c r="CM186" s="106" t="n">
        <f aca="false">IF('Indicator Data'!X186="No data","x",ROUND(IF(LOG('Indicator Data'!X186)&gt;CM$3,10,IF(LOG('Indicator Data'!X186)&lt;CM$4,0,10-(CM$3-LOG('Indicator Data'!X186))/(CM$3-CM$4)*10)),1))</f>
        <v>7.2</v>
      </c>
      <c r="CN186" s="106" t="n">
        <f aca="false">IF('Indicator Data'!Y186="No data","x",ROUND(IF('Indicator Data'!Y186&gt;CN$3,10,IF('Indicator Data'!Y186&lt;CN$4,0,10-(CN$3-'Indicator Data'!Y186)/(CN$3-CN$4)*10)),1))</f>
        <v>2.6</v>
      </c>
      <c r="CO186" s="106" t="n">
        <f aca="false">IF('Indicator Data'!Z186="No data","x",ROUND(IF('Indicator Data'!Z186&gt;CO$3,10,IF('Indicator Data'!Z186&lt;CO$4,0,10-(CO$3-'Indicator Data'!Z186)/(CO$3-CO$4)*10)),1))</f>
        <v>8.7</v>
      </c>
      <c r="CP186" s="106" t="str">
        <f aca="false">IF('Indicator Data'!AA186="No data","x",ROUND(IF('Indicator Data'!AA186&gt;CP$3,10,IF('Indicator Data'!AA186&lt;CP$4,0,10-(CP$3-'Indicator Data'!AA186)/(CP$3-CP$4)*10)),1))</f>
        <v>x</v>
      </c>
      <c r="CQ186" s="102" t="n">
        <f aca="false">ROUND(AVERAGE(CM186:CP186),1)</f>
        <v>6.2</v>
      </c>
      <c r="CR186" s="104" t="n">
        <f aca="false">ROUND(AVERAGE(CL186,CQ186,CQ186),1)</f>
        <v>4.2</v>
      </c>
      <c r="CS186" s="106" t="str">
        <f aca="false">IF('Indicator Data'!AF186="No data","x",ROUND(IF('Indicator Data'!AF186&gt;CS$3,10,IF('Indicator Data'!AF186&lt;CS$4,0,10-(CS$3-'Indicator Data'!AF186)/(CS$3-CS$4)*10)),1))</f>
        <v>x</v>
      </c>
      <c r="CT186" s="106" t="n">
        <f aca="false">IF('Indicator Data'!AG186="No data","x",ROUND(IF('Indicator Data'!AG186&gt;CT$3,10,IF('Indicator Data'!AG186&lt;CT$4,0,10-(CT$3-'Indicator Data'!AG186)/(CT$3-CT$4)*10)),1))</f>
        <v>0</v>
      </c>
      <c r="CU186" s="102" t="n">
        <f aca="false">ROUND(AVERAGE(CM186,CN186,CO186,CP186,CS186,CT186),1)</f>
        <v>4.6</v>
      </c>
      <c r="CV186" s="106" t="n">
        <f aca="false">IF('Indicator Data'!AB186="No data","x",ROUND(IF('Indicator Data'!AB186&gt;CV$3,10,IF('Indicator Data'!AB186&lt;CV$4,0,10-(CV$3-'Indicator Data'!AB186)/(CV$3-CV$4)*10)),1))</f>
        <v>0</v>
      </c>
      <c r="CW186" s="102" t="n">
        <f aca="false">IF(AND(CJ186="x",CI186="x",CK186="x"),"x",ROUND(AVERAGE(CI186:CK186,CV186),1))</f>
        <v>0</v>
      </c>
      <c r="CX186" s="103" t="n">
        <f aca="false">IF('Indicator Data'!AD186="No data","x",'Indicator Data'!AD186/'Indicator Data'!$BZ186)</f>
        <v>5.72335032969061E-005</v>
      </c>
      <c r="CY186" s="106" t="n">
        <f aca="false">IF(CX186="x","x",ROUND(IF(CX186&gt;CY$3,0,IF(CX186&lt;CY$4,10,(CY$3-CX186)/(CY$3-CY$4)*10)),1))</f>
        <v>9.4</v>
      </c>
      <c r="CZ186" s="106" t="n">
        <f aca="false">IF('Indicator Data'!AE186="No data","x",ROUND(IF('Indicator Data'!AE186&gt;CZ$3,0,IF('Indicator Data'!AE186&lt;CZ$4,10,(CZ$3-'Indicator Data'!AE186)/(CZ$3-CZ$4)*10)),1))</f>
        <v>0</v>
      </c>
      <c r="DA186" s="102" t="n">
        <f aca="false">IF(AND(CY186="x",CZ186="x"),"x",ROUND(AVERAGE(CY186:CZ186),1))</f>
        <v>4.7</v>
      </c>
      <c r="DB186" s="104" t="n">
        <f aca="false">ROUND(AVERAGE(CW186,DA186,CU186),1)</f>
        <v>3.1</v>
      </c>
      <c r="DC186" s="105" t="n">
        <f aca="false">IF(BL186="x",ROUND((10-GEOMEAN(((10-DB186)/10*9+1),((10-CH186)/10*9+1),((10-CR186)/10*9+1)))/9*10,1),ROUND((10-GEOMEAN(((10-BL186)/10*9+1),((10-DB186)/10*9+1),((10-CH186)/10*9+1),((10-CR186)/10*9+1)))/9*10,1))</f>
        <v>5.5</v>
      </c>
      <c r="DD186" s="108" t="n">
        <f aca="false">IF(ROUND(IF(AP186="x",(10-GEOMEAN(((10-AO186)/10*9+1),((10-DC186)/10*9+1),((10-AU186)/10*9+1),((10-AQ186)/10*9+1),((10-AR186)/10*9+1)))/9*10,(10-GEOMEAN(((10-AO186)/10*9+1),((10-DC186)/10*9+1),((10-AP186)/10*9+1),((10-AQ186)/10*9+1),((10-AR186)/10*9+1),((10-AU186)/10*9+1)))/9*10),1)=0,0.1,ROUND(IF(AP186="x",(10-GEOMEAN(((10-AO186)/10*9+1),((10-DC186)/10*9+1),((10-AU186)/10*9+1),((10-AQ186)/10*9+1),((10-AR186)/10*9+1)))/9*10,(10-GEOMEAN(((10-AO186)/10*9+1),((10-DC186)/10*9+1),((10-AP186)/10*9+1),((10-AQ186)/10*9+1),((10-AR186)/10*9+1),((10-AU186)/10*9+1)))/9*10),1))</f>
        <v>4.2</v>
      </c>
      <c r="DE186" s="105" t="n">
        <f aca="false">ROUND(IF('Indicator Data'!AH186=0,0,IF('Indicator Data'!AH186&gt;DE$3,10,IF('Indicator Data'!AH186&lt;DE$4,0,10-(DE$3-'Indicator Data'!AH186)/(DE$3-DE$4)*10))),1)</f>
        <v>0.1</v>
      </c>
      <c r="DF186" s="102" t="n">
        <f aca="false">'Indicator Data'!AI186</f>
        <v>0</v>
      </c>
      <c r="DG186" s="102" t="n">
        <f aca="false">'Indicator Data'!AJ186</f>
        <v>0</v>
      </c>
      <c r="DH186" s="105" t="n">
        <f aca="false">ROUND(IF(DF186=5,10,IF(DG186=5,9,IF(DF186=4,8,IF(DG186=4,7,0)))),1)</f>
        <v>0</v>
      </c>
      <c r="DI186" s="108" t="n">
        <f aca="false">ROUND(IF(DH186&gt;5,DH186,DE186/10*7),1)</f>
        <v>0.1</v>
      </c>
      <c r="DJ186" s="76"/>
      <c r="DK186" s="109"/>
    </row>
    <row r="187" customFormat="false" ht="14.5" hidden="false" customHeight="false" outlineLevel="0" collapsed="false">
      <c r="A187" s="98" t="str">
        <f aca="false">'Indicator Data'!A187</f>
        <v>United Kingdom</v>
      </c>
      <c r="B187" s="99" t="str">
        <f aca="false">'Indicator Data'!B187</f>
        <v>GBR</v>
      </c>
      <c r="C187" s="100" t="n">
        <f aca="false">ROUND(IF('Indicator Data'!C187=0,0.1,IF(LOG('Indicator Data'!C187)&gt;C$3,10,IF(LOG('Indicator Data'!C187)&lt;C$4,0,10-(C$3-LOG('Indicator Data'!C187))/(C$3-C$4)*10))),1)</f>
        <v>2</v>
      </c>
      <c r="D187" s="101" t="n">
        <f aca="false">ROUND(IF('Indicator Data'!D187=0,0.1,IF(LOG('Indicator Data'!D187)&gt;D$3,10,IF(LOG('Indicator Data'!D187)&lt;D$4,0,10-(D$3-LOG('Indicator Data'!D187))/(D$3-D$4)*10))),1)</f>
        <v>0.1</v>
      </c>
      <c r="E187" s="102" t="n">
        <f aca="false">ROUND((10-GEOMEAN(((10-C187)/10*9+1),((10-D187)/10*9+1)))/9*10,1)</f>
        <v>1.1</v>
      </c>
      <c r="F187" s="102" t="n">
        <f aca="false">IF('Indicator Data'!E187="No data",0.1,(ROUND(IF('Indicator Data'!E187=0,0,IF(LOG('Indicator Data'!E187)&gt;F$3,10,IF(LOG('Indicator Data'!E187)&lt;F$4,0,10-(F$3-LOG('Indicator Data'!E187))/(F$3-F$4)*10))),1)))</f>
        <v>7.2</v>
      </c>
      <c r="G187" s="102" t="n">
        <f aca="false">ROUND(IF('Indicator Data'!F187=0,0,IF(LOG('Indicator Data'!F187)&gt;G$3,10,IF(LOG('Indicator Data'!F187)&lt;G$4,0,10-(G$3-LOG('Indicator Data'!F187))/(G$3-G$4)*10))),1)</f>
        <v>5.4</v>
      </c>
      <c r="H187" s="101" t="n">
        <f aca="false">ROUND(IF('Indicator Data'!G187=0,0,IF(LOG('Indicator Data'!G187)&gt;H$3,10,IF(LOG('Indicator Data'!G187)&lt;H$4,0,10-(H$3-LOG('Indicator Data'!G187))/(H$3-H$4)*10))),1)</f>
        <v>0</v>
      </c>
      <c r="I187" s="101" t="n">
        <f aca="false">ROUND(IF('Indicator Data'!H187=0,0,IF(LOG('Indicator Data'!H187)&gt;I$3,10,IF(LOG('Indicator Data'!H187)&lt;I$4,0,10-(I$3-LOG('Indicator Data'!H187))/(I$3-I$4)*10))),1)</f>
        <v>0</v>
      </c>
      <c r="J187" s="101" t="n">
        <f aca="false">ROUND((10-GEOMEAN(((10-H187)/10*9+1),((10-I187)/10*9+1)))/9*10,1)</f>
        <v>0</v>
      </c>
      <c r="K187" s="101" t="n">
        <f aca="false">ROUND(IF('Indicator Data'!I187=0,0,IF(LOG('Indicator Data'!I187)&gt;K$3,10,IF(LOG('Indicator Data'!I187)&lt;K$4,0,10-(K$3-LOG('Indicator Data'!I187))/(K$3-K$4)*10))),1)</f>
        <v>0</v>
      </c>
      <c r="L187" s="102" t="n">
        <f aca="false">ROUND((10-GEOMEAN(((10-J187)/10*9+1),((10-K187)/10*9+1)))/9*10,1)</f>
        <v>0</v>
      </c>
      <c r="M187" s="102" t="n">
        <f aca="false">ROUND(IF('Indicator Data'!J187=0,0,IF(LOG('Indicator Data'!J187)&gt;M$3,10,IF(LOG('Indicator Data'!J187)&lt;M$4,0,10-(M$3-LOG('Indicator Data'!J187))/(M$3-M$4)*10))),1)</f>
        <v>0</v>
      </c>
      <c r="N187" s="103" t="n">
        <f aca="false">'Indicator Data'!C187/'Indicator Data'!$CA187</f>
        <v>1.00482970467827E-006</v>
      </c>
      <c r="O187" s="103" t="n">
        <f aca="false">'Indicator Data'!D187/'Indicator Data'!$CA187</f>
        <v>0</v>
      </c>
      <c r="P187" s="103" t="n">
        <f aca="false">IF(F187=0.1,"x",'Indicator Data'!E187/'Indicator Data'!$CA187)</f>
        <v>0.00118797253608048</v>
      </c>
      <c r="Q187" s="103" t="n">
        <f aca="false">'Indicator Data'!F187/'Indicator Data'!$CA187</f>
        <v>2.85457595084962E-007</v>
      </c>
      <c r="R187" s="103" t="n">
        <f aca="false">'Indicator Data'!G187/'Indicator Data'!$CA187</f>
        <v>0</v>
      </c>
      <c r="S187" s="103" t="n">
        <f aca="false">'Indicator Data'!H187/'Indicator Data'!$CA187</f>
        <v>0</v>
      </c>
      <c r="T187" s="103" t="n">
        <f aca="false">'Indicator Data'!I187/'Indicator Data'!$CA187</f>
        <v>0</v>
      </c>
      <c r="U187" s="103" t="n">
        <f aca="false">'Indicator Data'!J187/'Indicator Data'!$CA187</f>
        <v>0</v>
      </c>
      <c r="V187" s="101" t="n">
        <f aca="false">ROUND(IF(N187&gt;V$3,10,IF(N187&lt;V$4,0,10-(V$3-N187)/(V$3-V$4)*10)),1)</f>
        <v>0</v>
      </c>
      <c r="W187" s="101" t="n">
        <f aca="false">ROUND(IF(O187&gt;W$3,10,IF(O187&lt;W$4,0,10-(W$3-O187)/(W$3-W$4)*10)),1)</f>
        <v>0</v>
      </c>
      <c r="X187" s="102" t="n">
        <f aca="false">ROUND(((10-GEOMEAN(((10-V187)/10*9+1),((10-W187)/10*9+1)))/9*10),1)</f>
        <v>0</v>
      </c>
      <c r="Y187" s="102" t="n">
        <f aca="false">IF(P187="x",0.1,ROUND(IF(P187&gt;Y$3,10,IF(P187&lt;Y$4,0,10-(Y$3-P187)/(Y$3-Y$4)*10)),1))</f>
        <v>0.8</v>
      </c>
      <c r="Z187" s="102" t="n">
        <f aca="false">ROUND(IF(Q187=0,0,IF(LOG(Q187)&gt;Z$3,10,IF(LOG(Q187)&lt;=Z$4,0,10-(Z$3-LOG(Q187))/(Z$3-Z$4)*10))),1)</f>
        <v>4.3</v>
      </c>
      <c r="AA187" s="101" t="n">
        <f aca="false">ROUND(IF(R187&gt;AA$3,10,IF(R187&lt;AA$4,0,10-(AA$3-R187)/(AA$3-AA$4)*10)),1)</f>
        <v>0</v>
      </c>
      <c r="AB187" s="101" t="n">
        <f aca="false">ROUND(IF(S187&gt;AB$3,10,IF(S187&lt;AB$4,0,10-(AB$3-S187)/(AB$3-AB$4)*10)),1)</f>
        <v>0</v>
      </c>
      <c r="AC187" s="101" t="n">
        <f aca="false">ROUND(((10-GEOMEAN(((10-AA187)/10*9+1),((10-AB187)/10*9+1)))/9*10),1)</f>
        <v>0</v>
      </c>
      <c r="AD187" s="101" t="n">
        <f aca="false">ROUND(IF(T187=0,0,IF(T187&gt;AD$3,10,IF(T187&lt;=AD$4,0,10-(AD$3-T187)/(AD$3-AD$4)*10))),1)</f>
        <v>0</v>
      </c>
      <c r="AE187" s="102" t="n">
        <f aca="false">ROUND((10-GEOMEAN(((10-AC187)/10*9+1),((10-AD187)/10*9+1)))/9*10,1)</f>
        <v>0</v>
      </c>
      <c r="AF187" s="102" t="n">
        <f aca="false">ROUND(IF(U187&gt;AF$3,10,IF(U187&lt;AF$4,0,10-(AF$3-U187)/(AF$3-AF$4)*10)),1)</f>
        <v>0</v>
      </c>
      <c r="AG187" s="101" t="n">
        <f aca="false">ROUND(IF('Indicator Data'!K187=0,0,IF('Indicator Data'!K187&gt;AG$3,10,IF('Indicator Data'!K187&lt;AG$4,0,10-(AG$3-'Indicator Data'!K187)/(AG$3-AG$4)*10))),1)</f>
        <v>0</v>
      </c>
      <c r="AH187" s="104" t="n">
        <f aca="false">ROUND(AVERAGE(C187,V187),1)</f>
        <v>1</v>
      </c>
      <c r="AI187" s="104" t="n">
        <f aca="false">ROUND(AVERAGE(D187,W187),1)</f>
        <v>0.1</v>
      </c>
      <c r="AJ187" s="102" t="n">
        <f aca="false">ROUND(AVERAGE(AA187,H187),1)</f>
        <v>0</v>
      </c>
      <c r="AK187" s="102" t="n">
        <f aca="false">ROUND(AVERAGE(AB187,I187),1)</f>
        <v>0</v>
      </c>
      <c r="AL187" s="104" t="n">
        <f aca="false">ROUND((10-GEOMEAN(((10-AJ187)/10*9+1),((10-AK187)/10*9+1)))/9*10,1)</f>
        <v>0</v>
      </c>
      <c r="AM187" s="104" t="n">
        <f aca="false">ROUND(AVERAGE(AD187,K187),1)</f>
        <v>0</v>
      </c>
      <c r="AN187" s="102" t="n">
        <f aca="false">ROUND((10-GEOMEAN(((10-M187)/10*9+1),((10-AF187)/10*9+1)))/9*10,1)</f>
        <v>0</v>
      </c>
      <c r="AO187" s="105" t="n">
        <f aca="false">ROUND((10-GEOMEAN(((10-E187)/10*9+1),((10-X187)/10*9+1)))/9*10,1)</f>
        <v>0.6</v>
      </c>
      <c r="AP187" s="105" t="n">
        <f aca="false">IF(AND(Y187="x",F187="x"),"x",ROUND((10-GEOMEAN(((10-F187)/10*9+1),((10-Y187)/10*9+1)))/9*10,1))</f>
        <v>4.8</v>
      </c>
      <c r="AQ187" s="105" t="n">
        <f aca="false">ROUND((10-GEOMEAN(((10-G187)/10*9+1),((10-Z187)/10*9+1)))/9*10,1)</f>
        <v>4.9</v>
      </c>
      <c r="AR187" s="105" t="n">
        <f aca="false">ROUND((10-GEOMEAN(((10-L187)/10*9+1),((10-AE187)/10*9+1)))/9*10,1)</f>
        <v>0</v>
      </c>
      <c r="AS187" s="104" t="n">
        <f aca="false">ROUND(AVERAGE(AG187,AN187),1)</f>
        <v>0</v>
      </c>
      <c r="AT187" s="104" t="n">
        <f aca="false">IF('Indicator Data'!L187="No data","x",IF('Indicator Data'!CB187&lt;1000,"x",ROUND((IF('Indicator Data'!L187&gt;AT$3,10,IF('Indicator Data'!L187&lt;AT$4,0,10-(AT$3-'Indicator Data'!L187)/(AT$3-AT$4)*10))),1)))</f>
        <v>1.9</v>
      </c>
      <c r="AU187" s="105" t="n">
        <f aca="false">ROUND(AVERAGE(AS187,AT187),1)</f>
        <v>1</v>
      </c>
      <c r="AV187" s="106" t="n">
        <f aca="false">IF('Indicator Data'!M187="No data","x",ROUND(IF('Indicator Data'!M187=0,0,IF(LOG('Indicator Data'!M187)&gt;AV$3,10,IF(LOG('Indicator Data'!M187)&lt;AV$4,0,10-(AV$3-LOG('Indicator Data'!M187))/(AV$3-AV$4)*10))),1))</f>
        <v>0</v>
      </c>
      <c r="AW187" s="103" t="n">
        <f aca="false">IF(AV187="x","x",'Indicator Data'!M187/'Indicator Data'!$CA187)</f>
        <v>0</v>
      </c>
      <c r="AX187" s="106" t="n">
        <f aca="false">IF(AV187="x","x",ROUND(IF(AW187&gt;AX$3,10,IF(AW187&lt;AX$4,0,10-(AX$3-AW187)/(AX$3-AX$4)*10)),1))</f>
        <v>0</v>
      </c>
      <c r="AY187" s="102" t="n">
        <f aca="false">IF(AND(AV187="x",AX187="x"),"x",ROUND((10-GEOMEAN(((10-AV187)/10*9+1),((10-AX187)/10*9+1)))/9*10,1))</f>
        <v>0</v>
      </c>
      <c r="AZ187" s="106" t="str">
        <f aca="false">IF('Indicator Data'!N187="No data","x",ROUND(IF('Indicator Data'!N187=0,0,IF(LOG('Indicator Data'!N187)&gt;AZ$3,10,IF(LOG('Indicator Data'!N187)&lt;AZ$4,0,10-(AZ$3-LOG('Indicator Data'!N187))/(AZ$3-AZ$4)*10))),1))</f>
        <v>x</v>
      </c>
      <c r="BA187" s="103" t="str">
        <f aca="false">IF(AZ187="x","x",'Indicator Data'!N187/'Indicator Data'!$CA187)</f>
        <v>x</v>
      </c>
      <c r="BB187" s="106" t="str">
        <f aca="false">IF(AZ187="x","x",ROUND(IF(BA187&gt;BB$3,10,IF(BA187&lt;BB$4,0,10-(BB$3-BA187)/(BB$3-BB$4)*10)),1))</f>
        <v>x</v>
      </c>
      <c r="BC187" s="102" t="str">
        <f aca="false">IF(AND(AZ187="x",BB187="x"),"x",ROUND((10-GEOMEAN(((10-AZ187)/10*9+1),((10-BB187)/10*9+1)))/9*10,1))</f>
        <v>x</v>
      </c>
      <c r="BD187" s="106" t="str">
        <f aca="false">IF('Indicator Data'!O187="No data","x",ROUND(IF('Indicator Data'!O187=0,0,IF(LOG('Indicator Data'!O187)&gt;BD$3,10,IF(LOG('Indicator Data'!O187)&lt;BD$4,0,10-(BD$3-LOG('Indicator Data'!O187))/(BD$3-BD$4)*10))),1))</f>
        <v>x</v>
      </c>
      <c r="BE187" s="103" t="str">
        <f aca="false">IF(BD187="x","x",'Indicator Data'!O187/'Indicator Data'!$CA187)</f>
        <v>x</v>
      </c>
      <c r="BF187" s="106" t="str">
        <f aca="false">IF(BD187="x","x",ROUND(IF(BE187&gt;BF$3,10,IF(BE187&lt;BF$4,0,10-(BF$3-BE187)/(BF$3-BF$4)*10)),1))</f>
        <v>x</v>
      </c>
      <c r="BG187" s="102" t="str">
        <f aca="false">IF(AND(BD187="x",BF187="x"),"x",ROUND((10-GEOMEAN(((10-BD187)/10*9+1),((10-BF187)/10*9+1)))/9*10,1))</f>
        <v>x</v>
      </c>
      <c r="BH187" s="106" t="str">
        <f aca="false">IF('Indicator Data'!P187="No data","x",ROUND(IF('Indicator Data'!P187=0,0,IF(LOG('Indicator Data'!P187)&gt;BH$3,10,IF(LOG('Indicator Data'!P187)&lt;BH$4,0,10-(BH$3-LOG('Indicator Data'!P187))/(BH$3-BH$4)*10))),1))</f>
        <v>x</v>
      </c>
      <c r="BI187" s="103" t="str">
        <f aca="false">IF(BH187="x","x",'Indicator Data'!P187/'Indicator Data'!$CA187)</f>
        <v>x</v>
      </c>
      <c r="BJ187" s="106" t="str">
        <f aca="false">IF(BH187="x","x",ROUND(IF(BI187&gt;BJ$3,10,IF(BI187&lt;BJ$4,0,10-(BJ$3-BI187)/(BJ$3-BJ$4)*10)),1))</f>
        <v>x</v>
      </c>
      <c r="BK187" s="102" t="str">
        <f aca="false">IF(AND(BH187="x",BJ187="x"),"x",ROUND((10-GEOMEAN(((10-BH187)/10*9+1),((10-BJ187)/10*9+1)))/9*10,1))</f>
        <v>x</v>
      </c>
      <c r="BL187" s="104" t="n">
        <f aca="false">IF(AND(BC187="x",BG187="x",BK187="x",AY187="x"),"x",IF(AND(BC187="x",BG187="x",BK187="x"),AY187,ROUND((10-GEOMEAN(((10-AY187)/10*9+1),((10-BC187)/10*9+1),((10-BG187)/10*9+1),((10-BK187)/10*9+1)))/9*10,1)))</f>
        <v>0</v>
      </c>
      <c r="BM187" s="106" t="n">
        <f aca="false">ROUND(IF('Indicator Data'!Q187=0,0,IF(LOG('Indicator Data'!Q187)&gt;BM$3,10,IF(LOG('Indicator Data'!Q187)&lt;BM$4,0,10-(BM$3-LOG('Indicator Data'!Q187))/(BM$3-BM$4)*10))),1)</f>
        <v>0</v>
      </c>
      <c r="BN187" s="107" t="n">
        <f aca="false">'Indicator Data'!R187</f>
        <v>0</v>
      </c>
      <c r="BO187" s="106" t="n">
        <f aca="false">ROUND(IF(BN187&gt;BO$3,10,IF(BN187&lt;BO$4,0,10-(BO$3-BN187)/(BO$3-BO$4)*10)),1)</f>
        <v>0</v>
      </c>
      <c r="BP187" s="106" t="n">
        <f aca="false">ROUND((10-GEOMEAN(((10-BO187)/10*9+1),((10-BM187)/10*9+1)))/9*10,1)</f>
        <v>0</v>
      </c>
      <c r="BQ187" s="106" t="n">
        <f aca="false">ROUND(IF('Indicator Data'!S187=0,0,IF(LOG('Indicator Data'!S187)&gt;BQ$3,10,IF(LOG('Indicator Data'!S187)&lt;BQ$4,0,10-(BQ$3-LOG('Indicator Data'!S187))/(BQ$3-BQ$4)*10))),1)</f>
        <v>0</v>
      </c>
      <c r="BR187" s="107" t="n">
        <f aca="false">'Indicator Data'!T187</f>
        <v>0</v>
      </c>
      <c r="BS187" s="106" t="n">
        <f aca="false">ROUND(IF(BR187&gt;BS$3,10,IF(BR187&lt;BS$4,0,10-(BS$3-BR187)/(BS$3-BS$4)*10)),1)</f>
        <v>0</v>
      </c>
      <c r="BT187" s="106" t="n">
        <f aca="false">ROUND((10-GEOMEAN(((10-BS187)/10*9+1),((10-BQ187)/10*9+1)))/9*10,1)</f>
        <v>0</v>
      </c>
      <c r="BU187" s="102" t="n">
        <f aca="false">ROUND((10-GEOMEAN(((10-BT187)/10*9+1),((10-BP187)/10*9+1)))/9*10,1)</f>
        <v>0</v>
      </c>
      <c r="BV187" s="106" t="n">
        <f aca="false">ROUND(IF('Indicator Data'!U187=0,0,IF(LOG('Indicator Data'!U187)&gt;BV$3,10,IF(LOG('Indicator Data'!U187)&lt;BV$4,0,10-(BV$3-LOG('Indicator Data'!U187))/(BV$3-BV$4)*10))),1)</f>
        <v>0</v>
      </c>
      <c r="BW187" s="103" t="n">
        <f aca="false">'Indicator Data'!U187/'Indicator Data'!$CA187</f>
        <v>0</v>
      </c>
      <c r="BX187" s="106" t="n">
        <f aca="false">ROUND(IF(BW187&gt;BX$3,10,IF(BW187&lt;BX$4,0,10-(BX$3-BW187)/(BX$3-BX$4)*10)),1)</f>
        <v>0</v>
      </c>
      <c r="BY187" s="102" t="n">
        <f aca="false">ROUND((10-GEOMEAN(((10-BV187)/10*9+1),((10-BX187)/10*9+1)))/9*10,1)</f>
        <v>0</v>
      </c>
      <c r="BZ187" s="106" t="n">
        <f aca="false">ROUND(IF('Indicator Data'!V187=0,0,IF(LOG('Indicator Data'!V187)&gt;BZ$3,10,IF(LOG('Indicator Data'!V187)&lt;BZ$4,0,10-(BZ$3-LOG('Indicator Data'!V187))/(BZ$3-BZ$4)*10))),1)</f>
        <v>0</v>
      </c>
      <c r="CA187" s="103" t="n">
        <f aca="false">IF('Indicator Data'!V187/'Indicator Data'!$CA187&gt;1,1,'Indicator Data'!V187/'Indicator Data'!$CA187)</f>
        <v>0</v>
      </c>
      <c r="CB187" s="106" t="n">
        <f aca="false">ROUND(IF(CA187&gt;CB$3,10,IF(CA187&lt;CB$4,0,10-(CB$3-CA187)/(CB$3-CB$4)*10)),1)</f>
        <v>0</v>
      </c>
      <c r="CC187" s="102" t="n">
        <f aca="false">ROUND((10-GEOMEAN(((10-BZ187)/10*9+1),((10-CB187)/10*9+1)))/9*10,1)</f>
        <v>0</v>
      </c>
      <c r="CD187" s="106" t="n">
        <f aca="false">ROUND(IF('Indicator Data'!W187=0,0,IF(LOG('Indicator Data'!W187)&gt;CD$3,10,IF(LOG('Indicator Data'!W187)&lt;CD$4,0,10-(CD$3-LOG('Indicator Data'!W187))/(CD$3-CD$4)*10))),1)</f>
        <v>0</v>
      </c>
      <c r="CE187" s="103" t="n">
        <f aca="false">'Indicator Data'!W187/'Indicator Data'!$CA187</f>
        <v>0</v>
      </c>
      <c r="CF187" s="106" t="n">
        <f aca="false">ROUND(IF(CE187&gt;CF$3,10,IF(CE187&lt;CF$4,0,10-(CF$3-CE187)/(CF$3-CF$4)*10)),1)</f>
        <v>0</v>
      </c>
      <c r="CG187" s="102" t="n">
        <f aca="false">ROUND((10-GEOMEAN(((10-CD187)/10*9+1),((10-CF187)/10*9+1)))/9*10,1)</f>
        <v>0</v>
      </c>
      <c r="CH187" s="104" t="n">
        <f aca="false">ROUND((10-GEOMEAN(((10-CC187)/10*9+1),((10-BU187)/10*9+1),((10-BY187)/10*9+1),((10-CG187)/10*9+1)))/9*10,1)</f>
        <v>0</v>
      </c>
      <c r="CI187" s="106" t="n">
        <f aca="false">IF('Indicator Data'!BQ187="No data","x",ROUND(IF('Indicator Data'!BQ187&gt;CI$3,0,IF('Indicator Data'!BQ187&lt;CI$4,10,(CI$3-'Indicator Data'!BQ187)/(CI$3-CI$4)*10)),1))</f>
        <v>0.1</v>
      </c>
      <c r="CJ187" s="106" t="n">
        <f aca="false">IF('Indicator Data'!BR187="No data","x",ROUND(IF('Indicator Data'!BR187&gt;CJ$3,0,IF('Indicator Data'!BR187&lt;CJ$4,10,(CJ$3-'Indicator Data'!BR187)/(CJ$3-CJ$4)*10)),1))</f>
        <v>0</v>
      </c>
      <c r="CK187" s="106" t="str">
        <f aca="false">IF('Indicator Data'!AC187="No data","x",ROUND(IF('Indicator Data'!AC187&gt;CK$3,0,IF('Indicator Data'!AC187&lt;CK$4,10,(CK$3-'Indicator Data'!AC187)/(CK$3-CK$4)*10)),1))</f>
        <v>x</v>
      </c>
      <c r="CL187" s="102" t="n">
        <f aca="false">IF(AND(CJ187="x",CI187="x",CK187="x"),"x",ROUND(AVERAGE(CI187:CK187),1))</f>
        <v>0.1</v>
      </c>
      <c r="CM187" s="106" t="n">
        <f aca="false">IF('Indicator Data'!X187="No data","x",ROUND(IF(LOG('Indicator Data'!X187)&gt;CM$3,10,IF(LOG('Indicator Data'!X187)&lt;CM$4,0,10-(CM$3-LOG('Indicator Data'!X187))/(CM$3-CM$4)*10)),1))</f>
        <v>8.1</v>
      </c>
      <c r="CN187" s="106" t="n">
        <f aca="false">IF('Indicator Data'!Y187="No data","x",ROUND(IF('Indicator Data'!Y187&gt;CN$3,10,IF('Indicator Data'!Y187&lt;CN$4,0,10-(CN$3-'Indicator Data'!Y187)/(CN$3-CN$4)*10)),1))</f>
        <v>1.3</v>
      </c>
      <c r="CO187" s="106" t="n">
        <f aca="false">IF('Indicator Data'!Z187="No data","x",ROUND(IF('Indicator Data'!Z187&gt;CO$3,10,IF('Indicator Data'!Z187&lt;CO$4,0,10-(CO$3-'Indicator Data'!Z187)/(CO$3-CO$4)*10)),1))</f>
        <v>8.4</v>
      </c>
      <c r="CP187" s="106" t="n">
        <f aca="false">IF('Indicator Data'!AA187="No data","x",ROUND(IF('Indicator Data'!AA187&gt;CP$3,10,IF('Indicator Data'!AA187&lt;CP$4,0,10-(CP$3-'Indicator Data'!AA187)/(CP$3-CP$4)*10)),1))</f>
        <v>0.9</v>
      </c>
      <c r="CQ187" s="102" t="n">
        <f aca="false">ROUND(AVERAGE(CM187:CP187),1)</f>
        <v>4.7</v>
      </c>
      <c r="CR187" s="104" t="n">
        <f aca="false">ROUND(AVERAGE(CL187,CQ187,CQ187),1)</f>
        <v>3.2</v>
      </c>
      <c r="CS187" s="106" t="str">
        <f aca="false">IF('Indicator Data'!AF187="No data","x",ROUND(IF('Indicator Data'!AF187&gt;CS$3,10,IF('Indicator Data'!AF187&lt;CS$4,0,10-(CS$3-'Indicator Data'!AF187)/(CS$3-CS$4)*10)),1))</f>
        <v>x</v>
      </c>
      <c r="CT187" s="106" t="n">
        <f aca="false">IF('Indicator Data'!AG187="No data","x",ROUND(IF('Indicator Data'!AG187&gt;CT$3,10,IF('Indicator Data'!AG187&lt;CT$4,0,10-(CT$3-'Indicator Data'!AG187)/(CT$3-CT$4)*10)),1))</f>
        <v>0.5</v>
      </c>
      <c r="CU187" s="102" t="n">
        <f aca="false">ROUND(AVERAGE(CM187,CN187,CO187,CP187,CS187,CT187),1)</f>
        <v>3.8</v>
      </c>
      <c r="CV187" s="106" t="n">
        <f aca="false">IF('Indicator Data'!AB187="No data","x",ROUND(IF('Indicator Data'!AB187&gt;CV$3,10,IF('Indicator Data'!AB187&lt;CV$4,0,10-(CV$3-'Indicator Data'!AB187)/(CV$3-CV$4)*10)),1))</f>
        <v>0</v>
      </c>
      <c r="CW187" s="102" t="n">
        <f aca="false">IF(AND(CJ187="x",CI187="x",CK187="x"),"x",ROUND(AVERAGE(CI187:CK187,CV187),1))</f>
        <v>0</v>
      </c>
      <c r="CX187" s="103" t="n">
        <f aca="false">IF('Indicator Data'!AD187="No data","x",'Indicator Data'!AD187/'Indicator Data'!$BZ187)</f>
        <v>0.000367904538931027</v>
      </c>
      <c r="CY187" s="106" t="n">
        <f aca="false">IF(CX187="x","x",ROUND(IF(CX187&gt;CY$3,0,IF(CX187&lt;CY$4,10,(CY$3-CX187)/(CY$3-CY$4)*10)),1))</f>
        <v>6.3</v>
      </c>
      <c r="CZ187" s="106" t="n">
        <f aca="false">IF('Indicator Data'!AE187="No data","x",ROUND(IF('Indicator Data'!AE187&gt;CZ$3,0,IF('Indicator Data'!AE187&lt;CZ$4,10,(CZ$3-'Indicator Data'!AE187)/(CZ$3-CZ$4)*10)),1))</f>
        <v>0</v>
      </c>
      <c r="DA187" s="102" t="n">
        <f aca="false">IF(AND(CY187="x",CZ187="x"),"x",ROUND(AVERAGE(CY187:CZ187),1))</f>
        <v>3.2</v>
      </c>
      <c r="DB187" s="104" t="n">
        <f aca="false">ROUND(AVERAGE(CW187,DA187,CU187),1)</f>
        <v>2.3</v>
      </c>
      <c r="DC187" s="105" t="n">
        <f aca="false">IF(BL187="x",ROUND((10-GEOMEAN(((10-DB187)/10*9+1),((10-CH187)/10*9+1),((10-CR187)/10*9+1)))/9*10,1),ROUND((10-GEOMEAN(((10-BL187)/10*9+1),((10-DB187)/10*9+1),((10-CH187)/10*9+1),((10-CR187)/10*9+1)))/9*10,1))</f>
        <v>1.5</v>
      </c>
      <c r="DD187" s="108" t="n">
        <f aca="false">IF(ROUND(IF(AP187="x",(10-GEOMEAN(((10-AO187)/10*9+1),((10-DC187)/10*9+1),((10-AU187)/10*9+1),((10-AQ187)/10*9+1),((10-AR187)/10*9+1)))/9*10,(10-GEOMEAN(((10-AO187)/10*9+1),((10-DC187)/10*9+1),((10-AP187)/10*9+1),((10-AQ187)/10*9+1),((10-AR187)/10*9+1),((10-AU187)/10*9+1)))/9*10),1)=0,0.1,ROUND(IF(AP187="x",(10-GEOMEAN(((10-AO187)/10*9+1),((10-DC187)/10*9+1),((10-AU187)/10*9+1),((10-AQ187)/10*9+1),((10-AR187)/10*9+1)))/9*10,(10-GEOMEAN(((10-AO187)/10*9+1),((10-DC187)/10*9+1),((10-AP187)/10*9+1),((10-AQ187)/10*9+1),((10-AR187)/10*9+1),((10-AU187)/10*9+1)))/9*10),1))</f>
        <v>2.4</v>
      </c>
      <c r="DE187" s="105" t="n">
        <f aca="false">ROUND(IF('Indicator Data'!AH187=0,0,IF('Indicator Data'!AH187&gt;DE$3,10,IF('Indicator Data'!AH187&lt;DE$4,0,10-(DE$3-'Indicator Data'!AH187)/(DE$3-DE$4)*10))),1)</f>
        <v>1.5</v>
      </c>
      <c r="DF187" s="102" t="n">
        <f aca="false">'Indicator Data'!AI187</f>
        <v>0</v>
      </c>
      <c r="DG187" s="102" t="n">
        <f aca="false">'Indicator Data'!AJ187</f>
        <v>0</v>
      </c>
      <c r="DH187" s="105" t="n">
        <f aca="false">ROUND(IF(DF187=5,10,IF(DG187=5,9,IF(DF187=4,8,IF(DG187=4,7,0)))),1)</f>
        <v>0</v>
      </c>
      <c r="DI187" s="108" t="n">
        <f aca="false">ROUND(IF(DH187&gt;5,DH187,DE187/10*7),1)</f>
        <v>1.1</v>
      </c>
      <c r="DJ187" s="76"/>
      <c r="DK187" s="109"/>
    </row>
    <row r="188" customFormat="false" ht="14.5" hidden="false" customHeight="false" outlineLevel="0" collapsed="false">
      <c r="A188" s="98" t="str">
        <f aca="false">'Indicator Data'!A188</f>
        <v>United States of America</v>
      </c>
      <c r="B188" s="99" t="str">
        <f aca="false">'Indicator Data'!B188</f>
        <v>USA</v>
      </c>
      <c r="C188" s="100" t="n">
        <f aca="false">ROUND(IF('Indicator Data'!C188=0,0.1,IF(LOG('Indicator Data'!C188)&gt;C$3,10,IF(LOG('Indicator Data'!C188)&lt;C$4,0,10-(C$3-LOG('Indicator Data'!C188))/(C$3-C$4)*10))),1)</f>
        <v>10</v>
      </c>
      <c r="D188" s="101" t="n">
        <f aca="false">ROUND(IF('Indicator Data'!D188=0,0.1,IF(LOG('Indicator Data'!D188)&gt;D$3,10,IF(LOG('Indicator Data'!D188)&lt;D$4,0,10-(D$3-LOG('Indicator Data'!D188))/(D$3-D$4)*10))),1)</f>
        <v>10</v>
      </c>
      <c r="E188" s="102" t="n">
        <f aca="false">ROUND((10-GEOMEAN(((10-C188)/10*9+1),((10-D188)/10*9+1)))/9*10,1)</f>
        <v>10</v>
      </c>
      <c r="F188" s="102" t="n">
        <f aca="false">IF('Indicator Data'!E188="No data",0.1,(ROUND(IF('Indicator Data'!E188=0,0,IF(LOG('Indicator Data'!E188)&gt;F$3,10,IF(LOG('Indicator Data'!E188)&lt;F$4,0,10-(F$3-LOG('Indicator Data'!E188))/(F$3-F$4)*10))),1)))</f>
        <v>9</v>
      </c>
      <c r="G188" s="102" t="n">
        <f aca="false">ROUND(IF('Indicator Data'!F188=0,0,IF(LOG('Indicator Data'!F188)&gt;G$3,10,IF(LOG('Indicator Data'!F188)&lt;G$4,0,10-(G$3-LOG('Indicator Data'!F188))/(G$3-G$4)*10))),1)</f>
        <v>8.6</v>
      </c>
      <c r="H188" s="101" t="n">
        <f aca="false">ROUND(IF('Indicator Data'!G188=0,0,IF(LOG('Indicator Data'!G188)&gt;H$3,10,IF(LOG('Indicator Data'!G188)&lt;H$4,0,10-(H$3-LOG('Indicator Data'!G188))/(H$3-H$4)*10))),1)</f>
        <v>10</v>
      </c>
      <c r="I188" s="101" t="n">
        <f aca="false">ROUND(IF('Indicator Data'!H188=0,0,IF(LOG('Indicator Data'!H188)&gt;I$3,10,IF(LOG('Indicator Data'!H188)&lt;I$4,0,10-(I$3-LOG('Indicator Data'!H188))/(I$3-I$4)*10))),1)</f>
        <v>10</v>
      </c>
      <c r="J188" s="101" t="n">
        <f aca="false">ROUND((10-GEOMEAN(((10-H188)/10*9+1),((10-I188)/10*9+1)))/9*10,1)</f>
        <v>10</v>
      </c>
      <c r="K188" s="101" t="n">
        <f aca="false">ROUND(IF('Indicator Data'!I188=0,0,IF(LOG('Indicator Data'!I188)&gt;K$3,10,IF(LOG('Indicator Data'!I188)&lt;K$4,0,10-(K$3-LOG('Indicator Data'!I188))/(K$3-K$4)*10))),1)</f>
        <v>9.5</v>
      </c>
      <c r="L188" s="102" t="n">
        <f aca="false">ROUND((10-GEOMEAN(((10-J188)/10*9+1),((10-K188)/10*9+1)))/9*10,1)</f>
        <v>9.8</v>
      </c>
      <c r="M188" s="102" t="n">
        <f aca="false">ROUND(IF('Indicator Data'!J188=0,0,IF(LOG('Indicator Data'!J188)&gt;M$3,10,IF(LOG('Indicator Data'!J188)&lt;M$4,0,10-(M$3-LOG('Indicator Data'!J188))/(M$3-M$4)*10))),1)</f>
        <v>0</v>
      </c>
      <c r="N188" s="103" t="n">
        <f aca="false">'Indicator Data'!C188/'Indicator Data'!$CA188</f>
        <v>0.00039042627379959</v>
      </c>
      <c r="O188" s="103" t="n">
        <f aca="false">'Indicator Data'!D188/'Indicator Data'!$CA188</f>
        <v>0.000176809910622862</v>
      </c>
      <c r="P188" s="103" t="n">
        <f aca="false">IF(F188=0.1,"x",'Indicator Data'!E188/'Indicator Data'!$CA188)</f>
        <v>0.00120095847258801</v>
      </c>
      <c r="Q188" s="103" t="n">
        <f aca="false">'Indicator Data'!F188/'Indicator Data'!$CA188</f>
        <v>4.30061685117679E-006</v>
      </c>
      <c r="R188" s="103" t="n">
        <f aca="false">'Indicator Data'!G188/'Indicator Data'!$CA188</f>
        <v>0.00329439553418597</v>
      </c>
      <c r="S188" s="103" t="n">
        <f aca="false">'Indicator Data'!H188/'Indicator Data'!$CA188</f>
        <v>0.0003059784685232</v>
      </c>
      <c r="T188" s="103" t="n">
        <f aca="false">'Indicator Data'!I188/'Indicator Data'!$CA188</f>
        <v>0.00181863107043077</v>
      </c>
      <c r="U188" s="103" t="n">
        <f aca="false">'Indicator Data'!J188/'Indicator Data'!$CA188</f>
        <v>0</v>
      </c>
      <c r="V188" s="101" t="n">
        <f aca="false">ROUND(IF(N188&gt;V$3,10,IF(N188&lt;V$4,0,10-(V$3-N188)/(V$3-V$4)*10)),1)</f>
        <v>2</v>
      </c>
      <c r="W188" s="101" t="n">
        <f aca="false">ROUND(IF(O188&gt;W$3,10,IF(O188&lt;W$4,0,10-(W$3-O188)/(W$3-W$4)*10)),1)</f>
        <v>1.8</v>
      </c>
      <c r="X188" s="102" t="n">
        <f aca="false">ROUND(((10-GEOMEAN(((10-V188)/10*9+1),((10-W188)/10*9+1)))/9*10),1)</f>
        <v>1.9</v>
      </c>
      <c r="Y188" s="102" t="n">
        <f aca="false">IF(P188="x",0.1,ROUND(IF(P188&gt;Y$3,10,IF(P188&lt;Y$4,0,10-(Y$3-P188)/(Y$3-Y$4)*10)),1))</f>
        <v>0.8</v>
      </c>
      <c r="Z188" s="102" t="n">
        <f aca="false">ROUND(IF(Q188=0,0,IF(LOG(Q188)&gt;Z$3,10,IF(LOG(Q188)&lt;=Z$4,0,10-(Z$3-LOG(Q188))/(Z$3-Z$4)*10))),1)</f>
        <v>7</v>
      </c>
      <c r="AA188" s="101" t="n">
        <f aca="false">ROUND(IF(R188&gt;AA$3,10,IF(R188&lt;AA$4,0,10-(AA$3-R188)/(AA$3-AA$4)*10)),1)</f>
        <v>1.8</v>
      </c>
      <c r="AB188" s="101" t="n">
        <f aca="false">ROUND(IF(S188&gt;AB$3,10,IF(S188&lt;AB$4,0,10-(AB$3-S188)/(AB$3-AB$4)*10)),1)</f>
        <v>0.6</v>
      </c>
      <c r="AC188" s="101" t="n">
        <f aca="false">ROUND(((10-GEOMEAN(((10-AA188)/10*9+1),((10-AB188)/10*9+1)))/9*10),1)</f>
        <v>1.2</v>
      </c>
      <c r="AD188" s="101" t="n">
        <f aca="false">ROUND(IF(T188=0,0,IF(T188&gt;AD$3,10,IF(T188&lt;=AD$4,0,10-(AD$3-T188)/(AD$3-AD$4)*10))),1)</f>
        <v>1.8</v>
      </c>
      <c r="AE188" s="102" t="n">
        <f aca="false">ROUND((10-GEOMEAN(((10-AC188)/10*9+1),((10-AD188)/10*9+1)))/9*10,1)</f>
        <v>1.5</v>
      </c>
      <c r="AF188" s="102" t="n">
        <f aca="false">ROUND(IF(U188&gt;AF$3,10,IF(U188&lt;AF$4,0,10-(AF$3-U188)/(AF$3-AF$4)*10)),1)</f>
        <v>0</v>
      </c>
      <c r="AG188" s="101" t="n">
        <f aca="false">ROUND(IF('Indicator Data'!K188=0,0,IF('Indicator Data'!K188&gt;AG$3,10,IF('Indicator Data'!K188&lt;AG$4,0,10-(AG$3-'Indicator Data'!K188)/(AG$3-AG$4)*10))),1)</f>
        <v>10</v>
      </c>
      <c r="AH188" s="104" t="n">
        <f aca="false">ROUND(AVERAGE(C188,V188),1)</f>
        <v>6</v>
      </c>
      <c r="AI188" s="104" t="n">
        <f aca="false">ROUND(AVERAGE(D188,W188),1)</f>
        <v>5.9</v>
      </c>
      <c r="AJ188" s="102" t="n">
        <f aca="false">ROUND(AVERAGE(AA188,H188),1)</f>
        <v>5.9</v>
      </c>
      <c r="AK188" s="102" t="n">
        <f aca="false">ROUND(AVERAGE(AB188,I188),1)</f>
        <v>5.3</v>
      </c>
      <c r="AL188" s="104" t="n">
        <f aca="false">ROUND((10-GEOMEAN(((10-AJ188)/10*9+1),((10-AK188)/10*9+1)))/9*10,1)</f>
        <v>5.6</v>
      </c>
      <c r="AM188" s="104" t="n">
        <f aca="false">ROUND(AVERAGE(AD188,K188),1)</f>
        <v>5.7</v>
      </c>
      <c r="AN188" s="102" t="n">
        <f aca="false">ROUND((10-GEOMEAN(((10-M188)/10*9+1),((10-AF188)/10*9+1)))/9*10,1)</f>
        <v>0</v>
      </c>
      <c r="AO188" s="105" t="n">
        <f aca="false">ROUND((10-GEOMEAN(((10-E188)/10*9+1),((10-X188)/10*9+1)))/9*10,1)</f>
        <v>7.9</v>
      </c>
      <c r="AP188" s="105" t="n">
        <f aca="false">IF(AND(Y188="x",F188="x"),"x",ROUND((10-GEOMEAN(((10-F188)/10*9+1),((10-Y188)/10*9+1)))/9*10,1))</f>
        <v>6.4</v>
      </c>
      <c r="AQ188" s="105" t="n">
        <f aca="false">ROUND((10-GEOMEAN(((10-G188)/10*9+1),((10-Z188)/10*9+1)))/9*10,1)</f>
        <v>7.9</v>
      </c>
      <c r="AR188" s="105" t="n">
        <f aca="false">ROUND((10-GEOMEAN(((10-L188)/10*9+1),((10-AE188)/10*9+1)))/9*10,1)</f>
        <v>7.6</v>
      </c>
      <c r="AS188" s="104" t="n">
        <f aca="false">ROUND(AVERAGE(AG188,AN188),1)</f>
        <v>5</v>
      </c>
      <c r="AT188" s="104" t="n">
        <f aca="false">IF('Indicator Data'!L188="No data","x",IF('Indicator Data'!CB188&lt;1000,"x",ROUND((IF('Indicator Data'!L188&gt;AT$3,10,IF('Indicator Data'!L188&lt;AT$4,0,10-(AT$3-'Indicator Data'!L188)/(AT$3-AT$4)*10))),1)))</f>
        <v>3.8</v>
      </c>
      <c r="AU188" s="105" t="n">
        <f aca="false">ROUND(AVERAGE(AS188,AT188),1)</f>
        <v>4.4</v>
      </c>
      <c r="AV188" s="106" t="str">
        <f aca="false">IF('Indicator Data'!M188="No data","x",ROUND(IF('Indicator Data'!M188=0,0,IF(LOG('Indicator Data'!M188)&gt;AV$3,10,IF(LOG('Indicator Data'!M188)&lt;AV$4,0,10-(AV$3-LOG('Indicator Data'!M188))/(AV$3-AV$4)*10))),1))</f>
        <v>x</v>
      </c>
      <c r="AW188" s="103" t="str">
        <f aca="false">IF(AV188="x","x",'Indicator Data'!M188/'Indicator Data'!$CA188)</f>
        <v>x</v>
      </c>
      <c r="AX188" s="106" t="str">
        <f aca="false">IF(AV188="x","x",ROUND(IF(AW188&gt;AX$3,10,IF(AW188&lt;AX$4,0,10-(AX$3-AW188)/(AX$3-AX$4)*10)),1))</f>
        <v>x</v>
      </c>
      <c r="AY188" s="102" t="str">
        <f aca="false">IF(AND(AV188="x",AX188="x"),"x",ROUND((10-GEOMEAN(((10-AV188)/10*9+1),((10-AX188)/10*9+1)))/9*10,1))</f>
        <v>x</v>
      </c>
      <c r="AZ188" s="106" t="str">
        <f aca="false">IF('Indicator Data'!N188="No data","x",ROUND(IF('Indicator Data'!N188=0,0,IF(LOG('Indicator Data'!N188)&gt;AZ$3,10,IF(LOG('Indicator Data'!N188)&lt;AZ$4,0,10-(AZ$3-LOG('Indicator Data'!N188))/(AZ$3-AZ$4)*10))),1))</f>
        <v>x</v>
      </c>
      <c r="BA188" s="103" t="str">
        <f aca="false">IF(AZ188="x","x",'Indicator Data'!N188/'Indicator Data'!$CA188)</f>
        <v>x</v>
      </c>
      <c r="BB188" s="106" t="str">
        <f aca="false">IF(AZ188="x","x",ROUND(IF(BA188&gt;BB$3,10,IF(BA188&lt;BB$4,0,10-(BB$3-BA188)/(BB$3-BB$4)*10)),1))</f>
        <v>x</v>
      </c>
      <c r="BC188" s="102" t="str">
        <f aca="false">IF(AND(AZ188="x",BB188="x"),"x",ROUND((10-GEOMEAN(((10-AZ188)/10*9+1),((10-BB188)/10*9+1)))/9*10,1))</f>
        <v>x</v>
      </c>
      <c r="BD188" s="106" t="str">
        <f aca="false">IF('Indicator Data'!O188="No data","x",ROUND(IF('Indicator Data'!O188=0,0,IF(LOG('Indicator Data'!O188)&gt;BD$3,10,IF(LOG('Indicator Data'!O188)&lt;BD$4,0,10-(BD$3-LOG('Indicator Data'!O188))/(BD$3-BD$4)*10))),1))</f>
        <v>x</v>
      </c>
      <c r="BE188" s="103" t="str">
        <f aca="false">IF(BD188="x","x",'Indicator Data'!O188/'Indicator Data'!$CA188)</f>
        <v>x</v>
      </c>
      <c r="BF188" s="106" t="str">
        <f aca="false">IF(BD188="x","x",ROUND(IF(BE188&gt;BF$3,10,IF(BE188&lt;BF$4,0,10-(BF$3-BE188)/(BF$3-BF$4)*10)),1))</f>
        <v>x</v>
      </c>
      <c r="BG188" s="102" t="str">
        <f aca="false">IF(AND(BD188="x",BF188="x"),"x",ROUND((10-GEOMEAN(((10-BD188)/10*9+1),((10-BF188)/10*9+1)))/9*10,1))</f>
        <v>x</v>
      </c>
      <c r="BH188" s="106" t="str">
        <f aca="false">IF('Indicator Data'!P188="No data","x",ROUND(IF('Indicator Data'!P188=0,0,IF(LOG('Indicator Data'!P188)&gt;BH$3,10,IF(LOG('Indicator Data'!P188)&lt;BH$4,0,10-(BH$3-LOG('Indicator Data'!P188))/(BH$3-BH$4)*10))),1))</f>
        <v>x</v>
      </c>
      <c r="BI188" s="103" t="str">
        <f aca="false">IF(BH188="x","x",'Indicator Data'!P188/'Indicator Data'!$CA188)</f>
        <v>x</v>
      </c>
      <c r="BJ188" s="106" t="str">
        <f aca="false">IF(BH188="x","x",ROUND(IF(BI188&gt;BJ$3,10,IF(BI188&lt;BJ$4,0,10-(BJ$3-BI188)/(BJ$3-BJ$4)*10)),1))</f>
        <v>x</v>
      </c>
      <c r="BK188" s="102" t="str">
        <f aca="false">IF(AND(BH188="x",BJ188="x"),"x",ROUND((10-GEOMEAN(((10-BH188)/10*9+1),((10-BJ188)/10*9+1)))/9*10,1))</f>
        <v>x</v>
      </c>
      <c r="BL188" s="104" t="str">
        <f aca="false">IF(AND(BC188="x",BG188="x",BK188="x",AY188="x"),"x",IF(AND(BC188="x",BG188="x",BK188="x"),AY188,ROUND((10-GEOMEAN(((10-AY188)/10*9+1),((10-BC188)/10*9+1),((10-BG188)/10*9+1),((10-BK188)/10*9+1)))/9*10,1)))</f>
        <v>x</v>
      </c>
      <c r="BM188" s="106" t="n">
        <f aca="false">ROUND(IF('Indicator Data'!Q188=0,0,IF(LOG('Indicator Data'!Q188)&gt;BM$3,10,IF(LOG('Indicator Data'!Q188)&lt;BM$4,0,10-(BM$3-LOG('Indicator Data'!Q188))/(BM$3-BM$4)*10))),1)</f>
        <v>0</v>
      </c>
      <c r="BN188" s="107" t="n">
        <f aca="false">'Indicator Data'!R188</f>
        <v>0</v>
      </c>
      <c r="BO188" s="106" t="n">
        <f aca="false">ROUND(IF(BN188&gt;BO$3,10,IF(BN188&lt;BO$4,0,10-(BO$3-BN188)/(BO$3-BO$4)*10)),1)</f>
        <v>0</v>
      </c>
      <c r="BP188" s="106" t="n">
        <f aca="false">ROUND((10-GEOMEAN(((10-BO188)/10*9+1),((10-BM188)/10*9+1)))/9*10,1)</f>
        <v>0</v>
      </c>
      <c r="BQ188" s="106" t="n">
        <f aca="false">ROUND(IF('Indicator Data'!S188=0,0,IF(LOG('Indicator Data'!S188)&gt;BQ$3,10,IF(LOG('Indicator Data'!S188)&lt;BQ$4,0,10-(BQ$3-LOG('Indicator Data'!S188))/(BQ$3-BQ$4)*10))),1)</f>
        <v>0</v>
      </c>
      <c r="BR188" s="107" t="n">
        <f aca="false">'Indicator Data'!T188</f>
        <v>0</v>
      </c>
      <c r="BS188" s="106" t="n">
        <f aca="false">ROUND(IF(BR188&gt;BS$3,10,IF(BR188&lt;BS$4,0,10-(BS$3-BR188)/(BS$3-BS$4)*10)),1)</f>
        <v>0</v>
      </c>
      <c r="BT188" s="106" t="n">
        <f aca="false">ROUND((10-GEOMEAN(((10-BS188)/10*9+1),((10-BQ188)/10*9+1)))/9*10,1)</f>
        <v>0</v>
      </c>
      <c r="BU188" s="102" t="n">
        <f aca="false">ROUND((10-GEOMEAN(((10-BT188)/10*9+1),((10-BP188)/10*9+1)))/9*10,1)</f>
        <v>0</v>
      </c>
      <c r="BV188" s="106" t="n">
        <f aca="false">ROUND(IF('Indicator Data'!U188=0,0,IF(LOG('Indicator Data'!U188)&gt;BV$3,10,IF(LOG('Indicator Data'!U188)&lt;BV$4,0,10-(BV$3-LOG('Indicator Data'!U188))/(BV$3-BV$4)*10))),1)</f>
        <v>9.6</v>
      </c>
      <c r="BW188" s="103" t="n">
        <f aca="false">'Indicator Data'!U188/'Indicator Data'!$CA188</f>
        <v>0.163214609315246</v>
      </c>
      <c r="BX188" s="106" t="n">
        <f aca="false">ROUND(IF(BW188&gt;BX$3,10,IF(BW188&lt;BX$4,0,10-(BX$3-BW188)/(BX$3-BX$4)*10)),1)</f>
        <v>1.8</v>
      </c>
      <c r="BY188" s="102" t="n">
        <f aca="false">ROUND((10-GEOMEAN(((10-BV188)/10*9+1),((10-BX188)/10*9+1)))/9*10,1)</f>
        <v>7.4</v>
      </c>
      <c r="BZ188" s="106" t="n">
        <f aca="false">ROUND(IF('Indicator Data'!V188=0,0,IF(LOG('Indicator Data'!V188)&gt;BZ$3,10,IF(LOG('Indicator Data'!V188)&lt;BZ$4,0,10-(BZ$3-LOG('Indicator Data'!V188))/(BZ$3-BZ$4)*10))),1)</f>
        <v>10</v>
      </c>
      <c r="CA188" s="103" t="n">
        <f aca="false">IF('Indicator Data'!V188/'Indicator Data'!$CA188&gt;1,1,'Indicator Data'!V188/'Indicator Data'!$CA188)</f>
        <v>0.520644611692346</v>
      </c>
      <c r="CB188" s="106" t="n">
        <f aca="false">ROUND(IF(CA188&gt;CB$3,10,IF(CA188&lt;CB$4,0,10-(CB$3-CA188)/(CB$3-CB$4)*10)),1)</f>
        <v>5.2</v>
      </c>
      <c r="CC188" s="102" t="n">
        <f aca="false">ROUND((10-GEOMEAN(((10-BZ188)/10*9+1),((10-CB188)/10*9+1)))/9*10,1)</f>
        <v>8.5</v>
      </c>
      <c r="CD188" s="106" t="n">
        <f aca="false">ROUND(IF('Indicator Data'!W188=0,0,IF(LOG('Indicator Data'!W188)&gt;CD$3,10,IF(LOG('Indicator Data'!W188)&lt;CD$4,0,10-(CD$3-LOG('Indicator Data'!W188))/(CD$3-CD$4)*10))),1)</f>
        <v>9.3</v>
      </c>
      <c r="CE188" s="103" t="n">
        <f aca="false">'Indicator Data'!W188/'Indicator Data'!$CA188</f>
        <v>0.108651709671612</v>
      </c>
      <c r="CF188" s="106" t="n">
        <f aca="false">ROUND(IF(CE188&gt;CF$3,10,IF(CE188&lt;CF$4,0,10-(CF$3-CE188)/(CF$3-CF$4)*10)),1)</f>
        <v>1.1</v>
      </c>
      <c r="CG188" s="102" t="n">
        <f aca="false">ROUND((10-GEOMEAN(((10-CD188)/10*9+1),((10-CF188)/10*9+1)))/9*10,1)</f>
        <v>6.9</v>
      </c>
      <c r="CH188" s="104" t="n">
        <f aca="false">ROUND((10-GEOMEAN(((10-CC188)/10*9+1),((10-BU188)/10*9+1),((10-BY188)/10*9+1),((10-CG188)/10*9+1)))/9*10,1)</f>
        <v>6.5</v>
      </c>
      <c r="CI188" s="106" t="n">
        <f aca="false">IF('Indicator Data'!BQ188="No data","x",ROUND(IF('Indicator Data'!BQ188&gt;CI$3,0,IF('Indicator Data'!BQ188&lt;CI$4,10,(CI$3-'Indicator Data'!BQ188)/(CI$3-CI$4)*10)),1))</f>
        <v>0</v>
      </c>
      <c r="CJ188" s="106" t="n">
        <f aca="false">IF('Indicator Data'!BR188="No data","x",ROUND(IF('Indicator Data'!BR188&gt;CJ$3,0,IF('Indicator Data'!BR188&lt;CJ$4,10,(CJ$3-'Indicator Data'!BR188)/(CJ$3-CJ$4)*10)),1))</f>
        <v>0</v>
      </c>
      <c r="CK188" s="106" t="str">
        <f aca="false">IF('Indicator Data'!AC188="No data","x",ROUND(IF('Indicator Data'!AC188&gt;CK$3,0,IF('Indicator Data'!AC188&lt;CK$4,10,(CK$3-'Indicator Data'!AC188)/(CK$3-CK$4)*10)),1))</f>
        <v>x</v>
      </c>
      <c r="CL188" s="102" t="n">
        <f aca="false">IF(AND(CJ188="x",CI188="x",CK188="x"),"x",ROUND(AVERAGE(CI188:CK188),1))</f>
        <v>0</v>
      </c>
      <c r="CM188" s="106" t="n">
        <f aca="false">IF('Indicator Data'!X188="No data","x",ROUND(IF(LOG('Indicator Data'!X188)&gt;CM$3,10,IF(LOG('Indicator Data'!X188)&lt;CM$4,0,10-(CM$3-LOG('Indicator Data'!X188))/(CM$3-CM$4)*10)),1))</f>
        <v>5.2</v>
      </c>
      <c r="CN188" s="106" t="n">
        <f aca="false">IF('Indicator Data'!Y188="No data","x",ROUND(IF('Indicator Data'!Y188&gt;CN$3,10,IF('Indicator Data'!Y188&lt;CN$4,0,10-(CN$3-'Indicator Data'!Y188)/(CN$3-CN$4)*10)),1))</f>
        <v>0.7</v>
      </c>
      <c r="CO188" s="106" t="n">
        <f aca="false">IF('Indicator Data'!Z188="No data","x",ROUND(IF('Indicator Data'!Z188&gt;CO$3,10,IF('Indicator Data'!Z188&lt;CO$4,0,10-(CO$3-'Indicator Data'!Z188)/(CO$3-CO$4)*10)),1))</f>
        <v>8.3</v>
      </c>
      <c r="CP188" s="106" t="n">
        <f aca="false">IF('Indicator Data'!AA188="No data","x",ROUND(IF('Indicator Data'!AA188&gt;CP$3,10,IF('Indicator Data'!AA188&lt;CP$4,0,10-(CP$3-'Indicator Data'!AA188)/(CP$3-CP$4)*10)),1))</f>
        <v>1.2</v>
      </c>
      <c r="CQ188" s="102" t="n">
        <f aca="false">ROUND(AVERAGE(CM188:CP188),1)</f>
        <v>3.9</v>
      </c>
      <c r="CR188" s="104" t="n">
        <f aca="false">ROUND(AVERAGE(CL188,CQ188,CQ188),1)</f>
        <v>2.6</v>
      </c>
      <c r="CS188" s="106" t="str">
        <f aca="false">IF('Indicator Data'!AF188="No data","x",ROUND(IF('Indicator Data'!AF188&gt;CS$3,10,IF('Indicator Data'!AF188&lt;CS$4,0,10-(CS$3-'Indicator Data'!AF188)/(CS$3-CS$4)*10)),1))</f>
        <v>x</v>
      </c>
      <c r="CT188" s="106" t="n">
        <f aca="false">IF('Indicator Data'!AG188="No data","x",ROUND(IF('Indicator Data'!AG188&gt;CT$3,10,IF('Indicator Data'!AG188&lt;CT$4,0,10-(CT$3-'Indicator Data'!AG188)/(CT$3-CT$4)*10)),1))</f>
        <v>0.6</v>
      </c>
      <c r="CU188" s="102" t="n">
        <f aca="false">ROUND(AVERAGE(CM188,CN188,CO188,CP188,CS188,CT188),1)</f>
        <v>3.2</v>
      </c>
      <c r="CV188" s="106" t="n">
        <f aca="false">IF('Indicator Data'!AB188="No data","x",ROUND(IF('Indicator Data'!AB188&gt;CV$3,10,IF('Indicator Data'!AB188&lt;CV$4,0,10-(CV$3-'Indicator Data'!AB188)/(CV$3-CV$4)*10)),1))</f>
        <v>0</v>
      </c>
      <c r="CW188" s="102" t="n">
        <f aca="false">IF(AND(CJ188="x",CI188="x",CK188="x"),"x",ROUND(AVERAGE(CI188:CK188,CV188),1))</f>
        <v>0</v>
      </c>
      <c r="CX188" s="103" t="n">
        <f aca="false">IF('Indicator Data'!AD188="No data","x",'Indicator Data'!AD188/'Indicator Data'!$BZ188)</f>
        <v>0.00040059035192271</v>
      </c>
      <c r="CY188" s="106" t="n">
        <f aca="false">IF(CX188="x","x",ROUND(IF(CX188&gt;CY$3,0,IF(CX188&lt;CY$4,10,(CY$3-CX188)/(CY$3-CY$4)*10)),1))</f>
        <v>6</v>
      </c>
      <c r="CZ188" s="106" t="n">
        <f aca="false">IF('Indicator Data'!AE188="No data","x",ROUND(IF('Indicator Data'!AE188&gt;CZ$3,0,IF('Indicator Data'!AE188&lt;CZ$4,10,(CZ$3-'Indicator Data'!AE188)/(CZ$3-CZ$4)*10)),1))</f>
        <v>0</v>
      </c>
      <c r="DA188" s="102" t="n">
        <f aca="false">IF(AND(CY188="x",CZ188="x"),"x",ROUND(AVERAGE(CY188:CZ188),1))</f>
        <v>3</v>
      </c>
      <c r="DB188" s="104" t="n">
        <f aca="false">ROUND(AVERAGE(CW188,DA188,CU188),1)</f>
        <v>2.1</v>
      </c>
      <c r="DC188" s="105" t="n">
        <f aca="false">IF(BL188="x",ROUND((10-GEOMEAN(((10-DB188)/10*9+1),((10-CH188)/10*9+1),((10-CR188)/10*9+1)))/9*10,1),ROUND((10-GEOMEAN(((10-BL188)/10*9+1),((10-DB188)/10*9+1),((10-CH188)/10*9+1),((10-CR188)/10*9+1)))/9*10,1))</f>
        <v>4</v>
      </c>
      <c r="DD188" s="108" t="n">
        <f aca="false">IF(ROUND(IF(AP188="x",(10-GEOMEAN(((10-AO188)/10*9+1),((10-DC188)/10*9+1),((10-AU188)/10*9+1),((10-AQ188)/10*9+1),((10-AR188)/10*9+1)))/9*10,(10-GEOMEAN(((10-AO188)/10*9+1),((10-DC188)/10*9+1),((10-AP188)/10*9+1),((10-AQ188)/10*9+1),((10-AR188)/10*9+1),((10-AU188)/10*9+1)))/9*10),1)=0,0.1,ROUND(IF(AP188="x",(10-GEOMEAN(((10-AO188)/10*9+1),((10-DC188)/10*9+1),((10-AU188)/10*9+1),((10-AQ188)/10*9+1),((10-AR188)/10*9+1)))/9*10,(10-GEOMEAN(((10-AO188)/10*9+1),((10-DC188)/10*9+1),((10-AP188)/10*9+1),((10-AQ188)/10*9+1),((10-AR188)/10*9+1),((10-AU188)/10*9+1)))/9*10),1))</f>
        <v>6.6</v>
      </c>
      <c r="DE188" s="105" t="n">
        <f aca="false">ROUND(IF('Indicator Data'!AH188=0,0,IF('Indicator Data'!AH188&gt;DE$3,10,IF('Indicator Data'!AH188&lt;DE$4,0,10-(DE$3-'Indicator Data'!AH188)/(DE$3-DE$4)*10))),1)</f>
        <v>2.4</v>
      </c>
      <c r="DF188" s="102" t="n">
        <f aca="false">'Indicator Data'!AI188</f>
        <v>0</v>
      </c>
      <c r="DG188" s="102" t="n">
        <f aca="false">'Indicator Data'!AJ188</f>
        <v>0</v>
      </c>
      <c r="DH188" s="105" t="n">
        <f aca="false">ROUND(IF(DF188=5,10,IF(DG188=5,9,IF(DF188=4,8,IF(DG188=4,7,0)))),1)</f>
        <v>0</v>
      </c>
      <c r="DI188" s="108" t="n">
        <f aca="false">ROUND(IF(DH188&gt;5,DH188,DE188/10*7),1)</f>
        <v>1.7</v>
      </c>
      <c r="DJ188" s="76"/>
      <c r="DK188" s="109"/>
    </row>
    <row r="189" customFormat="false" ht="14.5" hidden="false" customHeight="false" outlineLevel="0" collapsed="false">
      <c r="A189" s="98" t="str">
        <f aca="false">'Indicator Data'!A189</f>
        <v>Uruguay</v>
      </c>
      <c r="B189" s="99" t="str">
        <f aca="false">'Indicator Data'!B189</f>
        <v>URY</v>
      </c>
      <c r="C189" s="100" t="n">
        <f aca="false">ROUND(IF('Indicator Data'!C189=0,0.1,IF(LOG('Indicator Data'!C189)&gt;C$3,10,IF(LOG('Indicator Data'!C189)&lt;C$4,0,10-(C$3-LOG('Indicator Data'!C189))/(C$3-C$4)*10))),1)</f>
        <v>1.1</v>
      </c>
      <c r="D189" s="101" t="n">
        <f aca="false">ROUND(IF('Indicator Data'!D189=0,0.1,IF(LOG('Indicator Data'!D189)&gt;D$3,10,IF(LOG('Indicator Data'!D189)&lt;D$4,0,10-(D$3-LOG('Indicator Data'!D189))/(D$3-D$4)*10))),1)</f>
        <v>0.1</v>
      </c>
      <c r="E189" s="102" t="n">
        <f aca="false">ROUND((10-GEOMEAN(((10-C189)/10*9+1),((10-D189)/10*9+1)))/9*10,1)</f>
        <v>0.6</v>
      </c>
      <c r="F189" s="102" t="n">
        <f aca="false">IF('Indicator Data'!E189="No data",0.1,(ROUND(IF('Indicator Data'!E189=0,0,IF(LOG('Indicator Data'!E189)&gt;F$3,10,IF(LOG('Indicator Data'!E189)&lt;F$4,0,10-(F$3-LOG('Indicator Data'!E189))/(F$3-F$4)*10))),1)))</f>
        <v>5.2</v>
      </c>
      <c r="G189" s="102" t="n">
        <f aca="false">ROUND(IF('Indicator Data'!F189=0,0,IF(LOG('Indicator Data'!F189)&gt;G$3,10,IF(LOG('Indicator Data'!F189)&lt;G$4,0,10-(G$3-LOG('Indicator Data'!F189))/(G$3-G$4)*10))),1)</f>
        <v>0</v>
      </c>
      <c r="H189" s="101" t="n">
        <f aca="false">ROUND(IF('Indicator Data'!G189=0,0,IF(LOG('Indicator Data'!G189)&gt;H$3,10,IF(LOG('Indicator Data'!G189)&lt;H$4,0,10-(H$3-LOG('Indicator Data'!G189))/(H$3-H$4)*10))),1)</f>
        <v>0</v>
      </c>
      <c r="I189" s="101" t="n">
        <f aca="false">ROUND(IF('Indicator Data'!H189=0,0,IF(LOG('Indicator Data'!H189)&gt;I$3,10,IF(LOG('Indicator Data'!H189)&lt;I$4,0,10-(I$3-LOG('Indicator Data'!H189))/(I$3-I$4)*10))),1)</f>
        <v>0</v>
      </c>
      <c r="J189" s="101" t="n">
        <f aca="false">ROUND((10-GEOMEAN(((10-H189)/10*9+1),((10-I189)/10*9+1)))/9*10,1)</f>
        <v>0</v>
      </c>
      <c r="K189" s="101" t="n">
        <f aca="false">ROUND(IF('Indicator Data'!I189=0,0,IF(LOG('Indicator Data'!I189)&gt;K$3,10,IF(LOG('Indicator Data'!I189)&lt;K$4,0,10-(K$3-LOG('Indicator Data'!I189))/(K$3-K$4)*10))),1)</f>
        <v>0</v>
      </c>
      <c r="L189" s="102" t="n">
        <f aca="false">ROUND((10-GEOMEAN(((10-J189)/10*9+1),((10-K189)/10*9+1)))/9*10,1)</f>
        <v>0</v>
      </c>
      <c r="M189" s="102" t="n">
        <f aca="false">ROUND(IF('Indicator Data'!J189=0,0,IF(LOG('Indicator Data'!J189)&gt;M$3,10,IF(LOG('Indicator Data'!J189)&lt;M$4,0,10-(M$3-LOG('Indicator Data'!J189))/(M$3-M$4)*10))),1)</f>
        <v>3.8</v>
      </c>
      <c r="N189" s="103" t="n">
        <f aca="false">'Indicator Data'!C189/'Indicator Data'!$CA189</f>
        <v>8.21921155994883E-006</v>
      </c>
      <c r="O189" s="103" t="n">
        <f aca="false">'Indicator Data'!D189/'Indicator Data'!$CA189</f>
        <v>0</v>
      </c>
      <c r="P189" s="103" t="n">
        <f aca="false">IF(F189=0.1,"x",'Indicator Data'!E189/'Indicator Data'!$CA189)</f>
        <v>0.00356782509024239</v>
      </c>
      <c r="Q189" s="103" t="n">
        <f aca="false">'Indicator Data'!F189/'Indicator Data'!$CA189</f>
        <v>0</v>
      </c>
      <c r="R189" s="103" t="n">
        <f aca="false">'Indicator Data'!G189/'Indicator Data'!$CA189</f>
        <v>0</v>
      </c>
      <c r="S189" s="103" t="n">
        <f aca="false">'Indicator Data'!H189/'Indicator Data'!$CA189</f>
        <v>0</v>
      </c>
      <c r="T189" s="103" t="n">
        <f aca="false">'Indicator Data'!I189/'Indicator Data'!$CA189</f>
        <v>0</v>
      </c>
      <c r="U189" s="103" t="n">
        <f aca="false">'Indicator Data'!J189/'Indicator Data'!$CA189</f>
        <v>9.27849114267566E-005</v>
      </c>
      <c r="V189" s="101" t="n">
        <f aca="false">ROUND(IF(N189&gt;V$3,10,IF(N189&lt;V$4,0,10-(V$3-N189)/(V$3-V$4)*10)),1)</f>
        <v>0</v>
      </c>
      <c r="W189" s="101" t="n">
        <f aca="false">ROUND(IF(O189&gt;W$3,10,IF(O189&lt;W$4,0,10-(W$3-O189)/(W$3-W$4)*10)),1)</f>
        <v>0</v>
      </c>
      <c r="X189" s="102" t="n">
        <f aca="false">ROUND(((10-GEOMEAN(((10-V189)/10*9+1),((10-W189)/10*9+1)))/9*10),1)</f>
        <v>0</v>
      </c>
      <c r="Y189" s="102" t="n">
        <f aca="false">IF(P189="x",0.1,ROUND(IF(P189&gt;Y$3,10,IF(P189&lt;Y$4,0,10-(Y$3-P189)/(Y$3-Y$4)*10)),1))</f>
        <v>2.4</v>
      </c>
      <c r="Z189" s="102" t="n">
        <f aca="false">ROUND(IF(Q189=0,0,IF(LOG(Q189)&gt;Z$3,10,IF(LOG(Q189)&lt;=Z$4,0,10-(Z$3-LOG(Q189))/(Z$3-Z$4)*10))),1)</f>
        <v>0</v>
      </c>
      <c r="AA189" s="101" t="n">
        <f aca="false">ROUND(IF(R189&gt;AA$3,10,IF(R189&lt;AA$4,0,10-(AA$3-R189)/(AA$3-AA$4)*10)),1)</f>
        <v>0</v>
      </c>
      <c r="AB189" s="101" t="n">
        <f aca="false">ROUND(IF(S189&gt;AB$3,10,IF(S189&lt;AB$4,0,10-(AB$3-S189)/(AB$3-AB$4)*10)),1)</f>
        <v>0</v>
      </c>
      <c r="AC189" s="101" t="n">
        <f aca="false">ROUND(((10-GEOMEAN(((10-AA189)/10*9+1),((10-AB189)/10*9+1)))/9*10),1)</f>
        <v>0</v>
      </c>
      <c r="AD189" s="101" t="n">
        <f aca="false">ROUND(IF(T189=0,0,IF(T189&gt;AD$3,10,IF(T189&lt;=AD$4,0,10-(AD$3-T189)/(AD$3-AD$4)*10))),1)</f>
        <v>0</v>
      </c>
      <c r="AE189" s="102" t="n">
        <f aca="false">ROUND((10-GEOMEAN(((10-AC189)/10*9+1),((10-AD189)/10*9+1)))/9*10,1)</f>
        <v>0</v>
      </c>
      <c r="AF189" s="102" t="n">
        <f aca="false">ROUND(IF(U189&gt;AF$3,10,IF(U189&lt;AF$4,0,10-(AF$3-U189)/(AF$3-AF$4)*10)),1)</f>
        <v>0</v>
      </c>
      <c r="AG189" s="101" t="n">
        <f aca="false">ROUND(IF('Indicator Data'!K189=0,0,IF('Indicator Data'!K189&gt;AG$3,10,IF('Indicator Data'!K189&lt;AG$4,0,10-(AG$3-'Indicator Data'!K189)/(AG$3-AG$4)*10))),1)</f>
        <v>1.9</v>
      </c>
      <c r="AH189" s="104" t="n">
        <f aca="false">ROUND(AVERAGE(C189,V189),1)</f>
        <v>0.6</v>
      </c>
      <c r="AI189" s="104" t="n">
        <f aca="false">ROUND(AVERAGE(D189,W189),1)</f>
        <v>0.1</v>
      </c>
      <c r="AJ189" s="102" t="n">
        <f aca="false">ROUND(AVERAGE(AA189,H189),1)</f>
        <v>0</v>
      </c>
      <c r="AK189" s="102" t="n">
        <f aca="false">ROUND(AVERAGE(AB189,I189),1)</f>
        <v>0</v>
      </c>
      <c r="AL189" s="104" t="n">
        <f aca="false">ROUND((10-GEOMEAN(((10-AJ189)/10*9+1),((10-AK189)/10*9+1)))/9*10,1)</f>
        <v>0</v>
      </c>
      <c r="AM189" s="104" t="n">
        <f aca="false">ROUND(AVERAGE(AD189,K189),1)</f>
        <v>0</v>
      </c>
      <c r="AN189" s="102" t="n">
        <f aca="false">ROUND((10-GEOMEAN(((10-M189)/10*9+1),((10-AF189)/10*9+1)))/9*10,1)</f>
        <v>2.1</v>
      </c>
      <c r="AO189" s="105" t="n">
        <f aca="false">ROUND((10-GEOMEAN(((10-E189)/10*9+1),((10-X189)/10*9+1)))/9*10,1)</f>
        <v>0.3</v>
      </c>
      <c r="AP189" s="105" t="n">
        <f aca="false">IF(AND(Y189="x",F189="x"),"x",ROUND((10-GEOMEAN(((10-F189)/10*9+1),((10-Y189)/10*9+1)))/9*10,1))</f>
        <v>3.9</v>
      </c>
      <c r="AQ189" s="105" t="n">
        <f aca="false">ROUND((10-GEOMEAN(((10-G189)/10*9+1),((10-Z189)/10*9+1)))/9*10,1)</f>
        <v>0</v>
      </c>
      <c r="AR189" s="105" t="n">
        <f aca="false">ROUND((10-GEOMEAN(((10-L189)/10*9+1),((10-AE189)/10*9+1)))/9*10,1)</f>
        <v>0</v>
      </c>
      <c r="AS189" s="104" t="n">
        <f aca="false">ROUND(AVERAGE(AG189,AN189),1)</f>
        <v>2</v>
      </c>
      <c r="AT189" s="104" t="n">
        <f aca="false">IF('Indicator Data'!L189="No data","x",IF('Indicator Data'!CB189&lt;1000,"x",ROUND((IF('Indicator Data'!L189&gt;AT$3,10,IF('Indicator Data'!L189&lt;AT$4,0,10-(AT$3-'Indicator Data'!L189)/(AT$3-AT$4)*10))),1)))</f>
        <v>1.9</v>
      </c>
      <c r="AU189" s="105" t="n">
        <f aca="false">ROUND(AVERAGE(AS189,AT189),1)</f>
        <v>2</v>
      </c>
      <c r="AV189" s="106" t="str">
        <f aca="false">IF('Indicator Data'!M189="No data","x",ROUND(IF('Indicator Data'!M189=0,0,IF(LOG('Indicator Data'!M189)&gt;AV$3,10,IF(LOG('Indicator Data'!M189)&lt;AV$4,0,10-(AV$3-LOG('Indicator Data'!M189))/(AV$3-AV$4)*10))),1))</f>
        <v>x</v>
      </c>
      <c r="AW189" s="103" t="str">
        <f aca="false">IF(AV189="x","x",'Indicator Data'!M189/'Indicator Data'!$CA189)</f>
        <v>x</v>
      </c>
      <c r="AX189" s="106" t="str">
        <f aca="false">IF(AV189="x","x",ROUND(IF(AW189&gt;AX$3,10,IF(AW189&lt;AX$4,0,10-(AX$3-AW189)/(AX$3-AX$4)*10)),1))</f>
        <v>x</v>
      </c>
      <c r="AY189" s="102" t="str">
        <f aca="false">IF(AND(AV189="x",AX189="x"),"x",ROUND((10-GEOMEAN(((10-AV189)/10*9+1),((10-AX189)/10*9+1)))/9*10,1))</f>
        <v>x</v>
      </c>
      <c r="AZ189" s="106" t="str">
        <f aca="false">IF('Indicator Data'!N189="No data","x",ROUND(IF('Indicator Data'!N189=0,0,IF(LOG('Indicator Data'!N189)&gt;AZ$3,10,IF(LOG('Indicator Data'!N189)&lt;AZ$4,0,10-(AZ$3-LOG('Indicator Data'!N189))/(AZ$3-AZ$4)*10))),1))</f>
        <v>x</v>
      </c>
      <c r="BA189" s="103" t="str">
        <f aca="false">IF(AZ189="x","x",'Indicator Data'!N189/'Indicator Data'!$CA189)</f>
        <v>x</v>
      </c>
      <c r="BB189" s="106" t="str">
        <f aca="false">IF(AZ189="x","x",ROUND(IF(BA189&gt;BB$3,10,IF(BA189&lt;BB$4,0,10-(BB$3-BA189)/(BB$3-BB$4)*10)),1))</f>
        <v>x</v>
      </c>
      <c r="BC189" s="102" t="str">
        <f aca="false">IF(AND(AZ189="x",BB189="x"),"x",ROUND((10-GEOMEAN(((10-AZ189)/10*9+1),((10-BB189)/10*9+1)))/9*10,1))</f>
        <v>x</v>
      </c>
      <c r="BD189" s="106" t="str">
        <f aca="false">IF('Indicator Data'!O189="No data","x",ROUND(IF('Indicator Data'!O189=0,0,IF(LOG('Indicator Data'!O189)&gt;BD$3,10,IF(LOG('Indicator Data'!O189)&lt;BD$4,0,10-(BD$3-LOG('Indicator Data'!O189))/(BD$3-BD$4)*10))),1))</f>
        <v>x</v>
      </c>
      <c r="BE189" s="103" t="str">
        <f aca="false">IF(BD189="x","x",'Indicator Data'!O189/'Indicator Data'!$CA189)</f>
        <v>x</v>
      </c>
      <c r="BF189" s="106" t="str">
        <f aca="false">IF(BD189="x","x",ROUND(IF(BE189&gt;BF$3,10,IF(BE189&lt;BF$4,0,10-(BF$3-BE189)/(BF$3-BF$4)*10)),1))</f>
        <v>x</v>
      </c>
      <c r="BG189" s="102" t="str">
        <f aca="false">IF(AND(BD189="x",BF189="x"),"x",ROUND((10-GEOMEAN(((10-BD189)/10*9+1),((10-BF189)/10*9+1)))/9*10,1))</f>
        <v>x</v>
      </c>
      <c r="BH189" s="106" t="str">
        <f aca="false">IF('Indicator Data'!P189="No data","x",ROUND(IF('Indicator Data'!P189=0,0,IF(LOG('Indicator Data'!P189)&gt;BH$3,10,IF(LOG('Indicator Data'!P189)&lt;BH$4,0,10-(BH$3-LOG('Indicator Data'!P189))/(BH$3-BH$4)*10))),1))</f>
        <v>x</v>
      </c>
      <c r="BI189" s="103" t="str">
        <f aca="false">IF(BH189="x","x",'Indicator Data'!P189/'Indicator Data'!$CA189)</f>
        <v>x</v>
      </c>
      <c r="BJ189" s="106" t="str">
        <f aca="false">IF(BH189="x","x",ROUND(IF(BI189&gt;BJ$3,10,IF(BI189&lt;BJ$4,0,10-(BJ$3-BI189)/(BJ$3-BJ$4)*10)),1))</f>
        <v>x</v>
      </c>
      <c r="BK189" s="102" t="str">
        <f aca="false">IF(AND(BH189="x",BJ189="x"),"x",ROUND((10-GEOMEAN(((10-BH189)/10*9+1),((10-BJ189)/10*9+1)))/9*10,1))</f>
        <v>x</v>
      </c>
      <c r="BL189" s="104" t="str">
        <f aca="false">IF(AND(BC189="x",BG189="x",BK189="x",AY189="x"),"x",IF(AND(BC189="x",BG189="x",BK189="x"),AY189,ROUND((10-GEOMEAN(((10-AY189)/10*9+1),((10-BC189)/10*9+1),((10-BG189)/10*9+1),((10-BK189)/10*9+1)))/9*10,1)))</f>
        <v>x</v>
      </c>
      <c r="BM189" s="106" t="n">
        <f aca="false">ROUND(IF('Indicator Data'!Q189=0,0,IF(LOG('Indicator Data'!Q189)&gt;BM$3,10,IF(LOG('Indicator Data'!Q189)&lt;BM$4,0,10-(BM$3-LOG('Indicator Data'!Q189))/(BM$3-BM$4)*10))),1)</f>
        <v>0</v>
      </c>
      <c r="BN189" s="107" t="n">
        <f aca="false">'Indicator Data'!R189</f>
        <v>0</v>
      </c>
      <c r="BO189" s="106" t="n">
        <f aca="false">ROUND(IF(BN189&gt;BO$3,10,IF(BN189&lt;BO$4,0,10-(BO$3-BN189)/(BO$3-BO$4)*10)),1)</f>
        <v>0</v>
      </c>
      <c r="BP189" s="106" t="n">
        <f aca="false">ROUND((10-GEOMEAN(((10-BO189)/10*9+1),((10-BM189)/10*9+1)))/9*10,1)</f>
        <v>0</v>
      </c>
      <c r="BQ189" s="106" t="n">
        <f aca="false">ROUND(IF('Indicator Data'!S189=0,0,IF(LOG('Indicator Data'!S189)&gt;BQ$3,10,IF(LOG('Indicator Data'!S189)&lt;BQ$4,0,10-(BQ$3-LOG('Indicator Data'!S189))/(BQ$3-BQ$4)*10))),1)</f>
        <v>0</v>
      </c>
      <c r="BR189" s="107" t="n">
        <f aca="false">'Indicator Data'!T189</f>
        <v>0</v>
      </c>
      <c r="BS189" s="106" t="n">
        <f aca="false">ROUND(IF(BR189&gt;BS$3,10,IF(BR189&lt;BS$4,0,10-(BS$3-BR189)/(BS$3-BS$4)*10)),1)</f>
        <v>0</v>
      </c>
      <c r="BT189" s="106" t="n">
        <f aca="false">ROUND((10-GEOMEAN(((10-BS189)/10*9+1),((10-BQ189)/10*9+1)))/9*10,1)</f>
        <v>0</v>
      </c>
      <c r="BU189" s="102" t="n">
        <f aca="false">ROUND((10-GEOMEAN(((10-BT189)/10*9+1),((10-BP189)/10*9+1)))/9*10,1)</f>
        <v>0</v>
      </c>
      <c r="BV189" s="106" t="n">
        <f aca="false">ROUND(IF('Indicator Data'!U189=0,0,IF(LOG('Indicator Data'!U189)&gt;BV$3,10,IF(LOG('Indicator Data'!U189)&lt;BV$4,0,10-(BV$3-LOG('Indicator Data'!U189))/(BV$3-BV$4)*10))),1)</f>
        <v>5.8</v>
      </c>
      <c r="BW189" s="103" t="n">
        <f aca="false">'Indicator Data'!U189/'Indicator Data'!$CA189</f>
        <v>0.0322320704405392</v>
      </c>
      <c r="BX189" s="106" t="n">
        <f aca="false">ROUND(IF(BW189&gt;BX$3,10,IF(BW189&lt;BX$4,0,10-(BX$3-BW189)/(BX$3-BX$4)*10)),1)</f>
        <v>0.4</v>
      </c>
      <c r="BY189" s="102" t="n">
        <f aca="false">ROUND((10-GEOMEAN(((10-BV189)/10*9+1),((10-BX189)/10*9+1)))/9*10,1)</f>
        <v>3.6</v>
      </c>
      <c r="BZ189" s="106" t="n">
        <f aca="false">ROUND(IF('Indicator Data'!V189=0,0,IF(LOG('Indicator Data'!V189)&gt;BZ$3,10,IF(LOG('Indicator Data'!V189)&lt;BZ$4,0,10-(BZ$3-LOG('Indicator Data'!V189))/(BZ$3-BZ$4)*10))),1)</f>
        <v>7.7</v>
      </c>
      <c r="CA189" s="103" t="n">
        <f aca="false">IF('Indicator Data'!V189/'Indicator Data'!$CA189&gt;1,1,'Indicator Data'!V189/'Indicator Data'!$CA189)</f>
        <v>0.697891636804604</v>
      </c>
      <c r="CB189" s="106" t="n">
        <f aca="false">ROUND(IF(CA189&gt;CB$3,10,IF(CA189&lt;CB$4,0,10-(CB$3-CA189)/(CB$3-CB$4)*10)),1)</f>
        <v>7</v>
      </c>
      <c r="CC189" s="102" t="n">
        <f aca="false">ROUND((10-GEOMEAN(((10-BZ189)/10*9+1),((10-CB189)/10*9+1)))/9*10,1)</f>
        <v>7.4</v>
      </c>
      <c r="CD189" s="106" t="n">
        <f aca="false">ROUND(IF('Indicator Data'!W189=0,0,IF(LOG('Indicator Data'!W189)&gt;CD$3,10,IF(LOG('Indicator Data'!W189)&lt;CD$4,0,10-(CD$3-LOG('Indicator Data'!W189))/(CD$3-CD$4)*10))),1)</f>
        <v>6</v>
      </c>
      <c r="CE189" s="103" t="n">
        <f aca="false">'Indicator Data'!W189/'Indicator Data'!$CA189</f>
        <v>0.0498843206600753</v>
      </c>
      <c r="CF189" s="106" t="n">
        <f aca="false">ROUND(IF(CE189&gt;CF$3,10,IF(CE189&lt;CF$4,0,10-(CF$3-CE189)/(CF$3-CF$4)*10)),1)</f>
        <v>0.5</v>
      </c>
      <c r="CG189" s="102" t="n">
        <f aca="false">ROUND((10-GEOMEAN(((10-CD189)/10*9+1),((10-CF189)/10*9+1)))/9*10,1)</f>
        <v>3.7</v>
      </c>
      <c r="CH189" s="104" t="n">
        <f aca="false">ROUND((10-GEOMEAN(((10-CC189)/10*9+1),((10-BU189)/10*9+1),((10-BY189)/10*9+1),((10-CG189)/10*9+1)))/9*10,1)</f>
        <v>4.2</v>
      </c>
      <c r="CI189" s="106" t="n">
        <f aca="false">IF('Indicator Data'!BQ189="No data","x",ROUND(IF('Indicator Data'!BQ189&gt;CI$3,0,IF('Indicator Data'!BQ189&lt;CI$4,10,(CI$3-'Indicator Data'!BQ189)/(CI$3-CI$4)*10)),1))</f>
        <v>0.2</v>
      </c>
      <c r="CJ189" s="106" t="n">
        <f aca="false">IF('Indicator Data'!BR189="No data","x",ROUND(IF('Indicator Data'!BR189&gt;CJ$3,0,IF('Indicator Data'!BR189&lt;CJ$4,10,(CJ$3-'Indicator Data'!BR189)/(CJ$3-CJ$4)*10)),1))</f>
        <v>0.1</v>
      </c>
      <c r="CK189" s="106" t="str">
        <f aca="false">IF('Indicator Data'!AC189="No data","x",ROUND(IF('Indicator Data'!AC189&gt;CK$3,0,IF('Indicator Data'!AC189&lt;CK$4,10,(CK$3-'Indicator Data'!AC189)/(CK$3-CK$4)*10)),1))</f>
        <v>x</v>
      </c>
      <c r="CL189" s="102" t="n">
        <f aca="false">IF(AND(CJ189="x",CI189="x",CK189="x"),"x",ROUND(AVERAGE(CI189:CK189),1))</f>
        <v>0.2</v>
      </c>
      <c r="CM189" s="106" t="n">
        <f aca="false">IF('Indicator Data'!X189="No data","x",ROUND(IF(LOG('Indicator Data'!X189)&gt;CM$3,10,IF(LOG('Indicator Data'!X189)&lt;CM$4,0,10-(CM$3-LOG('Indicator Data'!X189))/(CM$3-CM$4)*10)),1))</f>
        <v>4.3</v>
      </c>
      <c r="CN189" s="106" t="n">
        <f aca="false">IF('Indicator Data'!Y189="No data","x",ROUND(IF('Indicator Data'!Y189&gt;CN$3,10,IF('Indicator Data'!Y189&lt;CN$4,0,10-(CN$3-'Indicator Data'!Y189)/(CN$3-CN$4)*10)),1))</f>
        <v>0.8</v>
      </c>
      <c r="CO189" s="106" t="n">
        <f aca="false">IF('Indicator Data'!Z189="No data","x",ROUND(IF('Indicator Data'!Z189&gt;CO$3,10,IF('Indicator Data'!Z189&lt;CO$4,0,10-(CO$3-'Indicator Data'!Z189)/(CO$3-CO$4)*10)),1))</f>
        <v>9.6</v>
      </c>
      <c r="CP189" s="106" t="n">
        <f aca="false">IF('Indicator Data'!AA189="No data","x",ROUND(IF('Indicator Data'!AA189&gt;CP$3,10,IF('Indicator Data'!AA189&lt;CP$4,0,10-(CP$3-'Indicator Data'!AA189)/(CP$3-CP$4)*10)),1))</f>
        <v>2</v>
      </c>
      <c r="CQ189" s="102" t="n">
        <f aca="false">ROUND(AVERAGE(CM189:CP189),1)</f>
        <v>4.2</v>
      </c>
      <c r="CR189" s="104" t="n">
        <f aca="false">ROUND(AVERAGE(CL189,CQ189,CQ189),1)</f>
        <v>2.9</v>
      </c>
      <c r="CS189" s="106" t="str">
        <f aca="false">IF('Indicator Data'!AF189="No data","x",ROUND(IF('Indicator Data'!AF189&gt;CS$3,10,IF('Indicator Data'!AF189&lt;CS$4,0,10-(CS$3-'Indicator Data'!AF189)/(CS$3-CS$4)*10)),1))</f>
        <v>x</v>
      </c>
      <c r="CT189" s="106" t="n">
        <f aca="false">IF('Indicator Data'!AG189="No data","x",ROUND(IF('Indicator Data'!AG189&gt;CT$3,10,IF('Indicator Data'!AG189&lt;CT$4,0,10-(CT$3-'Indicator Data'!AG189)/(CT$3-CT$4)*10)),1))</f>
        <v>1.2</v>
      </c>
      <c r="CU189" s="102" t="n">
        <f aca="false">ROUND(AVERAGE(CM189,CN189,CO189,CP189,CS189,CT189),1)</f>
        <v>3.6</v>
      </c>
      <c r="CV189" s="106" t="n">
        <f aca="false">IF('Indicator Data'!AB189="No data","x",ROUND(IF('Indicator Data'!AB189&gt;CV$3,10,IF('Indicator Data'!AB189&lt;CV$4,0,10-(CV$3-'Indicator Data'!AB189)/(CV$3-CV$4)*10)),1))</f>
        <v>0.1</v>
      </c>
      <c r="CW189" s="102" t="n">
        <f aca="false">IF(AND(CJ189="x",CI189="x",CK189="x"),"x",ROUND(AVERAGE(CI189:CK189,CV189),1))</f>
        <v>0.1</v>
      </c>
      <c r="CX189" s="103" t="n">
        <f aca="false">IF('Indicator Data'!AD189="No data","x",'Indicator Data'!AD189/'Indicator Data'!$BZ189)</f>
        <v>0.000792409331517359</v>
      </c>
      <c r="CY189" s="106" t="n">
        <f aca="false">IF(CX189="x","x",ROUND(IF(CX189&gt;CY$3,0,IF(CX189&lt;CY$4,10,(CY$3-CX189)/(CY$3-CY$4)*10)),1))</f>
        <v>2.1</v>
      </c>
      <c r="CZ189" s="106" t="n">
        <f aca="false">IF('Indicator Data'!AE189="No data","x",ROUND(IF('Indicator Data'!AE189&gt;CZ$3,0,IF('Indicator Data'!AE189&lt;CZ$4,10,(CZ$3-'Indicator Data'!AE189)/(CZ$3-CZ$4)*10)),1))</f>
        <v>2</v>
      </c>
      <c r="DA189" s="102" t="n">
        <f aca="false">IF(AND(CY189="x",CZ189="x"),"x",ROUND(AVERAGE(CY189:CZ189),1))</f>
        <v>2.1</v>
      </c>
      <c r="DB189" s="104" t="n">
        <f aca="false">ROUND(AVERAGE(CW189,DA189,CU189),1)</f>
        <v>1.9</v>
      </c>
      <c r="DC189" s="105" t="n">
        <f aca="false">IF(BL189="x",ROUND((10-GEOMEAN(((10-DB189)/10*9+1),((10-CH189)/10*9+1),((10-CR189)/10*9+1)))/9*10,1),ROUND((10-GEOMEAN(((10-BL189)/10*9+1),((10-DB189)/10*9+1),((10-CH189)/10*9+1),((10-CR189)/10*9+1)))/9*10,1))</f>
        <v>3.1</v>
      </c>
      <c r="DD189" s="108" t="n">
        <f aca="false">IF(ROUND(IF(AP189="x",(10-GEOMEAN(((10-AO189)/10*9+1),((10-DC189)/10*9+1),((10-AU189)/10*9+1),((10-AQ189)/10*9+1),((10-AR189)/10*9+1)))/9*10,(10-GEOMEAN(((10-AO189)/10*9+1),((10-DC189)/10*9+1),((10-AP189)/10*9+1),((10-AQ189)/10*9+1),((10-AR189)/10*9+1),((10-AU189)/10*9+1)))/9*10),1)=0,0.1,ROUND(IF(AP189="x",(10-GEOMEAN(((10-AO189)/10*9+1),((10-DC189)/10*9+1),((10-AU189)/10*9+1),((10-AQ189)/10*9+1),((10-AR189)/10*9+1)))/9*10,(10-GEOMEAN(((10-AO189)/10*9+1),((10-DC189)/10*9+1),((10-AP189)/10*9+1),((10-AQ189)/10*9+1),((10-AR189)/10*9+1),((10-AU189)/10*9+1)))/9*10),1))</f>
        <v>1.7</v>
      </c>
      <c r="DE189" s="105" t="n">
        <f aca="false">ROUND(IF('Indicator Data'!AH189=0,0,IF('Indicator Data'!AH189&gt;DE$3,10,IF('Indicator Data'!AH189&lt;DE$4,0,10-(DE$3-'Indicator Data'!AH189)/(DE$3-DE$4)*10))),1)</f>
        <v>0</v>
      </c>
      <c r="DF189" s="102" t="n">
        <f aca="false">'Indicator Data'!AI189</f>
        <v>0</v>
      </c>
      <c r="DG189" s="102" t="n">
        <f aca="false">'Indicator Data'!AJ189</f>
        <v>0</v>
      </c>
      <c r="DH189" s="105" t="n">
        <f aca="false">ROUND(IF(DF189=5,10,IF(DG189=5,9,IF(DF189=4,8,IF(DG189=4,7,0)))),1)</f>
        <v>0</v>
      </c>
      <c r="DI189" s="108" t="n">
        <f aca="false">ROUND(IF(DH189&gt;5,DH189,DE189/10*7),1)</f>
        <v>0</v>
      </c>
      <c r="DJ189" s="76"/>
      <c r="DK189" s="109"/>
    </row>
    <row r="190" customFormat="false" ht="14.5" hidden="false" customHeight="false" outlineLevel="0" collapsed="false">
      <c r="A190" s="98" t="str">
        <f aca="false">'Indicator Data'!A190</f>
        <v>Uzbekistan</v>
      </c>
      <c r="B190" s="99" t="str">
        <f aca="false">'Indicator Data'!B190</f>
        <v>UZB</v>
      </c>
      <c r="C190" s="100" t="n">
        <f aca="false">ROUND(IF('Indicator Data'!C190=0,0.1,IF(LOG('Indicator Data'!C190)&gt;C$3,10,IF(LOG('Indicator Data'!C190)&lt;C$4,0,10-(C$3-LOG('Indicator Data'!C190))/(C$3-C$4)*10))),1)</f>
        <v>9.1</v>
      </c>
      <c r="D190" s="101" t="n">
        <f aca="false">ROUND(IF('Indicator Data'!D190=0,0.1,IF(LOG('Indicator Data'!D190)&gt;D$3,10,IF(LOG('Indicator Data'!D190)&lt;D$4,0,10-(D$3-LOG('Indicator Data'!D190))/(D$3-D$4)*10))),1)</f>
        <v>9.8</v>
      </c>
      <c r="E190" s="102" t="n">
        <f aca="false">ROUND((10-GEOMEAN(((10-C190)/10*9+1),((10-D190)/10*9+1)))/9*10,1)</f>
        <v>9.5</v>
      </c>
      <c r="F190" s="102" t="n">
        <f aca="false">IF('Indicator Data'!E190="No data",0.1,(ROUND(IF('Indicator Data'!E190=0,0,IF(LOG('Indicator Data'!E190)&gt;F$3,10,IF(LOG('Indicator Data'!E190)&lt;F$4,0,10-(F$3-LOG('Indicator Data'!E190))/(F$3-F$4)*10))),1)))</f>
        <v>8</v>
      </c>
      <c r="G190" s="102" t="n">
        <f aca="false">ROUND(IF('Indicator Data'!F190=0,0,IF(LOG('Indicator Data'!F190)&gt;G$3,10,IF(LOG('Indicator Data'!F190)&lt;G$4,0,10-(G$3-LOG('Indicator Data'!F190))/(G$3-G$4)*10))),1)</f>
        <v>0</v>
      </c>
      <c r="H190" s="101" t="n">
        <f aca="false">ROUND(IF('Indicator Data'!G190=0,0,IF(LOG('Indicator Data'!G190)&gt;H$3,10,IF(LOG('Indicator Data'!G190)&lt;H$4,0,10-(H$3-LOG('Indicator Data'!G190))/(H$3-H$4)*10))),1)</f>
        <v>0</v>
      </c>
      <c r="I190" s="101" t="n">
        <f aca="false">ROUND(IF('Indicator Data'!H190=0,0,IF(LOG('Indicator Data'!H190)&gt;I$3,10,IF(LOG('Indicator Data'!H190)&lt;I$4,0,10-(I$3-LOG('Indicator Data'!H190))/(I$3-I$4)*10))),1)</f>
        <v>0</v>
      </c>
      <c r="J190" s="101" t="n">
        <f aca="false">ROUND((10-GEOMEAN(((10-H190)/10*9+1),((10-I190)/10*9+1)))/9*10,1)</f>
        <v>0</v>
      </c>
      <c r="K190" s="101" t="n">
        <f aca="false">ROUND(IF('Indicator Data'!I190=0,0,IF(LOG('Indicator Data'!I190)&gt;K$3,10,IF(LOG('Indicator Data'!I190)&lt;K$4,0,10-(K$3-LOG('Indicator Data'!I190))/(K$3-K$4)*10))),1)</f>
        <v>0</v>
      </c>
      <c r="L190" s="102" t="n">
        <f aca="false">ROUND((10-GEOMEAN(((10-J190)/10*9+1),((10-K190)/10*9+1)))/9*10,1)</f>
        <v>0</v>
      </c>
      <c r="M190" s="102" t="n">
        <f aca="false">ROUND(IF('Indicator Data'!J190=0,0,IF(LOG('Indicator Data'!J190)&gt;M$3,10,IF(LOG('Indicator Data'!J190)&lt;M$4,0,10-(M$3-LOG('Indicator Data'!J190))/(M$3-M$4)*10))),1)</f>
        <v>8.1</v>
      </c>
      <c r="N190" s="103" t="n">
        <f aca="false">'Indicator Data'!C190/'Indicator Data'!$CA190</f>
        <v>0.00146532136842675</v>
      </c>
      <c r="O190" s="103" t="n">
        <f aca="false">'Indicator Data'!D190/'Indicator Data'!$CA190</f>
        <v>0.000280421190467257</v>
      </c>
      <c r="P190" s="103" t="n">
        <f aca="false">IF(F190=0.1,"x",'Indicator Data'!E190/'Indicator Data'!$CA190)</f>
        <v>0.00538087455604805</v>
      </c>
      <c r="Q190" s="103" t="n">
        <f aca="false">'Indicator Data'!F190/'Indicator Data'!$CA190</f>
        <v>0</v>
      </c>
      <c r="R190" s="103" t="n">
        <f aca="false">'Indicator Data'!G190/'Indicator Data'!$CA190</f>
        <v>0</v>
      </c>
      <c r="S190" s="103" t="n">
        <f aca="false">'Indicator Data'!H190/'Indicator Data'!$CA190</f>
        <v>0</v>
      </c>
      <c r="T190" s="103" t="n">
        <f aca="false">'Indicator Data'!I190/'Indicator Data'!$CA190</f>
        <v>0</v>
      </c>
      <c r="U190" s="103" t="n">
        <f aca="false">'Indicator Data'!J190/'Indicator Data'!$CA190</f>
        <v>0.000570745436491382</v>
      </c>
      <c r="V190" s="101" t="n">
        <f aca="false">ROUND(IF(N190&gt;V$3,10,IF(N190&lt;V$4,0,10-(V$3-N190)/(V$3-V$4)*10)),1)</f>
        <v>7.3</v>
      </c>
      <c r="W190" s="101" t="n">
        <f aca="false">ROUND(IF(O190&gt;W$3,10,IF(O190&lt;W$4,0,10-(W$3-O190)/(W$3-W$4)*10)),1)</f>
        <v>2.8</v>
      </c>
      <c r="X190" s="102" t="n">
        <f aca="false">ROUND(((10-GEOMEAN(((10-V190)/10*9+1),((10-W190)/10*9+1)))/9*10),1)</f>
        <v>5.5</v>
      </c>
      <c r="Y190" s="102" t="n">
        <f aca="false">IF(P190="x",0.1,ROUND(IF(P190&gt;Y$3,10,IF(P190&lt;Y$4,0,10-(Y$3-P190)/(Y$3-Y$4)*10)),1))</f>
        <v>3.6</v>
      </c>
      <c r="Z190" s="102" t="n">
        <f aca="false">ROUND(IF(Q190=0,0,IF(LOG(Q190)&gt;Z$3,10,IF(LOG(Q190)&lt;=Z$4,0,10-(Z$3-LOG(Q190))/(Z$3-Z$4)*10))),1)</f>
        <v>0</v>
      </c>
      <c r="AA190" s="101" t="n">
        <f aca="false">ROUND(IF(R190&gt;AA$3,10,IF(R190&lt;AA$4,0,10-(AA$3-R190)/(AA$3-AA$4)*10)),1)</f>
        <v>0</v>
      </c>
      <c r="AB190" s="101" t="n">
        <f aca="false">ROUND(IF(S190&gt;AB$3,10,IF(S190&lt;AB$4,0,10-(AB$3-S190)/(AB$3-AB$4)*10)),1)</f>
        <v>0</v>
      </c>
      <c r="AC190" s="101" t="n">
        <f aca="false">ROUND(((10-GEOMEAN(((10-AA190)/10*9+1),((10-AB190)/10*9+1)))/9*10),1)</f>
        <v>0</v>
      </c>
      <c r="AD190" s="101" t="n">
        <f aca="false">ROUND(IF(T190=0,0,IF(T190&gt;AD$3,10,IF(T190&lt;=AD$4,0,10-(AD$3-T190)/(AD$3-AD$4)*10))),1)</f>
        <v>0</v>
      </c>
      <c r="AE190" s="102" t="n">
        <f aca="false">ROUND((10-GEOMEAN(((10-AC190)/10*9+1),((10-AD190)/10*9+1)))/9*10,1)</f>
        <v>0</v>
      </c>
      <c r="AF190" s="102" t="n">
        <f aca="false">ROUND(IF(U190&gt;AF$3,10,IF(U190&lt;AF$4,0,10-(AF$3-U190)/(AF$3-AF$4)*10)),1)</f>
        <v>0.2</v>
      </c>
      <c r="AG190" s="101" t="n">
        <f aca="false">ROUND(IF('Indicator Data'!K190=0,0,IF('Indicator Data'!K190&gt;AG$3,10,IF('Indicator Data'!K190&lt;AG$4,0,10-(AG$3-'Indicator Data'!K190)/(AG$3-AG$4)*10))),1)</f>
        <v>1</v>
      </c>
      <c r="AH190" s="104" t="n">
        <f aca="false">ROUND(AVERAGE(C190,V190),1)</f>
        <v>8.2</v>
      </c>
      <c r="AI190" s="104" t="n">
        <f aca="false">ROUND(AVERAGE(D190,W190),1)</f>
        <v>6.3</v>
      </c>
      <c r="AJ190" s="102" t="n">
        <f aca="false">ROUND(AVERAGE(AA190,H190),1)</f>
        <v>0</v>
      </c>
      <c r="AK190" s="102" t="n">
        <f aca="false">ROUND(AVERAGE(AB190,I190),1)</f>
        <v>0</v>
      </c>
      <c r="AL190" s="104" t="n">
        <f aca="false">ROUND((10-GEOMEAN(((10-AJ190)/10*9+1),((10-AK190)/10*9+1)))/9*10,1)</f>
        <v>0</v>
      </c>
      <c r="AM190" s="104" t="n">
        <f aca="false">ROUND(AVERAGE(AD190,K190),1)</f>
        <v>0</v>
      </c>
      <c r="AN190" s="102" t="n">
        <f aca="false">ROUND((10-GEOMEAN(((10-M190)/10*9+1),((10-AF190)/10*9+1)))/9*10,1)</f>
        <v>5.4</v>
      </c>
      <c r="AO190" s="105" t="n">
        <f aca="false">ROUND((10-GEOMEAN(((10-E190)/10*9+1),((10-X190)/10*9+1)))/9*10,1)</f>
        <v>8.1</v>
      </c>
      <c r="AP190" s="105" t="n">
        <f aca="false">IF(AND(Y190="x",F190="x"),"x",ROUND((10-GEOMEAN(((10-F190)/10*9+1),((10-Y190)/10*9+1)))/9*10,1))</f>
        <v>6.3</v>
      </c>
      <c r="AQ190" s="105" t="n">
        <f aca="false">ROUND((10-GEOMEAN(((10-G190)/10*9+1),((10-Z190)/10*9+1)))/9*10,1)</f>
        <v>0</v>
      </c>
      <c r="AR190" s="105" t="n">
        <f aca="false">ROUND((10-GEOMEAN(((10-L190)/10*9+1),((10-AE190)/10*9+1)))/9*10,1)</f>
        <v>0</v>
      </c>
      <c r="AS190" s="104" t="n">
        <f aca="false">ROUND(AVERAGE(AG190,AN190),1)</f>
        <v>3.2</v>
      </c>
      <c r="AT190" s="104" t="n">
        <f aca="false">IF('Indicator Data'!L190="No data","x",IF('Indicator Data'!CB190&lt;1000,"x",ROUND((IF('Indicator Data'!L190&gt;AT$3,10,IF('Indicator Data'!L190&lt;AT$4,0,10-(AT$3-'Indicator Data'!L190)/(AT$3-AT$4)*10))),1)))</f>
        <v>10</v>
      </c>
      <c r="AU190" s="105" t="n">
        <f aca="false">ROUND(AVERAGE(AS190,AT190),1)</f>
        <v>6.6</v>
      </c>
      <c r="AV190" s="106" t="n">
        <f aca="false">IF('Indicator Data'!M190="No data","x",ROUND(IF('Indicator Data'!M190=0,0,IF(LOG('Indicator Data'!M190)&gt;AV$3,10,IF(LOG('Indicator Data'!M190)&lt;AV$4,0,10-(AV$3-LOG('Indicator Data'!M190))/(AV$3-AV$4)*10))),1))</f>
        <v>9.2</v>
      </c>
      <c r="AW190" s="103" t="n">
        <f aca="false">IF(AV190="x","x",'Indicator Data'!M190/'Indicator Data'!$CA190)</f>
        <v>0.891975897648908</v>
      </c>
      <c r="AX190" s="106" t="n">
        <f aca="false">IF(AV190="x","x",ROUND(IF(AW190&gt;AX$3,10,IF(AW190&lt;AX$4,0,10-(AX$3-AW190)/(AX$3-AX$4)*10)),1))</f>
        <v>9.9</v>
      </c>
      <c r="AY190" s="102" t="n">
        <f aca="false">IF(AND(AV190="x",AX190="x"),"x",ROUND((10-GEOMEAN(((10-AV190)/10*9+1),((10-AX190)/10*9+1)))/9*10,1))</f>
        <v>9.6</v>
      </c>
      <c r="AZ190" s="106" t="str">
        <f aca="false">IF('Indicator Data'!N190="No data","x",ROUND(IF('Indicator Data'!N190=0,0,IF(LOG('Indicator Data'!N190)&gt;AZ$3,10,IF(LOG('Indicator Data'!N190)&lt;AZ$4,0,10-(AZ$3-LOG('Indicator Data'!N190))/(AZ$3-AZ$4)*10))),1))</f>
        <v>x</v>
      </c>
      <c r="BA190" s="103" t="str">
        <f aca="false">IF(AZ190="x","x",'Indicator Data'!N190/'Indicator Data'!$CA190)</f>
        <v>x</v>
      </c>
      <c r="BB190" s="106" t="str">
        <f aca="false">IF(AZ190="x","x",ROUND(IF(BA190&gt;BB$3,10,IF(BA190&lt;BB$4,0,10-(BB$3-BA190)/(BB$3-BB$4)*10)),1))</f>
        <v>x</v>
      </c>
      <c r="BC190" s="102" t="str">
        <f aca="false">IF(AND(AZ190="x",BB190="x"),"x",ROUND((10-GEOMEAN(((10-AZ190)/10*9+1),((10-BB190)/10*9+1)))/9*10,1))</f>
        <v>x</v>
      </c>
      <c r="BD190" s="106" t="str">
        <f aca="false">IF('Indicator Data'!O190="No data","x",ROUND(IF('Indicator Data'!O190=0,0,IF(LOG('Indicator Data'!O190)&gt;BD$3,10,IF(LOG('Indicator Data'!O190)&lt;BD$4,0,10-(BD$3-LOG('Indicator Data'!O190))/(BD$3-BD$4)*10))),1))</f>
        <v>x</v>
      </c>
      <c r="BE190" s="103" t="str">
        <f aca="false">IF(BD190="x","x",'Indicator Data'!O190/'Indicator Data'!$CA190)</f>
        <v>x</v>
      </c>
      <c r="BF190" s="106" t="str">
        <f aca="false">IF(BD190="x","x",ROUND(IF(BE190&gt;BF$3,10,IF(BE190&lt;BF$4,0,10-(BF$3-BE190)/(BF$3-BF$4)*10)),1))</f>
        <v>x</v>
      </c>
      <c r="BG190" s="102" t="str">
        <f aca="false">IF(AND(BD190="x",BF190="x"),"x",ROUND((10-GEOMEAN(((10-BD190)/10*9+1),((10-BF190)/10*9+1)))/9*10,1))</f>
        <v>x</v>
      </c>
      <c r="BH190" s="106" t="str">
        <f aca="false">IF('Indicator Data'!P190="No data","x",ROUND(IF('Indicator Data'!P190=0,0,IF(LOG('Indicator Data'!P190)&gt;BH$3,10,IF(LOG('Indicator Data'!P190)&lt;BH$4,0,10-(BH$3-LOG('Indicator Data'!P190))/(BH$3-BH$4)*10))),1))</f>
        <v>x</v>
      </c>
      <c r="BI190" s="103" t="str">
        <f aca="false">IF(BH190="x","x",'Indicator Data'!P190/'Indicator Data'!$CA190)</f>
        <v>x</v>
      </c>
      <c r="BJ190" s="106" t="str">
        <f aca="false">IF(BH190="x","x",ROUND(IF(BI190&gt;BJ$3,10,IF(BI190&lt;BJ$4,0,10-(BJ$3-BI190)/(BJ$3-BJ$4)*10)),1))</f>
        <v>x</v>
      </c>
      <c r="BK190" s="102" t="str">
        <f aca="false">IF(AND(BH190="x",BJ190="x"),"x",ROUND((10-GEOMEAN(((10-BH190)/10*9+1),((10-BJ190)/10*9+1)))/9*10,1))</f>
        <v>x</v>
      </c>
      <c r="BL190" s="104" t="n">
        <f aca="false">IF(AND(BC190="x",BG190="x",BK190="x",AY190="x"),"x",IF(AND(BC190="x",BG190="x",BK190="x"),AY190,ROUND((10-GEOMEAN(((10-AY190)/10*9+1),((10-BC190)/10*9+1),((10-BG190)/10*9+1),((10-BK190)/10*9+1)))/9*10,1)))</f>
        <v>9.6</v>
      </c>
      <c r="BM190" s="106" t="n">
        <f aca="false">ROUND(IF('Indicator Data'!Q190=0,0,IF(LOG('Indicator Data'!Q190)&gt;BM$3,10,IF(LOG('Indicator Data'!Q190)&lt;BM$4,0,10-(BM$3-LOG('Indicator Data'!Q190))/(BM$3-BM$4)*10))),1)</f>
        <v>0</v>
      </c>
      <c r="BN190" s="107" t="n">
        <f aca="false">'Indicator Data'!R190</f>
        <v>0</v>
      </c>
      <c r="BO190" s="106" t="n">
        <f aca="false">ROUND(IF(BN190&gt;BO$3,10,IF(BN190&lt;BO$4,0,10-(BO$3-BN190)/(BO$3-BO$4)*10)),1)</f>
        <v>0</v>
      </c>
      <c r="BP190" s="106" t="n">
        <f aca="false">ROUND((10-GEOMEAN(((10-BO190)/10*9+1),((10-BM190)/10*9+1)))/9*10,1)</f>
        <v>0</v>
      </c>
      <c r="BQ190" s="106" t="n">
        <f aca="false">ROUND(IF('Indicator Data'!S190=0,0,IF(LOG('Indicator Data'!S190)&gt;BQ$3,10,IF(LOG('Indicator Data'!S190)&lt;BQ$4,0,10-(BQ$3-LOG('Indicator Data'!S190))/(BQ$3-BQ$4)*10))),1)</f>
        <v>0</v>
      </c>
      <c r="BR190" s="107" t="n">
        <f aca="false">'Indicator Data'!T190</f>
        <v>0</v>
      </c>
      <c r="BS190" s="106" t="n">
        <f aca="false">ROUND(IF(BR190&gt;BS$3,10,IF(BR190&lt;BS$4,0,10-(BS$3-BR190)/(BS$3-BS$4)*10)),1)</f>
        <v>0</v>
      </c>
      <c r="BT190" s="106" t="n">
        <f aca="false">ROUND((10-GEOMEAN(((10-BS190)/10*9+1),((10-BQ190)/10*9+1)))/9*10,1)</f>
        <v>0</v>
      </c>
      <c r="BU190" s="102" t="n">
        <f aca="false">ROUND((10-GEOMEAN(((10-BT190)/10*9+1),((10-BP190)/10*9+1)))/9*10,1)</f>
        <v>0</v>
      </c>
      <c r="BV190" s="106" t="n">
        <f aca="false">ROUND(IF('Indicator Data'!U190=0,0,IF(LOG('Indicator Data'!U190)&gt;BV$3,10,IF(LOG('Indicator Data'!U190)&lt;BV$4,0,10-(BV$3-LOG('Indicator Data'!U190))/(BV$3-BV$4)*10))),1)</f>
        <v>0</v>
      </c>
      <c r="BW190" s="103" t="n">
        <f aca="false">'Indicator Data'!U190/'Indicator Data'!$CA190</f>
        <v>0</v>
      </c>
      <c r="BX190" s="106" t="n">
        <f aca="false">ROUND(IF(BW190&gt;BX$3,10,IF(BW190&lt;BX$4,0,10-(BX$3-BW190)/(BX$3-BX$4)*10)),1)</f>
        <v>0</v>
      </c>
      <c r="BY190" s="102" t="n">
        <f aca="false">ROUND((10-GEOMEAN(((10-BV190)/10*9+1),((10-BX190)/10*9+1)))/9*10,1)</f>
        <v>0</v>
      </c>
      <c r="BZ190" s="106" t="n">
        <f aca="false">ROUND(IF('Indicator Data'!V190=0,0,IF(LOG('Indicator Data'!V190)&gt;BZ$3,10,IF(LOG('Indicator Data'!V190)&lt;BZ$4,0,10-(BZ$3-LOG('Indicator Data'!V190))/(BZ$3-BZ$4)*10))),1)</f>
        <v>8.8</v>
      </c>
      <c r="CA190" s="103" t="n">
        <f aca="false">IF('Indicator Data'!V190/'Indicator Data'!$CA190&gt;1,1,'Indicator Data'!V190/'Indicator Data'!$CA190)</f>
        <v>0.469549880096849</v>
      </c>
      <c r="CB190" s="106" t="n">
        <f aca="false">ROUND(IF(CA190&gt;CB$3,10,IF(CA190&lt;CB$4,0,10-(CB$3-CA190)/(CB$3-CB$4)*10)),1)</f>
        <v>4.7</v>
      </c>
      <c r="CC190" s="102" t="n">
        <f aca="false">ROUND((10-GEOMEAN(((10-BZ190)/10*9+1),((10-CB190)/10*9+1)))/9*10,1)</f>
        <v>7.3</v>
      </c>
      <c r="CD190" s="106" t="n">
        <f aca="false">ROUND(IF('Indicator Data'!W190=0,0,IF(LOG('Indicator Data'!W190)&gt;CD$3,10,IF(LOG('Indicator Data'!W190)&lt;CD$4,0,10-(CD$3-LOG('Indicator Data'!W190))/(CD$3-CD$4)*10))),1)</f>
        <v>6.3</v>
      </c>
      <c r="CE190" s="103" t="n">
        <f aca="false">'Indicator Data'!W190/'Indicator Data'!$CA190</f>
        <v>0.0081720696191372</v>
      </c>
      <c r="CF190" s="106" t="n">
        <f aca="false">ROUND(IF(CE190&gt;CF$3,10,IF(CE190&lt;CF$4,0,10-(CF$3-CE190)/(CF$3-CF$4)*10)),1)</f>
        <v>0.1</v>
      </c>
      <c r="CG190" s="102" t="n">
        <f aca="false">ROUND((10-GEOMEAN(((10-CD190)/10*9+1),((10-CF190)/10*9+1)))/9*10,1)</f>
        <v>3.8</v>
      </c>
      <c r="CH190" s="104" t="n">
        <f aca="false">ROUND((10-GEOMEAN(((10-CC190)/10*9+1),((10-BU190)/10*9+1),((10-BY190)/10*9+1),((10-CG190)/10*9+1)))/9*10,1)</f>
        <v>3.5</v>
      </c>
      <c r="CI190" s="106" t="n">
        <f aca="false">IF('Indicator Data'!BQ190="No data","x",ROUND(IF('Indicator Data'!BQ190&gt;CI$3,0,IF('Indicator Data'!BQ190&lt;CI$4,10,(CI$3-'Indicator Data'!BQ190)/(CI$3-CI$4)*10)),1))</f>
        <v>0</v>
      </c>
      <c r="CJ190" s="106" t="n">
        <f aca="false">IF('Indicator Data'!BR190="No data","x",ROUND(IF('Indicator Data'!BR190&gt;CJ$3,0,IF('Indicator Data'!BR190&lt;CJ$4,10,(CJ$3-'Indicator Data'!BR190)/(CJ$3-CJ$4)*10)),1))</f>
        <v>0.4</v>
      </c>
      <c r="CK190" s="106" t="str">
        <f aca="false">IF('Indicator Data'!AC190="No data","x",ROUND(IF('Indicator Data'!AC190&gt;CK$3,0,IF('Indicator Data'!AC190&lt;CK$4,10,(CK$3-'Indicator Data'!AC190)/(CK$3-CK$4)*10)),1))</f>
        <v>x</v>
      </c>
      <c r="CL190" s="102" t="n">
        <f aca="false">IF(AND(CJ190="x",CI190="x",CK190="x"),"x",ROUND(AVERAGE(CI190:CK190),1))</f>
        <v>0.2</v>
      </c>
      <c r="CM190" s="106" t="n">
        <f aca="false">IF('Indicator Data'!X190="No data","x",ROUND(IF(LOG('Indicator Data'!X190)&gt;CM$3,10,IF(LOG('Indicator Data'!X190)&lt;CM$4,0,10-(CM$3-LOG('Indicator Data'!X190))/(CM$3-CM$4)*10)),1))</f>
        <v>6.3</v>
      </c>
      <c r="CN190" s="106" t="n">
        <f aca="false">IF('Indicator Data'!Y190="No data","x",ROUND(IF('Indicator Data'!Y190&gt;CN$3,10,IF('Indicator Data'!Y190&lt;CN$4,0,10-(CN$3-'Indicator Data'!Y190)/(CN$3-CN$4)*10)),1))</f>
        <v>4</v>
      </c>
      <c r="CO190" s="106" t="n">
        <f aca="false">IF('Indicator Data'!Z190="No data","x",ROUND(IF('Indicator Data'!Z190&gt;CO$3,10,IF('Indicator Data'!Z190&lt;CO$4,0,10-(CO$3-'Indicator Data'!Z190)/(CO$3-CO$4)*10)),1))</f>
        <v>5</v>
      </c>
      <c r="CP190" s="106" t="str">
        <f aca="false">IF('Indicator Data'!AA190="No data","x",ROUND(IF('Indicator Data'!AA190&gt;CP$3,10,IF('Indicator Data'!AA190&lt;CP$4,0,10-(CP$3-'Indicator Data'!AA190)/(CP$3-CP$4)*10)),1))</f>
        <v>x</v>
      </c>
      <c r="CQ190" s="102" t="n">
        <f aca="false">ROUND(AVERAGE(CM190:CP190),1)</f>
        <v>5.1</v>
      </c>
      <c r="CR190" s="104" t="n">
        <f aca="false">ROUND(AVERAGE(CL190,CQ190,CQ190),1)</f>
        <v>3.5</v>
      </c>
      <c r="CS190" s="106" t="n">
        <f aca="false">IF('Indicator Data'!AF190="No data","x",ROUND(IF('Indicator Data'!AF190&gt;CS$3,10,IF('Indicator Data'!AF190&lt;CS$4,0,10-(CS$3-'Indicator Data'!AF190)/(CS$3-CS$4)*10)),1))</f>
        <v>5.8</v>
      </c>
      <c r="CT190" s="106" t="n">
        <f aca="false">IF('Indicator Data'!AG190="No data","x",ROUND(IF('Indicator Data'!AG190&gt;CT$3,10,IF('Indicator Data'!AG190&lt;CT$4,0,10-(CT$3-'Indicator Data'!AG190)/(CT$3-CT$4)*10)),1))</f>
        <v>3.5</v>
      </c>
      <c r="CU190" s="102" t="n">
        <f aca="false">ROUND(AVERAGE(CM190,CN190,CO190,CP190,CS190,CT190),1)</f>
        <v>4.9</v>
      </c>
      <c r="CV190" s="106" t="n">
        <f aca="false">IF('Indicator Data'!AB190="No data","x",ROUND(IF('Indicator Data'!AB190&gt;CV$3,10,IF('Indicator Data'!AB190&lt;CV$4,0,10-(CV$3-'Indicator Data'!AB190)/(CV$3-CV$4)*10)),1))</f>
        <v>0</v>
      </c>
      <c r="CW190" s="102" t="n">
        <f aca="false">IF(AND(CJ190="x",CI190="x",CK190="x"),"x",ROUND(AVERAGE(CI190:CK190,CV190),1))</f>
        <v>0.1</v>
      </c>
      <c r="CX190" s="103" t="n">
        <f aca="false">IF('Indicator Data'!AD190="No data","x",'Indicator Data'!AD190/'Indicator Data'!$BZ190)</f>
        <v>0.000470079792384408</v>
      </c>
      <c r="CY190" s="106" t="n">
        <f aca="false">IF(CX190="x","x",ROUND(IF(CX190&gt;CY$3,0,IF(CX190&lt;CY$4,10,(CY$3-CX190)/(CY$3-CY$4)*10)),1))</f>
        <v>5.3</v>
      </c>
      <c r="CZ190" s="106" t="n">
        <f aca="false">IF('Indicator Data'!AE190="No data","x",ROUND(IF('Indicator Data'!AE190&gt;CZ$3,0,IF('Indicator Data'!AE190&lt;CZ$4,10,(CZ$3-'Indicator Data'!AE190)/(CZ$3-CZ$4)*10)),1))</f>
        <v>8</v>
      </c>
      <c r="DA190" s="102" t="n">
        <f aca="false">IF(AND(CY190="x",CZ190="x"),"x",ROUND(AVERAGE(CY190:CZ190),1))</f>
        <v>6.7</v>
      </c>
      <c r="DB190" s="104" t="n">
        <f aca="false">ROUND(AVERAGE(CW190,DA190,CU190),1)</f>
        <v>3.9</v>
      </c>
      <c r="DC190" s="105" t="n">
        <f aca="false">IF(BL190="x",ROUND((10-GEOMEAN(((10-DB190)/10*9+1),((10-CH190)/10*9+1),((10-CR190)/10*9+1)))/9*10,1),ROUND((10-GEOMEAN(((10-BL190)/10*9+1),((10-DB190)/10*9+1),((10-CH190)/10*9+1),((10-CR190)/10*9+1)))/9*10,1))</f>
        <v>6.1</v>
      </c>
      <c r="DD190" s="108" t="n">
        <f aca="false">IF(ROUND(IF(AP190="x",(10-GEOMEAN(((10-AO190)/10*9+1),((10-DC190)/10*9+1),((10-AU190)/10*9+1),((10-AQ190)/10*9+1),((10-AR190)/10*9+1)))/9*10,(10-GEOMEAN(((10-AO190)/10*9+1),((10-DC190)/10*9+1),((10-AP190)/10*9+1),((10-AQ190)/10*9+1),((10-AR190)/10*9+1),((10-AU190)/10*9+1)))/9*10),1)=0,0.1,ROUND(IF(AP190="x",(10-GEOMEAN(((10-AO190)/10*9+1),((10-DC190)/10*9+1),((10-AU190)/10*9+1),((10-AQ190)/10*9+1),((10-AR190)/10*9+1)))/9*10,(10-GEOMEAN(((10-AO190)/10*9+1),((10-DC190)/10*9+1),((10-AP190)/10*9+1),((10-AQ190)/10*9+1),((10-AR190)/10*9+1),((10-AU190)/10*9+1)))/9*10),1))</f>
        <v>5.3</v>
      </c>
      <c r="DE190" s="105" t="n">
        <f aca="false">ROUND(IF('Indicator Data'!AH190=0,0,IF('Indicator Data'!AH190&gt;DE$3,10,IF('Indicator Data'!AH190&lt;DE$4,0,10-(DE$3-'Indicator Data'!AH190)/(DE$3-DE$4)*10))),1)</f>
        <v>0.4</v>
      </c>
      <c r="DF190" s="102" t="n">
        <f aca="false">'Indicator Data'!AI190</f>
        <v>0</v>
      </c>
      <c r="DG190" s="102" t="n">
        <f aca="false">'Indicator Data'!AJ190</f>
        <v>0</v>
      </c>
      <c r="DH190" s="105" t="n">
        <f aca="false">ROUND(IF(DF190=5,10,IF(DG190=5,9,IF(DF190=4,8,IF(DG190=4,7,0)))),1)</f>
        <v>0</v>
      </c>
      <c r="DI190" s="108" t="n">
        <f aca="false">ROUND(IF(DH190&gt;5,DH190,DE190/10*7),1)</f>
        <v>0.3</v>
      </c>
      <c r="DJ190" s="76"/>
      <c r="DK190" s="109"/>
    </row>
    <row r="191" customFormat="false" ht="14.5" hidden="false" customHeight="false" outlineLevel="0" collapsed="false">
      <c r="A191" s="98" t="str">
        <f aca="false">'Indicator Data'!A191</f>
        <v>Vanuatu</v>
      </c>
      <c r="B191" s="99" t="str">
        <f aca="false">'Indicator Data'!B191</f>
        <v>VUT</v>
      </c>
      <c r="C191" s="100" t="n">
        <f aca="false">ROUND(IF('Indicator Data'!C191=0,0.1,IF(LOG('Indicator Data'!C191)&gt;C$3,10,IF(LOG('Indicator Data'!C191)&lt;C$4,0,10-(C$3-LOG('Indicator Data'!C191))/(C$3-C$4)*10))),1)</f>
        <v>4.1</v>
      </c>
      <c r="D191" s="101" t="n">
        <f aca="false">ROUND(IF('Indicator Data'!D191=0,0.1,IF(LOG('Indicator Data'!D191)&gt;D$3,10,IF(LOG('Indicator Data'!D191)&lt;D$4,0,10-(D$3-LOG('Indicator Data'!D191))/(D$3-D$4)*10))),1)</f>
        <v>5.4</v>
      </c>
      <c r="E191" s="102" t="n">
        <f aca="false">ROUND((10-GEOMEAN(((10-C191)/10*9+1),((10-D191)/10*9+1)))/9*10,1)</f>
        <v>4.8</v>
      </c>
      <c r="F191" s="102" t="n">
        <f aca="false">IF('Indicator Data'!E191="No data",0.1,(ROUND(IF('Indicator Data'!E191=0,0,IF(LOG('Indicator Data'!E191)&gt;F$3,10,IF(LOG('Indicator Data'!E191)&lt;F$4,0,10-(F$3-LOG('Indicator Data'!E191))/(F$3-F$4)*10))),1)))</f>
        <v>0.1</v>
      </c>
      <c r="G191" s="102" t="n">
        <f aca="false">ROUND(IF('Indicator Data'!F191=0,0,IF(LOG('Indicator Data'!F191)&gt;G$3,10,IF(LOG('Indicator Data'!F191)&lt;G$4,0,10-(G$3-LOG('Indicator Data'!F191))/(G$3-G$4)*10))),1)</f>
        <v>5.6</v>
      </c>
      <c r="H191" s="101" t="n">
        <f aca="false">ROUND(IF('Indicator Data'!G191=0,0,IF(LOG('Indicator Data'!G191)&gt;H$3,10,IF(LOG('Indicator Data'!G191)&lt;H$4,0,10-(H$3-LOG('Indicator Data'!G191))/(H$3-H$4)*10))),1)</f>
        <v>3.9</v>
      </c>
      <c r="I191" s="101" t="n">
        <f aca="false">ROUND(IF('Indicator Data'!H191=0,0,IF(LOG('Indicator Data'!H191)&gt;I$3,10,IF(LOG('Indicator Data'!H191)&lt;I$4,0,10-(I$3-LOG('Indicator Data'!H191))/(I$3-I$4)*10))),1)</f>
        <v>5.9</v>
      </c>
      <c r="J191" s="101" t="n">
        <f aca="false">ROUND((10-GEOMEAN(((10-H191)/10*9+1),((10-I191)/10*9+1)))/9*10,1)</f>
        <v>5</v>
      </c>
      <c r="K191" s="101" t="n">
        <f aca="false">ROUND(IF('Indicator Data'!I191=0,0,IF(LOG('Indicator Data'!I191)&gt;K$3,10,IF(LOG('Indicator Data'!I191)&lt;K$4,0,10-(K$3-LOG('Indicator Data'!I191))/(K$3-K$4)*10))),1)</f>
        <v>3.9</v>
      </c>
      <c r="L191" s="102" t="n">
        <f aca="false">ROUND((10-GEOMEAN(((10-J191)/10*9+1),((10-K191)/10*9+1)))/9*10,1)</f>
        <v>4.5</v>
      </c>
      <c r="M191" s="102" t="n">
        <f aca="false">ROUND(IF('Indicator Data'!J191=0,0,IF(LOG('Indicator Data'!J191)&gt;M$3,10,IF(LOG('Indicator Data'!J191)&lt;M$4,0,10-(M$3-LOG('Indicator Data'!J191))/(M$3-M$4)*10))),1)</f>
        <v>0</v>
      </c>
      <c r="N191" s="103" t="n">
        <f aca="false">'Indicator Data'!C191/'Indicator Data'!$CA191</f>
        <v>0.00159656282712602</v>
      </c>
      <c r="O191" s="103" t="n">
        <f aca="false">'Indicator Data'!D191/'Indicator Data'!$CA191</f>
        <v>0.00159656282712602</v>
      </c>
      <c r="P191" s="103" t="str">
        <f aca="false">IF(F191=0.1,"x",'Indicator Data'!E191/'Indicator Data'!$CA191)</f>
        <v>x</v>
      </c>
      <c r="Q191" s="103" t="n">
        <f aca="false">'Indicator Data'!F191/'Indicator Data'!$CA191</f>
        <v>9.1533945212591E-005</v>
      </c>
      <c r="R191" s="103" t="n">
        <f aca="false">'Indicator Data'!G191/'Indicator Data'!$CA191</f>
        <v>0.0137357060874001</v>
      </c>
      <c r="S191" s="103" t="n">
        <f aca="false">'Indicator Data'!H191/'Indicator Data'!$CA191</f>
        <v>0.00052596877826605</v>
      </c>
      <c r="T191" s="103" t="n">
        <f aca="false">'Indicator Data'!I191/'Indicator Data'!$CA191</f>
        <v>0.00345311265666624</v>
      </c>
      <c r="U191" s="103" t="n">
        <f aca="false">'Indicator Data'!J191/'Indicator Data'!$CA191</f>
        <v>0</v>
      </c>
      <c r="V191" s="101" t="n">
        <f aca="false">ROUND(IF(N191&gt;V$3,10,IF(N191&lt;V$4,0,10-(V$3-N191)/(V$3-V$4)*10)),1)</f>
        <v>8</v>
      </c>
      <c r="W191" s="101" t="n">
        <f aca="false">ROUND(IF(O191&gt;W$3,10,IF(O191&lt;W$4,0,10-(W$3-O191)/(W$3-W$4)*10)),1)</f>
        <v>10</v>
      </c>
      <c r="X191" s="102" t="n">
        <f aca="false">ROUND(((10-GEOMEAN(((10-V191)/10*9+1),((10-W191)/10*9+1)))/9*10),1)</f>
        <v>9.3</v>
      </c>
      <c r="Y191" s="102" t="n">
        <f aca="false">IF(P191="x",0.1,ROUND(IF(P191&gt;Y$3,10,IF(P191&lt;Y$4,0,10-(Y$3-P191)/(Y$3-Y$4)*10)),1))</f>
        <v>0.1</v>
      </c>
      <c r="Z191" s="102" t="n">
        <f aca="false">ROUND(IF(Q191=0,0,IF(LOG(Q191)&gt;Z$3,10,IF(LOG(Q191)&lt;=Z$4,0,10-(Z$3-LOG(Q191))/(Z$3-Z$4)*10))),1)</f>
        <v>9.9</v>
      </c>
      <c r="AA191" s="101" t="n">
        <f aca="false">ROUND(IF(R191&gt;AA$3,10,IF(R191&lt;AA$4,0,10-(AA$3-R191)/(AA$3-AA$4)*10)),1)</f>
        <v>7.6</v>
      </c>
      <c r="AB191" s="101" t="n">
        <f aca="false">ROUND(IF(S191&gt;AB$3,10,IF(S191&lt;AB$4,0,10-(AB$3-S191)/(AB$3-AB$4)*10)),1)</f>
        <v>1.1</v>
      </c>
      <c r="AC191" s="101" t="n">
        <f aca="false">ROUND(((10-GEOMEAN(((10-AA191)/10*9+1),((10-AB191)/10*9+1)))/9*10),1)</f>
        <v>5.2</v>
      </c>
      <c r="AD191" s="101" t="n">
        <f aca="false">ROUND(IF(T191=0,0,IF(T191&gt;AD$3,10,IF(T191&lt;=AD$4,0,10-(AD$3-T191)/(AD$3-AD$4)*10))),1)</f>
        <v>3.5</v>
      </c>
      <c r="AE191" s="102" t="n">
        <f aca="false">ROUND((10-GEOMEAN(((10-AC191)/10*9+1),((10-AD191)/10*9+1)))/9*10,1)</f>
        <v>4.4</v>
      </c>
      <c r="AF191" s="102" t="n">
        <f aca="false">ROUND(IF(U191&gt;AF$3,10,IF(U191&lt;AF$4,0,10-(AF$3-U191)/(AF$3-AF$4)*10)),1)</f>
        <v>0</v>
      </c>
      <c r="AG191" s="101" t="n">
        <f aca="false">ROUND(IF('Indicator Data'!K191=0,0,IF('Indicator Data'!K191&gt;AG$3,10,IF('Indicator Data'!K191&lt;AG$4,0,10-(AG$3-'Indicator Data'!K191)/(AG$3-AG$4)*10))),1)</f>
        <v>0</v>
      </c>
      <c r="AH191" s="104" t="n">
        <f aca="false">ROUND(AVERAGE(C191,V191),1)</f>
        <v>6.1</v>
      </c>
      <c r="AI191" s="104" t="n">
        <f aca="false">ROUND(AVERAGE(D191,W191),1)</f>
        <v>7.7</v>
      </c>
      <c r="AJ191" s="102" t="n">
        <f aca="false">ROUND(AVERAGE(AA191,H191),1)</f>
        <v>5.8</v>
      </c>
      <c r="AK191" s="102" t="n">
        <f aca="false">ROUND(AVERAGE(AB191,I191),1)</f>
        <v>3.5</v>
      </c>
      <c r="AL191" s="104" t="n">
        <f aca="false">ROUND((10-GEOMEAN(((10-AJ191)/10*9+1),((10-AK191)/10*9+1)))/9*10,1)</f>
        <v>4.8</v>
      </c>
      <c r="AM191" s="104" t="n">
        <f aca="false">ROUND(AVERAGE(AD191,K191),1)</f>
        <v>3.7</v>
      </c>
      <c r="AN191" s="102" t="n">
        <f aca="false">ROUND((10-GEOMEAN(((10-M191)/10*9+1),((10-AF191)/10*9+1)))/9*10,1)</f>
        <v>0</v>
      </c>
      <c r="AO191" s="105" t="n">
        <f aca="false">ROUND((10-GEOMEAN(((10-E191)/10*9+1),((10-X191)/10*9+1)))/9*10,1)</f>
        <v>7.7</v>
      </c>
      <c r="AP191" s="105" t="n">
        <f aca="false">IF(AND(Y191="x",F191="x"),"x",ROUND((10-GEOMEAN(((10-F191)/10*9+1),((10-Y191)/10*9+1)))/9*10,1))</f>
        <v>0.1</v>
      </c>
      <c r="AQ191" s="105" t="n">
        <f aca="false">ROUND((10-GEOMEAN(((10-G191)/10*9+1),((10-Z191)/10*9+1)))/9*10,1)</f>
        <v>8.5</v>
      </c>
      <c r="AR191" s="105" t="n">
        <f aca="false">ROUND((10-GEOMEAN(((10-L191)/10*9+1),((10-AE191)/10*9+1)))/9*10,1)</f>
        <v>4.5</v>
      </c>
      <c r="AS191" s="104" t="n">
        <f aca="false">ROUND(AVERAGE(AG191,AN191),1)</f>
        <v>0</v>
      </c>
      <c r="AT191" s="104" t="n">
        <f aca="false">IF('Indicator Data'!L191="No data","x",IF('Indicator Data'!CB191&lt;1000,"x",ROUND((IF('Indicator Data'!L191&gt;AT$3,10,IF('Indicator Data'!L191&lt;AT$4,0,10-(AT$3-'Indicator Data'!L191)/(AT$3-AT$4)*10))),1)))</f>
        <v>10</v>
      </c>
      <c r="AU191" s="105" t="n">
        <f aca="false">ROUND(AVERAGE(AS191,AT191),1)</f>
        <v>5</v>
      </c>
      <c r="AV191" s="106" t="n">
        <f aca="false">IF('Indicator Data'!M191="No data","x",ROUND(IF('Indicator Data'!M191=0,0,IF(LOG('Indicator Data'!M191)&gt;AV$3,10,IF(LOG('Indicator Data'!M191)&lt;AV$4,0,10-(AV$3-LOG('Indicator Data'!M191))/(AV$3-AV$4)*10))),1))</f>
        <v>0</v>
      </c>
      <c r="AW191" s="103" t="n">
        <f aca="false">IF(AV191="x","x",'Indicator Data'!M191/'Indicator Data'!$CA191)</f>
        <v>0</v>
      </c>
      <c r="AX191" s="106" t="n">
        <f aca="false">IF(AV191="x","x",ROUND(IF(AW191&gt;AX$3,10,IF(AW191&lt;AX$4,0,10-(AX$3-AW191)/(AX$3-AX$4)*10)),1))</f>
        <v>0</v>
      </c>
      <c r="AY191" s="102" t="n">
        <f aca="false">IF(AND(AV191="x",AX191="x"),"x",ROUND((10-GEOMEAN(((10-AV191)/10*9+1),((10-AX191)/10*9+1)))/9*10,1))</f>
        <v>0</v>
      </c>
      <c r="AZ191" s="106" t="str">
        <f aca="false">IF('Indicator Data'!N191="No data","x",ROUND(IF('Indicator Data'!N191=0,0,IF(LOG('Indicator Data'!N191)&gt;AZ$3,10,IF(LOG('Indicator Data'!N191)&lt;AZ$4,0,10-(AZ$3-LOG('Indicator Data'!N191))/(AZ$3-AZ$4)*10))),1))</f>
        <v>x</v>
      </c>
      <c r="BA191" s="103" t="str">
        <f aca="false">IF(AZ191="x","x",'Indicator Data'!N191/'Indicator Data'!$CA191)</f>
        <v>x</v>
      </c>
      <c r="BB191" s="106" t="str">
        <f aca="false">IF(AZ191="x","x",ROUND(IF(BA191&gt;BB$3,10,IF(BA191&lt;BB$4,0,10-(BB$3-BA191)/(BB$3-BB$4)*10)),1))</f>
        <v>x</v>
      </c>
      <c r="BC191" s="102" t="str">
        <f aca="false">IF(AND(AZ191="x",BB191="x"),"x",ROUND((10-GEOMEAN(((10-AZ191)/10*9+1),((10-BB191)/10*9+1)))/9*10,1))</f>
        <v>x</v>
      </c>
      <c r="BD191" s="106" t="str">
        <f aca="false">IF('Indicator Data'!O191="No data","x",ROUND(IF('Indicator Data'!O191=0,0,IF(LOG('Indicator Data'!O191)&gt;BD$3,10,IF(LOG('Indicator Data'!O191)&lt;BD$4,0,10-(BD$3-LOG('Indicator Data'!O191))/(BD$3-BD$4)*10))),1))</f>
        <v>x</v>
      </c>
      <c r="BE191" s="103" t="str">
        <f aca="false">IF(BD191="x","x",'Indicator Data'!O191/'Indicator Data'!$CA191)</f>
        <v>x</v>
      </c>
      <c r="BF191" s="106" t="str">
        <f aca="false">IF(BD191="x","x",ROUND(IF(BE191&gt;BF$3,10,IF(BE191&lt;BF$4,0,10-(BF$3-BE191)/(BF$3-BF$4)*10)),1))</f>
        <v>x</v>
      </c>
      <c r="BG191" s="102" t="str">
        <f aca="false">IF(AND(BD191="x",BF191="x"),"x",ROUND((10-GEOMEAN(((10-BD191)/10*9+1),((10-BF191)/10*9+1)))/9*10,1))</f>
        <v>x</v>
      </c>
      <c r="BH191" s="106" t="str">
        <f aca="false">IF('Indicator Data'!P191="No data","x",ROUND(IF('Indicator Data'!P191=0,0,IF(LOG('Indicator Data'!P191)&gt;BH$3,10,IF(LOG('Indicator Data'!P191)&lt;BH$4,0,10-(BH$3-LOG('Indicator Data'!P191))/(BH$3-BH$4)*10))),1))</f>
        <v>x</v>
      </c>
      <c r="BI191" s="103" t="str">
        <f aca="false">IF(BH191="x","x",'Indicator Data'!P191/'Indicator Data'!$CA191)</f>
        <v>x</v>
      </c>
      <c r="BJ191" s="106" t="str">
        <f aca="false">IF(BH191="x","x",ROUND(IF(BI191&gt;BJ$3,10,IF(BI191&lt;BJ$4,0,10-(BJ$3-BI191)/(BJ$3-BJ$4)*10)),1))</f>
        <v>x</v>
      </c>
      <c r="BK191" s="102" t="str">
        <f aca="false">IF(AND(BH191="x",BJ191="x"),"x",ROUND((10-GEOMEAN(((10-BH191)/10*9+1),((10-BJ191)/10*9+1)))/9*10,1))</f>
        <v>x</v>
      </c>
      <c r="BL191" s="104" t="n">
        <f aca="false">IF(AND(BC191="x",BG191="x",BK191="x",AY191="x"),"x",IF(AND(BC191="x",BG191="x",BK191="x"),AY191,ROUND((10-GEOMEAN(((10-AY191)/10*9+1),((10-BC191)/10*9+1),((10-BG191)/10*9+1),((10-BK191)/10*9+1)))/9*10,1)))</f>
        <v>0</v>
      </c>
      <c r="BM191" s="106" t="n">
        <f aca="false">ROUND(IF('Indicator Data'!Q191=0,0,IF(LOG('Indicator Data'!Q191)&gt;BM$3,10,IF(LOG('Indicator Data'!Q191)&lt;BM$4,0,10-(BM$3-LOG('Indicator Data'!Q191))/(BM$3-BM$4)*10))),1)</f>
        <v>6.4</v>
      </c>
      <c r="BN191" s="107" t="n">
        <f aca="false">'Indicator Data'!R191</f>
        <v>0.961859583854675</v>
      </c>
      <c r="BO191" s="106" t="n">
        <f aca="false">ROUND(IF(BN191&gt;BO$3,10,IF(BN191&lt;BO$4,0,10-(BO$3-BN191)/(BO$3-BO$4)*10)),1)</f>
        <v>9.6</v>
      </c>
      <c r="BP191" s="106" t="n">
        <f aca="false">ROUND((10-GEOMEAN(((10-BO191)/10*9+1),((10-BM191)/10*9+1)))/9*10,1)</f>
        <v>8.4</v>
      </c>
      <c r="BQ191" s="106" t="n">
        <f aca="false">ROUND(IF('Indicator Data'!S191=0,0,IF(LOG('Indicator Data'!S191)&gt;BQ$3,10,IF(LOG('Indicator Data'!S191)&lt;BQ$4,0,10-(BQ$3-LOG('Indicator Data'!S191))/(BQ$3-BQ$4)*10))),1)</f>
        <v>6.4</v>
      </c>
      <c r="BR191" s="107" t="n">
        <f aca="false">'Indicator Data'!T191</f>
        <v>0.958467960357666</v>
      </c>
      <c r="BS191" s="106" t="n">
        <f aca="false">ROUND(IF(BR191&gt;BS$3,10,IF(BR191&lt;BS$4,0,10-(BS$3-BR191)/(BS$3-BS$4)*10)),1)</f>
        <v>9.6</v>
      </c>
      <c r="BT191" s="106" t="n">
        <f aca="false">ROUND((10-GEOMEAN(((10-BS191)/10*9+1),((10-BQ191)/10*9+1)))/9*10,1)</f>
        <v>8.4</v>
      </c>
      <c r="BU191" s="102" t="n">
        <f aca="false">ROUND((10-GEOMEAN(((10-BT191)/10*9+1),((10-BP191)/10*9+1)))/9*10,1)</f>
        <v>8.4</v>
      </c>
      <c r="BV191" s="106" t="n">
        <f aca="false">ROUND(IF('Indicator Data'!U191=0,0,IF(LOG('Indicator Data'!U191)&gt;BV$3,10,IF(LOG('Indicator Data'!U191)&lt;BV$4,0,10-(BV$3-LOG('Indicator Data'!U191))/(BV$3-BV$4)*10))),1)</f>
        <v>5.8</v>
      </c>
      <c r="BW191" s="103" t="n">
        <f aca="false">'Indicator Data'!U191/'Indicator Data'!$CA191</f>
        <v>0.438606435035614</v>
      </c>
      <c r="BX191" s="106" t="n">
        <f aca="false">ROUND(IF(BW191&gt;BX$3,10,IF(BW191&lt;BX$4,0,10-(BX$3-BW191)/(BX$3-BX$4)*10)),1)</f>
        <v>4.9</v>
      </c>
      <c r="BY191" s="102" t="n">
        <f aca="false">ROUND((10-GEOMEAN(((10-BV191)/10*9+1),((10-BX191)/10*9+1)))/9*10,1)</f>
        <v>5.4</v>
      </c>
      <c r="BZ191" s="106" t="n">
        <f aca="false">ROUND(IF('Indicator Data'!V191=0,0,IF(LOG('Indicator Data'!V191)&gt;BZ$3,10,IF(LOG('Indicator Data'!V191)&lt;BZ$4,0,10-(BZ$3-LOG('Indicator Data'!V191))/(BZ$3-BZ$4)*10))),1)</f>
        <v>6</v>
      </c>
      <c r="CA191" s="103" t="n">
        <f aca="false">IF('Indicator Data'!V191/'Indicator Data'!$CA191&gt;1,1,'Indicator Data'!V191/'Indicator Data'!$CA191)</f>
        <v>0.560679577830679</v>
      </c>
      <c r="CB191" s="106" t="n">
        <f aca="false">ROUND(IF(CA191&gt;CB$3,10,IF(CA191&lt;CB$4,0,10-(CB$3-CA191)/(CB$3-CB$4)*10)),1)</f>
        <v>5.6</v>
      </c>
      <c r="CC191" s="102" t="n">
        <f aca="false">ROUND((10-GEOMEAN(((10-BZ191)/10*9+1),((10-CB191)/10*9+1)))/9*10,1)</f>
        <v>5.8</v>
      </c>
      <c r="CD191" s="106" t="n">
        <f aca="false">ROUND(IF('Indicator Data'!W191=0,0,IF(LOG('Indicator Data'!W191)&gt;CD$3,10,IF(LOG('Indicator Data'!W191)&lt;CD$4,0,10-(CD$3-LOG('Indicator Data'!W191))/(CD$3-CD$4)*10))),1)</f>
        <v>6.1</v>
      </c>
      <c r="CE191" s="103" t="n">
        <f aca="false">'Indicator Data'!W191/'Indicator Data'!$CA191</f>
        <v>0.695023226869958</v>
      </c>
      <c r="CF191" s="106" t="n">
        <f aca="false">ROUND(IF(CE191&gt;CF$3,10,IF(CE191&lt;CF$4,0,10-(CF$3-CE191)/(CF$3-CF$4)*10)),1)</f>
        <v>7</v>
      </c>
      <c r="CG191" s="102" t="n">
        <f aca="false">ROUND((10-GEOMEAN(((10-CD191)/10*9+1),((10-CF191)/10*9+1)))/9*10,1)</f>
        <v>6.6</v>
      </c>
      <c r="CH191" s="104" t="n">
        <f aca="false">ROUND((10-GEOMEAN(((10-CC191)/10*9+1),((10-BU191)/10*9+1),((10-BY191)/10*9+1),((10-CG191)/10*9+1)))/9*10,1)</f>
        <v>6.7</v>
      </c>
      <c r="CI191" s="106" t="n">
        <f aca="false">IF('Indicator Data'!BQ191="No data","x",ROUND(IF('Indicator Data'!BQ191&gt;CI$3,0,IF('Indicator Data'!BQ191&lt;CI$4,10,(CI$3-'Indicator Data'!BQ191)/(CI$3-CI$4)*10)),1))</f>
        <v>5.3</v>
      </c>
      <c r="CJ191" s="106" t="n">
        <f aca="false">IF('Indicator Data'!BR191="No data","x",ROUND(IF('Indicator Data'!BR191&gt;CJ$3,0,IF('Indicator Data'!BR191&lt;CJ$4,10,(CJ$3-'Indicator Data'!BR191)/(CJ$3-CJ$4)*10)),1))</f>
        <v>1.5</v>
      </c>
      <c r="CK191" s="106" t="n">
        <f aca="false">IF('Indicator Data'!AC191="No data","x",ROUND(IF('Indicator Data'!AC191&gt;CK$3,0,IF('Indicator Data'!AC191&lt;CK$4,10,(CK$3-'Indicator Data'!AC191)/(CK$3-CK$4)*10)),1))</f>
        <v>7.5</v>
      </c>
      <c r="CL191" s="102" t="n">
        <f aca="false">IF(AND(CJ191="x",CI191="x",CK191="x"),"x",ROUND(AVERAGE(CI191:CK191),1))</f>
        <v>4.8</v>
      </c>
      <c r="CM191" s="106" t="n">
        <f aca="false">IF('Indicator Data'!X191="No data","x",ROUND(IF(LOG('Indicator Data'!X191)&gt;CM$3,10,IF(LOG('Indicator Data'!X191)&lt;CM$4,0,10-(CM$3-LOG('Indicator Data'!X191))/(CM$3-CM$4)*10)),1))</f>
        <v>4.7</v>
      </c>
      <c r="CN191" s="106" t="n">
        <f aca="false">IF('Indicator Data'!Y191="No data","x",ROUND(IF('Indicator Data'!Y191&gt;CN$3,10,IF('Indicator Data'!Y191&lt;CN$4,0,10-(CN$3-'Indicator Data'!Y191)/(CN$3-CN$4)*10)),1))</f>
        <v>5.8</v>
      </c>
      <c r="CO191" s="106" t="n">
        <f aca="false">IF('Indicator Data'!Z191="No data","x",ROUND(IF('Indicator Data'!Z191&gt;CO$3,10,IF('Indicator Data'!Z191&lt;CO$4,0,10-(CO$3-'Indicator Data'!Z191)/(CO$3-CO$4)*10)),1))</f>
        <v>2.6</v>
      </c>
      <c r="CP191" s="106" t="str">
        <f aca="false">IF('Indicator Data'!AA191="No data","x",ROUND(IF('Indicator Data'!AA191&gt;CP$3,10,IF('Indicator Data'!AA191&lt;CP$4,0,10-(CP$3-'Indicator Data'!AA191)/(CP$3-CP$4)*10)),1))</f>
        <v>x</v>
      </c>
      <c r="CQ191" s="102" t="n">
        <f aca="false">ROUND(AVERAGE(CM191:CP191),1)</f>
        <v>4.4</v>
      </c>
      <c r="CR191" s="104" t="n">
        <f aca="false">ROUND(AVERAGE(CL191,CQ191,CQ191),1)</f>
        <v>4.5</v>
      </c>
      <c r="CS191" s="106" t="str">
        <f aca="false">IF('Indicator Data'!AF191="No data","x",ROUND(IF('Indicator Data'!AF191&gt;CS$3,10,IF('Indicator Data'!AF191&lt;CS$4,0,10-(CS$3-'Indicator Data'!AF191)/(CS$3-CS$4)*10)),1))</f>
        <v>x</v>
      </c>
      <c r="CT191" s="106" t="n">
        <f aca="false">IF('Indicator Data'!AG191="No data","x",ROUND(IF('Indicator Data'!AG191&gt;CT$3,10,IF('Indicator Data'!AG191&lt;CT$4,0,10-(CT$3-'Indicator Data'!AG191)/(CT$3-CT$4)*10)),1))</f>
        <v>5.8</v>
      </c>
      <c r="CU191" s="102" t="n">
        <f aca="false">ROUND(AVERAGE(CM191,CN191,CO191,CP191,CS191,CT191),1)</f>
        <v>4.7</v>
      </c>
      <c r="CV191" s="106" t="n">
        <f aca="false">IF('Indicator Data'!AB191="No data","x",ROUND(IF('Indicator Data'!AB191&gt;CV$3,10,IF('Indicator Data'!AB191&lt;CV$4,0,10-(CV$3-'Indicator Data'!AB191)/(CV$3-CV$4)*10)),1))</f>
        <v>0.1</v>
      </c>
      <c r="CW191" s="102" t="n">
        <f aca="false">IF(AND(CJ191="x",CI191="x",CK191="x"),"x",ROUND(AVERAGE(CI191:CK191,CV191),1))</f>
        <v>3.6</v>
      </c>
      <c r="CX191" s="103" t="n">
        <f aca="false">IF('Indicator Data'!AD191="No data","x",'Indicator Data'!AD191/'Indicator Data'!$BZ191)</f>
        <v>3.4468009770114E-005</v>
      </c>
      <c r="CY191" s="106" t="n">
        <f aca="false">IF(CX191="x","x",ROUND(IF(CX191&gt;CY$3,0,IF(CX191&lt;CY$4,10,(CY$3-CX191)/(CY$3-CY$4)*10)),1))</f>
        <v>9.7</v>
      </c>
      <c r="CZ191" s="106" t="n">
        <f aca="false">IF('Indicator Data'!AE191="No data","x",ROUND(IF('Indicator Data'!AE191&gt;CZ$3,0,IF('Indicator Data'!AE191&lt;CZ$4,10,(CZ$3-'Indicator Data'!AE191)/(CZ$3-CZ$4)*10)),1))</f>
        <v>2</v>
      </c>
      <c r="DA191" s="102" t="n">
        <f aca="false">IF(AND(CY191="x",CZ191="x"),"x",ROUND(AVERAGE(CY191:CZ191),1))</f>
        <v>5.9</v>
      </c>
      <c r="DB191" s="104" t="n">
        <f aca="false">ROUND(AVERAGE(CW191,DA191,CU191),1)</f>
        <v>4.7</v>
      </c>
      <c r="DC191" s="105" t="n">
        <f aca="false">IF(BL191="x",ROUND((10-GEOMEAN(((10-DB191)/10*9+1),((10-CH191)/10*9+1),((10-CR191)/10*9+1)))/9*10,1),ROUND((10-GEOMEAN(((10-BL191)/10*9+1),((10-DB191)/10*9+1),((10-CH191)/10*9+1),((10-CR191)/10*9+1)))/9*10,1))</f>
        <v>4.4</v>
      </c>
      <c r="DD191" s="108" t="n">
        <f aca="false">IF(ROUND(IF(AP191="x",(10-GEOMEAN(((10-AO191)/10*9+1),((10-DC191)/10*9+1),((10-AU191)/10*9+1),((10-AQ191)/10*9+1),((10-AR191)/10*9+1)))/9*10,(10-GEOMEAN(((10-AO191)/10*9+1),((10-DC191)/10*9+1),((10-AP191)/10*9+1),((10-AQ191)/10*9+1),((10-AR191)/10*9+1),((10-AU191)/10*9+1)))/9*10),1)=0,0.1,ROUND(IF(AP191="x",(10-GEOMEAN(((10-AO191)/10*9+1),((10-DC191)/10*9+1),((10-AU191)/10*9+1),((10-AQ191)/10*9+1),((10-AR191)/10*9+1)))/9*10,(10-GEOMEAN(((10-AO191)/10*9+1),((10-DC191)/10*9+1),((10-AP191)/10*9+1),((10-AQ191)/10*9+1),((10-AR191)/10*9+1),((10-AU191)/10*9+1)))/9*10),1))</f>
        <v>5.6</v>
      </c>
      <c r="DE191" s="105" t="n">
        <f aca="false">ROUND(IF('Indicator Data'!AH191=0,0,IF('Indicator Data'!AH191&gt;DE$3,10,IF('Indicator Data'!AH191&lt;DE$4,0,10-(DE$3-'Indicator Data'!AH191)/(DE$3-DE$4)*10))),1)</f>
        <v>0</v>
      </c>
      <c r="DF191" s="102" t="n">
        <f aca="false">'Indicator Data'!AI191</f>
        <v>0</v>
      </c>
      <c r="DG191" s="102" t="n">
        <f aca="false">'Indicator Data'!AJ191</f>
        <v>0</v>
      </c>
      <c r="DH191" s="105" t="n">
        <f aca="false">ROUND(IF(DF191=5,10,IF(DG191=5,9,IF(DF191=4,8,IF(DG191=4,7,0)))),1)</f>
        <v>0</v>
      </c>
      <c r="DI191" s="108" t="n">
        <f aca="false">ROUND(IF(DH191&gt;5,DH191,DE191/10*7),1)</f>
        <v>0</v>
      </c>
      <c r="DJ191" s="76"/>
      <c r="DK191" s="109"/>
    </row>
    <row r="192" customFormat="false" ht="14.5" hidden="false" customHeight="false" outlineLevel="0" collapsed="false">
      <c r="A192" s="98" t="str">
        <f aca="false">'Indicator Data'!A192</f>
        <v>Venezuela</v>
      </c>
      <c r="B192" s="99" t="str">
        <f aca="false">'Indicator Data'!B192</f>
        <v>VEN</v>
      </c>
      <c r="C192" s="100" t="n">
        <f aca="false">ROUND(IF('Indicator Data'!C192=0,0.1,IF(LOG('Indicator Data'!C192)&gt;C$3,10,IF(LOG('Indicator Data'!C192)&lt;C$4,0,10-(C$3-LOG('Indicator Data'!C192))/(C$3-C$4)*10))),1)</f>
        <v>9.4</v>
      </c>
      <c r="D192" s="101" t="n">
        <f aca="false">ROUND(IF('Indicator Data'!D192=0,0.1,IF(LOG('Indicator Data'!D192)&gt;D$3,10,IF(LOG('Indicator Data'!D192)&lt;D$4,0,10-(D$3-LOG('Indicator Data'!D192))/(D$3-D$4)*10))),1)</f>
        <v>10</v>
      </c>
      <c r="E192" s="102" t="n">
        <f aca="false">ROUND((10-GEOMEAN(((10-C192)/10*9+1),((10-D192)/10*9+1)))/9*10,1)</f>
        <v>9.7</v>
      </c>
      <c r="F192" s="102" t="n">
        <f aca="false">IF('Indicator Data'!E192="No data",0.1,(ROUND(IF('Indicator Data'!E192=0,0,IF(LOG('Indicator Data'!E192)&gt;F$3,10,IF(LOG('Indicator Data'!E192)&lt;F$4,0,10-(F$3-LOG('Indicator Data'!E192))/(F$3-F$4)*10))),1)))</f>
        <v>7.6</v>
      </c>
      <c r="G192" s="102" t="n">
        <f aca="false">ROUND(IF('Indicator Data'!F192=0,0,IF(LOG('Indicator Data'!F192)&gt;G$3,10,IF(LOG('Indicator Data'!F192)&lt;G$4,0,10-(G$3-LOG('Indicator Data'!F192))/(G$3-G$4)*10))),1)</f>
        <v>6.8</v>
      </c>
      <c r="H192" s="101" t="n">
        <f aca="false">ROUND(IF('Indicator Data'!G192=0,0,IF(LOG('Indicator Data'!G192)&gt;H$3,10,IF(LOG('Indicator Data'!G192)&lt;H$4,0,10-(H$3-LOG('Indicator Data'!G192))/(H$3-H$4)*10))),1)</f>
        <v>6.4</v>
      </c>
      <c r="I192" s="101" t="n">
        <f aca="false">ROUND(IF('Indicator Data'!H192=0,0,IF(LOG('Indicator Data'!H192)&gt;I$3,10,IF(LOG('Indicator Data'!H192)&lt;I$4,0,10-(I$3-LOG('Indicator Data'!H192))/(I$3-I$4)*10))),1)</f>
        <v>4.8</v>
      </c>
      <c r="J192" s="101" t="n">
        <f aca="false">ROUND((10-GEOMEAN(((10-H192)/10*9+1),((10-I192)/10*9+1)))/9*10,1)</f>
        <v>5.7</v>
      </c>
      <c r="K192" s="101" t="n">
        <f aca="false">ROUND(IF('Indicator Data'!I192=0,0,IF(LOG('Indicator Data'!I192)&gt;K$3,10,IF(LOG('Indicator Data'!I192)&lt;K$4,0,10-(K$3-LOG('Indicator Data'!I192))/(K$3-K$4)*10))),1)</f>
        <v>7.6</v>
      </c>
      <c r="L192" s="102" t="n">
        <f aca="false">ROUND((10-GEOMEAN(((10-J192)/10*9+1),((10-K192)/10*9+1)))/9*10,1)</f>
        <v>6.8</v>
      </c>
      <c r="M192" s="102" t="n">
        <f aca="false">ROUND(IF('Indicator Data'!J192=0,0,IF(LOG('Indicator Data'!J192)&gt;M$3,10,IF(LOG('Indicator Data'!J192)&lt;M$4,0,10-(M$3-LOG('Indicator Data'!J192))/(M$3-M$4)*10))),1)</f>
        <v>0</v>
      </c>
      <c r="N192" s="103" t="n">
        <f aca="false">'Indicator Data'!C192/'Indicator Data'!$CA192</f>
        <v>0.0018715927059315</v>
      </c>
      <c r="O192" s="103" t="n">
        <f aca="false">'Indicator Data'!D192/'Indicator Data'!$CA192</f>
        <v>0.000666851998420883</v>
      </c>
      <c r="P192" s="103" t="n">
        <f aca="false">IF(F192=0.1,"x",'Indicator Data'!E192/'Indicator Data'!$CA192)</f>
        <v>0.00365719420777798</v>
      </c>
      <c r="Q192" s="103" t="n">
        <f aca="false">'Indicator Data'!F192/'Indicator Data'!$CA192</f>
        <v>3.6315731970488E-006</v>
      </c>
      <c r="R192" s="103" t="n">
        <f aca="false">'Indicator Data'!G192/'Indicator Data'!$CA192</f>
        <v>0.00119749897658916</v>
      </c>
      <c r="S192" s="103" t="n">
        <f aca="false">'Indicator Data'!H192/'Indicator Data'!$CA192</f>
        <v>7.41203245681113E-007</v>
      </c>
      <c r="T192" s="103" t="n">
        <f aca="false">'Indicator Data'!I192/'Indicator Data'!$CA192</f>
        <v>0.0020488955541145</v>
      </c>
      <c r="U192" s="103" t="n">
        <f aca="false">'Indicator Data'!J192/'Indicator Data'!$CA192</f>
        <v>0</v>
      </c>
      <c r="V192" s="101" t="n">
        <f aca="false">ROUND(IF(N192&gt;V$3,10,IF(N192&lt;V$4,0,10-(V$3-N192)/(V$3-V$4)*10)),1)</f>
        <v>9.4</v>
      </c>
      <c r="W192" s="101" t="n">
        <f aca="false">ROUND(IF(O192&gt;W$3,10,IF(O192&lt;W$4,0,10-(W$3-O192)/(W$3-W$4)*10)),1)</f>
        <v>6.7</v>
      </c>
      <c r="X192" s="102" t="n">
        <f aca="false">ROUND(((10-GEOMEAN(((10-V192)/10*9+1),((10-W192)/10*9+1)))/9*10),1)</f>
        <v>8.4</v>
      </c>
      <c r="Y192" s="102" t="n">
        <f aca="false">IF(P192="x",0.1,ROUND(IF(P192&gt;Y$3,10,IF(P192&lt;Y$4,0,10-(Y$3-P192)/(Y$3-Y$4)*10)),1))</f>
        <v>2.4</v>
      </c>
      <c r="Z192" s="102" t="n">
        <f aca="false">ROUND(IF(Q192=0,0,IF(LOG(Q192)&gt;Z$3,10,IF(LOG(Q192)&lt;=Z$4,0,10-(Z$3-LOG(Q192))/(Z$3-Z$4)*10))),1)</f>
        <v>6.8</v>
      </c>
      <c r="AA192" s="101" t="n">
        <f aca="false">ROUND(IF(R192&gt;AA$3,10,IF(R192&lt;AA$4,0,10-(AA$3-R192)/(AA$3-AA$4)*10)),1)</f>
        <v>0.7</v>
      </c>
      <c r="AB192" s="101" t="n">
        <f aca="false">ROUND(IF(S192&gt;AB$3,10,IF(S192&lt;AB$4,0,10-(AB$3-S192)/(AB$3-AB$4)*10)),1)</f>
        <v>0</v>
      </c>
      <c r="AC192" s="101" t="n">
        <f aca="false">ROUND(((10-GEOMEAN(((10-AA192)/10*9+1),((10-AB192)/10*9+1)))/9*10),1)</f>
        <v>0.4</v>
      </c>
      <c r="AD192" s="101" t="n">
        <f aca="false">ROUND(IF(T192=0,0,IF(T192&gt;AD$3,10,IF(T192&lt;=AD$4,0,10-(AD$3-T192)/(AD$3-AD$4)*10))),1)</f>
        <v>2</v>
      </c>
      <c r="AE192" s="102" t="n">
        <f aca="false">ROUND((10-GEOMEAN(((10-AC192)/10*9+1),((10-AD192)/10*9+1)))/9*10,1)</f>
        <v>1.2</v>
      </c>
      <c r="AF192" s="102" t="n">
        <f aca="false">ROUND(IF(U192&gt;AF$3,10,IF(U192&lt;AF$4,0,10-(AF$3-U192)/(AF$3-AF$4)*10)),1)</f>
        <v>0</v>
      </c>
      <c r="AG192" s="101" t="n">
        <f aca="false">ROUND(IF('Indicator Data'!K192=0,0,IF('Indicator Data'!K192&gt;AG$3,10,IF('Indicator Data'!K192&lt;AG$4,0,10-(AG$3-'Indicator Data'!K192)/(AG$3-AG$4)*10))),1)</f>
        <v>1</v>
      </c>
      <c r="AH192" s="104" t="n">
        <f aca="false">ROUND(AVERAGE(C192,V192),1)</f>
        <v>9.4</v>
      </c>
      <c r="AI192" s="104" t="n">
        <f aca="false">ROUND(AVERAGE(D192,W192),1)</f>
        <v>8.4</v>
      </c>
      <c r="AJ192" s="102" t="n">
        <f aca="false">ROUND(AVERAGE(AA192,H192),1)</f>
        <v>3.6</v>
      </c>
      <c r="AK192" s="102" t="n">
        <f aca="false">ROUND(AVERAGE(AB192,I192),1)</f>
        <v>2.4</v>
      </c>
      <c r="AL192" s="104" t="n">
        <f aca="false">ROUND((10-GEOMEAN(((10-AJ192)/10*9+1),((10-AK192)/10*9+1)))/9*10,1)</f>
        <v>3</v>
      </c>
      <c r="AM192" s="104" t="n">
        <f aca="false">ROUND(AVERAGE(AD192,K192),1)</f>
        <v>4.8</v>
      </c>
      <c r="AN192" s="102" t="n">
        <f aca="false">ROUND((10-GEOMEAN(((10-M192)/10*9+1),((10-AF192)/10*9+1)))/9*10,1)</f>
        <v>0</v>
      </c>
      <c r="AO192" s="105" t="n">
        <f aca="false">ROUND((10-GEOMEAN(((10-E192)/10*9+1),((10-X192)/10*9+1)))/9*10,1)</f>
        <v>9.2</v>
      </c>
      <c r="AP192" s="105" t="n">
        <f aca="false">IF(AND(Y192="x",F192="x"),"x",ROUND((10-GEOMEAN(((10-F192)/10*9+1),((10-Y192)/10*9+1)))/9*10,1))</f>
        <v>5.6</v>
      </c>
      <c r="AQ192" s="105" t="n">
        <f aca="false">ROUND((10-GEOMEAN(((10-G192)/10*9+1),((10-Z192)/10*9+1)))/9*10,1)</f>
        <v>6.8</v>
      </c>
      <c r="AR192" s="105" t="n">
        <f aca="false">ROUND((10-GEOMEAN(((10-L192)/10*9+1),((10-AE192)/10*9+1)))/9*10,1)</f>
        <v>4.6</v>
      </c>
      <c r="AS192" s="104" t="n">
        <f aca="false">ROUND(AVERAGE(AG192,AN192),1)</f>
        <v>0.5</v>
      </c>
      <c r="AT192" s="104" t="n">
        <f aca="false">IF('Indicator Data'!L192="No data","x",IF('Indicator Data'!CB192&lt;1000,"x",ROUND((IF('Indicator Data'!L192&gt;AT$3,10,IF('Indicator Data'!L192&lt;AT$4,0,10-(AT$3-'Indicator Data'!L192)/(AT$3-AT$4)*10))),1)))</f>
        <v>3.8</v>
      </c>
      <c r="AU192" s="105" t="n">
        <f aca="false">ROUND(AVERAGE(AS192,AT192),1)</f>
        <v>2.2</v>
      </c>
      <c r="AV192" s="106" t="str">
        <f aca="false">IF('Indicator Data'!M192="No data","x",ROUND(IF('Indicator Data'!M192=0,0,IF(LOG('Indicator Data'!M192)&gt;AV$3,10,IF(LOG('Indicator Data'!M192)&lt;AV$4,0,10-(AV$3-LOG('Indicator Data'!M192))/(AV$3-AV$4)*10))),1))</f>
        <v>x</v>
      </c>
      <c r="AW192" s="103" t="str">
        <f aca="false">IF(AV192="x","x",'Indicator Data'!M192/'Indicator Data'!$CA192)</f>
        <v>x</v>
      </c>
      <c r="AX192" s="106" t="str">
        <f aca="false">IF(AV192="x","x",ROUND(IF(AW192&gt;AX$3,10,IF(AW192&lt;AX$4,0,10-(AX$3-AW192)/(AX$3-AX$4)*10)),1))</f>
        <v>x</v>
      </c>
      <c r="AY192" s="102" t="str">
        <f aca="false">IF(AND(AV192="x",AX192="x"),"x",ROUND((10-GEOMEAN(((10-AV192)/10*9+1),((10-AX192)/10*9+1)))/9*10,1))</f>
        <v>x</v>
      </c>
      <c r="AZ192" s="106" t="str">
        <f aca="false">IF('Indicator Data'!N192="No data","x",ROUND(IF('Indicator Data'!N192=0,0,IF(LOG('Indicator Data'!N192)&gt;AZ$3,10,IF(LOG('Indicator Data'!N192)&lt;AZ$4,0,10-(AZ$3-LOG('Indicator Data'!N192))/(AZ$3-AZ$4)*10))),1))</f>
        <v>x</v>
      </c>
      <c r="BA192" s="103" t="str">
        <f aca="false">IF(AZ192="x","x",'Indicator Data'!N192/'Indicator Data'!$CA192)</f>
        <v>x</v>
      </c>
      <c r="BB192" s="106" t="str">
        <f aca="false">IF(AZ192="x","x",ROUND(IF(BA192&gt;BB$3,10,IF(BA192&lt;BB$4,0,10-(BB$3-BA192)/(BB$3-BB$4)*10)),1))</f>
        <v>x</v>
      </c>
      <c r="BC192" s="102" t="str">
        <f aca="false">IF(AND(AZ192="x",BB192="x"),"x",ROUND((10-GEOMEAN(((10-AZ192)/10*9+1),((10-BB192)/10*9+1)))/9*10,1))</f>
        <v>x</v>
      </c>
      <c r="BD192" s="106" t="str">
        <f aca="false">IF('Indicator Data'!O192="No data","x",ROUND(IF('Indicator Data'!O192=0,0,IF(LOG('Indicator Data'!O192)&gt;BD$3,10,IF(LOG('Indicator Data'!O192)&lt;BD$4,0,10-(BD$3-LOG('Indicator Data'!O192))/(BD$3-BD$4)*10))),1))</f>
        <v>x</v>
      </c>
      <c r="BE192" s="103" t="str">
        <f aca="false">IF(BD192="x","x",'Indicator Data'!O192/'Indicator Data'!$CA192)</f>
        <v>x</v>
      </c>
      <c r="BF192" s="106" t="str">
        <f aca="false">IF(BD192="x","x",ROUND(IF(BE192&gt;BF$3,10,IF(BE192&lt;BF$4,0,10-(BF$3-BE192)/(BF$3-BF$4)*10)),1))</f>
        <v>x</v>
      </c>
      <c r="BG192" s="102" t="str">
        <f aca="false">IF(AND(BD192="x",BF192="x"),"x",ROUND((10-GEOMEAN(((10-BD192)/10*9+1),((10-BF192)/10*9+1)))/9*10,1))</f>
        <v>x</v>
      </c>
      <c r="BH192" s="106" t="str">
        <f aca="false">IF('Indicator Data'!P192="No data","x",ROUND(IF('Indicator Data'!P192=0,0,IF(LOG('Indicator Data'!P192)&gt;BH$3,10,IF(LOG('Indicator Data'!P192)&lt;BH$4,0,10-(BH$3-LOG('Indicator Data'!P192))/(BH$3-BH$4)*10))),1))</f>
        <v>x</v>
      </c>
      <c r="BI192" s="103" t="str">
        <f aca="false">IF(BH192="x","x",'Indicator Data'!P192/'Indicator Data'!$CA192)</f>
        <v>x</v>
      </c>
      <c r="BJ192" s="106" t="str">
        <f aca="false">IF(BH192="x","x",ROUND(IF(BI192&gt;BJ$3,10,IF(BI192&lt;BJ$4,0,10-(BJ$3-BI192)/(BJ$3-BJ$4)*10)),1))</f>
        <v>x</v>
      </c>
      <c r="BK192" s="102" t="str">
        <f aca="false">IF(AND(BH192="x",BJ192="x"),"x",ROUND((10-GEOMEAN(((10-BH192)/10*9+1),((10-BJ192)/10*9+1)))/9*10,1))</f>
        <v>x</v>
      </c>
      <c r="BL192" s="104" t="str">
        <f aca="false">IF(AND(BC192="x",BG192="x",BK192="x",AY192="x"),"x",IF(AND(BC192="x",BG192="x",BK192="x"),AY192,ROUND((10-GEOMEAN(((10-AY192)/10*9+1),((10-BC192)/10*9+1),((10-BG192)/10*9+1),((10-BK192)/10*9+1)))/9*10,1)))</f>
        <v>x</v>
      </c>
      <c r="BM192" s="106" t="n">
        <f aca="false">ROUND(IF('Indicator Data'!Q192=0,0,IF(LOG('Indicator Data'!Q192)&gt;BM$3,10,IF(LOG('Indicator Data'!Q192)&lt;BM$4,0,10-(BM$3-LOG('Indicator Data'!Q192))/(BM$3-BM$4)*10))),1)</f>
        <v>9</v>
      </c>
      <c r="BN192" s="107" t="n">
        <f aca="false">'Indicator Data'!R192</f>
        <v>0.734887003898621</v>
      </c>
      <c r="BO192" s="106" t="n">
        <f aca="false">ROUND(IF(BN192&gt;BO$3,10,IF(BN192&lt;BO$4,0,10-(BO$3-BN192)/(BO$3-BO$4)*10)),1)</f>
        <v>7.3</v>
      </c>
      <c r="BP192" s="106" t="n">
        <f aca="false">ROUND((10-GEOMEAN(((10-BO192)/10*9+1),((10-BM192)/10*9+1)))/9*10,1)</f>
        <v>8.3</v>
      </c>
      <c r="BQ192" s="106" t="n">
        <f aca="false">ROUND(IF('Indicator Data'!S192=0,0,IF(LOG('Indicator Data'!S192)&gt;BQ$3,10,IF(LOG('Indicator Data'!S192)&lt;BQ$4,0,10-(BQ$3-LOG('Indicator Data'!S192))/(BQ$3-BQ$4)*10))),1)</f>
        <v>9</v>
      </c>
      <c r="BR192" s="107" t="n">
        <f aca="false">'Indicator Data'!T192</f>
        <v>0.731733083724976</v>
      </c>
      <c r="BS192" s="106" t="n">
        <f aca="false">ROUND(IF(BR192&gt;BS$3,10,IF(BR192&lt;BS$4,0,10-(BS$3-BR192)/(BS$3-BS$4)*10)),1)</f>
        <v>7.3</v>
      </c>
      <c r="BT192" s="106" t="n">
        <f aca="false">ROUND((10-GEOMEAN(((10-BS192)/10*9+1),((10-BQ192)/10*9+1)))/9*10,1)</f>
        <v>8.3</v>
      </c>
      <c r="BU192" s="102" t="n">
        <f aca="false">ROUND((10-GEOMEAN(((10-BT192)/10*9+1),((10-BP192)/10*9+1)))/9*10,1)</f>
        <v>8.3</v>
      </c>
      <c r="BV192" s="106" t="n">
        <f aca="false">ROUND(IF('Indicator Data'!U192=0,0,IF(LOG('Indicator Data'!U192)&gt;BV$3,10,IF(LOG('Indicator Data'!U192)&lt;BV$4,0,10-(BV$3-LOG('Indicator Data'!U192))/(BV$3-BV$4)*10))),1)</f>
        <v>9.1</v>
      </c>
      <c r="BW192" s="103" t="n">
        <f aca="false">'Indicator Data'!U192/'Indicator Data'!$CA192</f>
        <v>0.724604962371039</v>
      </c>
      <c r="BX192" s="106" t="n">
        <f aca="false">ROUND(IF(BW192&gt;BX$3,10,IF(BW192&lt;BX$4,0,10-(BX$3-BW192)/(BX$3-BX$4)*10)),1)</f>
        <v>8.1</v>
      </c>
      <c r="BY192" s="102" t="n">
        <f aca="false">ROUND((10-GEOMEAN(((10-BV192)/10*9+1),((10-BX192)/10*9+1)))/9*10,1)</f>
        <v>8.7</v>
      </c>
      <c r="BZ192" s="106" t="n">
        <f aca="false">ROUND(IF('Indicator Data'!V192=0,0,IF(LOG('Indicator Data'!V192)&gt;BZ$3,10,IF(LOG('Indicator Data'!V192)&lt;BZ$4,0,10-(BZ$3-LOG('Indicator Data'!V192))/(BZ$3-BZ$4)*10))),1)</f>
        <v>9.2</v>
      </c>
      <c r="CA192" s="103" t="n">
        <f aca="false">IF('Indicator Data'!V192/'Indicator Data'!$CA192&gt;1,1,'Indicator Data'!V192/'Indicator Data'!$CA192)</f>
        <v>0.892512056974962</v>
      </c>
      <c r="CB192" s="106" t="n">
        <f aca="false">ROUND(IF(CA192&gt;CB$3,10,IF(CA192&lt;CB$4,0,10-(CB$3-CA192)/(CB$3-CB$4)*10)),1)</f>
        <v>8.9</v>
      </c>
      <c r="CC192" s="102" t="n">
        <f aca="false">ROUND((10-GEOMEAN(((10-BZ192)/10*9+1),((10-CB192)/10*9+1)))/9*10,1)</f>
        <v>9.1</v>
      </c>
      <c r="CD192" s="106" t="n">
        <f aca="false">ROUND(IF('Indicator Data'!W192=0,0,IF(LOG('Indicator Data'!W192)&gt;CD$3,10,IF(LOG('Indicator Data'!W192)&lt;CD$4,0,10-(CD$3-LOG('Indicator Data'!W192))/(CD$3-CD$4)*10))),1)</f>
        <v>9.1</v>
      </c>
      <c r="CE192" s="103" t="n">
        <f aca="false">'Indicator Data'!W192/'Indicator Data'!$CA192</f>
        <v>0.79772074978709</v>
      </c>
      <c r="CF192" s="106" t="n">
        <f aca="false">ROUND(IF(CE192&gt;CF$3,10,IF(CE192&lt;CF$4,0,10-(CF$3-CE192)/(CF$3-CF$4)*10)),1)</f>
        <v>8</v>
      </c>
      <c r="CG192" s="102" t="n">
        <f aca="false">ROUND((10-GEOMEAN(((10-CD192)/10*9+1),((10-CF192)/10*9+1)))/9*10,1)</f>
        <v>8.6</v>
      </c>
      <c r="CH192" s="104" t="n">
        <f aca="false">ROUND((10-GEOMEAN(((10-CC192)/10*9+1),((10-BU192)/10*9+1),((10-BY192)/10*9+1),((10-CG192)/10*9+1)))/9*10,1)</f>
        <v>8.7</v>
      </c>
      <c r="CI192" s="106" t="n">
        <f aca="false">IF('Indicator Data'!BQ192="No data","x",ROUND(IF('Indicator Data'!BQ192&gt;CI$3,0,IF('Indicator Data'!BQ192&lt;CI$4,10,(CI$3-'Indicator Data'!BQ192)/(CI$3-CI$4)*10)),1))</f>
        <v>0.5</v>
      </c>
      <c r="CJ192" s="106" t="n">
        <f aca="false">IF('Indicator Data'!BR192="No data","x",ROUND(IF('Indicator Data'!BR192&gt;CJ$3,0,IF('Indicator Data'!BR192&lt;CJ$4,10,(CJ$3-'Indicator Data'!BR192)/(CJ$3-CJ$4)*10)),1))</f>
        <v>1.1</v>
      </c>
      <c r="CK192" s="106" t="str">
        <f aca="false">IF('Indicator Data'!AC192="No data","x",ROUND(IF('Indicator Data'!AC192&gt;CK$3,0,IF('Indicator Data'!AC192&lt;CK$4,10,(CK$3-'Indicator Data'!AC192)/(CK$3-CK$4)*10)),1))</f>
        <v>x</v>
      </c>
      <c r="CL192" s="102" t="n">
        <f aca="false">IF(AND(CJ192="x",CI192="x",CK192="x"),"x",ROUND(AVERAGE(CI192:CK192),1))</f>
        <v>0.8</v>
      </c>
      <c r="CM192" s="106" t="n">
        <f aca="false">IF('Indicator Data'!X192="No data","x",ROUND(IF(LOG('Indicator Data'!X192)&gt;CM$3,10,IF(LOG('Indicator Data'!X192)&lt;CM$4,0,10-(CM$3-LOG('Indicator Data'!X192))/(CM$3-CM$4)*10)),1))</f>
        <v>5</v>
      </c>
      <c r="CN192" s="106" t="n">
        <f aca="false">IF('Indicator Data'!Y192="No data","x",ROUND(IF('Indicator Data'!Y192&gt;CN$3,10,IF('Indicator Data'!Y192&lt;CN$4,0,10-(CN$3-'Indicator Data'!Y192)/(CN$3-CN$4)*10)),1))</f>
        <v>2</v>
      </c>
      <c r="CO192" s="106" t="n">
        <f aca="false">IF('Indicator Data'!Z192="No data","x",ROUND(IF('Indicator Data'!Z192&gt;CO$3,10,IF('Indicator Data'!Z192&lt;CO$4,0,10-(CO$3-'Indicator Data'!Z192)/(CO$3-CO$4)*10)),1))</f>
        <v>8.8</v>
      </c>
      <c r="CP192" s="106" t="n">
        <f aca="false">IF('Indicator Data'!AA192="No data","x",ROUND(IF('Indicator Data'!AA192&gt;CP$3,10,IF('Indicator Data'!AA192&lt;CP$4,0,10-(CP$3-'Indicator Data'!AA192)/(CP$3-CP$4)*10)),1))</f>
        <v>5.8</v>
      </c>
      <c r="CQ192" s="102" t="n">
        <f aca="false">ROUND(AVERAGE(CM192:CP192),1)</f>
        <v>5.4</v>
      </c>
      <c r="CR192" s="104" t="n">
        <f aca="false">ROUND(AVERAGE(CL192,CQ192,CQ192),1)</f>
        <v>3.9</v>
      </c>
      <c r="CS192" s="106" t="n">
        <f aca="false">IF('Indicator Data'!AF192="No data","x",ROUND(IF('Indicator Data'!AF192&gt;CS$3,10,IF('Indicator Data'!AF192&lt;CS$4,0,10-(CS$3-'Indicator Data'!AF192)/(CS$3-CS$4)*10)),1))</f>
        <v>4.9</v>
      </c>
      <c r="CT192" s="106" t="n">
        <f aca="false">IF('Indicator Data'!AG192="No data","x",ROUND(IF('Indicator Data'!AG192&gt;CT$3,10,IF('Indicator Data'!AG192&lt;CT$4,0,10-(CT$3-'Indicator Data'!AG192)/(CT$3-CT$4)*10)),1))</f>
        <v>2.2</v>
      </c>
      <c r="CU192" s="102" t="n">
        <f aca="false">ROUND(AVERAGE(CM192,CN192,CO192,CP192,CS192,CT192),1)</f>
        <v>4.8</v>
      </c>
      <c r="CV192" s="106" t="n">
        <f aca="false">IF('Indicator Data'!AB192="No data","x",ROUND(IF('Indicator Data'!AB192&gt;CV$3,10,IF('Indicator Data'!AB192&lt;CV$4,0,10-(CV$3-'Indicator Data'!AB192)/(CV$3-CV$4)*10)),1))</f>
        <v>1</v>
      </c>
      <c r="CW192" s="102" t="n">
        <f aca="false">IF(AND(CJ192="x",CI192="x",CK192="x"),"x",ROUND(AVERAGE(CI192:CK192,CV192),1))</f>
        <v>0.9</v>
      </c>
      <c r="CX192" s="103" t="n">
        <f aca="false">IF('Indicator Data'!AD192="No data","x",'Indicator Data'!AD192/'Indicator Data'!$BZ192)</f>
        <v>0.000362519453106621</v>
      </c>
      <c r="CY192" s="106" t="n">
        <f aca="false">IF(CX192="x","x",ROUND(IF(CX192&gt;CY$3,0,IF(CX192&lt;CY$4,10,(CY$3-CX192)/(CY$3-CY$4)*10)),1))</f>
        <v>6.4</v>
      </c>
      <c r="CZ192" s="106" t="n">
        <f aca="false">IF('Indicator Data'!AE192="No data","x",ROUND(IF('Indicator Data'!AE192&gt;CZ$3,0,IF('Indicator Data'!AE192&lt;CZ$4,10,(CZ$3-'Indicator Data'!AE192)/(CZ$3-CZ$4)*10)),1))</f>
        <v>2</v>
      </c>
      <c r="DA192" s="102" t="n">
        <f aca="false">IF(AND(CY192="x",CZ192="x"),"x",ROUND(AVERAGE(CY192:CZ192),1))</f>
        <v>4.2</v>
      </c>
      <c r="DB192" s="104" t="n">
        <f aca="false">ROUND(AVERAGE(CW192,DA192,CU192),1)</f>
        <v>3.3</v>
      </c>
      <c r="DC192" s="105" t="n">
        <f aca="false">IF(BL192="x",ROUND((10-GEOMEAN(((10-DB192)/10*9+1),((10-CH192)/10*9+1),((10-CR192)/10*9+1)))/9*10,1),ROUND((10-GEOMEAN(((10-BL192)/10*9+1),((10-DB192)/10*9+1),((10-CH192)/10*9+1),((10-CR192)/10*9+1)))/9*10,1))</f>
        <v>6</v>
      </c>
      <c r="DD192" s="108" t="n">
        <f aca="false">IF(ROUND(IF(AP192="x",(10-GEOMEAN(((10-AO192)/10*9+1),((10-DC192)/10*9+1),((10-AU192)/10*9+1),((10-AQ192)/10*9+1),((10-AR192)/10*9+1)))/9*10,(10-GEOMEAN(((10-AO192)/10*9+1),((10-DC192)/10*9+1),((10-AP192)/10*9+1),((10-AQ192)/10*9+1),((10-AR192)/10*9+1),((10-AU192)/10*9+1)))/9*10),1)=0,0.1,ROUND(IF(AP192="x",(10-GEOMEAN(((10-AO192)/10*9+1),((10-DC192)/10*9+1),((10-AU192)/10*9+1),((10-AQ192)/10*9+1),((10-AR192)/10*9+1)))/9*10,(10-GEOMEAN(((10-AO192)/10*9+1),((10-DC192)/10*9+1),((10-AP192)/10*9+1),((10-AQ192)/10*9+1),((10-AR192)/10*9+1),((10-AU192)/10*9+1)))/9*10),1))</f>
        <v>6.2</v>
      </c>
      <c r="DE192" s="105" t="n">
        <f aca="false">ROUND(IF('Indicator Data'!AH192=0,0,IF('Indicator Data'!AH192&gt;DE$3,10,IF('Indicator Data'!AH192&lt;DE$4,0,10-(DE$3-'Indicator Data'!AH192)/(DE$3-DE$4)*10))),1)</f>
        <v>5.9</v>
      </c>
      <c r="DF192" s="102" t="n">
        <f aca="false">'Indicator Data'!AI192</f>
        <v>0</v>
      </c>
      <c r="DG192" s="102" t="n">
        <f aca="false">'Indicator Data'!AJ192</f>
        <v>4</v>
      </c>
      <c r="DH192" s="105" t="n">
        <f aca="false">ROUND(IF(DF192=5,10,IF(DG192=5,9,IF(DF192=4,8,IF(DG192=4,7,0)))),1)</f>
        <v>7</v>
      </c>
      <c r="DI192" s="108" t="n">
        <f aca="false">ROUND(IF(DH192&gt;5,DH192,DE192/10*7),1)</f>
        <v>7</v>
      </c>
      <c r="DJ192" s="76"/>
      <c r="DK192" s="109"/>
    </row>
    <row r="193" customFormat="false" ht="14.5" hidden="false" customHeight="false" outlineLevel="0" collapsed="false">
      <c r="A193" s="98" t="str">
        <f aca="false">'Indicator Data'!A193</f>
        <v>Viet Nam</v>
      </c>
      <c r="B193" s="99" t="str">
        <f aca="false">'Indicator Data'!B193</f>
        <v>VNM</v>
      </c>
      <c r="C193" s="100" t="n">
        <f aca="false">ROUND(IF('Indicator Data'!C193=0,0.1,IF(LOG('Indicator Data'!C193)&gt;C$3,10,IF(LOG('Indicator Data'!C193)&lt;C$4,0,10-(C$3-LOG('Indicator Data'!C193))/(C$3-C$4)*10))),1)</f>
        <v>8.9</v>
      </c>
      <c r="D193" s="101" t="n">
        <f aca="false">ROUND(IF('Indicator Data'!D193=0,0.1,IF(LOG('Indicator Data'!D193)&gt;D$3,10,IF(LOG('Indicator Data'!D193)&lt;D$4,0,10-(D$3-LOG('Indicator Data'!D193))/(D$3-D$4)*10))),1)</f>
        <v>0.1</v>
      </c>
      <c r="E193" s="102" t="n">
        <f aca="false">ROUND((10-GEOMEAN(((10-C193)/10*9+1),((10-D193)/10*9+1)))/9*10,1)</f>
        <v>6.2</v>
      </c>
      <c r="F193" s="102" t="n">
        <f aca="false">IF('Indicator Data'!E193="No data",0.1,(ROUND(IF('Indicator Data'!E193=0,0,IF(LOG('Indicator Data'!E193)&gt;F$3,10,IF(LOG('Indicator Data'!E193)&lt;F$4,0,10-(F$3-LOG('Indicator Data'!E193))/(F$3-F$4)*10))),1)))</f>
        <v>10</v>
      </c>
      <c r="G193" s="102" t="n">
        <f aca="false">ROUND(IF('Indicator Data'!F193=0,0,IF(LOG('Indicator Data'!F193)&gt;G$3,10,IF(LOG('Indicator Data'!F193)&lt;G$4,0,10-(G$3-LOG('Indicator Data'!F193))/(G$3-G$4)*10))),1)</f>
        <v>7.7</v>
      </c>
      <c r="H193" s="101" t="n">
        <f aca="false">ROUND(IF('Indicator Data'!G193=0,0,IF(LOG('Indicator Data'!G193)&gt;H$3,10,IF(LOG('Indicator Data'!G193)&lt;H$4,0,10-(H$3-LOG('Indicator Data'!G193))/(H$3-H$4)*10))),1)</f>
        <v>9.8</v>
      </c>
      <c r="I193" s="101" t="n">
        <f aca="false">ROUND(IF('Indicator Data'!H193=0,0,IF(LOG('Indicator Data'!H193)&gt;I$3,10,IF(LOG('Indicator Data'!H193)&lt;I$4,0,10-(I$3-LOG('Indicator Data'!H193))/(I$3-I$4)*10))),1)</f>
        <v>9.8</v>
      </c>
      <c r="J193" s="101" t="n">
        <f aca="false">ROUND((10-GEOMEAN(((10-H193)/10*9+1),((10-I193)/10*9+1)))/9*10,1)</f>
        <v>9.8</v>
      </c>
      <c r="K193" s="101" t="n">
        <f aca="false">ROUND(IF('Indicator Data'!I193=0,0,IF(LOG('Indicator Data'!I193)&gt;K$3,10,IF(LOG('Indicator Data'!I193)&lt;K$4,0,10-(K$3-LOG('Indicator Data'!I193))/(K$3-K$4)*10))),1)</f>
        <v>9.3</v>
      </c>
      <c r="L193" s="102" t="n">
        <f aca="false">ROUND((10-GEOMEAN(((10-J193)/10*9+1),((10-K193)/10*9+1)))/9*10,1)</f>
        <v>9.6</v>
      </c>
      <c r="M193" s="102" t="n">
        <f aca="false">ROUND(IF('Indicator Data'!J193=0,0,IF(LOG('Indicator Data'!J193)&gt;M$3,10,IF(LOG('Indicator Data'!J193)&lt;M$4,0,10-(M$3-LOG('Indicator Data'!J193))/(M$3-M$4)*10))),1)</f>
        <v>10</v>
      </c>
      <c r="N193" s="103" t="n">
        <f aca="false">'Indicator Data'!C193/'Indicator Data'!$CA193</f>
        <v>0.000381776974066793</v>
      </c>
      <c r="O193" s="103" t="n">
        <f aca="false">'Indicator Data'!D193/'Indicator Data'!$CA193</f>
        <v>0</v>
      </c>
      <c r="P193" s="103" t="n">
        <f aca="false">IF(F193=0.1,"x",'Indicator Data'!E193/'Indicator Data'!$CA193)</f>
        <v>0.0187778578343246</v>
      </c>
      <c r="Q193" s="103" t="n">
        <f aca="false">'Indicator Data'!F193/'Indicator Data'!$CA193</f>
        <v>4.42570973092098E-006</v>
      </c>
      <c r="R193" s="103" t="n">
        <f aca="false">'Indicator Data'!G193/'Indicator Data'!$CA193</f>
        <v>0.00896051517056642</v>
      </c>
      <c r="S193" s="103" t="n">
        <f aca="false">'Indicator Data'!H193/'Indicator Data'!$CA193</f>
        <v>0.000771689493188309</v>
      </c>
      <c r="T193" s="103" t="n">
        <f aca="false">'Indicator Data'!I193/'Indicator Data'!$CA193</f>
        <v>0.00497538978979462</v>
      </c>
      <c r="U193" s="103" t="n">
        <f aca="false">'Indicator Data'!J193/'Indicator Data'!$CA193</f>
        <v>0.00261251008238478</v>
      </c>
      <c r="V193" s="101" t="n">
        <f aca="false">ROUND(IF(N193&gt;V$3,10,IF(N193&lt;V$4,0,10-(V$3-N193)/(V$3-V$4)*10)),1)</f>
        <v>1.9</v>
      </c>
      <c r="W193" s="101" t="n">
        <f aca="false">ROUND(IF(O193&gt;W$3,10,IF(O193&lt;W$4,0,10-(W$3-O193)/(W$3-W$4)*10)),1)</f>
        <v>0</v>
      </c>
      <c r="X193" s="102" t="n">
        <f aca="false">ROUND(((10-GEOMEAN(((10-V193)/10*9+1),((10-W193)/10*9+1)))/9*10),1)</f>
        <v>1</v>
      </c>
      <c r="Y193" s="102" t="n">
        <f aca="false">IF(P193="x",0.1,ROUND(IF(P193&gt;Y$3,10,IF(P193&lt;Y$4,0,10-(Y$3-P193)/(Y$3-Y$4)*10)),1))</f>
        <v>10</v>
      </c>
      <c r="Z193" s="102" t="n">
        <f aca="false">ROUND(IF(Q193=0,0,IF(LOG(Q193)&gt;Z$3,10,IF(LOG(Q193)&lt;=Z$4,0,10-(Z$3-LOG(Q193))/(Z$3-Z$4)*10))),1)</f>
        <v>7</v>
      </c>
      <c r="AA193" s="101" t="n">
        <f aca="false">ROUND(IF(R193&gt;AA$3,10,IF(R193&lt;AA$4,0,10-(AA$3-R193)/(AA$3-AA$4)*10)),1)</f>
        <v>5</v>
      </c>
      <c r="AB193" s="101" t="n">
        <f aca="false">ROUND(IF(S193&gt;AB$3,10,IF(S193&lt;AB$4,0,10-(AB$3-S193)/(AB$3-AB$4)*10)),1)</f>
        <v>1.5</v>
      </c>
      <c r="AC193" s="101" t="n">
        <f aca="false">ROUND(((10-GEOMEAN(((10-AA193)/10*9+1),((10-AB193)/10*9+1)))/9*10),1)</f>
        <v>3.4</v>
      </c>
      <c r="AD193" s="101" t="n">
        <f aca="false">ROUND(IF(T193=0,0,IF(T193&gt;AD$3,10,IF(T193&lt;=AD$4,0,10-(AD$3-T193)/(AD$3-AD$4)*10))),1)</f>
        <v>5</v>
      </c>
      <c r="AE193" s="102" t="n">
        <f aca="false">ROUND((10-GEOMEAN(((10-AC193)/10*9+1),((10-AD193)/10*9+1)))/9*10,1)</f>
        <v>4.2</v>
      </c>
      <c r="AF193" s="102" t="n">
        <f aca="false">ROUND(IF(U193&gt;AF$3,10,IF(U193&lt;AF$4,0,10-(AF$3-U193)/(AF$3-AF$4)*10)),1)</f>
        <v>0.9</v>
      </c>
      <c r="AG193" s="101" t="n">
        <f aca="false">ROUND(IF('Indicator Data'!K193=0,0,IF('Indicator Data'!K193&gt;AG$3,10,IF('Indicator Data'!K193&lt;AG$4,0,10-(AG$3-'Indicator Data'!K193)/(AG$3-AG$4)*10))),1)</f>
        <v>6.7</v>
      </c>
      <c r="AH193" s="104" t="n">
        <f aca="false">ROUND(AVERAGE(C193,V193),1)</f>
        <v>5.4</v>
      </c>
      <c r="AI193" s="104" t="n">
        <f aca="false">ROUND(AVERAGE(D193,W193),1)</f>
        <v>0.1</v>
      </c>
      <c r="AJ193" s="102" t="n">
        <f aca="false">ROUND(AVERAGE(AA193,H193),1)</f>
        <v>7.4</v>
      </c>
      <c r="AK193" s="102" t="n">
        <f aca="false">ROUND(AVERAGE(AB193,I193),1)</f>
        <v>5.7</v>
      </c>
      <c r="AL193" s="104" t="n">
        <f aca="false">ROUND((10-GEOMEAN(((10-AJ193)/10*9+1),((10-AK193)/10*9+1)))/9*10,1)</f>
        <v>6.6</v>
      </c>
      <c r="AM193" s="104" t="n">
        <f aca="false">ROUND(AVERAGE(AD193,K193),1)</f>
        <v>7.2</v>
      </c>
      <c r="AN193" s="102" t="n">
        <f aca="false">ROUND((10-GEOMEAN(((10-M193)/10*9+1),((10-AF193)/10*9+1)))/9*10,1)</f>
        <v>7.7</v>
      </c>
      <c r="AO193" s="105" t="n">
        <f aca="false">ROUND((10-GEOMEAN(((10-E193)/10*9+1),((10-X193)/10*9+1)))/9*10,1)</f>
        <v>4.1</v>
      </c>
      <c r="AP193" s="105" t="n">
        <f aca="false">IF(AND(Y193="x",F193="x"),"x",ROUND((10-GEOMEAN(((10-F193)/10*9+1),((10-Y193)/10*9+1)))/9*10,1))</f>
        <v>10</v>
      </c>
      <c r="AQ193" s="105" t="n">
        <f aca="false">ROUND((10-GEOMEAN(((10-G193)/10*9+1),((10-Z193)/10*9+1)))/9*10,1)</f>
        <v>7.4</v>
      </c>
      <c r="AR193" s="105" t="n">
        <f aca="false">ROUND((10-GEOMEAN(((10-L193)/10*9+1),((10-AE193)/10*9+1)))/9*10,1)</f>
        <v>7.9</v>
      </c>
      <c r="AS193" s="104" t="n">
        <f aca="false">ROUND(AVERAGE(AG193,AN193),1)</f>
        <v>7.2</v>
      </c>
      <c r="AT193" s="104" t="n">
        <f aca="false">IF('Indicator Data'!L193="No data","x",IF('Indicator Data'!CB193&lt;1000,"x",ROUND((IF('Indicator Data'!L193&gt;AT$3,10,IF('Indicator Data'!L193&lt;AT$4,0,10-(AT$3-'Indicator Data'!L193)/(AT$3-AT$4)*10))),1)))</f>
        <v>1</v>
      </c>
      <c r="AU193" s="105" t="n">
        <f aca="false">ROUND(AVERAGE(AS193,AT193),1)</f>
        <v>4.1</v>
      </c>
      <c r="AV193" s="106" t="n">
        <f aca="false">IF('Indicator Data'!M193="No data","x",ROUND(IF('Indicator Data'!M193=0,0,IF(LOG('Indicator Data'!M193)&gt;AV$3,10,IF(LOG('Indicator Data'!M193)&lt;AV$4,0,10-(AV$3-LOG('Indicator Data'!M193))/(AV$3-AV$4)*10))),1))</f>
        <v>9.4</v>
      </c>
      <c r="AW193" s="103" t="n">
        <f aca="false">IF(AV193="x","x",'Indicator Data'!M193/'Indicator Data'!$CA193)</f>
        <v>0.424019623368693</v>
      </c>
      <c r="AX193" s="106" t="n">
        <f aca="false">IF(AV193="x","x",ROUND(IF(AW193&gt;AX$3,10,IF(AW193&lt;AX$4,0,10-(AX$3-AW193)/(AX$3-AX$4)*10)),1))</f>
        <v>4.7</v>
      </c>
      <c r="AY193" s="102" t="n">
        <f aca="false">IF(AND(AV193="x",AX193="x"),"x",ROUND((10-GEOMEAN(((10-AV193)/10*9+1),((10-AX193)/10*9+1)))/9*10,1))</f>
        <v>7.8</v>
      </c>
      <c r="AZ193" s="106" t="str">
        <f aca="false">IF('Indicator Data'!N193="No data","x",ROUND(IF('Indicator Data'!N193=0,0,IF(LOG('Indicator Data'!N193)&gt;AZ$3,10,IF(LOG('Indicator Data'!N193)&lt;AZ$4,0,10-(AZ$3-LOG('Indicator Data'!N193))/(AZ$3-AZ$4)*10))),1))</f>
        <v>x</v>
      </c>
      <c r="BA193" s="103" t="str">
        <f aca="false">IF(AZ193="x","x",'Indicator Data'!N193/'Indicator Data'!$CA193)</f>
        <v>x</v>
      </c>
      <c r="BB193" s="106" t="str">
        <f aca="false">IF(AZ193="x","x",ROUND(IF(BA193&gt;BB$3,10,IF(BA193&lt;BB$4,0,10-(BB$3-BA193)/(BB$3-BB$4)*10)),1))</f>
        <v>x</v>
      </c>
      <c r="BC193" s="102" t="str">
        <f aca="false">IF(AND(AZ193="x",BB193="x"),"x",ROUND((10-GEOMEAN(((10-AZ193)/10*9+1),((10-BB193)/10*9+1)))/9*10,1))</f>
        <v>x</v>
      </c>
      <c r="BD193" s="106" t="str">
        <f aca="false">IF('Indicator Data'!O193="No data","x",ROUND(IF('Indicator Data'!O193=0,0,IF(LOG('Indicator Data'!O193)&gt;BD$3,10,IF(LOG('Indicator Data'!O193)&lt;BD$4,0,10-(BD$3-LOG('Indicator Data'!O193))/(BD$3-BD$4)*10))),1))</f>
        <v>x</v>
      </c>
      <c r="BE193" s="103" t="str">
        <f aca="false">IF(BD193="x","x",'Indicator Data'!O193/'Indicator Data'!$CA193)</f>
        <v>x</v>
      </c>
      <c r="BF193" s="106" t="str">
        <f aca="false">IF(BD193="x","x",ROUND(IF(BE193&gt;BF$3,10,IF(BE193&lt;BF$4,0,10-(BF$3-BE193)/(BF$3-BF$4)*10)),1))</f>
        <v>x</v>
      </c>
      <c r="BG193" s="102" t="str">
        <f aca="false">IF(AND(BD193="x",BF193="x"),"x",ROUND((10-GEOMEAN(((10-BD193)/10*9+1),((10-BF193)/10*9+1)))/9*10,1))</f>
        <v>x</v>
      </c>
      <c r="BH193" s="106" t="str">
        <f aca="false">IF('Indicator Data'!P193="No data","x",ROUND(IF('Indicator Data'!P193=0,0,IF(LOG('Indicator Data'!P193)&gt;BH$3,10,IF(LOG('Indicator Data'!P193)&lt;BH$4,0,10-(BH$3-LOG('Indicator Data'!P193))/(BH$3-BH$4)*10))),1))</f>
        <v>x</v>
      </c>
      <c r="BI193" s="103" t="str">
        <f aca="false">IF(BH193="x","x",'Indicator Data'!P193/'Indicator Data'!$CA193)</f>
        <v>x</v>
      </c>
      <c r="BJ193" s="106" t="str">
        <f aca="false">IF(BH193="x","x",ROUND(IF(BI193&gt;BJ$3,10,IF(BI193&lt;BJ$4,0,10-(BJ$3-BI193)/(BJ$3-BJ$4)*10)),1))</f>
        <v>x</v>
      </c>
      <c r="BK193" s="102" t="str">
        <f aca="false">IF(AND(BH193="x",BJ193="x"),"x",ROUND((10-GEOMEAN(((10-BH193)/10*9+1),((10-BJ193)/10*9+1)))/9*10,1))</f>
        <v>x</v>
      </c>
      <c r="BL193" s="104" t="n">
        <f aca="false">IF(AND(BC193="x",BG193="x",BK193="x",AY193="x"),"x",IF(AND(BC193="x",BG193="x",BK193="x"),AY193,ROUND((10-GEOMEAN(((10-AY193)/10*9+1),((10-BC193)/10*9+1),((10-BG193)/10*9+1),((10-BK193)/10*9+1)))/9*10,1)))</f>
        <v>7.8</v>
      </c>
      <c r="BM193" s="106" t="n">
        <f aca="false">ROUND(IF('Indicator Data'!Q193=0,0,IF(LOG('Indicator Data'!Q193)&gt;BM$3,10,IF(LOG('Indicator Data'!Q193)&lt;BM$4,0,10-(BM$3-LOG('Indicator Data'!Q193))/(BM$3-BM$4)*10))),1)</f>
        <v>9.5</v>
      </c>
      <c r="BN193" s="107" t="n">
        <f aca="false">'Indicator Data'!R193</f>
        <v>0.488954782485962</v>
      </c>
      <c r="BO193" s="106" t="n">
        <f aca="false">ROUND(IF(BN193&gt;BO$3,10,IF(BN193&lt;BO$4,0,10-(BO$3-BN193)/(BO$3-BO$4)*10)),1)</f>
        <v>4.9</v>
      </c>
      <c r="BP193" s="106" t="n">
        <f aca="false">ROUND((10-GEOMEAN(((10-BO193)/10*9+1),((10-BM193)/10*9+1)))/9*10,1)</f>
        <v>7.9</v>
      </c>
      <c r="BQ193" s="106" t="n">
        <f aca="false">ROUND(IF('Indicator Data'!S193=0,0,IF(LOG('Indicator Data'!S193)&gt;BQ$3,10,IF(LOG('Indicator Data'!S193)&lt;BQ$4,0,10-(BQ$3-LOG('Indicator Data'!S193))/(BQ$3-BQ$4)*10))),1)</f>
        <v>9.5</v>
      </c>
      <c r="BR193" s="107" t="n">
        <f aca="false">'Indicator Data'!T193</f>
        <v>0.430944830179215</v>
      </c>
      <c r="BS193" s="106" t="n">
        <f aca="false">ROUND(IF(BR193&gt;BS$3,10,IF(BR193&lt;BS$4,0,10-(BS$3-BR193)/(BS$3-BS$4)*10)),1)</f>
        <v>4.3</v>
      </c>
      <c r="BT193" s="106" t="n">
        <f aca="false">ROUND((10-GEOMEAN(((10-BS193)/10*9+1),((10-BQ193)/10*9+1)))/9*10,1)</f>
        <v>7.8</v>
      </c>
      <c r="BU193" s="102" t="n">
        <f aca="false">ROUND((10-GEOMEAN(((10-BT193)/10*9+1),((10-BP193)/10*9+1)))/9*10,1)</f>
        <v>7.9</v>
      </c>
      <c r="BV193" s="106" t="n">
        <f aca="false">ROUND(IF('Indicator Data'!U193=0,0,IF(LOG('Indicator Data'!U193)&gt;BV$3,10,IF(LOG('Indicator Data'!U193)&lt;BV$4,0,10-(BV$3-LOG('Indicator Data'!U193))/(BV$3-BV$4)*10))),1)</f>
        <v>9.8</v>
      </c>
      <c r="BW193" s="103" t="n">
        <f aca="false">'Indicator Data'!U193/'Indicator Data'!$CA193</f>
        <v>0.78595381997594</v>
      </c>
      <c r="BX193" s="106" t="n">
        <f aca="false">ROUND(IF(BW193&gt;BX$3,10,IF(BW193&lt;BX$4,0,10-(BX$3-BW193)/(BX$3-BX$4)*10)),1)</f>
        <v>8.7</v>
      </c>
      <c r="BY193" s="102" t="n">
        <f aca="false">ROUND((10-GEOMEAN(((10-BV193)/10*9+1),((10-BX193)/10*9+1)))/9*10,1)</f>
        <v>9.3</v>
      </c>
      <c r="BZ193" s="106" t="n">
        <f aca="false">ROUND(IF('Indicator Data'!V193=0,0,IF(LOG('Indicator Data'!V193)&gt;BZ$3,10,IF(LOG('Indicator Data'!V193)&lt;BZ$4,0,10-(BZ$3-LOG('Indicator Data'!V193))/(BZ$3-BZ$4)*10))),1)</f>
        <v>9.9</v>
      </c>
      <c r="CA193" s="103" t="n">
        <f aca="false">IF('Indicator Data'!V193/'Indicator Data'!$CA193&gt;1,1,'Indicator Data'!V193/'Indicator Data'!$CA193)</f>
        <v>0.947311438245247</v>
      </c>
      <c r="CB193" s="106" t="n">
        <f aca="false">ROUND(IF(CA193&gt;CB$3,10,IF(CA193&lt;CB$4,0,10-(CB$3-CA193)/(CB$3-CB$4)*10)),1)</f>
        <v>9.5</v>
      </c>
      <c r="CC193" s="102" t="n">
        <f aca="false">ROUND((10-GEOMEAN(((10-BZ193)/10*9+1),((10-CB193)/10*9+1)))/9*10,1)</f>
        <v>9.7</v>
      </c>
      <c r="CD193" s="106" t="n">
        <f aca="false">ROUND(IF('Indicator Data'!W193=0,0,IF(LOG('Indicator Data'!W193)&gt;CD$3,10,IF(LOG('Indicator Data'!W193)&lt;CD$4,0,10-(CD$3-LOG('Indicator Data'!W193))/(CD$3-CD$4)*10))),1)</f>
        <v>9.9</v>
      </c>
      <c r="CE193" s="103" t="n">
        <f aca="false">'Indicator Data'!W193/'Indicator Data'!$CA193</f>
        <v>0.964933299344284</v>
      </c>
      <c r="CF193" s="106" t="n">
        <f aca="false">ROUND(IF(CE193&gt;CF$3,10,IF(CE193&lt;CF$4,0,10-(CF$3-CE193)/(CF$3-CF$4)*10)),1)</f>
        <v>9.6</v>
      </c>
      <c r="CG193" s="102" t="n">
        <f aca="false">ROUND((10-GEOMEAN(((10-CD193)/10*9+1),((10-CF193)/10*9+1)))/9*10,1)</f>
        <v>9.8</v>
      </c>
      <c r="CH193" s="104" t="n">
        <f aca="false">ROUND((10-GEOMEAN(((10-CC193)/10*9+1),((10-BU193)/10*9+1),((10-BY193)/10*9+1),((10-CG193)/10*9+1)))/9*10,1)</f>
        <v>9.3</v>
      </c>
      <c r="CI193" s="106" t="n">
        <f aca="false">IF('Indicator Data'!BQ193="No data","x",ROUND(IF('Indicator Data'!BQ193&gt;CI$3,0,IF('Indicator Data'!BQ193&lt;CI$4,10,(CI$3-'Indicator Data'!BQ193)/(CI$3-CI$4)*10)),1))</f>
        <v>1.2</v>
      </c>
      <c r="CJ193" s="106" t="n">
        <f aca="false">IF('Indicator Data'!BR193="No data","x",ROUND(IF('Indicator Data'!BR193&gt;CJ$3,0,IF('Indicator Data'!BR193&lt;CJ$4,10,(CJ$3-'Indicator Data'!BR193)/(CJ$3-CJ$4)*10)),1))</f>
        <v>0.5</v>
      </c>
      <c r="CK193" s="106" t="n">
        <f aca="false">IF('Indicator Data'!AC193="No data","x",ROUND(IF('Indicator Data'!AC193&gt;CK$3,0,IF('Indicator Data'!AC193&lt;CK$4,10,(CK$3-'Indicator Data'!AC193)/(CK$3-CK$4)*10)),1))</f>
        <v>1.4</v>
      </c>
      <c r="CL193" s="102" t="n">
        <f aca="false">IF(AND(CJ193="x",CI193="x",CK193="x"),"x",ROUND(AVERAGE(CI193:CK193),1))</f>
        <v>1</v>
      </c>
      <c r="CM193" s="106" t="n">
        <f aca="false">IF('Indicator Data'!X193="No data","x",ROUND(IF(LOG('Indicator Data'!X193)&gt;CM$3,10,IF(LOG('Indicator Data'!X193)&lt;CM$4,0,10-(CM$3-LOG('Indicator Data'!X193))/(CM$3-CM$4)*10)),1))</f>
        <v>8.3</v>
      </c>
      <c r="CN193" s="106" t="n">
        <f aca="false">IF('Indicator Data'!Y193="No data","x",ROUND(IF('Indicator Data'!Y193&gt;CN$3,10,IF('Indicator Data'!Y193&lt;CN$4,0,10-(CN$3-'Indicator Data'!Y193)/(CN$3-CN$4)*10)),1))</f>
        <v>5.5</v>
      </c>
      <c r="CO193" s="106" t="n">
        <f aca="false">IF('Indicator Data'!Z193="No data","x",ROUND(IF('Indicator Data'!Z193&gt;CO$3,10,IF('Indicator Data'!Z193&lt;CO$4,0,10-(CO$3-'Indicator Data'!Z193)/(CO$3-CO$4)*10)),1))</f>
        <v>3.8</v>
      </c>
      <c r="CP193" s="106" t="n">
        <f aca="false">IF('Indicator Data'!AA193="No data","x",ROUND(IF('Indicator Data'!AA193&gt;CP$3,10,IF('Indicator Data'!AA193&lt;CP$4,0,10-(CP$3-'Indicator Data'!AA193)/(CP$3-CP$4)*10)),1))</f>
        <v>4.5</v>
      </c>
      <c r="CQ193" s="102" t="n">
        <f aca="false">ROUND(AVERAGE(CM193:CP193),1)</f>
        <v>5.5</v>
      </c>
      <c r="CR193" s="104" t="n">
        <f aca="false">ROUND(AVERAGE(CL193,CQ193,CQ193),1)</f>
        <v>4</v>
      </c>
      <c r="CS193" s="106" t="n">
        <f aca="false">IF('Indicator Data'!AF193="No data","x",ROUND(IF('Indicator Data'!AF193&gt;CS$3,10,IF('Indicator Data'!AF193&lt;CS$4,0,10-(CS$3-'Indicator Data'!AF193)/(CS$3-CS$4)*10)),1))</f>
        <v>1.5</v>
      </c>
      <c r="CT193" s="106" t="n">
        <f aca="false">IF('Indicator Data'!AG193="No data","x",ROUND(IF('Indicator Data'!AG193&gt;CT$3,10,IF('Indicator Data'!AG193&lt;CT$4,0,10-(CT$3-'Indicator Data'!AG193)/(CT$3-CT$4)*10)),1))</f>
        <v>2.1</v>
      </c>
      <c r="CU193" s="102" t="n">
        <f aca="false">ROUND(AVERAGE(CM193,CN193,CO193,CP193,CS193,CT193),1)</f>
        <v>4.3</v>
      </c>
      <c r="CV193" s="106" t="n">
        <f aca="false">IF('Indicator Data'!AB193="No data","x",ROUND(IF('Indicator Data'!AB193&gt;CV$3,10,IF('Indicator Data'!AB193&lt;CV$4,0,10-(CV$3-'Indicator Data'!AB193)/(CV$3-CV$4)*10)),1))</f>
        <v>1</v>
      </c>
      <c r="CW193" s="102" t="n">
        <f aca="false">IF(AND(CJ193="x",CI193="x",CK193="x"),"x",ROUND(AVERAGE(CI193:CK193,CV193),1))</f>
        <v>1</v>
      </c>
      <c r="CX193" s="103" t="n">
        <f aca="false">IF('Indicator Data'!AD193="No data","x",'Indicator Data'!AD193/'Indicator Data'!$BZ193)</f>
        <v>0.000272397004999547</v>
      </c>
      <c r="CY193" s="106" t="n">
        <f aca="false">IF(CX193="x","x",ROUND(IF(CX193&gt;CY$3,0,IF(CX193&lt;CY$4,10,(CY$3-CX193)/(CY$3-CY$4)*10)),1))</f>
        <v>7.3</v>
      </c>
      <c r="CZ193" s="106" t="n">
        <f aca="false">IF('Indicator Data'!AE193="No data","x",ROUND(IF('Indicator Data'!AE193&gt;CZ$3,0,IF('Indicator Data'!AE193&lt;CZ$4,10,(CZ$3-'Indicator Data'!AE193)/(CZ$3-CZ$4)*10)),1))</f>
        <v>2</v>
      </c>
      <c r="DA193" s="102" t="n">
        <f aca="false">IF(AND(CY193="x",CZ193="x"),"x",ROUND(AVERAGE(CY193:CZ193),1))</f>
        <v>4.7</v>
      </c>
      <c r="DB193" s="104" t="n">
        <f aca="false">ROUND(AVERAGE(CW193,DA193,CU193),1)</f>
        <v>3.3</v>
      </c>
      <c r="DC193" s="105" t="n">
        <f aca="false">IF(BL193="x",ROUND((10-GEOMEAN(((10-DB193)/10*9+1),((10-CH193)/10*9+1),((10-CR193)/10*9+1)))/9*10,1),ROUND((10-GEOMEAN(((10-BL193)/10*9+1),((10-DB193)/10*9+1),((10-CH193)/10*9+1),((10-CR193)/10*9+1)))/9*10,1))</f>
        <v>6.8</v>
      </c>
      <c r="DD193" s="108" t="n">
        <f aca="false">IF(ROUND(IF(AP193="x",(10-GEOMEAN(((10-AO193)/10*9+1),((10-DC193)/10*9+1),((10-AU193)/10*9+1),((10-AQ193)/10*9+1),((10-AR193)/10*9+1)))/9*10,(10-GEOMEAN(((10-AO193)/10*9+1),((10-DC193)/10*9+1),((10-AP193)/10*9+1),((10-AQ193)/10*9+1),((10-AR193)/10*9+1),((10-AU193)/10*9+1)))/9*10),1)=0,0.1,ROUND(IF(AP193="x",(10-GEOMEAN(((10-AO193)/10*9+1),((10-DC193)/10*9+1),((10-AU193)/10*9+1),((10-AQ193)/10*9+1),((10-AR193)/10*9+1)))/9*10,(10-GEOMEAN(((10-AO193)/10*9+1),((10-DC193)/10*9+1),((10-AP193)/10*9+1),((10-AQ193)/10*9+1),((10-AR193)/10*9+1),((10-AU193)/10*9+1)))/9*10),1))</f>
        <v>7.4</v>
      </c>
      <c r="DE193" s="105" t="n">
        <f aca="false">ROUND(IF('Indicator Data'!AH193=0,0,IF('Indicator Data'!AH193&gt;DE$3,10,IF('Indicator Data'!AH193&lt;DE$4,0,10-(DE$3-'Indicator Data'!AH193)/(DE$3-DE$4)*10))),1)</f>
        <v>0.3</v>
      </c>
      <c r="DF193" s="102" t="n">
        <f aca="false">'Indicator Data'!AI193</f>
        <v>0</v>
      </c>
      <c r="DG193" s="102" t="n">
        <f aca="false">'Indicator Data'!AJ193</f>
        <v>0</v>
      </c>
      <c r="DH193" s="105" t="n">
        <f aca="false">ROUND(IF(DF193=5,10,IF(DG193=5,9,IF(DF193=4,8,IF(DG193=4,7,0)))),1)</f>
        <v>0</v>
      </c>
      <c r="DI193" s="108" t="n">
        <f aca="false">ROUND(IF(DH193&gt;5,DH193,DE193/10*7),1)</f>
        <v>0.2</v>
      </c>
      <c r="DJ193" s="76"/>
      <c r="DK193" s="109"/>
    </row>
    <row r="194" customFormat="false" ht="14.5" hidden="false" customHeight="false" outlineLevel="0" collapsed="false">
      <c r="A194" s="98" t="str">
        <f aca="false">'Indicator Data'!A194</f>
        <v>Yemen</v>
      </c>
      <c r="B194" s="99" t="str">
        <f aca="false">'Indicator Data'!B194</f>
        <v>YEM</v>
      </c>
      <c r="C194" s="100" t="n">
        <f aca="false">ROUND(IF('Indicator Data'!C194=0,0.1,IF(LOG('Indicator Data'!C194)&gt;C$3,10,IF(LOG('Indicator Data'!C194)&lt;C$4,0,10-(C$3-LOG('Indicator Data'!C194))/(C$3-C$4)*10))),1)</f>
        <v>6</v>
      </c>
      <c r="D194" s="101" t="n">
        <f aca="false">ROUND(IF('Indicator Data'!D194=0,0.1,IF(LOG('Indicator Data'!D194)&gt;D$3,10,IF(LOG('Indicator Data'!D194)&lt;D$4,0,10-(D$3-LOG('Indicator Data'!D194))/(D$3-D$4)*10))),1)</f>
        <v>0.1</v>
      </c>
      <c r="E194" s="102" t="n">
        <f aca="false">ROUND((10-GEOMEAN(((10-C194)/10*9+1),((10-D194)/10*9+1)))/9*10,1)</f>
        <v>3.6</v>
      </c>
      <c r="F194" s="102" t="n">
        <f aca="false">IF('Indicator Data'!E194="No data",0.1,(ROUND(IF('Indicator Data'!E194=0,0,IF(LOG('Indicator Data'!E194)&gt;F$3,10,IF(LOG('Indicator Data'!E194)&lt;F$4,0,10-(F$3-LOG('Indicator Data'!E194))/(F$3-F$4)*10))),1)))</f>
        <v>7</v>
      </c>
      <c r="G194" s="102" t="n">
        <f aca="false">ROUND(IF('Indicator Data'!F194=0,0,IF(LOG('Indicator Data'!F194)&gt;G$3,10,IF(LOG('Indicator Data'!F194)&lt;G$4,0,10-(G$3-LOG('Indicator Data'!F194))/(G$3-G$4)*10))),1)</f>
        <v>5.6</v>
      </c>
      <c r="H194" s="101" t="n">
        <f aca="false">ROUND(IF('Indicator Data'!G194=0,0,IF(LOG('Indicator Data'!G194)&gt;H$3,10,IF(LOG('Indicator Data'!G194)&lt;H$4,0,10-(H$3-LOG('Indicator Data'!G194))/(H$3-H$4)*10))),1)</f>
        <v>0</v>
      </c>
      <c r="I194" s="101" t="n">
        <f aca="false">ROUND(IF('Indicator Data'!H194=0,0,IF(LOG('Indicator Data'!H194)&gt;I$3,10,IF(LOG('Indicator Data'!H194)&lt;I$4,0,10-(I$3-LOG('Indicator Data'!H194))/(I$3-I$4)*10))),1)</f>
        <v>0</v>
      </c>
      <c r="J194" s="101" t="n">
        <f aca="false">ROUND((10-GEOMEAN(((10-H194)/10*9+1),((10-I194)/10*9+1)))/9*10,1)</f>
        <v>0</v>
      </c>
      <c r="K194" s="101" t="n">
        <f aca="false">ROUND(IF('Indicator Data'!I194=0,0,IF(LOG('Indicator Data'!I194)&gt;K$3,10,IF(LOG('Indicator Data'!I194)&lt;K$4,0,10-(K$3-LOG('Indicator Data'!I194))/(K$3-K$4)*10))),1)</f>
        <v>0</v>
      </c>
      <c r="L194" s="102" t="n">
        <f aca="false">ROUND((10-GEOMEAN(((10-J194)/10*9+1),((10-K194)/10*9+1)))/9*10,1)</f>
        <v>0</v>
      </c>
      <c r="M194" s="102" t="n">
        <f aca="false">ROUND(IF('Indicator Data'!J194=0,0,IF(LOG('Indicator Data'!J194)&gt;M$3,10,IF(LOG('Indicator Data'!J194)&lt;M$4,0,10-(M$3-LOG('Indicator Data'!J194))/(M$3-M$4)*10))),1)</f>
        <v>0</v>
      </c>
      <c r="N194" s="103" t="n">
        <f aca="false">'Indicator Data'!C194/'Indicator Data'!$CA194</f>
        <v>9.51788419886871E-005</v>
      </c>
      <c r="O194" s="103" t="n">
        <f aca="false">'Indicator Data'!D194/'Indicator Data'!$CA194</f>
        <v>0</v>
      </c>
      <c r="P194" s="103" t="n">
        <f aca="false">IF(F194=0.1,"x",'Indicator Data'!E194/'Indicator Data'!$CA194)</f>
        <v>0.00226668475393524</v>
      </c>
      <c r="Q194" s="103" t="n">
        <f aca="false">'Indicator Data'!F194/'Indicator Data'!$CA194</f>
        <v>8.31383505540203E-007</v>
      </c>
      <c r="R194" s="103" t="n">
        <f aca="false">'Indicator Data'!G194/'Indicator Data'!$CA194</f>
        <v>0</v>
      </c>
      <c r="S194" s="103" t="n">
        <f aca="false">'Indicator Data'!H194/'Indicator Data'!$CA194</f>
        <v>0</v>
      </c>
      <c r="T194" s="103" t="n">
        <f aca="false">'Indicator Data'!I194/'Indicator Data'!$CA194</f>
        <v>0</v>
      </c>
      <c r="U194" s="103" t="n">
        <f aca="false">'Indicator Data'!J194/'Indicator Data'!$CA194</f>
        <v>0</v>
      </c>
      <c r="V194" s="101" t="n">
        <f aca="false">ROUND(IF(N194&gt;V$3,10,IF(N194&lt;V$4,0,10-(V$3-N194)/(V$3-V$4)*10)),1)</f>
        <v>0.5</v>
      </c>
      <c r="W194" s="101" t="n">
        <f aca="false">ROUND(IF(O194&gt;W$3,10,IF(O194&lt;W$4,0,10-(W$3-O194)/(W$3-W$4)*10)),1)</f>
        <v>0</v>
      </c>
      <c r="X194" s="102" t="n">
        <f aca="false">ROUND(((10-GEOMEAN(((10-V194)/10*9+1),((10-W194)/10*9+1)))/9*10),1)</f>
        <v>0.3</v>
      </c>
      <c r="Y194" s="102" t="n">
        <f aca="false">IF(P194="x",0.1,ROUND(IF(P194&gt;Y$3,10,IF(P194&lt;Y$4,0,10-(Y$3-P194)/(Y$3-Y$4)*10)),1))</f>
        <v>1.5</v>
      </c>
      <c r="Z194" s="102" t="n">
        <f aca="false">ROUND(IF(Q194=0,0,IF(LOG(Q194)&gt;Z$3,10,IF(LOG(Q194)&lt;=Z$4,0,10-(Z$3-LOG(Q194))/(Z$3-Z$4)*10))),1)</f>
        <v>5.4</v>
      </c>
      <c r="AA194" s="101" t="n">
        <f aca="false">ROUND(IF(R194&gt;AA$3,10,IF(R194&lt;AA$4,0,10-(AA$3-R194)/(AA$3-AA$4)*10)),1)</f>
        <v>0</v>
      </c>
      <c r="AB194" s="101" t="n">
        <f aca="false">ROUND(IF(S194&gt;AB$3,10,IF(S194&lt;AB$4,0,10-(AB$3-S194)/(AB$3-AB$4)*10)),1)</f>
        <v>0</v>
      </c>
      <c r="AC194" s="101" t="n">
        <f aca="false">ROUND(((10-GEOMEAN(((10-AA194)/10*9+1),((10-AB194)/10*9+1)))/9*10),1)</f>
        <v>0</v>
      </c>
      <c r="AD194" s="101" t="n">
        <f aca="false">ROUND(IF(T194=0,0,IF(T194&gt;AD$3,10,IF(T194&lt;=AD$4,0,10-(AD$3-T194)/(AD$3-AD$4)*10))),1)</f>
        <v>0</v>
      </c>
      <c r="AE194" s="102" t="n">
        <f aca="false">ROUND((10-GEOMEAN(((10-AC194)/10*9+1),((10-AD194)/10*9+1)))/9*10,1)</f>
        <v>0</v>
      </c>
      <c r="AF194" s="102" t="n">
        <f aca="false">ROUND(IF(U194&gt;AF$3,10,IF(U194&lt;AF$4,0,10-(AF$3-U194)/(AF$3-AF$4)*10)),1)</f>
        <v>0</v>
      </c>
      <c r="AG194" s="101" t="n">
        <f aca="false">ROUND(IF('Indicator Data'!K194=0,0,IF('Indicator Data'!K194&gt;AG$3,10,IF('Indicator Data'!K194&lt;AG$4,0,10-(AG$3-'Indicator Data'!K194)/(AG$3-AG$4)*10))),1)</f>
        <v>0</v>
      </c>
      <c r="AH194" s="104" t="n">
        <f aca="false">ROUND(AVERAGE(C194,V194),1)</f>
        <v>3.3</v>
      </c>
      <c r="AI194" s="104" t="n">
        <f aca="false">ROUND(AVERAGE(D194,W194),1)</f>
        <v>0.1</v>
      </c>
      <c r="AJ194" s="102" t="n">
        <f aca="false">ROUND(AVERAGE(AA194,H194),1)</f>
        <v>0</v>
      </c>
      <c r="AK194" s="102" t="n">
        <f aca="false">ROUND(AVERAGE(AB194,I194),1)</f>
        <v>0</v>
      </c>
      <c r="AL194" s="104" t="n">
        <f aca="false">ROUND((10-GEOMEAN(((10-AJ194)/10*9+1),((10-AK194)/10*9+1)))/9*10,1)</f>
        <v>0</v>
      </c>
      <c r="AM194" s="104" t="n">
        <f aca="false">ROUND(AVERAGE(AD194,K194),1)</f>
        <v>0</v>
      </c>
      <c r="AN194" s="102" t="n">
        <f aca="false">ROUND((10-GEOMEAN(((10-M194)/10*9+1),((10-AF194)/10*9+1)))/9*10,1)</f>
        <v>0</v>
      </c>
      <c r="AO194" s="105" t="n">
        <f aca="false">ROUND((10-GEOMEAN(((10-E194)/10*9+1),((10-X194)/10*9+1)))/9*10,1)</f>
        <v>2.1</v>
      </c>
      <c r="AP194" s="105" t="n">
        <f aca="false">IF(AND(Y194="x",F194="x"),"x",ROUND((10-GEOMEAN(((10-F194)/10*9+1),((10-Y194)/10*9+1)))/9*10,1))</f>
        <v>4.8</v>
      </c>
      <c r="AQ194" s="105" t="n">
        <f aca="false">ROUND((10-GEOMEAN(((10-G194)/10*9+1),((10-Z194)/10*9+1)))/9*10,1)</f>
        <v>5.5</v>
      </c>
      <c r="AR194" s="105" t="n">
        <f aca="false">ROUND((10-GEOMEAN(((10-L194)/10*9+1),((10-AE194)/10*9+1)))/9*10,1)</f>
        <v>0</v>
      </c>
      <c r="AS194" s="104" t="n">
        <f aca="false">ROUND(AVERAGE(AG194,AN194),1)</f>
        <v>0</v>
      </c>
      <c r="AT194" s="104" t="n">
        <f aca="false">IF('Indicator Data'!L194="No data","x",IF('Indicator Data'!CB194&lt;1000,"x",ROUND((IF('Indicator Data'!L194&gt;AT$3,10,IF('Indicator Data'!L194&lt;AT$4,0,10-(AT$3-'Indicator Data'!L194)/(AT$3-AT$4)*10))),1)))</f>
        <v>8.6</v>
      </c>
      <c r="AU194" s="105" t="n">
        <f aca="false">ROUND(AVERAGE(AS194,AT194),1)</f>
        <v>4.3</v>
      </c>
      <c r="AV194" s="106" t="n">
        <f aca="false">IF('Indicator Data'!M194="No data","x",ROUND(IF('Indicator Data'!M194=0,0,IF(LOG('Indicator Data'!M194)&gt;AV$3,10,IF(LOG('Indicator Data'!M194)&lt;AV$4,0,10-(AV$3-LOG('Indicator Data'!M194))/(AV$3-AV$4)*10))),1))</f>
        <v>8.9</v>
      </c>
      <c r="AW194" s="103" t="n">
        <f aca="false">IF(AV194="x","x",'Indicator Data'!M194/'Indicator Data'!$CA194)</f>
        <v>0.643349759717353</v>
      </c>
      <c r="AX194" s="106" t="n">
        <f aca="false">IF(AV194="x","x",ROUND(IF(AW194&gt;AX$3,10,IF(AW194&lt;AX$4,0,10-(AX$3-AW194)/(AX$3-AX$4)*10)),1))</f>
        <v>7.1</v>
      </c>
      <c r="AY194" s="102" t="n">
        <f aca="false">IF(AND(AV194="x",AX194="x"),"x",ROUND((10-GEOMEAN(((10-AV194)/10*9+1),((10-AX194)/10*9+1)))/9*10,1))</f>
        <v>8.1</v>
      </c>
      <c r="AZ194" s="106" t="str">
        <f aca="false">IF('Indicator Data'!N194="No data","x",ROUND(IF('Indicator Data'!N194=0,0,IF(LOG('Indicator Data'!N194)&gt;AZ$3,10,IF(LOG('Indicator Data'!N194)&lt;AZ$4,0,10-(AZ$3-LOG('Indicator Data'!N194))/(AZ$3-AZ$4)*10))),1))</f>
        <v>x</v>
      </c>
      <c r="BA194" s="103" t="str">
        <f aca="false">IF(AZ194="x","x",'Indicator Data'!N194/'Indicator Data'!$CA194)</f>
        <v>x</v>
      </c>
      <c r="BB194" s="106" t="str">
        <f aca="false">IF(AZ194="x","x",ROUND(IF(BA194&gt;BB$3,10,IF(BA194&lt;BB$4,0,10-(BB$3-BA194)/(BB$3-BB$4)*10)),1))</f>
        <v>x</v>
      </c>
      <c r="BC194" s="102" t="str">
        <f aca="false">IF(AND(AZ194="x",BB194="x"),"x",ROUND((10-GEOMEAN(((10-AZ194)/10*9+1),((10-BB194)/10*9+1)))/9*10,1))</f>
        <v>x</v>
      </c>
      <c r="BD194" s="106" t="str">
        <f aca="false">IF('Indicator Data'!O194="No data","x",ROUND(IF('Indicator Data'!O194=0,0,IF(LOG('Indicator Data'!O194)&gt;BD$3,10,IF(LOG('Indicator Data'!O194)&lt;BD$4,0,10-(BD$3-LOG('Indicator Data'!O194))/(BD$3-BD$4)*10))),1))</f>
        <v>x</v>
      </c>
      <c r="BE194" s="103" t="str">
        <f aca="false">IF(BD194="x","x",'Indicator Data'!O194/'Indicator Data'!$CA194)</f>
        <v>x</v>
      </c>
      <c r="BF194" s="106" t="str">
        <f aca="false">IF(BD194="x","x",ROUND(IF(BE194&gt;BF$3,10,IF(BE194&lt;BF$4,0,10-(BF$3-BE194)/(BF$3-BF$4)*10)),1))</f>
        <v>x</v>
      </c>
      <c r="BG194" s="102" t="str">
        <f aca="false">IF(AND(BD194="x",BF194="x"),"x",ROUND((10-GEOMEAN(((10-BD194)/10*9+1),((10-BF194)/10*9+1)))/9*10,1))</f>
        <v>x</v>
      </c>
      <c r="BH194" s="106" t="str">
        <f aca="false">IF('Indicator Data'!P194="No data","x",ROUND(IF('Indicator Data'!P194=0,0,IF(LOG('Indicator Data'!P194)&gt;BH$3,10,IF(LOG('Indicator Data'!P194)&lt;BH$4,0,10-(BH$3-LOG('Indicator Data'!P194))/(BH$3-BH$4)*10))),1))</f>
        <v>x</v>
      </c>
      <c r="BI194" s="103" t="str">
        <f aca="false">IF(BH194="x","x",'Indicator Data'!P194/'Indicator Data'!$CA194)</f>
        <v>x</v>
      </c>
      <c r="BJ194" s="106" t="str">
        <f aca="false">IF(BH194="x","x",ROUND(IF(BI194&gt;BJ$3,10,IF(BI194&lt;BJ$4,0,10-(BJ$3-BI194)/(BJ$3-BJ$4)*10)),1))</f>
        <v>x</v>
      </c>
      <c r="BK194" s="102" t="str">
        <f aca="false">IF(AND(BH194="x",BJ194="x"),"x",ROUND((10-GEOMEAN(((10-BH194)/10*9+1),((10-BJ194)/10*9+1)))/9*10,1))</f>
        <v>x</v>
      </c>
      <c r="BL194" s="104" t="n">
        <f aca="false">IF(AND(BC194="x",BG194="x",BK194="x",AY194="x"),"x",IF(AND(BC194="x",BG194="x",BK194="x"),AY194,ROUND((10-GEOMEAN(((10-AY194)/10*9+1),((10-BC194)/10*9+1),((10-BG194)/10*9+1),((10-BK194)/10*9+1)))/9*10,1)))</f>
        <v>8.1</v>
      </c>
      <c r="BM194" s="106" t="n">
        <f aca="false">ROUND(IF('Indicator Data'!Q194=0,0,IF(LOG('Indicator Data'!Q194)&gt;BM$3,10,IF(LOG('Indicator Data'!Q194)&lt;BM$4,0,10-(BM$3-LOG('Indicator Data'!Q194))/(BM$3-BM$4)*10))),1)</f>
        <v>8.8</v>
      </c>
      <c r="BN194" s="107" t="n">
        <f aca="false">'Indicator Data'!R194</f>
        <v>0.419070065021515</v>
      </c>
      <c r="BO194" s="106" t="n">
        <f aca="false">ROUND(IF(BN194&gt;BO$3,10,IF(BN194&lt;BO$4,0,10-(BO$3-BN194)/(BO$3-BO$4)*10)),1)</f>
        <v>4.2</v>
      </c>
      <c r="BP194" s="106" t="n">
        <f aca="false">ROUND((10-GEOMEAN(((10-BO194)/10*9+1),((10-BM194)/10*9+1)))/9*10,1)</f>
        <v>7.1</v>
      </c>
      <c r="BQ194" s="106" t="n">
        <f aca="false">ROUND(IF('Indicator Data'!S194=0,0,IF(LOG('Indicator Data'!S194)&gt;BQ$3,10,IF(LOG('Indicator Data'!S194)&lt;BQ$4,0,10-(BQ$3-LOG('Indicator Data'!S194))/(BQ$3-BQ$4)*10))),1)</f>
        <v>9.1</v>
      </c>
      <c r="BR194" s="107" t="n">
        <f aca="false">'Indicator Data'!T194</f>
        <v>0.685021340847015</v>
      </c>
      <c r="BS194" s="106" t="n">
        <f aca="false">ROUND(IF(BR194&gt;BS$3,10,IF(BR194&lt;BS$4,0,10-(BS$3-BR194)/(BS$3-BS$4)*10)),1)</f>
        <v>6.9</v>
      </c>
      <c r="BT194" s="106" t="n">
        <f aca="false">ROUND((10-GEOMEAN(((10-BS194)/10*9+1),((10-BQ194)/10*9+1)))/9*10,1)</f>
        <v>8.2</v>
      </c>
      <c r="BU194" s="102" t="n">
        <f aca="false">ROUND((10-GEOMEAN(((10-BT194)/10*9+1),((10-BP194)/10*9+1)))/9*10,1)</f>
        <v>7.7</v>
      </c>
      <c r="BV194" s="106" t="n">
        <f aca="false">ROUND(IF('Indicator Data'!U194=0,0,IF(LOG('Indicator Data'!U194)&gt;BV$3,10,IF(LOG('Indicator Data'!U194)&lt;BV$4,0,10-(BV$3-LOG('Indicator Data'!U194))/(BV$3-BV$4)*10))),1)</f>
        <v>7.4</v>
      </c>
      <c r="BW194" s="103" t="n">
        <f aca="false">'Indicator Data'!U194/'Indicator Data'!$CA194</f>
        <v>0.0575143363700599</v>
      </c>
      <c r="BX194" s="106" t="n">
        <f aca="false">ROUND(IF(BW194&gt;BX$3,10,IF(BW194&lt;BX$4,0,10-(BX$3-BW194)/(BX$3-BX$4)*10)),1)</f>
        <v>0.6</v>
      </c>
      <c r="BY194" s="102" t="n">
        <f aca="false">ROUND((10-GEOMEAN(((10-BV194)/10*9+1),((10-BX194)/10*9+1)))/9*10,1)</f>
        <v>4.9</v>
      </c>
      <c r="BZ194" s="106" t="n">
        <f aca="false">ROUND(IF('Indicator Data'!V194=0,0,IF(LOG('Indicator Data'!V194)&gt;BZ$3,10,IF(LOG('Indicator Data'!V194)&lt;BZ$4,0,10-(BZ$3-LOG('Indicator Data'!V194))/(BZ$3-BZ$4)*10))),1)</f>
        <v>8.7</v>
      </c>
      <c r="CA194" s="103" t="n">
        <f aca="false">IF('Indicator Data'!V194/'Indicator Data'!$CA194&gt;1,1,'Indicator Data'!V194/'Indicator Data'!$CA194)</f>
        <v>0.474107272920561</v>
      </c>
      <c r="CB194" s="106" t="n">
        <f aca="false">ROUND(IF(CA194&gt;CB$3,10,IF(CA194&lt;CB$4,0,10-(CB$3-CA194)/(CB$3-CB$4)*10)),1)</f>
        <v>4.7</v>
      </c>
      <c r="CC194" s="102" t="n">
        <f aca="false">ROUND((10-GEOMEAN(((10-BZ194)/10*9+1),((10-CB194)/10*9+1)))/9*10,1)</f>
        <v>7.2</v>
      </c>
      <c r="CD194" s="106" t="n">
        <f aca="false">ROUND(IF('Indicator Data'!W194=0,0,IF(LOG('Indicator Data'!W194)&gt;CD$3,10,IF(LOG('Indicator Data'!W194)&lt;CD$4,0,10-(CD$3-LOG('Indicator Data'!W194))/(CD$3-CD$4)*10))),1)</f>
        <v>8.6</v>
      </c>
      <c r="CE194" s="103" t="n">
        <f aca="false">'Indicator Data'!W194/'Indicator Data'!$CA194</f>
        <v>0.374014763617073</v>
      </c>
      <c r="CF194" s="106" t="n">
        <f aca="false">ROUND(IF(CE194&gt;CF$3,10,IF(CE194&lt;CF$4,0,10-(CF$3-CE194)/(CF$3-CF$4)*10)),1)</f>
        <v>3.7</v>
      </c>
      <c r="CG194" s="102" t="n">
        <f aca="false">ROUND((10-GEOMEAN(((10-CD194)/10*9+1),((10-CF194)/10*9+1)))/9*10,1)</f>
        <v>6.8</v>
      </c>
      <c r="CH194" s="104" t="n">
        <f aca="false">ROUND((10-GEOMEAN(((10-CC194)/10*9+1),((10-BU194)/10*9+1),((10-BY194)/10*9+1),((10-CG194)/10*9+1)))/9*10,1)</f>
        <v>6.8</v>
      </c>
      <c r="CI194" s="106" t="n">
        <f aca="false">IF('Indicator Data'!BQ194="No data","x",ROUND(IF('Indicator Data'!BQ194&gt;CI$3,0,IF('Indicator Data'!BQ194&lt;CI$4,10,(CI$3-'Indicator Data'!BQ194)/(CI$3-CI$4)*10)),1))</f>
        <v>5.1</v>
      </c>
      <c r="CJ194" s="106" t="n">
        <f aca="false">IF('Indicator Data'!BR194="No data","x",ROUND(IF('Indicator Data'!BR194&gt;CJ$3,0,IF('Indicator Data'!BR194&lt;CJ$4,10,(CJ$3-'Indicator Data'!BR194)/(CJ$3-CJ$4)*10)),1))</f>
        <v>6.6</v>
      </c>
      <c r="CK194" s="106" t="n">
        <f aca="false">IF('Indicator Data'!AC194="No data","x",ROUND(IF('Indicator Data'!AC194&gt;CK$3,0,IF('Indicator Data'!AC194&lt;CK$4,10,(CK$3-'Indicator Data'!AC194)/(CK$3-CK$4)*10)),1))</f>
        <v>5.1</v>
      </c>
      <c r="CL194" s="102" t="n">
        <f aca="false">IF(AND(CJ194="x",CI194="x",CK194="x"),"x",ROUND(AVERAGE(CI194:CK194),1))</f>
        <v>5.6</v>
      </c>
      <c r="CM194" s="106" t="n">
        <f aca="false">IF('Indicator Data'!X194="No data","x",ROUND(IF(LOG('Indicator Data'!X194)&gt;CM$3,10,IF(LOG('Indicator Data'!X194)&lt;CM$4,0,10-(CM$3-LOG('Indicator Data'!X194))/(CM$3-CM$4)*10)),1))</f>
        <v>5.9</v>
      </c>
      <c r="CN194" s="106" t="n">
        <f aca="false">IF('Indicator Data'!Y194="No data","x",ROUND(IF('Indicator Data'!Y194&gt;CN$3,10,IF('Indicator Data'!Y194&lt;CN$4,0,10-(CN$3-'Indicator Data'!Y194)/(CN$3-CN$4)*10)),1))</f>
        <v>7.7</v>
      </c>
      <c r="CO194" s="106" t="n">
        <f aca="false">IF('Indicator Data'!Z194="No data","x",ROUND(IF('Indicator Data'!Z194&gt;CO$3,10,IF('Indicator Data'!Z194&lt;CO$4,0,10-(CO$3-'Indicator Data'!Z194)/(CO$3-CO$4)*10)),1))</f>
        <v>3.9</v>
      </c>
      <c r="CP194" s="106" t="n">
        <f aca="false">IF('Indicator Data'!AA194="No data","x",ROUND(IF('Indicator Data'!AA194&gt;CP$3,10,IF('Indicator Data'!AA194&lt;CP$4,0,10-(CP$3-'Indicator Data'!AA194)/(CP$3-CP$4)*10)),1))</f>
        <v>10</v>
      </c>
      <c r="CQ194" s="102" t="n">
        <f aca="false">ROUND(AVERAGE(CM194:CP194),1)</f>
        <v>6.9</v>
      </c>
      <c r="CR194" s="104" t="n">
        <f aca="false">ROUND(AVERAGE(CL194,CQ194,CQ194),1)</f>
        <v>6.5</v>
      </c>
      <c r="CS194" s="106" t="n">
        <f aca="false">IF('Indicator Data'!AF194="No data","x",ROUND(IF('Indicator Data'!AF194&gt;CS$3,10,IF('Indicator Data'!AF194&lt;CS$4,0,10-(CS$3-'Indicator Data'!AF194)/(CS$3-CS$4)*10)),1))</f>
        <v>7.4</v>
      </c>
      <c r="CT194" s="106" t="n">
        <f aca="false">IF('Indicator Data'!AG194="No data","x",ROUND(IF('Indicator Data'!AG194&gt;CT$3,10,IF('Indicator Data'!AG194&lt;CT$4,0,10-(CT$3-'Indicator Data'!AG194)/(CT$3-CT$4)*10)),1))</f>
        <v>5.9</v>
      </c>
      <c r="CU194" s="102" t="n">
        <f aca="false">ROUND(AVERAGE(CM194,CN194,CO194,CP194,CS194,CT194),1)</f>
        <v>6.8</v>
      </c>
      <c r="CV194" s="106" t="n">
        <f aca="false">IF('Indicator Data'!AB194="No data","x",ROUND(IF('Indicator Data'!AB194&gt;CV$3,10,IF('Indicator Data'!AB194&lt;CV$4,0,10-(CV$3-'Indicator Data'!AB194)/(CV$3-CV$4)*10)),1))</f>
        <v>3.2</v>
      </c>
      <c r="CW194" s="102" t="n">
        <f aca="false">IF(AND(CJ194="x",CI194="x",CK194="x"),"x",ROUND(AVERAGE(CI194:CK194,CV194),1))</f>
        <v>5</v>
      </c>
      <c r="CX194" s="103" t="n">
        <f aca="false">IF('Indicator Data'!AD194="No data","x",'Indicator Data'!AD194/'Indicator Data'!$BZ194)</f>
        <v>1.5220588471611E-005</v>
      </c>
      <c r="CY194" s="106" t="n">
        <f aca="false">IF(CX194="x","x",ROUND(IF(CX194&gt;CY$3,0,IF(CX194&lt;CY$4,10,(CY$3-CX194)/(CY$3-CY$4)*10)),1))</f>
        <v>9.8</v>
      </c>
      <c r="CZ194" s="106" t="n">
        <f aca="false">IF('Indicator Data'!AE194="No data","x",ROUND(IF('Indicator Data'!AE194&gt;CZ$3,0,IF('Indicator Data'!AE194&lt;CZ$4,10,(CZ$3-'Indicator Data'!AE194)/(CZ$3-CZ$4)*10)),1))</f>
        <v>6</v>
      </c>
      <c r="DA194" s="102" t="n">
        <f aca="false">IF(AND(CY194="x",CZ194="x"),"x",ROUND(AVERAGE(CY194:CZ194),1))</f>
        <v>7.9</v>
      </c>
      <c r="DB194" s="104" t="n">
        <f aca="false">ROUND(AVERAGE(CW194,DA194,CU194),1)</f>
        <v>6.6</v>
      </c>
      <c r="DC194" s="105" t="n">
        <f aca="false">IF(BL194="x",ROUND((10-GEOMEAN(((10-DB194)/10*9+1),((10-CH194)/10*9+1),((10-CR194)/10*9+1)))/9*10,1),ROUND((10-GEOMEAN(((10-BL194)/10*9+1),((10-DB194)/10*9+1),((10-CH194)/10*9+1),((10-CR194)/10*9+1)))/9*10,1))</f>
        <v>7.1</v>
      </c>
      <c r="DD194" s="108" t="n">
        <f aca="false">IF(ROUND(IF(AP194="x",(10-GEOMEAN(((10-AO194)/10*9+1),((10-DC194)/10*9+1),((10-AU194)/10*9+1),((10-AQ194)/10*9+1),((10-AR194)/10*9+1)))/9*10,(10-GEOMEAN(((10-AO194)/10*9+1),((10-DC194)/10*9+1),((10-AP194)/10*9+1),((10-AQ194)/10*9+1),((10-AR194)/10*9+1),((10-AU194)/10*9+1)))/9*10),1)=0,0.1,ROUND(IF(AP194="x",(10-GEOMEAN(((10-AO194)/10*9+1),((10-DC194)/10*9+1),((10-AU194)/10*9+1),((10-AQ194)/10*9+1),((10-AR194)/10*9+1)))/9*10,(10-GEOMEAN(((10-AO194)/10*9+1),((10-DC194)/10*9+1),((10-AP194)/10*9+1),((10-AQ194)/10*9+1),((10-AR194)/10*9+1),((10-AU194)/10*9+1)))/9*10),1))</f>
        <v>4.3</v>
      </c>
      <c r="DE194" s="105" t="n">
        <f aca="false">ROUND(IF('Indicator Data'!AH194=0,0,IF('Indicator Data'!AH194&gt;DE$3,10,IF('Indicator Data'!AH194&lt;DE$4,0,10-(DE$3-'Indicator Data'!AH194)/(DE$3-DE$4)*10))),1)</f>
        <v>10</v>
      </c>
      <c r="DF194" s="102" t="n">
        <f aca="false">'Indicator Data'!AI194</f>
        <v>5</v>
      </c>
      <c r="DG194" s="102" t="n">
        <f aca="false">'Indicator Data'!AJ194</f>
        <v>5</v>
      </c>
      <c r="DH194" s="105" t="n">
        <f aca="false">ROUND(IF(DF194=5,10,IF(DG194=5,9,IF(DF194=4,8,IF(DG194=4,7,0)))),1)</f>
        <v>10</v>
      </c>
      <c r="DI194" s="108" t="n">
        <f aca="false">ROUND(IF(DH194&gt;5,DH194,DE194/10*7),1)</f>
        <v>10</v>
      </c>
      <c r="DJ194" s="76"/>
      <c r="DK194" s="109"/>
    </row>
    <row r="195" customFormat="false" ht="14.5" hidden="false" customHeight="false" outlineLevel="0" collapsed="false">
      <c r="A195" s="98" t="str">
        <f aca="false">'Indicator Data'!A195</f>
        <v>Zambia</v>
      </c>
      <c r="B195" s="99" t="str">
        <f aca="false">'Indicator Data'!B195</f>
        <v>ZMB</v>
      </c>
      <c r="C195" s="100" t="n">
        <f aca="false">ROUND(IF('Indicator Data'!C195=0,0.1,IF(LOG('Indicator Data'!C195)&gt;C$3,10,IF(LOG('Indicator Data'!C195)&lt;C$4,0,10-(C$3-LOG('Indicator Data'!C195))/(C$3-C$4)*10))),1)</f>
        <v>6.9</v>
      </c>
      <c r="D195" s="101" t="n">
        <f aca="false">ROUND(IF('Indicator Data'!D195=0,0.1,IF(LOG('Indicator Data'!D195)&gt;D$3,10,IF(LOG('Indicator Data'!D195)&lt;D$4,0,10-(D$3-LOG('Indicator Data'!D195))/(D$3-D$4)*10))),1)</f>
        <v>0.1</v>
      </c>
      <c r="E195" s="102" t="n">
        <f aca="false">ROUND((10-GEOMEAN(((10-C195)/10*9+1),((10-D195)/10*9+1)))/9*10,1)</f>
        <v>4.3</v>
      </c>
      <c r="F195" s="102" t="n">
        <f aca="false">IF('Indicator Data'!E195="No data",0.1,(ROUND(IF('Indicator Data'!E195=0,0,IF(LOG('Indicator Data'!E195)&gt;F$3,10,IF(LOG('Indicator Data'!E195)&lt;F$4,0,10-(F$3-LOG('Indicator Data'!E195))/(F$3-F$4)*10))),1)))</f>
        <v>7.2</v>
      </c>
      <c r="G195" s="102" t="n">
        <f aca="false">ROUND(IF('Indicator Data'!F195=0,0,IF(LOG('Indicator Data'!F195)&gt;G$3,10,IF(LOG('Indicator Data'!F195)&lt;G$4,0,10-(G$3-LOG('Indicator Data'!F195))/(G$3-G$4)*10))),1)</f>
        <v>0</v>
      </c>
      <c r="H195" s="101" t="n">
        <f aca="false">ROUND(IF('Indicator Data'!G195=0,0,IF(LOG('Indicator Data'!G195)&gt;H$3,10,IF(LOG('Indicator Data'!G195)&lt;H$4,0,10-(H$3-LOG('Indicator Data'!G195))/(H$3-H$4)*10))),1)</f>
        <v>0</v>
      </c>
      <c r="I195" s="101" t="n">
        <f aca="false">ROUND(IF('Indicator Data'!H195=0,0,IF(LOG('Indicator Data'!H195)&gt;I$3,10,IF(LOG('Indicator Data'!H195)&lt;I$4,0,10-(I$3-LOG('Indicator Data'!H195))/(I$3-I$4)*10))),1)</f>
        <v>0</v>
      </c>
      <c r="J195" s="101" t="n">
        <f aca="false">ROUND((10-GEOMEAN(((10-H195)/10*9+1),((10-I195)/10*9+1)))/9*10,1)</f>
        <v>0</v>
      </c>
      <c r="K195" s="101" t="n">
        <f aca="false">ROUND(IF('Indicator Data'!I195=0,0,IF(LOG('Indicator Data'!I195)&gt;K$3,10,IF(LOG('Indicator Data'!I195)&lt;K$4,0,10-(K$3-LOG('Indicator Data'!I195))/(K$3-K$4)*10))),1)</f>
        <v>0</v>
      </c>
      <c r="L195" s="102" t="n">
        <f aca="false">ROUND((10-GEOMEAN(((10-J195)/10*9+1),((10-K195)/10*9+1)))/9*10,1)</f>
        <v>0</v>
      </c>
      <c r="M195" s="102" t="n">
        <f aca="false">ROUND(IF('Indicator Data'!J195=0,0,IF(LOG('Indicator Data'!J195)&gt;M$3,10,IF(LOG('Indicator Data'!J195)&lt;M$4,0,10-(M$3-LOG('Indicator Data'!J195))/(M$3-M$4)*10))),1)</f>
        <v>10</v>
      </c>
      <c r="N195" s="103" t="n">
        <f aca="false">'Indicator Data'!C195/'Indicator Data'!$CA195</f>
        <v>0.000350149529034151</v>
      </c>
      <c r="O195" s="103" t="n">
        <f aca="false">'Indicator Data'!D195/'Indicator Data'!$CA195</f>
        <v>0</v>
      </c>
      <c r="P195" s="103" t="n">
        <f aca="false">IF(F195=0.1,"x",'Indicator Data'!E195/'Indicator Data'!$CA195)</f>
        <v>0.00448636675426985</v>
      </c>
      <c r="Q195" s="103" t="n">
        <f aca="false">'Indicator Data'!F195/'Indicator Data'!$CA195</f>
        <v>0</v>
      </c>
      <c r="R195" s="103" t="n">
        <f aca="false">'Indicator Data'!G195/'Indicator Data'!$CA195</f>
        <v>0</v>
      </c>
      <c r="S195" s="103" t="n">
        <f aca="false">'Indicator Data'!H195/'Indicator Data'!$CA195</f>
        <v>0</v>
      </c>
      <c r="T195" s="103" t="n">
        <f aca="false">'Indicator Data'!I195/'Indicator Data'!$CA195</f>
        <v>0</v>
      </c>
      <c r="U195" s="103" t="n">
        <f aca="false">'Indicator Data'!J195/'Indicator Data'!$CA195</f>
        <v>0.0119743331970558</v>
      </c>
      <c r="V195" s="101" t="n">
        <f aca="false">ROUND(IF(N195&gt;V$3,10,IF(N195&lt;V$4,0,10-(V$3-N195)/(V$3-V$4)*10)),1)</f>
        <v>1.8</v>
      </c>
      <c r="W195" s="101" t="n">
        <f aca="false">ROUND(IF(O195&gt;W$3,10,IF(O195&lt;W$4,0,10-(W$3-O195)/(W$3-W$4)*10)),1)</f>
        <v>0</v>
      </c>
      <c r="X195" s="102" t="n">
        <f aca="false">ROUND(((10-GEOMEAN(((10-V195)/10*9+1),((10-W195)/10*9+1)))/9*10),1)</f>
        <v>0.9</v>
      </c>
      <c r="Y195" s="102" t="n">
        <f aca="false">IF(P195="x",0.1,ROUND(IF(P195&gt;Y$3,10,IF(P195&lt;Y$4,0,10-(Y$3-P195)/(Y$3-Y$4)*10)),1))</f>
        <v>3</v>
      </c>
      <c r="Z195" s="102" t="n">
        <f aca="false">ROUND(IF(Q195=0,0,IF(LOG(Q195)&gt;Z$3,10,IF(LOG(Q195)&lt;=Z$4,0,10-(Z$3-LOG(Q195))/(Z$3-Z$4)*10))),1)</f>
        <v>0</v>
      </c>
      <c r="AA195" s="101" t="n">
        <f aca="false">ROUND(IF(R195&gt;AA$3,10,IF(R195&lt;AA$4,0,10-(AA$3-R195)/(AA$3-AA$4)*10)),1)</f>
        <v>0</v>
      </c>
      <c r="AB195" s="101" t="n">
        <f aca="false">ROUND(IF(S195&gt;AB$3,10,IF(S195&lt;AB$4,0,10-(AB$3-S195)/(AB$3-AB$4)*10)),1)</f>
        <v>0</v>
      </c>
      <c r="AC195" s="101" t="n">
        <f aca="false">ROUND(((10-GEOMEAN(((10-AA195)/10*9+1),((10-AB195)/10*9+1)))/9*10),1)</f>
        <v>0</v>
      </c>
      <c r="AD195" s="101" t="n">
        <f aca="false">ROUND(IF(T195=0,0,IF(T195&gt;AD$3,10,IF(T195&lt;=AD$4,0,10-(AD$3-T195)/(AD$3-AD$4)*10))),1)</f>
        <v>0</v>
      </c>
      <c r="AE195" s="102" t="n">
        <f aca="false">ROUND((10-GEOMEAN(((10-AC195)/10*9+1),((10-AD195)/10*9+1)))/9*10,1)</f>
        <v>0</v>
      </c>
      <c r="AF195" s="102" t="n">
        <f aca="false">ROUND(IF(U195&gt;AF$3,10,IF(U195&lt;AF$4,0,10-(AF$3-U195)/(AF$3-AF$4)*10)),1)</f>
        <v>4</v>
      </c>
      <c r="AG195" s="101" t="n">
        <f aca="false">ROUND(IF('Indicator Data'!K195=0,0,IF('Indicator Data'!K195&gt;AG$3,10,IF('Indicator Data'!K195&lt;AG$4,0,10-(AG$3-'Indicator Data'!K195)/(AG$3-AG$4)*10))),1)</f>
        <v>4.8</v>
      </c>
      <c r="AH195" s="104" t="n">
        <f aca="false">ROUND(AVERAGE(C195,V195),1)</f>
        <v>4.4</v>
      </c>
      <c r="AI195" s="104" t="n">
        <f aca="false">ROUND(AVERAGE(D195,W195),1)</f>
        <v>0.1</v>
      </c>
      <c r="AJ195" s="102" t="n">
        <f aca="false">ROUND(AVERAGE(AA195,H195),1)</f>
        <v>0</v>
      </c>
      <c r="AK195" s="102" t="n">
        <f aca="false">ROUND(AVERAGE(AB195,I195),1)</f>
        <v>0</v>
      </c>
      <c r="AL195" s="104" t="n">
        <f aca="false">ROUND((10-GEOMEAN(((10-AJ195)/10*9+1),((10-AK195)/10*9+1)))/9*10,1)</f>
        <v>0</v>
      </c>
      <c r="AM195" s="104" t="n">
        <f aca="false">ROUND(AVERAGE(AD195,K195),1)</f>
        <v>0</v>
      </c>
      <c r="AN195" s="102" t="n">
        <f aca="false">ROUND((10-GEOMEAN(((10-M195)/10*9+1),((10-AF195)/10*9+1)))/9*10,1)</f>
        <v>8.3</v>
      </c>
      <c r="AO195" s="105" t="n">
        <f aca="false">ROUND((10-GEOMEAN(((10-E195)/10*9+1),((10-X195)/10*9+1)))/9*10,1)</f>
        <v>2.8</v>
      </c>
      <c r="AP195" s="105" t="n">
        <f aca="false">IF(AND(Y195="x",F195="x"),"x",ROUND((10-GEOMEAN(((10-F195)/10*9+1),((10-Y195)/10*9+1)))/9*10,1))</f>
        <v>5.5</v>
      </c>
      <c r="AQ195" s="105" t="n">
        <f aca="false">ROUND((10-GEOMEAN(((10-G195)/10*9+1),((10-Z195)/10*9+1)))/9*10,1)</f>
        <v>0</v>
      </c>
      <c r="AR195" s="105" t="n">
        <f aca="false">ROUND((10-GEOMEAN(((10-L195)/10*9+1),((10-AE195)/10*9+1)))/9*10,1)</f>
        <v>0</v>
      </c>
      <c r="AS195" s="104" t="n">
        <f aca="false">ROUND(AVERAGE(AG195,AN195),1)</f>
        <v>6.6</v>
      </c>
      <c r="AT195" s="104" t="n">
        <f aca="false">IF('Indicator Data'!L195="No data","x",IF('Indicator Data'!CB195&lt;1000,"x",ROUND((IF('Indicator Data'!L195&gt;AT$3,10,IF('Indicator Data'!L195&lt;AT$4,0,10-(AT$3-'Indicator Data'!L195)/(AT$3-AT$4)*10))),1)))</f>
        <v>2.9</v>
      </c>
      <c r="AU195" s="105" t="n">
        <f aca="false">ROUND(AVERAGE(AS195,AT195),1)</f>
        <v>4.8</v>
      </c>
      <c r="AV195" s="106" t="n">
        <f aca="false">IF('Indicator Data'!M195="No data","x",ROUND(IF('Indicator Data'!M195=0,0,IF(LOG('Indicator Data'!M195)&gt;AV$3,10,IF(LOG('Indicator Data'!M195)&lt;AV$4,0,10-(AV$3-LOG('Indicator Data'!M195))/(AV$3-AV$4)*10))),1))</f>
        <v>8.2</v>
      </c>
      <c r="AW195" s="103" t="n">
        <f aca="false">IF(AV195="x","x",'Indicator Data'!M195/'Indicator Data'!$CA195)</f>
        <v>0.333059182072602</v>
      </c>
      <c r="AX195" s="106" t="n">
        <f aca="false">IF(AV195="x","x",ROUND(IF(AW195&gt;AX$3,10,IF(AW195&lt;AX$4,0,10-(AX$3-AW195)/(AX$3-AX$4)*10)),1))</f>
        <v>3.7</v>
      </c>
      <c r="AY195" s="102" t="n">
        <f aca="false">IF(AND(AV195="x",AX195="x"),"x",ROUND((10-GEOMEAN(((10-AV195)/10*9+1),((10-AX195)/10*9+1)))/9*10,1))</f>
        <v>6.5</v>
      </c>
      <c r="AZ195" s="106" t="n">
        <f aca="false">IF('Indicator Data'!N195="No data","x",ROUND(IF('Indicator Data'!N195=0,0,IF(LOG('Indicator Data'!N195)&gt;AZ$3,10,IF(LOG('Indicator Data'!N195)&lt;AZ$4,0,10-(AZ$3-LOG('Indicator Data'!N195))/(AZ$3-AZ$4)*10))),1))</f>
        <v>0</v>
      </c>
      <c r="BA195" s="103" t="n">
        <f aca="false">IF(AZ195="x","x",'Indicator Data'!N195/'Indicator Data'!$CA195)</f>
        <v>0</v>
      </c>
      <c r="BB195" s="106" t="n">
        <f aca="false">IF(AZ195="x","x",ROUND(IF(BA195&gt;BB$3,10,IF(BA195&lt;BB$4,0,10-(BB$3-BA195)/(BB$3-BB$4)*10)),1))</f>
        <v>0</v>
      </c>
      <c r="BC195" s="102" t="n">
        <f aca="false">IF(AND(AZ195="x",BB195="x"),"x",ROUND((10-GEOMEAN(((10-AZ195)/10*9+1),((10-BB195)/10*9+1)))/9*10,1))</f>
        <v>0</v>
      </c>
      <c r="BD195" s="106" t="n">
        <f aca="false">IF('Indicator Data'!O195="No data","x",ROUND(IF('Indicator Data'!O195=0,0,IF(LOG('Indicator Data'!O195)&gt;BD$3,10,IF(LOG('Indicator Data'!O195)&lt;BD$4,0,10-(BD$3-LOG('Indicator Data'!O195))/(BD$3-BD$4)*10))),1))</f>
        <v>0</v>
      </c>
      <c r="BE195" s="103" t="n">
        <f aca="false">IF(BD195="x","x",'Indicator Data'!O195/'Indicator Data'!$CA195)</f>
        <v>0</v>
      </c>
      <c r="BF195" s="106" t="n">
        <f aca="false">IF(BD195="x","x",ROUND(IF(BE195&gt;BF$3,10,IF(BE195&lt;BF$4,0,10-(BF$3-BE195)/(BF$3-BF$4)*10)),1))</f>
        <v>0</v>
      </c>
      <c r="BG195" s="102" t="n">
        <f aca="false">IF(AND(BD195="x",BF195="x"),"x",ROUND((10-GEOMEAN(((10-BD195)/10*9+1),((10-BF195)/10*9+1)))/9*10,1))</f>
        <v>0</v>
      </c>
      <c r="BH195" s="106" t="n">
        <f aca="false">IF('Indicator Data'!P195="No data","x",ROUND(IF('Indicator Data'!P195=0,0,IF(LOG('Indicator Data'!P195)&gt;BH$3,10,IF(LOG('Indicator Data'!P195)&lt;BH$4,0,10-(BH$3-LOG('Indicator Data'!P195))/(BH$3-BH$4)*10))),1))</f>
        <v>7.6</v>
      </c>
      <c r="BI195" s="103" t="n">
        <f aca="false">IF(BH195="x","x",'Indicator Data'!P195/'Indicator Data'!$CA195)</f>
        <v>0.0217931485024749</v>
      </c>
      <c r="BJ195" s="106" t="n">
        <f aca="false">IF(BH195="x","x",ROUND(IF(BI195&gt;BJ$3,10,IF(BI195&lt;BJ$4,0,10-(BJ$3-BI195)/(BJ$3-BJ$4)*10)),1))</f>
        <v>2.2</v>
      </c>
      <c r="BK195" s="102" t="n">
        <f aca="false">IF(AND(BH195="x",BJ195="x"),"x",ROUND((10-GEOMEAN(((10-BH195)/10*9+1),((10-BJ195)/10*9+1)))/9*10,1))</f>
        <v>5.5</v>
      </c>
      <c r="BL195" s="104" t="n">
        <f aca="false">IF(AND(BC195="x",BG195="x",BK195="x",AY195="x"),"x",IF(AND(BC195="x",BG195="x",BK195="x"),AY195,ROUND((10-GEOMEAN(((10-AY195)/10*9+1),((10-BC195)/10*9+1),((10-BG195)/10*9+1),((10-BK195)/10*9+1)))/9*10,1)))</f>
        <v>3.6</v>
      </c>
      <c r="BM195" s="106" t="n">
        <f aca="false">ROUND(IF('Indicator Data'!Q195=0,0,IF(LOG('Indicator Data'!Q195)&gt;BM$3,10,IF(LOG('Indicator Data'!Q195)&lt;BM$4,0,10-(BM$3-LOG('Indicator Data'!Q195))/(BM$3-BM$4)*10))),1)</f>
        <v>9</v>
      </c>
      <c r="BN195" s="107" t="n">
        <f aca="false">'Indicator Data'!R195</f>
        <v>1</v>
      </c>
      <c r="BO195" s="106" t="n">
        <f aca="false">ROUND(IF(BN195&gt;BO$3,10,IF(BN195&lt;BO$4,0,10-(BO$3-BN195)/(BO$3-BO$4)*10)),1)</f>
        <v>10</v>
      </c>
      <c r="BP195" s="106" t="n">
        <f aca="false">ROUND((10-GEOMEAN(((10-BO195)/10*9+1),((10-BM195)/10*9+1)))/9*10,1)</f>
        <v>9.6</v>
      </c>
      <c r="BQ195" s="106" t="n">
        <f aca="false">ROUND(IF('Indicator Data'!S195=0,0,IF(LOG('Indicator Data'!S195)&gt;BQ$3,10,IF(LOG('Indicator Data'!S195)&lt;BQ$4,0,10-(BQ$3-LOG('Indicator Data'!S195))/(BQ$3-BQ$4)*10))),1)</f>
        <v>9</v>
      </c>
      <c r="BR195" s="107" t="n">
        <f aca="false">'Indicator Data'!T195</f>
        <v>1</v>
      </c>
      <c r="BS195" s="106" t="n">
        <f aca="false">ROUND(IF(BR195&gt;BS$3,10,IF(BR195&lt;BS$4,0,10-(BS$3-BR195)/(BS$3-BS$4)*10)),1)</f>
        <v>10</v>
      </c>
      <c r="BT195" s="106" t="n">
        <f aca="false">ROUND((10-GEOMEAN(((10-BS195)/10*9+1),((10-BQ195)/10*9+1)))/9*10,1)</f>
        <v>9.6</v>
      </c>
      <c r="BU195" s="102" t="n">
        <f aca="false">ROUND((10-GEOMEAN(((10-BT195)/10*9+1),((10-BP195)/10*9+1)))/9*10,1)</f>
        <v>9.6</v>
      </c>
      <c r="BV195" s="106" t="n">
        <f aca="false">ROUND(IF('Indicator Data'!U195=0,0,IF(LOG('Indicator Data'!U195)&gt;BV$3,10,IF(LOG('Indicator Data'!U195)&lt;BV$4,0,10-(BV$3-LOG('Indicator Data'!U195))/(BV$3-BV$4)*10))),1)</f>
        <v>8</v>
      </c>
      <c r="BW195" s="103" t="n">
        <f aca="false">'Indicator Data'!U195/'Indicator Data'!$CA195</f>
        <v>0.230717516551021</v>
      </c>
      <c r="BX195" s="106" t="n">
        <f aca="false">ROUND(IF(BW195&gt;BX$3,10,IF(BW195&lt;BX$4,0,10-(BX$3-BW195)/(BX$3-BX$4)*10)),1)</f>
        <v>2.6</v>
      </c>
      <c r="BY195" s="102" t="n">
        <f aca="false">ROUND((10-GEOMEAN(((10-BV195)/10*9+1),((10-BX195)/10*9+1)))/9*10,1)</f>
        <v>6</v>
      </c>
      <c r="BZ195" s="106" t="n">
        <f aca="false">ROUND(IF('Indicator Data'!V195=0,0,IF(LOG('Indicator Data'!V195)&gt;BZ$3,10,IF(LOG('Indicator Data'!V195)&lt;BZ$4,0,10-(BZ$3-LOG('Indicator Data'!V195))/(BZ$3-BZ$4)*10))),1)</f>
        <v>8.8</v>
      </c>
      <c r="CA195" s="103" t="n">
        <f aca="false">IF('Indicator Data'!V195/'Indicator Data'!$CA195&gt;1,1,'Indicator Data'!V195/'Indicator Data'!$CA195)</f>
        <v>0.951277236154924</v>
      </c>
      <c r="CB195" s="106" t="n">
        <f aca="false">ROUND(IF(CA195&gt;CB$3,10,IF(CA195&lt;CB$4,0,10-(CB$3-CA195)/(CB$3-CB$4)*10)),1)</f>
        <v>9.5</v>
      </c>
      <c r="CC195" s="102" t="n">
        <f aca="false">ROUND((10-GEOMEAN(((10-BZ195)/10*9+1),((10-CB195)/10*9+1)))/9*10,1)</f>
        <v>9.2</v>
      </c>
      <c r="CD195" s="106" t="n">
        <f aca="false">ROUND(IF('Indicator Data'!W195=0,0,IF(LOG('Indicator Data'!W195)&gt;CD$3,10,IF(LOG('Indicator Data'!W195)&lt;CD$4,0,10-(CD$3-LOG('Indicator Data'!W195))/(CD$3-CD$4)*10))),1)</f>
        <v>8.5</v>
      </c>
      <c r="CE195" s="103" t="n">
        <f aca="false">'Indicator Data'!W195/'Indicator Data'!$CA195</f>
        <v>0.546844308198452</v>
      </c>
      <c r="CF195" s="106" t="n">
        <f aca="false">ROUND(IF(CE195&gt;CF$3,10,IF(CE195&lt;CF$4,0,10-(CF$3-CE195)/(CF$3-CF$4)*10)),1)</f>
        <v>5.5</v>
      </c>
      <c r="CG195" s="102" t="n">
        <f aca="false">ROUND((10-GEOMEAN(((10-CD195)/10*9+1),((10-CF195)/10*9+1)))/9*10,1)</f>
        <v>7.3</v>
      </c>
      <c r="CH195" s="104" t="n">
        <f aca="false">ROUND((10-GEOMEAN(((10-CC195)/10*9+1),((10-BU195)/10*9+1),((10-BY195)/10*9+1),((10-CG195)/10*9+1)))/9*10,1)</f>
        <v>8.4</v>
      </c>
      <c r="CI195" s="106" t="n">
        <f aca="false">IF('Indicator Data'!BQ195="No data","x",ROUND(IF('Indicator Data'!BQ195&gt;CI$3,0,IF('Indicator Data'!BQ195&lt;CI$4,10,(CI$3-'Indicator Data'!BQ195)/(CI$3-CI$4)*10)),1))</f>
        <v>7.6</v>
      </c>
      <c r="CJ195" s="106" t="n">
        <f aca="false">IF('Indicator Data'!BR195="No data","x",ROUND(IF('Indicator Data'!BR195&gt;CJ$3,0,IF('Indicator Data'!BR195&lt;CJ$4,10,(CJ$3-'Indicator Data'!BR195)/(CJ$3-CJ$4)*10)),1))</f>
        <v>5.8</v>
      </c>
      <c r="CK195" s="106" t="n">
        <f aca="false">IF('Indicator Data'!AC195="No data","x",ROUND(IF('Indicator Data'!AC195&gt;CK$3,0,IF('Indicator Data'!AC195&lt;CK$4,10,(CK$3-'Indicator Data'!AC195)/(CK$3-CK$4)*10)),1))</f>
        <v>8.2</v>
      </c>
      <c r="CL195" s="102" t="n">
        <f aca="false">IF(AND(CJ195="x",CI195="x",CK195="x"),"x",ROUND(AVERAGE(CI195:CK195),1))</f>
        <v>7.2</v>
      </c>
      <c r="CM195" s="106" t="n">
        <f aca="false">IF('Indicator Data'!X195="No data","x",ROUND(IF(LOG('Indicator Data'!X195)&gt;CM$3,10,IF(LOG('Indicator Data'!X195)&lt;CM$4,0,10-(CM$3-LOG('Indicator Data'!X195))/(CM$3-CM$4)*10)),1))</f>
        <v>4.7</v>
      </c>
      <c r="CN195" s="106" t="n">
        <f aca="false">IF('Indicator Data'!Y195="No data","x",ROUND(IF('Indicator Data'!Y195&gt;CN$3,10,IF('Indicator Data'!Y195&lt;CN$4,0,10-(CN$3-'Indicator Data'!Y195)/(CN$3-CN$4)*10)),1))</f>
        <v>8.3</v>
      </c>
      <c r="CO195" s="106" t="n">
        <f aca="false">IF('Indicator Data'!Z195="No data","x",ROUND(IF('Indicator Data'!Z195&gt;CO$3,10,IF('Indicator Data'!Z195&lt;CO$4,0,10-(CO$3-'Indicator Data'!Z195)/(CO$3-CO$4)*10)),1))</f>
        <v>4.5</v>
      </c>
      <c r="CP195" s="106" t="n">
        <f aca="false">IF('Indicator Data'!AA195="No data","x",ROUND(IF('Indicator Data'!AA195&gt;CP$3,10,IF('Indicator Data'!AA195&lt;CP$4,0,10-(CP$3-'Indicator Data'!AA195)/(CP$3-CP$4)*10)),1))</f>
        <v>7.8</v>
      </c>
      <c r="CQ195" s="102" t="n">
        <f aca="false">ROUND(AVERAGE(CM195:CP195),1)</f>
        <v>6.3</v>
      </c>
      <c r="CR195" s="104" t="n">
        <f aca="false">ROUND(AVERAGE(CL195,CQ195,CQ195),1)</f>
        <v>6.6</v>
      </c>
      <c r="CS195" s="106" t="n">
        <f aca="false">IF('Indicator Data'!AF195="No data","x",ROUND(IF('Indicator Data'!AF195&gt;CS$3,10,IF('Indicator Data'!AF195&lt;CS$4,0,10-(CS$3-'Indicator Data'!AF195)/(CS$3-CS$4)*10)),1))</f>
        <v>6.1</v>
      </c>
      <c r="CT195" s="106" t="n">
        <f aca="false">IF('Indicator Data'!AG195="No data","x",ROUND(IF('Indicator Data'!AG195&gt;CT$3,10,IF('Indicator Data'!AG195&lt;CT$4,0,10-(CT$3-'Indicator Data'!AG195)/(CT$3-CT$4)*10)),1))</f>
        <v>7.4</v>
      </c>
      <c r="CU195" s="102" t="n">
        <f aca="false">ROUND(AVERAGE(CM195,CN195,CO195,CP195,CS195,CT195),1)</f>
        <v>6.5</v>
      </c>
      <c r="CV195" s="106" t="n">
        <f aca="false">IF('Indicator Data'!AB195="No data","x",ROUND(IF('Indicator Data'!AB195&gt;CV$3,10,IF('Indicator Data'!AB195&lt;CV$4,0,10-(CV$3-'Indicator Data'!AB195)/(CV$3-CV$4)*10)),1))</f>
        <v>3.8</v>
      </c>
      <c r="CW195" s="102" t="n">
        <f aca="false">IF(AND(CJ195="x",CI195="x",CK195="x"),"x",ROUND(AVERAGE(CI195:CK195,CV195),1))</f>
        <v>6.4</v>
      </c>
      <c r="CX195" s="103" t="n">
        <f aca="false">IF('Indicator Data'!AD195="No data","x",'Indicator Data'!AD195/'Indicator Data'!$BZ195)</f>
        <v>7.92887674314609E-005</v>
      </c>
      <c r="CY195" s="106" t="n">
        <f aca="false">IF(CX195="x","x",ROUND(IF(CX195&gt;CY$3,0,IF(CX195&lt;CY$4,10,(CY$3-CX195)/(CY$3-CY$4)*10)),1))</f>
        <v>9.2</v>
      </c>
      <c r="CZ195" s="106" t="n">
        <f aca="false">IF('Indicator Data'!AE195="No data","x",ROUND(IF('Indicator Data'!AE195&gt;CZ$3,0,IF('Indicator Data'!AE195&lt;CZ$4,10,(CZ$3-'Indicator Data'!AE195)/(CZ$3-CZ$4)*10)),1))</f>
        <v>2</v>
      </c>
      <c r="DA195" s="102" t="n">
        <f aca="false">IF(AND(CY195="x",CZ195="x"),"x",ROUND(AVERAGE(CY195:CZ195),1))</f>
        <v>5.6</v>
      </c>
      <c r="DB195" s="104" t="n">
        <f aca="false">ROUND(AVERAGE(CW195,DA195,CU195),1)</f>
        <v>6.2</v>
      </c>
      <c r="DC195" s="105" t="n">
        <f aca="false">IF(BL195="x",ROUND((10-GEOMEAN(((10-DB195)/10*9+1),((10-CH195)/10*9+1),((10-CR195)/10*9+1)))/9*10,1),ROUND((10-GEOMEAN(((10-BL195)/10*9+1),((10-DB195)/10*9+1),((10-CH195)/10*9+1),((10-CR195)/10*9+1)))/9*10,1))</f>
        <v>6.5</v>
      </c>
      <c r="DD195" s="108" t="n">
        <f aca="false">IF(ROUND(IF(AP195="x",(10-GEOMEAN(((10-AO195)/10*9+1),((10-DC195)/10*9+1),((10-AU195)/10*9+1),((10-AQ195)/10*9+1),((10-AR195)/10*9+1)))/9*10,(10-GEOMEAN(((10-AO195)/10*9+1),((10-DC195)/10*9+1),((10-AP195)/10*9+1),((10-AQ195)/10*9+1),((10-AR195)/10*9+1),((10-AU195)/10*9+1)))/9*10),1)=0,0.1,ROUND(IF(AP195="x",(10-GEOMEAN(((10-AO195)/10*9+1),((10-DC195)/10*9+1),((10-AU195)/10*9+1),((10-AQ195)/10*9+1),((10-AR195)/10*9+1)))/9*10,(10-GEOMEAN(((10-AO195)/10*9+1),((10-DC195)/10*9+1),((10-AP195)/10*9+1),((10-AQ195)/10*9+1),((10-AR195)/10*9+1),((10-AU195)/10*9+1)))/9*10),1))</f>
        <v>3.7</v>
      </c>
      <c r="DE195" s="105" t="n">
        <f aca="false">ROUND(IF('Indicator Data'!AH195=0,0,IF('Indicator Data'!AH195&gt;DE$3,10,IF('Indicator Data'!AH195&lt;DE$4,0,10-(DE$3-'Indicator Data'!AH195)/(DE$3-DE$4)*10))),1)</f>
        <v>0.5</v>
      </c>
      <c r="DF195" s="102" t="n">
        <f aca="false">'Indicator Data'!AI195</f>
        <v>0</v>
      </c>
      <c r="DG195" s="102" t="n">
        <f aca="false">'Indicator Data'!AJ195</f>
        <v>0</v>
      </c>
      <c r="DH195" s="105" t="n">
        <f aca="false">ROUND(IF(DF195=5,10,IF(DG195=5,9,IF(DF195=4,8,IF(DG195=4,7,0)))),1)</f>
        <v>0</v>
      </c>
      <c r="DI195" s="108" t="n">
        <f aca="false">ROUND(IF(DH195&gt;5,DH195,DE195/10*7),1)</f>
        <v>0.4</v>
      </c>
      <c r="DJ195" s="76"/>
      <c r="DK195" s="109"/>
    </row>
    <row r="196" customFormat="false" ht="14.5" hidden="false" customHeight="false" outlineLevel="0" collapsed="false">
      <c r="A196" s="98" t="str">
        <f aca="false">'Indicator Data'!A196</f>
        <v>Zimbabwe</v>
      </c>
      <c r="B196" s="99" t="str">
        <f aca="false">'Indicator Data'!B196</f>
        <v>ZWE</v>
      </c>
      <c r="C196" s="100" t="n">
        <f aca="false">ROUND(IF('Indicator Data'!C196=0,0.1,IF(LOG('Indicator Data'!C196)&gt;C$3,10,IF(LOG('Indicator Data'!C196)&lt;C$4,0,10-(C$3-LOG('Indicator Data'!C196))/(C$3-C$4)*10))),1)</f>
        <v>6.1</v>
      </c>
      <c r="D196" s="101" t="n">
        <f aca="false">ROUND(IF('Indicator Data'!D196=0,0.1,IF(LOG('Indicator Data'!D196)&gt;D$3,10,IF(LOG('Indicator Data'!D196)&lt;D$4,0,10-(D$3-LOG('Indicator Data'!D196))/(D$3-D$4)*10))),1)</f>
        <v>0.1</v>
      </c>
      <c r="E196" s="102" t="n">
        <f aca="false">ROUND((10-GEOMEAN(((10-C196)/10*9+1),((10-D196)/10*9+1)))/9*10,1)</f>
        <v>3.7</v>
      </c>
      <c r="F196" s="102" t="n">
        <f aca="false">IF('Indicator Data'!E196="No data",0.1,(ROUND(IF('Indicator Data'!E196=0,0,IF(LOG('Indicator Data'!E196)&gt;F$3,10,IF(LOG('Indicator Data'!E196)&lt;F$4,0,10-(F$3-LOG('Indicator Data'!E196))/(F$3-F$4)*10))),1)))</f>
        <v>7.4</v>
      </c>
      <c r="G196" s="102" t="n">
        <f aca="false">ROUND(IF('Indicator Data'!F196=0,0,IF(LOG('Indicator Data'!F196)&gt;G$3,10,IF(LOG('Indicator Data'!F196)&lt;G$4,0,10-(G$3-LOG('Indicator Data'!F196))/(G$3-G$4)*10))),1)</f>
        <v>0</v>
      </c>
      <c r="H196" s="101" t="n">
        <f aca="false">ROUND(IF('Indicator Data'!G196=0,0,IF(LOG('Indicator Data'!G196)&gt;H$3,10,IF(LOG('Indicator Data'!G196)&lt;H$4,0,10-(H$3-LOG('Indicator Data'!G196))/(H$3-H$4)*10))),1)</f>
        <v>2.7</v>
      </c>
      <c r="I196" s="101" t="n">
        <f aca="false">ROUND(IF('Indicator Data'!H196=0,0,IF(LOG('Indicator Data'!H196)&gt;I$3,10,IF(LOG('Indicator Data'!H196)&lt;I$4,0,10-(I$3-LOG('Indicator Data'!H196))/(I$3-I$4)*10))),1)</f>
        <v>0</v>
      </c>
      <c r="J196" s="101" t="n">
        <f aca="false">ROUND((10-GEOMEAN(((10-H196)/10*9+1),((10-I196)/10*9+1)))/9*10,1)</f>
        <v>1.4</v>
      </c>
      <c r="K196" s="101" t="n">
        <f aca="false">ROUND(IF('Indicator Data'!I196=0,0,IF(LOG('Indicator Data'!I196)&gt;K$3,10,IF(LOG('Indicator Data'!I196)&lt;K$4,0,10-(K$3-LOG('Indicator Data'!I196))/(K$3-K$4)*10))),1)</f>
        <v>0</v>
      </c>
      <c r="L196" s="102" t="n">
        <f aca="false">ROUND((10-GEOMEAN(((10-J196)/10*9+1),((10-K196)/10*9+1)))/9*10,1)</f>
        <v>0.7</v>
      </c>
      <c r="M196" s="102" t="n">
        <f aca="false">ROUND(IF('Indicator Data'!J196=0,0,IF(LOG('Indicator Data'!J196)&gt;M$3,10,IF(LOG('Indicator Data'!J196)&lt;M$4,0,10-(M$3-LOG('Indicator Data'!J196))/(M$3-M$4)*10))),1)</f>
        <v>10</v>
      </c>
      <c r="N196" s="103" t="n">
        <f aca="false">'Indicator Data'!C196/'Indicator Data'!$CA196</f>
        <v>0.000168520578725299</v>
      </c>
      <c r="O196" s="103" t="n">
        <f aca="false">'Indicator Data'!D196/'Indicator Data'!$CA196</f>
        <v>0</v>
      </c>
      <c r="P196" s="103" t="n">
        <f aca="false">IF(F196=0.1,"x",'Indicator Data'!E196/'Indicator Data'!$CA196)</f>
        <v>0.00598455858422888</v>
      </c>
      <c r="Q196" s="103" t="n">
        <f aca="false">'Indicator Data'!F196/'Indicator Data'!$CA196</f>
        <v>0</v>
      </c>
      <c r="R196" s="103" t="n">
        <f aca="false">'Indicator Data'!G196/'Indicator Data'!$CA196</f>
        <v>7.6167524566792E-005</v>
      </c>
      <c r="S196" s="103" t="n">
        <f aca="false">'Indicator Data'!H196/'Indicator Data'!$CA196</f>
        <v>0</v>
      </c>
      <c r="T196" s="103" t="n">
        <f aca="false">'Indicator Data'!I196/'Indicator Data'!$CA196</f>
        <v>0</v>
      </c>
      <c r="U196" s="103" t="n">
        <f aca="false">'Indicator Data'!J196/'Indicator Data'!$CA196</f>
        <v>0.0479200555568257</v>
      </c>
      <c r="V196" s="101" t="n">
        <f aca="false">ROUND(IF(N196&gt;V$3,10,IF(N196&lt;V$4,0,10-(V$3-N196)/(V$3-V$4)*10)),1)</f>
        <v>0.8</v>
      </c>
      <c r="W196" s="101" t="n">
        <f aca="false">ROUND(IF(O196&gt;W$3,10,IF(O196&lt;W$4,0,10-(W$3-O196)/(W$3-W$4)*10)),1)</f>
        <v>0</v>
      </c>
      <c r="X196" s="102" t="n">
        <f aca="false">ROUND(((10-GEOMEAN(((10-V196)/10*9+1),((10-W196)/10*9+1)))/9*10),1)</f>
        <v>0.4</v>
      </c>
      <c r="Y196" s="102" t="n">
        <f aca="false">IF(P196="x",0.1,ROUND(IF(P196&gt;Y$3,10,IF(P196&lt;Y$4,0,10-(Y$3-P196)/(Y$3-Y$4)*10)),1))</f>
        <v>4</v>
      </c>
      <c r="Z196" s="102" t="n">
        <f aca="false">ROUND(IF(Q196=0,0,IF(LOG(Q196)&gt;Z$3,10,IF(LOG(Q196)&lt;=Z$4,0,10-(Z$3-LOG(Q196))/(Z$3-Z$4)*10))),1)</f>
        <v>0</v>
      </c>
      <c r="AA196" s="101" t="n">
        <f aca="false">ROUND(IF(R196&gt;AA$3,10,IF(R196&lt;AA$4,0,10-(AA$3-R196)/(AA$3-AA$4)*10)),1)</f>
        <v>0</v>
      </c>
      <c r="AB196" s="101" t="n">
        <f aca="false">ROUND(IF(S196&gt;AB$3,10,IF(S196&lt;AB$4,0,10-(AB$3-S196)/(AB$3-AB$4)*10)),1)</f>
        <v>0</v>
      </c>
      <c r="AC196" s="101" t="n">
        <f aca="false">ROUND(((10-GEOMEAN(((10-AA196)/10*9+1),((10-AB196)/10*9+1)))/9*10),1)</f>
        <v>0</v>
      </c>
      <c r="AD196" s="101" t="n">
        <f aca="false">ROUND(IF(T196=0,0,IF(T196&gt;AD$3,10,IF(T196&lt;=AD$4,0,10-(AD$3-T196)/(AD$3-AD$4)*10))),1)</f>
        <v>0</v>
      </c>
      <c r="AE196" s="102" t="n">
        <f aca="false">ROUND((10-GEOMEAN(((10-AC196)/10*9+1),((10-AD196)/10*9+1)))/9*10,1)</f>
        <v>0</v>
      </c>
      <c r="AF196" s="102" t="n">
        <f aca="false">ROUND(IF(U196&gt;AF$3,10,IF(U196&lt;AF$4,0,10-(AF$3-U196)/(AF$3-AF$4)*10)),1)</f>
        <v>10</v>
      </c>
      <c r="AG196" s="101" t="n">
        <f aca="false">ROUND(IF('Indicator Data'!K196=0,0,IF('Indicator Data'!K196&gt;AG$3,10,IF('Indicator Data'!K196&lt;AG$4,0,10-(AG$3-'Indicator Data'!K196)/(AG$3-AG$4)*10))),1)</f>
        <v>7.6</v>
      </c>
      <c r="AH196" s="104" t="n">
        <f aca="false">ROUND(AVERAGE(C196,V196),1)</f>
        <v>3.5</v>
      </c>
      <c r="AI196" s="104" t="n">
        <f aca="false">ROUND(AVERAGE(D196,W196),1)</f>
        <v>0.1</v>
      </c>
      <c r="AJ196" s="102" t="n">
        <f aca="false">ROUND(AVERAGE(AA196,H196),1)</f>
        <v>1.4</v>
      </c>
      <c r="AK196" s="102" t="n">
        <f aca="false">ROUND(AVERAGE(AB196,I196),1)</f>
        <v>0</v>
      </c>
      <c r="AL196" s="104" t="n">
        <f aca="false">ROUND((10-GEOMEAN(((10-AJ196)/10*9+1),((10-AK196)/10*9+1)))/9*10,1)</f>
        <v>0.7</v>
      </c>
      <c r="AM196" s="104" t="n">
        <f aca="false">ROUND(AVERAGE(AD196,K196),1)</f>
        <v>0</v>
      </c>
      <c r="AN196" s="102" t="n">
        <f aca="false">ROUND((10-GEOMEAN(((10-M196)/10*9+1),((10-AF196)/10*9+1)))/9*10,1)</f>
        <v>10</v>
      </c>
      <c r="AO196" s="105" t="n">
        <f aca="false">ROUND((10-GEOMEAN(((10-E196)/10*9+1),((10-X196)/10*9+1)))/9*10,1)</f>
        <v>2.2</v>
      </c>
      <c r="AP196" s="105" t="n">
        <f aca="false">IF(AND(Y196="x",F196="x"),"x",ROUND((10-GEOMEAN(((10-F196)/10*9+1),((10-Y196)/10*9+1)))/9*10,1))</f>
        <v>6</v>
      </c>
      <c r="AQ196" s="105" t="n">
        <f aca="false">ROUND((10-GEOMEAN(((10-G196)/10*9+1),((10-Z196)/10*9+1)))/9*10,1)</f>
        <v>0</v>
      </c>
      <c r="AR196" s="105" t="n">
        <f aca="false">ROUND((10-GEOMEAN(((10-L196)/10*9+1),((10-AE196)/10*9+1)))/9*10,1)</f>
        <v>0.4</v>
      </c>
      <c r="AS196" s="104" t="n">
        <f aca="false">ROUND(AVERAGE(AG196,AN196),1)</f>
        <v>8.8</v>
      </c>
      <c r="AT196" s="104" t="n">
        <f aca="false">IF('Indicator Data'!L196="No data","x",IF('Indicator Data'!CB196&lt;1000,"x",ROUND((IF('Indicator Data'!L196&gt;AT$3,10,IF('Indicator Data'!L196&lt;AT$4,0,10-(AT$3-'Indicator Data'!L196)/(AT$3-AT$4)*10))),1)))</f>
        <v>10</v>
      </c>
      <c r="AU196" s="105" t="n">
        <f aca="false">ROUND(AVERAGE(AS196,AT196),1)</f>
        <v>9.4</v>
      </c>
      <c r="AV196" s="106" t="n">
        <f aca="false">IF('Indicator Data'!M196="No data","x",ROUND(IF('Indicator Data'!M196=0,0,IF(LOG('Indicator Data'!M196)&gt;AV$3,10,IF(LOG('Indicator Data'!M196)&lt;AV$4,0,10-(AV$3-LOG('Indicator Data'!M196))/(AV$3-AV$4)*10))),1))</f>
        <v>8.2</v>
      </c>
      <c r="AW196" s="103" t="n">
        <f aca="false">IF(AV196="x","x",'Indicator Data'!M196/'Indicator Data'!$CA196)</f>
        <v>0.351520550626969</v>
      </c>
      <c r="AX196" s="106" t="n">
        <f aca="false">IF(AV196="x","x",ROUND(IF(AW196&gt;AX$3,10,IF(AW196&lt;AX$4,0,10-(AX$3-AW196)/(AX$3-AX$4)*10)),1))</f>
        <v>3.9</v>
      </c>
      <c r="AY196" s="102" t="n">
        <f aca="false">IF(AND(AV196="x",AX196="x"),"x",ROUND((10-GEOMEAN(((10-AV196)/10*9+1),((10-AX196)/10*9+1)))/9*10,1))</f>
        <v>6.5</v>
      </c>
      <c r="AZ196" s="106" t="n">
        <f aca="false">IF('Indicator Data'!N196="No data","x",ROUND(IF('Indicator Data'!N196=0,0,IF(LOG('Indicator Data'!N196)&gt;AZ$3,10,IF(LOG('Indicator Data'!N196)&lt;AZ$4,0,10-(AZ$3-LOG('Indicator Data'!N196))/(AZ$3-AZ$4)*10))),1))</f>
        <v>0</v>
      </c>
      <c r="BA196" s="103" t="n">
        <f aca="false">IF(AZ196="x","x",'Indicator Data'!N196/'Indicator Data'!$CA196)</f>
        <v>0</v>
      </c>
      <c r="BB196" s="106" t="n">
        <f aca="false">IF(AZ196="x","x",ROUND(IF(BA196&gt;BB$3,10,IF(BA196&lt;BB$4,0,10-(BB$3-BA196)/(BB$3-BB$4)*10)),1))</f>
        <v>0</v>
      </c>
      <c r="BC196" s="102" t="n">
        <f aca="false">IF(AND(AZ196="x",BB196="x"),"x",ROUND((10-GEOMEAN(((10-AZ196)/10*9+1),((10-BB196)/10*9+1)))/9*10,1))</f>
        <v>0</v>
      </c>
      <c r="BD196" s="106" t="n">
        <f aca="false">IF('Indicator Data'!O196="No data","x",ROUND(IF('Indicator Data'!O196=0,0,IF(LOG('Indicator Data'!O196)&gt;BD$3,10,IF(LOG('Indicator Data'!O196)&lt;BD$4,0,10-(BD$3-LOG('Indicator Data'!O196))/(BD$3-BD$4)*10))),1))</f>
        <v>0</v>
      </c>
      <c r="BE196" s="103" t="n">
        <f aca="false">IF(BD196="x","x",'Indicator Data'!O196/'Indicator Data'!$CA196)</f>
        <v>0</v>
      </c>
      <c r="BF196" s="106" t="n">
        <f aca="false">IF(BD196="x","x",ROUND(IF(BE196&gt;BF$3,10,IF(BE196&lt;BF$4,0,10-(BF$3-BE196)/(BF$3-BF$4)*10)),1))</f>
        <v>0</v>
      </c>
      <c r="BG196" s="102" t="n">
        <f aca="false">IF(AND(BD196="x",BF196="x"),"x",ROUND((10-GEOMEAN(((10-BD196)/10*9+1),((10-BF196)/10*9+1)))/9*10,1))</f>
        <v>0</v>
      </c>
      <c r="BH196" s="106" t="n">
        <f aca="false">IF('Indicator Data'!P196="No data","x",ROUND(IF('Indicator Data'!P196=0,0,IF(LOG('Indicator Data'!P196)&gt;BH$3,10,IF(LOG('Indicator Data'!P196)&lt;BH$4,0,10-(BH$3-LOG('Indicator Data'!P196))/(BH$3-BH$4)*10))),1))</f>
        <v>5.9</v>
      </c>
      <c r="BI196" s="103" t="n">
        <f aca="false">IF(BH196="x","x",'Indicator Data'!P196/'Indicator Data'!$CA196)</f>
        <v>0.00213775524902943</v>
      </c>
      <c r="BJ196" s="106" t="n">
        <f aca="false">IF(BH196="x","x",ROUND(IF(BI196&gt;BJ$3,10,IF(BI196&lt;BJ$4,0,10-(BJ$3-BI196)/(BJ$3-BJ$4)*10)),1))</f>
        <v>0.2</v>
      </c>
      <c r="BK196" s="102" t="n">
        <f aca="false">IF(AND(BH196="x",BJ196="x"),"x",ROUND((10-GEOMEAN(((10-BH196)/10*9+1),((10-BJ196)/10*9+1)))/9*10,1))</f>
        <v>3.6</v>
      </c>
      <c r="BL196" s="104" t="n">
        <f aca="false">IF(AND(BC196="x",BG196="x",BK196="x",AY196="x"),"x",IF(AND(BC196="x",BG196="x",BK196="x"),AY196,ROUND((10-GEOMEAN(((10-AY196)/10*9+1),((10-BC196)/10*9+1),((10-BG196)/10*9+1),((10-BK196)/10*9+1)))/9*10,1)))</f>
        <v>3</v>
      </c>
      <c r="BM196" s="106" t="n">
        <f aca="false">ROUND(IF('Indicator Data'!Q196=0,0,IF(LOG('Indicator Data'!Q196)&gt;BM$3,10,IF(LOG('Indicator Data'!Q196)&lt;BM$4,0,10-(BM$3-LOG('Indicator Data'!Q196))/(BM$3-BM$4)*10))),1)</f>
        <v>0</v>
      </c>
      <c r="BN196" s="107" t="n">
        <f aca="false">'Indicator Data'!R196</f>
        <v>0</v>
      </c>
      <c r="BO196" s="106" t="n">
        <f aca="false">ROUND(IF(BN196&gt;BO$3,10,IF(BN196&lt;BO$4,0,10-(BO$3-BN196)/(BO$3-BO$4)*10)),1)</f>
        <v>0</v>
      </c>
      <c r="BP196" s="106" t="n">
        <f aca="false">ROUND((10-GEOMEAN(((10-BO196)/10*9+1),((10-BM196)/10*9+1)))/9*10,1)</f>
        <v>0</v>
      </c>
      <c r="BQ196" s="106" t="n">
        <f aca="false">ROUND(IF('Indicator Data'!S196=0,0,IF(LOG('Indicator Data'!S196)&gt;BQ$3,10,IF(LOG('Indicator Data'!S196)&lt;BQ$4,0,10-(BQ$3-LOG('Indicator Data'!S196))/(BQ$3-BQ$4)*10))),1)</f>
        <v>8.8</v>
      </c>
      <c r="BR196" s="107" t="n">
        <f aca="false">'Indicator Data'!T196</f>
        <v>0</v>
      </c>
      <c r="BS196" s="106" t="n">
        <f aca="false">ROUND(IF(BR196&gt;BS$3,10,IF(BR196&lt;BS$4,0,10-(BS$3-BR196)/(BS$3-BS$4)*10)),1)</f>
        <v>0</v>
      </c>
      <c r="BT196" s="106" t="n">
        <f aca="false">ROUND((10-GEOMEAN(((10-BS196)/10*9+1),((10-BQ196)/10*9+1)))/9*10,1)</f>
        <v>6</v>
      </c>
      <c r="BU196" s="102" t="n">
        <f aca="false">ROUND((10-GEOMEAN(((10-BT196)/10*9+1),((10-BP196)/10*9+1)))/9*10,1)</f>
        <v>3.6</v>
      </c>
      <c r="BV196" s="106" t="n">
        <f aca="false">ROUND(IF('Indicator Data'!U196=0,0,IF(LOG('Indicator Data'!U196)&gt;BV$3,10,IF(LOG('Indicator Data'!U196)&lt;BV$4,0,10-(BV$3-LOG('Indicator Data'!U196))/(BV$3-BV$4)*10))),1)</f>
        <v>6.8</v>
      </c>
      <c r="BW196" s="103" t="n">
        <f aca="false">'Indicator Data'!U196/'Indicator Data'!$CA196</f>
        <v>0.0389349258163259</v>
      </c>
      <c r="BX196" s="106" t="n">
        <f aca="false">ROUND(IF(BW196&gt;BX$3,10,IF(BW196&lt;BX$4,0,10-(BX$3-BW196)/(BX$3-BX$4)*10)),1)</f>
        <v>0.4</v>
      </c>
      <c r="BY196" s="102" t="n">
        <f aca="false">ROUND((10-GEOMEAN(((10-BV196)/10*9+1),((10-BX196)/10*9+1)))/9*10,1)</f>
        <v>4.3</v>
      </c>
      <c r="BZ196" s="106" t="n">
        <f aca="false">ROUND(IF('Indicator Data'!V196=0,0,IF(LOG('Indicator Data'!V196)&gt;BZ$3,10,IF(LOG('Indicator Data'!V196)&lt;BZ$4,0,10-(BZ$3-LOG('Indicator Data'!V196))/(BZ$3-BZ$4)*10))),1)</f>
        <v>8.7</v>
      </c>
      <c r="CA196" s="103" t="n">
        <f aca="false">IF('Indicator Data'!V196/'Indicator Data'!$CA196&gt;1,1,'Indicator Data'!V196/'Indicator Data'!$CA196)</f>
        <v>0.817440747294828</v>
      </c>
      <c r="CB196" s="106" t="n">
        <f aca="false">ROUND(IF(CA196&gt;CB$3,10,IF(CA196&lt;CB$4,0,10-(CB$3-CA196)/(CB$3-CB$4)*10)),1)</f>
        <v>8.2</v>
      </c>
      <c r="CC196" s="102" t="n">
        <f aca="false">ROUND((10-GEOMEAN(((10-BZ196)/10*9+1),((10-CB196)/10*9+1)))/9*10,1)</f>
        <v>8.5</v>
      </c>
      <c r="CD196" s="106" t="n">
        <f aca="false">ROUND(IF('Indicator Data'!W196=0,0,IF(LOG('Indicator Data'!W196)&gt;CD$3,10,IF(LOG('Indicator Data'!W196)&lt;CD$4,0,10-(CD$3-LOG('Indicator Data'!W196))/(CD$3-CD$4)*10))),1)</f>
        <v>6.9</v>
      </c>
      <c r="CE196" s="103" t="n">
        <f aca="false">'Indicator Data'!W196/'Indicator Data'!$CA196</f>
        <v>0.0435852780047444</v>
      </c>
      <c r="CF196" s="106" t="n">
        <f aca="false">ROUND(IF(CE196&gt;CF$3,10,IF(CE196&lt;CF$4,0,10-(CF$3-CE196)/(CF$3-CF$4)*10)),1)</f>
        <v>0.4</v>
      </c>
      <c r="CG196" s="102" t="n">
        <f aca="false">ROUND((10-GEOMEAN(((10-CD196)/10*9+1),((10-CF196)/10*9+1)))/9*10,1)</f>
        <v>4.4</v>
      </c>
      <c r="CH196" s="104" t="n">
        <f aca="false">ROUND((10-GEOMEAN(((10-CC196)/10*9+1),((10-BU196)/10*9+1),((10-BY196)/10*9+1),((10-CG196)/10*9+1)))/9*10,1)</f>
        <v>5.6</v>
      </c>
      <c r="CI196" s="106" t="n">
        <f aca="false">IF('Indicator Data'!BQ196="No data","x",ROUND(IF('Indicator Data'!BQ196&gt;CI$3,0,IF('Indicator Data'!BQ196&lt;CI$4,10,(CI$3-'Indicator Data'!BQ196)/(CI$3-CI$4)*10)),1))</f>
        <v>7.2</v>
      </c>
      <c r="CJ196" s="106" t="n">
        <f aca="false">IF('Indicator Data'!BR196="No data","x",ROUND(IF('Indicator Data'!BR196&gt;CJ$3,0,IF('Indicator Data'!BR196&lt;CJ$4,10,(CJ$3-'Indicator Data'!BR196)/(CJ$3-CJ$4)*10)),1))</f>
        <v>6.2</v>
      </c>
      <c r="CK196" s="106" t="n">
        <f aca="false">IF('Indicator Data'!AC196="No data","x",ROUND(IF('Indicator Data'!AC196&gt;CK$3,0,IF('Indicator Data'!AC196&lt;CK$4,10,(CK$3-'Indicator Data'!AC196)/(CK$3-CK$4)*10)),1))</f>
        <v>5.8</v>
      </c>
      <c r="CL196" s="102" t="n">
        <f aca="false">IF(AND(CJ196="x",CI196="x",CK196="x"),"x",ROUND(AVERAGE(CI196:CK196),1))</f>
        <v>6.4</v>
      </c>
      <c r="CM196" s="106" t="n">
        <f aca="false">IF('Indicator Data'!X196="No data","x",ROUND(IF(LOG('Indicator Data'!X196)&gt;CM$3,10,IF(LOG('Indicator Data'!X196)&lt;CM$4,0,10-(CM$3-LOG('Indicator Data'!X196))/(CM$3-CM$4)*10)),1))</f>
        <v>5.3</v>
      </c>
      <c r="CN196" s="106" t="n">
        <f aca="false">IF('Indicator Data'!Y196="No data","x",ROUND(IF('Indicator Data'!Y196&gt;CN$3,10,IF('Indicator Data'!Y196&lt;CN$4,0,10-(CN$3-'Indicator Data'!Y196)/(CN$3-CN$4)*10)),1))</f>
        <v>3.4</v>
      </c>
      <c r="CO196" s="106" t="n">
        <f aca="false">IF('Indicator Data'!Z196="No data","x",ROUND(IF('Indicator Data'!Z196&gt;CO$3,10,IF('Indicator Data'!Z196&lt;CO$4,0,10-(CO$3-'Indicator Data'!Z196)/(CO$3-CO$4)*10)),1))</f>
        <v>3.2</v>
      </c>
      <c r="CP196" s="106" t="n">
        <f aca="false">IF('Indicator Data'!AA196="No data","x",ROUND(IF('Indicator Data'!AA196&gt;CP$3,10,IF('Indicator Data'!AA196&lt;CP$4,0,10-(CP$3-'Indicator Data'!AA196)/(CP$3-CP$4)*10)),1))</f>
        <v>5.2</v>
      </c>
      <c r="CQ196" s="102" t="n">
        <f aca="false">ROUND(AVERAGE(CM196:CP196),1)</f>
        <v>4.3</v>
      </c>
      <c r="CR196" s="104" t="n">
        <f aca="false">ROUND(AVERAGE(CL196,CQ196,CQ196),1)</f>
        <v>5</v>
      </c>
      <c r="CS196" s="106" t="n">
        <f aca="false">IF('Indicator Data'!AF196="No data","x",ROUND(IF('Indicator Data'!AF196&gt;CS$3,10,IF('Indicator Data'!AF196&lt;CS$4,0,10-(CS$3-'Indicator Data'!AF196)/(CS$3-CS$4)*10)),1))</f>
        <v>3.7</v>
      </c>
      <c r="CT196" s="106" t="n">
        <f aca="false">IF('Indicator Data'!AG196="No data","x",ROUND(IF('Indicator Data'!AG196&gt;CT$3,10,IF('Indicator Data'!AG196&lt;CT$4,0,10-(CT$3-'Indicator Data'!AG196)/(CT$3-CT$4)*10)),1))</f>
        <v>6.1</v>
      </c>
      <c r="CU196" s="102" t="n">
        <f aca="false">ROUND(AVERAGE(CM196,CN196,CO196,CP196,CS196,CT196),1)</f>
        <v>4.5</v>
      </c>
      <c r="CV196" s="106" t="n">
        <f aca="false">IF('Indicator Data'!AB196="No data","x",ROUND(IF('Indicator Data'!AB196&gt;CV$3,10,IF('Indicator Data'!AB196&lt;CV$4,0,10-(CV$3-'Indicator Data'!AB196)/(CV$3-CV$4)*10)),1))</f>
        <v>7.8</v>
      </c>
      <c r="CW196" s="102" t="n">
        <f aca="false">IF(AND(CJ196="x",CI196="x",CK196="x"),"x",ROUND(AVERAGE(CI196:CK196,CV196),1))</f>
        <v>6.8</v>
      </c>
      <c r="CX196" s="103" t="n">
        <f aca="false">IF('Indicator Data'!AD196="No data","x",'Indicator Data'!AD196/'Indicator Data'!$BZ196)</f>
        <v>0.000317878661388197</v>
      </c>
      <c r="CY196" s="106" t="n">
        <f aca="false">IF(CX196="x","x",ROUND(IF(CX196&gt;CY$3,0,IF(CX196&lt;CY$4,10,(CY$3-CX196)/(CY$3-CY$4)*10)),1))</f>
        <v>6.8</v>
      </c>
      <c r="CZ196" s="106" t="n">
        <f aca="false">IF('Indicator Data'!AE196="No data","x",ROUND(IF('Indicator Data'!AE196&gt;CZ$3,0,IF('Indicator Data'!AE196&lt;CZ$4,10,(CZ$3-'Indicator Data'!AE196)/(CZ$3-CZ$4)*10)),1))</f>
        <v>2</v>
      </c>
      <c r="DA196" s="102" t="n">
        <f aca="false">IF(AND(CY196="x",CZ196="x"),"x",ROUND(AVERAGE(CY196:CZ196),1))</f>
        <v>4.4</v>
      </c>
      <c r="DB196" s="104" t="n">
        <f aca="false">ROUND(AVERAGE(CW196,DA196,CU196),1)</f>
        <v>5.2</v>
      </c>
      <c r="DC196" s="105" t="n">
        <f aca="false">IF(BL196="x",ROUND((10-GEOMEAN(((10-DB196)/10*9+1),((10-CH196)/10*9+1),((10-CR196)/10*9+1)))/9*10,1),ROUND((10-GEOMEAN(((10-BL196)/10*9+1),((10-DB196)/10*9+1),((10-CH196)/10*9+1),((10-CR196)/10*9+1)))/9*10,1))</f>
        <v>4.8</v>
      </c>
      <c r="DD196" s="108" t="n">
        <f aca="false">IF(ROUND(IF(AP196="x",(10-GEOMEAN(((10-AO196)/10*9+1),((10-DC196)/10*9+1),((10-AU196)/10*9+1),((10-AQ196)/10*9+1),((10-AR196)/10*9+1)))/9*10,(10-GEOMEAN(((10-AO196)/10*9+1),((10-DC196)/10*9+1),((10-AP196)/10*9+1),((10-AQ196)/10*9+1),((10-AR196)/10*9+1),((10-AU196)/10*9+1)))/9*10),1)=0,0.1,ROUND(IF(AP196="x",(10-GEOMEAN(((10-AO196)/10*9+1),((10-DC196)/10*9+1),((10-AU196)/10*9+1),((10-AQ196)/10*9+1),((10-AR196)/10*9+1)))/9*10,(10-GEOMEAN(((10-AO196)/10*9+1),((10-DC196)/10*9+1),((10-AP196)/10*9+1),((10-AQ196)/10*9+1),((10-AR196)/10*9+1),((10-AU196)/10*9+1)))/9*10),1))</f>
        <v>4.9</v>
      </c>
      <c r="DE196" s="105" t="n">
        <f aca="false">ROUND(IF('Indicator Data'!AH196=0,0,IF('Indicator Data'!AH196&gt;DE$3,10,IF('Indicator Data'!AH196&lt;DE$4,0,10-(DE$3-'Indicator Data'!AH196)/(DE$3-DE$4)*10))),1)</f>
        <v>0.8</v>
      </c>
      <c r="DF196" s="102" t="n">
        <f aca="false">'Indicator Data'!AI196</f>
        <v>0</v>
      </c>
      <c r="DG196" s="102" t="n">
        <f aca="false">'Indicator Data'!AJ196</f>
        <v>0</v>
      </c>
      <c r="DH196" s="105" t="n">
        <f aca="false">ROUND(IF(DF196=5,10,IF(DG196=5,9,IF(DF196=4,8,IF(DG196=4,7,0)))),1)</f>
        <v>0</v>
      </c>
      <c r="DI196" s="108" t="n">
        <f aca="false">ROUND(IF(DH196&gt;5,DH196,DE196/10*7),1)</f>
        <v>0.6</v>
      </c>
      <c r="DJ196" s="76"/>
      <c r="DK196" s="109"/>
    </row>
  </sheetData>
  <mergeCells count="1">
    <mergeCell ref="A1:DI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AC0DF"/>
    <pageSetUpPr fitToPage="false"/>
  </sheetPr>
  <dimension ref="A1:AM196"/>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2" ySplit="5" topLeftCell="C74" activePane="bottomRight" state="frozen"/>
      <selection pane="topLeft" activeCell="A1" activeCellId="0" sqref="A1"/>
      <selection pane="topRight" activeCell="C1" activeCellId="0" sqref="C1"/>
      <selection pane="bottomLeft" activeCell="A74" activeCellId="0" sqref="A74"/>
      <selection pane="bottomRight" activeCell="C95" activeCellId="0" sqref="C95"/>
    </sheetView>
  </sheetViews>
  <sheetFormatPr defaultColWidth="9.09375" defaultRowHeight="14.5" zeroHeight="false" outlineLevelRow="0" outlineLevelCol="0"/>
  <cols>
    <col collapsed="false" customWidth="true" hidden="false" outlineLevel="0" max="1" min="1" style="1" width="25.63"/>
    <col collapsed="false" customWidth="false" hidden="false" outlineLevel="0" max="2" min="2" style="1" width="9.09"/>
    <col collapsed="false" customWidth="true" hidden="false" outlineLevel="0" max="5" min="3" style="1" width="7.91"/>
    <col collapsed="false" customWidth="true" hidden="false" outlineLevel="0" max="6" min="6" style="53" width="7.91"/>
    <col collapsed="false" customWidth="true" hidden="false" outlineLevel="0" max="7" min="7" style="52" width="7.91"/>
    <col collapsed="false" customWidth="true" hidden="false" outlineLevel="0" max="8" min="8" style="51" width="7.91"/>
    <col collapsed="false" customWidth="true" hidden="false" outlineLevel="0" max="9" min="9" style="1" width="13.54"/>
    <col collapsed="false" customWidth="true" hidden="false" outlineLevel="0" max="10" min="10" style="1" width="12"/>
    <col collapsed="false" customWidth="true" hidden="false" outlineLevel="0" max="13" min="11" style="1" width="7.91"/>
    <col collapsed="false" customWidth="true" hidden="false" outlineLevel="0" max="15" min="14" style="51" width="7.91"/>
    <col collapsed="false" customWidth="true" hidden="false" outlineLevel="0" max="19" min="16" style="53" width="7.91"/>
    <col collapsed="false" customWidth="true" hidden="false" outlineLevel="0" max="20" min="20" style="51" width="7.91"/>
    <col collapsed="false" customWidth="true" hidden="false" outlineLevel="0" max="27" min="21" style="53" width="7.91"/>
    <col collapsed="false" customWidth="true" hidden="false" outlineLevel="0" max="28" min="28" style="51" width="7.91"/>
    <col collapsed="false" customWidth="true" hidden="false" outlineLevel="0" max="30" min="29" style="53" width="7.91"/>
    <col collapsed="false" customWidth="true" hidden="false" outlineLevel="0" max="31" min="31" style="51" width="7.91"/>
    <col collapsed="false" customWidth="true" hidden="false" outlineLevel="0" max="34" min="32" style="1" width="7.91"/>
    <col collapsed="false" customWidth="true" hidden="false" outlineLevel="0" max="38" min="35" style="51" width="7.91"/>
    <col collapsed="false" customWidth="true" hidden="false" outlineLevel="0" max="39" min="39" style="110" width="7.91"/>
    <col collapsed="false" customWidth="false" hidden="false" outlineLevel="0" max="1024" min="40" style="1" width="9.09"/>
  </cols>
  <sheetData>
    <row r="1" customFormat="false" ht="14.5" hidden="false" customHeight="false" outlineLevel="0" collapsed="false">
      <c r="A1" s="111"/>
      <c r="B1" s="111"/>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c r="AJ1" s="111"/>
      <c r="AK1" s="111"/>
      <c r="AL1" s="111"/>
      <c r="AM1" s="111"/>
    </row>
    <row r="2" s="123" customFormat="true" ht="114.75" hidden="false" customHeight="true" outlineLevel="0" collapsed="false">
      <c r="A2" s="55"/>
      <c r="B2" s="56"/>
      <c r="C2" s="112" t="s">
        <v>205</v>
      </c>
      <c r="D2" s="112" t="s">
        <v>206</v>
      </c>
      <c r="E2" s="113" t="s">
        <v>81</v>
      </c>
      <c r="F2" s="112" t="s">
        <v>207</v>
      </c>
      <c r="G2" s="112" t="s">
        <v>208</v>
      </c>
      <c r="H2" s="113" t="s">
        <v>82</v>
      </c>
      <c r="I2" s="114" t="s">
        <v>209</v>
      </c>
      <c r="J2" s="115" t="s">
        <v>210</v>
      </c>
      <c r="K2" s="112" t="s">
        <v>210</v>
      </c>
      <c r="L2" s="112" t="s">
        <v>211</v>
      </c>
      <c r="M2" s="116" t="s">
        <v>212</v>
      </c>
      <c r="N2" s="113" t="s">
        <v>213</v>
      </c>
      <c r="O2" s="117" t="s">
        <v>214</v>
      </c>
      <c r="P2" s="114" t="s">
        <v>215</v>
      </c>
      <c r="Q2" s="112" t="s">
        <v>216</v>
      </c>
      <c r="R2" s="114" t="s">
        <v>217</v>
      </c>
      <c r="S2" s="112" t="s">
        <v>218</v>
      </c>
      <c r="T2" s="118" t="s">
        <v>85</v>
      </c>
      <c r="U2" s="119" t="s">
        <v>219</v>
      </c>
      <c r="V2" s="119" t="s">
        <v>220</v>
      </c>
      <c r="W2" s="112" t="s">
        <v>221</v>
      </c>
      <c r="X2" s="112" t="s">
        <v>222</v>
      </c>
      <c r="Y2" s="116" t="s">
        <v>223</v>
      </c>
      <c r="Z2" s="114" t="s">
        <v>224</v>
      </c>
      <c r="AA2" s="116" t="s">
        <v>225</v>
      </c>
      <c r="AB2" s="120" t="s">
        <v>86</v>
      </c>
      <c r="AC2" s="112" t="s">
        <v>226</v>
      </c>
      <c r="AD2" s="112" t="s">
        <v>227</v>
      </c>
      <c r="AE2" s="120" t="s">
        <v>228</v>
      </c>
      <c r="AF2" s="114" t="s">
        <v>229</v>
      </c>
      <c r="AG2" s="114" t="s">
        <v>230</v>
      </c>
      <c r="AH2" s="120" t="s">
        <v>88</v>
      </c>
      <c r="AI2" s="112" t="s">
        <v>231</v>
      </c>
      <c r="AJ2" s="112" t="s">
        <v>232</v>
      </c>
      <c r="AK2" s="120" t="s">
        <v>89</v>
      </c>
      <c r="AL2" s="121" t="s">
        <v>90</v>
      </c>
      <c r="AM2" s="122" t="s">
        <v>233</v>
      </c>
    </row>
    <row r="3" s="129" customFormat="true" ht="14.5" hidden="false" customHeight="false" outlineLevel="0" collapsed="false">
      <c r="A3" s="124"/>
      <c r="B3" s="125" t="s">
        <v>203</v>
      </c>
      <c r="C3" s="126" t="n">
        <v>0.4</v>
      </c>
      <c r="D3" s="126" t="n">
        <v>0</v>
      </c>
      <c r="E3" s="126"/>
      <c r="F3" s="126" t="n">
        <v>0</v>
      </c>
      <c r="G3" s="126" t="n">
        <v>25</v>
      </c>
      <c r="H3" s="126"/>
      <c r="I3" s="126"/>
      <c r="J3" s="126"/>
      <c r="K3" s="126" t="n">
        <v>0</v>
      </c>
      <c r="L3" s="126" t="n">
        <v>0</v>
      </c>
      <c r="M3" s="126" t="n">
        <v>0</v>
      </c>
      <c r="N3" s="126"/>
      <c r="O3" s="126"/>
      <c r="P3" s="126"/>
      <c r="Q3" s="126" t="n">
        <v>3</v>
      </c>
      <c r="R3" s="126"/>
      <c r="S3" s="127" t="n">
        <v>5E-005</v>
      </c>
      <c r="T3" s="126"/>
      <c r="U3" s="126" t="n">
        <v>0</v>
      </c>
      <c r="V3" s="126" t="n">
        <v>0</v>
      </c>
      <c r="W3" s="126"/>
      <c r="X3" s="126" t="n">
        <v>0</v>
      </c>
      <c r="Y3" s="126" t="n">
        <v>0</v>
      </c>
      <c r="Z3" s="126"/>
      <c r="AA3" s="126" t="n">
        <v>0</v>
      </c>
      <c r="AB3" s="126"/>
      <c r="AC3" s="126" t="n">
        <v>0</v>
      </c>
      <c r="AD3" s="126" t="n">
        <v>0</v>
      </c>
      <c r="AE3" s="126"/>
      <c r="AF3" s="126"/>
      <c r="AG3" s="126"/>
      <c r="AH3" s="128" t="n">
        <v>0</v>
      </c>
      <c r="AI3" s="126" t="n">
        <v>75</v>
      </c>
      <c r="AJ3" s="126" t="n">
        <v>5</v>
      </c>
      <c r="AK3" s="126"/>
      <c r="AL3" s="126"/>
      <c r="AM3" s="126"/>
    </row>
    <row r="4" s="129" customFormat="true" ht="14.5" hidden="false" customHeight="false" outlineLevel="0" collapsed="false">
      <c r="A4" s="124"/>
      <c r="B4" s="125" t="s">
        <v>202</v>
      </c>
      <c r="C4" s="126" t="n">
        <v>0.9</v>
      </c>
      <c r="D4" s="126" t="n">
        <v>2.7</v>
      </c>
      <c r="E4" s="126"/>
      <c r="F4" s="126" t="n">
        <v>0.75</v>
      </c>
      <c r="G4" s="126" t="n">
        <v>65</v>
      </c>
      <c r="H4" s="126"/>
      <c r="I4" s="126"/>
      <c r="J4" s="126"/>
      <c r="K4" s="126" t="n">
        <v>500</v>
      </c>
      <c r="L4" s="126" t="n">
        <v>15</v>
      </c>
      <c r="M4" s="126" t="n">
        <v>30</v>
      </c>
      <c r="N4" s="126"/>
      <c r="O4" s="126"/>
      <c r="P4" s="126"/>
      <c r="Q4" s="126" t="n">
        <v>6</v>
      </c>
      <c r="R4" s="126"/>
      <c r="S4" s="128" t="n">
        <v>0.1</v>
      </c>
      <c r="T4" s="126"/>
      <c r="U4" s="126" t="n">
        <v>5</v>
      </c>
      <c r="V4" s="126" t="n">
        <v>3</v>
      </c>
      <c r="W4" s="126"/>
      <c r="X4" s="126" t="n">
        <v>550</v>
      </c>
      <c r="Y4" s="126" t="n">
        <v>400</v>
      </c>
      <c r="Z4" s="126"/>
      <c r="AA4" s="126" t="n">
        <v>0.9</v>
      </c>
      <c r="AB4" s="126"/>
      <c r="AC4" s="126" t="n">
        <v>130</v>
      </c>
      <c r="AD4" s="126" t="n">
        <v>45</v>
      </c>
      <c r="AE4" s="126"/>
      <c r="AF4" s="126"/>
      <c r="AG4" s="126"/>
      <c r="AH4" s="128" t="n">
        <v>0.1</v>
      </c>
      <c r="AI4" s="126" t="n">
        <v>150</v>
      </c>
      <c r="AJ4" s="126" t="n">
        <v>35</v>
      </c>
      <c r="AK4" s="126"/>
      <c r="AL4" s="126"/>
      <c r="AM4" s="126"/>
    </row>
    <row r="5" customFormat="false" ht="14.5" hidden="false" customHeight="false" outlineLevel="0" collapsed="false">
      <c r="A5" s="130" t="s">
        <v>62</v>
      </c>
      <c r="B5" s="131" t="s">
        <v>63</v>
      </c>
      <c r="C5" s="132"/>
      <c r="D5" s="132"/>
      <c r="E5" s="132"/>
      <c r="F5" s="132"/>
      <c r="G5" s="132"/>
      <c r="H5" s="132"/>
      <c r="I5" s="132"/>
      <c r="J5" s="132"/>
      <c r="K5" s="132"/>
      <c r="L5" s="132"/>
      <c r="M5" s="132"/>
      <c r="N5" s="132"/>
      <c r="O5" s="132"/>
      <c r="P5" s="132"/>
      <c r="Q5" s="132"/>
      <c r="R5" s="132"/>
      <c r="S5" s="133"/>
      <c r="T5" s="132"/>
      <c r="U5" s="132"/>
      <c r="V5" s="132"/>
      <c r="W5" s="132"/>
      <c r="X5" s="132"/>
      <c r="Y5" s="132"/>
      <c r="Z5" s="132"/>
      <c r="AA5" s="132"/>
      <c r="AB5" s="132"/>
      <c r="AC5" s="132"/>
      <c r="AD5" s="132"/>
      <c r="AE5" s="132"/>
      <c r="AF5" s="132"/>
      <c r="AG5" s="132"/>
      <c r="AH5" s="133"/>
      <c r="AI5" s="132"/>
      <c r="AJ5" s="132"/>
      <c r="AK5" s="132"/>
      <c r="AL5" s="132"/>
      <c r="AM5" s="132"/>
    </row>
    <row r="6" customFormat="false" ht="14.5" hidden="false" customHeight="false" outlineLevel="0" collapsed="false">
      <c r="A6" s="98" t="str">
        <f aca="false">'Indicator Data'!A6</f>
        <v>Afghanistan</v>
      </c>
      <c r="B6" s="99" t="str">
        <f aca="false">'Indicator Data'!B6</f>
        <v>AFG</v>
      </c>
      <c r="C6" s="134" t="n">
        <f aca="false">ROUND(IF('Indicator Data'!AK6="No data",IF((0.101*LN('Indicator Data'!BY6)-0.153)&gt;C$4,0,IF((0.101*LN('Indicator Data'!BY6)-0.153)&lt;C$3,10,(C$4-(0.101*LN('Indicator Data'!BY6)-0.153))/(C$4-C$3)*10)),IF('Indicator Data'!AK6&gt;C$4,0,IF('Indicator Data'!AK6&lt;C$3,10,(C$4-'Indicator Data'!AK6)/(C$4-C$3)*10))),1)</f>
        <v>7.8</v>
      </c>
      <c r="D6" s="135" t="n">
        <f aca="false">IF('Indicator Data'!AL6="No data","x",ROUND((IF(LOG('Indicator Data'!AL6*1000)&gt;D$4,10,IF(LOG('Indicator Data'!AL6*1000)&lt;D$3,0,10-(D$4-LOG('Indicator Data'!AL6*1000))/(D$4-D$3)*10))),1))</f>
        <v>9</v>
      </c>
      <c r="E6" s="136" t="n">
        <f aca="false">ROUND(IF(D6="x",C6,(10-GEOMEAN(((10-C6)/10*9+1),((10-D6)/10*9+1)))/9*10),1)</f>
        <v>8.5</v>
      </c>
      <c r="F6" s="135" t="n">
        <f aca="false">IF('Indicator Data'!AY6="No data","x",ROUND(IF('Indicator Data'!AY6&gt;F$4,10,IF('Indicator Data'!AY6&lt;F$3,0,10-(F$4-'Indicator Data'!AY6)/(F$4-F$3)*10)),1))</f>
        <v>8.7</v>
      </c>
      <c r="G6" s="135" t="str">
        <f aca="false">IF('Indicator Data'!AZ6="No data","x",ROUND(IF('Indicator Data'!AZ6&gt;G$4,10,IF('Indicator Data'!AZ6&lt;G$3,0,10-(G$4-'Indicator Data'!AZ6)/(G$4-G$3)*10)),1))</f>
        <v>x</v>
      </c>
      <c r="H6" s="136" t="n">
        <f aca="false">IF(AND(F6="x",G6="x"),"x",ROUND(AVERAGE(F6,G6),1))</f>
        <v>8.7</v>
      </c>
      <c r="I6" s="137" t="n">
        <f aca="false">SUM(IF('Indicator Data'!AM6=0,0,'Indicator Data'!AM6),SUM('Indicator Data'!AN6:AO6))</f>
        <v>10987.9969136563</v>
      </c>
      <c r="J6" s="137" t="n">
        <f aca="false">I6/'Indicator Data'!BZ6*1000000</f>
        <v>274.018548319156</v>
      </c>
      <c r="K6" s="135" t="n">
        <f aca="false">IF(J6="x","x",ROUND(IF(J6&gt;K$4,10,IF(J6&lt;K$3,0,10-(K$4-J6)/(K$4-K$3)*10)),1))</f>
        <v>5.5</v>
      </c>
      <c r="L6" s="135" t="n">
        <f aca="false">IF('Indicator Data'!AP6="No data","x",ROUND(IF('Indicator Data'!AP6&gt;L$4,10,IF('Indicator Data'!AP6&lt;L$3,0,10-(L$4-'Indicator Data'!AP6)/(L$4-L$3)*10)),1))</f>
        <v>10</v>
      </c>
      <c r="M6" s="135" t="n">
        <f aca="false">IF('Indicator Data'!AQ6="No data","x",IF('Indicator Data'!AQ6=0,0,ROUND(IF('Indicator Data'!AQ6&gt;M$4,10,IF('Indicator Data'!AQ6&lt;M$3,0,10-(M$4-'Indicator Data'!AQ6)/(M$4-M$3)*10)),1)))</f>
        <v>1.3</v>
      </c>
      <c r="N6" s="136" t="n">
        <f aca="false">ROUND(AVERAGE(K6,L6,M6),1)</f>
        <v>5.6</v>
      </c>
      <c r="O6" s="138" t="n">
        <f aca="false">ROUND(AVERAGE(E6,E6,H6,N6),1)</f>
        <v>7.8</v>
      </c>
      <c r="P6" s="139" t="n">
        <f aca="false">IF(AND('Indicator Data'!BD6="No data",'Indicator Data'!BE6="No data"),0,SUM('Indicator Data'!BD6:BF6)/1000)</f>
        <v>4132.433</v>
      </c>
      <c r="Q6" s="135" t="n">
        <f aca="false">ROUND(IF(P6=0,0,IF(LOG(P6*1000)&gt;$Q$4,10,IF(LOG(P6*1000)&lt;Q$3,0,10-(Q$4-LOG(P6*1000))/(Q$4-Q$3)*10))),1)</f>
        <v>10</v>
      </c>
      <c r="R6" s="140" t="n">
        <f aca="false">P6*1000/'Indicator Data'!BZ6</f>
        <v>0.103054569507463</v>
      </c>
      <c r="S6" s="135" t="n">
        <f aca="false">IF(R6="x","x",ROUND(IF(R6&gt;$S$4,10,IF(R6&lt;$S$3,0,((R6*100)/0.0052)^(1/4.0545)/6.5*10)),1))</f>
        <v>10</v>
      </c>
      <c r="T6" s="141" t="n">
        <f aca="false">ROUND(AVERAGE(Q6,S6),1)</f>
        <v>10</v>
      </c>
      <c r="U6" s="142" t="n">
        <f aca="false">IF('Indicator Data'!AU6="No data","x",ROUND(IF('Indicator Data'!AU6&gt;U$4,10,IF('Indicator Data'!AU6&lt;U$3,0,10-(U$4-'Indicator Data'!AU6)/(U$4-U$3)*10)),1))</f>
        <v>0.2</v>
      </c>
      <c r="V6" s="142" t="n">
        <f aca="false">IF('Indicator Data'!AV6="No data","x",IF('Indicator Data'!AV6=0,0,ROUND(IF('Indicator Data'!AV6&gt;V$4,10,IF('Indicator Data'!AV6&lt;V$3,0,10-(V$4-'Indicator Data'!AV6)/(V$4-V$3)*10)),1)))</f>
        <v>0.3</v>
      </c>
      <c r="W6" s="135" t="n">
        <f aca="false">IF(AND(U6="x",V6="x"),"x",AVERAGE(U6,V6))</f>
        <v>0.25</v>
      </c>
      <c r="X6" s="135" t="n">
        <f aca="false">IF('Indicator Data'!AT6="No data","x",ROUND(IF('Indicator Data'!AT6&gt;X$4,10,IF('Indicator Data'!AT6&lt;X$3,0,10-(X$4-'Indicator Data'!AT6)/(X$4-X$3)*10)),1))</f>
        <v>3.5</v>
      </c>
      <c r="Y6" s="135" t="n">
        <f aca="false">IF('Indicator Data'!AW6="No data","x",ROUND(IF('Indicator Data'!AW6&gt;Y$4,10,IF('Indicator Data'!AW6&lt;Y$3,0,10-(Y$4-'Indicator Data'!AW6)/(Y$4-Y$3)*10)),1))</f>
        <v>0.2</v>
      </c>
      <c r="Z6" s="140" t="n">
        <f aca="false">IF('Indicator Data'!AX6="No data","x",IF(('Indicator Data'!AX6/'Indicator Data'!BZ6)&gt;1,1,IF('Indicator Data'!AX6&gt;'Indicator Data'!AX6,1,'Indicator Data'!AX6/'Indicator Data'!BZ6)))</f>
        <v>0.358291098354831</v>
      </c>
      <c r="AA6" s="135" t="n">
        <f aca="false">IF(Z6="x","x",ROUND(IF(Z6&gt;AA$4,10,IF(Z6&lt;AA$3,0,10-(AA$4-Z6)/(AA$4-AA$3)*10)),1))</f>
        <v>4</v>
      </c>
      <c r="AB6" s="143" t="n">
        <f aca="false">IF(AND(W6="x",X6="x",Y6="x",AA6="x"),"x",ROUND(AVERAGE(W6,X6,Y6,AA6),1))</f>
        <v>2</v>
      </c>
      <c r="AC6" s="135" t="n">
        <f aca="false">IF('Indicator Data'!AR6="No data","x",ROUND(IF('Indicator Data'!AR6&gt;AC$4,10,IF('Indicator Data'!AR6&lt;AC$3,0,10-(AC$4-'Indicator Data'!AR6)/(AC$4-AC$3)*10)),1))</f>
        <v>4.5</v>
      </c>
      <c r="AD6" s="135" t="n">
        <f aca="false">IF('Indicator Data'!AS6="No data","x",ROUND(IF('Indicator Data'!AS6&gt;AD$4,10,IF('Indicator Data'!AS6&lt;AD$3,0,10-(AD$4-'Indicator Data'!AS6)/(AD$4-AD$3)*10)),1))</f>
        <v>4.2</v>
      </c>
      <c r="AE6" s="143" t="n">
        <f aca="false">IF(AND(AC6="x",AD6="x"),"x",ROUND(AVERAGE(AD6,AC6),1))</f>
        <v>4.4</v>
      </c>
      <c r="AF6" s="139" t="n">
        <f aca="false">('Indicator Data'!BC6+'Indicator Data'!BB6*0.5+'Indicator Data'!BA6*0.25)/1000</f>
        <v>5903.00175</v>
      </c>
      <c r="AG6" s="144" t="n">
        <f aca="false">AF6*1000/'Indicator Data'!BZ6</f>
        <v>0.147208993865853</v>
      </c>
      <c r="AH6" s="143" t="n">
        <f aca="false">IF(AG6="x","x",ROUND(IF(AG6&gt;AH$4,10,IF(AG6&lt;AH$3,0,10-(AH$4-AG6)/(AH$4-AH$3)*10)),1))</f>
        <v>10</v>
      </c>
      <c r="AI6" s="135" t="n">
        <f aca="false">IF('Indicator Data'!BG6="No data","x",ROUND(IF('Indicator Data'!BG6&lt;$AI$3,10,IF('Indicator Data'!BG6&gt;$AI$4,0,($AI$4-'Indicator Data'!BG6)/($AI$4-$AI$3)*10)),1))</f>
        <v>6.1</v>
      </c>
      <c r="AJ6" s="135" t="n">
        <f aca="false">IF('Indicator Data'!BH6="No data","x",ROUND(IF('Indicator Data'!BH6&gt;$AJ$4,10,IF('Indicator Data'!BH6&lt;$AJ$3,0,10-($AJ$4-'Indicator Data'!BH6)/($AJ$4-$AJ$3)*10)),1))</f>
        <v>8.3</v>
      </c>
      <c r="AK6" s="143" t="n">
        <f aca="false">ROUND(AVERAGE(AJ6,AI6),1)</f>
        <v>7.2</v>
      </c>
      <c r="AL6" s="141" t="n">
        <f aca="false">ROUND(IF(AND(AB6="x",AE6="x",AK6="x"),AH6,IF(AND(AB6="x",AE6="x"),(10-GEOMEAN(((10-AK6)/10*9+1),((10-AH6)/10*9+1)))/9*10,IF(AK6="x",(10-GEOMEAN(((10-AB6)/10*9+1),((10-AE6)/10*9+1),((10-AH6)/10*9+1)))/9*10,IF(AB6="x",(10-GEOMEAN(((10-AK6)/10*9+1),((10-AE6)/10*9+1),((10-AH6)/10*9+1)))/9*10,(10-GEOMEAN(((10-AB6)/10*9+1),((10-AE6)/10*9+1),((10-AH6)/10*9+1),((10-AK6)/10*9+1)))/9*10)))),1)</f>
        <v>7.1</v>
      </c>
      <c r="AM6" s="145" t="n">
        <f aca="false">ROUND((10-GEOMEAN(((10-T6)/10*9+1),((10-AL6)/10*9+1)))/9*10,1)</f>
        <v>9</v>
      </c>
    </row>
    <row r="7" customFormat="false" ht="14.5" hidden="false" customHeight="false" outlineLevel="0" collapsed="false">
      <c r="A7" s="98" t="str">
        <f aca="false">'Indicator Data'!A7</f>
        <v>Albania</v>
      </c>
      <c r="B7" s="99" t="str">
        <f aca="false">'Indicator Data'!B7</f>
        <v>ALB</v>
      </c>
      <c r="C7" s="134" t="n">
        <f aca="false">ROUND(IF('Indicator Data'!AK7="No data",IF((0.101*LN('Indicator Data'!BY7)-0.153)&gt;C$4,0,IF((0.101*LN('Indicator Data'!BY7)-0.153)&lt;C$3,10,(C$4-(0.101*LN('Indicator Data'!BY7)-0.153))/(C$4-C$3)*10)),IF('Indicator Data'!AK7&gt;C$4,0,IF('Indicator Data'!AK7&lt;C$3,10,(C$4-'Indicator Data'!AK7)/(C$4-C$3)*10))),1)</f>
        <v>2.1</v>
      </c>
      <c r="D7" s="135" t="n">
        <f aca="false">IF('Indicator Data'!AL7="No data","x",ROUND((IF(LOG('Indicator Data'!AL7*1000)&gt;D$4,10,IF(LOG('Indicator Data'!AL7*1000)&lt;D$3,0,10-(D$4-LOG('Indicator Data'!AL7*1000))/(D$4-D$3)*10))),1))</f>
        <v>1.6</v>
      </c>
      <c r="E7" s="136" t="n">
        <f aca="false">ROUND(IF(D7="x",C7,(10-GEOMEAN(((10-C7)/10*9+1),((10-D7)/10*9+1)))/9*10),1)</f>
        <v>1.9</v>
      </c>
      <c r="F7" s="135" t="n">
        <f aca="false">IF('Indicator Data'!AY7="No data","x",ROUND(IF('Indicator Data'!AY7&gt;F$4,10,IF('Indicator Data'!AY7&lt;F$3,0,10-(F$4-'Indicator Data'!AY7)/(F$4-F$3)*10)),1))</f>
        <v>2.4</v>
      </c>
      <c r="G7" s="135" t="n">
        <f aca="false">IF('Indicator Data'!AZ7="No data","x",ROUND(IF('Indicator Data'!AZ7&gt;G$4,10,IF('Indicator Data'!AZ7&lt;G$3,0,10-(G$4-'Indicator Data'!AZ7)/(G$4-G$3)*10)),1))</f>
        <v>1.4</v>
      </c>
      <c r="H7" s="136" t="n">
        <f aca="false">IF(AND(F7="x",G7="x"),"x",ROUND(AVERAGE(F7,G7),1))</f>
        <v>1.9</v>
      </c>
      <c r="I7" s="137" t="n">
        <f aca="false">SUM(IF('Indicator Data'!AM7=0,0,'Indicator Data'!AM7),SUM('Indicator Data'!AN7:AO7))</f>
        <v>309.362514168945</v>
      </c>
      <c r="J7" s="137" t="n">
        <f aca="false">I7/'Indicator Data'!BZ7*1000000</f>
        <v>108.369156295717</v>
      </c>
      <c r="K7" s="135" t="n">
        <f aca="false">IF(J7="x","x",ROUND(IF(J7&gt;K$4,10,IF(J7&lt;K$3,0,10-(K$4-J7)/(K$4-K$3)*10)),1))</f>
        <v>2.2</v>
      </c>
      <c r="L7" s="135" t="n">
        <f aca="false">IF('Indicator Data'!AP7="No data","x",ROUND(IF('Indicator Data'!AP7&gt;L$4,10,IF('Indicator Data'!AP7&lt;L$3,0,10-(L$4-'Indicator Data'!AP7)/(L$4-L$3)*10)),1))</f>
        <v>1.4</v>
      </c>
      <c r="M7" s="135" t="n">
        <f aca="false">IF('Indicator Data'!AQ7="No data","x",IF('Indicator Data'!AQ7=0,0,ROUND(IF('Indicator Data'!AQ7&gt;M$4,10,IF('Indicator Data'!AQ7&lt;M$3,0,10-(M$4-'Indicator Data'!AQ7)/(M$4-M$3)*10)),1)))</f>
        <v>3.2</v>
      </c>
      <c r="N7" s="136" t="n">
        <f aca="false">ROUND(AVERAGE(K7,L7,M7),1)</f>
        <v>2.3</v>
      </c>
      <c r="O7" s="138" t="n">
        <f aca="false">ROUND(AVERAGE(E7,E7,H7,N7),1)</f>
        <v>2</v>
      </c>
      <c r="P7" s="139" t="n">
        <f aca="false">IF(AND('Indicator Data'!BD7="No data",'Indicator Data'!BE7="No data"),0,SUM('Indicator Data'!BD7:BF7)/1000)</f>
        <v>2.616</v>
      </c>
      <c r="Q7" s="135" t="n">
        <f aca="false">ROUND(IF(P7=0,0,IF(LOG(P7*1000)&gt;$Q$4,10,IF(LOG(P7*1000)&lt;Q$3,0,10-(Q$4-LOG(P7*1000))/(Q$4-Q$3)*10))),1)</f>
        <v>1.4</v>
      </c>
      <c r="R7" s="140" t="n">
        <f aca="false">P7*1000/'Indicator Data'!BZ7</f>
        <v>0.000916380297823597</v>
      </c>
      <c r="S7" s="135" t="n">
        <f aca="false">IF(R7="x","x",ROUND(IF(R7&gt;$S$4,10,IF(R7&lt;$S$3,0,((R7*100)/0.0052)^(1/4.0545)/6.5*10)),1))</f>
        <v>3.1</v>
      </c>
      <c r="T7" s="141" t="n">
        <f aca="false">ROUND(AVERAGE(Q7,S7),1)</f>
        <v>2.3</v>
      </c>
      <c r="U7" s="142" t="n">
        <f aca="false">IF('Indicator Data'!AU7="No data","x",ROUND(IF('Indicator Data'!AU7&gt;U$4,10,IF('Indicator Data'!AU7&lt;U$3,0,10-(U$4-'Indicator Data'!AU7)/(U$4-U$3)*10)),1))</f>
        <v>0.2</v>
      </c>
      <c r="V7" s="142" t="n">
        <f aca="false">IF('Indicator Data'!AV7="No data","x",IF('Indicator Data'!AV7=0,0,ROUND(IF('Indicator Data'!AV7&gt;V$4,10,IF('Indicator Data'!AV7&lt;V$3,0,10-(V$4-'Indicator Data'!AV7)/(V$4-V$3)*10)),1)))</f>
        <v>0.2</v>
      </c>
      <c r="W7" s="135" t="n">
        <f aca="false">IF(AND(U7="x",V7="x"),"x",AVERAGE(U7,V7))</f>
        <v>0.2</v>
      </c>
      <c r="X7" s="135" t="n">
        <f aca="false">IF('Indicator Data'!AT7="No data","x",ROUND(IF('Indicator Data'!AT7&gt;X$4,10,IF('Indicator Data'!AT7&lt;X$3,0,10-(X$4-'Indicator Data'!AT7)/(X$4-X$3)*10)),1))</f>
        <v>0.3</v>
      </c>
      <c r="Y7" s="135" t="str">
        <f aca="false">IF('Indicator Data'!AW7="No data","x",ROUND(IF('Indicator Data'!AW7&gt;Y$4,10,IF('Indicator Data'!AW7&lt;Y$3,0,10-(Y$4-'Indicator Data'!AW7)/(Y$4-Y$3)*10)),1))</f>
        <v>x</v>
      </c>
      <c r="Z7" s="140" t="n">
        <f aca="false">IF('Indicator Data'!AX7="No data","x",IF(('Indicator Data'!AX7/'Indicator Data'!BZ7)&gt;1,1,IF('Indicator Data'!AX7&gt;'Indicator Data'!AX7,1,'Indicator Data'!AX7/'Indicator Data'!BZ7)))</f>
        <v>2.10178967390733E-006</v>
      </c>
      <c r="AA7" s="135" t="n">
        <f aca="false">IF(Z7="x","x",ROUND(IF(Z7&gt;AA$4,10,IF(Z7&lt;AA$3,0,10-(AA$4-Z7)/(AA$4-AA$3)*10)),1))</f>
        <v>0</v>
      </c>
      <c r="AB7" s="143" t="n">
        <f aca="false">IF(AND(W7="x",X7="x",Y7="x",AA7="x"),"x",ROUND(AVERAGE(W7,X7,Y7,AA7),1))</f>
        <v>0.2</v>
      </c>
      <c r="AC7" s="135" t="n">
        <f aca="false">IF('Indicator Data'!AR7="No data","x",ROUND(IF('Indicator Data'!AR7&gt;AC$4,10,IF('Indicator Data'!AR7&lt;AC$3,0,10-(AC$4-'Indicator Data'!AR7)/(AC$4-AC$3)*10)),1))</f>
        <v>0.8</v>
      </c>
      <c r="AD7" s="135" t="n">
        <f aca="false">IF('Indicator Data'!AS7="No data","x",ROUND(IF('Indicator Data'!AS7&gt;AD$4,10,IF('Indicator Data'!AS7&lt;AD$3,0,10-(AD$4-'Indicator Data'!AS7)/(AD$4-AD$3)*10)),1))</f>
        <v>0.3</v>
      </c>
      <c r="AE7" s="143" t="n">
        <f aca="false">IF(AND(AC7="x",AD7="x"),"x",ROUND(AVERAGE(AD7,AC7),1))</f>
        <v>0.6</v>
      </c>
      <c r="AF7" s="139" t="n">
        <f aca="false">('Indicator Data'!BC7+'Indicator Data'!BB7*0.5+'Indicator Data'!BA7*0.25)/1000</f>
        <v>0.042</v>
      </c>
      <c r="AG7" s="144" t="n">
        <f aca="false">AF7*1000/'Indicator Data'!BZ7</f>
        <v>1.47125277173513E-005</v>
      </c>
      <c r="AH7" s="143" t="n">
        <f aca="false">IF(AG7="x","x",ROUND(IF(AG7&gt;AH$4,10,IF(AG7&lt;AH$3,0,10-(AH$4-AG7)/(AH$4-AH$3)*10)),1))</f>
        <v>0</v>
      </c>
      <c r="AI7" s="135" t="n">
        <f aca="false">IF('Indicator Data'!BG7="No data","x",ROUND(IF('Indicator Data'!BG7&lt;$AI$3,10,IF('Indicator Data'!BG7&gt;$AI$4,0,($AI$4-'Indicator Data'!BG7)/($AI$4-$AI$3)*10)),1))</f>
        <v>1.9</v>
      </c>
      <c r="AJ7" s="135" t="n">
        <f aca="false">IF('Indicator Data'!BH7="No data","x",ROUND(IF('Indicator Data'!BH7&gt;$AJ$4,10,IF('Indicator Data'!BH7&lt;$AJ$3,0,10-($AJ$4-'Indicator Data'!BH7)/($AJ$4-$AJ$3)*10)),1))</f>
        <v>0</v>
      </c>
      <c r="AK7" s="143" t="n">
        <f aca="false">ROUND(AVERAGE(AJ7,AI7),1)</f>
        <v>1</v>
      </c>
      <c r="AL7" s="141" t="n">
        <f aca="false">ROUND(IF(AND(AB7="x",AE7="x",AK7="x"),AH7,IF(AND(AB7="x",AE7="x"),(10-GEOMEAN(((10-AK7)/10*9+1),((10-AH7)/10*9+1)))/9*10,IF(AK7="x",(10-GEOMEAN(((10-AB7)/10*9+1),((10-AE7)/10*9+1),((10-AH7)/10*9+1)))/9*10,IF(AB7="x",(10-GEOMEAN(((10-AK7)/10*9+1),((10-AE7)/10*9+1),((10-AH7)/10*9+1)))/9*10,(10-GEOMEAN(((10-AB7)/10*9+1),((10-AE7)/10*9+1),((10-AH7)/10*9+1),((10-AK7)/10*9+1)))/9*10)))),1)</f>
        <v>0.5</v>
      </c>
      <c r="AM7" s="145" t="n">
        <f aca="false">ROUND((10-GEOMEAN(((10-T7)/10*9+1),((10-AL7)/10*9+1)))/9*10,1)</f>
        <v>1.4</v>
      </c>
    </row>
    <row r="8" customFormat="false" ht="14.5" hidden="false" customHeight="false" outlineLevel="0" collapsed="false">
      <c r="A8" s="98" t="str">
        <f aca="false">'Indicator Data'!A8</f>
        <v>Algeria</v>
      </c>
      <c r="B8" s="99" t="str">
        <f aca="false">'Indicator Data'!B8</f>
        <v>DZA</v>
      </c>
      <c r="C8" s="134" t="n">
        <f aca="false">ROUND(IF('Indicator Data'!AK8="No data",IF((0.101*LN('Indicator Data'!BY8)-0.153)&gt;C$4,0,IF((0.101*LN('Indicator Data'!BY8)-0.153)&lt;C$3,10,(C$4-(0.101*LN('Indicator Data'!BY8)-0.153))/(C$4-C$3)*10)),IF('Indicator Data'!AK8&gt;C$4,0,IF('Indicator Data'!AK8&lt;C$3,10,(C$4-'Indicator Data'!AK8)/(C$4-C$3)*10))),1)</f>
        <v>3</v>
      </c>
      <c r="D8" s="135" t="n">
        <f aca="false">IF('Indicator Data'!AL8="No data","x",ROUND((IF(LOG('Indicator Data'!AL8*1000)&gt;D$4,10,IF(LOG('Indicator Data'!AL8*1000)&lt;D$3,0,10-(D$4-LOG('Indicator Data'!AL8*1000))/(D$4-D$3)*10))),1))</f>
        <v>3.4</v>
      </c>
      <c r="E8" s="136" t="n">
        <f aca="false">ROUND(IF(D8="x",C8,(10-GEOMEAN(((10-C8)/10*9+1),((10-D8)/10*9+1)))/9*10),1)</f>
        <v>3.2</v>
      </c>
      <c r="F8" s="135" t="n">
        <f aca="false">IF('Indicator Data'!AY8="No data","x",ROUND(IF('Indicator Data'!AY8&gt;F$4,10,IF('Indicator Data'!AY8&lt;F$3,0,10-(F$4-'Indicator Data'!AY8)/(F$4-F$3)*10)),1))</f>
        <v>5.7</v>
      </c>
      <c r="G8" s="135" t="n">
        <f aca="false">IF('Indicator Data'!AZ8="No data","x",ROUND(IF('Indicator Data'!AZ8&gt;G$4,10,IF('Indicator Data'!AZ8&lt;G$3,0,10-(G$4-'Indicator Data'!AZ8)/(G$4-G$3)*10)),1))</f>
        <v>0.7</v>
      </c>
      <c r="H8" s="136" t="n">
        <f aca="false">IF(AND(F8="x",G8="x"),"x",ROUND(AVERAGE(F8,G8),1))</f>
        <v>3.2</v>
      </c>
      <c r="I8" s="137" t="n">
        <f aca="false">SUM(IF('Indicator Data'!AM8=0,0,'Indicator Data'!AM8),SUM('Indicator Data'!AN8:AO8))</f>
        <v>294.878955389648</v>
      </c>
      <c r="J8" s="137" t="n">
        <f aca="false">I8/'Indicator Data'!BZ8*1000000</f>
        <v>6.6747967083875</v>
      </c>
      <c r="K8" s="135" t="n">
        <f aca="false">IF(J8="x","x",ROUND(IF(J8&gt;K$4,10,IF(J8&lt;K$3,0,10-(K$4-J8)/(K$4-K$3)*10)),1))</f>
        <v>0.1</v>
      </c>
      <c r="L8" s="135" t="n">
        <f aca="false">IF('Indicator Data'!AP8="No data","x",ROUND(IF('Indicator Data'!AP8&gt;L$4,10,IF('Indicator Data'!AP8&lt;L$3,0,10-(L$4-'Indicator Data'!AP8)/(L$4-L$3)*10)),1))</f>
        <v>0.1</v>
      </c>
      <c r="M8" s="135" t="n">
        <f aca="false">IF('Indicator Data'!AQ8="No data","x",IF('Indicator Data'!AQ8=0,0,ROUND(IF('Indicator Data'!AQ8&gt;M$4,10,IF('Indicator Data'!AQ8&lt;M$3,0,10-(M$4-'Indicator Data'!AQ8)/(M$4-M$3)*10)),1)))</f>
        <v>0.4</v>
      </c>
      <c r="N8" s="136" t="n">
        <f aca="false">ROUND(AVERAGE(K8,L8,M8),1)</f>
        <v>0.2</v>
      </c>
      <c r="O8" s="138" t="n">
        <f aca="false">ROUND(AVERAGE(E8,E8,H8,N8),1)</f>
        <v>2.5</v>
      </c>
      <c r="P8" s="139" t="n">
        <f aca="false">IF(AND('Indicator Data'!BD8="No data",'Indicator Data'!BE8="No data"),0,SUM('Indicator Data'!BD8:BF8)/1000)</f>
        <v>100.02</v>
      </c>
      <c r="Q8" s="135" t="n">
        <f aca="false">ROUND(IF(P8=0,0,IF(LOG(P8*1000)&gt;$Q$4,10,IF(LOG(P8*1000)&lt;Q$3,0,10-(Q$4-LOG(P8*1000))/(Q$4-Q$3)*10))),1)</f>
        <v>6.7</v>
      </c>
      <c r="R8" s="140" t="n">
        <f aca="false">P8*1000/'Indicator Data'!BZ8</f>
        <v>0.00226402445671562</v>
      </c>
      <c r="S8" s="135" t="n">
        <f aca="false">IF(R8="x","x",ROUND(IF(R8&gt;$S$4,10,IF(R8&lt;$S$3,0,((R8*100)/0.0052)^(1/4.0545)/6.5*10)),1))</f>
        <v>3.9</v>
      </c>
      <c r="T8" s="141" t="n">
        <f aca="false">ROUND(AVERAGE(Q8,S8),1)</f>
        <v>5.3</v>
      </c>
      <c r="U8" s="142" t="n">
        <f aca="false">IF('Indicator Data'!AU8="No data","x",ROUND(IF('Indicator Data'!AU8&gt;U$4,10,IF('Indicator Data'!AU8&lt;U$3,0,10-(U$4-'Indicator Data'!AU8)/(U$4-U$3)*10)),1))</f>
        <v>0.2</v>
      </c>
      <c r="V8" s="142" t="n">
        <f aca="false">IF('Indicator Data'!AV8="No data","x",IF('Indicator Data'!AV8=0,0,ROUND(IF('Indicator Data'!AV8&gt;V$4,10,IF('Indicator Data'!AV8&lt;V$3,0,10-(V$4-'Indicator Data'!AV8)/(V$4-V$3)*10)),1)))</f>
        <v>0.2</v>
      </c>
      <c r="W8" s="135" t="n">
        <f aca="false">IF(AND(U8="x",V8="x"),"x",AVERAGE(U8,V8))</f>
        <v>0.2</v>
      </c>
      <c r="X8" s="135" t="n">
        <f aca="false">IF('Indicator Data'!AT8="No data","x",ROUND(IF('Indicator Data'!AT8&gt;X$4,10,IF('Indicator Data'!AT8&lt;X$3,0,10-(X$4-'Indicator Data'!AT8)/(X$4-X$3)*10)),1))</f>
        <v>1.1</v>
      </c>
      <c r="Y8" s="135" t="n">
        <f aca="false">IF('Indicator Data'!AW8="No data","x",ROUND(IF('Indicator Data'!AW8&gt;Y$4,10,IF('Indicator Data'!AW8&lt;Y$3,0,10-(Y$4-'Indicator Data'!AW8)/(Y$4-Y$3)*10)),1))</f>
        <v>0</v>
      </c>
      <c r="Z8" s="140" t="n">
        <f aca="false">IF('Indicator Data'!AX8="No data","x",IF(('Indicator Data'!AX8/'Indicator Data'!BZ8)&gt;1,1,IF('Indicator Data'!AX8&gt;'Indicator Data'!AX8,1,'Indicator Data'!AX8/'Indicator Data'!BZ8)))</f>
        <v>0.000262551686397165</v>
      </c>
      <c r="AA8" s="135" t="n">
        <f aca="false">IF(Z8="x","x",ROUND(IF(Z8&gt;AA$4,10,IF(Z8&lt;AA$3,0,10-(AA$4-Z8)/(AA$4-AA$3)*10)),1))</f>
        <v>0</v>
      </c>
      <c r="AB8" s="143" t="n">
        <f aca="false">IF(AND(W8="x",X8="x",Y8="x",AA8="x"),"x",ROUND(AVERAGE(W8,X8,Y8,AA8),1))</f>
        <v>0.3</v>
      </c>
      <c r="AC8" s="135" t="n">
        <f aca="false">IF('Indicator Data'!AR8="No data","x",ROUND(IF('Indicator Data'!AR8&gt;AC$4,10,IF('Indicator Data'!AR8&lt;AC$3,0,10-(AC$4-'Indicator Data'!AR8)/(AC$4-AC$3)*10)),1))</f>
        <v>1.7</v>
      </c>
      <c r="AD8" s="135" t="n">
        <f aca="false">IF('Indicator Data'!AS8="No data","x",ROUND(IF('Indicator Data'!AS8&gt;AD$4,10,IF('Indicator Data'!AS8&lt;AD$3,0,10-(AD$4-'Indicator Data'!AS8)/(AD$4-AD$3)*10)),1))</f>
        <v>0.6</v>
      </c>
      <c r="AE8" s="143" t="n">
        <f aca="false">IF(AND(AC8="x",AD8="x"),"x",ROUND(AVERAGE(AD8,AC8),1))</f>
        <v>1.2</v>
      </c>
      <c r="AF8" s="139" t="n">
        <f aca="false">('Indicator Data'!BC8+'Indicator Data'!BB8*0.5+'Indicator Data'!BA8*0.25)/1000</f>
        <v>26.4615</v>
      </c>
      <c r="AG8" s="144" t="n">
        <f aca="false">AF8*1000/'Indicator Data'!BZ8</f>
        <v>0.000598975036606482</v>
      </c>
      <c r="AH8" s="143" t="n">
        <f aca="false">IF(AG8="x","x",ROUND(IF(AG8&gt;AH$4,10,IF(AG8&lt;AH$3,0,10-(AH$4-AG8)/(AH$4-AH$3)*10)),1))</f>
        <v>0.1</v>
      </c>
      <c r="AI8" s="135" t="n">
        <f aca="false">IF('Indicator Data'!BG8="No data","x",ROUND(IF('Indicator Data'!BG8&lt;$AI$3,10,IF('Indicator Data'!BG8&gt;$AI$4,0,($AI$4-'Indicator Data'!BG8)/($AI$4-$AI$3)*10)),1))</f>
        <v>0</v>
      </c>
      <c r="AJ8" s="135" t="n">
        <f aca="false">IF('Indicator Data'!BH8="No data","x",ROUND(IF('Indicator Data'!BH8&gt;$AJ$4,10,IF('Indicator Data'!BH8&lt;$AJ$3,0,10-($AJ$4-'Indicator Data'!BH8)/($AJ$4-$AJ$3)*10)),1))</f>
        <v>0</v>
      </c>
      <c r="AK8" s="143" t="n">
        <f aca="false">ROUND(AVERAGE(AJ8,AI8),1)</f>
        <v>0</v>
      </c>
      <c r="AL8" s="141" t="n">
        <f aca="false">ROUND(IF(AND(AB8="x",AE8="x",AK8="x"),AH8,IF(AND(AB8="x",AE8="x"),(10-GEOMEAN(((10-AK8)/10*9+1),((10-AH8)/10*9+1)))/9*10,IF(AK8="x",(10-GEOMEAN(((10-AB8)/10*9+1),((10-AE8)/10*9+1),((10-AH8)/10*9+1)))/9*10,IF(AB8="x",(10-GEOMEAN(((10-AK8)/10*9+1),((10-AE8)/10*9+1),((10-AH8)/10*9+1)))/9*10,(10-GEOMEAN(((10-AB8)/10*9+1),((10-AE8)/10*9+1),((10-AH8)/10*9+1),((10-AK8)/10*9+1)))/9*10)))),1)</f>
        <v>0.4</v>
      </c>
      <c r="AM8" s="145" t="n">
        <f aca="false">ROUND((10-GEOMEAN(((10-T8)/10*9+1),((10-AL8)/10*9+1)))/9*10,1)</f>
        <v>3.2</v>
      </c>
    </row>
    <row r="9" customFormat="false" ht="14.5" hidden="false" customHeight="false" outlineLevel="0" collapsed="false">
      <c r="A9" s="98" t="str">
        <f aca="false">'Indicator Data'!A9</f>
        <v>Angola</v>
      </c>
      <c r="B9" s="99" t="str">
        <f aca="false">'Indicator Data'!B9</f>
        <v>AGO</v>
      </c>
      <c r="C9" s="134" t="n">
        <f aca="false">ROUND(IF('Indicator Data'!AK9="No data",IF((0.101*LN('Indicator Data'!BY9)-0.153)&gt;C$4,0,IF((0.101*LN('Indicator Data'!BY9)-0.153)&lt;C$3,10,(C$4-(0.101*LN('Indicator Data'!BY9)-0.153))/(C$4-C$3)*10)),IF('Indicator Data'!AK9&gt;C$4,0,IF('Indicator Data'!AK9&lt;C$3,10,(C$4-'Indicator Data'!AK9)/(C$4-C$3)*10))),1)</f>
        <v>6.4</v>
      </c>
      <c r="D9" s="135" t="n">
        <f aca="false">IF('Indicator Data'!AL9="No data","x",ROUND((IF(LOG('Indicator Data'!AL9*1000)&gt;D$4,10,IF(LOG('Indicator Data'!AL9*1000)&lt;D$3,0,10-(D$4-LOG('Indicator Data'!AL9*1000))/(D$4-D$3)*10))),1))</f>
        <v>9.1</v>
      </c>
      <c r="E9" s="136" t="n">
        <f aca="false">ROUND(IF(D9="x",C9,(10-GEOMEAN(((10-C9)/10*9+1),((10-D9)/10*9+1)))/9*10),1)</f>
        <v>8</v>
      </c>
      <c r="F9" s="135" t="n">
        <f aca="false">IF('Indicator Data'!AY9="No data","x",ROUND(IF('Indicator Data'!AY9&gt;F$4,10,IF('Indicator Data'!AY9&lt;F$3,0,10-(F$4-'Indicator Data'!AY9)/(F$4-F$3)*10)),1))</f>
        <v>7.1</v>
      </c>
      <c r="G9" s="135" t="n">
        <f aca="false">IF('Indicator Data'!AZ9="No data","x",ROUND(IF('Indicator Data'!AZ9&gt;G$4,10,IF('Indicator Data'!AZ9&lt;G$3,0,10-(G$4-'Indicator Data'!AZ9)/(G$4-G$3)*10)),1))</f>
        <v>6.6</v>
      </c>
      <c r="H9" s="136" t="n">
        <f aca="false">IF(AND(F9="x",G9="x"),"x",ROUND(AVERAGE(F9,G9),1))</f>
        <v>6.9</v>
      </c>
      <c r="I9" s="137" t="n">
        <f aca="false">SUM(IF('Indicator Data'!AM9=0,0,'Indicator Data'!AM9),SUM('Indicator Data'!AN9:AO9))</f>
        <v>173.02722886377</v>
      </c>
      <c r="J9" s="137" t="n">
        <f aca="false">I9/'Indicator Data'!BZ9*1000000</f>
        <v>5.01473371849807</v>
      </c>
      <c r="K9" s="135" t="n">
        <f aca="false">IF(J9="x","x",ROUND(IF(J9&gt;K$4,10,IF(J9&lt;K$3,0,10-(K$4-J9)/(K$4-K$3)*10)),1))</f>
        <v>0.1</v>
      </c>
      <c r="L9" s="135" t="n">
        <f aca="false">IF('Indicator Data'!AP9="No data","x",ROUND(IF('Indicator Data'!AP9&gt;L$4,10,IF('Indicator Data'!AP9&lt;L$3,0,10-(L$4-'Indicator Data'!AP9)/(L$4-L$3)*10)),1))</f>
        <v>0.2</v>
      </c>
      <c r="M9" s="135" t="n">
        <f aca="false">IF('Indicator Data'!AQ9="No data","x",IF('Indicator Data'!AQ9=0,0,ROUND(IF('Indicator Data'!AQ9&gt;M$4,10,IF('Indicator Data'!AQ9&lt;M$3,0,10-(M$4-'Indicator Data'!AQ9)/(M$4-M$3)*10)),1)))</f>
        <v>0</v>
      </c>
      <c r="N9" s="136" t="n">
        <f aca="false">ROUND(AVERAGE(K9,L9,M9),1)</f>
        <v>0.1</v>
      </c>
      <c r="O9" s="138" t="n">
        <f aca="false">ROUND(AVERAGE(E9,E9,H9,N9),1)</f>
        <v>5.8</v>
      </c>
      <c r="P9" s="139" t="n">
        <f aca="false">IF(AND('Indicator Data'!BD9="No data",'Indicator Data'!BE9="No data"),0,SUM('Indicator Data'!BD9:BF9)/1000)</f>
        <v>56.03</v>
      </c>
      <c r="Q9" s="135" t="n">
        <f aca="false">ROUND(IF(P9=0,0,IF(LOG(P9*1000)&gt;$Q$4,10,IF(LOG(P9*1000)&lt;Q$3,0,10-(Q$4-LOG(P9*1000))/(Q$4-Q$3)*10))),1)</f>
        <v>5.8</v>
      </c>
      <c r="R9" s="140" t="n">
        <f aca="false">P9*1000/'Indicator Data'!BZ9</f>
        <v>0.0016238804267545</v>
      </c>
      <c r="S9" s="135" t="n">
        <f aca="false">IF(R9="x","x",ROUND(IF(R9&gt;$S$4,10,IF(R9&lt;$S$3,0,((R9*100)/0.0052)^(1/4.0545)/6.5*10)),1))</f>
        <v>3.6</v>
      </c>
      <c r="T9" s="141" t="n">
        <f aca="false">ROUND(AVERAGE(Q9,S9),1)</f>
        <v>4.7</v>
      </c>
      <c r="U9" s="142" t="n">
        <f aca="false">IF('Indicator Data'!AU9="No data","x",ROUND(IF('Indicator Data'!AU9&gt;U$4,10,IF('Indicator Data'!AU9&lt;U$3,0,10-(U$4-'Indicator Data'!AU9)/(U$4-U$3)*10)),1))</f>
        <v>3.6</v>
      </c>
      <c r="V9" s="142" t="n">
        <f aca="false">IF('Indicator Data'!AV9="No data","x",IF('Indicator Data'!AV9=0,0,ROUND(IF('Indicator Data'!AV9&gt;V$4,10,IF('Indicator Data'!AV9&lt;V$3,0,10-(V$4-'Indicator Data'!AV9)/(V$4-V$3)*10)),1)))</f>
        <v>3.7</v>
      </c>
      <c r="W9" s="135" t="n">
        <f aca="false">IF(AND(U9="x",V9="x"),"x",AVERAGE(U9,V9))</f>
        <v>3.65</v>
      </c>
      <c r="X9" s="135" t="n">
        <f aca="false">IF('Indicator Data'!AT9="No data","x",ROUND(IF('Indicator Data'!AT9&gt;X$4,10,IF('Indicator Data'!AT9&lt;X$3,0,10-(X$4-'Indicator Data'!AT9)/(X$4-X$3)*10)),1))</f>
        <v>6.4</v>
      </c>
      <c r="Y9" s="135" t="n">
        <f aca="false">IF('Indicator Data'!AW9="No data","x",ROUND(IF('Indicator Data'!AW9&gt;Y$4,10,IF('Indicator Data'!AW9&lt;Y$3,0,10-(Y$4-'Indicator Data'!AW9)/(Y$4-Y$3)*10)),1))</f>
        <v>6.3</v>
      </c>
      <c r="Z9" s="140" t="n">
        <f aca="false">IF('Indicator Data'!AX9="No data","x",IF(('Indicator Data'!AX9/'Indicator Data'!BZ9)&gt;1,1,IF('Indicator Data'!AX9&gt;'Indicator Data'!AX9,1,'Indicator Data'!AX9/'Indicator Data'!BZ9)))</f>
        <v>0.223129285690851</v>
      </c>
      <c r="AA9" s="135" t="n">
        <f aca="false">IF(Z9="x","x",ROUND(IF(Z9&gt;AA$4,10,IF(Z9&lt;AA$3,0,10-(AA$4-Z9)/(AA$4-AA$3)*10)),1))</f>
        <v>2.5</v>
      </c>
      <c r="AB9" s="143" t="n">
        <f aca="false">IF(AND(W9="x",X9="x",Y9="x",AA9="x"),"x",ROUND(AVERAGE(W9,X9,Y9,AA9),1))</f>
        <v>4.7</v>
      </c>
      <c r="AC9" s="135" t="n">
        <f aca="false">IF('Indicator Data'!AR9="No data","x",ROUND(IF('Indicator Data'!AR9&gt;AC$4,10,IF('Indicator Data'!AR9&lt;AC$3,0,10-(AC$4-'Indicator Data'!AR9)/(AC$4-AC$3)*10)),1))</f>
        <v>5.5</v>
      </c>
      <c r="AD9" s="135" t="n">
        <f aca="false">IF('Indicator Data'!AS9="No data","x",ROUND(IF('Indicator Data'!AS9&gt;AD$4,10,IF('Indicator Data'!AS9&lt;AD$3,0,10-(AD$4-'Indicator Data'!AS9)/(AD$4-AD$3)*10)),1))</f>
        <v>4.2</v>
      </c>
      <c r="AE9" s="143" t="n">
        <f aca="false">IF(AND(AC9="x",AD9="x"),"x",ROUND(AVERAGE(AD9,AC9),1))</f>
        <v>4.9</v>
      </c>
      <c r="AF9" s="139" t="n">
        <f aca="false">('Indicator Data'!BC9+'Indicator Data'!BB9*0.5+'Indicator Data'!BA9*0.25)/1000</f>
        <v>10.1185</v>
      </c>
      <c r="AG9" s="144" t="n">
        <f aca="false">AF9*1000/'Indicator Data'!BZ9</f>
        <v>0.000293257792220514</v>
      </c>
      <c r="AH9" s="143" t="n">
        <f aca="false">IF(AG9="x","x",ROUND(IF(AG9&gt;AH$4,10,IF(AG9&lt;AH$3,0,10-(AH$4-AG9)/(AH$4-AH$3)*10)),1))</f>
        <v>0</v>
      </c>
      <c r="AI9" s="135" t="n">
        <f aca="false">IF('Indicator Data'!BG9="No data","x",ROUND(IF('Indicator Data'!BG9&lt;$AI$3,10,IF('Indicator Data'!BG9&gt;$AI$4,0,($AI$4-'Indicator Data'!BG9)/($AI$4-$AI$3)*10)),1))</f>
        <v>4.9</v>
      </c>
      <c r="AJ9" s="135" t="n">
        <f aca="false">IF('Indicator Data'!BH9="No data","x",ROUND(IF('Indicator Data'!BH9&gt;$AJ$4,10,IF('Indicator Data'!BH9&lt;$AJ$3,0,10-($AJ$4-'Indicator Data'!BH9)/($AJ$4-$AJ$3)*10)),1))</f>
        <v>5.3</v>
      </c>
      <c r="AK9" s="143" t="n">
        <f aca="false">ROUND(AVERAGE(AJ9,AI9),1)</f>
        <v>5.1</v>
      </c>
      <c r="AL9" s="141" t="n">
        <f aca="false">ROUND(IF(AND(AB9="x",AE9="x",AK9="x"),AH9,IF(AND(AB9="x",AE9="x"),(10-GEOMEAN(((10-AK9)/10*9+1),((10-AH9)/10*9+1)))/9*10,IF(AK9="x",(10-GEOMEAN(((10-AB9)/10*9+1),((10-AE9)/10*9+1),((10-AH9)/10*9+1)))/9*10,IF(AB9="x",(10-GEOMEAN(((10-AK9)/10*9+1),((10-AE9)/10*9+1),((10-AH9)/10*9+1)))/9*10,(10-GEOMEAN(((10-AB9)/10*9+1),((10-AE9)/10*9+1),((10-AH9)/10*9+1),((10-AK9)/10*9+1)))/9*10)))),1)</f>
        <v>3.9</v>
      </c>
      <c r="AM9" s="145" t="n">
        <f aca="false">ROUND((10-GEOMEAN(((10-T9)/10*9+1),((10-AL9)/10*9+1)))/9*10,1)</f>
        <v>4.3</v>
      </c>
    </row>
    <row r="10" customFormat="false" ht="14.5" hidden="false" customHeight="false" outlineLevel="0" collapsed="false">
      <c r="A10" s="98" t="str">
        <f aca="false">'Indicator Data'!A10</f>
        <v>Antigua and Barbuda</v>
      </c>
      <c r="B10" s="99" t="str">
        <f aca="false">'Indicator Data'!B10</f>
        <v>ATG</v>
      </c>
      <c r="C10" s="134" t="n">
        <f aca="false">ROUND(IF('Indicator Data'!AK10="No data",IF((0.101*LN('Indicator Data'!BY10)-0.153)&gt;C$4,0,IF((0.101*LN('Indicator Data'!BY10)-0.153)&lt;C$3,10,(C$4-(0.101*LN('Indicator Data'!BY10)-0.153))/(C$4-C$3)*10)),IF('Indicator Data'!AK10&gt;C$4,0,IF('Indicator Data'!AK10&lt;C$3,10,(C$4-'Indicator Data'!AK10)/(C$4-C$3)*10))),1)</f>
        <v>2.4</v>
      </c>
      <c r="D10" s="135" t="str">
        <f aca="false">IF('Indicator Data'!AL10="No data","x",ROUND((IF(LOG('Indicator Data'!AL10*1000)&gt;D$4,10,IF(LOG('Indicator Data'!AL10*1000)&lt;D$3,0,10-(D$4-LOG('Indicator Data'!AL10*1000))/(D$4-D$3)*10))),1))</f>
        <v>x</v>
      </c>
      <c r="E10" s="136" t="n">
        <f aca="false">ROUND(IF(D10="x",C10,(10-GEOMEAN(((10-C10)/10*9+1),((10-D10)/10*9+1)))/9*10),1)</f>
        <v>2.4</v>
      </c>
      <c r="F10" s="135" t="str">
        <f aca="false">IF('Indicator Data'!AY10="No data","x",ROUND(IF('Indicator Data'!AY10&gt;F$4,10,IF('Indicator Data'!AY10&lt;F$3,0,10-(F$4-'Indicator Data'!AY10)/(F$4-F$3)*10)),1))</f>
        <v>x</v>
      </c>
      <c r="G10" s="135" t="str">
        <f aca="false">IF('Indicator Data'!AZ10="No data","x",ROUND(IF('Indicator Data'!AZ10&gt;G$4,10,IF('Indicator Data'!AZ10&lt;G$3,0,10-(G$4-'Indicator Data'!AZ10)/(G$4-G$3)*10)),1))</f>
        <v>x</v>
      </c>
      <c r="H10" s="136" t="str">
        <f aca="false">IF(AND(F10="x",G10="x"),"x",ROUND(AVERAGE(F10,G10),1))</f>
        <v>x</v>
      </c>
      <c r="I10" s="137" t="n">
        <f aca="false">SUM(IF('Indicator Data'!AM10=0,0,'Indicator Data'!AM10),SUM('Indicator Data'!AN10:AO10))</f>
        <v>6.42258615258789</v>
      </c>
      <c r="J10" s="137" t="n">
        <f aca="false">I10/'Indicator Data'!BZ10*1000000</f>
        <v>68.8974533502957</v>
      </c>
      <c r="K10" s="135" t="n">
        <f aca="false">IF(J10="x","x",ROUND(IF(J10&gt;K$4,10,IF(J10&lt;K$3,0,10-(K$4-J10)/(K$4-K$3)*10)),1))</f>
        <v>1.4</v>
      </c>
      <c r="L10" s="135" t="n">
        <f aca="false">IF('Indicator Data'!AP10="No data","x",ROUND(IF('Indicator Data'!AP10&gt;L$4,10,IF('Indicator Data'!AP10&lt;L$3,0,10-(L$4-'Indicator Data'!AP10)/(L$4-L$3)*10)),1))</f>
        <v>1.3</v>
      </c>
      <c r="M10" s="135" t="n">
        <f aca="false">IF('Indicator Data'!AQ10="No data","x",IF('Indicator Data'!AQ10=0,0,ROUND(IF('Indicator Data'!AQ10&gt;M$4,10,IF('Indicator Data'!AQ10&lt;M$3,0,10-(M$4-'Indicator Data'!AQ10)/(M$4-M$3)*10)),1)))</f>
        <v>0.9</v>
      </c>
      <c r="N10" s="136" t="n">
        <f aca="false">ROUND(AVERAGE(K10,L10,M10),1)</f>
        <v>1.2</v>
      </c>
      <c r="O10" s="138" t="n">
        <f aca="false">ROUND(AVERAGE(E10,E10,H10,N10),1)</f>
        <v>2</v>
      </c>
      <c r="P10" s="139" t="n">
        <f aca="false">IF(AND('Indicator Data'!BD10="No data",'Indicator Data'!BE10="No data"),0,SUM('Indicator Data'!BD10:BF10)/1000)</f>
        <v>0</v>
      </c>
      <c r="Q10" s="135" t="n">
        <f aca="false">ROUND(IF(P10=0,0,IF(LOG(P10*1000)&gt;$Q$4,10,IF(LOG(P10*1000)&lt;Q$3,0,10-(Q$4-LOG(P10*1000))/(Q$4-Q$3)*10))),1)</f>
        <v>0</v>
      </c>
      <c r="R10" s="140" t="n">
        <f aca="false">P10*1000/'Indicator Data'!BZ10</f>
        <v>0</v>
      </c>
      <c r="S10" s="135" t="n">
        <f aca="false">IF(R10="x","x",ROUND(IF(R10&gt;$S$4,10,IF(R10&lt;$S$3,0,((R10*100)/0.0052)^(1/4.0545)/6.5*10)),1))</f>
        <v>0</v>
      </c>
      <c r="T10" s="141" t="n">
        <f aca="false">ROUND(AVERAGE(Q10,S10),1)</f>
        <v>0</v>
      </c>
      <c r="U10" s="142" t="str">
        <f aca="false">IF('Indicator Data'!AU10="No data","x",ROUND(IF('Indicator Data'!AU10&gt;U$4,10,IF('Indicator Data'!AU10&lt;U$3,0,10-(U$4-'Indicator Data'!AU10)/(U$4-U$3)*10)),1))</f>
        <v>x</v>
      </c>
      <c r="V10" s="142" t="str">
        <f aca="false">IF('Indicator Data'!AV10="No data","x",IF('Indicator Data'!AV10=0,0,ROUND(IF('Indicator Data'!AV10&gt;V$4,10,IF('Indicator Data'!AV10&lt;V$3,0,10-(V$4-'Indicator Data'!AV10)/(V$4-V$3)*10)),1)))</f>
        <v>x</v>
      </c>
      <c r="W10" s="135" t="str">
        <f aca="false">IF(AND(U10="x",V10="x"),"x",AVERAGE(U10,V10))</f>
        <v>x</v>
      </c>
      <c r="X10" s="135" t="n">
        <f aca="false">IF('Indicator Data'!AT10="No data","x",ROUND(IF('Indicator Data'!AT10&gt;X$4,10,IF('Indicator Data'!AT10&lt;X$3,0,10-(X$4-'Indicator Data'!AT10)/(X$4-X$3)*10)),1))</f>
        <v>0</v>
      </c>
      <c r="Y10" s="135" t="str">
        <f aca="false">IF('Indicator Data'!AW10="No data","x",ROUND(IF('Indicator Data'!AW10&gt;Y$4,10,IF('Indicator Data'!AW10&lt;Y$3,0,10-(Y$4-'Indicator Data'!AW10)/(Y$4-Y$3)*10)),1))</f>
        <v>x</v>
      </c>
      <c r="Z10" s="140" t="n">
        <f aca="false">IF('Indicator Data'!AX10="No data","x",IF(('Indicator Data'!AX10/'Indicator Data'!BZ10)&gt;1,1,IF('Indicator Data'!AX10&gt;'Indicator Data'!AX10,1,'Indicator Data'!AX10/'Indicator Data'!BZ10)))</f>
        <v>0.0129479347132306</v>
      </c>
      <c r="AA10" s="135" t="n">
        <f aca="false">IF(Z10="x","x",ROUND(IF(Z10&gt;AA$4,10,IF(Z10&lt;AA$3,0,10-(AA$4-Z10)/(AA$4-AA$3)*10)),1))</f>
        <v>0.1</v>
      </c>
      <c r="AB10" s="143" t="n">
        <f aca="false">IF(AND(W10="x",X10="x",Y10="x",AA10="x"),"x",ROUND(AVERAGE(W10,X10,Y10,AA10),1))</f>
        <v>0.1</v>
      </c>
      <c r="AC10" s="135" t="n">
        <f aca="false">IF('Indicator Data'!AR10="No data","x",ROUND(IF('Indicator Data'!AR10&gt;AC$4,10,IF('Indicator Data'!AR10&lt;AC$3,0,10-(AC$4-'Indicator Data'!AR10)/(AC$4-AC$3)*10)),1))</f>
        <v>0.5</v>
      </c>
      <c r="AD10" s="135" t="str">
        <f aca="false">IF('Indicator Data'!AS10="No data","x",ROUND(IF('Indicator Data'!AS10&gt;AD$4,10,IF('Indicator Data'!AS10&lt;AD$3,0,10-(AD$4-'Indicator Data'!AS10)/(AD$4-AD$3)*10)),1))</f>
        <v>x</v>
      </c>
      <c r="AE10" s="143" t="n">
        <f aca="false">IF(AND(AC10="x",AD10="x"),"x",ROUND(AVERAGE(AD10,AC10),1))</f>
        <v>0.5</v>
      </c>
      <c r="AF10" s="139" t="n">
        <f aca="false">('Indicator Data'!BC10+'Indicator Data'!BB10*0.5+'Indicator Data'!BA10*0.25)/1000</f>
        <v>0</v>
      </c>
      <c r="AG10" s="144" t="n">
        <f aca="false">AF10*1000/'Indicator Data'!BZ10</f>
        <v>0</v>
      </c>
      <c r="AH10" s="143" t="n">
        <f aca="false">IF(AG10="x","x",ROUND(IF(AG10&gt;AH$4,10,IF(AG10&lt;AH$3,0,10-(AH$4-AG10)/(AH$4-AH$3)*10)),1))</f>
        <v>0</v>
      </c>
      <c r="AI10" s="135" t="n">
        <f aca="false">IF('Indicator Data'!BG10="No data","x",ROUND(IF('Indicator Data'!BG10&lt;$AI$3,10,IF('Indicator Data'!BG10&gt;$AI$4,0,($AI$4-'Indicator Data'!BG10)/($AI$4-$AI$3)*10)),1))</f>
        <v>6.7</v>
      </c>
      <c r="AJ10" s="135" t="n">
        <f aca="false">IF('Indicator Data'!BH10="No data","x",ROUND(IF('Indicator Data'!BH10&gt;$AJ$4,10,IF('Indicator Data'!BH10&lt;$AJ$3,0,10-($AJ$4-'Indicator Data'!BH10)/($AJ$4-$AJ$3)*10)),1))</f>
        <v>3.7</v>
      </c>
      <c r="AK10" s="143" t="n">
        <f aca="false">ROUND(AVERAGE(AJ10,AI10),1)</f>
        <v>5.2</v>
      </c>
      <c r="AL10" s="141" t="n">
        <f aca="false">ROUND(IF(AND(AB10="x",AE10="x",AK10="x"),AH10,IF(AND(AB10="x",AE10="x"),(10-GEOMEAN(((10-AK10)/10*9+1),((10-AH10)/10*9+1)))/9*10,IF(AK10="x",(10-GEOMEAN(((10-AB10)/10*9+1),((10-AE10)/10*9+1),((10-AH10)/10*9+1)))/9*10,IF(AB10="x",(10-GEOMEAN(((10-AK10)/10*9+1),((10-AE10)/10*9+1),((10-AH10)/10*9+1)))/9*10,(10-GEOMEAN(((10-AB10)/10*9+1),((10-AE10)/10*9+1),((10-AH10)/10*9+1),((10-AK10)/10*9+1)))/9*10)))),1)</f>
        <v>1.8</v>
      </c>
      <c r="AM10" s="145" t="n">
        <f aca="false">ROUND((10-GEOMEAN(((10-T10)/10*9+1),((10-AL10)/10*9+1)))/9*10,1)</f>
        <v>0.9</v>
      </c>
    </row>
    <row r="11" customFormat="false" ht="14.5" hidden="false" customHeight="false" outlineLevel="0" collapsed="false">
      <c r="A11" s="98" t="str">
        <f aca="false">'Indicator Data'!A11</f>
        <v>Argentina</v>
      </c>
      <c r="B11" s="99" t="str">
        <f aca="false">'Indicator Data'!B11</f>
        <v>ARG</v>
      </c>
      <c r="C11" s="134" t="n">
        <f aca="false">ROUND(IF('Indicator Data'!AK11="No data",IF((0.101*LN('Indicator Data'!BY11)-0.153)&gt;C$4,0,IF((0.101*LN('Indicator Data'!BY11)-0.153)&lt;C$3,10,(C$4-(0.101*LN('Indicator Data'!BY11)-0.153))/(C$4-C$3)*10)),IF('Indicator Data'!AK11&gt;C$4,0,IF('Indicator Data'!AK11&lt;C$3,10,(C$4-'Indicator Data'!AK11)/(C$4-C$3)*10))),1)</f>
        <v>1.1</v>
      </c>
      <c r="D11" s="135" t="str">
        <f aca="false">IF('Indicator Data'!AL11="No data","x",ROUND((IF(LOG('Indicator Data'!AL11*1000)&gt;D$4,10,IF(LOG('Indicator Data'!AL11*1000)&lt;D$3,0,10-(D$4-LOG('Indicator Data'!AL11*1000))/(D$4-D$3)*10))),1))</f>
        <v>x</v>
      </c>
      <c r="E11" s="136" t="n">
        <f aca="false">ROUND(IF(D11="x",C11,(10-GEOMEAN(((10-C11)/10*9+1),((10-D11)/10*9+1)))/9*10),1)</f>
        <v>1.1</v>
      </c>
      <c r="F11" s="135" t="n">
        <f aca="false">IF('Indicator Data'!AY11="No data","x",ROUND(IF('Indicator Data'!AY11&gt;F$4,10,IF('Indicator Data'!AY11&lt;F$3,0,10-(F$4-'Indicator Data'!AY11)/(F$4-F$3)*10)),1))</f>
        <v>4.4</v>
      </c>
      <c r="G11" s="135" t="n">
        <f aca="false">IF('Indicator Data'!AZ11="No data","x",ROUND(IF('Indicator Data'!AZ11&gt;G$4,10,IF('Indicator Data'!AZ11&lt;G$3,0,10-(G$4-'Indicator Data'!AZ11)/(G$4-G$3)*10)),1))</f>
        <v>4.3</v>
      </c>
      <c r="H11" s="136" t="n">
        <f aca="false">IF(AND(F11="x",G11="x"),"x",ROUND(AVERAGE(F11,G11),1))</f>
        <v>4.4</v>
      </c>
      <c r="I11" s="137" t="n">
        <f aca="false">SUM(IF('Indicator Data'!AM11=0,0,'Indicator Data'!AM11),SUM('Indicator Data'!AN11:AO11))</f>
        <v>-108.451148253418</v>
      </c>
      <c r="J11" s="137" t="n">
        <f aca="false">I11/'Indicator Data'!BZ11*1000000</f>
        <v>-2.39529286873797</v>
      </c>
      <c r="K11" s="135" t="n">
        <f aca="false">IF(J11="x","x",ROUND(IF(J11&gt;K$4,10,IF(J11&lt;K$3,0,10-(K$4-J11)/(K$4-K$3)*10)),1))</f>
        <v>0</v>
      </c>
      <c r="L11" s="135" t="n">
        <f aca="false">IF('Indicator Data'!AP11="No data","x",ROUND(IF('Indicator Data'!AP11&gt;L$4,10,IF('Indicator Data'!AP11&lt;L$3,0,10-(L$4-'Indicator Data'!AP11)/(L$4-L$3)*10)),1))</f>
        <v>0</v>
      </c>
      <c r="M11" s="135" t="n">
        <f aca="false">IF('Indicator Data'!AQ11="No data","x",IF('Indicator Data'!AQ11=0,0,ROUND(IF('Indicator Data'!AQ11&gt;M$4,10,IF('Indicator Data'!AQ11&lt;M$3,0,10-(M$4-'Indicator Data'!AQ11)/(M$4-M$3)*10)),1)))</f>
        <v>0.1</v>
      </c>
      <c r="N11" s="136" t="n">
        <f aca="false">ROUND(AVERAGE(K11,L11,M11),1)</f>
        <v>0</v>
      </c>
      <c r="O11" s="138" t="n">
        <f aca="false">ROUND(AVERAGE(E11,E11,H11,N11),1)</f>
        <v>1.7</v>
      </c>
      <c r="P11" s="139" t="n">
        <f aca="false">IF(AND('Indicator Data'!BD11="No data",'Indicator Data'!BE11="No data"),0,SUM('Indicator Data'!BD11:BF11)/1000)</f>
        <v>184.782</v>
      </c>
      <c r="Q11" s="135" t="n">
        <f aca="false">ROUND(IF(P11=0,0,IF(LOG(P11*1000)&gt;$Q$4,10,IF(LOG(P11*1000)&lt;Q$3,0,10-(Q$4-LOG(P11*1000))/(Q$4-Q$3)*10))),1)</f>
        <v>7.6</v>
      </c>
      <c r="R11" s="140" t="n">
        <f aca="false">P11*1000/'Indicator Data'!BZ11</f>
        <v>0.00408116478247791</v>
      </c>
      <c r="S11" s="135" t="n">
        <f aca="false">IF(R11="x","x",ROUND(IF(R11&gt;$S$4,10,IF(R11&lt;$S$3,0,((R11*100)/0.0052)^(1/4.0545)/6.5*10)),1))</f>
        <v>4.5</v>
      </c>
      <c r="T11" s="141" t="n">
        <f aca="false">ROUND(AVERAGE(Q11,S11),1)</f>
        <v>6.1</v>
      </c>
      <c r="U11" s="142" t="n">
        <f aca="false">IF('Indicator Data'!AU11="No data","x",ROUND(IF('Indicator Data'!AU11&gt;U$4,10,IF('Indicator Data'!AU11&lt;U$3,0,10-(U$4-'Indicator Data'!AU11)/(U$4-U$3)*10)),1))</f>
        <v>0.8</v>
      </c>
      <c r="V11" s="142" t="n">
        <f aca="false">IF('Indicator Data'!AV11="No data","x",IF('Indicator Data'!AV11=0,0,ROUND(IF('Indicator Data'!AV11&gt;V$4,10,IF('Indicator Data'!AV11&lt;V$3,0,10-(V$4-'Indicator Data'!AV11)/(V$4-V$3)*10)),1)))</f>
        <v>0.7</v>
      </c>
      <c r="W11" s="135" t="n">
        <f aca="false">IF(AND(U11="x",V11="x"),"x",AVERAGE(U11,V11))</f>
        <v>0.75</v>
      </c>
      <c r="X11" s="135" t="n">
        <f aca="false">IF('Indicator Data'!AT11="No data","x",ROUND(IF('Indicator Data'!AT11&gt;X$4,10,IF('Indicator Data'!AT11&lt;X$3,0,10-(X$4-'Indicator Data'!AT11)/(X$4-X$3)*10)),1))</f>
        <v>0.6</v>
      </c>
      <c r="Y11" s="135" t="n">
        <f aca="false">IF('Indicator Data'!AW11="No data","x",ROUND(IF('Indicator Data'!AW11&gt;Y$4,10,IF('Indicator Data'!AW11&lt;Y$3,0,10-(Y$4-'Indicator Data'!AW11)/(Y$4-Y$3)*10)),1))</f>
        <v>0</v>
      </c>
      <c r="Z11" s="140" t="n">
        <f aca="false">IF('Indicator Data'!AX11="No data","x",IF(('Indicator Data'!AX11/'Indicator Data'!BZ11)&gt;1,1,IF('Indicator Data'!AX11&gt;'Indicator Data'!AX11,1,'Indicator Data'!AX11/'Indicator Data'!BZ11)))</f>
        <v>0.00356266501283881</v>
      </c>
      <c r="AA11" s="135" t="n">
        <f aca="false">IF(Z11="x","x",ROUND(IF(Z11&gt;AA$4,10,IF(Z11&lt;AA$3,0,10-(AA$4-Z11)/(AA$4-AA$3)*10)),1))</f>
        <v>0</v>
      </c>
      <c r="AB11" s="143" t="n">
        <f aca="false">IF(AND(W11="x",X11="x",Y11="x",AA11="x"),"x",ROUND(AVERAGE(W11,X11,Y11,AA11),1))</f>
        <v>0.3</v>
      </c>
      <c r="AC11" s="135" t="n">
        <f aca="false">IF('Indicator Data'!AR11="No data","x",ROUND(IF('Indicator Data'!AR11&gt;AC$4,10,IF('Indicator Data'!AR11&lt;AC$3,0,10-(AC$4-'Indicator Data'!AR11)/(AC$4-AC$3)*10)),1))</f>
        <v>0.7</v>
      </c>
      <c r="AD11" s="135" t="n">
        <f aca="false">IF('Indicator Data'!AS11="No data","x",ROUND(IF('Indicator Data'!AS11&gt;AD$4,10,IF('Indicator Data'!AS11&lt;AD$3,0,10-(AD$4-'Indicator Data'!AS11)/(AD$4-AD$3)*10)),1))</f>
        <v>0.4</v>
      </c>
      <c r="AE11" s="143" t="n">
        <f aca="false">IF(AND(AC11="x",AD11="x"),"x",ROUND(AVERAGE(AD11,AC11),1))</f>
        <v>0.6</v>
      </c>
      <c r="AF11" s="139" t="n">
        <f aca="false">('Indicator Data'!BC11+'Indicator Data'!BB11*0.5+'Indicator Data'!BA11*0.25)/1000</f>
        <v>126.453</v>
      </c>
      <c r="AG11" s="144" t="n">
        <f aca="false">AF11*1000/'Indicator Data'!BZ11</f>
        <v>0.00279288854021863</v>
      </c>
      <c r="AH11" s="143" t="n">
        <f aca="false">IF(AG11="x","x",ROUND(IF(AG11&gt;AH$4,10,IF(AG11&lt;AH$3,0,10-(AH$4-AG11)/(AH$4-AH$3)*10)),1))</f>
        <v>0.3</v>
      </c>
      <c r="AI11" s="135" t="n">
        <f aca="false">IF('Indicator Data'!BG11="No data","x",ROUND(IF('Indicator Data'!BG11&lt;$AI$3,10,IF('Indicator Data'!BG11&gt;$AI$4,0,($AI$4-'Indicator Data'!BG11)/($AI$4-$AI$3)*10)),1))</f>
        <v>1.7</v>
      </c>
      <c r="AJ11" s="135" t="n">
        <f aca="false">IF('Indicator Data'!BH11="No data","x",ROUND(IF('Indicator Data'!BH11&gt;$AJ$4,10,IF('Indicator Data'!BH11&lt;$AJ$3,0,10-($AJ$4-'Indicator Data'!BH11)/($AJ$4-$AJ$3)*10)),1))</f>
        <v>0</v>
      </c>
      <c r="AK11" s="143" t="n">
        <f aca="false">ROUND(AVERAGE(AJ11,AI11),1)</f>
        <v>0.9</v>
      </c>
      <c r="AL11" s="141" t="n">
        <f aca="false">ROUND(IF(AND(AB11="x",AE11="x",AK11="x"),AH11,IF(AND(AB11="x",AE11="x"),(10-GEOMEAN(((10-AK11)/10*9+1),((10-AH11)/10*9+1)))/9*10,IF(AK11="x",(10-GEOMEAN(((10-AB11)/10*9+1),((10-AE11)/10*9+1),((10-AH11)/10*9+1)))/9*10,IF(AB11="x",(10-GEOMEAN(((10-AK11)/10*9+1),((10-AE11)/10*9+1),((10-AH11)/10*9+1)))/9*10,(10-GEOMEAN(((10-AB11)/10*9+1),((10-AE11)/10*9+1),((10-AH11)/10*9+1),((10-AK11)/10*9+1)))/9*10)))),1)</f>
        <v>0.5</v>
      </c>
      <c r="AM11" s="145" t="n">
        <f aca="false">ROUND((10-GEOMEAN(((10-T11)/10*9+1),((10-AL11)/10*9+1)))/9*10,1)</f>
        <v>3.8</v>
      </c>
    </row>
    <row r="12" customFormat="false" ht="14.5" hidden="false" customHeight="false" outlineLevel="0" collapsed="false">
      <c r="A12" s="98" t="str">
        <f aca="false">'Indicator Data'!A12</f>
        <v>Armenia</v>
      </c>
      <c r="B12" s="99" t="str">
        <f aca="false">'Indicator Data'!B12</f>
        <v>ARM</v>
      </c>
      <c r="C12" s="134" t="n">
        <f aca="false">ROUND(IF('Indicator Data'!AK12="No data",IF((0.101*LN('Indicator Data'!BY12)-0.153)&gt;C$4,0,IF((0.101*LN('Indicator Data'!BY12)-0.153)&lt;C$3,10,(C$4-(0.101*LN('Indicator Data'!BY12)-0.153))/(C$4-C$3)*10)),IF('Indicator Data'!AK12&gt;C$4,0,IF('Indicator Data'!AK12&lt;C$3,10,(C$4-'Indicator Data'!AK12)/(C$4-C$3)*10))),1)</f>
        <v>2.5</v>
      </c>
      <c r="D12" s="135" t="n">
        <f aca="false">IF('Indicator Data'!AL12="No data","x",ROUND((IF(LOG('Indicator Data'!AL12*1000)&gt;D$4,10,IF(LOG('Indicator Data'!AL12*1000)&lt;D$3,0,10-(D$4-LOG('Indicator Data'!AL12*1000))/(D$4-D$3)*10))),1))</f>
        <v>0</v>
      </c>
      <c r="E12" s="136" t="n">
        <f aca="false">ROUND(IF(D12="x",C12,(10-GEOMEAN(((10-C12)/10*9+1),((10-D12)/10*9+1)))/9*10),1)</f>
        <v>1.3</v>
      </c>
      <c r="F12" s="135" t="n">
        <f aca="false">IF('Indicator Data'!AY12="No data","x",ROUND(IF('Indicator Data'!AY12&gt;F$4,10,IF('Indicator Data'!AY12&lt;F$3,0,10-(F$4-'Indicator Data'!AY12)/(F$4-F$3)*10)),1))</f>
        <v>3.3</v>
      </c>
      <c r="G12" s="135" t="n">
        <f aca="false">IF('Indicator Data'!AZ12="No data","x",ROUND(IF('Indicator Data'!AZ12&gt;G$4,10,IF('Indicator Data'!AZ12&lt;G$3,0,10-(G$4-'Indicator Data'!AZ12)/(G$4-G$3)*10)),1))</f>
        <v>0.1</v>
      </c>
      <c r="H12" s="136" t="n">
        <f aca="false">IF(AND(F12="x",G12="x"),"x",ROUND(AVERAGE(F12,G12),1))</f>
        <v>1.7</v>
      </c>
      <c r="I12" s="137" t="n">
        <f aca="false">SUM(IF('Indicator Data'!AM12=0,0,'Indicator Data'!AM12),SUM('Indicator Data'!AN12:AO12))</f>
        <v>279.114847967285</v>
      </c>
      <c r="J12" s="137" t="n">
        <f aca="false">I12/'Indicator Data'!BZ12*1000000</f>
        <v>100.006269485284</v>
      </c>
      <c r="K12" s="135" t="n">
        <f aca="false">IF(J12="x","x",ROUND(IF(J12&gt;K$4,10,IF(J12&lt;K$3,0,10-(K$4-J12)/(K$4-K$3)*10)),1))</f>
        <v>2</v>
      </c>
      <c r="L12" s="135" t="n">
        <f aca="false">IF('Indicator Data'!AP12="No data","x",ROUND(IF('Indicator Data'!AP12&gt;L$4,10,IF('Indicator Data'!AP12&lt;L$3,0,10-(L$4-'Indicator Data'!AP12)/(L$4-L$3)*10)),1))</f>
        <v>0.6</v>
      </c>
      <c r="M12" s="135" t="n">
        <f aca="false">IF('Indicator Data'!AQ12="No data","x",IF('Indicator Data'!AQ12=0,0,ROUND(IF('Indicator Data'!AQ12&gt;M$4,10,IF('Indicator Data'!AQ12&lt;M$3,0,10-(M$4-'Indicator Data'!AQ12)/(M$4-M$3)*10)),1)))</f>
        <v>3.5</v>
      </c>
      <c r="N12" s="136" t="n">
        <f aca="false">ROUND(AVERAGE(K12,L12,M12),1)</f>
        <v>2</v>
      </c>
      <c r="O12" s="138" t="n">
        <f aca="false">ROUND(AVERAGE(E12,E12,H12,N12),1)</f>
        <v>1.6</v>
      </c>
      <c r="P12" s="139" t="n">
        <f aca="false">IF(AND('Indicator Data'!BD12="No data",'Indicator Data'!BE12="No data"),0,SUM('Indicator Data'!BD12:BF12)/1000)</f>
        <v>35.709</v>
      </c>
      <c r="Q12" s="135" t="n">
        <f aca="false">ROUND(IF(P12=0,0,IF(LOG(P12*1000)&gt;$Q$4,10,IF(LOG(P12*1000)&lt;Q$3,0,10-(Q$4-LOG(P12*1000))/(Q$4-Q$3)*10))),1)</f>
        <v>5.2</v>
      </c>
      <c r="R12" s="140" t="n">
        <f aca="false">P12*1000/'Indicator Data'!BZ12</f>
        <v>0.0127944604275175</v>
      </c>
      <c r="S12" s="135" t="n">
        <f aca="false">IF(R12="x","x",ROUND(IF(R12&gt;$S$4,10,IF(R12&lt;$S$3,0,((R12*100)/0.0052)^(1/4.0545)/6.5*10)),1))</f>
        <v>6</v>
      </c>
      <c r="T12" s="141" t="n">
        <f aca="false">ROUND(AVERAGE(Q12,S12),1)</f>
        <v>5.6</v>
      </c>
      <c r="U12" s="142" t="n">
        <f aca="false">IF('Indicator Data'!AU12="No data","x",ROUND(IF('Indicator Data'!AU12&gt;U$4,10,IF('Indicator Data'!AU12&lt;U$3,0,10-(U$4-'Indicator Data'!AU12)/(U$4-U$3)*10)),1))</f>
        <v>0.4</v>
      </c>
      <c r="V12" s="142" t="n">
        <f aca="false">IF('Indicator Data'!AV12="No data","x",IF('Indicator Data'!AV12=0,0,ROUND(IF('Indicator Data'!AV12&gt;V$4,10,IF('Indicator Data'!AV12&lt;V$3,0,10-(V$4-'Indicator Data'!AV12)/(V$4-V$3)*10)),1)))</f>
        <v>0.6</v>
      </c>
      <c r="W12" s="135" t="n">
        <f aca="false">IF(AND(U12="x",V12="x"),"x",AVERAGE(U12,V12))</f>
        <v>0.5</v>
      </c>
      <c r="X12" s="135" t="n">
        <f aca="false">IF('Indicator Data'!AT12="No data","x",ROUND(IF('Indicator Data'!AT12&gt;X$4,10,IF('Indicator Data'!AT12&lt;X$3,0,10-(X$4-'Indicator Data'!AT12)/(X$4-X$3)*10)),1))</f>
        <v>0.4</v>
      </c>
      <c r="Y12" s="135" t="n">
        <f aca="false">IF('Indicator Data'!AW12="No data","x",ROUND(IF('Indicator Data'!AW12&gt;Y$4,10,IF('Indicator Data'!AW12&lt;Y$3,0,10-(Y$4-'Indicator Data'!AW12)/(Y$4-Y$3)*10)),1))</f>
        <v>0</v>
      </c>
      <c r="Z12" s="140" t="n">
        <f aca="false">IF('Indicator Data'!AX12="No data","x",IF(('Indicator Data'!AX12/'Indicator Data'!BZ12)&gt;1,1,IF('Indicator Data'!AX12&gt;'Indicator Data'!AX12,1,'Indicator Data'!AX12/'Indicator Data'!BZ12)))</f>
        <v>2.50808544043861E-005</v>
      </c>
      <c r="AA12" s="135" t="n">
        <f aca="false">IF(Z12="x","x",ROUND(IF(Z12&gt;AA$4,10,IF(Z12&lt;AA$3,0,10-(AA$4-Z12)/(AA$4-AA$3)*10)),1))</f>
        <v>0</v>
      </c>
      <c r="AB12" s="143" t="n">
        <f aca="false">IF(AND(W12="x",X12="x",Y12="x",AA12="x"),"x",ROUND(AVERAGE(W12,X12,Y12,AA12),1))</f>
        <v>0.2</v>
      </c>
      <c r="AC12" s="135" t="n">
        <f aca="false">IF('Indicator Data'!AR12="No data","x",ROUND(IF('Indicator Data'!AR12&gt;AC$4,10,IF('Indicator Data'!AR12&lt;AC$3,0,10-(AC$4-'Indicator Data'!AR12)/(AC$4-AC$3)*10)),1))</f>
        <v>0.8</v>
      </c>
      <c r="AD12" s="135" t="n">
        <f aca="false">IF('Indicator Data'!AS12="No data","x",ROUND(IF('Indicator Data'!AS12&gt;AD$4,10,IF('Indicator Data'!AS12&lt;AD$3,0,10-(AD$4-'Indicator Data'!AS12)/(AD$4-AD$3)*10)),1))</f>
        <v>0.6</v>
      </c>
      <c r="AE12" s="143" t="n">
        <f aca="false">IF(AND(AC12="x",AD12="x"),"x",ROUND(AVERAGE(AD12,AC12),1))</f>
        <v>0.7</v>
      </c>
      <c r="AF12" s="139" t="n">
        <f aca="false">('Indicator Data'!BC12+'Indicator Data'!BB12*0.5+'Indicator Data'!BA12*0.25)/1000</f>
        <v>0.709</v>
      </c>
      <c r="AG12" s="144" t="n">
        <f aca="false">AF12*1000/'Indicator Data'!BZ12</f>
        <v>0.000254033225324425</v>
      </c>
      <c r="AH12" s="143" t="n">
        <f aca="false">IF(AG12="x","x",ROUND(IF(AG12&gt;AH$4,10,IF(AG12&lt;AH$3,0,10-(AH$4-AG12)/(AH$4-AH$3)*10)),1))</f>
        <v>0</v>
      </c>
      <c r="AI12" s="135" t="n">
        <f aca="false">IF('Indicator Data'!BG12="No data","x",ROUND(IF('Indicator Data'!BG12&lt;$AI$3,10,IF('Indicator Data'!BG12&gt;$AI$4,0,($AI$4-'Indicator Data'!BG12)/($AI$4-$AI$3)*10)),1))</f>
        <v>3.6</v>
      </c>
      <c r="AJ12" s="135" t="n">
        <f aca="false">IF('Indicator Data'!BH12="No data","x",ROUND(IF('Indicator Data'!BH12&gt;$AJ$4,10,IF('Indicator Data'!BH12&lt;$AJ$3,0,10-($AJ$4-'Indicator Data'!BH12)/($AJ$4-$AJ$3)*10)),1))</f>
        <v>0</v>
      </c>
      <c r="AK12" s="143" t="n">
        <f aca="false">ROUND(AVERAGE(AJ12,AI12),1)</f>
        <v>1.8</v>
      </c>
      <c r="AL12" s="141" t="n">
        <f aca="false">ROUND(IF(AND(AB12="x",AE12="x",AK12="x"),AH12,IF(AND(AB12="x",AE12="x"),(10-GEOMEAN(((10-AK12)/10*9+1),((10-AH12)/10*9+1)))/9*10,IF(AK12="x",(10-GEOMEAN(((10-AB12)/10*9+1),((10-AE12)/10*9+1),((10-AH12)/10*9+1)))/9*10,IF(AB12="x",(10-GEOMEAN(((10-AK12)/10*9+1),((10-AE12)/10*9+1),((10-AH12)/10*9+1)))/9*10,(10-GEOMEAN(((10-AB12)/10*9+1),((10-AE12)/10*9+1),((10-AH12)/10*9+1),((10-AK12)/10*9+1)))/9*10)))),1)</f>
        <v>0.7</v>
      </c>
      <c r="AM12" s="145" t="n">
        <f aca="false">ROUND((10-GEOMEAN(((10-T12)/10*9+1),((10-AL12)/10*9+1)))/9*10,1)</f>
        <v>3.5</v>
      </c>
    </row>
    <row r="13" customFormat="false" ht="14.5" hidden="false" customHeight="false" outlineLevel="0" collapsed="false">
      <c r="A13" s="98" t="str">
        <f aca="false">'Indicator Data'!A13</f>
        <v>Australia</v>
      </c>
      <c r="B13" s="99" t="str">
        <f aca="false">'Indicator Data'!B13</f>
        <v>AUS</v>
      </c>
      <c r="C13" s="134" t="n">
        <f aca="false">ROUND(IF('Indicator Data'!AK13="No data",IF((0.101*LN('Indicator Data'!BY13)-0.153)&gt;C$4,0,IF((0.101*LN('Indicator Data'!BY13)-0.153)&lt;C$3,10,(C$4-(0.101*LN('Indicator Data'!BY13)-0.153))/(C$4-C$3)*10)),IF('Indicator Data'!AK13&gt;C$4,0,IF('Indicator Data'!AK13&lt;C$3,10,(C$4-'Indicator Data'!AK13)/(C$4-C$3)*10))),1)</f>
        <v>0</v>
      </c>
      <c r="D13" s="135" t="str">
        <f aca="false">IF('Indicator Data'!AL13="No data","x",ROUND((IF(LOG('Indicator Data'!AL13*1000)&gt;D$4,10,IF(LOG('Indicator Data'!AL13*1000)&lt;D$3,0,10-(D$4-LOG('Indicator Data'!AL13*1000))/(D$4-D$3)*10))),1))</f>
        <v>x</v>
      </c>
      <c r="E13" s="136" t="n">
        <f aca="false">ROUND(IF(D13="x",C13,(10-GEOMEAN(((10-C13)/10*9+1),((10-D13)/10*9+1)))/9*10),1)</f>
        <v>0</v>
      </c>
      <c r="F13" s="135" t="n">
        <f aca="false">IF('Indicator Data'!AY13="No data","x",ROUND(IF('Indicator Data'!AY13&gt;F$4,10,IF('Indicator Data'!AY13&lt;F$3,0,10-(F$4-'Indicator Data'!AY13)/(F$4-F$3)*10)),1))</f>
        <v>1.3</v>
      </c>
      <c r="G13" s="135" t="n">
        <f aca="false">IF('Indicator Data'!AZ13="No data","x",ROUND(IF('Indicator Data'!AZ13&gt;G$4,10,IF('Indicator Data'!AZ13&lt;G$3,0,10-(G$4-'Indicator Data'!AZ13)/(G$4-G$3)*10)),1))</f>
        <v>2.3</v>
      </c>
      <c r="H13" s="136" t="n">
        <f aca="false">IF(AND(F13="x",G13="x"),"x",ROUND(AVERAGE(F13,G13),1))</f>
        <v>1.8</v>
      </c>
      <c r="I13" s="137" t="n">
        <f aca="false">SUM(IF('Indicator Data'!AM13=0,0,'Indicator Data'!AM13),SUM('Indicator Data'!AN13:AO13))</f>
        <v>-5.181177</v>
      </c>
      <c r="J13" s="137" t="n">
        <f aca="false">I13/'Indicator Data'!BZ13*1000000</f>
        <v>-0.19988269782503</v>
      </c>
      <c r="K13" s="135" t="n">
        <f aca="false">IF(J13="x","x",ROUND(IF(J13&gt;K$4,10,IF(J13&lt;K$3,0,10-(K$4-J13)/(K$4-K$3)*10)),1))</f>
        <v>0</v>
      </c>
      <c r="L13" s="135" t="str">
        <f aca="false">IF('Indicator Data'!AP13="No data","x",ROUND(IF('Indicator Data'!AP13&gt;L$4,10,IF('Indicator Data'!AP13&lt;L$3,0,10-(L$4-'Indicator Data'!AP13)/(L$4-L$3)*10)),1))</f>
        <v>x</v>
      </c>
      <c r="M13" s="135" t="n">
        <f aca="false">IF('Indicator Data'!AQ13="No data","x",IF('Indicator Data'!AQ13=0,0,ROUND(IF('Indicator Data'!AQ13&gt;M$4,10,IF('Indicator Data'!AQ13&lt;M$3,0,10-(M$4-'Indicator Data'!AQ13)/(M$4-M$3)*10)),1)))</f>
        <v>0</v>
      </c>
      <c r="N13" s="136" t="n">
        <f aca="false">ROUND(AVERAGE(K13,L13,M13),1)</f>
        <v>0</v>
      </c>
      <c r="O13" s="138" t="n">
        <f aca="false">ROUND(AVERAGE(E13,E13,H13,N13),1)</f>
        <v>0.5</v>
      </c>
      <c r="P13" s="139" t="n">
        <f aca="false">IF(AND('Indicator Data'!BD13="No data",'Indicator Data'!BE13="No data"),0,SUM('Indicator Data'!BD13:BF13)/1000)</f>
        <v>138.416</v>
      </c>
      <c r="Q13" s="135" t="n">
        <f aca="false">ROUND(IF(P13=0,0,IF(LOG(P13*1000)&gt;$Q$4,10,IF(LOG(P13*1000)&lt;Q$3,0,10-(Q$4-LOG(P13*1000))/(Q$4-Q$3)*10))),1)</f>
        <v>7.1</v>
      </c>
      <c r="R13" s="140" t="n">
        <f aca="false">P13*1000/'Indicator Data'!BZ13</f>
        <v>0.00533989931286835</v>
      </c>
      <c r="S13" s="135" t="n">
        <f aca="false">IF(R13="x","x",ROUND(IF(R13&gt;$S$4,10,IF(R13&lt;$S$3,0,((R13*100)/0.0052)^(1/4.0545)/6.5*10)),1))</f>
        <v>4.8</v>
      </c>
      <c r="T13" s="141" t="n">
        <f aca="false">ROUND(AVERAGE(Q13,S13),1)</f>
        <v>6</v>
      </c>
      <c r="U13" s="142" t="n">
        <f aca="false">IF('Indicator Data'!AU13="No data","x",ROUND(IF('Indicator Data'!AU13&gt;U$4,10,IF('Indicator Data'!AU13&lt;U$3,0,10-(U$4-'Indicator Data'!AU13)/(U$4-U$3)*10)),1))</f>
        <v>0.2</v>
      </c>
      <c r="V13" s="142" t="n">
        <f aca="false">IF('Indicator Data'!AV13="No data","x",IF('Indicator Data'!AV13=0,0,ROUND(IF('Indicator Data'!AV13&gt;V$4,10,IF('Indicator Data'!AV13&lt;V$3,0,10-(V$4-'Indicator Data'!AV13)/(V$4-V$3)*10)),1)))</f>
        <v>0.2</v>
      </c>
      <c r="W13" s="135" t="n">
        <f aca="false">IF(AND(U13="x",V13="x"),"x",AVERAGE(U13,V13))</f>
        <v>0.2</v>
      </c>
      <c r="X13" s="135" t="n">
        <f aca="false">IF('Indicator Data'!AT13="No data","x",ROUND(IF('Indicator Data'!AT13&gt;X$4,10,IF('Indicator Data'!AT13&lt;X$3,0,10-(X$4-'Indicator Data'!AT13)/(X$4-X$3)*10)),1))</f>
        <v>0.1</v>
      </c>
      <c r="Y13" s="135" t="str">
        <f aca="false">IF('Indicator Data'!AW13="No data","x",ROUND(IF('Indicator Data'!AW13&gt;Y$4,10,IF('Indicator Data'!AW13&lt;Y$3,0,10-(Y$4-'Indicator Data'!AW13)/(Y$4-Y$3)*10)),1))</f>
        <v>x</v>
      </c>
      <c r="Z13" s="140" t="n">
        <f aca="false">IF('Indicator Data'!AX13="No data","x",IF(('Indicator Data'!AX13/'Indicator Data'!BZ13)&gt;1,1,IF('Indicator Data'!AX13&gt;'Indicator Data'!AX13,1,'Indicator Data'!AX13/'Indicator Data'!BZ13)))</f>
        <v>0.000787042580928702</v>
      </c>
      <c r="AA13" s="135" t="n">
        <f aca="false">IF(Z13="x","x",ROUND(IF(Z13&gt;AA$4,10,IF(Z13&lt;AA$3,0,10-(AA$4-Z13)/(AA$4-AA$3)*10)),1))</f>
        <v>0</v>
      </c>
      <c r="AB13" s="143" t="n">
        <f aca="false">IF(AND(W13="x",X13="x",Y13="x",AA13="x"),"x",ROUND(AVERAGE(W13,X13,Y13,AA13),1))</f>
        <v>0.1</v>
      </c>
      <c r="AC13" s="135" t="n">
        <f aca="false">IF('Indicator Data'!AR13="No data","x",ROUND(IF('Indicator Data'!AR13&gt;AC$4,10,IF('Indicator Data'!AR13&lt;AC$3,0,10-(AC$4-'Indicator Data'!AR13)/(AC$4-AC$3)*10)),1))</f>
        <v>0.3</v>
      </c>
      <c r="AD13" s="135" t="str">
        <f aca="false">IF('Indicator Data'!AS13="No data","x",ROUND(IF('Indicator Data'!AS13&gt;AD$4,10,IF('Indicator Data'!AS13&lt;AD$3,0,10-(AD$4-'Indicator Data'!AS13)/(AD$4-AD$3)*10)),1))</f>
        <v>x</v>
      </c>
      <c r="AE13" s="143" t="n">
        <f aca="false">IF(AND(AC13="x",AD13="x"),"x",ROUND(AVERAGE(AD13,AC13),1))</f>
        <v>0.3</v>
      </c>
      <c r="AF13" s="139" t="n">
        <f aca="false">('Indicator Data'!BC13+'Indicator Data'!BB13*0.5+'Indicator Data'!BA13*0.25)/1000</f>
        <v>75.171</v>
      </c>
      <c r="AG13" s="144" t="n">
        <f aca="false">AF13*1000/'Indicator Data'!BZ13</f>
        <v>0.002899994012597</v>
      </c>
      <c r="AH13" s="143" t="n">
        <f aca="false">IF(AG13="x","x",ROUND(IF(AG13&gt;AH$4,10,IF(AG13&lt;AH$3,0,10-(AH$4-AG13)/(AH$4-AH$3)*10)),1))</f>
        <v>0.3</v>
      </c>
      <c r="AI13" s="135" t="n">
        <f aca="false">IF('Indicator Data'!BG13="No data","x",ROUND(IF('Indicator Data'!BG13&lt;$AI$3,10,IF('Indicator Data'!BG13&gt;$AI$4,0,($AI$4-'Indicator Data'!BG13)/($AI$4-$AI$3)*10)),1))</f>
        <v>1.6</v>
      </c>
      <c r="AJ13" s="135" t="n">
        <f aca="false">IF('Indicator Data'!BH13="No data","x",ROUND(IF('Indicator Data'!BH13&gt;$AJ$4,10,IF('Indicator Data'!BH13&lt;$AJ$3,0,10-($AJ$4-'Indicator Data'!BH13)/($AJ$4-$AJ$3)*10)),1))</f>
        <v>0</v>
      </c>
      <c r="AK13" s="143" t="n">
        <f aca="false">ROUND(AVERAGE(AJ13,AI13),1)</f>
        <v>0.8</v>
      </c>
      <c r="AL13" s="141" t="n">
        <f aca="false">ROUND(IF(AND(AB13="x",AE13="x",AK13="x"),AH13,IF(AND(AB13="x",AE13="x"),(10-GEOMEAN(((10-AK13)/10*9+1),((10-AH13)/10*9+1)))/9*10,IF(AK13="x",(10-GEOMEAN(((10-AB13)/10*9+1),((10-AE13)/10*9+1),((10-AH13)/10*9+1)))/9*10,IF(AB13="x",(10-GEOMEAN(((10-AK13)/10*9+1),((10-AE13)/10*9+1),((10-AH13)/10*9+1)))/9*10,(10-GEOMEAN(((10-AB13)/10*9+1),((10-AE13)/10*9+1),((10-AH13)/10*9+1),((10-AK13)/10*9+1)))/9*10)))),1)</f>
        <v>0.4</v>
      </c>
      <c r="AM13" s="145" t="n">
        <f aca="false">ROUND((10-GEOMEAN(((10-T13)/10*9+1),((10-AL13)/10*9+1)))/9*10,1)</f>
        <v>3.7</v>
      </c>
    </row>
    <row r="14" customFormat="false" ht="14.5" hidden="false" customHeight="false" outlineLevel="0" collapsed="false">
      <c r="A14" s="98" t="str">
        <f aca="false">'Indicator Data'!A14</f>
        <v>Austria</v>
      </c>
      <c r="B14" s="99" t="str">
        <f aca="false">'Indicator Data'!B14</f>
        <v>AUT</v>
      </c>
      <c r="C14" s="134" t="n">
        <f aca="false">ROUND(IF('Indicator Data'!AK14="No data",IF((0.101*LN('Indicator Data'!BY14)-0.153)&gt;C$4,0,IF((0.101*LN('Indicator Data'!BY14)-0.153)&lt;C$3,10,(C$4-(0.101*LN('Indicator Data'!BY14)-0.153))/(C$4-C$3)*10)),IF('Indicator Data'!AK14&gt;C$4,0,IF('Indicator Data'!AK14&lt;C$3,10,(C$4-'Indicator Data'!AK14)/(C$4-C$3)*10))),1)</f>
        <v>0</v>
      </c>
      <c r="D14" s="135" t="str">
        <f aca="false">IF('Indicator Data'!AL14="No data","x",ROUND((IF(LOG('Indicator Data'!AL14*1000)&gt;D$4,10,IF(LOG('Indicator Data'!AL14*1000)&lt;D$3,0,10-(D$4-LOG('Indicator Data'!AL14*1000))/(D$4-D$3)*10))),1))</f>
        <v>x</v>
      </c>
      <c r="E14" s="136" t="n">
        <f aca="false">ROUND(IF(D14="x",C14,(10-GEOMEAN(((10-C14)/10*9+1),((10-D14)/10*9+1)))/9*10),1)</f>
        <v>0</v>
      </c>
      <c r="F14" s="135" t="n">
        <f aca="false">IF('Indicator Data'!AY14="No data","x",ROUND(IF('Indicator Data'!AY14&gt;F$4,10,IF('Indicator Data'!AY14&lt;F$3,0,10-(F$4-'Indicator Data'!AY14)/(F$4-F$3)*10)),1))</f>
        <v>0.9</v>
      </c>
      <c r="G14" s="135" t="n">
        <f aca="false">IF('Indicator Data'!AZ14="No data","x",ROUND(IF('Indicator Data'!AZ14&gt;G$4,10,IF('Indicator Data'!AZ14&lt;G$3,0,10-(G$4-'Indicator Data'!AZ14)/(G$4-G$3)*10)),1))</f>
        <v>1.3</v>
      </c>
      <c r="H14" s="136" t="n">
        <f aca="false">IF(AND(F14="x",G14="x"),"x",ROUND(AVERAGE(F14,G14),1))</f>
        <v>1.1</v>
      </c>
      <c r="I14" s="137" t="n">
        <f aca="false">SUM(IF('Indicator Data'!AM14=0,0,'Indicator Data'!AM14),SUM('Indicator Data'!AN14:AO14))</f>
        <v>-0.002007</v>
      </c>
      <c r="J14" s="137" t="n">
        <f aca="false">I14/'Indicator Data'!BZ14*1000000</f>
        <v>-0.000224947495438845</v>
      </c>
      <c r="K14" s="135" t="n">
        <f aca="false">IF(J14="x","x",ROUND(IF(J14&gt;K$4,10,IF(J14&lt;K$3,0,10-(K$4-J14)/(K$4-K$3)*10)),1))</f>
        <v>0</v>
      </c>
      <c r="L14" s="135" t="str">
        <f aca="false">IF('Indicator Data'!AP14="No data","x",ROUND(IF('Indicator Data'!AP14&gt;L$4,10,IF('Indicator Data'!AP14&lt;L$3,0,10-(L$4-'Indicator Data'!AP14)/(L$4-L$3)*10)),1))</f>
        <v>x</v>
      </c>
      <c r="M14" s="135" t="n">
        <f aca="false">IF('Indicator Data'!AQ14="No data","x",IF('Indicator Data'!AQ14=0,0,ROUND(IF('Indicator Data'!AQ14&gt;M$4,10,IF('Indicator Data'!AQ14&lt;M$3,0,10-(M$4-'Indicator Data'!AQ14)/(M$4-M$3)*10)),1)))</f>
        <v>0.2</v>
      </c>
      <c r="N14" s="136" t="n">
        <f aca="false">ROUND(AVERAGE(K14,L14,M14),1)</f>
        <v>0.1</v>
      </c>
      <c r="O14" s="138" t="n">
        <f aca="false">ROUND(AVERAGE(E14,E14,H14,N14),1)</f>
        <v>0.3</v>
      </c>
      <c r="P14" s="139" t="n">
        <f aca="false">IF(AND('Indicator Data'!BD14="No data",'Indicator Data'!BE14="No data"),0,SUM('Indicator Data'!BD14:BF14)/1000)</f>
        <v>260.321</v>
      </c>
      <c r="Q14" s="135" t="n">
        <f aca="false">ROUND(IF(P14=0,0,IF(LOG(P14*1000)&gt;$Q$4,10,IF(LOG(P14*1000)&lt;Q$3,0,10-(Q$4-LOG(P14*1000))/(Q$4-Q$3)*10))),1)</f>
        <v>8.1</v>
      </c>
      <c r="R14" s="140" t="n">
        <f aca="false">P14*1000/'Indicator Data'!BZ14</f>
        <v>0.0291771584255782</v>
      </c>
      <c r="S14" s="135" t="n">
        <f aca="false">IF(R14="x","x",ROUND(IF(R14&gt;$S$4,10,IF(R14&lt;$S$3,0,((R14*100)/0.0052)^(1/4.0545)/6.5*10)),1))</f>
        <v>7.3</v>
      </c>
      <c r="T14" s="141" t="n">
        <f aca="false">ROUND(AVERAGE(Q14,S14),1)</f>
        <v>7.7</v>
      </c>
      <c r="U14" s="142" t="str">
        <f aca="false">IF('Indicator Data'!AU14="No data","x",ROUND(IF('Indicator Data'!AU14&gt;U$4,10,IF('Indicator Data'!AU14&lt;U$3,0,10-(U$4-'Indicator Data'!AU14)/(U$4-U$3)*10)),1))</f>
        <v>x</v>
      </c>
      <c r="V14" s="142" t="str">
        <f aca="false">IF('Indicator Data'!AV14="No data","x",IF('Indicator Data'!AV14=0,0,ROUND(IF('Indicator Data'!AV14&gt;V$4,10,IF('Indicator Data'!AV14&lt;V$3,0,10-(V$4-'Indicator Data'!AV14)/(V$4-V$3)*10)),1)))</f>
        <v>x</v>
      </c>
      <c r="W14" s="135" t="str">
        <f aca="false">IF(AND(U14="x",V14="x"),"x",AVERAGE(U14,V14))</f>
        <v>x</v>
      </c>
      <c r="X14" s="135" t="n">
        <f aca="false">IF('Indicator Data'!AT14="No data","x",ROUND(IF('Indicator Data'!AT14&gt;X$4,10,IF('Indicator Data'!AT14&lt;X$3,0,10-(X$4-'Indicator Data'!AT14)/(X$4-X$3)*10)),1))</f>
        <v>0.1</v>
      </c>
      <c r="Y14" s="135" t="str">
        <f aca="false">IF('Indicator Data'!AW14="No data","x",ROUND(IF('Indicator Data'!AW14&gt;Y$4,10,IF('Indicator Data'!AW14&lt;Y$3,0,10-(Y$4-'Indicator Data'!AW14)/(Y$4-Y$3)*10)),1))</f>
        <v>x</v>
      </c>
      <c r="Z14" s="140" t="n">
        <f aca="false">IF('Indicator Data'!AX14="No data","x",IF(('Indicator Data'!AX14/'Indicator Data'!BZ14)&gt;1,1,IF('Indicator Data'!AX14&gt;'Indicator Data'!AX14,1,'Indicator Data'!AX14/'Indicator Data'!BZ14)))</f>
        <v>2.46579217720707E-006</v>
      </c>
      <c r="AA14" s="135" t="n">
        <f aca="false">IF(Z14="x","x",ROUND(IF(Z14&gt;AA$4,10,IF(Z14&lt;AA$3,0,10-(AA$4-Z14)/(AA$4-AA$3)*10)),1))</f>
        <v>0</v>
      </c>
      <c r="AB14" s="143" t="n">
        <f aca="false">IF(AND(W14="x",X14="x",Y14="x",AA14="x"),"x",ROUND(AVERAGE(W14,X14,Y14,AA14),1))</f>
        <v>0.1</v>
      </c>
      <c r="AC14" s="135" t="n">
        <f aca="false">IF('Indicator Data'!AR14="No data","x",ROUND(IF('Indicator Data'!AR14&gt;AC$4,10,IF('Indicator Data'!AR14&lt;AC$3,0,10-(AC$4-'Indicator Data'!AR14)/(AC$4-AC$3)*10)),1))</f>
        <v>0.3</v>
      </c>
      <c r="AD14" s="135" t="str">
        <f aca="false">IF('Indicator Data'!AS14="No data","x",ROUND(IF('Indicator Data'!AS14&gt;AD$4,10,IF('Indicator Data'!AS14&lt;AD$3,0,10-(AD$4-'Indicator Data'!AS14)/(AD$4-AD$3)*10)),1))</f>
        <v>x</v>
      </c>
      <c r="AE14" s="143" t="n">
        <f aca="false">IF(AND(AC14="x",AD14="x"),"x",ROUND(AVERAGE(AD14,AC14),1))</f>
        <v>0.3</v>
      </c>
      <c r="AF14" s="139" t="n">
        <f aca="false">('Indicator Data'!BC14+'Indicator Data'!BB14*0.5+'Indicator Data'!BA14*0.25)/1000</f>
        <v>0</v>
      </c>
      <c r="AG14" s="144" t="n">
        <f aca="false">AF14*1000/'Indicator Data'!BZ14</f>
        <v>0</v>
      </c>
      <c r="AH14" s="143" t="n">
        <f aca="false">IF(AG14="x","x",ROUND(IF(AG14&gt;AH$4,10,IF(AG14&lt;AH$3,0,10-(AH$4-AG14)/(AH$4-AH$3)*10)),1))</f>
        <v>0</v>
      </c>
      <c r="AI14" s="135" t="n">
        <f aca="false">IF('Indicator Data'!BG14="No data","x",ROUND(IF('Indicator Data'!BG14&lt;$AI$3,10,IF('Indicator Data'!BG14&gt;$AI$4,0,($AI$4-'Indicator Data'!BG14)/($AI$4-$AI$3)*10)),1))</f>
        <v>0.7</v>
      </c>
      <c r="AJ14" s="135" t="n">
        <f aca="false">IF('Indicator Data'!BH14="No data","x",ROUND(IF('Indicator Data'!BH14&gt;$AJ$4,10,IF('Indicator Data'!BH14&lt;$AJ$3,0,10-($AJ$4-'Indicator Data'!BH14)/($AJ$4-$AJ$3)*10)),1))</f>
        <v>0</v>
      </c>
      <c r="AK14" s="143" t="n">
        <f aca="false">ROUND(AVERAGE(AJ14,AI14),1)</f>
        <v>0.4</v>
      </c>
      <c r="AL14" s="141" t="n">
        <f aca="false">ROUND(IF(AND(AB14="x",AE14="x",AK14="x"),AH14,IF(AND(AB14="x",AE14="x"),(10-GEOMEAN(((10-AK14)/10*9+1),((10-AH14)/10*9+1)))/9*10,IF(AK14="x",(10-GEOMEAN(((10-AB14)/10*9+1),((10-AE14)/10*9+1),((10-AH14)/10*9+1)))/9*10,IF(AB14="x",(10-GEOMEAN(((10-AK14)/10*9+1),((10-AE14)/10*9+1),((10-AH14)/10*9+1)))/9*10,(10-GEOMEAN(((10-AB14)/10*9+1),((10-AE14)/10*9+1),((10-AH14)/10*9+1),((10-AK14)/10*9+1)))/9*10)))),1)</f>
        <v>0.2</v>
      </c>
      <c r="AM14" s="145" t="n">
        <f aca="false">ROUND((10-GEOMEAN(((10-T14)/10*9+1),((10-AL14)/10*9+1)))/9*10,1)</f>
        <v>5</v>
      </c>
    </row>
    <row r="15" customFormat="false" ht="14.5" hidden="false" customHeight="false" outlineLevel="0" collapsed="false">
      <c r="A15" s="98" t="str">
        <f aca="false">'Indicator Data'!A15</f>
        <v>Azerbaijan</v>
      </c>
      <c r="B15" s="99" t="str">
        <f aca="false">'Indicator Data'!B15</f>
        <v>AZE</v>
      </c>
      <c r="C15" s="134" t="n">
        <f aca="false">ROUND(IF('Indicator Data'!AK15="No data",IF((0.101*LN('Indicator Data'!BY15)-0.153)&gt;C$4,0,IF((0.101*LN('Indicator Data'!BY15)-0.153)&lt;C$3,10,(C$4-(0.101*LN('Indicator Data'!BY15)-0.153))/(C$4-C$3)*10)),IF('Indicator Data'!AK15&gt;C$4,0,IF('Indicator Data'!AK15&lt;C$3,10,(C$4-'Indicator Data'!AK15)/(C$4-C$3)*10))),1)</f>
        <v>2.9</v>
      </c>
      <c r="D15" s="135" t="str">
        <f aca="false">IF('Indicator Data'!AL15="No data","x",ROUND((IF(LOG('Indicator Data'!AL15*1000)&gt;D$4,10,IF(LOG('Indicator Data'!AL15*1000)&lt;D$3,0,10-(D$4-LOG('Indicator Data'!AL15*1000))/(D$4-D$3)*10))),1))</f>
        <v>x</v>
      </c>
      <c r="E15" s="136" t="n">
        <f aca="false">ROUND(IF(D15="x",C15,(10-GEOMEAN(((10-C15)/10*9+1),((10-D15)/10*9+1)))/9*10),1)</f>
        <v>2.9</v>
      </c>
      <c r="F15" s="135" t="n">
        <f aca="false">IF('Indicator Data'!AY15="No data","x",ROUND(IF('Indicator Data'!AY15&gt;F$4,10,IF('Indicator Data'!AY15&lt;F$3,0,10-(F$4-'Indicator Data'!AY15)/(F$4-F$3)*10)),1))</f>
        <v>4.3</v>
      </c>
      <c r="G15" s="135" t="str">
        <f aca="false">IF('Indicator Data'!AZ15="No data","x",ROUND(IF('Indicator Data'!AZ15&gt;G$4,10,IF('Indicator Data'!AZ15&lt;G$3,0,10-(G$4-'Indicator Data'!AZ15)/(G$4-G$3)*10)),1))</f>
        <v>x</v>
      </c>
      <c r="H15" s="136" t="n">
        <f aca="false">IF(AND(F15="x",G15="x"),"x",ROUND(AVERAGE(F15,G15),1))</f>
        <v>4.3</v>
      </c>
      <c r="I15" s="137" t="n">
        <f aca="false">SUM(IF('Indicator Data'!AM15=0,0,'Indicator Data'!AM15),SUM('Indicator Data'!AN15:AO15))</f>
        <v>260.468892915527</v>
      </c>
      <c r="J15" s="137" t="n">
        <f aca="false">I15/'Indicator Data'!BZ15*1000000</f>
        <v>25.2563846568995</v>
      </c>
      <c r="K15" s="135" t="n">
        <f aca="false">IF(J15="x","x",ROUND(IF(J15&gt;K$4,10,IF(J15&lt;K$3,0,10-(K$4-J15)/(K$4-K$3)*10)),1))</f>
        <v>0.5</v>
      </c>
      <c r="L15" s="135" t="n">
        <f aca="false">IF('Indicator Data'!AP15="No data","x",ROUND(IF('Indicator Data'!AP15&gt;L$4,10,IF('Indicator Data'!AP15&lt;L$3,0,10-(L$4-'Indicator Data'!AP15)/(L$4-L$3)*10)),1))</f>
        <v>0.2</v>
      </c>
      <c r="M15" s="135" t="n">
        <f aca="false">IF('Indicator Data'!AQ15="No data","x",IF('Indicator Data'!AQ15=0,0,ROUND(IF('Indicator Data'!AQ15&gt;M$4,10,IF('Indicator Data'!AQ15&lt;M$3,0,10-(M$4-'Indicator Data'!AQ15)/(M$4-M$3)*10)),1)))</f>
        <v>1.1</v>
      </c>
      <c r="N15" s="136" t="n">
        <f aca="false">ROUND(AVERAGE(K15,L15,M15),1)</f>
        <v>0.6</v>
      </c>
      <c r="O15" s="138" t="n">
        <f aca="false">ROUND(AVERAGE(E15,E15,H15,N15),1)</f>
        <v>2.7</v>
      </c>
      <c r="P15" s="139" t="n">
        <f aca="false">IF(AND('Indicator Data'!BD15="No data",'Indicator Data'!BE15="No data"),0,SUM('Indicator Data'!BD15:BF15)/1000)</f>
        <v>661.509</v>
      </c>
      <c r="Q15" s="135" t="n">
        <f aca="false">ROUND(IF(P15=0,0,IF(LOG(P15*1000)&gt;$Q$4,10,IF(LOG(P15*1000)&lt;Q$3,0,10-(Q$4-LOG(P15*1000))/(Q$4-Q$3)*10))),1)</f>
        <v>9.4</v>
      </c>
      <c r="R15" s="140" t="n">
        <f aca="false">P15*1000/'Indicator Data'!BZ15</f>
        <v>0.0641432670557681</v>
      </c>
      <c r="S15" s="135" t="n">
        <f aca="false">IF(R15="x","x",ROUND(IF(R15&gt;$S$4,10,IF(R15&lt;$S$3,0,((R15*100)/0.0052)^(1/4.0545)/6.5*10)),1))</f>
        <v>8.9</v>
      </c>
      <c r="T15" s="141" t="n">
        <f aca="false">ROUND(AVERAGE(Q15,S15),1)</f>
        <v>9.2</v>
      </c>
      <c r="U15" s="142" t="n">
        <f aca="false">IF('Indicator Data'!AU15="No data","x",ROUND(IF('Indicator Data'!AU15&gt;U$4,10,IF('Indicator Data'!AU15&lt;U$3,0,10-(U$4-'Indicator Data'!AU15)/(U$4-U$3)*10)),1))</f>
        <v>0.2</v>
      </c>
      <c r="V15" s="142" t="n">
        <f aca="false">IF('Indicator Data'!AV15="No data","x",IF('Indicator Data'!AV15=0,0,ROUND(IF('Indicator Data'!AV15&gt;V$4,10,IF('Indicator Data'!AV15&lt;V$3,0,10-(V$4-'Indicator Data'!AV15)/(V$4-V$3)*10)),1)))</f>
        <v>0.2</v>
      </c>
      <c r="W15" s="135" t="n">
        <f aca="false">IF(AND(U15="x",V15="x"),"x",AVERAGE(U15,V15))</f>
        <v>0.2</v>
      </c>
      <c r="X15" s="135" t="n">
        <f aca="false">IF('Indicator Data'!AT15="No data","x",ROUND(IF('Indicator Data'!AT15&gt;X$4,10,IF('Indicator Data'!AT15&lt;X$3,0,10-(X$4-'Indicator Data'!AT15)/(X$4-X$3)*10)),1))</f>
        <v>1.1</v>
      </c>
      <c r="Y15" s="135" t="n">
        <f aca="false">IF('Indicator Data'!AW15="No data","x",ROUND(IF('Indicator Data'!AW15&gt;Y$4,10,IF('Indicator Data'!AW15&lt;Y$3,0,10-(Y$4-'Indicator Data'!AW15)/(Y$4-Y$3)*10)),1))</f>
        <v>0</v>
      </c>
      <c r="Z15" s="140" t="n">
        <f aca="false">IF('Indicator Data'!AX15="No data","x",IF(('Indicator Data'!AX15/'Indicator Data'!BZ15)&gt;1,1,IF('Indicator Data'!AX15&gt;'Indicator Data'!AX15,1,'Indicator Data'!AX15/'Indicator Data'!BZ15)))</f>
        <v>0.0665180386060612</v>
      </c>
      <c r="AA15" s="135" t="n">
        <f aca="false">IF(Z15="x","x",ROUND(IF(Z15&gt;AA$4,10,IF(Z15&lt;AA$3,0,10-(AA$4-Z15)/(AA$4-AA$3)*10)),1))</f>
        <v>0.7</v>
      </c>
      <c r="AB15" s="143" t="n">
        <f aca="false">IF(AND(W15="x",X15="x",Y15="x",AA15="x"),"x",ROUND(AVERAGE(W15,X15,Y15,AA15),1))</f>
        <v>0.5</v>
      </c>
      <c r="AC15" s="135" t="n">
        <f aca="false">IF('Indicator Data'!AR15="No data","x",ROUND(IF('Indicator Data'!AR15&gt;AC$4,10,IF('Indicator Data'!AR15&lt;AC$3,0,10-(AC$4-'Indicator Data'!AR15)/(AC$4-AC$3)*10)),1))</f>
        <v>1.5</v>
      </c>
      <c r="AD15" s="135" t="n">
        <f aca="false">IF('Indicator Data'!AS15="No data","x",ROUND(IF('Indicator Data'!AS15&gt;AD$4,10,IF('Indicator Data'!AS15&lt;AD$3,0,10-(AD$4-'Indicator Data'!AS15)/(AD$4-AD$3)*10)),1))</f>
        <v>1.1</v>
      </c>
      <c r="AE15" s="143" t="n">
        <f aca="false">IF(AND(AC15="x",AD15="x"),"x",ROUND(AVERAGE(AD15,AC15),1))</f>
        <v>1.3</v>
      </c>
      <c r="AF15" s="139" t="n">
        <f aca="false">('Indicator Data'!BC15+'Indicator Data'!BB15*0.5+'Indicator Data'!BA15*0.25)/1000</f>
        <v>0</v>
      </c>
      <c r="AG15" s="144" t="n">
        <f aca="false">AF15*1000/'Indicator Data'!BZ15</f>
        <v>0</v>
      </c>
      <c r="AH15" s="143" t="n">
        <f aca="false">IF(AG15="x","x",ROUND(IF(AG15&gt;AH$4,10,IF(AG15&lt;AH$3,0,10-(AH$4-AG15)/(AH$4-AH$3)*10)),1))</f>
        <v>0</v>
      </c>
      <c r="AI15" s="135" t="n">
        <f aca="false">IF('Indicator Data'!BG15="No data","x",ROUND(IF('Indicator Data'!BG15&lt;$AI$3,10,IF('Indicator Data'!BG15&gt;$AI$4,0,($AI$4-'Indicator Data'!BG15)/($AI$4-$AI$3)*10)),1))</f>
        <v>2.7</v>
      </c>
      <c r="AJ15" s="135" t="n">
        <f aca="false">IF('Indicator Data'!BH15="No data","x",ROUND(IF('Indicator Data'!BH15&gt;$AJ$4,10,IF('Indicator Data'!BH15&lt;$AJ$3,0,10-($AJ$4-'Indicator Data'!BH15)/($AJ$4-$AJ$3)*10)),1))</f>
        <v>0</v>
      </c>
      <c r="AK15" s="143" t="n">
        <f aca="false">ROUND(AVERAGE(AJ15,AI15),1)</f>
        <v>1.4</v>
      </c>
      <c r="AL15" s="141" t="n">
        <f aca="false">ROUND(IF(AND(AB15="x",AE15="x",AK15="x"),AH15,IF(AND(AB15="x",AE15="x"),(10-GEOMEAN(((10-AK15)/10*9+1),((10-AH15)/10*9+1)))/9*10,IF(AK15="x",(10-GEOMEAN(((10-AB15)/10*9+1),((10-AE15)/10*9+1),((10-AH15)/10*9+1)))/9*10,IF(AB15="x",(10-GEOMEAN(((10-AK15)/10*9+1),((10-AE15)/10*9+1),((10-AH15)/10*9+1)))/9*10,(10-GEOMEAN(((10-AB15)/10*9+1),((10-AE15)/10*9+1),((10-AH15)/10*9+1),((10-AK15)/10*9+1)))/9*10)))),1)</f>
        <v>0.8</v>
      </c>
      <c r="AM15" s="145" t="n">
        <f aca="false">ROUND((10-GEOMEAN(((10-T15)/10*9+1),((10-AL15)/10*9+1)))/9*10,1)</f>
        <v>6.7</v>
      </c>
    </row>
    <row r="16" customFormat="false" ht="14.5" hidden="false" customHeight="false" outlineLevel="0" collapsed="false">
      <c r="A16" s="98" t="str">
        <f aca="false">'Indicator Data'!A16</f>
        <v>Bahamas</v>
      </c>
      <c r="B16" s="99" t="str">
        <f aca="false">'Indicator Data'!B16</f>
        <v>BHS</v>
      </c>
      <c r="C16" s="134" t="n">
        <f aca="false">ROUND(IF('Indicator Data'!AK16="No data",IF((0.101*LN('Indicator Data'!BY16)-0.153)&gt;C$4,0,IF((0.101*LN('Indicator Data'!BY16)-0.153)&lt;C$3,10,(C$4-(0.101*LN('Indicator Data'!BY16)-0.153))/(C$4-C$3)*10)),IF('Indicator Data'!AK16&gt;C$4,0,IF('Indicator Data'!AK16&lt;C$3,10,(C$4-'Indicator Data'!AK16)/(C$4-C$3)*10))),1)</f>
        <v>1.7</v>
      </c>
      <c r="D16" s="135" t="str">
        <f aca="false">IF('Indicator Data'!AL16="No data","x",ROUND((IF(LOG('Indicator Data'!AL16*1000)&gt;D$4,10,IF(LOG('Indicator Data'!AL16*1000)&lt;D$3,0,10-(D$4-LOG('Indicator Data'!AL16*1000))/(D$4-D$3)*10))),1))</f>
        <v>x</v>
      </c>
      <c r="E16" s="136" t="n">
        <f aca="false">ROUND(IF(D16="x",C16,(10-GEOMEAN(((10-C16)/10*9+1),((10-D16)/10*9+1)))/9*10),1)</f>
        <v>1.7</v>
      </c>
      <c r="F16" s="135" t="n">
        <f aca="false">IF('Indicator Data'!AY16="No data","x",ROUND(IF('Indicator Data'!AY16&gt;F$4,10,IF('Indicator Data'!AY16&lt;F$3,0,10-(F$4-'Indicator Data'!AY16)/(F$4-F$3)*10)),1))</f>
        <v>4.5</v>
      </c>
      <c r="G16" s="135" t="str">
        <f aca="false">IF('Indicator Data'!AZ16="No data","x",ROUND(IF('Indicator Data'!AZ16&gt;G$4,10,IF('Indicator Data'!AZ16&lt;G$3,0,10-(G$4-'Indicator Data'!AZ16)/(G$4-G$3)*10)),1))</f>
        <v>x</v>
      </c>
      <c r="H16" s="136" t="n">
        <f aca="false">IF(AND(F16="x",G16="x"),"x",ROUND(AVERAGE(F16,G16),1))</f>
        <v>4.5</v>
      </c>
      <c r="I16" s="137" t="n">
        <f aca="false">SUM(IF('Indicator Data'!AM16=0,0,'Indicator Data'!AM16),SUM('Indicator Data'!AN16:AO16))</f>
        <v>4.972633</v>
      </c>
      <c r="J16" s="137" t="n">
        <f aca="false">I16/'Indicator Data'!BZ16*1000000</f>
        <v>12.190649549957</v>
      </c>
      <c r="K16" s="135" t="n">
        <f aca="false">IF(J16="x","x",ROUND(IF(J16&gt;K$4,10,IF(J16&lt;K$3,0,10-(K$4-J16)/(K$4-K$3)*10)),1))</f>
        <v>0.2</v>
      </c>
      <c r="L16" s="135" t="str">
        <f aca="false">IF('Indicator Data'!AP16="No data","x",ROUND(IF('Indicator Data'!AP16&gt;L$4,10,IF('Indicator Data'!AP16&lt;L$3,0,10-(L$4-'Indicator Data'!AP16)/(L$4-L$3)*10)),1))</f>
        <v>x</v>
      </c>
      <c r="M16" s="135" t="str">
        <f aca="false">IF('Indicator Data'!AQ16="No data","x",IF('Indicator Data'!AQ16=0,0,ROUND(IF('Indicator Data'!AQ16&gt;M$4,10,IF('Indicator Data'!AQ16&lt;M$3,0,10-(M$4-'Indicator Data'!AQ16)/(M$4-M$3)*10)),1)))</f>
        <v>x</v>
      </c>
      <c r="N16" s="136" t="n">
        <f aca="false">ROUND(AVERAGE(K16,L16,M16),1)</f>
        <v>0.2</v>
      </c>
      <c r="O16" s="138" t="n">
        <f aca="false">ROUND(AVERAGE(E16,E16,H16,N16),1)</f>
        <v>2</v>
      </c>
      <c r="P16" s="139" t="n">
        <f aca="false">IF(AND('Indicator Data'!BD16="No data",'Indicator Data'!BE16="No data"),0,SUM('Indicator Data'!BD16:BF16)/1000)</f>
        <v>0.023</v>
      </c>
      <c r="Q16" s="135" t="n">
        <f aca="false">ROUND(IF(P16=0,0,IF(LOG(P16*1000)&gt;$Q$4,10,IF(LOG(P16*1000)&lt;Q$3,0,10-(Q$4-LOG(P16*1000))/(Q$4-Q$3)*10))),1)</f>
        <v>0</v>
      </c>
      <c r="R16" s="140" t="n">
        <f aca="false">P16*1000/'Indicator Data'!BZ16</f>
        <v>5.63856089216743E-005</v>
      </c>
      <c r="S16" s="135" t="n">
        <f aca="false">IF(R16="x","x",ROUND(IF(R16&gt;$S$4,10,IF(R16&lt;$S$3,0,((R16*100)/0.0052)^(1/4.0545)/6.5*10)),1))</f>
        <v>1.6</v>
      </c>
      <c r="T16" s="141" t="n">
        <f aca="false">ROUND(AVERAGE(Q16,S16),1)</f>
        <v>0.8</v>
      </c>
      <c r="U16" s="142" t="n">
        <f aca="false">IF('Indicator Data'!AU16="No data","x",ROUND(IF('Indicator Data'!AU16&gt;U$4,10,IF('Indicator Data'!AU16&lt;U$3,0,10-(U$4-'Indicator Data'!AU16)/(U$4-U$3)*10)),1))</f>
        <v>2.4</v>
      </c>
      <c r="V16" s="142" t="n">
        <f aca="false">IF('Indicator Data'!AV16="No data","x",IF('Indicator Data'!AV16=0,0,ROUND(IF('Indicator Data'!AV16&gt;V$4,10,IF('Indicator Data'!AV16&lt;V$3,0,10-(V$4-'Indicator Data'!AV16)/(V$4-V$3)*10)),1)))</f>
        <v>1.3</v>
      </c>
      <c r="W16" s="135" t="n">
        <f aca="false">IF(AND(U16="x",V16="x"),"x",AVERAGE(U16,V16))</f>
        <v>1.85</v>
      </c>
      <c r="X16" s="135" t="n">
        <f aca="false">IF('Indicator Data'!AT16="No data","x",ROUND(IF('Indicator Data'!AT16&gt;X$4,10,IF('Indicator Data'!AT16&lt;X$3,0,10-(X$4-'Indicator Data'!AT16)/(X$4-X$3)*10)),1))</f>
        <v>0.2</v>
      </c>
      <c r="Y16" s="135" t="str">
        <f aca="false">IF('Indicator Data'!AW16="No data","x",ROUND(IF('Indicator Data'!AW16&gt;Y$4,10,IF('Indicator Data'!AW16&lt;Y$3,0,10-(Y$4-'Indicator Data'!AW16)/(Y$4-Y$3)*10)),1))</f>
        <v>x</v>
      </c>
      <c r="Z16" s="140" t="n">
        <f aca="false">IF('Indicator Data'!AX16="No data","x",IF(('Indicator Data'!AX16/'Indicator Data'!BZ16)&gt;1,1,IF('Indicator Data'!AX16&gt;'Indicator Data'!AX16,1,'Indicator Data'!AX16/'Indicator Data'!BZ16)))</f>
        <v>7.35464464195751E-006</v>
      </c>
      <c r="AA16" s="135" t="n">
        <f aca="false">IF(Z16="x","x",ROUND(IF(Z16&gt;AA$4,10,IF(Z16&lt;AA$3,0,10-(AA$4-Z16)/(AA$4-AA$3)*10)),1))</f>
        <v>0</v>
      </c>
      <c r="AB16" s="143" t="n">
        <f aca="false">IF(AND(W16="x",X16="x",Y16="x",AA16="x"),"x",ROUND(AVERAGE(W16,X16,Y16,AA16),1))</f>
        <v>0.7</v>
      </c>
      <c r="AC16" s="135" t="n">
        <f aca="false">IF('Indicator Data'!AR16="No data","x",ROUND(IF('Indicator Data'!AR16&gt;AC$4,10,IF('Indicator Data'!AR16&lt;AC$3,0,10-(AC$4-'Indicator Data'!AR16)/(AC$4-AC$3)*10)),1))</f>
        <v>0.9</v>
      </c>
      <c r="AD16" s="135" t="str">
        <f aca="false">IF('Indicator Data'!AS16="No data","x",ROUND(IF('Indicator Data'!AS16&gt;AD$4,10,IF('Indicator Data'!AS16&lt;AD$3,0,10-(AD$4-'Indicator Data'!AS16)/(AD$4-AD$3)*10)),1))</f>
        <v>x</v>
      </c>
      <c r="AE16" s="143" t="n">
        <f aca="false">IF(AND(AC16="x",AD16="x"),"x",ROUND(AVERAGE(AD16,AC16),1))</f>
        <v>0.9</v>
      </c>
      <c r="AF16" s="139" t="n">
        <f aca="false">('Indicator Data'!BC16+'Indicator Data'!BB16*0.5+'Indicator Data'!BA16*0.25)/1000</f>
        <v>0</v>
      </c>
      <c r="AG16" s="144" t="n">
        <f aca="false">AF16*1000/'Indicator Data'!BZ16</f>
        <v>0</v>
      </c>
      <c r="AH16" s="143" t="n">
        <f aca="false">IF(AG16="x","x",ROUND(IF(AG16&gt;AH$4,10,IF(AG16&lt;AH$3,0,10-(AH$4-AG16)/(AH$4-AH$3)*10)),1))</f>
        <v>0</v>
      </c>
      <c r="AI16" s="135" t="n">
        <f aca="false">IF('Indicator Data'!BG16="No data","x",ROUND(IF('Indicator Data'!BG16&lt;$AI$3,10,IF('Indicator Data'!BG16&gt;$AI$4,0,($AI$4-'Indicator Data'!BG16)/($AI$4-$AI$3)*10)),1))</f>
        <v>5.7</v>
      </c>
      <c r="AJ16" s="135" t="n">
        <f aca="false">IF('Indicator Data'!BH16="No data","x",ROUND(IF('Indicator Data'!BH16&gt;$AJ$4,10,IF('Indicator Data'!BH16&lt;$AJ$3,0,10-($AJ$4-'Indicator Data'!BH16)/($AJ$4-$AJ$3)*10)),1))</f>
        <v>3.7</v>
      </c>
      <c r="AK16" s="143" t="n">
        <f aca="false">ROUND(AVERAGE(AJ16,AI16),1)</f>
        <v>4.7</v>
      </c>
      <c r="AL16" s="141" t="n">
        <f aca="false">ROUND(IF(AND(AB16="x",AE16="x",AK16="x"),AH16,IF(AND(AB16="x",AE16="x"),(10-GEOMEAN(((10-AK16)/10*9+1),((10-AH16)/10*9+1)))/9*10,IF(AK16="x",(10-GEOMEAN(((10-AB16)/10*9+1),((10-AE16)/10*9+1),((10-AH16)/10*9+1)))/9*10,IF(AB16="x",(10-GEOMEAN(((10-AK16)/10*9+1),((10-AE16)/10*9+1),((10-AH16)/10*9+1)))/9*10,(10-GEOMEAN(((10-AB16)/10*9+1),((10-AE16)/10*9+1),((10-AH16)/10*9+1),((10-AK16)/10*9+1)))/9*10)))),1)</f>
        <v>1.8</v>
      </c>
      <c r="AM16" s="145" t="n">
        <f aca="false">ROUND((10-GEOMEAN(((10-T16)/10*9+1),((10-AL16)/10*9+1)))/9*10,1)</f>
        <v>1.3</v>
      </c>
    </row>
    <row r="17" customFormat="false" ht="14.5" hidden="false" customHeight="false" outlineLevel="0" collapsed="false">
      <c r="A17" s="98" t="str">
        <f aca="false">'Indicator Data'!A17</f>
        <v>Bahrain</v>
      </c>
      <c r="B17" s="99" t="str">
        <f aca="false">'Indicator Data'!B17</f>
        <v>BHR</v>
      </c>
      <c r="C17" s="134" t="n">
        <f aca="false">ROUND(IF('Indicator Data'!AK17="No data",IF((0.101*LN('Indicator Data'!BY17)-0.153)&gt;C$4,0,IF((0.101*LN('Indicator Data'!BY17)-0.153)&lt;C$3,10,(C$4-(0.101*LN('Indicator Data'!BY17)-0.153))/(C$4-C$3)*10)),IF('Indicator Data'!AK17&gt;C$4,0,IF('Indicator Data'!AK17&lt;C$3,10,(C$4-'Indicator Data'!AK17)/(C$4-C$3)*10))),1)</f>
        <v>1</v>
      </c>
      <c r="D17" s="135" t="str">
        <f aca="false">IF('Indicator Data'!AL17="No data","x",ROUND((IF(LOG('Indicator Data'!AL17*1000)&gt;D$4,10,IF(LOG('Indicator Data'!AL17*1000)&lt;D$3,0,10-(D$4-LOG('Indicator Data'!AL17*1000))/(D$4-D$3)*10))),1))</f>
        <v>x</v>
      </c>
      <c r="E17" s="136" t="n">
        <f aca="false">ROUND(IF(D17="x",C17,(10-GEOMEAN(((10-C17)/10*9+1),((10-D17)/10*9+1)))/9*10),1)</f>
        <v>1</v>
      </c>
      <c r="F17" s="135" t="n">
        <f aca="false">IF('Indicator Data'!AY17="No data","x",ROUND(IF('Indicator Data'!AY17&gt;F$4,10,IF('Indicator Data'!AY17&lt;F$3,0,10-(F$4-'Indicator Data'!AY17)/(F$4-F$3)*10)),1))</f>
        <v>2.8</v>
      </c>
      <c r="G17" s="135" t="str">
        <f aca="false">IF('Indicator Data'!AZ17="No data","x",ROUND(IF('Indicator Data'!AZ17&gt;G$4,10,IF('Indicator Data'!AZ17&lt;G$3,0,10-(G$4-'Indicator Data'!AZ17)/(G$4-G$3)*10)),1))</f>
        <v>x</v>
      </c>
      <c r="H17" s="136" t="n">
        <f aca="false">IF(AND(F17="x",G17="x"),"x",ROUND(AVERAGE(F17,G17),1))</f>
        <v>2.8</v>
      </c>
      <c r="I17" s="137" t="n">
        <f aca="false">SUM(IF('Indicator Data'!AM17=0,0,'Indicator Data'!AM17),SUM('Indicator Data'!AN17:AO17))</f>
        <v>0</v>
      </c>
      <c r="J17" s="137" t="n">
        <f aca="false">I17/'Indicator Data'!BZ17*1000000</f>
        <v>0</v>
      </c>
      <c r="K17" s="135" t="n">
        <f aca="false">IF(J17="x","x",ROUND(IF(J17&gt;K$4,10,IF(J17&lt;K$3,0,10-(K$4-J17)/(K$4-K$3)*10)),1))</f>
        <v>0</v>
      </c>
      <c r="L17" s="135" t="str">
        <f aca="false">IF('Indicator Data'!AP17="No data","x",ROUND(IF('Indicator Data'!AP17&gt;L$4,10,IF('Indicator Data'!AP17&lt;L$3,0,10-(L$4-'Indicator Data'!AP17)/(L$4-L$3)*10)),1))</f>
        <v>x</v>
      </c>
      <c r="M17" s="135" t="str">
        <f aca="false">IF('Indicator Data'!AQ17="No data","x",IF('Indicator Data'!AQ17=0,0,ROUND(IF('Indicator Data'!AQ17&gt;M$4,10,IF('Indicator Data'!AQ17&lt;M$3,0,10-(M$4-'Indicator Data'!AQ17)/(M$4-M$3)*10)),1)))</f>
        <v>x</v>
      </c>
      <c r="N17" s="136" t="n">
        <f aca="false">ROUND(AVERAGE(K17,L17,M17),1)</f>
        <v>0</v>
      </c>
      <c r="O17" s="138" t="n">
        <f aca="false">ROUND(AVERAGE(E17,E17,H17,N17),1)</f>
        <v>1.2</v>
      </c>
      <c r="P17" s="139" t="n">
        <f aca="false">IF(AND('Indicator Data'!BD17="No data",'Indicator Data'!BE17="No data"),0,SUM('Indicator Data'!BD17:BF17)/1000)</f>
        <v>0.446</v>
      </c>
      <c r="Q17" s="135" t="n">
        <f aca="false">ROUND(IF(P17=0,0,IF(LOG(P17*1000)&gt;$Q$4,10,IF(LOG(P17*1000)&lt;Q$3,0,10-(Q$4-LOG(P17*1000))/(Q$4-Q$3)*10))),1)</f>
        <v>0</v>
      </c>
      <c r="R17" s="140" t="n">
        <f aca="false">P17*1000/'Indicator Data'!BZ17</f>
        <v>0.000304797728095141</v>
      </c>
      <c r="S17" s="135" t="n">
        <f aca="false">IF(R17="x","x",ROUND(IF(R17&gt;$S$4,10,IF(R17&lt;$S$3,0,((R17*100)/0.0052)^(1/4.0545)/6.5*10)),1))</f>
        <v>2.4</v>
      </c>
      <c r="T17" s="141" t="n">
        <f aca="false">ROUND(AVERAGE(Q17,S17),1)</f>
        <v>1.2</v>
      </c>
      <c r="U17" s="142" t="str">
        <f aca="false">IF('Indicator Data'!AU17="No data","x",ROUND(IF('Indicator Data'!AU17&gt;U$4,10,IF('Indicator Data'!AU17&lt;U$3,0,10-(U$4-'Indicator Data'!AU17)/(U$4-U$3)*10)),1))</f>
        <v>x</v>
      </c>
      <c r="V17" s="142" t="str">
        <f aca="false">IF('Indicator Data'!AV17="No data","x",IF('Indicator Data'!AV17=0,0,ROUND(IF('Indicator Data'!AV17&gt;V$4,10,IF('Indicator Data'!AV17&lt;V$3,0,10-(V$4-'Indicator Data'!AV17)/(V$4-V$3)*10)),1)))</f>
        <v>x</v>
      </c>
      <c r="W17" s="135" t="str">
        <f aca="false">IF(AND(U17="x",V17="x"),"x",AVERAGE(U17,V17))</f>
        <v>x</v>
      </c>
      <c r="X17" s="135" t="n">
        <f aca="false">IF('Indicator Data'!AT17="No data","x",ROUND(IF('Indicator Data'!AT17&gt;X$4,10,IF('Indicator Data'!AT17&lt;X$3,0,10-(X$4-'Indicator Data'!AT17)/(X$4-X$3)*10)),1))</f>
        <v>0.2</v>
      </c>
      <c r="Y17" s="135" t="str">
        <f aca="false">IF('Indicator Data'!AW17="No data","x",ROUND(IF('Indicator Data'!AW17&gt;Y$4,10,IF('Indicator Data'!AW17&lt;Y$3,0,10-(Y$4-'Indicator Data'!AW17)/(Y$4-Y$3)*10)),1))</f>
        <v>x</v>
      </c>
      <c r="Z17" s="140" t="n">
        <f aca="false">IF('Indicator Data'!AX17="No data","x",IF(('Indicator Data'!AX17/'Indicator Data'!BZ17)&gt;1,1,IF('Indicator Data'!AX17&gt;'Indicator Data'!AX17,1,'Indicator Data'!AX17/'Indicator Data'!BZ17)))</f>
        <v>1.36680595558359E-006</v>
      </c>
      <c r="AA17" s="135" t="n">
        <f aca="false">IF(Z17="x","x",ROUND(IF(Z17&gt;AA$4,10,IF(Z17&lt;AA$3,0,10-(AA$4-Z17)/(AA$4-AA$3)*10)),1))</f>
        <v>0</v>
      </c>
      <c r="AB17" s="143" t="n">
        <f aca="false">IF(AND(W17="x",X17="x",Y17="x",AA17="x"),"x",ROUND(AVERAGE(W17,X17,Y17,AA17),1))</f>
        <v>0.1</v>
      </c>
      <c r="AC17" s="135" t="n">
        <f aca="false">IF('Indicator Data'!AR17="No data","x",ROUND(IF('Indicator Data'!AR17&gt;AC$4,10,IF('Indicator Data'!AR17&lt;AC$3,0,10-(AC$4-'Indicator Data'!AR17)/(AC$4-AC$3)*10)),1))</f>
        <v>0.5</v>
      </c>
      <c r="AD17" s="135" t="str">
        <f aca="false">IF('Indicator Data'!AS17="No data","x",ROUND(IF('Indicator Data'!AS17&gt;AD$4,10,IF('Indicator Data'!AS17&lt;AD$3,0,10-(AD$4-'Indicator Data'!AS17)/(AD$4-AD$3)*10)),1))</f>
        <v>x</v>
      </c>
      <c r="AE17" s="143" t="n">
        <f aca="false">IF(AND(AC17="x",AD17="x"),"x",ROUND(AVERAGE(AD17,AC17),1))</f>
        <v>0.5</v>
      </c>
      <c r="AF17" s="139" t="n">
        <f aca="false">('Indicator Data'!BC17+'Indicator Data'!BB17*0.5+'Indicator Data'!BA17*0.25)/1000</f>
        <v>0</v>
      </c>
      <c r="AG17" s="144" t="n">
        <f aca="false">AF17*1000/'Indicator Data'!BZ17</f>
        <v>0</v>
      </c>
      <c r="AH17" s="143" t="n">
        <f aca="false">IF(AG17="x","x",ROUND(IF(AG17&gt;AH$4,10,IF(AG17&lt;AH$3,0,10-(AH$4-AG17)/(AH$4-AH$3)*10)),1))</f>
        <v>0</v>
      </c>
      <c r="AI17" s="135" t="n">
        <f aca="false">IF('Indicator Data'!BG17="No data","x",ROUND(IF('Indicator Data'!BG17&lt;$AI$3,10,IF('Indicator Data'!BG17&gt;$AI$4,0,($AI$4-'Indicator Data'!BG17)/($AI$4-$AI$3)*10)),1))</f>
        <v>2.8</v>
      </c>
      <c r="AJ17" s="135" t="n">
        <f aca="false">IF('Indicator Data'!BH17="No data","x",ROUND(IF('Indicator Data'!BH17&gt;$AJ$4,10,IF('Indicator Data'!BH17&lt;$AJ$3,0,10-($AJ$4-'Indicator Data'!BH17)/($AJ$4-$AJ$3)*10)),1))</f>
        <v>1.7</v>
      </c>
      <c r="AK17" s="143" t="n">
        <f aca="false">ROUND(AVERAGE(AJ17,AI17),1)</f>
        <v>2.3</v>
      </c>
      <c r="AL17" s="141" t="n">
        <f aca="false">ROUND(IF(AND(AB17="x",AE17="x",AK17="x"),AH17,IF(AND(AB17="x",AE17="x"),(10-GEOMEAN(((10-AK17)/10*9+1),((10-AH17)/10*9+1)))/9*10,IF(AK17="x",(10-GEOMEAN(((10-AB17)/10*9+1),((10-AE17)/10*9+1),((10-AH17)/10*9+1)))/9*10,IF(AB17="x",(10-GEOMEAN(((10-AK17)/10*9+1),((10-AE17)/10*9+1),((10-AH17)/10*9+1)))/9*10,(10-GEOMEAN(((10-AB17)/10*9+1),((10-AE17)/10*9+1),((10-AH17)/10*9+1),((10-AK17)/10*9+1)))/9*10)))),1)</f>
        <v>0.8</v>
      </c>
      <c r="AM17" s="145" t="n">
        <f aca="false">ROUND((10-GEOMEAN(((10-T17)/10*9+1),((10-AL17)/10*9+1)))/9*10,1)</f>
        <v>1</v>
      </c>
    </row>
    <row r="18" customFormat="false" ht="14.5" hidden="false" customHeight="false" outlineLevel="0" collapsed="false">
      <c r="A18" s="98" t="str">
        <f aca="false">'Indicator Data'!A18</f>
        <v>Bangladesh</v>
      </c>
      <c r="B18" s="99" t="str">
        <f aca="false">'Indicator Data'!B18</f>
        <v>BGD</v>
      </c>
      <c r="C18" s="134" t="n">
        <f aca="false">ROUND(IF('Indicator Data'!AK18="No data",IF((0.101*LN('Indicator Data'!BY18)-0.153)&gt;C$4,0,IF((0.101*LN('Indicator Data'!BY18)-0.153)&lt;C$3,10,(C$4-(0.101*LN('Indicator Data'!BY18)-0.153))/(C$4-C$3)*10)),IF('Indicator Data'!AK18&gt;C$4,0,IF('Indicator Data'!AK18&lt;C$3,10,(C$4-'Indicator Data'!AK18)/(C$4-C$3)*10))),1)</f>
        <v>5.4</v>
      </c>
      <c r="D18" s="135" t="n">
        <f aca="false">IF('Indicator Data'!AL18="No data","x",ROUND((IF(LOG('Indicator Data'!AL18*1000)&gt;D$4,10,IF(LOG('Indicator Data'!AL18*1000)&lt;D$3,0,10-(D$4-LOG('Indicator Data'!AL18*1000))/(D$4-D$3)*10))),1))</f>
        <v>7.5</v>
      </c>
      <c r="E18" s="136" t="n">
        <f aca="false">ROUND(IF(D18="x",C18,(10-GEOMEAN(((10-C18)/10*9+1),((10-D18)/10*9+1)))/9*10),1)</f>
        <v>6.6</v>
      </c>
      <c r="F18" s="135" t="n">
        <f aca="false">IF('Indicator Data'!AY18="No data","x",ROUND(IF('Indicator Data'!AY18&gt;F$4,10,IF('Indicator Data'!AY18&lt;F$3,0,10-(F$4-'Indicator Data'!AY18)/(F$4-F$3)*10)),1))</f>
        <v>7.2</v>
      </c>
      <c r="G18" s="135" t="n">
        <f aca="false">IF('Indicator Data'!AZ18="No data","x",ROUND(IF('Indicator Data'!AZ18&gt;G$4,10,IF('Indicator Data'!AZ18&lt;G$3,0,10-(G$4-'Indicator Data'!AZ18)/(G$4-G$3)*10)),1))</f>
        <v>1.9</v>
      </c>
      <c r="H18" s="136" t="n">
        <f aca="false">IF(AND(F18="x",G18="x"),"x",ROUND(AVERAGE(F18,G18),1))</f>
        <v>4.6</v>
      </c>
      <c r="I18" s="137" t="n">
        <f aca="false">SUM(IF('Indicator Data'!AM18=0,0,'Indicator Data'!AM18),SUM('Indicator Data'!AN18:AO18))</f>
        <v>6855.93025704688</v>
      </c>
      <c r="J18" s="137" t="n">
        <f aca="false">I18/'Indicator Data'!BZ18*1000000</f>
        <v>40.4822970168098</v>
      </c>
      <c r="K18" s="135" t="n">
        <f aca="false">IF(J18="x","x",ROUND(IF(J18&gt;K$4,10,IF(J18&lt;K$3,0,10-(K$4-J18)/(K$4-K$3)*10)),1))</f>
        <v>0.8</v>
      </c>
      <c r="L18" s="135" t="n">
        <f aca="false">IF('Indicator Data'!AP18="No data","x",ROUND(IF('Indicator Data'!AP18&gt;L$4,10,IF('Indicator Data'!AP18&lt;L$3,0,10-(L$4-'Indicator Data'!AP18)/(L$4-L$3)*10)),1))</f>
        <v>0.9</v>
      </c>
      <c r="M18" s="135" t="n">
        <f aca="false">IF('Indicator Data'!AQ18="No data","x",IF('Indicator Data'!AQ18=0,0,ROUND(IF('Indicator Data'!AQ18&gt;M$4,10,IF('Indicator Data'!AQ18&lt;M$3,0,10-(M$4-'Indicator Data'!AQ18)/(M$4-M$3)*10)),1)))</f>
        <v>1.9</v>
      </c>
      <c r="N18" s="136" t="n">
        <f aca="false">ROUND(AVERAGE(K18,L18,M18),1)</f>
        <v>1.2</v>
      </c>
      <c r="O18" s="138" t="n">
        <f aca="false">ROUND(AVERAGE(E18,E18,H18,N18),1)</f>
        <v>4.8</v>
      </c>
      <c r="P18" s="139" t="n">
        <f aca="false">IF(AND('Indicator Data'!BD18="No data",'Indicator Data'!BE18="No data"),0,SUM('Indicator Data'!BD18:BF18)/1000)</f>
        <v>1381.631</v>
      </c>
      <c r="Q18" s="135" t="n">
        <f aca="false">ROUND(IF(P18=0,0,IF(LOG(P18*1000)&gt;$Q$4,10,IF(LOG(P18*1000)&lt;Q$3,0,10-(Q$4-LOG(P18*1000))/(Q$4-Q$3)*10))),1)</f>
        <v>10</v>
      </c>
      <c r="R18" s="140" t="n">
        <f aca="false">P18*1000/'Indicator Data'!BZ18</f>
        <v>0.00815813382175855</v>
      </c>
      <c r="S18" s="135" t="n">
        <f aca="false">IF(R18="x","x",ROUND(IF(R18&gt;$S$4,10,IF(R18&lt;$S$3,0,((R18*100)/0.0052)^(1/4.0545)/6.5*10)),1))</f>
        <v>5.4</v>
      </c>
      <c r="T18" s="141" t="n">
        <f aca="false">ROUND(AVERAGE(Q18,S18),1)</f>
        <v>7.7</v>
      </c>
      <c r="U18" s="142" t="str">
        <f aca="false">IF('Indicator Data'!AU18="No data","x",ROUND(IF('Indicator Data'!AU18&gt;U$4,10,IF('Indicator Data'!AU18&lt;U$3,0,10-(U$4-'Indicator Data'!AU18)/(U$4-U$3)*10)),1))</f>
        <v>x</v>
      </c>
      <c r="V18" s="142" t="str">
        <f aca="false">IF('Indicator Data'!AV18="No data","x",IF('Indicator Data'!AV18=0,0,ROUND(IF('Indicator Data'!AV18&gt;V$4,10,IF('Indicator Data'!AV18&lt;V$3,0,10-(V$4-'Indicator Data'!AV18)/(V$4-V$3)*10)),1)))</f>
        <v>x</v>
      </c>
      <c r="W18" s="135" t="str">
        <f aca="false">IF(AND(U18="x",V18="x"),"x",AVERAGE(U18,V18))</f>
        <v>x</v>
      </c>
      <c r="X18" s="135" t="n">
        <f aca="false">IF('Indicator Data'!AT18="No data","x",ROUND(IF('Indicator Data'!AT18&gt;X$4,10,IF('Indicator Data'!AT18&lt;X$3,0,10-(X$4-'Indicator Data'!AT18)/(X$4-X$3)*10)),1))</f>
        <v>4</v>
      </c>
      <c r="Y18" s="135" t="n">
        <f aca="false">IF('Indicator Data'!AW18="No data","x",ROUND(IF('Indicator Data'!AW18&gt;Y$4,10,IF('Indicator Data'!AW18&lt;Y$3,0,10-(Y$4-'Indicator Data'!AW18)/(Y$4-Y$3)*10)),1))</f>
        <v>0</v>
      </c>
      <c r="Z18" s="140" t="n">
        <f aca="false">IF('Indicator Data'!AX18="No data","x",IF(('Indicator Data'!AX18/'Indicator Data'!BZ18)&gt;1,1,IF('Indicator Data'!AX18&gt;'Indicator Data'!AX18,1,'Indicator Data'!AX18/'Indicator Data'!BZ18)))</f>
        <v>0.332667911600502</v>
      </c>
      <c r="AA18" s="135" t="n">
        <f aca="false">IF(Z18="x","x",ROUND(IF(Z18&gt;AA$4,10,IF(Z18&lt;AA$3,0,10-(AA$4-Z18)/(AA$4-AA$3)*10)),1))</f>
        <v>3.7</v>
      </c>
      <c r="AB18" s="143" t="n">
        <f aca="false">IF(AND(W18="x",X18="x",Y18="x",AA18="x"),"x",ROUND(AVERAGE(W18,X18,Y18,AA18),1))</f>
        <v>2.6</v>
      </c>
      <c r="AC18" s="135" t="n">
        <f aca="false">IF('Indicator Data'!AR18="No data","x",ROUND(IF('Indicator Data'!AR18&gt;AC$4,10,IF('Indicator Data'!AR18&lt;AC$3,0,10-(AC$4-'Indicator Data'!AR18)/(AC$4-AC$3)*10)),1))</f>
        <v>2.2</v>
      </c>
      <c r="AD18" s="135" t="n">
        <f aca="false">IF('Indicator Data'!AS18="No data","x",ROUND(IF('Indicator Data'!AS18&gt;AD$4,10,IF('Indicator Data'!AS18&lt;AD$3,0,10-(AD$4-'Indicator Data'!AS18)/(AD$4-AD$3)*10)),1))</f>
        <v>5</v>
      </c>
      <c r="AE18" s="143" t="n">
        <f aca="false">IF(AND(AC18="x",AD18="x"),"x",ROUND(AVERAGE(AD18,AC18),1))</f>
        <v>3.6</v>
      </c>
      <c r="AF18" s="139" t="n">
        <f aca="false">('Indicator Data'!BC18+'Indicator Data'!BB18*0.5+'Indicator Data'!BA18*0.25)/1000</f>
        <v>9996.43975</v>
      </c>
      <c r="AG18" s="144" t="n">
        <f aca="false">AF18*1000/'Indicator Data'!BZ18</f>
        <v>0.0590261026436484</v>
      </c>
      <c r="AH18" s="143" t="n">
        <f aca="false">IF(AG18="x","x",ROUND(IF(AG18&gt;AH$4,10,IF(AG18&lt;AH$3,0,10-(AH$4-AG18)/(AH$4-AH$3)*10)),1))</f>
        <v>5.9</v>
      </c>
      <c r="AI18" s="135" t="n">
        <f aca="false">IF('Indicator Data'!BG18="No data","x",ROUND(IF('Indicator Data'!BG18&lt;$AI$3,10,IF('Indicator Data'!BG18&gt;$AI$4,0,($AI$4-'Indicator Data'!BG18)/($AI$4-$AI$3)*10)),1))</f>
        <v>5.1</v>
      </c>
      <c r="AJ18" s="135" t="n">
        <f aca="false">IF('Indicator Data'!BH18="No data","x",ROUND(IF('Indicator Data'!BH18&gt;$AJ$4,10,IF('Indicator Data'!BH18&lt;$AJ$3,0,10-($AJ$4-'Indicator Data'!BH18)/($AJ$4-$AJ$3)*10)),1))</f>
        <v>2.1</v>
      </c>
      <c r="AK18" s="143" t="n">
        <f aca="false">ROUND(AVERAGE(AJ18,AI18),1)</f>
        <v>3.6</v>
      </c>
      <c r="AL18" s="141" t="n">
        <f aca="false">ROUND(IF(AND(AB18="x",AE18="x",AK18="x"),AH18,IF(AND(AB18="x",AE18="x"),(10-GEOMEAN(((10-AK18)/10*9+1),((10-AH18)/10*9+1)))/9*10,IF(AK18="x",(10-GEOMEAN(((10-AB18)/10*9+1),((10-AE18)/10*9+1),((10-AH18)/10*9+1)))/9*10,IF(AB18="x",(10-GEOMEAN(((10-AK18)/10*9+1),((10-AE18)/10*9+1),((10-AH18)/10*9+1)))/9*10,(10-GEOMEAN(((10-AB18)/10*9+1),((10-AE18)/10*9+1),((10-AH18)/10*9+1),((10-AK18)/10*9+1)))/9*10)))),1)</f>
        <v>4</v>
      </c>
      <c r="AM18" s="145" t="n">
        <f aca="false">ROUND((10-GEOMEAN(((10-T18)/10*9+1),((10-AL18)/10*9+1)))/9*10,1)</f>
        <v>6.2</v>
      </c>
    </row>
    <row r="19" customFormat="false" ht="14.5" hidden="false" customHeight="false" outlineLevel="0" collapsed="false">
      <c r="A19" s="98" t="str">
        <f aca="false">'Indicator Data'!A19</f>
        <v>Barbados</v>
      </c>
      <c r="B19" s="99" t="str">
        <f aca="false">'Indicator Data'!B19</f>
        <v>BRB</v>
      </c>
      <c r="C19" s="134" t="n">
        <f aca="false">ROUND(IF('Indicator Data'!AK19="No data",IF((0.101*LN('Indicator Data'!BY19)-0.153)&gt;C$4,0,IF((0.101*LN('Indicator Data'!BY19)-0.153)&lt;C$3,10,(C$4-(0.101*LN('Indicator Data'!BY19)-0.153))/(C$4-C$3)*10)),IF('Indicator Data'!AK19&gt;C$4,0,IF('Indicator Data'!AK19&lt;C$3,10,(C$4-'Indicator Data'!AK19)/(C$4-C$3)*10))),1)</f>
        <v>1.7</v>
      </c>
      <c r="D19" s="135" t="n">
        <f aca="false">IF('Indicator Data'!AL19="No data","x",ROUND((IF(LOG('Indicator Data'!AL19*1000)&gt;D$4,10,IF(LOG('Indicator Data'!AL19*1000)&lt;D$3,0,10-(D$4-LOG('Indicator Data'!AL19*1000))/(D$4-D$3)*10))),1))</f>
        <v>3.4</v>
      </c>
      <c r="E19" s="136" t="n">
        <f aca="false">ROUND(IF(D19="x",C19,(10-GEOMEAN(((10-C19)/10*9+1),((10-D19)/10*9+1)))/9*10),1)</f>
        <v>2.6</v>
      </c>
      <c r="F19" s="135" t="n">
        <f aca="false">IF('Indicator Data'!AY19="No data","x",ROUND(IF('Indicator Data'!AY19&gt;F$4,10,IF('Indicator Data'!AY19&lt;F$3,0,10-(F$4-'Indicator Data'!AY19)/(F$4-F$3)*10)),1))</f>
        <v>3.4</v>
      </c>
      <c r="G19" s="135" t="str">
        <f aca="false">IF('Indicator Data'!AZ19="No data","x",ROUND(IF('Indicator Data'!AZ19&gt;G$4,10,IF('Indicator Data'!AZ19&lt;G$3,0,10-(G$4-'Indicator Data'!AZ19)/(G$4-G$3)*10)),1))</f>
        <v>x</v>
      </c>
      <c r="H19" s="136" t="n">
        <f aca="false">IF(AND(F19="x",G19="x"),"x",ROUND(AVERAGE(F19,G19),1))</f>
        <v>3.4</v>
      </c>
      <c r="I19" s="137" t="n">
        <f aca="false">SUM(IF('Indicator Data'!AM19=0,0,'Indicator Data'!AM19),SUM('Indicator Data'!AN19:AO19))</f>
        <v>3.360929</v>
      </c>
      <c r="J19" s="137" t="n">
        <f aca="false">I19/'Indicator Data'!BZ19*1000000</f>
        <v>11.9521158465787</v>
      </c>
      <c r="K19" s="135" t="n">
        <f aca="false">IF(J19="x","x",ROUND(IF(J19&gt;K$4,10,IF(J19&lt;K$3,0,10-(K$4-J19)/(K$4-K$3)*10)),1))</f>
        <v>0.2</v>
      </c>
      <c r="L19" s="135" t="str">
        <f aca="false">IF('Indicator Data'!AP19="No data","x",ROUND(IF('Indicator Data'!AP19&gt;L$4,10,IF('Indicator Data'!AP19&lt;L$3,0,10-(L$4-'Indicator Data'!AP19)/(L$4-L$3)*10)),1))</f>
        <v>x</v>
      </c>
      <c r="M19" s="135" t="n">
        <f aca="false">IF('Indicator Data'!AQ19="No data","x",IF('Indicator Data'!AQ19=0,0,ROUND(IF('Indicator Data'!AQ19&gt;M$4,10,IF('Indicator Data'!AQ19&lt;M$3,0,10-(M$4-'Indicator Data'!AQ19)/(M$4-M$3)*10)),1)))</f>
        <v>0.8</v>
      </c>
      <c r="N19" s="136" t="n">
        <f aca="false">ROUND(AVERAGE(K19,L19,M19),1)</f>
        <v>0.5</v>
      </c>
      <c r="O19" s="138" t="n">
        <f aca="false">ROUND(AVERAGE(E19,E19,H19,N19),1)</f>
        <v>2.3</v>
      </c>
      <c r="P19" s="139" t="n">
        <f aca="false">IF(AND('Indicator Data'!BD19="No data",'Indicator Data'!BE19="No data"),0,SUM('Indicator Data'!BD19:BF19)/1000)</f>
        <v>0</v>
      </c>
      <c r="Q19" s="135" t="n">
        <f aca="false">ROUND(IF(P19=0,0,IF(LOG(P19*1000)&gt;$Q$4,10,IF(LOG(P19*1000)&lt;Q$3,0,10-(Q$4-LOG(P19*1000))/(Q$4-Q$3)*10))),1)</f>
        <v>0</v>
      </c>
      <c r="R19" s="140" t="n">
        <f aca="false">P19*1000/'Indicator Data'!BZ19</f>
        <v>0</v>
      </c>
      <c r="S19" s="135" t="n">
        <f aca="false">IF(R19="x","x",ROUND(IF(R19&gt;$S$4,10,IF(R19&lt;$S$3,0,((R19*100)/0.0052)^(1/4.0545)/6.5*10)),1))</f>
        <v>0</v>
      </c>
      <c r="T19" s="141" t="n">
        <f aca="false">ROUND(AVERAGE(Q19,S19),1)</f>
        <v>0</v>
      </c>
      <c r="U19" s="142" t="n">
        <f aca="false">IF('Indicator Data'!AU19="No data","x",ROUND(IF('Indicator Data'!AU19&gt;U$4,10,IF('Indicator Data'!AU19&lt;U$3,0,10-(U$4-'Indicator Data'!AU19)/(U$4-U$3)*10)),1))</f>
        <v>1.6</v>
      </c>
      <c r="V19" s="142" t="n">
        <f aca="false">IF('Indicator Data'!AV19="No data","x",IF('Indicator Data'!AV19=0,0,ROUND(IF('Indicator Data'!AV19&gt;V$4,10,IF('Indicator Data'!AV19&lt;V$3,0,10-(V$4-'Indicator Data'!AV19)/(V$4-V$3)*10)),1)))</f>
        <v>1.1</v>
      </c>
      <c r="W19" s="135" t="n">
        <f aca="false">IF(AND(U19="x",V19="x"),"x",AVERAGE(U19,V19))</f>
        <v>1.35</v>
      </c>
      <c r="X19" s="135" t="n">
        <f aca="false">IF('Indicator Data'!AT19="No data","x",ROUND(IF('Indicator Data'!AT19&gt;X$4,10,IF('Indicator Data'!AT19&lt;X$3,0,10-(X$4-'Indicator Data'!AT19)/(X$4-X$3)*10)),1))</f>
        <v>0</v>
      </c>
      <c r="Y19" s="135" t="str">
        <f aca="false">IF('Indicator Data'!AW19="No data","x",ROUND(IF('Indicator Data'!AW19&gt;Y$4,10,IF('Indicator Data'!AW19&lt;Y$3,0,10-(Y$4-'Indicator Data'!AW19)/(Y$4-Y$3)*10)),1))</f>
        <v>x</v>
      </c>
      <c r="Z19" s="140" t="n">
        <f aca="false">IF('Indicator Data'!AX19="No data","x",IF(('Indicator Data'!AX19/'Indicator Data'!BZ19)&gt;1,1,IF('Indicator Data'!AX19&gt;'Indicator Data'!AX19,1,'Indicator Data'!AX19/'Indicator Data'!BZ19)))</f>
        <v>0.00107041442107827</v>
      </c>
      <c r="AA19" s="135" t="n">
        <f aca="false">IF(Z19="x","x",ROUND(IF(Z19&gt;AA$4,10,IF(Z19&lt;AA$3,0,10-(AA$4-Z19)/(AA$4-AA$3)*10)),1))</f>
        <v>0</v>
      </c>
      <c r="AB19" s="143" t="n">
        <f aca="false">IF(AND(W19="x",X19="x",Y19="x",AA19="x"),"x",ROUND(AVERAGE(W19,X19,Y19,AA19),1))</f>
        <v>0.5</v>
      </c>
      <c r="AC19" s="135" t="n">
        <f aca="false">IF('Indicator Data'!AR19="No data","x",ROUND(IF('Indicator Data'!AR19&gt;AC$4,10,IF('Indicator Data'!AR19&lt;AC$3,0,10-(AC$4-'Indicator Data'!AR19)/(AC$4-AC$3)*10)),1))</f>
        <v>0.9</v>
      </c>
      <c r="AD19" s="135" t="n">
        <f aca="false">IF('Indicator Data'!AS19="No data","x",ROUND(IF('Indicator Data'!AS19&gt;AD$4,10,IF('Indicator Data'!AS19&lt;AD$3,0,10-(AD$4-'Indicator Data'!AS19)/(AD$4-AD$3)*10)),1))</f>
        <v>0.8</v>
      </c>
      <c r="AE19" s="143" t="n">
        <f aca="false">IF(AND(AC19="x",AD19="x"),"x",ROUND(AVERAGE(AD19,AC19),1))</f>
        <v>0.9</v>
      </c>
      <c r="AF19" s="139" t="n">
        <f aca="false">('Indicator Data'!BC19+'Indicator Data'!BB19*0.5+'Indicator Data'!BA19*0.25)/1000</f>
        <v>1.65</v>
      </c>
      <c r="AG19" s="144" t="n">
        <f aca="false">AF19*1000/'Indicator Data'!BZ19</f>
        <v>0.00586772024843572</v>
      </c>
      <c r="AH19" s="143" t="n">
        <f aca="false">IF(AG19="x","x",ROUND(IF(AG19&gt;AH$4,10,IF(AG19&lt;AH$3,0,10-(AH$4-AG19)/(AH$4-AH$3)*10)),1))</f>
        <v>0.6</v>
      </c>
      <c r="AI19" s="135" t="n">
        <f aca="false">IF('Indicator Data'!BG19="No data","x",ROUND(IF('Indicator Data'!BG19&lt;$AI$3,10,IF('Indicator Data'!BG19&gt;$AI$4,0,($AI$4-'Indicator Data'!BG19)/($AI$4-$AI$3)*10)),1))</f>
        <v>3.9</v>
      </c>
      <c r="AJ19" s="135" t="n">
        <f aca="false">IF('Indicator Data'!BH19="No data","x",ROUND(IF('Indicator Data'!BH19&gt;$AJ$4,10,IF('Indicator Data'!BH19&lt;$AJ$3,0,10-($AJ$4-'Indicator Data'!BH19)/($AJ$4-$AJ$3)*10)),1))</f>
        <v>0</v>
      </c>
      <c r="AK19" s="143" t="n">
        <f aca="false">ROUND(AVERAGE(AJ19,AI19),1)</f>
        <v>2</v>
      </c>
      <c r="AL19" s="141" t="n">
        <f aca="false">ROUND(IF(AND(AB19="x",AE19="x",AK19="x"),AH19,IF(AND(AB19="x",AE19="x"),(10-GEOMEAN(((10-AK19)/10*9+1),((10-AH19)/10*9+1)))/9*10,IF(AK19="x",(10-GEOMEAN(((10-AB19)/10*9+1),((10-AE19)/10*9+1),((10-AH19)/10*9+1)))/9*10,IF(AB19="x",(10-GEOMEAN(((10-AK19)/10*9+1),((10-AE19)/10*9+1),((10-AH19)/10*9+1)))/9*10,(10-GEOMEAN(((10-AB19)/10*9+1),((10-AE19)/10*9+1),((10-AH19)/10*9+1),((10-AK19)/10*9+1)))/9*10)))),1)</f>
        <v>1</v>
      </c>
      <c r="AM19" s="145" t="n">
        <f aca="false">ROUND((10-GEOMEAN(((10-T19)/10*9+1),((10-AL19)/10*9+1)))/9*10,1)</f>
        <v>0.5</v>
      </c>
    </row>
    <row r="20" customFormat="false" ht="14.5" hidden="false" customHeight="false" outlineLevel="0" collapsed="false">
      <c r="A20" s="98" t="str">
        <f aca="false">'Indicator Data'!A20</f>
        <v>Belarus</v>
      </c>
      <c r="B20" s="99" t="str">
        <f aca="false">'Indicator Data'!B20</f>
        <v>BLR</v>
      </c>
      <c r="C20" s="134" t="n">
        <f aca="false">ROUND(IF('Indicator Data'!AK20="No data",IF((0.101*LN('Indicator Data'!BY20)-0.153)&gt;C$4,0,IF((0.101*LN('Indicator Data'!BY20)-0.153)&lt;C$3,10,(C$4-(0.101*LN('Indicator Data'!BY20)-0.153))/(C$4-C$3)*10)),IF('Indicator Data'!AK20&gt;C$4,0,IF('Indicator Data'!AK20&lt;C$3,10,(C$4-'Indicator Data'!AK20)/(C$4-C$3)*10))),1)</f>
        <v>1.5</v>
      </c>
      <c r="D20" s="135" t="str">
        <f aca="false">IF('Indicator Data'!AL20="No data","x",ROUND((IF(LOG('Indicator Data'!AL20*1000)&gt;D$4,10,IF(LOG('Indicator Data'!AL20*1000)&lt;D$3,0,10-(D$4-LOG('Indicator Data'!AL20*1000))/(D$4-D$3)*10))),1))</f>
        <v>x</v>
      </c>
      <c r="E20" s="136" t="n">
        <f aca="false">ROUND(IF(D20="x",C20,(10-GEOMEAN(((10-C20)/10*9+1),((10-D20)/10*9+1)))/9*10),1)</f>
        <v>1.5</v>
      </c>
      <c r="F20" s="135" t="n">
        <f aca="false">IF('Indicator Data'!AY20="No data","x",ROUND(IF('Indicator Data'!AY20&gt;F$4,10,IF('Indicator Data'!AY20&lt;F$3,0,10-(F$4-'Indicator Data'!AY20)/(F$4-F$3)*10)),1))</f>
        <v>1.6</v>
      </c>
      <c r="G20" s="135" t="n">
        <f aca="false">IF('Indicator Data'!AZ20="No data","x",ROUND(IF('Indicator Data'!AZ20&gt;G$4,10,IF('Indicator Data'!AZ20&lt;G$3,0,10-(G$4-'Indicator Data'!AZ20)/(G$4-G$3)*10)),1))</f>
        <v>0</v>
      </c>
      <c r="H20" s="136" t="n">
        <f aca="false">IF(AND(F20="x",G20="x"),"x",ROUND(AVERAGE(F20,G20),1))</f>
        <v>0.8</v>
      </c>
      <c r="I20" s="137" t="n">
        <f aca="false">SUM(IF('Indicator Data'!AM20=0,0,'Indicator Data'!AM20),SUM('Indicator Data'!AN20:AO20))</f>
        <v>153.281495779297</v>
      </c>
      <c r="J20" s="137" t="n">
        <f aca="false">I20/'Indicator Data'!BZ20*1000000</f>
        <v>16.0032164584393</v>
      </c>
      <c r="K20" s="135" t="n">
        <f aca="false">IF(J20="x","x",ROUND(IF(J20&gt;K$4,10,IF(J20&lt;K$3,0,10-(K$4-J20)/(K$4-K$3)*10)),1))</f>
        <v>0.3</v>
      </c>
      <c r="L20" s="135" t="n">
        <f aca="false">IF('Indicator Data'!AP20="No data","x",ROUND(IF('Indicator Data'!AP20&gt;L$4,10,IF('Indicator Data'!AP20&lt;L$3,0,10-(L$4-'Indicator Data'!AP20)/(L$4-L$3)*10)),1))</f>
        <v>0.9</v>
      </c>
      <c r="M20" s="135" t="n">
        <f aca="false">IF('Indicator Data'!AQ20="No data","x",IF('Indicator Data'!AQ20=0,0,ROUND(IF('Indicator Data'!AQ20&gt;M$4,10,IF('Indicator Data'!AQ20&lt;M$3,0,10-(M$4-'Indicator Data'!AQ20)/(M$4-M$3)*10)),1)))</f>
        <v>0.5</v>
      </c>
      <c r="N20" s="136" t="n">
        <f aca="false">ROUND(AVERAGE(K20,L20,M20),1)</f>
        <v>0.6</v>
      </c>
      <c r="O20" s="138" t="n">
        <f aca="false">ROUND(AVERAGE(E20,E20,H20,N20),1)</f>
        <v>1.1</v>
      </c>
      <c r="P20" s="139" t="n">
        <f aca="false">IF(AND('Indicator Data'!BD20="No data",'Indicator Data'!BE20="No data"),0,SUM('Indicator Data'!BD20:BF20)/1000)</f>
        <v>13.7</v>
      </c>
      <c r="Q20" s="135" t="n">
        <f aca="false">ROUND(IF(P20=0,0,IF(LOG(P20*1000)&gt;$Q$4,10,IF(LOG(P20*1000)&lt;Q$3,0,10-(Q$4-LOG(P20*1000))/(Q$4-Q$3)*10))),1)</f>
        <v>3.8</v>
      </c>
      <c r="R20" s="140" t="n">
        <f aca="false">P20*1000/'Indicator Data'!BZ20</f>
        <v>0.00143033615614176</v>
      </c>
      <c r="S20" s="135" t="n">
        <f aca="false">IF(R20="x","x",ROUND(IF(R20&gt;$S$4,10,IF(R20&lt;$S$3,0,((R20*100)/0.0052)^(1/4.0545)/6.5*10)),1))</f>
        <v>3.5</v>
      </c>
      <c r="T20" s="141" t="n">
        <f aca="false">ROUND(AVERAGE(Q20,S20),1)</f>
        <v>3.7</v>
      </c>
      <c r="U20" s="142" t="n">
        <f aca="false">IF('Indicator Data'!AU20="No data","x",ROUND(IF('Indicator Data'!AU20&gt;U$4,10,IF('Indicator Data'!AU20&lt;U$3,0,10-(U$4-'Indicator Data'!AU20)/(U$4-U$3)*10)),1))</f>
        <v>1</v>
      </c>
      <c r="V20" s="142" t="n">
        <f aca="false">IF('Indicator Data'!AV20="No data","x",IF('Indicator Data'!AV20=0,0,ROUND(IF('Indicator Data'!AV20&gt;V$4,10,IF('Indicator Data'!AV20&lt;V$3,0,10-(V$4-'Indicator Data'!AV20)/(V$4-V$3)*10)),1)))</f>
        <v>0.8</v>
      </c>
      <c r="W20" s="135" t="n">
        <f aca="false">IF(AND(U20="x",V20="x"),"x",AVERAGE(U20,V20))</f>
        <v>0.9</v>
      </c>
      <c r="X20" s="135" t="n">
        <f aca="false">IF('Indicator Data'!AT20="No data","x",ROUND(IF('Indicator Data'!AT20&gt;X$4,10,IF('Indicator Data'!AT20&lt;X$3,0,10-(X$4-'Indicator Data'!AT20)/(X$4-X$3)*10)),1))</f>
        <v>0.5</v>
      </c>
      <c r="Y20" s="135" t="str">
        <f aca="false">IF('Indicator Data'!AW20="No data","x",ROUND(IF('Indicator Data'!AW20&gt;Y$4,10,IF('Indicator Data'!AW20&lt;Y$3,0,10-(Y$4-'Indicator Data'!AW20)/(Y$4-Y$3)*10)),1))</f>
        <v>x</v>
      </c>
      <c r="Z20" s="140" t="n">
        <f aca="false">IF('Indicator Data'!AX20="No data","x",IF(('Indicator Data'!AX20/'Indicator Data'!BZ20)&gt;1,1,IF('Indicator Data'!AX20&gt;'Indicator Data'!AX20,1,'Indicator Data'!AX20/'Indicator Data'!BZ20)))</f>
        <v>7.30828692919147E-007</v>
      </c>
      <c r="AA20" s="135" t="n">
        <f aca="false">IF(Z20="x","x",ROUND(IF(Z20&gt;AA$4,10,IF(Z20&lt;AA$3,0,10-(AA$4-Z20)/(AA$4-AA$3)*10)),1))</f>
        <v>0</v>
      </c>
      <c r="AB20" s="143" t="n">
        <f aca="false">IF(AND(W20="x",X20="x",Y20="x",AA20="x"),"x",ROUND(AVERAGE(W20,X20,Y20,AA20),1))</f>
        <v>0.5</v>
      </c>
      <c r="AC20" s="135" t="n">
        <f aca="false">IF('Indicator Data'!AR20="No data","x",ROUND(IF('Indicator Data'!AR20&gt;AC$4,10,IF('Indicator Data'!AR20&lt;AC$3,0,10-(AC$4-'Indicator Data'!AR20)/(AC$4-AC$3)*10)),1))</f>
        <v>0.2</v>
      </c>
      <c r="AD20" s="135" t="str">
        <f aca="false">IF('Indicator Data'!AS20="No data","x",ROUND(IF('Indicator Data'!AS20&gt;AD$4,10,IF('Indicator Data'!AS20&lt;AD$3,0,10-(AD$4-'Indicator Data'!AS20)/(AD$4-AD$3)*10)),1))</f>
        <v>x</v>
      </c>
      <c r="AE20" s="143" t="n">
        <f aca="false">IF(AND(AC20="x",AD20="x"),"x",ROUND(AVERAGE(AD20,AC20),1))</f>
        <v>0.2</v>
      </c>
      <c r="AF20" s="139" t="n">
        <f aca="false">('Indicator Data'!BC20+'Indicator Data'!BB20*0.5+'Indicator Data'!BA20*0.25)/1000</f>
        <v>0</v>
      </c>
      <c r="AG20" s="144" t="n">
        <f aca="false">AF20*1000/'Indicator Data'!BZ20</f>
        <v>0</v>
      </c>
      <c r="AH20" s="143" t="n">
        <f aca="false">IF(AG20="x","x",ROUND(IF(AG20&gt;AH$4,10,IF(AG20&lt;AH$3,0,10-(AH$4-AG20)/(AH$4-AH$3)*10)),1))</f>
        <v>0</v>
      </c>
      <c r="AI20" s="135" t="n">
        <f aca="false">IF('Indicator Data'!BG20="No data","x",ROUND(IF('Indicator Data'!BG20&lt;$AI$3,10,IF('Indicator Data'!BG20&gt;$AI$4,0,($AI$4-'Indicator Data'!BG20)/($AI$4-$AI$3)*10)),1))</f>
        <v>2.1</v>
      </c>
      <c r="AJ20" s="135" t="n">
        <f aca="false">IF('Indicator Data'!BH20="No data","x",ROUND(IF('Indicator Data'!BH20&gt;$AJ$4,10,IF('Indicator Data'!BH20&lt;$AJ$3,0,10-($AJ$4-'Indicator Data'!BH20)/($AJ$4-$AJ$3)*10)),1))</f>
        <v>0</v>
      </c>
      <c r="AK20" s="143" t="n">
        <f aca="false">ROUND(AVERAGE(AJ20,AI20),1)</f>
        <v>1.1</v>
      </c>
      <c r="AL20" s="141" t="n">
        <f aca="false">ROUND(IF(AND(AB20="x",AE20="x",AK20="x"),AH20,IF(AND(AB20="x",AE20="x"),(10-GEOMEAN(((10-AK20)/10*9+1),((10-AH20)/10*9+1)))/9*10,IF(AK20="x",(10-GEOMEAN(((10-AB20)/10*9+1),((10-AE20)/10*9+1),((10-AH20)/10*9+1)))/9*10,IF(AB20="x",(10-GEOMEAN(((10-AK20)/10*9+1),((10-AE20)/10*9+1),((10-AH20)/10*9+1)))/9*10,(10-GEOMEAN(((10-AB20)/10*9+1),((10-AE20)/10*9+1),((10-AH20)/10*9+1),((10-AK20)/10*9+1)))/9*10)))),1)</f>
        <v>0.5</v>
      </c>
      <c r="AM20" s="145" t="n">
        <f aca="false">ROUND((10-GEOMEAN(((10-T20)/10*9+1),((10-AL20)/10*9+1)))/9*10,1)</f>
        <v>2.2</v>
      </c>
    </row>
    <row r="21" customFormat="false" ht="14.5" hidden="false" customHeight="false" outlineLevel="0" collapsed="false">
      <c r="A21" s="98" t="str">
        <f aca="false">'Indicator Data'!A21</f>
        <v>Belgium</v>
      </c>
      <c r="B21" s="99" t="str">
        <f aca="false">'Indicator Data'!B21</f>
        <v>BEL</v>
      </c>
      <c r="C21" s="134" t="n">
        <f aca="false">ROUND(IF('Indicator Data'!AK21="No data",IF((0.101*LN('Indicator Data'!BY21)-0.153)&gt;C$4,0,IF((0.101*LN('Indicator Data'!BY21)-0.153)&lt;C$3,10,(C$4-(0.101*LN('Indicator Data'!BY21)-0.153))/(C$4-C$3)*10)),IF('Indicator Data'!AK21&gt;C$4,0,IF('Indicator Data'!AK21&lt;C$3,10,(C$4-'Indicator Data'!AK21)/(C$4-C$3)*10))),1)</f>
        <v>0</v>
      </c>
      <c r="D21" s="135" t="str">
        <f aca="false">IF('Indicator Data'!AL21="No data","x",ROUND((IF(LOG('Indicator Data'!AL21*1000)&gt;D$4,10,IF(LOG('Indicator Data'!AL21*1000)&lt;D$3,0,10-(D$4-LOG('Indicator Data'!AL21*1000))/(D$4-D$3)*10))),1))</f>
        <v>x</v>
      </c>
      <c r="E21" s="136" t="n">
        <f aca="false">ROUND(IF(D21="x",C21,(10-GEOMEAN(((10-C21)/10*9+1),((10-D21)/10*9+1)))/9*10),1)</f>
        <v>0</v>
      </c>
      <c r="F21" s="135" t="n">
        <f aca="false">IF('Indicator Data'!AY21="No data","x",ROUND(IF('Indicator Data'!AY21&gt;F$4,10,IF('Indicator Data'!AY21&lt;F$3,0,10-(F$4-'Indicator Data'!AY21)/(F$4-F$3)*10)),1))</f>
        <v>0.6</v>
      </c>
      <c r="G21" s="135" t="n">
        <f aca="false">IF('Indicator Data'!AZ21="No data","x",ROUND(IF('Indicator Data'!AZ21&gt;G$4,10,IF('Indicator Data'!AZ21&lt;G$3,0,10-(G$4-'Indicator Data'!AZ21)/(G$4-G$3)*10)),1))</f>
        <v>0.6</v>
      </c>
      <c r="H21" s="136" t="n">
        <f aca="false">IF(AND(F21="x",G21="x"),"x",ROUND(AVERAGE(F21,G21),1))</f>
        <v>0.6</v>
      </c>
      <c r="I21" s="137" t="n">
        <f aca="false">SUM(IF('Indicator Data'!AM21=0,0,'Indicator Data'!AM21),SUM('Indicator Data'!AN21:AO21))</f>
        <v>-0.3</v>
      </c>
      <c r="J21" s="137" t="n">
        <f aca="false">I21/'Indicator Data'!BZ21*1000000</f>
        <v>-0.0258366332455462</v>
      </c>
      <c r="K21" s="135" t="n">
        <f aca="false">IF(J21="x","x",ROUND(IF(J21&gt;K$4,10,IF(J21&lt;K$3,0,10-(K$4-J21)/(K$4-K$3)*10)),1))</f>
        <v>0</v>
      </c>
      <c r="L21" s="135" t="str">
        <f aca="false">IF('Indicator Data'!AP21="No data","x",ROUND(IF('Indicator Data'!AP21&gt;L$4,10,IF('Indicator Data'!AP21&lt;L$3,0,10-(L$4-'Indicator Data'!AP21)/(L$4-L$3)*10)),1))</f>
        <v>x</v>
      </c>
      <c r="M21" s="135" t="n">
        <f aca="false">IF('Indicator Data'!AQ21="No data","x",IF('Indicator Data'!AQ21=0,0,ROUND(IF('Indicator Data'!AQ21&gt;M$4,10,IF('Indicator Data'!AQ21&lt;M$3,0,10-(M$4-'Indicator Data'!AQ21)/(M$4-M$3)*10)),1)))</f>
        <v>0.8</v>
      </c>
      <c r="N21" s="136" t="n">
        <f aca="false">ROUND(AVERAGE(K21,L21,M21),1)</f>
        <v>0.4</v>
      </c>
      <c r="O21" s="138" t="n">
        <f aca="false">ROUND(AVERAGE(E21,E21,H21,N21),1)</f>
        <v>0.3</v>
      </c>
      <c r="P21" s="139" t="n">
        <f aca="false">IF(AND('Indicator Data'!BD21="No data",'Indicator Data'!BE21="No data"),0,SUM('Indicator Data'!BD21:BF21)/1000)</f>
        <v>155.056</v>
      </c>
      <c r="Q21" s="135" t="n">
        <f aca="false">ROUND(IF(P21=0,0,IF(LOG(P21*1000)&gt;$Q$4,10,IF(LOG(P21*1000)&lt;Q$3,0,10-(Q$4-LOG(P21*1000))/(Q$4-Q$3)*10))),1)</f>
        <v>7.3</v>
      </c>
      <c r="R21" s="140" t="n">
        <f aca="false">P21*1000/'Indicator Data'!BZ21</f>
        <v>0.0133537500150714</v>
      </c>
      <c r="S21" s="135" t="n">
        <f aca="false">IF(R21="x","x",ROUND(IF(R21&gt;$S$4,10,IF(R21&lt;$S$3,0,((R21*100)/0.0052)^(1/4.0545)/6.5*10)),1))</f>
        <v>6</v>
      </c>
      <c r="T21" s="141" t="n">
        <f aca="false">ROUND(AVERAGE(Q21,S21),1)</f>
        <v>6.7</v>
      </c>
      <c r="U21" s="142" t="str">
        <f aca="false">IF('Indicator Data'!AU21="No data","x",ROUND(IF('Indicator Data'!AU21&gt;U$4,10,IF('Indicator Data'!AU21&lt;U$3,0,10-(U$4-'Indicator Data'!AU21)/(U$4-U$3)*10)),1))</f>
        <v>x</v>
      </c>
      <c r="V21" s="142" t="str">
        <f aca="false">IF('Indicator Data'!AV21="No data","x",IF('Indicator Data'!AV21=0,0,ROUND(IF('Indicator Data'!AV21&gt;V$4,10,IF('Indicator Data'!AV21&lt;V$3,0,10-(V$4-'Indicator Data'!AV21)/(V$4-V$3)*10)),1)))</f>
        <v>x</v>
      </c>
      <c r="W21" s="135" t="str">
        <f aca="false">IF(AND(U21="x",V21="x"),"x",AVERAGE(U21,V21))</f>
        <v>x</v>
      </c>
      <c r="X21" s="135" t="n">
        <f aca="false">IF('Indicator Data'!AT21="No data","x",ROUND(IF('Indicator Data'!AT21&gt;X$4,10,IF('Indicator Data'!AT21&lt;X$3,0,10-(X$4-'Indicator Data'!AT21)/(X$4-X$3)*10)),1))</f>
        <v>0.1</v>
      </c>
      <c r="Y21" s="135" t="str">
        <f aca="false">IF('Indicator Data'!AW21="No data","x",ROUND(IF('Indicator Data'!AW21&gt;Y$4,10,IF('Indicator Data'!AW21&lt;Y$3,0,10-(Y$4-'Indicator Data'!AW21)/(Y$4-Y$3)*10)),1))</f>
        <v>x</v>
      </c>
      <c r="Z21" s="140" t="n">
        <f aca="false">IF('Indicator Data'!AX21="No data","x",IF(('Indicator Data'!AX21/'Indicator Data'!BZ21)&gt;1,1,IF('Indicator Data'!AX21&gt;'Indicator Data'!AX21,1,'Indicator Data'!AX21/'Indicator Data'!BZ21)))</f>
        <v>1.55019799473277E-006</v>
      </c>
      <c r="AA21" s="135" t="n">
        <f aca="false">IF(Z21="x","x",ROUND(IF(Z21&gt;AA$4,10,IF(Z21&lt;AA$3,0,10-(AA$4-Z21)/(AA$4-AA$3)*10)),1))</f>
        <v>0</v>
      </c>
      <c r="AB21" s="143" t="n">
        <f aca="false">IF(AND(W21="x",X21="x",Y21="x",AA21="x"),"x",ROUND(AVERAGE(W21,X21,Y21,AA21),1))</f>
        <v>0.1</v>
      </c>
      <c r="AC21" s="135" t="n">
        <f aca="false">IF('Indicator Data'!AR21="No data","x",ROUND(IF('Indicator Data'!AR21&gt;AC$4,10,IF('Indicator Data'!AR21&lt;AC$3,0,10-(AC$4-'Indicator Data'!AR21)/(AC$4-AC$3)*10)),1))</f>
        <v>0.3</v>
      </c>
      <c r="AD21" s="135" t="n">
        <f aca="false">IF('Indicator Data'!AS21="No data","x",ROUND(IF('Indicator Data'!AS21&gt;AD$4,10,IF('Indicator Data'!AS21&lt;AD$3,0,10-(AD$4-'Indicator Data'!AS21)/(AD$4-AD$3)*10)),1))</f>
        <v>0.2</v>
      </c>
      <c r="AE21" s="143" t="n">
        <f aca="false">IF(AND(AC21="x",AD21="x"),"x",ROUND(AVERAGE(AD21,AC21),1))</f>
        <v>0.3</v>
      </c>
      <c r="AF21" s="139" t="n">
        <f aca="false">('Indicator Data'!BC21+'Indicator Data'!BB21*0.5+'Indicator Data'!BA21*0.25)/1000</f>
        <v>50.975</v>
      </c>
      <c r="AG21" s="144" t="n">
        <f aca="false">AF21*1000/'Indicator Data'!BZ21</f>
        <v>0.00439007459897239</v>
      </c>
      <c r="AH21" s="143" t="n">
        <f aca="false">IF(AG21="x","x",ROUND(IF(AG21&gt;AH$4,10,IF(AG21&lt;AH$3,0,10-(AH$4-AG21)/(AH$4-AH$3)*10)),1))</f>
        <v>0.4</v>
      </c>
      <c r="AI21" s="135" t="n">
        <f aca="false">IF('Indicator Data'!BG21="No data","x",ROUND(IF('Indicator Data'!BG21&lt;$AI$3,10,IF('Indicator Data'!BG21&gt;$AI$4,0,($AI$4-'Indicator Data'!BG21)/($AI$4-$AI$3)*10)),1))</f>
        <v>0.1</v>
      </c>
      <c r="AJ21" s="135" t="n">
        <f aca="false">IF('Indicator Data'!BH21="No data","x",ROUND(IF('Indicator Data'!BH21&gt;$AJ$4,10,IF('Indicator Data'!BH21&lt;$AJ$3,0,10-($AJ$4-'Indicator Data'!BH21)/($AJ$4-$AJ$3)*10)),1))</f>
        <v>0</v>
      </c>
      <c r="AK21" s="143" t="n">
        <f aca="false">ROUND(AVERAGE(AJ21,AI21),1)</f>
        <v>0.1</v>
      </c>
      <c r="AL21" s="141" t="n">
        <f aca="false">ROUND(IF(AND(AB21="x",AE21="x",AK21="x"),AH21,IF(AND(AB21="x",AE21="x"),(10-GEOMEAN(((10-AK21)/10*9+1),((10-AH21)/10*9+1)))/9*10,IF(AK21="x",(10-GEOMEAN(((10-AB21)/10*9+1),((10-AE21)/10*9+1),((10-AH21)/10*9+1)))/9*10,IF(AB21="x",(10-GEOMEAN(((10-AK21)/10*9+1),((10-AE21)/10*9+1),((10-AH21)/10*9+1)))/9*10,(10-GEOMEAN(((10-AB21)/10*9+1),((10-AE21)/10*9+1),((10-AH21)/10*9+1),((10-AK21)/10*9+1)))/9*10)))),1)</f>
        <v>0.2</v>
      </c>
      <c r="AM21" s="145" t="n">
        <f aca="false">ROUND((10-GEOMEAN(((10-T21)/10*9+1),((10-AL21)/10*9+1)))/9*10,1)</f>
        <v>4.2</v>
      </c>
    </row>
    <row r="22" customFormat="false" ht="14.5" hidden="false" customHeight="false" outlineLevel="0" collapsed="false">
      <c r="A22" s="98" t="str">
        <f aca="false">'Indicator Data'!A22</f>
        <v>Belize</v>
      </c>
      <c r="B22" s="99" t="str">
        <f aca="false">'Indicator Data'!B22</f>
        <v>BLZ</v>
      </c>
      <c r="C22" s="134" t="n">
        <f aca="false">ROUND(IF('Indicator Data'!AK22="No data",IF((0.101*LN('Indicator Data'!BY22)-0.153)&gt;C$4,0,IF((0.101*LN('Indicator Data'!BY22)-0.153)&lt;C$3,10,(C$4-(0.101*LN('Indicator Data'!BY22)-0.153))/(C$4-C$3)*10)),IF('Indicator Data'!AK22&gt;C$4,0,IF('Indicator Data'!AK22&lt;C$3,10,(C$4-'Indicator Data'!AK22)/(C$4-C$3)*10))),1)</f>
        <v>3.7</v>
      </c>
      <c r="D22" s="135" t="n">
        <f aca="false">IF('Indicator Data'!AL22="No data","x",ROUND((IF(LOG('Indicator Data'!AL22*1000)&gt;D$4,10,IF(LOG('Indicator Data'!AL22*1000)&lt;D$3,0,10-(D$4-LOG('Indicator Data'!AL22*1000))/(D$4-D$3)*10))),1))</f>
        <v>4.6</v>
      </c>
      <c r="E22" s="136" t="n">
        <f aca="false">ROUND(IF(D22="x",C22,(10-GEOMEAN(((10-C22)/10*9+1),((10-D22)/10*9+1)))/9*10),1)</f>
        <v>4.2</v>
      </c>
      <c r="F22" s="135" t="n">
        <f aca="false">IF('Indicator Data'!AY22="No data","x",ROUND(IF('Indicator Data'!AY22&gt;F$4,10,IF('Indicator Data'!AY22&lt;F$3,0,10-(F$4-'Indicator Data'!AY22)/(F$4-F$3)*10)),1))</f>
        <v>5.5</v>
      </c>
      <c r="G22" s="135" t="str">
        <f aca="false">IF('Indicator Data'!AZ22="No data","x",ROUND(IF('Indicator Data'!AZ22&gt;G$4,10,IF('Indicator Data'!AZ22&lt;G$3,0,10-(G$4-'Indicator Data'!AZ22)/(G$4-G$3)*10)),1))</f>
        <v>x</v>
      </c>
      <c r="H22" s="136" t="n">
        <f aca="false">IF(AND(F22="x",G22="x"),"x",ROUND(AVERAGE(F22,G22),1))</f>
        <v>5.5</v>
      </c>
      <c r="I22" s="137" t="n">
        <f aca="false">SUM(IF('Indicator Data'!AM22=0,0,'Indicator Data'!AM22),SUM('Indicator Data'!AN22:AO22))</f>
        <v>17.5332207711182</v>
      </c>
      <c r="J22" s="137" t="n">
        <f aca="false">I22/'Indicator Data'!BZ22*1000000</f>
        <v>43.8296551295229</v>
      </c>
      <c r="K22" s="135" t="n">
        <f aca="false">IF(J22="x","x",ROUND(IF(J22&gt;K$4,10,IF(J22&lt;K$3,0,10-(K$4-J22)/(K$4-K$3)*10)),1))</f>
        <v>0.9</v>
      </c>
      <c r="L22" s="135" t="n">
        <f aca="false">IF('Indicator Data'!AP22="No data","x",ROUND(IF('Indicator Data'!AP22&gt;L$4,10,IF('Indicator Data'!AP22&lt;L$3,0,10-(L$4-'Indicator Data'!AP22)/(L$4-L$3)*10)),1))</f>
        <v>3</v>
      </c>
      <c r="M22" s="135" t="n">
        <f aca="false">IF('Indicator Data'!AQ22="No data","x",IF('Indicator Data'!AQ22=0,0,ROUND(IF('Indicator Data'!AQ22&gt;M$4,10,IF('Indicator Data'!AQ22&lt;M$3,0,10-(M$4-'Indicator Data'!AQ22)/(M$4-M$3)*10)),1)))</f>
        <v>2.5</v>
      </c>
      <c r="N22" s="136" t="n">
        <f aca="false">ROUND(AVERAGE(K22,L22,M22),1)</f>
        <v>2.1</v>
      </c>
      <c r="O22" s="138" t="n">
        <f aca="false">ROUND(AVERAGE(E22,E22,H22,N22),1)</f>
        <v>4</v>
      </c>
      <c r="P22" s="139" t="n">
        <f aca="false">IF(AND('Indicator Data'!BD22="No data",'Indicator Data'!BE22="No data"),0,SUM('Indicator Data'!BD22:BF22)/1000)</f>
        <v>4.202</v>
      </c>
      <c r="Q22" s="135" t="n">
        <f aca="false">ROUND(IF(P22=0,0,IF(LOG(P22*1000)&gt;$Q$4,10,IF(LOG(P22*1000)&lt;Q$3,0,10-(Q$4-LOG(P22*1000))/(Q$4-Q$3)*10))),1)</f>
        <v>2.1</v>
      </c>
      <c r="R22" s="140" t="n">
        <f aca="false">P22*1000/'Indicator Data'!BZ22</f>
        <v>0.0105041859255908</v>
      </c>
      <c r="S22" s="135" t="n">
        <f aca="false">IF(R22="x","x",ROUND(IF(R22&gt;$S$4,10,IF(R22&lt;$S$3,0,((R22*100)/0.0052)^(1/4.0545)/6.5*10)),1))</f>
        <v>5.7</v>
      </c>
      <c r="T22" s="141" t="n">
        <f aca="false">ROUND(AVERAGE(Q22,S22),1)</f>
        <v>3.9</v>
      </c>
      <c r="U22" s="142" t="n">
        <f aca="false">IF('Indicator Data'!AU22="No data","x",ROUND(IF('Indicator Data'!AU22&gt;U$4,10,IF('Indicator Data'!AU22&lt;U$3,0,10-(U$4-'Indicator Data'!AU22)/(U$4-U$3)*10)),1))</f>
        <v>2.4</v>
      </c>
      <c r="V22" s="142" t="n">
        <f aca="false">IF('Indicator Data'!AV22="No data","x",IF('Indicator Data'!AV22=0,0,ROUND(IF('Indicator Data'!AV22&gt;V$4,10,IF('Indicator Data'!AV22&lt;V$3,0,10-(V$4-'Indicator Data'!AV22)/(V$4-V$3)*10)),1)))</f>
        <v>2.9</v>
      </c>
      <c r="W22" s="135" t="n">
        <f aca="false">IF(AND(U22="x",V22="x"),"x",AVERAGE(U22,V22))</f>
        <v>2.65</v>
      </c>
      <c r="X22" s="135" t="n">
        <f aca="false">IF('Indicator Data'!AT22="No data","x",ROUND(IF('Indicator Data'!AT22&gt;X$4,10,IF('Indicator Data'!AT22&lt;X$3,0,10-(X$4-'Indicator Data'!AT22)/(X$4-X$3)*10)),1))</f>
        <v>0.4</v>
      </c>
      <c r="Y22" s="135" t="n">
        <f aca="false">IF('Indicator Data'!AW22="No data","x",ROUND(IF('Indicator Data'!AW22&gt;Y$4,10,IF('Indicator Data'!AW22&lt;Y$3,0,10-(Y$4-'Indicator Data'!AW22)/(Y$4-Y$3)*10)),1))</f>
        <v>0</v>
      </c>
      <c r="Z22" s="140" t="n">
        <f aca="false">IF('Indicator Data'!AX22="No data","x",IF(('Indicator Data'!AX22/'Indicator Data'!BZ22)&gt;1,1,IF('Indicator Data'!AX22&gt;'Indicator Data'!AX22,1,'Indicator Data'!AX22/'Indicator Data'!BZ22)))</f>
        <v>0.00696196044806528</v>
      </c>
      <c r="AA22" s="135" t="n">
        <f aca="false">IF(Z22="x","x",ROUND(IF(Z22&gt;AA$4,10,IF(Z22&lt;AA$3,0,10-(AA$4-Z22)/(AA$4-AA$3)*10)),1))</f>
        <v>0.1</v>
      </c>
      <c r="AB22" s="143" t="n">
        <f aca="false">IF(AND(W22="x",X22="x",Y22="x",AA22="x"),"x",ROUND(AVERAGE(W22,X22,Y22,AA22),1))</f>
        <v>0.8</v>
      </c>
      <c r="AC22" s="135" t="n">
        <f aca="false">IF('Indicator Data'!AR22="No data","x",ROUND(IF('Indicator Data'!AR22&gt;AC$4,10,IF('Indicator Data'!AR22&lt;AC$3,0,10-(AC$4-'Indicator Data'!AR22)/(AC$4-AC$3)*10)),1))</f>
        <v>0.9</v>
      </c>
      <c r="AD22" s="135" t="n">
        <f aca="false">IF('Indicator Data'!AS22="No data","x",ROUND(IF('Indicator Data'!AS22&gt;AD$4,10,IF('Indicator Data'!AS22&lt;AD$3,0,10-(AD$4-'Indicator Data'!AS22)/(AD$4-AD$3)*10)),1))</f>
        <v>1</v>
      </c>
      <c r="AE22" s="143" t="n">
        <f aca="false">IF(AND(AC22="x",AD22="x"),"x",ROUND(AVERAGE(AD22,AC22),1))</f>
        <v>1</v>
      </c>
      <c r="AF22" s="139" t="n">
        <f aca="false">('Indicator Data'!BC22+'Indicator Data'!BB22*0.5+'Indicator Data'!BA22*0.25)/1000</f>
        <v>15</v>
      </c>
      <c r="AG22" s="144" t="n">
        <f aca="false">AF22*1000/'Indicator Data'!BZ22</f>
        <v>0.0374970939752169</v>
      </c>
      <c r="AH22" s="143" t="n">
        <f aca="false">IF(AG22="x","x",ROUND(IF(AG22&gt;AH$4,10,IF(AG22&lt;AH$3,0,10-(AH$4-AG22)/(AH$4-AH$3)*10)),1))</f>
        <v>3.7</v>
      </c>
      <c r="AI22" s="135" t="n">
        <f aca="false">IF('Indicator Data'!BG22="No data","x",ROUND(IF('Indicator Data'!BG22&lt;$AI$3,10,IF('Indicator Data'!BG22&gt;$AI$4,0,($AI$4-'Indicator Data'!BG22)/($AI$4-$AI$3)*10)),1))</f>
        <v>4.3</v>
      </c>
      <c r="AJ22" s="135" t="n">
        <f aca="false">IF('Indicator Data'!BH22="No data","x",ROUND(IF('Indicator Data'!BH22&gt;$AJ$4,10,IF('Indicator Data'!BH22&lt;$AJ$3,0,10-($AJ$4-'Indicator Data'!BH22)/($AJ$4-$AJ$3)*10)),1))</f>
        <v>0.8</v>
      </c>
      <c r="AK22" s="143" t="n">
        <f aca="false">ROUND(AVERAGE(AJ22,AI22),1)</f>
        <v>2.6</v>
      </c>
      <c r="AL22" s="141" t="n">
        <f aca="false">ROUND(IF(AND(AB22="x",AE22="x",AK22="x"),AH22,IF(AND(AB22="x",AE22="x"),(10-GEOMEAN(((10-AK22)/10*9+1),((10-AH22)/10*9+1)))/9*10,IF(AK22="x",(10-GEOMEAN(((10-AB22)/10*9+1),((10-AE22)/10*9+1),((10-AH22)/10*9+1)))/9*10,IF(AB22="x",(10-GEOMEAN(((10-AK22)/10*9+1),((10-AE22)/10*9+1),((10-AH22)/10*9+1)))/9*10,(10-GEOMEAN(((10-AB22)/10*9+1),((10-AE22)/10*9+1),((10-AH22)/10*9+1),((10-AK22)/10*9+1)))/9*10)))),1)</f>
        <v>2.1</v>
      </c>
      <c r="AM22" s="145" t="n">
        <f aca="false">ROUND((10-GEOMEAN(((10-T22)/10*9+1),((10-AL22)/10*9+1)))/9*10,1)</f>
        <v>3.1</v>
      </c>
    </row>
    <row r="23" customFormat="false" ht="14.5" hidden="false" customHeight="false" outlineLevel="0" collapsed="false">
      <c r="A23" s="98" t="str">
        <f aca="false">'Indicator Data'!A23</f>
        <v>Benin</v>
      </c>
      <c r="B23" s="99" t="str">
        <f aca="false">'Indicator Data'!B23</f>
        <v>BEN</v>
      </c>
      <c r="C23" s="134" t="n">
        <f aca="false">ROUND(IF('Indicator Data'!AK23="No data",IF((0.101*LN('Indicator Data'!BY23)-0.153)&gt;C$4,0,IF((0.101*LN('Indicator Data'!BY23)-0.153)&lt;C$3,10,(C$4-(0.101*LN('Indicator Data'!BY23)-0.153))/(C$4-C$3)*10)),IF('Indicator Data'!AK23&gt;C$4,0,IF('Indicator Data'!AK23&lt;C$3,10,(C$4-'Indicator Data'!AK23)/(C$4-C$3)*10))),1)</f>
        <v>7.1</v>
      </c>
      <c r="D23" s="135" t="n">
        <f aca="false">IF('Indicator Data'!AL23="No data","x",ROUND((IF(LOG('Indicator Data'!AL23*1000)&gt;D$4,10,IF(LOG('Indicator Data'!AL23*1000)&lt;D$3,0,10-(D$4-LOG('Indicator Data'!AL23*1000))/(D$4-D$3)*10))),1))</f>
        <v>9.5</v>
      </c>
      <c r="E23" s="136" t="n">
        <f aca="false">ROUND(IF(D23="x",C23,(10-GEOMEAN(((10-C23)/10*9+1),((10-D23)/10*9+1)))/9*10),1)</f>
        <v>8.6</v>
      </c>
      <c r="F23" s="135" t="n">
        <f aca="false">IF('Indicator Data'!AY23="No data","x",ROUND(IF('Indicator Data'!AY23&gt;F$4,10,IF('Indicator Data'!AY23&lt;F$3,0,10-(F$4-'Indicator Data'!AY23)/(F$4-F$3)*10)),1))</f>
        <v>8.2</v>
      </c>
      <c r="G23" s="135" t="n">
        <f aca="false">IF('Indicator Data'!AZ23="No data","x",ROUND(IF('Indicator Data'!AZ23&gt;G$4,10,IF('Indicator Data'!AZ23&lt;G$3,0,10-(G$4-'Indicator Data'!AZ23)/(G$4-G$3)*10)),1))</f>
        <v>3.2</v>
      </c>
      <c r="H23" s="136" t="n">
        <f aca="false">IF(AND(F23="x",G23="x"),"x",ROUND(AVERAGE(F23,G23),1))</f>
        <v>5.7</v>
      </c>
      <c r="I23" s="137" t="n">
        <f aca="false">SUM(IF('Indicator Data'!AM23=0,0,'Indicator Data'!AM23),SUM('Indicator Data'!AN23:AO23))</f>
        <v>590.656053765625</v>
      </c>
      <c r="J23" s="137" t="n">
        <f aca="false">I23/'Indicator Data'!BZ23*1000000</f>
        <v>45.4459356458312</v>
      </c>
      <c r="K23" s="135" t="n">
        <f aca="false">IF(J23="x","x",ROUND(IF(J23&gt;K$4,10,IF(J23&lt;K$3,0,10-(K$4-J23)/(K$4-K$3)*10)),1))</f>
        <v>0.9</v>
      </c>
      <c r="L23" s="135" t="n">
        <f aca="false">IF('Indicator Data'!AP23="No data","x",ROUND(IF('Indicator Data'!AP23&gt;L$4,10,IF('Indicator Data'!AP23&lt;L$3,0,10-(L$4-'Indicator Data'!AP23)/(L$4-L$3)*10)),1))</f>
        <v>4.5</v>
      </c>
      <c r="M23" s="135" t="n">
        <f aca="false">IF('Indicator Data'!AQ23="No data","x",IF('Indicator Data'!AQ23=0,0,ROUND(IF('Indicator Data'!AQ23&gt;M$4,10,IF('Indicator Data'!AQ23&lt;M$3,0,10-(M$4-'Indicator Data'!AQ23)/(M$4-M$3)*10)),1)))</f>
        <v>0.4</v>
      </c>
      <c r="N23" s="136" t="n">
        <f aca="false">ROUND(AVERAGE(K23,L23,M23),1)</f>
        <v>1.9</v>
      </c>
      <c r="O23" s="138" t="n">
        <f aca="false">ROUND(AVERAGE(E23,E23,H23,N23),1)</f>
        <v>6.2</v>
      </c>
      <c r="P23" s="139" t="n">
        <f aca="false">IF(AND('Indicator Data'!BD23="No data",'Indicator Data'!BE23="No data"),0,SUM('Indicator Data'!BD23:BF23)/1000)</f>
        <v>4.942</v>
      </c>
      <c r="Q23" s="135" t="n">
        <f aca="false">ROUND(IF(P23=0,0,IF(LOG(P23*1000)&gt;$Q$4,10,IF(LOG(P23*1000)&lt;Q$3,0,10-(Q$4-LOG(P23*1000))/(Q$4-Q$3)*10))),1)</f>
        <v>2.3</v>
      </c>
      <c r="R23" s="140" t="n">
        <f aca="false">P23*1000/'Indicator Data'!BZ23</f>
        <v>0.000380244666129872</v>
      </c>
      <c r="S23" s="135" t="n">
        <f aca="false">IF(R23="x","x",ROUND(IF(R23&gt;$S$4,10,IF(R23&lt;$S$3,0,((R23*100)/0.0052)^(1/4.0545)/6.5*10)),1))</f>
        <v>2.5</v>
      </c>
      <c r="T23" s="141" t="n">
        <f aca="false">ROUND(AVERAGE(Q23,S23),1)</f>
        <v>2.4</v>
      </c>
      <c r="U23" s="142" t="n">
        <f aca="false">IF('Indicator Data'!AU23="No data","x",ROUND(IF('Indicator Data'!AU23&gt;U$4,10,IF('Indicator Data'!AU23&lt;U$3,0,10-(U$4-'Indicator Data'!AU23)/(U$4-U$3)*10)),1))</f>
        <v>1.8</v>
      </c>
      <c r="V23" s="142" t="n">
        <f aca="false">IF('Indicator Data'!AV23="No data","x",IF('Indicator Data'!AV23=0,0,ROUND(IF('Indicator Data'!AV23&gt;V$4,10,IF('Indicator Data'!AV23&lt;V$3,0,10-(V$4-'Indicator Data'!AV23)/(V$4-V$3)*10)),1)))</f>
        <v>0.9</v>
      </c>
      <c r="W23" s="135" t="n">
        <f aca="false">IF(AND(U23="x",V23="x"),"x",AVERAGE(U23,V23))</f>
        <v>1.35</v>
      </c>
      <c r="X23" s="135" t="n">
        <f aca="false">IF('Indicator Data'!AT23="No data","x",ROUND(IF('Indicator Data'!AT23&gt;X$4,10,IF('Indicator Data'!AT23&lt;X$3,0,10-(X$4-'Indicator Data'!AT23)/(X$4-X$3)*10)),1))</f>
        <v>1</v>
      </c>
      <c r="Y23" s="135" t="n">
        <f aca="false">IF('Indicator Data'!AW23="No data","x",ROUND(IF('Indicator Data'!AW23&gt;Y$4,10,IF('Indicator Data'!AW23&lt;Y$3,0,10-(Y$4-'Indicator Data'!AW23)/(Y$4-Y$3)*10)),1))</f>
        <v>9.7</v>
      </c>
      <c r="Z23" s="140" t="n">
        <f aca="false">IF('Indicator Data'!AX23="No data","x",IF(('Indicator Data'!AX23/'Indicator Data'!BZ23)&gt;1,1,IF('Indicator Data'!AX23&gt;'Indicator Data'!AX23,1,'Indicator Data'!AX23/'Indicator Data'!BZ23)))</f>
        <v>0.430796586415448</v>
      </c>
      <c r="AA23" s="135" t="n">
        <f aca="false">IF(Z23="x","x",ROUND(IF(Z23&gt;AA$4,10,IF(Z23&lt;AA$3,0,10-(AA$4-Z23)/(AA$4-AA$3)*10)),1))</f>
        <v>4.8</v>
      </c>
      <c r="AB23" s="143" t="n">
        <f aca="false">IF(AND(W23="x",X23="x",Y23="x",AA23="x"),"x",ROUND(AVERAGE(W23,X23,Y23,AA23),1))</f>
        <v>4.2</v>
      </c>
      <c r="AC23" s="135" t="n">
        <f aca="false">IF('Indicator Data'!AR23="No data","x",ROUND(IF('Indicator Data'!AR23&gt;AC$4,10,IF('Indicator Data'!AR23&lt;AC$3,0,10-(AC$4-'Indicator Data'!AR23)/(AC$4-AC$3)*10)),1))</f>
        <v>6.6</v>
      </c>
      <c r="AD23" s="135" t="n">
        <f aca="false">IF('Indicator Data'!AS23="No data","x",ROUND(IF('Indicator Data'!AS23&gt;AD$4,10,IF('Indicator Data'!AS23&lt;AD$3,0,10-(AD$4-'Indicator Data'!AS23)/(AD$4-AD$3)*10)),1))</f>
        <v>3.7</v>
      </c>
      <c r="AE23" s="143" t="n">
        <f aca="false">IF(AND(AC23="x",AD23="x"),"x",ROUND(AVERAGE(AD23,AC23),1))</f>
        <v>5.2</v>
      </c>
      <c r="AF23" s="139" t="n">
        <f aca="false">('Indicator Data'!BC23+'Indicator Data'!BB23*0.5+'Indicator Data'!BA23*0.25)/1000</f>
        <v>19.675</v>
      </c>
      <c r="AG23" s="144" t="n">
        <f aca="false">AF23*1000/'Indicator Data'!BZ23</f>
        <v>0.0015138231092888</v>
      </c>
      <c r="AH23" s="143" t="n">
        <f aca="false">IF(AG23="x","x",ROUND(IF(AG23&gt;AH$4,10,IF(AG23&lt;AH$3,0,10-(AH$4-AG23)/(AH$4-AH$3)*10)),1))</f>
        <v>0.2</v>
      </c>
      <c r="AI23" s="135" t="n">
        <f aca="false">IF('Indicator Data'!BG23="No data","x",ROUND(IF('Indicator Data'!BG23&lt;$AI$3,10,IF('Indicator Data'!BG23&gt;$AI$4,0,($AI$4-'Indicator Data'!BG23)/($AI$4-$AI$3)*10)),1))</f>
        <v>2.9</v>
      </c>
      <c r="AJ23" s="135" t="n">
        <f aca="false">IF('Indicator Data'!BH23="No data","x",ROUND(IF('Indicator Data'!BH23&gt;$AJ$4,10,IF('Indicator Data'!BH23&lt;$AJ$3,0,10-($AJ$4-'Indicator Data'!BH23)/($AJ$4-$AJ$3)*10)),1))</f>
        <v>0.8</v>
      </c>
      <c r="AK23" s="143" t="n">
        <f aca="false">ROUND(AVERAGE(AJ23,AI23),1)</f>
        <v>1.9</v>
      </c>
      <c r="AL23" s="141" t="n">
        <f aca="false">ROUND(IF(AND(AB23="x",AE23="x",AK23="x"),AH23,IF(AND(AB23="x",AE23="x"),(10-GEOMEAN(((10-AK23)/10*9+1),((10-AH23)/10*9+1)))/9*10,IF(AK23="x",(10-GEOMEAN(((10-AB23)/10*9+1),((10-AE23)/10*9+1),((10-AH23)/10*9+1)))/9*10,IF(AB23="x",(10-GEOMEAN(((10-AK23)/10*9+1),((10-AE23)/10*9+1),((10-AH23)/10*9+1)))/9*10,(10-GEOMEAN(((10-AB23)/10*9+1),((10-AE23)/10*9+1),((10-AH23)/10*9+1),((10-AK23)/10*9+1)))/9*10)))),1)</f>
        <v>3.1</v>
      </c>
      <c r="AM23" s="145" t="n">
        <f aca="false">ROUND((10-GEOMEAN(((10-T23)/10*9+1),((10-AL23)/10*9+1)))/9*10,1)</f>
        <v>2.8</v>
      </c>
    </row>
    <row r="24" customFormat="false" ht="14.5" hidden="false" customHeight="false" outlineLevel="0" collapsed="false">
      <c r="A24" s="98" t="str">
        <f aca="false">'Indicator Data'!A24</f>
        <v>Bhutan</v>
      </c>
      <c r="B24" s="99" t="str">
        <f aca="false">'Indicator Data'!B24</f>
        <v>BTN</v>
      </c>
      <c r="C24" s="134" t="n">
        <f aca="false">ROUND(IF('Indicator Data'!AK24="No data",IF((0.101*LN('Indicator Data'!BY24)-0.153)&gt;C$4,0,IF((0.101*LN('Indicator Data'!BY24)-0.153)&lt;C$3,10,(C$4-(0.101*LN('Indicator Data'!BY24)-0.153))/(C$4-C$3)*10)),IF('Indicator Data'!AK24&gt;C$4,0,IF('Indicator Data'!AK24&lt;C$3,10,(C$4-'Indicator Data'!AK24)/(C$4-C$3)*10))),1)</f>
        <v>4.9</v>
      </c>
      <c r="D24" s="135" t="n">
        <f aca="false">IF('Indicator Data'!AL24="No data","x",ROUND((IF(LOG('Indicator Data'!AL24*1000)&gt;D$4,10,IF(LOG('Indicator Data'!AL24*1000)&lt;D$3,0,10-(D$4-LOG('Indicator Data'!AL24*1000))/(D$4-D$3)*10))),1))</f>
        <v>8.3</v>
      </c>
      <c r="E24" s="136" t="n">
        <f aca="false">ROUND(IF(D24="x",C24,(10-GEOMEAN(((10-C24)/10*9+1),((10-D24)/10*9+1)))/9*10),1)</f>
        <v>6.9</v>
      </c>
      <c r="F24" s="135" t="n">
        <f aca="false">IF('Indicator Data'!AY24="No data","x",ROUND(IF('Indicator Data'!AY24&gt;F$4,10,IF('Indicator Data'!AY24&lt;F$3,0,10-(F$4-'Indicator Data'!AY24)/(F$4-F$3)*10)),1))</f>
        <v>5.6</v>
      </c>
      <c r="G24" s="135" t="n">
        <f aca="false">IF('Indicator Data'!AZ24="No data","x",ROUND(IF('Indicator Data'!AZ24&gt;G$4,10,IF('Indicator Data'!AZ24&lt;G$3,0,10-(G$4-'Indicator Data'!AZ24)/(G$4-G$3)*10)),1))</f>
        <v>3.1</v>
      </c>
      <c r="H24" s="136" t="n">
        <f aca="false">IF(AND(F24="x",G24="x"),"x",ROUND(AVERAGE(F24,G24),1))</f>
        <v>4.4</v>
      </c>
      <c r="I24" s="137" t="n">
        <f aca="false">SUM(IF('Indicator Data'!AM24=0,0,'Indicator Data'!AM24),SUM('Indicator Data'!AN24:AO24))</f>
        <v>77.9976662125244</v>
      </c>
      <c r="J24" s="137" t="n">
        <f aca="false">I24/'Indicator Data'!BZ24*1000000</f>
        <v>100.320283648043</v>
      </c>
      <c r="K24" s="135" t="n">
        <f aca="false">IF(J24="x","x",ROUND(IF(J24&gt;K$4,10,IF(J24&lt;K$3,0,10-(K$4-J24)/(K$4-K$3)*10)),1))</f>
        <v>2</v>
      </c>
      <c r="L24" s="135" t="n">
        <f aca="false">IF('Indicator Data'!AP24="No data","x",ROUND(IF('Indicator Data'!AP24&gt;L$4,10,IF('Indicator Data'!AP24&lt;L$3,0,10-(L$4-'Indicator Data'!AP24)/(L$4-L$3)*10)),1))</f>
        <v>6.2</v>
      </c>
      <c r="M24" s="135" t="n">
        <f aca="false">IF('Indicator Data'!AQ24="No data","x",IF('Indicator Data'!AQ24=0,0,ROUND(IF('Indicator Data'!AQ24&gt;M$4,10,IF('Indicator Data'!AQ24&lt;M$3,0,10-(M$4-'Indicator Data'!AQ24)/(M$4-M$3)*10)),1)))</f>
        <v>1.2</v>
      </c>
      <c r="N24" s="136" t="n">
        <f aca="false">ROUND(AVERAGE(K24,L24,M24),1)</f>
        <v>3.1</v>
      </c>
      <c r="O24" s="138" t="n">
        <f aca="false">ROUND(AVERAGE(E24,E24,H24,N24),1)</f>
        <v>5.3</v>
      </c>
      <c r="P24" s="139" t="n">
        <f aca="false">IF(AND('Indicator Data'!BD24="No data",'Indicator Data'!BE24="No data"),0,SUM('Indicator Data'!BD24:BF24)/1000)</f>
        <v>0</v>
      </c>
      <c r="Q24" s="135" t="n">
        <f aca="false">ROUND(IF(P24=0,0,IF(LOG(P24*1000)&gt;$Q$4,10,IF(LOG(P24*1000)&lt;Q$3,0,10-(Q$4-LOG(P24*1000))/(Q$4-Q$3)*10))),1)</f>
        <v>0</v>
      </c>
      <c r="R24" s="140" t="n">
        <f aca="false">P24*1000/'Indicator Data'!BZ24</f>
        <v>0</v>
      </c>
      <c r="S24" s="135" t="n">
        <f aca="false">IF(R24="x","x",ROUND(IF(R24&gt;$S$4,10,IF(R24&lt;$S$3,0,((R24*100)/0.0052)^(1/4.0545)/6.5*10)),1))</f>
        <v>0</v>
      </c>
      <c r="T24" s="141" t="n">
        <f aca="false">ROUND(AVERAGE(Q24,S24),1)</f>
        <v>0</v>
      </c>
      <c r="U24" s="142" t="n">
        <f aca="false">IF('Indicator Data'!AU24="No data","x",ROUND(IF('Indicator Data'!AU24&gt;U$4,10,IF('Indicator Data'!AU24&lt;U$3,0,10-(U$4-'Indicator Data'!AU24)/(U$4-U$3)*10)),1))</f>
        <v>0.4</v>
      </c>
      <c r="V24" s="142" t="n">
        <f aca="false">IF('Indicator Data'!AV24="No data","x",IF('Indicator Data'!AV24=0,0,ROUND(IF('Indicator Data'!AV24&gt;V$4,10,IF('Indicator Data'!AV24&lt;V$3,0,10-(V$4-'Indicator Data'!AV24)/(V$4-V$3)*10)),1)))</f>
        <v>0.5</v>
      </c>
      <c r="W24" s="135" t="n">
        <f aca="false">IF(AND(U24="x",V24="x"),"x",AVERAGE(U24,V24))</f>
        <v>0.45</v>
      </c>
      <c r="X24" s="135" t="n">
        <f aca="false">IF('Indicator Data'!AT24="No data","x",ROUND(IF('Indicator Data'!AT24&gt;X$4,10,IF('Indicator Data'!AT24&lt;X$3,0,10-(X$4-'Indicator Data'!AT24)/(X$4-X$3)*10)),1))</f>
        <v>3</v>
      </c>
      <c r="Y24" s="135" t="n">
        <f aca="false">IF('Indicator Data'!AW24="No data","x",ROUND(IF('Indicator Data'!AW24&gt;Y$4,10,IF('Indicator Data'!AW24&lt;Y$3,0,10-(Y$4-'Indicator Data'!AW24)/(Y$4-Y$3)*10)),1))</f>
        <v>0</v>
      </c>
      <c r="Z24" s="140" t="n">
        <f aca="false">IF('Indicator Data'!AX24="No data","x",IF(('Indicator Data'!AX24/'Indicator Data'!BZ24)&gt;1,1,IF('Indicator Data'!AX24&gt;'Indicator Data'!AX24,1,'Indicator Data'!AX24/'Indicator Data'!BZ24)))</f>
        <v>0.295615422261351</v>
      </c>
      <c r="AA24" s="135" t="n">
        <f aca="false">IF(Z24="x","x",ROUND(IF(Z24&gt;AA$4,10,IF(Z24&lt;AA$3,0,10-(AA$4-Z24)/(AA$4-AA$3)*10)),1))</f>
        <v>3.3</v>
      </c>
      <c r="AB24" s="143" t="n">
        <f aca="false">IF(AND(W24="x",X24="x",Y24="x",AA24="x"),"x",ROUND(AVERAGE(W24,X24,Y24,AA24),1))</f>
        <v>1.7</v>
      </c>
      <c r="AC24" s="135" t="n">
        <f aca="false">IF('Indicator Data'!AR24="No data","x",ROUND(IF('Indicator Data'!AR24&gt;AC$4,10,IF('Indicator Data'!AR24&lt;AC$3,0,10-(AC$4-'Indicator Data'!AR24)/(AC$4-AC$3)*10)),1))</f>
        <v>2.1</v>
      </c>
      <c r="AD24" s="135" t="n">
        <f aca="false">IF('Indicator Data'!AS24="No data","x",ROUND(IF('Indicator Data'!AS24&gt;AD$4,10,IF('Indicator Data'!AS24&lt;AD$3,0,10-(AD$4-'Indicator Data'!AS24)/(AD$4-AD$3)*10)),1))</f>
        <v>2.8</v>
      </c>
      <c r="AE24" s="143" t="n">
        <f aca="false">IF(AND(AC24="x",AD24="x"),"x",ROUND(AVERAGE(AD24,AC24),1))</f>
        <v>2.5</v>
      </c>
      <c r="AF24" s="139" t="n">
        <f aca="false">('Indicator Data'!BC24+'Indicator Data'!BB24*0.5+'Indicator Data'!BA24*0.25)/1000</f>
        <v>0.250999984741211</v>
      </c>
      <c r="AG24" s="144" t="n">
        <f aca="false">AF24*1000/'Indicator Data'!BZ24</f>
        <v>0.000322835167866209</v>
      </c>
      <c r="AH24" s="143" t="n">
        <f aca="false">IF(AG24="x","x",ROUND(IF(AG24&gt;AH$4,10,IF(AG24&lt;AH$3,0,10-(AH$4-AG24)/(AH$4-AH$3)*10)),1))</f>
        <v>0</v>
      </c>
      <c r="AI24" s="135" t="n">
        <f aca="false">IF('Indicator Data'!BG24="No data","x",ROUND(IF('Indicator Data'!BG24&lt;$AI$3,10,IF('Indicator Data'!BG24&gt;$AI$4,0,($AI$4-'Indicator Data'!BG24)/($AI$4-$AI$3)*10)),1))</f>
        <v>4.9</v>
      </c>
      <c r="AJ24" s="135" t="n">
        <f aca="false">IF('Indicator Data'!BH24="No data","x",ROUND(IF('Indicator Data'!BH24&gt;$AJ$4,10,IF('Indicator Data'!BH24&lt;$AJ$3,0,10-($AJ$4-'Indicator Data'!BH24)/($AJ$4-$AJ$3)*10)),1))</f>
        <v>3.4</v>
      </c>
      <c r="AK24" s="143" t="n">
        <f aca="false">ROUND(AVERAGE(AJ24,AI24),1)</f>
        <v>4.2</v>
      </c>
      <c r="AL24" s="141" t="n">
        <f aca="false">ROUND(IF(AND(AB24="x",AE24="x",AK24="x"),AH24,IF(AND(AB24="x",AE24="x"),(10-GEOMEAN(((10-AK24)/10*9+1),((10-AH24)/10*9+1)))/9*10,IF(AK24="x",(10-GEOMEAN(((10-AB24)/10*9+1),((10-AE24)/10*9+1),((10-AH24)/10*9+1)))/9*10,IF(AB24="x",(10-GEOMEAN(((10-AK24)/10*9+1),((10-AE24)/10*9+1),((10-AH24)/10*9+1)))/9*10,(10-GEOMEAN(((10-AB24)/10*9+1),((10-AE24)/10*9+1),((10-AH24)/10*9+1),((10-AK24)/10*9+1)))/9*10)))),1)</f>
        <v>2.2</v>
      </c>
      <c r="AM24" s="145" t="n">
        <f aca="false">ROUND((10-GEOMEAN(((10-T24)/10*9+1),((10-AL24)/10*9+1)))/9*10,1)</f>
        <v>1.2</v>
      </c>
    </row>
    <row r="25" customFormat="false" ht="14.5" hidden="false" customHeight="false" outlineLevel="0" collapsed="false">
      <c r="A25" s="98" t="str">
        <f aca="false">'Indicator Data'!A25</f>
        <v>Bolivia</v>
      </c>
      <c r="B25" s="99" t="str">
        <f aca="false">'Indicator Data'!B25</f>
        <v>BOL</v>
      </c>
      <c r="C25" s="134" t="n">
        <f aca="false">ROUND(IF('Indicator Data'!AK25="No data",IF((0.101*LN('Indicator Data'!BY25)-0.153)&gt;C$4,0,IF((0.101*LN('Indicator Data'!BY25)-0.153)&lt;C$3,10,(C$4-(0.101*LN('Indicator Data'!BY25)-0.153))/(C$4-C$3)*10)),IF('Indicator Data'!AK25&gt;C$4,0,IF('Indicator Data'!AK25&lt;C$3,10,(C$4-'Indicator Data'!AK25)/(C$4-C$3)*10))),1)</f>
        <v>3.6</v>
      </c>
      <c r="D25" s="135" t="n">
        <f aca="false">IF('Indicator Data'!AL25="No data","x",ROUND((IF(LOG('Indicator Data'!AL25*1000)&gt;D$4,10,IF(LOG('Indicator Data'!AL25*1000)&lt;D$3,0,10-(D$4-LOG('Indicator Data'!AL25*1000))/(D$4-D$3)*10))),1))</f>
        <v>7.3</v>
      </c>
      <c r="E25" s="136" t="n">
        <f aca="false">ROUND(IF(D25="x",C25,(10-GEOMEAN(((10-C25)/10*9+1),((10-D25)/10*9+1)))/9*10),1)</f>
        <v>5.8</v>
      </c>
      <c r="F25" s="135" t="n">
        <f aca="false">IF('Indicator Data'!AY25="No data","x",ROUND(IF('Indicator Data'!AY25&gt;F$4,10,IF('Indicator Data'!AY25&lt;F$3,0,10-(F$4-'Indicator Data'!AY25)/(F$4-F$3)*10)),1))</f>
        <v>5.6</v>
      </c>
      <c r="G25" s="135" t="n">
        <f aca="false">IF('Indicator Data'!AZ25="No data","x",ROUND(IF('Indicator Data'!AZ25&gt;G$4,10,IF('Indicator Data'!AZ25&lt;G$3,0,10-(G$4-'Indicator Data'!AZ25)/(G$4-G$3)*10)),1))</f>
        <v>4.6</v>
      </c>
      <c r="H25" s="136" t="n">
        <f aca="false">IF(AND(F25="x",G25="x"),"x",ROUND(AVERAGE(F25,G25),1))</f>
        <v>5.1</v>
      </c>
      <c r="I25" s="137" t="n">
        <f aca="false">SUM(IF('Indicator Data'!AM25=0,0,'Indicator Data'!AM25),SUM('Indicator Data'!AN25:AO25))</f>
        <v>634.525240792969</v>
      </c>
      <c r="J25" s="137" t="n">
        <f aca="false">I25/'Indicator Data'!BZ25*1000000</f>
        <v>52.52921988585</v>
      </c>
      <c r="K25" s="135" t="n">
        <f aca="false">IF(J25="x","x",ROUND(IF(J25&gt;K$4,10,IF(J25&lt;K$3,0,10-(K$4-J25)/(K$4-K$3)*10)),1))</f>
        <v>1.1</v>
      </c>
      <c r="L25" s="135" t="n">
        <f aca="false">IF('Indicator Data'!AP25="No data","x",ROUND(IF('Indicator Data'!AP25&gt;L$4,10,IF('Indicator Data'!AP25&lt;L$3,0,10-(L$4-'Indicator Data'!AP25)/(L$4-L$3)*10)),1))</f>
        <v>0.6</v>
      </c>
      <c r="M25" s="135" t="n">
        <f aca="false">IF('Indicator Data'!AQ25="No data","x",IF('Indicator Data'!AQ25=0,0,ROUND(IF('Indicator Data'!AQ25&gt;M$4,10,IF('Indicator Data'!AQ25&lt;M$3,0,10-(M$4-'Indicator Data'!AQ25)/(M$4-M$3)*10)),1)))</f>
        <v>1</v>
      </c>
      <c r="N25" s="136" t="n">
        <f aca="false">ROUND(AVERAGE(K25,L25,M25),1)</f>
        <v>0.9</v>
      </c>
      <c r="O25" s="138" t="n">
        <f aca="false">ROUND(AVERAGE(E25,E25,H25,N25),1)</f>
        <v>4.4</v>
      </c>
      <c r="P25" s="139" t="n">
        <f aca="false">IF(AND('Indicator Data'!BD25="No data",'Indicator Data'!BE25="No data"),0,SUM('Indicator Data'!BD25:BF25)/1000)</f>
        <v>12.971</v>
      </c>
      <c r="Q25" s="135" t="n">
        <f aca="false">ROUND(IF(P25=0,0,IF(LOG(P25*1000)&gt;$Q$4,10,IF(LOG(P25*1000)&lt;Q$3,0,10-(Q$4-LOG(P25*1000))/(Q$4-Q$3)*10))),1)</f>
        <v>3.7</v>
      </c>
      <c r="R25" s="140" t="n">
        <f aca="false">P25*1000/'Indicator Data'!BZ25</f>
        <v>0.00107380521267817</v>
      </c>
      <c r="S25" s="135" t="n">
        <f aca="false">IF(R25="x","x",ROUND(IF(R25&gt;$S$4,10,IF(R25&lt;$S$3,0,((R25*100)/0.0052)^(1/4.0545)/6.5*10)),1))</f>
        <v>3.2</v>
      </c>
      <c r="T25" s="141" t="n">
        <f aca="false">ROUND(AVERAGE(Q25,S25),1)</f>
        <v>3.5</v>
      </c>
      <c r="U25" s="142" t="n">
        <f aca="false">IF('Indicator Data'!AU25="No data","x",ROUND(IF('Indicator Data'!AU25&gt;U$4,10,IF('Indicator Data'!AU25&lt;U$3,0,10-(U$4-'Indicator Data'!AU25)/(U$4-U$3)*10)),1))</f>
        <v>0.4</v>
      </c>
      <c r="V25" s="142" t="n">
        <f aca="false">IF('Indicator Data'!AV25="No data","x",IF('Indicator Data'!AV25=0,0,ROUND(IF('Indicator Data'!AV25&gt;V$4,10,IF('Indicator Data'!AV25&lt;V$3,0,10-(V$4-'Indicator Data'!AV25)/(V$4-V$3)*10)),1)))</f>
        <v>0.4</v>
      </c>
      <c r="W25" s="135" t="n">
        <f aca="false">IF(AND(U25="x",V25="x"),"x",AVERAGE(U25,V25))</f>
        <v>0.4</v>
      </c>
      <c r="X25" s="135" t="n">
        <f aca="false">IF('Indicator Data'!AT25="No data","x",ROUND(IF('Indicator Data'!AT25&gt;X$4,10,IF('Indicator Data'!AT25&lt;X$3,0,10-(X$4-'Indicator Data'!AT25)/(X$4-X$3)*10)),1))</f>
        <v>1.9</v>
      </c>
      <c r="Y25" s="135" t="n">
        <f aca="false">IF('Indicator Data'!AW25="No data","x",ROUND(IF('Indicator Data'!AW25&gt;Y$4,10,IF('Indicator Data'!AW25&lt;Y$3,0,10-(Y$4-'Indicator Data'!AW25)/(Y$4-Y$3)*10)),1))</f>
        <v>0.1</v>
      </c>
      <c r="Z25" s="140" t="n">
        <f aca="false">IF('Indicator Data'!AX25="No data","x",IF(('Indicator Data'!AX25/'Indicator Data'!BZ25)&gt;1,1,IF('Indicator Data'!AX25&gt;'Indicator Data'!AX25,1,'Indicator Data'!AX25/'Indicator Data'!BZ25)))</f>
        <v>0.0156958019357137</v>
      </c>
      <c r="AA25" s="135" t="n">
        <f aca="false">IF(Z25="x","x",ROUND(IF(Z25&gt;AA$4,10,IF(Z25&lt;AA$3,0,10-(AA$4-Z25)/(AA$4-AA$3)*10)),1))</f>
        <v>0.2</v>
      </c>
      <c r="AB25" s="143" t="n">
        <f aca="false">IF(AND(W25="x",X25="x",Y25="x",AA25="x"),"x",ROUND(AVERAGE(W25,X25,Y25,AA25),1))</f>
        <v>0.7</v>
      </c>
      <c r="AC25" s="135" t="n">
        <f aca="false">IF('Indicator Data'!AR25="No data","x",ROUND(IF('Indicator Data'!AR25&gt;AC$4,10,IF('Indicator Data'!AR25&lt;AC$3,0,10-(AC$4-'Indicator Data'!AR25)/(AC$4-AC$3)*10)),1))</f>
        <v>2</v>
      </c>
      <c r="AD25" s="135" t="n">
        <f aca="false">IF('Indicator Data'!AS25="No data","x",ROUND(IF('Indicator Data'!AS25&gt;AD$4,10,IF('Indicator Data'!AS25&lt;AD$3,0,10-(AD$4-'Indicator Data'!AS25)/(AD$4-AD$3)*10)),1))</f>
        <v>0.8</v>
      </c>
      <c r="AE25" s="143" t="n">
        <f aca="false">IF(AND(AC25="x",AD25="x"),"x",ROUND(AVERAGE(AD25,AC25),1))</f>
        <v>1.4</v>
      </c>
      <c r="AF25" s="139" t="n">
        <f aca="false">('Indicator Data'!BC25+'Indicator Data'!BB25*0.5+'Indicator Data'!BA25*0.25)/1000</f>
        <v>528.67625</v>
      </c>
      <c r="AG25" s="144" t="n">
        <f aca="false">AF25*1000/'Indicator Data'!BZ25</f>
        <v>0.0437665032047758</v>
      </c>
      <c r="AH25" s="143" t="n">
        <f aca="false">IF(AG25="x","x",ROUND(IF(AG25&gt;AH$4,10,IF(AG25&lt;AH$3,0,10-(AH$4-AG25)/(AH$4-AH$3)*10)),1))</f>
        <v>4.4</v>
      </c>
      <c r="AI25" s="135" t="n">
        <f aca="false">IF('Indicator Data'!BG25="No data","x",ROUND(IF('Indicator Data'!BG25&lt;$AI$3,10,IF('Indicator Data'!BG25&gt;$AI$4,0,($AI$4-'Indicator Data'!BG25)/($AI$4-$AI$3)*10)),1))</f>
        <v>5.3</v>
      </c>
      <c r="AJ25" s="135" t="n">
        <f aca="false">IF('Indicator Data'!BH25="No data","x",ROUND(IF('Indicator Data'!BH25&gt;$AJ$4,10,IF('Indicator Data'!BH25&lt;$AJ$3,0,10-($AJ$4-'Indicator Data'!BH25)/($AJ$4-$AJ$3)*10)),1))</f>
        <v>3</v>
      </c>
      <c r="AK25" s="143" t="n">
        <f aca="false">ROUND(AVERAGE(AJ25,AI25),1)</f>
        <v>4.2</v>
      </c>
      <c r="AL25" s="141" t="n">
        <f aca="false">ROUND(IF(AND(AB25="x",AE25="x",AK25="x"),AH25,IF(AND(AB25="x",AE25="x"),(10-GEOMEAN(((10-AK25)/10*9+1),((10-AH25)/10*9+1)))/9*10,IF(AK25="x",(10-GEOMEAN(((10-AB25)/10*9+1),((10-AE25)/10*9+1),((10-AH25)/10*9+1)))/9*10,IF(AB25="x",(10-GEOMEAN(((10-AK25)/10*9+1),((10-AE25)/10*9+1),((10-AH25)/10*9+1)))/9*10,(10-GEOMEAN(((10-AB25)/10*9+1),((10-AE25)/10*9+1),((10-AH25)/10*9+1),((10-AK25)/10*9+1)))/9*10)))),1)</f>
        <v>2.8</v>
      </c>
      <c r="AM25" s="145" t="n">
        <f aca="false">ROUND((10-GEOMEAN(((10-T25)/10*9+1),((10-AL25)/10*9+1)))/9*10,1)</f>
        <v>3.2</v>
      </c>
    </row>
    <row r="26" customFormat="false" ht="14.5" hidden="false" customHeight="false" outlineLevel="0" collapsed="false">
      <c r="A26" s="98" t="str">
        <f aca="false">'Indicator Data'!A26</f>
        <v>Bosnia and Herzegovina</v>
      </c>
      <c r="B26" s="99" t="str">
        <f aca="false">'Indicator Data'!B26</f>
        <v>BIH</v>
      </c>
      <c r="C26" s="134" t="n">
        <f aca="false">ROUND(IF('Indicator Data'!AK26="No data",IF((0.101*LN('Indicator Data'!BY26)-0.153)&gt;C$4,0,IF((0.101*LN('Indicator Data'!BY26)-0.153)&lt;C$3,10,(C$4-(0.101*LN('Indicator Data'!BY26)-0.153))/(C$4-C$3)*10)),IF('Indicator Data'!AK26&gt;C$4,0,IF('Indicator Data'!AK26&lt;C$3,10,(C$4-'Indicator Data'!AK26)/(C$4-C$3)*10))),1)</f>
        <v>2.4</v>
      </c>
      <c r="D26" s="135" t="n">
        <f aca="false">IF('Indicator Data'!AL26="No data","x",ROUND((IF(LOG('Indicator Data'!AL26*1000)&gt;D$4,10,IF(LOG('Indicator Data'!AL26*1000)&lt;D$3,0,10-(D$4-LOG('Indicator Data'!AL26*1000))/(D$4-D$3)*10))),1))</f>
        <v>3.4</v>
      </c>
      <c r="E26" s="136" t="n">
        <f aca="false">ROUND(IF(D26="x",C26,(10-GEOMEAN(((10-C26)/10*9+1),((10-D26)/10*9+1)))/9*10),1)</f>
        <v>2.9</v>
      </c>
      <c r="F26" s="135" t="n">
        <f aca="false">IF('Indicator Data'!AY26="No data","x",ROUND(IF('Indicator Data'!AY26&gt;F$4,10,IF('Indicator Data'!AY26&lt;F$3,0,10-(F$4-'Indicator Data'!AY26)/(F$4-F$3)*10)),1))</f>
        <v>2</v>
      </c>
      <c r="G26" s="135" t="n">
        <f aca="false">IF('Indicator Data'!AZ26="No data","x",ROUND(IF('Indicator Data'!AZ26&gt;G$4,10,IF('Indicator Data'!AZ26&lt;G$3,0,10-(G$4-'Indicator Data'!AZ26)/(G$4-G$3)*10)),1))</f>
        <v>2</v>
      </c>
      <c r="H26" s="136" t="n">
        <f aca="false">IF(AND(F26="x",G26="x"),"x",ROUND(AVERAGE(F26,G26),1))</f>
        <v>2</v>
      </c>
      <c r="I26" s="137" t="n">
        <f aca="false">SUM(IF('Indicator Data'!AM26=0,0,'Indicator Data'!AM26),SUM('Indicator Data'!AN26:AO26))</f>
        <v>507.491228051758</v>
      </c>
      <c r="J26" s="137" t="n">
        <f aca="false">I26/'Indicator Data'!BZ26*1000000</f>
        <v>155.151351781966</v>
      </c>
      <c r="K26" s="135" t="n">
        <f aca="false">IF(J26="x","x",ROUND(IF(J26&gt;K$4,10,IF(J26&lt;K$3,0,10-(K$4-J26)/(K$4-K$3)*10)),1))</f>
        <v>3.1</v>
      </c>
      <c r="L26" s="135" t="n">
        <f aca="false">IF('Indicator Data'!AP26="No data","x",ROUND(IF('Indicator Data'!AP26&gt;L$4,10,IF('Indicator Data'!AP26&lt;L$3,0,10-(L$4-'Indicator Data'!AP26)/(L$4-L$3)*10)),1))</f>
        <v>1.5</v>
      </c>
      <c r="M26" s="135" t="n">
        <f aca="false">IF('Indicator Data'!AQ26="No data","x",IF('Indicator Data'!AQ26=0,0,ROUND(IF('Indicator Data'!AQ26&gt;M$4,10,IF('Indicator Data'!AQ26&lt;M$3,0,10-(M$4-'Indicator Data'!AQ26)/(M$4-M$3)*10)),1)))</f>
        <v>3.1</v>
      </c>
      <c r="N26" s="136" t="n">
        <f aca="false">ROUND(AVERAGE(K26,L26,M26),1)</f>
        <v>2.6</v>
      </c>
      <c r="O26" s="138" t="n">
        <f aca="false">ROUND(AVERAGE(E26,E26,H26,N26),1)</f>
        <v>2.6</v>
      </c>
      <c r="P26" s="139" t="n">
        <f aca="false">IF(AND('Indicator Data'!BD26="No data",'Indicator Data'!BE26="No data"),0,SUM('Indicator Data'!BD26:BF26)/1000)</f>
        <v>92.39</v>
      </c>
      <c r="Q26" s="135" t="n">
        <f aca="false">ROUND(IF(P26=0,0,IF(LOG(P26*1000)&gt;$Q$4,10,IF(LOG(P26*1000)&lt;Q$3,0,10-(Q$4-LOG(P26*1000))/(Q$4-Q$3)*10))),1)</f>
        <v>6.6</v>
      </c>
      <c r="R26" s="140" t="n">
        <f aca="false">P26*1000/'Indicator Data'!BZ26</f>
        <v>0.0282456771640472</v>
      </c>
      <c r="S26" s="135" t="n">
        <f aca="false">IF(R26="x","x",ROUND(IF(R26&gt;$S$4,10,IF(R26&lt;$S$3,0,((R26*100)/0.0052)^(1/4.0545)/6.5*10)),1))</f>
        <v>7.3</v>
      </c>
      <c r="T26" s="141" t="n">
        <f aca="false">ROUND(AVERAGE(Q26,S26),1)</f>
        <v>7</v>
      </c>
      <c r="U26" s="142" t="str">
        <f aca="false">IF('Indicator Data'!AU26="No data","x",ROUND(IF('Indicator Data'!AU26&gt;U$4,10,IF('Indicator Data'!AU26&lt;U$3,0,10-(U$4-'Indicator Data'!AU26)/(U$4-U$3)*10)),1))</f>
        <v>x</v>
      </c>
      <c r="V26" s="142" t="str">
        <f aca="false">IF('Indicator Data'!AV26="No data","x",IF('Indicator Data'!AV26=0,0,ROUND(IF('Indicator Data'!AV26&gt;V$4,10,IF('Indicator Data'!AV26&lt;V$3,0,10-(V$4-'Indicator Data'!AV26)/(V$4-V$3)*10)),1)))</f>
        <v>x</v>
      </c>
      <c r="W26" s="135" t="str">
        <f aca="false">IF(AND(U26="x",V26="x"),"x",AVERAGE(U26,V26))</f>
        <v>x</v>
      </c>
      <c r="X26" s="135" t="n">
        <f aca="false">IF('Indicator Data'!AT26="No data","x",ROUND(IF('Indicator Data'!AT26&gt;X$4,10,IF('Indicator Data'!AT26&lt;X$3,0,10-(X$4-'Indicator Data'!AT26)/(X$4-X$3)*10)),1))</f>
        <v>0.5</v>
      </c>
      <c r="Y26" s="135" t="str">
        <f aca="false">IF('Indicator Data'!AW26="No data","x",ROUND(IF('Indicator Data'!AW26&gt;Y$4,10,IF('Indicator Data'!AW26&lt;Y$3,0,10-(Y$4-'Indicator Data'!AW26)/(Y$4-Y$3)*10)),1))</f>
        <v>x</v>
      </c>
      <c r="Z26" s="140" t="n">
        <f aca="false">IF('Indicator Data'!AX26="No data","x",IF(('Indicator Data'!AX26/'Indicator Data'!BZ26)&gt;1,1,IF('Indicator Data'!AX26&gt;'Indicator Data'!AX26,1,'Indicator Data'!AX26/'Indicator Data'!BZ26)))</f>
        <v>0</v>
      </c>
      <c r="AA26" s="135" t="n">
        <f aca="false">IF(Z26="x","x",ROUND(IF(Z26&gt;AA$4,10,IF(Z26&lt;AA$3,0,10-(AA$4-Z26)/(AA$4-AA$3)*10)),1))</f>
        <v>0</v>
      </c>
      <c r="AB26" s="143" t="n">
        <f aca="false">IF(AND(W26="x",X26="x",Y26="x",AA26="x"),"x",ROUND(AVERAGE(W26,X26,Y26,AA26),1))</f>
        <v>0.3</v>
      </c>
      <c r="AC26" s="135" t="n">
        <f aca="false">IF('Indicator Data'!AR26="No data","x",ROUND(IF('Indicator Data'!AR26&gt;AC$4,10,IF('Indicator Data'!AR26&lt;AC$3,0,10-(AC$4-'Indicator Data'!AR26)/(AC$4-AC$3)*10)),1))</f>
        <v>0.4</v>
      </c>
      <c r="AD26" s="135" t="n">
        <f aca="false">IF('Indicator Data'!AS26="No data","x",ROUND(IF('Indicator Data'!AS26&gt;AD$4,10,IF('Indicator Data'!AS26&lt;AD$3,0,10-(AD$4-'Indicator Data'!AS26)/(AD$4-AD$3)*10)),1))</f>
        <v>0.4</v>
      </c>
      <c r="AE26" s="143" t="n">
        <f aca="false">IF(AND(AC26="x",AD26="x"),"x",ROUND(AVERAGE(AD26,AC26),1))</f>
        <v>0.4</v>
      </c>
      <c r="AF26" s="139" t="n">
        <f aca="false">('Indicator Data'!BC26+'Indicator Data'!BB26*0.5+'Indicator Data'!BA26*0.25)/1000</f>
        <v>129.802</v>
      </c>
      <c r="AG26" s="144" t="n">
        <f aca="false">AF26*1000/'Indicator Data'!BZ26</f>
        <v>0.0396833573681963</v>
      </c>
      <c r="AH26" s="143" t="n">
        <f aca="false">IF(AG26="x","x",ROUND(IF(AG26&gt;AH$4,10,IF(AG26&lt;AH$3,0,10-(AH$4-AG26)/(AH$4-AH$3)*10)),1))</f>
        <v>4</v>
      </c>
      <c r="AI26" s="135" t="n">
        <f aca="false">IF('Indicator Data'!BG26="No data","x",ROUND(IF('Indicator Data'!BG26&lt;$AI$3,10,IF('Indicator Data'!BG26&gt;$AI$4,0,($AI$4-'Indicator Data'!BG26)/($AI$4-$AI$3)*10)),1))</f>
        <v>2.4</v>
      </c>
      <c r="AJ26" s="135" t="n">
        <f aca="false">IF('Indicator Data'!BH26="No data","x",ROUND(IF('Indicator Data'!BH26&gt;$AJ$4,10,IF('Indicator Data'!BH26&lt;$AJ$3,0,10-($AJ$4-'Indicator Data'!BH26)/($AJ$4-$AJ$3)*10)),1))</f>
        <v>0</v>
      </c>
      <c r="AK26" s="143" t="n">
        <f aca="false">ROUND(AVERAGE(AJ26,AI26),1)</f>
        <v>1.2</v>
      </c>
      <c r="AL26" s="141" t="n">
        <f aca="false">ROUND(IF(AND(AB26="x",AE26="x",AK26="x"),AH26,IF(AND(AB26="x",AE26="x"),(10-GEOMEAN(((10-AK26)/10*9+1),((10-AH26)/10*9+1)))/9*10,IF(AK26="x",(10-GEOMEAN(((10-AB26)/10*9+1),((10-AE26)/10*9+1),((10-AH26)/10*9+1)))/9*10,IF(AB26="x",(10-GEOMEAN(((10-AK26)/10*9+1),((10-AE26)/10*9+1),((10-AH26)/10*9+1)))/9*10,(10-GEOMEAN(((10-AB26)/10*9+1),((10-AE26)/10*9+1),((10-AH26)/10*9+1),((10-AK26)/10*9+1)))/9*10)))),1)</f>
        <v>1.6</v>
      </c>
      <c r="AM26" s="145" t="n">
        <f aca="false">ROUND((10-GEOMEAN(((10-T26)/10*9+1),((10-AL26)/10*9+1)))/9*10,1)</f>
        <v>4.9</v>
      </c>
    </row>
    <row r="27" customFormat="false" ht="14.5" hidden="false" customHeight="false" outlineLevel="0" collapsed="false">
      <c r="A27" s="98" t="str">
        <f aca="false">'Indicator Data'!A27</f>
        <v>Botswana</v>
      </c>
      <c r="B27" s="99" t="str">
        <f aca="false">'Indicator Data'!B27</f>
        <v>BWA</v>
      </c>
      <c r="C27" s="134" t="n">
        <f aca="false">ROUND(IF('Indicator Data'!AK27="No data",IF((0.101*LN('Indicator Data'!BY27)-0.153)&gt;C$4,0,IF((0.101*LN('Indicator Data'!BY27)-0.153)&lt;C$3,10,(C$4-(0.101*LN('Indicator Data'!BY27)-0.153))/(C$4-C$3)*10)),IF('Indicator Data'!AK27&gt;C$4,0,IF('Indicator Data'!AK27&lt;C$3,10,(C$4-'Indicator Data'!AK27)/(C$4-C$3)*10))),1)</f>
        <v>3.3</v>
      </c>
      <c r="D27" s="135" t="n">
        <f aca="false">IF('Indicator Data'!AL27="No data","x",ROUND((IF(LOG('Indicator Data'!AL27*1000)&gt;D$4,10,IF(LOG('Indicator Data'!AL27*1000)&lt;D$3,0,10-(D$4-LOG('Indicator Data'!AL27*1000))/(D$4-D$3)*10))),1))</f>
        <v>6.9</v>
      </c>
      <c r="E27" s="136" t="n">
        <f aca="false">ROUND(IF(D27="x",C27,(10-GEOMEAN(((10-C27)/10*9+1),((10-D27)/10*9+1)))/9*10),1)</f>
        <v>5.4</v>
      </c>
      <c r="F27" s="135" t="n">
        <f aca="false">IF('Indicator Data'!AY27="No data","x",ROUND(IF('Indicator Data'!AY27&gt;F$4,10,IF('Indicator Data'!AY27&lt;F$3,0,10-(F$4-'Indicator Data'!AY27)/(F$4-F$3)*10)),1))</f>
        <v>6.2</v>
      </c>
      <c r="G27" s="135" t="n">
        <f aca="false">IF('Indicator Data'!AZ27="No data","x",ROUND(IF('Indicator Data'!AZ27&gt;G$4,10,IF('Indicator Data'!AZ27&lt;G$3,0,10-(G$4-'Indicator Data'!AZ27)/(G$4-G$3)*10)),1))</f>
        <v>7.1</v>
      </c>
      <c r="H27" s="136" t="n">
        <f aca="false">IF(AND(F27="x",G27="x"),"x",ROUND(AVERAGE(F27,G27),1))</f>
        <v>6.7</v>
      </c>
      <c r="I27" s="137" t="n">
        <f aca="false">SUM(IF('Indicator Data'!AM27=0,0,'Indicator Data'!AM27),SUM('Indicator Data'!AN27:AO27))</f>
        <v>133.504415662109</v>
      </c>
      <c r="J27" s="137" t="n">
        <f aca="false">I27/'Indicator Data'!BZ27*1000000</f>
        <v>51.5775109640539</v>
      </c>
      <c r="K27" s="135" t="n">
        <f aca="false">IF(J27="x","x",ROUND(IF(J27&gt;K$4,10,IF(J27&lt;K$3,0,10-(K$4-J27)/(K$4-K$3)*10)),1))</f>
        <v>1</v>
      </c>
      <c r="L27" s="135" t="n">
        <f aca="false">IF('Indicator Data'!AP27="No data","x",ROUND(IF('Indicator Data'!AP27&gt;L$4,10,IF('Indicator Data'!AP27&lt;L$3,0,10-(L$4-'Indicator Data'!AP27)/(L$4-L$3)*10)),1))</f>
        <v>0.4</v>
      </c>
      <c r="M27" s="135" t="n">
        <f aca="false">IF('Indicator Data'!AQ27="No data","x",IF('Indicator Data'!AQ27=0,0,ROUND(IF('Indicator Data'!AQ27&gt;M$4,10,IF('Indicator Data'!AQ27&lt;M$3,0,10-(M$4-'Indicator Data'!AQ27)/(M$4-M$3)*10)),1)))</f>
        <v>0.1</v>
      </c>
      <c r="N27" s="136" t="n">
        <f aca="false">ROUND(AVERAGE(K27,L27,M27),1)</f>
        <v>0.5</v>
      </c>
      <c r="O27" s="138" t="n">
        <f aca="false">ROUND(AVERAGE(E27,E27,H27,N27),1)</f>
        <v>4.5</v>
      </c>
      <c r="P27" s="139" t="n">
        <f aca="false">IF(AND('Indicator Data'!BD27="No data",'Indicator Data'!BE27="No data"),0,SUM('Indicator Data'!BD27:BF27)/1000)</f>
        <v>0.746</v>
      </c>
      <c r="Q27" s="135" t="n">
        <f aca="false">ROUND(IF(P27=0,0,IF(LOG(P27*1000)&gt;$Q$4,10,IF(LOG(P27*1000)&lt;Q$3,0,10-(Q$4-LOG(P27*1000))/(Q$4-Q$3)*10))),1)</f>
        <v>0</v>
      </c>
      <c r="R27" s="140" t="n">
        <f aca="false">P27*1000/'Indicator Data'!BZ27</f>
        <v>0.000288206371215215</v>
      </c>
      <c r="S27" s="135" t="n">
        <f aca="false">IF(R27="x","x",ROUND(IF(R27&gt;$S$4,10,IF(R27&lt;$S$3,0,((R27*100)/0.0052)^(1/4.0545)/6.5*10)),1))</f>
        <v>2.3</v>
      </c>
      <c r="T27" s="141" t="n">
        <f aca="false">ROUND(AVERAGE(Q27,S27),1)</f>
        <v>1.2</v>
      </c>
      <c r="U27" s="142" t="n">
        <f aca="false">IF('Indicator Data'!AU27="No data","x",ROUND(IF('Indicator Data'!AU27&gt;U$4,10,IF('Indicator Data'!AU27&lt;U$3,0,10-(U$4-'Indicator Data'!AU27)/(U$4-U$3)*10)),1))</f>
        <v>10</v>
      </c>
      <c r="V27" s="142" t="n">
        <f aca="false">IF('Indicator Data'!AV27="No data","x",IF('Indicator Data'!AV27=0,0,ROUND(IF('Indicator Data'!AV27&gt;V$4,10,IF('Indicator Data'!AV27&lt;V$3,0,10-(V$4-'Indicator Data'!AV27)/(V$4-V$3)*10)),1)))</f>
        <v>10</v>
      </c>
      <c r="W27" s="135" t="n">
        <f aca="false">IF(AND(U27="x",V27="x"),"x",AVERAGE(U27,V27))</f>
        <v>10</v>
      </c>
      <c r="X27" s="135" t="n">
        <f aca="false">IF('Indicator Data'!AT27="No data","x",ROUND(IF('Indicator Data'!AT27&gt;X$4,10,IF('Indicator Data'!AT27&lt;X$3,0,10-(X$4-'Indicator Data'!AT27)/(X$4-X$3)*10)),1))</f>
        <v>4.3</v>
      </c>
      <c r="Y27" s="135" t="n">
        <f aca="false">IF('Indicator Data'!AW27="No data","x",ROUND(IF('Indicator Data'!AW27&gt;Y$4,10,IF('Indicator Data'!AW27&lt;Y$3,0,10-(Y$4-'Indicator Data'!AW27)/(Y$4-Y$3)*10)),1))</f>
        <v>0</v>
      </c>
      <c r="Z27" s="140" t="n">
        <f aca="false">IF('Indicator Data'!AX27="No data","x",IF(('Indicator Data'!AX27/'Indicator Data'!BZ27)&gt;1,1,IF('Indicator Data'!AX27&gt;'Indicator Data'!AX27,1,'Indicator Data'!AX27/'Indicator Data'!BZ27)))</f>
        <v>0.56452905881303</v>
      </c>
      <c r="AA27" s="135" t="n">
        <f aca="false">IF(Z27="x","x",ROUND(IF(Z27&gt;AA$4,10,IF(Z27&lt;AA$3,0,10-(AA$4-Z27)/(AA$4-AA$3)*10)),1))</f>
        <v>6.3</v>
      </c>
      <c r="AB27" s="143" t="n">
        <f aca="false">IF(AND(W27="x",X27="x",Y27="x",AA27="x"),"x",ROUND(AVERAGE(W27,X27,Y27,AA27),1))</f>
        <v>5.2</v>
      </c>
      <c r="AC27" s="135" t="n">
        <f aca="false">IF('Indicator Data'!AR27="No data","x",ROUND(IF('Indicator Data'!AR27&gt;AC$4,10,IF('Indicator Data'!AR27&lt;AC$3,0,10-(AC$4-'Indicator Data'!AR27)/(AC$4-AC$3)*10)),1))</f>
        <v>3.4</v>
      </c>
      <c r="AD27" s="135" t="str">
        <f aca="false">IF('Indicator Data'!AS27="No data","x",ROUND(IF('Indicator Data'!AS27&gt;AD$4,10,IF('Indicator Data'!AS27&lt;AD$3,0,10-(AD$4-'Indicator Data'!AS27)/(AD$4-AD$3)*10)),1))</f>
        <v>x</v>
      </c>
      <c r="AE27" s="143" t="n">
        <f aca="false">IF(AND(AC27="x",AD27="x"),"x",ROUND(AVERAGE(AD27,AC27),1))</f>
        <v>3.4</v>
      </c>
      <c r="AF27" s="139" t="n">
        <f aca="false">('Indicator Data'!BC27+'Indicator Data'!BB27*0.5+'Indicator Data'!BA27*0.25)/1000</f>
        <v>0</v>
      </c>
      <c r="AG27" s="144" t="n">
        <f aca="false">AF27*1000/'Indicator Data'!BZ27</f>
        <v>0</v>
      </c>
      <c r="AH27" s="143" t="n">
        <f aca="false">IF(AG27="x","x",ROUND(IF(AG27&gt;AH$4,10,IF(AG27&lt;AH$3,0,10-(AH$4-AG27)/(AH$4-AH$3)*10)),1))</f>
        <v>0</v>
      </c>
      <c r="AI27" s="135" t="n">
        <f aca="false">IF('Indicator Data'!BG27="No data","x",ROUND(IF('Indicator Data'!BG27&lt;$AI$3,10,IF('Indicator Data'!BG27&gt;$AI$4,0,($AI$4-'Indicator Data'!BG27)/($AI$4-$AI$3)*10)),1))</f>
        <v>5.1</v>
      </c>
      <c r="AJ27" s="135" t="n">
        <f aca="false">IF('Indicator Data'!BH27="No data","x",ROUND(IF('Indicator Data'!BH27&gt;$AJ$4,10,IF('Indicator Data'!BH27&lt;$AJ$3,0,10-($AJ$4-'Indicator Data'!BH27)/($AJ$4-$AJ$3)*10)),1))</f>
        <v>5.6</v>
      </c>
      <c r="AK27" s="143" t="n">
        <f aca="false">ROUND(AVERAGE(AJ27,AI27),1)</f>
        <v>5.4</v>
      </c>
      <c r="AL27" s="141" t="n">
        <f aca="false">ROUND(IF(AND(AB27="x",AE27="x",AK27="x"),AH27,IF(AND(AB27="x",AE27="x"),(10-GEOMEAN(((10-AK27)/10*9+1),((10-AH27)/10*9+1)))/9*10,IF(AK27="x",(10-GEOMEAN(((10-AB27)/10*9+1),((10-AE27)/10*9+1),((10-AH27)/10*9+1)))/9*10,IF(AB27="x",(10-GEOMEAN(((10-AK27)/10*9+1),((10-AE27)/10*9+1),((10-AH27)/10*9+1)))/9*10,(10-GEOMEAN(((10-AB27)/10*9+1),((10-AE27)/10*9+1),((10-AH27)/10*9+1),((10-AK27)/10*9+1)))/9*10)))),1)</f>
        <v>3.8</v>
      </c>
      <c r="AM27" s="145" t="n">
        <f aca="false">ROUND((10-GEOMEAN(((10-T27)/10*9+1),((10-AL27)/10*9+1)))/9*10,1)</f>
        <v>2.6</v>
      </c>
    </row>
    <row r="28" customFormat="false" ht="14.5" hidden="false" customHeight="false" outlineLevel="0" collapsed="false">
      <c r="A28" s="98" t="str">
        <f aca="false">'Indicator Data'!A28</f>
        <v>Brazil</v>
      </c>
      <c r="B28" s="99" t="str">
        <f aca="false">'Indicator Data'!B28</f>
        <v>BRA</v>
      </c>
      <c r="C28" s="134" t="n">
        <f aca="false">ROUND(IF('Indicator Data'!AK28="No data",IF((0.101*LN('Indicator Data'!BY28)-0.153)&gt;C$4,0,IF((0.101*LN('Indicator Data'!BY28)-0.153)&lt;C$3,10,(C$4-(0.101*LN('Indicator Data'!BY28)-0.153))/(C$4-C$3)*10)),IF('Indicator Data'!AK28&gt;C$4,0,IF('Indicator Data'!AK28&lt;C$3,10,(C$4-'Indicator Data'!AK28)/(C$4-C$3)*10))),1)</f>
        <v>2.7</v>
      </c>
      <c r="D28" s="135" t="n">
        <f aca="false">IF('Indicator Data'!AL28="No data","x",ROUND((IF(LOG('Indicator Data'!AL28*1000)&gt;D$4,10,IF(LOG('Indicator Data'!AL28*1000)&lt;D$3,0,10-(D$4-LOG('Indicator Data'!AL28*1000))/(D$4-D$3)*10))),1))</f>
        <v>4.5</v>
      </c>
      <c r="E28" s="136" t="n">
        <f aca="false">ROUND(IF(D28="x",C28,(10-GEOMEAN(((10-C28)/10*9+1),((10-D28)/10*9+1)))/9*10),1)</f>
        <v>3.7</v>
      </c>
      <c r="F28" s="135" t="n">
        <f aca="false">IF('Indicator Data'!AY28="No data","x",ROUND(IF('Indicator Data'!AY28&gt;F$4,10,IF('Indicator Data'!AY28&lt;F$3,0,10-(F$4-'Indicator Data'!AY28)/(F$4-F$3)*10)),1))</f>
        <v>5.4</v>
      </c>
      <c r="G28" s="135" t="n">
        <f aca="false">IF('Indicator Data'!AZ28="No data","x",ROUND(IF('Indicator Data'!AZ28&gt;G$4,10,IF('Indicator Data'!AZ28&lt;G$3,0,10-(G$4-'Indicator Data'!AZ28)/(G$4-G$3)*10)),1))</f>
        <v>6</v>
      </c>
      <c r="H28" s="136" t="n">
        <f aca="false">IF(AND(F28="x",G28="x"),"x",ROUND(AVERAGE(F28,G28),1))</f>
        <v>5.7</v>
      </c>
      <c r="I28" s="137" t="n">
        <f aca="false">SUM(IF('Indicator Data'!AM28=0,0,'Indicator Data'!AM28),SUM('Indicator Data'!AN28:AO28))</f>
        <v>751.799938765625</v>
      </c>
      <c r="J28" s="137" t="n">
        <f aca="false">I28/'Indicator Data'!BZ28*1000000</f>
        <v>3.50773659300611</v>
      </c>
      <c r="K28" s="135" t="n">
        <f aca="false">IF(J28="x","x",ROUND(IF(J28&gt;K$4,10,IF(J28&lt;K$3,0,10-(K$4-J28)/(K$4-K$3)*10)),1))</f>
        <v>0.1</v>
      </c>
      <c r="L28" s="135" t="n">
        <f aca="false">IF('Indicator Data'!AP28="No data","x",ROUND(IF('Indicator Data'!AP28&gt;L$4,10,IF('Indicator Data'!AP28&lt;L$3,0,10-(L$4-'Indicator Data'!AP28)/(L$4-L$3)*10)),1))</f>
        <v>0</v>
      </c>
      <c r="M28" s="135" t="n">
        <f aca="false">IF('Indicator Data'!AQ28="No data","x",IF('Indicator Data'!AQ28=0,0,ROUND(IF('Indicator Data'!AQ28&gt;M$4,10,IF('Indicator Data'!AQ28&lt;M$3,0,10-(M$4-'Indicator Data'!AQ28)/(M$4-M$3)*10)),1)))</f>
        <v>0.1</v>
      </c>
      <c r="N28" s="136" t="n">
        <f aca="false">ROUND(AVERAGE(K28,L28,M28),1)</f>
        <v>0.1</v>
      </c>
      <c r="O28" s="138" t="n">
        <f aca="false">ROUND(AVERAGE(E28,E28,H28,N28),1)</f>
        <v>3.3</v>
      </c>
      <c r="P28" s="139" t="n">
        <f aca="false">IF(AND('Indicator Data'!BD28="No data",'Indicator Data'!BE28="No data"),0,SUM('Indicator Data'!BD28:BF28)/1000)</f>
        <v>529.826</v>
      </c>
      <c r="Q28" s="135" t="n">
        <f aca="false">ROUND(IF(P28=0,0,IF(LOG(P28*1000)&gt;$Q$4,10,IF(LOG(P28*1000)&lt;Q$3,0,10-(Q$4-LOG(P28*1000))/(Q$4-Q$3)*10))),1)</f>
        <v>9.1</v>
      </c>
      <c r="R28" s="140" t="n">
        <f aca="false">P28*1000/'Indicator Data'!BZ28</f>
        <v>0.00247205400306031</v>
      </c>
      <c r="S28" s="135" t="n">
        <f aca="false">IF(R28="x","x",ROUND(IF(R28&gt;$S$4,10,IF(R28&lt;$S$3,0,((R28*100)/0.0052)^(1/4.0545)/6.5*10)),1))</f>
        <v>4</v>
      </c>
      <c r="T28" s="141" t="n">
        <f aca="false">ROUND(AVERAGE(Q28,S28),1)</f>
        <v>6.6</v>
      </c>
      <c r="U28" s="142" t="n">
        <f aca="false">IF('Indicator Data'!AU28="No data","x",ROUND(IF('Indicator Data'!AU28&gt;U$4,10,IF('Indicator Data'!AU28&lt;U$3,0,10-(U$4-'Indicator Data'!AU28)/(U$4-U$3)*10)),1))</f>
        <v>1.2</v>
      </c>
      <c r="V28" s="142" t="str">
        <f aca="false">IF('Indicator Data'!AV28="No data","x",IF('Indicator Data'!AV28=0,0,ROUND(IF('Indicator Data'!AV28&gt;V$4,10,IF('Indicator Data'!AV28&lt;V$3,0,10-(V$4-'Indicator Data'!AV28)/(V$4-V$3)*10)),1)))</f>
        <v>x</v>
      </c>
      <c r="W28" s="135" t="n">
        <f aca="false">IF(AND(U28="x",V28="x"),"x",AVERAGE(U28,V28))</f>
        <v>1.2</v>
      </c>
      <c r="X28" s="135" t="n">
        <f aca="false">IF('Indicator Data'!AT28="No data","x",ROUND(IF('Indicator Data'!AT28&gt;X$4,10,IF('Indicator Data'!AT28&lt;X$3,0,10-(X$4-'Indicator Data'!AT28)/(X$4-X$3)*10)),1))</f>
        <v>0.8</v>
      </c>
      <c r="Y28" s="135" t="n">
        <f aca="false">IF('Indicator Data'!AW28="No data","x",ROUND(IF('Indicator Data'!AW28&gt;Y$4,10,IF('Indicator Data'!AW28&lt;Y$3,0,10-(Y$4-'Indicator Data'!AW28)/(Y$4-Y$3)*10)),1))</f>
        <v>0.1</v>
      </c>
      <c r="Z28" s="140" t="n">
        <f aca="false">IF('Indicator Data'!AX28="No data","x",IF(('Indicator Data'!AX28/'Indicator Data'!BZ28)&gt;1,1,IF('Indicator Data'!AX28&gt;'Indicator Data'!AX28,1,'Indicator Data'!AX28/'Indicator Data'!BZ28)))</f>
        <v>0.0449311466430725</v>
      </c>
      <c r="AA28" s="135" t="n">
        <f aca="false">IF(Z28="x","x",ROUND(IF(Z28&gt;AA$4,10,IF(Z28&lt;AA$3,0,10-(AA$4-Z28)/(AA$4-AA$3)*10)),1))</f>
        <v>0.5</v>
      </c>
      <c r="AB28" s="143" t="n">
        <f aca="false">IF(AND(W28="x",X28="x",Y28="x",AA28="x"),"x",ROUND(AVERAGE(W28,X28,Y28,AA28),1))</f>
        <v>0.7</v>
      </c>
      <c r="AC28" s="135" t="n">
        <f aca="false">IF('Indicator Data'!AR28="No data","x",ROUND(IF('Indicator Data'!AR28&gt;AC$4,10,IF('Indicator Data'!AR28&lt;AC$3,0,10-(AC$4-'Indicator Data'!AR28)/(AC$4-AC$3)*10)),1))</f>
        <v>1.1</v>
      </c>
      <c r="AD28" s="135" t="str">
        <f aca="false">IF('Indicator Data'!AS28="No data","x",ROUND(IF('Indicator Data'!AS28&gt;AD$4,10,IF('Indicator Data'!AS28&lt;AD$3,0,10-(AD$4-'Indicator Data'!AS28)/(AD$4-AD$3)*10)),1))</f>
        <v>x</v>
      </c>
      <c r="AE28" s="143" t="n">
        <f aca="false">IF(AND(AC28="x",AD28="x"),"x",ROUND(AVERAGE(AD28,AC28),1))</f>
        <v>1.1</v>
      </c>
      <c r="AF28" s="139" t="n">
        <f aca="false">('Indicator Data'!BC28+'Indicator Data'!BB28*0.5+'Indicator Data'!BA28*0.25)/1000</f>
        <v>928.322</v>
      </c>
      <c r="AG28" s="144" t="n">
        <f aca="false">AF28*1000/'Indicator Data'!BZ28</f>
        <v>0.00433135051173206</v>
      </c>
      <c r="AH28" s="143" t="n">
        <f aca="false">IF(AG28="x","x",ROUND(IF(AG28&gt;AH$4,10,IF(AG28&lt;AH$3,0,10-(AH$4-AG28)/(AH$4-AH$3)*10)),1))</f>
        <v>0.4</v>
      </c>
      <c r="AI28" s="135" t="n">
        <f aca="false">IF('Indicator Data'!BG28="No data","x",ROUND(IF('Indicator Data'!BG28&lt;$AI$3,10,IF('Indicator Data'!BG28&gt;$AI$4,0,($AI$4-'Indicator Data'!BG28)/($AI$4-$AI$3)*10)),1))</f>
        <v>2.4</v>
      </c>
      <c r="AJ28" s="135" t="n">
        <f aca="false">IF('Indicator Data'!BH28="No data","x",ROUND(IF('Indicator Data'!BH28&gt;$AJ$4,10,IF('Indicator Data'!BH28&lt;$AJ$3,0,10-($AJ$4-'Indicator Data'!BH28)/($AJ$4-$AJ$3)*10)),1))</f>
        <v>0</v>
      </c>
      <c r="AK28" s="143" t="n">
        <f aca="false">ROUND(AVERAGE(AJ28,AI28),1)</f>
        <v>1.2</v>
      </c>
      <c r="AL28" s="141" t="n">
        <f aca="false">ROUND(IF(AND(AB28="x",AE28="x",AK28="x"),AH28,IF(AND(AB28="x",AE28="x"),(10-GEOMEAN(((10-AK28)/10*9+1),((10-AH28)/10*9+1)))/9*10,IF(AK28="x",(10-GEOMEAN(((10-AB28)/10*9+1),((10-AE28)/10*9+1),((10-AH28)/10*9+1)))/9*10,IF(AB28="x",(10-GEOMEAN(((10-AK28)/10*9+1),((10-AE28)/10*9+1),((10-AH28)/10*9+1)))/9*10,(10-GEOMEAN(((10-AB28)/10*9+1),((10-AE28)/10*9+1),((10-AH28)/10*9+1),((10-AK28)/10*9+1)))/9*10)))),1)</f>
        <v>0.9</v>
      </c>
      <c r="AM28" s="145" t="n">
        <f aca="false">ROUND((10-GEOMEAN(((10-T28)/10*9+1),((10-AL28)/10*9+1)))/9*10,1)</f>
        <v>4.3</v>
      </c>
    </row>
    <row r="29" customFormat="false" ht="14.5" hidden="false" customHeight="false" outlineLevel="0" collapsed="false">
      <c r="A29" s="98" t="str">
        <f aca="false">'Indicator Data'!A29</f>
        <v>Brunei Darussalam</v>
      </c>
      <c r="B29" s="99" t="str">
        <f aca="false">'Indicator Data'!B29</f>
        <v>BRN</v>
      </c>
      <c r="C29" s="134" t="n">
        <f aca="false">ROUND(IF('Indicator Data'!AK29="No data",IF((0.101*LN('Indicator Data'!BY29)-0.153)&gt;C$4,0,IF((0.101*LN('Indicator Data'!BY29)-0.153)&lt;C$3,10,(C$4-(0.101*LN('Indicator Data'!BY29)-0.153))/(C$4-C$3)*10)),IF('Indicator Data'!AK29&gt;C$4,0,IF('Indicator Data'!AK29&lt;C$3,10,(C$4-'Indicator Data'!AK29)/(C$4-C$3)*10))),1)</f>
        <v>1.2</v>
      </c>
      <c r="D29" s="135" t="str">
        <f aca="false">IF('Indicator Data'!AL29="No data","x",ROUND((IF(LOG('Indicator Data'!AL29*1000)&gt;D$4,10,IF(LOG('Indicator Data'!AL29*1000)&lt;D$3,0,10-(D$4-LOG('Indicator Data'!AL29*1000))/(D$4-D$3)*10))),1))</f>
        <v>x</v>
      </c>
      <c r="E29" s="136" t="n">
        <f aca="false">ROUND(IF(D29="x",C29,(10-GEOMEAN(((10-C29)/10*9+1),((10-D29)/10*9+1)))/9*10),1)</f>
        <v>1.2</v>
      </c>
      <c r="F29" s="135" t="n">
        <f aca="false">IF('Indicator Data'!AY29="No data","x",ROUND(IF('Indicator Data'!AY29&gt;F$4,10,IF('Indicator Data'!AY29&lt;F$3,0,10-(F$4-'Indicator Data'!AY29)/(F$4-F$3)*10)),1))</f>
        <v>3.4</v>
      </c>
      <c r="G29" s="135" t="str">
        <f aca="false">IF('Indicator Data'!AZ29="No data","x",ROUND(IF('Indicator Data'!AZ29&gt;G$4,10,IF('Indicator Data'!AZ29&lt;G$3,0,10-(G$4-'Indicator Data'!AZ29)/(G$4-G$3)*10)),1))</f>
        <v>x</v>
      </c>
      <c r="H29" s="136" t="n">
        <f aca="false">IF(AND(F29="x",G29="x"),"x",ROUND(AVERAGE(F29,G29),1))</f>
        <v>3.4</v>
      </c>
      <c r="I29" s="137" t="n">
        <f aca="false">SUM(IF('Indicator Data'!AM29=0,0,'Indicator Data'!AM29),SUM('Indicator Data'!AN29:AO29))</f>
        <v>0</v>
      </c>
      <c r="J29" s="137" t="n">
        <f aca="false">I29/'Indicator Data'!BZ29*1000000</f>
        <v>0</v>
      </c>
      <c r="K29" s="135" t="n">
        <f aca="false">IF(J29="x","x",ROUND(IF(J29&gt;K$4,10,IF(J29&lt;K$3,0,10-(K$4-J29)/(K$4-K$3)*10)),1))</f>
        <v>0</v>
      </c>
      <c r="L29" s="135" t="str">
        <f aca="false">IF('Indicator Data'!AP29="No data","x",ROUND(IF('Indicator Data'!AP29&gt;L$4,10,IF('Indicator Data'!AP29&lt;L$3,0,10-(L$4-'Indicator Data'!AP29)/(L$4-L$3)*10)),1))</f>
        <v>x</v>
      </c>
      <c r="M29" s="135" t="n">
        <f aca="false">IF('Indicator Data'!AQ29="No data","x",IF('Indicator Data'!AQ29=0,0,ROUND(IF('Indicator Data'!AQ29&gt;M$4,10,IF('Indicator Data'!AQ29&lt;M$3,0,10-(M$4-'Indicator Data'!AQ29)/(M$4-M$3)*10)),1)))</f>
        <v>0</v>
      </c>
      <c r="N29" s="136" t="n">
        <f aca="false">ROUND(AVERAGE(K29,L29,M29),1)</f>
        <v>0</v>
      </c>
      <c r="O29" s="138" t="n">
        <f aca="false">ROUND(AVERAGE(E29,E29,H29,N29),1)</f>
        <v>1.5</v>
      </c>
      <c r="P29" s="139" t="n">
        <f aca="false">IF(AND('Indicator Data'!BD29="No data",'Indicator Data'!BE29="No data"),0,SUM('Indicator Data'!BD29:BF29)/1000)</f>
        <v>0</v>
      </c>
      <c r="Q29" s="135" t="n">
        <f aca="false">ROUND(IF(P29=0,0,IF(LOG(P29*1000)&gt;$Q$4,10,IF(LOG(P29*1000)&lt;Q$3,0,10-(Q$4-LOG(P29*1000))/(Q$4-Q$3)*10))),1)</f>
        <v>0</v>
      </c>
      <c r="R29" s="140" t="n">
        <f aca="false">P29*1000/'Indicator Data'!BZ29</f>
        <v>0</v>
      </c>
      <c r="S29" s="135" t="n">
        <f aca="false">IF(R29="x","x",ROUND(IF(R29&gt;$S$4,10,IF(R29&lt;$S$3,0,((R29*100)/0.0052)^(1/4.0545)/6.5*10)),1))</f>
        <v>0</v>
      </c>
      <c r="T29" s="141" t="n">
        <f aca="false">ROUND(AVERAGE(Q29,S29),1)</f>
        <v>0</v>
      </c>
      <c r="U29" s="142" t="str">
        <f aca="false">IF('Indicator Data'!AU29="No data","x",ROUND(IF('Indicator Data'!AU29&gt;U$4,10,IF('Indicator Data'!AU29&lt;U$3,0,10-(U$4-'Indicator Data'!AU29)/(U$4-U$3)*10)),1))</f>
        <v>x</v>
      </c>
      <c r="V29" s="142" t="str">
        <f aca="false">IF('Indicator Data'!AV29="No data","x",IF('Indicator Data'!AV29=0,0,ROUND(IF('Indicator Data'!AV29&gt;V$4,10,IF('Indicator Data'!AV29&lt;V$3,0,10-(V$4-'Indicator Data'!AV29)/(V$4-V$3)*10)),1)))</f>
        <v>x</v>
      </c>
      <c r="W29" s="135" t="str">
        <f aca="false">IF(AND(U29="x",V29="x"),"x",AVERAGE(U29,V29))</f>
        <v>x</v>
      </c>
      <c r="X29" s="135" t="n">
        <f aca="false">IF('Indicator Data'!AT29="No data","x",ROUND(IF('Indicator Data'!AT29&gt;X$4,10,IF('Indicator Data'!AT29&lt;X$3,0,10-(X$4-'Indicator Data'!AT29)/(X$4-X$3)*10)),1))</f>
        <v>1.5</v>
      </c>
      <c r="Y29" s="135" t="str">
        <f aca="false">IF('Indicator Data'!AW29="No data","x",ROUND(IF('Indicator Data'!AW29&gt;Y$4,10,IF('Indicator Data'!AW29&lt;Y$3,0,10-(Y$4-'Indicator Data'!AW29)/(Y$4-Y$3)*10)),1))</f>
        <v>x</v>
      </c>
      <c r="Z29" s="140" t="n">
        <f aca="false">IF('Indicator Data'!AX29="No data","x",IF(('Indicator Data'!AX29/'Indicator Data'!BZ29)&gt;1,1,IF('Indicator Data'!AX29&gt;'Indicator Data'!AX29,1,'Indicator Data'!AX29/'Indicator Data'!BZ29)))</f>
        <v>2.24530898819641E-006</v>
      </c>
      <c r="AA29" s="135" t="n">
        <f aca="false">IF(Z29="x","x",ROUND(IF(Z29&gt;AA$4,10,IF(Z29&lt;AA$3,0,10-(AA$4-Z29)/(AA$4-AA$3)*10)),1))</f>
        <v>0</v>
      </c>
      <c r="AB29" s="143" t="n">
        <f aca="false">IF(AND(W29="x",X29="x",Y29="x",AA29="x"),"x",ROUND(AVERAGE(W29,X29,Y29,AA29),1))</f>
        <v>0.8</v>
      </c>
      <c r="AC29" s="135" t="n">
        <f aca="false">IF('Indicator Data'!AR29="No data","x",ROUND(IF('Indicator Data'!AR29&gt;AC$4,10,IF('Indicator Data'!AR29&lt;AC$3,0,10-(AC$4-'Indicator Data'!AR29)/(AC$4-AC$3)*10)),1))</f>
        <v>0.9</v>
      </c>
      <c r="AD29" s="135" t="str">
        <f aca="false">IF('Indicator Data'!AS29="No data","x",ROUND(IF('Indicator Data'!AS29&gt;AD$4,10,IF('Indicator Data'!AS29&lt;AD$3,0,10-(AD$4-'Indicator Data'!AS29)/(AD$4-AD$3)*10)),1))</f>
        <v>x</v>
      </c>
      <c r="AE29" s="143" t="n">
        <f aca="false">IF(AND(AC29="x",AD29="x"),"x",ROUND(AVERAGE(AD29,AC29),1))</f>
        <v>0.9</v>
      </c>
      <c r="AF29" s="139" t="n">
        <f aca="false">('Indicator Data'!BC29+'Indicator Data'!BB29*0.5+'Indicator Data'!BA29*0.25)/1000</f>
        <v>0</v>
      </c>
      <c r="AG29" s="144" t="n">
        <f aca="false">AF29*1000/'Indicator Data'!BZ29</f>
        <v>0</v>
      </c>
      <c r="AH29" s="143" t="n">
        <f aca="false">IF(AG29="x","x",ROUND(IF(AG29&gt;AH$4,10,IF(AG29&lt;AH$3,0,10-(AH$4-AG29)/(AH$4-AH$3)*10)),1))</f>
        <v>0</v>
      </c>
      <c r="AI29" s="135" t="n">
        <f aca="false">IF('Indicator Data'!BG29="No data","x",ROUND(IF('Indicator Data'!BG29&lt;$AI$3,10,IF('Indicator Data'!BG29&gt;$AI$4,0,($AI$4-'Indicator Data'!BG29)/($AI$4-$AI$3)*10)),1))</f>
        <v>4.4</v>
      </c>
      <c r="AJ29" s="135" t="n">
        <f aca="false">IF('Indicator Data'!BH29="No data","x",ROUND(IF('Indicator Data'!BH29&gt;$AJ$4,10,IF('Indicator Data'!BH29&lt;$AJ$3,0,10-($AJ$4-'Indicator Data'!BH29)/($AJ$4-$AJ$3)*10)),1))</f>
        <v>0.3</v>
      </c>
      <c r="AK29" s="143" t="n">
        <f aca="false">ROUND(AVERAGE(AJ29,AI29),1)</f>
        <v>2.4</v>
      </c>
      <c r="AL29" s="141" t="n">
        <f aca="false">ROUND(IF(AND(AB29="x",AE29="x",AK29="x"),AH29,IF(AND(AB29="x",AE29="x"),(10-GEOMEAN(((10-AK29)/10*9+1),((10-AH29)/10*9+1)))/9*10,IF(AK29="x",(10-GEOMEAN(((10-AB29)/10*9+1),((10-AE29)/10*9+1),((10-AH29)/10*9+1)))/9*10,IF(AB29="x",(10-GEOMEAN(((10-AK29)/10*9+1),((10-AE29)/10*9+1),((10-AH29)/10*9+1)))/9*10,(10-GEOMEAN(((10-AB29)/10*9+1),((10-AE29)/10*9+1),((10-AH29)/10*9+1),((10-AK29)/10*9+1)))/9*10)))),1)</f>
        <v>1.1</v>
      </c>
      <c r="AM29" s="145" t="n">
        <f aca="false">ROUND((10-GEOMEAN(((10-T29)/10*9+1),((10-AL29)/10*9+1)))/9*10,1)</f>
        <v>0.6</v>
      </c>
    </row>
    <row r="30" customFormat="false" ht="14.5" hidden="false" customHeight="false" outlineLevel="0" collapsed="false">
      <c r="A30" s="98" t="str">
        <f aca="false">'Indicator Data'!A30</f>
        <v>Bulgaria</v>
      </c>
      <c r="B30" s="99" t="str">
        <f aca="false">'Indicator Data'!B30</f>
        <v>BGR</v>
      </c>
      <c r="C30" s="134" t="n">
        <f aca="false">ROUND(IF('Indicator Data'!AK30="No data",IF((0.101*LN('Indicator Data'!BY30)-0.153)&gt;C$4,0,IF((0.101*LN('Indicator Data'!BY30)-0.153)&lt;C$3,10,(C$4-(0.101*LN('Indicator Data'!BY30)-0.153))/(C$4-C$3)*10)),IF('Indicator Data'!AK30&gt;C$4,0,IF('Indicator Data'!AK30&lt;C$3,10,(C$4-'Indicator Data'!AK30)/(C$4-C$3)*10))),1)</f>
        <v>1.7</v>
      </c>
      <c r="D30" s="135" t="str">
        <f aca="false">IF('Indicator Data'!AL30="No data","x",ROUND((IF(LOG('Indicator Data'!AL30*1000)&gt;D$4,10,IF(LOG('Indicator Data'!AL30*1000)&lt;D$3,0,10-(D$4-LOG('Indicator Data'!AL30*1000))/(D$4-D$3)*10))),1))</f>
        <v>x</v>
      </c>
      <c r="E30" s="136" t="n">
        <f aca="false">ROUND(IF(D30="x",C30,(10-GEOMEAN(((10-C30)/10*9+1),((10-D30)/10*9+1)))/9*10),1)</f>
        <v>1.7</v>
      </c>
      <c r="F30" s="135" t="n">
        <f aca="false">IF('Indicator Data'!AY30="No data","x",ROUND(IF('Indicator Data'!AY30&gt;F$4,10,IF('Indicator Data'!AY30&lt;F$3,0,10-(F$4-'Indicator Data'!AY30)/(F$4-F$3)*10)),1))</f>
        <v>2.7</v>
      </c>
      <c r="G30" s="135" t="n">
        <f aca="false">IF('Indicator Data'!AZ30="No data","x",ROUND(IF('Indicator Data'!AZ30&gt;G$4,10,IF('Indicator Data'!AZ30&lt;G$3,0,10-(G$4-'Indicator Data'!AZ30)/(G$4-G$3)*10)),1))</f>
        <v>3.8</v>
      </c>
      <c r="H30" s="136" t="n">
        <f aca="false">IF(AND(F30="x",G30="x"),"x",ROUND(AVERAGE(F30,G30),1))</f>
        <v>3.3</v>
      </c>
      <c r="I30" s="137" t="n">
        <f aca="false">SUM(IF('Indicator Data'!AM30=0,0,'Indicator Data'!AM30),SUM('Indicator Data'!AN30:AO30))</f>
        <v>8.376959</v>
      </c>
      <c r="J30" s="137" t="n">
        <f aca="false">I30/'Indicator Data'!BZ30*1000000</f>
        <v>1.21654373976845</v>
      </c>
      <c r="K30" s="135" t="n">
        <f aca="false">IF(J30="x","x",ROUND(IF(J30&gt;K$4,10,IF(J30&lt;K$3,0,10-(K$4-J30)/(K$4-K$3)*10)),1))</f>
        <v>0</v>
      </c>
      <c r="L30" s="135" t="str">
        <f aca="false">IF('Indicator Data'!AP30="No data","x",ROUND(IF('Indicator Data'!AP30&gt;L$4,10,IF('Indicator Data'!AP30&lt;L$3,0,10-(L$4-'Indicator Data'!AP30)/(L$4-L$3)*10)),1))</f>
        <v>x</v>
      </c>
      <c r="M30" s="135" t="n">
        <f aca="false">IF('Indicator Data'!AQ30="No data","x",IF('Indicator Data'!AQ30=0,0,ROUND(IF('Indicator Data'!AQ30&gt;M$4,10,IF('Indicator Data'!AQ30&lt;M$3,0,10-(M$4-'Indicator Data'!AQ30)/(M$4-M$3)*10)),1)))</f>
        <v>0.5</v>
      </c>
      <c r="N30" s="136" t="n">
        <f aca="false">ROUND(AVERAGE(K30,L30,M30),1)</f>
        <v>0.3</v>
      </c>
      <c r="O30" s="138" t="n">
        <f aca="false">ROUND(AVERAGE(E30,E30,H30,N30),1)</f>
        <v>1.8</v>
      </c>
      <c r="P30" s="139" t="n">
        <f aca="false">IF(AND('Indicator Data'!BD30="No data",'Indicator Data'!BE30="No data"),0,SUM('Indicator Data'!BD30:BF30)/1000)</f>
        <v>117.327</v>
      </c>
      <c r="Q30" s="135" t="n">
        <f aca="false">ROUND(IF(P30=0,0,IF(LOG(P30*1000)&gt;$Q$4,10,IF(LOG(P30*1000)&lt;Q$3,0,10-(Q$4-LOG(P30*1000))/(Q$4-Q$3)*10))),1)</f>
        <v>6.9</v>
      </c>
      <c r="R30" s="140" t="n">
        <f aca="false">P30*1000/'Indicator Data'!BZ30</f>
        <v>0.017038811740133</v>
      </c>
      <c r="S30" s="135" t="n">
        <f aca="false">IF(R30="x","x",ROUND(IF(R30&gt;$S$4,10,IF(R30&lt;$S$3,0,((R30*100)/0.0052)^(1/4.0545)/6.5*10)),1))</f>
        <v>6.4</v>
      </c>
      <c r="T30" s="141" t="n">
        <f aca="false">ROUND(AVERAGE(Q30,S30),1)</f>
        <v>6.7</v>
      </c>
      <c r="U30" s="142" t="n">
        <f aca="false">IF('Indicator Data'!AU30="No data","x",ROUND(IF('Indicator Data'!AU30&gt;U$4,10,IF('Indicator Data'!AU30&lt;U$3,0,10-(U$4-'Indicator Data'!AU30)/(U$4-U$3)*10)),1))</f>
        <v>0.2</v>
      </c>
      <c r="V30" s="142" t="n">
        <f aca="false">IF('Indicator Data'!AV30="No data","x",IF('Indicator Data'!AV30=0,0,ROUND(IF('Indicator Data'!AV30&gt;V$4,10,IF('Indicator Data'!AV30&lt;V$3,0,10-(V$4-'Indicator Data'!AV30)/(V$4-V$3)*10)),1)))</f>
        <v>0.3</v>
      </c>
      <c r="W30" s="135" t="n">
        <f aca="false">IF(AND(U30="x",V30="x"),"x",AVERAGE(U30,V30))</f>
        <v>0.25</v>
      </c>
      <c r="X30" s="135" t="n">
        <f aca="false">IF('Indicator Data'!AT30="No data","x",ROUND(IF('Indicator Data'!AT30&gt;X$4,10,IF('Indicator Data'!AT30&lt;X$3,0,10-(X$4-'Indicator Data'!AT30)/(X$4-X$3)*10)),1))</f>
        <v>0.3</v>
      </c>
      <c r="Y30" s="135" t="str">
        <f aca="false">IF('Indicator Data'!AW30="No data","x",ROUND(IF('Indicator Data'!AW30&gt;Y$4,10,IF('Indicator Data'!AW30&lt;Y$3,0,10-(Y$4-'Indicator Data'!AW30)/(Y$4-Y$3)*10)),1))</f>
        <v>x</v>
      </c>
      <c r="Z30" s="140" t="n">
        <f aca="false">IF('Indicator Data'!AX30="No data","x",IF(('Indicator Data'!AX30/'Indicator Data'!BZ30)&gt;1,1,IF('Indicator Data'!AX30&gt;'Indicator Data'!AX30,1,'Indicator Data'!AX30/'Indicator Data'!BZ30)))</f>
        <v>1.39415984986641E-005</v>
      </c>
      <c r="AA30" s="135" t="n">
        <f aca="false">IF(Z30="x","x",ROUND(IF(Z30&gt;AA$4,10,IF(Z30&lt;AA$3,0,10-(AA$4-Z30)/(AA$4-AA$3)*10)),1))</f>
        <v>0</v>
      </c>
      <c r="AB30" s="143" t="n">
        <f aca="false">IF(AND(W30="x",X30="x",Y30="x",AA30="x"),"x",ROUND(AVERAGE(W30,X30,Y30,AA30),1))</f>
        <v>0.2</v>
      </c>
      <c r="AC30" s="135" t="n">
        <f aca="false">IF('Indicator Data'!AR30="No data","x",ROUND(IF('Indicator Data'!AR30&gt;AC$4,10,IF('Indicator Data'!AR30&lt;AC$3,0,10-(AC$4-'Indicator Data'!AR30)/(AC$4-AC$3)*10)),1))</f>
        <v>0.5</v>
      </c>
      <c r="AD30" s="135" t="n">
        <f aca="false">IF('Indicator Data'!AS30="No data","x",ROUND(IF('Indicator Data'!AS30&gt;AD$4,10,IF('Indicator Data'!AS30&lt;AD$3,0,10-(AD$4-'Indicator Data'!AS30)/(AD$4-AD$3)*10)),1))</f>
        <v>0.4</v>
      </c>
      <c r="AE30" s="143" t="n">
        <f aca="false">IF(AND(AC30="x",AD30="x"),"x",ROUND(AVERAGE(AD30,AC30),1))</f>
        <v>0.5</v>
      </c>
      <c r="AF30" s="139" t="n">
        <f aca="false">('Indicator Data'!BC30+'Indicator Data'!BB30*0.5+'Indicator Data'!BA30*0.25)/1000</f>
        <v>0.2625</v>
      </c>
      <c r="AG30" s="144" t="n">
        <f aca="false">AF30*1000/'Indicator Data'!BZ30</f>
        <v>3.81215583947847E-005</v>
      </c>
      <c r="AH30" s="143" t="n">
        <f aca="false">IF(AG30="x","x",ROUND(IF(AG30&gt;AH$4,10,IF(AG30&lt;AH$3,0,10-(AH$4-AG30)/(AH$4-AH$3)*10)),1))</f>
        <v>0</v>
      </c>
      <c r="AI30" s="135" t="n">
        <f aca="false">IF('Indicator Data'!BG30="No data","x",ROUND(IF('Indicator Data'!BG30&lt;$AI$3,10,IF('Indicator Data'!BG30&gt;$AI$4,0,($AI$4-'Indicator Data'!BG30)/($AI$4-$AI$3)*10)),1))</f>
        <v>4.5</v>
      </c>
      <c r="AJ30" s="135" t="n">
        <f aca="false">IF('Indicator Data'!BH30="No data","x",ROUND(IF('Indicator Data'!BH30&gt;$AJ$4,10,IF('Indicator Data'!BH30&lt;$AJ$3,0,10-($AJ$4-'Indicator Data'!BH30)/($AJ$4-$AJ$3)*10)),1))</f>
        <v>0</v>
      </c>
      <c r="AK30" s="143" t="n">
        <f aca="false">ROUND(AVERAGE(AJ30,AI30),1)</f>
        <v>2.3</v>
      </c>
      <c r="AL30" s="141" t="n">
        <f aca="false">ROUND(IF(AND(AB30="x",AE30="x",AK30="x"),AH30,IF(AND(AB30="x",AE30="x"),(10-GEOMEAN(((10-AK30)/10*9+1),((10-AH30)/10*9+1)))/9*10,IF(AK30="x",(10-GEOMEAN(((10-AB30)/10*9+1),((10-AE30)/10*9+1),((10-AH30)/10*9+1)))/9*10,IF(AB30="x",(10-GEOMEAN(((10-AK30)/10*9+1),((10-AE30)/10*9+1),((10-AH30)/10*9+1)))/9*10,(10-GEOMEAN(((10-AB30)/10*9+1),((10-AE30)/10*9+1),((10-AH30)/10*9+1),((10-AK30)/10*9+1)))/9*10)))),1)</f>
        <v>0.8</v>
      </c>
      <c r="AM30" s="145" t="n">
        <f aca="false">ROUND((10-GEOMEAN(((10-T30)/10*9+1),((10-AL30)/10*9+1)))/9*10,1)</f>
        <v>4.4</v>
      </c>
    </row>
    <row r="31" customFormat="false" ht="14.5" hidden="false" customHeight="false" outlineLevel="0" collapsed="false">
      <c r="A31" s="98" t="str">
        <f aca="false">'Indicator Data'!A31</f>
        <v>Burkina Faso</v>
      </c>
      <c r="B31" s="99" t="str">
        <f aca="false">'Indicator Data'!B31</f>
        <v>BFA</v>
      </c>
      <c r="C31" s="134" t="n">
        <f aca="false">ROUND(IF('Indicator Data'!AK31="No data",IF((0.101*LN('Indicator Data'!BY31)-0.153)&gt;C$4,0,IF((0.101*LN('Indicator Data'!BY31)-0.153)&lt;C$3,10,(C$4-(0.101*LN('Indicator Data'!BY31)-0.153))/(C$4-C$3)*10)),IF('Indicator Data'!AK31&gt;C$4,0,IF('Indicator Data'!AK31&lt;C$3,10,(C$4-'Indicator Data'!AK31)/(C$4-C$3)*10))),1)</f>
        <v>9</v>
      </c>
      <c r="D31" s="135" t="n">
        <f aca="false">IF('Indicator Data'!AL31="No data","x",ROUND((IF(LOG('Indicator Data'!AL31*1000)&gt;D$4,10,IF(LOG('Indicator Data'!AL31*1000)&lt;D$3,0,10-(D$4-LOG('Indicator Data'!AL31*1000))/(D$4-D$3)*10))),1))</f>
        <v>10</v>
      </c>
      <c r="E31" s="136" t="n">
        <f aca="false">ROUND(IF(D31="x",C31,(10-GEOMEAN(((10-C31)/10*9+1),((10-D31)/10*9+1)))/9*10),1)</f>
        <v>9.6</v>
      </c>
      <c r="F31" s="135" t="n">
        <f aca="false">IF('Indicator Data'!AY31="No data","x",ROUND(IF('Indicator Data'!AY31&gt;F$4,10,IF('Indicator Data'!AY31&lt;F$3,0,10-(F$4-'Indicator Data'!AY31)/(F$4-F$3)*10)),1))</f>
        <v>7.9</v>
      </c>
      <c r="G31" s="135" t="n">
        <f aca="false">IF('Indicator Data'!AZ31="No data","x",ROUND(IF('Indicator Data'!AZ31&gt;G$4,10,IF('Indicator Data'!AZ31&lt;G$3,0,10-(G$4-'Indicator Data'!AZ31)/(G$4-G$3)*10)),1))</f>
        <v>5.6</v>
      </c>
      <c r="H31" s="136" t="n">
        <f aca="false">IF(AND(F31="x",G31="x"),"x",ROUND(AVERAGE(F31,G31),1))</f>
        <v>6.8</v>
      </c>
      <c r="I31" s="137" t="n">
        <f aca="false">SUM(IF('Indicator Data'!AM31=0,0,'Indicator Data'!AM31),SUM('Indicator Data'!AN31:AO31))</f>
        <v>2025.35203932422</v>
      </c>
      <c r="J31" s="137" t="n">
        <f aca="false">I31/'Indicator Data'!BZ31*1000000</f>
        <v>91.6420523149518</v>
      </c>
      <c r="K31" s="135" t="n">
        <f aca="false">IF(J31="x","x",ROUND(IF(J31&gt;K$4,10,IF(J31&lt;K$3,0,10-(K$4-J31)/(K$4-K$3)*10)),1))</f>
        <v>1.8</v>
      </c>
      <c r="L31" s="135" t="n">
        <f aca="false">IF('Indicator Data'!AP31="No data","x",ROUND(IF('Indicator Data'!AP31&gt;L$4,10,IF('Indicator Data'!AP31&lt;L$3,0,10-(L$4-'Indicator Data'!AP31)/(L$4-L$3)*10)),1))</f>
        <v>6.9</v>
      </c>
      <c r="M31" s="135" t="n">
        <f aca="false">IF('Indicator Data'!AQ31="No data","x",IF('Indicator Data'!AQ31=0,0,ROUND(IF('Indicator Data'!AQ31&gt;M$4,10,IF('Indicator Data'!AQ31&lt;M$3,0,10-(M$4-'Indicator Data'!AQ31)/(M$4-M$3)*10)),1)))</f>
        <v>1</v>
      </c>
      <c r="N31" s="136" t="n">
        <f aca="false">ROUND(AVERAGE(K31,L31,M31),1)</f>
        <v>3.2</v>
      </c>
      <c r="O31" s="138" t="n">
        <f aca="false">ROUND(AVERAGE(E31,E31,H31,N31),1)</f>
        <v>7.3</v>
      </c>
      <c r="P31" s="139" t="n">
        <f aca="false">IF(AND('Indicator Data'!BD31="No data",'Indicator Data'!BE31="No data"),0,SUM('Indicator Data'!BD31:BF31)/1000)</f>
        <v>1936.573</v>
      </c>
      <c r="Q31" s="135" t="n">
        <f aca="false">ROUND(IF(P31=0,0,IF(LOG(P31*1000)&gt;$Q$4,10,IF(LOG(P31*1000)&lt;Q$3,0,10-(Q$4-LOG(P31*1000))/(Q$4-Q$3)*10))),1)</f>
        <v>10</v>
      </c>
      <c r="R31" s="140" t="n">
        <f aca="false">P31*1000/'Indicator Data'!BZ31</f>
        <v>0.0876250255421959</v>
      </c>
      <c r="S31" s="135" t="n">
        <f aca="false">IF(R31="x","x",ROUND(IF(R31&gt;$S$4,10,IF(R31&lt;$S$3,0,((R31*100)/0.0052)^(1/4.0545)/6.5*10)),1))</f>
        <v>9.6</v>
      </c>
      <c r="T31" s="141" t="n">
        <f aca="false">ROUND(AVERAGE(Q31,S31),1)</f>
        <v>9.8</v>
      </c>
      <c r="U31" s="142" t="n">
        <f aca="false">IF('Indicator Data'!AU31="No data","x",ROUND(IF('Indicator Data'!AU31&gt;U$4,10,IF('Indicator Data'!AU31&lt;U$3,0,10-(U$4-'Indicator Data'!AU31)/(U$4-U$3)*10)),1))</f>
        <v>1.4</v>
      </c>
      <c r="V31" s="142" t="n">
        <f aca="false">IF('Indicator Data'!AV31="No data","x",IF('Indicator Data'!AV31=0,0,ROUND(IF('Indicator Data'!AV31&gt;V$4,10,IF('Indicator Data'!AV31&lt;V$3,0,10-(V$4-'Indicator Data'!AV31)/(V$4-V$3)*10)),1)))</f>
        <v>0.2</v>
      </c>
      <c r="W31" s="135" t="n">
        <f aca="false">IF(AND(U31="x",V31="x"),"x",AVERAGE(U31,V31))</f>
        <v>0.8</v>
      </c>
      <c r="X31" s="135" t="n">
        <f aca="false">IF('Indicator Data'!AT31="No data","x",ROUND(IF('Indicator Data'!AT31&gt;X$4,10,IF('Indicator Data'!AT31&lt;X$3,0,10-(X$4-'Indicator Data'!AT31)/(X$4-X$3)*10)),1))</f>
        <v>0.8</v>
      </c>
      <c r="Y31" s="135" t="n">
        <f aca="false">IF('Indicator Data'!AW31="No data","x",ROUND(IF('Indicator Data'!AW31&gt;Y$4,10,IF('Indicator Data'!AW31&lt;Y$3,0,10-(Y$4-'Indicator Data'!AW31)/(Y$4-Y$3)*10)),1))</f>
        <v>9.7</v>
      </c>
      <c r="Z31" s="140" t="n">
        <f aca="false">IF('Indicator Data'!AX31="No data","x",IF(('Indicator Data'!AX31/'Indicator Data'!BZ31)&gt;1,1,IF('Indicator Data'!AX31&gt;'Indicator Data'!AX31,1,'Indicator Data'!AX31/'Indicator Data'!BZ31)))</f>
        <v>0.263141131740538</v>
      </c>
      <c r="AA31" s="135" t="n">
        <f aca="false">IF(Z31="x","x",ROUND(IF(Z31&gt;AA$4,10,IF(Z31&lt;AA$3,0,10-(AA$4-Z31)/(AA$4-AA$3)*10)),1))</f>
        <v>2.9</v>
      </c>
      <c r="AB31" s="143" t="n">
        <f aca="false">IF(AND(W31="x",X31="x",Y31="x",AA31="x"),"x",ROUND(AVERAGE(W31,X31,Y31,AA31),1))</f>
        <v>3.6</v>
      </c>
      <c r="AC31" s="135" t="n">
        <f aca="false">IF('Indicator Data'!AR31="No data","x",ROUND(IF('Indicator Data'!AR31&gt;AC$4,10,IF('Indicator Data'!AR31&lt;AC$3,0,10-(AC$4-'Indicator Data'!AR31)/(AC$4-AC$3)*10)),1))</f>
        <v>6.5</v>
      </c>
      <c r="AD31" s="135" t="n">
        <f aca="false">IF('Indicator Data'!AS31="No data","x",ROUND(IF('Indicator Data'!AS31&gt;AD$4,10,IF('Indicator Data'!AS31&lt;AD$3,0,10-(AD$4-'Indicator Data'!AS31)/(AD$4-AD$3)*10)),1))</f>
        <v>3</v>
      </c>
      <c r="AE31" s="143" t="n">
        <f aca="false">IF(AND(AC31="x",AD31="x"),"x",ROUND(AVERAGE(AD31,AC31),1))</f>
        <v>4.8</v>
      </c>
      <c r="AF31" s="139" t="n">
        <f aca="false">('Indicator Data'!BC31+'Indicator Data'!BB31*0.5+'Indicator Data'!BA31*0.25)/1000</f>
        <v>734.76075</v>
      </c>
      <c r="AG31" s="144" t="n">
        <f aca="false">AF31*1000/'Indicator Data'!BZ31</f>
        <v>0.0332460637869851</v>
      </c>
      <c r="AH31" s="143" t="n">
        <f aca="false">IF(AG31="x","x",ROUND(IF(AG31&gt;AH$4,10,IF(AG31&lt;AH$3,0,10-(AH$4-AG31)/(AH$4-AH$3)*10)),1))</f>
        <v>3.3</v>
      </c>
      <c r="AI31" s="135" t="n">
        <f aca="false">IF('Indicator Data'!BG31="No data","x",ROUND(IF('Indicator Data'!BG31&lt;$AI$3,10,IF('Indicator Data'!BG31&gt;$AI$4,0,($AI$4-'Indicator Data'!BG31)/($AI$4-$AI$3)*10)),1))</f>
        <v>3.9</v>
      </c>
      <c r="AJ31" s="135" t="n">
        <f aca="false">IF('Indicator Data'!BH31="No data","x",ROUND(IF('Indicator Data'!BH31&gt;$AJ$4,10,IF('Indicator Data'!BH31&lt;$AJ$3,0,10-($AJ$4-'Indicator Data'!BH31)/($AJ$4-$AJ$3)*10)),1))</f>
        <v>4.3</v>
      </c>
      <c r="AK31" s="143" t="n">
        <f aca="false">ROUND(AVERAGE(AJ31,AI31),1)</f>
        <v>4.1</v>
      </c>
      <c r="AL31" s="141" t="n">
        <f aca="false">ROUND(IF(AND(AB31="x",AE31="x",AK31="x"),AH31,IF(AND(AB31="x",AE31="x"),(10-GEOMEAN(((10-AK31)/10*9+1),((10-AH31)/10*9+1)))/9*10,IF(AK31="x",(10-GEOMEAN(((10-AB31)/10*9+1),((10-AE31)/10*9+1),((10-AH31)/10*9+1)))/9*10,IF(AB31="x",(10-GEOMEAN(((10-AK31)/10*9+1),((10-AE31)/10*9+1),((10-AH31)/10*9+1)))/9*10,(10-GEOMEAN(((10-AB31)/10*9+1),((10-AE31)/10*9+1),((10-AH31)/10*9+1),((10-AK31)/10*9+1)))/9*10)))),1)</f>
        <v>4</v>
      </c>
      <c r="AM31" s="145" t="n">
        <f aca="false">ROUND((10-GEOMEAN(((10-T31)/10*9+1),((10-AL31)/10*9+1)))/9*10,1)</f>
        <v>8.1</v>
      </c>
    </row>
    <row r="32" customFormat="false" ht="14.5" hidden="false" customHeight="false" outlineLevel="0" collapsed="false">
      <c r="A32" s="98" t="str">
        <f aca="false">'Indicator Data'!A32</f>
        <v>Burundi</v>
      </c>
      <c r="B32" s="99" t="str">
        <f aca="false">'Indicator Data'!B32</f>
        <v>BDI</v>
      </c>
      <c r="C32" s="134" t="n">
        <f aca="false">ROUND(IF('Indicator Data'!AK32="No data",IF((0.101*LN('Indicator Data'!BY32)-0.153)&gt;C$4,0,IF((0.101*LN('Indicator Data'!BY32)-0.153)&lt;C$3,10,(C$4-(0.101*LN('Indicator Data'!BY32)-0.153))/(C$4-C$3)*10)),IF('Indicator Data'!AK32&gt;C$4,0,IF('Indicator Data'!AK32&lt;C$3,10,(C$4-'Indicator Data'!AK32)/(C$4-C$3)*10))),1)</f>
        <v>9.3</v>
      </c>
      <c r="D32" s="135" t="n">
        <f aca="false">IF('Indicator Data'!AL32="No data","x",ROUND((IF(LOG('Indicator Data'!AL32*1000)&gt;D$4,10,IF(LOG('Indicator Data'!AL32*1000)&lt;D$3,0,10-(D$4-LOG('Indicator Data'!AL32*1000))/(D$4-D$3)*10))),1))</f>
        <v>9.6</v>
      </c>
      <c r="E32" s="136" t="n">
        <f aca="false">ROUND(IF(D32="x",C32,(10-GEOMEAN(((10-C32)/10*9+1),((10-D32)/10*9+1)))/9*10),1)</f>
        <v>9.5</v>
      </c>
      <c r="F32" s="135" t="n">
        <f aca="false">IF('Indicator Data'!AY32="No data","x",ROUND(IF('Indicator Data'!AY32&gt;F$4,10,IF('Indicator Data'!AY32&lt;F$3,0,10-(F$4-'Indicator Data'!AY32)/(F$4-F$3)*10)),1))</f>
        <v>6.7</v>
      </c>
      <c r="G32" s="135" t="n">
        <f aca="false">IF('Indicator Data'!AZ32="No data","x",ROUND(IF('Indicator Data'!AZ32&gt;G$4,10,IF('Indicator Data'!AZ32&lt;G$3,0,10-(G$4-'Indicator Data'!AZ32)/(G$4-G$3)*10)),1))</f>
        <v>3.4</v>
      </c>
      <c r="H32" s="136" t="n">
        <f aca="false">IF(AND(F32="x",G32="x"),"x",ROUND(AVERAGE(F32,G32),1))</f>
        <v>5.1</v>
      </c>
      <c r="I32" s="137" t="n">
        <f aca="false">SUM(IF('Indicator Data'!AM32=0,0,'Indicator Data'!AM32),SUM('Indicator Data'!AN32:AO32))</f>
        <v>700.415046168945</v>
      </c>
      <c r="J32" s="137" t="n">
        <f aca="false">I32/'Indicator Data'!BZ32*1000000</f>
        <v>55.8045701374796</v>
      </c>
      <c r="K32" s="135" t="n">
        <f aca="false">IF(J32="x","x",ROUND(IF(J32&gt;K$4,10,IF(J32&lt;K$3,0,10-(K$4-J32)/(K$4-K$3)*10)),1))</f>
        <v>1.1</v>
      </c>
      <c r="L32" s="135" t="n">
        <f aca="false">IF('Indicator Data'!AP32="No data","x",ROUND(IF('Indicator Data'!AP32&gt;L$4,10,IF('Indicator Data'!AP32&lt;L$3,0,10-(L$4-'Indicator Data'!AP32)/(L$4-L$3)*10)),1))</f>
        <v>10</v>
      </c>
      <c r="M32" s="135" t="n">
        <f aca="false">IF('Indicator Data'!AQ32="No data","x",IF('Indicator Data'!AQ32=0,0,ROUND(IF('Indicator Data'!AQ32&gt;M$4,10,IF('Indicator Data'!AQ32&lt;M$3,0,10-(M$4-'Indicator Data'!AQ32)/(M$4-M$3)*10)),1)))</f>
        <v>0.5</v>
      </c>
      <c r="N32" s="136" t="n">
        <f aca="false">ROUND(AVERAGE(K32,L32,M32),1)</f>
        <v>3.9</v>
      </c>
      <c r="O32" s="138" t="n">
        <f aca="false">ROUND(AVERAGE(E32,E32,H32,N32),1)</f>
        <v>7</v>
      </c>
      <c r="P32" s="139" t="n">
        <f aca="false">IF(AND('Indicator Data'!BD32="No data",'Indicator Data'!BE32="No data"),0,SUM('Indicator Data'!BD32:BF32)/1000)</f>
        <v>219.742</v>
      </c>
      <c r="Q32" s="135" t="n">
        <f aca="false">ROUND(IF(P32=0,0,IF(LOG(P32*1000)&gt;$Q$4,10,IF(LOG(P32*1000)&lt;Q$3,0,10-(Q$4-LOG(P32*1000))/(Q$4-Q$3)*10))),1)</f>
        <v>7.8</v>
      </c>
      <c r="R32" s="140" t="n">
        <f aca="false">P32*1000/'Indicator Data'!BZ32</f>
        <v>0.0175076305373831</v>
      </c>
      <c r="S32" s="135" t="n">
        <f aca="false">IF(R32="x","x",ROUND(IF(R32&gt;$S$4,10,IF(R32&lt;$S$3,0,((R32*100)/0.0052)^(1/4.0545)/6.5*10)),1))</f>
        <v>6.5</v>
      </c>
      <c r="T32" s="141" t="n">
        <f aca="false">ROUND(AVERAGE(Q32,S32),1)</f>
        <v>7.2</v>
      </c>
      <c r="U32" s="142" t="n">
        <f aca="false">IF('Indicator Data'!AU32="No data","x",ROUND(IF('Indicator Data'!AU32&gt;U$4,10,IF('Indicator Data'!AU32&lt;U$3,0,10-(U$4-'Indicator Data'!AU32)/(U$4-U$3)*10)),1))</f>
        <v>2</v>
      </c>
      <c r="V32" s="142" t="n">
        <f aca="false">IF('Indicator Data'!AV32="No data","x",IF('Indicator Data'!AV32=0,0,ROUND(IF('Indicator Data'!AV32&gt;V$4,10,IF('Indicator Data'!AV32&lt;V$3,0,10-(V$4-'Indicator Data'!AV32)/(V$4-V$3)*10)),1)))</f>
        <v>0.4</v>
      </c>
      <c r="W32" s="135" t="n">
        <f aca="false">IF(AND(U32="x",V32="x"),"x",AVERAGE(U32,V32))</f>
        <v>1.2</v>
      </c>
      <c r="X32" s="135" t="n">
        <f aca="false">IF('Indicator Data'!AT32="No data","x",ROUND(IF('Indicator Data'!AT32&gt;X$4,10,IF('Indicator Data'!AT32&lt;X$3,0,10-(X$4-'Indicator Data'!AT32)/(X$4-X$3)*10)),1))</f>
        <v>1.9</v>
      </c>
      <c r="Y32" s="135" t="n">
        <f aca="false">IF('Indicator Data'!AW32="No data","x",ROUND(IF('Indicator Data'!AW32&gt;Y$4,10,IF('Indicator Data'!AW32&lt;Y$3,0,10-(Y$4-'Indicator Data'!AW32)/(Y$4-Y$3)*10)),1))</f>
        <v>7.4</v>
      </c>
      <c r="Z32" s="140" t="n">
        <f aca="false">IF('Indicator Data'!AX32="No data","x",IF(('Indicator Data'!AX32/'Indicator Data'!BZ32)&gt;1,1,IF('Indicator Data'!AX32&gt;'Indicator Data'!AX32,1,'Indicator Data'!AX32/'Indicator Data'!BZ32)))</f>
        <v>0.284882106613918</v>
      </c>
      <c r="AA32" s="135" t="n">
        <f aca="false">IF(Z32="x","x",ROUND(IF(Z32&gt;AA$4,10,IF(Z32&lt;AA$3,0,10-(AA$4-Z32)/(AA$4-AA$3)*10)),1))</f>
        <v>3.2</v>
      </c>
      <c r="AB32" s="143" t="n">
        <f aca="false">IF(AND(W32="x",X32="x",Y32="x",AA32="x"),"x",ROUND(AVERAGE(W32,X32,Y32,AA32),1))</f>
        <v>3.4</v>
      </c>
      <c r="AC32" s="135" t="n">
        <f aca="false">IF('Indicator Data'!AR32="No data","x",ROUND(IF('Indicator Data'!AR32&gt;AC$4,10,IF('Indicator Data'!AR32&lt;AC$3,0,10-(AC$4-'Indicator Data'!AR32)/(AC$4-AC$3)*10)),1))</f>
        <v>4.2</v>
      </c>
      <c r="AD32" s="135" t="n">
        <f aca="false">IF('Indicator Data'!AS32="No data","x",ROUND(IF('Indicator Data'!AS32&gt;AD$4,10,IF('Indicator Data'!AS32&lt;AD$3,0,10-(AD$4-'Indicator Data'!AS32)/(AD$4-AD$3)*10)),1))</f>
        <v>6.2</v>
      </c>
      <c r="AE32" s="143" t="n">
        <f aca="false">IF(AND(AC32="x",AD32="x"),"x",ROUND(AVERAGE(AD32,AC32),1))</f>
        <v>5.2</v>
      </c>
      <c r="AF32" s="139" t="n">
        <f aca="false">('Indicator Data'!BC32+'Indicator Data'!BB32*0.5+'Indicator Data'!BA32*0.25)/1000</f>
        <v>34.1215</v>
      </c>
      <c r="AG32" s="144" t="n">
        <f aca="false">AF32*1000/'Indicator Data'!BZ32</f>
        <v>0.00271858186137069</v>
      </c>
      <c r="AH32" s="143" t="n">
        <f aca="false">IF(AG32="x","x",ROUND(IF(AG32&gt;AH$4,10,IF(AG32&lt;AH$3,0,10-(AH$4-AG32)/(AH$4-AH$3)*10)),1))</f>
        <v>0.3</v>
      </c>
      <c r="AI32" s="135" t="n">
        <f aca="false">IF('Indicator Data'!BG32="No data","x",ROUND(IF('Indicator Data'!BG32&lt;$AI$3,10,IF('Indicator Data'!BG32&gt;$AI$4,0,($AI$4-'Indicator Data'!BG32)/($AI$4-$AI$3)*10)),1))</f>
        <v>6.9</v>
      </c>
      <c r="AJ32" s="135" t="n">
        <f aca="false">IF('Indicator Data'!BH32="No data","x",ROUND(IF('Indicator Data'!BH32&gt;$AJ$4,10,IF('Indicator Data'!BH32&lt;$AJ$3,0,10-($AJ$4-'Indicator Data'!BH32)/($AJ$4-$AJ$3)*10)),1))</f>
        <v>8.1</v>
      </c>
      <c r="AK32" s="143" t="n">
        <f aca="false">ROUND(AVERAGE(AJ32,AI32),1)</f>
        <v>7.5</v>
      </c>
      <c r="AL32" s="141" t="n">
        <f aca="false">ROUND(IF(AND(AB32="x",AE32="x",AK32="x"),AH32,IF(AND(AB32="x",AE32="x"),(10-GEOMEAN(((10-AK32)/10*9+1),((10-AH32)/10*9+1)))/9*10,IF(AK32="x",(10-GEOMEAN(((10-AB32)/10*9+1),((10-AE32)/10*9+1),((10-AH32)/10*9+1)))/9*10,IF(AB32="x",(10-GEOMEAN(((10-AK32)/10*9+1),((10-AE32)/10*9+1),((10-AH32)/10*9+1)))/9*10,(10-GEOMEAN(((10-AB32)/10*9+1),((10-AE32)/10*9+1),((10-AH32)/10*9+1),((10-AK32)/10*9+1)))/9*10)))),1)</f>
        <v>4.6</v>
      </c>
      <c r="AM32" s="145" t="n">
        <f aca="false">ROUND((10-GEOMEAN(((10-T32)/10*9+1),((10-AL32)/10*9+1)))/9*10,1)</f>
        <v>6.1</v>
      </c>
    </row>
    <row r="33" customFormat="false" ht="14.5" hidden="false" customHeight="false" outlineLevel="0" collapsed="false">
      <c r="A33" s="98" t="str">
        <f aca="false">'Indicator Data'!A33</f>
        <v>Cabo Verde</v>
      </c>
      <c r="B33" s="99" t="str">
        <f aca="false">'Indicator Data'!B33</f>
        <v>CPV</v>
      </c>
      <c r="C33" s="134" t="n">
        <f aca="false">ROUND(IF('Indicator Data'!AK33="No data",IF((0.101*LN('Indicator Data'!BY33)-0.153)&gt;C$4,0,IF((0.101*LN('Indicator Data'!BY33)-0.153)&lt;C$3,10,(C$4-(0.101*LN('Indicator Data'!BY33)-0.153))/(C$4-C$3)*10)),IF('Indicator Data'!AK33&gt;C$4,0,IF('Indicator Data'!AK33&lt;C$3,10,(C$4-'Indicator Data'!AK33)/(C$4-C$3)*10))),1)</f>
        <v>4.7</v>
      </c>
      <c r="D33" s="135" t="str">
        <f aca="false">IF('Indicator Data'!AL33="No data","x",ROUND((IF(LOG('Indicator Data'!AL33*1000)&gt;D$4,10,IF(LOG('Indicator Data'!AL33*1000)&lt;D$3,0,10-(D$4-LOG('Indicator Data'!AL33*1000))/(D$4-D$3)*10))),1))</f>
        <v>x</v>
      </c>
      <c r="E33" s="136" t="n">
        <f aca="false">ROUND(IF(D33="x",C33,(10-GEOMEAN(((10-C33)/10*9+1),((10-D33)/10*9+1)))/9*10),1)</f>
        <v>4.7</v>
      </c>
      <c r="F33" s="135" t="n">
        <f aca="false">IF('Indicator Data'!AY33="No data","x",ROUND(IF('Indicator Data'!AY33&gt;F$4,10,IF('Indicator Data'!AY33&lt;F$3,0,10-(F$4-'Indicator Data'!AY33)/(F$4-F$3)*10)),1))</f>
        <v>5.3</v>
      </c>
      <c r="G33" s="135" t="n">
        <f aca="false">IF('Indicator Data'!AZ33="No data","x",ROUND(IF('Indicator Data'!AZ33&gt;G$4,10,IF('Indicator Data'!AZ33&lt;G$3,0,10-(G$4-'Indicator Data'!AZ33)/(G$4-G$3)*10)),1))</f>
        <v>4.4</v>
      </c>
      <c r="H33" s="136" t="n">
        <f aca="false">IF(AND(F33="x",G33="x"),"x",ROUND(AVERAGE(F33,G33),1))</f>
        <v>4.9</v>
      </c>
      <c r="I33" s="137" t="n">
        <f aca="false">SUM(IF('Indicator Data'!AM33=0,0,'Indicator Data'!AM33),SUM('Indicator Data'!AN33:AO33))</f>
        <v>118.958377610352</v>
      </c>
      <c r="J33" s="137" t="n">
        <f aca="false">I33/'Indicator Data'!BZ33*1000000</f>
        <v>202.335974163969</v>
      </c>
      <c r="K33" s="135" t="n">
        <f aca="false">IF(J33="x","x",ROUND(IF(J33&gt;K$4,10,IF(J33&lt;K$3,0,10-(K$4-J33)/(K$4-K$3)*10)),1))</f>
        <v>4</v>
      </c>
      <c r="L33" s="135" t="n">
        <f aca="false">IF('Indicator Data'!AP33="No data","x",ROUND(IF('Indicator Data'!AP33&gt;L$4,10,IF('Indicator Data'!AP33&lt;L$3,0,10-(L$4-'Indicator Data'!AP33)/(L$4-L$3)*10)),1))</f>
        <v>6.3</v>
      </c>
      <c r="M33" s="135" t="n">
        <f aca="false">IF('Indicator Data'!AQ33="No data","x",IF('Indicator Data'!AQ33=0,0,ROUND(IF('Indicator Data'!AQ33&gt;M$4,10,IF('Indicator Data'!AQ33&lt;M$3,0,10-(M$4-'Indicator Data'!AQ33)/(M$4-M$3)*10)),1)))</f>
        <v>4.8</v>
      </c>
      <c r="N33" s="136" t="n">
        <f aca="false">ROUND(AVERAGE(K33,L33,M33),1)</f>
        <v>5</v>
      </c>
      <c r="O33" s="138" t="n">
        <f aca="false">ROUND(AVERAGE(E33,E33,H33,N33),1)</f>
        <v>4.8</v>
      </c>
      <c r="P33" s="139" t="n">
        <f aca="false">IF(AND('Indicator Data'!BD33="No data",'Indicator Data'!BE33="No data"),0,SUM('Indicator Data'!BD33:BF33)/1000)</f>
        <v>0</v>
      </c>
      <c r="Q33" s="135" t="n">
        <f aca="false">ROUND(IF(P33=0,0,IF(LOG(P33*1000)&gt;$Q$4,10,IF(LOG(P33*1000)&lt;Q$3,0,10-(Q$4-LOG(P33*1000))/(Q$4-Q$3)*10))),1)</f>
        <v>0</v>
      </c>
      <c r="R33" s="140" t="n">
        <f aca="false">P33*1000/'Indicator Data'!BZ33</f>
        <v>0</v>
      </c>
      <c r="S33" s="135" t="n">
        <f aca="false">IF(R33="x","x",ROUND(IF(R33&gt;$S$4,10,IF(R33&lt;$S$3,0,((R33*100)/0.0052)^(1/4.0545)/6.5*10)),1))</f>
        <v>0</v>
      </c>
      <c r="T33" s="141" t="n">
        <f aca="false">ROUND(AVERAGE(Q33,S33),1)</f>
        <v>0</v>
      </c>
      <c r="U33" s="142" t="n">
        <f aca="false">IF('Indicator Data'!AU33="No data","x",ROUND(IF('Indicator Data'!AU33&gt;U$4,10,IF('Indicator Data'!AU33&lt;U$3,0,10-(U$4-'Indicator Data'!AU33)/(U$4-U$3)*10)),1))</f>
        <v>1</v>
      </c>
      <c r="V33" s="142" t="n">
        <f aca="false">IF('Indicator Data'!AV33="No data","x",IF('Indicator Data'!AV33=0,0,ROUND(IF('Indicator Data'!AV33&gt;V$4,10,IF('Indicator Data'!AV33&lt;V$3,0,10-(V$4-'Indicator Data'!AV33)/(V$4-V$3)*10)),1)))</f>
        <v>1</v>
      </c>
      <c r="W33" s="135" t="n">
        <f aca="false">IF(AND(U33="x",V33="x"),"x",AVERAGE(U33,V33))</f>
        <v>1</v>
      </c>
      <c r="X33" s="135" t="n">
        <f aca="false">IF('Indicator Data'!AT33="No data","x",ROUND(IF('Indicator Data'!AT33&gt;X$4,10,IF('Indicator Data'!AT33&lt;X$3,0,10-(X$4-'Indicator Data'!AT33)/(X$4-X$3)*10)),1))</f>
        <v>0.7</v>
      </c>
      <c r="Y33" s="135" t="n">
        <f aca="false">IF('Indicator Data'!AW33="No data","x",ROUND(IF('Indicator Data'!AW33&gt;Y$4,10,IF('Indicator Data'!AW33&lt;Y$3,0,10-(Y$4-'Indicator Data'!AW33)/(Y$4-Y$3)*10)),1))</f>
        <v>0</v>
      </c>
      <c r="Z33" s="140" t="n">
        <f aca="false">IF('Indicator Data'!AX33="No data","x",IF(('Indicator Data'!AX33/'Indicator Data'!BZ33)&gt;1,1,IF('Indicator Data'!AX33&gt;'Indicator Data'!AX33,1,'Indicator Data'!AX33/'Indicator Data'!BZ33)))</f>
        <v>0.255160096951142</v>
      </c>
      <c r="AA33" s="135" t="n">
        <f aca="false">IF(Z33="x","x",ROUND(IF(Z33&gt;AA$4,10,IF(Z33&lt;AA$3,0,10-(AA$4-Z33)/(AA$4-AA$3)*10)),1))</f>
        <v>2.8</v>
      </c>
      <c r="AB33" s="143" t="n">
        <f aca="false">IF(AND(W33="x",X33="x",Y33="x",AA33="x"),"x",ROUND(AVERAGE(W33,X33,Y33,AA33),1))</f>
        <v>1.1</v>
      </c>
      <c r="AC33" s="135" t="n">
        <f aca="false">IF('Indicator Data'!AR33="No data","x",ROUND(IF('Indicator Data'!AR33&gt;AC$4,10,IF('Indicator Data'!AR33&lt;AC$3,0,10-(AC$4-'Indicator Data'!AR33)/(AC$4-AC$3)*10)),1))</f>
        <v>1.1</v>
      </c>
      <c r="AD33" s="135" t="str">
        <f aca="false">IF('Indicator Data'!AS33="No data","x",ROUND(IF('Indicator Data'!AS33&gt;AD$4,10,IF('Indicator Data'!AS33&lt;AD$3,0,10-(AD$4-'Indicator Data'!AS33)/(AD$4-AD$3)*10)),1))</f>
        <v>x</v>
      </c>
      <c r="AE33" s="143" t="n">
        <f aca="false">IF(AND(AC33="x",AD33="x"),"x",ROUND(AVERAGE(AD33,AC33),1))</f>
        <v>1.1</v>
      </c>
      <c r="AF33" s="139" t="n">
        <f aca="false">('Indicator Data'!BC33+'Indicator Data'!BB33*0.5+'Indicator Data'!BA33*0.25)/1000</f>
        <v>46.093</v>
      </c>
      <c r="AG33" s="144" t="n">
        <f aca="false">AF33*1000/'Indicator Data'!BZ33</f>
        <v>0.0783994557128885</v>
      </c>
      <c r="AH33" s="143" t="n">
        <f aca="false">IF(AG33="x","x",ROUND(IF(AG33&gt;AH$4,10,IF(AG33&lt;AH$3,0,10-(AH$4-AG33)/(AH$4-AH$3)*10)),1))</f>
        <v>7.8</v>
      </c>
      <c r="AI33" s="135" t="n">
        <f aca="false">IF('Indicator Data'!BG33="No data","x",ROUND(IF('Indicator Data'!BG33&lt;$AI$3,10,IF('Indicator Data'!BG33&gt;$AI$4,0,($AI$4-'Indicator Data'!BG33)/($AI$4-$AI$3)*10)),1))</f>
        <v>6</v>
      </c>
      <c r="AJ33" s="135" t="n">
        <f aca="false">IF('Indicator Data'!BH33="No data","x",ROUND(IF('Indicator Data'!BH33&gt;$AJ$4,10,IF('Indicator Data'!BH33&lt;$AJ$3,0,10-($AJ$4-'Indicator Data'!BH33)/($AJ$4-$AJ$3)*10)),1))</f>
        <v>4.2</v>
      </c>
      <c r="AK33" s="143" t="n">
        <f aca="false">ROUND(AVERAGE(AJ33,AI33),1)</f>
        <v>5.1</v>
      </c>
      <c r="AL33" s="141" t="n">
        <f aca="false">ROUND(IF(AND(AB33="x",AE33="x",AK33="x"),AH33,IF(AND(AB33="x",AE33="x"),(10-GEOMEAN(((10-AK33)/10*9+1),((10-AH33)/10*9+1)))/9*10,IF(AK33="x",(10-GEOMEAN(((10-AB33)/10*9+1),((10-AE33)/10*9+1),((10-AH33)/10*9+1)))/9*10,IF(AB33="x",(10-GEOMEAN(((10-AK33)/10*9+1),((10-AE33)/10*9+1),((10-AH33)/10*9+1)))/9*10,(10-GEOMEAN(((10-AB33)/10*9+1),((10-AE33)/10*9+1),((10-AH33)/10*9+1),((10-AK33)/10*9+1)))/9*10)))),1)</f>
        <v>4.4</v>
      </c>
      <c r="AM33" s="145" t="n">
        <f aca="false">ROUND((10-GEOMEAN(((10-T33)/10*9+1),((10-AL33)/10*9+1)))/9*10,1)</f>
        <v>2.5</v>
      </c>
    </row>
    <row r="34" customFormat="false" ht="14.5" hidden="false" customHeight="false" outlineLevel="0" collapsed="false">
      <c r="A34" s="98" t="str">
        <f aca="false">'Indicator Data'!A34</f>
        <v>Cambodia</v>
      </c>
      <c r="B34" s="99" t="str">
        <f aca="false">'Indicator Data'!B34</f>
        <v>KHM</v>
      </c>
      <c r="C34" s="134" t="n">
        <f aca="false">ROUND(IF('Indicator Data'!AK34="No data",IF((0.101*LN('Indicator Data'!BY34)-0.153)&gt;C$4,0,IF((0.101*LN('Indicator Data'!BY34)-0.153)&lt;C$3,10,(C$4-(0.101*LN('Indicator Data'!BY34)-0.153))/(C$4-C$3)*10)),IF('Indicator Data'!AK34&gt;C$4,0,IF('Indicator Data'!AK34&lt;C$3,10,(C$4-'Indicator Data'!AK34)/(C$4-C$3)*10))),1)</f>
        <v>6.1</v>
      </c>
      <c r="D34" s="135" t="n">
        <f aca="false">IF('Indicator Data'!AL34="No data","x",ROUND((IF(LOG('Indicator Data'!AL34*1000)&gt;D$4,10,IF(LOG('Indicator Data'!AL34*1000)&lt;D$3,0,10-(D$4-LOG('Indicator Data'!AL34*1000))/(D$4-D$3)*10))),1))</f>
        <v>8.3</v>
      </c>
      <c r="E34" s="136" t="n">
        <f aca="false">ROUND(IF(D34="x",C34,(10-GEOMEAN(((10-C34)/10*9+1),((10-D34)/10*9+1)))/9*10),1)</f>
        <v>7.4</v>
      </c>
      <c r="F34" s="135" t="n">
        <f aca="false">IF('Indicator Data'!AY34="No data","x",ROUND(IF('Indicator Data'!AY34&gt;F$4,10,IF('Indicator Data'!AY34&lt;F$3,0,10-(F$4-'Indicator Data'!AY34)/(F$4-F$3)*10)),1))</f>
        <v>6.3</v>
      </c>
      <c r="G34" s="135" t="str">
        <f aca="false">IF('Indicator Data'!AZ34="No data","x",ROUND(IF('Indicator Data'!AZ34&gt;G$4,10,IF('Indicator Data'!AZ34&lt;G$3,0,10-(G$4-'Indicator Data'!AZ34)/(G$4-G$3)*10)),1))</f>
        <v>x</v>
      </c>
      <c r="H34" s="136" t="n">
        <f aca="false">IF(AND(F34="x",G34="x"),"x",ROUND(AVERAGE(F34,G34),1))</f>
        <v>6.3</v>
      </c>
      <c r="I34" s="137" t="n">
        <f aca="false">SUM(IF('Indicator Data'!AM34=0,0,'Indicator Data'!AM34),SUM('Indicator Data'!AN34:AO34))</f>
        <v>1276.32390873828</v>
      </c>
      <c r="J34" s="137" t="n">
        <f aca="false">I34/'Indicator Data'!BZ34*1000000</f>
        <v>76.9378541340516</v>
      </c>
      <c r="K34" s="135" t="n">
        <f aca="false">IF(J34="x","x",ROUND(IF(J34&gt;K$4,10,IF(J34&lt;K$3,0,10-(K$4-J34)/(K$4-K$3)*10)),1))</f>
        <v>1.5</v>
      </c>
      <c r="L34" s="135" t="n">
        <f aca="false">IF('Indicator Data'!AP34="No data","x",ROUND(IF('Indicator Data'!AP34&gt;L$4,10,IF('Indicator Data'!AP34&lt;L$3,0,10-(L$4-'Indicator Data'!AP34)/(L$4-L$3)*10)),1))</f>
        <v>3.7</v>
      </c>
      <c r="M34" s="135" t="n">
        <f aca="false">IF('Indicator Data'!AQ34="No data","x",IF('Indicator Data'!AQ34=0,0,ROUND(IF('Indicator Data'!AQ34&gt;M$4,10,IF('Indicator Data'!AQ34&lt;M$3,0,10-(M$4-'Indicator Data'!AQ34)/(M$4-M$3)*10)),1)))</f>
        <v>1.6</v>
      </c>
      <c r="N34" s="136" t="n">
        <f aca="false">ROUND(AVERAGE(K34,L34,M34),1)</f>
        <v>2.3</v>
      </c>
      <c r="O34" s="138" t="n">
        <f aca="false">ROUND(AVERAGE(E34,E34,H34,N34),1)</f>
        <v>5.9</v>
      </c>
      <c r="P34" s="139" t="n">
        <f aca="false">IF(AND('Indicator Data'!BD34="No data",'Indicator Data'!BE34="No data"),0,SUM('Indicator Data'!BD34:BF34)/1000)</f>
        <v>0.036</v>
      </c>
      <c r="Q34" s="135" t="n">
        <f aca="false">ROUND(IF(P34=0,0,IF(LOG(P34*1000)&gt;$Q$4,10,IF(LOG(P34*1000)&lt;Q$3,0,10-(Q$4-LOG(P34*1000))/(Q$4-Q$3)*10))),1)</f>
        <v>0</v>
      </c>
      <c r="R34" s="140" t="n">
        <f aca="false">P34*1000/'Indicator Data'!BZ34</f>
        <v>2.17010958571161E-006</v>
      </c>
      <c r="S34" s="135" t="n">
        <f aca="false">IF(R34="x","x",ROUND(IF(R34&gt;$S$4,10,IF(R34&lt;$S$3,0,((R34*100)/0.0052)^(1/4.0545)/6.5*10)),1))</f>
        <v>0</v>
      </c>
      <c r="T34" s="141" t="n">
        <f aca="false">ROUND(AVERAGE(Q34,S34),1)</f>
        <v>0</v>
      </c>
      <c r="U34" s="142" t="n">
        <f aca="false">IF('Indicator Data'!AU34="No data","x",ROUND(IF('Indicator Data'!AU34&gt;U$4,10,IF('Indicator Data'!AU34&lt;U$3,0,10-(U$4-'Indicator Data'!AU34)/(U$4-U$3)*10)),1))</f>
        <v>1</v>
      </c>
      <c r="V34" s="142" t="n">
        <f aca="false">IF('Indicator Data'!AV34="No data","x",IF('Indicator Data'!AV34=0,0,ROUND(IF('Indicator Data'!AV34&gt;V$4,10,IF('Indicator Data'!AV34&lt;V$3,0,10-(V$4-'Indicator Data'!AV34)/(V$4-V$3)*10)),1)))</f>
        <v>0.4</v>
      </c>
      <c r="W34" s="135" t="n">
        <f aca="false">IF(AND(U34="x",V34="x"),"x",AVERAGE(U34,V34))</f>
        <v>0.7</v>
      </c>
      <c r="X34" s="135" t="n">
        <f aca="false">IF('Indicator Data'!AT34="No data","x",ROUND(IF('Indicator Data'!AT34&gt;X$4,10,IF('Indicator Data'!AT34&lt;X$3,0,10-(X$4-'Indicator Data'!AT34)/(X$4-X$3)*10)),1))</f>
        <v>5</v>
      </c>
      <c r="Y34" s="135" t="n">
        <f aca="false">IF('Indicator Data'!AW34="No data","x",ROUND(IF('Indicator Data'!AW34&gt;Y$4,10,IF('Indicator Data'!AW34&lt;Y$3,0,10-(Y$4-'Indicator Data'!AW34)/(Y$4-Y$3)*10)),1))</f>
        <v>0.1</v>
      </c>
      <c r="Z34" s="140" t="n">
        <f aca="false">IF('Indicator Data'!AX34="No data","x",IF(('Indicator Data'!AX34/'Indicator Data'!BZ34)&gt;1,1,IF('Indicator Data'!AX34&gt;'Indicator Data'!AX34,1,'Indicator Data'!AX34/'Indicator Data'!BZ34)))</f>
        <v>0.313129150937391</v>
      </c>
      <c r="AA34" s="135" t="n">
        <f aca="false">IF(Z34="x","x",ROUND(IF(Z34&gt;AA$4,10,IF(Z34&lt;AA$3,0,10-(AA$4-Z34)/(AA$4-AA$3)*10)),1))</f>
        <v>3.5</v>
      </c>
      <c r="AB34" s="143" t="n">
        <f aca="false">IF(AND(W34="x",X34="x",Y34="x",AA34="x"),"x",ROUND(AVERAGE(W34,X34,Y34,AA34),1))</f>
        <v>2.3</v>
      </c>
      <c r="AC34" s="135" t="n">
        <f aca="false">IF('Indicator Data'!AR34="No data","x",ROUND(IF('Indicator Data'!AR34&gt;AC$4,10,IF('Indicator Data'!AR34&lt;AC$3,0,10-(AC$4-'Indicator Data'!AR34)/(AC$4-AC$3)*10)),1))</f>
        <v>2</v>
      </c>
      <c r="AD34" s="135" t="n">
        <f aca="false">IF('Indicator Data'!AS34="No data","x",ROUND(IF('Indicator Data'!AS34&gt;AD$4,10,IF('Indicator Data'!AS34&lt;AD$3,0,10-(AD$4-'Indicator Data'!AS34)/(AD$4-AD$3)*10)),1))</f>
        <v>5.4</v>
      </c>
      <c r="AE34" s="143" t="n">
        <f aca="false">IF(AND(AC34="x",AD34="x"),"x",ROUND(AVERAGE(AD34,AC34),1))</f>
        <v>3.7</v>
      </c>
      <c r="AF34" s="139" t="n">
        <f aca="false">('Indicator Data'!BC34+'Indicator Data'!BB34*0.5+'Indicator Data'!BA34*0.25)/1000</f>
        <v>196.703</v>
      </c>
      <c r="AG34" s="144" t="n">
        <f aca="false">AF34*1000/'Indicator Data'!BZ34</f>
        <v>0.0118574184955064</v>
      </c>
      <c r="AH34" s="143" t="n">
        <f aca="false">IF(AG34="x","x",ROUND(IF(AG34&gt;AH$4,10,IF(AG34&lt;AH$3,0,10-(AH$4-AG34)/(AH$4-AH$3)*10)),1))</f>
        <v>1.2</v>
      </c>
      <c r="AI34" s="135" t="n">
        <f aca="false">IF('Indicator Data'!BG34="No data","x",ROUND(IF('Indicator Data'!BG34&lt;$AI$3,10,IF('Indicator Data'!BG34&gt;$AI$4,0,($AI$4-'Indicator Data'!BG34)/($AI$4-$AI$3)*10)),1))</f>
        <v>3.7</v>
      </c>
      <c r="AJ34" s="135" t="n">
        <f aca="false">IF('Indicator Data'!BH34="No data","x",ROUND(IF('Indicator Data'!BH34&gt;$AJ$4,10,IF('Indicator Data'!BH34&lt;$AJ$3,0,10-($AJ$4-'Indicator Data'!BH34)/($AJ$4-$AJ$3)*10)),1))</f>
        <v>0.4</v>
      </c>
      <c r="AK34" s="143" t="n">
        <f aca="false">ROUND(AVERAGE(AJ34,AI34),1)</f>
        <v>2.1</v>
      </c>
      <c r="AL34" s="141" t="n">
        <f aca="false">ROUND(IF(AND(AB34="x",AE34="x",AK34="x"),AH34,IF(AND(AB34="x",AE34="x"),(10-GEOMEAN(((10-AK34)/10*9+1),((10-AH34)/10*9+1)))/9*10,IF(AK34="x",(10-GEOMEAN(((10-AB34)/10*9+1),((10-AE34)/10*9+1),((10-AH34)/10*9+1)))/9*10,IF(AB34="x",(10-GEOMEAN(((10-AK34)/10*9+1),((10-AE34)/10*9+1),((10-AH34)/10*9+1)))/9*10,(10-GEOMEAN(((10-AB34)/10*9+1),((10-AE34)/10*9+1),((10-AH34)/10*9+1),((10-AK34)/10*9+1)))/9*10)))),1)</f>
        <v>2.4</v>
      </c>
      <c r="AM34" s="145" t="n">
        <f aca="false">ROUND((10-GEOMEAN(((10-T34)/10*9+1),((10-AL34)/10*9+1)))/9*10,1)</f>
        <v>1.3</v>
      </c>
    </row>
    <row r="35" customFormat="false" ht="14.5" hidden="false" customHeight="false" outlineLevel="0" collapsed="false">
      <c r="A35" s="98" t="str">
        <f aca="false">'Indicator Data'!A35</f>
        <v>Cameroon</v>
      </c>
      <c r="B35" s="99" t="str">
        <f aca="false">'Indicator Data'!B35</f>
        <v>CMR</v>
      </c>
      <c r="C35" s="134" t="n">
        <f aca="false">ROUND(IF('Indicator Data'!AK35="No data",IF((0.101*LN('Indicator Data'!BY35)-0.153)&gt;C$4,0,IF((0.101*LN('Indicator Data'!BY35)-0.153)&lt;C$3,10,(C$4-(0.101*LN('Indicator Data'!BY35)-0.153))/(C$4-C$3)*10)),IF('Indicator Data'!AK35&gt;C$4,0,IF('Indicator Data'!AK35&lt;C$3,10,(C$4-'Indicator Data'!AK35)/(C$4-C$3)*10))),1)</f>
        <v>6.7</v>
      </c>
      <c r="D35" s="135" t="n">
        <f aca="false">IF('Indicator Data'!AL35="No data","x",ROUND((IF(LOG('Indicator Data'!AL35*1000)&gt;D$4,10,IF(LOG('Indicator Data'!AL35*1000)&lt;D$3,0,10-(D$4-LOG('Indicator Data'!AL35*1000))/(D$4-D$3)*10))),1))</f>
        <v>8.8</v>
      </c>
      <c r="E35" s="136" t="n">
        <f aca="false">ROUND(IF(D35="x",C35,(10-GEOMEAN(((10-C35)/10*9+1),((10-D35)/10*9+1)))/9*10),1)</f>
        <v>7.9</v>
      </c>
      <c r="F35" s="135" t="n">
        <f aca="false">IF('Indicator Data'!AY35="No data","x",ROUND(IF('Indicator Data'!AY35&gt;F$4,10,IF('Indicator Data'!AY35&lt;F$3,0,10-(F$4-'Indicator Data'!AY35)/(F$4-F$3)*10)),1))</f>
        <v>7.5</v>
      </c>
      <c r="G35" s="135" t="n">
        <f aca="false">IF('Indicator Data'!AZ35="No data","x",ROUND(IF('Indicator Data'!AZ35&gt;G$4,10,IF('Indicator Data'!AZ35&lt;G$3,0,10-(G$4-'Indicator Data'!AZ35)/(G$4-G$3)*10)),1))</f>
        <v>5.4</v>
      </c>
      <c r="H35" s="136" t="n">
        <f aca="false">IF(AND(F35="x",G35="x"),"x",ROUND(AVERAGE(F35,G35),1))</f>
        <v>6.5</v>
      </c>
      <c r="I35" s="137" t="n">
        <f aca="false">SUM(IF('Indicator Data'!AM35=0,0,'Indicator Data'!AM35),SUM('Indicator Data'!AN35:AO35))</f>
        <v>1966.07098114453</v>
      </c>
      <c r="J35" s="137" t="n">
        <f aca="false">I35/'Indicator Data'!BZ35*1000000</f>
        <v>72.2856675397204</v>
      </c>
      <c r="K35" s="135" t="n">
        <f aca="false">IF(J35="x","x",ROUND(IF(J35&gt;K$4,10,IF(J35&lt;K$3,0,10-(K$4-J35)/(K$4-K$3)*10)),1))</f>
        <v>1.4</v>
      </c>
      <c r="L35" s="135" t="n">
        <f aca="false">IF('Indicator Data'!AP35="No data","x",ROUND(IF('Indicator Data'!AP35&gt;L$4,10,IF('Indicator Data'!AP35&lt;L$3,0,10-(L$4-'Indicator Data'!AP35)/(L$4-L$3)*10)),1))</f>
        <v>2.3</v>
      </c>
      <c r="M35" s="135" t="n">
        <f aca="false">IF('Indicator Data'!AQ35="No data","x",IF('Indicator Data'!AQ35=0,0,ROUND(IF('Indicator Data'!AQ35&gt;M$4,10,IF('Indicator Data'!AQ35&lt;M$3,0,10-(M$4-'Indicator Data'!AQ35)/(M$4-M$3)*10)),1)))</f>
        <v>0.3</v>
      </c>
      <c r="N35" s="136" t="n">
        <f aca="false">ROUND(AVERAGE(K35,L35,M35),1)</f>
        <v>1.3</v>
      </c>
      <c r="O35" s="138" t="n">
        <f aca="false">ROUND(AVERAGE(E35,E35,H35,N35),1)</f>
        <v>5.9</v>
      </c>
      <c r="P35" s="139" t="n">
        <f aca="false">IF(AND('Indicator Data'!BD35="No data",'Indicator Data'!BE35="No data"),0,SUM('Indicator Data'!BD35:BF35)/1000)</f>
        <v>1455.064</v>
      </c>
      <c r="Q35" s="135" t="n">
        <f aca="false">ROUND(IF(P35=0,0,IF(LOG(P35*1000)&gt;$Q$4,10,IF(LOG(P35*1000)&lt;Q$3,0,10-(Q$4-LOG(P35*1000))/(Q$4-Q$3)*10))),1)</f>
        <v>10</v>
      </c>
      <c r="R35" s="140" t="n">
        <f aca="false">P35*1000/'Indicator Data'!BZ35</f>
        <v>0.0534976984868502</v>
      </c>
      <c r="S35" s="135" t="n">
        <f aca="false">IF(R35="x","x",ROUND(IF(R35&gt;$S$4,10,IF(R35&lt;$S$3,0,((R35*100)/0.0052)^(1/4.0545)/6.5*10)),1))</f>
        <v>8.5</v>
      </c>
      <c r="T35" s="141" t="n">
        <f aca="false">ROUND(AVERAGE(Q35,S35),1)</f>
        <v>9.3</v>
      </c>
      <c r="U35" s="142" t="n">
        <f aca="false">IF('Indicator Data'!AU35="No data","x",ROUND(IF('Indicator Data'!AU35&gt;U$4,10,IF('Indicator Data'!AU35&lt;U$3,0,10-(U$4-'Indicator Data'!AU35)/(U$4-U$3)*10)),1))</f>
        <v>6</v>
      </c>
      <c r="V35" s="142" t="n">
        <f aca="false">IF('Indicator Data'!AV35="No data","x",IF('Indicator Data'!AV35=0,0,ROUND(IF('Indicator Data'!AV35&gt;V$4,10,IF('Indicator Data'!AV35&lt;V$3,0,10-(V$4-'Indicator Data'!AV35)/(V$4-V$3)*10)),1)))</f>
        <v>2.7</v>
      </c>
      <c r="W35" s="135" t="n">
        <f aca="false">IF(AND(U35="x",V35="x"),"x",AVERAGE(U35,V35))</f>
        <v>4.35</v>
      </c>
      <c r="X35" s="135" t="n">
        <f aca="false">IF('Indicator Data'!AT35="No data","x",ROUND(IF('Indicator Data'!AT35&gt;X$4,10,IF('Indicator Data'!AT35&lt;X$3,0,10-(X$4-'Indicator Data'!AT35)/(X$4-X$3)*10)),1))</f>
        <v>3.2</v>
      </c>
      <c r="Y35" s="135" t="n">
        <f aca="false">IF('Indicator Data'!AW35="No data","x",ROUND(IF('Indicator Data'!AW35&gt;Y$4,10,IF('Indicator Data'!AW35&lt;Y$3,0,10-(Y$4-'Indicator Data'!AW35)/(Y$4-Y$3)*10)),1))</f>
        <v>6.5</v>
      </c>
      <c r="Z35" s="140" t="n">
        <f aca="false">IF('Indicator Data'!AX35="No data","x",IF(('Indicator Data'!AX35/'Indicator Data'!BZ35)&gt;1,1,IF('Indicator Data'!AX35&gt;'Indicator Data'!AX35,1,'Indicator Data'!AX35/'Indicator Data'!BZ35)))</f>
        <v>0.417238693069371</v>
      </c>
      <c r="AA35" s="135" t="n">
        <f aca="false">IF(Z35="x","x",ROUND(IF(Z35&gt;AA$4,10,IF(Z35&lt;AA$3,0,10-(AA$4-Z35)/(AA$4-AA$3)*10)),1))</f>
        <v>4.6</v>
      </c>
      <c r="AB35" s="143" t="n">
        <f aca="false">IF(AND(W35="x",X35="x",Y35="x",AA35="x"),"x",ROUND(AVERAGE(W35,X35,Y35,AA35),1))</f>
        <v>4.7</v>
      </c>
      <c r="AC35" s="135" t="n">
        <f aca="false">IF('Indicator Data'!AR35="No data","x",ROUND(IF('Indicator Data'!AR35&gt;AC$4,10,IF('Indicator Data'!AR35&lt;AC$3,0,10-(AC$4-'Indicator Data'!AR35)/(AC$4-AC$3)*10)),1))</f>
        <v>5.6</v>
      </c>
      <c r="AD35" s="135" t="n">
        <f aca="false">IF('Indicator Data'!AS35="No data","x",ROUND(IF('Indicator Data'!AS35&gt;AD$4,10,IF('Indicator Data'!AS35&lt;AD$3,0,10-(AD$4-'Indicator Data'!AS35)/(AD$4-AD$3)*10)),1))</f>
        <v>2.4</v>
      </c>
      <c r="AE35" s="143" t="n">
        <f aca="false">IF(AND(AC35="x",AD35="x"),"x",ROUND(AVERAGE(AD35,AC35),1))</f>
        <v>4</v>
      </c>
      <c r="AF35" s="139" t="n">
        <f aca="false">('Indicator Data'!BC35+'Indicator Data'!BB35*0.5+'Indicator Data'!BA35*0.25)/1000</f>
        <v>6.6005</v>
      </c>
      <c r="AG35" s="144" t="n">
        <f aca="false">AF35*1000/'Indicator Data'!BZ35</f>
        <v>0.00024267768212426</v>
      </c>
      <c r="AH35" s="143" t="n">
        <f aca="false">IF(AG35="x","x",ROUND(IF(AG35&gt;AH$4,10,IF(AG35&lt;AH$3,0,10-(AH$4-AG35)/(AH$4-AH$3)*10)),1))</f>
        <v>0</v>
      </c>
      <c r="AI35" s="135" t="n">
        <f aca="false">IF('Indicator Data'!BG35="No data","x",ROUND(IF('Indicator Data'!BG35&lt;$AI$3,10,IF('Indicator Data'!BG35&gt;$AI$4,0,($AI$4-'Indicator Data'!BG35)/($AI$4-$AI$3)*10)),1))</f>
        <v>3.5</v>
      </c>
      <c r="AJ35" s="135" t="n">
        <f aca="false">IF('Indicator Data'!BH35="No data","x",ROUND(IF('Indicator Data'!BH35&gt;$AJ$4,10,IF('Indicator Data'!BH35&lt;$AJ$3,0,10-($AJ$4-'Indicator Data'!BH35)/($AJ$4-$AJ$3)*10)),1))</f>
        <v>0.6</v>
      </c>
      <c r="AK35" s="143" t="n">
        <f aca="false">ROUND(AVERAGE(AJ35,AI35),1)</f>
        <v>2.1</v>
      </c>
      <c r="AL35" s="141" t="n">
        <f aca="false">ROUND(IF(AND(AB35="x",AE35="x",AK35="x"),AH35,IF(AND(AB35="x",AE35="x"),(10-GEOMEAN(((10-AK35)/10*9+1),((10-AH35)/10*9+1)))/9*10,IF(AK35="x",(10-GEOMEAN(((10-AB35)/10*9+1),((10-AE35)/10*9+1),((10-AH35)/10*9+1)))/9*10,IF(AB35="x",(10-GEOMEAN(((10-AK35)/10*9+1),((10-AE35)/10*9+1),((10-AH35)/10*9+1)))/9*10,(10-GEOMEAN(((10-AB35)/10*9+1),((10-AE35)/10*9+1),((10-AH35)/10*9+1),((10-AK35)/10*9+1)))/9*10)))),1)</f>
        <v>2.9</v>
      </c>
      <c r="AM35" s="145" t="n">
        <f aca="false">ROUND((10-GEOMEAN(((10-T35)/10*9+1),((10-AL35)/10*9+1)))/9*10,1)</f>
        <v>7.3</v>
      </c>
    </row>
    <row r="36" customFormat="false" ht="14.5" hidden="false" customHeight="false" outlineLevel="0" collapsed="false">
      <c r="A36" s="98" t="str">
        <f aca="false">'Indicator Data'!A36</f>
        <v>Canada</v>
      </c>
      <c r="B36" s="99" t="str">
        <f aca="false">'Indicator Data'!B36</f>
        <v>CAN</v>
      </c>
      <c r="C36" s="134" t="n">
        <f aca="false">ROUND(IF('Indicator Data'!AK36="No data",IF((0.101*LN('Indicator Data'!BY36)-0.153)&gt;C$4,0,IF((0.101*LN('Indicator Data'!BY36)-0.153)&lt;C$3,10,(C$4-(0.101*LN('Indicator Data'!BY36)-0.153))/(C$4-C$3)*10)),IF('Indicator Data'!AK36&gt;C$4,0,IF('Indicator Data'!AK36&lt;C$3,10,(C$4-'Indicator Data'!AK36)/(C$4-C$3)*10))),1)</f>
        <v>0</v>
      </c>
      <c r="D36" s="135" t="str">
        <f aca="false">IF('Indicator Data'!AL36="No data","x",ROUND((IF(LOG('Indicator Data'!AL36*1000)&gt;D$4,10,IF(LOG('Indicator Data'!AL36*1000)&lt;D$3,0,10-(D$4-LOG('Indicator Data'!AL36*1000))/(D$4-D$3)*10))),1))</f>
        <v>x</v>
      </c>
      <c r="E36" s="136" t="n">
        <f aca="false">ROUND(IF(D36="x",C36,(10-GEOMEAN(((10-C36)/10*9+1),((10-D36)/10*9+1)))/9*10),1)</f>
        <v>0</v>
      </c>
      <c r="F36" s="135" t="n">
        <f aca="false">IF('Indicator Data'!AY36="No data","x",ROUND(IF('Indicator Data'!AY36&gt;F$4,10,IF('Indicator Data'!AY36&lt;F$3,0,10-(F$4-'Indicator Data'!AY36)/(F$4-F$3)*10)),1))</f>
        <v>1.1</v>
      </c>
      <c r="G36" s="135" t="n">
        <f aca="false">IF('Indicator Data'!AZ36="No data","x",ROUND(IF('Indicator Data'!AZ36&gt;G$4,10,IF('Indicator Data'!AZ36&lt;G$3,0,10-(G$4-'Indicator Data'!AZ36)/(G$4-G$3)*10)),1))</f>
        <v>2.1</v>
      </c>
      <c r="H36" s="136" t="n">
        <f aca="false">IF(AND(F36="x",G36="x"),"x",ROUND(AVERAGE(F36,G36),1))</f>
        <v>1.6</v>
      </c>
      <c r="I36" s="137" t="n">
        <f aca="false">SUM(IF('Indicator Data'!AM36=0,0,'Indicator Data'!AM36),SUM('Indicator Data'!AN36:AO36))</f>
        <v>-4.521663</v>
      </c>
      <c r="J36" s="137" t="n">
        <f aca="false">I36/'Indicator Data'!BZ36*1000000</f>
        <v>-0.118507707454004</v>
      </c>
      <c r="K36" s="135" t="n">
        <f aca="false">IF(J36="x","x",ROUND(IF(J36&gt;K$4,10,IF(J36&lt;K$3,0,10-(K$4-J36)/(K$4-K$3)*10)),1))</f>
        <v>0</v>
      </c>
      <c r="L36" s="135" t="str">
        <f aca="false">IF('Indicator Data'!AP36="No data","x",ROUND(IF('Indicator Data'!AP36&gt;L$4,10,IF('Indicator Data'!AP36&lt;L$3,0,10-(L$4-'Indicator Data'!AP36)/(L$4-L$3)*10)),1))</f>
        <v>x</v>
      </c>
      <c r="M36" s="135" t="n">
        <f aca="false">IF('Indicator Data'!AQ36="No data","x",IF('Indicator Data'!AQ36=0,0,ROUND(IF('Indicator Data'!AQ36&gt;M$4,10,IF('Indicator Data'!AQ36&lt;M$3,0,10-(M$4-'Indicator Data'!AQ36)/(M$4-M$3)*10)),1)))</f>
        <v>0</v>
      </c>
      <c r="N36" s="136" t="n">
        <f aca="false">ROUND(AVERAGE(K36,L36,M36),1)</f>
        <v>0</v>
      </c>
      <c r="O36" s="138" t="n">
        <f aca="false">ROUND(AVERAGE(E36,E36,H36,N36),1)</f>
        <v>0.4</v>
      </c>
      <c r="P36" s="139" t="n">
        <f aca="false">IF(AND('Indicator Data'!BD36="No data",'Indicator Data'!BE36="No data"),0,SUM('Indicator Data'!BD36:BF36)/1000)</f>
        <v>193.268</v>
      </c>
      <c r="Q36" s="135" t="n">
        <f aca="false">ROUND(IF(P36=0,0,IF(LOG(P36*1000)&gt;$Q$4,10,IF(LOG(P36*1000)&lt;Q$3,0,10-(Q$4-LOG(P36*1000))/(Q$4-Q$3)*10))),1)</f>
        <v>7.6</v>
      </c>
      <c r="R36" s="140" t="n">
        <f aca="false">P36*1000/'Indicator Data'!BZ36</f>
        <v>0.00506533715675414</v>
      </c>
      <c r="S36" s="135" t="n">
        <f aca="false">IF(R36="x","x",ROUND(IF(R36&gt;$S$4,10,IF(R36&lt;$S$3,0,((R36*100)/0.0052)^(1/4.0545)/6.5*10)),1))</f>
        <v>4.8</v>
      </c>
      <c r="T36" s="141" t="n">
        <f aca="false">ROUND(AVERAGE(Q36,S36),1)</f>
        <v>6.2</v>
      </c>
      <c r="U36" s="142" t="str">
        <f aca="false">IF('Indicator Data'!AU36="No data","x",ROUND(IF('Indicator Data'!AU36&gt;U$4,10,IF('Indicator Data'!AU36&lt;U$3,0,10-(U$4-'Indicator Data'!AU36)/(U$4-U$3)*10)),1))</f>
        <v>x</v>
      </c>
      <c r="V36" s="142" t="str">
        <f aca="false">IF('Indicator Data'!AV36="No data","x",IF('Indicator Data'!AV36=0,0,ROUND(IF('Indicator Data'!AV36&gt;V$4,10,IF('Indicator Data'!AV36&lt;V$3,0,10-(V$4-'Indicator Data'!AV36)/(V$4-V$3)*10)),1)))</f>
        <v>x</v>
      </c>
      <c r="W36" s="135" t="str">
        <f aca="false">IF(AND(U36="x",V36="x"),"x",AVERAGE(U36,V36))</f>
        <v>x</v>
      </c>
      <c r="X36" s="135" t="n">
        <f aca="false">IF('Indicator Data'!AT36="No data","x",ROUND(IF('Indicator Data'!AT36&gt;X$4,10,IF('Indicator Data'!AT36&lt;X$3,0,10-(X$4-'Indicator Data'!AT36)/(X$4-X$3)*10)),1))</f>
        <v>0.1</v>
      </c>
      <c r="Y36" s="135" t="str">
        <f aca="false">IF('Indicator Data'!AW36="No data","x",ROUND(IF('Indicator Data'!AW36&gt;Y$4,10,IF('Indicator Data'!AW36&lt;Y$3,0,10-(Y$4-'Indicator Data'!AW36)/(Y$4-Y$3)*10)),1))</f>
        <v>x</v>
      </c>
      <c r="Z36" s="140" t="n">
        <f aca="false">IF('Indicator Data'!AX36="No data","x",IF(('Indicator Data'!AX36/'Indicator Data'!BZ36)&gt;1,1,IF('Indicator Data'!AX36&gt;'Indicator Data'!AX36,1,'Indicator Data'!AX36/'Indicator Data'!BZ36)))</f>
        <v>0</v>
      </c>
      <c r="AA36" s="135" t="n">
        <f aca="false">IF(Z36="x","x",ROUND(IF(Z36&gt;AA$4,10,IF(Z36&lt;AA$3,0,10-(AA$4-Z36)/(AA$4-AA$3)*10)),1))</f>
        <v>0</v>
      </c>
      <c r="AB36" s="143" t="n">
        <f aca="false">IF(AND(W36="x",X36="x",Y36="x",AA36="x"),"x",ROUND(AVERAGE(W36,X36,Y36,AA36),1))</f>
        <v>0.1</v>
      </c>
      <c r="AC36" s="135" t="n">
        <f aca="false">IF('Indicator Data'!AR36="No data","x",ROUND(IF('Indicator Data'!AR36&gt;AC$4,10,IF('Indicator Data'!AR36&lt;AC$3,0,10-(AC$4-'Indicator Data'!AR36)/(AC$4-AC$3)*10)),1))</f>
        <v>0.4</v>
      </c>
      <c r="AD36" s="135" t="str">
        <f aca="false">IF('Indicator Data'!AS36="No data","x",ROUND(IF('Indicator Data'!AS36&gt;AD$4,10,IF('Indicator Data'!AS36&lt;AD$3,0,10-(AD$4-'Indicator Data'!AS36)/(AD$4-AD$3)*10)),1))</f>
        <v>x</v>
      </c>
      <c r="AE36" s="143" t="n">
        <f aca="false">IF(AND(AC36="x",AD36="x"),"x",ROUND(AVERAGE(AD36,AC36),1))</f>
        <v>0.4</v>
      </c>
      <c r="AF36" s="139" t="n">
        <f aca="false">('Indicator Data'!BC36+'Indicator Data'!BB36*0.5+'Indicator Data'!BA36*0.25)/1000</f>
        <v>27.01</v>
      </c>
      <c r="AG36" s="144" t="n">
        <f aca="false">AF36*1000/'Indicator Data'!BZ36</f>
        <v>0.000707901756131016</v>
      </c>
      <c r="AH36" s="143" t="n">
        <f aca="false">IF(AG36="x","x",ROUND(IF(AG36&gt;AH$4,10,IF(AG36&lt;AH$3,0,10-(AH$4-AG36)/(AH$4-AH$3)*10)),1))</f>
        <v>0.1</v>
      </c>
      <c r="AI36" s="135" t="n">
        <f aca="false">IF('Indicator Data'!BG36="No data","x",ROUND(IF('Indicator Data'!BG36&lt;$AI$3,10,IF('Indicator Data'!BG36&gt;$AI$4,0,($AI$4-'Indicator Data'!BG36)/($AI$4-$AI$3)*10)),1))</f>
        <v>1.2</v>
      </c>
      <c r="AJ36" s="135" t="n">
        <f aca="false">IF('Indicator Data'!BH36="No data","x",ROUND(IF('Indicator Data'!BH36&gt;$AJ$4,10,IF('Indicator Data'!BH36&lt;$AJ$3,0,10-($AJ$4-'Indicator Data'!BH36)/($AJ$4-$AJ$3)*10)),1))</f>
        <v>0</v>
      </c>
      <c r="AK36" s="143" t="n">
        <f aca="false">ROUND(AVERAGE(AJ36,AI36),1)</f>
        <v>0.6</v>
      </c>
      <c r="AL36" s="141" t="n">
        <f aca="false">ROUND(IF(AND(AB36="x",AE36="x",AK36="x"),AH36,IF(AND(AB36="x",AE36="x"),(10-GEOMEAN(((10-AK36)/10*9+1),((10-AH36)/10*9+1)))/9*10,IF(AK36="x",(10-GEOMEAN(((10-AB36)/10*9+1),((10-AE36)/10*9+1),((10-AH36)/10*9+1)))/9*10,IF(AB36="x",(10-GEOMEAN(((10-AK36)/10*9+1),((10-AE36)/10*9+1),((10-AH36)/10*9+1)))/9*10,(10-GEOMEAN(((10-AB36)/10*9+1),((10-AE36)/10*9+1),((10-AH36)/10*9+1),((10-AK36)/10*9+1)))/9*10)))),1)</f>
        <v>0.3</v>
      </c>
      <c r="AM36" s="145" t="n">
        <f aca="false">ROUND((10-GEOMEAN(((10-T36)/10*9+1),((10-AL36)/10*9+1)))/9*10,1)</f>
        <v>3.8</v>
      </c>
    </row>
    <row r="37" customFormat="false" ht="14.5" hidden="false" customHeight="false" outlineLevel="0" collapsed="false">
      <c r="A37" s="98" t="str">
        <f aca="false">'Indicator Data'!A37</f>
        <v>Central African Republic</v>
      </c>
      <c r="B37" s="99" t="str">
        <f aca="false">'Indicator Data'!B37</f>
        <v>CAF</v>
      </c>
      <c r="C37" s="134" t="n">
        <f aca="false">ROUND(IF('Indicator Data'!AK37="No data",IF((0.101*LN('Indicator Data'!BY37)-0.153)&gt;C$4,0,IF((0.101*LN('Indicator Data'!BY37)-0.153)&lt;C$3,10,(C$4-(0.101*LN('Indicator Data'!BY37)-0.153))/(C$4-C$3)*10)),IF('Indicator Data'!AK37&gt;C$4,0,IF('Indicator Data'!AK37&lt;C$3,10,(C$4-'Indicator Data'!AK37)/(C$4-C$3)*10))),1)</f>
        <v>10</v>
      </c>
      <c r="D37" s="135" t="n">
        <f aca="false">IF('Indicator Data'!AL37="No data","x",ROUND((IF(LOG('Indicator Data'!AL37*1000)&gt;D$4,10,IF(LOG('Indicator Data'!AL37*1000)&lt;D$3,0,10-(D$4-LOG('Indicator Data'!AL37*1000))/(D$4-D$3)*10))),1))</f>
        <v>9.9</v>
      </c>
      <c r="E37" s="136" t="n">
        <f aca="false">ROUND(IF(D37="x",C37,(10-GEOMEAN(((10-C37)/10*9+1),((10-D37)/10*9+1)))/9*10),1)</f>
        <v>10</v>
      </c>
      <c r="F37" s="135" t="n">
        <f aca="false">IF('Indicator Data'!AY37="No data","x",ROUND(IF('Indicator Data'!AY37&gt;F$4,10,IF('Indicator Data'!AY37&lt;F$3,0,10-(F$4-'Indicator Data'!AY37)/(F$4-F$3)*10)),1))</f>
        <v>9.1</v>
      </c>
      <c r="G37" s="135" t="n">
        <f aca="false">IF('Indicator Data'!AZ37="No data","x",ROUND(IF('Indicator Data'!AZ37&gt;G$4,10,IF('Indicator Data'!AZ37&lt;G$3,0,10-(G$4-'Indicator Data'!AZ37)/(G$4-G$3)*10)),1))</f>
        <v>7.8</v>
      </c>
      <c r="H37" s="136" t="n">
        <f aca="false">IF(AND(F37="x",G37="x"),"x",ROUND(AVERAGE(F37,G37),1))</f>
        <v>8.5</v>
      </c>
      <c r="I37" s="137" t="n">
        <f aca="false">SUM(IF('Indicator Data'!AM37=0,0,'Indicator Data'!AM37),SUM('Indicator Data'!AN37:AO37))</f>
        <v>1874.34711768945</v>
      </c>
      <c r="J37" s="137" t="n">
        <f aca="false">I37/'Indicator Data'!BZ37*1000000</f>
        <v>343.466016527378</v>
      </c>
      <c r="K37" s="135" t="n">
        <f aca="false">IF(J37="x","x",ROUND(IF(J37&gt;K$4,10,IF(J37&lt;K$3,0,10-(K$4-J37)/(K$4-K$3)*10)),1))</f>
        <v>6.9</v>
      </c>
      <c r="L37" s="135" t="n">
        <f aca="false">IF('Indicator Data'!AP37="No data","x",ROUND(IF('Indicator Data'!AP37&gt;L$4,10,IF('Indicator Data'!AP37&lt;L$3,0,10-(L$4-'Indicator Data'!AP37)/(L$4-L$3)*10)),1))</f>
        <v>10</v>
      </c>
      <c r="M37" s="135" t="n">
        <f aca="false">IF('Indicator Data'!AQ37="No data","x",IF('Indicator Data'!AQ37=0,0,ROUND(IF('Indicator Data'!AQ37&gt;M$4,10,IF('Indicator Data'!AQ37&lt;M$3,0,10-(M$4-'Indicator Data'!AQ37)/(M$4-M$3)*10)),1)))</f>
        <v>0</v>
      </c>
      <c r="N37" s="136" t="n">
        <f aca="false">ROUND(AVERAGE(K37,L37,M37),1)</f>
        <v>5.6</v>
      </c>
      <c r="O37" s="138" t="n">
        <f aca="false">ROUND(AVERAGE(E37,E37,H37,N37),1)</f>
        <v>8.5</v>
      </c>
      <c r="P37" s="139" t="n">
        <f aca="false">IF(AND('Indicator Data'!BD37="No data",'Indicator Data'!BE37="No data"),0,SUM('Indicator Data'!BD37:BF37)/1000)</f>
        <v>620.883</v>
      </c>
      <c r="Q37" s="135" t="n">
        <f aca="false">ROUND(IF(P37=0,0,IF(LOG(P37*1000)&gt;$Q$4,10,IF(LOG(P37*1000)&lt;Q$3,0,10-(Q$4-LOG(P37*1000))/(Q$4-Q$3)*10))),1)</f>
        <v>9.3</v>
      </c>
      <c r="R37" s="140" t="n">
        <f aca="false">P37*1000/'Indicator Data'!BZ37</f>
        <v>0.113774128989751</v>
      </c>
      <c r="S37" s="135" t="n">
        <f aca="false">IF(R37="x","x",ROUND(IF(R37&gt;$S$4,10,IF(R37&lt;$S$3,0,((R37*100)/0.0052)^(1/4.0545)/6.5*10)),1))</f>
        <v>10</v>
      </c>
      <c r="T37" s="141" t="n">
        <f aca="false">ROUND(AVERAGE(Q37,S37),1)</f>
        <v>9.7</v>
      </c>
      <c r="U37" s="142" t="n">
        <f aca="false">IF('Indicator Data'!AU37="No data","x",ROUND(IF('Indicator Data'!AU37&gt;U$4,10,IF('Indicator Data'!AU37&lt;U$3,0,10-(U$4-'Indicator Data'!AU37)/(U$4-U$3)*10)),1))</f>
        <v>5.8</v>
      </c>
      <c r="V37" s="142" t="n">
        <f aca="false">IF('Indicator Data'!AV37="No data","x",IF('Indicator Data'!AV37=0,0,ROUND(IF('Indicator Data'!AV37&gt;V$4,10,IF('Indicator Data'!AV37&lt;V$3,0,10-(V$4-'Indicator Data'!AV37)/(V$4-V$3)*10)),1)))</f>
        <v>6.7</v>
      </c>
      <c r="W37" s="135" t="n">
        <f aca="false">IF(AND(U37="x",V37="x"),"x",AVERAGE(U37,V37))</f>
        <v>6.25</v>
      </c>
      <c r="X37" s="135" t="n">
        <f aca="false">IF('Indicator Data'!AT37="No data","x",ROUND(IF('Indicator Data'!AT37&gt;X$4,10,IF('Indicator Data'!AT37&lt;X$3,0,10-(X$4-'Indicator Data'!AT37)/(X$4-X$3)*10)),1))</f>
        <v>9.8</v>
      </c>
      <c r="Y37" s="135" t="n">
        <f aca="false">IF('Indicator Data'!AW37="No data","x",ROUND(IF('Indicator Data'!AW37&gt;Y$4,10,IF('Indicator Data'!AW37&lt;Y$3,0,10-(Y$4-'Indicator Data'!AW37)/(Y$4-Y$3)*10)),1))</f>
        <v>8.4</v>
      </c>
      <c r="Z37" s="140" t="n">
        <f aca="false">IF('Indicator Data'!AX37="No data","x",IF(('Indicator Data'!AX37/'Indicator Data'!BZ37)&gt;1,1,IF('Indicator Data'!AX37&gt;'Indicator Data'!AX37,1,'Indicator Data'!AX37/'Indicator Data'!BZ37)))</f>
        <v>0.814128498652549</v>
      </c>
      <c r="AA37" s="135" t="n">
        <f aca="false">IF(Z37="x","x",ROUND(IF(Z37&gt;AA$4,10,IF(Z37&lt;AA$3,0,10-(AA$4-Z37)/(AA$4-AA$3)*10)),1))</f>
        <v>9</v>
      </c>
      <c r="AB37" s="143" t="n">
        <f aca="false">IF(AND(W37="x",X37="x",Y37="x",AA37="x"),"x",ROUND(AVERAGE(W37,X37,Y37,AA37),1))</f>
        <v>8.4</v>
      </c>
      <c r="AC37" s="135" t="n">
        <f aca="false">IF('Indicator Data'!AR37="No data","x",ROUND(IF('Indicator Data'!AR37&gt;AC$4,10,IF('Indicator Data'!AR37&lt;AC$3,0,10-(AC$4-'Indicator Data'!AR37)/(AC$4-AC$3)*10)),1))</f>
        <v>7.9</v>
      </c>
      <c r="AD37" s="135" t="n">
        <f aca="false">IF('Indicator Data'!AS37="No data","x",ROUND(IF('Indicator Data'!AS37&gt;AD$4,10,IF('Indicator Data'!AS37&lt;AD$3,0,10-(AD$4-'Indicator Data'!AS37)/(AD$4-AD$3)*10)),1))</f>
        <v>4.6</v>
      </c>
      <c r="AE37" s="143" t="n">
        <f aca="false">IF(AND(AC37="x",AD37="x"),"x",ROUND(AVERAGE(AD37,AC37),1))</f>
        <v>6.3</v>
      </c>
      <c r="AF37" s="139" t="n">
        <f aca="false">('Indicator Data'!BC37+'Indicator Data'!BB37*0.5+'Indicator Data'!BA37*0.25)/1000</f>
        <v>33.2285</v>
      </c>
      <c r="AG37" s="144" t="n">
        <f aca="false">AF37*1000/'Indicator Data'!BZ37</f>
        <v>0.00608897915571201</v>
      </c>
      <c r="AH37" s="143" t="n">
        <f aca="false">IF(AG37="x","x",ROUND(IF(AG37&gt;AH$4,10,IF(AG37&lt;AH$3,0,10-(AH$4-AG37)/(AH$4-AH$3)*10)),1))</f>
        <v>0.6</v>
      </c>
      <c r="AI37" s="135" t="n">
        <f aca="false">IF('Indicator Data'!BG37="No data","x",ROUND(IF('Indicator Data'!BG37&lt;$AI$3,10,IF('Indicator Data'!BG37&gt;$AI$4,0,($AI$4-'Indicator Data'!BG37)/($AI$4-$AI$3)*10)),1))</f>
        <v>8.8</v>
      </c>
      <c r="AJ37" s="135" t="n">
        <f aca="false">IF('Indicator Data'!BH37="No data","x",ROUND(IF('Indicator Data'!BH37&gt;$AJ$4,10,IF('Indicator Data'!BH37&lt;$AJ$3,0,10-($AJ$4-'Indicator Data'!BH37)/($AJ$4-$AJ$3)*10)),1))</f>
        <v>10</v>
      </c>
      <c r="AK37" s="143" t="n">
        <f aca="false">ROUND(AVERAGE(AJ37,AI37),1)</f>
        <v>9.4</v>
      </c>
      <c r="AL37" s="141" t="n">
        <f aca="false">ROUND(IF(AND(AB37="x",AE37="x",AK37="x"),AH37,IF(AND(AB37="x",AE37="x"),(10-GEOMEAN(((10-AK37)/10*9+1),((10-AH37)/10*9+1)))/9*10,IF(AK37="x",(10-GEOMEAN(((10-AB37)/10*9+1),((10-AE37)/10*9+1),((10-AH37)/10*9+1)))/9*10,IF(AB37="x",(10-GEOMEAN(((10-AK37)/10*9+1),((10-AE37)/10*9+1),((10-AH37)/10*9+1)))/9*10,(10-GEOMEAN(((10-AB37)/10*9+1),((10-AE37)/10*9+1),((10-AH37)/10*9+1),((10-AK37)/10*9+1)))/9*10)))),1)</f>
        <v>7.2</v>
      </c>
      <c r="AM37" s="145" t="n">
        <f aca="false">ROUND((10-GEOMEAN(((10-T37)/10*9+1),((10-AL37)/10*9+1)))/9*10,1)</f>
        <v>8.8</v>
      </c>
    </row>
    <row r="38" customFormat="false" ht="14.5" hidden="false" customHeight="false" outlineLevel="0" collapsed="false">
      <c r="A38" s="98" t="str">
        <f aca="false">'Indicator Data'!A38</f>
        <v>Chad</v>
      </c>
      <c r="B38" s="99" t="str">
        <f aca="false">'Indicator Data'!B38</f>
        <v>TCD</v>
      </c>
      <c r="C38" s="134" t="n">
        <f aca="false">ROUND(IF('Indicator Data'!AK38="No data",IF((0.101*LN('Indicator Data'!BY38)-0.153)&gt;C$4,0,IF((0.101*LN('Indicator Data'!BY38)-0.153)&lt;C$3,10,(C$4-(0.101*LN('Indicator Data'!BY38)-0.153))/(C$4-C$3)*10)),IF('Indicator Data'!AK38&gt;C$4,0,IF('Indicator Data'!AK38&lt;C$3,10,(C$4-'Indicator Data'!AK38)/(C$4-C$3)*10))),1)</f>
        <v>10</v>
      </c>
      <c r="D38" s="135" t="n">
        <f aca="false">IF('Indicator Data'!AL38="No data","x",ROUND((IF(LOG('Indicator Data'!AL38*1000)&gt;D$4,10,IF(LOG('Indicator Data'!AL38*1000)&lt;D$3,0,10-(D$4-LOG('Indicator Data'!AL38*1000))/(D$4-D$3)*10))),1))</f>
        <v>10</v>
      </c>
      <c r="E38" s="136" t="n">
        <f aca="false">ROUND(IF(D38="x",C38,(10-GEOMEAN(((10-C38)/10*9+1),((10-D38)/10*9+1)))/9*10),1)</f>
        <v>10</v>
      </c>
      <c r="F38" s="135" t="n">
        <f aca="false">IF('Indicator Data'!AY38="No data","x",ROUND(IF('Indicator Data'!AY38&gt;F$4,10,IF('Indicator Data'!AY38&lt;F$3,0,10-(F$4-'Indicator Data'!AY38)/(F$4-F$3)*10)),1))</f>
        <v>9.5</v>
      </c>
      <c r="G38" s="135" t="n">
        <f aca="false">IF('Indicator Data'!AZ38="No data","x",ROUND(IF('Indicator Data'!AZ38&gt;G$4,10,IF('Indicator Data'!AZ38&lt;G$3,0,10-(G$4-'Indicator Data'!AZ38)/(G$4-G$3)*10)),1))</f>
        <v>3.1</v>
      </c>
      <c r="H38" s="136" t="n">
        <f aca="false">IF(AND(F38="x",G38="x"),"x",ROUND(AVERAGE(F38,G38),1))</f>
        <v>6.3</v>
      </c>
      <c r="I38" s="137" t="n">
        <f aca="false">SUM(IF('Indicator Data'!AM38=0,0,'Indicator Data'!AM38),SUM('Indicator Data'!AN38:AO38))</f>
        <v>1385.04566264844</v>
      </c>
      <c r="J38" s="137" t="n">
        <f aca="false">I38/'Indicator Data'!BZ38*1000000</f>
        <v>80.6208745096513</v>
      </c>
      <c r="K38" s="135" t="n">
        <f aca="false">IF(J38="x","x",ROUND(IF(J38&gt;K$4,10,IF(J38&lt;K$3,0,10-(K$4-J38)/(K$4-K$3)*10)),1))</f>
        <v>1.6</v>
      </c>
      <c r="L38" s="135" t="n">
        <f aca="false">IF('Indicator Data'!AP38="No data","x",ROUND(IF('Indicator Data'!AP38&gt;L$4,10,IF('Indicator Data'!AP38&lt;L$3,0,10-(L$4-'Indicator Data'!AP38)/(L$4-L$3)*10)),1))</f>
        <v>6.9</v>
      </c>
      <c r="M38" s="135" t="n">
        <f aca="false">IF('Indicator Data'!AQ38="No data","x",IF('Indicator Data'!AQ38=0,0,ROUND(IF('Indicator Data'!AQ38&gt;M$4,10,IF('Indicator Data'!AQ38&lt;M$3,0,10-(M$4-'Indicator Data'!AQ38)/(M$4-M$3)*10)),1)))</f>
        <v>0</v>
      </c>
      <c r="N38" s="136" t="n">
        <f aca="false">ROUND(AVERAGE(K38,L38,M38),1)</f>
        <v>2.8</v>
      </c>
      <c r="O38" s="138" t="n">
        <f aca="false">ROUND(AVERAGE(E38,E38,H38,N38),1)</f>
        <v>7.3</v>
      </c>
      <c r="P38" s="139" t="n">
        <f aca="false">IF(AND('Indicator Data'!BD38="No data",'Indicator Data'!BE38="No data"),0,SUM('Indicator Data'!BD38:BF38)/1000)</f>
        <v>948.718</v>
      </c>
      <c r="Q38" s="135" t="n">
        <f aca="false">ROUND(IF(P38=0,0,IF(LOG(P38*1000)&gt;$Q$4,10,IF(LOG(P38*1000)&lt;Q$3,0,10-(Q$4-LOG(P38*1000))/(Q$4-Q$3)*10))),1)</f>
        <v>9.9</v>
      </c>
      <c r="R38" s="140" t="n">
        <f aca="false">P38*1000/'Indicator Data'!BZ38</f>
        <v>0.0552230708962999</v>
      </c>
      <c r="S38" s="135" t="n">
        <f aca="false">IF(R38="x","x",ROUND(IF(R38&gt;$S$4,10,IF(R38&lt;$S$3,0,((R38*100)/0.0052)^(1/4.0545)/6.5*10)),1))</f>
        <v>8.6</v>
      </c>
      <c r="T38" s="141" t="n">
        <f aca="false">ROUND(AVERAGE(Q38,S38),1)</f>
        <v>9.3</v>
      </c>
      <c r="U38" s="142" t="n">
        <f aca="false">IF('Indicator Data'!AU38="No data","x",ROUND(IF('Indicator Data'!AU38&gt;U$4,10,IF('Indicator Data'!AU38&lt;U$3,0,10-(U$4-'Indicator Data'!AU38)/(U$4-U$3)*10)),1))</f>
        <v>2.2</v>
      </c>
      <c r="V38" s="142" t="n">
        <f aca="false">IF('Indicator Data'!AV38="No data","x",IF('Indicator Data'!AV38=0,0,ROUND(IF('Indicator Data'!AV38&gt;V$4,10,IF('Indicator Data'!AV38&lt;V$3,0,10-(V$4-'Indicator Data'!AV38)/(V$4-V$3)*10)),1)))</f>
        <v>1.1</v>
      </c>
      <c r="W38" s="135" t="n">
        <f aca="false">IF(AND(U38="x",V38="x"),"x",AVERAGE(U38,V38))</f>
        <v>1.65</v>
      </c>
      <c r="X38" s="135" t="n">
        <f aca="false">IF('Indicator Data'!AT38="No data","x",ROUND(IF('Indicator Data'!AT38&gt;X$4,10,IF('Indicator Data'!AT38&lt;X$3,0,10-(X$4-'Indicator Data'!AT38)/(X$4-X$3)*10)),1))</f>
        <v>2.6</v>
      </c>
      <c r="Y38" s="135" t="n">
        <f aca="false">IF('Indicator Data'!AW38="No data","x",ROUND(IF('Indicator Data'!AW38&gt;Y$4,10,IF('Indicator Data'!AW38&lt;Y$3,0,10-(Y$4-'Indicator Data'!AW38)/(Y$4-Y$3)*10)),1))</f>
        <v>5.2</v>
      </c>
      <c r="Z38" s="140" t="n">
        <f aca="false">IF('Indicator Data'!AX38="No data","x",IF(('Indicator Data'!AX38/'Indicator Data'!BZ38)&gt;1,1,IF('Indicator Data'!AX38&gt;'Indicator Data'!AX38,1,'Indicator Data'!AX38/'Indicator Data'!BZ38)))</f>
        <v>0.381990705330814</v>
      </c>
      <c r="AA38" s="135" t="n">
        <f aca="false">IF(Z38="x","x",ROUND(IF(Z38&gt;AA$4,10,IF(Z38&lt;AA$3,0,10-(AA$4-Z38)/(AA$4-AA$3)*10)),1))</f>
        <v>4.2</v>
      </c>
      <c r="AB38" s="143" t="n">
        <f aca="false">IF(AND(W38="x",X38="x",Y38="x",AA38="x"),"x",ROUND(AVERAGE(W38,X38,Y38,AA38),1))</f>
        <v>3.4</v>
      </c>
      <c r="AC38" s="135" t="n">
        <f aca="false">IF('Indicator Data'!AR38="No data","x",ROUND(IF('Indicator Data'!AR38&gt;AC$4,10,IF('Indicator Data'!AR38&lt;AC$3,0,10-(AC$4-'Indicator Data'!AR38)/(AC$4-AC$3)*10)),1))</f>
        <v>8.5</v>
      </c>
      <c r="AD38" s="135" t="n">
        <f aca="false">IF('Indicator Data'!AS38="No data","x",ROUND(IF('Indicator Data'!AS38&gt;AD$4,10,IF('Indicator Data'!AS38&lt;AD$3,0,10-(AD$4-'Indicator Data'!AS38)/(AD$4-AD$3)*10)),1))</f>
        <v>4.8</v>
      </c>
      <c r="AE38" s="143" t="n">
        <f aca="false">IF(AND(AC38="x",AD38="x"),"x",ROUND(AVERAGE(AD38,AC38),1))</f>
        <v>6.7</v>
      </c>
      <c r="AF38" s="139" t="n">
        <f aca="false">('Indicator Data'!BC38+'Indicator Data'!BB38*0.5+'Indicator Data'!BA38*0.25)/1000</f>
        <v>143.8235</v>
      </c>
      <c r="AG38" s="144" t="n">
        <f aca="false">AF38*1000/'Indicator Data'!BZ38</f>
        <v>0.00837169247031678</v>
      </c>
      <c r="AH38" s="143" t="n">
        <f aca="false">IF(AG38="x","x",ROUND(IF(AG38&gt;AH$4,10,IF(AG38&lt;AH$3,0,10-(AH$4-AG38)/(AH$4-AH$3)*10)),1))</f>
        <v>0.8</v>
      </c>
      <c r="AI38" s="135" t="n">
        <f aca="false">IF('Indicator Data'!BG38="No data","x",ROUND(IF('Indicator Data'!BG38&lt;$AI$3,10,IF('Indicator Data'!BG38&gt;$AI$4,0,($AI$4-'Indicator Data'!BG38)/($AI$4-$AI$3)*10)),1))</f>
        <v>6.3</v>
      </c>
      <c r="AJ38" s="135" t="n">
        <f aca="false">IF('Indicator Data'!BH38="No data","x",ROUND(IF('Indicator Data'!BH38&gt;$AJ$4,10,IF('Indicator Data'!BH38&lt;$AJ$3,0,10-($AJ$4-'Indicator Data'!BH38)/($AJ$4-$AJ$3)*10)),1))</f>
        <v>9.2</v>
      </c>
      <c r="AK38" s="143" t="n">
        <f aca="false">ROUND(AVERAGE(AJ38,AI38),1)</f>
        <v>7.8</v>
      </c>
      <c r="AL38" s="141" t="n">
        <f aca="false">ROUND(IF(AND(AB38="x",AE38="x",AK38="x"),AH38,IF(AND(AB38="x",AE38="x"),(10-GEOMEAN(((10-AK38)/10*9+1),((10-AH38)/10*9+1)))/9*10,IF(AK38="x",(10-GEOMEAN(((10-AB38)/10*9+1),((10-AE38)/10*9+1),((10-AH38)/10*9+1)))/9*10,IF(AB38="x",(10-GEOMEAN(((10-AK38)/10*9+1),((10-AE38)/10*9+1),((10-AH38)/10*9+1)))/9*10,(10-GEOMEAN(((10-AB38)/10*9+1),((10-AE38)/10*9+1),((10-AH38)/10*9+1),((10-AK38)/10*9+1)))/9*10)))),1)</f>
        <v>5.3</v>
      </c>
      <c r="AM38" s="145" t="n">
        <f aca="false">ROUND((10-GEOMEAN(((10-T38)/10*9+1),((10-AL38)/10*9+1)))/9*10,1)</f>
        <v>7.9</v>
      </c>
    </row>
    <row r="39" customFormat="false" ht="14.5" hidden="false" customHeight="false" outlineLevel="0" collapsed="false">
      <c r="A39" s="98" t="str">
        <f aca="false">'Indicator Data'!A39</f>
        <v>Chile</v>
      </c>
      <c r="B39" s="99" t="str">
        <f aca="false">'Indicator Data'!B39</f>
        <v>CHL</v>
      </c>
      <c r="C39" s="134" t="n">
        <f aca="false">ROUND(IF('Indicator Data'!AK39="No data",IF((0.101*LN('Indicator Data'!BY39)-0.153)&gt;C$4,0,IF((0.101*LN('Indicator Data'!BY39)-0.153)&lt;C$3,10,(C$4-(0.101*LN('Indicator Data'!BY39)-0.153))/(C$4-C$3)*10)),IF('Indicator Data'!AK39&gt;C$4,0,IF('Indicator Data'!AK39&lt;C$3,10,(C$4-'Indicator Data'!AK39)/(C$4-C$3)*10))),1)</f>
        <v>1</v>
      </c>
      <c r="D39" s="135" t="str">
        <f aca="false">IF('Indicator Data'!AL39="No data","x",ROUND((IF(LOG('Indicator Data'!AL39*1000)&gt;D$4,10,IF(LOG('Indicator Data'!AL39*1000)&lt;D$3,0,10-(D$4-LOG('Indicator Data'!AL39*1000))/(D$4-D$3)*10))),1))</f>
        <v>x</v>
      </c>
      <c r="E39" s="136" t="n">
        <f aca="false">ROUND(IF(D39="x",C39,(10-GEOMEAN(((10-C39)/10*9+1),((10-D39)/10*9+1)))/9*10),1)</f>
        <v>1</v>
      </c>
      <c r="F39" s="135" t="n">
        <f aca="false">IF('Indicator Data'!AY39="No data","x",ROUND(IF('Indicator Data'!AY39&gt;F$4,10,IF('Indicator Data'!AY39&lt;F$3,0,10-(F$4-'Indicator Data'!AY39)/(F$4-F$3)*10)),1))</f>
        <v>3.3</v>
      </c>
      <c r="G39" s="135" t="n">
        <f aca="false">IF('Indicator Data'!AZ39="No data","x",ROUND(IF('Indicator Data'!AZ39&gt;G$4,10,IF('Indicator Data'!AZ39&lt;G$3,0,10-(G$4-'Indicator Data'!AZ39)/(G$4-G$3)*10)),1))</f>
        <v>5</v>
      </c>
      <c r="H39" s="136" t="n">
        <f aca="false">IF(AND(F39="x",G39="x"),"x",ROUND(AVERAGE(F39,G39),1))</f>
        <v>4.2</v>
      </c>
      <c r="I39" s="137" t="n">
        <f aca="false">SUM(IF('Indicator Data'!AM39=0,0,'Indicator Data'!AM39),SUM('Indicator Data'!AN39:AO39))</f>
        <v>30.051355</v>
      </c>
      <c r="J39" s="137" t="n">
        <f aca="false">I39/'Indicator Data'!BZ39*1000000</f>
        <v>1.54163398857775</v>
      </c>
      <c r="K39" s="135" t="n">
        <f aca="false">IF(J39="x","x",ROUND(IF(J39&gt;K$4,10,IF(J39&lt;K$3,0,10-(K$4-J39)/(K$4-K$3)*10)),1))</f>
        <v>0</v>
      </c>
      <c r="L39" s="135" t="n">
        <f aca="false">IF('Indicator Data'!AP39="No data","x",ROUND(IF('Indicator Data'!AP39&gt;L$4,10,IF('Indicator Data'!AP39&lt;L$3,0,10-(L$4-'Indicator Data'!AP39)/(L$4-L$3)*10)),1))</f>
        <v>0</v>
      </c>
      <c r="M39" s="135" t="n">
        <f aca="false">IF('Indicator Data'!AQ39="No data","x",IF('Indicator Data'!AQ39=0,0,ROUND(IF('Indicator Data'!AQ39&gt;M$4,10,IF('Indicator Data'!AQ39&lt;M$3,0,10-(M$4-'Indicator Data'!AQ39)/(M$4-M$3)*10)),1)))</f>
        <v>0</v>
      </c>
      <c r="N39" s="136" t="n">
        <f aca="false">ROUND(AVERAGE(K39,L39,M39),1)</f>
        <v>0</v>
      </c>
      <c r="O39" s="138" t="n">
        <f aca="false">ROUND(AVERAGE(E39,E39,H39,N39),1)</f>
        <v>1.6</v>
      </c>
      <c r="P39" s="139" t="n">
        <f aca="false">IF(AND('Indicator Data'!BD39="No data",'Indicator Data'!BE39="No data"),0,SUM('Indicator Data'!BD39:BF39)/1000)</f>
        <v>515.185</v>
      </c>
      <c r="Q39" s="135" t="n">
        <f aca="false">ROUND(IF(P39=0,0,IF(LOG(P39*1000)&gt;$Q$4,10,IF(LOG(P39*1000)&lt;Q$3,0,10-(Q$4-LOG(P39*1000))/(Q$4-Q$3)*10))),1)</f>
        <v>9</v>
      </c>
      <c r="R39" s="140" t="n">
        <f aca="false">P39*1000/'Indicator Data'!BZ39</f>
        <v>0.0264289815352895</v>
      </c>
      <c r="S39" s="135" t="n">
        <f aca="false">IF(R39="x","x",ROUND(IF(R39&gt;$S$4,10,IF(R39&lt;$S$3,0,((R39*100)/0.0052)^(1/4.0545)/6.5*10)),1))</f>
        <v>7.2</v>
      </c>
      <c r="T39" s="141" t="n">
        <f aca="false">ROUND(AVERAGE(Q39,S39),1)</f>
        <v>8.1</v>
      </c>
      <c r="U39" s="142" t="n">
        <f aca="false">IF('Indicator Data'!AU39="No data","x",ROUND(IF('Indicator Data'!AU39&gt;U$4,10,IF('Indicator Data'!AU39&lt;U$3,0,10-(U$4-'Indicator Data'!AU39)/(U$4-U$3)*10)),1))</f>
        <v>1.2</v>
      </c>
      <c r="V39" s="142" t="n">
        <f aca="false">IF('Indicator Data'!AV39="No data","x",IF('Indicator Data'!AV39=0,0,ROUND(IF('Indicator Data'!AV39&gt;V$4,10,IF('Indicator Data'!AV39&lt;V$3,0,10-(V$4-'Indicator Data'!AV39)/(V$4-V$3)*10)),1)))</f>
        <v>1.5</v>
      </c>
      <c r="W39" s="135" t="n">
        <f aca="false">IF(AND(U39="x",V39="x"),"x",AVERAGE(U39,V39))</f>
        <v>1.35</v>
      </c>
      <c r="X39" s="135" t="n">
        <f aca="false">IF('Indicator Data'!AT39="No data","x",ROUND(IF('Indicator Data'!AT39&gt;X$4,10,IF('Indicator Data'!AT39&lt;X$3,0,10-(X$4-'Indicator Data'!AT39)/(X$4-X$3)*10)),1))</f>
        <v>0.3</v>
      </c>
      <c r="Y39" s="135" t="str">
        <f aca="false">IF('Indicator Data'!AW39="No data","x",ROUND(IF('Indicator Data'!AW39&gt;Y$4,10,IF('Indicator Data'!AW39&lt;Y$3,0,10-(Y$4-'Indicator Data'!AW39)/(Y$4-Y$3)*10)),1))</f>
        <v>x</v>
      </c>
      <c r="Z39" s="140" t="n">
        <f aca="false">IF('Indicator Data'!AX39="No data","x",IF(('Indicator Data'!AX39/'Indicator Data'!BZ39)&gt;1,1,IF('Indicator Data'!AX39&gt;'Indicator Data'!AX39,1,'Indicator Data'!AX39/'Indicator Data'!BZ39)))</f>
        <v>8.20799721584734E-007</v>
      </c>
      <c r="AA39" s="135" t="n">
        <f aca="false">IF(Z39="x","x",ROUND(IF(Z39&gt;AA$4,10,IF(Z39&lt;AA$3,0,10-(AA$4-Z39)/(AA$4-AA$3)*10)),1))</f>
        <v>0</v>
      </c>
      <c r="AB39" s="143" t="n">
        <f aca="false">IF(AND(W39="x",X39="x",Y39="x",AA39="x"),"x",ROUND(AVERAGE(W39,X39,Y39,AA39),1))</f>
        <v>0.6</v>
      </c>
      <c r="AC39" s="135" t="n">
        <f aca="false">IF('Indicator Data'!AR39="No data","x",ROUND(IF('Indicator Data'!AR39&gt;AC$4,10,IF('Indicator Data'!AR39&lt;AC$3,0,10-(AC$4-'Indicator Data'!AR39)/(AC$4-AC$3)*10)),1))</f>
        <v>0.5</v>
      </c>
      <c r="AD39" s="135" t="n">
        <f aca="false">IF('Indicator Data'!AS39="No data","x",ROUND(IF('Indicator Data'!AS39&gt;AD$4,10,IF('Indicator Data'!AS39&lt;AD$3,0,10-(AD$4-'Indicator Data'!AS39)/(AD$4-AD$3)*10)),1))</f>
        <v>0.1</v>
      </c>
      <c r="AE39" s="143" t="n">
        <f aca="false">IF(AND(AC39="x",AD39="x"),"x",ROUND(AVERAGE(AD39,AC39),1))</f>
        <v>0.3</v>
      </c>
      <c r="AF39" s="139" t="n">
        <f aca="false">('Indicator Data'!BC39+'Indicator Data'!BB39*0.5+'Indicator Data'!BA39*0.25)/1000</f>
        <v>0.5655</v>
      </c>
      <c r="AG39" s="144" t="n">
        <f aca="false">AF39*1000/'Indicator Data'!BZ39</f>
        <v>2.90101401597605E-005</v>
      </c>
      <c r="AH39" s="143" t="n">
        <f aca="false">IF(AG39="x","x",ROUND(IF(AG39&gt;AH$4,10,IF(AG39&lt;AH$3,0,10-(AH$4-AG39)/(AH$4-AH$3)*10)),1))</f>
        <v>0</v>
      </c>
      <c r="AI39" s="135" t="n">
        <f aca="false">IF('Indicator Data'!BG39="No data","x",ROUND(IF('Indicator Data'!BG39&lt;$AI$3,10,IF('Indicator Data'!BG39&gt;$AI$4,0,($AI$4-'Indicator Data'!BG39)/($AI$4-$AI$3)*10)),1))</f>
        <v>3.2</v>
      </c>
      <c r="AJ39" s="135" t="n">
        <f aca="false">IF('Indicator Data'!BH39="No data","x",ROUND(IF('Indicator Data'!BH39&gt;$AJ$4,10,IF('Indicator Data'!BH39&lt;$AJ$3,0,10-($AJ$4-'Indicator Data'!BH39)/($AJ$4-$AJ$3)*10)),1))</f>
        <v>0</v>
      </c>
      <c r="AK39" s="143" t="n">
        <f aca="false">ROUND(AVERAGE(AJ39,AI39),1)</f>
        <v>1.6</v>
      </c>
      <c r="AL39" s="141" t="n">
        <f aca="false">ROUND(IF(AND(AB39="x",AE39="x",AK39="x"),AH39,IF(AND(AB39="x",AE39="x"),(10-GEOMEAN(((10-AK39)/10*9+1),((10-AH39)/10*9+1)))/9*10,IF(AK39="x",(10-GEOMEAN(((10-AB39)/10*9+1),((10-AE39)/10*9+1),((10-AH39)/10*9+1)))/9*10,IF(AB39="x",(10-GEOMEAN(((10-AK39)/10*9+1),((10-AE39)/10*9+1),((10-AH39)/10*9+1)))/9*10,(10-GEOMEAN(((10-AB39)/10*9+1),((10-AE39)/10*9+1),((10-AH39)/10*9+1),((10-AK39)/10*9+1)))/9*10)))),1)</f>
        <v>0.6</v>
      </c>
      <c r="AM39" s="145" t="n">
        <f aca="false">ROUND((10-GEOMEAN(((10-T39)/10*9+1),((10-AL39)/10*9+1)))/9*10,1)</f>
        <v>5.5</v>
      </c>
    </row>
    <row r="40" customFormat="false" ht="14.5" hidden="false" customHeight="false" outlineLevel="0" collapsed="false">
      <c r="A40" s="98" t="str">
        <f aca="false">'Indicator Data'!A40</f>
        <v>China</v>
      </c>
      <c r="B40" s="99" t="str">
        <f aca="false">'Indicator Data'!B40</f>
        <v>CHN</v>
      </c>
      <c r="C40" s="134" t="n">
        <f aca="false">ROUND(IF('Indicator Data'!AK40="No data",IF((0.101*LN('Indicator Data'!BY40)-0.153)&gt;C$4,0,IF((0.101*LN('Indicator Data'!BY40)-0.153)&lt;C$3,10,(C$4-(0.101*LN('Indicator Data'!BY40)-0.153))/(C$4-C$3)*10)),IF('Indicator Data'!AK40&gt;C$4,0,IF('Indicator Data'!AK40&lt;C$3,10,(C$4-'Indicator Data'!AK40)/(C$4-C$3)*10))),1)</f>
        <v>2.8</v>
      </c>
      <c r="D40" s="135" t="n">
        <f aca="false">IF('Indicator Data'!AL40="No data","x",ROUND((IF(LOG('Indicator Data'!AL40*1000)&gt;D$4,10,IF(LOG('Indicator Data'!AL40*1000)&lt;D$3,0,10-(D$4-LOG('Indicator Data'!AL40*1000))/(D$4-D$3)*10))),1))</f>
        <v>4.5</v>
      </c>
      <c r="E40" s="136" t="n">
        <f aca="false">ROUND(IF(D40="x",C40,(10-GEOMEAN(((10-C40)/10*9+1),((10-D40)/10*9+1)))/9*10),1)</f>
        <v>3.7</v>
      </c>
      <c r="F40" s="135" t="n">
        <f aca="false">IF('Indicator Data'!AY40="No data","x",ROUND(IF('Indicator Data'!AY40&gt;F$4,10,IF('Indicator Data'!AY40&lt;F$3,0,10-(F$4-'Indicator Data'!AY40)/(F$4-F$3)*10)),1))</f>
        <v>2.2</v>
      </c>
      <c r="G40" s="135" t="n">
        <f aca="false">IF('Indicator Data'!AZ40="No data","x",ROUND(IF('Indicator Data'!AZ40&gt;G$4,10,IF('Indicator Data'!AZ40&lt;G$3,0,10-(G$4-'Indicator Data'!AZ40)/(G$4-G$3)*10)),1))</f>
        <v>3.3</v>
      </c>
      <c r="H40" s="136" t="n">
        <f aca="false">IF(AND(F40="x",G40="x"),"x",ROUND(AVERAGE(F40,G40),1))</f>
        <v>2.8</v>
      </c>
      <c r="I40" s="137" t="n">
        <f aca="false">SUM(IF('Indicator Data'!AM40=0,0,'Indicator Data'!AM40),SUM('Indicator Data'!AN40:AO40))</f>
        <v>-611.639493286133</v>
      </c>
      <c r="J40" s="137" t="n">
        <f aca="false">I40/'Indicator Data'!BZ40*1000000</f>
        <v>-0.428951735575151</v>
      </c>
      <c r="K40" s="135" t="n">
        <f aca="false">IF(J40="x","x",ROUND(IF(J40&gt;K$4,10,IF(J40&lt;K$3,0,10-(K$4-J40)/(K$4-K$3)*10)),1))</f>
        <v>0</v>
      </c>
      <c r="L40" s="135" t="n">
        <f aca="false">IF('Indicator Data'!AP40="No data","x",ROUND(IF('Indicator Data'!AP40&gt;L$4,10,IF('Indicator Data'!AP40&lt;L$3,0,10-(L$4-'Indicator Data'!AP40)/(L$4-L$3)*10)),1))</f>
        <v>0</v>
      </c>
      <c r="M40" s="135" t="n">
        <f aca="false">IF('Indicator Data'!AQ40="No data","x",IF('Indicator Data'!AQ40=0,0,ROUND(IF('Indicator Data'!AQ40&gt;M$4,10,IF('Indicator Data'!AQ40&lt;M$3,0,10-(M$4-'Indicator Data'!AQ40)/(M$4-M$3)*10)),1)))</f>
        <v>0</v>
      </c>
      <c r="N40" s="136" t="n">
        <f aca="false">ROUND(AVERAGE(K40,L40,M40),1)</f>
        <v>0</v>
      </c>
      <c r="O40" s="138" t="n">
        <f aca="false">ROUND(AVERAGE(E40,E40,H40,N40),1)</f>
        <v>2.6</v>
      </c>
      <c r="P40" s="139" t="n">
        <f aca="false">IF(AND('Indicator Data'!BD40="No data",'Indicator Data'!BE40="No data"),0,SUM('Indicator Data'!BD40:BF40)/1000)</f>
        <v>304.221</v>
      </c>
      <c r="Q40" s="135" t="n">
        <f aca="false">ROUND(IF(P40=0,0,IF(LOG(P40*1000)&gt;$Q$4,10,IF(LOG(P40*1000)&lt;Q$3,0,10-(Q$4-LOG(P40*1000))/(Q$4-Q$3)*10))),1)</f>
        <v>8.3</v>
      </c>
      <c r="R40" s="140" t="n">
        <f aca="false">P40*1000/'Indicator Data'!BZ40</f>
        <v>0.000213354643349297</v>
      </c>
      <c r="S40" s="135" t="n">
        <f aca="false">IF(R40="x","x",ROUND(IF(R40&gt;$S$4,10,IF(R40&lt;$S$3,0,((R40*100)/0.0052)^(1/4.0545)/6.5*10)),1))</f>
        <v>2.2</v>
      </c>
      <c r="T40" s="141" t="n">
        <f aca="false">ROUND(AVERAGE(Q40,S40),1)</f>
        <v>5.3</v>
      </c>
      <c r="U40" s="142" t="str">
        <f aca="false">IF('Indicator Data'!AU40="No data","x",ROUND(IF('Indicator Data'!AU40&gt;U$4,10,IF('Indicator Data'!AU40&lt;U$3,0,10-(U$4-'Indicator Data'!AU40)/(U$4-U$3)*10)),1))</f>
        <v>x</v>
      </c>
      <c r="V40" s="142" t="str">
        <f aca="false">IF('Indicator Data'!AV40="No data","x",IF('Indicator Data'!AV40=0,0,ROUND(IF('Indicator Data'!AV40&gt;V$4,10,IF('Indicator Data'!AV40&lt;V$3,0,10-(V$4-'Indicator Data'!AV40)/(V$4-V$3)*10)),1)))</f>
        <v>x</v>
      </c>
      <c r="W40" s="135" t="str">
        <f aca="false">IF(AND(U40="x",V40="x"),"x",AVERAGE(U40,V40))</f>
        <v>x</v>
      </c>
      <c r="X40" s="135" t="n">
        <f aca="false">IF('Indicator Data'!AT40="No data","x",ROUND(IF('Indicator Data'!AT40&gt;X$4,10,IF('Indicator Data'!AT40&lt;X$3,0,10-(X$4-'Indicator Data'!AT40)/(X$4-X$3)*10)),1))</f>
        <v>1.1</v>
      </c>
      <c r="Y40" s="135" t="n">
        <f aca="false">IF('Indicator Data'!AW40="No data","x",ROUND(IF('Indicator Data'!AW40&gt;Y$4,10,IF('Indicator Data'!AW40&lt;Y$3,0,10-(Y$4-'Indicator Data'!AW40)/(Y$4-Y$3)*10)),1))</f>
        <v>0</v>
      </c>
      <c r="Z40" s="140" t="n">
        <f aca="false">IF('Indicator Data'!AX40="No data","x",IF(('Indicator Data'!AX40/'Indicator Data'!BZ40)&gt;1,1,IF('Indicator Data'!AX40&gt;'Indicator Data'!AX40,1,'Indicator Data'!AX40/'Indicator Data'!BZ40)))</f>
        <v>4.35516396040752E-007</v>
      </c>
      <c r="AA40" s="135" t="n">
        <f aca="false">IF(Z40="x","x",ROUND(IF(Z40&gt;AA$4,10,IF(Z40&lt;AA$3,0,10-(AA$4-Z40)/(AA$4-AA$3)*10)),1))</f>
        <v>0</v>
      </c>
      <c r="AB40" s="143" t="n">
        <f aca="false">IF(AND(W40="x",X40="x",Y40="x",AA40="x"),"x",ROUND(AVERAGE(W40,X40,Y40,AA40),1))</f>
        <v>0.4</v>
      </c>
      <c r="AC40" s="135" t="n">
        <f aca="false">IF('Indicator Data'!AR40="No data","x",ROUND(IF('Indicator Data'!AR40&gt;AC$4,10,IF('Indicator Data'!AR40&lt;AC$3,0,10-(AC$4-'Indicator Data'!AR40)/(AC$4-AC$3)*10)),1))</f>
        <v>0.6</v>
      </c>
      <c r="AD40" s="135" t="n">
        <f aca="false">IF('Indicator Data'!AS40="No data","x",ROUND(IF('Indicator Data'!AS40&gt;AD$4,10,IF('Indicator Data'!AS40&lt;AD$3,0,10-(AD$4-'Indicator Data'!AS40)/(AD$4-AD$3)*10)),1))</f>
        <v>0.5</v>
      </c>
      <c r="AE40" s="143" t="n">
        <f aca="false">IF(AND(AC40="x",AD40="x"),"x",ROUND(AVERAGE(AD40,AC40),1))</f>
        <v>0.6</v>
      </c>
      <c r="AF40" s="139" t="n">
        <f aca="false">('Indicator Data'!BC40+'Indicator Data'!BB40*0.5+'Indicator Data'!BA40*0.25)/1000</f>
        <v>12748.83875</v>
      </c>
      <c r="AG40" s="144" t="n">
        <f aca="false">AF40*1000/'Indicator Data'!BZ40</f>
        <v>0.00894094735282559</v>
      </c>
      <c r="AH40" s="143" t="n">
        <f aca="false">IF(AG40="x","x",ROUND(IF(AG40&gt;AH$4,10,IF(AG40&lt;AH$3,0,10-(AH$4-AG40)/(AH$4-AH$3)*10)),1))</f>
        <v>0.9</v>
      </c>
      <c r="AI40" s="135" t="n">
        <f aca="false">IF('Indicator Data'!BG40="No data","x",ROUND(IF('Indicator Data'!BG40&lt;$AI$3,10,IF('Indicator Data'!BG40&gt;$AI$4,0,($AI$4-'Indicator Data'!BG40)/($AI$4-$AI$3)*10)),1))</f>
        <v>1.9</v>
      </c>
      <c r="AJ40" s="135" t="n">
        <f aca="false">IF('Indicator Data'!BH40="No data","x",ROUND(IF('Indicator Data'!BH40&gt;$AJ$4,10,IF('Indicator Data'!BH40&lt;$AJ$3,0,10-($AJ$4-'Indicator Data'!BH40)/($AJ$4-$AJ$3)*10)),1))</f>
        <v>0</v>
      </c>
      <c r="AK40" s="143" t="n">
        <f aca="false">ROUND(AVERAGE(AJ40,AI40),1)</f>
        <v>1</v>
      </c>
      <c r="AL40" s="141" t="n">
        <f aca="false">ROUND(IF(AND(AB40="x",AE40="x",AK40="x"),AH40,IF(AND(AB40="x",AE40="x"),(10-GEOMEAN(((10-AK40)/10*9+1),((10-AH40)/10*9+1)))/9*10,IF(AK40="x",(10-GEOMEAN(((10-AB40)/10*9+1),((10-AE40)/10*9+1),((10-AH40)/10*9+1)))/9*10,IF(AB40="x",(10-GEOMEAN(((10-AK40)/10*9+1),((10-AE40)/10*9+1),((10-AH40)/10*9+1)))/9*10,(10-GEOMEAN(((10-AB40)/10*9+1),((10-AE40)/10*9+1),((10-AH40)/10*9+1),((10-AK40)/10*9+1)))/9*10)))),1)</f>
        <v>0.7</v>
      </c>
      <c r="AM40" s="145" t="n">
        <f aca="false">ROUND((10-GEOMEAN(((10-T40)/10*9+1),((10-AL40)/10*9+1)))/9*10,1)</f>
        <v>3.3</v>
      </c>
    </row>
    <row r="41" customFormat="false" ht="14.5" hidden="false" customHeight="false" outlineLevel="0" collapsed="false">
      <c r="A41" s="98" t="str">
        <f aca="false">'Indicator Data'!A41</f>
        <v>Colombia</v>
      </c>
      <c r="B41" s="99" t="str">
        <f aca="false">'Indicator Data'!B41</f>
        <v>COL</v>
      </c>
      <c r="C41" s="134" t="n">
        <f aca="false">ROUND(IF('Indicator Data'!AK41="No data",IF((0.101*LN('Indicator Data'!BY41)-0.153)&gt;C$4,0,IF((0.101*LN('Indicator Data'!BY41)-0.153)&lt;C$3,10,(C$4-(0.101*LN('Indicator Data'!BY41)-0.153))/(C$4-C$3)*10)),IF('Indicator Data'!AK41&gt;C$4,0,IF('Indicator Data'!AK41&lt;C$3,10,(C$4-'Indicator Data'!AK41)/(C$4-C$3)*10))),1)</f>
        <v>2.7</v>
      </c>
      <c r="D41" s="135" t="n">
        <f aca="false">IF('Indicator Data'!AL41="No data","x",ROUND((IF(LOG('Indicator Data'!AL41*1000)&gt;D$4,10,IF(LOG('Indicator Data'!AL41*1000)&lt;D$3,0,10-(D$4-LOG('Indicator Data'!AL41*1000))/(D$4-D$3)*10))),1))</f>
        <v>4.8</v>
      </c>
      <c r="E41" s="136" t="n">
        <f aca="false">ROUND(IF(D41="x",C41,(10-GEOMEAN(((10-C41)/10*9+1),((10-D41)/10*9+1)))/9*10),1)</f>
        <v>3.8</v>
      </c>
      <c r="F41" s="135" t="n">
        <f aca="false">IF('Indicator Data'!AY41="No data","x",ROUND(IF('Indicator Data'!AY41&gt;F$4,10,IF('Indicator Data'!AY41&lt;F$3,0,10-(F$4-'Indicator Data'!AY41)/(F$4-F$3)*10)),1))</f>
        <v>5.7</v>
      </c>
      <c r="G41" s="135" t="n">
        <f aca="false">IF('Indicator Data'!AZ41="No data","x",ROUND(IF('Indicator Data'!AZ41&gt;G$4,10,IF('Indicator Data'!AZ41&lt;G$3,0,10-(G$4-'Indicator Data'!AZ41)/(G$4-G$3)*10)),1))</f>
        <v>7.3</v>
      </c>
      <c r="H41" s="136" t="n">
        <f aca="false">IF(AND(F41="x",G41="x"),"x",ROUND(AVERAGE(F41,G41),1))</f>
        <v>6.5</v>
      </c>
      <c r="I41" s="137" t="n">
        <f aca="false">SUM(IF('Indicator Data'!AM41=0,0,'Indicator Data'!AM41),SUM('Indicator Data'!AN41:AO41))</f>
        <v>3638.72022561328</v>
      </c>
      <c r="J41" s="137" t="n">
        <f aca="false">I41/'Indicator Data'!BZ41*1000000</f>
        <v>70.6320496868052</v>
      </c>
      <c r="K41" s="135" t="n">
        <f aca="false">IF(J41="x","x",ROUND(IF(J41&gt;K$4,10,IF(J41&lt;K$3,0,10-(K$4-J41)/(K$4-K$3)*10)),1))</f>
        <v>1.4</v>
      </c>
      <c r="L41" s="135" t="n">
        <f aca="false">IF('Indicator Data'!AP41="No data","x",ROUND(IF('Indicator Data'!AP41&gt;L$4,10,IF('Indicator Data'!AP41&lt;L$3,0,10-(L$4-'Indicator Data'!AP41)/(L$4-L$3)*10)),1))</f>
        <v>0.5</v>
      </c>
      <c r="M41" s="135" t="n">
        <f aca="false">IF('Indicator Data'!AQ41="No data","x",IF('Indicator Data'!AQ41=0,0,ROUND(IF('Indicator Data'!AQ41&gt;M$4,10,IF('Indicator Data'!AQ41&lt;M$3,0,10-(M$4-'Indicator Data'!AQ41)/(M$4-M$3)*10)),1)))</f>
        <v>0.9</v>
      </c>
      <c r="N41" s="136" t="n">
        <f aca="false">ROUND(AVERAGE(K41,L41,M41),1)</f>
        <v>0.9</v>
      </c>
      <c r="O41" s="138" t="n">
        <f aca="false">ROUND(AVERAGE(E41,E41,H41,N41),1)</f>
        <v>3.8</v>
      </c>
      <c r="P41" s="139" t="n">
        <f aca="false">IF(AND('Indicator Data'!BD41="No data",'Indicator Data'!BE41="No data"),0,SUM('Indicator Data'!BD41:BF41)/1000)</f>
        <v>7081.235</v>
      </c>
      <c r="Q41" s="135" t="n">
        <f aca="false">ROUND(IF(P41=0,0,IF(LOG(P41*1000)&gt;$Q$4,10,IF(LOG(P41*1000)&lt;Q$3,0,10-(Q$4-LOG(P41*1000))/(Q$4-Q$3)*10))),1)</f>
        <v>10</v>
      </c>
      <c r="R41" s="140" t="n">
        <f aca="false">P41*1000/'Indicator Data'!BZ41</f>
        <v>0.137455509451718</v>
      </c>
      <c r="S41" s="135" t="n">
        <f aca="false">IF(R41="x","x",ROUND(IF(R41&gt;$S$4,10,IF(R41&lt;$S$3,0,((R41*100)/0.0052)^(1/4.0545)/6.5*10)),1))</f>
        <v>10</v>
      </c>
      <c r="T41" s="141" t="n">
        <f aca="false">ROUND(AVERAGE(Q41,S41),1)</f>
        <v>10</v>
      </c>
      <c r="U41" s="142" t="n">
        <f aca="false">IF('Indicator Data'!AU41="No data","x",ROUND(IF('Indicator Data'!AU41&gt;U$4,10,IF('Indicator Data'!AU41&lt;U$3,0,10-(U$4-'Indicator Data'!AU41)/(U$4-U$3)*10)),1))</f>
        <v>0.8</v>
      </c>
      <c r="V41" s="142" t="n">
        <f aca="false">IF('Indicator Data'!AV41="No data","x",IF('Indicator Data'!AV41=0,0,ROUND(IF('Indicator Data'!AV41&gt;V$4,10,IF('Indicator Data'!AV41&lt;V$3,0,10-(V$4-'Indicator Data'!AV41)/(V$4-V$3)*10)),1)))</f>
        <v>1</v>
      </c>
      <c r="W41" s="135" t="n">
        <f aca="false">IF(AND(U41="x",V41="x"),"x",AVERAGE(U41,V41))</f>
        <v>0.9</v>
      </c>
      <c r="X41" s="135" t="n">
        <f aca="false">IF('Indicator Data'!AT41="No data","x",ROUND(IF('Indicator Data'!AT41&gt;X$4,10,IF('Indicator Data'!AT41&lt;X$3,0,10-(X$4-'Indicator Data'!AT41)/(X$4-X$3)*10)),1))</f>
        <v>0.7</v>
      </c>
      <c r="Y41" s="135" t="n">
        <f aca="false">IF('Indicator Data'!AW41="No data","x",ROUND(IF('Indicator Data'!AW41&gt;Y$4,10,IF('Indicator Data'!AW41&lt;Y$3,0,10-(Y$4-'Indicator Data'!AW41)/(Y$4-Y$3)*10)),1))</f>
        <v>0.2</v>
      </c>
      <c r="Z41" s="140" t="n">
        <f aca="false">IF('Indicator Data'!AX41="No data","x",IF(('Indicator Data'!AX41/'Indicator Data'!BZ41)&gt;1,1,IF('Indicator Data'!AX41&gt;'Indicator Data'!AX41,1,'Indicator Data'!AX41/'Indicator Data'!BZ41)))</f>
        <v>0.0628501592497636</v>
      </c>
      <c r="AA41" s="135" t="n">
        <f aca="false">IF(Z41="x","x",ROUND(IF(Z41&gt;AA$4,10,IF(Z41&lt;AA$3,0,10-(AA$4-Z41)/(AA$4-AA$3)*10)),1))</f>
        <v>0.7</v>
      </c>
      <c r="AB41" s="143" t="n">
        <f aca="false">IF(AND(W41="x",X41="x",Y41="x",AA41="x"),"x",ROUND(AVERAGE(W41,X41,Y41,AA41),1))</f>
        <v>0.6</v>
      </c>
      <c r="AC41" s="135" t="n">
        <f aca="false">IF('Indicator Data'!AR41="No data","x",ROUND(IF('Indicator Data'!AR41&gt;AC$4,10,IF('Indicator Data'!AR41&lt;AC$3,0,10-(AC$4-'Indicator Data'!AR41)/(AC$4-AC$3)*10)),1))</f>
        <v>1</v>
      </c>
      <c r="AD41" s="135" t="n">
        <f aca="false">IF('Indicator Data'!AS41="No data","x",ROUND(IF('Indicator Data'!AS41&gt;AD$4,10,IF('Indicator Data'!AS41&lt;AD$3,0,10-(AD$4-'Indicator Data'!AS41)/(AD$4-AD$3)*10)),1))</f>
        <v>0.8</v>
      </c>
      <c r="AE41" s="143" t="n">
        <f aca="false">IF(AND(AC41="x",AD41="x"),"x",ROUND(AVERAGE(AD41,AC41),1))</f>
        <v>0.9</v>
      </c>
      <c r="AF41" s="139" t="n">
        <f aca="false">('Indicator Data'!BC41+'Indicator Data'!BB41*0.5+'Indicator Data'!BA41*0.25)/1000</f>
        <v>146.70175</v>
      </c>
      <c r="AG41" s="144" t="n">
        <f aca="false">AF41*1000/'Indicator Data'!BZ41</f>
        <v>0.00284766199451206</v>
      </c>
      <c r="AH41" s="143" t="n">
        <f aca="false">IF(AG41="x","x",ROUND(IF(AG41&gt;AH$4,10,IF(AG41&lt;AH$3,0,10-(AH$4-AG41)/(AH$4-AH$3)*10)),1))</f>
        <v>0.3</v>
      </c>
      <c r="AI41" s="135" t="n">
        <f aca="false">IF('Indicator Data'!BG41="No data","x",ROUND(IF('Indicator Data'!BG41&lt;$AI$3,10,IF('Indicator Data'!BG41&gt;$AI$4,0,($AI$4-'Indicator Data'!BG41)/($AI$4-$AI$3)*10)),1))</f>
        <v>3.2</v>
      </c>
      <c r="AJ41" s="135" t="n">
        <f aca="false">IF('Indicator Data'!BH41="No data","x",ROUND(IF('Indicator Data'!BH41&gt;$AJ$4,10,IF('Indicator Data'!BH41&lt;$AJ$3,0,10-($AJ$4-'Indicator Data'!BH41)/($AJ$4-$AJ$3)*10)),1))</f>
        <v>1.1</v>
      </c>
      <c r="AK41" s="143" t="n">
        <f aca="false">ROUND(AVERAGE(AJ41,AI41),1)</f>
        <v>2.2</v>
      </c>
      <c r="AL41" s="141" t="n">
        <f aca="false">ROUND(IF(AND(AB41="x",AE41="x",AK41="x"),AH41,IF(AND(AB41="x",AE41="x"),(10-GEOMEAN(((10-AK41)/10*9+1),((10-AH41)/10*9+1)))/9*10,IF(AK41="x",(10-GEOMEAN(((10-AB41)/10*9+1),((10-AE41)/10*9+1),((10-AH41)/10*9+1)))/9*10,IF(AB41="x",(10-GEOMEAN(((10-AK41)/10*9+1),((10-AE41)/10*9+1),((10-AH41)/10*9+1)))/9*10,(10-GEOMEAN(((10-AB41)/10*9+1),((10-AE41)/10*9+1),((10-AH41)/10*9+1),((10-AK41)/10*9+1)))/9*10)))),1)</f>
        <v>1</v>
      </c>
      <c r="AM41" s="145" t="n">
        <f aca="false">ROUND((10-GEOMEAN(((10-T41)/10*9+1),((10-AL41)/10*9+1)))/9*10,1)</f>
        <v>7.8</v>
      </c>
    </row>
    <row r="42" customFormat="false" ht="14.5" hidden="false" customHeight="false" outlineLevel="0" collapsed="false">
      <c r="A42" s="98" t="str">
        <f aca="false">'Indicator Data'!A42</f>
        <v>Comoros</v>
      </c>
      <c r="B42" s="99" t="str">
        <f aca="false">'Indicator Data'!B42</f>
        <v>COM</v>
      </c>
      <c r="C42" s="134" t="n">
        <f aca="false">ROUND(IF('Indicator Data'!AK42="No data",IF((0.101*LN('Indicator Data'!BY42)-0.153)&gt;C$4,0,IF((0.101*LN('Indicator Data'!BY42)-0.153)&lt;C$3,10,(C$4-(0.101*LN('Indicator Data'!BY42)-0.153))/(C$4-C$3)*10)),IF('Indicator Data'!AK42&gt;C$4,0,IF('Indicator Data'!AK42&lt;C$3,10,(C$4-'Indicator Data'!AK42)/(C$4-C$3)*10))),1)</f>
        <v>6.9</v>
      </c>
      <c r="D42" s="135" t="n">
        <f aca="false">IF('Indicator Data'!AL42="No data","x",ROUND((IF(LOG('Indicator Data'!AL42*1000)&gt;D$4,10,IF(LOG('Indicator Data'!AL42*1000)&lt;D$3,0,10-(D$4-LOG('Indicator Data'!AL42*1000))/(D$4-D$3)*10))),1))</f>
        <v>8.4</v>
      </c>
      <c r="E42" s="136" t="n">
        <f aca="false">ROUND(IF(D42="x",C42,(10-GEOMEAN(((10-C42)/10*9+1),((10-D42)/10*9+1)))/9*10),1)</f>
        <v>7.7</v>
      </c>
      <c r="F42" s="135" t="str">
        <f aca="false">IF('Indicator Data'!AY42="No data","x",ROUND(IF('Indicator Data'!AY42&gt;F$4,10,IF('Indicator Data'!AY42&lt;F$3,0,10-(F$4-'Indicator Data'!AY42)/(F$4-F$3)*10)),1))</f>
        <v>x</v>
      </c>
      <c r="G42" s="135" t="n">
        <f aca="false">IF('Indicator Data'!AZ42="No data","x",ROUND(IF('Indicator Data'!AZ42&gt;G$4,10,IF('Indicator Data'!AZ42&lt;G$3,0,10-(G$4-'Indicator Data'!AZ42)/(G$4-G$3)*10)),1))</f>
        <v>5.1</v>
      </c>
      <c r="H42" s="136" t="n">
        <f aca="false">IF(AND(F42="x",G42="x"),"x",ROUND(AVERAGE(F42,G42),1))</f>
        <v>5.1</v>
      </c>
      <c r="I42" s="137" t="n">
        <f aca="false">SUM(IF('Indicator Data'!AM42=0,0,'Indicator Data'!AM42),SUM('Indicator Data'!AN42:AO42))</f>
        <v>61.645497373291</v>
      </c>
      <c r="J42" s="137" t="n">
        <f aca="false">I42/'Indicator Data'!BZ42*1000000</f>
        <v>75.0287051379138</v>
      </c>
      <c r="K42" s="135" t="n">
        <f aca="false">IF(J42="x","x",ROUND(IF(J42&gt;K$4,10,IF(J42&lt;K$3,0,10-(K$4-J42)/(K$4-K$3)*10)),1))</f>
        <v>1.5</v>
      </c>
      <c r="L42" s="135" t="n">
        <f aca="false">IF('Indicator Data'!AP42="No data","x",ROUND(IF('Indicator Data'!AP42&gt;L$4,10,IF('Indicator Data'!AP42&lt;L$3,0,10-(L$4-'Indicator Data'!AP42)/(L$4-L$3)*10)),1))</f>
        <v>7.2</v>
      </c>
      <c r="M42" s="135" t="n">
        <f aca="false">IF('Indicator Data'!AQ42="No data","x",IF('Indicator Data'!AQ42=0,0,ROUND(IF('Indicator Data'!AQ42&gt;M$4,10,IF('Indicator Data'!AQ42&lt;M$3,0,10-(M$4-'Indicator Data'!AQ42)/(M$4-M$3)*10)),1)))</f>
        <v>6.2</v>
      </c>
      <c r="N42" s="136" t="n">
        <f aca="false">ROUND(AVERAGE(K42,L42,M42),1)</f>
        <v>5</v>
      </c>
      <c r="O42" s="138" t="n">
        <f aca="false">ROUND(AVERAGE(E42,E42,H42,N42),1)</f>
        <v>6.4</v>
      </c>
      <c r="P42" s="139" t="n">
        <f aca="false">IF(AND('Indicator Data'!BD42="No data",'Indicator Data'!BE42="No data"),0,SUM('Indicator Data'!BD42:BF42)/1000)</f>
        <v>0.027</v>
      </c>
      <c r="Q42" s="135" t="n">
        <f aca="false">ROUND(IF(P42=0,0,IF(LOG(P42*1000)&gt;$Q$4,10,IF(LOG(P42*1000)&lt;Q$3,0,10-(Q$4-LOG(P42*1000))/(Q$4-Q$3)*10))),1)</f>
        <v>0</v>
      </c>
      <c r="R42" s="140" t="n">
        <f aca="false">P42*1000/'Indicator Data'!BZ42</f>
        <v>3.28616869851289E-005</v>
      </c>
      <c r="S42" s="135" t="n">
        <f aca="false">IF(R42="x","x",ROUND(IF(R42&gt;$S$4,10,IF(R42&lt;$S$3,0,((R42*100)/0.0052)^(1/4.0545)/6.5*10)),1))</f>
        <v>0</v>
      </c>
      <c r="T42" s="141" t="n">
        <f aca="false">ROUND(AVERAGE(Q42,S42),1)</f>
        <v>0</v>
      </c>
      <c r="U42" s="142" t="n">
        <f aca="false">IF('Indicator Data'!AU42="No data","x",ROUND(IF('Indicator Data'!AU42&gt;U$4,10,IF('Indicator Data'!AU42&lt;U$3,0,10-(U$4-'Indicator Data'!AU42)/(U$4-U$3)*10)),1))</f>
        <v>0.2</v>
      </c>
      <c r="V42" s="142" t="n">
        <f aca="false">IF('Indicator Data'!AV42="No data","x",IF('Indicator Data'!AV42=0,0,ROUND(IF('Indicator Data'!AV42&gt;V$4,10,IF('Indicator Data'!AV42&lt;V$3,0,10-(V$4-'Indicator Data'!AV42)/(V$4-V$3)*10)),1)))</f>
        <v>0</v>
      </c>
      <c r="W42" s="135" t="n">
        <f aca="false">IF(AND(U42="x",V42="x"),"x",AVERAGE(U42,V42))</f>
        <v>0.1</v>
      </c>
      <c r="X42" s="135" t="n">
        <f aca="false">IF('Indicator Data'!AT42="No data","x",ROUND(IF('Indicator Data'!AT42&gt;X$4,10,IF('Indicator Data'!AT42&lt;X$3,0,10-(X$4-'Indicator Data'!AT42)/(X$4-X$3)*10)),1))</f>
        <v>0.6</v>
      </c>
      <c r="Y42" s="135" t="n">
        <f aca="false">IF('Indicator Data'!AW42="No data","x",ROUND(IF('Indicator Data'!AW42&gt;Y$4,10,IF('Indicator Data'!AW42&lt;Y$3,0,10-(Y$4-'Indicator Data'!AW42)/(Y$4-Y$3)*10)),1))</f>
        <v>0.1</v>
      </c>
      <c r="Z42" s="140" t="n">
        <f aca="false">IF('Indicator Data'!AX42="No data","x",IF(('Indicator Data'!AX42/'Indicator Data'!BZ42)&gt;1,1,IF('Indicator Data'!AX42&gt;'Indicator Data'!AX42,1,'Indicator Data'!AX42/'Indicator Data'!BZ42)))</f>
        <v>0.612310596494388</v>
      </c>
      <c r="AA42" s="135" t="n">
        <f aca="false">IF(Z42="x","x",ROUND(IF(Z42&gt;AA$4,10,IF(Z42&lt;AA$3,0,10-(AA$4-Z42)/(AA$4-AA$3)*10)),1))</f>
        <v>6.8</v>
      </c>
      <c r="AB42" s="143" t="n">
        <f aca="false">IF(AND(W42="x",X42="x",Y42="x",AA42="x"),"x",ROUND(AVERAGE(W42,X42,Y42,AA42),1))</f>
        <v>1.9</v>
      </c>
      <c r="AC42" s="135" t="n">
        <f aca="false">IF('Indicator Data'!AR42="No data","x",ROUND(IF('Indicator Data'!AR42&gt;AC$4,10,IF('Indicator Data'!AR42&lt;AC$3,0,10-(AC$4-'Indicator Data'!AR42)/(AC$4-AC$3)*10)),1))</f>
        <v>4.7</v>
      </c>
      <c r="AD42" s="135" t="n">
        <f aca="false">IF('Indicator Data'!AS42="No data","x",ROUND(IF('Indicator Data'!AS42&gt;AD$4,10,IF('Indicator Data'!AS42&lt;AD$3,0,10-(AD$4-'Indicator Data'!AS42)/(AD$4-AD$3)*10)),1))</f>
        <v>3.8</v>
      </c>
      <c r="AE42" s="143" t="n">
        <f aca="false">IF(AND(AC42="x",AD42="x"),"x",ROUND(AVERAGE(AD42,AC42),1))</f>
        <v>4.3</v>
      </c>
      <c r="AF42" s="139" t="n">
        <f aca="false">('Indicator Data'!BC42+'Indicator Data'!BB42*0.5+'Indicator Data'!BA42*0.25)/1000</f>
        <v>0</v>
      </c>
      <c r="AG42" s="144" t="n">
        <f aca="false">AF42*1000/'Indicator Data'!BZ42</f>
        <v>0</v>
      </c>
      <c r="AH42" s="143" t="n">
        <f aca="false">IF(AG42="x","x",ROUND(IF(AG42&gt;AH$4,10,IF(AG42&lt;AH$3,0,10-(AH$4-AG42)/(AH$4-AH$3)*10)),1))</f>
        <v>0</v>
      </c>
      <c r="AI42" s="135" t="n">
        <f aca="false">IF('Indicator Data'!BG42="No data","x",ROUND(IF('Indicator Data'!BG42&lt;$AI$3,10,IF('Indicator Data'!BG42&gt;$AI$4,0,($AI$4-'Indicator Data'!BG42)/($AI$4-$AI$3)*10)),1))</f>
        <v>6.3</v>
      </c>
      <c r="AJ42" s="135" t="n">
        <f aca="false">IF('Indicator Data'!BH42="No data","x",ROUND(IF('Indicator Data'!BH42&gt;$AJ$4,10,IF('Indicator Data'!BH42&lt;$AJ$3,0,10-($AJ$4-'Indicator Data'!BH42)/($AJ$4-$AJ$3)*10)),1))</f>
        <v>8.1</v>
      </c>
      <c r="AK42" s="143" t="n">
        <f aca="false">ROUND(AVERAGE(AJ42,AI42),1)</f>
        <v>7.2</v>
      </c>
      <c r="AL42" s="141" t="n">
        <f aca="false">ROUND(IF(AND(AB42="x",AE42="x",AK42="x"),AH42,IF(AND(AB42="x",AE42="x"),(10-GEOMEAN(((10-AK42)/10*9+1),((10-AH42)/10*9+1)))/9*10,IF(AK42="x",(10-GEOMEAN(((10-AB42)/10*9+1),((10-AE42)/10*9+1),((10-AH42)/10*9+1)))/9*10,IF(AB42="x",(10-GEOMEAN(((10-AK42)/10*9+1),((10-AE42)/10*9+1),((10-AH42)/10*9+1)))/9*10,(10-GEOMEAN(((10-AB42)/10*9+1),((10-AE42)/10*9+1),((10-AH42)/10*9+1),((10-AK42)/10*9+1)))/9*10)))),1)</f>
        <v>3.9</v>
      </c>
      <c r="AM42" s="145" t="n">
        <f aca="false">ROUND((10-GEOMEAN(((10-T42)/10*9+1),((10-AL42)/10*9+1)))/9*10,1)</f>
        <v>2.2</v>
      </c>
    </row>
    <row r="43" customFormat="false" ht="14.5" hidden="false" customHeight="false" outlineLevel="0" collapsed="false">
      <c r="A43" s="98" t="str">
        <f aca="false">'Indicator Data'!A43</f>
        <v>Congo</v>
      </c>
      <c r="B43" s="99" t="str">
        <f aca="false">'Indicator Data'!B43</f>
        <v>COG</v>
      </c>
      <c r="C43" s="134" t="n">
        <f aca="false">ROUND(IF('Indicator Data'!AK43="No data",IF((0.101*LN('Indicator Data'!BY43)-0.153)&gt;C$4,0,IF((0.101*LN('Indicator Data'!BY43)-0.153)&lt;C$3,10,(C$4-(0.101*LN('Indicator Data'!BY43)-0.153))/(C$4-C$3)*10)),IF('Indicator Data'!AK43&gt;C$4,0,IF('Indicator Data'!AK43&lt;C$3,10,(C$4-'Indicator Data'!AK43)/(C$4-C$3)*10))),1)</f>
        <v>6.5</v>
      </c>
      <c r="D43" s="135" t="n">
        <f aca="false">IF('Indicator Data'!AL43="No data","x",ROUND((IF(LOG('Indicator Data'!AL43*1000)&gt;D$4,10,IF(LOG('Indicator Data'!AL43*1000)&lt;D$3,0,10-(D$4-LOG('Indicator Data'!AL43*1000))/(D$4-D$3)*10))),1))</f>
        <v>7.6</v>
      </c>
      <c r="E43" s="136" t="n">
        <f aca="false">ROUND(IF(D43="x",C43,(10-GEOMEAN(((10-C43)/10*9+1),((10-D43)/10*9+1)))/9*10),1)</f>
        <v>7.1</v>
      </c>
      <c r="F43" s="135" t="n">
        <f aca="false">IF('Indicator Data'!AY43="No data","x",ROUND(IF('Indicator Data'!AY43&gt;F$4,10,IF('Indicator Data'!AY43&lt;F$3,0,10-(F$4-'Indicator Data'!AY43)/(F$4-F$3)*10)),1))</f>
        <v>7.6</v>
      </c>
      <c r="G43" s="135" t="n">
        <f aca="false">IF('Indicator Data'!AZ43="No data","x",ROUND(IF('Indicator Data'!AZ43&gt;G$4,10,IF('Indicator Data'!AZ43&lt;G$3,0,10-(G$4-'Indicator Data'!AZ43)/(G$4-G$3)*10)),1))</f>
        <v>6</v>
      </c>
      <c r="H43" s="136" t="n">
        <f aca="false">IF(AND(F43="x",G43="x"),"x",ROUND(AVERAGE(F43,G43),1))</f>
        <v>6.8</v>
      </c>
      <c r="I43" s="137" t="n">
        <f aca="false">SUM(IF('Indicator Data'!AM43=0,0,'Indicator Data'!AM43),SUM('Indicator Data'!AN43:AO43))</f>
        <v>219.739724967285</v>
      </c>
      <c r="J43" s="137" t="n">
        <f aca="false">I43/'Indicator Data'!BZ43*1000000</f>
        <v>37.6537062690715</v>
      </c>
      <c r="K43" s="135" t="n">
        <f aca="false">IF(J43="x","x",ROUND(IF(J43&gt;K$4,10,IF(J43&lt;K$3,0,10-(K$4-J43)/(K$4-K$3)*10)),1))</f>
        <v>0.8</v>
      </c>
      <c r="L43" s="135" t="n">
        <f aca="false">IF('Indicator Data'!AP43="No data","x",ROUND(IF('Indicator Data'!AP43&gt;L$4,10,IF('Indicator Data'!AP43&lt;L$3,0,10-(L$4-'Indicator Data'!AP43)/(L$4-L$3)*10)),1))</f>
        <v>1.6</v>
      </c>
      <c r="M43" s="135" t="n">
        <f aca="false">IF('Indicator Data'!AQ43="No data","x",IF('Indicator Data'!AQ43=0,0,ROUND(IF('Indicator Data'!AQ43&gt;M$4,10,IF('Indicator Data'!AQ43&lt;M$3,0,10-(M$4-'Indicator Data'!AQ43)/(M$4-M$3)*10)),1)))</f>
        <v>0</v>
      </c>
      <c r="N43" s="136" t="n">
        <f aca="false">ROUND(AVERAGE(K43,L43,M43),1)</f>
        <v>0.8</v>
      </c>
      <c r="O43" s="138" t="n">
        <f aca="false">ROUND(AVERAGE(E43,E43,H43,N43),1)</f>
        <v>5.5</v>
      </c>
      <c r="P43" s="139" t="n">
        <f aca="false">IF(AND('Indicator Data'!BD43="No data",'Indicator Data'!BE43="No data"),0,SUM('Indicator Data'!BD43:BF43)/1000)</f>
        <v>367.355</v>
      </c>
      <c r="Q43" s="135" t="n">
        <f aca="false">ROUND(IF(P43=0,0,IF(LOG(P43*1000)&gt;$Q$4,10,IF(LOG(P43*1000)&lt;Q$3,0,10-(Q$4-LOG(P43*1000))/(Q$4-Q$3)*10))),1)</f>
        <v>8.6</v>
      </c>
      <c r="R43" s="140" t="n">
        <f aca="false">P43*1000/'Indicator Data'!BZ43</f>
        <v>0.0629484599042532</v>
      </c>
      <c r="S43" s="135" t="n">
        <f aca="false">IF(R43="x","x",ROUND(IF(R43&gt;$S$4,10,IF(R43&lt;$S$3,0,((R43*100)/0.0052)^(1/4.0545)/6.5*10)),1))</f>
        <v>8.9</v>
      </c>
      <c r="T43" s="141" t="n">
        <f aca="false">ROUND(AVERAGE(Q43,S43),1)</f>
        <v>8.8</v>
      </c>
      <c r="U43" s="142" t="n">
        <f aca="false">IF('Indicator Data'!AU43="No data","x",ROUND(IF('Indicator Data'!AU43&gt;U$4,10,IF('Indicator Data'!AU43&lt;U$3,0,10-(U$4-'Indicator Data'!AU43)/(U$4-U$3)*10)),1))</f>
        <v>6.6</v>
      </c>
      <c r="V43" s="142" t="n">
        <f aca="false">IF('Indicator Data'!AV43="No data","x",IF('Indicator Data'!AV43=0,0,ROUND(IF('Indicator Data'!AV43&gt;V$4,10,IF('Indicator Data'!AV43&lt;V$3,0,10-(V$4-'Indicator Data'!AV43)/(V$4-V$3)*10)),1)))</f>
        <v>10</v>
      </c>
      <c r="W43" s="135" t="n">
        <f aca="false">IF(AND(U43="x",V43="x"),"x",AVERAGE(U43,V43))</f>
        <v>8.3</v>
      </c>
      <c r="X43" s="135" t="n">
        <f aca="false">IF('Indicator Data'!AT43="No data","x",ROUND(IF('Indicator Data'!AT43&gt;X$4,10,IF('Indicator Data'!AT43&lt;X$3,0,10-(X$4-'Indicator Data'!AT43)/(X$4-X$3)*10)),1))</f>
        <v>6.9</v>
      </c>
      <c r="Y43" s="135" t="n">
        <f aca="false">IF('Indicator Data'!AW43="No data","x",ROUND(IF('Indicator Data'!AW43&gt;Y$4,10,IF('Indicator Data'!AW43&lt;Y$3,0,10-(Y$4-'Indicator Data'!AW43)/(Y$4-Y$3)*10)),1))</f>
        <v>5.3</v>
      </c>
      <c r="Z43" s="140" t="n">
        <f aca="false">IF('Indicator Data'!AX43="No data","x",IF(('Indicator Data'!AX43/'Indicator Data'!BZ43)&gt;1,1,IF('Indicator Data'!AX43&gt;'Indicator Data'!AX43,1,'Indicator Data'!AX43/'Indicator Data'!BZ43)))</f>
        <v>0.246538353056973</v>
      </c>
      <c r="AA43" s="135" t="n">
        <f aca="false">IF(Z43="x","x",ROUND(IF(Z43&gt;AA$4,10,IF(Z43&lt;AA$3,0,10-(AA$4-Z43)/(AA$4-AA$3)*10)),1))</f>
        <v>2.7</v>
      </c>
      <c r="AB43" s="143" t="n">
        <f aca="false">IF(AND(W43="x",X43="x",Y43="x",AA43="x"),"x",ROUND(AVERAGE(W43,X43,Y43,AA43),1))</f>
        <v>5.8</v>
      </c>
      <c r="AC43" s="135" t="n">
        <f aca="false">IF('Indicator Data'!AR43="No data","x",ROUND(IF('Indicator Data'!AR43&gt;AC$4,10,IF('Indicator Data'!AR43&lt;AC$3,0,10-(AC$4-'Indicator Data'!AR43)/(AC$4-AC$3)*10)),1))</f>
        <v>3.4</v>
      </c>
      <c r="AD43" s="135" t="n">
        <f aca="false">IF('Indicator Data'!AS43="No data","x",ROUND(IF('Indicator Data'!AS43&gt;AD$4,10,IF('Indicator Data'!AS43&lt;AD$3,0,10-(AD$4-'Indicator Data'!AS43)/(AD$4-AD$3)*10)),1))</f>
        <v>2.7</v>
      </c>
      <c r="AE43" s="143" t="n">
        <f aca="false">IF(AND(AC43="x",AD43="x"),"x",ROUND(AVERAGE(AD43,AC43),1))</f>
        <v>3.1</v>
      </c>
      <c r="AF43" s="139" t="n">
        <f aca="false">('Indicator Data'!BC43+'Indicator Data'!BB43*0.5+'Indicator Data'!BA43*0.25)/1000</f>
        <v>39.826</v>
      </c>
      <c r="AG43" s="144" t="n">
        <f aca="false">AF43*1000/'Indicator Data'!BZ43</f>
        <v>0.00682442151092754</v>
      </c>
      <c r="AH43" s="143" t="n">
        <f aca="false">IF(AG43="x","x",ROUND(IF(AG43&gt;AH$4,10,IF(AG43&lt;AH$3,0,10-(AH$4-AG43)/(AH$4-AH$3)*10)),1))</f>
        <v>0.7</v>
      </c>
      <c r="AI43" s="135" t="n">
        <f aca="false">IF('Indicator Data'!BG43="No data","x",ROUND(IF('Indicator Data'!BG43&lt;$AI$3,10,IF('Indicator Data'!BG43&gt;$AI$4,0,($AI$4-'Indicator Data'!BG43)/($AI$4-$AI$3)*10)),1))</f>
        <v>6.8</v>
      </c>
      <c r="AJ43" s="135" t="n">
        <f aca="false">IF('Indicator Data'!BH43="No data","x",ROUND(IF('Indicator Data'!BH43&gt;$AJ$4,10,IF('Indicator Data'!BH43&lt;$AJ$3,0,10-($AJ$4-'Indicator Data'!BH43)/($AJ$4-$AJ$3)*10)),1))</f>
        <v>8.9</v>
      </c>
      <c r="AK43" s="143" t="n">
        <f aca="false">ROUND(AVERAGE(AJ43,AI43),1)</f>
        <v>7.9</v>
      </c>
      <c r="AL43" s="141" t="n">
        <f aca="false">ROUND(IF(AND(AB43="x",AE43="x",AK43="x"),AH43,IF(AND(AB43="x",AE43="x"),(10-GEOMEAN(((10-AK43)/10*9+1),((10-AH43)/10*9+1)))/9*10,IF(AK43="x",(10-GEOMEAN(((10-AB43)/10*9+1),((10-AE43)/10*9+1),((10-AH43)/10*9+1)))/9*10,IF(AB43="x",(10-GEOMEAN(((10-AK43)/10*9+1),((10-AE43)/10*9+1),((10-AH43)/10*9+1)))/9*10,(10-GEOMEAN(((10-AB43)/10*9+1),((10-AE43)/10*9+1),((10-AH43)/10*9+1),((10-AK43)/10*9+1)))/9*10)))),1)</f>
        <v>5</v>
      </c>
      <c r="AM43" s="145" t="n">
        <f aca="false">ROUND((10-GEOMEAN(((10-T43)/10*9+1),((10-AL43)/10*9+1)))/9*10,1)</f>
        <v>7.4</v>
      </c>
    </row>
    <row r="44" customFormat="false" ht="14.5" hidden="false" customHeight="false" outlineLevel="0" collapsed="false">
      <c r="A44" s="98" t="str">
        <f aca="false">'Indicator Data'!A44</f>
        <v>Congo DR</v>
      </c>
      <c r="B44" s="99" t="str">
        <f aca="false">'Indicator Data'!B44</f>
        <v>COD</v>
      </c>
      <c r="C44" s="134" t="n">
        <f aca="false">ROUND(IF('Indicator Data'!AK44="No data",IF((0.101*LN('Indicator Data'!BY44)-0.153)&gt;C$4,0,IF((0.101*LN('Indicator Data'!BY44)-0.153)&lt;C$3,10,(C$4-(0.101*LN('Indicator Data'!BY44)-0.153))/(C$4-C$3)*10)),IF('Indicator Data'!AK44&gt;C$4,0,IF('Indicator Data'!AK44&lt;C$3,10,(C$4-'Indicator Data'!AK44)/(C$4-C$3)*10))),1)</f>
        <v>8.4</v>
      </c>
      <c r="D44" s="135" t="n">
        <f aca="false">IF('Indicator Data'!AL44="No data","x",ROUND((IF(LOG('Indicator Data'!AL44*1000)&gt;D$4,10,IF(LOG('Indicator Data'!AL44*1000)&lt;D$3,0,10-(D$4-LOG('Indicator Data'!AL44*1000))/(D$4-D$3)*10))),1))</f>
        <v>9.3</v>
      </c>
      <c r="E44" s="136" t="n">
        <f aca="false">ROUND(IF(D44="x",C44,(10-GEOMEAN(((10-C44)/10*9+1),((10-D44)/10*9+1)))/9*10),1)</f>
        <v>8.9</v>
      </c>
      <c r="F44" s="135" t="n">
        <f aca="false">IF('Indicator Data'!AY44="No data","x",ROUND(IF('Indicator Data'!AY44&gt;F$4,10,IF('Indicator Data'!AY44&lt;F$3,0,10-(F$4-'Indicator Data'!AY44)/(F$4-F$3)*10)),1))</f>
        <v>8.2</v>
      </c>
      <c r="G44" s="135" t="n">
        <f aca="false">IF('Indicator Data'!AZ44="No data","x",ROUND(IF('Indicator Data'!AZ44&gt;G$4,10,IF('Indicator Data'!AZ44&lt;G$3,0,10-(G$4-'Indicator Data'!AZ44)/(G$4-G$3)*10)),1))</f>
        <v>4.3</v>
      </c>
      <c r="H44" s="136" t="n">
        <f aca="false">IF(AND(F44="x",G44="x"),"x",ROUND(AVERAGE(F44,G44),1))</f>
        <v>6.3</v>
      </c>
      <c r="I44" s="137" t="n">
        <f aca="false">SUM(IF('Indicator Data'!AM44=0,0,'Indicator Data'!AM44),SUM('Indicator Data'!AN44:AO44))</f>
        <v>5872.62004041406</v>
      </c>
      <c r="J44" s="137" t="n">
        <f aca="false">I44/'Indicator Data'!BZ44*1000000</f>
        <v>61.2406687752499</v>
      </c>
      <c r="K44" s="135" t="n">
        <f aca="false">IF(J44="x","x",ROUND(IF(J44&gt;K$4,10,IF(J44&lt;K$3,0,10-(K$4-J44)/(K$4-K$3)*10)),1))</f>
        <v>1.2</v>
      </c>
      <c r="L44" s="135" t="n">
        <f aca="false">IF('Indicator Data'!AP44="No data","x",ROUND(IF('Indicator Data'!AP44&gt;L$4,10,IF('Indicator Data'!AP44&lt;L$3,0,10-(L$4-'Indicator Data'!AP44)/(L$4-L$3)*10)),1))</f>
        <v>4.7</v>
      </c>
      <c r="M44" s="135" t="n">
        <f aca="false">IF('Indicator Data'!AQ44="No data","x",IF('Indicator Data'!AQ44=0,0,ROUND(IF('Indicator Data'!AQ44&gt;M$4,10,IF('Indicator Data'!AQ44&lt;M$3,0,10-(M$4-'Indicator Data'!AQ44)/(M$4-M$3)*10)),1)))</f>
        <v>0.8</v>
      </c>
      <c r="N44" s="136" t="n">
        <f aca="false">ROUND(AVERAGE(K44,L44,M44),1)</f>
        <v>2.2</v>
      </c>
      <c r="O44" s="138" t="n">
        <f aca="false">ROUND(AVERAGE(E44,E44,H44,N44),1)</f>
        <v>6.6</v>
      </c>
      <c r="P44" s="139" t="n">
        <f aca="false">IF(AND('Indicator Data'!BD44="No data",'Indicator Data'!BE44="No data"),0,SUM('Indicator Data'!BD44:BF44)/1000)</f>
        <v>6136.105</v>
      </c>
      <c r="Q44" s="135" t="n">
        <f aca="false">ROUND(IF(P44=0,0,IF(LOG(P44*1000)&gt;$Q$4,10,IF(LOG(P44*1000)&lt;Q$3,0,10-(Q$4-LOG(P44*1000))/(Q$4-Q$3)*10))),1)</f>
        <v>10</v>
      </c>
      <c r="R44" s="140" t="n">
        <f aca="false">P44*1000/'Indicator Data'!BZ44</f>
        <v>0.0639883342169468</v>
      </c>
      <c r="S44" s="135" t="n">
        <f aca="false">IF(R44="x","x",ROUND(IF(R44&gt;$S$4,10,IF(R44&lt;$S$3,0,((R44*100)/0.0052)^(1/4.0545)/6.5*10)),1))</f>
        <v>8.9</v>
      </c>
      <c r="T44" s="141" t="n">
        <f aca="false">ROUND(AVERAGE(Q44,S44),1)</f>
        <v>9.5</v>
      </c>
      <c r="U44" s="142" t="n">
        <f aca="false">IF('Indicator Data'!AU44="No data","x",ROUND(IF('Indicator Data'!AU44&gt;U$4,10,IF('Indicator Data'!AU44&lt;U$3,0,10-(U$4-'Indicator Data'!AU44)/(U$4-U$3)*10)),1))</f>
        <v>1.4</v>
      </c>
      <c r="V44" s="142" t="n">
        <f aca="false">IF('Indicator Data'!AV44="No data","x",IF('Indicator Data'!AV44=0,0,ROUND(IF('Indicator Data'!AV44&gt;V$4,10,IF('Indicator Data'!AV44&lt;V$3,0,10-(V$4-'Indicator Data'!AV44)/(V$4-V$3)*10)),1)))</f>
        <v>0.7</v>
      </c>
      <c r="W44" s="135" t="n">
        <f aca="false">IF(AND(U44="x",V44="x"),"x",AVERAGE(U44,V44))</f>
        <v>1.05</v>
      </c>
      <c r="X44" s="135" t="n">
        <f aca="false">IF('Indicator Data'!AT44="No data","x",ROUND(IF('Indicator Data'!AT44&gt;X$4,10,IF('Indicator Data'!AT44&lt;X$3,0,10-(X$4-'Indicator Data'!AT44)/(X$4-X$3)*10)),1))</f>
        <v>5.8</v>
      </c>
      <c r="Y44" s="135" t="n">
        <f aca="false">IF('Indicator Data'!AW44="No data","x",ROUND(IF('Indicator Data'!AW44&gt;Y$4,10,IF('Indicator Data'!AW44&lt;Y$3,0,10-(Y$4-'Indicator Data'!AW44)/(Y$4-Y$3)*10)),1))</f>
        <v>8.1</v>
      </c>
      <c r="Z44" s="140" t="n">
        <f aca="false">IF('Indicator Data'!AX44="No data","x",IF(('Indicator Data'!AX44/'Indicator Data'!BZ44)&gt;1,1,IF('Indicator Data'!AX44&gt;'Indicator Data'!AX44,1,'Indicator Data'!AX44/'Indicator Data'!BZ44)))</f>
        <v>0.573166279642589</v>
      </c>
      <c r="AA44" s="135" t="n">
        <f aca="false">IF(Z44="x","x",ROUND(IF(Z44&gt;AA$4,10,IF(Z44&lt;AA$3,0,10-(AA$4-Z44)/(AA$4-AA$3)*10)),1))</f>
        <v>6.4</v>
      </c>
      <c r="AB44" s="143" t="n">
        <f aca="false">IF(AND(W44="x",X44="x",Y44="x",AA44="x"),"x",ROUND(AVERAGE(W44,X44,Y44,AA44),1))</f>
        <v>5.3</v>
      </c>
      <c r="AC44" s="135" t="n">
        <f aca="false">IF('Indicator Data'!AR44="No data","x",ROUND(IF('Indicator Data'!AR44&gt;AC$4,10,IF('Indicator Data'!AR44&lt;AC$3,0,10-(AC$4-'Indicator Data'!AR44)/(AC$4-AC$3)*10)),1))</f>
        <v>6.2</v>
      </c>
      <c r="AD44" s="135" t="n">
        <f aca="false">IF('Indicator Data'!AS44="No data","x",ROUND(IF('Indicator Data'!AS44&gt;AD$4,10,IF('Indicator Data'!AS44&lt;AD$3,0,10-(AD$4-'Indicator Data'!AS44)/(AD$4-AD$3)*10)),1))</f>
        <v>5.1</v>
      </c>
      <c r="AE44" s="143" t="n">
        <f aca="false">IF(AND(AC44="x",AD44="x"),"x",ROUND(AVERAGE(AD44,AC44),1))</f>
        <v>5.7</v>
      </c>
      <c r="AF44" s="139" t="n">
        <f aca="false">('Indicator Data'!BC44+'Indicator Data'!BB44*0.5+'Indicator Data'!BA44*0.25)/1000</f>
        <v>286.20875</v>
      </c>
      <c r="AG44" s="144" t="n">
        <f aca="false">AF44*1000/'Indicator Data'!BZ44</f>
        <v>0.00298463294725474</v>
      </c>
      <c r="AH44" s="143" t="n">
        <f aca="false">IF(AG44="x","x",ROUND(IF(AG44&gt;AH$4,10,IF(AG44&lt;AH$3,0,10-(AH$4-AG44)/(AH$4-AH$3)*10)),1))</f>
        <v>0.3</v>
      </c>
      <c r="AI44" s="135" t="n">
        <f aca="false">IF('Indicator Data'!BG44="No data","x",ROUND(IF('Indicator Data'!BG44&lt;$AI$3,10,IF('Indicator Data'!BG44&gt;$AI$4,0,($AI$4-'Indicator Data'!BG44)/($AI$4-$AI$3)*10)),1))</f>
        <v>7.1</v>
      </c>
      <c r="AJ44" s="135" t="n">
        <f aca="false">IF('Indicator Data'!BH44="No data","x",ROUND(IF('Indicator Data'!BH44&gt;$AJ$4,10,IF('Indicator Data'!BH44&lt;$AJ$3,0,10-($AJ$4-'Indicator Data'!BH44)/($AJ$4-$AJ$3)*10)),1))</f>
        <v>10</v>
      </c>
      <c r="AK44" s="143" t="n">
        <f aca="false">ROUND(AVERAGE(AJ44,AI44),1)</f>
        <v>8.6</v>
      </c>
      <c r="AL44" s="141" t="n">
        <f aca="false">ROUND(IF(AND(AB44="x",AE44="x",AK44="x"),AH44,IF(AND(AB44="x",AE44="x"),(10-GEOMEAN(((10-AK44)/10*9+1),((10-AH44)/10*9+1)))/9*10,IF(AK44="x",(10-GEOMEAN(((10-AB44)/10*9+1),((10-AE44)/10*9+1),((10-AH44)/10*9+1)))/9*10,IF(AB44="x",(10-GEOMEAN(((10-AK44)/10*9+1),((10-AE44)/10*9+1),((10-AH44)/10*9+1)))/9*10,(10-GEOMEAN(((10-AB44)/10*9+1),((10-AE44)/10*9+1),((10-AH44)/10*9+1),((10-AK44)/10*9+1)))/9*10)))),1)</f>
        <v>5.7</v>
      </c>
      <c r="AM44" s="145" t="n">
        <f aca="false">ROUND((10-GEOMEAN(((10-T44)/10*9+1),((10-AL44)/10*9+1)))/9*10,1)</f>
        <v>8.2</v>
      </c>
    </row>
    <row r="45" customFormat="false" ht="14.5" hidden="false" customHeight="false" outlineLevel="0" collapsed="false">
      <c r="A45" s="98" t="str">
        <f aca="false">'Indicator Data'!A45</f>
        <v>Costa Rica</v>
      </c>
      <c r="B45" s="99" t="str">
        <f aca="false">'Indicator Data'!B45</f>
        <v>CRI</v>
      </c>
      <c r="C45" s="134" t="n">
        <f aca="false">ROUND(IF('Indicator Data'!AK45="No data",IF((0.101*LN('Indicator Data'!BY45)-0.153)&gt;C$4,0,IF((0.101*LN('Indicator Data'!BY45)-0.153)&lt;C$3,10,(C$4-(0.101*LN('Indicator Data'!BY45)-0.153))/(C$4-C$3)*10)),IF('Indicator Data'!AK45&gt;C$4,0,IF('Indicator Data'!AK45&lt;C$3,10,(C$4-'Indicator Data'!AK45)/(C$4-C$3)*10))),1)</f>
        <v>1.8</v>
      </c>
      <c r="D45" s="135" t="str">
        <f aca="false">IF('Indicator Data'!AL45="No data","x",ROUND((IF(LOG('Indicator Data'!AL45*1000)&gt;D$4,10,IF(LOG('Indicator Data'!AL45*1000)&lt;D$3,0,10-(D$4-LOG('Indicator Data'!AL45*1000))/(D$4-D$3)*10))),1))</f>
        <v>x</v>
      </c>
      <c r="E45" s="136" t="n">
        <f aca="false">ROUND(IF(D45="x",C45,(10-GEOMEAN(((10-C45)/10*9+1),((10-D45)/10*9+1)))/9*10),1)</f>
        <v>1.8</v>
      </c>
      <c r="F45" s="135" t="n">
        <f aca="false">IF('Indicator Data'!AY45="No data","x",ROUND(IF('Indicator Data'!AY45&gt;F$4,10,IF('Indicator Data'!AY45&lt;F$3,0,10-(F$4-'Indicator Data'!AY45)/(F$4-F$3)*10)),1))</f>
        <v>3.8</v>
      </c>
      <c r="G45" s="135" t="n">
        <f aca="false">IF('Indicator Data'!AZ45="No data","x",ROUND(IF('Indicator Data'!AZ45&gt;G$4,10,IF('Indicator Data'!AZ45&lt;G$3,0,10-(G$4-'Indicator Data'!AZ45)/(G$4-G$3)*10)),1))</f>
        <v>6.1</v>
      </c>
      <c r="H45" s="136" t="n">
        <f aca="false">IF(AND(F45="x",G45="x"),"x",ROUND(AVERAGE(F45,G45),1))</f>
        <v>5</v>
      </c>
      <c r="I45" s="137" t="n">
        <f aca="false">SUM(IF('Indicator Data'!AM45=0,0,'Indicator Data'!AM45),SUM('Indicator Data'!AN45:AO45))</f>
        <v>129.658173762939</v>
      </c>
      <c r="J45" s="137" t="n">
        <f aca="false">I45/'Indicator Data'!BZ45*1000000</f>
        <v>25.1570150396946</v>
      </c>
      <c r="K45" s="135" t="n">
        <f aca="false">IF(J45="x","x",ROUND(IF(J45&gt;K$4,10,IF(J45&lt;K$3,0,10-(K$4-J45)/(K$4-K$3)*10)),1))</f>
        <v>0.5</v>
      </c>
      <c r="L45" s="135" t="n">
        <f aca="false">IF('Indicator Data'!AP45="No data","x",ROUND(IF('Indicator Data'!AP45&gt;L$4,10,IF('Indicator Data'!AP45&lt;L$3,0,10-(L$4-'Indicator Data'!AP45)/(L$4-L$3)*10)),1))</f>
        <v>0.2</v>
      </c>
      <c r="M45" s="135" t="n">
        <f aca="false">IF('Indicator Data'!AQ45="No data","x",IF('Indicator Data'!AQ45=0,0,ROUND(IF('Indicator Data'!AQ45&gt;M$4,10,IF('Indicator Data'!AQ45&lt;M$3,0,10-(M$4-'Indicator Data'!AQ45)/(M$4-M$3)*10)),1)))</f>
        <v>0.3</v>
      </c>
      <c r="N45" s="136" t="n">
        <f aca="false">ROUND(AVERAGE(K45,L45,M45),1)</f>
        <v>0.3</v>
      </c>
      <c r="O45" s="138" t="n">
        <f aca="false">ROUND(AVERAGE(E45,E45,H45,N45),1)</f>
        <v>2.2</v>
      </c>
      <c r="P45" s="139" t="n">
        <f aca="false">IF(AND('Indicator Data'!BD45="No data",'Indicator Data'!BE45="No data"),0,SUM('Indicator Data'!BD45:BF45)/1000)</f>
        <v>353.73</v>
      </c>
      <c r="Q45" s="135" t="n">
        <f aca="false">ROUND(IF(P45=0,0,IF(LOG(P45*1000)&gt;$Q$4,10,IF(LOG(P45*1000)&lt;Q$3,0,10-(Q$4-LOG(P45*1000))/(Q$4-Q$3)*10))),1)</f>
        <v>8.5</v>
      </c>
      <c r="R45" s="140" t="n">
        <f aca="false">P45*1000/'Indicator Data'!BZ45</f>
        <v>0.068632702989179</v>
      </c>
      <c r="S45" s="135" t="n">
        <f aca="false">IF(R45="x","x",ROUND(IF(R45&gt;$S$4,10,IF(R45&lt;$S$3,0,((R45*100)/0.0052)^(1/4.0545)/6.5*10)),1))</f>
        <v>9.1</v>
      </c>
      <c r="T45" s="141" t="n">
        <f aca="false">ROUND(AVERAGE(Q45,S45),1)</f>
        <v>8.8</v>
      </c>
      <c r="U45" s="142" t="n">
        <f aca="false">IF('Indicator Data'!AU45="No data","x",ROUND(IF('Indicator Data'!AU45&gt;U$4,10,IF('Indicator Data'!AU45&lt;U$3,0,10-(U$4-'Indicator Data'!AU45)/(U$4-U$3)*10)),1))</f>
        <v>0.8</v>
      </c>
      <c r="V45" s="142" t="n">
        <f aca="false">IF('Indicator Data'!AV45="No data","x",IF('Indicator Data'!AV45=0,0,ROUND(IF('Indicator Data'!AV45&gt;V$4,10,IF('Indicator Data'!AV45&lt;V$3,0,10-(V$4-'Indicator Data'!AV45)/(V$4-V$3)*10)),1)))</f>
        <v>1.9</v>
      </c>
      <c r="W45" s="135" t="n">
        <f aca="false">IF(AND(U45="x",V45="x"),"x",AVERAGE(U45,V45))</f>
        <v>1.35</v>
      </c>
      <c r="X45" s="135" t="n">
        <f aca="false">IF('Indicator Data'!AT45="No data","x",ROUND(IF('Indicator Data'!AT45&gt;X$4,10,IF('Indicator Data'!AT45&lt;X$3,0,10-(X$4-'Indicator Data'!AT45)/(X$4-X$3)*10)),1))</f>
        <v>0.2</v>
      </c>
      <c r="Y45" s="135" t="n">
        <f aca="false">IF('Indicator Data'!AW45="No data","x",ROUND(IF('Indicator Data'!AW45&gt;Y$4,10,IF('Indicator Data'!AW45&lt;Y$3,0,10-(Y$4-'Indicator Data'!AW45)/(Y$4-Y$3)*10)),1))</f>
        <v>0</v>
      </c>
      <c r="Z45" s="140" t="n">
        <f aca="false">IF('Indicator Data'!AX45="No data","x",IF(('Indicator Data'!AX45/'Indicator Data'!BZ45)&gt;1,1,IF('Indicator Data'!AX45&gt;'Indicator Data'!AX45,1,'Indicator Data'!AX45/'Indicator Data'!BZ45)))</f>
        <v>0.00205473192733273</v>
      </c>
      <c r="AA45" s="135" t="n">
        <f aca="false">IF(Z45="x","x",ROUND(IF(Z45&gt;AA$4,10,IF(Z45&lt;AA$3,0,10-(AA$4-Z45)/(AA$4-AA$3)*10)),1))</f>
        <v>0</v>
      </c>
      <c r="AB45" s="143" t="n">
        <f aca="false">IF(AND(W45="x",X45="x",Y45="x",AA45="x"),"x",ROUND(AVERAGE(W45,X45,Y45,AA45),1))</f>
        <v>0.4</v>
      </c>
      <c r="AC45" s="135" t="n">
        <f aca="false">IF('Indicator Data'!AR45="No data","x",ROUND(IF('Indicator Data'!AR45&gt;AC$4,10,IF('Indicator Data'!AR45&lt;AC$3,0,10-(AC$4-'Indicator Data'!AR45)/(AC$4-AC$3)*10)),1))</f>
        <v>0.6</v>
      </c>
      <c r="AD45" s="135" t="n">
        <f aca="false">IF('Indicator Data'!AS45="No data","x",ROUND(IF('Indicator Data'!AS45&gt;AD$4,10,IF('Indicator Data'!AS45&lt;AD$3,0,10-(AD$4-'Indicator Data'!AS45)/(AD$4-AD$3)*10)),1))</f>
        <v>0.6</v>
      </c>
      <c r="AE45" s="143" t="n">
        <f aca="false">IF(AND(AC45="x",AD45="x"),"x",ROUND(AVERAGE(AD45,AC45),1))</f>
        <v>0.6</v>
      </c>
      <c r="AF45" s="139" t="n">
        <f aca="false">('Indicator Data'!BC45+'Indicator Data'!BB45*0.5+'Indicator Data'!BA45*0.25)/1000</f>
        <v>106.25</v>
      </c>
      <c r="AG45" s="144" t="n">
        <f aca="false">AF45*1000/'Indicator Data'!BZ45</f>
        <v>0.0206152282605385</v>
      </c>
      <c r="AH45" s="143" t="n">
        <f aca="false">IF(AG45="x","x",ROUND(IF(AG45&gt;AH$4,10,IF(AG45&lt;AH$3,0,10-(AH$4-AG45)/(AH$4-AH$3)*10)),1))</f>
        <v>2.1</v>
      </c>
      <c r="AI45" s="135" t="n">
        <f aca="false">IF('Indicator Data'!BG45="No data","x",ROUND(IF('Indicator Data'!BG45&lt;$AI$3,10,IF('Indicator Data'!BG45&gt;$AI$4,0,($AI$4-'Indicator Data'!BG45)/($AI$4-$AI$3)*10)),1))</f>
        <v>3.6</v>
      </c>
      <c r="AJ45" s="135" t="n">
        <f aca="false">IF('Indicator Data'!BH45="No data","x",ROUND(IF('Indicator Data'!BH45&gt;$AJ$4,10,IF('Indicator Data'!BH45&lt;$AJ$3,0,10-($AJ$4-'Indicator Data'!BH45)/($AJ$4-$AJ$3)*10)),1))</f>
        <v>0</v>
      </c>
      <c r="AK45" s="143" t="n">
        <f aca="false">ROUND(AVERAGE(AJ45,AI45),1)</f>
        <v>1.8</v>
      </c>
      <c r="AL45" s="141" t="n">
        <f aca="false">ROUND(IF(AND(AB45="x",AE45="x",AK45="x"),AH45,IF(AND(AB45="x",AE45="x"),(10-GEOMEAN(((10-AK45)/10*9+1),((10-AH45)/10*9+1)))/9*10,IF(AK45="x",(10-GEOMEAN(((10-AB45)/10*9+1),((10-AE45)/10*9+1),((10-AH45)/10*9+1)))/9*10,IF(AB45="x",(10-GEOMEAN(((10-AK45)/10*9+1),((10-AE45)/10*9+1),((10-AH45)/10*9+1)))/9*10,(10-GEOMEAN(((10-AB45)/10*9+1),((10-AE45)/10*9+1),((10-AH45)/10*9+1),((10-AK45)/10*9+1)))/9*10)))),1)</f>
        <v>1.3</v>
      </c>
      <c r="AM45" s="145" t="n">
        <f aca="false">ROUND((10-GEOMEAN(((10-T45)/10*9+1),((10-AL45)/10*9+1)))/9*10,1)</f>
        <v>6.3</v>
      </c>
    </row>
    <row r="46" customFormat="false" ht="14.5" hidden="false" customHeight="false" outlineLevel="0" collapsed="false">
      <c r="A46" s="98" t="str">
        <f aca="false">'Indicator Data'!A46</f>
        <v>Côte d'Ivoire</v>
      </c>
      <c r="B46" s="99" t="str">
        <f aca="false">'Indicator Data'!B46</f>
        <v>CIV</v>
      </c>
      <c r="C46" s="134" t="n">
        <f aca="false">ROUND(IF('Indicator Data'!AK46="No data",IF((0.101*LN('Indicator Data'!BY46)-0.153)&gt;C$4,0,IF((0.101*LN('Indicator Data'!BY46)-0.153)&lt;C$3,10,(C$4-(0.101*LN('Indicator Data'!BY46)-0.153))/(C$4-C$3)*10)),IF('Indicator Data'!AK46&gt;C$4,0,IF('Indicator Data'!AK46&lt;C$3,10,(C$4-'Indicator Data'!AK46)/(C$4-C$3)*10))),1)</f>
        <v>7.2</v>
      </c>
      <c r="D46" s="135" t="n">
        <f aca="false">IF('Indicator Data'!AL46="No data","x",ROUND((IF(LOG('Indicator Data'!AL46*1000)&gt;D$4,10,IF(LOG('Indicator Data'!AL46*1000)&lt;D$3,0,10-(D$4-LOG('Indicator Data'!AL46*1000))/(D$4-D$3)*10))),1))</f>
        <v>8.8</v>
      </c>
      <c r="E46" s="136" t="n">
        <f aca="false">ROUND(IF(D46="x",C46,(10-GEOMEAN(((10-C46)/10*9+1),((10-D46)/10*9+1)))/9*10),1)</f>
        <v>8.1</v>
      </c>
      <c r="F46" s="135" t="n">
        <f aca="false">IF('Indicator Data'!AY46="No data","x",ROUND(IF('Indicator Data'!AY46&gt;F$4,10,IF('Indicator Data'!AY46&lt;F$3,0,10-(F$4-'Indicator Data'!AY46)/(F$4-F$3)*10)),1))</f>
        <v>8.5</v>
      </c>
      <c r="G46" s="135" t="n">
        <f aca="false">IF('Indicator Data'!AZ46="No data","x",ROUND(IF('Indicator Data'!AZ46&gt;G$4,10,IF('Indicator Data'!AZ46&lt;G$3,0,10-(G$4-'Indicator Data'!AZ46)/(G$4-G$3)*10)),1))</f>
        <v>3.1</v>
      </c>
      <c r="H46" s="136" t="n">
        <f aca="false">IF(AND(F46="x",G46="x"),"x",ROUND(AVERAGE(F46,G46),1))</f>
        <v>5.8</v>
      </c>
      <c r="I46" s="137" t="n">
        <f aca="false">SUM(IF('Indicator Data'!AM46=0,0,'Indicator Data'!AM46),SUM('Indicator Data'!AN46:AO46))</f>
        <v>107.128314237061</v>
      </c>
      <c r="J46" s="137" t="n">
        <f aca="false">I46/'Indicator Data'!BZ46*1000000</f>
        <v>3.89865883141678</v>
      </c>
      <c r="K46" s="135" t="n">
        <f aca="false">IF(J46="x","x",ROUND(IF(J46&gt;K$4,10,IF(J46&lt;K$3,0,10-(K$4-J46)/(K$4-K$3)*10)),1))</f>
        <v>0.1</v>
      </c>
      <c r="L46" s="135" t="n">
        <f aca="false">IF('Indicator Data'!AP46="No data","x",ROUND(IF('Indicator Data'!AP46&gt;L$4,10,IF('Indicator Data'!AP46&lt;L$3,0,10-(L$4-'Indicator Data'!AP46)/(L$4-L$3)*10)),1))</f>
        <v>1.8</v>
      </c>
      <c r="M46" s="135" t="n">
        <f aca="false">IF('Indicator Data'!AQ46="No data","x",IF('Indicator Data'!AQ46=0,0,ROUND(IF('Indicator Data'!AQ46&gt;M$4,10,IF('Indicator Data'!AQ46&lt;M$3,0,10-(M$4-'Indicator Data'!AQ46)/(M$4-M$3)*10)),1)))</f>
        <v>0.2</v>
      </c>
      <c r="N46" s="136" t="n">
        <f aca="false">ROUND(AVERAGE(K46,L46,M46),1)</f>
        <v>0.7</v>
      </c>
      <c r="O46" s="138" t="n">
        <f aca="false">ROUND(AVERAGE(E46,E46,H46,N46),1)</f>
        <v>5.7</v>
      </c>
      <c r="P46" s="139" t="n">
        <f aca="false">IF(AND('Indicator Data'!BD46="No data",'Indicator Data'!BE46="No data"),0,SUM('Indicator Data'!BD46:BF46)/1000)</f>
        <v>306.891</v>
      </c>
      <c r="Q46" s="135" t="n">
        <f aca="false">ROUND(IF(P46=0,0,IF(LOG(P46*1000)&gt;$Q$4,10,IF(LOG(P46*1000)&lt;Q$3,0,10-(Q$4-LOG(P46*1000))/(Q$4-Q$3)*10))),1)</f>
        <v>8.3</v>
      </c>
      <c r="R46" s="140" t="n">
        <f aca="false">P46*1000/'Indicator Data'!BZ46</f>
        <v>0.0111685068130981</v>
      </c>
      <c r="S46" s="135" t="n">
        <f aca="false">IF(R46="x","x",ROUND(IF(R46&gt;$S$4,10,IF(R46&lt;$S$3,0,((R46*100)/0.0052)^(1/4.0545)/6.5*10)),1))</f>
        <v>5.8</v>
      </c>
      <c r="T46" s="141" t="n">
        <f aca="false">ROUND(AVERAGE(Q46,S46),1)</f>
        <v>7.1</v>
      </c>
      <c r="U46" s="142" t="n">
        <f aca="false">IF('Indicator Data'!AU46="No data","x",ROUND(IF('Indicator Data'!AU46&gt;U$4,10,IF('Indicator Data'!AU46&lt;U$3,0,10-(U$4-'Indicator Data'!AU46)/(U$4-U$3)*10)),1))</f>
        <v>4.2</v>
      </c>
      <c r="V46" s="142" t="n">
        <f aca="false">IF('Indicator Data'!AV46="No data","x",IF('Indicator Data'!AV46=0,0,ROUND(IF('Indicator Data'!AV46&gt;V$4,10,IF('Indicator Data'!AV46&lt;V$3,0,10-(V$4-'Indicator Data'!AV46)/(V$4-V$3)*10)),1)))</f>
        <v>1.2</v>
      </c>
      <c r="W46" s="135" t="n">
        <f aca="false">IF(AND(U46="x",V46="x"),"x",AVERAGE(U46,V46))</f>
        <v>2.7</v>
      </c>
      <c r="X46" s="135" t="n">
        <f aca="false">IF('Indicator Data'!AT46="No data","x",ROUND(IF('Indicator Data'!AT46&gt;X$4,10,IF('Indicator Data'!AT46&lt;X$3,0,10-(X$4-'Indicator Data'!AT46)/(X$4-X$3)*10)),1))</f>
        <v>2.5</v>
      </c>
      <c r="Y46" s="135" t="n">
        <f aca="false">IF('Indicator Data'!AW46="No data","x",ROUND(IF('Indicator Data'!AW46&gt;Y$4,10,IF('Indicator Data'!AW46&lt;Y$3,0,10-(Y$4-'Indicator Data'!AW46)/(Y$4-Y$3)*10)),1))</f>
        <v>7.2</v>
      </c>
      <c r="Z46" s="140" t="n">
        <f aca="false">IF('Indicator Data'!AX46="No data","x",IF(('Indicator Data'!AX46/'Indicator Data'!BZ46)&gt;1,1,IF('Indicator Data'!AX46&gt;'Indicator Data'!AX46,1,'Indicator Data'!AX46/'Indicator Data'!BZ46)))</f>
        <v>0.79940154845389</v>
      </c>
      <c r="AA46" s="135" t="n">
        <f aca="false">IF(Z46="x","x",ROUND(IF(Z46&gt;AA$4,10,IF(Z46&lt;AA$3,0,10-(AA$4-Z46)/(AA$4-AA$3)*10)),1))</f>
        <v>8.9</v>
      </c>
      <c r="AB46" s="143" t="n">
        <f aca="false">IF(AND(W46="x",X46="x",Y46="x",AA46="x"),"x",ROUND(AVERAGE(W46,X46,Y46,AA46),1))</f>
        <v>5.3</v>
      </c>
      <c r="AC46" s="135" t="n">
        <f aca="false">IF('Indicator Data'!AR46="No data","x",ROUND(IF('Indicator Data'!AR46&gt;AC$4,10,IF('Indicator Data'!AR46&lt;AC$3,0,10-(AC$4-'Indicator Data'!AR46)/(AC$4-AC$3)*10)),1))</f>
        <v>6</v>
      </c>
      <c r="AD46" s="135" t="n">
        <f aca="false">IF('Indicator Data'!AS46="No data","x",ROUND(IF('Indicator Data'!AS46&gt;AD$4,10,IF('Indicator Data'!AS46&lt;AD$3,0,10-(AD$4-'Indicator Data'!AS46)/(AD$4-AD$3)*10)),1))</f>
        <v>2.8</v>
      </c>
      <c r="AE46" s="143" t="n">
        <f aca="false">IF(AND(AC46="x",AD46="x"),"x",ROUND(AVERAGE(AD46,AC46),1))</f>
        <v>4.4</v>
      </c>
      <c r="AF46" s="139" t="n">
        <f aca="false">('Indicator Data'!BC46+'Indicator Data'!BB46*0.5+'Indicator Data'!BA46*0.25)/1000</f>
        <v>13.664</v>
      </c>
      <c r="AG46" s="144" t="n">
        <f aca="false">AF46*1000/'Indicator Data'!BZ46</f>
        <v>0.00049726605568157</v>
      </c>
      <c r="AH46" s="143" t="n">
        <f aca="false">IF(AG46="x","x",ROUND(IF(AG46&gt;AH$4,10,IF(AG46&lt;AH$3,0,10-(AH$4-AG46)/(AH$4-AH$3)*10)),1))</f>
        <v>0</v>
      </c>
      <c r="AI46" s="135" t="n">
        <f aca="false">IF('Indicator Data'!BG46="No data","x",ROUND(IF('Indicator Data'!BG46&lt;$AI$3,10,IF('Indicator Data'!BG46&gt;$AI$4,0,($AI$4-'Indicator Data'!BG46)/($AI$4-$AI$3)*10)),1))</f>
        <v>2.3</v>
      </c>
      <c r="AJ46" s="135" t="n">
        <f aca="false">IF('Indicator Data'!BH46="No data","x",ROUND(IF('Indicator Data'!BH46&gt;$AJ$4,10,IF('Indicator Data'!BH46&lt;$AJ$3,0,10-($AJ$4-'Indicator Data'!BH46)/($AJ$4-$AJ$3)*10)),1))</f>
        <v>0</v>
      </c>
      <c r="AK46" s="143" t="n">
        <f aca="false">ROUND(AVERAGE(AJ46,AI46),1)</f>
        <v>1.2</v>
      </c>
      <c r="AL46" s="141" t="n">
        <f aca="false">ROUND(IF(AND(AB46="x",AE46="x",AK46="x"),AH46,IF(AND(AB46="x",AE46="x"),(10-GEOMEAN(((10-AK46)/10*9+1),((10-AH46)/10*9+1)))/9*10,IF(AK46="x",(10-GEOMEAN(((10-AB46)/10*9+1),((10-AE46)/10*9+1),((10-AH46)/10*9+1)))/9*10,IF(AB46="x",(10-GEOMEAN(((10-AK46)/10*9+1),((10-AE46)/10*9+1),((10-AH46)/10*9+1)))/9*10,(10-GEOMEAN(((10-AB46)/10*9+1),((10-AE46)/10*9+1),((10-AH46)/10*9+1),((10-AK46)/10*9+1)))/9*10)))),1)</f>
        <v>3</v>
      </c>
      <c r="AM46" s="145" t="n">
        <f aca="false">ROUND((10-GEOMEAN(((10-T46)/10*9+1),((10-AL46)/10*9+1)))/9*10,1)</f>
        <v>5.4</v>
      </c>
    </row>
    <row r="47" customFormat="false" ht="14.5" hidden="false" customHeight="false" outlineLevel="0" collapsed="false">
      <c r="A47" s="98" t="str">
        <f aca="false">'Indicator Data'!A47</f>
        <v>Croatia</v>
      </c>
      <c r="B47" s="99" t="str">
        <f aca="false">'Indicator Data'!B47</f>
        <v>HRV</v>
      </c>
      <c r="C47" s="134" t="n">
        <f aca="false">ROUND(IF('Indicator Data'!AK47="No data",IF((0.101*LN('Indicator Data'!BY47)-0.153)&gt;C$4,0,IF((0.101*LN('Indicator Data'!BY47)-0.153)&lt;C$3,10,(C$4-(0.101*LN('Indicator Data'!BY47)-0.153))/(C$4-C$3)*10)),IF('Indicator Data'!AK47&gt;C$4,0,IF('Indicator Data'!AK47&lt;C$3,10,(C$4-'Indicator Data'!AK47)/(C$4-C$3)*10))),1)</f>
        <v>1</v>
      </c>
      <c r="D47" s="135" t="str">
        <f aca="false">IF('Indicator Data'!AL47="No data","x",ROUND((IF(LOG('Indicator Data'!AL47*1000)&gt;D$4,10,IF(LOG('Indicator Data'!AL47*1000)&lt;D$3,0,10-(D$4-LOG('Indicator Data'!AL47*1000))/(D$4-D$3)*10))),1))</f>
        <v>x</v>
      </c>
      <c r="E47" s="136" t="n">
        <f aca="false">ROUND(IF(D47="x",C47,(10-GEOMEAN(((10-C47)/10*9+1),((10-D47)/10*9+1)))/9*10),1)</f>
        <v>1</v>
      </c>
      <c r="F47" s="135" t="n">
        <f aca="false">IF('Indicator Data'!AY47="No data","x",ROUND(IF('Indicator Data'!AY47&gt;F$4,10,IF('Indicator Data'!AY47&lt;F$3,0,10-(F$4-'Indicator Data'!AY47)/(F$4-F$3)*10)),1))</f>
        <v>1.5</v>
      </c>
      <c r="G47" s="135" t="n">
        <f aca="false">IF('Indicator Data'!AZ47="No data","x",ROUND(IF('Indicator Data'!AZ47&gt;G$4,10,IF('Indicator Data'!AZ47&lt;G$3,0,10-(G$4-'Indicator Data'!AZ47)/(G$4-G$3)*10)),1))</f>
        <v>1</v>
      </c>
      <c r="H47" s="136" t="n">
        <f aca="false">IF(AND(F47="x",G47="x"),"x",ROUND(AVERAGE(F47,G47),1))</f>
        <v>1.3</v>
      </c>
      <c r="I47" s="137" t="n">
        <f aca="false">SUM(IF('Indicator Data'!AM47=0,0,'Indicator Data'!AM47),SUM('Indicator Data'!AN47:AO47))</f>
        <v>3.824539</v>
      </c>
      <c r="J47" s="137" t="n">
        <f aca="false">I47/'Indicator Data'!BZ47*1000000</f>
        <v>0.941973242026036</v>
      </c>
      <c r="K47" s="135" t="n">
        <f aca="false">IF(J47="x","x",ROUND(IF(J47&gt;K$4,10,IF(J47&lt;K$3,0,10-(K$4-J47)/(K$4-K$3)*10)),1))</f>
        <v>0</v>
      </c>
      <c r="L47" s="135" t="str">
        <f aca="false">IF('Indicator Data'!AP47="No data","x",ROUND(IF('Indicator Data'!AP47&gt;L$4,10,IF('Indicator Data'!AP47&lt;L$3,0,10-(L$4-'Indicator Data'!AP47)/(L$4-L$3)*10)),1))</f>
        <v>x</v>
      </c>
      <c r="M47" s="135" t="n">
        <f aca="false">IF('Indicator Data'!AQ47="No data","x",IF('Indicator Data'!AQ47=0,0,ROUND(IF('Indicator Data'!AQ47&gt;M$4,10,IF('Indicator Data'!AQ47&lt;M$3,0,10-(M$4-'Indicator Data'!AQ47)/(M$4-M$3)*10)),1)))</f>
        <v>2.4</v>
      </c>
      <c r="N47" s="136" t="n">
        <f aca="false">ROUND(AVERAGE(K47,L47,M47),1)</f>
        <v>1.2</v>
      </c>
      <c r="O47" s="138" t="n">
        <f aca="false">ROUND(AVERAGE(E47,E47,H47,N47),1)</f>
        <v>1.1</v>
      </c>
      <c r="P47" s="139" t="n">
        <f aca="false">IF(AND('Indicator Data'!BD47="No data",'Indicator Data'!BE47="No data"),0,SUM('Indicator Data'!BD47:BF47)/1000)</f>
        <v>17.498</v>
      </c>
      <c r="Q47" s="135" t="n">
        <f aca="false">ROUND(IF(P47=0,0,IF(LOG(P47*1000)&gt;$Q$4,10,IF(LOG(P47*1000)&lt;Q$3,0,10-(Q$4-LOG(P47*1000))/(Q$4-Q$3)*10))),1)</f>
        <v>4.1</v>
      </c>
      <c r="R47" s="140" t="n">
        <f aca="false">P47*1000/'Indicator Data'!BZ47</f>
        <v>0.00430970838288525</v>
      </c>
      <c r="S47" s="135" t="n">
        <f aca="false">IF(R47="x","x",ROUND(IF(R47&gt;$S$4,10,IF(R47&lt;$S$3,0,((R47*100)/0.0052)^(1/4.0545)/6.5*10)),1))</f>
        <v>4.6</v>
      </c>
      <c r="T47" s="141" t="n">
        <f aca="false">ROUND(AVERAGE(Q47,S47),1)</f>
        <v>4.4</v>
      </c>
      <c r="U47" s="142" t="n">
        <f aca="false">IF('Indicator Data'!AU47="No data","x",ROUND(IF('Indicator Data'!AU47&gt;U$4,10,IF('Indicator Data'!AU47&lt;U$3,0,10-(U$4-'Indicator Data'!AU47)/(U$4-U$3)*10)),1))</f>
        <v>0.2</v>
      </c>
      <c r="V47" s="142" t="n">
        <f aca="false">IF('Indicator Data'!AV47="No data","x",IF('Indicator Data'!AV47=0,0,ROUND(IF('Indicator Data'!AV47&gt;V$4,10,IF('Indicator Data'!AV47&lt;V$3,0,10-(V$4-'Indicator Data'!AV47)/(V$4-V$3)*10)),1)))</f>
        <v>0.1</v>
      </c>
      <c r="W47" s="135" t="n">
        <f aca="false">IF(AND(U47="x",V47="x"),"x",AVERAGE(U47,V47))</f>
        <v>0.15</v>
      </c>
      <c r="X47" s="135" t="n">
        <f aca="false">IF('Indicator Data'!AT47="No data","x",ROUND(IF('Indicator Data'!AT47&gt;X$4,10,IF('Indicator Data'!AT47&lt;X$3,0,10-(X$4-'Indicator Data'!AT47)/(X$4-X$3)*10)),1))</f>
        <v>0.1</v>
      </c>
      <c r="Y47" s="135" t="str">
        <f aca="false">IF('Indicator Data'!AW47="No data","x",ROUND(IF('Indicator Data'!AW47&gt;Y$4,10,IF('Indicator Data'!AW47&lt;Y$3,0,10-(Y$4-'Indicator Data'!AW47)/(Y$4-Y$3)*10)),1))</f>
        <v>x</v>
      </c>
      <c r="Z47" s="140" t="n">
        <f aca="false">IF('Indicator Data'!AX47="No data","x",IF(('Indicator Data'!AX47/'Indicator Data'!BZ47)&gt;1,1,IF('Indicator Data'!AX47&gt;'Indicator Data'!AX47,1,'Indicator Data'!AX47/'Indicator Data'!BZ47)))</f>
        <v>0</v>
      </c>
      <c r="AA47" s="135" t="n">
        <f aca="false">IF(Z47="x","x",ROUND(IF(Z47&gt;AA$4,10,IF(Z47&lt;AA$3,0,10-(AA$4-Z47)/(AA$4-AA$3)*10)),1))</f>
        <v>0</v>
      </c>
      <c r="AB47" s="143" t="n">
        <f aca="false">IF(AND(W47="x",X47="x",Y47="x",AA47="x"),"x",ROUND(AVERAGE(W47,X47,Y47,AA47),1))</f>
        <v>0.1</v>
      </c>
      <c r="AC47" s="135" t="n">
        <f aca="false">IF('Indicator Data'!AR47="No data","x",ROUND(IF('Indicator Data'!AR47&gt;AC$4,10,IF('Indicator Data'!AR47&lt;AC$3,0,10-(AC$4-'Indicator Data'!AR47)/(AC$4-AC$3)*10)),1))</f>
        <v>0.4</v>
      </c>
      <c r="AD47" s="135" t="str">
        <f aca="false">IF('Indicator Data'!AS47="No data","x",ROUND(IF('Indicator Data'!AS47&gt;AD$4,10,IF('Indicator Data'!AS47&lt;AD$3,0,10-(AD$4-'Indicator Data'!AS47)/(AD$4-AD$3)*10)),1))</f>
        <v>x</v>
      </c>
      <c r="AE47" s="143" t="n">
        <f aca="false">IF(AND(AC47="x",AD47="x"),"x",ROUND(AVERAGE(AD47,AC47),1))</f>
        <v>0.4</v>
      </c>
      <c r="AF47" s="139" t="n">
        <f aca="false">('Indicator Data'!BC47+'Indicator Data'!BB47*0.5+'Indicator Data'!BA47*0.25)/1000</f>
        <v>54.7445</v>
      </c>
      <c r="AG47" s="144" t="n">
        <f aca="false">AF47*1000/'Indicator Data'!BZ47</f>
        <v>0.0134834169943343</v>
      </c>
      <c r="AH47" s="143" t="n">
        <f aca="false">IF(AG47="x","x",ROUND(IF(AG47&gt;AH$4,10,IF(AG47&lt;AH$3,0,10-(AH$4-AG47)/(AH$4-AH$3)*10)),1))</f>
        <v>1.3</v>
      </c>
      <c r="AI47" s="135" t="n">
        <f aca="false">IF('Indicator Data'!BG47="No data","x",ROUND(IF('Indicator Data'!BG47&lt;$AI$3,10,IF('Indicator Data'!BG47&gt;$AI$4,0,($AI$4-'Indicator Data'!BG47)/($AI$4-$AI$3)*10)),1))</f>
        <v>3.1</v>
      </c>
      <c r="AJ47" s="135" t="n">
        <f aca="false">IF('Indicator Data'!BH47="No data","x",ROUND(IF('Indicator Data'!BH47&gt;$AJ$4,10,IF('Indicator Data'!BH47&lt;$AJ$3,0,10-($AJ$4-'Indicator Data'!BH47)/($AJ$4-$AJ$3)*10)),1))</f>
        <v>0</v>
      </c>
      <c r="AK47" s="143" t="n">
        <f aca="false">ROUND(AVERAGE(AJ47,AI47),1)</f>
        <v>1.6</v>
      </c>
      <c r="AL47" s="141" t="n">
        <f aca="false">ROUND(IF(AND(AB47="x",AE47="x",AK47="x"),AH47,IF(AND(AB47="x",AE47="x"),(10-GEOMEAN(((10-AK47)/10*9+1),((10-AH47)/10*9+1)))/9*10,IF(AK47="x",(10-GEOMEAN(((10-AB47)/10*9+1),((10-AE47)/10*9+1),((10-AH47)/10*9+1)))/9*10,IF(AB47="x",(10-GEOMEAN(((10-AK47)/10*9+1),((10-AE47)/10*9+1),((10-AH47)/10*9+1)))/9*10,(10-GEOMEAN(((10-AB47)/10*9+1),((10-AE47)/10*9+1),((10-AH47)/10*9+1),((10-AK47)/10*9+1)))/9*10)))),1)</f>
        <v>0.9</v>
      </c>
      <c r="AM47" s="145" t="n">
        <f aca="false">ROUND((10-GEOMEAN(((10-T47)/10*9+1),((10-AL47)/10*9+1)))/9*10,1)</f>
        <v>2.8</v>
      </c>
    </row>
    <row r="48" customFormat="false" ht="14.5" hidden="false" customHeight="false" outlineLevel="0" collapsed="false">
      <c r="A48" s="98" t="str">
        <f aca="false">'Indicator Data'!A48</f>
        <v>Cuba</v>
      </c>
      <c r="B48" s="99" t="str">
        <f aca="false">'Indicator Data'!B48</f>
        <v>CUB</v>
      </c>
      <c r="C48" s="134" t="n">
        <f aca="false">ROUND(IF('Indicator Data'!AK48="No data",IF((0.101*LN('Indicator Data'!BY48)-0.153)&gt;C$4,0,IF((0.101*LN('Indicator Data'!BY48)-0.153)&lt;C$3,10,(C$4-(0.101*LN('Indicator Data'!BY48)-0.153))/(C$4-C$3)*10)),IF('Indicator Data'!AK48&gt;C$4,0,IF('Indicator Data'!AK48&lt;C$3,10,(C$4-'Indicator Data'!AK48)/(C$4-C$3)*10))),1)</f>
        <v>2.3</v>
      </c>
      <c r="D48" s="135" t="n">
        <f aca="false">IF('Indicator Data'!AL48="No data","x",ROUND((IF(LOG('Indicator Data'!AL48*1000)&gt;D$4,10,IF(LOG('Indicator Data'!AL48*1000)&lt;D$3,0,10-(D$4-LOG('Indicator Data'!AL48*1000))/(D$4-D$3)*10))),1))</f>
        <v>0.8</v>
      </c>
      <c r="E48" s="136" t="n">
        <f aca="false">ROUND(IF(D48="x",C48,(10-GEOMEAN(((10-C48)/10*9+1),((10-D48)/10*9+1)))/9*10),1)</f>
        <v>1.6</v>
      </c>
      <c r="F48" s="135" t="n">
        <f aca="false">IF('Indicator Data'!AY48="No data","x",ROUND(IF('Indicator Data'!AY48&gt;F$4,10,IF('Indicator Data'!AY48&lt;F$3,0,10-(F$4-'Indicator Data'!AY48)/(F$4-F$3)*10)),1))</f>
        <v>4.1</v>
      </c>
      <c r="G48" s="135" t="str">
        <f aca="false">IF('Indicator Data'!AZ48="No data","x",ROUND(IF('Indicator Data'!AZ48&gt;G$4,10,IF('Indicator Data'!AZ48&lt;G$3,0,10-(G$4-'Indicator Data'!AZ48)/(G$4-G$3)*10)),1))</f>
        <v>x</v>
      </c>
      <c r="H48" s="136" t="n">
        <f aca="false">IF(AND(F48="x",G48="x"),"x",ROUND(AVERAGE(F48,G48),1))</f>
        <v>4.1</v>
      </c>
      <c r="I48" s="137" t="n">
        <f aca="false">SUM(IF('Indicator Data'!AM48=0,0,'Indicator Data'!AM48),SUM('Indicator Data'!AN48:AO48))</f>
        <v>376.106387155273</v>
      </c>
      <c r="J48" s="137" t="n">
        <f aca="false">I48/'Indicator Data'!BZ48*1000000</f>
        <v>33.412753874452</v>
      </c>
      <c r="K48" s="135" t="n">
        <f aca="false">IF(J48="x","x",ROUND(IF(J48&gt;K$4,10,IF(J48&lt;K$3,0,10-(K$4-J48)/(K$4-K$3)*10)),1))</f>
        <v>0.7</v>
      </c>
      <c r="L48" s="135" t="n">
        <f aca="false">IF('Indicator Data'!AP48="No data","x",ROUND(IF('Indicator Data'!AP48&gt;L$4,10,IF('Indicator Data'!AP48&lt;L$3,0,10-(L$4-'Indicator Data'!AP48)/(L$4-L$3)*10)),1))</f>
        <v>0.3</v>
      </c>
      <c r="M48" s="135" t="str">
        <f aca="false">IF('Indicator Data'!AQ48="No data","x",IF('Indicator Data'!AQ48=0,0,ROUND(IF('Indicator Data'!AQ48&gt;M$4,10,IF('Indicator Data'!AQ48&lt;M$3,0,10-(M$4-'Indicator Data'!AQ48)/(M$4-M$3)*10)),1)))</f>
        <v>x</v>
      </c>
      <c r="N48" s="136" t="n">
        <f aca="false">ROUND(AVERAGE(K48,L48,M48),1)</f>
        <v>0.5</v>
      </c>
      <c r="O48" s="138" t="n">
        <f aca="false">ROUND(AVERAGE(E48,E48,H48,N48),1)</f>
        <v>2</v>
      </c>
      <c r="P48" s="139" t="n">
        <f aca="false">IF(AND('Indicator Data'!BD48="No data",'Indicator Data'!BE48="No data"),0,SUM('Indicator Data'!BD48:BF48)/1000)</f>
        <v>0.223</v>
      </c>
      <c r="Q48" s="135" t="n">
        <f aca="false">ROUND(IF(P48=0,0,IF(LOG(P48*1000)&gt;$Q$4,10,IF(LOG(P48*1000)&lt;Q$3,0,10-(Q$4-LOG(P48*1000))/(Q$4-Q$3)*10))),1)</f>
        <v>0</v>
      </c>
      <c r="R48" s="140" t="n">
        <f aca="false">P48*1000/'Indicator Data'!BZ48</f>
        <v>1.98110012711023E-005</v>
      </c>
      <c r="S48" s="135" t="n">
        <f aca="false">IF(R48="x","x",ROUND(IF(R48&gt;$S$4,10,IF(R48&lt;$S$3,0,((R48*100)/0.0052)^(1/4.0545)/6.5*10)),1))</f>
        <v>0</v>
      </c>
      <c r="T48" s="141" t="n">
        <f aca="false">ROUND(AVERAGE(Q48,S48),1)</f>
        <v>0</v>
      </c>
      <c r="U48" s="142" t="n">
        <f aca="false">IF('Indicator Data'!AU48="No data","x",ROUND(IF('Indicator Data'!AU48&gt;U$4,10,IF('Indicator Data'!AU48&lt;U$3,0,10-(U$4-'Indicator Data'!AU48)/(U$4-U$3)*10)),1))</f>
        <v>0.8</v>
      </c>
      <c r="V48" s="142" t="n">
        <f aca="false">IF('Indicator Data'!AV48="No data","x",IF('Indicator Data'!AV48=0,0,ROUND(IF('Indicator Data'!AV48&gt;V$4,10,IF('Indicator Data'!AV48&lt;V$3,0,10-(V$4-'Indicator Data'!AV48)/(V$4-V$3)*10)),1)))</f>
        <v>1.1</v>
      </c>
      <c r="W48" s="135" t="n">
        <f aca="false">IF(AND(U48="x",V48="x"),"x",AVERAGE(U48,V48))</f>
        <v>0.95</v>
      </c>
      <c r="X48" s="135" t="n">
        <f aca="false">IF('Indicator Data'!AT48="No data","x",ROUND(IF('Indicator Data'!AT48&gt;X$4,10,IF('Indicator Data'!AT48&lt;X$3,0,10-(X$4-'Indicator Data'!AT48)/(X$4-X$3)*10)),1))</f>
        <v>0.1</v>
      </c>
      <c r="Y48" s="135" t="str">
        <f aca="false">IF('Indicator Data'!AW48="No data","x",ROUND(IF('Indicator Data'!AW48&gt;Y$4,10,IF('Indicator Data'!AW48&lt;Y$3,0,10-(Y$4-'Indicator Data'!AW48)/(Y$4-Y$3)*10)),1))</f>
        <v>x</v>
      </c>
      <c r="Z48" s="140" t="n">
        <f aca="false">IF('Indicator Data'!AX48="No data","x",IF(('Indicator Data'!AX48/'Indicator Data'!BZ48)&gt;1,1,IF('Indicator Data'!AX48&gt;'Indicator Data'!AX48,1,'Indicator Data'!AX48/'Indicator Data'!BZ48)))</f>
        <v>0.00427704414886075</v>
      </c>
      <c r="AA48" s="135" t="n">
        <f aca="false">IF(Z48="x","x",ROUND(IF(Z48&gt;AA$4,10,IF(Z48&lt;AA$3,0,10-(AA$4-Z48)/(AA$4-AA$3)*10)),1))</f>
        <v>0</v>
      </c>
      <c r="AB48" s="143" t="n">
        <f aca="false">IF(AND(W48="x",X48="x",Y48="x",AA48="x"),"x",ROUND(AVERAGE(W48,X48,Y48,AA48),1))</f>
        <v>0.4</v>
      </c>
      <c r="AC48" s="135" t="n">
        <f aca="false">IF('Indicator Data'!AR48="No data","x",ROUND(IF('Indicator Data'!AR48&gt;AC$4,10,IF('Indicator Data'!AR48&lt;AC$3,0,10-(AC$4-'Indicator Data'!AR48)/(AC$4-AC$3)*10)),1))</f>
        <v>0.4</v>
      </c>
      <c r="AD48" s="135" t="n">
        <f aca="false">IF('Indicator Data'!AS48="No data","x",ROUND(IF('Indicator Data'!AS48&gt;AD$4,10,IF('Indicator Data'!AS48&lt;AD$3,0,10-(AD$4-'Indicator Data'!AS48)/(AD$4-AD$3)*10)),1))</f>
        <v>0.5</v>
      </c>
      <c r="AE48" s="143" t="n">
        <f aca="false">IF(AND(AC48="x",AD48="x"),"x",ROUND(AVERAGE(AD48,AC48),1))</f>
        <v>0.5</v>
      </c>
      <c r="AF48" s="139" t="n">
        <f aca="false">('Indicator Data'!BC48+'Indicator Data'!BB48*0.5+'Indicator Data'!BA48*0.25)/1000</f>
        <v>7.86325</v>
      </c>
      <c r="AG48" s="144" t="n">
        <f aca="false">AF48*1000/'Indicator Data'!BZ48</f>
        <v>0.000698559891233161</v>
      </c>
      <c r="AH48" s="143" t="n">
        <f aca="false">IF(AG48="x","x",ROUND(IF(AG48&gt;AH$4,10,IF(AG48&lt;AH$3,0,10-(AH$4-AG48)/(AH$4-AH$3)*10)),1))</f>
        <v>0.1</v>
      </c>
      <c r="AI48" s="135" t="n">
        <f aca="false">IF('Indicator Data'!BG48="No data","x",ROUND(IF('Indicator Data'!BG48&lt;$AI$3,10,IF('Indicator Data'!BG48&gt;$AI$4,0,($AI$4-'Indicator Data'!BG48)/($AI$4-$AI$3)*10)),1))</f>
        <v>2.5</v>
      </c>
      <c r="AJ48" s="135" t="n">
        <f aca="false">IF('Indicator Data'!BH48="No data","x",ROUND(IF('Indicator Data'!BH48&gt;$AJ$4,10,IF('Indicator Data'!BH48&lt;$AJ$3,0,10-($AJ$4-'Indicator Data'!BH48)/($AJ$4-$AJ$3)*10)),1))</f>
        <v>0</v>
      </c>
      <c r="AK48" s="143" t="n">
        <f aca="false">ROUND(AVERAGE(AJ48,AI48),1)</f>
        <v>1.3</v>
      </c>
      <c r="AL48" s="141" t="n">
        <f aca="false">ROUND(IF(AND(AB48="x",AE48="x",AK48="x"),AH48,IF(AND(AB48="x",AE48="x"),(10-GEOMEAN(((10-AK48)/10*9+1),((10-AH48)/10*9+1)))/9*10,IF(AK48="x",(10-GEOMEAN(((10-AB48)/10*9+1),((10-AE48)/10*9+1),((10-AH48)/10*9+1)))/9*10,IF(AB48="x",(10-GEOMEAN(((10-AK48)/10*9+1),((10-AE48)/10*9+1),((10-AH48)/10*9+1)))/9*10,(10-GEOMEAN(((10-AB48)/10*9+1),((10-AE48)/10*9+1),((10-AH48)/10*9+1),((10-AK48)/10*9+1)))/9*10)))),1)</f>
        <v>0.6</v>
      </c>
      <c r="AM48" s="145" t="n">
        <f aca="false">ROUND((10-GEOMEAN(((10-T48)/10*9+1),((10-AL48)/10*9+1)))/9*10,1)</f>
        <v>0.3</v>
      </c>
    </row>
    <row r="49" customFormat="false" ht="14.5" hidden="false" customHeight="false" outlineLevel="0" collapsed="false">
      <c r="A49" s="98" t="str">
        <f aca="false">'Indicator Data'!A49</f>
        <v>Cyprus</v>
      </c>
      <c r="B49" s="99" t="str">
        <f aca="false">'Indicator Data'!B49</f>
        <v>CYP</v>
      </c>
      <c r="C49" s="134" t="n">
        <f aca="false">ROUND(IF('Indicator Data'!AK49="No data",IF((0.101*LN('Indicator Data'!BY49)-0.153)&gt;C$4,0,IF((0.101*LN('Indicator Data'!BY49)-0.153)&lt;C$3,10,(C$4-(0.101*LN('Indicator Data'!BY49)-0.153))/(C$4-C$3)*10)),IF('Indicator Data'!AK49&gt;C$4,0,IF('Indicator Data'!AK49&lt;C$3,10,(C$4-'Indicator Data'!AK49)/(C$4-C$3)*10))),1)</f>
        <v>0.3</v>
      </c>
      <c r="D49" s="135" t="str">
        <f aca="false">IF('Indicator Data'!AL49="No data","x",ROUND((IF(LOG('Indicator Data'!AL49*1000)&gt;D$4,10,IF(LOG('Indicator Data'!AL49*1000)&lt;D$3,0,10-(D$4-LOG('Indicator Data'!AL49*1000))/(D$4-D$3)*10))),1))</f>
        <v>x</v>
      </c>
      <c r="E49" s="136" t="n">
        <f aca="false">ROUND(IF(D49="x",C49,(10-GEOMEAN(((10-C49)/10*9+1),((10-D49)/10*9+1)))/9*10),1)</f>
        <v>0.3</v>
      </c>
      <c r="F49" s="135" t="n">
        <f aca="false">IF('Indicator Data'!AY49="No data","x",ROUND(IF('Indicator Data'!AY49&gt;F$4,10,IF('Indicator Data'!AY49&lt;F$3,0,10-(F$4-'Indicator Data'!AY49)/(F$4-F$3)*10)),1))</f>
        <v>1.1</v>
      </c>
      <c r="G49" s="135" t="n">
        <f aca="false">IF('Indicator Data'!AZ49="No data","x",ROUND(IF('Indicator Data'!AZ49&gt;G$4,10,IF('Indicator Data'!AZ49&lt;G$3,0,10-(G$4-'Indicator Data'!AZ49)/(G$4-G$3)*10)),1))</f>
        <v>1.6</v>
      </c>
      <c r="H49" s="136" t="n">
        <f aca="false">IF(AND(F49="x",G49="x"),"x",ROUND(AVERAGE(F49,G49),1))</f>
        <v>1.4</v>
      </c>
      <c r="I49" s="137" t="n">
        <f aca="false">SUM(IF('Indicator Data'!AM49=0,0,'Indicator Data'!AM49),SUM('Indicator Data'!AN49:AO49))</f>
        <v>0.96</v>
      </c>
      <c r="J49" s="137" t="n">
        <f aca="false">I49/'Indicator Data'!BZ49*1000000</f>
        <v>0.771587573582127</v>
      </c>
      <c r="K49" s="135" t="n">
        <f aca="false">IF(J49="x","x",ROUND(IF(J49&gt;K$4,10,IF(J49&lt;K$3,0,10-(K$4-J49)/(K$4-K$3)*10)),1))</f>
        <v>0</v>
      </c>
      <c r="L49" s="135" t="str">
        <f aca="false">IF('Indicator Data'!AP49="No data","x",ROUND(IF('Indicator Data'!AP49&gt;L$4,10,IF('Indicator Data'!AP49&lt;L$3,0,10-(L$4-'Indicator Data'!AP49)/(L$4-L$3)*10)),1))</f>
        <v>x</v>
      </c>
      <c r="M49" s="135" t="n">
        <f aca="false">IF('Indicator Data'!AQ49="No data","x",IF('Indicator Data'!AQ49=0,0,ROUND(IF('Indicator Data'!AQ49&gt;M$4,10,IF('Indicator Data'!AQ49&lt;M$3,0,10-(M$4-'Indicator Data'!AQ49)/(M$4-M$3)*10)),1)))</f>
        <v>0.7</v>
      </c>
      <c r="N49" s="136" t="n">
        <f aca="false">ROUND(AVERAGE(K49,L49,M49),1)</f>
        <v>0.4</v>
      </c>
      <c r="O49" s="138" t="n">
        <f aca="false">ROUND(AVERAGE(E49,E49,H49,N49),1)</f>
        <v>0.6</v>
      </c>
      <c r="P49" s="139" t="n">
        <f aca="false">IF(AND('Indicator Data'!BD49="No data",'Indicator Data'!BE49="No data"),0,SUM('Indicator Data'!BD49:BF49)/1000)</f>
        <v>296.503</v>
      </c>
      <c r="Q49" s="135" t="n">
        <f aca="false">ROUND(IF(P49=0,0,IF(LOG(P49*1000)&gt;$Q$4,10,IF(LOG(P49*1000)&lt;Q$3,0,10-(Q$4-LOG(P49*1000))/(Q$4-Q$3)*10))),1)</f>
        <v>8.2</v>
      </c>
      <c r="R49" s="140" t="n">
        <f aca="false">P49*1000/'Indicator Data'!BZ49</f>
        <v>0.238310448260231</v>
      </c>
      <c r="S49" s="135" t="n">
        <f aca="false">IF(R49="x","x",ROUND(IF(R49&gt;$S$4,10,IF(R49&lt;$S$3,0,((R49*100)/0.0052)^(1/4.0545)/6.5*10)),1))</f>
        <v>10</v>
      </c>
      <c r="T49" s="141" t="n">
        <f aca="false">ROUND(AVERAGE(Q49,S49),1)</f>
        <v>9.1</v>
      </c>
      <c r="U49" s="142" t="str">
        <f aca="false">IF('Indicator Data'!AU49="No data","x",ROUND(IF('Indicator Data'!AU49&gt;U$4,10,IF('Indicator Data'!AU49&lt;U$3,0,10-(U$4-'Indicator Data'!AU49)/(U$4-U$3)*10)),1))</f>
        <v>x</v>
      </c>
      <c r="V49" s="142" t="str">
        <f aca="false">IF('Indicator Data'!AV49="No data","x",IF('Indicator Data'!AV49=0,0,ROUND(IF('Indicator Data'!AV49&gt;V$4,10,IF('Indicator Data'!AV49&lt;V$3,0,10-(V$4-'Indicator Data'!AV49)/(V$4-V$3)*10)),1)))</f>
        <v>x</v>
      </c>
      <c r="W49" s="135" t="str">
        <f aca="false">IF(AND(U49="x",V49="x"),"x",AVERAGE(U49,V49))</f>
        <v>x</v>
      </c>
      <c r="X49" s="135" t="n">
        <f aca="false">IF('Indicator Data'!AT49="No data","x",ROUND(IF('Indicator Data'!AT49&gt;X$4,10,IF('Indicator Data'!AT49&lt;X$3,0,10-(X$4-'Indicator Data'!AT49)/(X$4-X$3)*10)),1))</f>
        <v>0.1</v>
      </c>
      <c r="Y49" s="135" t="str">
        <f aca="false">IF('Indicator Data'!AW49="No data","x",ROUND(IF('Indicator Data'!AW49&gt;Y$4,10,IF('Indicator Data'!AW49&lt;Y$3,0,10-(Y$4-'Indicator Data'!AW49)/(Y$4-Y$3)*10)),1))</f>
        <v>x</v>
      </c>
      <c r="Z49" s="140" t="n">
        <f aca="false">IF('Indicator Data'!AX49="No data","x",IF(('Indicator Data'!AX49/'Indicator Data'!BZ49)&gt;1,1,IF('Indicator Data'!AX49&gt;'Indicator Data'!AX49,1,'Indicator Data'!AX49/'Indicator Data'!BZ49)))</f>
        <v>8.03737055814716E-007</v>
      </c>
      <c r="AA49" s="135" t="n">
        <f aca="false">IF(Z49="x","x",ROUND(IF(Z49&gt;AA$4,10,IF(Z49&lt;AA$3,0,10-(AA$4-Z49)/(AA$4-AA$3)*10)),1))</f>
        <v>0</v>
      </c>
      <c r="AB49" s="143" t="n">
        <f aca="false">IF(AND(W49="x",X49="x",Y49="x",AA49="x"),"x",ROUND(AVERAGE(W49,X49,Y49,AA49),1))</f>
        <v>0.1</v>
      </c>
      <c r="AC49" s="135" t="n">
        <f aca="false">IF('Indicator Data'!AR49="No data","x",ROUND(IF('Indicator Data'!AR49&gt;AC$4,10,IF('Indicator Data'!AR49&lt;AC$3,0,10-(AC$4-'Indicator Data'!AR49)/(AC$4-AC$3)*10)),1))</f>
        <v>0.2</v>
      </c>
      <c r="AD49" s="135" t="str">
        <f aca="false">IF('Indicator Data'!AS49="No data","x",ROUND(IF('Indicator Data'!AS49&gt;AD$4,10,IF('Indicator Data'!AS49&lt;AD$3,0,10-(AD$4-'Indicator Data'!AS49)/(AD$4-AD$3)*10)),1))</f>
        <v>x</v>
      </c>
      <c r="AE49" s="143" t="n">
        <f aca="false">IF(AND(AC49="x",AD49="x"),"x",ROUND(AVERAGE(AD49,AC49),1))</f>
        <v>0.2</v>
      </c>
      <c r="AF49" s="139" t="n">
        <f aca="false">('Indicator Data'!BC49+'Indicator Data'!BB49*0.5+'Indicator Data'!BA49*0.25)/1000</f>
        <v>0.075</v>
      </c>
      <c r="AG49" s="144" t="n">
        <f aca="false">AF49*1000/'Indicator Data'!BZ49</f>
        <v>6.02802791861037E-005</v>
      </c>
      <c r="AH49" s="143" t="n">
        <f aca="false">IF(AG49="x","x",ROUND(IF(AG49&gt;AH$4,10,IF(AG49&lt;AH$3,0,10-(AH$4-AG49)/(AH$4-AH$3)*10)),1))</f>
        <v>0</v>
      </c>
      <c r="AI49" s="135" t="n">
        <f aca="false">IF('Indicator Data'!BG49="No data","x",ROUND(IF('Indicator Data'!BG49&lt;$AI$3,10,IF('Indicator Data'!BG49&gt;$AI$4,0,($AI$4-'Indicator Data'!BG49)/($AI$4-$AI$3)*10)),1))</f>
        <v>4</v>
      </c>
      <c r="AJ49" s="135" t="n">
        <f aca="false">IF('Indicator Data'!BH49="No data","x",ROUND(IF('Indicator Data'!BH49&gt;$AJ$4,10,IF('Indicator Data'!BH49&lt;$AJ$3,0,10-($AJ$4-'Indicator Data'!BH49)/($AJ$4-$AJ$3)*10)),1))</f>
        <v>0</v>
      </c>
      <c r="AK49" s="143" t="n">
        <f aca="false">ROUND(AVERAGE(AJ49,AI49),1)</f>
        <v>2</v>
      </c>
      <c r="AL49" s="141" t="n">
        <f aca="false">ROUND(IF(AND(AB49="x",AE49="x",AK49="x"),AH49,IF(AND(AB49="x",AE49="x"),(10-GEOMEAN(((10-AK49)/10*9+1),((10-AH49)/10*9+1)))/9*10,IF(AK49="x",(10-GEOMEAN(((10-AB49)/10*9+1),((10-AE49)/10*9+1),((10-AH49)/10*9+1)))/9*10,IF(AB49="x",(10-GEOMEAN(((10-AK49)/10*9+1),((10-AE49)/10*9+1),((10-AH49)/10*9+1)))/9*10,(10-GEOMEAN(((10-AB49)/10*9+1),((10-AE49)/10*9+1),((10-AH49)/10*9+1),((10-AK49)/10*9+1)))/9*10)))),1)</f>
        <v>0.6</v>
      </c>
      <c r="AM49" s="145" t="n">
        <f aca="false">ROUND((10-GEOMEAN(((10-T49)/10*9+1),((10-AL49)/10*9+1)))/9*10,1)</f>
        <v>6.5</v>
      </c>
    </row>
    <row r="50" customFormat="false" ht="14.5" hidden="false" customHeight="false" outlineLevel="0" collapsed="false">
      <c r="A50" s="98" t="str">
        <f aca="false">'Indicator Data'!A50</f>
        <v>Czech Republic</v>
      </c>
      <c r="B50" s="99" t="str">
        <f aca="false">'Indicator Data'!B50</f>
        <v>CZE</v>
      </c>
      <c r="C50" s="134" t="n">
        <f aca="false">ROUND(IF('Indicator Data'!AK50="No data",IF((0.101*LN('Indicator Data'!BY50)-0.153)&gt;C$4,0,IF((0.101*LN('Indicator Data'!BY50)-0.153)&lt;C$3,10,(C$4-(0.101*LN('Indicator Data'!BY50)-0.153))/(C$4-C$3)*10)),IF('Indicator Data'!AK50&gt;C$4,0,IF('Indicator Data'!AK50&lt;C$3,10,(C$4-'Indicator Data'!AK50)/(C$4-C$3)*10))),1)</f>
        <v>0</v>
      </c>
      <c r="D50" s="135" t="str">
        <f aca="false">IF('Indicator Data'!AL50="No data","x",ROUND((IF(LOG('Indicator Data'!AL50*1000)&gt;D$4,10,IF(LOG('Indicator Data'!AL50*1000)&lt;D$3,0,10-(D$4-LOG('Indicator Data'!AL50*1000))/(D$4-D$3)*10))),1))</f>
        <v>x</v>
      </c>
      <c r="E50" s="136" t="n">
        <f aca="false">ROUND(IF(D50="x",C50,(10-GEOMEAN(((10-C50)/10*9+1),((10-D50)/10*9+1)))/9*10),1)</f>
        <v>0</v>
      </c>
      <c r="F50" s="135" t="n">
        <f aca="false">IF('Indicator Data'!AY50="No data","x",ROUND(IF('Indicator Data'!AY50&gt;F$4,10,IF('Indicator Data'!AY50&lt;F$3,0,10-(F$4-'Indicator Data'!AY50)/(F$4-F$3)*10)),1))</f>
        <v>1.8</v>
      </c>
      <c r="G50" s="135" t="n">
        <f aca="false">IF('Indicator Data'!AZ50="No data","x",ROUND(IF('Indicator Data'!AZ50&gt;G$4,10,IF('Indicator Data'!AZ50&lt;G$3,0,10-(G$4-'Indicator Data'!AZ50)/(G$4-G$3)*10)),1))</f>
        <v>0.1</v>
      </c>
      <c r="H50" s="136" t="n">
        <f aca="false">IF(AND(F50="x",G50="x"),"x",ROUND(AVERAGE(F50,G50),1))</f>
        <v>1</v>
      </c>
      <c r="I50" s="137" t="n">
        <f aca="false">SUM(IF('Indicator Data'!AM50=0,0,'Indicator Data'!AM50),SUM('Indicator Data'!AN50:AO50))</f>
        <v>10.412089</v>
      </c>
      <c r="J50" s="137" t="n">
        <f aca="false">I50/'Indicator Data'!BZ50*1000000</f>
        <v>0.990613324453536</v>
      </c>
      <c r="K50" s="135" t="n">
        <f aca="false">IF(J50="x","x",ROUND(IF(J50&gt;K$4,10,IF(J50&lt;K$3,0,10-(K$4-J50)/(K$4-K$3)*10)),1))</f>
        <v>0</v>
      </c>
      <c r="L50" s="135" t="str">
        <f aca="false">IF('Indicator Data'!AP50="No data","x",ROUND(IF('Indicator Data'!AP50&gt;L$4,10,IF('Indicator Data'!AP50&lt;L$3,0,10-(L$4-'Indicator Data'!AP50)/(L$4-L$3)*10)),1))</f>
        <v>x</v>
      </c>
      <c r="M50" s="135" t="n">
        <f aca="false">IF('Indicator Data'!AQ50="No data","x",IF('Indicator Data'!AQ50=0,0,ROUND(IF('Indicator Data'!AQ50&gt;M$4,10,IF('Indicator Data'!AQ50&lt;M$3,0,10-(M$4-'Indicator Data'!AQ50)/(M$4-M$3)*10)),1)))</f>
        <v>0.6</v>
      </c>
      <c r="N50" s="136" t="n">
        <f aca="false">ROUND(AVERAGE(K50,L50,M50),1)</f>
        <v>0.3</v>
      </c>
      <c r="O50" s="138" t="n">
        <f aca="false">ROUND(AVERAGE(E50,E50,H50,N50),1)</f>
        <v>0.3</v>
      </c>
      <c r="P50" s="139" t="n">
        <f aca="false">IF(AND('Indicator Data'!BD50="No data",'Indicator Data'!BE50="No data"),0,SUM('Indicator Data'!BD50:BF50)/1000)</f>
        <v>403.541</v>
      </c>
      <c r="Q50" s="135" t="n">
        <f aca="false">ROUND(IF(P50=0,0,IF(LOG(P50*1000)&gt;$Q$4,10,IF(LOG(P50*1000)&lt;Q$3,0,10-(Q$4-LOG(P50*1000))/(Q$4-Q$3)*10))),1)</f>
        <v>8.7</v>
      </c>
      <c r="R50" s="140" t="n">
        <f aca="false">P50*1000/'Indicator Data'!BZ50</f>
        <v>0.0383931688985087</v>
      </c>
      <c r="S50" s="135" t="n">
        <f aca="false">IF(R50="x","x",ROUND(IF(R50&gt;$S$4,10,IF(R50&lt;$S$3,0,((R50*100)/0.0052)^(1/4.0545)/6.5*10)),1))</f>
        <v>7.8</v>
      </c>
      <c r="T50" s="141" t="n">
        <f aca="false">ROUND(AVERAGE(Q50,S50),1)</f>
        <v>8.3</v>
      </c>
      <c r="U50" s="142" t="str">
        <f aca="false">IF('Indicator Data'!AU50="No data","x",ROUND(IF('Indicator Data'!AU50&gt;U$4,10,IF('Indicator Data'!AU50&lt;U$3,0,10-(U$4-'Indicator Data'!AU50)/(U$4-U$3)*10)),1))</f>
        <v>x</v>
      </c>
      <c r="V50" s="142" t="str">
        <f aca="false">IF('Indicator Data'!AV50="No data","x",IF('Indicator Data'!AV50=0,0,ROUND(IF('Indicator Data'!AV50&gt;V$4,10,IF('Indicator Data'!AV50&lt;V$3,0,10-(V$4-'Indicator Data'!AV50)/(V$4-V$3)*10)),1)))</f>
        <v>x</v>
      </c>
      <c r="W50" s="135" t="str">
        <f aca="false">IF(AND(U50="x",V50="x"),"x",AVERAGE(U50,V50))</f>
        <v>x</v>
      </c>
      <c r="X50" s="135" t="n">
        <f aca="false">IF('Indicator Data'!AT50="No data","x",ROUND(IF('Indicator Data'!AT50&gt;X$4,10,IF('Indicator Data'!AT50&lt;X$3,0,10-(X$4-'Indicator Data'!AT50)/(X$4-X$3)*10)),1))</f>
        <v>0.1</v>
      </c>
      <c r="Y50" s="135" t="str">
        <f aca="false">IF('Indicator Data'!AW50="No data","x",ROUND(IF('Indicator Data'!AW50&gt;Y$4,10,IF('Indicator Data'!AW50&lt;Y$3,0,10-(Y$4-'Indicator Data'!AW50)/(Y$4-Y$3)*10)),1))</f>
        <v>x</v>
      </c>
      <c r="Z50" s="140" t="n">
        <f aca="false">IF('Indicator Data'!AX50="No data","x",IF(('Indicator Data'!AX50/'Indicator Data'!BZ50)&gt;1,1,IF('Indicator Data'!AX50&gt;'Indicator Data'!AX50,1,'Indicator Data'!AX50/'Indicator Data'!BZ50)))</f>
        <v>2.85422067882882E-007</v>
      </c>
      <c r="AA50" s="135" t="n">
        <f aca="false">IF(Z50="x","x",ROUND(IF(Z50&gt;AA$4,10,IF(Z50&lt;AA$3,0,10-(AA$4-Z50)/(AA$4-AA$3)*10)),1))</f>
        <v>0</v>
      </c>
      <c r="AB50" s="143" t="n">
        <f aca="false">IF(AND(W50="x",X50="x",Y50="x",AA50="x"),"x",ROUND(AVERAGE(W50,X50,Y50,AA50),1))</f>
        <v>0.1</v>
      </c>
      <c r="AC50" s="135" t="n">
        <f aca="false">IF('Indicator Data'!AR50="No data","x",ROUND(IF('Indicator Data'!AR50&gt;AC$4,10,IF('Indicator Data'!AR50&lt;AC$3,0,10-(AC$4-'Indicator Data'!AR50)/(AC$4-AC$3)*10)),1))</f>
        <v>0.2</v>
      </c>
      <c r="AD50" s="135" t="str">
        <f aca="false">IF('Indicator Data'!AS50="No data","x",ROUND(IF('Indicator Data'!AS50&gt;AD$4,10,IF('Indicator Data'!AS50&lt;AD$3,0,10-(AD$4-'Indicator Data'!AS50)/(AD$4-AD$3)*10)),1))</f>
        <v>x</v>
      </c>
      <c r="AE50" s="143" t="n">
        <f aca="false">IF(AND(AC50="x",AD50="x"),"x",ROUND(AVERAGE(AD50,AC50),1))</f>
        <v>0.2</v>
      </c>
      <c r="AF50" s="139" t="n">
        <f aca="false">('Indicator Data'!BC50+'Indicator Data'!BB50*0.5+'Indicator Data'!BA50*0.25)/1000</f>
        <v>1.91175</v>
      </c>
      <c r="AG50" s="144" t="n">
        <f aca="false">AF50*1000/'Indicator Data'!BZ50</f>
        <v>0.000181885212758366</v>
      </c>
      <c r="AH50" s="143" t="n">
        <f aca="false">IF(AG50="x","x",ROUND(IF(AG50&gt;AH$4,10,IF(AG50&lt;AH$3,0,10-(AH$4-AG50)/(AH$4-AH$3)*10)),1))</f>
        <v>0</v>
      </c>
      <c r="AI50" s="135" t="n">
        <f aca="false">IF('Indicator Data'!BG50="No data","x",ROUND(IF('Indicator Data'!BG50&lt;$AI$3,10,IF('Indicator Data'!BG50&gt;$AI$4,0,($AI$4-'Indicator Data'!BG50)/($AI$4-$AI$3)*10)),1))</f>
        <v>2.7</v>
      </c>
      <c r="AJ50" s="135" t="n">
        <f aca="false">IF('Indicator Data'!BH50="No data","x",ROUND(IF('Indicator Data'!BH50&gt;$AJ$4,10,IF('Indicator Data'!BH50&lt;$AJ$3,0,10-($AJ$4-'Indicator Data'!BH50)/($AJ$4-$AJ$3)*10)),1))</f>
        <v>0</v>
      </c>
      <c r="AK50" s="143" t="n">
        <f aca="false">ROUND(AVERAGE(AJ50,AI50),1)</f>
        <v>1.4</v>
      </c>
      <c r="AL50" s="141" t="n">
        <f aca="false">ROUND(IF(AND(AB50="x",AE50="x",AK50="x"),AH50,IF(AND(AB50="x",AE50="x"),(10-GEOMEAN(((10-AK50)/10*9+1),((10-AH50)/10*9+1)))/9*10,IF(AK50="x",(10-GEOMEAN(((10-AB50)/10*9+1),((10-AE50)/10*9+1),((10-AH50)/10*9+1)))/9*10,IF(AB50="x",(10-GEOMEAN(((10-AK50)/10*9+1),((10-AE50)/10*9+1),((10-AH50)/10*9+1)))/9*10,(10-GEOMEAN(((10-AB50)/10*9+1),((10-AE50)/10*9+1),((10-AH50)/10*9+1),((10-AK50)/10*9+1)))/9*10)))),1)</f>
        <v>0.4</v>
      </c>
      <c r="AM50" s="145" t="n">
        <f aca="false">ROUND((10-GEOMEAN(((10-T50)/10*9+1),((10-AL50)/10*9+1)))/9*10,1)</f>
        <v>5.6</v>
      </c>
    </row>
    <row r="51" customFormat="false" ht="14.5" hidden="false" customHeight="false" outlineLevel="0" collapsed="false">
      <c r="A51" s="98" t="str">
        <f aca="false">'Indicator Data'!A51</f>
        <v>Denmark</v>
      </c>
      <c r="B51" s="99" t="str">
        <f aca="false">'Indicator Data'!B51</f>
        <v>DNK</v>
      </c>
      <c r="C51" s="134" t="n">
        <f aca="false">ROUND(IF('Indicator Data'!AK51="No data",IF((0.101*LN('Indicator Data'!BY51)-0.153)&gt;C$4,0,IF((0.101*LN('Indicator Data'!BY51)-0.153)&lt;C$3,10,(C$4-(0.101*LN('Indicator Data'!BY51)-0.153))/(C$4-C$3)*10)),IF('Indicator Data'!AK51&gt;C$4,0,IF('Indicator Data'!AK51&lt;C$3,10,(C$4-'Indicator Data'!AK51)/(C$4-C$3)*10))),1)</f>
        <v>0</v>
      </c>
      <c r="D51" s="135" t="str">
        <f aca="false">IF('Indicator Data'!AL51="No data","x",ROUND((IF(LOG('Indicator Data'!AL51*1000)&gt;D$4,10,IF(LOG('Indicator Data'!AL51*1000)&lt;D$3,0,10-(D$4-LOG('Indicator Data'!AL51*1000))/(D$4-D$3)*10))),1))</f>
        <v>x</v>
      </c>
      <c r="E51" s="136" t="n">
        <f aca="false">ROUND(IF(D51="x",C51,(10-GEOMEAN(((10-C51)/10*9+1),((10-D51)/10*9+1)))/9*10),1)</f>
        <v>0</v>
      </c>
      <c r="F51" s="135" t="n">
        <f aca="false">IF('Indicator Data'!AY51="No data","x",ROUND(IF('Indicator Data'!AY51&gt;F$4,10,IF('Indicator Data'!AY51&lt;F$3,0,10-(F$4-'Indicator Data'!AY51)/(F$4-F$3)*10)),1))</f>
        <v>0.5</v>
      </c>
      <c r="G51" s="135" t="n">
        <f aca="false">IF('Indicator Data'!AZ51="No data","x",ROUND(IF('Indicator Data'!AZ51&gt;G$4,10,IF('Indicator Data'!AZ51&lt;G$3,0,10-(G$4-'Indicator Data'!AZ51)/(G$4-G$3)*10)),1))</f>
        <v>0.7</v>
      </c>
      <c r="H51" s="136" t="n">
        <f aca="false">IF(AND(F51="x",G51="x"),"x",ROUND(AVERAGE(F51,G51),1))</f>
        <v>0.6</v>
      </c>
      <c r="I51" s="137" t="n">
        <f aca="false">SUM(IF('Indicator Data'!AM51=0,0,'Indicator Data'!AM51),SUM('Indicator Data'!AN51:AO51))</f>
        <v>-4.474488</v>
      </c>
      <c r="J51" s="137" t="n">
        <f aca="false">I51/'Indicator Data'!BZ51*1000000</f>
        <v>-0.764315712687239</v>
      </c>
      <c r="K51" s="135" t="n">
        <f aca="false">IF(J51="x","x",ROUND(IF(J51&gt;K$4,10,IF(J51&lt;K$3,0,10-(K$4-J51)/(K$4-K$3)*10)),1))</f>
        <v>0</v>
      </c>
      <c r="L51" s="135" t="str">
        <f aca="false">IF('Indicator Data'!AP51="No data","x",ROUND(IF('Indicator Data'!AP51&gt;L$4,10,IF('Indicator Data'!AP51&lt;L$3,0,10-(L$4-'Indicator Data'!AP51)/(L$4-L$3)*10)),1))</f>
        <v>x</v>
      </c>
      <c r="M51" s="135" t="n">
        <f aca="false">IF('Indicator Data'!AQ51="No data","x",IF('Indicator Data'!AQ51=0,0,ROUND(IF('Indicator Data'!AQ51&gt;M$4,10,IF('Indicator Data'!AQ51&lt;M$3,0,10-(M$4-'Indicator Data'!AQ51)/(M$4-M$3)*10)),1)))</f>
        <v>0.1</v>
      </c>
      <c r="N51" s="136" t="n">
        <f aca="false">ROUND(AVERAGE(K51,L51,M51),1)</f>
        <v>0.1</v>
      </c>
      <c r="O51" s="138" t="n">
        <f aca="false">ROUND(AVERAGE(E51,E51,H51,N51),1)</f>
        <v>0.2</v>
      </c>
      <c r="P51" s="139" t="n">
        <f aca="false">IF(AND('Indicator Data'!BD51="No data",'Indicator Data'!BE51="No data"),0,SUM('Indicator Data'!BD51:BF51)/1000)</f>
        <v>69.942</v>
      </c>
      <c r="Q51" s="135" t="n">
        <f aca="false">ROUND(IF(P51=0,0,IF(LOG(P51*1000)&gt;$Q$4,10,IF(LOG(P51*1000)&lt;Q$3,0,10-(Q$4-LOG(P51*1000))/(Q$4-Q$3)*10))),1)</f>
        <v>6.1</v>
      </c>
      <c r="R51" s="140" t="n">
        <f aca="false">P51*1000/'Indicator Data'!BZ51</f>
        <v>0.0119472372206096</v>
      </c>
      <c r="S51" s="135" t="n">
        <f aca="false">IF(R51="x","x",ROUND(IF(R51&gt;$S$4,10,IF(R51&lt;$S$3,0,((R51*100)/0.0052)^(1/4.0545)/6.5*10)),1))</f>
        <v>5.9</v>
      </c>
      <c r="T51" s="141" t="n">
        <f aca="false">ROUND(AVERAGE(Q51,S51),1)</f>
        <v>6</v>
      </c>
      <c r="U51" s="142" t="n">
        <f aca="false">IF('Indicator Data'!AU51="No data","x",ROUND(IF('Indicator Data'!AU51&gt;U$4,10,IF('Indicator Data'!AU51&lt;U$3,0,10-(U$4-'Indicator Data'!AU51)/(U$4-U$3)*10)),1))</f>
        <v>0.2</v>
      </c>
      <c r="V51" s="142" t="n">
        <f aca="false">IF('Indicator Data'!AV51="No data","x",IF('Indicator Data'!AV51=0,0,ROUND(IF('Indicator Data'!AV51&gt;V$4,10,IF('Indicator Data'!AV51&lt;V$3,0,10-(V$4-'Indicator Data'!AV51)/(V$4-V$3)*10)),1)))</f>
        <v>0.1</v>
      </c>
      <c r="W51" s="135" t="n">
        <f aca="false">IF(AND(U51="x",V51="x"),"x",AVERAGE(U51,V51))</f>
        <v>0.15</v>
      </c>
      <c r="X51" s="135" t="n">
        <f aca="false">IF('Indicator Data'!AT51="No data","x",ROUND(IF('Indicator Data'!AT51&gt;X$4,10,IF('Indicator Data'!AT51&lt;X$3,0,10-(X$4-'Indicator Data'!AT51)/(X$4-X$3)*10)),1))</f>
        <v>0.1</v>
      </c>
      <c r="Y51" s="135" t="str">
        <f aca="false">IF('Indicator Data'!AW51="No data","x",ROUND(IF('Indicator Data'!AW51&gt;Y$4,10,IF('Indicator Data'!AW51&lt;Y$3,0,10-(Y$4-'Indicator Data'!AW51)/(Y$4-Y$3)*10)),1))</f>
        <v>x</v>
      </c>
      <c r="Z51" s="140" t="n">
        <f aca="false">IF('Indicator Data'!AX51="No data","x",IF(('Indicator Data'!AX51/'Indicator Data'!BZ51)&gt;1,1,IF('Indicator Data'!AX51&gt;'Indicator Data'!AX51,1,'Indicator Data'!AX51/'Indicator Data'!BZ51)))</f>
        <v>0</v>
      </c>
      <c r="AA51" s="135" t="n">
        <f aca="false">IF(Z51="x","x",ROUND(IF(Z51&gt;AA$4,10,IF(Z51&lt;AA$3,0,10-(AA$4-Z51)/(AA$4-AA$3)*10)),1))</f>
        <v>0</v>
      </c>
      <c r="AB51" s="143" t="n">
        <f aca="false">IF(AND(W51="x",X51="x",Y51="x",AA51="x"),"x",ROUND(AVERAGE(W51,X51,Y51,AA51),1))</f>
        <v>0.1</v>
      </c>
      <c r="AC51" s="135" t="n">
        <f aca="false">IF('Indicator Data'!AR51="No data","x",ROUND(IF('Indicator Data'!AR51&gt;AC$4,10,IF('Indicator Data'!AR51&lt;AC$3,0,10-(AC$4-'Indicator Data'!AR51)/(AC$4-AC$3)*10)),1))</f>
        <v>0.3</v>
      </c>
      <c r="AD51" s="135" t="str">
        <f aca="false">IF('Indicator Data'!AS51="No data","x",ROUND(IF('Indicator Data'!AS51&gt;AD$4,10,IF('Indicator Data'!AS51&lt;AD$3,0,10-(AD$4-'Indicator Data'!AS51)/(AD$4-AD$3)*10)),1))</f>
        <v>x</v>
      </c>
      <c r="AE51" s="143" t="n">
        <f aca="false">IF(AND(AC51="x",AD51="x"),"x",ROUND(AVERAGE(AD51,AC51),1))</f>
        <v>0.3</v>
      </c>
      <c r="AF51" s="139" t="n">
        <f aca="false">('Indicator Data'!BC51+'Indicator Data'!BB51*0.5+'Indicator Data'!BA51*0.25)/1000</f>
        <v>0</v>
      </c>
      <c r="AG51" s="144" t="n">
        <f aca="false">AF51*1000/'Indicator Data'!BZ51</f>
        <v>0</v>
      </c>
      <c r="AH51" s="143" t="n">
        <f aca="false">IF(AG51="x","x",ROUND(IF(AG51&gt;AH$4,10,IF(AG51&lt;AH$3,0,10-(AH$4-AG51)/(AH$4-AH$3)*10)),1))</f>
        <v>0</v>
      </c>
      <c r="AI51" s="135" t="n">
        <f aca="false">IF('Indicator Data'!BG51="No data","x",ROUND(IF('Indicator Data'!BG51&lt;$AI$3,10,IF('Indicator Data'!BG51&gt;$AI$4,0,($AI$4-'Indicator Data'!BG51)/($AI$4-$AI$3)*10)),1))</f>
        <v>2.5</v>
      </c>
      <c r="AJ51" s="135" t="n">
        <f aca="false">IF('Indicator Data'!BH51="No data","x",ROUND(IF('Indicator Data'!BH51&gt;$AJ$4,10,IF('Indicator Data'!BH51&lt;$AJ$3,0,10-($AJ$4-'Indicator Data'!BH51)/($AJ$4-$AJ$3)*10)),1))</f>
        <v>0</v>
      </c>
      <c r="AK51" s="143" t="n">
        <f aca="false">ROUND(AVERAGE(AJ51,AI51),1)</f>
        <v>1.3</v>
      </c>
      <c r="AL51" s="141" t="n">
        <f aca="false">ROUND(IF(AND(AB51="x",AE51="x",AK51="x"),AH51,IF(AND(AB51="x",AE51="x"),(10-GEOMEAN(((10-AK51)/10*9+1),((10-AH51)/10*9+1)))/9*10,IF(AK51="x",(10-GEOMEAN(((10-AB51)/10*9+1),((10-AE51)/10*9+1),((10-AH51)/10*9+1)))/9*10,IF(AB51="x",(10-GEOMEAN(((10-AK51)/10*9+1),((10-AE51)/10*9+1),((10-AH51)/10*9+1)))/9*10,(10-GEOMEAN(((10-AB51)/10*9+1),((10-AE51)/10*9+1),((10-AH51)/10*9+1),((10-AK51)/10*9+1)))/9*10)))),1)</f>
        <v>0.4</v>
      </c>
      <c r="AM51" s="145" t="n">
        <f aca="false">ROUND((10-GEOMEAN(((10-T51)/10*9+1),((10-AL51)/10*9+1)))/9*10,1)</f>
        <v>3.7</v>
      </c>
    </row>
    <row r="52" customFormat="false" ht="14.5" hidden="false" customHeight="false" outlineLevel="0" collapsed="false">
      <c r="A52" s="98" t="str">
        <f aca="false">'Indicator Data'!A52</f>
        <v>Djibouti</v>
      </c>
      <c r="B52" s="99" t="str">
        <f aca="false">'Indicator Data'!B52</f>
        <v>DJI</v>
      </c>
      <c r="C52" s="134" t="n">
        <f aca="false">ROUND(IF('Indicator Data'!AK52="No data",IF((0.101*LN('Indicator Data'!BY52)-0.153)&gt;C$4,0,IF((0.101*LN('Indicator Data'!BY52)-0.153)&lt;C$3,10,(C$4-(0.101*LN('Indicator Data'!BY52)-0.153))/(C$4-C$3)*10)),IF('Indicator Data'!AK52&gt;C$4,0,IF('Indicator Data'!AK52&lt;C$3,10,(C$4-'Indicator Data'!AK52)/(C$4-C$3)*10))),1)</f>
        <v>7.5</v>
      </c>
      <c r="D52" s="135" t="str">
        <f aca="false">IF('Indicator Data'!AL52="No data","x",ROUND((IF(LOG('Indicator Data'!AL52*1000)&gt;D$4,10,IF(LOG('Indicator Data'!AL52*1000)&lt;D$3,0,10-(D$4-LOG('Indicator Data'!AL52*1000))/(D$4-D$3)*10))),1))</f>
        <v>x</v>
      </c>
      <c r="E52" s="136" t="n">
        <f aca="false">ROUND(IF(D52="x",C52,(10-GEOMEAN(((10-C52)/10*9+1),((10-D52)/10*9+1)))/9*10),1)</f>
        <v>7.5</v>
      </c>
      <c r="F52" s="135" t="str">
        <f aca="false">IF('Indicator Data'!AY52="No data","x",ROUND(IF('Indicator Data'!AY52&gt;F$4,10,IF('Indicator Data'!AY52&lt;F$3,0,10-(F$4-'Indicator Data'!AY52)/(F$4-F$3)*10)),1))</f>
        <v>x</v>
      </c>
      <c r="G52" s="135" t="n">
        <f aca="false">IF('Indicator Data'!AZ52="No data","x",ROUND(IF('Indicator Data'!AZ52&gt;G$4,10,IF('Indicator Data'!AZ52&lt;G$3,0,10-(G$4-'Indicator Data'!AZ52)/(G$4-G$3)*10)),1))</f>
        <v>4.1</v>
      </c>
      <c r="H52" s="136" t="n">
        <f aca="false">IF(AND(F52="x",G52="x"),"x",ROUND(AVERAGE(F52,G52),1))</f>
        <v>4.1</v>
      </c>
      <c r="I52" s="137" t="n">
        <f aca="false">SUM(IF('Indicator Data'!AM52=0,0,'Indicator Data'!AM52),SUM('Indicator Data'!AN52:AO52))</f>
        <v>239.184853727539</v>
      </c>
      <c r="J52" s="137" t="n">
        <f aca="false">I52/'Indicator Data'!BZ52*1000000</f>
        <v>216.347728388201</v>
      </c>
      <c r="K52" s="135" t="n">
        <f aca="false">IF(J52="x","x",ROUND(IF(J52&gt;K$4,10,IF(J52&lt;K$3,0,10-(K$4-J52)/(K$4-K$3)*10)),1))</f>
        <v>4.3</v>
      </c>
      <c r="L52" s="135" t="n">
        <f aca="false">IF('Indicator Data'!AP52="No data","x",ROUND(IF('Indicator Data'!AP52&gt;L$4,10,IF('Indicator Data'!AP52&lt;L$3,0,10-(L$4-'Indicator Data'!AP52)/(L$4-L$3)*10)),1))</f>
        <v>5.5</v>
      </c>
      <c r="M52" s="135" t="n">
        <f aca="false">IF('Indicator Data'!AQ52="No data","x",IF('Indicator Data'!AQ52=0,0,ROUND(IF('Indicator Data'!AQ52&gt;M$4,10,IF('Indicator Data'!AQ52&lt;M$3,0,10-(M$4-'Indicator Data'!AQ52)/(M$4-M$3)*10)),1)))</f>
        <v>0.7</v>
      </c>
      <c r="N52" s="136" t="n">
        <f aca="false">ROUND(AVERAGE(K52,L52,M52),1)</f>
        <v>3.5</v>
      </c>
      <c r="O52" s="138" t="n">
        <f aca="false">ROUND(AVERAGE(E52,E52,H52,N52),1)</f>
        <v>5.7</v>
      </c>
      <c r="P52" s="139" t="n">
        <f aca="false">IF(AND('Indicator Data'!BD52="No data",'Indicator Data'!BE52="No data"),0,SUM('Indicator Data'!BD52:BF52)/1000)</f>
        <v>34.668</v>
      </c>
      <c r="Q52" s="135" t="n">
        <f aca="false">ROUND(IF(P52=0,0,IF(LOG(P52*1000)&gt;$Q$4,10,IF(LOG(P52*1000)&lt;Q$3,0,10-(Q$4-LOG(P52*1000))/(Q$4-Q$3)*10))),1)</f>
        <v>5.1</v>
      </c>
      <c r="R52" s="140" t="n">
        <f aca="false">P52*1000/'Indicator Data'!BZ52</f>
        <v>0.0313579347976021</v>
      </c>
      <c r="S52" s="135" t="n">
        <f aca="false">IF(R52="x","x",ROUND(IF(R52&gt;$S$4,10,IF(R52&lt;$S$3,0,((R52*100)/0.0052)^(1/4.0545)/6.5*10)),1))</f>
        <v>7.5</v>
      </c>
      <c r="T52" s="141" t="n">
        <f aca="false">ROUND(AVERAGE(Q52,S52),1)</f>
        <v>6.3</v>
      </c>
      <c r="U52" s="142" t="n">
        <f aca="false">IF('Indicator Data'!AU52="No data","x",ROUND(IF('Indicator Data'!AU52&gt;U$4,10,IF('Indicator Data'!AU52&lt;U$3,0,10-(U$4-'Indicator Data'!AU52)/(U$4-U$3)*10)),1))</f>
        <v>1.6</v>
      </c>
      <c r="V52" s="142" t="n">
        <f aca="false">IF('Indicator Data'!AV52="No data","x",IF('Indicator Data'!AV52=0,0,ROUND(IF('Indicator Data'!AV52&gt;V$4,10,IF('Indicator Data'!AV52&lt;V$3,0,10-(V$4-'Indicator Data'!AV52)/(V$4-V$3)*10)),1)))</f>
        <v>0.5</v>
      </c>
      <c r="W52" s="135" t="n">
        <f aca="false">IF(AND(U52="x",V52="x"),"x",AVERAGE(U52,V52))</f>
        <v>1.05</v>
      </c>
      <c r="X52" s="135" t="n">
        <f aca="false">IF('Indicator Data'!AT52="No data","x",ROUND(IF('Indicator Data'!AT52&gt;X$4,10,IF('Indicator Data'!AT52&lt;X$3,0,10-(X$4-'Indicator Data'!AT52)/(X$4-X$3)*10)),1))</f>
        <v>4.1</v>
      </c>
      <c r="Y52" s="135" t="n">
        <f aca="false">IF('Indicator Data'!AW52="No data","x",ROUND(IF('Indicator Data'!AW52&gt;Y$4,10,IF('Indicator Data'!AW52&lt;Y$3,0,10-(Y$4-'Indicator Data'!AW52)/(Y$4-Y$3)*10)),1))</f>
        <v>2.4</v>
      </c>
      <c r="Z52" s="140" t="n">
        <f aca="false">IF('Indicator Data'!AX52="No data","x",IF(('Indicator Data'!AX52/'Indicator Data'!BZ52)&gt;1,1,IF('Indicator Data'!AX52&gt;'Indicator Data'!AX52,1,'Indicator Data'!AX52/'Indicator Data'!BZ52)))</f>
        <v>0.100004748735367</v>
      </c>
      <c r="AA52" s="135" t="n">
        <f aca="false">IF(Z52="x","x",ROUND(IF(Z52&gt;AA$4,10,IF(Z52&lt;AA$3,0,10-(AA$4-Z52)/(AA$4-AA$3)*10)),1))</f>
        <v>1.1</v>
      </c>
      <c r="AB52" s="143" t="n">
        <f aca="false">IF(AND(W52="x",X52="x",Y52="x",AA52="x"),"x",ROUND(AVERAGE(W52,X52,Y52,AA52),1))</f>
        <v>2.2</v>
      </c>
      <c r="AC52" s="135" t="n">
        <f aca="false">IF('Indicator Data'!AR52="No data","x",ROUND(IF('Indicator Data'!AR52&gt;AC$4,10,IF('Indicator Data'!AR52&lt;AC$3,0,10-(AC$4-'Indicator Data'!AR52)/(AC$4-AC$3)*10)),1))</f>
        <v>4.3</v>
      </c>
      <c r="AD52" s="135" t="n">
        <f aca="false">IF('Indicator Data'!AS52="No data","x",ROUND(IF('Indicator Data'!AS52&gt;AD$4,10,IF('Indicator Data'!AS52&lt;AD$3,0,10-(AD$4-'Indicator Data'!AS52)/(AD$4-AD$3)*10)),1))</f>
        <v>5.8</v>
      </c>
      <c r="AE52" s="143" t="n">
        <f aca="false">IF(AND(AC52="x",AD52="x"),"x",ROUND(AVERAGE(AD52,AC52),1))</f>
        <v>5.1</v>
      </c>
      <c r="AF52" s="139" t="n">
        <f aca="false">('Indicator Data'!BC52+'Indicator Data'!BB52*0.5+'Indicator Data'!BA52*0.25)/1000</f>
        <v>27.5</v>
      </c>
      <c r="AG52" s="144" t="n">
        <f aca="false">AF52*1000/'Indicator Data'!BZ52</f>
        <v>0.0248743281104782</v>
      </c>
      <c r="AH52" s="143" t="n">
        <f aca="false">IF(AG52="x","x",ROUND(IF(AG52&gt;AH$4,10,IF(AG52&lt;AH$3,0,10-(AH$4-AG52)/(AH$4-AH$3)*10)),1))</f>
        <v>2.5</v>
      </c>
      <c r="AI52" s="135" t="n">
        <f aca="false">IF('Indicator Data'!BG52="No data","x",ROUND(IF('Indicator Data'!BG52&lt;$AI$3,10,IF('Indicator Data'!BG52&gt;$AI$4,0,($AI$4-'Indicator Data'!BG52)/($AI$4-$AI$3)*10)),1))</f>
        <v>4.7</v>
      </c>
      <c r="AJ52" s="135" t="n">
        <f aca="false">IF('Indicator Data'!BH52="No data","x",ROUND(IF('Indicator Data'!BH52&gt;$AJ$4,10,IF('Indicator Data'!BH52&lt;$AJ$3,0,10-($AJ$4-'Indicator Data'!BH52)/($AJ$4-$AJ$3)*10)),1))</f>
        <v>3.7</v>
      </c>
      <c r="AK52" s="143" t="n">
        <f aca="false">ROUND(AVERAGE(AJ52,AI52),1)</f>
        <v>4.2</v>
      </c>
      <c r="AL52" s="141" t="n">
        <f aca="false">ROUND(IF(AND(AB52="x",AE52="x",AK52="x"),AH52,IF(AND(AB52="x",AE52="x"),(10-GEOMEAN(((10-AK52)/10*9+1),((10-AH52)/10*9+1)))/9*10,IF(AK52="x",(10-GEOMEAN(((10-AB52)/10*9+1),((10-AE52)/10*9+1),((10-AH52)/10*9+1)))/9*10,IF(AB52="x",(10-GEOMEAN(((10-AK52)/10*9+1),((10-AE52)/10*9+1),((10-AH52)/10*9+1)))/9*10,(10-GEOMEAN(((10-AB52)/10*9+1),((10-AE52)/10*9+1),((10-AH52)/10*9+1),((10-AK52)/10*9+1)))/9*10)))),1)</f>
        <v>3.6</v>
      </c>
      <c r="AM52" s="145" t="n">
        <f aca="false">ROUND((10-GEOMEAN(((10-T52)/10*9+1),((10-AL52)/10*9+1)))/9*10,1)</f>
        <v>5.1</v>
      </c>
    </row>
    <row r="53" customFormat="false" ht="14.5" hidden="false" customHeight="false" outlineLevel="0" collapsed="false">
      <c r="A53" s="98" t="str">
        <f aca="false">'Indicator Data'!A53</f>
        <v>Dominica</v>
      </c>
      <c r="B53" s="99" t="str">
        <f aca="false">'Indicator Data'!B53</f>
        <v>DMA</v>
      </c>
      <c r="C53" s="134" t="n">
        <f aca="false">ROUND(IF('Indicator Data'!AK53="No data",IF((0.101*LN('Indicator Data'!BY53)-0.153)&gt;C$4,0,IF((0.101*LN('Indicator Data'!BY53)-0.153)&lt;C$3,10,(C$4-(0.101*LN('Indicator Data'!BY53)-0.153))/(C$4-C$3)*10)),IF('Indicator Data'!AK53&gt;C$4,0,IF('Indicator Data'!AK53&lt;C$3,10,(C$4-'Indicator Data'!AK53)/(C$4-C$3)*10))),1)</f>
        <v>3.2</v>
      </c>
      <c r="D53" s="135" t="str">
        <f aca="false">IF('Indicator Data'!AL53="No data","x",ROUND((IF(LOG('Indicator Data'!AL53*1000)&gt;D$4,10,IF(LOG('Indicator Data'!AL53*1000)&lt;D$3,0,10-(D$4-LOG('Indicator Data'!AL53*1000))/(D$4-D$3)*10))),1))</f>
        <v>x</v>
      </c>
      <c r="E53" s="136" t="n">
        <f aca="false">ROUND(IF(D53="x",C53,(10-GEOMEAN(((10-C53)/10*9+1),((10-D53)/10*9+1)))/9*10),1)</f>
        <v>3.2</v>
      </c>
      <c r="F53" s="135" t="str">
        <f aca="false">IF('Indicator Data'!AY53="No data","x",ROUND(IF('Indicator Data'!AY53&gt;F$4,10,IF('Indicator Data'!AY53&lt;F$3,0,10-(F$4-'Indicator Data'!AY53)/(F$4-F$3)*10)),1))</f>
        <v>x</v>
      </c>
      <c r="G53" s="135" t="str">
        <f aca="false">IF('Indicator Data'!AZ53="No data","x",ROUND(IF('Indicator Data'!AZ53&gt;G$4,10,IF('Indicator Data'!AZ53&lt;G$3,0,10-(G$4-'Indicator Data'!AZ53)/(G$4-G$3)*10)),1))</f>
        <v>x</v>
      </c>
      <c r="H53" s="136" t="str">
        <f aca="false">IF(AND(F53="x",G53="x"),"x",ROUND(AVERAGE(F53,G53),1))</f>
        <v>x</v>
      </c>
      <c r="I53" s="137" t="n">
        <f aca="false">SUM(IF('Indicator Data'!AM53=0,0,'Indicator Data'!AM53),SUM('Indicator Data'!AN53:AO53))</f>
        <v>15.9500000953674</v>
      </c>
      <c r="J53" s="137" t="n">
        <f aca="false">I53/'Indicator Data'!BZ53*1000000</f>
        <v>220.265839397444</v>
      </c>
      <c r="K53" s="135" t="n">
        <f aca="false">IF(J53="x","x",ROUND(IF(J53&gt;K$4,10,IF(J53&lt;K$3,0,10-(K$4-J53)/(K$4-K$3)*10)),1))</f>
        <v>4.4</v>
      </c>
      <c r="L53" s="135" t="n">
        <f aca="false">IF('Indicator Data'!AP53="No data","x",ROUND(IF('Indicator Data'!AP53&gt;L$4,10,IF('Indicator Data'!AP53&lt;L$3,0,10-(L$4-'Indicator Data'!AP53)/(L$4-L$3)*10)),1))</f>
        <v>8.4</v>
      </c>
      <c r="M53" s="135" t="n">
        <f aca="false">IF('Indicator Data'!AQ53="No data","x",IF('Indicator Data'!AQ53=0,0,ROUND(IF('Indicator Data'!AQ53&gt;M$4,10,IF('Indicator Data'!AQ53&lt;M$3,0,10-(M$4-'Indicator Data'!AQ53)/(M$4-M$3)*10)),1)))</f>
        <v>4.5</v>
      </c>
      <c r="N53" s="136" t="n">
        <f aca="false">ROUND(AVERAGE(K53,L53,M53),1)</f>
        <v>5.8</v>
      </c>
      <c r="O53" s="138" t="n">
        <f aca="false">ROUND(AVERAGE(E53,E53,H53,N53),1)</f>
        <v>4.1</v>
      </c>
      <c r="P53" s="139" t="n">
        <f aca="false">IF(AND('Indicator Data'!BD53="No data",'Indicator Data'!BE53="No data"),0,SUM('Indicator Data'!BD53:BF53)/1000)</f>
        <v>0</v>
      </c>
      <c r="Q53" s="135" t="n">
        <f aca="false">ROUND(IF(P53=0,0,IF(LOG(P53*1000)&gt;$Q$4,10,IF(LOG(P53*1000)&lt;Q$3,0,10-(Q$4-LOG(P53*1000))/(Q$4-Q$3)*10))),1)</f>
        <v>0</v>
      </c>
      <c r="R53" s="140" t="n">
        <f aca="false">P53*1000/'Indicator Data'!BZ53</f>
        <v>0</v>
      </c>
      <c r="S53" s="135" t="n">
        <f aca="false">IF(R53="x","x",ROUND(IF(R53&gt;$S$4,10,IF(R53&lt;$S$3,0,((R53*100)/0.0052)^(1/4.0545)/6.5*10)),1))</f>
        <v>0</v>
      </c>
      <c r="T53" s="141" t="n">
        <f aca="false">ROUND(AVERAGE(Q53,S53),1)</f>
        <v>0</v>
      </c>
      <c r="U53" s="142" t="str">
        <f aca="false">IF('Indicator Data'!AU53="No data","x",ROUND(IF('Indicator Data'!AU53&gt;U$4,10,IF('Indicator Data'!AU53&lt;U$3,0,10-(U$4-'Indicator Data'!AU53)/(U$4-U$3)*10)),1))</f>
        <v>x</v>
      </c>
      <c r="V53" s="142" t="str">
        <f aca="false">IF('Indicator Data'!AV53="No data","x",IF('Indicator Data'!AV53=0,0,ROUND(IF('Indicator Data'!AV53&gt;V$4,10,IF('Indicator Data'!AV53&lt;V$3,0,10-(V$4-'Indicator Data'!AV53)/(V$4-V$3)*10)),1)))</f>
        <v>x</v>
      </c>
      <c r="W53" s="135" t="str">
        <f aca="false">IF(AND(U53="x",V53="x"),"x",AVERAGE(U53,V53))</f>
        <v>x</v>
      </c>
      <c r="X53" s="135" t="n">
        <f aca="false">IF('Indicator Data'!AT53="No data","x",ROUND(IF('Indicator Data'!AT53&gt;X$4,10,IF('Indicator Data'!AT53&lt;X$3,0,10-(X$4-'Indicator Data'!AT53)/(X$4-X$3)*10)),1))</f>
        <v>0.9</v>
      </c>
      <c r="Y53" s="135" t="str">
        <f aca="false">IF('Indicator Data'!AW53="No data","x",ROUND(IF('Indicator Data'!AW53&gt;Y$4,10,IF('Indicator Data'!AW53&lt;Y$3,0,10-(Y$4-'Indicator Data'!AW53)/(Y$4-Y$3)*10)),1))</f>
        <v>x</v>
      </c>
      <c r="Z53" s="140" t="n">
        <f aca="false">IF('Indicator Data'!AX53="No data","x",IF(('Indicator Data'!AX53/'Indicator Data'!BZ53)&gt;1,1,IF('Indicator Data'!AX53&gt;'Indicator Data'!AX53,1,'Indicator Data'!AX53/'Indicator Data'!BZ53)))</f>
        <v>0.00551009839461419</v>
      </c>
      <c r="AA53" s="135" t="n">
        <f aca="false">IF(Z53="x","x",ROUND(IF(Z53&gt;AA$4,10,IF(Z53&lt;AA$3,0,10-(AA$4-Z53)/(AA$4-AA$3)*10)),1))</f>
        <v>0.1</v>
      </c>
      <c r="AB53" s="143" t="n">
        <f aca="false">IF(AND(W53="x",X53="x",Y53="x",AA53="x"),"x",ROUND(AVERAGE(W53,X53,Y53,AA53),1))</f>
        <v>0.5</v>
      </c>
      <c r="AC53" s="135" t="n">
        <f aca="false">IF('Indicator Data'!AR53="No data","x",ROUND(IF('Indicator Data'!AR53&gt;AC$4,10,IF('Indicator Data'!AR53&lt;AC$3,0,10-(AC$4-'Indicator Data'!AR53)/(AC$4-AC$3)*10)),1))</f>
        <v>2.7</v>
      </c>
      <c r="AD53" s="135" t="str">
        <f aca="false">IF('Indicator Data'!AS53="No data","x",ROUND(IF('Indicator Data'!AS53&gt;AD$4,10,IF('Indicator Data'!AS53&lt;AD$3,0,10-(AD$4-'Indicator Data'!AS53)/(AD$4-AD$3)*10)),1))</f>
        <v>x</v>
      </c>
      <c r="AE53" s="143" t="n">
        <f aca="false">IF(AND(AC53="x",AD53="x"),"x",ROUND(AVERAGE(AD53,AC53),1))</f>
        <v>2.7</v>
      </c>
      <c r="AF53" s="139" t="n">
        <f aca="false">('Indicator Data'!BC53+'Indicator Data'!BB53*0.5+'Indicator Data'!BA53*0.25)/1000</f>
        <v>0</v>
      </c>
      <c r="AG53" s="144" t="n">
        <f aca="false">AF53*1000/'Indicator Data'!BZ53</f>
        <v>0</v>
      </c>
      <c r="AH53" s="143" t="n">
        <f aca="false">IF(AG53="x","x",ROUND(IF(AG53&gt;AH$4,10,IF(AG53&lt;AH$3,0,10-(AH$4-AG53)/(AH$4-AH$3)*10)),1))</f>
        <v>0</v>
      </c>
      <c r="AI53" s="135" t="n">
        <f aca="false">IF('Indicator Data'!BG53="No data","x",ROUND(IF('Indicator Data'!BG53&lt;$AI$3,10,IF('Indicator Data'!BG53&gt;$AI$4,0,($AI$4-'Indicator Data'!BG53)/($AI$4-$AI$3)*10)),1))</f>
        <v>0</v>
      </c>
      <c r="AJ53" s="135" t="n">
        <f aca="false">IF('Indicator Data'!BH53="No data","x",ROUND(IF('Indicator Data'!BH53&gt;$AJ$4,10,IF('Indicator Data'!BH53&lt;$AJ$3,0,10-($AJ$4-'Indicator Data'!BH53)/($AJ$4-$AJ$3)*10)),1))</f>
        <v>0.6</v>
      </c>
      <c r="AK53" s="143" t="n">
        <f aca="false">ROUND(AVERAGE(AJ53,AI53),1)</f>
        <v>0.3</v>
      </c>
      <c r="AL53" s="141" t="n">
        <f aca="false">ROUND(IF(AND(AB53="x",AE53="x",AK53="x"),AH53,IF(AND(AB53="x",AE53="x"),(10-GEOMEAN(((10-AK53)/10*9+1),((10-AH53)/10*9+1)))/9*10,IF(AK53="x",(10-GEOMEAN(((10-AB53)/10*9+1),((10-AE53)/10*9+1),((10-AH53)/10*9+1)))/9*10,IF(AB53="x",(10-GEOMEAN(((10-AK53)/10*9+1),((10-AE53)/10*9+1),((10-AH53)/10*9+1)))/9*10,(10-GEOMEAN(((10-AB53)/10*9+1),((10-AE53)/10*9+1),((10-AH53)/10*9+1),((10-AK53)/10*9+1)))/9*10)))),1)</f>
        <v>0.9</v>
      </c>
      <c r="AM53" s="145" t="n">
        <f aca="false">ROUND((10-GEOMEAN(((10-T53)/10*9+1),((10-AL53)/10*9+1)))/9*10,1)</f>
        <v>0.5</v>
      </c>
    </row>
    <row r="54" customFormat="false" ht="14.5" hidden="false" customHeight="false" outlineLevel="0" collapsed="false">
      <c r="A54" s="98" t="str">
        <f aca="false">'Indicator Data'!A54</f>
        <v>Dominican Republic</v>
      </c>
      <c r="B54" s="99" t="str">
        <f aca="false">'Indicator Data'!B54</f>
        <v>DOM</v>
      </c>
      <c r="C54" s="134" t="n">
        <f aca="false">ROUND(IF('Indicator Data'!AK54="No data",IF((0.101*LN('Indicator Data'!BY54)-0.153)&gt;C$4,0,IF((0.101*LN('Indicator Data'!BY54)-0.153)&lt;C$3,10,(C$4-(0.101*LN('Indicator Data'!BY54)-0.153))/(C$4-C$3)*10)),IF('Indicator Data'!AK54&gt;C$4,0,IF('Indicator Data'!AK54&lt;C$3,10,(C$4-'Indicator Data'!AK54)/(C$4-C$3)*10))),1)</f>
        <v>2.9</v>
      </c>
      <c r="D54" s="135" t="n">
        <f aca="false">IF('Indicator Data'!AL54="No data","x",ROUND((IF(LOG('Indicator Data'!AL54*1000)&gt;D$4,10,IF(LOG('Indicator Data'!AL54*1000)&lt;D$3,0,10-(D$4-LOG('Indicator Data'!AL54*1000))/(D$4-D$3)*10))),1))</f>
        <v>4.4</v>
      </c>
      <c r="E54" s="136" t="n">
        <f aca="false">ROUND(IF(D54="x",C54,(10-GEOMEAN(((10-C54)/10*9+1),((10-D54)/10*9+1)))/9*10),1)</f>
        <v>3.7</v>
      </c>
      <c r="F54" s="135" t="n">
        <f aca="false">IF('Indicator Data'!AY54="No data","x",ROUND(IF('Indicator Data'!AY54&gt;F$4,10,IF('Indicator Data'!AY54&lt;F$3,0,10-(F$4-'Indicator Data'!AY54)/(F$4-F$3)*10)),1))</f>
        <v>6.1</v>
      </c>
      <c r="G54" s="135" t="n">
        <f aca="false">IF('Indicator Data'!AZ54="No data","x",ROUND(IF('Indicator Data'!AZ54&gt;G$4,10,IF('Indicator Data'!AZ54&lt;G$3,0,10-(G$4-'Indicator Data'!AZ54)/(G$4-G$3)*10)),1))</f>
        <v>3.6</v>
      </c>
      <c r="H54" s="136" t="n">
        <f aca="false">IF(AND(F54="x",G54="x"),"x",ROUND(AVERAGE(F54,G54),1))</f>
        <v>4.9</v>
      </c>
      <c r="I54" s="137" t="n">
        <f aca="false">SUM(IF('Indicator Data'!AM54=0,0,'Indicator Data'!AM54),SUM('Indicator Data'!AN54:AO54))</f>
        <v>147.454008457764</v>
      </c>
      <c r="J54" s="137" t="n">
        <f aca="false">I54/'Indicator Data'!BZ54*1000000</f>
        <v>13.2627882325131</v>
      </c>
      <c r="K54" s="135" t="n">
        <f aca="false">IF(J54="x","x",ROUND(IF(J54&gt;K$4,10,IF(J54&lt;K$3,0,10-(K$4-J54)/(K$4-K$3)*10)),1))</f>
        <v>0.3</v>
      </c>
      <c r="L54" s="135" t="n">
        <f aca="false">IF('Indicator Data'!AP54="No data","x",ROUND(IF('Indicator Data'!AP54&gt;L$4,10,IF('Indicator Data'!AP54&lt;L$3,0,10-(L$4-'Indicator Data'!AP54)/(L$4-L$3)*10)),1))</f>
        <v>0.5</v>
      </c>
      <c r="M54" s="135" t="n">
        <f aca="false">IF('Indicator Data'!AQ54="No data","x",IF('Indicator Data'!AQ54=0,0,ROUND(IF('Indicator Data'!AQ54&gt;M$4,10,IF('Indicator Data'!AQ54&lt;M$3,0,10-(M$4-'Indicator Data'!AQ54)/(M$4-M$3)*10)),1)))</f>
        <v>3.5</v>
      </c>
      <c r="N54" s="136" t="n">
        <f aca="false">ROUND(AVERAGE(K54,L54,M54),1)</f>
        <v>1.4</v>
      </c>
      <c r="O54" s="138" t="n">
        <f aca="false">ROUND(AVERAGE(E54,E54,H54,N54),1)</f>
        <v>3.4</v>
      </c>
      <c r="P54" s="139" t="n">
        <f aca="false">IF(AND('Indicator Data'!BD54="No data",'Indicator Data'!BE54="No data"),0,SUM('Indicator Data'!BD54:BF54)/1000)</f>
        <v>116.804</v>
      </c>
      <c r="Q54" s="135" t="n">
        <f aca="false">ROUND(IF(P54=0,0,IF(LOG(P54*1000)&gt;$Q$4,10,IF(LOG(P54*1000)&lt;Q$3,0,10-(Q$4-LOG(P54*1000))/(Q$4-Q$3)*10))),1)</f>
        <v>6.9</v>
      </c>
      <c r="R54" s="140" t="n">
        <f aca="false">P54*1000/'Indicator Data'!BZ54</f>
        <v>0.0105059654390759</v>
      </c>
      <c r="S54" s="135" t="n">
        <f aca="false">IF(R54="x","x",ROUND(IF(R54&gt;$S$4,10,IF(R54&lt;$S$3,0,((R54*100)/0.0052)^(1/4.0545)/6.5*10)),1))</f>
        <v>5.7</v>
      </c>
      <c r="T54" s="141" t="n">
        <f aca="false">ROUND(AVERAGE(Q54,S54),1)</f>
        <v>6.3</v>
      </c>
      <c r="U54" s="142" t="n">
        <f aca="false">IF('Indicator Data'!AU54="No data","x",ROUND(IF('Indicator Data'!AU54&gt;U$4,10,IF('Indicator Data'!AU54&lt;U$3,0,10-(U$4-'Indicator Data'!AU54)/(U$4-U$3)*10)),1))</f>
        <v>1.8</v>
      </c>
      <c r="V54" s="142" t="n">
        <f aca="false">IF('Indicator Data'!AV54="No data","x",IF('Indicator Data'!AV54=0,0,ROUND(IF('Indicator Data'!AV54&gt;V$4,10,IF('Indicator Data'!AV54&lt;V$3,0,10-(V$4-'Indicator Data'!AV54)/(V$4-V$3)*10)),1)))</f>
        <v>1.8</v>
      </c>
      <c r="W54" s="135" t="n">
        <f aca="false">IF(AND(U54="x",V54="x"),"x",AVERAGE(U54,V54))</f>
        <v>1.8</v>
      </c>
      <c r="X54" s="135" t="n">
        <f aca="false">IF('Indicator Data'!AT54="No data","x",ROUND(IF('Indicator Data'!AT54&gt;X$4,10,IF('Indicator Data'!AT54&lt;X$3,0,10-(X$4-'Indicator Data'!AT54)/(X$4-X$3)*10)),1))</f>
        <v>0.7</v>
      </c>
      <c r="Y54" s="135" t="n">
        <f aca="false">IF('Indicator Data'!AW54="No data","x",ROUND(IF('Indicator Data'!AW54&gt;Y$4,10,IF('Indicator Data'!AW54&lt;Y$3,0,10-(Y$4-'Indicator Data'!AW54)/(Y$4-Y$3)*10)),1))</f>
        <v>0</v>
      </c>
      <c r="Z54" s="140" t="n">
        <f aca="false">IF('Indicator Data'!AX54="No data","x",IF(('Indicator Data'!AX54/'Indicator Data'!BZ54)&gt;1,1,IF('Indicator Data'!AX54&gt;'Indicator Data'!AX54,1,'Indicator Data'!AX54/'Indicator Data'!BZ54)))</f>
        <v>0.234994028534592</v>
      </c>
      <c r="AA54" s="135" t="n">
        <f aca="false">IF(Z54="x","x",ROUND(IF(Z54&gt;AA$4,10,IF(Z54&lt;AA$3,0,10-(AA$4-Z54)/(AA$4-AA$3)*10)),1))</f>
        <v>2.6</v>
      </c>
      <c r="AB54" s="143" t="n">
        <f aca="false">IF(AND(W54="x",X54="x",Y54="x",AA54="x"),"x",ROUND(AVERAGE(W54,X54,Y54,AA54),1))</f>
        <v>1.3</v>
      </c>
      <c r="AC54" s="135" t="n">
        <f aca="false">IF('Indicator Data'!AR54="No data","x",ROUND(IF('Indicator Data'!AR54&gt;AC$4,10,IF('Indicator Data'!AR54&lt;AC$3,0,10-(AC$4-'Indicator Data'!AR54)/(AC$4-AC$3)*10)),1))</f>
        <v>2.6</v>
      </c>
      <c r="AD54" s="135" t="n">
        <f aca="false">IF('Indicator Data'!AS54="No data","x",ROUND(IF('Indicator Data'!AS54&gt;AD$4,10,IF('Indicator Data'!AS54&lt;AD$3,0,10-(AD$4-'Indicator Data'!AS54)/(AD$4-AD$3)*10)),1))</f>
        <v>0.7</v>
      </c>
      <c r="AE54" s="143" t="n">
        <f aca="false">IF(AND(AC54="x",AD54="x"),"x",ROUND(AVERAGE(AD54,AC54),1))</f>
        <v>1.7</v>
      </c>
      <c r="AF54" s="139" t="n">
        <f aca="false">('Indicator Data'!BC54+'Indicator Data'!BB54*0.5+'Indicator Data'!BA54*0.25)/1000</f>
        <v>7.57275</v>
      </c>
      <c r="AG54" s="144" t="n">
        <f aca="false">AF54*1000/'Indicator Data'!BZ54</f>
        <v>0.000681132921635917</v>
      </c>
      <c r="AH54" s="143" t="n">
        <f aca="false">IF(AG54="x","x",ROUND(IF(AG54&gt;AH$4,10,IF(AG54&lt;AH$3,0,10-(AH$4-AG54)/(AH$4-AH$3)*10)),1))</f>
        <v>0.1</v>
      </c>
      <c r="AI54" s="135" t="n">
        <f aca="false">IF('Indicator Data'!BG54="No data","x",ROUND(IF('Indicator Data'!BG54&lt;$AI$3,10,IF('Indicator Data'!BG54&gt;$AI$4,0,($AI$4-'Indicator Data'!BG54)/($AI$4-$AI$3)*10)),1))</f>
        <v>3.3</v>
      </c>
      <c r="AJ54" s="135" t="n">
        <f aca="false">IF('Indicator Data'!BH54="No data","x",ROUND(IF('Indicator Data'!BH54&gt;$AJ$4,10,IF('Indicator Data'!BH54&lt;$AJ$3,0,10-($AJ$4-'Indicator Data'!BH54)/($AJ$4-$AJ$3)*10)),1))</f>
        <v>0.6</v>
      </c>
      <c r="AK54" s="143" t="n">
        <f aca="false">ROUND(AVERAGE(AJ54,AI54),1)</f>
        <v>2</v>
      </c>
      <c r="AL54" s="141" t="n">
        <f aca="false">ROUND(IF(AND(AB54="x",AE54="x",AK54="x"),AH54,IF(AND(AB54="x",AE54="x"),(10-GEOMEAN(((10-AK54)/10*9+1),((10-AH54)/10*9+1)))/9*10,IF(AK54="x",(10-GEOMEAN(((10-AB54)/10*9+1),((10-AE54)/10*9+1),((10-AH54)/10*9+1)))/9*10,IF(AB54="x",(10-GEOMEAN(((10-AK54)/10*9+1),((10-AE54)/10*9+1),((10-AH54)/10*9+1)))/9*10,(10-GEOMEAN(((10-AB54)/10*9+1),((10-AE54)/10*9+1),((10-AH54)/10*9+1),((10-AK54)/10*9+1)))/9*10)))),1)</f>
        <v>1.3</v>
      </c>
      <c r="AM54" s="145" t="n">
        <f aca="false">ROUND((10-GEOMEAN(((10-T54)/10*9+1),((10-AL54)/10*9+1)))/9*10,1)</f>
        <v>4.2</v>
      </c>
    </row>
    <row r="55" customFormat="false" ht="14.5" hidden="false" customHeight="false" outlineLevel="0" collapsed="false">
      <c r="A55" s="98" t="str">
        <f aca="false">'Indicator Data'!A55</f>
        <v>Ecuador</v>
      </c>
      <c r="B55" s="99" t="str">
        <f aca="false">'Indicator Data'!B55</f>
        <v>ECU</v>
      </c>
      <c r="C55" s="134" t="n">
        <f aca="false">ROUND(IF('Indicator Data'!AK55="No data",IF((0.101*LN('Indicator Data'!BY55)-0.153)&gt;C$4,0,IF((0.101*LN('Indicator Data'!BY55)-0.153)&lt;C$3,10,(C$4-(0.101*LN('Indicator Data'!BY55)-0.153))/(C$4-C$3)*10)),IF('Indicator Data'!AK55&gt;C$4,0,IF('Indicator Data'!AK55&lt;C$3,10,(C$4-'Indicator Data'!AK55)/(C$4-C$3)*10))),1)</f>
        <v>2.8</v>
      </c>
      <c r="D55" s="135" t="n">
        <f aca="false">IF('Indicator Data'!AL55="No data","x",ROUND((IF(LOG('Indicator Data'!AL55*1000)&gt;D$4,10,IF(LOG('Indicator Data'!AL55*1000)&lt;D$3,0,10-(D$4-LOG('Indicator Data'!AL55*1000))/(D$4-D$3)*10))),1))</f>
        <v>4.7</v>
      </c>
      <c r="E55" s="136" t="n">
        <f aca="false">ROUND(IF(D55="x",C55,(10-GEOMEAN(((10-C55)/10*9+1),((10-D55)/10*9+1)))/9*10),1)</f>
        <v>3.8</v>
      </c>
      <c r="F55" s="135" t="n">
        <f aca="false">IF('Indicator Data'!AY55="No data","x",ROUND(IF('Indicator Data'!AY55&gt;F$4,10,IF('Indicator Data'!AY55&lt;F$3,0,10-(F$4-'Indicator Data'!AY55)/(F$4-F$3)*10)),1))</f>
        <v>5.1</v>
      </c>
      <c r="G55" s="135" t="n">
        <f aca="false">IF('Indicator Data'!AZ55="No data","x",ROUND(IF('Indicator Data'!AZ55&gt;G$4,10,IF('Indicator Data'!AZ55&lt;G$3,0,10-(G$4-'Indicator Data'!AZ55)/(G$4-G$3)*10)),1))</f>
        <v>5.6</v>
      </c>
      <c r="H55" s="136" t="n">
        <f aca="false">IF(AND(F55="x",G55="x"),"x",ROUND(AVERAGE(F55,G55),1))</f>
        <v>5.4</v>
      </c>
      <c r="I55" s="137" t="n">
        <f aca="false">SUM(IF('Indicator Data'!AM55=0,0,'Indicator Data'!AM55),SUM('Indicator Data'!AN55:AO55))</f>
        <v>869.004259727539</v>
      </c>
      <c r="J55" s="137" t="n">
        <f aca="false">I55/'Indicator Data'!BZ55*1000000</f>
        <v>48.8266743437221</v>
      </c>
      <c r="K55" s="135" t="n">
        <f aca="false">IF(J55="x","x",ROUND(IF(J55&gt;K$4,10,IF(J55&lt;K$3,0,10-(K$4-J55)/(K$4-K$3)*10)),1))</f>
        <v>1</v>
      </c>
      <c r="L55" s="135" t="n">
        <f aca="false">IF('Indicator Data'!AP55="No data","x",ROUND(IF('Indicator Data'!AP55&gt;L$4,10,IF('Indicator Data'!AP55&lt;L$3,0,10-(L$4-'Indicator Data'!AP55)/(L$4-L$3)*10)),1))</f>
        <v>0.2</v>
      </c>
      <c r="M55" s="135" t="n">
        <f aca="false">IF('Indicator Data'!AQ55="No data","x",IF('Indicator Data'!AQ55=0,0,ROUND(IF('Indicator Data'!AQ55&gt;M$4,10,IF('Indicator Data'!AQ55&lt;M$3,0,10-(M$4-'Indicator Data'!AQ55)/(M$4-M$3)*10)),1)))</f>
        <v>1.1</v>
      </c>
      <c r="N55" s="136" t="n">
        <f aca="false">ROUND(AVERAGE(K55,L55,M55),1)</f>
        <v>0.8</v>
      </c>
      <c r="O55" s="138" t="n">
        <f aca="false">ROUND(AVERAGE(E55,E55,H55,N55),1)</f>
        <v>3.5</v>
      </c>
      <c r="P55" s="139" t="n">
        <f aca="false">IF(AND('Indicator Data'!BD55="No data",'Indicator Data'!BE55="No data"),0,SUM('Indicator Data'!BD55:BF55)/1000)</f>
        <v>569.843</v>
      </c>
      <c r="Q55" s="135" t="n">
        <f aca="false">ROUND(IF(P55=0,0,IF(LOG(P55*1000)&gt;$Q$4,10,IF(LOG(P55*1000)&lt;Q$3,0,10-(Q$4-LOG(P55*1000))/(Q$4-Q$3)*10))),1)</f>
        <v>9.2</v>
      </c>
      <c r="R55" s="140" t="n">
        <f aca="false">P55*1000/'Indicator Data'!BZ55</f>
        <v>0.0320177240520929</v>
      </c>
      <c r="S55" s="135" t="n">
        <f aca="false">IF(R55="x","x",ROUND(IF(R55&gt;$S$4,10,IF(R55&lt;$S$3,0,((R55*100)/0.0052)^(1/4.0545)/6.5*10)),1))</f>
        <v>7.5</v>
      </c>
      <c r="T55" s="141" t="n">
        <f aca="false">ROUND(AVERAGE(Q55,S55),1)</f>
        <v>8.4</v>
      </c>
      <c r="U55" s="142" t="n">
        <f aca="false">IF('Indicator Data'!AU55="No data","x",ROUND(IF('Indicator Data'!AU55&gt;U$4,10,IF('Indicator Data'!AU55&lt;U$3,0,10-(U$4-'Indicator Data'!AU55)/(U$4-U$3)*10)),1))</f>
        <v>0.6</v>
      </c>
      <c r="V55" s="142" t="n">
        <f aca="false">IF('Indicator Data'!AV55="No data","x",IF('Indicator Data'!AV55=0,0,ROUND(IF('Indicator Data'!AV55&gt;V$4,10,IF('Indicator Data'!AV55&lt;V$3,0,10-(V$4-'Indicator Data'!AV55)/(V$4-V$3)*10)),1)))</f>
        <v>0.7</v>
      </c>
      <c r="W55" s="135" t="n">
        <f aca="false">IF(AND(U55="x",V55="x"),"x",AVERAGE(U55,V55))</f>
        <v>0.65</v>
      </c>
      <c r="X55" s="135" t="n">
        <f aca="false">IF('Indicator Data'!AT55="No data","x",ROUND(IF('Indicator Data'!AT55&gt;X$4,10,IF('Indicator Data'!AT55&lt;X$3,0,10-(X$4-'Indicator Data'!AT55)/(X$4-X$3)*10)),1))</f>
        <v>0.9</v>
      </c>
      <c r="Y55" s="135" t="n">
        <f aca="false">IF('Indicator Data'!AW55="No data","x",ROUND(IF('Indicator Data'!AW55&gt;Y$4,10,IF('Indicator Data'!AW55&lt;Y$3,0,10-(Y$4-'Indicator Data'!AW55)/(Y$4-Y$3)*10)),1))</f>
        <v>0.1</v>
      </c>
      <c r="Z55" s="140" t="n">
        <f aca="false">IF('Indicator Data'!AX55="No data","x",IF(('Indicator Data'!AX55/'Indicator Data'!BZ55)&gt;1,1,IF('Indicator Data'!AX55&gt;'Indicator Data'!AX55,1,'Indicator Data'!AX55/'Indicator Data'!BZ55)))</f>
        <v>0.000989395505136159</v>
      </c>
      <c r="AA55" s="135" t="n">
        <f aca="false">IF(Z55="x","x",ROUND(IF(Z55&gt;AA$4,10,IF(Z55&lt;AA$3,0,10-(AA$4-Z55)/(AA$4-AA$3)*10)),1))</f>
        <v>0</v>
      </c>
      <c r="AB55" s="143" t="n">
        <f aca="false">IF(AND(W55="x",X55="x",Y55="x",AA55="x"),"x",ROUND(AVERAGE(W55,X55,Y55,AA55),1))</f>
        <v>0.4</v>
      </c>
      <c r="AC55" s="135" t="n">
        <f aca="false">IF('Indicator Data'!AR55="No data","x",ROUND(IF('Indicator Data'!AR55&gt;AC$4,10,IF('Indicator Data'!AR55&lt;AC$3,0,10-(AC$4-'Indicator Data'!AR55)/(AC$4-AC$3)*10)),1))</f>
        <v>1</v>
      </c>
      <c r="AD55" s="135" t="n">
        <f aca="false">IF('Indicator Data'!AS55="No data","x",ROUND(IF('Indicator Data'!AS55&gt;AD$4,10,IF('Indicator Data'!AS55&lt;AD$3,0,10-(AD$4-'Indicator Data'!AS55)/(AD$4-AD$3)*10)),1))</f>
        <v>1.2</v>
      </c>
      <c r="AE55" s="143" t="n">
        <f aca="false">IF(AND(AC55="x",AD55="x"),"x",ROUND(AVERAGE(AD55,AC55),1))</f>
        <v>1.1</v>
      </c>
      <c r="AF55" s="139" t="n">
        <f aca="false">('Indicator Data'!BC55+'Indicator Data'!BB55*0.5+'Indicator Data'!BA55*0.25)/1000</f>
        <v>123.15875</v>
      </c>
      <c r="AG55" s="144" t="n">
        <f aca="false">AF55*1000/'Indicator Data'!BZ55</f>
        <v>0.00691991104936044</v>
      </c>
      <c r="AH55" s="143" t="n">
        <f aca="false">IF(AG55="x","x",ROUND(IF(AG55&gt;AH$4,10,IF(AG55&lt;AH$3,0,10-(AH$4-AG55)/(AH$4-AH$3)*10)),1))</f>
        <v>0.7</v>
      </c>
      <c r="AI55" s="135" t="n">
        <f aca="false">IF('Indicator Data'!BG55="No data","x",ROUND(IF('Indicator Data'!BG55&lt;$AI$3,10,IF('Indicator Data'!BG55&gt;$AI$4,0,($AI$4-'Indicator Data'!BG55)/($AI$4-$AI$3)*10)),1))</f>
        <v>5.5</v>
      </c>
      <c r="AJ55" s="135" t="n">
        <f aca="false">IF('Indicator Data'!BH55="No data","x",ROUND(IF('Indicator Data'!BH55&gt;$AJ$4,10,IF('Indicator Data'!BH55&lt;$AJ$3,0,10-($AJ$4-'Indicator Data'!BH55)/($AJ$4-$AJ$3)*10)),1))</f>
        <v>3.5</v>
      </c>
      <c r="AK55" s="143" t="n">
        <f aca="false">ROUND(AVERAGE(AJ55,AI55),1)</f>
        <v>4.5</v>
      </c>
      <c r="AL55" s="141" t="n">
        <f aca="false">ROUND(IF(AND(AB55="x",AE55="x",AK55="x"),AH55,IF(AND(AB55="x",AE55="x"),(10-GEOMEAN(((10-AK55)/10*9+1),((10-AH55)/10*9+1)))/9*10,IF(AK55="x",(10-GEOMEAN(((10-AB55)/10*9+1),((10-AE55)/10*9+1),((10-AH55)/10*9+1)))/9*10,IF(AB55="x",(10-GEOMEAN(((10-AK55)/10*9+1),((10-AE55)/10*9+1),((10-AH55)/10*9+1)))/9*10,(10-GEOMEAN(((10-AB55)/10*9+1),((10-AE55)/10*9+1),((10-AH55)/10*9+1),((10-AK55)/10*9+1)))/9*10)))),1)</f>
        <v>1.8</v>
      </c>
      <c r="AM55" s="145" t="n">
        <f aca="false">ROUND((10-GEOMEAN(((10-T55)/10*9+1),((10-AL55)/10*9+1)))/9*10,1)</f>
        <v>6.1</v>
      </c>
    </row>
    <row r="56" customFormat="false" ht="14.5" hidden="false" customHeight="false" outlineLevel="0" collapsed="false">
      <c r="A56" s="98" t="str">
        <f aca="false">'Indicator Data'!A56</f>
        <v>Egypt</v>
      </c>
      <c r="B56" s="99" t="str">
        <f aca="false">'Indicator Data'!B56</f>
        <v>EGY</v>
      </c>
      <c r="C56" s="134" t="n">
        <f aca="false">ROUND(IF('Indicator Data'!AK56="No data",IF((0.101*LN('Indicator Data'!BY56)-0.153)&gt;C$4,0,IF((0.101*LN('Indicator Data'!BY56)-0.153)&lt;C$3,10,(C$4-(0.101*LN('Indicator Data'!BY56)-0.153))/(C$4-C$3)*10)),IF('Indicator Data'!AK56&gt;C$4,0,IF('Indicator Data'!AK56&lt;C$3,10,(C$4-'Indicator Data'!AK56)/(C$4-C$3)*10))),1)</f>
        <v>3.9</v>
      </c>
      <c r="D56" s="135" t="n">
        <f aca="false">IF('Indicator Data'!AL56="No data","x",ROUND((IF(LOG('Indicator Data'!AL56*1000)&gt;D$4,10,IF(LOG('Indicator Data'!AL56*1000)&lt;D$3,0,10-(D$4-LOG('Indicator Data'!AL56*1000))/(D$4-D$3)*10))),1))</f>
        <v>4.8</v>
      </c>
      <c r="E56" s="136" t="n">
        <f aca="false">ROUND(IF(D56="x",C56,(10-GEOMEAN(((10-C56)/10*9+1),((10-D56)/10*9+1)))/9*10),1)</f>
        <v>4.4</v>
      </c>
      <c r="F56" s="135" t="n">
        <f aca="false">IF('Indicator Data'!AY56="No data","x",ROUND(IF('Indicator Data'!AY56&gt;F$4,10,IF('Indicator Data'!AY56&lt;F$3,0,10-(F$4-'Indicator Data'!AY56)/(F$4-F$3)*10)),1))</f>
        <v>6</v>
      </c>
      <c r="G56" s="135" t="n">
        <f aca="false">IF('Indicator Data'!AZ56="No data","x",ROUND(IF('Indicator Data'!AZ56&gt;G$4,10,IF('Indicator Data'!AZ56&lt;G$3,0,10-(G$4-'Indicator Data'!AZ56)/(G$4-G$3)*10)),1))</f>
        <v>1.6</v>
      </c>
      <c r="H56" s="136" t="n">
        <f aca="false">IF(AND(F56="x",G56="x"),"x",ROUND(AVERAGE(F56,G56),1))</f>
        <v>3.8</v>
      </c>
      <c r="I56" s="137" t="n">
        <f aca="false">SUM(IF('Indicator Data'!AM56=0,0,'Indicator Data'!AM56),SUM('Indicator Data'!AN56:AO56))</f>
        <v>1308.70769124805</v>
      </c>
      <c r="J56" s="137" t="n">
        <f aca="false">I56/'Indicator Data'!BZ56*1000000</f>
        <v>11.9776828465145</v>
      </c>
      <c r="K56" s="135" t="n">
        <f aca="false">IF(J56="x","x",ROUND(IF(J56&gt;K$4,10,IF(J56&lt;K$3,0,10-(K$4-J56)/(K$4-K$3)*10)),1))</f>
        <v>0.2</v>
      </c>
      <c r="L56" s="135" t="n">
        <f aca="false">IF('Indicator Data'!AP56="No data","x",ROUND(IF('Indicator Data'!AP56&gt;L$4,10,IF('Indicator Data'!AP56&lt;L$3,0,10-(L$4-'Indicator Data'!AP56)/(L$4-L$3)*10)),1))</f>
        <v>0.3</v>
      </c>
      <c r="M56" s="135" t="n">
        <f aca="false">IF('Indicator Data'!AQ56="No data","x",IF('Indicator Data'!AQ56=0,0,ROUND(IF('Indicator Data'!AQ56&gt;M$4,10,IF('Indicator Data'!AQ56&lt;M$3,0,10-(M$4-'Indicator Data'!AQ56)/(M$4-M$3)*10)),1)))</f>
        <v>2.7</v>
      </c>
      <c r="N56" s="136" t="n">
        <f aca="false">ROUND(AVERAGE(K56,L56,M56),1)</f>
        <v>1.1</v>
      </c>
      <c r="O56" s="138" t="n">
        <f aca="false">ROUND(AVERAGE(E56,E56,H56,N56),1)</f>
        <v>3.4</v>
      </c>
      <c r="P56" s="139" t="n">
        <f aca="false">IF(AND('Indicator Data'!BD56="No data",'Indicator Data'!BE56="No data"),0,SUM('Indicator Data'!BD56:BF56)/1000)</f>
        <v>351.313</v>
      </c>
      <c r="Q56" s="135" t="n">
        <f aca="false">ROUND(IF(P56=0,0,IF(LOG(P56*1000)&gt;$Q$4,10,IF(LOG(P56*1000)&lt;Q$3,0,10-(Q$4-LOG(P56*1000))/(Q$4-Q$3)*10))),1)</f>
        <v>8.5</v>
      </c>
      <c r="R56" s="140" t="n">
        <f aca="false">P56*1000/'Indicator Data'!BZ56</f>
        <v>0.003215321283735</v>
      </c>
      <c r="S56" s="135" t="n">
        <f aca="false">IF(R56="x","x",ROUND(IF(R56&gt;$S$4,10,IF(R56&lt;$S$3,0,((R56*100)/0.0052)^(1/4.0545)/6.5*10)),1))</f>
        <v>4.3</v>
      </c>
      <c r="T56" s="141" t="n">
        <f aca="false">ROUND(AVERAGE(Q56,S56),1)</f>
        <v>6.4</v>
      </c>
      <c r="U56" s="142" t="n">
        <f aca="false">IF('Indicator Data'!AU56="No data","x",ROUND(IF('Indicator Data'!AU56&gt;U$4,10,IF('Indicator Data'!AU56&lt;U$3,0,10-(U$4-'Indicator Data'!AU56)/(U$4-U$3)*10)),1))</f>
        <v>0.2</v>
      </c>
      <c r="V56" s="142" t="n">
        <f aca="false">IF('Indicator Data'!AV56="No data","x",IF('Indicator Data'!AV56=0,0,ROUND(IF('Indicator Data'!AV56&gt;V$4,10,IF('Indicator Data'!AV56&lt;V$3,0,10-(V$4-'Indicator Data'!AV56)/(V$4-V$3)*10)),1)))</f>
        <v>0.2</v>
      </c>
      <c r="W56" s="135" t="n">
        <f aca="false">IF(AND(U56="x",V56="x"),"x",AVERAGE(U56,V56))</f>
        <v>0.2</v>
      </c>
      <c r="X56" s="135" t="n">
        <f aca="false">IF('Indicator Data'!AT56="No data","x",ROUND(IF('Indicator Data'!AT56&gt;X$4,10,IF('Indicator Data'!AT56&lt;X$3,0,10-(X$4-'Indicator Data'!AT56)/(X$4-X$3)*10)),1))</f>
        <v>0.2</v>
      </c>
      <c r="Y56" s="135" t="n">
        <f aca="false">IF('Indicator Data'!AW56="No data","x",ROUND(IF('Indicator Data'!AW56&gt;Y$4,10,IF('Indicator Data'!AW56&lt;Y$3,0,10-(Y$4-'Indicator Data'!AW56)/(Y$4-Y$3)*10)),1))</f>
        <v>0</v>
      </c>
      <c r="Z56" s="140" t="n">
        <f aca="false">IF('Indicator Data'!AX56="No data","x",IF(('Indicator Data'!AX56/'Indicator Data'!BZ56)&gt;1,1,IF('Indicator Data'!AX56&gt;'Indicator Data'!AX56,1,'Indicator Data'!AX56/'Indicator Data'!BZ56)))</f>
        <v>0.026841996996289</v>
      </c>
      <c r="AA56" s="135" t="n">
        <f aca="false">IF(Z56="x","x",ROUND(IF(Z56&gt;AA$4,10,IF(Z56&lt;AA$3,0,10-(AA$4-Z56)/(AA$4-AA$3)*10)),1))</f>
        <v>0.3</v>
      </c>
      <c r="AB56" s="143" t="n">
        <f aca="false">IF(AND(W56="x",X56="x",Y56="x",AA56="x"),"x",ROUND(AVERAGE(W56,X56,Y56,AA56),1))</f>
        <v>0.2</v>
      </c>
      <c r="AC56" s="135" t="n">
        <f aca="false">IF('Indicator Data'!AR56="No data","x",ROUND(IF('Indicator Data'!AR56&gt;AC$4,10,IF('Indicator Data'!AR56&lt;AC$3,0,10-(AC$4-'Indicator Data'!AR56)/(AC$4-AC$3)*10)),1))</f>
        <v>1.5</v>
      </c>
      <c r="AD56" s="135" t="n">
        <f aca="false">IF('Indicator Data'!AS56="No data","x",ROUND(IF('Indicator Data'!AS56&gt;AD$4,10,IF('Indicator Data'!AS56&lt;AD$3,0,10-(AD$4-'Indicator Data'!AS56)/(AD$4-AD$3)*10)),1))</f>
        <v>1.6</v>
      </c>
      <c r="AE56" s="143" t="n">
        <f aca="false">IF(AND(AC56="x",AD56="x"),"x",ROUND(AVERAGE(AD56,AC56),1))</f>
        <v>1.6</v>
      </c>
      <c r="AF56" s="139" t="n">
        <f aca="false">('Indicator Data'!BC56+'Indicator Data'!BB56*0.5+'Indicator Data'!BA56*0.25)/1000</f>
        <v>8.2175</v>
      </c>
      <c r="AG56" s="144" t="n">
        <f aca="false">AF56*1000/'Indicator Data'!BZ56</f>
        <v>7.52090092000364E-005</v>
      </c>
      <c r="AH56" s="143" t="n">
        <f aca="false">IF(AG56="x","x",ROUND(IF(AG56&gt;AH$4,10,IF(AG56&lt;AH$3,0,10-(AH$4-AG56)/(AH$4-AH$3)*10)),1))</f>
        <v>0</v>
      </c>
      <c r="AI56" s="135" t="n">
        <f aca="false">IF('Indicator Data'!BG56="No data","x",ROUND(IF('Indicator Data'!BG56&lt;$AI$3,10,IF('Indicator Data'!BG56&gt;$AI$4,0,($AI$4-'Indicator Data'!BG56)/($AI$4-$AI$3)*10)),1))</f>
        <v>0.9</v>
      </c>
      <c r="AJ56" s="135" t="n">
        <f aca="false">IF('Indicator Data'!BH56="No data","x",ROUND(IF('Indicator Data'!BH56&gt;$AJ$4,10,IF('Indicator Data'!BH56&lt;$AJ$3,0,10-($AJ$4-'Indicator Data'!BH56)/($AJ$4-$AJ$3)*10)),1))</f>
        <v>0</v>
      </c>
      <c r="AK56" s="143" t="n">
        <f aca="false">ROUND(AVERAGE(AJ56,AI56),1)</f>
        <v>0.5</v>
      </c>
      <c r="AL56" s="141" t="n">
        <f aca="false">ROUND(IF(AND(AB56="x",AE56="x",AK56="x"),AH56,IF(AND(AB56="x",AE56="x"),(10-GEOMEAN(((10-AK56)/10*9+1),((10-AH56)/10*9+1)))/9*10,IF(AK56="x",(10-GEOMEAN(((10-AB56)/10*9+1),((10-AE56)/10*9+1),((10-AH56)/10*9+1)))/9*10,IF(AB56="x",(10-GEOMEAN(((10-AK56)/10*9+1),((10-AE56)/10*9+1),((10-AH56)/10*9+1)))/9*10,(10-GEOMEAN(((10-AB56)/10*9+1),((10-AE56)/10*9+1),((10-AH56)/10*9+1),((10-AK56)/10*9+1)))/9*10)))),1)</f>
        <v>0.6</v>
      </c>
      <c r="AM56" s="145" t="n">
        <f aca="false">ROUND((10-GEOMEAN(((10-T56)/10*9+1),((10-AL56)/10*9+1)))/9*10,1)</f>
        <v>4.1</v>
      </c>
    </row>
    <row r="57" customFormat="false" ht="14.5" hidden="false" customHeight="false" outlineLevel="0" collapsed="false">
      <c r="A57" s="98" t="str">
        <f aca="false">'Indicator Data'!A57</f>
        <v>El Salvador</v>
      </c>
      <c r="B57" s="99" t="str">
        <f aca="false">'Indicator Data'!B57</f>
        <v>SLV</v>
      </c>
      <c r="C57" s="134" t="n">
        <f aca="false">ROUND(IF('Indicator Data'!AK57="No data",IF((0.101*LN('Indicator Data'!BY57)-0.153)&gt;C$4,0,IF((0.101*LN('Indicator Data'!BY57)-0.153)&lt;C$3,10,(C$4-(0.101*LN('Indicator Data'!BY57)-0.153))/(C$4-C$3)*10)),IF('Indicator Data'!AK57&gt;C$4,0,IF('Indicator Data'!AK57&lt;C$3,10,(C$4-'Indicator Data'!AK57)/(C$4-C$3)*10))),1)</f>
        <v>4.5</v>
      </c>
      <c r="D57" s="135" t="n">
        <f aca="false">IF('Indicator Data'!AL57="No data","x",ROUND((IF(LOG('Indicator Data'!AL57*1000)&gt;D$4,10,IF(LOG('Indicator Data'!AL57*1000)&lt;D$3,0,10-(D$4-LOG('Indicator Data'!AL57*1000))/(D$4-D$3)*10))),1))</f>
        <v>5.6</v>
      </c>
      <c r="E57" s="136" t="n">
        <f aca="false">ROUND(IF(D57="x",C57,(10-GEOMEAN(((10-C57)/10*9+1),((10-D57)/10*9+1)))/9*10),1)</f>
        <v>5.1</v>
      </c>
      <c r="F57" s="135" t="n">
        <f aca="false">IF('Indicator Data'!AY57="No data","x",ROUND(IF('Indicator Data'!AY57&gt;F$4,10,IF('Indicator Data'!AY57&lt;F$3,0,10-(F$4-'Indicator Data'!AY57)/(F$4-F$3)*10)),1))</f>
        <v>5.1</v>
      </c>
      <c r="G57" s="135" t="n">
        <f aca="false">IF('Indicator Data'!AZ57="No data","x",ROUND(IF('Indicator Data'!AZ57&gt;G$4,10,IF('Indicator Data'!AZ57&lt;G$3,0,10-(G$4-'Indicator Data'!AZ57)/(G$4-G$3)*10)),1))</f>
        <v>3.4</v>
      </c>
      <c r="H57" s="136" t="n">
        <f aca="false">IF(AND(F57="x",G57="x"),"x",ROUND(AVERAGE(F57,G57),1))</f>
        <v>4.3</v>
      </c>
      <c r="I57" s="137" t="n">
        <f aca="false">SUM(IF('Indicator Data'!AM57=0,0,'Indicator Data'!AM57),SUM('Indicator Data'!AN57:AO57))</f>
        <v>558.714286</v>
      </c>
      <c r="J57" s="137" t="n">
        <f aca="false">I57/'Indicator Data'!BZ57*1000000</f>
        <v>88.485819547866</v>
      </c>
      <c r="K57" s="135" t="n">
        <f aca="false">IF(J57="x","x",ROUND(IF(J57&gt;K$4,10,IF(J57&lt;K$3,0,10-(K$4-J57)/(K$4-K$3)*10)),1))</f>
        <v>1.8</v>
      </c>
      <c r="L57" s="135" t="n">
        <f aca="false">IF('Indicator Data'!AP57="No data","x",ROUND(IF('Indicator Data'!AP57&gt;L$4,10,IF('Indicator Data'!AP57&lt;L$3,0,10-(L$4-'Indicator Data'!AP57)/(L$4-L$3)*10)),1))</f>
        <v>1.8</v>
      </c>
      <c r="M57" s="135" t="n">
        <f aca="false">IF('Indicator Data'!AQ57="No data","x",IF('Indicator Data'!AQ57=0,0,ROUND(IF('Indicator Data'!AQ57&gt;M$4,10,IF('Indicator Data'!AQ57&lt;M$3,0,10-(M$4-'Indicator Data'!AQ57)/(M$4-M$3)*10)),1)))</f>
        <v>8</v>
      </c>
      <c r="N57" s="136" t="n">
        <f aca="false">ROUND(AVERAGE(K57,L57,M57),1)</f>
        <v>3.9</v>
      </c>
      <c r="O57" s="138" t="n">
        <f aca="false">ROUND(AVERAGE(E57,E57,H57,N57),1)</f>
        <v>4.6</v>
      </c>
      <c r="P57" s="139" t="n">
        <f aca="false">IF(AND('Indicator Data'!BD57="No data",'Indicator Data'!BE57="No data"),0,SUM('Indicator Data'!BD57:BF57)/1000)</f>
        <v>71.664</v>
      </c>
      <c r="Q57" s="135" t="n">
        <f aca="false">ROUND(IF(P57=0,0,IF(LOG(P57*1000)&gt;$Q$4,10,IF(LOG(P57*1000)&lt;Q$3,0,10-(Q$4-LOG(P57*1000))/(Q$4-Q$3)*10))),1)</f>
        <v>6.2</v>
      </c>
      <c r="R57" s="140" t="n">
        <f aca="false">P57*1000/'Indicator Data'!BZ57</f>
        <v>0.0113497147486189</v>
      </c>
      <c r="S57" s="135" t="n">
        <f aca="false">IF(R57="x","x",ROUND(IF(R57&gt;$S$4,10,IF(R57&lt;$S$3,0,((R57*100)/0.0052)^(1/4.0545)/6.5*10)),1))</f>
        <v>5.8</v>
      </c>
      <c r="T57" s="141" t="n">
        <f aca="false">ROUND(AVERAGE(Q57,S57),1)</f>
        <v>6</v>
      </c>
      <c r="U57" s="142" t="n">
        <f aca="false">IF('Indicator Data'!AU57="No data","x",ROUND(IF('Indicator Data'!AU57&gt;U$4,10,IF('Indicator Data'!AU57&lt;U$3,0,10-(U$4-'Indicator Data'!AU57)/(U$4-U$3)*10)),1))</f>
        <v>1</v>
      </c>
      <c r="V57" s="142" t="n">
        <f aca="false">IF('Indicator Data'!AV57="No data","x",IF('Indicator Data'!AV57=0,0,ROUND(IF('Indicator Data'!AV57&gt;V$4,10,IF('Indicator Data'!AV57&lt;V$3,0,10-(V$4-'Indicator Data'!AV57)/(V$4-V$3)*10)),1)))</f>
        <v>0.7</v>
      </c>
      <c r="W57" s="135" t="n">
        <f aca="false">IF(AND(U57="x",V57="x"),"x",AVERAGE(U57,V57))</f>
        <v>0.85</v>
      </c>
      <c r="X57" s="135" t="n">
        <f aca="false">IF('Indicator Data'!AT57="No data","x",ROUND(IF('Indicator Data'!AT57&gt;X$4,10,IF('Indicator Data'!AT57&lt;X$3,0,10-(X$4-'Indicator Data'!AT57)/(X$4-X$3)*10)),1))</f>
        <v>1</v>
      </c>
      <c r="Y57" s="135" t="n">
        <f aca="false">IF('Indicator Data'!AW57="No data","x",ROUND(IF('Indicator Data'!AW57&gt;Y$4,10,IF('Indicator Data'!AW57&lt;Y$3,0,10-(Y$4-'Indicator Data'!AW57)/(Y$4-Y$3)*10)),1))</f>
        <v>0</v>
      </c>
      <c r="Z57" s="140" t="n">
        <f aca="false">IF('Indicator Data'!AX57="No data","x",IF(('Indicator Data'!AX57/'Indicator Data'!BZ57)&gt;1,1,IF('Indicator Data'!AX57&gt;'Indicator Data'!AX57,1,'Indicator Data'!AX57/'Indicator Data'!BZ57)))</f>
        <v>0.224373521925099</v>
      </c>
      <c r="AA57" s="135" t="n">
        <f aca="false">IF(Z57="x","x",ROUND(IF(Z57&gt;AA$4,10,IF(Z57&lt;AA$3,0,10-(AA$4-Z57)/(AA$4-AA$3)*10)),1))</f>
        <v>2.5</v>
      </c>
      <c r="AB57" s="143" t="n">
        <f aca="false">IF(AND(W57="x",X57="x",Y57="x",AA57="x"),"x",ROUND(AVERAGE(W57,X57,Y57,AA57),1))</f>
        <v>1.1</v>
      </c>
      <c r="AC57" s="135" t="n">
        <f aca="false">IF('Indicator Data'!AR57="No data","x",ROUND(IF('Indicator Data'!AR57&gt;AC$4,10,IF('Indicator Data'!AR57&lt;AC$3,0,10-(AC$4-'Indicator Data'!AR57)/(AC$4-AC$3)*10)),1))</f>
        <v>1</v>
      </c>
      <c r="AD57" s="135" t="n">
        <f aca="false">IF('Indicator Data'!AS57="No data","x",ROUND(IF('Indicator Data'!AS57&gt;AD$4,10,IF('Indicator Data'!AS57&lt;AD$3,0,10-(AD$4-'Indicator Data'!AS57)/(AD$4-AD$3)*10)),1))</f>
        <v>1.1</v>
      </c>
      <c r="AE57" s="143" t="n">
        <f aca="false">IF(AND(AC57="x",AD57="x"),"x",ROUND(AVERAGE(AD57,AC57),1))</f>
        <v>1.1</v>
      </c>
      <c r="AF57" s="139" t="n">
        <f aca="false">('Indicator Data'!BC57+'Indicator Data'!BB57*0.5+'Indicator Data'!BA57*0.25)/1000</f>
        <v>37.84125</v>
      </c>
      <c r="AG57" s="144" t="n">
        <f aca="false">AF57*1000/'Indicator Data'!BZ57</f>
        <v>0.00599307034537807</v>
      </c>
      <c r="AH57" s="143" t="n">
        <f aca="false">IF(AG57="x","x",ROUND(IF(AG57&gt;AH$4,10,IF(AG57&lt;AH$3,0,10-(AH$4-AG57)/(AH$4-AH$3)*10)),1))</f>
        <v>0.6</v>
      </c>
      <c r="AI57" s="135" t="n">
        <f aca="false">IF('Indicator Data'!BG57="No data","x",ROUND(IF('Indicator Data'!BG57&lt;$AI$3,10,IF('Indicator Data'!BG57&gt;$AI$4,0,($AI$4-'Indicator Data'!BG57)/($AI$4-$AI$3)*10)),1))</f>
        <v>4</v>
      </c>
      <c r="AJ57" s="135" t="n">
        <f aca="false">IF('Indicator Data'!BH57="No data","x",ROUND(IF('Indicator Data'!BH57&gt;$AJ$4,10,IF('Indicator Data'!BH57&lt;$AJ$3,0,10-($AJ$4-'Indicator Data'!BH57)/($AJ$4-$AJ$3)*10)),1))</f>
        <v>0.9</v>
      </c>
      <c r="AK57" s="143" t="n">
        <f aca="false">ROUND(AVERAGE(AJ57,AI57),1)</f>
        <v>2.5</v>
      </c>
      <c r="AL57" s="141" t="n">
        <f aca="false">ROUND(IF(AND(AB57="x",AE57="x",AK57="x"),AH57,IF(AND(AB57="x",AE57="x"),(10-GEOMEAN(((10-AK57)/10*9+1),((10-AH57)/10*9+1)))/9*10,IF(AK57="x",(10-GEOMEAN(((10-AB57)/10*9+1),((10-AE57)/10*9+1),((10-AH57)/10*9+1)))/9*10,IF(AB57="x",(10-GEOMEAN(((10-AK57)/10*9+1),((10-AE57)/10*9+1),((10-AH57)/10*9+1)))/9*10,(10-GEOMEAN(((10-AB57)/10*9+1),((10-AE57)/10*9+1),((10-AH57)/10*9+1),((10-AK57)/10*9+1)))/9*10)))),1)</f>
        <v>1.4</v>
      </c>
      <c r="AM57" s="145" t="n">
        <f aca="false">ROUND((10-GEOMEAN(((10-T57)/10*9+1),((10-AL57)/10*9+1)))/9*10,1)</f>
        <v>4.1</v>
      </c>
    </row>
    <row r="58" customFormat="false" ht="14.5" hidden="false" customHeight="false" outlineLevel="0" collapsed="false">
      <c r="A58" s="98" t="str">
        <f aca="false">'Indicator Data'!A58</f>
        <v>Equatorial Guinea</v>
      </c>
      <c r="B58" s="99" t="str">
        <f aca="false">'Indicator Data'!B58</f>
        <v>GNQ</v>
      </c>
      <c r="C58" s="134" t="n">
        <f aca="false">ROUND(IF('Indicator Data'!AK58="No data",IF((0.101*LN('Indicator Data'!BY58)-0.153)&gt;C$4,0,IF((0.101*LN('Indicator Data'!BY58)-0.153)&lt;C$3,10,(C$4-(0.101*LN('Indicator Data'!BY58)-0.153))/(C$4-C$3)*10)),IF('Indicator Data'!AK58&gt;C$4,0,IF('Indicator Data'!AK58&lt;C$3,10,(C$4-'Indicator Data'!AK58)/(C$4-C$3)*10))),1)</f>
        <v>6.2</v>
      </c>
      <c r="D58" s="135" t="str">
        <f aca="false">IF('Indicator Data'!AL58="No data","x",ROUND((IF(LOG('Indicator Data'!AL58*1000)&gt;D$4,10,IF(LOG('Indicator Data'!AL58*1000)&lt;D$3,0,10-(D$4-LOG('Indicator Data'!AL58*1000))/(D$4-D$3)*10))),1))</f>
        <v>x</v>
      </c>
      <c r="E58" s="136" t="n">
        <f aca="false">ROUND(IF(D58="x",C58,(10-GEOMEAN(((10-C58)/10*9+1),((10-D58)/10*9+1)))/9*10),1)</f>
        <v>6.2</v>
      </c>
      <c r="F58" s="135" t="str">
        <f aca="false">IF('Indicator Data'!AY58="No data","x",ROUND(IF('Indicator Data'!AY58&gt;F$4,10,IF('Indicator Data'!AY58&lt;F$3,0,10-(F$4-'Indicator Data'!AY58)/(F$4-F$3)*10)),1))</f>
        <v>x</v>
      </c>
      <c r="G58" s="135" t="str">
        <f aca="false">IF('Indicator Data'!AZ58="No data","x",ROUND(IF('Indicator Data'!AZ58&gt;G$4,10,IF('Indicator Data'!AZ58&lt;G$3,0,10-(G$4-'Indicator Data'!AZ58)/(G$4-G$3)*10)),1))</f>
        <v>x</v>
      </c>
      <c r="H58" s="136" t="str">
        <f aca="false">IF(AND(F58="x",G58="x"),"x",ROUND(AVERAGE(F58,G58),1))</f>
        <v>x</v>
      </c>
      <c r="I58" s="137" t="n">
        <f aca="false">SUM(IF('Indicator Data'!AM58=0,0,'Indicator Data'!AM58),SUM('Indicator Data'!AN58:AO58))</f>
        <v>13.4592087711182</v>
      </c>
      <c r="J58" s="137" t="n">
        <f aca="false">I58/'Indicator Data'!BZ58*1000000</f>
        <v>8.23462396185063</v>
      </c>
      <c r="K58" s="135" t="n">
        <f aca="false">IF(J58="x","x",ROUND(IF(J58&gt;K$4,10,IF(J58&lt;K$3,0,10-(K$4-J58)/(K$4-K$3)*10)),1))</f>
        <v>0.2</v>
      </c>
      <c r="L58" s="135" t="n">
        <f aca="false">IF('Indicator Data'!AP58="No data","x",ROUND(IF('Indicator Data'!AP58&gt;L$4,10,IF('Indicator Data'!AP58&lt;L$3,0,10-(L$4-'Indicator Data'!AP58)/(L$4-L$3)*10)),1))</f>
        <v>0.1</v>
      </c>
      <c r="M58" s="135" t="n">
        <f aca="false">IF('Indicator Data'!AQ58="No data","x",IF('Indicator Data'!AQ58=0,0,ROUND(IF('Indicator Data'!AQ58&gt;M$4,10,IF('Indicator Data'!AQ58&lt;M$3,0,10-(M$4-'Indicator Data'!AQ58)/(M$4-M$3)*10)),1)))</f>
        <v>0</v>
      </c>
      <c r="N58" s="136" t="n">
        <f aca="false">ROUND(AVERAGE(K58,L58,M58),1)</f>
        <v>0.1</v>
      </c>
      <c r="O58" s="138" t="n">
        <f aca="false">ROUND(AVERAGE(E58,E58,H58,N58),1)</f>
        <v>4.2</v>
      </c>
      <c r="P58" s="139" t="n">
        <f aca="false">IF(AND('Indicator Data'!BD58="No data",'Indicator Data'!BE58="No data"),0,SUM('Indicator Data'!BD58:BF58)/1000)</f>
        <v>0.03</v>
      </c>
      <c r="Q58" s="135" t="n">
        <f aca="false">ROUND(IF(P58=0,0,IF(LOG(P58*1000)&gt;$Q$4,10,IF(LOG(P58*1000)&lt;Q$3,0,10-(Q$4-LOG(P58*1000))/(Q$4-Q$3)*10))),1)</f>
        <v>0</v>
      </c>
      <c r="R58" s="140" t="n">
        <f aca="false">P58*1000/'Indicator Data'!BZ58</f>
        <v>1.83546241875402E-005</v>
      </c>
      <c r="S58" s="135" t="n">
        <f aca="false">IF(R58="x","x",ROUND(IF(R58&gt;$S$4,10,IF(R58&lt;$S$3,0,((R58*100)/0.0052)^(1/4.0545)/6.5*10)),1))</f>
        <v>0</v>
      </c>
      <c r="T58" s="141" t="n">
        <f aca="false">ROUND(AVERAGE(Q58,S58),1)</f>
        <v>0</v>
      </c>
      <c r="U58" s="142" t="n">
        <f aca="false">IF('Indicator Data'!AU58="No data","x",ROUND(IF('Indicator Data'!AU58&gt;U$4,10,IF('Indicator Data'!AU58&lt;U$3,0,10-(U$4-'Indicator Data'!AU58)/(U$4-U$3)*10)),1))</f>
        <v>10</v>
      </c>
      <c r="V58" s="142" t="n">
        <f aca="false">IF('Indicator Data'!AV58="No data","x",IF('Indicator Data'!AV58=0,0,ROUND(IF('Indicator Data'!AV58&gt;V$4,10,IF('Indicator Data'!AV58&lt;V$3,0,10-(V$4-'Indicator Data'!AV58)/(V$4-V$3)*10)),1)))</f>
        <v>10</v>
      </c>
      <c r="W58" s="135" t="n">
        <f aca="false">IF(AND(U58="x",V58="x"),"x",AVERAGE(U58,V58))</f>
        <v>10</v>
      </c>
      <c r="X58" s="135" t="n">
        <f aca="false">IF('Indicator Data'!AT58="No data","x",ROUND(IF('Indicator Data'!AT58&gt;X$4,10,IF('Indicator Data'!AT58&lt;X$3,0,10-(X$4-'Indicator Data'!AT58)/(X$4-X$3)*10)),1))</f>
        <v>5.1</v>
      </c>
      <c r="Y58" s="135" t="n">
        <f aca="false">IF('Indicator Data'!AW58="No data","x",ROUND(IF('Indicator Data'!AW58&gt;Y$4,10,IF('Indicator Data'!AW58&lt;Y$3,0,10-(Y$4-'Indicator Data'!AW58)/(Y$4-Y$3)*10)),1))</f>
        <v>6</v>
      </c>
      <c r="Z58" s="140" t="n">
        <f aca="false">IF('Indicator Data'!AX58="No data","x",IF(('Indicator Data'!AX58/'Indicator Data'!BZ58)&gt;1,1,IF('Indicator Data'!AX58&gt;'Indicator Data'!AX58,1,'Indicator Data'!AX58/'Indicator Data'!BZ58)))</f>
        <v>0.262670579464663</v>
      </c>
      <c r="AA58" s="135" t="n">
        <f aca="false">IF(Z58="x","x",ROUND(IF(Z58&gt;AA$4,10,IF(Z58&lt;AA$3,0,10-(AA$4-Z58)/(AA$4-AA$3)*10)),1))</f>
        <v>2.9</v>
      </c>
      <c r="AB58" s="143" t="n">
        <f aca="false">IF(AND(W58="x",X58="x",Y58="x",AA58="x"),"x",ROUND(AVERAGE(W58,X58,Y58,AA58),1))</f>
        <v>6</v>
      </c>
      <c r="AC58" s="135" t="n">
        <f aca="false">IF('Indicator Data'!AR58="No data","x",ROUND(IF('Indicator Data'!AR58&gt;AC$4,10,IF('Indicator Data'!AR58&lt;AC$3,0,10-(AC$4-'Indicator Data'!AR58)/(AC$4-AC$3)*10)),1))</f>
        <v>6</v>
      </c>
      <c r="AD58" s="135" t="n">
        <f aca="false">IF('Indicator Data'!AS58="No data","x",ROUND(IF('Indicator Data'!AS58&gt;AD$4,10,IF('Indicator Data'!AS58&lt;AD$3,0,10-(AD$4-'Indicator Data'!AS58)/(AD$4-AD$3)*10)),1))</f>
        <v>1.2</v>
      </c>
      <c r="AE58" s="143" t="n">
        <f aca="false">IF(AND(AC58="x",AD58="x"),"x",ROUND(AVERAGE(AD58,AC58),1))</f>
        <v>3.6</v>
      </c>
      <c r="AF58" s="139" t="n">
        <f aca="false">('Indicator Data'!BC58+'Indicator Data'!BB58*0.5+'Indicator Data'!BA58*0.25)/1000</f>
        <v>0</v>
      </c>
      <c r="AG58" s="144" t="n">
        <f aca="false">AF58*1000/'Indicator Data'!BZ58</f>
        <v>0</v>
      </c>
      <c r="AH58" s="143" t="n">
        <f aca="false">IF(AG58="x","x",ROUND(IF(AG58&gt;AH$4,10,IF(AG58&lt;AH$3,0,10-(AH$4-AG58)/(AH$4-AH$3)*10)),1))</f>
        <v>0</v>
      </c>
      <c r="AI58" s="135" t="n">
        <f aca="false">IF('Indicator Data'!BG58="No data","x",ROUND(IF('Indicator Data'!BG58&lt;$AI$3,10,IF('Indicator Data'!BG58&gt;$AI$4,0,($AI$4-'Indicator Data'!BG58)/($AI$4-$AI$3)*10)),1))</f>
        <v>6.1</v>
      </c>
      <c r="AJ58" s="135" t="n">
        <f aca="false">IF('Indicator Data'!BH58="No data","x",ROUND(IF('Indicator Data'!BH58&gt;$AJ$4,10,IF('Indicator Data'!BH58&lt;$AJ$3,0,10-($AJ$4-'Indicator Data'!BH58)/($AJ$4-$AJ$3)*10)),1))</f>
        <v>4.1</v>
      </c>
      <c r="AK58" s="143" t="n">
        <f aca="false">ROUND(AVERAGE(AJ58,AI58),1)</f>
        <v>5.1</v>
      </c>
      <c r="AL58" s="141" t="n">
        <f aca="false">ROUND(IF(AND(AB58="x",AE58="x",AK58="x"),AH58,IF(AND(AB58="x",AE58="x"),(10-GEOMEAN(((10-AK58)/10*9+1),((10-AH58)/10*9+1)))/9*10,IF(AK58="x",(10-GEOMEAN(((10-AB58)/10*9+1),((10-AE58)/10*9+1),((10-AH58)/10*9+1)))/9*10,IF(AB58="x",(10-GEOMEAN(((10-AK58)/10*9+1),((10-AE58)/10*9+1),((10-AH58)/10*9+1)))/9*10,(10-GEOMEAN(((10-AB58)/10*9+1),((10-AE58)/10*9+1),((10-AH58)/10*9+1),((10-AK58)/10*9+1)))/9*10)))),1)</f>
        <v>4</v>
      </c>
      <c r="AM58" s="145" t="n">
        <f aca="false">ROUND((10-GEOMEAN(((10-T58)/10*9+1),((10-AL58)/10*9+1)))/9*10,1)</f>
        <v>2.2</v>
      </c>
    </row>
    <row r="59" customFormat="false" ht="14.5" hidden="false" customHeight="false" outlineLevel="0" collapsed="false">
      <c r="A59" s="98" t="str">
        <f aca="false">'Indicator Data'!A59</f>
        <v>Eritrea</v>
      </c>
      <c r="B59" s="99" t="str">
        <f aca="false">'Indicator Data'!B59</f>
        <v>ERI</v>
      </c>
      <c r="C59" s="134" t="n">
        <f aca="false">ROUND(IF('Indicator Data'!AK59="No data",IF((0.101*LN('Indicator Data'!BY59)-0.153)&gt;C$4,0,IF((0.101*LN('Indicator Data'!BY59)-0.153)&lt;C$3,10,(C$4-(0.101*LN('Indicator Data'!BY59)-0.153))/(C$4-C$3)*10)),IF('Indicator Data'!AK59&gt;C$4,0,IF('Indicator Data'!AK59&lt;C$3,10,(C$4-'Indicator Data'!AK59)/(C$4-C$3)*10))),1)</f>
        <v>8.8</v>
      </c>
      <c r="D59" s="135" t="str">
        <f aca="false">IF('Indicator Data'!AL59="No data","x",ROUND((IF(LOG('Indicator Data'!AL59*1000)&gt;D$4,10,IF(LOG('Indicator Data'!AL59*1000)&lt;D$3,0,10-(D$4-LOG('Indicator Data'!AL59*1000))/(D$4-D$3)*10))),1))</f>
        <v>x</v>
      </c>
      <c r="E59" s="136" t="n">
        <f aca="false">ROUND(IF(D59="x",C59,(10-GEOMEAN(((10-C59)/10*9+1),((10-D59)/10*9+1)))/9*10),1)</f>
        <v>8.8</v>
      </c>
      <c r="F59" s="135" t="str">
        <f aca="false">IF('Indicator Data'!AY59="No data","x",ROUND(IF('Indicator Data'!AY59&gt;F$4,10,IF('Indicator Data'!AY59&lt;F$3,0,10-(F$4-'Indicator Data'!AY59)/(F$4-F$3)*10)),1))</f>
        <v>x</v>
      </c>
      <c r="G59" s="135" t="str">
        <f aca="false">IF('Indicator Data'!AZ59="No data","x",ROUND(IF('Indicator Data'!AZ59&gt;G$4,10,IF('Indicator Data'!AZ59&lt;G$3,0,10-(G$4-'Indicator Data'!AZ59)/(G$4-G$3)*10)),1))</f>
        <v>x</v>
      </c>
      <c r="H59" s="136" t="str">
        <f aca="false">IF(AND(F59="x",G59="x"),"x",ROUND(AVERAGE(F59,G59),1))</f>
        <v>x</v>
      </c>
      <c r="I59" s="137" t="n">
        <f aca="false">SUM(IF('Indicator Data'!AM59=0,0,'Indicator Data'!AM59),SUM('Indicator Data'!AN59:AO59))</f>
        <v>67.2502579318848</v>
      </c>
      <c r="J59" s="137" t="n">
        <f aca="false">I59/'Indicator Data'!BZ59*1000000</f>
        <v>18.5758183084455</v>
      </c>
      <c r="K59" s="135" t="n">
        <f aca="false">IF(J59="x","x",ROUND(IF(J59&gt;K$4,10,IF(J59&lt;K$3,0,10-(K$4-J59)/(K$4-K$3)*10)),1))</f>
        <v>0.4</v>
      </c>
      <c r="L59" s="135" t="str">
        <f aca="false">IF('Indicator Data'!AP59="No data","x",ROUND(IF('Indicator Data'!AP59&gt;L$4,10,IF('Indicator Data'!AP59&lt;L$3,0,10-(L$4-'Indicator Data'!AP59)/(L$4-L$3)*10)),1))</f>
        <v>x</v>
      </c>
      <c r="M59" s="135" t="str">
        <f aca="false">IF('Indicator Data'!AQ59="No data","x",IF('Indicator Data'!AQ59=0,0,ROUND(IF('Indicator Data'!AQ59&gt;M$4,10,IF('Indicator Data'!AQ59&lt;M$3,0,10-(M$4-'Indicator Data'!AQ59)/(M$4-M$3)*10)),1)))</f>
        <v>x</v>
      </c>
      <c r="N59" s="136" t="n">
        <f aca="false">ROUND(AVERAGE(K59,L59,M59),1)</f>
        <v>0.4</v>
      </c>
      <c r="O59" s="138" t="n">
        <f aca="false">ROUND(AVERAGE(E59,E59,H59,N59),1)</f>
        <v>6</v>
      </c>
      <c r="P59" s="139" t="n">
        <f aca="false">IF(AND('Indicator Data'!BD59="No data",'Indicator Data'!BE59="No data"),0,SUM('Indicator Data'!BD59:BF59)/1000)</f>
        <v>0.121</v>
      </c>
      <c r="Q59" s="135" t="n">
        <f aca="false">ROUND(IF(P59=0,0,IF(LOG(P59*1000)&gt;$Q$4,10,IF(LOG(P59*1000)&lt;Q$3,0,10-(Q$4-LOG(P59*1000))/(Q$4-Q$3)*10))),1)</f>
        <v>0</v>
      </c>
      <c r="R59" s="140" t="n">
        <f aca="false">P59*1000/'Indicator Data'!BZ59</f>
        <v>3.34225337484725E-005</v>
      </c>
      <c r="S59" s="135" t="n">
        <f aca="false">IF(R59="x","x",ROUND(IF(R59&gt;$S$4,10,IF(R59&lt;$S$3,0,((R59*100)/0.0052)^(1/4.0545)/6.5*10)),1))</f>
        <v>0</v>
      </c>
      <c r="T59" s="141" t="n">
        <f aca="false">ROUND(AVERAGE(Q59,S59),1)</f>
        <v>0</v>
      </c>
      <c r="U59" s="142" t="n">
        <f aca="false">IF('Indicator Data'!AU59="No data","x",ROUND(IF('Indicator Data'!AU59&gt;U$4,10,IF('Indicator Data'!AU59&lt;U$3,0,10-(U$4-'Indicator Data'!AU59)/(U$4-U$3)*10)),1))</f>
        <v>1</v>
      </c>
      <c r="V59" s="142" t="n">
        <f aca="false">IF('Indicator Data'!AV59="No data","x",IF('Indicator Data'!AV59=0,0,ROUND(IF('Indicator Data'!AV59&gt;V$4,10,IF('Indicator Data'!AV59&lt;V$3,0,10-(V$4-'Indicator Data'!AV59)/(V$4-V$3)*10)),1)))</f>
        <v>0.3</v>
      </c>
      <c r="W59" s="135" t="n">
        <f aca="false">IF(AND(U59="x",V59="x"),"x",AVERAGE(U59,V59))</f>
        <v>0.65</v>
      </c>
      <c r="X59" s="135" t="n">
        <f aca="false">IF('Indicator Data'!AT59="No data","x",ROUND(IF('Indicator Data'!AT59&gt;X$4,10,IF('Indicator Data'!AT59&lt;X$3,0,10-(X$4-'Indicator Data'!AT59)/(X$4-X$3)*10)),1))</f>
        <v>1.5</v>
      </c>
      <c r="Y59" s="135" t="n">
        <f aca="false">IF('Indicator Data'!AW59="No data","x",ROUND(IF('Indicator Data'!AW59&gt;Y$4,10,IF('Indicator Data'!AW59&lt;Y$3,0,10-(Y$4-'Indicator Data'!AW59)/(Y$4-Y$3)*10)),1))</f>
        <v>1.1</v>
      </c>
      <c r="Z59" s="140" t="n">
        <f aca="false">IF('Indicator Data'!AX59="No data","x",IF(('Indicator Data'!AX59/'Indicator Data'!BZ59)&gt;1,1,IF('Indicator Data'!AX59&gt;'Indicator Data'!AX59,1,'Indicator Data'!AX59/'Indicator Data'!BZ59)))</f>
        <v>0.081775272407461</v>
      </c>
      <c r="AA59" s="135" t="n">
        <f aca="false">IF(Z59="x","x",ROUND(IF(Z59&gt;AA$4,10,IF(Z59&lt;AA$3,0,10-(AA$4-Z59)/(AA$4-AA$3)*10)),1))</f>
        <v>0.9</v>
      </c>
      <c r="AB59" s="143" t="n">
        <f aca="false">IF(AND(W59="x",X59="x",Y59="x",AA59="x"),"x",ROUND(AVERAGE(W59,X59,Y59,AA59),1))</f>
        <v>1</v>
      </c>
      <c r="AC59" s="135" t="n">
        <f aca="false">IF('Indicator Data'!AR59="No data","x",ROUND(IF('Indicator Data'!AR59&gt;AC$4,10,IF('Indicator Data'!AR59&lt;AC$3,0,10-(AC$4-'Indicator Data'!AR59)/(AC$4-AC$3)*10)),1))</f>
        <v>3</v>
      </c>
      <c r="AD59" s="135" t="n">
        <f aca="false">IF('Indicator Data'!AS59="No data","x",ROUND(IF('Indicator Data'!AS59&gt;AD$4,10,IF('Indicator Data'!AS59&lt;AD$3,0,10-(AD$4-'Indicator Data'!AS59)/(AD$4-AD$3)*10)),1))</f>
        <v>8.8</v>
      </c>
      <c r="AE59" s="143" t="n">
        <f aca="false">IF(AND(AC59="x",AD59="x"),"x",ROUND(AVERAGE(AD59,AC59),1))</f>
        <v>5.9</v>
      </c>
      <c r="AF59" s="139" t="n">
        <f aca="false">('Indicator Data'!BC59+'Indicator Data'!BB59*0.5+'Indicator Data'!BA59*0.25)/1000</f>
        <v>0</v>
      </c>
      <c r="AG59" s="144" t="n">
        <f aca="false">AF59*1000/'Indicator Data'!BZ59</f>
        <v>0</v>
      </c>
      <c r="AH59" s="143" t="n">
        <f aca="false">IF(AG59="x","x",ROUND(IF(AG59&gt;AH$4,10,IF(AG59&lt;AH$3,0,10-(AH$4-AG59)/(AH$4-AH$3)*10)),1))</f>
        <v>0</v>
      </c>
      <c r="AI59" s="135" t="n">
        <f aca="false">IF('Indicator Data'!BG59="No data","x",ROUND(IF('Indicator Data'!BG59&lt;$AI$3,10,IF('Indicator Data'!BG59&gt;$AI$4,0,($AI$4-'Indicator Data'!BG59)/($AI$4-$AI$3)*10)),1))</f>
        <v>6.9</v>
      </c>
      <c r="AJ59" s="135" t="n">
        <f aca="false">IF('Indicator Data'!BH59="No data","x",ROUND(IF('Indicator Data'!BH59&gt;$AJ$4,10,IF('Indicator Data'!BH59&lt;$AJ$3,0,10-($AJ$4-'Indicator Data'!BH59)/($AJ$4-$AJ$3)*10)),1))</f>
        <v>6.6</v>
      </c>
      <c r="AK59" s="143" t="n">
        <f aca="false">ROUND(AVERAGE(AJ59,AI59),1)</f>
        <v>6.8</v>
      </c>
      <c r="AL59" s="141" t="n">
        <f aca="false">ROUND(IF(AND(AB59="x",AE59="x",AK59="x"),AH59,IF(AND(AB59="x",AE59="x"),(10-GEOMEAN(((10-AK59)/10*9+1),((10-AH59)/10*9+1)))/9*10,IF(AK59="x",(10-GEOMEAN(((10-AB59)/10*9+1),((10-AE59)/10*9+1),((10-AH59)/10*9+1)))/9*10,IF(AB59="x",(10-GEOMEAN(((10-AK59)/10*9+1),((10-AE59)/10*9+1),((10-AH59)/10*9+1)))/9*10,(10-GEOMEAN(((10-AB59)/10*9+1),((10-AE59)/10*9+1),((10-AH59)/10*9+1),((10-AK59)/10*9+1)))/9*10)))),1)</f>
        <v>4</v>
      </c>
      <c r="AM59" s="145" t="n">
        <f aca="false">ROUND((10-GEOMEAN(((10-T59)/10*9+1),((10-AL59)/10*9+1)))/9*10,1)</f>
        <v>2.2</v>
      </c>
    </row>
    <row r="60" customFormat="false" ht="14.5" hidden="false" customHeight="false" outlineLevel="0" collapsed="false">
      <c r="A60" s="98" t="str">
        <f aca="false">'Indicator Data'!A60</f>
        <v>Estonia</v>
      </c>
      <c r="B60" s="99" t="str">
        <f aca="false">'Indicator Data'!B60</f>
        <v>EST</v>
      </c>
      <c r="C60" s="134" t="n">
        <f aca="false">ROUND(IF('Indicator Data'!AK60="No data",IF((0.101*LN('Indicator Data'!BY60)-0.153)&gt;C$4,0,IF((0.101*LN('Indicator Data'!BY60)-0.153)&lt;C$3,10,(C$4-(0.101*LN('Indicator Data'!BY60)-0.153))/(C$4-C$3)*10)),IF('Indicator Data'!AK60&gt;C$4,0,IF('Indicator Data'!AK60&lt;C$3,10,(C$4-'Indicator Data'!AK60)/(C$4-C$3)*10))),1)</f>
        <v>0.2</v>
      </c>
      <c r="D60" s="135" t="str">
        <f aca="false">IF('Indicator Data'!AL60="No data","x",ROUND((IF(LOG('Indicator Data'!AL60*1000)&gt;D$4,10,IF(LOG('Indicator Data'!AL60*1000)&lt;D$3,0,10-(D$4-LOG('Indicator Data'!AL60*1000))/(D$4-D$3)*10))),1))</f>
        <v>x</v>
      </c>
      <c r="E60" s="136" t="n">
        <f aca="false">ROUND(IF(D60="x",C60,(10-GEOMEAN(((10-C60)/10*9+1),((10-D60)/10*9+1)))/9*10),1)</f>
        <v>0.2</v>
      </c>
      <c r="F60" s="135" t="n">
        <f aca="false">IF('Indicator Data'!AY60="No data","x",ROUND(IF('Indicator Data'!AY60&gt;F$4,10,IF('Indicator Data'!AY60&lt;F$3,0,10-(F$4-'Indicator Data'!AY60)/(F$4-F$3)*10)),1))</f>
        <v>1.1</v>
      </c>
      <c r="G60" s="135" t="n">
        <f aca="false">IF('Indicator Data'!AZ60="No data","x",ROUND(IF('Indicator Data'!AZ60&gt;G$4,10,IF('Indicator Data'!AZ60&lt;G$3,0,10-(G$4-'Indicator Data'!AZ60)/(G$4-G$3)*10)),1))</f>
        <v>1.4</v>
      </c>
      <c r="H60" s="136" t="n">
        <f aca="false">IF(AND(F60="x",G60="x"),"x",ROUND(AVERAGE(F60,G60),1))</f>
        <v>1.3</v>
      </c>
      <c r="I60" s="137" t="n">
        <f aca="false">SUM(IF('Indicator Data'!AM60=0,0,'Indicator Data'!AM60),SUM('Indicator Data'!AN60:AO60))</f>
        <v>0.016892</v>
      </c>
      <c r="J60" s="137" t="n">
        <f aca="false">I60/'Indicator Data'!BZ60*1000000</f>
        <v>0.0127131687264479</v>
      </c>
      <c r="K60" s="135" t="n">
        <f aca="false">IF(J60="x","x",ROUND(IF(J60&gt;K$4,10,IF(J60&lt;K$3,0,10-(K$4-J60)/(K$4-K$3)*10)),1))</f>
        <v>0</v>
      </c>
      <c r="L60" s="135" t="str">
        <f aca="false">IF('Indicator Data'!AP60="No data","x",ROUND(IF('Indicator Data'!AP60&gt;L$4,10,IF('Indicator Data'!AP60&lt;L$3,0,10-(L$4-'Indicator Data'!AP60)/(L$4-L$3)*10)),1))</f>
        <v>x</v>
      </c>
      <c r="M60" s="135" t="n">
        <f aca="false">IF('Indicator Data'!AQ60="No data","x",IF('Indicator Data'!AQ60=0,0,ROUND(IF('Indicator Data'!AQ60&gt;M$4,10,IF('Indicator Data'!AQ60&lt;M$3,0,10-(M$4-'Indicator Data'!AQ60)/(M$4-M$3)*10)),1)))</f>
        <v>0.6</v>
      </c>
      <c r="N60" s="136" t="n">
        <f aca="false">ROUND(AVERAGE(K60,L60,M60),1)</f>
        <v>0.3</v>
      </c>
      <c r="O60" s="138" t="n">
        <f aca="false">ROUND(AVERAGE(E60,E60,H60,N60),1)</f>
        <v>0.5</v>
      </c>
      <c r="P60" s="139" t="n">
        <f aca="false">IF(AND('Indicator Data'!BD60="No data",'Indicator Data'!BE60="No data"),0,SUM('Indicator Data'!BD60:BF60)/1000)</f>
        <v>48.695</v>
      </c>
      <c r="Q60" s="135" t="n">
        <f aca="false">ROUND(IF(P60=0,0,IF(LOG(P60*1000)&gt;$Q$4,10,IF(LOG(P60*1000)&lt;Q$3,0,10-(Q$4-LOG(P60*1000))/(Q$4-Q$3)*10))),1)</f>
        <v>5.6</v>
      </c>
      <c r="R60" s="140" t="n">
        <f aca="false">P60*1000/'Indicator Data'!BZ60</f>
        <v>0.0366485763162668</v>
      </c>
      <c r="S60" s="135" t="n">
        <f aca="false">IF(R60="x","x",ROUND(IF(R60&gt;$S$4,10,IF(R60&lt;$S$3,0,((R60*100)/0.0052)^(1/4.0545)/6.5*10)),1))</f>
        <v>7.8</v>
      </c>
      <c r="T60" s="141" t="n">
        <f aca="false">ROUND(AVERAGE(Q60,S60),1)</f>
        <v>6.7</v>
      </c>
      <c r="U60" s="142" t="n">
        <f aca="false">IF('Indicator Data'!AU60="No data","x",ROUND(IF('Indicator Data'!AU60&gt;U$4,10,IF('Indicator Data'!AU60&lt;U$3,0,10-(U$4-'Indicator Data'!AU60)/(U$4-U$3)*10)),1))</f>
        <v>1.6</v>
      </c>
      <c r="V60" s="142" t="n">
        <f aca="false">IF('Indicator Data'!AV60="No data","x",IF('Indicator Data'!AV60=0,0,ROUND(IF('Indicator Data'!AV60&gt;V$4,10,IF('Indicator Data'!AV60&lt;V$3,0,10-(V$4-'Indicator Data'!AV60)/(V$4-V$3)*10)),1)))</f>
        <v>1.1</v>
      </c>
      <c r="W60" s="135" t="n">
        <f aca="false">IF(AND(U60="x",V60="x"),"x",AVERAGE(U60,V60))</f>
        <v>1.35</v>
      </c>
      <c r="X60" s="135" t="n">
        <f aca="false">IF('Indicator Data'!AT60="No data","x",ROUND(IF('Indicator Data'!AT60&gt;X$4,10,IF('Indicator Data'!AT60&lt;X$3,0,10-(X$4-'Indicator Data'!AT60)/(X$4-X$3)*10)),1))</f>
        <v>0.2</v>
      </c>
      <c r="Y60" s="135" t="str">
        <f aca="false">IF('Indicator Data'!AW60="No data","x",ROUND(IF('Indicator Data'!AW60&gt;Y$4,10,IF('Indicator Data'!AW60&lt;Y$3,0,10-(Y$4-'Indicator Data'!AW60)/(Y$4-Y$3)*10)),1))</f>
        <v>x</v>
      </c>
      <c r="Z60" s="140" t="n">
        <f aca="false">IF('Indicator Data'!AX60="No data","x",IF(('Indicator Data'!AX60/'Indicator Data'!BZ60)&gt;1,1,IF('Indicator Data'!AX60&gt;'Indicator Data'!AX60,1,'Indicator Data'!AX60/'Indicator Data'!BZ60)))</f>
        <v>7.52614771871173E-007</v>
      </c>
      <c r="AA60" s="135" t="n">
        <f aca="false">IF(Z60="x","x",ROUND(IF(Z60&gt;AA$4,10,IF(Z60&lt;AA$3,0,10-(AA$4-Z60)/(AA$4-AA$3)*10)),1))</f>
        <v>0</v>
      </c>
      <c r="AB60" s="143" t="n">
        <f aca="false">IF(AND(W60="x",X60="x",Y60="x",AA60="x"),"x",ROUND(AVERAGE(W60,X60,Y60,AA60),1))</f>
        <v>0.5</v>
      </c>
      <c r="AC60" s="135" t="n">
        <f aca="false">IF('Indicator Data'!AR60="No data","x",ROUND(IF('Indicator Data'!AR60&gt;AC$4,10,IF('Indicator Data'!AR60&lt;AC$3,0,10-(AC$4-'Indicator Data'!AR60)/(AC$4-AC$3)*10)),1))</f>
        <v>0.2</v>
      </c>
      <c r="AD60" s="135" t="n">
        <f aca="false">IF('Indicator Data'!AS60="No data","x",ROUND(IF('Indicator Data'!AS60&gt;AD$4,10,IF('Indicator Data'!AS60&lt;AD$3,0,10-(AD$4-'Indicator Data'!AS60)/(AD$4-AD$3)*10)),1))</f>
        <v>0.1</v>
      </c>
      <c r="AE60" s="143" t="n">
        <f aca="false">IF(AND(AC60="x",AD60="x"),"x",ROUND(AVERAGE(AD60,AC60),1))</f>
        <v>0.2</v>
      </c>
      <c r="AF60" s="139" t="n">
        <f aca="false">('Indicator Data'!BC60+'Indicator Data'!BB60*0.5+'Indicator Data'!BA60*0.25)/1000</f>
        <v>0</v>
      </c>
      <c r="AG60" s="144" t="n">
        <f aca="false">AF60*1000/'Indicator Data'!BZ60</f>
        <v>0</v>
      </c>
      <c r="AH60" s="143" t="n">
        <f aca="false">IF(AG60="x","x",ROUND(IF(AG60&gt;AH$4,10,IF(AG60&lt;AH$3,0,10-(AH$4-AG60)/(AH$4-AH$3)*10)),1))</f>
        <v>0</v>
      </c>
      <c r="AI60" s="135" t="n">
        <f aca="false">IF('Indicator Data'!BG60="No data","x",ROUND(IF('Indicator Data'!BG60&lt;$AI$3,10,IF('Indicator Data'!BG60&gt;$AI$4,0,($AI$4-'Indicator Data'!BG60)/($AI$4-$AI$3)*10)),1))</f>
        <v>3.3</v>
      </c>
      <c r="AJ60" s="135" t="n">
        <f aca="false">IF('Indicator Data'!BH60="No data","x",ROUND(IF('Indicator Data'!BH60&gt;$AJ$4,10,IF('Indicator Data'!BH60&lt;$AJ$3,0,10-($AJ$4-'Indicator Data'!BH60)/($AJ$4-$AJ$3)*10)),1))</f>
        <v>0</v>
      </c>
      <c r="AK60" s="143" t="n">
        <f aca="false">ROUND(AVERAGE(AJ60,AI60),1)</f>
        <v>1.7</v>
      </c>
      <c r="AL60" s="141" t="n">
        <f aca="false">ROUND(IF(AND(AB60="x",AE60="x",AK60="x"),AH60,IF(AND(AB60="x",AE60="x"),(10-GEOMEAN(((10-AK60)/10*9+1),((10-AH60)/10*9+1)))/9*10,IF(AK60="x",(10-GEOMEAN(((10-AB60)/10*9+1),((10-AE60)/10*9+1),((10-AH60)/10*9+1)))/9*10,IF(AB60="x",(10-GEOMEAN(((10-AK60)/10*9+1),((10-AE60)/10*9+1),((10-AH60)/10*9+1)))/9*10,(10-GEOMEAN(((10-AB60)/10*9+1),((10-AE60)/10*9+1),((10-AH60)/10*9+1),((10-AK60)/10*9+1)))/9*10)))),1)</f>
        <v>0.6</v>
      </c>
      <c r="AM60" s="145" t="n">
        <f aca="false">ROUND((10-GEOMEAN(((10-T60)/10*9+1),((10-AL60)/10*9+1)))/9*10,1)</f>
        <v>4.3</v>
      </c>
    </row>
    <row r="61" customFormat="false" ht="14.5" hidden="false" customHeight="false" outlineLevel="0" collapsed="false">
      <c r="A61" s="98" t="str">
        <f aca="false">'Indicator Data'!A61</f>
        <v>Eswatini</v>
      </c>
      <c r="B61" s="99" t="str">
        <f aca="false">'Indicator Data'!B61</f>
        <v>SWZ</v>
      </c>
      <c r="C61" s="134" t="n">
        <f aca="false">ROUND(IF('Indicator Data'!AK61="No data",IF((0.101*LN('Indicator Data'!BY61)-0.153)&gt;C$4,0,IF((0.101*LN('Indicator Data'!BY61)-0.153)&lt;C$3,10,(C$4-(0.101*LN('Indicator Data'!BY61)-0.153))/(C$4-C$3)*10)),IF('Indicator Data'!AK61&gt;C$4,0,IF('Indicator Data'!AK61&lt;C$3,10,(C$4-'Indicator Data'!AK61)/(C$4-C$3)*10))),1)</f>
        <v>5.8</v>
      </c>
      <c r="D61" s="135" t="n">
        <f aca="false">IF('Indicator Data'!AL61="No data","x",ROUND((IF(LOG('Indicator Data'!AL61*1000)&gt;D$4,10,IF(LOG('Indicator Data'!AL61*1000)&lt;D$3,0,10-(D$4-LOG('Indicator Data'!AL61*1000))/(D$4-D$3)*10))),1))</f>
        <v>7.1</v>
      </c>
      <c r="E61" s="136" t="n">
        <f aca="false">ROUND(IF(D61="x",C61,(10-GEOMEAN(((10-C61)/10*9+1),((10-D61)/10*9+1)))/9*10),1)</f>
        <v>6.5</v>
      </c>
      <c r="F61" s="135" t="n">
        <f aca="false">IF('Indicator Data'!AY61="No data","x",ROUND(IF('Indicator Data'!AY61&gt;F$4,10,IF('Indicator Data'!AY61&lt;F$3,0,10-(F$4-'Indicator Data'!AY61)/(F$4-F$3)*10)),1))</f>
        <v>7.6</v>
      </c>
      <c r="G61" s="135" t="n">
        <f aca="false">IF('Indicator Data'!AZ61="No data","x",ROUND(IF('Indicator Data'!AZ61&gt;G$4,10,IF('Indicator Data'!AZ61&lt;G$3,0,10-(G$4-'Indicator Data'!AZ61)/(G$4-G$3)*10)),1))</f>
        <v>7.4</v>
      </c>
      <c r="H61" s="136" t="n">
        <f aca="false">IF(AND(F61="x",G61="x"),"x",ROUND(AVERAGE(F61,G61),1))</f>
        <v>7.5</v>
      </c>
      <c r="I61" s="137" t="n">
        <f aca="false">SUM(IF('Indicator Data'!AM61=0,0,'Indicator Data'!AM61),SUM('Indicator Data'!AN61:AO61))</f>
        <v>132.644977117188</v>
      </c>
      <c r="J61" s="137" t="n">
        <f aca="false">I61/'Indicator Data'!BZ61*1000000</f>
        <v>111.254049722913</v>
      </c>
      <c r="K61" s="135" t="n">
        <f aca="false">IF(J61="x","x",ROUND(IF(J61&gt;K$4,10,IF(J61&lt;K$3,0,10-(K$4-J61)/(K$4-K$3)*10)),1))</f>
        <v>2.2</v>
      </c>
      <c r="L61" s="135" t="n">
        <f aca="false">IF('Indicator Data'!AP61="No data","x",ROUND(IF('Indicator Data'!AP61&gt;L$4,10,IF('Indicator Data'!AP61&lt;L$3,0,10-(L$4-'Indicator Data'!AP61)/(L$4-L$3)*10)),1))</f>
        <v>2</v>
      </c>
      <c r="M61" s="135" t="n">
        <f aca="false">IF('Indicator Data'!AQ61="No data","x",IF('Indicator Data'!AQ61=0,0,ROUND(IF('Indicator Data'!AQ61&gt;M$4,10,IF('Indicator Data'!AQ61&lt;M$3,0,10-(M$4-'Indicator Data'!AQ61)/(M$4-M$3)*10)),1)))</f>
        <v>0.9</v>
      </c>
      <c r="N61" s="136" t="n">
        <f aca="false">ROUND(AVERAGE(K61,L61,M61),1)</f>
        <v>1.7</v>
      </c>
      <c r="O61" s="138" t="n">
        <f aca="false">ROUND(AVERAGE(E61,E61,H61,N61),1)</f>
        <v>5.6</v>
      </c>
      <c r="P61" s="139" t="n">
        <f aca="false">IF(AND('Indicator Data'!BD61="No data",'Indicator Data'!BE61="No data"),0,SUM('Indicator Data'!BD61:BF61)/1000)</f>
        <v>2.138</v>
      </c>
      <c r="Q61" s="135" t="n">
        <f aca="false">ROUND(IF(P61=0,0,IF(LOG(P61*1000)&gt;$Q$4,10,IF(LOG(P61*1000)&lt;Q$3,0,10-(Q$4-LOG(P61*1000))/(Q$4-Q$3)*10))),1)</f>
        <v>1.1</v>
      </c>
      <c r="R61" s="140" t="n">
        <f aca="false">P61*1000/'Indicator Data'!BZ61</f>
        <v>0.00179321647511346</v>
      </c>
      <c r="S61" s="135" t="n">
        <f aca="false">IF(R61="x","x",ROUND(IF(R61&gt;$S$4,10,IF(R61&lt;$S$3,0,((R61*100)/0.0052)^(1/4.0545)/6.5*10)),1))</f>
        <v>3.7</v>
      </c>
      <c r="T61" s="141" t="n">
        <f aca="false">ROUND(AVERAGE(Q61,S61),1)</f>
        <v>2.4</v>
      </c>
      <c r="U61" s="142" t="n">
        <f aca="false">IF('Indicator Data'!AU61="No data","x",ROUND(IF('Indicator Data'!AU61&gt;U$4,10,IF('Indicator Data'!AU61&lt;U$3,0,10-(U$4-'Indicator Data'!AU61)/(U$4-U$3)*10)),1))</f>
        <v>10</v>
      </c>
      <c r="V61" s="142" t="n">
        <f aca="false">IF('Indicator Data'!AV61="No data","x",IF('Indicator Data'!AV61=0,0,ROUND(IF('Indicator Data'!AV61&gt;V$4,10,IF('Indicator Data'!AV61&lt;V$3,0,10-(V$4-'Indicator Data'!AV61)/(V$4-V$3)*10)),1)))</f>
        <v>10</v>
      </c>
      <c r="W61" s="135" t="n">
        <f aca="false">IF(AND(U61="x",V61="x"),"x",AVERAGE(U61,V61))</f>
        <v>10</v>
      </c>
      <c r="X61" s="135" t="n">
        <f aca="false">IF('Indicator Data'!AT61="No data","x",ROUND(IF('Indicator Data'!AT61&gt;X$4,10,IF('Indicator Data'!AT61&lt;X$3,0,10-(X$4-'Indicator Data'!AT61)/(X$4-X$3)*10)),1))</f>
        <v>5.8</v>
      </c>
      <c r="Y61" s="135" t="n">
        <f aca="false">IF('Indicator Data'!AW61="No data","x",ROUND(IF('Indicator Data'!AW61&gt;Y$4,10,IF('Indicator Data'!AW61&lt;Y$3,0,10-(Y$4-'Indicator Data'!AW61)/(Y$4-Y$3)*10)),1))</f>
        <v>0</v>
      </c>
      <c r="Z61" s="140" t="n">
        <f aca="false">IF('Indicator Data'!AX61="No data","x",IF(('Indicator Data'!AX61/'Indicator Data'!BZ61)&gt;1,1,IF('Indicator Data'!AX61&gt;'Indicator Data'!AX61,1,'Indicator Data'!AX61/'Indicator Data'!BZ61)))</f>
        <v>0.34068093579396</v>
      </c>
      <c r="AA61" s="135" t="n">
        <f aca="false">IF(Z61="x","x",ROUND(IF(Z61&gt;AA$4,10,IF(Z61&lt;AA$3,0,10-(AA$4-Z61)/(AA$4-AA$3)*10)),1))</f>
        <v>3.8</v>
      </c>
      <c r="AB61" s="143" t="n">
        <f aca="false">IF(AND(W61="x",X61="x",Y61="x",AA61="x"),"x",ROUND(AVERAGE(W61,X61,Y61,AA61),1))</f>
        <v>4.9</v>
      </c>
      <c r="AC61" s="135" t="n">
        <f aca="false">IF('Indicator Data'!AR61="No data","x",ROUND(IF('Indicator Data'!AR61&gt;AC$4,10,IF('Indicator Data'!AR61&lt;AC$3,0,10-(AC$4-'Indicator Data'!AR61)/(AC$4-AC$3)*10)),1))</f>
        <v>3.6</v>
      </c>
      <c r="AD61" s="135" t="n">
        <f aca="false">IF('Indicator Data'!AS61="No data","x",ROUND(IF('Indicator Data'!AS61&gt;AD$4,10,IF('Indicator Data'!AS61&lt;AD$3,0,10-(AD$4-'Indicator Data'!AS61)/(AD$4-AD$3)*10)),1))</f>
        <v>1.3</v>
      </c>
      <c r="AE61" s="143" t="n">
        <f aca="false">IF(AND(AC61="x",AD61="x"),"x",ROUND(AVERAGE(AD61,AC61),1))</f>
        <v>2.5</v>
      </c>
      <c r="AF61" s="139" t="n">
        <f aca="false">('Indicator Data'!BC61+'Indicator Data'!BB61*0.5+'Indicator Data'!BA61*0.25)/1000</f>
        <v>0</v>
      </c>
      <c r="AG61" s="144" t="n">
        <f aca="false">AF61*1000/'Indicator Data'!BZ61</f>
        <v>0</v>
      </c>
      <c r="AH61" s="143" t="n">
        <f aca="false">IF(AG61="x","x",ROUND(IF(AG61&gt;AH$4,10,IF(AG61&lt;AH$3,0,10-(AH$4-AG61)/(AH$4-AH$3)*10)),1))</f>
        <v>0</v>
      </c>
      <c r="AI61" s="135" t="n">
        <f aca="false">IF('Indicator Data'!BG61="No data","x",ROUND(IF('Indicator Data'!BG61&lt;$AI$3,10,IF('Indicator Data'!BG61&gt;$AI$4,0,($AI$4-'Indicator Data'!BG61)/($AI$4-$AI$3)*10)),1))</f>
        <v>5.1</v>
      </c>
      <c r="AJ61" s="135" t="n">
        <f aca="false">IF('Indicator Data'!BH61="No data","x",ROUND(IF('Indicator Data'!BH61&gt;$AJ$4,10,IF('Indicator Data'!BH61&lt;$AJ$3,0,10-($AJ$4-'Indicator Data'!BH61)/($AJ$4-$AJ$3)*10)),1))</f>
        <v>2</v>
      </c>
      <c r="AK61" s="143" t="n">
        <f aca="false">ROUND(AVERAGE(AJ61,AI61),1)</f>
        <v>3.6</v>
      </c>
      <c r="AL61" s="141" t="n">
        <f aca="false">ROUND(IF(AND(AB61="x",AE61="x",AK61="x"),AH61,IF(AND(AB61="x",AE61="x"),(10-GEOMEAN(((10-AK61)/10*9+1),((10-AH61)/10*9+1)))/9*10,IF(AK61="x",(10-GEOMEAN(((10-AB61)/10*9+1),((10-AE61)/10*9+1),((10-AH61)/10*9+1)))/9*10,IF(AB61="x",(10-GEOMEAN(((10-AK61)/10*9+1),((10-AE61)/10*9+1),((10-AH61)/10*9+1)))/9*10,(10-GEOMEAN(((10-AB61)/10*9+1),((10-AE61)/10*9+1),((10-AH61)/10*9+1),((10-AK61)/10*9+1)))/9*10)))),1)</f>
        <v>2.9</v>
      </c>
      <c r="AM61" s="145" t="n">
        <f aca="false">ROUND((10-GEOMEAN(((10-T61)/10*9+1),((10-AL61)/10*9+1)))/9*10,1)</f>
        <v>2.7</v>
      </c>
    </row>
    <row r="62" customFormat="false" ht="14.5" hidden="false" customHeight="false" outlineLevel="0" collapsed="false">
      <c r="A62" s="98" t="str">
        <f aca="false">'Indicator Data'!A62</f>
        <v>Ethiopia</v>
      </c>
      <c r="B62" s="99" t="str">
        <f aca="false">'Indicator Data'!B62</f>
        <v>ETH</v>
      </c>
      <c r="C62" s="134" t="n">
        <f aca="false">ROUND(IF('Indicator Data'!AK62="No data",IF((0.101*LN('Indicator Data'!BY62)-0.153)&gt;C$4,0,IF((0.101*LN('Indicator Data'!BY62)-0.153)&lt;C$3,10,(C$4-(0.101*LN('Indicator Data'!BY62)-0.153))/(C$4-C$3)*10)),IF('Indicator Data'!AK62&gt;C$4,0,IF('Indicator Data'!AK62&lt;C$3,10,(C$4-'Indicator Data'!AK62)/(C$4-C$3)*10))),1)</f>
        <v>8.3</v>
      </c>
      <c r="D62" s="135" t="n">
        <f aca="false">IF('Indicator Data'!AL62="No data","x",ROUND((IF(LOG('Indicator Data'!AL62*1000)&gt;D$4,10,IF(LOG('Indicator Data'!AL62*1000)&lt;D$3,0,10-(D$4-LOG('Indicator Data'!AL62*1000))/(D$4-D$3)*10))),1))</f>
        <v>10</v>
      </c>
      <c r="E62" s="136" t="n">
        <f aca="false">ROUND(IF(D62="x",C62,(10-GEOMEAN(((10-C62)/10*9+1),((10-D62)/10*9+1)))/9*10),1)</f>
        <v>9.3</v>
      </c>
      <c r="F62" s="135" t="n">
        <f aca="false">IF('Indicator Data'!AY62="No data","x",ROUND(IF('Indicator Data'!AY62&gt;F$4,10,IF('Indicator Data'!AY62&lt;F$3,0,10-(F$4-'Indicator Data'!AY62)/(F$4-F$3)*10)),1))</f>
        <v>6.9</v>
      </c>
      <c r="G62" s="135" t="n">
        <f aca="false">IF('Indicator Data'!AZ62="No data","x",ROUND(IF('Indicator Data'!AZ62&gt;G$4,10,IF('Indicator Data'!AZ62&lt;G$3,0,10-(G$4-'Indicator Data'!AZ62)/(G$4-G$3)*10)),1))</f>
        <v>2.5</v>
      </c>
      <c r="H62" s="136" t="n">
        <f aca="false">IF(AND(F62="x",G62="x"),"x",ROUND(AVERAGE(F62,G62),1))</f>
        <v>4.7</v>
      </c>
      <c r="I62" s="137" t="n">
        <f aca="false">SUM(IF('Indicator Data'!AM62=0,0,'Indicator Data'!AM62),SUM('Indicator Data'!AN62:AO62))</f>
        <v>8563.391665875</v>
      </c>
      <c r="J62" s="137" t="n">
        <f aca="false">I62/'Indicator Data'!BZ62*1000000</f>
        <v>71.1936845375204</v>
      </c>
      <c r="K62" s="135" t="n">
        <f aca="false">IF(J62="x","x",ROUND(IF(J62&gt;K$4,10,IF(J62&lt;K$3,0,10-(K$4-J62)/(K$4-K$3)*10)),1))</f>
        <v>1.4</v>
      </c>
      <c r="L62" s="135" t="n">
        <f aca="false">IF('Indicator Data'!AP62="No data","x",ROUND(IF('Indicator Data'!AP62&gt;L$4,10,IF('Indicator Data'!AP62&lt;L$3,0,10-(L$4-'Indicator Data'!AP62)/(L$4-L$3)*10)),1))</f>
        <v>3.3</v>
      </c>
      <c r="M62" s="135" t="n">
        <f aca="false">IF('Indicator Data'!AQ62="No data","x",IF('Indicator Data'!AQ62=0,0,ROUND(IF('Indicator Data'!AQ62&gt;M$4,10,IF('Indicator Data'!AQ62&lt;M$3,0,10-(M$4-'Indicator Data'!AQ62)/(M$4-M$3)*10)),1)))</f>
        <v>0.1</v>
      </c>
      <c r="N62" s="136" t="n">
        <f aca="false">ROUND(AVERAGE(K62,L62,M62),1)</f>
        <v>1.6</v>
      </c>
      <c r="O62" s="138" t="n">
        <f aca="false">ROUND(AVERAGE(E62,E62,H62,N62),1)</f>
        <v>6.2</v>
      </c>
      <c r="P62" s="139" t="n">
        <f aca="false">IF(AND('Indicator Data'!BD62="No data",'Indicator Data'!BE62="No data"),0,SUM('Indicator Data'!BD62:BF62)/1000)</f>
        <v>5399.388</v>
      </c>
      <c r="Q62" s="135" t="n">
        <f aca="false">ROUND(IF(P62=0,0,IF(LOG(P62*1000)&gt;$Q$4,10,IF(LOG(P62*1000)&lt;Q$3,0,10-(Q$4-LOG(P62*1000))/(Q$4-Q$3)*10))),1)</f>
        <v>10</v>
      </c>
      <c r="R62" s="140" t="n">
        <f aca="false">P62*1000/'Indicator Data'!BZ62</f>
        <v>0.0448890277317936</v>
      </c>
      <c r="S62" s="135" t="n">
        <f aca="false">IF(R62="x","x",ROUND(IF(R62&gt;$S$4,10,IF(R62&lt;$S$3,0,((R62*100)/0.0052)^(1/4.0545)/6.5*10)),1))</f>
        <v>8.2</v>
      </c>
      <c r="T62" s="141" t="n">
        <f aca="false">ROUND(AVERAGE(Q62,S62),1)</f>
        <v>9.1</v>
      </c>
      <c r="U62" s="142" t="n">
        <f aca="false">IF('Indicator Data'!AU62="No data","x",ROUND(IF('Indicator Data'!AU62&gt;U$4,10,IF('Indicator Data'!AU62&lt;U$3,0,10-(U$4-'Indicator Data'!AU62)/(U$4-U$3)*10)),1))</f>
        <v>1.8</v>
      </c>
      <c r="V62" s="142" t="n">
        <f aca="false">IF('Indicator Data'!AV62="No data","x",IF('Indicator Data'!AV62=0,0,ROUND(IF('Indicator Data'!AV62&gt;V$4,10,IF('Indicator Data'!AV62&lt;V$3,0,10-(V$4-'Indicator Data'!AV62)/(V$4-V$3)*10)),1)))</f>
        <v>0.6</v>
      </c>
      <c r="W62" s="135" t="n">
        <f aca="false">IF(AND(U62="x",V62="x"),"x",AVERAGE(U62,V62))</f>
        <v>1.2</v>
      </c>
      <c r="X62" s="135" t="n">
        <f aca="false">IF('Indicator Data'!AT62="No data","x",ROUND(IF('Indicator Data'!AT62&gt;X$4,10,IF('Indicator Data'!AT62&lt;X$3,0,10-(X$4-'Indicator Data'!AT62)/(X$4-X$3)*10)),1))</f>
        <v>2.4</v>
      </c>
      <c r="Y62" s="135" t="n">
        <f aca="false">IF('Indicator Data'!AW62="No data","x",ROUND(IF('Indicator Data'!AW62&gt;Y$4,10,IF('Indicator Data'!AW62&lt;Y$3,0,10-(Y$4-'Indicator Data'!AW62)/(Y$4-Y$3)*10)),1))</f>
        <v>1.4</v>
      </c>
      <c r="Z62" s="140" t="n">
        <f aca="false">IF('Indicator Data'!AX62="No data","x",IF(('Indicator Data'!AX62/'Indicator Data'!BZ62)&gt;1,1,IF('Indicator Data'!AX62&gt;'Indicator Data'!AX62,1,'Indicator Data'!AX62/'Indicator Data'!BZ62)))</f>
        <v>0.629607050783825</v>
      </c>
      <c r="AA62" s="135" t="n">
        <f aca="false">IF(Z62="x","x",ROUND(IF(Z62&gt;AA$4,10,IF(Z62&lt;AA$3,0,10-(AA$4-Z62)/(AA$4-AA$3)*10)),1))</f>
        <v>7</v>
      </c>
      <c r="AB62" s="143" t="n">
        <f aca="false">IF(AND(W62="x",X62="x",Y62="x",AA62="x"),"x",ROUND(AVERAGE(W62,X62,Y62,AA62),1))</f>
        <v>3</v>
      </c>
      <c r="AC62" s="135" t="n">
        <f aca="false">IF('Indicator Data'!AR62="No data","x",ROUND(IF('Indicator Data'!AR62&gt;AC$4,10,IF('Indicator Data'!AR62&lt;AC$3,0,10-(AC$4-'Indicator Data'!AR62)/(AC$4-AC$3)*10)),1))</f>
        <v>3.7</v>
      </c>
      <c r="AD62" s="135" t="n">
        <f aca="false">IF('Indicator Data'!AS62="No data","x",ROUND(IF('Indicator Data'!AS62&gt;AD$4,10,IF('Indicator Data'!AS62&lt;AD$3,0,10-(AD$4-'Indicator Data'!AS62)/(AD$4-AD$3)*10)),1))</f>
        <v>4.7</v>
      </c>
      <c r="AE62" s="143" t="n">
        <f aca="false">IF(AND(AC62="x",AD62="x"),"x",ROUND(AVERAGE(AD62,AC62),1))</f>
        <v>4.2</v>
      </c>
      <c r="AF62" s="139" t="n">
        <f aca="false">('Indicator Data'!BC62+'Indicator Data'!BB62*0.5+'Indicator Data'!BA62*0.25)/1000</f>
        <v>9870.5075</v>
      </c>
      <c r="AG62" s="144" t="n">
        <f aca="false">AF62*1000/'Indicator Data'!BZ62</f>
        <v>0.0820606863026656</v>
      </c>
      <c r="AH62" s="143" t="n">
        <f aca="false">IF(AG62="x","x",ROUND(IF(AG62&gt;AH$4,10,IF(AG62&lt;AH$3,0,10-(AH$4-AG62)/(AH$4-AH$3)*10)),1))</f>
        <v>8.2</v>
      </c>
      <c r="AI62" s="135" t="n">
        <f aca="false">IF('Indicator Data'!BG62="No data","x",ROUND(IF('Indicator Data'!BG62&lt;$AI$3,10,IF('Indicator Data'!BG62&gt;$AI$4,0,($AI$4-'Indicator Data'!BG62)/($AI$4-$AI$3)*10)),1))</f>
        <v>5.6</v>
      </c>
      <c r="AJ62" s="135" t="n">
        <f aca="false">IF('Indicator Data'!BH62="No data","x",ROUND(IF('Indicator Data'!BH62&gt;$AJ$4,10,IF('Indicator Data'!BH62&lt;$AJ$3,0,10-($AJ$4-'Indicator Data'!BH62)/($AJ$4-$AJ$3)*10)),1))</f>
        <v>6.6</v>
      </c>
      <c r="AK62" s="143" t="n">
        <f aca="false">ROUND(AVERAGE(AJ62,AI62),1)</f>
        <v>6.1</v>
      </c>
      <c r="AL62" s="141" t="n">
        <f aca="false">ROUND(IF(AND(AB62="x",AE62="x",AK62="x"),AH62,IF(AND(AB62="x",AE62="x"),(10-GEOMEAN(((10-AK62)/10*9+1),((10-AH62)/10*9+1)))/9*10,IF(AK62="x",(10-GEOMEAN(((10-AB62)/10*9+1),((10-AE62)/10*9+1),((10-AH62)/10*9+1)))/9*10,IF(AB62="x",(10-GEOMEAN(((10-AK62)/10*9+1),((10-AE62)/10*9+1),((10-AH62)/10*9+1)))/9*10,(10-GEOMEAN(((10-AB62)/10*9+1),((10-AE62)/10*9+1),((10-AH62)/10*9+1),((10-AK62)/10*9+1)))/9*10)))),1)</f>
        <v>5.8</v>
      </c>
      <c r="AM62" s="145" t="n">
        <f aca="false">ROUND((10-GEOMEAN(((10-T62)/10*9+1),((10-AL62)/10*9+1)))/9*10,1)</f>
        <v>7.8</v>
      </c>
    </row>
    <row r="63" customFormat="false" ht="14.5" hidden="false" customHeight="false" outlineLevel="0" collapsed="false">
      <c r="A63" s="98" t="str">
        <f aca="false">'Indicator Data'!A63</f>
        <v>Fiji</v>
      </c>
      <c r="B63" s="99" t="str">
        <f aca="false">'Indicator Data'!B63</f>
        <v>FJI</v>
      </c>
      <c r="C63" s="134" t="n">
        <f aca="false">ROUND(IF('Indicator Data'!AK63="No data",IF((0.101*LN('Indicator Data'!BY63)-0.153)&gt;C$4,0,IF((0.101*LN('Indicator Data'!BY63)-0.153)&lt;C$3,10,(C$4-(0.101*LN('Indicator Data'!BY63)-0.153))/(C$4-C$3)*10)),IF('Indicator Data'!AK63&gt;C$4,0,IF('Indicator Data'!AK63&lt;C$3,10,(C$4-'Indicator Data'!AK63)/(C$4-C$3)*10))),1)</f>
        <v>3.1</v>
      </c>
      <c r="D63" s="135" t="str">
        <f aca="false">IF('Indicator Data'!AL63="No data","x",ROUND((IF(LOG('Indicator Data'!AL63*1000)&gt;D$4,10,IF(LOG('Indicator Data'!AL63*1000)&lt;D$3,0,10-(D$4-LOG('Indicator Data'!AL63*1000))/(D$4-D$3)*10))),1))</f>
        <v>x</v>
      </c>
      <c r="E63" s="136" t="n">
        <f aca="false">ROUND(IF(D63="x",C63,(10-GEOMEAN(((10-C63)/10*9+1),((10-D63)/10*9+1)))/9*10),1)</f>
        <v>3.1</v>
      </c>
      <c r="F63" s="135" t="n">
        <f aca="false">IF('Indicator Data'!AY63="No data","x",ROUND(IF('Indicator Data'!AY63&gt;F$4,10,IF('Indicator Data'!AY63&lt;F$3,0,10-(F$4-'Indicator Data'!AY63)/(F$4-F$3)*10)),1))</f>
        <v>4.9</v>
      </c>
      <c r="G63" s="135" t="n">
        <f aca="false">IF('Indicator Data'!AZ63="No data","x",ROUND(IF('Indicator Data'!AZ63&gt;G$4,10,IF('Indicator Data'!AZ63&lt;G$3,0,10-(G$4-'Indicator Data'!AZ63)/(G$4-G$3)*10)),1))</f>
        <v>1.4</v>
      </c>
      <c r="H63" s="136" t="n">
        <f aca="false">IF(AND(F63="x",G63="x"),"x",ROUND(AVERAGE(F63,G63),1))</f>
        <v>3.2</v>
      </c>
      <c r="I63" s="137" t="n">
        <f aca="false">SUM(IF('Indicator Data'!AM63=0,0,'Indicator Data'!AM63),SUM('Indicator Data'!AN63:AO63))</f>
        <v>218.408704187988</v>
      </c>
      <c r="J63" s="137" t="n">
        <f aca="false">I63/'Indicator Data'!BZ63*1000000</f>
        <v>236.217240021856</v>
      </c>
      <c r="K63" s="135" t="n">
        <f aca="false">IF(J63="x","x",ROUND(IF(J63&gt;K$4,10,IF(J63&lt;K$3,0,10-(K$4-J63)/(K$4-K$3)*10)),1))</f>
        <v>4.7</v>
      </c>
      <c r="L63" s="135" t="n">
        <f aca="false">IF('Indicator Data'!AP63="No data","x",ROUND(IF('Indicator Data'!AP63&gt;L$4,10,IF('Indicator Data'!AP63&lt;L$3,0,10-(L$4-'Indicator Data'!AP63)/(L$4-L$3)*10)),1))</f>
        <v>3</v>
      </c>
      <c r="M63" s="135" t="n">
        <f aca="false">IF('Indicator Data'!AQ63="No data","x",IF('Indicator Data'!AQ63=0,0,ROUND(IF('Indicator Data'!AQ63&gt;M$4,10,IF('Indicator Data'!AQ63&lt;M$3,0,10-(M$4-'Indicator Data'!AQ63)/(M$4-M$3)*10)),1)))</f>
        <v>2.6</v>
      </c>
      <c r="N63" s="136" t="n">
        <f aca="false">ROUND(AVERAGE(K63,L63,M63),1)</f>
        <v>3.4</v>
      </c>
      <c r="O63" s="138" t="n">
        <f aca="false">ROUND(AVERAGE(E63,E63,H63,N63),1)</f>
        <v>3.2</v>
      </c>
      <c r="P63" s="139" t="n">
        <f aca="false">IF(AND('Indicator Data'!BD63="No data",'Indicator Data'!BE63="No data"),0,SUM('Indicator Data'!BD63:BF63)/1000)</f>
        <v>0.018</v>
      </c>
      <c r="Q63" s="135" t="n">
        <f aca="false">ROUND(IF(P63=0,0,IF(LOG(P63*1000)&gt;$Q$4,10,IF(LOG(P63*1000)&lt;Q$3,0,10-(Q$4-LOG(P63*1000))/(Q$4-Q$3)*10))),1)</f>
        <v>0</v>
      </c>
      <c r="R63" s="140" t="n">
        <f aca="false">P63*1000/'Indicator Data'!BZ63</f>
        <v>1.94676779764863E-005</v>
      </c>
      <c r="S63" s="135" t="n">
        <f aca="false">IF(R63="x","x",ROUND(IF(R63&gt;$S$4,10,IF(R63&lt;$S$3,0,((R63*100)/0.0052)^(1/4.0545)/6.5*10)),1))</f>
        <v>0</v>
      </c>
      <c r="T63" s="141" t="n">
        <f aca="false">ROUND(AVERAGE(Q63,S63),1)</f>
        <v>0</v>
      </c>
      <c r="U63" s="142" t="n">
        <f aca="false">IF('Indicator Data'!AU63="No data","x",ROUND(IF('Indicator Data'!AU63&gt;U$4,10,IF('Indicator Data'!AU63&lt;U$3,0,10-(U$4-'Indicator Data'!AU63)/(U$4-U$3)*10)),1))</f>
        <v>0.4</v>
      </c>
      <c r="V63" s="142" t="n">
        <f aca="false">IF('Indicator Data'!AV63="No data","x",IF('Indicator Data'!AV63=0,0,ROUND(IF('Indicator Data'!AV63&gt;V$4,10,IF('Indicator Data'!AV63&lt;V$3,0,10-(V$4-'Indicator Data'!AV63)/(V$4-V$3)*10)),1)))</f>
        <v>0.9</v>
      </c>
      <c r="W63" s="135" t="n">
        <f aca="false">IF(AND(U63="x",V63="x"),"x",AVERAGE(U63,V63))</f>
        <v>0.65</v>
      </c>
      <c r="X63" s="135" t="n">
        <f aca="false">IF('Indicator Data'!AT63="No data","x",ROUND(IF('Indicator Data'!AT63&gt;X$4,10,IF('Indicator Data'!AT63&lt;X$3,0,10-(X$4-'Indicator Data'!AT63)/(X$4-X$3)*10)),1))</f>
        <v>1.2</v>
      </c>
      <c r="Y63" s="135" t="str">
        <f aca="false">IF('Indicator Data'!AW63="No data","x",ROUND(IF('Indicator Data'!AW63&gt;Y$4,10,IF('Indicator Data'!AW63&lt;Y$3,0,10-(Y$4-'Indicator Data'!AW63)/(Y$4-Y$3)*10)),1))</f>
        <v>x</v>
      </c>
      <c r="Z63" s="140" t="n">
        <f aca="false">IF('Indicator Data'!AX63="No data","x",IF(('Indicator Data'!AX63/'Indicator Data'!BZ63)&gt;1,1,IF('Indicator Data'!AX63&gt;'Indicator Data'!AX63,1,'Indicator Data'!AX63/'Indicator Data'!BZ63)))</f>
        <v>0.996339535771588</v>
      </c>
      <c r="AA63" s="135" t="n">
        <f aca="false">IF(Z63="x","x",ROUND(IF(Z63&gt;AA$4,10,IF(Z63&lt;AA$3,0,10-(AA$4-Z63)/(AA$4-AA$3)*10)),1))</f>
        <v>10</v>
      </c>
      <c r="AB63" s="143" t="n">
        <f aca="false">IF(AND(W63="x",X63="x",Y63="x",AA63="x"),"x",ROUND(AVERAGE(W63,X63,Y63,AA63),1))</f>
        <v>4</v>
      </c>
      <c r="AC63" s="135" t="n">
        <f aca="false">IF('Indicator Data'!AR63="No data","x",ROUND(IF('Indicator Data'!AR63&gt;AC$4,10,IF('Indicator Data'!AR63&lt;AC$3,0,10-(AC$4-'Indicator Data'!AR63)/(AC$4-AC$3)*10)),1))</f>
        <v>2.1</v>
      </c>
      <c r="AD63" s="135" t="str">
        <f aca="false">IF('Indicator Data'!AS63="No data","x",ROUND(IF('Indicator Data'!AS63&gt;AD$4,10,IF('Indicator Data'!AS63&lt;AD$3,0,10-(AD$4-'Indicator Data'!AS63)/(AD$4-AD$3)*10)),1))</f>
        <v>x</v>
      </c>
      <c r="AE63" s="143" t="n">
        <f aca="false">IF(AND(AC63="x",AD63="x"),"x",ROUND(AVERAGE(AD63,AC63),1))</f>
        <v>2.1</v>
      </c>
      <c r="AF63" s="139" t="n">
        <f aca="false">('Indicator Data'!BC63+'Indicator Data'!BB63*0.5+'Indicator Data'!BA63*0.25)/1000</f>
        <v>162.21825</v>
      </c>
      <c r="AG63" s="144" t="n">
        <f aca="false">AF63*1000/'Indicator Data'!BZ63</f>
        <v>0.175445147383842</v>
      </c>
      <c r="AH63" s="143" t="n">
        <f aca="false">IF(AG63="x","x",ROUND(IF(AG63&gt;AH$4,10,IF(AG63&lt;AH$3,0,10-(AH$4-AG63)/(AH$4-AH$3)*10)),1))</f>
        <v>10</v>
      </c>
      <c r="AI63" s="135" t="n">
        <f aca="false">IF('Indicator Data'!BG63="No data","x",ROUND(IF('Indicator Data'!BG63&lt;$AI$3,10,IF('Indicator Data'!BG63&gt;$AI$4,0,($AI$4-'Indicator Data'!BG63)/($AI$4-$AI$3)*10)),1))</f>
        <v>3.9</v>
      </c>
      <c r="AJ63" s="135" t="n">
        <f aca="false">IF('Indicator Data'!BH63="No data","x",ROUND(IF('Indicator Data'!BH63&gt;$AJ$4,10,IF('Indicator Data'!BH63&lt;$AJ$3,0,10-($AJ$4-'Indicator Data'!BH63)/($AJ$4-$AJ$3)*10)),1))</f>
        <v>0.2</v>
      </c>
      <c r="AK63" s="143" t="n">
        <f aca="false">ROUND(AVERAGE(AJ63,AI63),1)</f>
        <v>2.1</v>
      </c>
      <c r="AL63" s="141" t="n">
        <f aca="false">ROUND(IF(AND(AB63="x",AE63="x",AK63="x"),AH63,IF(AND(AB63="x",AE63="x"),(10-GEOMEAN(((10-AK63)/10*9+1),((10-AH63)/10*9+1)))/9*10,IF(AK63="x",(10-GEOMEAN(((10-AB63)/10*9+1),((10-AE63)/10*9+1),((10-AH63)/10*9+1)))/9*10,IF(AB63="x",(10-GEOMEAN(((10-AK63)/10*9+1),((10-AE63)/10*9+1),((10-AH63)/10*9+1)))/9*10,(10-GEOMEAN(((10-AB63)/10*9+1),((10-AE63)/10*9+1),((10-AH63)/10*9+1),((10-AK63)/10*9+1)))/9*10)))),1)</f>
        <v>6.1</v>
      </c>
      <c r="AM63" s="145" t="n">
        <f aca="false">ROUND((10-GEOMEAN(((10-T63)/10*9+1),((10-AL63)/10*9+1)))/9*10,1)</f>
        <v>3.6</v>
      </c>
    </row>
    <row r="64" customFormat="false" ht="14.5" hidden="false" customHeight="false" outlineLevel="0" collapsed="false">
      <c r="A64" s="98" t="str">
        <f aca="false">'Indicator Data'!A64</f>
        <v>Finland</v>
      </c>
      <c r="B64" s="99" t="str">
        <f aca="false">'Indicator Data'!B64</f>
        <v>FIN</v>
      </c>
      <c r="C64" s="134" t="n">
        <f aca="false">ROUND(IF('Indicator Data'!AK64="No data",IF((0.101*LN('Indicator Data'!BY64)-0.153)&gt;C$4,0,IF((0.101*LN('Indicator Data'!BY64)-0.153)&lt;C$3,10,(C$4-(0.101*LN('Indicator Data'!BY64)-0.153))/(C$4-C$3)*10)),IF('Indicator Data'!AK64&gt;C$4,0,IF('Indicator Data'!AK64&lt;C$3,10,(C$4-'Indicator Data'!AK64)/(C$4-C$3)*10))),1)</f>
        <v>0</v>
      </c>
      <c r="D64" s="135" t="str">
        <f aca="false">IF('Indicator Data'!AL64="No data","x",ROUND((IF(LOG('Indicator Data'!AL64*1000)&gt;D$4,10,IF(LOG('Indicator Data'!AL64*1000)&lt;D$3,0,10-(D$4-LOG('Indicator Data'!AL64*1000))/(D$4-D$3)*10))),1))</f>
        <v>x</v>
      </c>
      <c r="E64" s="136" t="n">
        <f aca="false">ROUND(IF(D64="x",C64,(10-GEOMEAN(((10-C64)/10*9+1),((10-D64)/10*9+1)))/9*10),1)</f>
        <v>0</v>
      </c>
      <c r="F64" s="135" t="n">
        <f aca="false">IF('Indicator Data'!AY64="No data","x",ROUND(IF('Indicator Data'!AY64&gt;F$4,10,IF('Indicator Data'!AY64&lt;F$3,0,10-(F$4-'Indicator Data'!AY64)/(F$4-F$3)*10)),1))</f>
        <v>0.6</v>
      </c>
      <c r="G64" s="135" t="n">
        <f aca="false">IF('Indicator Data'!AZ64="No data","x",ROUND(IF('Indicator Data'!AZ64&gt;G$4,10,IF('Indicator Data'!AZ64&lt;G$3,0,10-(G$4-'Indicator Data'!AZ64)/(G$4-G$3)*10)),1))</f>
        <v>0.7</v>
      </c>
      <c r="H64" s="136" t="n">
        <f aca="false">IF(AND(F64="x",G64="x"),"x",ROUND(AVERAGE(F64,G64),1))</f>
        <v>0.7</v>
      </c>
      <c r="I64" s="137" t="n">
        <f aca="false">SUM(IF('Indicator Data'!AM64=0,0,'Indicator Data'!AM64),SUM('Indicator Data'!AN64:AO64))</f>
        <v>0</v>
      </c>
      <c r="J64" s="137" t="n">
        <f aca="false">I64/'Indicator Data'!BZ64*1000000</f>
        <v>0</v>
      </c>
      <c r="K64" s="135" t="n">
        <f aca="false">IF(J64="x","x",ROUND(IF(J64&gt;K$4,10,IF(J64&lt;K$3,0,10-(K$4-J64)/(K$4-K$3)*10)),1))</f>
        <v>0</v>
      </c>
      <c r="L64" s="135" t="str">
        <f aca="false">IF('Indicator Data'!AP64="No data","x",ROUND(IF('Indicator Data'!AP64&gt;L$4,10,IF('Indicator Data'!AP64&lt;L$3,0,10-(L$4-'Indicator Data'!AP64)/(L$4-L$3)*10)),1))</f>
        <v>x</v>
      </c>
      <c r="M64" s="135" t="n">
        <f aca="false">IF('Indicator Data'!AQ64="No data","x",IF('Indicator Data'!AQ64=0,0,ROUND(IF('Indicator Data'!AQ64&gt;M$4,10,IF('Indicator Data'!AQ64&lt;M$3,0,10-(M$4-'Indicator Data'!AQ64)/(M$4-M$3)*10)),1)))</f>
        <v>0.1</v>
      </c>
      <c r="N64" s="136" t="n">
        <f aca="false">ROUND(AVERAGE(K64,L64,M64),1)</f>
        <v>0.1</v>
      </c>
      <c r="O64" s="138" t="n">
        <f aca="false">ROUND(AVERAGE(E64,E64,H64,N64),1)</f>
        <v>0.2</v>
      </c>
      <c r="P64" s="139" t="n">
        <f aca="false">IF(AND('Indicator Data'!BD64="No data",'Indicator Data'!BE64="No data"),0,SUM('Indicator Data'!BD64:BF64)/1000)</f>
        <v>59.426</v>
      </c>
      <c r="Q64" s="135" t="n">
        <f aca="false">ROUND(IF(P64=0,0,IF(LOG(P64*1000)&gt;$Q$4,10,IF(LOG(P64*1000)&lt;Q$3,0,10-(Q$4-LOG(P64*1000))/(Q$4-Q$3)*10))),1)</f>
        <v>5.9</v>
      </c>
      <c r="R64" s="140" t="n">
        <f aca="false">P64*1000/'Indicator Data'!BZ64</f>
        <v>0.0107344808301746</v>
      </c>
      <c r="S64" s="135" t="n">
        <f aca="false">IF(R64="x","x",ROUND(IF(R64&gt;$S$4,10,IF(R64&lt;$S$3,0,((R64*100)/0.0052)^(1/4.0545)/6.5*10)),1))</f>
        <v>5.7</v>
      </c>
      <c r="T64" s="141" t="n">
        <f aca="false">ROUND(AVERAGE(Q64,S64),1)</f>
        <v>5.8</v>
      </c>
      <c r="U64" s="142" t="str">
        <f aca="false">IF('Indicator Data'!AU64="No data","x",ROUND(IF('Indicator Data'!AU64&gt;U$4,10,IF('Indicator Data'!AU64&lt;U$3,0,10-(U$4-'Indicator Data'!AU64)/(U$4-U$3)*10)),1))</f>
        <v>x</v>
      </c>
      <c r="V64" s="142" t="str">
        <f aca="false">IF('Indicator Data'!AV64="No data","x",IF('Indicator Data'!AV64=0,0,ROUND(IF('Indicator Data'!AV64&gt;V$4,10,IF('Indicator Data'!AV64&lt;V$3,0,10-(V$4-'Indicator Data'!AV64)/(V$4-V$3)*10)),1)))</f>
        <v>x</v>
      </c>
      <c r="W64" s="135" t="str">
        <f aca="false">IF(AND(U64="x",V64="x"),"x",AVERAGE(U64,V64))</f>
        <v>x</v>
      </c>
      <c r="X64" s="135" t="n">
        <f aca="false">IF('Indicator Data'!AT64="No data","x",ROUND(IF('Indicator Data'!AT64&gt;X$4,10,IF('Indicator Data'!AT64&lt;X$3,0,10-(X$4-'Indicator Data'!AT64)/(X$4-X$3)*10)),1))</f>
        <v>0.1</v>
      </c>
      <c r="Y64" s="135" t="str">
        <f aca="false">IF('Indicator Data'!AW64="No data","x",ROUND(IF('Indicator Data'!AW64&gt;Y$4,10,IF('Indicator Data'!AW64&lt;Y$3,0,10-(Y$4-'Indicator Data'!AW64)/(Y$4-Y$3)*10)),1))</f>
        <v>x</v>
      </c>
      <c r="Z64" s="140" t="n">
        <f aca="false">IF('Indicator Data'!AX64="No data","x",IF(('Indicator Data'!AX64/'Indicator Data'!BZ64)&gt;1,1,IF('Indicator Data'!AX64&gt;'Indicator Data'!AX64,1,'Indicator Data'!AX64/'Indicator Data'!BZ64)))</f>
        <v>5.41908297555343E-007</v>
      </c>
      <c r="AA64" s="135" t="n">
        <f aca="false">IF(Z64="x","x",ROUND(IF(Z64&gt;AA$4,10,IF(Z64&lt;AA$3,0,10-(AA$4-Z64)/(AA$4-AA$3)*10)),1))</f>
        <v>0</v>
      </c>
      <c r="AB64" s="143" t="n">
        <f aca="false">IF(AND(W64="x",X64="x",Y64="x",AA64="x"),"x",ROUND(AVERAGE(W64,X64,Y64,AA64),1))</f>
        <v>0.1</v>
      </c>
      <c r="AC64" s="135" t="n">
        <f aca="false">IF('Indicator Data'!AR64="No data","x",ROUND(IF('Indicator Data'!AR64&gt;AC$4,10,IF('Indicator Data'!AR64&lt;AC$3,0,10-(AC$4-'Indicator Data'!AR64)/(AC$4-AC$3)*10)),1))</f>
        <v>0.2</v>
      </c>
      <c r="AD64" s="135" t="str">
        <f aca="false">IF('Indicator Data'!AS64="No data","x",ROUND(IF('Indicator Data'!AS64&gt;AD$4,10,IF('Indicator Data'!AS64&lt;AD$3,0,10-(AD$4-'Indicator Data'!AS64)/(AD$4-AD$3)*10)),1))</f>
        <v>x</v>
      </c>
      <c r="AE64" s="143" t="n">
        <f aca="false">IF(AND(AC64="x",AD64="x"),"x",ROUND(AVERAGE(AD64,AC64),1))</f>
        <v>0.2</v>
      </c>
      <c r="AF64" s="139" t="n">
        <f aca="false">('Indicator Data'!BC64+'Indicator Data'!BB64*0.5+'Indicator Data'!BA64*0.25)/1000</f>
        <v>0</v>
      </c>
      <c r="AG64" s="144" t="n">
        <f aca="false">AF64*1000/'Indicator Data'!BZ64</f>
        <v>0</v>
      </c>
      <c r="AH64" s="143" t="n">
        <f aca="false">IF(AG64="x","x",ROUND(IF(AG64&gt;AH$4,10,IF(AG64&lt;AH$3,0,10-(AH$4-AG64)/(AH$4-AH$3)*10)),1))</f>
        <v>0</v>
      </c>
      <c r="AI64" s="135" t="n">
        <f aca="false">IF('Indicator Data'!BG64="No data","x",ROUND(IF('Indicator Data'!BG64&lt;$AI$3,10,IF('Indicator Data'!BG64&gt;$AI$4,0,($AI$4-'Indicator Data'!BG64)/($AI$4-$AI$3)*10)),1))</f>
        <v>2.7</v>
      </c>
      <c r="AJ64" s="135" t="n">
        <f aca="false">IF('Indicator Data'!BH64="No data","x",ROUND(IF('Indicator Data'!BH64&gt;$AJ$4,10,IF('Indicator Data'!BH64&lt;$AJ$3,0,10-($AJ$4-'Indicator Data'!BH64)/($AJ$4-$AJ$3)*10)),1))</f>
        <v>0</v>
      </c>
      <c r="AK64" s="143" t="n">
        <f aca="false">ROUND(AVERAGE(AJ64,AI64),1)</f>
        <v>1.4</v>
      </c>
      <c r="AL64" s="141" t="n">
        <f aca="false">ROUND(IF(AND(AB64="x",AE64="x",AK64="x"),AH64,IF(AND(AB64="x",AE64="x"),(10-GEOMEAN(((10-AK64)/10*9+1),((10-AH64)/10*9+1)))/9*10,IF(AK64="x",(10-GEOMEAN(((10-AB64)/10*9+1),((10-AE64)/10*9+1),((10-AH64)/10*9+1)))/9*10,IF(AB64="x",(10-GEOMEAN(((10-AK64)/10*9+1),((10-AE64)/10*9+1),((10-AH64)/10*9+1)))/9*10,(10-GEOMEAN(((10-AB64)/10*9+1),((10-AE64)/10*9+1),((10-AH64)/10*9+1),((10-AK64)/10*9+1)))/9*10)))),1)</f>
        <v>0.4</v>
      </c>
      <c r="AM64" s="145" t="n">
        <f aca="false">ROUND((10-GEOMEAN(((10-T64)/10*9+1),((10-AL64)/10*9+1)))/9*10,1)</f>
        <v>3.6</v>
      </c>
    </row>
    <row r="65" customFormat="false" ht="14.5" hidden="false" customHeight="false" outlineLevel="0" collapsed="false">
      <c r="A65" s="98" t="str">
        <f aca="false">'Indicator Data'!A65</f>
        <v>France</v>
      </c>
      <c r="B65" s="99" t="str">
        <f aca="false">'Indicator Data'!B65</f>
        <v>FRA</v>
      </c>
      <c r="C65" s="134" t="n">
        <f aca="false">ROUND(IF('Indicator Data'!AK65="No data",IF((0.101*LN('Indicator Data'!BY65)-0.153)&gt;C$4,0,IF((0.101*LN('Indicator Data'!BY65)-0.153)&lt;C$3,10,(C$4-(0.101*LN('Indicator Data'!BY65)-0.153))/(C$4-C$3)*10)),IF('Indicator Data'!AK65&gt;C$4,0,IF('Indicator Data'!AK65&lt;C$3,10,(C$4-'Indicator Data'!AK65)/(C$4-C$3)*10))),1)</f>
        <v>0</v>
      </c>
      <c r="D65" s="135" t="str">
        <f aca="false">IF('Indicator Data'!AL65="No data","x",ROUND((IF(LOG('Indicator Data'!AL65*1000)&gt;D$4,10,IF(LOG('Indicator Data'!AL65*1000)&lt;D$3,0,10-(D$4-LOG('Indicator Data'!AL65*1000))/(D$4-D$3)*10))),1))</f>
        <v>x</v>
      </c>
      <c r="E65" s="136" t="n">
        <f aca="false">ROUND(IF(D65="x",C65,(10-GEOMEAN(((10-C65)/10*9+1),((10-D65)/10*9+1)))/9*10),1)</f>
        <v>0</v>
      </c>
      <c r="F65" s="135" t="n">
        <f aca="false">IF('Indicator Data'!AY65="No data","x",ROUND(IF('Indicator Data'!AY65&gt;F$4,10,IF('Indicator Data'!AY65&lt;F$3,0,10-(F$4-'Indicator Data'!AY65)/(F$4-F$3)*10)),1))</f>
        <v>0.7</v>
      </c>
      <c r="G65" s="135" t="n">
        <f aca="false">IF('Indicator Data'!AZ65="No data","x",ROUND(IF('Indicator Data'!AZ65&gt;G$4,10,IF('Indicator Data'!AZ65&lt;G$3,0,10-(G$4-'Indicator Data'!AZ65)/(G$4-G$3)*10)),1))</f>
        <v>1.9</v>
      </c>
      <c r="H65" s="136" t="n">
        <f aca="false">IF(AND(F65="x",G65="x"),"x",ROUND(AVERAGE(F65,G65),1))</f>
        <v>1.3</v>
      </c>
      <c r="I65" s="137" t="n">
        <f aca="false">SUM(IF('Indicator Data'!AM65=0,0,'Indicator Data'!AM65),SUM('Indicator Data'!AN65:AO65))</f>
        <v>0.005083</v>
      </c>
      <c r="J65" s="137" t="n">
        <f aca="false">I65/'Indicator Data'!BZ65*1000000</f>
        <v>7.87678019416395E-005</v>
      </c>
      <c r="K65" s="135" t="n">
        <f aca="false">IF(J65="x","x",ROUND(IF(J65&gt;K$4,10,IF(J65&lt;K$3,0,10-(K$4-J65)/(K$4-K$3)*10)),1))</f>
        <v>0</v>
      </c>
      <c r="L65" s="135" t="str">
        <f aca="false">IF('Indicator Data'!AP65="No data","x",ROUND(IF('Indicator Data'!AP65&gt;L$4,10,IF('Indicator Data'!AP65&lt;L$3,0,10-(L$4-'Indicator Data'!AP65)/(L$4-L$3)*10)),1))</f>
        <v>x</v>
      </c>
      <c r="M65" s="135" t="n">
        <f aca="false">IF('Indicator Data'!AQ65="No data","x",IF('Indicator Data'!AQ65=0,0,ROUND(IF('Indicator Data'!AQ65&gt;M$4,10,IF('Indicator Data'!AQ65&lt;M$3,0,10-(M$4-'Indicator Data'!AQ65)/(M$4-M$3)*10)),1)))</f>
        <v>0.3</v>
      </c>
      <c r="N65" s="136" t="n">
        <f aca="false">ROUND(AVERAGE(K65,L65,M65),1)</f>
        <v>0.2</v>
      </c>
      <c r="O65" s="138" t="n">
        <f aca="false">ROUND(AVERAGE(E65,E65,H65,N65),1)</f>
        <v>0.4</v>
      </c>
      <c r="P65" s="139" t="n">
        <f aca="false">IF(AND('Indicator Data'!BD65="No data",'Indicator Data'!BE65="No data"),0,SUM('Indicator Data'!BD65:BF65)/1000)</f>
        <v>667.778</v>
      </c>
      <c r="Q65" s="135" t="n">
        <f aca="false">ROUND(IF(P65=0,0,IF(LOG(P65*1000)&gt;$Q$4,10,IF(LOG(P65*1000)&lt;Q$3,0,10-(Q$4-LOG(P65*1000))/(Q$4-Q$3)*10))),1)</f>
        <v>9.4</v>
      </c>
      <c r="R65" s="140" t="n">
        <f aca="false">P65*1000/'Indicator Data'!BZ65</f>
        <v>0.0103481025467213</v>
      </c>
      <c r="S65" s="135" t="n">
        <f aca="false">IF(R65="x","x",ROUND(IF(R65&gt;$S$4,10,IF(R65&lt;$S$3,0,((R65*100)/0.0052)^(1/4.0545)/6.5*10)),1))</f>
        <v>5.7</v>
      </c>
      <c r="T65" s="141" t="n">
        <f aca="false">ROUND(AVERAGE(Q65,S65),1)</f>
        <v>7.6</v>
      </c>
      <c r="U65" s="142" t="n">
        <f aca="false">IF('Indicator Data'!AU65="No data","x",ROUND(IF('Indicator Data'!AU65&gt;U$4,10,IF('Indicator Data'!AU65&lt;U$3,0,10-(U$4-'Indicator Data'!AU65)/(U$4-U$3)*10)),1))</f>
        <v>0.6</v>
      </c>
      <c r="V65" s="142" t="str">
        <f aca="false">IF('Indicator Data'!AV65="No data","x",IF('Indicator Data'!AV65=0,0,ROUND(IF('Indicator Data'!AV65&gt;V$4,10,IF('Indicator Data'!AV65&lt;V$3,0,10-(V$4-'Indicator Data'!AV65)/(V$4-V$3)*10)),1)))</f>
        <v>x</v>
      </c>
      <c r="W65" s="135" t="n">
        <f aca="false">IF(AND(U65="x",V65="x"),"x",AVERAGE(U65,V65))</f>
        <v>0.6</v>
      </c>
      <c r="X65" s="135" t="n">
        <f aca="false">IF('Indicator Data'!AT65="No data","x",ROUND(IF('Indicator Data'!AT65&gt;X$4,10,IF('Indicator Data'!AT65&lt;X$3,0,10-(X$4-'Indicator Data'!AT65)/(X$4-X$3)*10)),1))</f>
        <v>0.1</v>
      </c>
      <c r="Y65" s="135" t="str">
        <f aca="false">IF('Indicator Data'!AW65="No data","x",ROUND(IF('Indicator Data'!AW65&gt;Y$4,10,IF('Indicator Data'!AW65&lt;Y$3,0,10-(Y$4-'Indicator Data'!AW65)/(Y$4-Y$3)*10)),1))</f>
        <v>x</v>
      </c>
      <c r="Z65" s="140" t="n">
        <f aca="false">IF('Indicator Data'!AX65="No data","x",IF(('Indicator Data'!AX65/'Indicator Data'!BZ65)&gt;1,1,IF('Indicator Data'!AX65&gt;'Indicator Data'!AX65,1,'Indicator Data'!AX65/'Indicator Data'!BZ65)))</f>
        <v>1.85955857426652E-006</v>
      </c>
      <c r="AA65" s="135" t="n">
        <f aca="false">IF(Z65="x","x",ROUND(IF(Z65&gt;AA$4,10,IF(Z65&lt;AA$3,0,10-(AA$4-Z65)/(AA$4-AA$3)*10)),1))</f>
        <v>0</v>
      </c>
      <c r="AB65" s="143" t="n">
        <f aca="false">IF(AND(W65="x",X65="x",Y65="x",AA65="x"),"x",ROUND(AVERAGE(W65,X65,Y65,AA65),1))</f>
        <v>0.2</v>
      </c>
      <c r="AC65" s="135" t="n">
        <f aca="false">IF('Indicator Data'!AR65="No data","x",ROUND(IF('Indicator Data'!AR65&gt;AC$4,10,IF('Indicator Data'!AR65&lt;AC$3,0,10-(AC$4-'Indicator Data'!AR65)/(AC$4-AC$3)*10)),1))</f>
        <v>0.3</v>
      </c>
      <c r="AD65" s="135" t="str">
        <f aca="false">IF('Indicator Data'!AS65="No data","x",ROUND(IF('Indicator Data'!AS65&gt;AD$4,10,IF('Indicator Data'!AS65&lt;AD$3,0,10-(AD$4-'Indicator Data'!AS65)/(AD$4-AD$3)*10)),1))</f>
        <v>x</v>
      </c>
      <c r="AE65" s="143" t="n">
        <f aca="false">IF(AND(AC65="x",AD65="x"),"x",ROUND(AVERAGE(AD65,AC65),1))</f>
        <v>0.3</v>
      </c>
      <c r="AF65" s="139" t="n">
        <f aca="false">('Indicator Data'!BC65+'Indicator Data'!BB65*0.5+'Indicator Data'!BA65*0.25)/1000</f>
        <v>61.62825</v>
      </c>
      <c r="AG65" s="144" t="n">
        <f aca="false">AF65*1000/'Indicator Data'!BZ65</f>
        <v>0.000955011172537841</v>
      </c>
      <c r="AH65" s="143" t="n">
        <f aca="false">IF(AG65="x","x",ROUND(IF(AG65&gt;AH$4,10,IF(AG65&lt;AH$3,0,10-(AH$4-AG65)/(AH$4-AH$3)*10)),1))</f>
        <v>0.1</v>
      </c>
      <c r="AI65" s="135" t="n">
        <f aca="false">IF('Indicator Data'!BG65="No data","x",ROUND(IF('Indicator Data'!BG65&lt;$AI$3,10,IF('Indicator Data'!BG65&gt;$AI$4,0,($AI$4-'Indicator Data'!BG65)/($AI$4-$AI$3)*10)),1))</f>
        <v>1.2</v>
      </c>
      <c r="AJ65" s="135" t="n">
        <f aca="false">IF('Indicator Data'!BH65="No data","x",ROUND(IF('Indicator Data'!BH65&gt;$AJ$4,10,IF('Indicator Data'!BH65&lt;$AJ$3,0,10-($AJ$4-'Indicator Data'!BH65)/($AJ$4-$AJ$3)*10)),1))</f>
        <v>0</v>
      </c>
      <c r="AK65" s="143" t="n">
        <f aca="false">ROUND(AVERAGE(AJ65,AI65),1)</f>
        <v>0.6</v>
      </c>
      <c r="AL65" s="141" t="n">
        <f aca="false">ROUND(IF(AND(AB65="x",AE65="x",AK65="x"),AH65,IF(AND(AB65="x",AE65="x"),(10-GEOMEAN(((10-AK65)/10*9+1),((10-AH65)/10*9+1)))/9*10,IF(AK65="x",(10-GEOMEAN(((10-AB65)/10*9+1),((10-AE65)/10*9+1),((10-AH65)/10*9+1)))/9*10,IF(AB65="x",(10-GEOMEAN(((10-AK65)/10*9+1),((10-AE65)/10*9+1),((10-AH65)/10*9+1)))/9*10,(10-GEOMEAN(((10-AB65)/10*9+1),((10-AE65)/10*9+1),((10-AH65)/10*9+1),((10-AK65)/10*9+1)))/9*10)))),1)</f>
        <v>0.3</v>
      </c>
      <c r="AM65" s="145" t="n">
        <f aca="false">ROUND((10-GEOMEAN(((10-T65)/10*9+1),((10-AL65)/10*9+1)))/9*10,1)</f>
        <v>5</v>
      </c>
    </row>
    <row r="66" customFormat="false" ht="14.5" hidden="false" customHeight="false" outlineLevel="0" collapsed="false">
      <c r="A66" s="98" t="str">
        <f aca="false">'Indicator Data'!A66</f>
        <v>Gabon</v>
      </c>
      <c r="B66" s="99" t="str">
        <f aca="false">'Indicator Data'!B66</f>
        <v>GAB</v>
      </c>
      <c r="C66" s="134" t="n">
        <f aca="false">ROUND(IF('Indicator Data'!AK66="No data",IF((0.101*LN('Indicator Data'!BY66)-0.153)&gt;C$4,0,IF((0.101*LN('Indicator Data'!BY66)-0.153)&lt;C$3,10,(C$4-(0.101*LN('Indicator Data'!BY66)-0.153))/(C$4-C$3)*10)),IF('Indicator Data'!AK66&gt;C$4,0,IF('Indicator Data'!AK66&lt;C$3,10,(C$4-'Indicator Data'!AK66)/(C$4-C$3)*10))),1)</f>
        <v>3.9</v>
      </c>
      <c r="D66" s="135" t="n">
        <f aca="false">IF('Indicator Data'!AL66="No data","x",ROUND((IF(LOG('Indicator Data'!AL66*1000)&gt;D$4,10,IF(LOG('Indicator Data'!AL66*1000)&lt;D$3,0,10-(D$4-LOG('Indicator Data'!AL66*1000))/(D$4-D$3)*10))),1))</f>
        <v>6.7</v>
      </c>
      <c r="E66" s="136" t="n">
        <f aca="false">ROUND(IF(D66="x",C66,(10-GEOMEAN(((10-C66)/10*9+1),((10-D66)/10*9+1)))/9*10),1)</f>
        <v>5.5</v>
      </c>
      <c r="F66" s="135" t="n">
        <f aca="false">IF('Indicator Data'!AY66="No data","x",ROUND(IF('Indicator Data'!AY66&gt;F$4,10,IF('Indicator Data'!AY66&lt;F$3,0,10-(F$4-'Indicator Data'!AY66)/(F$4-F$3)*10)),1))</f>
        <v>7</v>
      </c>
      <c r="G66" s="135" t="n">
        <f aca="false">IF('Indicator Data'!AZ66="No data","x",ROUND(IF('Indicator Data'!AZ66&gt;G$4,10,IF('Indicator Data'!AZ66&lt;G$3,0,10-(G$4-'Indicator Data'!AZ66)/(G$4-G$3)*10)),1))</f>
        <v>3.3</v>
      </c>
      <c r="H66" s="136" t="n">
        <f aca="false">IF(AND(F66="x",G66="x"),"x",ROUND(AVERAGE(F66,G66),1))</f>
        <v>5.2</v>
      </c>
      <c r="I66" s="137" t="n">
        <f aca="false">SUM(IF('Indicator Data'!AM66=0,0,'Indicator Data'!AM66),SUM('Indicator Data'!AN66:AO66))</f>
        <v>243.699622525879</v>
      </c>
      <c r="J66" s="137" t="n">
        <f aca="false">I66/'Indicator Data'!BZ66*1000000</f>
        <v>104.092691129503</v>
      </c>
      <c r="K66" s="135" t="n">
        <f aca="false">IF(J66="x","x",ROUND(IF(J66&gt;K$4,10,IF(J66&lt;K$3,0,10-(K$4-J66)/(K$4-K$3)*10)),1))</f>
        <v>2.1</v>
      </c>
      <c r="L66" s="135" t="n">
        <f aca="false">IF('Indicator Data'!AP66="No data","x",ROUND(IF('Indicator Data'!AP66&gt;L$4,10,IF('Indicator Data'!AP66&lt;L$3,0,10-(L$4-'Indicator Data'!AP66)/(L$4-L$3)*10)),1))</f>
        <v>0.2</v>
      </c>
      <c r="M66" s="135" t="n">
        <f aca="false">IF('Indicator Data'!AQ66="No data","x",IF('Indicator Data'!AQ66=0,0,ROUND(IF('Indicator Data'!AQ66&gt;M$4,10,IF('Indicator Data'!AQ66&lt;M$3,0,10-(M$4-'Indicator Data'!AQ66)/(M$4-M$3)*10)),1)))</f>
        <v>0</v>
      </c>
      <c r="N66" s="136" t="n">
        <f aca="false">ROUND(AVERAGE(K66,L66,M66),1)</f>
        <v>0.8</v>
      </c>
      <c r="O66" s="138" t="n">
        <f aca="false">ROUND(AVERAGE(E66,E66,H66,N66),1)</f>
        <v>4.3</v>
      </c>
      <c r="P66" s="139" t="n">
        <f aca="false">IF(AND('Indicator Data'!BD66="No data",'Indicator Data'!BE66="No data"),0,SUM('Indicator Data'!BD66:BF66)/1000)</f>
        <v>0.325</v>
      </c>
      <c r="Q66" s="135" t="n">
        <f aca="false">ROUND(IF(P66=0,0,IF(LOG(P66*1000)&gt;$Q$4,10,IF(LOG(P66*1000)&lt;Q$3,0,10-(Q$4-LOG(P66*1000))/(Q$4-Q$3)*10))),1)</f>
        <v>0</v>
      </c>
      <c r="R66" s="140" t="n">
        <f aca="false">P66*1000/'Indicator Data'!BZ66</f>
        <v>0.000138818945497119</v>
      </c>
      <c r="S66" s="135" t="n">
        <f aca="false">IF(R66="x","x",ROUND(IF(R66&gt;$S$4,10,IF(R66&lt;$S$3,0,((R66*100)/0.0052)^(1/4.0545)/6.5*10)),1))</f>
        <v>2</v>
      </c>
      <c r="T66" s="141" t="n">
        <f aca="false">ROUND(AVERAGE(Q66,S66),1)</f>
        <v>1</v>
      </c>
      <c r="U66" s="142" t="n">
        <f aca="false">IF('Indicator Data'!AU66="No data","x",ROUND(IF('Indicator Data'!AU66&gt;U$4,10,IF('Indicator Data'!AU66&lt;U$3,0,10-(U$4-'Indicator Data'!AU66)/(U$4-U$3)*10)),1))</f>
        <v>6</v>
      </c>
      <c r="V66" s="142" t="n">
        <f aca="false">IF('Indicator Data'!AV66="No data","x",IF('Indicator Data'!AV66=0,0,ROUND(IF('Indicator Data'!AV66&gt;V$4,10,IF('Indicator Data'!AV66&lt;V$3,0,10-(V$4-'Indicator Data'!AV66)/(V$4-V$3)*10)),1)))</f>
        <v>2.2</v>
      </c>
      <c r="W66" s="135" t="n">
        <f aca="false">IF(AND(U66="x",V66="x"),"x",AVERAGE(U66,V66))</f>
        <v>4.1</v>
      </c>
      <c r="X66" s="135" t="n">
        <f aca="false">IF('Indicator Data'!AT66="No data","x",ROUND(IF('Indicator Data'!AT66&gt;X$4,10,IF('Indicator Data'!AT66&lt;X$3,0,10-(X$4-'Indicator Data'!AT66)/(X$4-X$3)*10)),1))</f>
        <v>9.6</v>
      </c>
      <c r="Y66" s="135" t="n">
        <f aca="false">IF('Indicator Data'!AW66="No data","x",ROUND(IF('Indicator Data'!AW66&gt;Y$4,10,IF('Indicator Data'!AW66&lt;Y$3,0,10-(Y$4-'Indicator Data'!AW66)/(Y$4-Y$3)*10)),1))</f>
        <v>5.4</v>
      </c>
      <c r="Z66" s="140" t="n">
        <f aca="false">IF('Indicator Data'!AX66="No data","x",IF(('Indicator Data'!AX66/'Indicator Data'!BZ66)&gt;1,1,IF('Indicator Data'!AX66&gt;'Indicator Data'!AX66,1,'Indicator Data'!AX66/'Indicator Data'!BZ66)))</f>
        <v>0.371608920121016</v>
      </c>
      <c r="AA66" s="135" t="n">
        <f aca="false">IF(Z66="x","x",ROUND(IF(Z66&gt;AA$4,10,IF(Z66&lt;AA$3,0,10-(AA$4-Z66)/(AA$4-AA$3)*10)),1))</f>
        <v>4.1</v>
      </c>
      <c r="AB66" s="143" t="n">
        <f aca="false">IF(AND(W66="x",X66="x",Y66="x",AA66="x"),"x",ROUND(AVERAGE(W66,X66,Y66,AA66),1))</f>
        <v>5.8</v>
      </c>
      <c r="AC66" s="135" t="n">
        <f aca="false">IF('Indicator Data'!AR66="No data","x",ROUND(IF('Indicator Data'!AR66&gt;AC$4,10,IF('Indicator Data'!AR66&lt;AC$3,0,10-(AC$4-'Indicator Data'!AR66)/(AC$4-AC$3)*10)),1))</f>
        <v>3.2</v>
      </c>
      <c r="AD66" s="135" t="n">
        <f aca="false">IF('Indicator Data'!AS66="No data","x",ROUND(IF('Indicator Data'!AS66&gt;AD$4,10,IF('Indicator Data'!AS66&lt;AD$3,0,10-(AD$4-'Indicator Data'!AS66)/(AD$4-AD$3)*10)),1))</f>
        <v>1.4</v>
      </c>
      <c r="AE66" s="143" t="n">
        <f aca="false">IF(AND(AC66="x",AD66="x"),"x",ROUND(AVERAGE(AD66,AC66),1))</f>
        <v>2.3</v>
      </c>
      <c r="AF66" s="139" t="n">
        <f aca="false">('Indicator Data'!BC66+'Indicator Data'!BB66*0.5+'Indicator Data'!BA66*0.25)/1000</f>
        <v>0</v>
      </c>
      <c r="AG66" s="144" t="n">
        <f aca="false">AF66*1000/'Indicator Data'!BZ66</f>
        <v>0</v>
      </c>
      <c r="AH66" s="143" t="n">
        <f aca="false">IF(AG66="x","x",ROUND(IF(AG66&gt;AH$4,10,IF(AG66&lt;AH$3,0,10-(AH$4-AG66)/(AH$4-AH$3)*10)),1))</f>
        <v>0</v>
      </c>
      <c r="AI66" s="135" t="n">
        <f aca="false">IF('Indicator Data'!BG66="No data","x",ROUND(IF('Indicator Data'!BG66&lt;$AI$3,10,IF('Indicator Data'!BG66&gt;$AI$4,0,($AI$4-'Indicator Data'!BG66)/($AI$4-$AI$3)*10)),1))</f>
        <v>4.3</v>
      </c>
      <c r="AJ66" s="135" t="n">
        <f aca="false">IF('Indicator Data'!BH66="No data","x",ROUND(IF('Indicator Data'!BH66&gt;$AJ$4,10,IF('Indicator Data'!BH66&lt;$AJ$3,0,10-($AJ$4-'Indicator Data'!BH66)/($AJ$4-$AJ$3)*10)),1))</f>
        <v>4.1</v>
      </c>
      <c r="AK66" s="143" t="n">
        <f aca="false">ROUND(AVERAGE(AJ66,AI66),1)</f>
        <v>4.2</v>
      </c>
      <c r="AL66" s="141" t="n">
        <f aca="false">ROUND(IF(AND(AB66="x",AE66="x",AK66="x"),AH66,IF(AND(AB66="x",AE66="x"),(10-GEOMEAN(((10-AK66)/10*9+1),((10-AH66)/10*9+1)))/9*10,IF(AK66="x",(10-GEOMEAN(((10-AB66)/10*9+1),((10-AE66)/10*9+1),((10-AH66)/10*9+1)))/9*10,IF(AB66="x",(10-GEOMEAN(((10-AK66)/10*9+1),((10-AE66)/10*9+1),((10-AH66)/10*9+1)))/9*10,(10-GEOMEAN(((10-AB66)/10*9+1),((10-AE66)/10*9+1),((10-AH66)/10*9+1),((10-AK66)/10*9+1)))/9*10)))),1)</f>
        <v>3.4</v>
      </c>
      <c r="AM66" s="145" t="n">
        <f aca="false">ROUND((10-GEOMEAN(((10-T66)/10*9+1),((10-AL66)/10*9+1)))/9*10,1)</f>
        <v>2.3</v>
      </c>
    </row>
    <row r="67" customFormat="false" ht="14.5" hidden="false" customHeight="false" outlineLevel="0" collapsed="false">
      <c r="A67" s="98" t="str">
        <f aca="false">'Indicator Data'!A67</f>
        <v>Gambia</v>
      </c>
      <c r="B67" s="99" t="str">
        <f aca="false">'Indicator Data'!B67</f>
        <v>GMB</v>
      </c>
      <c r="C67" s="134" t="n">
        <f aca="false">ROUND(IF('Indicator Data'!AK67="No data",IF((0.101*LN('Indicator Data'!BY67)-0.153)&gt;C$4,0,IF((0.101*LN('Indicator Data'!BY67)-0.153)&lt;C$3,10,(C$4-(0.101*LN('Indicator Data'!BY67)-0.153))/(C$4-C$3)*10)),IF('Indicator Data'!AK67&gt;C$4,0,IF('Indicator Data'!AK67&lt;C$3,10,(C$4-'Indicator Data'!AK67)/(C$4-C$3)*10))),1)</f>
        <v>8.1</v>
      </c>
      <c r="D67" s="135" t="n">
        <f aca="false">IF('Indicator Data'!AL67="No data","x",ROUND((IF(LOG('Indicator Data'!AL67*1000)&gt;D$4,10,IF(LOG('Indicator Data'!AL67*1000)&lt;D$3,0,10-(D$4-LOG('Indicator Data'!AL67*1000))/(D$4-D$3)*10))),1))</f>
        <v>8.6</v>
      </c>
      <c r="E67" s="136" t="n">
        <f aca="false">ROUND(IF(D67="x",C67,(10-GEOMEAN(((10-C67)/10*9+1),((10-D67)/10*9+1)))/9*10),1)</f>
        <v>8.4</v>
      </c>
      <c r="F67" s="135" t="n">
        <f aca="false">IF('Indicator Data'!AY67="No data","x",ROUND(IF('Indicator Data'!AY67&gt;F$4,10,IF('Indicator Data'!AY67&lt;F$3,0,10-(F$4-'Indicator Data'!AY67)/(F$4-F$3)*10)),1))</f>
        <v>8.2</v>
      </c>
      <c r="G67" s="135" t="n">
        <f aca="false">IF('Indicator Data'!AZ67="No data","x",ROUND(IF('Indicator Data'!AZ67&gt;G$4,10,IF('Indicator Data'!AZ67&lt;G$3,0,10-(G$4-'Indicator Data'!AZ67)/(G$4-G$3)*10)),1))</f>
        <v>2.7</v>
      </c>
      <c r="H67" s="136" t="n">
        <f aca="false">IF(AND(F67="x",G67="x"),"x",ROUND(AVERAGE(F67,G67),1))</f>
        <v>5.5</v>
      </c>
      <c r="I67" s="137" t="n">
        <f aca="false">SUM(IF('Indicator Data'!AM67=0,0,'Indicator Data'!AM67),SUM('Indicator Data'!AN67:AO67))</f>
        <v>103.592788237061</v>
      </c>
      <c r="J67" s="137" t="n">
        <f aca="false">I67/'Indicator Data'!BZ67*1000000</f>
        <v>39.2409485216707</v>
      </c>
      <c r="K67" s="135" t="n">
        <f aca="false">IF(J67="x","x",ROUND(IF(J67&gt;K$4,10,IF(J67&lt;K$3,0,10-(K$4-J67)/(K$4-K$3)*10)),1))</f>
        <v>0.8</v>
      </c>
      <c r="L67" s="135" t="n">
        <f aca="false">IF('Indicator Data'!AP67="No data","x",ROUND(IF('Indicator Data'!AP67&gt;L$4,10,IF('Indicator Data'!AP67&lt;L$3,0,10-(L$4-'Indicator Data'!AP67)/(L$4-L$3)*10)),1))</f>
        <v>10</v>
      </c>
      <c r="M67" s="135" t="n">
        <f aca="false">IF('Indicator Data'!AQ67="No data","x",IF('Indicator Data'!AQ67=0,0,ROUND(IF('Indicator Data'!AQ67&gt;M$4,10,IF('Indicator Data'!AQ67&lt;M$3,0,10-(M$4-'Indicator Data'!AQ67)/(M$4-M$3)*10)),1)))</f>
        <v>7.6</v>
      </c>
      <c r="N67" s="136" t="n">
        <f aca="false">ROUND(AVERAGE(K67,L67,M67),1)</f>
        <v>6.1</v>
      </c>
      <c r="O67" s="138" t="n">
        <f aca="false">ROUND(AVERAGE(E67,E67,H67,N67),1)</f>
        <v>7.1</v>
      </c>
      <c r="P67" s="139" t="n">
        <f aca="false">IF(AND('Indicator Data'!BD67="No data",'Indicator Data'!BE67="No data"),0,SUM('Indicator Data'!BD67:BF67)/1000)</f>
        <v>4.625</v>
      </c>
      <c r="Q67" s="135" t="n">
        <f aca="false">ROUND(IF(P67=0,0,IF(LOG(P67*1000)&gt;$Q$4,10,IF(LOG(P67*1000)&lt;Q$3,0,10-(Q$4-LOG(P67*1000))/(Q$4-Q$3)*10))),1)</f>
        <v>2.2</v>
      </c>
      <c r="R67" s="140" t="n">
        <f aca="false">P67*1000/'Indicator Data'!BZ67</f>
        <v>0.00175195001506677</v>
      </c>
      <c r="S67" s="135" t="n">
        <f aca="false">IF(R67="x","x",ROUND(IF(R67&gt;$S$4,10,IF(R67&lt;$S$3,0,((R67*100)/0.0052)^(1/4.0545)/6.5*10)),1))</f>
        <v>3.7</v>
      </c>
      <c r="T67" s="141" t="n">
        <f aca="false">ROUND(AVERAGE(Q67,S67),1)</f>
        <v>3</v>
      </c>
      <c r="U67" s="142" t="n">
        <f aca="false">IF('Indicator Data'!AU67="No data","x",ROUND(IF('Indicator Data'!AU67&gt;U$4,10,IF('Indicator Data'!AU67&lt;U$3,0,10-(U$4-'Indicator Data'!AU67)/(U$4-U$3)*10)),1))</f>
        <v>3.6</v>
      </c>
      <c r="V67" s="142" t="n">
        <f aca="false">IF('Indicator Data'!AV67="No data","x",IF('Indicator Data'!AV67=0,0,ROUND(IF('Indicator Data'!AV67&gt;V$4,10,IF('Indicator Data'!AV67&lt;V$3,0,10-(V$4-'Indicator Data'!AV67)/(V$4-V$3)*10)),1)))</f>
        <v>4.9</v>
      </c>
      <c r="W67" s="135" t="n">
        <f aca="false">IF(AND(U67="x",V67="x"),"x",AVERAGE(U67,V67))</f>
        <v>4.25</v>
      </c>
      <c r="X67" s="135" t="n">
        <f aca="false">IF('Indicator Data'!AT67="No data","x",ROUND(IF('Indicator Data'!AT67&gt;X$4,10,IF('Indicator Data'!AT67&lt;X$3,0,10-(X$4-'Indicator Data'!AT67)/(X$4-X$3)*10)),1))</f>
        <v>2.9</v>
      </c>
      <c r="Y67" s="135" t="n">
        <f aca="false">IF('Indicator Data'!AW67="No data","x",ROUND(IF('Indicator Data'!AW67&gt;Y$4,10,IF('Indicator Data'!AW67&lt;Y$3,0,10-(Y$4-'Indicator Data'!AW67)/(Y$4-Y$3)*10)),1))</f>
        <v>2.2</v>
      </c>
      <c r="Z67" s="140" t="n">
        <f aca="false">IF('Indicator Data'!AX67="No data","x",IF(('Indicator Data'!AX67/'Indicator Data'!BZ67)&gt;1,1,IF('Indicator Data'!AX67&gt;'Indicator Data'!AX67,1,'Indicator Data'!AX67/'Indicator Data'!BZ67)))</f>
        <v>0.0637183273479776</v>
      </c>
      <c r="AA67" s="135" t="n">
        <f aca="false">IF(Z67="x","x",ROUND(IF(Z67&gt;AA$4,10,IF(Z67&lt;AA$3,0,10-(AA$4-Z67)/(AA$4-AA$3)*10)),1))</f>
        <v>0.7</v>
      </c>
      <c r="AB67" s="143" t="n">
        <f aca="false">IF(AND(W67="x",X67="x",Y67="x",AA67="x"),"x",ROUND(AVERAGE(W67,X67,Y67,AA67),1))</f>
        <v>2.5</v>
      </c>
      <c r="AC67" s="135" t="n">
        <f aca="false">IF('Indicator Data'!AR67="No data","x",ROUND(IF('Indicator Data'!AR67&gt;AC$4,10,IF('Indicator Data'!AR67&lt;AC$3,0,10-(AC$4-'Indicator Data'!AR67)/(AC$4-AC$3)*10)),1))</f>
        <v>3.8</v>
      </c>
      <c r="AD67" s="135" t="n">
        <f aca="false">IF('Indicator Data'!AS67="No data","x",ROUND(IF('Indicator Data'!AS67&gt;AD$4,10,IF('Indicator Data'!AS67&lt;AD$3,0,10-(AD$4-'Indicator Data'!AS67)/(AD$4-AD$3)*10)),1))</f>
        <v>2.6</v>
      </c>
      <c r="AE67" s="143" t="n">
        <f aca="false">IF(AND(AC67="x",AD67="x"),"x",ROUND(AVERAGE(AD67,AC67),1))</f>
        <v>3.2</v>
      </c>
      <c r="AF67" s="139" t="n">
        <f aca="false">('Indicator Data'!BC67+'Indicator Data'!BB67*0.5+'Indicator Data'!BA67*0.25)/1000</f>
        <v>8.4745</v>
      </c>
      <c r="AG67" s="144" t="n">
        <f aca="false">AF67*1000/'Indicator Data'!BZ67</f>
        <v>0.00321014062760721</v>
      </c>
      <c r="AH67" s="143" t="n">
        <f aca="false">IF(AG67="x","x",ROUND(IF(AG67&gt;AH$4,10,IF(AG67&lt;AH$3,0,10-(AH$4-AG67)/(AH$4-AH$3)*10)),1))</f>
        <v>0.3</v>
      </c>
      <c r="AI67" s="135" t="n">
        <f aca="false">IF('Indicator Data'!BG67="No data","x",ROUND(IF('Indicator Data'!BG67&lt;$AI$3,10,IF('Indicator Data'!BG67&gt;$AI$4,0,($AI$4-'Indicator Data'!BG67)/($AI$4-$AI$3)*10)),1))</f>
        <v>6</v>
      </c>
      <c r="AJ67" s="135" t="n">
        <f aca="false">IF('Indicator Data'!BH67="No data","x",ROUND(IF('Indicator Data'!BH67&gt;$AJ$4,10,IF('Indicator Data'!BH67&lt;$AJ$3,0,10-($AJ$4-'Indicator Data'!BH67)/($AJ$4-$AJ$3)*10)),1))</f>
        <v>5.5</v>
      </c>
      <c r="AK67" s="143" t="n">
        <f aca="false">ROUND(AVERAGE(AJ67,AI67),1)</f>
        <v>5.8</v>
      </c>
      <c r="AL67" s="141" t="n">
        <f aca="false">ROUND(IF(AND(AB67="x",AE67="x",AK67="x"),AH67,IF(AND(AB67="x",AE67="x"),(10-GEOMEAN(((10-AK67)/10*9+1),((10-AH67)/10*9+1)))/9*10,IF(AK67="x",(10-GEOMEAN(((10-AB67)/10*9+1),((10-AE67)/10*9+1),((10-AH67)/10*9+1)))/9*10,IF(AB67="x",(10-GEOMEAN(((10-AK67)/10*9+1),((10-AE67)/10*9+1),((10-AH67)/10*9+1)))/9*10,(10-GEOMEAN(((10-AB67)/10*9+1),((10-AE67)/10*9+1),((10-AH67)/10*9+1),((10-AK67)/10*9+1)))/9*10)))),1)</f>
        <v>3.2</v>
      </c>
      <c r="AM67" s="145" t="n">
        <f aca="false">ROUND((10-GEOMEAN(((10-T67)/10*9+1),((10-AL67)/10*9+1)))/9*10,1)</f>
        <v>3.1</v>
      </c>
    </row>
    <row r="68" customFormat="false" ht="14.5" hidden="false" customHeight="false" outlineLevel="0" collapsed="false">
      <c r="A68" s="98" t="str">
        <f aca="false">'Indicator Data'!A68</f>
        <v>Georgia</v>
      </c>
      <c r="B68" s="99" t="str">
        <f aca="false">'Indicator Data'!B68</f>
        <v>GEO</v>
      </c>
      <c r="C68" s="134" t="n">
        <f aca="false">ROUND(IF('Indicator Data'!AK68="No data",IF((0.101*LN('Indicator Data'!BY68)-0.153)&gt;C$4,0,IF((0.101*LN('Indicator Data'!BY68)-0.153)&lt;C$3,10,(C$4-(0.101*LN('Indicator Data'!BY68)-0.153))/(C$4-C$3)*10)),IF('Indicator Data'!AK68&gt;C$4,0,IF('Indicator Data'!AK68&lt;C$3,10,(C$4-'Indicator Data'!AK68)/(C$4-C$3)*10))),1)</f>
        <v>1.8</v>
      </c>
      <c r="D68" s="135" t="n">
        <f aca="false">IF('Indicator Data'!AL68="No data","x",ROUND((IF(LOG('Indicator Data'!AL68*1000)&gt;D$4,10,IF(LOG('Indicator Data'!AL68*1000)&lt;D$3,0,10-(D$4-LOG('Indicator Data'!AL68*1000))/(D$4-D$3)*10))),1))</f>
        <v>0.4</v>
      </c>
      <c r="E68" s="136" t="n">
        <f aca="false">ROUND(IF(D68="x",C68,(10-GEOMEAN(((10-C68)/10*9+1),((10-D68)/10*9+1)))/9*10),1)</f>
        <v>1.1</v>
      </c>
      <c r="F68" s="135" t="n">
        <f aca="false">IF('Indicator Data'!AY68="No data","x",ROUND(IF('Indicator Data'!AY68&gt;F$4,10,IF('Indicator Data'!AY68&lt;F$3,0,10-(F$4-'Indicator Data'!AY68)/(F$4-F$3)*10)),1))</f>
        <v>4.4</v>
      </c>
      <c r="G68" s="135" t="n">
        <f aca="false">IF('Indicator Data'!AZ68="No data","x",ROUND(IF('Indicator Data'!AZ68&gt;G$4,10,IF('Indicator Data'!AZ68&lt;G$3,0,10-(G$4-'Indicator Data'!AZ68)/(G$4-G$3)*10)),1))</f>
        <v>2.4</v>
      </c>
      <c r="H68" s="136" t="n">
        <f aca="false">IF(AND(F68="x",G68="x"),"x",ROUND(AVERAGE(F68,G68),1))</f>
        <v>3.4</v>
      </c>
      <c r="I68" s="137" t="n">
        <f aca="false">SUM(IF('Indicator Data'!AM68=0,0,'Indicator Data'!AM68),SUM('Indicator Data'!AN68:AO68))</f>
        <v>768.913960986328</v>
      </c>
      <c r="J68" s="137" t="n">
        <f aca="false">I68/'Indicator Data'!BZ68*1000000</f>
        <v>204.60831643232</v>
      </c>
      <c r="K68" s="135" t="n">
        <f aca="false">IF(J68="x","x",ROUND(IF(J68&gt;K$4,10,IF(J68&lt;K$3,0,10-(K$4-J68)/(K$4-K$3)*10)),1))</f>
        <v>4.1</v>
      </c>
      <c r="L68" s="135" t="n">
        <f aca="false">IF('Indicator Data'!AP68="No data","x",ROUND(IF('Indicator Data'!AP68&gt;L$4,10,IF('Indicator Data'!AP68&lt;L$3,0,10-(L$4-'Indicator Data'!AP68)/(L$4-L$3)*10)),1))</f>
        <v>4.6</v>
      </c>
      <c r="M68" s="135" t="n">
        <f aca="false">IF('Indicator Data'!AQ68="No data","x",IF('Indicator Data'!AQ68=0,0,ROUND(IF('Indicator Data'!AQ68&gt;M$4,10,IF('Indicator Data'!AQ68&lt;M$3,0,10-(M$4-'Indicator Data'!AQ68)/(M$4-M$3)*10)),1)))</f>
        <v>4.4</v>
      </c>
      <c r="N68" s="136" t="n">
        <f aca="false">ROUND(AVERAGE(K68,L68,M68),1)</f>
        <v>4.4</v>
      </c>
      <c r="O68" s="138" t="n">
        <f aca="false">ROUND(AVERAGE(E68,E68,H68,N68),1)</f>
        <v>2.5</v>
      </c>
      <c r="P68" s="139" t="n">
        <f aca="false">IF(AND('Indicator Data'!BD68="No data",'Indicator Data'!BE68="No data"),0,SUM('Indicator Data'!BD68:BF68)/1000)</f>
        <v>332.343</v>
      </c>
      <c r="Q68" s="135" t="n">
        <f aca="false">ROUND(IF(P68=0,0,IF(LOG(P68*1000)&gt;$Q$4,10,IF(LOG(P68*1000)&lt;Q$3,0,10-(Q$4-LOG(P68*1000))/(Q$4-Q$3)*10))),1)</f>
        <v>8.4</v>
      </c>
      <c r="R68" s="140" t="n">
        <f aca="false">P68*1000/'Indicator Data'!BZ68</f>
        <v>0.0884366069005157</v>
      </c>
      <c r="S68" s="135" t="n">
        <f aca="false">IF(R68="x","x",ROUND(IF(R68&gt;$S$4,10,IF(R68&lt;$S$3,0,((R68*100)/0.0052)^(1/4.0545)/6.5*10)),1))</f>
        <v>9.6</v>
      </c>
      <c r="T68" s="141" t="n">
        <f aca="false">ROUND(AVERAGE(Q68,S68),1)</f>
        <v>9</v>
      </c>
      <c r="U68" s="142" t="n">
        <f aca="false">IF('Indicator Data'!AU68="No data","x",ROUND(IF('Indicator Data'!AU68&gt;U$4,10,IF('Indicator Data'!AU68&lt;U$3,0,10-(U$4-'Indicator Data'!AU68)/(U$4-U$3)*10)),1))</f>
        <v>0.6</v>
      </c>
      <c r="V68" s="142" t="n">
        <f aca="false">IF('Indicator Data'!AV68="No data","x",IF('Indicator Data'!AV68=0,0,ROUND(IF('Indicator Data'!AV68&gt;V$4,10,IF('Indicator Data'!AV68&lt;V$3,0,10-(V$4-'Indicator Data'!AV68)/(V$4-V$3)*10)),1)))</f>
        <v>1.1</v>
      </c>
      <c r="W68" s="135" t="n">
        <f aca="false">IF(AND(U68="x",V68="x"),"x",AVERAGE(U68,V68))</f>
        <v>0.85</v>
      </c>
      <c r="X68" s="135" t="n">
        <f aca="false">IF('Indicator Data'!AT68="No data","x",ROUND(IF('Indicator Data'!AT68&gt;X$4,10,IF('Indicator Data'!AT68&lt;X$3,0,10-(X$4-'Indicator Data'!AT68)/(X$4-X$3)*10)),1))</f>
        <v>1.3</v>
      </c>
      <c r="Y68" s="135" t="n">
        <f aca="false">IF('Indicator Data'!AW68="No data","x",ROUND(IF('Indicator Data'!AW68&gt;Y$4,10,IF('Indicator Data'!AW68&lt;Y$3,0,10-(Y$4-'Indicator Data'!AW68)/(Y$4-Y$3)*10)),1))</f>
        <v>0</v>
      </c>
      <c r="Z68" s="140" t="n">
        <f aca="false">IF('Indicator Data'!AX68="No data","x",IF(('Indicator Data'!AX68/'Indicator Data'!BZ68)&gt;1,1,IF('Indicator Data'!AX68&gt;'Indicator Data'!AX68,1,'Indicator Data'!AX68/'Indicator Data'!BZ68)))</f>
        <v>2.15541328053901E-005</v>
      </c>
      <c r="AA68" s="135" t="n">
        <f aca="false">IF(Z68="x","x",ROUND(IF(Z68&gt;AA$4,10,IF(Z68&lt;AA$3,0,10-(AA$4-Z68)/(AA$4-AA$3)*10)),1))</f>
        <v>0</v>
      </c>
      <c r="AB68" s="143" t="n">
        <f aca="false">IF(AND(W68="x",X68="x",Y68="x",AA68="x"),"x",ROUND(AVERAGE(W68,X68,Y68,AA68),1))</f>
        <v>0.5</v>
      </c>
      <c r="AC68" s="135" t="n">
        <f aca="false">IF('Indicator Data'!AR68="No data","x",ROUND(IF('Indicator Data'!AR68&gt;AC$4,10,IF('Indicator Data'!AR68&lt;AC$3,0,10-(AC$4-'Indicator Data'!AR68)/(AC$4-AC$3)*10)),1))</f>
        <v>0.7</v>
      </c>
      <c r="AD68" s="135" t="n">
        <f aca="false">IF('Indicator Data'!AS68="No data","x",ROUND(IF('Indicator Data'!AS68&gt;AD$4,10,IF('Indicator Data'!AS68&lt;AD$3,0,10-(AD$4-'Indicator Data'!AS68)/(AD$4-AD$3)*10)),1))</f>
        <v>0.5</v>
      </c>
      <c r="AE68" s="143" t="n">
        <f aca="false">IF(AND(AC68="x",AD68="x"),"x",ROUND(AVERAGE(AD68,AC68),1))</f>
        <v>0.6</v>
      </c>
      <c r="AF68" s="139" t="n">
        <f aca="false">('Indicator Data'!BC68+'Indicator Data'!BB68*0.5+'Indicator Data'!BA68*0.25)/1000</f>
        <v>7.37325</v>
      </c>
      <c r="AG68" s="144" t="n">
        <f aca="false">AF68*1000/'Indicator Data'!BZ68</f>
        <v>0.00196202481120176</v>
      </c>
      <c r="AH68" s="143" t="n">
        <f aca="false">IF(AG68="x","x",ROUND(IF(AG68&gt;AH$4,10,IF(AG68&lt;AH$3,0,10-(AH$4-AG68)/(AH$4-AH$3)*10)),1))</f>
        <v>0.2</v>
      </c>
      <c r="AI68" s="135" t="n">
        <f aca="false">IF('Indicator Data'!BG68="No data","x",ROUND(IF('Indicator Data'!BG68&lt;$AI$3,10,IF('Indicator Data'!BG68&gt;$AI$4,0,($AI$4-'Indicator Data'!BG68)/($AI$4-$AI$3)*10)),1))</f>
        <v>4.3</v>
      </c>
      <c r="AJ68" s="135" t="n">
        <f aca="false">IF('Indicator Data'!BH68="No data","x",ROUND(IF('Indicator Data'!BH68&gt;$AJ$4,10,IF('Indicator Data'!BH68&lt;$AJ$3,0,10-($AJ$4-'Indicator Data'!BH68)/($AJ$4-$AJ$3)*10)),1))</f>
        <v>0.9</v>
      </c>
      <c r="AK68" s="143" t="n">
        <f aca="false">ROUND(AVERAGE(AJ68,AI68),1)</f>
        <v>2.6</v>
      </c>
      <c r="AL68" s="141" t="n">
        <f aca="false">ROUND(IF(AND(AB68="x",AE68="x",AK68="x"),AH68,IF(AND(AB68="x",AE68="x"),(10-GEOMEAN(((10-AK68)/10*9+1),((10-AH68)/10*9+1)))/9*10,IF(AK68="x",(10-GEOMEAN(((10-AB68)/10*9+1),((10-AE68)/10*9+1),((10-AH68)/10*9+1)))/9*10,IF(AB68="x",(10-GEOMEAN(((10-AK68)/10*9+1),((10-AE68)/10*9+1),((10-AH68)/10*9+1)))/9*10,(10-GEOMEAN(((10-AB68)/10*9+1),((10-AE68)/10*9+1),((10-AH68)/10*9+1),((10-AK68)/10*9+1)))/9*10)))),1)</f>
        <v>1</v>
      </c>
      <c r="AM68" s="145" t="n">
        <f aca="false">ROUND((10-GEOMEAN(((10-T68)/10*9+1),((10-AL68)/10*9+1)))/9*10,1)</f>
        <v>6.5</v>
      </c>
    </row>
    <row r="69" customFormat="false" ht="14.5" hidden="false" customHeight="false" outlineLevel="0" collapsed="false">
      <c r="A69" s="98" t="str">
        <f aca="false">'Indicator Data'!A69</f>
        <v>Germany</v>
      </c>
      <c r="B69" s="99" t="str">
        <f aca="false">'Indicator Data'!B69</f>
        <v>DEU</v>
      </c>
      <c r="C69" s="134" t="n">
        <f aca="false">ROUND(IF('Indicator Data'!AK69="No data",IF((0.101*LN('Indicator Data'!BY69)-0.153)&gt;C$4,0,IF((0.101*LN('Indicator Data'!BY69)-0.153)&lt;C$3,10,(C$4-(0.101*LN('Indicator Data'!BY69)-0.153))/(C$4-C$3)*10)),IF('Indicator Data'!AK69&gt;C$4,0,IF('Indicator Data'!AK69&lt;C$3,10,(C$4-'Indicator Data'!AK69)/(C$4-C$3)*10))),1)</f>
        <v>0</v>
      </c>
      <c r="D69" s="135" t="str">
        <f aca="false">IF('Indicator Data'!AL69="No data","x",ROUND((IF(LOG('Indicator Data'!AL69*1000)&gt;D$4,10,IF(LOG('Indicator Data'!AL69*1000)&lt;D$3,0,10-(D$4-LOG('Indicator Data'!AL69*1000))/(D$4-D$3)*10))),1))</f>
        <v>x</v>
      </c>
      <c r="E69" s="136" t="n">
        <f aca="false">ROUND(IF(D69="x",C69,(10-GEOMEAN(((10-C69)/10*9+1),((10-D69)/10*9+1)))/9*10),1)</f>
        <v>0</v>
      </c>
      <c r="F69" s="135" t="n">
        <f aca="false">IF('Indicator Data'!AY69="No data","x",ROUND(IF('Indicator Data'!AY69&gt;F$4,10,IF('Indicator Data'!AY69&lt;F$3,0,10-(F$4-'Indicator Data'!AY69)/(F$4-F$3)*10)),1))</f>
        <v>1.1</v>
      </c>
      <c r="G69" s="135" t="n">
        <f aca="false">IF('Indicator Data'!AZ69="No data","x",ROUND(IF('Indicator Data'!AZ69&gt;G$4,10,IF('Indicator Data'!AZ69&lt;G$3,0,10-(G$4-'Indicator Data'!AZ69)/(G$4-G$3)*10)),1))</f>
        <v>1.7</v>
      </c>
      <c r="H69" s="136" t="n">
        <f aca="false">IF(AND(F69="x",G69="x"),"x",ROUND(AVERAGE(F69,G69),1))</f>
        <v>1.4</v>
      </c>
      <c r="I69" s="137" t="n">
        <f aca="false">SUM(IF('Indicator Data'!AM69=0,0,'Indicator Data'!AM69),SUM('Indicator Data'!AN69:AO69))</f>
        <v>-62.78401</v>
      </c>
      <c r="J69" s="137" t="n">
        <f aca="false">I69/'Indicator Data'!BZ69*1000000</f>
        <v>-0.752728689019802</v>
      </c>
      <c r="K69" s="135" t="n">
        <f aca="false">IF(J69="x","x",ROUND(IF(J69&gt;K$4,10,IF(J69&lt;K$3,0,10-(K$4-J69)/(K$4-K$3)*10)),1))</f>
        <v>0</v>
      </c>
      <c r="L69" s="135" t="str">
        <f aca="false">IF('Indicator Data'!AP69="No data","x",ROUND(IF('Indicator Data'!AP69&gt;L$4,10,IF('Indicator Data'!AP69&lt;L$3,0,10-(L$4-'Indicator Data'!AP69)/(L$4-L$3)*10)),1))</f>
        <v>x</v>
      </c>
      <c r="M69" s="135" t="n">
        <f aca="false">IF('Indicator Data'!AQ69="No data","x",IF('Indicator Data'!AQ69=0,0,ROUND(IF('Indicator Data'!AQ69&gt;M$4,10,IF('Indicator Data'!AQ69&lt;M$3,0,10-(M$4-'Indicator Data'!AQ69)/(M$4-M$3)*10)),1)))</f>
        <v>0.2</v>
      </c>
      <c r="N69" s="136" t="n">
        <f aca="false">ROUND(AVERAGE(K69,L69,M69),1)</f>
        <v>0.1</v>
      </c>
      <c r="O69" s="138" t="n">
        <f aca="false">ROUND(AVERAGE(E69,E69,H69,N69),1)</f>
        <v>0.4</v>
      </c>
      <c r="P69" s="139" t="n">
        <f aca="false">IF(AND('Indicator Data'!BD69="No data",'Indicator Data'!BE69="No data"),0,SUM('Indicator Data'!BD69:BF69)/1000)</f>
        <v>2668.867</v>
      </c>
      <c r="Q69" s="135" t="n">
        <f aca="false">ROUND(IF(P69=0,0,IF(LOG(P69*1000)&gt;$Q$4,10,IF(LOG(P69*1000)&lt;Q$3,0,10-(Q$4-LOG(P69*1000))/(Q$4-Q$3)*10))),1)</f>
        <v>10</v>
      </c>
      <c r="R69" s="140" t="n">
        <f aca="false">P69*1000/'Indicator Data'!BZ69</f>
        <v>0.03199752226846</v>
      </c>
      <c r="S69" s="135" t="n">
        <f aca="false">IF(R69="x","x",ROUND(IF(R69&gt;$S$4,10,IF(R69&lt;$S$3,0,((R69*100)/0.0052)^(1/4.0545)/6.5*10)),1))</f>
        <v>7.5</v>
      </c>
      <c r="T69" s="141" t="n">
        <f aca="false">ROUND(AVERAGE(Q69,S69),1)</f>
        <v>8.8</v>
      </c>
      <c r="U69" s="142" t="n">
        <f aca="false">IF('Indicator Data'!AU69="No data","x",ROUND(IF('Indicator Data'!AU69&gt;U$4,10,IF('Indicator Data'!AU69&lt;U$3,0,10-(U$4-'Indicator Data'!AU69)/(U$4-U$3)*10)),1))</f>
        <v>0.2</v>
      </c>
      <c r="V69" s="142" t="n">
        <f aca="false">IF('Indicator Data'!AV69="No data","x",IF('Indicator Data'!AV69=0,0,ROUND(IF('Indicator Data'!AV69&gt;V$4,10,IF('Indicator Data'!AV69&lt;V$3,0,10-(V$4-'Indicator Data'!AV69)/(V$4-V$3)*10)),1)))</f>
        <v>0.2</v>
      </c>
      <c r="W69" s="135" t="n">
        <f aca="false">IF(AND(U69="x",V69="x"),"x",AVERAGE(U69,V69))</f>
        <v>0.2</v>
      </c>
      <c r="X69" s="135" t="n">
        <f aca="false">IF('Indicator Data'!AT69="No data","x",ROUND(IF('Indicator Data'!AT69&gt;X$4,10,IF('Indicator Data'!AT69&lt;X$3,0,10-(X$4-'Indicator Data'!AT69)/(X$4-X$3)*10)),1))</f>
        <v>0.1</v>
      </c>
      <c r="Y69" s="135" t="str">
        <f aca="false">IF('Indicator Data'!AW69="No data","x",ROUND(IF('Indicator Data'!AW69&gt;Y$4,10,IF('Indicator Data'!AW69&lt;Y$3,0,10-(Y$4-'Indicator Data'!AW69)/(Y$4-Y$3)*10)),1))</f>
        <v>x</v>
      </c>
      <c r="Z69" s="140" t="n">
        <f aca="false">IF('Indicator Data'!AX69="No data","x",IF(('Indicator Data'!AX69/'Indicator Data'!BZ69)&gt;1,1,IF('Indicator Data'!AX69&gt;'Indicator Data'!AX69,1,'Indicator Data'!AX69/'Indicator Data'!BZ69)))</f>
        <v>1.39074468047353E-006</v>
      </c>
      <c r="AA69" s="135" t="n">
        <f aca="false">IF(Z69="x","x",ROUND(IF(Z69&gt;AA$4,10,IF(Z69&lt;AA$3,0,10-(AA$4-Z69)/(AA$4-AA$3)*10)),1))</f>
        <v>0</v>
      </c>
      <c r="AB69" s="143" t="n">
        <f aca="false">IF(AND(W69="x",X69="x",Y69="x",AA69="x"),"x",ROUND(AVERAGE(W69,X69,Y69,AA69),1))</f>
        <v>0.1</v>
      </c>
      <c r="AC69" s="135" t="n">
        <f aca="false">IF('Indicator Data'!AR69="No data","x",ROUND(IF('Indicator Data'!AR69&gt;AC$4,10,IF('Indicator Data'!AR69&lt;AC$3,0,10-(AC$4-'Indicator Data'!AR69)/(AC$4-AC$3)*10)),1))</f>
        <v>0.3</v>
      </c>
      <c r="AD69" s="135" t="n">
        <f aca="false">IF('Indicator Data'!AS69="No data","x",ROUND(IF('Indicator Data'!AS69&gt;AD$4,10,IF('Indicator Data'!AS69&lt;AD$3,0,10-(AD$4-'Indicator Data'!AS69)/(AD$4-AD$3)*10)),1))</f>
        <v>0.1</v>
      </c>
      <c r="AE69" s="143" t="n">
        <f aca="false">IF(AND(AC69="x",AD69="x"),"x",ROUND(AVERAGE(AD69,AC69),1))</f>
        <v>0.2</v>
      </c>
      <c r="AF69" s="139" t="n">
        <f aca="false">('Indicator Data'!BC69+'Indicator Data'!BB69*0.5+'Indicator Data'!BA69*0.25)/1000</f>
        <v>0.81025</v>
      </c>
      <c r="AG69" s="144" t="n">
        <f aca="false">AF69*1000/'Indicator Data'!BZ69</f>
        <v>9.71423170132482E-006</v>
      </c>
      <c r="AH69" s="143" t="n">
        <f aca="false">IF(AG69="x","x",ROUND(IF(AG69&gt;AH$4,10,IF(AG69&lt;AH$3,0,10-(AH$4-AG69)/(AH$4-AH$3)*10)),1))</f>
        <v>0</v>
      </c>
      <c r="AI69" s="135" t="n">
        <f aca="false">IF('Indicator Data'!BG69="No data","x",ROUND(IF('Indicator Data'!BG69&lt;$AI$3,10,IF('Indicator Data'!BG69&gt;$AI$4,0,($AI$4-'Indicator Data'!BG69)/($AI$4-$AI$3)*10)),1))</f>
        <v>1.3</v>
      </c>
      <c r="AJ69" s="135" t="n">
        <f aca="false">IF('Indicator Data'!BH69="No data","x",ROUND(IF('Indicator Data'!BH69&gt;$AJ$4,10,IF('Indicator Data'!BH69&lt;$AJ$3,0,10-($AJ$4-'Indicator Data'!BH69)/($AJ$4-$AJ$3)*10)),1))</f>
        <v>0</v>
      </c>
      <c r="AK69" s="143" t="n">
        <f aca="false">ROUND(AVERAGE(AJ69,AI69),1)</f>
        <v>0.7</v>
      </c>
      <c r="AL69" s="141" t="n">
        <f aca="false">ROUND(IF(AND(AB69="x",AE69="x",AK69="x"),AH69,IF(AND(AB69="x",AE69="x"),(10-GEOMEAN(((10-AK69)/10*9+1),((10-AH69)/10*9+1)))/9*10,IF(AK69="x",(10-GEOMEAN(((10-AB69)/10*9+1),((10-AE69)/10*9+1),((10-AH69)/10*9+1)))/9*10,IF(AB69="x",(10-GEOMEAN(((10-AK69)/10*9+1),((10-AE69)/10*9+1),((10-AH69)/10*9+1)))/9*10,(10-GEOMEAN(((10-AB69)/10*9+1),((10-AE69)/10*9+1),((10-AH69)/10*9+1),((10-AK69)/10*9+1)))/9*10)))),1)</f>
        <v>0.3</v>
      </c>
      <c r="AM69" s="145" t="n">
        <f aca="false">ROUND((10-GEOMEAN(((10-T69)/10*9+1),((10-AL69)/10*9+1)))/9*10,1)</f>
        <v>6.1</v>
      </c>
    </row>
    <row r="70" customFormat="false" ht="14.5" hidden="false" customHeight="false" outlineLevel="0" collapsed="false">
      <c r="A70" s="98" t="str">
        <f aca="false">'Indicator Data'!A70</f>
        <v>Ghana</v>
      </c>
      <c r="B70" s="99" t="str">
        <f aca="false">'Indicator Data'!B70</f>
        <v>GHA</v>
      </c>
      <c r="C70" s="134" t="n">
        <f aca="false">ROUND(IF('Indicator Data'!AK70="No data",IF((0.101*LN('Indicator Data'!BY70)-0.153)&gt;C$4,0,IF((0.101*LN('Indicator Data'!BY70)-0.153)&lt;C$3,10,(C$4-(0.101*LN('Indicator Data'!BY70)-0.153))/(C$4-C$3)*10)),IF('Indicator Data'!AK70&gt;C$4,0,IF('Indicator Data'!AK70&lt;C$3,10,(C$4-'Indicator Data'!AK70)/(C$4-C$3)*10))),1)</f>
        <v>5.8</v>
      </c>
      <c r="D70" s="135" t="n">
        <f aca="false">IF('Indicator Data'!AL70="No data","x",ROUND((IF(LOG('Indicator Data'!AL70*1000)&gt;D$4,10,IF(LOG('Indicator Data'!AL70*1000)&lt;D$3,0,10-(D$4-LOG('Indicator Data'!AL70*1000))/(D$4-D$3)*10))),1))</f>
        <v>7.9</v>
      </c>
      <c r="E70" s="136" t="n">
        <f aca="false">ROUND(IF(D70="x",C70,(10-GEOMEAN(((10-C70)/10*9+1),((10-D70)/10*9+1)))/9*10),1)</f>
        <v>7</v>
      </c>
      <c r="F70" s="135" t="n">
        <f aca="false">IF('Indicator Data'!AY70="No data","x",ROUND(IF('Indicator Data'!AY70&gt;F$4,10,IF('Indicator Data'!AY70&lt;F$3,0,10-(F$4-'Indicator Data'!AY70)/(F$4-F$3)*10)),1))</f>
        <v>7.2</v>
      </c>
      <c r="G70" s="135" t="n">
        <f aca="false">IF('Indicator Data'!AZ70="No data","x",ROUND(IF('Indicator Data'!AZ70&gt;G$4,10,IF('Indicator Data'!AZ70&lt;G$3,0,10-(G$4-'Indicator Data'!AZ70)/(G$4-G$3)*10)),1))</f>
        <v>4.6</v>
      </c>
      <c r="H70" s="136" t="n">
        <f aca="false">IF(AND(F70="x",G70="x"),"x",ROUND(AVERAGE(F70,G70),1))</f>
        <v>5.9</v>
      </c>
      <c r="I70" s="137" t="n">
        <f aca="false">SUM(IF('Indicator Data'!AM70=0,0,'Indicator Data'!AM70),SUM('Indicator Data'!AN70:AO70))</f>
        <v>1185.76161170313</v>
      </c>
      <c r="J70" s="137" t="n">
        <f aca="false">I70/'Indicator Data'!BZ70*1000000</f>
        <v>36.1148983043395</v>
      </c>
      <c r="K70" s="135" t="n">
        <f aca="false">IF(J70="x","x",ROUND(IF(J70&gt;K$4,10,IF(J70&lt;K$3,0,10-(K$4-J70)/(K$4-K$3)*10)),1))</f>
        <v>0.7</v>
      </c>
      <c r="L70" s="135" t="n">
        <f aca="false">IF('Indicator Data'!AP70="No data","x",ROUND(IF('Indicator Data'!AP70&gt;L$4,10,IF('Indicator Data'!AP70&lt;L$3,0,10-(L$4-'Indicator Data'!AP70)/(L$4-L$3)*10)),1))</f>
        <v>2.1</v>
      </c>
      <c r="M70" s="135" t="n">
        <f aca="false">IF('Indicator Data'!AQ70="No data","x",IF('Indicator Data'!AQ70=0,0,ROUND(IF('Indicator Data'!AQ70&gt;M$4,10,IF('Indicator Data'!AQ70&lt;M$3,0,10-(M$4-'Indicator Data'!AQ70)/(M$4-M$3)*10)),1)))</f>
        <v>2</v>
      </c>
      <c r="N70" s="136" t="n">
        <f aca="false">ROUND(AVERAGE(K70,L70,M70),1)</f>
        <v>1.6</v>
      </c>
      <c r="O70" s="138" t="n">
        <f aca="false">ROUND(AVERAGE(E70,E70,H70,N70),1)</f>
        <v>5.4</v>
      </c>
      <c r="P70" s="139" t="n">
        <f aca="false">IF(AND('Indicator Data'!BD70="No data",'Indicator Data'!BE70="No data"),0,SUM('Indicator Data'!BD70:BF70)/1000)</f>
        <v>10.848</v>
      </c>
      <c r="Q70" s="135" t="n">
        <f aca="false">ROUND(IF(P70=0,0,IF(LOG(P70*1000)&gt;$Q$4,10,IF(LOG(P70*1000)&lt;Q$3,0,10-(Q$4-LOG(P70*1000))/(Q$4-Q$3)*10))),1)</f>
        <v>3.5</v>
      </c>
      <c r="R70" s="140" t="n">
        <f aca="false">P70*1000/'Indicator Data'!BZ70</f>
        <v>0.000330398971377362</v>
      </c>
      <c r="S70" s="135" t="n">
        <f aca="false">IF(R70="x","x",ROUND(IF(R70&gt;$S$4,10,IF(R70&lt;$S$3,0,((R70*100)/0.0052)^(1/4.0545)/6.5*10)),1))</f>
        <v>2.4</v>
      </c>
      <c r="T70" s="141" t="n">
        <f aca="false">ROUND(AVERAGE(Q70,S70),1)</f>
        <v>3</v>
      </c>
      <c r="U70" s="142" t="n">
        <f aca="false">IF('Indicator Data'!AU70="No data","x",ROUND(IF('Indicator Data'!AU70&gt;U$4,10,IF('Indicator Data'!AU70&lt;U$3,0,10-(U$4-'Indicator Data'!AU70)/(U$4-U$3)*10)),1))</f>
        <v>3.4</v>
      </c>
      <c r="V70" s="142" t="n">
        <f aca="false">IF('Indicator Data'!AV70="No data","x",IF('Indicator Data'!AV70=0,0,ROUND(IF('Indicator Data'!AV70&gt;V$4,10,IF('Indicator Data'!AV70&lt;V$3,0,10-(V$4-'Indicator Data'!AV70)/(V$4-V$3)*10)),1)))</f>
        <v>3.1</v>
      </c>
      <c r="W70" s="135" t="n">
        <f aca="false">IF(AND(U70="x",V70="x"),"x",AVERAGE(U70,V70))</f>
        <v>3.25</v>
      </c>
      <c r="X70" s="135" t="n">
        <f aca="false">IF('Indicator Data'!AT70="No data","x",ROUND(IF('Indicator Data'!AT70&gt;X$4,10,IF('Indicator Data'!AT70&lt;X$3,0,10-(X$4-'Indicator Data'!AT70)/(X$4-X$3)*10)),1))</f>
        <v>2.6</v>
      </c>
      <c r="Y70" s="135" t="n">
        <f aca="false">IF('Indicator Data'!AW70="No data","x",ROUND(IF('Indicator Data'!AW70&gt;Y$4,10,IF('Indicator Data'!AW70&lt;Y$3,0,10-(Y$4-'Indicator Data'!AW70)/(Y$4-Y$3)*10)),1))</f>
        <v>4.1</v>
      </c>
      <c r="Z70" s="140" t="n">
        <f aca="false">IF('Indicator Data'!AX70="No data","x",IF(('Indicator Data'!AX70/'Indicator Data'!BZ70)&gt;1,1,IF('Indicator Data'!AX70&gt;'Indicator Data'!AX70,1,'Indicator Data'!AX70/'Indicator Data'!BZ70)))</f>
        <v>0.524474864216013</v>
      </c>
      <c r="AA70" s="135" t="n">
        <f aca="false">IF(Z70="x","x",ROUND(IF(Z70&gt;AA$4,10,IF(Z70&lt;AA$3,0,10-(AA$4-Z70)/(AA$4-AA$3)*10)),1))</f>
        <v>5.8</v>
      </c>
      <c r="AB70" s="143" t="n">
        <f aca="false">IF(AND(W70="x",X70="x",Y70="x",AA70="x"),"x",ROUND(AVERAGE(W70,X70,Y70,AA70),1))</f>
        <v>3.9</v>
      </c>
      <c r="AC70" s="135" t="n">
        <f aca="false">IF('Indicator Data'!AR70="No data","x",ROUND(IF('Indicator Data'!AR70&gt;AC$4,10,IF('Indicator Data'!AR70&lt;AC$3,0,10-(AC$4-'Indicator Data'!AR70)/(AC$4-AC$3)*10)),1))</f>
        <v>3.4</v>
      </c>
      <c r="AD70" s="135" t="n">
        <f aca="false">IF('Indicator Data'!AS70="No data","x",ROUND(IF('Indicator Data'!AS70&gt;AD$4,10,IF('Indicator Data'!AS70&lt;AD$3,0,10-(AD$4-'Indicator Data'!AS70)/(AD$4-AD$3)*10)),1))</f>
        <v>2.8</v>
      </c>
      <c r="AE70" s="143" t="n">
        <f aca="false">IF(AND(AC70="x",AD70="x"),"x",ROUND(AVERAGE(AD70,AC70),1))</f>
        <v>3.1</v>
      </c>
      <c r="AF70" s="139" t="n">
        <f aca="false">('Indicator Data'!BC70+'Indicator Data'!BB70*0.5+'Indicator Data'!BA70*0.25)/1000</f>
        <v>0.213</v>
      </c>
      <c r="AG70" s="144" t="n">
        <f aca="false">AF70*1000/'Indicator Data'!BZ70</f>
        <v>6.48736918357098E-006</v>
      </c>
      <c r="AH70" s="143" t="n">
        <f aca="false">IF(AG70="x","x",ROUND(IF(AG70&gt;AH$4,10,IF(AG70&lt;AH$3,0,10-(AH$4-AG70)/(AH$4-AH$3)*10)),1))</f>
        <v>0</v>
      </c>
      <c r="AI70" s="135" t="n">
        <f aca="false">IF('Indicator Data'!BG70="No data","x",ROUND(IF('Indicator Data'!BG70&lt;$AI$3,10,IF('Indicator Data'!BG70&gt;$AI$4,0,($AI$4-'Indicator Data'!BG70)/($AI$4-$AI$3)*10)),1))</f>
        <v>1.1</v>
      </c>
      <c r="AJ70" s="135" t="n">
        <f aca="false">IF('Indicator Data'!BH70="No data","x",ROUND(IF('Indicator Data'!BH70&gt;$AJ$4,10,IF('Indicator Data'!BH70&lt;$AJ$3,0,10-($AJ$4-'Indicator Data'!BH70)/($AJ$4-$AJ$3)*10)),1))</f>
        <v>0</v>
      </c>
      <c r="AK70" s="143" t="n">
        <f aca="false">ROUND(AVERAGE(AJ70,AI70),1)</f>
        <v>0.6</v>
      </c>
      <c r="AL70" s="141" t="n">
        <f aca="false">ROUND(IF(AND(AB70="x",AE70="x",AK70="x"),AH70,IF(AND(AB70="x",AE70="x"),(10-GEOMEAN(((10-AK70)/10*9+1),((10-AH70)/10*9+1)))/9*10,IF(AK70="x",(10-GEOMEAN(((10-AB70)/10*9+1),((10-AE70)/10*9+1),((10-AH70)/10*9+1)))/9*10,IF(AB70="x",(10-GEOMEAN(((10-AK70)/10*9+1),((10-AE70)/10*9+1),((10-AH70)/10*9+1)))/9*10,(10-GEOMEAN(((10-AB70)/10*9+1),((10-AE70)/10*9+1),((10-AH70)/10*9+1),((10-AK70)/10*9+1)))/9*10)))),1)</f>
        <v>2</v>
      </c>
      <c r="AM70" s="145" t="n">
        <f aca="false">ROUND((10-GEOMEAN(((10-T70)/10*9+1),((10-AL70)/10*9+1)))/9*10,1)</f>
        <v>2.5</v>
      </c>
    </row>
    <row r="71" customFormat="false" ht="14.5" hidden="false" customHeight="false" outlineLevel="0" collapsed="false">
      <c r="A71" s="98" t="str">
        <f aca="false">'Indicator Data'!A71</f>
        <v>Greece</v>
      </c>
      <c r="B71" s="99" t="str">
        <f aca="false">'Indicator Data'!B71</f>
        <v>GRC</v>
      </c>
      <c r="C71" s="134" t="n">
        <f aca="false">ROUND(IF('Indicator Data'!AK71="No data",IF((0.101*LN('Indicator Data'!BY71)-0.153)&gt;C$4,0,IF((0.101*LN('Indicator Data'!BY71)-0.153)&lt;C$3,10,(C$4-(0.101*LN('Indicator Data'!BY71)-0.153))/(C$4-C$3)*10)),IF('Indicator Data'!AK71&gt;C$4,0,IF('Indicator Data'!AK71&lt;C$3,10,(C$4-'Indicator Data'!AK71)/(C$4-C$3)*10))),1)</f>
        <v>0.2</v>
      </c>
      <c r="D71" s="135" t="str">
        <f aca="false">IF('Indicator Data'!AL71="No data","x",ROUND((IF(LOG('Indicator Data'!AL71*1000)&gt;D$4,10,IF(LOG('Indicator Data'!AL71*1000)&lt;D$3,0,10-(D$4-LOG('Indicator Data'!AL71*1000))/(D$4-D$3)*10))),1))</f>
        <v>x</v>
      </c>
      <c r="E71" s="136" t="n">
        <f aca="false">ROUND(IF(D71="x",C71,(10-GEOMEAN(((10-C71)/10*9+1),((10-D71)/10*9+1)))/9*10),1)</f>
        <v>0.2</v>
      </c>
      <c r="F71" s="135" t="n">
        <f aca="false">IF('Indicator Data'!AY71="No data","x",ROUND(IF('Indicator Data'!AY71&gt;F$4,10,IF('Indicator Data'!AY71&lt;F$3,0,10-(F$4-'Indicator Data'!AY71)/(F$4-F$3)*10)),1))</f>
        <v>1.5</v>
      </c>
      <c r="G71" s="135" t="n">
        <f aca="false">IF('Indicator Data'!AZ71="No data","x",ROUND(IF('Indicator Data'!AZ71&gt;G$4,10,IF('Indicator Data'!AZ71&lt;G$3,0,10-(G$4-'Indicator Data'!AZ71)/(G$4-G$3)*10)),1))</f>
        <v>2</v>
      </c>
      <c r="H71" s="136" t="n">
        <f aca="false">IF(AND(F71="x",G71="x"),"x",ROUND(AVERAGE(F71,G71),1))</f>
        <v>1.8</v>
      </c>
      <c r="I71" s="137" t="n">
        <f aca="false">SUM(IF('Indicator Data'!AM71=0,0,'Indicator Data'!AM71),SUM('Indicator Data'!AN71:AO71))</f>
        <v>42.671389</v>
      </c>
      <c r="J71" s="137" t="n">
        <f aca="false">I71/'Indicator Data'!BZ71*1000000</f>
        <v>4.08519845883796</v>
      </c>
      <c r="K71" s="135" t="n">
        <f aca="false">IF(J71="x","x",ROUND(IF(J71&gt;K$4,10,IF(J71&lt;K$3,0,10-(K$4-J71)/(K$4-K$3)*10)),1))</f>
        <v>0.1</v>
      </c>
      <c r="L71" s="135" t="str">
        <f aca="false">IF('Indicator Data'!AP71="No data","x",ROUND(IF('Indicator Data'!AP71&gt;L$4,10,IF('Indicator Data'!AP71&lt;L$3,0,10-(L$4-'Indicator Data'!AP71)/(L$4-L$3)*10)),1))</f>
        <v>x</v>
      </c>
      <c r="M71" s="135" t="n">
        <f aca="false">IF('Indicator Data'!AQ71="No data","x",IF('Indicator Data'!AQ71=0,0,ROUND(IF('Indicator Data'!AQ71&gt;M$4,10,IF('Indicator Data'!AQ71&lt;M$3,0,10-(M$4-'Indicator Data'!AQ71)/(M$4-M$3)*10)),1)))</f>
        <v>0.1</v>
      </c>
      <c r="N71" s="136" t="n">
        <f aca="false">ROUND(AVERAGE(K71,L71,M71),1)</f>
        <v>0.1</v>
      </c>
      <c r="O71" s="138" t="n">
        <f aca="false">ROUND(AVERAGE(E71,E71,H71,N71),1)</f>
        <v>0.6</v>
      </c>
      <c r="P71" s="139" t="n">
        <f aca="false">IF(AND('Indicator Data'!BD71="No data",'Indicator Data'!BE71="No data"),0,SUM('Indicator Data'!BD71:BF71)/1000)</f>
        <v>174.74</v>
      </c>
      <c r="Q71" s="135" t="n">
        <f aca="false">ROUND(IF(P71=0,0,IF(LOG(P71*1000)&gt;$Q$4,10,IF(LOG(P71*1000)&lt;Q$3,0,10-(Q$4-LOG(P71*1000))/(Q$4-Q$3)*10))),1)</f>
        <v>7.5</v>
      </c>
      <c r="R71" s="140" t="n">
        <f aca="false">P71*1000/'Indicator Data'!BZ71</f>
        <v>0.0167289510706423</v>
      </c>
      <c r="S71" s="135" t="n">
        <f aca="false">IF(R71="x","x",ROUND(IF(R71&gt;$S$4,10,IF(R71&lt;$S$3,0,((R71*100)/0.0052)^(1/4.0545)/6.5*10)),1))</f>
        <v>6.4</v>
      </c>
      <c r="T71" s="141" t="n">
        <f aca="false">ROUND(AVERAGE(Q71,S71),1)</f>
        <v>7</v>
      </c>
      <c r="U71" s="142" t="n">
        <f aca="false">IF('Indicator Data'!AU71="No data","x",ROUND(IF('Indicator Data'!AU71&gt;U$4,10,IF('Indicator Data'!AU71&lt;U$3,0,10-(U$4-'Indicator Data'!AU71)/(U$4-U$3)*10)),1))</f>
        <v>0.4</v>
      </c>
      <c r="V71" s="142" t="n">
        <f aca="false">IF('Indicator Data'!AV71="No data","x",IF('Indicator Data'!AV71=0,0,ROUND(IF('Indicator Data'!AV71&gt;V$4,10,IF('Indicator Data'!AV71&lt;V$3,0,10-(V$4-'Indicator Data'!AV71)/(V$4-V$3)*10)),1)))</f>
        <v>0.6</v>
      </c>
      <c r="W71" s="135" t="n">
        <f aca="false">IF(AND(U71="x",V71="x"),"x",AVERAGE(U71,V71))</f>
        <v>0.5</v>
      </c>
      <c r="X71" s="135" t="n">
        <f aca="false">IF('Indicator Data'!AT71="No data","x",ROUND(IF('Indicator Data'!AT71&gt;X$4,10,IF('Indicator Data'!AT71&lt;X$3,0,10-(X$4-'Indicator Data'!AT71)/(X$4-X$3)*10)),1))</f>
        <v>0.1</v>
      </c>
      <c r="Y71" s="135" t="str">
        <f aca="false">IF('Indicator Data'!AW71="No data","x",ROUND(IF('Indicator Data'!AW71&gt;Y$4,10,IF('Indicator Data'!AW71&lt;Y$3,0,10-(Y$4-'Indicator Data'!AW71)/(Y$4-Y$3)*10)),1))</f>
        <v>x</v>
      </c>
      <c r="Z71" s="140" t="n">
        <f aca="false">IF('Indicator Data'!AX71="No data","x",IF(('Indicator Data'!AX71/'Indicator Data'!BZ71)&gt;1,1,IF('Indicator Data'!AX71&gt;'Indicator Data'!AX71,1,'Indicator Data'!AX71/'Indicator Data'!BZ71)))</f>
        <v>3.92518595568465E-006</v>
      </c>
      <c r="AA71" s="135" t="n">
        <f aca="false">IF(Z71="x","x",ROUND(IF(Z71&gt;AA$4,10,IF(Z71&lt;AA$3,0,10-(AA$4-Z71)/(AA$4-AA$3)*10)),1))</f>
        <v>0</v>
      </c>
      <c r="AB71" s="143" t="n">
        <f aca="false">IF(AND(W71="x",X71="x",Y71="x",AA71="x"),"x",ROUND(AVERAGE(W71,X71,Y71,AA71),1))</f>
        <v>0.2</v>
      </c>
      <c r="AC71" s="135" t="n">
        <f aca="false">IF('Indicator Data'!AR71="No data","x",ROUND(IF('Indicator Data'!AR71&gt;AC$4,10,IF('Indicator Data'!AR71&lt;AC$3,0,10-(AC$4-'Indicator Data'!AR71)/(AC$4-AC$3)*10)),1))</f>
        <v>0.3</v>
      </c>
      <c r="AD71" s="135" t="str">
        <f aca="false">IF('Indicator Data'!AS71="No data","x",ROUND(IF('Indicator Data'!AS71&gt;AD$4,10,IF('Indicator Data'!AS71&lt;AD$3,0,10-(AD$4-'Indicator Data'!AS71)/(AD$4-AD$3)*10)),1))</f>
        <v>x</v>
      </c>
      <c r="AE71" s="143" t="n">
        <f aca="false">IF(AND(AC71="x",AD71="x"),"x",ROUND(AVERAGE(AD71,AC71),1))</f>
        <v>0.3</v>
      </c>
      <c r="AF71" s="139" t="n">
        <f aca="false">('Indicator Data'!BC71+'Indicator Data'!BB71*0.5+'Indicator Data'!BA71*0.25)/1000</f>
        <v>6.55175</v>
      </c>
      <c r="AG71" s="144" t="n">
        <f aca="false">AF71*1000/'Indicator Data'!BZ71</f>
        <v>0.000627239928906266</v>
      </c>
      <c r="AH71" s="143" t="n">
        <f aca="false">IF(AG71="x","x",ROUND(IF(AG71&gt;AH$4,10,IF(AG71&lt;AH$3,0,10-(AH$4-AG71)/(AH$4-AH$3)*10)),1))</f>
        <v>0.1</v>
      </c>
      <c r="AI71" s="135" t="n">
        <f aca="false">IF('Indicator Data'!BG71="No data","x",ROUND(IF('Indicator Data'!BG71&lt;$AI$3,10,IF('Indicator Data'!BG71&gt;$AI$4,0,($AI$4-'Indicator Data'!BG71)/($AI$4-$AI$3)*10)),1))</f>
        <v>2</v>
      </c>
      <c r="AJ71" s="135" t="n">
        <f aca="false">IF('Indicator Data'!BH71="No data","x",ROUND(IF('Indicator Data'!BH71&gt;$AJ$4,10,IF('Indicator Data'!BH71&lt;$AJ$3,0,10-($AJ$4-'Indicator Data'!BH71)/($AJ$4-$AJ$3)*10)),1))</f>
        <v>0</v>
      </c>
      <c r="AK71" s="143" t="n">
        <f aca="false">ROUND(AVERAGE(AJ71,AI71),1)</f>
        <v>1</v>
      </c>
      <c r="AL71" s="141" t="n">
        <f aca="false">ROUND(IF(AND(AB71="x",AE71="x",AK71="x"),AH71,IF(AND(AB71="x",AE71="x"),(10-GEOMEAN(((10-AK71)/10*9+1),((10-AH71)/10*9+1)))/9*10,IF(AK71="x",(10-GEOMEAN(((10-AB71)/10*9+1),((10-AE71)/10*9+1),((10-AH71)/10*9+1)))/9*10,IF(AB71="x",(10-GEOMEAN(((10-AK71)/10*9+1),((10-AE71)/10*9+1),((10-AH71)/10*9+1)))/9*10,(10-GEOMEAN(((10-AB71)/10*9+1),((10-AE71)/10*9+1),((10-AH71)/10*9+1),((10-AK71)/10*9+1)))/9*10)))),1)</f>
        <v>0.4</v>
      </c>
      <c r="AM71" s="145" t="n">
        <f aca="false">ROUND((10-GEOMEAN(((10-T71)/10*9+1),((10-AL71)/10*9+1)))/9*10,1)</f>
        <v>4.5</v>
      </c>
    </row>
    <row r="72" customFormat="false" ht="14.5" hidden="false" customHeight="false" outlineLevel="0" collapsed="false">
      <c r="A72" s="98" t="str">
        <f aca="false">'Indicator Data'!A72</f>
        <v>Grenada</v>
      </c>
      <c r="B72" s="99" t="str">
        <f aca="false">'Indicator Data'!B72</f>
        <v>GRD</v>
      </c>
      <c r="C72" s="134" t="n">
        <f aca="false">ROUND(IF('Indicator Data'!AK72="No data",IF((0.101*LN('Indicator Data'!BY72)-0.153)&gt;C$4,0,IF((0.101*LN('Indicator Data'!BY72)-0.153)&lt;C$3,10,(C$4-(0.101*LN('Indicator Data'!BY72)-0.153))/(C$4-C$3)*10)),IF('Indicator Data'!AK72&gt;C$4,0,IF('Indicator Data'!AK72&lt;C$3,10,(C$4-'Indicator Data'!AK72)/(C$4-C$3)*10))),1)</f>
        <v>2.4</v>
      </c>
      <c r="D72" s="135" t="str">
        <f aca="false">IF('Indicator Data'!AL72="No data","x",ROUND((IF(LOG('Indicator Data'!AL72*1000)&gt;D$4,10,IF(LOG('Indicator Data'!AL72*1000)&lt;D$3,0,10-(D$4-LOG('Indicator Data'!AL72*1000))/(D$4-D$3)*10))),1))</f>
        <v>x</v>
      </c>
      <c r="E72" s="136" t="n">
        <f aca="false">ROUND(IF(D72="x",C72,(10-GEOMEAN(((10-C72)/10*9+1),((10-D72)/10*9+1)))/9*10),1)</f>
        <v>2.4</v>
      </c>
      <c r="F72" s="135" t="str">
        <f aca="false">IF('Indicator Data'!AY72="No data","x",ROUND(IF('Indicator Data'!AY72&gt;F$4,10,IF('Indicator Data'!AY72&lt;F$3,0,10-(F$4-'Indicator Data'!AY72)/(F$4-F$3)*10)),1))</f>
        <v>x</v>
      </c>
      <c r="G72" s="135" t="str">
        <f aca="false">IF('Indicator Data'!AZ72="No data","x",ROUND(IF('Indicator Data'!AZ72&gt;G$4,10,IF('Indicator Data'!AZ72&lt;G$3,0,10-(G$4-'Indicator Data'!AZ72)/(G$4-G$3)*10)),1))</f>
        <v>x</v>
      </c>
      <c r="H72" s="136" t="str">
        <f aca="false">IF(AND(F72="x",G72="x"),"x",ROUND(AVERAGE(F72,G72),1))</f>
        <v>x</v>
      </c>
      <c r="I72" s="137" t="n">
        <f aca="false">SUM(IF('Indicator Data'!AM72=0,0,'Indicator Data'!AM72),SUM('Indicator Data'!AN72:AO72))</f>
        <v>3.3562859332428</v>
      </c>
      <c r="J72" s="137" t="n">
        <f aca="false">I72/'Indicator Data'!BZ72*1000000</f>
        <v>26.9343225523056</v>
      </c>
      <c r="K72" s="135" t="n">
        <f aca="false">IF(J72="x","x",ROUND(IF(J72&gt;K$4,10,IF(J72&lt;K$3,0,10-(K$4-J72)/(K$4-K$3)*10)),1))</f>
        <v>0.5</v>
      </c>
      <c r="L72" s="135" t="n">
        <f aca="false">IF('Indicator Data'!AP72="No data","x",ROUND(IF('Indicator Data'!AP72&gt;L$4,10,IF('Indicator Data'!AP72&lt;L$3,0,10-(L$4-'Indicator Data'!AP72)/(L$4-L$3)*10)),1))</f>
        <v>4.6</v>
      </c>
      <c r="M72" s="135" t="n">
        <f aca="false">IF('Indicator Data'!AQ72="No data","x",IF('Indicator Data'!AQ72=0,0,ROUND(IF('Indicator Data'!AQ72&gt;M$4,10,IF('Indicator Data'!AQ72&lt;M$3,0,10-(M$4-'Indicator Data'!AQ72)/(M$4-M$3)*10)),1)))</f>
        <v>2.3</v>
      </c>
      <c r="N72" s="136" t="n">
        <f aca="false">ROUND(AVERAGE(K72,L72,M72),1)</f>
        <v>2.5</v>
      </c>
      <c r="O72" s="138" t="n">
        <f aca="false">ROUND(AVERAGE(E72,E72,H72,N72),1)</f>
        <v>2.4</v>
      </c>
      <c r="P72" s="139" t="n">
        <f aca="false">IF(AND('Indicator Data'!BD72="No data",'Indicator Data'!BE72="No data"),0,SUM('Indicator Data'!BD72:BF72)/1000)</f>
        <v>0.234</v>
      </c>
      <c r="Q72" s="135" t="n">
        <f aca="false">ROUND(IF(P72=0,0,IF(LOG(P72*1000)&gt;$Q$4,10,IF(LOG(P72*1000)&lt;Q$3,0,10-(Q$4-LOG(P72*1000))/(Q$4-Q$3)*10))),1)</f>
        <v>0</v>
      </c>
      <c r="R72" s="140" t="n">
        <f aca="false">P72*1000/'Indicator Data'!BZ72</f>
        <v>0.00187785891982987</v>
      </c>
      <c r="S72" s="135" t="n">
        <f aca="false">IF(R72="x","x",ROUND(IF(R72&gt;$S$4,10,IF(R72&lt;$S$3,0,((R72*100)/0.0052)^(1/4.0545)/6.5*10)),1))</f>
        <v>3.7</v>
      </c>
      <c r="T72" s="141" t="n">
        <f aca="false">ROUND(AVERAGE(Q72,S72),1)</f>
        <v>1.9</v>
      </c>
      <c r="U72" s="142" t="str">
        <f aca="false">IF('Indicator Data'!AU72="No data","x",ROUND(IF('Indicator Data'!AU72&gt;U$4,10,IF('Indicator Data'!AU72&lt;U$3,0,10-(U$4-'Indicator Data'!AU72)/(U$4-U$3)*10)),1))</f>
        <v>x</v>
      </c>
      <c r="V72" s="142" t="str">
        <f aca="false">IF('Indicator Data'!AV72="No data","x",IF('Indicator Data'!AV72=0,0,ROUND(IF('Indicator Data'!AV72&gt;V$4,10,IF('Indicator Data'!AV72&lt;V$3,0,10-(V$4-'Indicator Data'!AV72)/(V$4-V$3)*10)),1)))</f>
        <v>x</v>
      </c>
      <c r="W72" s="135" t="str">
        <f aca="false">IF(AND(U72="x",V72="x"),"x",AVERAGE(U72,V72))</f>
        <v>x</v>
      </c>
      <c r="X72" s="135" t="n">
        <f aca="false">IF('Indicator Data'!AT72="No data","x",ROUND(IF('Indicator Data'!AT72&gt;X$4,10,IF('Indicator Data'!AT72&lt;X$3,0,10-(X$4-'Indicator Data'!AT72)/(X$4-X$3)*10)),1))</f>
        <v>0.1</v>
      </c>
      <c r="Y72" s="135" t="str">
        <f aca="false">IF('Indicator Data'!AW72="No data","x",ROUND(IF('Indicator Data'!AW72&gt;Y$4,10,IF('Indicator Data'!AW72&lt;Y$3,0,10-(Y$4-'Indicator Data'!AW72)/(Y$4-Y$3)*10)),1))</f>
        <v>x</v>
      </c>
      <c r="Z72" s="140" t="n">
        <f aca="false">IF('Indicator Data'!AX72="No data","x",IF(('Indicator Data'!AX72/'Indicator Data'!BZ72)&gt;1,1,IF('Indicator Data'!AX72&gt;'Indicator Data'!AX72,1,'Indicator Data'!AX72/'Indicator Data'!BZ72)))</f>
        <v>0.00203033464408956</v>
      </c>
      <c r="AA72" s="135" t="n">
        <f aca="false">IF(Z72="x","x",ROUND(IF(Z72&gt;AA$4,10,IF(Z72&lt;AA$3,0,10-(AA$4-Z72)/(AA$4-AA$3)*10)),1))</f>
        <v>0</v>
      </c>
      <c r="AB72" s="143" t="n">
        <f aca="false">IF(AND(W72="x",X72="x",Y72="x",AA72="x"),"x",ROUND(AVERAGE(W72,X72,Y72,AA72),1))</f>
        <v>0.1</v>
      </c>
      <c r="AC72" s="135" t="n">
        <f aca="false">IF('Indicator Data'!AR72="No data","x",ROUND(IF('Indicator Data'!AR72&gt;AC$4,10,IF('Indicator Data'!AR72&lt;AC$3,0,10-(AC$4-'Indicator Data'!AR72)/(AC$4-AC$3)*10)),1))</f>
        <v>1.3</v>
      </c>
      <c r="AD72" s="135" t="str">
        <f aca="false">IF('Indicator Data'!AS72="No data","x",ROUND(IF('Indicator Data'!AS72&gt;AD$4,10,IF('Indicator Data'!AS72&lt;AD$3,0,10-(AD$4-'Indicator Data'!AS72)/(AD$4-AD$3)*10)),1))</f>
        <v>x</v>
      </c>
      <c r="AE72" s="143" t="n">
        <f aca="false">IF(AND(AC72="x",AD72="x"),"x",ROUND(AVERAGE(AD72,AC72),1))</f>
        <v>1.3</v>
      </c>
      <c r="AF72" s="139" t="n">
        <f aca="false">('Indicator Data'!BC72+'Indicator Data'!BB72*0.5+'Indicator Data'!BA72*0.25)/1000</f>
        <v>0</v>
      </c>
      <c r="AG72" s="144" t="n">
        <f aca="false">AF72*1000/'Indicator Data'!BZ72</f>
        <v>0</v>
      </c>
      <c r="AH72" s="143" t="n">
        <f aca="false">IF(AG72="x","x",ROUND(IF(AG72&gt;AH$4,10,IF(AG72&lt;AH$3,0,10-(AH$4-AG72)/(AH$4-AH$3)*10)),1))</f>
        <v>0</v>
      </c>
      <c r="AI72" s="135" t="n">
        <f aca="false">IF('Indicator Data'!BG72="No data","x",ROUND(IF('Indicator Data'!BG72&lt;$AI$3,10,IF('Indicator Data'!BG72&gt;$AI$4,0,($AI$4-'Indicator Data'!BG72)/($AI$4-$AI$3)*10)),1))</f>
        <v>6.9</v>
      </c>
      <c r="AJ72" s="135" t="n">
        <f aca="false">IF('Indicator Data'!BH72="No data","x",ROUND(IF('Indicator Data'!BH72&gt;$AJ$4,10,IF('Indicator Data'!BH72&lt;$AJ$3,0,10-($AJ$4-'Indicator Data'!BH72)/($AJ$4-$AJ$3)*10)),1))</f>
        <v>3.7</v>
      </c>
      <c r="AK72" s="143" t="n">
        <f aca="false">ROUND(AVERAGE(AJ72,AI72),1)</f>
        <v>5.3</v>
      </c>
      <c r="AL72" s="141" t="n">
        <f aca="false">ROUND(IF(AND(AB72="x",AE72="x",AK72="x"),AH72,IF(AND(AB72="x",AE72="x"),(10-GEOMEAN(((10-AK72)/10*9+1),((10-AH72)/10*9+1)))/9*10,IF(AK72="x",(10-GEOMEAN(((10-AB72)/10*9+1),((10-AE72)/10*9+1),((10-AH72)/10*9+1)))/9*10,IF(AB72="x",(10-GEOMEAN(((10-AK72)/10*9+1),((10-AE72)/10*9+1),((10-AH72)/10*9+1)))/9*10,(10-GEOMEAN(((10-AB72)/10*9+1),((10-AE72)/10*9+1),((10-AH72)/10*9+1),((10-AK72)/10*9+1)))/9*10)))),1)</f>
        <v>2</v>
      </c>
      <c r="AM72" s="145" t="n">
        <f aca="false">ROUND((10-GEOMEAN(((10-T72)/10*9+1),((10-AL72)/10*9+1)))/9*10,1)</f>
        <v>2</v>
      </c>
    </row>
    <row r="73" customFormat="false" ht="14.5" hidden="false" customHeight="false" outlineLevel="0" collapsed="false">
      <c r="A73" s="98" t="str">
        <f aca="false">'Indicator Data'!A73</f>
        <v>Guatemala</v>
      </c>
      <c r="B73" s="99" t="str">
        <f aca="false">'Indicator Data'!B73</f>
        <v>GTM</v>
      </c>
      <c r="C73" s="134" t="n">
        <f aca="false">ROUND(IF('Indicator Data'!AK73="No data",IF((0.101*LN('Indicator Data'!BY73)-0.153)&gt;C$4,0,IF((0.101*LN('Indicator Data'!BY73)-0.153)&lt;C$3,10,(C$4-(0.101*LN('Indicator Data'!BY73)-0.153))/(C$4-C$3)*10)),IF('Indicator Data'!AK73&gt;C$4,0,IF('Indicator Data'!AK73&lt;C$3,10,(C$4-'Indicator Data'!AK73)/(C$4-C$3)*10))),1)</f>
        <v>4.7</v>
      </c>
      <c r="D73" s="135" t="n">
        <f aca="false">IF('Indicator Data'!AL73="No data","x",ROUND((IF(LOG('Indicator Data'!AL73*1000)&gt;D$4,10,IF(LOG('Indicator Data'!AL73*1000)&lt;D$3,0,10-(D$4-LOG('Indicator Data'!AL73*1000))/(D$4-D$3)*10))),1))</f>
        <v>7.9</v>
      </c>
      <c r="E73" s="136" t="n">
        <f aca="false">ROUND(IF(D73="x",C73,(10-GEOMEAN(((10-C73)/10*9+1),((10-D73)/10*9+1)))/9*10),1)</f>
        <v>6.6</v>
      </c>
      <c r="F73" s="135" t="n">
        <f aca="false">IF('Indicator Data'!AY73="No data","x",ROUND(IF('Indicator Data'!AY73&gt;F$4,10,IF('Indicator Data'!AY73&lt;F$3,0,10-(F$4-'Indicator Data'!AY73)/(F$4-F$3)*10)),1))</f>
        <v>6.4</v>
      </c>
      <c r="G73" s="135" t="n">
        <f aca="false">IF('Indicator Data'!AZ73="No data","x",ROUND(IF('Indicator Data'!AZ73&gt;G$4,10,IF('Indicator Data'!AZ73&lt;G$3,0,10-(G$4-'Indicator Data'!AZ73)/(G$4-G$3)*10)),1))</f>
        <v>5.8</v>
      </c>
      <c r="H73" s="136" t="n">
        <f aca="false">IF(AND(F73="x",G73="x"),"x",ROUND(AVERAGE(F73,G73),1))</f>
        <v>6.1</v>
      </c>
      <c r="I73" s="137" t="n">
        <f aca="false">SUM(IF('Indicator Data'!AM73=0,0,'Indicator Data'!AM73),SUM('Indicator Data'!AN73:AO73))</f>
        <v>904.399253765625</v>
      </c>
      <c r="J73" s="137" t="n">
        <f aca="false">I73/'Indicator Data'!BZ73*1000000</f>
        <v>51.3615626288796</v>
      </c>
      <c r="K73" s="135" t="n">
        <f aca="false">IF(J73="x","x",ROUND(IF(J73&gt;K$4,10,IF(J73&lt;K$3,0,10-(K$4-J73)/(K$4-K$3)*10)),1))</f>
        <v>1</v>
      </c>
      <c r="L73" s="135" t="n">
        <f aca="false">IF('Indicator Data'!AP73="No data","x",ROUND(IF('Indicator Data'!AP73&gt;L$4,10,IF('Indicator Data'!AP73&lt;L$3,0,10-(L$4-'Indicator Data'!AP73)/(L$4-L$3)*10)),1))</f>
        <v>0.4</v>
      </c>
      <c r="M73" s="135" t="n">
        <f aca="false">IF('Indicator Data'!AQ73="No data","x",IF('Indicator Data'!AQ73=0,0,ROUND(IF('Indicator Data'!AQ73&gt;M$4,10,IF('Indicator Data'!AQ73&lt;M$3,0,10-(M$4-'Indicator Data'!AQ73)/(M$4-M$3)*10)),1)))</f>
        <v>4.9</v>
      </c>
      <c r="N73" s="136" t="n">
        <f aca="false">ROUND(AVERAGE(K73,L73,M73),1)</f>
        <v>2.1</v>
      </c>
      <c r="O73" s="138" t="n">
        <f aca="false">ROUND(AVERAGE(E73,E73,H73,N73),1)</f>
        <v>5.4</v>
      </c>
      <c r="P73" s="139" t="n">
        <f aca="false">IF(AND('Indicator Data'!BD73="No data",'Indicator Data'!BE73="No data"),0,SUM('Indicator Data'!BD73:BF73)/1000)</f>
        <v>248.367</v>
      </c>
      <c r="Q73" s="135" t="n">
        <f aca="false">ROUND(IF(P73=0,0,IF(LOG(P73*1000)&gt;$Q$4,10,IF(LOG(P73*1000)&lt;Q$3,0,10-(Q$4-LOG(P73*1000))/(Q$4-Q$3)*10))),1)</f>
        <v>8</v>
      </c>
      <c r="R73" s="140" t="n">
        <f aca="false">P73*1000/'Indicator Data'!BZ73</f>
        <v>0.0141049621307547</v>
      </c>
      <c r="S73" s="135" t="n">
        <f aca="false">IF(R73="x","x",ROUND(IF(R73&gt;$S$4,10,IF(R73&lt;$S$3,0,((R73*100)/0.0052)^(1/4.0545)/6.5*10)),1))</f>
        <v>6.1</v>
      </c>
      <c r="T73" s="141" t="n">
        <f aca="false">ROUND(AVERAGE(Q73,S73),1)</f>
        <v>7.1</v>
      </c>
      <c r="U73" s="142" t="n">
        <f aca="false">IF('Indicator Data'!AU73="No data","x",ROUND(IF('Indicator Data'!AU73&gt;U$4,10,IF('Indicator Data'!AU73&lt;U$3,0,10-(U$4-'Indicator Data'!AU73)/(U$4-U$3)*10)),1))</f>
        <v>0.4</v>
      </c>
      <c r="V73" s="142" t="n">
        <f aca="false">IF('Indicator Data'!AV73="No data","x",IF('Indicator Data'!AV73=0,0,ROUND(IF('Indicator Data'!AV73&gt;V$4,10,IF('Indicator Data'!AV73&lt;V$3,0,10-(V$4-'Indicator Data'!AV73)/(V$4-V$3)*10)),1)))</f>
        <v>0.2</v>
      </c>
      <c r="W73" s="135" t="n">
        <f aca="false">IF(AND(U73="x",V73="x"),"x",AVERAGE(U73,V73))</f>
        <v>0.3</v>
      </c>
      <c r="X73" s="135" t="n">
        <f aca="false">IF('Indicator Data'!AT73="No data","x",ROUND(IF('Indicator Data'!AT73&gt;X$4,10,IF('Indicator Data'!AT73&lt;X$3,0,10-(X$4-'Indicator Data'!AT73)/(X$4-X$3)*10)),1))</f>
        <v>0.5</v>
      </c>
      <c r="Y73" s="135" t="n">
        <f aca="false">IF('Indicator Data'!AW73="No data","x",ROUND(IF('Indicator Data'!AW73&gt;Y$4,10,IF('Indicator Data'!AW73&lt;Y$3,0,10-(Y$4-'Indicator Data'!AW73)/(Y$4-Y$3)*10)),1))</f>
        <v>0</v>
      </c>
      <c r="Z73" s="140" t="n">
        <f aca="false">IF('Indicator Data'!AX73="No data","x",IF(('Indicator Data'!AX73/'Indicator Data'!BZ73)&gt;1,1,IF('Indicator Data'!AX73&gt;'Indicator Data'!AX73,1,'Indicator Data'!AX73/'Indicator Data'!BZ73)))</f>
        <v>0.286911070822451</v>
      </c>
      <c r="AA73" s="135" t="n">
        <f aca="false">IF(Z73="x","x",ROUND(IF(Z73&gt;AA$4,10,IF(Z73&lt;AA$3,0,10-(AA$4-Z73)/(AA$4-AA$3)*10)),1))</f>
        <v>3.2</v>
      </c>
      <c r="AB73" s="143" t="n">
        <f aca="false">IF(AND(W73="x",X73="x",Y73="x",AA73="x"),"x",ROUND(AVERAGE(W73,X73,Y73,AA73),1))</f>
        <v>1</v>
      </c>
      <c r="AC73" s="135" t="n">
        <f aca="false">IF('Indicator Data'!AR73="No data","x",ROUND(IF('Indicator Data'!AR73&gt;AC$4,10,IF('Indicator Data'!AR73&lt;AC$3,0,10-(AC$4-'Indicator Data'!AR73)/(AC$4-AC$3)*10)),1))</f>
        <v>1.8</v>
      </c>
      <c r="AD73" s="135" t="n">
        <f aca="false">IF('Indicator Data'!AS73="No data","x",ROUND(IF('Indicator Data'!AS73&gt;AD$4,10,IF('Indicator Data'!AS73&lt;AD$3,0,10-(AD$4-'Indicator Data'!AS73)/(AD$4-AD$3)*10)),1))</f>
        <v>2.8</v>
      </c>
      <c r="AE73" s="143" t="n">
        <f aca="false">IF(AND(AC73="x",AD73="x"),"x",ROUND(AVERAGE(AD73,AC73),1))</f>
        <v>2.3</v>
      </c>
      <c r="AF73" s="139" t="n">
        <f aca="false">('Indicator Data'!BC73+'Indicator Data'!BB73*0.5+'Indicator Data'!BA73*0.25)/1000</f>
        <v>1430.3505</v>
      </c>
      <c r="AG73" s="144" t="n">
        <f aca="false">AF73*1000/'Indicator Data'!BZ73</f>
        <v>0.0812307578551339</v>
      </c>
      <c r="AH73" s="143" t="n">
        <f aca="false">IF(AG73="x","x",ROUND(IF(AG73&gt;AH$4,10,IF(AG73&lt;AH$3,0,10-(AH$4-AG73)/(AH$4-AH$3)*10)),1))</f>
        <v>8.1</v>
      </c>
      <c r="AI73" s="135" t="n">
        <f aca="false">IF('Indicator Data'!BG73="No data","x",ROUND(IF('Indicator Data'!BG73&lt;$AI$3,10,IF('Indicator Data'!BG73&gt;$AI$4,0,($AI$4-'Indicator Data'!BG73)/($AI$4-$AI$3)*10)),1))</f>
        <v>4.1</v>
      </c>
      <c r="AJ73" s="135" t="n">
        <f aca="false">IF('Indicator Data'!BH73="No data","x",ROUND(IF('Indicator Data'!BH73&gt;$AJ$4,10,IF('Indicator Data'!BH73&lt;$AJ$3,0,10-($AJ$4-'Indicator Data'!BH73)/($AJ$4-$AJ$3)*10)),1))</f>
        <v>3.7</v>
      </c>
      <c r="AK73" s="143" t="n">
        <f aca="false">ROUND(AVERAGE(AJ73,AI73),1)</f>
        <v>3.9</v>
      </c>
      <c r="AL73" s="141" t="n">
        <f aca="false">ROUND(IF(AND(AB73="x",AE73="x",AK73="x"),AH73,IF(AND(AB73="x",AE73="x"),(10-GEOMEAN(((10-AK73)/10*9+1),((10-AH73)/10*9+1)))/9*10,IF(AK73="x",(10-GEOMEAN(((10-AB73)/10*9+1),((10-AE73)/10*9+1),((10-AH73)/10*9+1)))/9*10,IF(AB73="x",(10-GEOMEAN(((10-AK73)/10*9+1),((10-AE73)/10*9+1),((10-AH73)/10*9+1)))/9*10,(10-GEOMEAN(((10-AB73)/10*9+1),((10-AE73)/10*9+1),((10-AH73)/10*9+1),((10-AK73)/10*9+1)))/9*10)))),1)</f>
        <v>4.5</v>
      </c>
      <c r="AM73" s="145" t="n">
        <f aca="false">ROUND((10-GEOMEAN(((10-T73)/10*9+1),((10-AL73)/10*9+1)))/9*10,1)</f>
        <v>6</v>
      </c>
    </row>
    <row r="74" customFormat="false" ht="14.5" hidden="false" customHeight="false" outlineLevel="0" collapsed="false">
      <c r="A74" s="98" t="str">
        <f aca="false">'Indicator Data'!A74</f>
        <v>Guinea</v>
      </c>
      <c r="B74" s="99" t="str">
        <f aca="false">'Indicator Data'!B74</f>
        <v>GIN</v>
      </c>
      <c r="C74" s="134" t="n">
        <f aca="false">ROUND(IF('Indicator Data'!AK74="No data",IF((0.101*LN('Indicator Data'!BY74)-0.153)&gt;C$4,0,IF((0.101*LN('Indicator Data'!BY74)-0.153)&lt;C$3,10,(C$4-(0.101*LN('Indicator Data'!BY74)-0.153))/(C$4-C$3)*10)),IF('Indicator Data'!AK74&gt;C$4,0,IF('Indicator Data'!AK74&lt;C$3,10,(C$4-'Indicator Data'!AK74)/(C$4-C$3)*10))),1)</f>
        <v>8.5</v>
      </c>
      <c r="D74" s="135" t="n">
        <f aca="false">IF('Indicator Data'!AL74="No data","x",ROUND((IF(LOG('Indicator Data'!AL74*1000)&gt;D$4,10,IF(LOG('Indicator Data'!AL74*1000)&lt;D$3,0,10-(D$4-LOG('Indicator Data'!AL74*1000))/(D$4-D$3)*10))),1))</f>
        <v>9.5</v>
      </c>
      <c r="E74" s="136" t="n">
        <f aca="false">ROUND(IF(D74="x",C74,(10-GEOMEAN(((10-C74)/10*9+1),((10-D74)/10*9+1)))/9*10),1)</f>
        <v>9.1</v>
      </c>
      <c r="F74" s="135" t="str">
        <f aca="false">IF('Indicator Data'!AY74="No data","x",ROUND(IF('Indicator Data'!AY74&gt;F$4,10,IF('Indicator Data'!AY74&lt;F$3,0,10-(F$4-'Indicator Data'!AY74)/(F$4-F$3)*10)),1))</f>
        <v>x</v>
      </c>
      <c r="G74" s="135" t="n">
        <f aca="false">IF('Indicator Data'!AZ74="No data","x",ROUND(IF('Indicator Data'!AZ74&gt;G$4,10,IF('Indicator Data'!AZ74&lt;G$3,0,10-(G$4-'Indicator Data'!AZ74)/(G$4-G$3)*10)),1))</f>
        <v>1.2</v>
      </c>
      <c r="H74" s="136" t="n">
        <f aca="false">IF(AND(F74="x",G74="x"),"x",ROUND(AVERAGE(F74,G74),1))</f>
        <v>1.2</v>
      </c>
      <c r="I74" s="137" t="n">
        <f aca="false">SUM(IF('Indicator Data'!AM74=0,0,'Indicator Data'!AM74),SUM('Indicator Data'!AN74:AO74))</f>
        <v>424.220151831055</v>
      </c>
      <c r="J74" s="137" t="n">
        <f aca="false">I74/'Indicator Data'!BZ74*1000000</f>
        <v>31.3496230191855</v>
      </c>
      <c r="K74" s="135" t="n">
        <f aca="false">IF(J74="x","x",ROUND(IF(J74&gt;K$4,10,IF(J74&lt;K$3,0,10-(K$4-J74)/(K$4-K$3)*10)),1))</f>
        <v>0.6</v>
      </c>
      <c r="L74" s="135" t="n">
        <f aca="false">IF('Indicator Data'!AP74="No data","x",ROUND(IF('Indicator Data'!AP74&gt;L$4,10,IF('Indicator Data'!AP74&lt;L$3,0,10-(L$4-'Indicator Data'!AP74)/(L$4-L$3)*10)),1))</f>
        <v>3.8</v>
      </c>
      <c r="M74" s="135" t="n">
        <f aca="false">IF('Indicator Data'!AQ74="No data","x",IF('Indicator Data'!AQ74=0,0,ROUND(IF('Indicator Data'!AQ74&gt;M$4,10,IF('Indicator Data'!AQ74&lt;M$3,0,10-(M$4-'Indicator Data'!AQ74)/(M$4-M$3)*10)),1)))</f>
        <v>0.1</v>
      </c>
      <c r="N74" s="136" t="n">
        <f aca="false">ROUND(AVERAGE(K74,L74,M74),1)</f>
        <v>1.5</v>
      </c>
      <c r="O74" s="138" t="n">
        <f aca="false">ROUND(AVERAGE(E74,E74,H74,N74),1)</f>
        <v>5.2</v>
      </c>
      <c r="P74" s="139" t="n">
        <f aca="false">IF(AND('Indicator Data'!BD74="No data",'Indicator Data'!BE74="No data"),0,SUM('Indicator Data'!BD74:BF74)/1000)</f>
        <v>4.087</v>
      </c>
      <c r="Q74" s="135" t="n">
        <f aca="false">ROUND(IF(P74=0,0,IF(LOG(P74*1000)&gt;$Q$4,10,IF(LOG(P74*1000)&lt;Q$3,0,10-(Q$4-LOG(P74*1000))/(Q$4-Q$3)*10))),1)</f>
        <v>2</v>
      </c>
      <c r="R74" s="140" t="n">
        <f aca="false">P74*1000/'Indicator Data'!BZ74</f>
        <v>0.000302026928061723</v>
      </c>
      <c r="S74" s="135" t="n">
        <f aca="false">IF(R74="x","x",ROUND(IF(R74&gt;$S$4,10,IF(R74&lt;$S$3,0,((R74*100)/0.0052)^(1/4.0545)/6.5*10)),1))</f>
        <v>2.4</v>
      </c>
      <c r="T74" s="141" t="n">
        <f aca="false">ROUND(AVERAGE(Q74,S74),1)</f>
        <v>2.2</v>
      </c>
      <c r="U74" s="142" t="n">
        <f aca="false">IF('Indicator Data'!AU74="No data","x",ROUND(IF('Indicator Data'!AU74&gt;U$4,10,IF('Indicator Data'!AU74&lt;U$3,0,10-(U$4-'Indicator Data'!AU74)/(U$4-U$3)*10)),1))</f>
        <v>2.8</v>
      </c>
      <c r="V74" s="142" t="n">
        <f aca="false">IF('Indicator Data'!AV74="No data","x",IF('Indicator Data'!AV74=0,0,ROUND(IF('Indicator Data'!AV74&gt;V$4,10,IF('Indicator Data'!AV74&lt;V$3,0,10-(V$4-'Indicator Data'!AV74)/(V$4-V$3)*10)),1)))</f>
        <v>2.3</v>
      </c>
      <c r="W74" s="135" t="n">
        <f aca="false">IF(AND(U74="x",V74="x"),"x",AVERAGE(U74,V74))</f>
        <v>2.55</v>
      </c>
      <c r="X74" s="135" t="n">
        <f aca="false">IF('Indicator Data'!AT74="No data","x",ROUND(IF('Indicator Data'!AT74&gt;X$4,10,IF('Indicator Data'!AT74&lt;X$3,0,10-(X$4-'Indicator Data'!AT74)/(X$4-X$3)*10)),1))</f>
        <v>3.3</v>
      </c>
      <c r="Y74" s="135" t="n">
        <f aca="false">IF('Indicator Data'!AW74="No data","x",ROUND(IF('Indicator Data'!AW74&gt;Y$4,10,IF('Indicator Data'!AW74&lt;Y$3,0,10-(Y$4-'Indicator Data'!AW74)/(Y$4-Y$3)*10)),1))</f>
        <v>8</v>
      </c>
      <c r="Z74" s="140" t="n">
        <f aca="false">IF('Indicator Data'!AX74="No data","x",IF(('Indicator Data'!AX74/'Indicator Data'!BZ74)&gt;1,1,IF('Indicator Data'!AX74&gt;'Indicator Data'!AX74,1,'Indicator Data'!AX74/'Indicator Data'!BZ74)))</f>
        <v>0.604536641031943</v>
      </c>
      <c r="AA74" s="135" t="n">
        <f aca="false">IF(Z74="x","x",ROUND(IF(Z74&gt;AA$4,10,IF(Z74&lt;AA$3,0,10-(AA$4-Z74)/(AA$4-AA$3)*10)),1))</f>
        <v>6.7</v>
      </c>
      <c r="AB74" s="143" t="n">
        <f aca="false">IF(AND(W74="x",X74="x",Y74="x",AA74="x"),"x",ROUND(AVERAGE(W74,X74,Y74,AA74),1))</f>
        <v>5.1</v>
      </c>
      <c r="AC74" s="135" t="n">
        <f aca="false">IF('Indicator Data'!AR74="No data","x",ROUND(IF('Indicator Data'!AR74&gt;AC$4,10,IF('Indicator Data'!AR74&lt;AC$3,0,10-(AC$4-'Indicator Data'!AR74)/(AC$4-AC$3)*10)),1))</f>
        <v>7.4</v>
      </c>
      <c r="AD74" s="135" t="n">
        <f aca="false">IF('Indicator Data'!AS74="No data","x",ROUND(IF('Indicator Data'!AS74&gt;AD$4,10,IF('Indicator Data'!AS74&lt;AD$3,0,10-(AD$4-'Indicator Data'!AS74)/(AD$4-AD$3)*10)),1))</f>
        <v>3.6</v>
      </c>
      <c r="AE74" s="143" t="n">
        <f aca="false">IF(AND(AC74="x",AD74="x"),"x",ROUND(AVERAGE(AD74,AC74),1))</f>
        <v>5.5</v>
      </c>
      <c r="AF74" s="139" t="n">
        <f aca="false">('Indicator Data'!BC74+'Indicator Data'!BB74*0.5+'Indicator Data'!BA74*0.25)/1000</f>
        <v>48.30375</v>
      </c>
      <c r="AG74" s="144" t="n">
        <f aca="false">AF74*1000/'Indicator Data'!BZ74</f>
        <v>0.00356961909135343</v>
      </c>
      <c r="AH74" s="143" t="n">
        <f aca="false">IF(AG74="x","x",ROUND(IF(AG74&gt;AH$4,10,IF(AG74&lt;AH$3,0,10-(AH$4-AG74)/(AH$4-AH$3)*10)),1))</f>
        <v>0.4</v>
      </c>
      <c r="AI74" s="135" t="n">
        <f aca="false">IF('Indicator Data'!BG74="No data","x",ROUND(IF('Indicator Data'!BG74&lt;$AI$3,10,IF('Indicator Data'!BG74&gt;$AI$4,0,($AI$4-'Indicator Data'!BG74)/($AI$4-$AI$3)*10)),1))</f>
        <v>2.8</v>
      </c>
      <c r="AJ74" s="135" t="n">
        <f aca="false">IF('Indicator Data'!BH74="No data","x",ROUND(IF('Indicator Data'!BH74&gt;$AJ$4,10,IF('Indicator Data'!BH74&lt;$AJ$3,0,10-($AJ$4-'Indicator Data'!BH74)/($AJ$4-$AJ$3)*10)),1))</f>
        <v>2.5</v>
      </c>
      <c r="AK74" s="143" t="n">
        <f aca="false">ROUND(AVERAGE(AJ74,AI74),1)</f>
        <v>2.7</v>
      </c>
      <c r="AL74" s="141" t="n">
        <f aca="false">ROUND(IF(AND(AB74="x",AE74="x",AK74="x"),AH74,IF(AND(AB74="x",AE74="x"),(10-GEOMEAN(((10-AK74)/10*9+1),((10-AH74)/10*9+1)))/9*10,IF(AK74="x",(10-GEOMEAN(((10-AB74)/10*9+1),((10-AE74)/10*9+1),((10-AH74)/10*9+1)))/9*10,IF(AB74="x",(10-GEOMEAN(((10-AK74)/10*9+1),((10-AE74)/10*9+1),((10-AH74)/10*9+1)))/9*10,(10-GEOMEAN(((10-AB74)/10*9+1),((10-AE74)/10*9+1),((10-AH74)/10*9+1),((10-AK74)/10*9+1)))/9*10)))),1)</f>
        <v>3.7</v>
      </c>
      <c r="AM74" s="145" t="n">
        <f aca="false">ROUND((10-GEOMEAN(((10-T74)/10*9+1),((10-AL74)/10*9+1)))/9*10,1)</f>
        <v>3</v>
      </c>
    </row>
    <row r="75" customFormat="false" ht="14.5" hidden="false" customHeight="false" outlineLevel="0" collapsed="false">
      <c r="A75" s="98" t="str">
        <f aca="false">'Indicator Data'!A75</f>
        <v>Guinea-Bissau</v>
      </c>
      <c r="B75" s="99" t="str">
        <f aca="false">'Indicator Data'!B75</f>
        <v>GNB</v>
      </c>
      <c r="C75" s="134" t="n">
        <f aca="false">ROUND(IF('Indicator Data'!AK75="No data",IF((0.101*LN('Indicator Data'!BY75)-0.153)&gt;C$4,0,IF((0.101*LN('Indicator Data'!BY75)-0.153)&lt;C$3,10,(C$4-(0.101*LN('Indicator Data'!BY75)-0.153))/(C$4-C$3)*10)),IF('Indicator Data'!AK75&gt;C$4,0,IF('Indicator Data'!AK75&lt;C$3,10,(C$4-'Indicator Data'!AK75)/(C$4-C$3)*10))),1)</f>
        <v>8.4</v>
      </c>
      <c r="D75" s="135" t="n">
        <f aca="false">IF('Indicator Data'!AL75="No data","x",ROUND((IF(LOG('Indicator Data'!AL75*1000)&gt;D$4,10,IF(LOG('Indicator Data'!AL75*1000)&lt;D$3,0,10-(D$4-LOG('Indicator Data'!AL75*1000))/(D$4-D$3)*10))),1))</f>
        <v>9.5</v>
      </c>
      <c r="E75" s="136" t="n">
        <f aca="false">ROUND(IF(D75="x",C75,(10-GEOMEAN(((10-C75)/10*9+1),((10-D75)/10*9+1)))/9*10),1)</f>
        <v>9</v>
      </c>
      <c r="F75" s="135" t="str">
        <f aca="false">IF('Indicator Data'!AY75="No data","x",ROUND(IF('Indicator Data'!AY75&gt;F$4,10,IF('Indicator Data'!AY75&lt;F$3,0,10-(F$4-'Indicator Data'!AY75)/(F$4-F$3)*10)),1))</f>
        <v>x</v>
      </c>
      <c r="G75" s="135" t="n">
        <f aca="false">IF('Indicator Data'!AZ75="No data","x",ROUND(IF('Indicator Data'!AZ75&gt;G$4,10,IF('Indicator Data'!AZ75&lt;G$3,0,10-(G$4-'Indicator Data'!AZ75)/(G$4-G$3)*10)),1))</f>
        <v>2.4</v>
      </c>
      <c r="H75" s="136" t="n">
        <f aca="false">IF(AND(F75="x",G75="x"),"x",ROUND(AVERAGE(F75,G75),1))</f>
        <v>2.4</v>
      </c>
      <c r="I75" s="137" t="n">
        <f aca="false">SUM(IF('Indicator Data'!AM75=0,0,'Indicator Data'!AM75),SUM('Indicator Data'!AN75:AO75))</f>
        <v>81.5997731444092</v>
      </c>
      <c r="J75" s="137" t="n">
        <f aca="false">I75/'Indicator Data'!BZ75*1000000</f>
        <v>39.5976811729531</v>
      </c>
      <c r="K75" s="135" t="n">
        <f aca="false">IF(J75="x","x",ROUND(IF(J75&gt;K$4,10,IF(J75&lt;K$3,0,10-(K$4-J75)/(K$4-K$3)*10)),1))</f>
        <v>0.8</v>
      </c>
      <c r="L75" s="135" t="n">
        <f aca="false">IF('Indicator Data'!AP75="No data","x",ROUND(IF('Indicator Data'!AP75&gt;L$4,10,IF('Indicator Data'!AP75&lt;L$3,0,10-(L$4-'Indicator Data'!AP75)/(L$4-L$3)*10)),1))</f>
        <v>6.7</v>
      </c>
      <c r="M75" s="135" t="n">
        <f aca="false">IF('Indicator Data'!AQ75="No data","x",IF('Indicator Data'!AQ75=0,0,ROUND(IF('Indicator Data'!AQ75&gt;M$4,10,IF('Indicator Data'!AQ75&lt;M$3,0,10-(M$4-'Indicator Data'!AQ75)/(M$4-M$3)*10)),1)))</f>
        <v>4.1</v>
      </c>
      <c r="N75" s="136" t="n">
        <f aca="false">ROUND(AVERAGE(K75,L75,M75),1)</f>
        <v>3.9</v>
      </c>
      <c r="O75" s="138" t="n">
        <f aca="false">ROUND(AVERAGE(E75,E75,H75,N75),1)</f>
        <v>6.1</v>
      </c>
      <c r="P75" s="139" t="n">
        <f aca="false">IF(AND('Indicator Data'!BD75="No data",'Indicator Data'!BE75="No data"),0,SUM('Indicator Data'!BD75:BF75)/1000)</f>
        <v>1.876</v>
      </c>
      <c r="Q75" s="135" t="n">
        <f aca="false">ROUND(IF(P75=0,0,IF(LOG(P75*1000)&gt;$Q$4,10,IF(LOG(P75*1000)&lt;Q$3,0,10-(Q$4-LOG(P75*1000))/(Q$4-Q$3)*10))),1)</f>
        <v>0.9</v>
      </c>
      <c r="R75" s="140" t="n">
        <f aca="false">P75*1000/'Indicator Data'!BZ75</f>
        <v>0.000910360985305628</v>
      </c>
      <c r="S75" s="135" t="n">
        <f aca="false">IF(R75="x","x",ROUND(IF(R75&gt;$S$4,10,IF(R75&lt;$S$3,0,((R75*100)/0.0052)^(1/4.0545)/6.5*10)),1))</f>
        <v>3.1</v>
      </c>
      <c r="T75" s="141" t="n">
        <f aca="false">ROUND(AVERAGE(Q75,S75),1)</f>
        <v>2</v>
      </c>
      <c r="U75" s="142" t="n">
        <f aca="false">IF('Indicator Data'!AU75="No data","x",ROUND(IF('Indicator Data'!AU75&gt;U$4,10,IF('Indicator Data'!AU75&lt;U$3,0,10-(U$4-'Indicator Data'!AU75)/(U$4-U$3)*10)),1))</f>
        <v>6</v>
      </c>
      <c r="V75" s="142" t="n">
        <f aca="false">IF('Indicator Data'!AV75="No data","x",IF('Indicator Data'!AV75=0,0,ROUND(IF('Indicator Data'!AV75&gt;V$4,10,IF('Indicator Data'!AV75&lt;V$3,0,10-(V$4-'Indicator Data'!AV75)/(V$4-V$3)*10)),1)))</f>
        <v>4.1</v>
      </c>
      <c r="W75" s="135" t="n">
        <f aca="false">IF(AND(U75="x",V75="x"),"x",AVERAGE(U75,V75))</f>
        <v>5.05</v>
      </c>
      <c r="X75" s="135" t="n">
        <f aca="false">IF('Indicator Data'!AT75="No data","x",ROUND(IF('Indicator Data'!AT75&gt;X$4,10,IF('Indicator Data'!AT75&lt;X$3,0,10-(X$4-'Indicator Data'!AT75)/(X$4-X$3)*10)),1))</f>
        <v>6.6</v>
      </c>
      <c r="Y75" s="135" t="n">
        <f aca="false">IF('Indicator Data'!AW75="No data","x",ROUND(IF('Indicator Data'!AW75&gt;Y$4,10,IF('Indicator Data'!AW75&lt;Y$3,0,10-(Y$4-'Indicator Data'!AW75)/(Y$4-Y$3)*10)),1))</f>
        <v>2.2</v>
      </c>
      <c r="Z75" s="140" t="n">
        <f aca="false">IF('Indicator Data'!AX75="No data","x",IF(('Indicator Data'!AX75/'Indicator Data'!BZ75)&gt;1,1,IF('Indicator Data'!AX75&gt;'Indicator Data'!AX75,1,'Indicator Data'!AX75/'Indicator Data'!BZ75)))</f>
        <v>0.918296557369969</v>
      </c>
      <c r="AA75" s="135" t="n">
        <f aca="false">IF(Z75="x","x",ROUND(IF(Z75&gt;AA$4,10,IF(Z75&lt;AA$3,0,10-(AA$4-Z75)/(AA$4-AA$3)*10)),1))</f>
        <v>10</v>
      </c>
      <c r="AB75" s="143" t="n">
        <f aca="false">IF(AND(W75="x",X75="x",Y75="x",AA75="x"),"x",ROUND(AVERAGE(W75,X75,Y75,AA75),1))</f>
        <v>6</v>
      </c>
      <c r="AC75" s="135" t="n">
        <f aca="false">IF('Indicator Data'!AR75="No data","x",ROUND(IF('Indicator Data'!AR75&gt;AC$4,10,IF('Indicator Data'!AR75&lt;AC$3,0,10-(AC$4-'Indicator Data'!AR75)/(AC$4-AC$3)*10)),1))</f>
        <v>5.9</v>
      </c>
      <c r="AD75" s="135" t="n">
        <f aca="false">IF('Indicator Data'!AS75="No data","x",ROUND(IF('Indicator Data'!AS75&gt;AD$4,10,IF('Indicator Data'!AS75&lt;AD$3,0,10-(AD$4-'Indicator Data'!AS75)/(AD$4-AD$3)*10)),1))</f>
        <v>4.2</v>
      </c>
      <c r="AE75" s="143" t="n">
        <f aca="false">IF(AND(AC75="x",AD75="x"),"x",ROUND(AVERAGE(AD75,AC75),1))</f>
        <v>5.1</v>
      </c>
      <c r="AF75" s="139" t="n">
        <f aca="false">('Indicator Data'!BC75+'Indicator Data'!BB75*0.5+'Indicator Data'!BA75*0.25)/1000</f>
        <v>0</v>
      </c>
      <c r="AG75" s="144" t="n">
        <f aca="false">AF75*1000/'Indicator Data'!BZ75</f>
        <v>0</v>
      </c>
      <c r="AH75" s="143" t="n">
        <f aca="false">IF(AG75="x","x",ROUND(IF(AG75&gt;AH$4,10,IF(AG75&lt;AH$3,0,10-(AH$4-AG75)/(AH$4-AH$3)*10)),1))</f>
        <v>0</v>
      </c>
      <c r="AI75" s="135" t="n">
        <f aca="false">IF('Indicator Data'!BG75="No data","x",ROUND(IF('Indicator Data'!BG75&lt;$AI$3,10,IF('Indicator Data'!BG75&gt;$AI$4,0,($AI$4-'Indicator Data'!BG75)/($AI$4-$AI$3)*10)),1))</f>
        <v>6.4</v>
      </c>
      <c r="AJ75" s="135" t="n">
        <f aca="false">IF('Indicator Data'!BH75="No data","x",ROUND(IF('Indicator Data'!BH75&gt;$AJ$4,10,IF('Indicator Data'!BH75&lt;$AJ$3,0,10-($AJ$4-'Indicator Data'!BH75)/($AJ$4-$AJ$3)*10)),1))</f>
        <v>3.2</v>
      </c>
      <c r="AK75" s="143" t="n">
        <f aca="false">ROUND(AVERAGE(AJ75,AI75),1)</f>
        <v>4.8</v>
      </c>
      <c r="AL75" s="141" t="n">
        <f aca="false">ROUND(IF(AND(AB75="x",AE75="x",AK75="x"),AH75,IF(AND(AB75="x",AE75="x"),(10-GEOMEAN(((10-AK75)/10*9+1),((10-AH75)/10*9+1)))/9*10,IF(AK75="x",(10-GEOMEAN(((10-AB75)/10*9+1),((10-AE75)/10*9+1),((10-AH75)/10*9+1)))/9*10,IF(AB75="x",(10-GEOMEAN(((10-AK75)/10*9+1),((10-AE75)/10*9+1),((10-AH75)/10*9+1)))/9*10,(10-GEOMEAN(((10-AB75)/10*9+1),((10-AE75)/10*9+1),((10-AH75)/10*9+1),((10-AK75)/10*9+1)))/9*10)))),1)</f>
        <v>4.3</v>
      </c>
      <c r="AM75" s="145" t="n">
        <f aca="false">ROUND((10-GEOMEAN(((10-T75)/10*9+1),((10-AL75)/10*9+1)))/9*10,1)</f>
        <v>3.2</v>
      </c>
    </row>
    <row r="76" customFormat="false" ht="14.5" hidden="false" customHeight="false" outlineLevel="0" collapsed="false">
      <c r="A76" s="98" t="str">
        <f aca="false">'Indicator Data'!A76</f>
        <v>Guyana</v>
      </c>
      <c r="B76" s="99" t="str">
        <f aca="false">'Indicator Data'!B76</f>
        <v>GUY</v>
      </c>
      <c r="C76" s="134" t="n">
        <f aca="false">ROUND(IF('Indicator Data'!AK76="No data",IF((0.101*LN('Indicator Data'!BY76)-0.153)&gt;C$4,0,IF((0.101*LN('Indicator Data'!BY76)-0.153)&lt;C$3,10,(C$4-(0.101*LN('Indicator Data'!BY76)-0.153))/(C$4-C$3)*10)),IF('Indicator Data'!AK76&gt;C$4,0,IF('Indicator Data'!AK76&lt;C$3,10,(C$4-'Indicator Data'!AK76)/(C$4-C$3)*10))),1)</f>
        <v>4.4</v>
      </c>
      <c r="D76" s="135" t="n">
        <f aca="false">IF('Indicator Data'!AL76="No data","x",ROUND((IF(LOG('Indicator Data'!AL76*1000)&gt;D$4,10,IF(LOG('Indicator Data'!AL76*1000)&lt;D$3,0,10-(D$4-LOG('Indicator Data'!AL76*1000))/(D$4-D$3)*10))),1))</f>
        <v>4.3</v>
      </c>
      <c r="E76" s="136" t="n">
        <f aca="false">ROUND(IF(D76="x",C76,(10-GEOMEAN(((10-C76)/10*9+1),((10-D76)/10*9+1)))/9*10),1)</f>
        <v>4.4</v>
      </c>
      <c r="F76" s="135" t="n">
        <f aca="false">IF('Indicator Data'!AY76="No data","x",ROUND(IF('Indicator Data'!AY76&gt;F$4,10,IF('Indicator Data'!AY76&lt;F$3,0,10-(F$4-'Indicator Data'!AY76)/(F$4-F$3)*10)),1))</f>
        <v>6.2</v>
      </c>
      <c r="G76" s="135" t="str">
        <f aca="false">IF('Indicator Data'!AZ76="No data","x",ROUND(IF('Indicator Data'!AZ76&gt;G$4,10,IF('Indicator Data'!AZ76&lt;G$3,0,10-(G$4-'Indicator Data'!AZ76)/(G$4-G$3)*10)),1))</f>
        <v>x</v>
      </c>
      <c r="H76" s="136" t="n">
        <f aca="false">IF(AND(F76="x",G76="x"),"x",ROUND(AVERAGE(F76,G76),1))</f>
        <v>6.2</v>
      </c>
      <c r="I76" s="137" t="n">
        <f aca="false">SUM(IF('Indicator Data'!AM76=0,0,'Indicator Data'!AM76),SUM('Indicator Data'!AN76:AO76))</f>
        <v>81.6552066021729</v>
      </c>
      <c r="J76" s="137" t="n">
        <f aca="false">I76/'Indicator Data'!BZ76*1000000</f>
        <v>101.489629331271</v>
      </c>
      <c r="K76" s="135" t="n">
        <f aca="false">IF(J76="x","x",ROUND(IF(J76&gt;K$4,10,IF(J76&lt;K$3,0,10-(K$4-J76)/(K$4-K$3)*10)),1))</f>
        <v>2</v>
      </c>
      <c r="L76" s="135" t="n">
        <f aca="false">IF('Indicator Data'!AP76="No data","x",ROUND(IF('Indicator Data'!AP76&gt;L$4,10,IF('Indicator Data'!AP76&lt;L$3,0,10-(L$4-'Indicator Data'!AP76)/(L$4-L$3)*10)),1))</f>
        <v>0.7</v>
      </c>
      <c r="M76" s="135" t="n">
        <f aca="false">IF('Indicator Data'!AQ76="No data","x",IF('Indicator Data'!AQ76=0,0,ROUND(IF('Indicator Data'!AQ76&gt;M$4,10,IF('Indicator Data'!AQ76&lt;M$3,0,10-(M$4-'Indicator Data'!AQ76)/(M$4-M$3)*10)),1)))</f>
        <v>2.7</v>
      </c>
      <c r="N76" s="136" t="n">
        <f aca="false">ROUND(AVERAGE(K76,L76,M76),1)</f>
        <v>1.8</v>
      </c>
      <c r="O76" s="138" t="n">
        <f aca="false">ROUND(AVERAGE(E76,E76,H76,N76),1)</f>
        <v>4.2</v>
      </c>
      <c r="P76" s="139" t="n">
        <f aca="false">IF(AND('Indicator Data'!BD76="No data",'Indicator Data'!BE76="No data"),0,SUM('Indicator Data'!BD76:BF76)/1000)</f>
        <v>25.934</v>
      </c>
      <c r="Q76" s="135" t="n">
        <f aca="false">ROUND(IF(P76=0,0,IF(LOG(P76*1000)&gt;$Q$4,10,IF(LOG(P76*1000)&lt;Q$3,0,10-(Q$4-LOG(P76*1000))/(Q$4-Q$3)*10))),1)</f>
        <v>4.7</v>
      </c>
      <c r="R76" s="140" t="n">
        <f aca="false">P76*1000/'Indicator Data'!BZ76</f>
        <v>0.0322334870806285</v>
      </c>
      <c r="S76" s="135" t="n">
        <f aca="false">IF(R76="x","x",ROUND(IF(R76&gt;$S$4,10,IF(R76&lt;$S$3,0,((R76*100)/0.0052)^(1/4.0545)/6.5*10)),1))</f>
        <v>7.5</v>
      </c>
      <c r="T76" s="141" t="n">
        <f aca="false">ROUND(AVERAGE(Q76,S76),1)</f>
        <v>6.1</v>
      </c>
      <c r="U76" s="142" t="n">
        <f aca="false">IF('Indicator Data'!AU76="No data","x",ROUND(IF('Indicator Data'!AU76&gt;U$4,10,IF('Indicator Data'!AU76&lt;U$3,0,10-(U$4-'Indicator Data'!AU76)/(U$4-U$3)*10)),1))</f>
        <v>2.6</v>
      </c>
      <c r="V76" s="142" t="n">
        <f aca="false">IF('Indicator Data'!AV76="No data","x",IF('Indicator Data'!AV76=0,0,ROUND(IF('Indicator Data'!AV76&gt;V$4,10,IF('Indicator Data'!AV76&lt;V$3,0,10-(V$4-'Indicator Data'!AV76)/(V$4-V$3)*10)),1)))</f>
        <v>2.4</v>
      </c>
      <c r="W76" s="135" t="n">
        <f aca="false">IF(AND(U76="x",V76="x"),"x",AVERAGE(U76,V76))</f>
        <v>2.5</v>
      </c>
      <c r="X76" s="135" t="n">
        <f aca="false">IF('Indicator Data'!AT76="No data","x",ROUND(IF('Indicator Data'!AT76&gt;X$4,10,IF('Indicator Data'!AT76&lt;X$3,0,10-(X$4-'Indicator Data'!AT76)/(X$4-X$3)*10)),1))</f>
        <v>1.4</v>
      </c>
      <c r="Y76" s="135" t="n">
        <f aca="false">IF('Indicator Data'!AW76="No data","x",ROUND(IF('Indicator Data'!AW76&gt;Y$4,10,IF('Indicator Data'!AW76&lt;Y$3,0,10-(Y$4-'Indicator Data'!AW76)/(Y$4-Y$3)*10)),1))</f>
        <v>0.7</v>
      </c>
      <c r="Z76" s="140" t="n">
        <f aca="false">IF('Indicator Data'!AX76="No data","x",IF(('Indicator Data'!AX76/'Indicator Data'!BZ76)&gt;1,1,IF('Indicator Data'!AX76&gt;'Indicator Data'!AX76,1,'Indicator Data'!AX76/'Indicator Data'!BZ76)))</f>
        <v>0.852310621738152</v>
      </c>
      <c r="AA76" s="135" t="n">
        <f aca="false">IF(Z76="x","x",ROUND(IF(Z76&gt;AA$4,10,IF(Z76&lt;AA$3,0,10-(AA$4-Z76)/(AA$4-AA$3)*10)),1))</f>
        <v>9.5</v>
      </c>
      <c r="AB76" s="143" t="n">
        <f aca="false">IF(AND(W76="x",X76="x",Y76="x",AA76="x"),"x",ROUND(AVERAGE(W76,X76,Y76,AA76),1))</f>
        <v>3.5</v>
      </c>
      <c r="AC76" s="135" t="n">
        <f aca="false">IF('Indicator Data'!AR76="No data","x",ROUND(IF('Indicator Data'!AR76&gt;AC$4,10,IF('Indicator Data'!AR76&lt;AC$3,0,10-(AC$4-'Indicator Data'!AR76)/(AC$4-AC$3)*10)),1))</f>
        <v>2.2</v>
      </c>
      <c r="AD76" s="135" t="n">
        <f aca="false">IF('Indicator Data'!AS76="No data","x",ROUND(IF('Indicator Data'!AS76&gt;AD$4,10,IF('Indicator Data'!AS76&lt;AD$3,0,10-(AD$4-'Indicator Data'!AS76)/(AD$4-AD$3)*10)),1))</f>
        <v>2.1</v>
      </c>
      <c r="AE76" s="143" t="n">
        <f aca="false">IF(AND(AC76="x",AD76="x"),"x",ROUND(AVERAGE(AD76,AC76),1))</f>
        <v>2.2</v>
      </c>
      <c r="AF76" s="139" t="n">
        <f aca="false">('Indicator Data'!BC76+'Indicator Data'!BB76*0.5+'Indicator Data'!BA76*0.25)/1000</f>
        <v>17.25</v>
      </c>
      <c r="AG76" s="144" t="n">
        <f aca="false">AF76*1000/'Indicator Data'!BZ76</f>
        <v>0.0214401038073896</v>
      </c>
      <c r="AH76" s="143" t="n">
        <f aca="false">IF(AG76="x","x",ROUND(IF(AG76&gt;AH$4,10,IF(AG76&lt;AH$3,0,10-(AH$4-AG76)/(AH$4-AH$3)*10)),1))</f>
        <v>2.1</v>
      </c>
      <c r="AI76" s="135" t="n">
        <f aca="false">IF('Indicator Data'!BG76="No data","x",ROUND(IF('Indicator Data'!BG76&lt;$AI$3,10,IF('Indicator Data'!BG76&gt;$AI$4,0,($AI$4-'Indicator Data'!BG76)/($AI$4-$AI$3)*10)),1))</f>
        <v>3.2</v>
      </c>
      <c r="AJ76" s="135" t="n">
        <f aca="false">IF('Indicator Data'!BH76="No data","x",ROUND(IF('Indicator Data'!BH76&gt;$AJ$4,10,IF('Indicator Data'!BH76&lt;$AJ$3,0,10-($AJ$4-'Indicator Data'!BH76)/($AJ$4-$AJ$3)*10)),1))</f>
        <v>0</v>
      </c>
      <c r="AK76" s="143" t="n">
        <f aca="false">ROUND(AVERAGE(AJ76,AI76),1)</f>
        <v>1.6</v>
      </c>
      <c r="AL76" s="141" t="n">
        <f aca="false">ROUND(IF(AND(AB76="x",AE76="x",AK76="x"),AH76,IF(AND(AB76="x",AE76="x"),(10-GEOMEAN(((10-AK76)/10*9+1),((10-AH76)/10*9+1)))/9*10,IF(AK76="x",(10-GEOMEAN(((10-AB76)/10*9+1),((10-AE76)/10*9+1),((10-AH76)/10*9+1)))/9*10,IF(AB76="x",(10-GEOMEAN(((10-AK76)/10*9+1),((10-AE76)/10*9+1),((10-AH76)/10*9+1)))/9*10,(10-GEOMEAN(((10-AB76)/10*9+1),((10-AE76)/10*9+1),((10-AH76)/10*9+1),((10-AK76)/10*9+1)))/9*10)))),1)</f>
        <v>2.4</v>
      </c>
      <c r="AM76" s="145" t="n">
        <f aca="false">ROUND((10-GEOMEAN(((10-T76)/10*9+1),((10-AL76)/10*9+1)))/9*10,1)</f>
        <v>4.5</v>
      </c>
    </row>
    <row r="77" customFormat="false" ht="14.5" hidden="false" customHeight="false" outlineLevel="0" collapsed="false">
      <c r="A77" s="98" t="str">
        <f aca="false">'Indicator Data'!A77</f>
        <v>Haiti</v>
      </c>
      <c r="B77" s="99" t="str">
        <f aca="false">'Indicator Data'!B77</f>
        <v>HTI</v>
      </c>
      <c r="C77" s="134" t="n">
        <f aca="false">ROUND(IF('Indicator Data'!AK77="No data",IF((0.101*LN('Indicator Data'!BY77)-0.153)&gt;C$4,0,IF((0.101*LN('Indicator Data'!BY77)-0.153)&lt;C$3,10,(C$4-(0.101*LN('Indicator Data'!BY77)-0.153))/(C$4-C$3)*10)),IF('Indicator Data'!AK77&gt;C$4,0,IF('Indicator Data'!AK77&lt;C$3,10,(C$4-'Indicator Data'!AK77)/(C$4-C$3)*10))),1)</f>
        <v>7.8</v>
      </c>
      <c r="D77" s="135" t="n">
        <f aca="false">IF('Indicator Data'!AL77="No data","x",ROUND((IF(LOG('Indicator Data'!AL77*1000)&gt;D$4,10,IF(LOG('Indicator Data'!AL77*1000)&lt;D$3,0,10-(D$4-LOG('Indicator Data'!AL77*1000))/(D$4-D$3)*10))),1))</f>
        <v>8.5</v>
      </c>
      <c r="E77" s="136" t="n">
        <f aca="false">ROUND(IF(D77="x",C77,(10-GEOMEAN(((10-C77)/10*9+1),((10-D77)/10*9+1)))/9*10),1)</f>
        <v>8.2</v>
      </c>
      <c r="F77" s="135" t="n">
        <f aca="false">IF('Indicator Data'!AY77="No data","x",ROUND(IF('Indicator Data'!AY77&gt;F$4,10,IF('Indicator Data'!AY77&lt;F$3,0,10-(F$4-'Indicator Data'!AY77)/(F$4-F$3)*10)),1))</f>
        <v>8.5</v>
      </c>
      <c r="G77" s="135" t="n">
        <f aca="false">IF('Indicator Data'!AZ77="No data","x",ROUND(IF('Indicator Data'!AZ77&gt;G$4,10,IF('Indicator Data'!AZ77&lt;G$3,0,10-(G$4-'Indicator Data'!AZ77)/(G$4-G$3)*10)),1))</f>
        <v>4</v>
      </c>
      <c r="H77" s="136" t="n">
        <f aca="false">IF(AND(F77="x",G77="x"),"x",ROUND(AVERAGE(F77,G77),1))</f>
        <v>6.3</v>
      </c>
      <c r="I77" s="137" t="n">
        <f aca="false">SUM(IF('Indicator Data'!AM77=0,0,'Indicator Data'!AM77),SUM('Indicator Data'!AN77:AO77))</f>
        <v>1579.02318589648</v>
      </c>
      <c r="J77" s="137" t="n">
        <f aca="false">I77/'Indicator Data'!BZ77*1000000</f>
        <v>137.935240739452</v>
      </c>
      <c r="K77" s="135" t="n">
        <f aca="false">IF(J77="x","x",ROUND(IF(J77&gt;K$4,10,IF(J77&lt;K$3,0,10-(K$4-J77)/(K$4-K$3)*10)),1))</f>
        <v>2.8</v>
      </c>
      <c r="L77" s="135" t="n">
        <f aca="false">IF('Indicator Data'!AP77="No data","x",ROUND(IF('Indicator Data'!AP77&gt;L$4,10,IF('Indicator Data'!AP77&lt;L$3,0,10-(L$4-'Indicator Data'!AP77)/(L$4-L$3)*10)),1))</f>
        <v>4.1</v>
      </c>
      <c r="M77" s="135" t="n">
        <f aca="false">IF('Indicator Data'!AQ77="No data","x",IF('Indicator Data'!AQ77=0,0,ROUND(IF('Indicator Data'!AQ77&gt;M$4,10,IF('Indicator Data'!AQ77&lt;M$3,0,10-(M$4-'Indicator Data'!AQ77)/(M$4-M$3)*10)),1)))</f>
        <v>7.9</v>
      </c>
      <c r="N77" s="136" t="n">
        <f aca="false">ROUND(AVERAGE(K77,L77,M77),1)</f>
        <v>4.9</v>
      </c>
      <c r="O77" s="138" t="n">
        <f aca="false">ROUND(AVERAGE(E77,E77,H77,N77),1)</f>
        <v>6.9</v>
      </c>
      <c r="P77" s="139" t="n">
        <f aca="false">IF(AND('Indicator Data'!BD77="No data",'Indicator Data'!BE77="No data"),0,SUM('Indicator Data'!BD77:BF77)/1000)</f>
        <v>17.005</v>
      </c>
      <c r="Q77" s="135" t="n">
        <f aca="false">ROUND(IF(P77=0,0,IF(LOG(P77*1000)&gt;$Q$4,10,IF(LOG(P77*1000)&lt;Q$3,0,10-(Q$4-LOG(P77*1000))/(Q$4-Q$3)*10))),1)</f>
        <v>4.1</v>
      </c>
      <c r="R77" s="140" t="n">
        <f aca="false">P77*1000/'Indicator Data'!BZ77</f>
        <v>0.00148546822473837</v>
      </c>
      <c r="S77" s="135" t="n">
        <f aca="false">IF(R77="x","x",ROUND(IF(R77&gt;$S$4,10,IF(R77&lt;$S$3,0,((R77*100)/0.0052)^(1/4.0545)/6.5*10)),1))</f>
        <v>3.5</v>
      </c>
      <c r="T77" s="141" t="n">
        <f aca="false">ROUND(AVERAGE(Q77,S77),1)</f>
        <v>3.8</v>
      </c>
      <c r="U77" s="142" t="n">
        <f aca="false">IF('Indicator Data'!AU77="No data","x",ROUND(IF('Indicator Data'!AU77&gt;U$4,10,IF('Indicator Data'!AU77&lt;U$3,0,10-(U$4-'Indicator Data'!AU77)/(U$4-U$3)*10)),1))</f>
        <v>3.8</v>
      </c>
      <c r="V77" s="142" t="n">
        <f aca="false">IF('Indicator Data'!AV77="No data","x",IF('Indicator Data'!AV77=0,0,ROUND(IF('Indicator Data'!AV77&gt;V$4,10,IF('Indicator Data'!AV77&lt;V$3,0,10-(V$4-'Indicator Data'!AV77)/(V$4-V$3)*10)),1)))</f>
        <v>2.1</v>
      </c>
      <c r="W77" s="135" t="n">
        <f aca="false">IF(AND(U77="x",V77="x"),"x",AVERAGE(U77,V77))</f>
        <v>2.95</v>
      </c>
      <c r="X77" s="135" t="n">
        <f aca="false">IF('Indicator Data'!AT77="No data","x",ROUND(IF('Indicator Data'!AT77&gt;X$4,10,IF('Indicator Data'!AT77&lt;X$3,0,10-(X$4-'Indicator Data'!AT77)/(X$4-X$3)*10)),1))</f>
        <v>3.1</v>
      </c>
      <c r="Y77" s="135" t="n">
        <f aca="false">IF('Indicator Data'!AW77="No data","x",ROUND(IF('Indicator Data'!AW77&gt;Y$4,10,IF('Indicator Data'!AW77&lt;Y$3,0,10-(Y$4-'Indicator Data'!AW77)/(Y$4-Y$3)*10)),1))</f>
        <v>0.1</v>
      </c>
      <c r="Z77" s="140" t="n">
        <f aca="false">IF('Indicator Data'!AX77="No data","x",IF(('Indicator Data'!AX77/'Indicator Data'!BZ77)&gt;1,1,IF('Indicator Data'!AX77&gt;'Indicator Data'!AX77,1,'Indicator Data'!AX77/'Indicator Data'!BZ77)))</f>
        <v>0.381176562464922</v>
      </c>
      <c r="AA77" s="135" t="n">
        <f aca="false">IF(Z77="x","x",ROUND(IF(Z77&gt;AA$4,10,IF(Z77&lt;AA$3,0,10-(AA$4-Z77)/(AA$4-AA$3)*10)),1))</f>
        <v>4.2</v>
      </c>
      <c r="AB77" s="143" t="n">
        <f aca="false">IF(AND(W77="x",X77="x",Y77="x",AA77="x"),"x",ROUND(AVERAGE(W77,X77,Y77,AA77),1))</f>
        <v>2.6</v>
      </c>
      <c r="AC77" s="135" t="n">
        <f aca="false">IF('Indicator Data'!AR77="No data","x",ROUND(IF('Indicator Data'!AR77&gt;AC$4,10,IF('Indicator Data'!AR77&lt;AC$3,0,10-(AC$4-'Indicator Data'!AR77)/(AC$4-AC$3)*10)),1))</f>
        <v>4.7</v>
      </c>
      <c r="AD77" s="135" t="n">
        <f aca="false">IF('Indicator Data'!AS77="No data","x",ROUND(IF('Indicator Data'!AS77&gt;AD$4,10,IF('Indicator Data'!AS77&lt;AD$3,0,10-(AD$4-'Indicator Data'!AS77)/(AD$4-AD$3)*10)),1))</f>
        <v>2.1</v>
      </c>
      <c r="AE77" s="143" t="n">
        <f aca="false">IF(AND(AC77="x",AD77="x"),"x",ROUND(AVERAGE(AD77,AC77),1))</f>
        <v>3.4</v>
      </c>
      <c r="AF77" s="139" t="n">
        <f aca="false">('Indicator Data'!BC77+'Indicator Data'!BB77*0.5+'Indicator Data'!BA77*0.25)/1000</f>
        <v>373.21475</v>
      </c>
      <c r="AG77" s="144" t="n">
        <f aca="false">AF77*1000/'Indicator Data'!BZ77</f>
        <v>0.0326020965674022</v>
      </c>
      <c r="AH77" s="143" t="n">
        <f aca="false">IF(AG77="x","x",ROUND(IF(AG77&gt;AH$4,10,IF(AG77&lt;AH$3,0,10-(AH$4-AG77)/(AH$4-AH$3)*10)),1))</f>
        <v>3.3</v>
      </c>
      <c r="AI77" s="135" t="n">
        <f aca="false">IF('Indicator Data'!BG77="No data","x",ROUND(IF('Indicator Data'!BG77&lt;$AI$3,10,IF('Indicator Data'!BG77&gt;$AI$4,0,($AI$4-'Indicator Data'!BG77)/($AI$4-$AI$3)*10)),1))</f>
        <v>8.1</v>
      </c>
      <c r="AJ77" s="135" t="n">
        <f aca="false">IF('Indicator Data'!BH77="No data","x",ROUND(IF('Indicator Data'!BH77&gt;$AJ$4,10,IF('Indicator Data'!BH77&lt;$AJ$3,0,10-($AJ$4-'Indicator Data'!BH77)/($AJ$4-$AJ$3)*10)),1))</f>
        <v>10</v>
      </c>
      <c r="AK77" s="143" t="n">
        <f aca="false">ROUND(AVERAGE(AJ77,AI77),1)</f>
        <v>9.1</v>
      </c>
      <c r="AL77" s="141" t="n">
        <f aca="false">ROUND(IF(AND(AB77="x",AE77="x",AK77="x"),AH77,IF(AND(AB77="x",AE77="x"),(10-GEOMEAN(((10-AK77)/10*9+1),((10-AH77)/10*9+1)))/9*10,IF(AK77="x",(10-GEOMEAN(((10-AB77)/10*9+1),((10-AE77)/10*9+1),((10-AH77)/10*9+1)))/9*10,IF(AB77="x",(10-GEOMEAN(((10-AK77)/10*9+1),((10-AE77)/10*9+1),((10-AH77)/10*9+1)))/9*10,(10-GEOMEAN(((10-AB77)/10*9+1),((10-AE77)/10*9+1),((10-AH77)/10*9+1),((10-AK77)/10*9+1)))/9*10)))),1)</f>
        <v>5.4</v>
      </c>
      <c r="AM77" s="145" t="n">
        <f aca="false">ROUND((10-GEOMEAN(((10-T77)/10*9+1),((10-AL77)/10*9+1)))/9*10,1)</f>
        <v>4.6</v>
      </c>
    </row>
    <row r="78" customFormat="false" ht="14.5" hidden="false" customHeight="false" outlineLevel="0" collapsed="false">
      <c r="A78" s="98" t="str">
        <f aca="false">'Indicator Data'!A78</f>
        <v>Honduras</v>
      </c>
      <c r="B78" s="99" t="str">
        <f aca="false">'Indicator Data'!B78</f>
        <v>HND</v>
      </c>
      <c r="C78" s="134" t="n">
        <f aca="false">ROUND(IF('Indicator Data'!AK78="No data",IF((0.101*LN('Indicator Data'!BY78)-0.153)&gt;C$4,0,IF((0.101*LN('Indicator Data'!BY78)-0.153)&lt;C$3,10,(C$4-(0.101*LN('Indicator Data'!BY78)-0.153))/(C$4-C$3)*10)),IF('Indicator Data'!AK78&gt;C$4,0,IF('Indicator Data'!AK78&lt;C$3,10,(C$4-'Indicator Data'!AK78)/(C$4-C$3)*10))),1)</f>
        <v>5.3</v>
      </c>
      <c r="D78" s="135" t="n">
        <f aca="false">IF('Indicator Data'!AL78="No data","x",ROUND((IF(LOG('Indicator Data'!AL78*1000)&gt;D$4,10,IF(LOG('Indicator Data'!AL78*1000)&lt;D$3,0,10-(D$4-LOG('Indicator Data'!AL78*1000))/(D$4-D$3)*10))),1))</f>
        <v>7.2</v>
      </c>
      <c r="E78" s="136" t="n">
        <f aca="false">ROUND(IF(D78="x",C78,(10-GEOMEAN(((10-C78)/10*9+1),((10-D78)/10*9+1)))/9*10),1)</f>
        <v>6.3</v>
      </c>
      <c r="F78" s="135" t="n">
        <f aca="false">IF('Indicator Data'!AY78="No data","x",ROUND(IF('Indicator Data'!AY78&gt;F$4,10,IF('Indicator Data'!AY78&lt;F$3,0,10-(F$4-'Indicator Data'!AY78)/(F$4-F$3)*10)),1))</f>
        <v>5.6</v>
      </c>
      <c r="G78" s="135" t="n">
        <f aca="false">IF('Indicator Data'!AZ78="No data","x",ROUND(IF('Indicator Data'!AZ78&gt;G$4,10,IF('Indicator Data'!AZ78&lt;G$3,0,10-(G$4-'Indicator Data'!AZ78)/(G$4-G$3)*10)),1))</f>
        <v>5.8</v>
      </c>
      <c r="H78" s="136" t="n">
        <f aca="false">IF(AND(F78="x",G78="x"),"x",ROUND(AVERAGE(F78,G78),1))</f>
        <v>5.7</v>
      </c>
      <c r="I78" s="137" t="n">
        <f aca="false">SUM(IF('Indicator Data'!AM78=0,0,'Indicator Data'!AM78),SUM('Indicator Data'!AN78:AO78))</f>
        <v>841.250256544922</v>
      </c>
      <c r="J78" s="137" t="n">
        <f aca="false">I78/'Indicator Data'!BZ78*1000000</f>
        <v>81.8468512876412</v>
      </c>
      <c r="K78" s="135" t="n">
        <f aca="false">IF(J78="x","x",ROUND(IF(J78&gt;K$4,10,IF(J78&lt;K$3,0,10-(K$4-J78)/(K$4-K$3)*10)),1))</f>
        <v>1.6</v>
      </c>
      <c r="L78" s="135" t="n">
        <f aca="false">IF('Indicator Data'!AP78="No data","x",ROUND(IF('Indicator Data'!AP78&gt;L$4,10,IF('Indicator Data'!AP78&lt;L$3,0,10-(L$4-'Indicator Data'!AP78)/(L$4-L$3)*10)),1))</f>
        <v>4.3</v>
      </c>
      <c r="M78" s="135" t="n">
        <f aca="false">IF('Indicator Data'!AQ78="No data","x",IF('Indicator Data'!AQ78=0,0,ROUND(IF('Indicator Data'!AQ78&gt;M$4,10,IF('Indicator Data'!AQ78&lt;M$3,0,10-(M$4-'Indicator Data'!AQ78)/(M$4-M$3)*10)),1)))</f>
        <v>7.8</v>
      </c>
      <c r="N78" s="136" t="n">
        <f aca="false">ROUND(AVERAGE(K78,L78,M78),1)</f>
        <v>4.6</v>
      </c>
      <c r="O78" s="138" t="n">
        <f aca="false">ROUND(AVERAGE(E78,E78,H78,N78),1)</f>
        <v>5.7</v>
      </c>
      <c r="P78" s="139" t="n">
        <f aca="false">IF(AND('Indicator Data'!BD78="No data",'Indicator Data'!BE78="No data"),0,SUM('Indicator Data'!BD78:BF78)/1000)</f>
        <v>247.333</v>
      </c>
      <c r="Q78" s="135" t="n">
        <f aca="false">ROUND(IF(P78=0,0,IF(LOG(P78*1000)&gt;$Q$4,10,IF(LOG(P78*1000)&lt;Q$3,0,10-(Q$4-LOG(P78*1000))/(Q$4-Q$3)*10))),1)</f>
        <v>8</v>
      </c>
      <c r="R78" s="140" t="n">
        <f aca="false">P78*1000/'Indicator Data'!BZ78</f>
        <v>0.0240635020459518</v>
      </c>
      <c r="S78" s="135" t="n">
        <f aca="false">IF(R78="x","x",ROUND(IF(R78&gt;$S$4,10,IF(R78&lt;$S$3,0,((R78*100)/0.0052)^(1/4.0545)/6.5*10)),1))</f>
        <v>7</v>
      </c>
      <c r="T78" s="141" t="n">
        <f aca="false">ROUND(AVERAGE(Q78,S78),1)</f>
        <v>7.5</v>
      </c>
      <c r="U78" s="142" t="n">
        <f aca="false">IF('Indicator Data'!AU78="No data","x",ROUND(IF('Indicator Data'!AU78&gt;U$4,10,IF('Indicator Data'!AU78&lt;U$3,0,10-(U$4-'Indicator Data'!AU78)/(U$4-U$3)*10)),1))</f>
        <v>0.4</v>
      </c>
      <c r="V78" s="142" t="n">
        <f aca="false">IF('Indicator Data'!AV78="No data","x",IF('Indicator Data'!AV78=0,0,ROUND(IF('Indicator Data'!AV78&gt;V$4,10,IF('Indicator Data'!AV78&lt;V$3,0,10-(V$4-'Indicator Data'!AV78)/(V$4-V$3)*10)),1)))</f>
        <v>0.4</v>
      </c>
      <c r="W78" s="135" t="n">
        <f aca="false">IF(AND(U78="x",V78="x"),"x",AVERAGE(U78,V78))</f>
        <v>0.4</v>
      </c>
      <c r="X78" s="135" t="n">
        <f aca="false">IF('Indicator Data'!AT78="No data","x",ROUND(IF('Indicator Data'!AT78&gt;X$4,10,IF('Indicator Data'!AT78&lt;X$3,0,10-(X$4-'Indicator Data'!AT78)/(X$4-X$3)*10)),1))</f>
        <v>0.5</v>
      </c>
      <c r="Y78" s="135" t="n">
        <f aca="false">IF('Indicator Data'!AW78="No data","x",ROUND(IF('Indicator Data'!AW78&gt;Y$4,10,IF('Indicator Data'!AW78&lt;Y$3,0,10-(Y$4-'Indicator Data'!AW78)/(Y$4-Y$3)*10)),1))</f>
        <v>0</v>
      </c>
      <c r="Z78" s="140" t="n">
        <f aca="false">IF('Indicator Data'!AX78="No data","x",IF(('Indicator Data'!AX78/'Indicator Data'!BZ78)&gt;1,1,IF('Indicator Data'!AX78&gt;'Indicator Data'!AX78,1,'Indicator Data'!AX78/'Indicator Data'!BZ78)))</f>
        <v>0.215025938998356</v>
      </c>
      <c r="AA78" s="135" t="n">
        <f aca="false">IF(Z78="x","x",ROUND(IF(Z78&gt;AA$4,10,IF(Z78&lt;AA$3,0,10-(AA$4-Z78)/(AA$4-AA$3)*10)),1))</f>
        <v>2.4</v>
      </c>
      <c r="AB78" s="143" t="n">
        <f aca="false">IF(AND(W78="x",X78="x",Y78="x",AA78="x"),"x",ROUND(AVERAGE(W78,X78,Y78,AA78),1))</f>
        <v>0.8</v>
      </c>
      <c r="AC78" s="135" t="n">
        <f aca="false">IF('Indicator Data'!AR78="No data","x",ROUND(IF('Indicator Data'!AR78&gt;AC$4,10,IF('Indicator Data'!AR78&lt;AC$3,0,10-(AC$4-'Indicator Data'!AR78)/(AC$4-AC$3)*10)),1))</f>
        <v>1.2</v>
      </c>
      <c r="AD78" s="135" t="n">
        <f aca="false">IF('Indicator Data'!AS78="No data","x",ROUND(IF('Indicator Data'!AS78&gt;AD$4,10,IF('Indicator Data'!AS78&lt;AD$3,0,10-(AD$4-'Indicator Data'!AS78)/(AD$4-AD$3)*10)),1))</f>
        <v>1.6</v>
      </c>
      <c r="AE78" s="143" t="n">
        <f aca="false">IF(AND(AC78="x",AD78="x"),"x",ROUND(AVERAGE(AD78,AC78),1))</f>
        <v>1.4</v>
      </c>
      <c r="AF78" s="139" t="n">
        <f aca="false">('Indicator Data'!BC78+'Indicator Data'!BB78*0.5+'Indicator Data'!BA78*0.25)/1000</f>
        <v>1293.9225</v>
      </c>
      <c r="AG78" s="144" t="n">
        <f aca="false">AF78*1000/'Indicator Data'!BZ78</f>
        <v>0.12588820224577</v>
      </c>
      <c r="AH78" s="143" t="n">
        <f aca="false">IF(AG78="x","x",ROUND(IF(AG78&gt;AH$4,10,IF(AG78&lt;AH$3,0,10-(AH$4-AG78)/(AH$4-AH$3)*10)),1))</f>
        <v>10</v>
      </c>
      <c r="AI78" s="135" t="n">
        <f aca="false">IF('Indicator Data'!BG78="No data","x",ROUND(IF('Indicator Data'!BG78&lt;$AI$3,10,IF('Indicator Data'!BG78&gt;$AI$4,0,($AI$4-'Indicator Data'!BG78)/($AI$4-$AI$3)*10)),1))</f>
        <v>4.4</v>
      </c>
      <c r="AJ78" s="135" t="n">
        <f aca="false">IF('Indicator Data'!BH78="No data","x",ROUND(IF('Indicator Data'!BH78&gt;$AJ$4,10,IF('Indicator Data'!BH78&lt;$AJ$3,0,10-($AJ$4-'Indicator Data'!BH78)/($AJ$4-$AJ$3)*10)),1))</f>
        <v>3.4</v>
      </c>
      <c r="AK78" s="143" t="n">
        <f aca="false">ROUND(AVERAGE(AJ78,AI78),1)</f>
        <v>3.9</v>
      </c>
      <c r="AL78" s="141" t="n">
        <f aca="false">ROUND(IF(AND(AB78="x",AE78="x",AK78="x"),AH78,IF(AND(AB78="x",AE78="x"),(10-GEOMEAN(((10-AK78)/10*9+1),((10-AH78)/10*9+1)))/9*10,IF(AK78="x",(10-GEOMEAN(((10-AB78)/10*9+1),((10-AE78)/10*9+1),((10-AH78)/10*9+1)))/9*10,IF(AB78="x",(10-GEOMEAN(((10-AK78)/10*9+1),((10-AE78)/10*9+1),((10-AH78)/10*9+1)))/9*10,(10-GEOMEAN(((10-AB78)/10*9+1),((10-AE78)/10*9+1),((10-AH78)/10*9+1),((10-AK78)/10*9+1)))/9*10)))),1)</f>
        <v>5.8</v>
      </c>
      <c r="AM78" s="145" t="n">
        <f aca="false">ROUND((10-GEOMEAN(((10-T78)/10*9+1),((10-AL78)/10*9+1)))/9*10,1)</f>
        <v>6.7</v>
      </c>
    </row>
    <row r="79" customFormat="false" ht="14.5" hidden="false" customHeight="false" outlineLevel="0" collapsed="false">
      <c r="A79" s="98" t="str">
        <f aca="false">'Indicator Data'!A79</f>
        <v>Hungary</v>
      </c>
      <c r="B79" s="99" t="str">
        <f aca="false">'Indicator Data'!B79</f>
        <v>HUN</v>
      </c>
      <c r="C79" s="134" t="n">
        <f aca="false">ROUND(IF('Indicator Data'!AK79="No data",IF((0.101*LN('Indicator Data'!BY79)-0.153)&gt;C$4,0,IF((0.101*LN('Indicator Data'!BY79)-0.153)&lt;C$3,10,(C$4-(0.101*LN('Indicator Data'!BY79)-0.153))/(C$4-C$3)*10)),IF('Indicator Data'!AK79&gt;C$4,0,IF('Indicator Data'!AK79&lt;C$3,10,(C$4-'Indicator Data'!AK79)/(C$4-C$3)*10))),1)</f>
        <v>0.9</v>
      </c>
      <c r="D79" s="135" t="str">
        <f aca="false">IF('Indicator Data'!AL79="No data","x",ROUND((IF(LOG('Indicator Data'!AL79*1000)&gt;D$4,10,IF(LOG('Indicator Data'!AL79*1000)&lt;D$3,0,10-(D$4-LOG('Indicator Data'!AL79*1000))/(D$4-D$3)*10))),1))</f>
        <v>x</v>
      </c>
      <c r="E79" s="136" t="n">
        <f aca="false">ROUND(IF(D79="x",C79,(10-GEOMEAN(((10-C79)/10*9+1),((10-D79)/10*9+1)))/9*10),1)</f>
        <v>0.9</v>
      </c>
      <c r="F79" s="135" t="n">
        <f aca="false">IF('Indicator Data'!AY79="No data","x",ROUND(IF('Indicator Data'!AY79&gt;F$4,10,IF('Indicator Data'!AY79&lt;F$3,0,10-(F$4-'Indicator Data'!AY79)/(F$4-F$3)*10)),1))</f>
        <v>3.1</v>
      </c>
      <c r="G79" s="135" t="n">
        <f aca="false">IF('Indicator Data'!AZ79="No data","x",ROUND(IF('Indicator Data'!AZ79&gt;G$4,10,IF('Indicator Data'!AZ79&lt;G$3,0,10-(G$4-'Indicator Data'!AZ79)/(G$4-G$3)*10)),1))</f>
        <v>1.3</v>
      </c>
      <c r="H79" s="136" t="n">
        <f aca="false">IF(AND(F79="x",G79="x"),"x",ROUND(AVERAGE(F79,G79),1))</f>
        <v>2.2</v>
      </c>
      <c r="I79" s="137" t="n">
        <f aca="false">SUM(IF('Indicator Data'!AM79=0,0,'Indicator Data'!AM79),SUM('Indicator Data'!AN79:AO79))</f>
        <v>31.968921</v>
      </c>
      <c r="J79" s="137" t="n">
        <f aca="false">I79/'Indicator Data'!BZ79*1000000</f>
        <v>3.29244341739355</v>
      </c>
      <c r="K79" s="135" t="n">
        <f aca="false">IF(J79="x","x",ROUND(IF(J79&gt;K$4,10,IF(J79&lt;K$3,0,10-(K$4-J79)/(K$4-K$3)*10)),1))</f>
        <v>0.1</v>
      </c>
      <c r="L79" s="135" t="str">
        <f aca="false">IF('Indicator Data'!AP79="No data","x",ROUND(IF('Indicator Data'!AP79&gt;L$4,10,IF('Indicator Data'!AP79&lt;L$3,0,10-(L$4-'Indicator Data'!AP79)/(L$4-L$3)*10)),1))</f>
        <v>x</v>
      </c>
      <c r="M79" s="135" t="n">
        <f aca="false">IF('Indicator Data'!AQ79="No data","x",IF('Indicator Data'!AQ79=0,0,ROUND(IF('Indicator Data'!AQ79&gt;M$4,10,IF('Indicator Data'!AQ79&lt;M$3,0,10-(M$4-'Indicator Data'!AQ79)/(M$4-M$3)*10)),1)))</f>
        <v>0.8</v>
      </c>
      <c r="N79" s="136" t="n">
        <f aca="false">ROUND(AVERAGE(K79,L79,M79),1)</f>
        <v>0.5</v>
      </c>
      <c r="O79" s="138" t="n">
        <f aca="false">ROUND(AVERAGE(E79,E79,H79,N79),1)</f>
        <v>1.1</v>
      </c>
      <c r="P79" s="139" t="n">
        <f aca="false">IF(AND('Indicator Data'!BD79="No data",'Indicator Data'!BE79="No data"),0,SUM('Indicator Data'!BD79:BF79)/1000)</f>
        <v>32.997</v>
      </c>
      <c r="Q79" s="135" t="n">
        <f aca="false">ROUND(IF(P79=0,0,IF(LOG(P79*1000)&gt;$Q$4,10,IF(LOG(P79*1000)&lt;Q$3,0,10-(Q$4-LOG(P79*1000))/(Q$4-Q$3)*10))),1)</f>
        <v>5.1</v>
      </c>
      <c r="R79" s="140" t="n">
        <f aca="false">P79*1000/'Indicator Data'!BZ79</f>
        <v>0.00339832412372425</v>
      </c>
      <c r="S79" s="135" t="n">
        <f aca="false">IF(R79="x","x",ROUND(IF(R79&gt;$S$4,10,IF(R79&lt;$S$3,0,((R79*100)/0.0052)^(1/4.0545)/6.5*10)),1))</f>
        <v>4.3</v>
      </c>
      <c r="T79" s="141" t="n">
        <f aca="false">ROUND(AVERAGE(Q79,S79),1)</f>
        <v>4.7</v>
      </c>
      <c r="U79" s="142" t="str">
        <f aca="false">IF('Indicator Data'!AU79="No data","x",ROUND(IF('Indicator Data'!AU79&gt;U$4,10,IF('Indicator Data'!AU79&lt;U$3,0,10-(U$4-'Indicator Data'!AU79)/(U$4-U$3)*10)),1))</f>
        <v>x</v>
      </c>
      <c r="V79" s="142" t="str">
        <f aca="false">IF('Indicator Data'!AV79="No data","x",IF('Indicator Data'!AV79=0,0,ROUND(IF('Indicator Data'!AV79&gt;V$4,10,IF('Indicator Data'!AV79&lt;V$3,0,10-(V$4-'Indicator Data'!AV79)/(V$4-V$3)*10)),1)))</f>
        <v>x</v>
      </c>
      <c r="W79" s="135" t="str">
        <f aca="false">IF(AND(U79="x",V79="x"),"x",AVERAGE(U79,V79))</f>
        <v>x</v>
      </c>
      <c r="X79" s="135" t="n">
        <f aca="false">IF('Indicator Data'!AT79="No data","x",ROUND(IF('Indicator Data'!AT79&gt;X$4,10,IF('Indicator Data'!AT79&lt;X$3,0,10-(X$4-'Indicator Data'!AT79)/(X$4-X$3)*10)),1))</f>
        <v>0.1</v>
      </c>
      <c r="Y79" s="135" t="str">
        <f aca="false">IF('Indicator Data'!AW79="No data","x",ROUND(IF('Indicator Data'!AW79&gt;Y$4,10,IF('Indicator Data'!AW79&lt;Y$3,0,10-(Y$4-'Indicator Data'!AW79)/(Y$4-Y$3)*10)),1))</f>
        <v>x</v>
      </c>
      <c r="Z79" s="140" t="n">
        <f aca="false">IF('Indicator Data'!AX79="No data","x",IF(('Indicator Data'!AX79/'Indicator Data'!BZ79)&gt;1,1,IF('Indicator Data'!AX79&gt;'Indicator Data'!AX79,1,'Indicator Data'!AX79/'Indicator Data'!BZ79)))</f>
        <v>1.02988881526328E-007</v>
      </c>
      <c r="AA79" s="135" t="n">
        <f aca="false">IF(Z79="x","x",ROUND(IF(Z79&gt;AA$4,10,IF(Z79&lt;AA$3,0,10-(AA$4-Z79)/(AA$4-AA$3)*10)),1))</f>
        <v>0</v>
      </c>
      <c r="AB79" s="143" t="n">
        <f aca="false">IF(AND(W79="x",X79="x",Y79="x",AA79="x"),"x",ROUND(AVERAGE(W79,X79,Y79,AA79),1))</f>
        <v>0.1</v>
      </c>
      <c r="AC79" s="135" t="n">
        <f aca="false">IF('Indicator Data'!AR79="No data","x",ROUND(IF('Indicator Data'!AR79&gt;AC$4,10,IF('Indicator Data'!AR79&lt;AC$3,0,10-(AC$4-'Indicator Data'!AR79)/(AC$4-AC$3)*10)),1))</f>
        <v>0.3</v>
      </c>
      <c r="AD79" s="135" t="str">
        <f aca="false">IF('Indicator Data'!AS79="No data","x",ROUND(IF('Indicator Data'!AS79&gt;AD$4,10,IF('Indicator Data'!AS79&lt;AD$3,0,10-(AD$4-'Indicator Data'!AS79)/(AD$4-AD$3)*10)),1))</f>
        <v>x</v>
      </c>
      <c r="AE79" s="143" t="n">
        <f aca="false">IF(AND(AC79="x",AD79="x"),"x",ROUND(AVERAGE(AD79,AC79),1))</f>
        <v>0.3</v>
      </c>
      <c r="AF79" s="139" t="n">
        <f aca="false">('Indicator Data'!BC79+'Indicator Data'!BB79*0.5+'Indicator Data'!BA79*0.25)/1000</f>
        <v>0</v>
      </c>
      <c r="AG79" s="144" t="n">
        <f aca="false">AF79*1000/'Indicator Data'!BZ79</f>
        <v>0</v>
      </c>
      <c r="AH79" s="143" t="n">
        <f aca="false">IF(AG79="x","x",ROUND(IF(AG79&gt;AH$4,10,IF(AG79&lt;AH$3,0,10-(AH$4-AG79)/(AH$4-AH$3)*10)),1))</f>
        <v>0</v>
      </c>
      <c r="AI79" s="135" t="n">
        <f aca="false">IF('Indicator Data'!BG79="No data","x",ROUND(IF('Indicator Data'!BG79&lt;$AI$3,10,IF('Indicator Data'!BG79&gt;$AI$4,0,($AI$4-'Indicator Data'!BG79)/($AI$4-$AI$3)*10)),1))</f>
        <v>2</v>
      </c>
      <c r="AJ79" s="135" t="n">
        <f aca="false">IF('Indicator Data'!BH79="No data","x",ROUND(IF('Indicator Data'!BH79&gt;$AJ$4,10,IF('Indicator Data'!BH79&lt;$AJ$3,0,10-($AJ$4-'Indicator Data'!BH79)/($AJ$4-$AJ$3)*10)),1))</f>
        <v>0</v>
      </c>
      <c r="AK79" s="143" t="n">
        <f aca="false">ROUND(AVERAGE(AJ79,AI79),1)</f>
        <v>1</v>
      </c>
      <c r="AL79" s="141" t="n">
        <f aca="false">ROUND(IF(AND(AB79="x",AE79="x",AK79="x"),AH79,IF(AND(AB79="x",AE79="x"),(10-GEOMEAN(((10-AK79)/10*9+1),((10-AH79)/10*9+1)))/9*10,IF(AK79="x",(10-GEOMEAN(((10-AB79)/10*9+1),((10-AE79)/10*9+1),((10-AH79)/10*9+1)))/9*10,IF(AB79="x",(10-GEOMEAN(((10-AK79)/10*9+1),((10-AE79)/10*9+1),((10-AH79)/10*9+1)))/9*10,(10-GEOMEAN(((10-AB79)/10*9+1),((10-AE79)/10*9+1),((10-AH79)/10*9+1),((10-AK79)/10*9+1)))/9*10)))),1)</f>
        <v>0.4</v>
      </c>
      <c r="AM79" s="145" t="n">
        <f aca="false">ROUND((10-GEOMEAN(((10-T79)/10*9+1),((10-AL79)/10*9+1)))/9*10,1)</f>
        <v>2.8</v>
      </c>
    </row>
    <row r="80" customFormat="false" ht="14.5" hidden="false" customHeight="false" outlineLevel="0" collapsed="false">
      <c r="A80" s="98" t="str">
        <f aca="false">'Indicator Data'!A80</f>
        <v>Iceland</v>
      </c>
      <c r="B80" s="99" t="str">
        <f aca="false">'Indicator Data'!B80</f>
        <v>ISL</v>
      </c>
      <c r="C80" s="134" t="n">
        <f aca="false">ROUND(IF('Indicator Data'!AK80="No data",IF((0.101*LN('Indicator Data'!BY80)-0.153)&gt;C$4,0,IF((0.101*LN('Indicator Data'!BY80)-0.153)&lt;C$3,10,(C$4-(0.101*LN('Indicator Data'!BY80)-0.153))/(C$4-C$3)*10)),IF('Indicator Data'!AK80&gt;C$4,0,IF('Indicator Data'!AK80&lt;C$3,10,(C$4-'Indicator Data'!AK80)/(C$4-C$3)*10))),1)</f>
        <v>0</v>
      </c>
      <c r="D80" s="135" t="str">
        <f aca="false">IF('Indicator Data'!AL80="No data","x",ROUND((IF(LOG('Indicator Data'!AL80*1000)&gt;D$4,10,IF(LOG('Indicator Data'!AL80*1000)&lt;D$3,0,10-(D$4-LOG('Indicator Data'!AL80*1000))/(D$4-D$3)*10))),1))</f>
        <v>x</v>
      </c>
      <c r="E80" s="136" t="n">
        <f aca="false">ROUND(IF(D80="x",C80,(10-GEOMEAN(((10-C80)/10*9+1),((10-D80)/10*9+1)))/9*10),1)</f>
        <v>0</v>
      </c>
      <c r="F80" s="135" t="n">
        <f aca="false">IF('Indicator Data'!AY80="No data","x",ROUND(IF('Indicator Data'!AY80&gt;F$4,10,IF('Indicator Data'!AY80&lt;F$3,0,10-(F$4-'Indicator Data'!AY80)/(F$4-F$3)*10)),1))</f>
        <v>0.8</v>
      </c>
      <c r="G80" s="135" t="n">
        <f aca="false">IF('Indicator Data'!AZ80="No data","x",ROUND(IF('Indicator Data'!AZ80&gt;G$4,10,IF('Indicator Data'!AZ80&lt;G$3,0,10-(G$4-'Indicator Data'!AZ80)/(G$4-G$3)*10)),1))</f>
        <v>0.3</v>
      </c>
      <c r="H80" s="136" t="n">
        <f aca="false">IF(AND(F80="x",G80="x"),"x",ROUND(AVERAGE(F80,G80),1))</f>
        <v>0.6</v>
      </c>
      <c r="I80" s="137" t="n">
        <f aca="false">SUM(IF('Indicator Data'!AM80=0,0,'Indicator Data'!AM80),SUM('Indicator Data'!AN80:AO80))</f>
        <v>0</v>
      </c>
      <c r="J80" s="137" t="n">
        <f aca="false">I80/'Indicator Data'!BZ80*1000000</f>
        <v>0</v>
      </c>
      <c r="K80" s="135" t="n">
        <f aca="false">IF(J80="x","x",ROUND(IF(J80&gt;K$4,10,IF(J80&lt;K$3,0,10-(K$4-J80)/(K$4-K$3)*10)),1))</f>
        <v>0</v>
      </c>
      <c r="L80" s="135" t="str">
        <f aca="false">IF('Indicator Data'!AP80="No data","x",ROUND(IF('Indicator Data'!AP80&gt;L$4,10,IF('Indicator Data'!AP80&lt;L$3,0,10-(L$4-'Indicator Data'!AP80)/(L$4-L$3)*10)),1))</f>
        <v>x</v>
      </c>
      <c r="M80" s="135" t="n">
        <f aca="false">IF('Indicator Data'!AQ80="No data","x",IF('Indicator Data'!AQ80=0,0,ROUND(IF('Indicator Data'!AQ80&gt;M$4,10,IF('Indicator Data'!AQ80&lt;M$3,0,10-(M$4-'Indicator Data'!AQ80)/(M$4-M$3)*10)),1)))</f>
        <v>0.3</v>
      </c>
      <c r="N80" s="136" t="n">
        <f aca="false">ROUND(AVERAGE(K80,L80,M80),1)</f>
        <v>0.2</v>
      </c>
      <c r="O80" s="138" t="n">
        <f aca="false">ROUND(AVERAGE(E80,E80,H80,N80),1)</f>
        <v>0.2</v>
      </c>
      <c r="P80" s="139" t="n">
        <f aca="false">IF(AND('Indicator Data'!BD80="No data",'Indicator Data'!BE80="No data"),0,SUM('Indicator Data'!BD80:BF80)/1000)</f>
        <v>3.351</v>
      </c>
      <c r="Q80" s="135" t="n">
        <f aca="false">ROUND(IF(P80=0,0,IF(LOG(P80*1000)&gt;$Q$4,10,IF(LOG(P80*1000)&lt;Q$3,0,10-(Q$4-LOG(P80*1000))/(Q$4-Q$3)*10))),1)</f>
        <v>1.8</v>
      </c>
      <c r="R80" s="140" t="n">
        <f aca="false">P80*1000/'Indicator Data'!BZ80</f>
        <v>0.00904856413787517</v>
      </c>
      <c r="S80" s="135" t="n">
        <f aca="false">IF(R80="x","x",ROUND(IF(R80&gt;$S$4,10,IF(R80&lt;$S$3,0,((R80*100)/0.0052)^(1/4.0545)/6.5*10)),1))</f>
        <v>5.5</v>
      </c>
      <c r="T80" s="141" t="n">
        <f aca="false">ROUND(AVERAGE(Q80,S80),1)</f>
        <v>3.7</v>
      </c>
      <c r="U80" s="142" t="n">
        <f aca="false">IF('Indicator Data'!AU80="No data","x",ROUND(IF('Indicator Data'!AU80&gt;U$4,10,IF('Indicator Data'!AU80&lt;U$3,0,10-(U$4-'Indicator Data'!AU80)/(U$4-U$3)*10)),1))</f>
        <v>0.2</v>
      </c>
      <c r="V80" s="142" t="n">
        <f aca="false">IF('Indicator Data'!AV80="No data","x",IF('Indicator Data'!AV80=0,0,ROUND(IF('Indicator Data'!AV80&gt;V$4,10,IF('Indicator Data'!AV80&lt;V$3,0,10-(V$4-'Indicator Data'!AV80)/(V$4-V$3)*10)),1)))</f>
        <v>0.3</v>
      </c>
      <c r="W80" s="135" t="n">
        <f aca="false">IF(AND(U80="x",V80="x"),"x",AVERAGE(U80,V80))</f>
        <v>0.25</v>
      </c>
      <c r="X80" s="135" t="n">
        <f aca="false">IF('Indicator Data'!AT80="No data","x",ROUND(IF('Indicator Data'!AT80&gt;X$4,10,IF('Indicator Data'!AT80&lt;X$3,0,10-(X$4-'Indicator Data'!AT80)/(X$4-X$3)*10)),1))</f>
        <v>0.1</v>
      </c>
      <c r="Y80" s="135" t="str">
        <f aca="false">IF('Indicator Data'!AW80="No data","x",ROUND(IF('Indicator Data'!AW80&gt;Y$4,10,IF('Indicator Data'!AW80&lt;Y$3,0,10-(Y$4-'Indicator Data'!AW80)/(Y$4-Y$3)*10)),1))</f>
        <v>x</v>
      </c>
      <c r="Z80" s="140" t="n">
        <f aca="false">IF('Indicator Data'!AX80="No data","x",IF(('Indicator Data'!AX80/'Indicator Data'!BZ80)&gt;1,1,IF('Indicator Data'!AX80&gt;'Indicator Data'!AX80,1,'Indicator Data'!AX80/'Indicator Data'!BZ80)))</f>
        <v>0</v>
      </c>
      <c r="AA80" s="135" t="n">
        <f aca="false">IF(Z80="x","x",ROUND(IF(Z80&gt;AA$4,10,IF(Z80&lt;AA$3,0,10-(AA$4-Z80)/(AA$4-AA$3)*10)),1))</f>
        <v>0</v>
      </c>
      <c r="AB80" s="143" t="n">
        <f aca="false">IF(AND(W80="x",X80="x",Y80="x",AA80="x"),"x",ROUND(AVERAGE(W80,X80,Y80,AA80),1))</f>
        <v>0.1</v>
      </c>
      <c r="AC80" s="135" t="n">
        <f aca="false">IF('Indicator Data'!AR80="No data","x",ROUND(IF('Indicator Data'!AR80&gt;AC$4,10,IF('Indicator Data'!AR80&lt;AC$3,0,10-(AC$4-'Indicator Data'!AR80)/(AC$4-AC$3)*10)),1))</f>
        <v>0.1</v>
      </c>
      <c r="AD80" s="135" t="str">
        <f aca="false">IF('Indicator Data'!AS80="No data","x",ROUND(IF('Indicator Data'!AS80&gt;AD$4,10,IF('Indicator Data'!AS80&lt;AD$3,0,10-(AD$4-'Indicator Data'!AS80)/(AD$4-AD$3)*10)),1))</f>
        <v>x</v>
      </c>
      <c r="AE80" s="143" t="n">
        <f aca="false">IF(AND(AC80="x",AD80="x"),"x",ROUND(AVERAGE(AD80,AC80),1))</f>
        <v>0.1</v>
      </c>
      <c r="AF80" s="139" t="n">
        <f aca="false">('Indicator Data'!BC80+'Indicator Data'!BB80*0.5+'Indicator Data'!BA80*0.25)/1000</f>
        <v>0</v>
      </c>
      <c r="AG80" s="144" t="n">
        <f aca="false">AF80*1000/'Indicator Data'!BZ80</f>
        <v>0</v>
      </c>
      <c r="AH80" s="143" t="n">
        <f aca="false">IF(AG80="x","x",ROUND(IF(AG80&gt;AH$4,10,IF(AG80&lt;AH$3,0,10-(AH$4-AG80)/(AH$4-AH$3)*10)),1))</f>
        <v>0</v>
      </c>
      <c r="AI80" s="135" t="n">
        <f aca="false">IF('Indicator Data'!BG80="No data","x",ROUND(IF('Indicator Data'!BG80&lt;$AI$3,10,IF('Indicator Data'!BG80&gt;$AI$4,0,($AI$4-'Indicator Data'!BG80)/($AI$4-$AI$3)*10)),1))</f>
        <v>0.8</v>
      </c>
      <c r="AJ80" s="135" t="n">
        <f aca="false">IF('Indicator Data'!BH80="No data","x",ROUND(IF('Indicator Data'!BH80&gt;$AJ$4,10,IF('Indicator Data'!BH80&lt;$AJ$3,0,10-($AJ$4-'Indicator Data'!BH80)/($AJ$4-$AJ$3)*10)),1))</f>
        <v>0</v>
      </c>
      <c r="AK80" s="143" t="n">
        <f aca="false">ROUND(AVERAGE(AJ80,AI80),1)</f>
        <v>0.4</v>
      </c>
      <c r="AL80" s="141" t="n">
        <f aca="false">ROUND(IF(AND(AB80="x",AE80="x",AK80="x"),AH80,IF(AND(AB80="x",AE80="x"),(10-GEOMEAN(((10-AK80)/10*9+1),((10-AH80)/10*9+1)))/9*10,IF(AK80="x",(10-GEOMEAN(((10-AB80)/10*9+1),((10-AE80)/10*9+1),((10-AH80)/10*9+1)))/9*10,IF(AB80="x",(10-GEOMEAN(((10-AK80)/10*9+1),((10-AE80)/10*9+1),((10-AH80)/10*9+1)))/9*10,(10-GEOMEAN(((10-AB80)/10*9+1),((10-AE80)/10*9+1),((10-AH80)/10*9+1),((10-AK80)/10*9+1)))/9*10)))),1)</f>
        <v>0.2</v>
      </c>
      <c r="AM80" s="145" t="n">
        <f aca="false">ROUND((10-GEOMEAN(((10-T80)/10*9+1),((10-AL80)/10*9+1)))/9*10,1)</f>
        <v>2.1</v>
      </c>
    </row>
    <row r="81" customFormat="false" ht="14.5" hidden="false" customHeight="false" outlineLevel="0" collapsed="false">
      <c r="A81" s="98" t="str">
        <f aca="false">'Indicator Data'!A81</f>
        <v>India</v>
      </c>
      <c r="B81" s="99" t="str">
        <f aca="false">'Indicator Data'!B81</f>
        <v>IND</v>
      </c>
      <c r="C81" s="134" t="n">
        <f aca="false">ROUND(IF('Indicator Data'!AK81="No data",IF((0.101*LN('Indicator Data'!BY81)-0.153)&gt;C$4,0,IF((0.101*LN('Indicator Data'!BY81)-0.153)&lt;C$3,10,(C$4-(0.101*LN('Indicator Data'!BY81)-0.153))/(C$4-C$3)*10)),IF('Indicator Data'!AK81&gt;C$4,0,IF('Indicator Data'!AK81&lt;C$3,10,(C$4-'Indicator Data'!AK81)/(C$4-C$3)*10))),1)</f>
        <v>5.1</v>
      </c>
      <c r="D81" s="135" t="n">
        <f aca="false">IF('Indicator Data'!AL81="No data","x",ROUND((IF(LOG('Indicator Data'!AL81*1000)&gt;D$4,10,IF(LOG('Indicator Data'!AL81*1000)&lt;D$3,0,10-(D$4-LOG('Indicator Data'!AL81*1000))/(D$4-D$3)*10))),1))</f>
        <v>7.7</v>
      </c>
      <c r="E81" s="136" t="n">
        <f aca="false">ROUND(IF(D81="x",C81,(10-GEOMEAN(((10-C81)/10*9+1),((10-D81)/10*9+1)))/9*10),1)</f>
        <v>6.6</v>
      </c>
      <c r="F81" s="135" t="n">
        <f aca="false">IF('Indicator Data'!AY81="No data","x",ROUND(IF('Indicator Data'!AY81&gt;F$4,10,IF('Indicator Data'!AY81&lt;F$3,0,10-(F$4-'Indicator Data'!AY81)/(F$4-F$3)*10)),1))</f>
        <v>6.5</v>
      </c>
      <c r="G81" s="135" t="n">
        <f aca="false">IF('Indicator Data'!AZ81="No data","x",ROUND(IF('Indicator Data'!AZ81&gt;G$4,10,IF('Indicator Data'!AZ81&lt;G$3,0,10-(G$4-'Indicator Data'!AZ81)/(G$4-G$3)*10)),1))</f>
        <v>2.7</v>
      </c>
      <c r="H81" s="136" t="n">
        <f aca="false">IF(AND(F81="x",G81="x"),"x",ROUND(AVERAGE(F81,G81),1))</f>
        <v>4.6</v>
      </c>
      <c r="I81" s="137" t="n">
        <f aca="false">SUM(IF('Indicator Data'!AM81=0,0,'Indicator Data'!AM81),SUM('Indicator Data'!AN81:AO81))</f>
        <v>5490.51413665625</v>
      </c>
      <c r="J81" s="137" t="n">
        <f aca="false">I81/'Indicator Data'!BZ81*1000000</f>
        <v>3.90072104083755</v>
      </c>
      <c r="K81" s="135" t="n">
        <f aca="false">IF(J81="x","x",ROUND(IF(J81&gt;K$4,10,IF(J81&lt;K$3,0,10-(K$4-J81)/(K$4-K$3)*10)),1))</f>
        <v>0.1</v>
      </c>
      <c r="L81" s="135" t="n">
        <f aca="false">IF('Indicator Data'!AP81="No data","x",ROUND(IF('Indicator Data'!AP81&gt;L$4,10,IF('Indicator Data'!AP81&lt;L$3,0,10-(L$4-'Indicator Data'!AP81)/(L$4-L$3)*10)),1))</f>
        <v>0</v>
      </c>
      <c r="M81" s="135" t="n">
        <f aca="false">IF('Indicator Data'!AQ81="No data","x",IF('Indicator Data'!AQ81=0,0,ROUND(IF('Indicator Data'!AQ81&gt;M$4,10,IF('Indicator Data'!AQ81&lt;M$3,0,10-(M$4-'Indicator Data'!AQ81)/(M$4-M$3)*10)),1)))</f>
        <v>1</v>
      </c>
      <c r="N81" s="136" t="n">
        <f aca="false">ROUND(AVERAGE(K81,L81,M81),1)</f>
        <v>0.4</v>
      </c>
      <c r="O81" s="138" t="n">
        <f aca="false">ROUND(AVERAGE(E81,E81,H81,N81),1)</f>
        <v>4.6</v>
      </c>
      <c r="P81" s="139" t="n">
        <f aca="false">IF(AND('Indicator Data'!BD81="No data",'Indicator Data'!BE81="No data"),0,SUM('Indicator Data'!BD81:BF81)/1000)</f>
        <v>731.781</v>
      </c>
      <c r="Q81" s="135" t="n">
        <f aca="false">ROUND(IF(P81=0,0,IF(LOG(P81*1000)&gt;$Q$4,10,IF(LOG(P81*1000)&lt;Q$3,0,10-(Q$4-LOG(P81*1000))/(Q$4-Q$3)*10))),1)</f>
        <v>9.5</v>
      </c>
      <c r="R81" s="140" t="n">
        <f aca="false">P81*1000/'Indicator Data'!BZ81</f>
        <v>0.000519891848548</v>
      </c>
      <c r="S81" s="135" t="n">
        <f aca="false">IF(R81="x","x",ROUND(IF(R81&gt;$S$4,10,IF(R81&lt;$S$3,0,((R81*100)/0.0052)^(1/4.0545)/6.5*10)),1))</f>
        <v>2.7</v>
      </c>
      <c r="T81" s="141" t="n">
        <f aca="false">ROUND(AVERAGE(Q81,S81),1)</f>
        <v>6.1</v>
      </c>
      <c r="U81" s="142" t="str">
        <f aca="false">IF('Indicator Data'!AU81="No data","x",ROUND(IF('Indicator Data'!AU81&gt;U$4,10,IF('Indicator Data'!AU81&lt;U$3,0,10-(U$4-'Indicator Data'!AU81)/(U$4-U$3)*10)),1))</f>
        <v>x</v>
      </c>
      <c r="V81" s="142" t="str">
        <f aca="false">IF('Indicator Data'!AV81="No data","x",IF('Indicator Data'!AV81=0,0,ROUND(IF('Indicator Data'!AV81&gt;V$4,10,IF('Indicator Data'!AV81&lt;V$3,0,10-(V$4-'Indicator Data'!AV81)/(V$4-V$3)*10)),1)))</f>
        <v>x</v>
      </c>
      <c r="W81" s="135" t="str">
        <f aca="false">IF(AND(U81="x",V81="x"),"x",AVERAGE(U81,V81))</f>
        <v>x</v>
      </c>
      <c r="X81" s="135" t="n">
        <f aca="false">IF('Indicator Data'!AT81="No data","x",ROUND(IF('Indicator Data'!AT81&gt;X$4,10,IF('Indicator Data'!AT81&lt;X$3,0,10-(X$4-'Indicator Data'!AT81)/(X$4-X$3)*10)),1))</f>
        <v>3.4</v>
      </c>
      <c r="Y81" s="135" t="n">
        <f aca="false">IF('Indicator Data'!AW81="No data","x",ROUND(IF('Indicator Data'!AW81&gt;Y$4,10,IF('Indicator Data'!AW81&lt;Y$3,0,10-(Y$4-'Indicator Data'!AW81)/(Y$4-Y$3)*10)),1))</f>
        <v>0.1</v>
      </c>
      <c r="Z81" s="140" t="n">
        <f aca="false">IF('Indicator Data'!AX81="No data","x",IF(('Indicator Data'!AX81/'Indicator Data'!BZ81)&gt;1,1,IF('Indicator Data'!AX81&gt;'Indicator Data'!AX81,1,'Indicator Data'!AX81/'Indicator Data'!BZ81)))</f>
        <v>0.534084920665883</v>
      </c>
      <c r="AA81" s="135" t="n">
        <f aca="false">IF(Z81="x","x",ROUND(IF(Z81&gt;AA$4,10,IF(Z81&lt;AA$3,0,10-(AA$4-Z81)/(AA$4-AA$3)*10)),1))</f>
        <v>5.9</v>
      </c>
      <c r="AB81" s="143" t="n">
        <f aca="false">IF(AND(W81="x",X81="x",Y81="x",AA81="x"),"x",ROUND(AVERAGE(W81,X81,Y81,AA81),1))</f>
        <v>3.1</v>
      </c>
      <c r="AC81" s="135" t="n">
        <f aca="false">IF('Indicator Data'!AR81="No data","x",ROUND(IF('Indicator Data'!AR81&gt;AC$4,10,IF('Indicator Data'!AR81&lt;AC$3,0,10-(AC$4-'Indicator Data'!AR81)/(AC$4-AC$3)*10)),1))</f>
        <v>2.5</v>
      </c>
      <c r="AD81" s="135" t="n">
        <f aca="false">IF('Indicator Data'!AS81="No data","x",ROUND(IF('Indicator Data'!AS81&gt;AD$4,10,IF('Indicator Data'!AS81&lt;AD$3,0,10-(AD$4-'Indicator Data'!AS81)/(AD$4-AD$3)*10)),1))</f>
        <v>7.4</v>
      </c>
      <c r="AE81" s="143" t="n">
        <f aca="false">IF(AND(AC81="x",AD81="x"),"x",ROUND(AVERAGE(AD81,AC81),1))</f>
        <v>5</v>
      </c>
      <c r="AF81" s="139" t="n">
        <f aca="false">('Indicator Data'!BC81+'Indicator Data'!BB81*0.5+'Indicator Data'!BA81*0.25)/1000</f>
        <v>7581.4135</v>
      </c>
      <c r="AG81" s="144" t="n">
        <f aca="false">AF81*1000/'Indicator Data'!BZ81</f>
        <v>0.00538619488497483</v>
      </c>
      <c r="AH81" s="143" t="n">
        <f aca="false">IF(AG81="x","x",ROUND(IF(AG81&gt;AH$4,10,IF(AG81&lt;AH$3,0,10-(AH$4-AG81)/(AH$4-AH$3)*10)),1))</f>
        <v>0.5</v>
      </c>
      <c r="AI81" s="135" t="n">
        <f aca="false">IF('Indicator Data'!BG81="No data","x",ROUND(IF('Indicator Data'!BG81&lt;$AI$3,10,IF('Indicator Data'!BG81&gt;$AI$4,0,($AI$4-'Indicator Data'!BG81)/($AI$4-$AI$3)*10)),1))</f>
        <v>5.1</v>
      </c>
      <c r="AJ81" s="135" t="n">
        <f aca="false">IF('Indicator Data'!BH81="No data","x",ROUND(IF('Indicator Data'!BH81&gt;$AJ$4,10,IF('Indicator Data'!BH81&lt;$AJ$3,0,10-($AJ$4-'Indicator Data'!BH81)/($AJ$4-$AJ$3)*10)),1))</f>
        <v>3.8</v>
      </c>
      <c r="AK81" s="143" t="n">
        <f aca="false">ROUND(AVERAGE(AJ81,AI81),1)</f>
        <v>4.5</v>
      </c>
      <c r="AL81" s="141" t="n">
        <f aca="false">ROUND(IF(AND(AB81="x",AE81="x",AK81="x"),AH81,IF(AND(AB81="x",AE81="x"),(10-GEOMEAN(((10-AK81)/10*9+1),((10-AH81)/10*9+1)))/9*10,IF(AK81="x",(10-GEOMEAN(((10-AB81)/10*9+1),((10-AE81)/10*9+1),((10-AH81)/10*9+1)))/9*10,IF(AB81="x",(10-GEOMEAN(((10-AK81)/10*9+1),((10-AE81)/10*9+1),((10-AH81)/10*9+1)))/9*10,(10-GEOMEAN(((10-AB81)/10*9+1),((10-AE81)/10*9+1),((10-AH81)/10*9+1),((10-AK81)/10*9+1)))/9*10)))),1)</f>
        <v>3.5</v>
      </c>
      <c r="AM81" s="145" t="n">
        <f aca="false">ROUND((10-GEOMEAN(((10-T81)/10*9+1),((10-AL81)/10*9+1)))/9*10,1)</f>
        <v>4.9</v>
      </c>
    </row>
    <row r="82" customFormat="false" ht="14.5" hidden="false" customHeight="false" outlineLevel="0" collapsed="false">
      <c r="A82" s="98" t="str">
        <f aca="false">'Indicator Data'!A82</f>
        <v>Indonesia</v>
      </c>
      <c r="B82" s="99" t="str">
        <f aca="false">'Indicator Data'!B82</f>
        <v>IDN</v>
      </c>
      <c r="C82" s="134" t="n">
        <f aca="false">ROUND(IF('Indicator Data'!AK82="No data",IF((0.101*LN('Indicator Data'!BY82)-0.153)&gt;C$4,0,IF((0.101*LN('Indicator Data'!BY82)-0.153)&lt;C$3,10,(C$4-(0.101*LN('Indicator Data'!BY82)-0.153))/(C$4-C$3)*10)),IF('Indicator Data'!AK82&gt;C$4,0,IF('Indicator Data'!AK82&lt;C$3,10,(C$4-'Indicator Data'!AK82)/(C$4-C$3)*10))),1)</f>
        <v>3.6</v>
      </c>
      <c r="D82" s="135" t="n">
        <f aca="false">IF('Indicator Data'!AL82="No data","x",ROUND((IF(LOG('Indicator Data'!AL82*1000)&gt;D$4,10,IF(LOG('Indicator Data'!AL82*1000)&lt;D$3,0,10-(D$4-LOG('Indicator Data'!AL82*1000))/(D$4-D$3)*10))),1))</f>
        <v>4.2</v>
      </c>
      <c r="E82" s="136" t="n">
        <f aca="false">ROUND(IF(D82="x",C82,(10-GEOMEAN(((10-C82)/10*9+1),((10-D82)/10*9+1)))/9*10),1)</f>
        <v>3.9</v>
      </c>
      <c r="F82" s="135" t="n">
        <f aca="false">IF('Indicator Data'!AY82="No data","x",ROUND(IF('Indicator Data'!AY82&gt;F$4,10,IF('Indicator Data'!AY82&lt;F$3,0,10-(F$4-'Indicator Data'!AY82)/(F$4-F$3)*10)),1))</f>
        <v>6.4</v>
      </c>
      <c r="G82" s="135" t="n">
        <f aca="false">IF('Indicator Data'!AZ82="No data","x",ROUND(IF('Indicator Data'!AZ82&gt;G$4,10,IF('Indicator Data'!AZ82&lt;G$3,0,10-(G$4-'Indicator Data'!AZ82)/(G$4-G$3)*10)),1))</f>
        <v>3.1</v>
      </c>
      <c r="H82" s="136" t="n">
        <f aca="false">IF(AND(F82="x",G82="x"),"x",ROUND(AVERAGE(F82,G82),1))</f>
        <v>4.8</v>
      </c>
      <c r="I82" s="137" t="n">
        <f aca="false">SUM(IF('Indicator Data'!AM82=0,0,'Indicator Data'!AM82),SUM('Indicator Data'!AN82:AO82))</f>
        <v>577.240104621094</v>
      </c>
      <c r="J82" s="137" t="n">
        <f aca="false">I82/'Indicator Data'!BZ82*1000000</f>
        <v>2.10861512617546</v>
      </c>
      <c r="K82" s="135" t="n">
        <f aca="false">IF(J82="x","x",ROUND(IF(J82&gt;K$4,10,IF(J82&lt;K$3,0,10-(K$4-J82)/(K$4-K$3)*10)),1))</f>
        <v>0</v>
      </c>
      <c r="L82" s="135" t="n">
        <f aca="false">IF('Indicator Data'!AP82="No data","x",ROUND(IF('Indicator Data'!AP82&gt;L$4,10,IF('Indicator Data'!AP82&lt;L$3,0,10-(L$4-'Indicator Data'!AP82)/(L$4-L$3)*10)),1))</f>
        <v>0.1</v>
      </c>
      <c r="M82" s="135" t="n">
        <f aca="false">IF('Indicator Data'!AQ82="No data","x",IF('Indicator Data'!AQ82=0,0,ROUND(IF('Indicator Data'!AQ82&gt;M$4,10,IF('Indicator Data'!AQ82&lt;M$3,0,10-(M$4-'Indicator Data'!AQ82)/(M$4-M$3)*10)),1)))</f>
        <v>0.3</v>
      </c>
      <c r="N82" s="136" t="n">
        <f aca="false">ROUND(AVERAGE(K82,L82,M82),1)</f>
        <v>0.1</v>
      </c>
      <c r="O82" s="138" t="n">
        <f aca="false">ROUND(AVERAGE(E82,E82,H82,N82),1)</f>
        <v>3.2</v>
      </c>
      <c r="P82" s="139" t="n">
        <f aca="false">IF(AND('Indicator Data'!BD82="No data",'Indicator Data'!BE82="No data"),0,SUM('Indicator Data'!BD82:BF82)/1000)</f>
        <v>86.098</v>
      </c>
      <c r="Q82" s="135" t="n">
        <f aca="false">ROUND(IF(P82=0,0,IF(LOG(P82*1000)&gt;$Q$4,10,IF(LOG(P82*1000)&lt;Q$3,0,10-(Q$4-LOG(P82*1000))/(Q$4-Q$3)*10))),1)</f>
        <v>6.4</v>
      </c>
      <c r="R82" s="140" t="n">
        <f aca="false">P82*1000/'Indicator Data'!BZ82</f>
        <v>0.000314509583932364</v>
      </c>
      <c r="S82" s="135" t="n">
        <f aca="false">IF(R82="x","x",ROUND(IF(R82&gt;$S$4,10,IF(R82&lt;$S$3,0,((R82*100)/0.0052)^(1/4.0545)/6.5*10)),1))</f>
        <v>2.4</v>
      </c>
      <c r="T82" s="141" t="n">
        <f aca="false">ROUND(AVERAGE(Q82,S82),1)</f>
        <v>4.4</v>
      </c>
      <c r="U82" s="142" t="n">
        <f aca="false">IF('Indicator Data'!AU82="No data","x",ROUND(IF('Indicator Data'!AU82&gt;U$4,10,IF('Indicator Data'!AU82&lt;U$3,0,10-(U$4-'Indicator Data'!AU82)/(U$4-U$3)*10)),1))</f>
        <v>0.8</v>
      </c>
      <c r="V82" s="142" t="n">
        <f aca="false">IF('Indicator Data'!AV82="No data","x",IF('Indicator Data'!AV82=0,0,ROUND(IF('Indicator Data'!AV82&gt;V$4,10,IF('Indicator Data'!AV82&lt;V$3,0,10-(V$4-'Indicator Data'!AV82)/(V$4-V$3)*10)),1)))</f>
        <v>0.6</v>
      </c>
      <c r="W82" s="135" t="n">
        <f aca="false">IF(AND(U82="x",V82="x"),"x",AVERAGE(U82,V82))</f>
        <v>0.7</v>
      </c>
      <c r="X82" s="135" t="n">
        <f aca="false">IF('Indicator Data'!AT82="No data","x",ROUND(IF('Indicator Data'!AT82&gt;X$4,10,IF('Indicator Data'!AT82&lt;X$3,0,10-(X$4-'Indicator Data'!AT82)/(X$4-X$3)*10)),1))</f>
        <v>5.5</v>
      </c>
      <c r="Y82" s="135" t="n">
        <f aca="false">IF('Indicator Data'!AW82="No data","x",ROUND(IF('Indicator Data'!AW82&gt;Y$4,10,IF('Indicator Data'!AW82&lt;Y$3,0,10-(Y$4-'Indicator Data'!AW82)/(Y$4-Y$3)*10)),1))</f>
        <v>0.1</v>
      </c>
      <c r="Z82" s="140" t="n">
        <f aca="false">IF('Indicator Data'!AX82="No data","x",IF(('Indicator Data'!AX82/'Indicator Data'!BZ82)&gt;1,1,IF('Indicator Data'!AX82&gt;'Indicator Data'!AX82,1,'Indicator Data'!AX82/'Indicator Data'!BZ82)))</f>
        <v>0.315952255737051</v>
      </c>
      <c r="AA82" s="135" t="n">
        <f aca="false">IF(Z82="x","x",ROUND(IF(Z82&gt;AA$4,10,IF(Z82&lt;AA$3,0,10-(AA$4-Z82)/(AA$4-AA$3)*10)),1))</f>
        <v>3.5</v>
      </c>
      <c r="AB82" s="143" t="n">
        <f aca="false">IF(AND(W82="x",X82="x",Y82="x",AA82="x"),"x",ROUND(AVERAGE(W82,X82,Y82,AA82),1))</f>
        <v>2.5</v>
      </c>
      <c r="AC82" s="135" t="n">
        <f aca="false">IF('Indicator Data'!AR82="No data","x",ROUND(IF('Indicator Data'!AR82&gt;AC$4,10,IF('Indicator Data'!AR82&lt;AC$3,0,10-(AC$4-'Indicator Data'!AR82)/(AC$4-AC$3)*10)),1))</f>
        <v>1.8</v>
      </c>
      <c r="AD82" s="135" t="n">
        <f aca="false">IF('Indicator Data'!AS82="No data","x",ROUND(IF('Indicator Data'!AS82&gt;AD$4,10,IF('Indicator Data'!AS82&lt;AD$3,0,10-(AD$4-'Indicator Data'!AS82)/(AD$4-AD$3)*10)),1))</f>
        <v>3.9</v>
      </c>
      <c r="AE82" s="143" t="n">
        <f aca="false">IF(AND(AC82="x",AD82="x"),"x",ROUND(AVERAGE(AD82,AC82),1))</f>
        <v>2.9</v>
      </c>
      <c r="AF82" s="139" t="n">
        <f aca="false">('Indicator Data'!BC82+'Indicator Data'!BB82*0.5+'Indicator Data'!BA82*0.25)/1000</f>
        <v>1144.2115</v>
      </c>
      <c r="AG82" s="144" t="n">
        <f aca="false">AF82*1000/'Indicator Data'!BZ82</f>
        <v>0.00417971942200314</v>
      </c>
      <c r="AH82" s="143" t="n">
        <f aca="false">IF(AG82="x","x",ROUND(IF(AG82&gt;AH$4,10,IF(AG82&lt;AH$3,0,10-(AH$4-AG82)/(AH$4-AH$3)*10)),1))</f>
        <v>0.4</v>
      </c>
      <c r="AI82" s="135" t="n">
        <f aca="false">IF('Indicator Data'!BG82="No data","x",ROUND(IF('Indicator Data'!BG82&lt;$AI$3,10,IF('Indicator Data'!BG82&gt;$AI$4,0,($AI$4-'Indicator Data'!BG82)/($AI$4-$AI$3)*10)),1))</f>
        <v>3.2</v>
      </c>
      <c r="AJ82" s="135" t="n">
        <f aca="false">IF('Indicator Data'!BH82="No data","x",ROUND(IF('Indicator Data'!BH82&gt;$AJ$4,10,IF('Indicator Data'!BH82&lt;$AJ$3,0,10-($AJ$4-'Indicator Data'!BH82)/($AJ$4-$AJ$3)*10)),1))</f>
        <v>0.5</v>
      </c>
      <c r="AK82" s="143" t="n">
        <f aca="false">ROUND(AVERAGE(AJ82,AI82),1)</f>
        <v>1.9</v>
      </c>
      <c r="AL82" s="141" t="n">
        <f aca="false">ROUND(IF(AND(AB82="x",AE82="x",AK82="x"),AH82,IF(AND(AB82="x",AE82="x"),(10-GEOMEAN(((10-AK82)/10*9+1),((10-AH82)/10*9+1)))/9*10,IF(AK82="x",(10-GEOMEAN(((10-AB82)/10*9+1),((10-AE82)/10*9+1),((10-AH82)/10*9+1)))/9*10,IF(AB82="x",(10-GEOMEAN(((10-AK82)/10*9+1),((10-AE82)/10*9+1),((10-AH82)/10*9+1)))/9*10,(10-GEOMEAN(((10-AB82)/10*9+1),((10-AE82)/10*9+1),((10-AH82)/10*9+1),((10-AK82)/10*9+1)))/9*10)))),1)</f>
        <v>2</v>
      </c>
      <c r="AM82" s="145" t="n">
        <f aca="false">ROUND((10-GEOMEAN(((10-T82)/10*9+1),((10-AL82)/10*9+1)))/9*10,1)</f>
        <v>3.3</v>
      </c>
    </row>
    <row r="83" customFormat="false" ht="14.5" hidden="false" customHeight="false" outlineLevel="0" collapsed="false">
      <c r="A83" s="98" t="str">
        <f aca="false">'Indicator Data'!A83</f>
        <v>Iran</v>
      </c>
      <c r="B83" s="99" t="str">
        <f aca="false">'Indicator Data'!B83</f>
        <v>IRN</v>
      </c>
      <c r="C83" s="134" t="n">
        <f aca="false">ROUND(IF('Indicator Data'!AK83="No data",IF((0.101*LN('Indicator Data'!BY83)-0.153)&gt;C$4,0,IF((0.101*LN('Indicator Data'!BY83)-0.153)&lt;C$3,10,(C$4-(0.101*LN('Indicator Data'!BY83)-0.153))/(C$4-C$3)*10)),IF('Indicator Data'!AK83&gt;C$4,0,IF('Indicator Data'!AK83&lt;C$3,10,(C$4-'Indicator Data'!AK83)/(C$4-C$3)*10))),1)</f>
        <v>2.3</v>
      </c>
      <c r="D83" s="135" t="str">
        <f aca="false">IF('Indicator Data'!AL83="No data","x",ROUND((IF(LOG('Indicator Data'!AL83*1000)&gt;D$4,10,IF(LOG('Indicator Data'!AL83*1000)&lt;D$3,0,10-(D$4-LOG('Indicator Data'!AL83*1000))/(D$4-D$3)*10))),1))</f>
        <v>x</v>
      </c>
      <c r="E83" s="136" t="n">
        <f aca="false">ROUND(IF(D83="x",C83,(10-GEOMEAN(((10-C83)/10*9+1),((10-D83)/10*9+1)))/9*10),1)</f>
        <v>2.3</v>
      </c>
      <c r="F83" s="135" t="n">
        <f aca="false">IF('Indicator Data'!AY83="No data","x",ROUND(IF('Indicator Data'!AY83&gt;F$4,10,IF('Indicator Data'!AY83&lt;F$3,0,10-(F$4-'Indicator Data'!AY83)/(F$4-F$3)*10)),1))</f>
        <v>6.1</v>
      </c>
      <c r="G83" s="135" t="n">
        <f aca="false">IF('Indicator Data'!AZ83="No data","x",ROUND(IF('Indicator Data'!AZ83&gt;G$4,10,IF('Indicator Data'!AZ83&lt;G$3,0,10-(G$4-'Indicator Data'!AZ83)/(G$4-G$3)*10)),1))</f>
        <v>4</v>
      </c>
      <c r="H83" s="136" t="n">
        <f aca="false">IF(AND(F83="x",G83="x"),"x",ROUND(AVERAGE(F83,G83),1))</f>
        <v>5.1</v>
      </c>
      <c r="I83" s="137" t="n">
        <f aca="false">SUM(IF('Indicator Data'!AM83=0,0,'Indicator Data'!AM83),SUM('Indicator Data'!AN83:AO83))</f>
        <v>496.05242440332</v>
      </c>
      <c r="J83" s="137" t="n">
        <f aca="false">I83/'Indicator Data'!BZ83*1000000</f>
        <v>5.64186830654336</v>
      </c>
      <c r="K83" s="135" t="n">
        <f aca="false">IF(J83="x","x",ROUND(IF(J83&gt;K$4,10,IF(J83&lt;K$3,0,10-(K$4-J83)/(K$4-K$3)*10)),1))</f>
        <v>0.1</v>
      </c>
      <c r="L83" s="135" t="n">
        <f aca="false">IF('Indicator Data'!AP83="No data","x",ROUND(IF('Indicator Data'!AP83&gt;L$4,10,IF('Indicator Data'!AP83&lt;L$3,0,10-(L$4-'Indicator Data'!AP83)/(L$4-L$3)*10)),1))</f>
        <v>0.1</v>
      </c>
      <c r="M83" s="135" t="n">
        <f aca="false">IF('Indicator Data'!AQ83="No data","x",IF('Indicator Data'!AQ83=0,0,ROUND(IF('Indicator Data'!AQ83&gt;M$4,10,IF('Indicator Data'!AQ83&lt;M$3,0,10-(M$4-'Indicator Data'!AQ83)/(M$4-M$3)*10)),1)))</f>
        <v>0.2</v>
      </c>
      <c r="N83" s="136" t="n">
        <f aca="false">ROUND(AVERAGE(K83,L83,M83),1)</f>
        <v>0.1</v>
      </c>
      <c r="O83" s="138" t="n">
        <f aca="false">ROUND(AVERAGE(E83,E83,H83,N83),1)</f>
        <v>2.5</v>
      </c>
      <c r="P83" s="139" t="n">
        <f aca="false">IF(AND('Indicator Data'!BD83="No data",'Indicator Data'!BE83="No data"),0,SUM('Indicator Data'!BD83:BF83)/1000)</f>
        <v>1578.382</v>
      </c>
      <c r="Q83" s="135" t="n">
        <f aca="false">ROUND(IF(P83=0,0,IF(LOG(P83*1000)&gt;$Q$4,10,IF(LOG(P83*1000)&lt;Q$3,0,10-(Q$4-LOG(P83*1000))/(Q$4-Q$3)*10))),1)</f>
        <v>10</v>
      </c>
      <c r="R83" s="140" t="n">
        <f aca="false">P83*1000/'Indicator Data'!BZ83</f>
        <v>0.0179517787704192</v>
      </c>
      <c r="S83" s="135" t="n">
        <f aca="false">IF(R83="x","x",ROUND(IF(R83&gt;$S$4,10,IF(R83&lt;$S$3,0,((R83*100)/0.0052)^(1/4.0545)/6.5*10)),1))</f>
        <v>6.5</v>
      </c>
      <c r="T83" s="141" t="n">
        <f aca="false">ROUND(AVERAGE(Q83,S83),1)</f>
        <v>8.3</v>
      </c>
      <c r="U83" s="142" t="n">
        <f aca="false">IF('Indicator Data'!AU83="No data","x",ROUND(IF('Indicator Data'!AU83&gt;U$4,10,IF('Indicator Data'!AU83&lt;U$3,0,10-(U$4-'Indicator Data'!AU83)/(U$4-U$3)*10)),1))</f>
        <v>0.2</v>
      </c>
      <c r="V83" s="142" t="n">
        <f aca="false">IF('Indicator Data'!AV83="No data","x",IF('Indicator Data'!AV83=0,0,ROUND(IF('Indicator Data'!AV83&gt;V$4,10,IF('Indicator Data'!AV83&lt;V$3,0,10-(V$4-'Indicator Data'!AV83)/(V$4-V$3)*10)),1)))</f>
        <v>0.2</v>
      </c>
      <c r="W83" s="135" t="n">
        <f aca="false">IF(AND(U83="x",V83="x"),"x",AVERAGE(U83,V83))</f>
        <v>0.2</v>
      </c>
      <c r="X83" s="135" t="n">
        <f aca="false">IF('Indicator Data'!AT83="No data","x",ROUND(IF('Indicator Data'!AT83&gt;X$4,10,IF('Indicator Data'!AT83&lt;X$3,0,10-(X$4-'Indicator Data'!AT83)/(X$4-X$3)*10)),1))</f>
        <v>0.2</v>
      </c>
      <c r="Y83" s="135" t="n">
        <f aca="false">IF('Indicator Data'!AW83="No data","x",ROUND(IF('Indicator Data'!AW83&gt;Y$4,10,IF('Indicator Data'!AW83&lt;Y$3,0,10-(Y$4-'Indicator Data'!AW83)/(Y$4-Y$3)*10)),1))</f>
        <v>0</v>
      </c>
      <c r="Z83" s="140" t="n">
        <f aca="false">IF('Indicator Data'!AX83="No data","x",IF(('Indicator Data'!AX83/'Indicator Data'!BZ83)&gt;1,1,IF('Indicator Data'!AX83&gt;'Indicator Data'!AX83,1,'Indicator Data'!AX83/'Indicator Data'!BZ83)))</f>
        <v>5.68676618537821E-008</v>
      </c>
      <c r="AA83" s="135" t="n">
        <f aca="false">IF(Z83="x","x",ROUND(IF(Z83&gt;AA$4,10,IF(Z83&lt;AA$3,0,10-(AA$4-Z83)/(AA$4-AA$3)*10)),1))</f>
        <v>0</v>
      </c>
      <c r="AB83" s="143" t="n">
        <f aca="false">IF(AND(W83="x",X83="x",Y83="x",AA83="x"),"x",ROUND(AVERAGE(W83,X83,Y83,AA83),1))</f>
        <v>0.1</v>
      </c>
      <c r="AC83" s="135" t="n">
        <f aca="false">IF('Indicator Data'!AR83="No data","x",ROUND(IF('Indicator Data'!AR83&gt;AC$4,10,IF('Indicator Data'!AR83&lt;AC$3,0,10-(AC$4-'Indicator Data'!AR83)/(AC$4-AC$3)*10)),1))</f>
        <v>1</v>
      </c>
      <c r="AD83" s="135" t="n">
        <f aca="false">IF('Indicator Data'!AS83="No data","x",ROUND(IF('Indicator Data'!AS83&gt;AD$4,10,IF('Indicator Data'!AS83&lt;AD$3,0,10-(AD$4-'Indicator Data'!AS83)/(AD$4-AD$3)*10)),1))</f>
        <v>1</v>
      </c>
      <c r="AE83" s="143" t="n">
        <f aca="false">IF(AND(AC83="x",AD83="x"),"x",ROUND(AVERAGE(AD83,AC83),1))</f>
        <v>1</v>
      </c>
      <c r="AF83" s="139" t="n">
        <f aca="false">('Indicator Data'!BC83+'Indicator Data'!BB83*0.5+'Indicator Data'!BA83*0.25)/1000</f>
        <v>2606.335</v>
      </c>
      <c r="AG83" s="144" t="n">
        <f aca="false">AF83*1000/'Indicator Data'!BZ83</f>
        <v>0.0296432354915354</v>
      </c>
      <c r="AH83" s="143" t="n">
        <f aca="false">IF(AG83="x","x",ROUND(IF(AG83&gt;AH$4,10,IF(AG83&lt;AH$3,0,10-(AH$4-AG83)/(AH$4-AH$3)*10)),1))</f>
        <v>3</v>
      </c>
      <c r="AI83" s="135" t="n">
        <f aca="false">IF('Indicator Data'!BG83="No data","x",ROUND(IF('Indicator Data'!BG83&lt;$AI$3,10,IF('Indicator Data'!BG83&gt;$AI$4,0,($AI$4-'Indicator Data'!BG83)/($AI$4-$AI$3)*10)),1))</f>
        <v>2.7</v>
      </c>
      <c r="AJ83" s="135" t="n">
        <f aca="false">IF('Indicator Data'!BH83="No data","x",ROUND(IF('Indicator Data'!BH83&gt;$AJ$4,10,IF('Indicator Data'!BH83&lt;$AJ$3,0,10-($AJ$4-'Indicator Data'!BH83)/($AJ$4-$AJ$3)*10)),1))</f>
        <v>0</v>
      </c>
      <c r="AK83" s="143" t="n">
        <f aca="false">ROUND(AVERAGE(AJ83,AI83),1)</f>
        <v>1.4</v>
      </c>
      <c r="AL83" s="141" t="n">
        <f aca="false">ROUND(IF(AND(AB83="x",AE83="x",AK83="x"),AH83,IF(AND(AB83="x",AE83="x"),(10-GEOMEAN(((10-AK83)/10*9+1),((10-AH83)/10*9+1)))/9*10,IF(AK83="x",(10-GEOMEAN(((10-AB83)/10*9+1),((10-AE83)/10*9+1),((10-AH83)/10*9+1)))/9*10,IF(AB83="x",(10-GEOMEAN(((10-AK83)/10*9+1),((10-AE83)/10*9+1),((10-AH83)/10*9+1)))/9*10,(10-GEOMEAN(((10-AB83)/10*9+1),((10-AE83)/10*9+1),((10-AH83)/10*9+1),((10-AK83)/10*9+1)))/9*10)))),1)</f>
        <v>1.4</v>
      </c>
      <c r="AM83" s="145" t="n">
        <f aca="false">ROUND((10-GEOMEAN(((10-T83)/10*9+1),((10-AL83)/10*9+1)))/9*10,1)</f>
        <v>5.9</v>
      </c>
    </row>
    <row r="84" customFormat="false" ht="14.5" hidden="false" customHeight="false" outlineLevel="0" collapsed="false">
      <c r="A84" s="98" t="str">
        <f aca="false">'Indicator Data'!A84</f>
        <v>Iraq</v>
      </c>
      <c r="B84" s="99" t="str">
        <f aca="false">'Indicator Data'!B84</f>
        <v>IRQ</v>
      </c>
      <c r="C84" s="134" t="n">
        <f aca="false">ROUND(IF('Indicator Data'!AK84="No data",IF((0.101*LN('Indicator Data'!BY84)-0.153)&gt;C$4,0,IF((0.101*LN('Indicator Data'!BY84)-0.153)&lt;C$3,10,(C$4-(0.101*LN('Indicator Data'!BY84)-0.153))/(C$4-C$3)*10)),IF('Indicator Data'!AK84&gt;C$4,0,IF('Indicator Data'!AK84&lt;C$3,10,(C$4-'Indicator Data'!AK84)/(C$4-C$3)*10))),1)</f>
        <v>4.5</v>
      </c>
      <c r="D84" s="135" t="n">
        <f aca="false">IF('Indicator Data'!AL84="No data","x",ROUND((IF(LOG('Indicator Data'!AL84*1000)&gt;D$4,10,IF(LOG('Indicator Data'!AL84*1000)&lt;D$3,0,10-(D$4-LOG('Indicator Data'!AL84*1000))/(D$4-D$3)*10))),1))</f>
        <v>5.6</v>
      </c>
      <c r="E84" s="136" t="n">
        <f aca="false">ROUND(IF(D84="x",C84,(10-GEOMEAN(((10-C84)/10*9+1),((10-D84)/10*9+1)))/9*10),1)</f>
        <v>5.1</v>
      </c>
      <c r="F84" s="135" t="n">
        <f aca="false">IF('Indicator Data'!AY84="No data","x",ROUND(IF('Indicator Data'!AY84&gt;F$4,10,IF('Indicator Data'!AY84&lt;F$3,0,10-(F$4-'Indicator Data'!AY84)/(F$4-F$3)*10)),1))</f>
        <v>7.7</v>
      </c>
      <c r="G84" s="135" t="n">
        <f aca="false">IF('Indicator Data'!AZ84="No data","x",ROUND(IF('Indicator Data'!AZ84&gt;G$4,10,IF('Indicator Data'!AZ84&lt;G$3,0,10-(G$4-'Indicator Data'!AZ84)/(G$4-G$3)*10)),1))</f>
        <v>1.1</v>
      </c>
      <c r="H84" s="136" t="n">
        <f aca="false">IF(AND(F84="x",G84="x"),"x",ROUND(AVERAGE(F84,G84),1))</f>
        <v>4.4</v>
      </c>
      <c r="I84" s="137" t="n">
        <f aca="false">SUM(IF('Indicator Data'!AM84=0,0,'Indicator Data'!AM84),SUM('Indicator Data'!AN84:AO84))</f>
        <v>5497.41483823438</v>
      </c>
      <c r="J84" s="137" t="n">
        <f aca="false">I84/'Indicator Data'!BZ84*1000000</f>
        <v>126.279835540205</v>
      </c>
      <c r="K84" s="135" t="n">
        <f aca="false">IF(J84="x","x",ROUND(IF(J84&gt;K$4,10,IF(J84&lt;K$3,0,10-(K$4-J84)/(K$4-K$3)*10)),1))</f>
        <v>2.5</v>
      </c>
      <c r="L84" s="135" t="n">
        <f aca="false">IF('Indicator Data'!AP84="No data","x",ROUND(IF('Indicator Data'!AP84&gt;L$4,10,IF('Indicator Data'!AP84&lt;L$3,0,10-(L$4-'Indicator Data'!AP84)/(L$4-L$3)*10)),1))</f>
        <v>0.9</v>
      </c>
      <c r="M84" s="135" t="n">
        <f aca="false">IF('Indicator Data'!AQ84="No data","x",IF('Indicator Data'!AQ84=0,0,ROUND(IF('Indicator Data'!AQ84&gt;M$4,10,IF('Indicator Data'!AQ84&lt;M$3,0,10-(M$4-'Indicator Data'!AQ84)/(M$4-M$3)*10)),1)))</f>
        <v>0.1</v>
      </c>
      <c r="N84" s="136" t="n">
        <f aca="false">ROUND(AVERAGE(K84,L84,M84),1)</f>
        <v>1.2</v>
      </c>
      <c r="O84" s="138" t="n">
        <f aca="false">ROUND(AVERAGE(E84,E84,H84,N84),1)</f>
        <v>4</v>
      </c>
      <c r="P84" s="139" t="n">
        <f aca="false">IF(AND('Indicator Data'!BD84="No data",'Indicator Data'!BE84="No data"),0,SUM('Indicator Data'!BD84:BF84)/1000)</f>
        <v>1492.501</v>
      </c>
      <c r="Q84" s="135" t="n">
        <f aca="false">ROUND(IF(P84=0,0,IF(LOG(P84*1000)&gt;$Q$4,10,IF(LOG(P84*1000)&lt;Q$3,0,10-(Q$4-LOG(P84*1000))/(Q$4-Q$3)*10))),1)</f>
        <v>10</v>
      </c>
      <c r="R84" s="140" t="n">
        <f aca="false">P84*1000/'Indicator Data'!BZ84</f>
        <v>0.0342838927695192</v>
      </c>
      <c r="S84" s="135" t="n">
        <f aca="false">IF(R84="x","x",ROUND(IF(R84&gt;$S$4,10,IF(R84&lt;$S$3,0,((R84*100)/0.0052)^(1/4.0545)/6.5*10)),1))</f>
        <v>7.6</v>
      </c>
      <c r="T84" s="141" t="n">
        <f aca="false">ROUND(AVERAGE(Q84,S84),1)</f>
        <v>8.8</v>
      </c>
      <c r="U84" s="142" t="str">
        <f aca="false">IF('Indicator Data'!AU84="No data","x",ROUND(IF('Indicator Data'!AU84&gt;U$4,10,IF('Indicator Data'!AU84&lt;U$3,0,10-(U$4-'Indicator Data'!AU84)/(U$4-U$3)*10)),1))</f>
        <v>x</v>
      </c>
      <c r="V84" s="142" t="str">
        <f aca="false">IF('Indicator Data'!AV84="No data","x",IF('Indicator Data'!AV84=0,0,ROUND(IF('Indicator Data'!AV84&gt;V$4,10,IF('Indicator Data'!AV84&lt;V$3,0,10-(V$4-'Indicator Data'!AV84)/(V$4-V$3)*10)),1)))</f>
        <v>x</v>
      </c>
      <c r="W84" s="135" t="str">
        <f aca="false">IF(AND(U84="x",V84="x"),"x",AVERAGE(U84,V84))</f>
        <v>x</v>
      </c>
      <c r="X84" s="135" t="n">
        <f aca="false">IF('Indicator Data'!AT84="No data","x",ROUND(IF('Indicator Data'!AT84&gt;X$4,10,IF('Indicator Data'!AT84&lt;X$3,0,10-(X$4-'Indicator Data'!AT84)/(X$4-X$3)*10)),1))</f>
        <v>0.5</v>
      </c>
      <c r="Y84" s="135" t="n">
        <f aca="false">IF('Indicator Data'!AW84="No data","x",ROUND(IF('Indicator Data'!AW84&gt;Y$4,10,IF('Indicator Data'!AW84&lt;Y$3,0,10-(Y$4-'Indicator Data'!AW84)/(Y$4-Y$3)*10)),1))</f>
        <v>0</v>
      </c>
      <c r="Z84" s="140" t="n">
        <f aca="false">IF('Indicator Data'!AX84="No data","x",IF(('Indicator Data'!AX84/'Indicator Data'!BZ84)&gt;1,1,IF('Indicator Data'!AX84&gt;'Indicator Data'!AX84,1,'Indicator Data'!AX84/'Indicator Data'!BZ84)))</f>
        <v>0.0498577282572961</v>
      </c>
      <c r="AA84" s="135" t="n">
        <f aca="false">IF(Z84="x","x",ROUND(IF(Z84&gt;AA$4,10,IF(Z84&lt;AA$3,0,10-(AA$4-Z84)/(AA$4-AA$3)*10)),1))</f>
        <v>0.6</v>
      </c>
      <c r="AB84" s="143" t="n">
        <f aca="false">IF(AND(W84="x",X84="x",Y84="x",AA84="x"),"x",ROUND(AVERAGE(W84,X84,Y84,AA84),1))</f>
        <v>0.4</v>
      </c>
      <c r="AC84" s="135" t="n">
        <f aca="false">IF('Indicator Data'!AR84="No data","x",ROUND(IF('Indicator Data'!AR84&gt;AC$4,10,IF('Indicator Data'!AR84&lt;AC$3,0,10-(AC$4-'Indicator Data'!AR84)/(AC$4-AC$3)*10)),1))</f>
        <v>1.9</v>
      </c>
      <c r="AD84" s="135" t="n">
        <f aca="false">IF('Indicator Data'!AS84="No data","x",ROUND(IF('Indicator Data'!AS84&gt;AD$4,10,IF('Indicator Data'!AS84&lt;AD$3,0,10-(AD$4-'Indicator Data'!AS84)/(AD$4-AD$3)*10)),1))</f>
        <v>0.9</v>
      </c>
      <c r="AE84" s="143" t="n">
        <f aca="false">IF(AND(AC84="x",AD84="x"),"x",ROUND(AVERAGE(AD84,AC84),1))</f>
        <v>1.4</v>
      </c>
      <c r="AF84" s="139" t="n">
        <f aca="false">('Indicator Data'!BC84+'Indicator Data'!BB84*0.5+'Indicator Data'!BA84*0.25)/1000</f>
        <v>3510.7265</v>
      </c>
      <c r="AG84" s="144" t="n">
        <f aca="false">AF84*1000/'Indicator Data'!BZ84</f>
        <v>0.0806440805527832</v>
      </c>
      <c r="AH84" s="143" t="n">
        <f aca="false">IF(AG84="x","x",ROUND(IF(AG84&gt;AH$4,10,IF(AG84&lt;AH$3,0,10-(AH$4-AG84)/(AH$4-AH$3)*10)),1))</f>
        <v>8.1</v>
      </c>
      <c r="AI84" s="135" t="n">
        <f aca="false">IF('Indicator Data'!BG84="No data","x",ROUND(IF('Indicator Data'!BG84&lt;$AI$3,10,IF('Indicator Data'!BG84&gt;$AI$4,0,($AI$4-'Indicator Data'!BG84)/($AI$4-$AI$3)*10)),1))</f>
        <v>4.3</v>
      </c>
      <c r="AJ84" s="135" t="n">
        <f aca="false">IF('Indicator Data'!BH84="No data","x",ROUND(IF('Indicator Data'!BH84&gt;$AJ$4,10,IF('Indicator Data'!BH84&lt;$AJ$3,0,10-($AJ$4-'Indicator Data'!BH84)/($AJ$4-$AJ$3)*10)),1))</f>
        <v>3.6</v>
      </c>
      <c r="AK84" s="143" t="n">
        <f aca="false">ROUND(AVERAGE(AJ84,AI84),1)</f>
        <v>4</v>
      </c>
      <c r="AL84" s="141" t="n">
        <f aca="false">ROUND(IF(AND(AB84="x",AE84="x",AK84="x"),AH84,IF(AND(AB84="x",AE84="x"),(10-GEOMEAN(((10-AK84)/10*9+1),((10-AH84)/10*9+1)))/9*10,IF(AK84="x",(10-GEOMEAN(((10-AB84)/10*9+1),((10-AE84)/10*9+1),((10-AH84)/10*9+1)))/9*10,IF(AB84="x",(10-GEOMEAN(((10-AK84)/10*9+1),((10-AE84)/10*9+1),((10-AH84)/10*9+1)))/9*10,(10-GEOMEAN(((10-AB84)/10*9+1),((10-AE84)/10*9+1),((10-AH84)/10*9+1),((10-AK84)/10*9+1)))/9*10)))),1)</f>
        <v>4.2</v>
      </c>
      <c r="AM84" s="145" t="n">
        <f aca="false">ROUND((10-GEOMEAN(((10-T84)/10*9+1),((10-AL84)/10*9+1)))/9*10,1)</f>
        <v>7.1</v>
      </c>
    </row>
    <row r="85" customFormat="false" ht="14.5" hidden="false" customHeight="false" outlineLevel="0" collapsed="false">
      <c r="A85" s="98" t="str">
        <f aca="false">'Indicator Data'!A85</f>
        <v>Ireland</v>
      </c>
      <c r="B85" s="99" t="str">
        <f aca="false">'Indicator Data'!B85</f>
        <v>IRL</v>
      </c>
      <c r="C85" s="134" t="n">
        <f aca="false">ROUND(IF('Indicator Data'!AK85="No data",IF((0.101*LN('Indicator Data'!BY85)-0.153)&gt;C$4,0,IF((0.101*LN('Indicator Data'!BY85)-0.153)&lt;C$3,10,(C$4-(0.101*LN('Indicator Data'!BY85)-0.153))/(C$4-C$3)*10)),IF('Indicator Data'!AK85&gt;C$4,0,IF('Indicator Data'!AK85&lt;C$3,10,(C$4-'Indicator Data'!AK85)/(C$4-C$3)*10))),1)</f>
        <v>0</v>
      </c>
      <c r="D85" s="135" t="str">
        <f aca="false">IF('Indicator Data'!AL85="No data","x",ROUND((IF(LOG('Indicator Data'!AL85*1000)&gt;D$4,10,IF(LOG('Indicator Data'!AL85*1000)&lt;D$3,0,10-(D$4-LOG('Indicator Data'!AL85*1000))/(D$4-D$3)*10))),1))</f>
        <v>x</v>
      </c>
      <c r="E85" s="136" t="n">
        <f aca="false">ROUND(IF(D85="x",C85,(10-GEOMEAN(((10-C85)/10*9+1),((10-D85)/10*9+1)))/9*10),1)</f>
        <v>0</v>
      </c>
      <c r="F85" s="135" t="n">
        <f aca="false">IF('Indicator Data'!AY85="No data","x",ROUND(IF('Indicator Data'!AY85&gt;F$4,10,IF('Indicator Data'!AY85&lt;F$3,0,10-(F$4-'Indicator Data'!AY85)/(F$4-F$3)*10)),1))</f>
        <v>1.2</v>
      </c>
      <c r="G85" s="135" t="n">
        <f aca="false">IF('Indicator Data'!AZ85="No data","x",ROUND(IF('Indicator Data'!AZ85&gt;G$4,10,IF('Indicator Data'!AZ85&lt;G$3,0,10-(G$4-'Indicator Data'!AZ85)/(G$4-G$3)*10)),1))</f>
        <v>1.4</v>
      </c>
      <c r="H85" s="136" t="n">
        <f aca="false">IF(AND(F85="x",G85="x"),"x",ROUND(AVERAGE(F85,G85),1))</f>
        <v>1.3</v>
      </c>
      <c r="I85" s="137" t="n">
        <f aca="false">SUM(IF('Indicator Data'!AM85=0,0,'Indicator Data'!AM85),SUM('Indicator Data'!AN85:AO85))</f>
        <v>-3.640801</v>
      </c>
      <c r="J85" s="137" t="n">
        <f aca="false">I85/'Indicator Data'!BZ85*1000000</f>
        <v>-0.730127748256</v>
      </c>
      <c r="K85" s="135" t="n">
        <f aca="false">IF(J85="x","x",ROUND(IF(J85&gt;K$4,10,IF(J85&lt;K$3,0,10-(K$4-J85)/(K$4-K$3)*10)),1))</f>
        <v>0</v>
      </c>
      <c r="L85" s="135" t="str">
        <f aca="false">IF('Indicator Data'!AP85="No data","x",ROUND(IF('Indicator Data'!AP85&gt;L$4,10,IF('Indicator Data'!AP85&lt;L$3,0,10-(L$4-'Indicator Data'!AP85)/(L$4-L$3)*10)),1))</f>
        <v>x</v>
      </c>
      <c r="M85" s="135" t="n">
        <f aca="false">IF('Indicator Data'!AQ85="No data","x",IF('Indicator Data'!AQ85=0,0,ROUND(IF('Indicator Data'!AQ85&gt;M$4,10,IF('Indicator Data'!AQ85&lt;M$3,0,10-(M$4-'Indicator Data'!AQ85)/(M$4-M$3)*10)),1)))</f>
        <v>0</v>
      </c>
      <c r="N85" s="136" t="n">
        <f aca="false">ROUND(AVERAGE(K85,L85,M85),1)</f>
        <v>0</v>
      </c>
      <c r="O85" s="138" t="n">
        <f aca="false">ROUND(AVERAGE(E85,E85,H85,N85),1)</f>
        <v>0.3</v>
      </c>
      <c r="P85" s="139" t="n">
        <f aca="false">IF(AND('Indicator Data'!BD85="No data",'Indicator Data'!BE85="No data"),0,SUM('Indicator Data'!BD85:BF85)/1000)</f>
        <v>59.239</v>
      </c>
      <c r="Q85" s="135" t="n">
        <f aca="false">ROUND(IF(P85=0,0,IF(LOG(P85*1000)&gt;$Q$4,10,IF(LOG(P85*1000)&lt;Q$3,0,10-(Q$4-LOG(P85*1000))/(Q$4-Q$3)*10))),1)</f>
        <v>5.9</v>
      </c>
      <c r="R85" s="140" t="n">
        <f aca="false">P85*1000/'Indicator Data'!BZ85</f>
        <v>0.0118798137220181</v>
      </c>
      <c r="S85" s="135" t="n">
        <f aca="false">IF(R85="x","x",ROUND(IF(R85&gt;$S$4,10,IF(R85&lt;$S$3,0,((R85*100)/0.0052)^(1/4.0545)/6.5*10)),1))</f>
        <v>5.9</v>
      </c>
      <c r="T85" s="141" t="n">
        <f aca="false">ROUND(AVERAGE(Q85,S85),1)</f>
        <v>5.9</v>
      </c>
      <c r="U85" s="142" t="n">
        <f aca="false">IF('Indicator Data'!AU85="No data","x",ROUND(IF('Indicator Data'!AU85&gt;U$4,10,IF('Indicator Data'!AU85&lt;U$3,0,10-(U$4-'Indicator Data'!AU85)/(U$4-U$3)*10)),1))</f>
        <v>0.4</v>
      </c>
      <c r="V85" s="142" t="n">
        <f aca="false">IF('Indicator Data'!AV85="No data","x",IF('Indicator Data'!AV85=0,0,ROUND(IF('Indicator Data'!AV85&gt;V$4,10,IF('Indicator Data'!AV85&lt;V$3,0,10-(V$4-'Indicator Data'!AV85)/(V$4-V$3)*10)),1)))</f>
        <v>0.5</v>
      </c>
      <c r="W85" s="135" t="n">
        <f aca="false">IF(AND(U85="x",V85="x"),"x",AVERAGE(U85,V85))</f>
        <v>0.45</v>
      </c>
      <c r="X85" s="135" t="n">
        <f aca="false">IF('Indicator Data'!AT85="No data","x",ROUND(IF('Indicator Data'!AT85&gt;X$4,10,IF('Indicator Data'!AT85&lt;X$3,0,10-(X$4-'Indicator Data'!AT85)/(X$4-X$3)*10)),1))</f>
        <v>0.1</v>
      </c>
      <c r="Y85" s="135" t="str">
        <f aca="false">IF('Indicator Data'!AW85="No data","x",ROUND(IF('Indicator Data'!AW85&gt;Y$4,10,IF('Indicator Data'!AW85&lt;Y$3,0,10-(Y$4-'Indicator Data'!AW85)/(Y$4-Y$3)*10)),1))</f>
        <v>x</v>
      </c>
      <c r="Z85" s="140" t="n">
        <f aca="false">IF('Indicator Data'!AX85="No data","x",IF(('Indicator Data'!AX85/'Indicator Data'!BZ85)&gt;1,1,IF('Indicator Data'!AX85&gt;'Indicator Data'!AX85,1,'Indicator Data'!AX85/'Indicator Data'!BZ85)))</f>
        <v>2.00540416313883E-007</v>
      </c>
      <c r="AA85" s="135" t="n">
        <f aca="false">IF(Z85="x","x",ROUND(IF(Z85&gt;AA$4,10,IF(Z85&lt;AA$3,0,10-(AA$4-Z85)/(AA$4-AA$3)*10)),1))</f>
        <v>0</v>
      </c>
      <c r="AB85" s="143" t="n">
        <f aca="false">IF(AND(W85="x",X85="x",Y85="x",AA85="x"),"x",ROUND(AVERAGE(W85,X85,Y85,AA85),1))</f>
        <v>0.2</v>
      </c>
      <c r="AC85" s="135" t="n">
        <f aca="false">IF('Indicator Data'!AR85="No data","x",ROUND(IF('Indicator Data'!AR85&gt;AC$4,10,IF('Indicator Data'!AR85&lt;AC$3,0,10-(AC$4-'Indicator Data'!AR85)/(AC$4-AC$3)*10)),1))</f>
        <v>0.2</v>
      </c>
      <c r="AD85" s="135" t="str">
        <f aca="false">IF('Indicator Data'!AS85="No data","x",ROUND(IF('Indicator Data'!AS85&gt;AD$4,10,IF('Indicator Data'!AS85&lt;AD$3,0,10-(AD$4-'Indicator Data'!AS85)/(AD$4-AD$3)*10)),1))</f>
        <v>x</v>
      </c>
      <c r="AE85" s="143" t="n">
        <f aca="false">IF(AND(AC85="x",AD85="x"),"x",ROUND(AVERAGE(AD85,AC85),1))</f>
        <v>0.2</v>
      </c>
      <c r="AF85" s="139" t="n">
        <f aca="false">('Indicator Data'!BC85+'Indicator Data'!BB85*0.5+'Indicator Data'!BA85*0.25)/1000</f>
        <v>0</v>
      </c>
      <c r="AG85" s="144" t="n">
        <f aca="false">AF85*1000/'Indicator Data'!BZ85</f>
        <v>0</v>
      </c>
      <c r="AH85" s="143" t="n">
        <f aca="false">IF(AG85="x","x",ROUND(IF(AG85&gt;AH$4,10,IF(AG85&lt;AH$3,0,10-(AH$4-AG85)/(AH$4-AH$3)*10)),1))</f>
        <v>0</v>
      </c>
      <c r="AI85" s="135" t="n">
        <f aca="false">IF('Indicator Data'!BG85="No data","x",ROUND(IF('Indicator Data'!BG85&lt;$AI$3,10,IF('Indicator Data'!BG85&gt;$AI$4,0,($AI$4-'Indicator Data'!BG85)/($AI$4-$AI$3)*10)),1))</f>
        <v>0</v>
      </c>
      <c r="AJ85" s="135" t="n">
        <f aca="false">IF('Indicator Data'!BH85="No data","x",ROUND(IF('Indicator Data'!BH85&gt;$AJ$4,10,IF('Indicator Data'!BH85&lt;$AJ$3,0,10-($AJ$4-'Indicator Data'!BH85)/($AJ$4-$AJ$3)*10)),1))</f>
        <v>0</v>
      </c>
      <c r="AK85" s="143" t="n">
        <f aca="false">ROUND(AVERAGE(AJ85,AI85),1)</f>
        <v>0</v>
      </c>
      <c r="AL85" s="141" t="n">
        <f aca="false">ROUND(IF(AND(AB85="x",AE85="x",AK85="x"),AH85,IF(AND(AB85="x",AE85="x"),(10-GEOMEAN(((10-AK85)/10*9+1),((10-AH85)/10*9+1)))/9*10,IF(AK85="x",(10-GEOMEAN(((10-AB85)/10*9+1),((10-AE85)/10*9+1),((10-AH85)/10*9+1)))/9*10,IF(AB85="x",(10-GEOMEAN(((10-AK85)/10*9+1),((10-AE85)/10*9+1),((10-AH85)/10*9+1)))/9*10,(10-GEOMEAN(((10-AB85)/10*9+1),((10-AE85)/10*9+1),((10-AH85)/10*9+1),((10-AK85)/10*9+1)))/9*10)))),1)</f>
        <v>0.1</v>
      </c>
      <c r="AM85" s="145" t="n">
        <f aca="false">ROUND((10-GEOMEAN(((10-T85)/10*9+1),((10-AL85)/10*9+1)))/9*10,1)</f>
        <v>3.5</v>
      </c>
    </row>
    <row r="86" customFormat="false" ht="14.5" hidden="false" customHeight="false" outlineLevel="0" collapsed="false">
      <c r="A86" s="98" t="str">
        <f aca="false">'Indicator Data'!A86</f>
        <v>Israel</v>
      </c>
      <c r="B86" s="99" t="str">
        <f aca="false">'Indicator Data'!B86</f>
        <v>ISR</v>
      </c>
      <c r="C86" s="134" t="n">
        <f aca="false">ROUND(IF('Indicator Data'!AK86="No data",IF((0.101*LN('Indicator Data'!BY86)-0.153)&gt;C$4,0,IF((0.101*LN('Indicator Data'!BY86)-0.153)&lt;C$3,10,(C$4-(0.101*LN('Indicator Data'!BY86)-0.153))/(C$4-C$3)*10)),IF('Indicator Data'!AK86&gt;C$4,0,IF('Indicator Data'!AK86&lt;C$3,10,(C$4-'Indicator Data'!AK86)/(C$4-C$3)*10))),1)</f>
        <v>0</v>
      </c>
      <c r="D86" s="135" t="str">
        <f aca="false">IF('Indicator Data'!AL86="No data","x",ROUND((IF(LOG('Indicator Data'!AL86*1000)&gt;D$4,10,IF(LOG('Indicator Data'!AL86*1000)&lt;D$3,0,10-(D$4-LOG('Indicator Data'!AL86*1000))/(D$4-D$3)*10))),1))</f>
        <v>x</v>
      </c>
      <c r="E86" s="136" t="n">
        <f aca="false">ROUND(IF(D86="x",C86,(10-GEOMEAN(((10-C86)/10*9+1),((10-D86)/10*9+1)))/9*10),1)</f>
        <v>0</v>
      </c>
      <c r="F86" s="135" t="n">
        <f aca="false">IF('Indicator Data'!AY86="No data","x",ROUND(IF('Indicator Data'!AY86&gt;F$4,10,IF('Indicator Data'!AY86&lt;F$3,0,10-(F$4-'Indicator Data'!AY86)/(F$4-F$3)*10)),1))</f>
        <v>1.5</v>
      </c>
      <c r="G86" s="135" t="n">
        <f aca="false">IF('Indicator Data'!AZ86="No data","x",ROUND(IF('Indicator Data'!AZ86&gt;G$4,10,IF('Indicator Data'!AZ86&lt;G$3,0,10-(G$4-'Indicator Data'!AZ86)/(G$4-G$3)*10)),1))</f>
        <v>3.4</v>
      </c>
      <c r="H86" s="136" t="n">
        <f aca="false">IF(AND(F86="x",G86="x"),"x",ROUND(AVERAGE(F86,G86),1))</f>
        <v>2.5</v>
      </c>
      <c r="I86" s="137" t="n">
        <f aca="false">SUM(IF('Indicator Data'!AM86=0,0,'Indicator Data'!AM86),SUM('Indicator Data'!AN86:AO86))</f>
        <v>0.910194</v>
      </c>
      <c r="J86" s="137" t="n">
        <f aca="false">I86/'Indicator Data'!BZ86*1000000</f>
        <v>0.10226831080558</v>
      </c>
      <c r="K86" s="135" t="n">
        <f aca="false">IF(J86="x","x",ROUND(IF(J86&gt;K$4,10,IF(J86&lt;K$3,0,10-(K$4-J86)/(K$4-K$3)*10)),1))</f>
        <v>0</v>
      </c>
      <c r="L86" s="135" t="str">
        <f aca="false">IF('Indicator Data'!AP86="No data","x",ROUND(IF('Indicator Data'!AP86&gt;L$4,10,IF('Indicator Data'!AP86&lt;L$3,0,10-(L$4-'Indicator Data'!AP86)/(L$4-L$3)*10)),1))</f>
        <v>x</v>
      </c>
      <c r="M86" s="135" t="n">
        <f aca="false">IF('Indicator Data'!AQ86="No data","x",IF('Indicator Data'!AQ86=0,0,ROUND(IF('Indicator Data'!AQ86&gt;M$4,10,IF('Indicator Data'!AQ86&lt;M$3,0,10-(M$4-'Indicator Data'!AQ86)/(M$4-M$3)*10)),1)))</f>
        <v>0.1</v>
      </c>
      <c r="N86" s="136" t="n">
        <f aca="false">ROUND(AVERAGE(K86,L86,M86),1)</f>
        <v>0.1</v>
      </c>
      <c r="O86" s="138" t="n">
        <f aca="false">ROUND(AVERAGE(E86,E86,H86,N86),1)</f>
        <v>0.7</v>
      </c>
      <c r="P86" s="139" t="n">
        <f aca="false">IF(AND('Indicator Data'!BD86="No data",'Indicator Data'!BE86="No data"),0,SUM('Indicator Data'!BD86:BF86)/1000)</f>
        <v>28.274</v>
      </c>
      <c r="Q86" s="135" t="n">
        <f aca="false">ROUND(IF(P86=0,0,IF(LOG(P86*1000)&gt;$Q$4,10,IF(LOG(P86*1000)&lt;Q$3,0,10-(Q$4-LOG(P86*1000))/(Q$4-Q$3)*10))),1)</f>
        <v>4.8</v>
      </c>
      <c r="R86" s="140" t="n">
        <f aca="false">P86*1000/'Indicator Data'!BZ86</f>
        <v>0.00317683287268096</v>
      </c>
      <c r="S86" s="135" t="n">
        <f aca="false">IF(R86="x","x",ROUND(IF(R86&gt;$S$4,10,IF(R86&lt;$S$3,0,((R86*100)/0.0052)^(1/4.0545)/6.5*10)),1))</f>
        <v>4.2</v>
      </c>
      <c r="T86" s="141" t="n">
        <f aca="false">ROUND(AVERAGE(Q86,S86),1)</f>
        <v>4.5</v>
      </c>
      <c r="U86" s="142" t="str">
        <f aca="false">IF('Indicator Data'!AU86="No data","x",ROUND(IF('Indicator Data'!AU86&gt;U$4,10,IF('Indicator Data'!AU86&lt;U$3,0,10-(U$4-'Indicator Data'!AU86)/(U$4-U$3)*10)),1))</f>
        <v>x</v>
      </c>
      <c r="V86" s="142" t="str">
        <f aca="false">IF('Indicator Data'!AV86="No data","x",IF('Indicator Data'!AV86=0,0,ROUND(IF('Indicator Data'!AV86&gt;V$4,10,IF('Indicator Data'!AV86&lt;V$3,0,10-(V$4-'Indicator Data'!AV86)/(V$4-V$3)*10)),1)))</f>
        <v>x</v>
      </c>
      <c r="W86" s="135" t="str">
        <f aca="false">IF(AND(U86="x",V86="x"),"x",AVERAGE(U86,V86))</f>
        <v>x</v>
      </c>
      <c r="X86" s="135" t="n">
        <f aca="false">IF('Indicator Data'!AT86="No data","x",ROUND(IF('Indicator Data'!AT86&gt;X$4,10,IF('Indicator Data'!AT86&lt;X$3,0,10-(X$4-'Indicator Data'!AT86)/(X$4-X$3)*10)),1))</f>
        <v>0</v>
      </c>
      <c r="Y86" s="135" t="str">
        <f aca="false">IF('Indicator Data'!AW86="No data","x",ROUND(IF('Indicator Data'!AW86&gt;Y$4,10,IF('Indicator Data'!AW86&lt;Y$3,0,10-(Y$4-'Indicator Data'!AW86)/(Y$4-Y$3)*10)),1))</f>
        <v>x</v>
      </c>
      <c r="Z86" s="140" t="n">
        <f aca="false">IF('Indicator Data'!AX86="No data","x",IF(('Indicator Data'!AX86/'Indicator Data'!BZ86)&gt;1,1,IF('Indicator Data'!AX86&gt;'Indicator Data'!AX86,1,'Indicator Data'!AX86/'Indicator Data'!BZ86)))</f>
        <v>9.88757490259334E-006</v>
      </c>
      <c r="AA86" s="135" t="n">
        <f aca="false">IF(Z86="x","x",ROUND(IF(Z86&gt;AA$4,10,IF(Z86&lt;AA$3,0,10-(AA$4-Z86)/(AA$4-AA$3)*10)),1))</f>
        <v>0</v>
      </c>
      <c r="AB86" s="143" t="n">
        <f aca="false">IF(AND(W86="x",X86="x",Y86="x",AA86="x"),"x",ROUND(AVERAGE(W86,X86,Y86,AA86),1))</f>
        <v>0</v>
      </c>
      <c r="AC86" s="135" t="n">
        <f aca="false">IF('Indicator Data'!AR86="No data","x",ROUND(IF('Indicator Data'!AR86&gt;AC$4,10,IF('Indicator Data'!AR86&lt;AC$3,0,10-(AC$4-'Indicator Data'!AR86)/(AC$4-AC$3)*10)),1))</f>
        <v>0.3</v>
      </c>
      <c r="AD86" s="135" t="str">
        <f aca="false">IF('Indicator Data'!AS86="No data","x",ROUND(IF('Indicator Data'!AS86&gt;AD$4,10,IF('Indicator Data'!AS86&lt;AD$3,0,10-(AD$4-'Indicator Data'!AS86)/(AD$4-AD$3)*10)),1))</f>
        <v>x</v>
      </c>
      <c r="AE86" s="143" t="n">
        <f aca="false">IF(AND(AC86="x",AD86="x"),"x",ROUND(AVERAGE(AD86,AC86),1))</f>
        <v>0.3</v>
      </c>
      <c r="AF86" s="139" t="n">
        <f aca="false">('Indicator Data'!BC86+'Indicator Data'!BB86*0.5+'Indicator Data'!BA86*0.25)/1000</f>
        <v>0.00525</v>
      </c>
      <c r="AG86" s="144" t="n">
        <f aca="false">AF86*1000/'Indicator Data'!BZ86</f>
        <v>5.89883729984262E-007</v>
      </c>
      <c r="AH86" s="143" t="n">
        <f aca="false">IF(AG86="x","x",ROUND(IF(AG86&gt;AH$4,10,IF(AG86&lt;AH$3,0,10-(AH$4-AG86)/(AH$4-AH$3)*10)),1))</f>
        <v>0</v>
      </c>
      <c r="AI86" s="135" t="n">
        <f aca="false">IF('Indicator Data'!BG86="No data","x",ROUND(IF('Indicator Data'!BG86&lt;$AI$3,10,IF('Indicator Data'!BG86&gt;$AI$4,0,($AI$4-'Indicator Data'!BG86)/($AI$4-$AI$3)*10)),1))</f>
        <v>0</v>
      </c>
      <c r="AJ86" s="135" t="n">
        <f aca="false">IF('Indicator Data'!BH86="No data","x",ROUND(IF('Indicator Data'!BH86&gt;$AJ$4,10,IF('Indicator Data'!BH86&lt;$AJ$3,0,10-($AJ$4-'Indicator Data'!BH86)/($AJ$4-$AJ$3)*10)),1))</f>
        <v>0</v>
      </c>
      <c r="AK86" s="143" t="n">
        <f aca="false">ROUND(AVERAGE(AJ86,AI86),1)</f>
        <v>0</v>
      </c>
      <c r="AL86" s="141" t="n">
        <f aca="false">ROUND(IF(AND(AB86="x",AE86="x",AK86="x"),AH86,IF(AND(AB86="x",AE86="x"),(10-GEOMEAN(((10-AK86)/10*9+1),((10-AH86)/10*9+1)))/9*10,IF(AK86="x",(10-GEOMEAN(((10-AB86)/10*9+1),((10-AE86)/10*9+1),((10-AH86)/10*9+1)))/9*10,IF(AB86="x",(10-GEOMEAN(((10-AK86)/10*9+1),((10-AE86)/10*9+1),((10-AH86)/10*9+1)))/9*10,(10-GEOMEAN(((10-AB86)/10*9+1),((10-AE86)/10*9+1),((10-AH86)/10*9+1),((10-AK86)/10*9+1)))/9*10)))),1)</f>
        <v>0.1</v>
      </c>
      <c r="AM86" s="145" t="n">
        <f aca="false">ROUND((10-GEOMEAN(((10-T86)/10*9+1),((10-AL86)/10*9+1)))/9*10,1)</f>
        <v>2.6</v>
      </c>
    </row>
    <row r="87" customFormat="false" ht="14.5" hidden="false" customHeight="false" outlineLevel="0" collapsed="false">
      <c r="A87" s="98" t="str">
        <f aca="false">'Indicator Data'!A87</f>
        <v>Italy</v>
      </c>
      <c r="B87" s="99" t="str">
        <f aca="false">'Indicator Data'!B87</f>
        <v>ITA</v>
      </c>
      <c r="C87" s="134" t="n">
        <f aca="false">ROUND(IF('Indicator Data'!AK87="No data",IF((0.101*LN('Indicator Data'!BY87)-0.153)&gt;C$4,0,IF((0.101*LN('Indicator Data'!BY87)-0.153)&lt;C$3,10,(C$4-(0.101*LN('Indicator Data'!BY87)-0.153))/(C$4-C$3)*10)),IF('Indicator Data'!AK87&gt;C$4,0,IF('Indicator Data'!AK87&lt;C$3,10,(C$4-'Indicator Data'!AK87)/(C$4-C$3)*10))),1)</f>
        <v>0.2</v>
      </c>
      <c r="D87" s="135" t="str">
        <f aca="false">IF('Indicator Data'!AL87="No data","x",ROUND((IF(LOG('Indicator Data'!AL87*1000)&gt;D$4,10,IF(LOG('Indicator Data'!AL87*1000)&lt;D$3,0,10-(D$4-LOG('Indicator Data'!AL87*1000))/(D$4-D$3)*10))),1))</f>
        <v>x</v>
      </c>
      <c r="E87" s="136" t="n">
        <f aca="false">ROUND(IF(D87="x",C87,(10-GEOMEAN(((10-C87)/10*9+1),((10-D87)/10*9+1)))/9*10),1)</f>
        <v>0.2</v>
      </c>
      <c r="F87" s="135" t="n">
        <f aca="false">IF('Indicator Data'!AY87="No data","x",ROUND(IF('Indicator Data'!AY87&gt;F$4,10,IF('Indicator Data'!AY87&lt;F$3,0,10-(F$4-'Indicator Data'!AY87)/(F$4-F$3)*10)),1))</f>
        <v>0.9</v>
      </c>
      <c r="G87" s="135" t="n">
        <f aca="false">IF('Indicator Data'!AZ87="No data","x",ROUND(IF('Indicator Data'!AZ87&gt;G$4,10,IF('Indicator Data'!AZ87&lt;G$3,0,10-(G$4-'Indicator Data'!AZ87)/(G$4-G$3)*10)),1))</f>
        <v>2.6</v>
      </c>
      <c r="H87" s="136" t="n">
        <f aca="false">IF(AND(F87="x",G87="x"),"x",ROUND(AVERAGE(F87,G87),1))</f>
        <v>1.8</v>
      </c>
      <c r="I87" s="137" t="n">
        <f aca="false">SUM(IF('Indicator Data'!AM87=0,0,'Indicator Data'!AM87),SUM('Indicator Data'!AN87:AO87))</f>
        <v>2.641756</v>
      </c>
      <c r="J87" s="137" t="n">
        <f aca="false">I87/'Indicator Data'!BZ87*1000000</f>
        <v>0.0445938786834536</v>
      </c>
      <c r="K87" s="135" t="n">
        <f aca="false">IF(J87="x","x",ROUND(IF(J87&gt;K$4,10,IF(J87&lt;K$3,0,10-(K$4-J87)/(K$4-K$3)*10)),1))</f>
        <v>0</v>
      </c>
      <c r="L87" s="135" t="str">
        <f aca="false">IF('Indicator Data'!AP87="No data","x",ROUND(IF('Indicator Data'!AP87&gt;L$4,10,IF('Indicator Data'!AP87&lt;L$3,0,10-(L$4-'Indicator Data'!AP87)/(L$4-L$3)*10)),1))</f>
        <v>x</v>
      </c>
      <c r="M87" s="135" t="n">
        <f aca="false">IF('Indicator Data'!AQ87="No data","x",IF('Indicator Data'!AQ87=0,0,ROUND(IF('Indicator Data'!AQ87&gt;M$4,10,IF('Indicator Data'!AQ87&lt;M$3,0,10-(M$4-'Indicator Data'!AQ87)/(M$4-M$3)*10)),1)))</f>
        <v>0.2</v>
      </c>
      <c r="N87" s="136" t="n">
        <f aca="false">ROUND(AVERAGE(K87,L87,M87),1)</f>
        <v>0.1</v>
      </c>
      <c r="O87" s="138" t="n">
        <f aca="false">ROUND(AVERAGE(E87,E87,H87,N87),1)</f>
        <v>0.6</v>
      </c>
      <c r="P87" s="139" t="n">
        <f aca="false">IF(AND('Indicator Data'!BD87="No data",'Indicator Data'!BE87="No data"),0,SUM('Indicator Data'!BD87:BF87)/1000)</f>
        <v>351.351</v>
      </c>
      <c r="Q87" s="135" t="n">
        <f aca="false">ROUND(IF(P87=0,0,IF(LOG(P87*1000)&gt;$Q$4,10,IF(LOG(P87*1000)&lt;Q$3,0,10-(Q$4-LOG(P87*1000))/(Q$4-Q$3)*10))),1)</f>
        <v>8.5</v>
      </c>
      <c r="R87" s="140" t="n">
        <f aca="false">P87*1000/'Indicator Data'!BZ87</f>
        <v>0.00593094285365874</v>
      </c>
      <c r="S87" s="135" t="n">
        <f aca="false">IF(R87="x","x",ROUND(IF(R87&gt;$S$4,10,IF(R87&lt;$S$3,0,((R87*100)/0.0052)^(1/4.0545)/6.5*10)),1))</f>
        <v>4.9</v>
      </c>
      <c r="T87" s="141" t="n">
        <f aca="false">ROUND(AVERAGE(Q87,S87),1)</f>
        <v>6.7</v>
      </c>
      <c r="U87" s="142" t="n">
        <f aca="false">IF('Indicator Data'!AU87="No data","x",ROUND(IF('Indicator Data'!AU87&gt;U$4,10,IF('Indicator Data'!AU87&lt;U$3,0,10-(U$4-'Indicator Data'!AU87)/(U$4-U$3)*10)),1))</f>
        <v>0.4</v>
      </c>
      <c r="V87" s="142" t="n">
        <f aca="false">IF('Indicator Data'!AV87="No data","x",IF('Indicator Data'!AV87=0,0,ROUND(IF('Indicator Data'!AV87&gt;V$4,10,IF('Indicator Data'!AV87&lt;V$3,0,10-(V$4-'Indicator Data'!AV87)/(V$4-V$3)*10)),1)))</f>
        <v>0.3</v>
      </c>
      <c r="W87" s="135" t="n">
        <f aca="false">IF(AND(U87="x",V87="x"),"x",AVERAGE(U87,V87))</f>
        <v>0.35</v>
      </c>
      <c r="X87" s="135" t="n">
        <f aca="false">IF('Indicator Data'!AT87="No data","x",ROUND(IF('Indicator Data'!AT87&gt;X$4,10,IF('Indicator Data'!AT87&lt;X$3,0,10-(X$4-'Indicator Data'!AT87)/(X$4-X$3)*10)),1))</f>
        <v>0.1</v>
      </c>
      <c r="Y87" s="135" t="str">
        <f aca="false">IF('Indicator Data'!AW87="No data","x",ROUND(IF('Indicator Data'!AW87&gt;Y$4,10,IF('Indicator Data'!AW87&lt;Y$3,0,10-(Y$4-'Indicator Data'!AW87)/(Y$4-Y$3)*10)),1))</f>
        <v>x</v>
      </c>
      <c r="Z87" s="140" t="n">
        <f aca="false">IF('Indicator Data'!AX87="No data","x",IF(('Indicator Data'!AX87/'Indicator Data'!BZ87)&gt;1,1,IF('Indicator Data'!AX87&gt;'Indicator Data'!AX87,1,'Indicator Data'!AX87/'Indicator Data'!BZ87)))</f>
        <v>5.90813744312827E-007</v>
      </c>
      <c r="AA87" s="135" t="n">
        <f aca="false">IF(Z87="x","x",ROUND(IF(Z87&gt;AA$4,10,IF(Z87&lt;AA$3,0,10-(AA$4-Z87)/(AA$4-AA$3)*10)),1))</f>
        <v>0</v>
      </c>
      <c r="AB87" s="143" t="n">
        <f aca="false">IF(AND(W87="x",X87="x",Y87="x",AA87="x"),"x",ROUND(AVERAGE(W87,X87,Y87,AA87),1))</f>
        <v>0.2</v>
      </c>
      <c r="AC87" s="135" t="n">
        <f aca="false">IF('Indicator Data'!AR87="No data","x",ROUND(IF('Indicator Data'!AR87&gt;AC$4,10,IF('Indicator Data'!AR87&lt;AC$3,0,10-(AC$4-'Indicator Data'!AR87)/(AC$4-AC$3)*10)),1))</f>
        <v>0.2</v>
      </c>
      <c r="AD87" s="135" t="str">
        <f aca="false">IF('Indicator Data'!AS87="No data","x",ROUND(IF('Indicator Data'!AS87&gt;AD$4,10,IF('Indicator Data'!AS87&lt;AD$3,0,10-(AD$4-'Indicator Data'!AS87)/(AD$4-AD$3)*10)),1))</f>
        <v>x</v>
      </c>
      <c r="AE87" s="143" t="n">
        <f aca="false">IF(AND(AC87="x",AD87="x"),"x",ROUND(AVERAGE(AD87,AC87),1))</f>
        <v>0.2</v>
      </c>
      <c r="AF87" s="139" t="n">
        <f aca="false">('Indicator Data'!BC87+'Indicator Data'!BB87*0.5+'Indicator Data'!BA87*0.25)/1000</f>
        <v>6.32475</v>
      </c>
      <c r="AG87" s="144" t="n">
        <f aca="false">AF87*1000/'Indicator Data'!BZ87</f>
        <v>0.000106764263695501</v>
      </c>
      <c r="AH87" s="143" t="n">
        <f aca="false">IF(AG87="x","x",ROUND(IF(AG87&gt;AH$4,10,IF(AG87&lt;AH$3,0,10-(AH$4-AG87)/(AH$4-AH$3)*10)),1))</f>
        <v>0</v>
      </c>
      <c r="AI87" s="135" t="n">
        <f aca="false">IF('Indicator Data'!BG87="No data","x",ROUND(IF('Indicator Data'!BG87&lt;$AI$3,10,IF('Indicator Data'!BG87&gt;$AI$4,0,($AI$4-'Indicator Data'!BG87)/($AI$4-$AI$3)*10)),1))</f>
        <v>1.5</v>
      </c>
      <c r="AJ87" s="135" t="n">
        <f aca="false">IF('Indicator Data'!BH87="No data","x",ROUND(IF('Indicator Data'!BH87&gt;$AJ$4,10,IF('Indicator Data'!BH87&lt;$AJ$3,0,10-($AJ$4-'Indicator Data'!BH87)/($AJ$4-$AJ$3)*10)),1))</f>
        <v>0</v>
      </c>
      <c r="AK87" s="143" t="n">
        <f aca="false">ROUND(AVERAGE(AJ87,AI87),1)</f>
        <v>0.8</v>
      </c>
      <c r="AL87" s="141" t="n">
        <f aca="false">ROUND(IF(AND(AB87="x",AE87="x",AK87="x"),AH87,IF(AND(AB87="x",AE87="x"),(10-GEOMEAN(((10-AK87)/10*9+1),((10-AH87)/10*9+1)))/9*10,IF(AK87="x",(10-GEOMEAN(((10-AB87)/10*9+1),((10-AE87)/10*9+1),((10-AH87)/10*9+1)))/9*10,IF(AB87="x",(10-GEOMEAN(((10-AK87)/10*9+1),((10-AE87)/10*9+1),((10-AH87)/10*9+1)))/9*10,(10-GEOMEAN(((10-AB87)/10*9+1),((10-AE87)/10*9+1),((10-AH87)/10*9+1),((10-AK87)/10*9+1)))/9*10)))),1)</f>
        <v>0.3</v>
      </c>
      <c r="AM87" s="145" t="n">
        <f aca="false">ROUND((10-GEOMEAN(((10-T87)/10*9+1),((10-AL87)/10*9+1)))/9*10,1)</f>
        <v>4.2</v>
      </c>
    </row>
    <row r="88" customFormat="false" ht="14.5" hidden="false" customHeight="false" outlineLevel="0" collapsed="false">
      <c r="A88" s="98" t="str">
        <f aca="false">'Indicator Data'!A88</f>
        <v>Jamaica</v>
      </c>
      <c r="B88" s="99" t="str">
        <f aca="false">'Indicator Data'!B88</f>
        <v>JAM</v>
      </c>
      <c r="C88" s="134" t="n">
        <f aca="false">ROUND(IF('Indicator Data'!AK88="No data",IF((0.101*LN('Indicator Data'!BY88)-0.153)&gt;C$4,0,IF((0.101*LN('Indicator Data'!BY88)-0.153)&lt;C$3,10,(C$4-(0.101*LN('Indicator Data'!BY88)-0.153))/(C$4-C$3)*10)),IF('Indicator Data'!AK88&gt;C$4,0,IF('Indicator Data'!AK88&lt;C$3,10,(C$4-'Indicator Data'!AK88)/(C$4-C$3)*10))),1)</f>
        <v>3.3</v>
      </c>
      <c r="D88" s="135" t="n">
        <f aca="false">IF('Indicator Data'!AL88="No data","x",ROUND((IF(LOG('Indicator Data'!AL88*1000)&gt;D$4,10,IF(LOG('Indicator Data'!AL88*1000)&lt;D$3,0,10-(D$4-LOG('Indicator Data'!AL88*1000))/(D$4-D$3)*10))),1))</f>
        <v>4.7</v>
      </c>
      <c r="E88" s="136" t="n">
        <f aca="false">ROUND(IF(D88="x",C88,(10-GEOMEAN(((10-C88)/10*9+1),((10-D88)/10*9+1)))/9*10),1)</f>
        <v>4</v>
      </c>
      <c r="F88" s="135" t="n">
        <f aca="false">IF('Indicator Data'!AY88="No data","x",ROUND(IF('Indicator Data'!AY88&gt;F$4,10,IF('Indicator Data'!AY88&lt;F$3,0,10-(F$4-'Indicator Data'!AY88)/(F$4-F$3)*10)),1))</f>
        <v>5.3</v>
      </c>
      <c r="G88" s="135" t="str">
        <f aca="false">IF('Indicator Data'!AZ88="No data","x",ROUND(IF('Indicator Data'!AZ88&gt;G$4,10,IF('Indicator Data'!AZ88&lt;G$3,0,10-(G$4-'Indicator Data'!AZ88)/(G$4-G$3)*10)),1))</f>
        <v>x</v>
      </c>
      <c r="H88" s="136" t="n">
        <f aca="false">IF(AND(F88="x",G88="x"),"x",ROUND(AVERAGE(F88,G88),1))</f>
        <v>5.3</v>
      </c>
      <c r="I88" s="137" t="n">
        <f aca="false">SUM(IF('Indicator Data'!AM88=0,0,'Indicator Data'!AM88),SUM('Indicator Data'!AN88:AO88))</f>
        <v>123.699000762939</v>
      </c>
      <c r="J88" s="137" t="n">
        <f aca="false">I88/'Indicator Data'!BZ88*1000000</f>
        <v>43.7455321863587</v>
      </c>
      <c r="K88" s="135" t="n">
        <f aca="false">IF(J88="x","x",ROUND(IF(J88&gt;K$4,10,IF(J88&lt;K$3,0,10-(K$4-J88)/(K$4-K$3)*10)),1))</f>
        <v>0.9</v>
      </c>
      <c r="L88" s="135" t="n">
        <f aca="false">IF('Indicator Data'!AP88="No data","x",ROUND(IF('Indicator Data'!AP88&gt;L$4,10,IF('Indicator Data'!AP88&lt;L$3,0,10-(L$4-'Indicator Data'!AP88)/(L$4-L$3)*10)),1))</f>
        <v>0.3</v>
      </c>
      <c r="M88" s="135" t="n">
        <f aca="false">IF('Indicator Data'!AQ88="No data","x",IF('Indicator Data'!AQ88=0,0,ROUND(IF('Indicator Data'!AQ88&gt;M$4,10,IF('Indicator Data'!AQ88&lt;M$3,0,10-(M$4-'Indicator Data'!AQ88)/(M$4-M$3)*10)),1)))</f>
        <v>7.4</v>
      </c>
      <c r="N88" s="136" t="n">
        <f aca="false">ROUND(AVERAGE(K88,L88,M88),1)</f>
        <v>2.9</v>
      </c>
      <c r="O88" s="138" t="n">
        <f aca="false">ROUND(AVERAGE(E88,E88,H88,N88),1)</f>
        <v>4.1</v>
      </c>
      <c r="P88" s="139" t="n">
        <f aca="false">IF(AND('Indicator Data'!BD88="No data",'Indicator Data'!BE88="No data"),0,SUM('Indicator Data'!BD88:BF88)/1000)</f>
        <v>0.103</v>
      </c>
      <c r="Q88" s="135" t="n">
        <f aca="false">ROUND(IF(P88=0,0,IF(LOG(P88*1000)&gt;$Q$4,10,IF(LOG(P88*1000)&lt;Q$3,0,10-(Q$4-LOG(P88*1000))/(Q$4-Q$3)*10))),1)</f>
        <v>0</v>
      </c>
      <c r="R88" s="140" t="n">
        <f aca="false">P88*1000/'Indicator Data'!BZ88</f>
        <v>3.64254342185834E-005</v>
      </c>
      <c r="S88" s="135" t="n">
        <f aca="false">IF(R88="x","x",ROUND(IF(R88&gt;$S$4,10,IF(R88&lt;$S$3,0,((R88*100)/0.0052)^(1/4.0545)/6.5*10)),1))</f>
        <v>0</v>
      </c>
      <c r="T88" s="141" t="n">
        <f aca="false">ROUND(AVERAGE(Q88,S88),1)</f>
        <v>0</v>
      </c>
      <c r="U88" s="142" t="n">
        <f aca="false">IF('Indicator Data'!AU88="No data","x",ROUND(IF('Indicator Data'!AU88&gt;U$4,10,IF('Indicator Data'!AU88&lt;U$3,0,10-(U$4-'Indicator Data'!AU88)/(U$4-U$3)*10)),1))</f>
        <v>2.8</v>
      </c>
      <c r="V88" s="142" t="n">
        <f aca="false">IF('Indicator Data'!AV88="No data","x",IF('Indicator Data'!AV88=0,0,ROUND(IF('Indicator Data'!AV88&gt;V$4,10,IF('Indicator Data'!AV88&lt;V$3,0,10-(V$4-'Indicator Data'!AV88)/(V$4-V$3)*10)),1)))</f>
        <v>2.8</v>
      </c>
      <c r="W88" s="135" t="n">
        <f aca="false">IF(AND(U88="x",V88="x"),"x",AVERAGE(U88,V88))</f>
        <v>2.8</v>
      </c>
      <c r="X88" s="135" t="n">
        <f aca="false">IF('Indicator Data'!AT88="No data","x",ROUND(IF('Indicator Data'!AT88&gt;X$4,10,IF('Indicator Data'!AT88&lt;X$3,0,10-(X$4-'Indicator Data'!AT88)/(X$4-X$3)*10)),1))</f>
        <v>0</v>
      </c>
      <c r="Y88" s="135" t="str">
        <f aca="false">IF('Indicator Data'!AW88="No data","x",ROUND(IF('Indicator Data'!AW88&gt;Y$4,10,IF('Indicator Data'!AW88&lt;Y$3,0,10-(Y$4-'Indicator Data'!AW88)/(Y$4-Y$3)*10)),1))</f>
        <v>x</v>
      </c>
      <c r="Z88" s="140" t="n">
        <f aca="false">IF('Indicator Data'!AX88="No data","x",IF(('Indicator Data'!AX88/'Indicator Data'!BZ88)&gt;1,1,IF('Indicator Data'!AX88&gt;'Indicator Data'!AX88,1,'Indicator Data'!AX88/'Indicator Data'!BZ88)))</f>
        <v>0.000291403473748667</v>
      </c>
      <c r="AA88" s="135" t="n">
        <f aca="false">IF(Z88="x","x",ROUND(IF(Z88&gt;AA$4,10,IF(Z88&lt;AA$3,0,10-(AA$4-Z88)/(AA$4-AA$3)*10)),1))</f>
        <v>0</v>
      </c>
      <c r="AB88" s="143" t="n">
        <f aca="false">IF(AND(W88="x",X88="x",Y88="x",AA88="x"),"x",ROUND(AVERAGE(W88,X88,Y88,AA88),1))</f>
        <v>0.9</v>
      </c>
      <c r="AC88" s="135" t="n">
        <f aca="false">IF('Indicator Data'!AR88="No data","x",ROUND(IF('Indicator Data'!AR88&gt;AC$4,10,IF('Indicator Data'!AR88&lt;AC$3,0,10-(AC$4-'Indicator Data'!AR88)/(AC$4-AC$3)*10)),1))</f>
        <v>1</v>
      </c>
      <c r="AD88" s="135" t="n">
        <f aca="false">IF('Indicator Data'!AS88="No data","x",ROUND(IF('Indicator Data'!AS88&gt;AD$4,10,IF('Indicator Data'!AS88&lt;AD$3,0,10-(AD$4-'Indicator Data'!AS88)/(AD$4-AD$3)*10)),1))</f>
        <v>0.6</v>
      </c>
      <c r="AE88" s="143" t="n">
        <f aca="false">IF(AND(AC88="x",AD88="x"),"x",ROUND(AVERAGE(AD88,AC88),1))</f>
        <v>0.8</v>
      </c>
      <c r="AF88" s="139" t="n">
        <f aca="false">('Indicator Data'!BC88+'Indicator Data'!BB88*0.5+'Indicator Data'!BA88*0.25)/1000</f>
        <v>0</v>
      </c>
      <c r="AG88" s="144" t="n">
        <f aca="false">AF88*1000/'Indicator Data'!BZ88</f>
        <v>0</v>
      </c>
      <c r="AH88" s="143" t="n">
        <f aca="false">IF(AG88="x","x",ROUND(IF(AG88&gt;AH$4,10,IF(AG88&lt;AH$3,0,10-(AH$4-AG88)/(AH$4-AH$3)*10)),1))</f>
        <v>0</v>
      </c>
      <c r="AI88" s="135" t="n">
        <f aca="false">IF('Indicator Data'!BG88="No data","x",ROUND(IF('Indicator Data'!BG88&lt;$AI$3,10,IF('Indicator Data'!BG88&gt;$AI$4,0,($AI$4-'Indicator Data'!BG88)/($AI$4-$AI$3)*10)),1))</f>
        <v>4.7</v>
      </c>
      <c r="AJ88" s="135" t="n">
        <f aca="false">IF('Indicator Data'!BH88="No data","x",ROUND(IF('Indicator Data'!BH88&gt;$AJ$4,10,IF('Indicator Data'!BH88&lt;$AJ$3,0,10-($AJ$4-'Indicator Data'!BH88)/($AJ$4-$AJ$3)*10)),1))</f>
        <v>0.6</v>
      </c>
      <c r="AK88" s="143" t="n">
        <f aca="false">ROUND(AVERAGE(AJ88,AI88),1)</f>
        <v>2.7</v>
      </c>
      <c r="AL88" s="141" t="n">
        <f aca="false">ROUND(IF(AND(AB88="x",AE88="x",AK88="x"),AH88,IF(AND(AB88="x",AE88="x"),(10-GEOMEAN(((10-AK88)/10*9+1),((10-AH88)/10*9+1)))/9*10,IF(AK88="x",(10-GEOMEAN(((10-AB88)/10*9+1),((10-AE88)/10*9+1),((10-AH88)/10*9+1)))/9*10,IF(AB88="x",(10-GEOMEAN(((10-AK88)/10*9+1),((10-AE88)/10*9+1),((10-AH88)/10*9+1)))/9*10,(10-GEOMEAN(((10-AB88)/10*9+1),((10-AE88)/10*9+1),((10-AH88)/10*9+1),((10-AK88)/10*9+1)))/9*10)))),1)</f>
        <v>1.2</v>
      </c>
      <c r="AM88" s="145" t="n">
        <f aca="false">ROUND((10-GEOMEAN(((10-T88)/10*9+1),((10-AL88)/10*9+1)))/9*10,1)</f>
        <v>0.6</v>
      </c>
    </row>
    <row r="89" customFormat="false" ht="14.5" hidden="false" customHeight="false" outlineLevel="0" collapsed="false">
      <c r="A89" s="98" t="str">
        <f aca="false">'Indicator Data'!A89</f>
        <v>Japan</v>
      </c>
      <c r="B89" s="99" t="str">
        <f aca="false">'Indicator Data'!B89</f>
        <v>JPN</v>
      </c>
      <c r="C89" s="134" t="n">
        <f aca="false">ROUND(IF('Indicator Data'!AK89="No data",IF((0.101*LN('Indicator Data'!BY89)-0.153)&gt;C$4,0,IF((0.101*LN('Indicator Data'!BY89)-0.153)&lt;C$3,10,(C$4-(0.101*LN('Indicator Data'!BY89)-0.153))/(C$4-C$3)*10)),IF('Indicator Data'!AK89&gt;C$4,0,IF('Indicator Data'!AK89&lt;C$3,10,(C$4-'Indicator Data'!AK89)/(C$4-C$3)*10))),1)</f>
        <v>0</v>
      </c>
      <c r="D89" s="135" t="str">
        <f aca="false">IF('Indicator Data'!AL89="No data","x",ROUND((IF(LOG('Indicator Data'!AL89*1000)&gt;D$4,10,IF(LOG('Indicator Data'!AL89*1000)&lt;D$3,0,10-(D$4-LOG('Indicator Data'!AL89*1000))/(D$4-D$3)*10))),1))</f>
        <v>x</v>
      </c>
      <c r="E89" s="136" t="n">
        <f aca="false">ROUND(IF(D89="x",C89,(10-GEOMEAN(((10-C89)/10*9+1),((10-D89)/10*9+1)))/9*10),1)</f>
        <v>0</v>
      </c>
      <c r="F89" s="135" t="n">
        <f aca="false">IF('Indicator Data'!AY89="No data","x",ROUND(IF('Indicator Data'!AY89&gt;F$4,10,IF('Indicator Data'!AY89&lt;F$3,0,10-(F$4-'Indicator Data'!AY89)/(F$4-F$3)*10)),1))</f>
        <v>1.3</v>
      </c>
      <c r="G89" s="135" t="n">
        <f aca="false">IF('Indicator Data'!AZ89="No data","x",ROUND(IF('Indicator Data'!AZ89&gt;G$4,10,IF('Indicator Data'!AZ89&lt;G$3,0,10-(G$4-'Indicator Data'!AZ89)/(G$4-G$3)*10)),1))</f>
        <v>2</v>
      </c>
      <c r="H89" s="136" t="n">
        <f aca="false">IF(AND(F89="x",G89="x"),"x",ROUND(AVERAGE(F89,G89),1))</f>
        <v>1.7</v>
      </c>
      <c r="I89" s="137" t="n">
        <f aca="false">SUM(IF('Indicator Data'!AM89=0,0,'Indicator Data'!AM89),SUM('Indicator Data'!AN89:AO89))</f>
        <v>-1.621922</v>
      </c>
      <c r="J89" s="137" t="n">
        <f aca="false">I89/'Indicator Data'!BZ89*1000000</f>
        <v>-0.0130157218221269</v>
      </c>
      <c r="K89" s="135" t="n">
        <f aca="false">IF(J89="x","x",ROUND(IF(J89&gt;K$4,10,IF(J89&lt;K$3,0,10-(K$4-J89)/(K$4-K$3)*10)),1))</f>
        <v>0</v>
      </c>
      <c r="L89" s="135" t="str">
        <f aca="false">IF('Indicator Data'!AP89="No data","x",ROUND(IF('Indicator Data'!AP89&gt;L$4,10,IF('Indicator Data'!AP89&lt;L$3,0,10-(L$4-'Indicator Data'!AP89)/(L$4-L$3)*10)),1))</f>
        <v>x</v>
      </c>
      <c r="M89" s="135" t="n">
        <f aca="false">IF('Indicator Data'!AQ89="No data","x",IF('Indicator Data'!AQ89=0,0,ROUND(IF('Indicator Data'!AQ89&gt;M$4,10,IF('Indicator Data'!AQ89&lt;M$3,0,10-(M$4-'Indicator Data'!AQ89)/(M$4-M$3)*10)),1)))</f>
        <v>0</v>
      </c>
      <c r="N89" s="136" t="n">
        <f aca="false">ROUND(AVERAGE(K89,L89,M89),1)</f>
        <v>0</v>
      </c>
      <c r="O89" s="138" t="n">
        <f aca="false">ROUND(AVERAGE(E89,E89,H89,N89),1)</f>
        <v>0.4</v>
      </c>
      <c r="P89" s="139" t="n">
        <f aca="false">IF(AND('Indicator Data'!BD89="No data",'Indicator Data'!BE89="No data"),0,SUM('Indicator Data'!BD89:BF89)/1000)</f>
        <v>18.217</v>
      </c>
      <c r="Q89" s="135" t="n">
        <f aca="false">ROUND(IF(P89=0,0,IF(LOG(P89*1000)&gt;$Q$4,10,IF(LOG(P89*1000)&lt;Q$3,0,10-(Q$4-LOG(P89*1000))/(Q$4-Q$3)*10))),1)</f>
        <v>4.2</v>
      </c>
      <c r="R89" s="140" t="n">
        <f aca="false">P89*1000/'Indicator Data'!BZ89</f>
        <v>0.000146189153629882</v>
      </c>
      <c r="S89" s="135" t="n">
        <f aca="false">IF(R89="x","x",ROUND(IF(R89&gt;$S$4,10,IF(R89&lt;$S$3,0,((R89*100)/0.0052)^(1/4.0545)/6.5*10)),1))</f>
        <v>2</v>
      </c>
      <c r="T89" s="141" t="n">
        <f aca="false">ROUND(AVERAGE(Q89,S89),1)</f>
        <v>3.1</v>
      </c>
      <c r="U89" s="142" t="n">
        <f aca="false">IF('Indicator Data'!AU89="No data","x",ROUND(IF('Indicator Data'!AU89&gt;U$4,10,IF('Indicator Data'!AU89&lt;U$3,0,10-(U$4-'Indicator Data'!AU89)/(U$4-U$3)*10)),1))</f>
        <v>0.2</v>
      </c>
      <c r="V89" s="142" t="n">
        <f aca="false">IF('Indicator Data'!AV89="No data","x",IF('Indicator Data'!AV89=0,0,ROUND(IF('Indicator Data'!AV89&gt;V$4,10,IF('Indicator Data'!AV89&lt;V$3,0,10-(V$4-'Indicator Data'!AV89)/(V$4-V$3)*10)),1)))</f>
        <v>0</v>
      </c>
      <c r="W89" s="135" t="n">
        <f aca="false">IF(AND(U89="x",V89="x"),"x",AVERAGE(U89,V89))</f>
        <v>0.1</v>
      </c>
      <c r="X89" s="135" t="n">
        <f aca="false">IF('Indicator Data'!AT89="No data","x",ROUND(IF('Indicator Data'!AT89&gt;X$4,10,IF('Indicator Data'!AT89&lt;X$3,0,10-(X$4-'Indicator Data'!AT89)/(X$4-X$3)*10)),1))</f>
        <v>0.2</v>
      </c>
      <c r="Y89" s="135" t="str">
        <f aca="false">IF('Indicator Data'!AW89="No data","x",ROUND(IF('Indicator Data'!AW89&gt;Y$4,10,IF('Indicator Data'!AW89&lt;Y$3,0,10-(Y$4-'Indicator Data'!AW89)/(Y$4-Y$3)*10)),1))</f>
        <v>x</v>
      </c>
      <c r="Z89" s="140" t="n">
        <f aca="false">IF('Indicator Data'!AX89="No data","x",IF(('Indicator Data'!AX89/'Indicator Data'!BZ89)&gt;1,1,IF('Indicator Data'!AX89&gt;'Indicator Data'!AX89,1,'Indicator Data'!AX89/'Indicator Data'!BZ89)))</f>
        <v>4.01243765795362E-008</v>
      </c>
      <c r="AA89" s="135" t="n">
        <f aca="false">IF(Z89="x","x",ROUND(IF(Z89&gt;AA$4,10,IF(Z89&lt;AA$3,0,10-(AA$4-Z89)/(AA$4-AA$3)*10)),1))</f>
        <v>0</v>
      </c>
      <c r="AB89" s="143" t="n">
        <f aca="false">IF(AND(W89="x",X89="x",Y89="x",AA89="x"),"x",ROUND(AVERAGE(W89,X89,Y89,AA89),1))</f>
        <v>0.1</v>
      </c>
      <c r="AC89" s="135" t="n">
        <f aca="false">IF('Indicator Data'!AR89="No data","x",ROUND(IF('Indicator Data'!AR89&gt;AC$4,10,IF('Indicator Data'!AR89&lt;AC$3,0,10-(AC$4-'Indicator Data'!AR89)/(AC$4-AC$3)*10)),1))</f>
        <v>0.2</v>
      </c>
      <c r="AD89" s="135" t="n">
        <f aca="false">IF('Indicator Data'!AS89="No data","x",ROUND(IF('Indicator Data'!AS89&gt;AD$4,10,IF('Indicator Data'!AS89&lt;AD$3,0,10-(AD$4-'Indicator Data'!AS89)/(AD$4-AD$3)*10)),1))</f>
        <v>0.8</v>
      </c>
      <c r="AE89" s="143" t="n">
        <f aca="false">IF(AND(AC89="x",AD89="x"),"x",ROUND(AVERAGE(AD89,AC89),1))</f>
        <v>0.5</v>
      </c>
      <c r="AF89" s="139" t="n">
        <f aca="false">('Indicator Data'!BC89+'Indicator Data'!BB89*0.5+'Indicator Data'!BA89*0.25)/1000</f>
        <v>83.725</v>
      </c>
      <c r="AG89" s="144" t="n">
        <f aca="false">AF89*1000/'Indicator Data'!BZ89</f>
        <v>0.000671882685824334</v>
      </c>
      <c r="AH89" s="143" t="n">
        <f aca="false">IF(AG89="x","x",ROUND(IF(AG89&gt;AH$4,10,IF(AG89&lt;AH$3,0,10-(AH$4-AG89)/(AH$4-AH$3)*10)),1))</f>
        <v>0.1</v>
      </c>
      <c r="AI89" s="135" t="n">
        <f aca="false">IF('Indicator Data'!BG89="No data","x",ROUND(IF('Indicator Data'!BG89&lt;$AI$3,10,IF('Indicator Data'!BG89&gt;$AI$4,0,($AI$4-'Indicator Data'!BG89)/($AI$4-$AI$3)*10)),1))</f>
        <v>5.5</v>
      </c>
      <c r="AJ89" s="135" t="n">
        <f aca="false">IF('Indicator Data'!BH89="No data","x",ROUND(IF('Indicator Data'!BH89&gt;$AJ$4,10,IF('Indicator Data'!BH89&lt;$AJ$3,0,10-($AJ$4-'Indicator Data'!BH89)/($AJ$4-$AJ$3)*10)),1))</f>
        <v>0</v>
      </c>
      <c r="AK89" s="143" t="n">
        <f aca="false">ROUND(AVERAGE(AJ89,AI89),1)</f>
        <v>2.8</v>
      </c>
      <c r="AL89" s="141" t="n">
        <f aca="false">ROUND(IF(AND(AB89="x",AE89="x",AK89="x"),AH89,IF(AND(AB89="x",AE89="x"),(10-GEOMEAN(((10-AK89)/10*9+1),((10-AH89)/10*9+1)))/9*10,IF(AK89="x",(10-GEOMEAN(((10-AB89)/10*9+1),((10-AE89)/10*9+1),((10-AH89)/10*9+1)))/9*10,IF(AB89="x",(10-GEOMEAN(((10-AK89)/10*9+1),((10-AE89)/10*9+1),((10-AH89)/10*9+1)))/9*10,(10-GEOMEAN(((10-AB89)/10*9+1),((10-AE89)/10*9+1),((10-AH89)/10*9+1),((10-AK89)/10*9+1)))/9*10)))),1)</f>
        <v>0.9</v>
      </c>
      <c r="AM89" s="145" t="n">
        <f aca="false">ROUND((10-GEOMEAN(((10-T89)/10*9+1),((10-AL89)/10*9+1)))/9*10,1)</f>
        <v>2.1</v>
      </c>
    </row>
    <row r="90" customFormat="false" ht="14.5" hidden="false" customHeight="false" outlineLevel="0" collapsed="false">
      <c r="A90" s="98" t="str">
        <f aca="false">'Indicator Data'!A90</f>
        <v>Jordan</v>
      </c>
      <c r="B90" s="99" t="str">
        <f aca="false">'Indicator Data'!B90</f>
        <v>JOR</v>
      </c>
      <c r="C90" s="134" t="n">
        <f aca="false">ROUND(IF('Indicator Data'!AK90="No data",IF((0.101*LN('Indicator Data'!BY90)-0.153)&gt;C$4,0,IF((0.101*LN('Indicator Data'!BY90)-0.153)&lt;C$3,10,(C$4-(0.101*LN('Indicator Data'!BY90)-0.153))/(C$4-C$3)*10)),IF('Indicator Data'!AK90&gt;C$4,0,IF('Indicator Data'!AK90&lt;C$3,10,(C$4-'Indicator Data'!AK90)/(C$4-C$3)*10))),1)</f>
        <v>3.4</v>
      </c>
      <c r="D90" s="135" t="n">
        <f aca="false">IF('Indicator Data'!AL90="No data","x",ROUND((IF(LOG('Indicator Data'!AL90*1000)&gt;D$4,10,IF(LOG('Indicator Data'!AL90*1000)&lt;D$3,0,10-(D$4-LOG('Indicator Data'!AL90*1000))/(D$4-D$3)*10))),1))</f>
        <v>0.7</v>
      </c>
      <c r="E90" s="136" t="n">
        <f aca="false">ROUND(IF(D90="x",C90,(10-GEOMEAN(((10-C90)/10*9+1),((10-D90)/10*9+1)))/9*10),1)</f>
        <v>2.2</v>
      </c>
      <c r="F90" s="135" t="n">
        <f aca="false">IF('Indicator Data'!AY90="No data","x",ROUND(IF('Indicator Data'!AY90&gt;F$4,10,IF('Indicator Data'!AY90&lt;F$3,0,10-(F$4-'Indicator Data'!AY90)/(F$4-F$3)*10)),1))</f>
        <v>6</v>
      </c>
      <c r="G90" s="135" t="n">
        <f aca="false">IF('Indicator Data'!AZ90="No data","x",ROUND(IF('Indicator Data'!AZ90&gt;G$4,10,IF('Indicator Data'!AZ90&lt;G$3,0,10-(G$4-'Indicator Data'!AZ90)/(G$4-G$3)*10)),1))</f>
        <v>2.2</v>
      </c>
      <c r="H90" s="136" t="n">
        <f aca="false">IF(AND(F90="x",G90="x"),"x",ROUND(AVERAGE(F90,G90),1))</f>
        <v>4.1</v>
      </c>
      <c r="I90" s="137" t="n">
        <f aca="false">SUM(IF('Indicator Data'!AM90=0,0,'Indicator Data'!AM90),SUM('Indicator Data'!AN90:AO90))</f>
        <v>5816.244145875</v>
      </c>
      <c r="J90" s="137" t="n">
        <f aca="false">I90/'Indicator Data'!BZ90*1000000</f>
        <v>521.716819931742</v>
      </c>
      <c r="K90" s="135" t="n">
        <f aca="false">IF(J90="x","x",ROUND(IF(J90&gt;K$4,10,IF(J90&lt;K$3,0,10-(K$4-J90)/(K$4-K$3)*10)),1))</f>
        <v>10</v>
      </c>
      <c r="L90" s="135" t="n">
        <f aca="false">IF('Indicator Data'!AP90="No data","x",ROUND(IF('Indicator Data'!AP90&gt;L$4,10,IF('Indicator Data'!AP90&lt;L$3,0,10-(L$4-'Indicator Data'!AP90)/(L$4-L$3)*10)),1))</f>
        <v>4.8</v>
      </c>
      <c r="M90" s="135" t="n">
        <f aca="false">IF('Indicator Data'!AQ90="No data","x",IF('Indicator Data'!AQ90=0,0,ROUND(IF('Indicator Data'!AQ90&gt;M$4,10,IF('Indicator Data'!AQ90&lt;M$3,0,10-(M$4-'Indicator Data'!AQ90)/(M$4-M$3)*10)),1)))</f>
        <v>3</v>
      </c>
      <c r="N90" s="136" t="n">
        <f aca="false">ROUND(AVERAGE(K90,L90,M90),1)</f>
        <v>5.9</v>
      </c>
      <c r="O90" s="138" t="n">
        <f aca="false">ROUND(AVERAGE(E90,E90,H90,N90),1)</f>
        <v>3.6</v>
      </c>
      <c r="P90" s="139" t="n">
        <f aca="false">IF(AND('Indicator Data'!BD90="No data",'Indicator Data'!BE90="No data"),0,SUM('Indicator Data'!BD90:BF90)/1000)</f>
        <v>3073.698</v>
      </c>
      <c r="Q90" s="135" t="n">
        <f aca="false">ROUND(IF(P90=0,0,IF(LOG(P90*1000)&gt;$Q$4,10,IF(LOG(P90*1000)&lt;Q$3,0,10-(Q$4-LOG(P90*1000))/(Q$4-Q$3)*10))),1)</f>
        <v>10</v>
      </c>
      <c r="R90" s="140" t="n">
        <f aca="false">P90*1000/'Indicator Data'!BZ90</f>
        <v>0.275710562653712</v>
      </c>
      <c r="S90" s="135" t="n">
        <f aca="false">IF(R90="x","x",ROUND(IF(R90&gt;$S$4,10,IF(R90&lt;$S$3,0,((R90*100)/0.0052)^(1/4.0545)/6.5*10)),1))</f>
        <v>10</v>
      </c>
      <c r="T90" s="141" t="n">
        <f aca="false">ROUND(AVERAGE(Q90,S90),1)</f>
        <v>10</v>
      </c>
      <c r="U90" s="142" t="n">
        <f aca="false">IF('Indicator Data'!AU90="No data","x",ROUND(IF('Indicator Data'!AU90&gt;U$4,10,IF('Indicator Data'!AU90&lt;U$3,0,10-(U$4-'Indicator Data'!AU90)/(U$4-U$3)*10)),1))</f>
        <v>0.2</v>
      </c>
      <c r="V90" s="142" t="n">
        <f aca="false">IF('Indicator Data'!AV90="No data","x",IF('Indicator Data'!AV90=0,0,ROUND(IF('Indicator Data'!AV90&gt;V$4,10,IF('Indicator Data'!AV90&lt;V$3,0,10-(V$4-'Indicator Data'!AV90)/(V$4-V$3)*10)),1)))</f>
        <v>0</v>
      </c>
      <c r="W90" s="135" t="n">
        <f aca="false">IF(AND(U90="x",V90="x"),"x",AVERAGE(U90,V90))</f>
        <v>0.1</v>
      </c>
      <c r="X90" s="135" t="n">
        <f aca="false">IF('Indicator Data'!AT90="No data","x",ROUND(IF('Indicator Data'!AT90&gt;X$4,10,IF('Indicator Data'!AT90&lt;X$3,0,10-(X$4-'Indicator Data'!AT90)/(X$4-X$3)*10)),1))</f>
        <v>0.1</v>
      </c>
      <c r="Y90" s="135" t="str">
        <f aca="false">IF('Indicator Data'!AW90="No data","x",ROUND(IF('Indicator Data'!AW90&gt;Y$4,10,IF('Indicator Data'!AW90&lt;Y$3,0,10-(Y$4-'Indicator Data'!AW90)/(Y$4-Y$3)*10)),1))</f>
        <v>x</v>
      </c>
      <c r="Z90" s="140" t="n">
        <f aca="false">IF('Indicator Data'!AX90="No data","x",IF(('Indicator Data'!AX90/'Indicator Data'!BZ90)&gt;1,1,IF('Indicator Data'!AX90&gt;'Indicator Data'!AX90,1,'Indicator Data'!AX90/'Indicator Data'!BZ90)))</f>
        <v>2.06309889294113E-006</v>
      </c>
      <c r="AA90" s="135" t="n">
        <f aca="false">IF(Z90="x","x",ROUND(IF(Z90&gt;AA$4,10,IF(Z90&lt;AA$3,0,10-(AA$4-Z90)/(AA$4-AA$3)*10)),1))</f>
        <v>0</v>
      </c>
      <c r="AB90" s="143" t="n">
        <f aca="false">IF(AND(W90="x",X90="x",Y90="x",AA90="x"),"x",ROUND(AVERAGE(W90,X90,Y90,AA90),1))</f>
        <v>0.1</v>
      </c>
      <c r="AC90" s="135" t="n">
        <f aca="false">IF('Indicator Data'!AR90="No data","x",ROUND(IF('Indicator Data'!AR90&gt;AC$4,10,IF('Indicator Data'!AR90&lt;AC$3,0,10-(AC$4-'Indicator Data'!AR90)/(AC$4-AC$3)*10)),1))</f>
        <v>1.2</v>
      </c>
      <c r="AD90" s="135" t="n">
        <f aca="false">IF('Indicator Data'!AS90="No data","x",ROUND(IF('Indicator Data'!AS90&gt;AD$4,10,IF('Indicator Data'!AS90&lt;AD$3,0,10-(AD$4-'Indicator Data'!AS90)/(AD$4-AD$3)*10)),1))</f>
        <v>0.6</v>
      </c>
      <c r="AE90" s="143" t="n">
        <f aca="false">IF(AND(AC90="x",AD90="x"),"x",ROUND(AVERAGE(AD90,AC90),1))</f>
        <v>0.9</v>
      </c>
      <c r="AF90" s="139" t="n">
        <f aca="false">('Indicator Data'!BC90+'Indicator Data'!BB90*0.5+'Indicator Data'!BA90*0.25)/1000</f>
        <v>0</v>
      </c>
      <c r="AG90" s="144" t="n">
        <f aca="false">AF90*1000/'Indicator Data'!BZ90</f>
        <v>0</v>
      </c>
      <c r="AH90" s="143" t="n">
        <f aca="false">IF(AG90="x","x",ROUND(IF(AG90&gt;AH$4,10,IF(AG90&lt;AH$3,0,10-(AH$4-AG90)/(AH$4-AH$3)*10)),1))</f>
        <v>0</v>
      </c>
      <c r="AI90" s="135" t="n">
        <f aca="false">IF('Indicator Data'!BG90="No data","x",ROUND(IF('Indicator Data'!BG90&lt;$AI$3,10,IF('Indicator Data'!BG90&gt;$AI$4,0,($AI$4-'Indicator Data'!BG90)/($AI$4-$AI$3)*10)),1))</f>
        <v>5.6</v>
      </c>
      <c r="AJ90" s="135" t="n">
        <f aca="false">IF('Indicator Data'!BH90="No data","x",ROUND(IF('Indicator Data'!BH90&gt;$AJ$4,10,IF('Indicator Data'!BH90&lt;$AJ$3,0,10-($AJ$4-'Indicator Data'!BH90)/($AJ$4-$AJ$3)*10)),1))</f>
        <v>4</v>
      </c>
      <c r="AK90" s="143" t="n">
        <f aca="false">ROUND(AVERAGE(AJ90,AI90),1)</f>
        <v>4.8</v>
      </c>
      <c r="AL90" s="141" t="n">
        <f aca="false">ROUND(IF(AND(AB90="x",AE90="x",AK90="x"),AH90,IF(AND(AB90="x",AE90="x"),(10-GEOMEAN(((10-AK90)/10*9+1),((10-AH90)/10*9+1)))/9*10,IF(AK90="x",(10-GEOMEAN(((10-AB90)/10*9+1),((10-AE90)/10*9+1),((10-AH90)/10*9+1)))/9*10,IF(AB90="x",(10-GEOMEAN(((10-AK90)/10*9+1),((10-AE90)/10*9+1),((10-AH90)/10*9+1)))/9*10,(10-GEOMEAN(((10-AB90)/10*9+1),((10-AE90)/10*9+1),((10-AH90)/10*9+1),((10-AK90)/10*9+1)))/9*10)))),1)</f>
        <v>1.7</v>
      </c>
      <c r="AM90" s="145" t="n">
        <f aca="false">ROUND((10-GEOMEAN(((10-T90)/10*9+1),((10-AL90)/10*9+1)))/9*10,1)</f>
        <v>7.9</v>
      </c>
    </row>
    <row r="91" customFormat="false" ht="14.5" hidden="false" customHeight="false" outlineLevel="0" collapsed="false">
      <c r="A91" s="98" t="str">
        <f aca="false">'Indicator Data'!A91</f>
        <v>Kazakhstan</v>
      </c>
      <c r="B91" s="99" t="str">
        <f aca="false">'Indicator Data'!B91</f>
        <v>KAZ</v>
      </c>
      <c r="C91" s="134" t="n">
        <f aca="false">ROUND(IF('Indicator Data'!AK91="No data",IF((0.101*LN('Indicator Data'!BY91)-0.153)&gt;C$4,0,IF((0.101*LN('Indicator Data'!BY91)-0.153)&lt;C$3,10,(C$4-(0.101*LN('Indicator Data'!BY91)-0.153))/(C$4-C$3)*10)),IF('Indicator Data'!AK91&gt;C$4,0,IF('Indicator Data'!AK91&lt;C$3,10,(C$4-'Indicator Data'!AK91)/(C$4-C$3)*10))),1)</f>
        <v>1.5</v>
      </c>
      <c r="D91" s="135" t="n">
        <f aca="false">IF('Indicator Data'!AL91="No data","x",ROUND((IF(LOG('Indicator Data'!AL91*1000)&gt;D$4,10,IF(LOG('Indicator Data'!AL91*1000)&lt;D$3,0,10-(D$4-LOG('Indicator Data'!AL91*1000))/(D$4-D$3)*10))),1))</f>
        <v>0.8</v>
      </c>
      <c r="E91" s="136" t="n">
        <f aca="false">ROUND(IF(D91="x",C91,(10-GEOMEAN(((10-C91)/10*9+1),((10-D91)/10*9+1)))/9*10),1)</f>
        <v>1.2</v>
      </c>
      <c r="F91" s="135" t="n">
        <f aca="false">IF('Indicator Data'!AY91="No data","x",ROUND(IF('Indicator Data'!AY91&gt;F$4,10,IF('Indicator Data'!AY91&lt;F$3,0,10-(F$4-'Indicator Data'!AY91)/(F$4-F$3)*10)),1))</f>
        <v>2.5</v>
      </c>
      <c r="G91" s="135" t="n">
        <f aca="false">IF('Indicator Data'!AZ91="No data","x",ROUND(IF('Indicator Data'!AZ91&gt;G$4,10,IF('Indicator Data'!AZ91&lt;G$3,0,10-(G$4-'Indicator Data'!AZ91)/(G$4-G$3)*10)),1))</f>
        <v>0.7</v>
      </c>
      <c r="H91" s="136" t="n">
        <f aca="false">IF(AND(F91="x",G91="x"),"x",ROUND(AVERAGE(F91,G91),1))</f>
        <v>1.6</v>
      </c>
      <c r="I91" s="137" t="n">
        <f aca="false">SUM(IF('Indicator Data'!AM91=0,0,'Indicator Data'!AM91),SUM('Indicator Data'!AN91:AO91))</f>
        <v>24.2614559713898</v>
      </c>
      <c r="J91" s="137" t="n">
        <f aca="false">I91/'Indicator Data'!BZ91*1000000</f>
        <v>1.26385012592369</v>
      </c>
      <c r="K91" s="135" t="n">
        <f aca="false">IF(J91="x","x",ROUND(IF(J91&gt;K$4,10,IF(J91&lt;K$3,0,10-(K$4-J91)/(K$4-K$3)*10)),1))</f>
        <v>0</v>
      </c>
      <c r="L91" s="135" t="n">
        <f aca="false">IF('Indicator Data'!AP91="No data","x",ROUND(IF('Indicator Data'!AP91&gt;L$4,10,IF('Indicator Data'!AP91&lt;L$3,0,10-(L$4-'Indicator Data'!AP91)/(L$4-L$3)*10)),1))</f>
        <v>0</v>
      </c>
      <c r="M91" s="135" t="n">
        <f aca="false">IF('Indicator Data'!AQ91="No data","x",IF('Indicator Data'!AQ91=0,0,ROUND(IF('Indicator Data'!AQ91&gt;M$4,10,IF('Indicator Data'!AQ91&lt;M$3,0,10-(M$4-'Indicator Data'!AQ91)/(M$4-M$3)*10)),1)))</f>
        <v>0.1</v>
      </c>
      <c r="N91" s="136" t="n">
        <f aca="false">ROUND(AVERAGE(K91,L91,M91),1)</f>
        <v>0</v>
      </c>
      <c r="O91" s="138" t="n">
        <f aca="false">ROUND(AVERAGE(E91,E91,H91,N91),1)</f>
        <v>1</v>
      </c>
      <c r="P91" s="139" t="n">
        <f aca="false">IF(AND('Indicator Data'!BD91="No data",'Indicator Data'!BE91="No data"),0,SUM('Indicator Data'!BD91:BF91)/1000)</f>
        <v>0.657</v>
      </c>
      <c r="Q91" s="135" t="n">
        <f aca="false">ROUND(IF(P91=0,0,IF(LOG(P91*1000)&gt;$Q$4,10,IF(LOG(P91*1000)&lt;Q$3,0,10-(Q$4-LOG(P91*1000))/(Q$4-Q$3)*10))),1)</f>
        <v>0</v>
      </c>
      <c r="R91" s="140" t="n">
        <f aca="false">P91*1000/'Indicator Data'!BZ91</f>
        <v>3.42250495481825E-005</v>
      </c>
      <c r="S91" s="135" t="n">
        <f aca="false">IF(R91="x","x",ROUND(IF(R91&gt;$S$4,10,IF(R91&lt;$S$3,0,((R91*100)/0.0052)^(1/4.0545)/6.5*10)),1))</f>
        <v>0</v>
      </c>
      <c r="T91" s="141" t="n">
        <f aca="false">ROUND(AVERAGE(Q91,S91),1)</f>
        <v>0</v>
      </c>
      <c r="U91" s="142" t="n">
        <f aca="false">IF('Indicator Data'!AU91="No data","x",ROUND(IF('Indicator Data'!AU91&gt;U$4,10,IF('Indicator Data'!AU91&lt;U$3,0,10-(U$4-'Indicator Data'!AU91)/(U$4-U$3)*10)),1))</f>
        <v>0.6</v>
      </c>
      <c r="V91" s="142" t="n">
        <f aca="false">IF('Indicator Data'!AV91="No data","x",IF('Indicator Data'!AV91=0,0,ROUND(IF('Indicator Data'!AV91&gt;V$4,10,IF('Indicator Data'!AV91&lt;V$3,0,10-(V$4-'Indicator Data'!AV91)/(V$4-V$3)*10)),1)))</f>
        <v>1.2</v>
      </c>
      <c r="W91" s="135" t="n">
        <f aca="false">IF(AND(U91="x",V91="x"),"x",AVERAGE(U91,V91))</f>
        <v>0.9</v>
      </c>
      <c r="X91" s="135" t="n">
        <f aca="false">IF('Indicator Data'!AT91="No data","x",ROUND(IF('Indicator Data'!AT91&gt;X$4,10,IF('Indicator Data'!AT91&lt;X$3,0,10-(X$4-'Indicator Data'!AT91)/(X$4-X$3)*10)),1))</f>
        <v>1.3</v>
      </c>
      <c r="Y91" s="135" t="n">
        <f aca="false">IF('Indicator Data'!AW91="No data","x",ROUND(IF('Indicator Data'!AW91&gt;Y$4,10,IF('Indicator Data'!AW91&lt;Y$3,0,10-(Y$4-'Indicator Data'!AW91)/(Y$4-Y$3)*10)),1))</f>
        <v>0</v>
      </c>
      <c r="Z91" s="140" t="n">
        <f aca="false">IF('Indicator Data'!AX91="No data","x",IF(('Indicator Data'!AX91/'Indicator Data'!BZ91)&gt;1,1,IF('Indicator Data'!AX91&gt;'Indicator Data'!AX91,1,'Indicator Data'!AX91/'Indicator Data'!BZ91)))</f>
        <v>3.45896999999896E-005</v>
      </c>
      <c r="AA91" s="135" t="n">
        <f aca="false">IF(Z91="x","x",ROUND(IF(Z91&gt;AA$4,10,IF(Z91&lt;AA$3,0,10-(AA$4-Z91)/(AA$4-AA$3)*10)),1))</f>
        <v>0</v>
      </c>
      <c r="AB91" s="143" t="n">
        <f aca="false">IF(AND(W91="x",X91="x",Y91="x",AA91="x"),"x",ROUND(AVERAGE(W91,X91,Y91,AA91),1))</f>
        <v>0.6</v>
      </c>
      <c r="AC91" s="135" t="n">
        <f aca="false">IF('Indicator Data'!AR91="No data","x",ROUND(IF('Indicator Data'!AR91&gt;AC$4,10,IF('Indicator Data'!AR91&lt;AC$3,0,10-(AC$4-'Indicator Data'!AR91)/(AC$4-AC$3)*10)),1))</f>
        <v>0.8</v>
      </c>
      <c r="AD91" s="135" t="n">
        <f aca="false">IF('Indicator Data'!AS91="No data","x",ROUND(IF('Indicator Data'!AS91&gt;AD$4,10,IF('Indicator Data'!AS91&lt;AD$3,0,10-(AD$4-'Indicator Data'!AS91)/(AD$4-AD$3)*10)),1))</f>
        <v>0.4</v>
      </c>
      <c r="AE91" s="143" t="n">
        <f aca="false">IF(AND(AC91="x",AD91="x"),"x",ROUND(AVERAGE(AD91,AC91),1))</f>
        <v>0.6</v>
      </c>
      <c r="AF91" s="139" t="n">
        <f aca="false">('Indicator Data'!BC91+'Indicator Data'!BB91*0.5+'Indicator Data'!BA91*0.25)/1000</f>
        <v>43.75</v>
      </c>
      <c r="AG91" s="144" t="n">
        <f aca="false">AF91*1000/'Indicator Data'!BZ91</f>
        <v>0.00227906532379449</v>
      </c>
      <c r="AH91" s="143" t="n">
        <f aca="false">IF(AG91="x","x",ROUND(IF(AG91&gt;AH$4,10,IF(AG91&lt;AH$3,0,10-(AH$4-AG91)/(AH$4-AH$3)*10)),1))</f>
        <v>0.2</v>
      </c>
      <c r="AI91" s="135" t="n">
        <f aca="false">IF('Indicator Data'!BG91="No data","x",ROUND(IF('Indicator Data'!BG91&lt;$AI$3,10,IF('Indicator Data'!BG91&gt;$AI$4,0,($AI$4-'Indicator Data'!BG91)/($AI$4-$AI$3)*10)),1))</f>
        <v>0.8</v>
      </c>
      <c r="AJ91" s="135" t="n">
        <f aca="false">IF('Indicator Data'!BH91="No data","x",ROUND(IF('Indicator Data'!BH91&gt;$AJ$4,10,IF('Indicator Data'!BH91&lt;$AJ$3,0,10-($AJ$4-'Indicator Data'!BH91)/($AJ$4-$AJ$3)*10)),1))</f>
        <v>0</v>
      </c>
      <c r="AK91" s="143" t="n">
        <f aca="false">ROUND(AVERAGE(AJ91,AI91),1)</f>
        <v>0.4</v>
      </c>
      <c r="AL91" s="141" t="n">
        <f aca="false">ROUND(IF(AND(AB91="x",AE91="x",AK91="x"),AH91,IF(AND(AB91="x",AE91="x"),(10-GEOMEAN(((10-AK91)/10*9+1),((10-AH91)/10*9+1)))/9*10,IF(AK91="x",(10-GEOMEAN(((10-AB91)/10*9+1),((10-AE91)/10*9+1),((10-AH91)/10*9+1)))/9*10,IF(AB91="x",(10-GEOMEAN(((10-AK91)/10*9+1),((10-AE91)/10*9+1),((10-AH91)/10*9+1)))/9*10,(10-GEOMEAN(((10-AB91)/10*9+1),((10-AE91)/10*9+1),((10-AH91)/10*9+1),((10-AK91)/10*9+1)))/9*10)))),1)</f>
        <v>0.5</v>
      </c>
      <c r="AM91" s="145" t="n">
        <f aca="false">ROUND((10-GEOMEAN(((10-T91)/10*9+1),((10-AL91)/10*9+1)))/9*10,1)</f>
        <v>0.3</v>
      </c>
    </row>
    <row r="92" customFormat="false" ht="14.5" hidden="false" customHeight="false" outlineLevel="0" collapsed="false">
      <c r="A92" s="98" t="str">
        <f aca="false">'Indicator Data'!A92</f>
        <v>Kenya</v>
      </c>
      <c r="B92" s="99" t="str">
        <f aca="false">'Indicator Data'!B92</f>
        <v>KEN</v>
      </c>
      <c r="C92" s="134" t="n">
        <f aca="false">ROUND(IF('Indicator Data'!AK92="No data",IF((0.101*LN('Indicator Data'!BY92)-0.153)&gt;C$4,0,IF((0.101*LN('Indicator Data'!BY92)-0.153)&lt;C$3,10,(C$4-(0.101*LN('Indicator Data'!BY92)-0.153))/(C$4-C$3)*10)),IF('Indicator Data'!AK92&gt;C$4,0,IF('Indicator Data'!AK92&lt;C$3,10,(C$4-'Indicator Data'!AK92)/(C$4-C$3)*10))),1)</f>
        <v>6</v>
      </c>
      <c r="D92" s="135" t="n">
        <f aca="false">IF('Indicator Data'!AL92="No data","x",ROUND((IF(LOG('Indicator Data'!AL92*1000)&gt;D$4,10,IF(LOG('Indicator Data'!AL92*1000)&lt;D$3,0,10-(D$4-LOG('Indicator Data'!AL92*1000))/(D$4-D$3)*10))),1))</f>
        <v>8.3</v>
      </c>
      <c r="E92" s="136" t="n">
        <f aca="false">ROUND(IF(D92="x",C92,(10-GEOMEAN(((10-C92)/10*9+1),((10-D92)/10*9+1)))/9*10),1)</f>
        <v>7.3</v>
      </c>
      <c r="F92" s="135" t="n">
        <f aca="false">IF('Indicator Data'!AY92="No data","x",ROUND(IF('Indicator Data'!AY92&gt;F$4,10,IF('Indicator Data'!AY92&lt;F$3,0,10-(F$4-'Indicator Data'!AY92)/(F$4-F$3)*10)),1))</f>
        <v>6.9</v>
      </c>
      <c r="G92" s="135" t="n">
        <f aca="false">IF('Indicator Data'!AZ92="No data","x",ROUND(IF('Indicator Data'!AZ92&gt;G$4,10,IF('Indicator Data'!AZ92&lt;G$3,0,10-(G$4-'Indicator Data'!AZ92)/(G$4-G$3)*10)),1))</f>
        <v>3.9</v>
      </c>
      <c r="H92" s="136" t="n">
        <f aca="false">IF(AND(F92="x",G92="x"),"x",ROUND(AVERAGE(F92,G92),1))</f>
        <v>5.4</v>
      </c>
      <c r="I92" s="137" t="n">
        <f aca="false">SUM(IF('Indicator Data'!AM92=0,0,'Indicator Data'!AM92),SUM('Indicator Data'!AN92:AO92))</f>
        <v>3796.03308664844</v>
      </c>
      <c r="J92" s="137" t="n">
        <f aca="false">I92/'Indicator Data'!BZ92*1000000</f>
        <v>71.615677226512</v>
      </c>
      <c r="K92" s="135" t="n">
        <f aca="false">IF(J92="x","x",ROUND(IF(J92&gt;K$4,10,IF(J92&lt;K$3,0,10-(K$4-J92)/(K$4-K$3)*10)),1))</f>
        <v>1.4</v>
      </c>
      <c r="L92" s="135" t="n">
        <f aca="false">IF('Indicator Data'!AP92="No data","x",ROUND(IF('Indicator Data'!AP92&gt;L$4,10,IF('Indicator Data'!AP92&lt;L$3,0,10-(L$4-'Indicator Data'!AP92)/(L$4-L$3)*10)),1))</f>
        <v>2.7</v>
      </c>
      <c r="M92" s="135" t="n">
        <f aca="false">IF('Indicator Data'!AQ92="No data","x",IF('Indicator Data'!AQ92=0,0,ROUND(IF('Indicator Data'!AQ92&gt;M$4,10,IF('Indicator Data'!AQ92&lt;M$3,0,10-(M$4-'Indicator Data'!AQ92)/(M$4-M$3)*10)),1)))</f>
        <v>1</v>
      </c>
      <c r="N92" s="136" t="n">
        <f aca="false">ROUND(AVERAGE(K92,L92,M92),1)</f>
        <v>1.7</v>
      </c>
      <c r="O92" s="138" t="n">
        <f aca="false">ROUND(AVERAGE(E92,E92,H92,N92),1)</f>
        <v>5.4</v>
      </c>
      <c r="P92" s="139" t="n">
        <f aca="false">IF(AND('Indicator Data'!BD92="No data",'Indicator Data'!BE92="No data"),0,SUM('Indicator Data'!BD92:BF92)/1000)</f>
        <v>770.54</v>
      </c>
      <c r="Q92" s="135" t="n">
        <f aca="false">ROUND(IF(P92=0,0,IF(LOG(P92*1000)&gt;$Q$4,10,IF(LOG(P92*1000)&lt;Q$3,0,10-(Q$4-LOG(P92*1000))/(Q$4-Q$3)*10))),1)</f>
        <v>9.6</v>
      </c>
      <c r="R92" s="140" t="n">
        <f aca="false">P92*1000/'Indicator Data'!BZ92</f>
        <v>0.0145369501978809</v>
      </c>
      <c r="S92" s="135" t="n">
        <f aca="false">IF(R92="x","x",ROUND(IF(R92&gt;$S$4,10,IF(R92&lt;$S$3,0,((R92*100)/0.0052)^(1/4.0545)/6.5*10)),1))</f>
        <v>6.2</v>
      </c>
      <c r="T92" s="141" t="n">
        <f aca="false">ROUND(AVERAGE(Q92,S92),1)</f>
        <v>7.9</v>
      </c>
      <c r="U92" s="142" t="n">
        <f aca="false">IF('Indicator Data'!AU92="No data","x",ROUND(IF('Indicator Data'!AU92&gt;U$4,10,IF('Indicator Data'!AU92&lt;U$3,0,10-(U$4-'Indicator Data'!AU92)/(U$4-U$3)*10)),1))</f>
        <v>8.4</v>
      </c>
      <c r="V92" s="142" t="n">
        <f aca="false">IF('Indicator Data'!AV92="No data","x",IF('Indicator Data'!AV92=0,0,ROUND(IF('Indicator Data'!AV92&gt;V$4,10,IF('Indicator Data'!AV92&lt;V$3,0,10-(V$4-'Indicator Data'!AV92)/(V$4-V$3)*10)),1)))</f>
        <v>3.8</v>
      </c>
      <c r="W92" s="135" t="n">
        <f aca="false">IF(AND(U92="x",V92="x"),"x",AVERAGE(U92,V92))</f>
        <v>6.1</v>
      </c>
      <c r="X92" s="135" t="n">
        <f aca="false">IF('Indicator Data'!AT92="No data","x",ROUND(IF('Indicator Data'!AT92&gt;X$4,10,IF('Indicator Data'!AT92&lt;X$3,0,10-(X$4-'Indicator Data'!AT92)/(X$4-X$3)*10)),1))</f>
        <v>4.7</v>
      </c>
      <c r="Y92" s="135" t="n">
        <f aca="false">IF('Indicator Data'!AW92="No data","x",ROUND(IF('Indicator Data'!AW92&gt;Y$4,10,IF('Indicator Data'!AW92&lt;Y$3,0,10-(Y$4-'Indicator Data'!AW92)/(Y$4-Y$3)*10)),1))</f>
        <v>1.3</v>
      </c>
      <c r="Z92" s="140" t="n">
        <f aca="false">IF('Indicator Data'!AX92="No data","x",IF(('Indicator Data'!AX92/'Indicator Data'!BZ92)&gt;1,1,IF('Indicator Data'!AX92&gt;'Indicator Data'!AX92,1,'Indicator Data'!AX92/'Indicator Data'!BZ92)))</f>
        <v>0.162188889569739</v>
      </c>
      <c r="AA92" s="135" t="n">
        <f aca="false">IF(Z92="x","x",ROUND(IF(Z92&gt;AA$4,10,IF(Z92&lt;AA$3,0,10-(AA$4-Z92)/(AA$4-AA$3)*10)),1))</f>
        <v>1.8</v>
      </c>
      <c r="AB92" s="143" t="n">
        <f aca="false">IF(AND(W92="x",X92="x",Y92="x",AA92="x"),"x",ROUND(AVERAGE(W92,X92,Y92,AA92),1))</f>
        <v>3.5</v>
      </c>
      <c r="AC92" s="135" t="n">
        <f aca="false">IF('Indicator Data'!AR92="No data","x",ROUND(IF('Indicator Data'!AR92&gt;AC$4,10,IF('Indicator Data'!AR92&lt;AC$3,0,10-(AC$4-'Indicator Data'!AR92)/(AC$4-AC$3)*10)),1))</f>
        <v>3.2</v>
      </c>
      <c r="AD92" s="135" t="n">
        <f aca="false">IF('Indicator Data'!AS92="No data","x",ROUND(IF('Indicator Data'!AS92&gt;AD$4,10,IF('Indicator Data'!AS92&lt;AD$3,0,10-(AD$4-'Indicator Data'!AS92)/(AD$4-AD$3)*10)),1))</f>
        <v>2.5</v>
      </c>
      <c r="AE92" s="143" t="n">
        <f aca="false">IF(AND(AC92="x",AD92="x"),"x",ROUND(AVERAGE(AD92,AC92),1))</f>
        <v>2.9</v>
      </c>
      <c r="AF92" s="139" t="n">
        <f aca="false">('Indicator Data'!BC92+'Indicator Data'!BB92*0.5+'Indicator Data'!BA92*0.25)/1000</f>
        <v>3028.79025</v>
      </c>
      <c r="AG92" s="144" t="n">
        <f aca="false">AF92*1000/'Indicator Data'!BZ92</f>
        <v>0.0571409310666251</v>
      </c>
      <c r="AH92" s="143" t="n">
        <f aca="false">IF(AG92="x","x",ROUND(IF(AG92&gt;AH$4,10,IF(AG92&lt;AH$3,0,10-(AH$4-AG92)/(AH$4-AH$3)*10)),1))</f>
        <v>5.7</v>
      </c>
      <c r="AI92" s="135" t="n">
        <f aca="false">IF('Indicator Data'!BG92="No data","x",ROUND(IF('Indicator Data'!BG92&lt;$AI$3,10,IF('Indicator Data'!BG92&gt;$AI$4,0,($AI$4-'Indicator Data'!BG92)/($AI$4-$AI$3)*10)),1))</f>
        <v>6.8</v>
      </c>
      <c r="AJ92" s="135" t="n">
        <f aca="false">IF('Indicator Data'!BH92="No data","x",ROUND(IF('Indicator Data'!BH92&gt;$AJ$4,10,IF('Indicator Data'!BH92&lt;$AJ$3,0,10-($AJ$4-'Indicator Data'!BH92)/($AJ$4-$AJ$3)*10)),1))</f>
        <v>7.3</v>
      </c>
      <c r="AK92" s="143" t="n">
        <f aca="false">ROUND(AVERAGE(AJ92,AI92),1)</f>
        <v>7.1</v>
      </c>
      <c r="AL92" s="141" t="n">
        <f aca="false">ROUND(IF(AND(AB92="x",AE92="x",AK92="x"),AH92,IF(AND(AB92="x",AE92="x"),(10-GEOMEAN(((10-AK92)/10*9+1),((10-AH92)/10*9+1)))/9*10,IF(AK92="x",(10-GEOMEAN(((10-AB92)/10*9+1),((10-AE92)/10*9+1),((10-AH92)/10*9+1)))/9*10,IF(AB92="x",(10-GEOMEAN(((10-AK92)/10*9+1),((10-AE92)/10*9+1),((10-AH92)/10*9+1)))/9*10,(10-GEOMEAN(((10-AB92)/10*9+1),((10-AE92)/10*9+1),((10-AH92)/10*9+1),((10-AK92)/10*9+1)))/9*10)))),1)</f>
        <v>5</v>
      </c>
      <c r="AM92" s="145" t="n">
        <f aca="false">ROUND((10-GEOMEAN(((10-T92)/10*9+1),((10-AL92)/10*9+1)))/9*10,1)</f>
        <v>6.7</v>
      </c>
    </row>
    <row r="93" customFormat="false" ht="14.5" hidden="false" customHeight="false" outlineLevel="0" collapsed="false">
      <c r="A93" s="98" t="str">
        <f aca="false">'Indicator Data'!A93</f>
        <v>Kiribati</v>
      </c>
      <c r="B93" s="99" t="str">
        <f aca="false">'Indicator Data'!B93</f>
        <v>KIR</v>
      </c>
      <c r="C93" s="134" t="n">
        <f aca="false">ROUND(IF('Indicator Data'!AK93="No data",IF((0.101*LN('Indicator Data'!BY93)-0.153)&gt;C$4,0,IF((0.101*LN('Indicator Data'!BY93)-0.153)&lt;C$3,10,(C$4-(0.101*LN('Indicator Data'!BY93)-0.153))/(C$4-C$3)*10)),IF('Indicator Data'!AK93&gt;C$4,0,IF('Indicator Data'!AK93&lt;C$3,10,(C$4-'Indicator Data'!AK93)/(C$4-C$3)*10))),1)</f>
        <v>5.4</v>
      </c>
      <c r="D93" s="135" t="n">
        <f aca="false">IF('Indicator Data'!AL93="No data","x",ROUND((IF(LOG('Indicator Data'!AL93*1000)&gt;D$4,10,IF(LOG('Indicator Data'!AL93*1000)&lt;D$3,0,10-(D$4-LOG('Indicator Data'!AL93*1000))/(D$4-D$3)*10))),1))</f>
        <v>7.1</v>
      </c>
      <c r="E93" s="136" t="n">
        <f aca="false">ROUND(IF(D93="x",C93,(10-GEOMEAN(((10-C93)/10*9+1),((10-D93)/10*9+1)))/9*10),1)</f>
        <v>6.3</v>
      </c>
      <c r="F93" s="135" t="str">
        <f aca="false">IF('Indicator Data'!AY93="No data","x",ROUND(IF('Indicator Data'!AY93&gt;F$4,10,IF('Indicator Data'!AY93&lt;F$3,0,10-(F$4-'Indicator Data'!AY93)/(F$4-F$3)*10)),1))</f>
        <v>x</v>
      </c>
      <c r="G93" s="135" t="n">
        <f aca="false">IF('Indicator Data'!AZ93="No data","x",ROUND(IF('Indicator Data'!AZ93&gt;G$4,10,IF('Indicator Data'!AZ93&lt;G$3,0,10-(G$4-'Indicator Data'!AZ93)/(G$4-G$3)*10)),1))</f>
        <v>0.7</v>
      </c>
      <c r="H93" s="136" t="n">
        <f aca="false">IF(AND(F93="x",G93="x"),"x",ROUND(AVERAGE(F93,G93),1))</f>
        <v>0.7</v>
      </c>
      <c r="I93" s="137" t="n">
        <f aca="false">SUM(IF('Indicator Data'!AM93=0,0,'Indicator Data'!AM93),SUM('Indicator Data'!AN93:AO93))</f>
        <v>103.113554406006</v>
      </c>
      <c r="J93" s="137" t="n">
        <f aca="false">I93/'Indicator Data'!BZ93*1000000</f>
        <v>800.111383258112</v>
      </c>
      <c r="K93" s="135" t="n">
        <f aca="false">IF(J93="x","x",ROUND(IF(J93&gt;K$4,10,IF(J93&lt;K$3,0,10-(K$4-J93)/(K$4-K$3)*10)),1))</f>
        <v>10</v>
      </c>
      <c r="L93" s="135" t="n">
        <f aca="false">IF('Indicator Data'!AP93="No data","x",ROUND(IF('Indicator Data'!AP93&gt;L$4,10,IF('Indicator Data'!AP93&lt;L$3,0,10-(L$4-'Indicator Data'!AP93)/(L$4-L$3)*10)),1))</f>
        <v>10</v>
      </c>
      <c r="M93" s="135" t="n">
        <f aca="false">IF('Indicator Data'!AQ93="No data","x",IF('Indicator Data'!AQ93=0,0,ROUND(IF('Indicator Data'!AQ93&gt;M$4,10,IF('Indicator Data'!AQ93&lt;M$3,0,10-(M$4-'Indicator Data'!AQ93)/(M$4-M$3)*10)),1)))</f>
        <v>2.7</v>
      </c>
      <c r="N93" s="136" t="n">
        <f aca="false">ROUND(AVERAGE(K93,L93,M93),1)</f>
        <v>7.6</v>
      </c>
      <c r="O93" s="138" t="n">
        <f aca="false">ROUND(AVERAGE(E93,E93,H93,N93),1)</f>
        <v>5.2</v>
      </c>
      <c r="P93" s="139" t="n">
        <f aca="false">IF(AND('Indicator Data'!BD93="No data",'Indicator Data'!BE93="No data"),0,SUM('Indicator Data'!BD93:BF93)/1000)</f>
        <v>0</v>
      </c>
      <c r="Q93" s="135" t="n">
        <f aca="false">ROUND(IF(P93=0,0,IF(LOG(P93*1000)&gt;$Q$4,10,IF(LOG(P93*1000)&lt;Q$3,0,10-(Q$4-LOG(P93*1000))/(Q$4-Q$3)*10))),1)</f>
        <v>0</v>
      </c>
      <c r="R93" s="140" t="n">
        <f aca="false">P93*1000/'Indicator Data'!BZ93</f>
        <v>0</v>
      </c>
      <c r="S93" s="135" t="n">
        <f aca="false">IF(R93="x","x",ROUND(IF(R93&gt;$S$4,10,IF(R93&lt;$S$3,0,((R93*100)/0.0052)^(1/4.0545)/6.5*10)),1))</f>
        <v>0</v>
      </c>
      <c r="T93" s="141" t="n">
        <f aca="false">ROUND(AVERAGE(Q93,S93),1)</f>
        <v>0</v>
      </c>
      <c r="U93" s="142" t="str">
        <f aca="false">IF('Indicator Data'!AU93="No data","x",ROUND(IF('Indicator Data'!AU93&gt;U$4,10,IF('Indicator Data'!AU93&lt;U$3,0,10-(U$4-'Indicator Data'!AU93)/(U$4-U$3)*10)),1))</f>
        <v>x</v>
      </c>
      <c r="V93" s="142" t="str">
        <f aca="false">IF('Indicator Data'!AV93="No data","x",IF('Indicator Data'!AV93=0,0,ROUND(IF('Indicator Data'!AV93&gt;V$4,10,IF('Indicator Data'!AV93&lt;V$3,0,10-(V$4-'Indicator Data'!AV93)/(V$4-V$3)*10)),1)))</f>
        <v>x</v>
      </c>
      <c r="W93" s="135" t="str">
        <f aca="false">IF(AND(U93="x",V93="x"),"x",AVERAGE(U93,V93))</f>
        <v>x</v>
      </c>
      <c r="X93" s="135" t="n">
        <f aca="false">IF('Indicator Data'!AT93="No data","x",ROUND(IF('Indicator Data'!AT93&gt;X$4,10,IF('Indicator Data'!AT93&lt;X$3,0,10-(X$4-'Indicator Data'!AT93)/(X$4-X$3)*10)),1))</f>
        <v>7.7</v>
      </c>
      <c r="Y93" s="135" t="str">
        <f aca="false">IF('Indicator Data'!AW93="No data","x",ROUND(IF('Indicator Data'!AW93&gt;Y$4,10,IF('Indicator Data'!AW93&lt;Y$3,0,10-(Y$4-'Indicator Data'!AW93)/(Y$4-Y$3)*10)),1))</f>
        <v>x</v>
      </c>
      <c r="Z93" s="140" t="n">
        <f aca="false">IF('Indicator Data'!AX93="No data","x",IF(('Indicator Data'!AX93/'Indicator Data'!BZ93)&gt;1,1,IF('Indicator Data'!AX93&gt;'Indicator Data'!AX93,1,'Indicator Data'!AX93/'Indicator Data'!BZ93)))</f>
        <v>0.964119993171625</v>
      </c>
      <c r="AA93" s="135" t="n">
        <f aca="false">IF(Z93="x","x",ROUND(IF(Z93&gt;AA$4,10,IF(Z93&lt;AA$3,0,10-(AA$4-Z93)/(AA$4-AA$3)*10)),1))</f>
        <v>10</v>
      </c>
      <c r="AB93" s="143" t="n">
        <f aca="false">IF(AND(W93="x",X93="x",Y93="x",AA93="x"),"x",ROUND(AVERAGE(W93,X93,Y93,AA93),1))</f>
        <v>8.9</v>
      </c>
      <c r="AC93" s="135" t="n">
        <f aca="false">IF('Indicator Data'!AR93="No data","x",ROUND(IF('Indicator Data'!AR93&gt;AC$4,10,IF('Indicator Data'!AR93&lt;AC$3,0,10-(AC$4-'Indicator Data'!AR93)/(AC$4-AC$3)*10)),1))</f>
        <v>3.8</v>
      </c>
      <c r="AD93" s="135" t="n">
        <f aca="false">IF('Indicator Data'!AS93="No data","x",ROUND(IF('Indicator Data'!AS93&gt;AD$4,10,IF('Indicator Data'!AS93&lt;AD$3,0,10-(AD$4-'Indicator Data'!AS93)/(AD$4-AD$3)*10)),1))</f>
        <v>1.5</v>
      </c>
      <c r="AE93" s="143" t="n">
        <f aca="false">IF(AND(AC93="x",AD93="x"),"x",ROUND(AVERAGE(AD93,AC93),1))</f>
        <v>2.7</v>
      </c>
      <c r="AF93" s="139" t="n">
        <f aca="false">('Indicator Data'!BC93+'Indicator Data'!BB93*0.5+'Indicator Data'!BA93*0.25)/1000</f>
        <v>0</v>
      </c>
      <c r="AG93" s="144" t="n">
        <f aca="false">AF93*1000/'Indicator Data'!BZ93</f>
        <v>0</v>
      </c>
      <c r="AH93" s="143" t="n">
        <f aca="false">IF(AG93="x","x",ROUND(IF(AG93&gt;AH$4,10,IF(AG93&lt;AH$3,0,10-(AH$4-AG93)/(AH$4-AH$3)*10)),1))</f>
        <v>0</v>
      </c>
      <c r="AI93" s="135" t="n">
        <f aca="false">IF('Indicator Data'!BG93="No data","x",ROUND(IF('Indicator Data'!BG93&lt;$AI$3,10,IF('Indicator Data'!BG93&gt;$AI$4,0,($AI$4-'Indicator Data'!BG93)/($AI$4-$AI$3)*10)),1))</f>
        <v>1.6</v>
      </c>
      <c r="AJ93" s="135" t="n">
        <f aca="false">IF('Indicator Data'!BH93="No data","x",ROUND(IF('Indicator Data'!BH93&gt;$AJ$4,10,IF('Indicator Data'!BH93&lt;$AJ$3,0,10-($AJ$4-'Indicator Data'!BH93)/($AJ$4-$AJ$3)*10)),1))</f>
        <v>0</v>
      </c>
      <c r="AK93" s="143" t="n">
        <f aca="false">ROUND(AVERAGE(AJ93,AI93),1)</f>
        <v>0.8</v>
      </c>
      <c r="AL93" s="141" t="n">
        <f aca="false">ROUND(IF(AND(AB93="x",AE93="x",AK93="x"),AH93,IF(AND(AB93="x",AE93="x"),(10-GEOMEAN(((10-AK93)/10*9+1),((10-AH93)/10*9+1)))/9*10,IF(AK93="x",(10-GEOMEAN(((10-AB93)/10*9+1),((10-AE93)/10*9+1),((10-AH93)/10*9+1)))/9*10,IF(AB93="x",(10-GEOMEAN(((10-AK93)/10*9+1),((10-AE93)/10*9+1),((10-AH93)/10*9+1)))/9*10,(10-GEOMEAN(((10-AB93)/10*9+1),((10-AE93)/10*9+1),((10-AH93)/10*9+1),((10-AK93)/10*9+1)))/9*10)))),1)</f>
        <v>4.3</v>
      </c>
      <c r="AM93" s="145" t="n">
        <f aca="false">ROUND((10-GEOMEAN(((10-T93)/10*9+1),((10-AL93)/10*9+1)))/9*10,1)</f>
        <v>2.4</v>
      </c>
    </row>
    <row r="94" customFormat="false" ht="14.5" hidden="false" customHeight="false" outlineLevel="0" collapsed="false">
      <c r="A94" s="98" t="str">
        <f aca="false">'Indicator Data'!A94</f>
        <v>Korea DPR</v>
      </c>
      <c r="B94" s="99" t="str">
        <f aca="false">'Indicator Data'!B94</f>
        <v>PRK</v>
      </c>
      <c r="C94" s="134" t="n">
        <f aca="false">ROUND(IF('Indicator Data'!AK94="No data",IF((0.101*LN('Indicator Data'!BY94)-0.153)&gt;C$4,0,IF((0.101*LN('Indicator Data'!BY94)-0.153)&lt;C$3,10,(C$4-(0.101*LN('Indicator Data'!BY94)-0.153))/(C$4-C$3)*10)),IF('Indicator Data'!AK94&gt;C$4,0,IF('Indicator Data'!AK94&lt;C$3,10,(C$4-'Indicator Data'!AK94)/(C$4-C$3)*10))),1)</f>
        <v>7</v>
      </c>
      <c r="D94" s="135" t="str">
        <f aca="false">IF('Indicator Data'!AL94="No data","x",ROUND((IF(LOG('Indicator Data'!AL94*1000)&gt;D$4,10,IF(LOG('Indicator Data'!AL94*1000)&lt;D$3,0,10-(D$4-LOG('Indicator Data'!AL94*1000))/(D$4-D$3)*10))),1))</f>
        <v>x</v>
      </c>
      <c r="E94" s="136" t="n">
        <f aca="false">ROUND(IF(D94="x",C94,(10-GEOMEAN(((10-C94)/10*9+1),((10-D94)/10*9+1)))/9*10),1)</f>
        <v>7</v>
      </c>
      <c r="F94" s="135" t="str">
        <f aca="false">IF('Indicator Data'!AY94="No data","x",ROUND(IF('Indicator Data'!AY94&gt;F$4,10,IF('Indicator Data'!AY94&lt;F$3,0,10-(F$4-'Indicator Data'!AY94)/(F$4-F$3)*10)),1))</f>
        <v>x</v>
      </c>
      <c r="G94" s="135" t="str">
        <f aca="false">IF('Indicator Data'!AZ94="No data","x",ROUND(IF('Indicator Data'!AZ94&gt;G$4,10,IF('Indicator Data'!AZ94&lt;G$3,0,10-(G$4-'Indicator Data'!AZ94)/(G$4-G$3)*10)),1))</f>
        <v>x</v>
      </c>
      <c r="H94" s="136" t="str">
        <f aca="false">IF(AND(F94="x",G94="x"),"x",ROUND(AVERAGE(F94,G94),1))</f>
        <v>x</v>
      </c>
      <c r="I94" s="137" t="n">
        <f aca="false">SUM(IF('Indicator Data'!AM94=0,0,'Indicator Data'!AM94),SUM('Indicator Data'!AN94:AO94))</f>
        <v>107.900524779297</v>
      </c>
      <c r="J94" s="137" t="n">
        <f aca="false">I94/'Indicator Data'!BZ94*1000000</f>
        <v>4.15450897097344</v>
      </c>
      <c r="K94" s="135" t="n">
        <f aca="false">IF(J94="x","x",ROUND(IF(J94&gt;K$4,10,IF(J94&lt;K$3,0,10-(K$4-J94)/(K$4-K$3)*10)),1))</f>
        <v>0.1</v>
      </c>
      <c r="L94" s="135" t="str">
        <f aca="false">IF('Indicator Data'!AP94="No data","x",ROUND(IF('Indicator Data'!AP94&gt;L$4,10,IF('Indicator Data'!AP94&lt;L$3,0,10-(L$4-'Indicator Data'!AP94)/(L$4-L$3)*10)),1))</f>
        <v>x</v>
      </c>
      <c r="M94" s="135" t="str">
        <f aca="false">IF('Indicator Data'!AQ94="No data","x",IF('Indicator Data'!AQ94=0,0,ROUND(IF('Indicator Data'!AQ94&gt;M$4,10,IF('Indicator Data'!AQ94&lt;M$3,0,10-(M$4-'Indicator Data'!AQ94)/(M$4-M$3)*10)),1)))</f>
        <v>x</v>
      </c>
      <c r="N94" s="136" t="n">
        <f aca="false">ROUND(AVERAGE(K94,L94,M94),1)</f>
        <v>0.1</v>
      </c>
      <c r="O94" s="138" t="n">
        <f aca="false">ROUND(AVERAGE(E94,E94,H94,N94),1)</f>
        <v>4.7</v>
      </c>
      <c r="P94" s="139" t="n">
        <f aca="false">IF(AND('Indicator Data'!BD94="No data",'Indicator Data'!BE94="No data"),0,SUM('Indicator Data'!BD94:BF94)/1000)</f>
        <v>0</v>
      </c>
      <c r="Q94" s="135" t="n">
        <f aca="false">ROUND(IF(P94=0,0,IF(LOG(P94*1000)&gt;$Q$4,10,IF(LOG(P94*1000)&lt;Q$3,0,10-(Q$4-LOG(P94*1000))/(Q$4-Q$3)*10))),1)</f>
        <v>0</v>
      </c>
      <c r="R94" s="140" t="n">
        <f aca="false">P94*1000/'Indicator Data'!BZ94</f>
        <v>0</v>
      </c>
      <c r="S94" s="135" t="n">
        <f aca="false">IF(R94="x","x",ROUND(IF(R94&gt;$S$4,10,IF(R94&lt;$S$3,0,((R94*100)/0.0052)^(1/4.0545)/6.5*10)),1))</f>
        <v>0</v>
      </c>
      <c r="T94" s="141" t="n">
        <f aca="false">ROUND(AVERAGE(Q94,S94),1)</f>
        <v>0</v>
      </c>
      <c r="U94" s="142" t="str">
        <f aca="false">IF('Indicator Data'!AU94="No data","x",ROUND(IF('Indicator Data'!AU94&gt;U$4,10,IF('Indicator Data'!AU94&lt;U$3,0,10-(U$4-'Indicator Data'!AU94)/(U$4-U$3)*10)),1))</f>
        <v>x</v>
      </c>
      <c r="V94" s="142" t="str">
        <f aca="false">IF('Indicator Data'!AV94="No data","x",IF('Indicator Data'!AV94=0,0,ROUND(IF('Indicator Data'!AV94&gt;V$4,10,IF('Indicator Data'!AV94&lt;V$3,0,10-(V$4-'Indicator Data'!AV94)/(V$4-V$3)*10)),1)))</f>
        <v>x</v>
      </c>
      <c r="W94" s="135" t="str">
        <f aca="false">IF(AND(U94="x",V94="x"),"x",AVERAGE(U94,V94))</f>
        <v>x</v>
      </c>
      <c r="X94" s="135" t="n">
        <f aca="false">IF('Indicator Data'!AT94="No data","x",ROUND(IF('Indicator Data'!AT94&gt;X$4,10,IF('Indicator Data'!AT94&lt;X$3,0,10-(X$4-'Indicator Data'!AT94)/(X$4-X$3)*10)),1))</f>
        <v>9.5</v>
      </c>
      <c r="Y94" s="135" t="n">
        <f aca="false">IF('Indicator Data'!AW94="No data","x",ROUND(IF('Indicator Data'!AW94&gt;Y$4,10,IF('Indicator Data'!AW94&lt;Y$3,0,10-(Y$4-'Indicator Data'!AW94)/(Y$4-Y$3)*10)),1))</f>
        <v>0</v>
      </c>
      <c r="Z94" s="140" t="n">
        <f aca="false">IF('Indicator Data'!AX94="No data","x",IF(('Indicator Data'!AX94/'Indicator Data'!BZ94)&gt;1,1,IF('Indicator Data'!AX94&gt;'Indicator Data'!AX94,1,'Indicator Data'!AX94/'Indicator Data'!BZ94)))</f>
        <v>0.205504462744901</v>
      </c>
      <c r="AA94" s="135" t="n">
        <f aca="false">IF(Z94="x","x",ROUND(IF(Z94&gt;AA$4,10,IF(Z94&lt;AA$3,0,10-(AA$4-Z94)/(AA$4-AA$3)*10)),1))</f>
        <v>2.3</v>
      </c>
      <c r="AB94" s="143" t="n">
        <f aca="false">IF(AND(W94="x",X94="x",Y94="x",AA94="x"),"x",ROUND(AVERAGE(W94,X94,Y94,AA94),1))</f>
        <v>3.9</v>
      </c>
      <c r="AC94" s="135" t="n">
        <f aca="false">IF('Indicator Data'!AR94="No data","x",ROUND(IF('Indicator Data'!AR94&gt;AC$4,10,IF('Indicator Data'!AR94&lt;AC$3,0,10-(AC$4-'Indicator Data'!AR94)/(AC$4-AC$3)*10)),1))</f>
        <v>1.3</v>
      </c>
      <c r="AD94" s="135" t="n">
        <f aca="false">IF('Indicator Data'!AS94="No data","x",ROUND(IF('Indicator Data'!AS94&gt;AD$4,10,IF('Indicator Data'!AS94&lt;AD$3,0,10-(AD$4-'Indicator Data'!AS94)/(AD$4-AD$3)*10)),1))</f>
        <v>2.1</v>
      </c>
      <c r="AE94" s="143" t="n">
        <f aca="false">IF(AND(AC94="x",AD94="x"),"x",ROUND(AVERAGE(AD94,AC94),1))</f>
        <v>1.7</v>
      </c>
      <c r="AF94" s="139" t="n">
        <f aca="false">('Indicator Data'!BC94+'Indicator Data'!BB94*0.5+'Indicator Data'!BA94*0.25)/1000</f>
        <v>23.75</v>
      </c>
      <c r="AG94" s="144" t="n">
        <f aca="false">AF94*1000/'Indicator Data'!BZ94</f>
        <v>0.000914449566046515</v>
      </c>
      <c r="AH94" s="143" t="n">
        <f aca="false">IF(AG94="x","x",ROUND(IF(AG94&gt;AH$4,10,IF(AG94&lt;AH$3,0,10-(AH$4-AG94)/(AH$4-AH$3)*10)),1))</f>
        <v>0.1</v>
      </c>
      <c r="AI94" s="135" t="n">
        <f aca="false">IF('Indicator Data'!BG94="No data","x",ROUND(IF('Indicator Data'!BG94&lt;$AI$3,10,IF('Indicator Data'!BG94&gt;$AI$4,0,($AI$4-'Indicator Data'!BG94)/($AI$4-$AI$3)*10)),1))</f>
        <v>8.4</v>
      </c>
      <c r="AJ94" s="135" t="n">
        <f aca="false">IF('Indicator Data'!BH94="No data","x",ROUND(IF('Indicator Data'!BH94&gt;$AJ$4,10,IF('Indicator Data'!BH94&lt;$AJ$3,0,10-($AJ$4-'Indicator Data'!BH94)/($AJ$4-$AJ$3)*10)),1))</f>
        <v>10</v>
      </c>
      <c r="AK94" s="143" t="n">
        <f aca="false">ROUND(AVERAGE(AJ94,AI94),1)</f>
        <v>9.2</v>
      </c>
      <c r="AL94" s="141" t="n">
        <f aca="false">ROUND(IF(AND(AB94="x",AE94="x",AK94="x"),AH94,IF(AND(AB94="x",AE94="x"),(10-GEOMEAN(((10-AK94)/10*9+1),((10-AH94)/10*9+1)))/9*10,IF(AK94="x",(10-GEOMEAN(((10-AB94)/10*9+1),((10-AE94)/10*9+1),((10-AH94)/10*9+1)))/9*10,IF(AB94="x",(10-GEOMEAN(((10-AK94)/10*9+1),((10-AE94)/10*9+1),((10-AH94)/10*9+1)))/9*10,(10-GEOMEAN(((10-AB94)/10*9+1),((10-AE94)/10*9+1),((10-AH94)/10*9+1),((10-AK94)/10*9+1)))/9*10)))),1)</f>
        <v>5</v>
      </c>
      <c r="AM94" s="145" t="n">
        <f aca="false">ROUND((10-GEOMEAN(((10-T94)/10*9+1),((10-AL94)/10*9+1)))/9*10,1)</f>
        <v>2.9</v>
      </c>
    </row>
    <row r="95" customFormat="false" ht="14.5" hidden="false" customHeight="false" outlineLevel="0" collapsed="false">
      <c r="A95" s="98" t="str">
        <f aca="false">'Indicator Data'!A95</f>
        <v>Korea Republic of</v>
      </c>
      <c r="B95" s="99" t="str">
        <f aca="false">'Indicator Data'!B95</f>
        <v>KOR</v>
      </c>
      <c r="C95" s="134" t="n">
        <f aca="false">ROUND(IF('Indicator Data'!AK95="No data",IF((0.101*LN('Indicator Data'!BY95)-0.153)&gt;C$4,0,IF((0.101*LN('Indicator Data'!BY95)-0.153)&lt;C$3,10,(C$4-(0.101*LN('Indicator Data'!BY95)-0.153))/(C$4-C$3)*10)),IF('Indicator Data'!AK95&gt;C$4,0,IF('Indicator Data'!AK95&lt;C$3,10,(C$4-'Indicator Data'!AK95)/(C$4-C$3)*10))),1)</f>
        <v>0</v>
      </c>
      <c r="D95" s="135" t="str">
        <f aca="false">IF('Indicator Data'!AL95="No data","x",ROUND((IF(LOG('Indicator Data'!AL95*1000)&gt;D$4,10,IF(LOG('Indicator Data'!AL95*1000)&lt;D$3,0,10-(D$4-LOG('Indicator Data'!AL95*1000))/(D$4-D$3)*10))),1))</f>
        <v>x</v>
      </c>
      <c r="E95" s="136" t="n">
        <f aca="false">ROUND(IF(D95="x",C95,(10-GEOMEAN(((10-C95)/10*9+1),((10-D95)/10*9+1)))/9*10),1)</f>
        <v>0</v>
      </c>
      <c r="F95" s="135" t="n">
        <f aca="false">IF('Indicator Data'!AY95="No data","x",ROUND(IF('Indicator Data'!AY95&gt;F$4,10,IF('Indicator Data'!AY95&lt;F$3,0,10-(F$4-'Indicator Data'!AY95)/(F$4-F$3)*10)),1))</f>
        <v>0.9</v>
      </c>
      <c r="G95" s="135" t="n">
        <f aca="false">IF('Indicator Data'!AZ95="No data","x",ROUND(IF('Indicator Data'!AZ95&gt;G$4,10,IF('Indicator Data'!AZ95&lt;G$3,0,10-(G$4-'Indicator Data'!AZ95)/(G$4-G$3)*10)),1))</f>
        <v>1.6</v>
      </c>
      <c r="H95" s="136" t="n">
        <f aca="false">IF(AND(F95="x",G95="x"),"x",ROUND(AVERAGE(F95,G95),1))</f>
        <v>1.3</v>
      </c>
      <c r="I95" s="137" t="n">
        <f aca="false">SUM(IF('Indicator Data'!AM95=0,0,'Indicator Data'!AM95),SUM('Indicator Data'!AN95:AO95))</f>
        <v>0.86887</v>
      </c>
      <c r="J95" s="137" t="n">
        <f aca="false">I95/'Indicator Data'!BZ95*1000000</f>
        <v>0.0167637980526389</v>
      </c>
      <c r="K95" s="135" t="n">
        <f aca="false">IF(J95="x","x",ROUND(IF(J95&gt;K$4,10,IF(J95&lt;K$3,0,10-(K$4-J95)/(K$4-K$3)*10)),1))</f>
        <v>0</v>
      </c>
      <c r="L95" s="135" t="str">
        <f aca="false">IF('Indicator Data'!AP95="No data","x",ROUND(IF('Indicator Data'!AP95&gt;L$4,10,IF('Indicator Data'!AP95&lt;L$3,0,10-(L$4-'Indicator Data'!AP95)/(L$4-L$3)*10)),1))</f>
        <v>x</v>
      </c>
      <c r="M95" s="135" t="n">
        <f aca="false">IF('Indicator Data'!AQ95="No data","x",IF('Indicator Data'!AQ95=0,0,ROUND(IF('Indicator Data'!AQ95&gt;M$4,10,IF('Indicator Data'!AQ95&lt;M$3,0,10-(M$4-'Indicator Data'!AQ95)/(M$4-M$3)*10)),1)))</f>
        <v>0.2</v>
      </c>
      <c r="N95" s="136" t="n">
        <f aca="false">ROUND(AVERAGE(K95,L95,M95),1)</f>
        <v>0.1</v>
      </c>
      <c r="O95" s="138" t="n">
        <f aca="false">ROUND(AVERAGE(E95,E95,H95,N95),1)</f>
        <v>0.4</v>
      </c>
      <c r="P95" s="139" t="n">
        <f aca="false">IF(AND('Indicator Data'!BD95="No data",'Indicator Data'!BE95="No data"),0,SUM('Indicator Data'!BD95:BF95)/1000)</f>
        <v>15.705</v>
      </c>
      <c r="Q95" s="135" t="n">
        <f aca="false">ROUND(IF(P95=0,0,IF(LOG(P95*1000)&gt;$Q$4,10,IF(LOG(P95*1000)&lt;Q$3,0,10-(Q$4-LOG(P95*1000))/(Q$4-Q$3)*10))),1)</f>
        <v>4</v>
      </c>
      <c r="R95" s="140" t="n">
        <f aca="false">P95*1000/'Indicator Data'!BZ95</f>
        <v>0.0003030090213918</v>
      </c>
      <c r="S95" s="135" t="n">
        <f aca="false">IF(R95="x","x",ROUND(IF(R95&gt;$S$4,10,IF(R95&lt;$S$3,0,((R95*100)/0.0052)^(1/4.0545)/6.5*10)),1))</f>
        <v>2.4</v>
      </c>
      <c r="T95" s="141" t="n">
        <f aca="false">ROUND(AVERAGE(Q95,S95),1)</f>
        <v>3.2</v>
      </c>
      <c r="U95" s="142" t="str">
        <f aca="false">IF('Indicator Data'!AU95="No data","x",ROUND(IF('Indicator Data'!AU95&gt;U$4,10,IF('Indicator Data'!AU95&lt;U$3,0,10-(U$4-'Indicator Data'!AU95)/(U$4-U$3)*10)),1))</f>
        <v>x</v>
      </c>
      <c r="V95" s="142" t="str">
        <f aca="false">IF('Indicator Data'!AV95="No data","x",IF('Indicator Data'!AV95=0,0,ROUND(IF('Indicator Data'!AV95&gt;V$4,10,IF('Indicator Data'!AV95&lt;V$3,0,10-(V$4-'Indicator Data'!AV95)/(V$4-V$3)*10)),1)))</f>
        <v>x</v>
      </c>
      <c r="W95" s="135" t="str">
        <f aca="false">IF(AND(U95="x",V95="x"),"x",AVERAGE(U95,V95))</f>
        <v>x</v>
      </c>
      <c r="X95" s="135" t="n">
        <f aca="false">IF('Indicator Data'!AT95="No data","x",ROUND(IF('Indicator Data'!AT95&gt;X$4,10,IF('Indicator Data'!AT95&lt;X$3,0,10-(X$4-'Indicator Data'!AT95)/(X$4-X$3)*10)),1))</f>
        <v>0.9</v>
      </c>
      <c r="Y95" s="135" t="n">
        <f aca="false">IF('Indicator Data'!AW95="No data","x",ROUND(IF('Indicator Data'!AW95&gt;Y$4,10,IF('Indicator Data'!AW95&lt;Y$3,0,10-(Y$4-'Indicator Data'!AW95)/(Y$4-Y$3)*10)),1))</f>
        <v>0</v>
      </c>
      <c r="Z95" s="140" t="n">
        <f aca="false">IF('Indicator Data'!AX95="No data","x",IF(('Indicator Data'!AX95/'Indicator Data'!BZ95)&gt;1,1,IF('Indicator Data'!AX95&gt;'Indicator Data'!AX95,1,'Indicator Data'!AX95/'Indicator Data'!BZ95)))</f>
        <v>0</v>
      </c>
      <c r="AA95" s="135" t="n">
        <f aca="false">IF(Z95="x","x",ROUND(IF(Z95&gt;AA$4,10,IF(Z95&lt;AA$3,0,10-(AA$4-Z95)/(AA$4-AA$3)*10)),1))</f>
        <v>0</v>
      </c>
      <c r="AB95" s="143" t="n">
        <f aca="false">IF(AND(W95="x",X95="x",Y95="x",AA95="x"),"x",ROUND(AVERAGE(W95,X95,Y95,AA95),1))</f>
        <v>0.3</v>
      </c>
      <c r="AC95" s="135" t="n">
        <f aca="false">IF('Indicator Data'!AR95="No data","x",ROUND(IF('Indicator Data'!AR95&gt;AC$4,10,IF('Indicator Data'!AR95&lt;AC$3,0,10-(AC$4-'Indicator Data'!AR95)/(AC$4-AC$3)*10)),1))</f>
        <v>0.2</v>
      </c>
      <c r="AD95" s="135" t="str">
        <f aca="false">IF('Indicator Data'!AS95="No data","x",ROUND(IF('Indicator Data'!AS95&gt;AD$4,10,IF('Indicator Data'!AS95&lt;AD$3,0,10-(AD$4-'Indicator Data'!AS95)/(AD$4-AD$3)*10)),1))</f>
        <v>x</v>
      </c>
      <c r="AE95" s="143" t="n">
        <f aca="false">IF(AND(AC95="x",AD95="x"),"x",ROUND(AVERAGE(AD95,AC95),1))</f>
        <v>0.2</v>
      </c>
      <c r="AF95" s="139" t="n">
        <f aca="false">('Indicator Data'!BC95+'Indicator Data'!BB95*0.5+'Indicator Data'!BA95*0.25)/1000</f>
        <v>5.98175</v>
      </c>
      <c r="AG95" s="144" t="n">
        <f aca="false">AF95*1000/'Indicator Data'!BZ95</f>
        <v>0.000115410647163986</v>
      </c>
      <c r="AH95" s="143" t="n">
        <f aca="false">IF(AG95="x","x",ROUND(IF(AG95&gt;AH$4,10,IF(AG95&lt;AH$3,0,10-(AH$4-AG95)/(AH$4-AH$3)*10)),1))</f>
        <v>0</v>
      </c>
      <c r="AI95" s="135" t="n">
        <f aca="false">IF('Indicator Data'!BG95="No data","x",ROUND(IF('Indicator Data'!BG95&lt;$AI$3,10,IF('Indicator Data'!BG95&gt;$AI$4,0,($AI$4-'Indicator Data'!BG95)/($AI$4-$AI$3)*10)),1))</f>
        <v>1.6</v>
      </c>
      <c r="AJ95" s="135" t="n">
        <f aca="false">IF('Indicator Data'!BH95="No data","x",ROUND(IF('Indicator Data'!BH95&gt;$AJ$4,10,IF('Indicator Data'!BH95&lt;$AJ$3,0,10-($AJ$4-'Indicator Data'!BH95)/($AJ$4-$AJ$3)*10)),1))</f>
        <v>0</v>
      </c>
      <c r="AK95" s="143" t="n">
        <f aca="false">ROUND(AVERAGE(AJ95,AI95),1)</f>
        <v>0.8</v>
      </c>
      <c r="AL95" s="141" t="n">
        <f aca="false">ROUND(IF(AND(AB95="x",AE95="x",AK95="x"),AH95,IF(AND(AB95="x",AE95="x"),(10-GEOMEAN(((10-AK95)/10*9+1),((10-AH95)/10*9+1)))/9*10,IF(AK95="x",(10-GEOMEAN(((10-AB95)/10*9+1),((10-AE95)/10*9+1),((10-AH95)/10*9+1)))/9*10,IF(AB95="x",(10-GEOMEAN(((10-AK95)/10*9+1),((10-AE95)/10*9+1),((10-AH95)/10*9+1)))/9*10,(10-GEOMEAN(((10-AB95)/10*9+1),((10-AE95)/10*9+1),((10-AH95)/10*9+1),((10-AK95)/10*9+1)))/9*10)))),1)</f>
        <v>0.3</v>
      </c>
      <c r="AM95" s="145" t="n">
        <f aca="false">ROUND((10-GEOMEAN(((10-T95)/10*9+1),((10-AL95)/10*9+1)))/9*10,1)</f>
        <v>1.9</v>
      </c>
    </row>
    <row r="96" customFormat="false" ht="14.5" hidden="false" customHeight="false" outlineLevel="0" collapsed="false">
      <c r="A96" s="98" t="str">
        <f aca="false">'Indicator Data'!A96</f>
        <v>Kuwait</v>
      </c>
      <c r="B96" s="99" t="str">
        <f aca="false">'Indicator Data'!B96</f>
        <v>KWT</v>
      </c>
      <c r="C96" s="134" t="n">
        <f aca="false">ROUND(IF('Indicator Data'!AK96="No data",IF((0.101*LN('Indicator Data'!BY96)-0.153)&gt;C$4,0,IF((0.101*LN('Indicator Data'!BY96)-0.153)&lt;C$3,10,(C$4-(0.101*LN('Indicator Data'!BY96)-0.153))/(C$4-C$3)*10)),IF('Indicator Data'!AK96&gt;C$4,0,IF('Indicator Data'!AK96&lt;C$3,10,(C$4-'Indicator Data'!AK96)/(C$4-C$3)*10))),1)</f>
        <v>1.9</v>
      </c>
      <c r="D96" s="135" t="str">
        <f aca="false">IF('Indicator Data'!AL96="No data","x",ROUND((IF(LOG('Indicator Data'!AL96*1000)&gt;D$4,10,IF(LOG('Indicator Data'!AL96*1000)&lt;D$3,0,10-(D$4-LOG('Indicator Data'!AL96*1000))/(D$4-D$3)*10))),1))</f>
        <v>x</v>
      </c>
      <c r="E96" s="136" t="n">
        <f aca="false">ROUND(IF(D96="x",C96,(10-GEOMEAN(((10-C96)/10*9+1),((10-D96)/10*9+1)))/9*10),1)</f>
        <v>1.9</v>
      </c>
      <c r="F96" s="135" t="n">
        <f aca="false">IF('Indicator Data'!AY96="No data","x",ROUND(IF('Indicator Data'!AY96&gt;F$4,10,IF('Indicator Data'!AY96&lt;F$3,0,10-(F$4-'Indicator Data'!AY96)/(F$4-F$3)*10)),1))</f>
        <v>3.2</v>
      </c>
      <c r="G96" s="135" t="str">
        <f aca="false">IF('Indicator Data'!AZ96="No data","x",ROUND(IF('Indicator Data'!AZ96&gt;G$4,10,IF('Indicator Data'!AZ96&lt;G$3,0,10-(G$4-'Indicator Data'!AZ96)/(G$4-G$3)*10)),1))</f>
        <v>x</v>
      </c>
      <c r="H96" s="136" t="n">
        <f aca="false">IF(AND(F96="x",G96="x"),"x",ROUND(AVERAGE(F96,G96),1))</f>
        <v>3.2</v>
      </c>
      <c r="I96" s="137" t="n">
        <f aca="false">SUM(IF('Indicator Data'!AM96=0,0,'Indicator Data'!AM96),SUM('Indicator Data'!AN96:AO96))</f>
        <v>-4.371602</v>
      </c>
      <c r="J96" s="137" t="n">
        <f aca="false">I96/'Indicator Data'!BZ96*1000000</f>
        <v>-1.02858464502364</v>
      </c>
      <c r="K96" s="135" t="n">
        <f aca="false">IF(J96="x","x",ROUND(IF(J96&gt;K$4,10,IF(J96&lt;K$3,0,10-(K$4-J96)/(K$4-K$3)*10)),1))</f>
        <v>0</v>
      </c>
      <c r="L96" s="135" t="str">
        <f aca="false">IF('Indicator Data'!AP96="No data","x",ROUND(IF('Indicator Data'!AP96&gt;L$4,10,IF('Indicator Data'!AP96&lt;L$3,0,10-(L$4-'Indicator Data'!AP96)/(L$4-L$3)*10)),1))</f>
        <v>x</v>
      </c>
      <c r="M96" s="135" t="n">
        <f aca="false">IF('Indicator Data'!AQ96="No data","x",IF('Indicator Data'!AQ96=0,0,ROUND(IF('Indicator Data'!AQ96&gt;M$4,10,IF('Indicator Data'!AQ96&lt;M$3,0,10-(M$4-'Indicator Data'!AQ96)/(M$4-M$3)*10)),1)))</f>
        <v>0</v>
      </c>
      <c r="N96" s="136" t="n">
        <f aca="false">ROUND(AVERAGE(K96,L96,M96),1)</f>
        <v>0</v>
      </c>
      <c r="O96" s="138" t="n">
        <f aca="false">ROUND(AVERAGE(E96,E96,H96,N96),1)</f>
        <v>1.8</v>
      </c>
      <c r="P96" s="139" t="n">
        <f aca="false">IF(AND('Indicator Data'!BD96="No data",'Indicator Data'!BE96="No data"),0,SUM('Indicator Data'!BD96:BF96)/1000)</f>
        <v>1.805</v>
      </c>
      <c r="Q96" s="135" t="n">
        <f aca="false">ROUND(IF(P96=0,0,IF(LOG(P96*1000)&gt;$Q$4,10,IF(LOG(P96*1000)&lt;Q$3,0,10-(Q$4-LOG(P96*1000))/(Q$4-Q$3)*10))),1)</f>
        <v>0.9</v>
      </c>
      <c r="R96" s="140" t="n">
        <f aca="false">P96*1000/'Indicator Data'!BZ96</f>
        <v>0.000424694490547783</v>
      </c>
      <c r="S96" s="135" t="n">
        <f aca="false">IF(R96="x","x",ROUND(IF(R96&gt;$S$4,10,IF(R96&lt;$S$3,0,((R96*100)/0.0052)^(1/4.0545)/6.5*10)),1))</f>
        <v>2.6</v>
      </c>
      <c r="T96" s="141" t="n">
        <f aca="false">ROUND(AVERAGE(Q96,S96),1)</f>
        <v>1.8</v>
      </c>
      <c r="U96" s="142" t="str">
        <f aca="false">IF('Indicator Data'!AU96="No data","x",ROUND(IF('Indicator Data'!AU96&gt;U$4,10,IF('Indicator Data'!AU96&lt;U$3,0,10-(U$4-'Indicator Data'!AU96)/(U$4-U$3)*10)),1))</f>
        <v>x</v>
      </c>
      <c r="V96" s="142" t="str">
        <f aca="false">IF('Indicator Data'!AV96="No data","x",IF('Indicator Data'!AV96=0,0,ROUND(IF('Indicator Data'!AV96&gt;V$4,10,IF('Indicator Data'!AV96&lt;V$3,0,10-(V$4-'Indicator Data'!AV96)/(V$4-V$3)*10)),1)))</f>
        <v>x</v>
      </c>
      <c r="W96" s="135" t="str">
        <f aca="false">IF(AND(U96="x",V96="x"),"x",AVERAGE(U96,V96))</f>
        <v>x</v>
      </c>
      <c r="X96" s="135" t="n">
        <f aca="false">IF('Indicator Data'!AT96="No data","x",ROUND(IF('Indicator Data'!AT96&gt;X$4,10,IF('Indicator Data'!AT96&lt;X$3,0,10-(X$4-'Indicator Data'!AT96)/(X$4-X$3)*10)),1))</f>
        <v>0.3</v>
      </c>
      <c r="Y96" s="135" t="str">
        <f aca="false">IF('Indicator Data'!AW96="No data","x",ROUND(IF('Indicator Data'!AW96&gt;Y$4,10,IF('Indicator Data'!AW96&lt;Y$3,0,10-(Y$4-'Indicator Data'!AW96)/(Y$4-Y$3)*10)),1))</f>
        <v>x</v>
      </c>
      <c r="Z96" s="140" t="n">
        <f aca="false">IF('Indicator Data'!AX96="No data","x",IF(('Indicator Data'!AX96/'Indicator Data'!BZ96)&gt;1,1,IF('Indicator Data'!AX96&gt;'Indicator Data'!AX96,1,'Indicator Data'!AX96/'Indicator Data'!BZ96)))</f>
        <v>3.76460490236262E-006</v>
      </c>
      <c r="AA96" s="135" t="n">
        <f aca="false">IF(Z96="x","x",ROUND(IF(Z96&gt;AA$4,10,IF(Z96&lt;AA$3,0,10-(AA$4-Z96)/(AA$4-AA$3)*10)),1))</f>
        <v>0</v>
      </c>
      <c r="AB96" s="143" t="n">
        <f aca="false">IF(AND(W96="x",X96="x",Y96="x",AA96="x"),"x",ROUND(AVERAGE(W96,X96,Y96,AA96),1))</f>
        <v>0.2</v>
      </c>
      <c r="AC96" s="135" t="n">
        <f aca="false">IF('Indicator Data'!AR96="No data","x",ROUND(IF('Indicator Data'!AR96&gt;AC$4,10,IF('Indicator Data'!AR96&lt;AC$3,0,10-(AC$4-'Indicator Data'!AR96)/(AC$4-AC$3)*10)),1))</f>
        <v>0.7</v>
      </c>
      <c r="AD96" s="135" t="n">
        <f aca="false">IF('Indicator Data'!AS96="No data","x",ROUND(IF('Indicator Data'!AS96&gt;AD$4,10,IF('Indicator Data'!AS96&lt;AD$3,0,10-(AD$4-'Indicator Data'!AS96)/(AD$4-AD$3)*10)),1))</f>
        <v>0.7</v>
      </c>
      <c r="AE96" s="143" t="n">
        <f aca="false">IF(AND(AC96="x",AD96="x"),"x",ROUND(AVERAGE(AD96,AC96),1))</f>
        <v>0.7</v>
      </c>
      <c r="AF96" s="139" t="n">
        <f aca="false">('Indicator Data'!BC96+'Indicator Data'!BB96*0.5+'Indicator Data'!BA96*0.25)/1000</f>
        <v>0</v>
      </c>
      <c r="AG96" s="144" t="n">
        <f aca="false">AF96*1000/'Indicator Data'!BZ96</f>
        <v>0</v>
      </c>
      <c r="AH96" s="143" t="n">
        <f aca="false">IF(AG96="x","x",ROUND(IF(AG96&gt;AH$4,10,IF(AG96&lt;AH$3,0,10-(AH$4-AG96)/(AH$4-AH$3)*10)),1))</f>
        <v>0</v>
      </c>
      <c r="AI96" s="135" t="n">
        <f aca="false">IF('Indicator Data'!BG96="No data","x",ROUND(IF('Indicator Data'!BG96&lt;$AI$3,10,IF('Indicator Data'!BG96&gt;$AI$4,0,($AI$4-'Indicator Data'!BG96)/($AI$4-$AI$3)*10)),1))</f>
        <v>1.9</v>
      </c>
      <c r="AJ96" s="135" t="n">
        <f aca="false">IF('Indicator Data'!BH96="No data","x",ROUND(IF('Indicator Data'!BH96&gt;$AJ$4,10,IF('Indicator Data'!BH96&lt;$AJ$3,0,10-($AJ$4-'Indicator Data'!BH96)/($AJ$4-$AJ$3)*10)),1))</f>
        <v>0</v>
      </c>
      <c r="AK96" s="143" t="n">
        <f aca="false">ROUND(AVERAGE(AJ96,AI96),1)</f>
        <v>1</v>
      </c>
      <c r="AL96" s="141" t="n">
        <f aca="false">ROUND(IF(AND(AB96="x",AE96="x",AK96="x"),AH96,IF(AND(AB96="x",AE96="x"),(10-GEOMEAN(((10-AK96)/10*9+1),((10-AH96)/10*9+1)))/9*10,IF(AK96="x",(10-GEOMEAN(((10-AB96)/10*9+1),((10-AE96)/10*9+1),((10-AH96)/10*9+1)))/9*10,IF(AB96="x",(10-GEOMEAN(((10-AK96)/10*9+1),((10-AE96)/10*9+1),((10-AH96)/10*9+1)))/9*10,(10-GEOMEAN(((10-AB96)/10*9+1),((10-AE96)/10*9+1),((10-AH96)/10*9+1),((10-AK96)/10*9+1)))/9*10)))),1)</f>
        <v>0.5</v>
      </c>
      <c r="AM96" s="145" t="n">
        <f aca="false">ROUND((10-GEOMEAN(((10-T96)/10*9+1),((10-AL96)/10*9+1)))/9*10,1)</f>
        <v>1.2</v>
      </c>
    </row>
    <row r="97" customFormat="false" ht="14.5" hidden="false" customHeight="false" outlineLevel="0" collapsed="false">
      <c r="A97" s="98" t="str">
        <f aca="false">'Indicator Data'!A97</f>
        <v>Kyrgyzstan</v>
      </c>
      <c r="B97" s="99" t="str">
        <f aca="false">'Indicator Data'!B97</f>
        <v>KGZ</v>
      </c>
      <c r="C97" s="134" t="n">
        <f aca="false">ROUND(IF('Indicator Data'!AK97="No data",IF((0.101*LN('Indicator Data'!BY97)-0.153)&gt;C$4,0,IF((0.101*LN('Indicator Data'!BY97)-0.153)&lt;C$3,10,(C$4-(0.101*LN('Indicator Data'!BY97)-0.153))/(C$4-C$3)*10)),IF('Indicator Data'!AK97&gt;C$4,0,IF('Indicator Data'!AK97&lt;C$3,10,(C$4-'Indicator Data'!AK97)/(C$4-C$3)*10))),1)</f>
        <v>4.1</v>
      </c>
      <c r="D97" s="135" t="n">
        <f aca="false">IF('Indicator Data'!AL97="No data","x",ROUND((IF(LOG('Indicator Data'!AL97*1000)&gt;D$4,10,IF(LOG('Indicator Data'!AL97*1000)&lt;D$3,0,10-(D$4-LOG('Indicator Data'!AL97*1000))/(D$4-D$3)*10))),1))</f>
        <v>0.6</v>
      </c>
      <c r="E97" s="136" t="n">
        <f aca="false">ROUND(IF(D97="x",C97,(10-GEOMEAN(((10-C97)/10*9+1),((10-D97)/10*9+1)))/9*10),1)</f>
        <v>2.5</v>
      </c>
      <c r="F97" s="135" t="n">
        <f aca="false">IF('Indicator Data'!AY97="No data","x",ROUND(IF('Indicator Data'!AY97&gt;F$4,10,IF('Indicator Data'!AY97&lt;F$3,0,10-(F$4-'Indicator Data'!AY97)/(F$4-F$3)*10)),1))</f>
        <v>4.9</v>
      </c>
      <c r="G97" s="135" t="n">
        <f aca="false">IF('Indicator Data'!AZ97="No data","x",ROUND(IF('Indicator Data'!AZ97&gt;G$4,10,IF('Indicator Data'!AZ97&lt;G$3,0,10-(G$4-'Indicator Data'!AZ97)/(G$4-G$3)*10)),1))</f>
        <v>1</v>
      </c>
      <c r="H97" s="136" t="n">
        <f aca="false">IF(AND(F97="x",G97="x"),"x",ROUND(AVERAGE(F97,G97),1))</f>
        <v>3</v>
      </c>
      <c r="I97" s="137" t="n">
        <f aca="false">SUM(IF('Indicator Data'!AM97=0,0,'Indicator Data'!AM97),SUM('Indicator Data'!AN97:AO97))</f>
        <v>298.825651765625</v>
      </c>
      <c r="J97" s="137" t="n">
        <f aca="false">I97/'Indicator Data'!BZ97*1000000</f>
        <v>45.7777870355392</v>
      </c>
      <c r="K97" s="135" t="n">
        <f aca="false">IF(J97="x","x",ROUND(IF(J97&gt;K$4,10,IF(J97&lt;K$3,0,10-(K$4-J97)/(K$4-K$3)*10)),1))</f>
        <v>0.9</v>
      </c>
      <c r="L97" s="135" t="n">
        <f aca="false">IF('Indicator Data'!AP97="No data","x",ROUND(IF('Indicator Data'!AP97&gt;L$4,10,IF('Indicator Data'!AP97&lt;L$3,0,10-(L$4-'Indicator Data'!AP97)/(L$4-L$3)*10)),1))</f>
        <v>3.9</v>
      </c>
      <c r="M97" s="135" t="n">
        <f aca="false">IF('Indicator Data'!AQ97="No data","x",IF('Indicator Data'!AQ97=0,0,ROUND(IF('Indicator Data'!AQ97&gt;M$4,10,IF('Indicator Data'!AQ97&lt;M$3,0,10-(M$4-'Indicator Data'!AQ97)/(M$4-M$3)*10)),1)))</f>
        <v>10</v>
      </c>
      <c r="N97" s="136" t="n">
        <f aca="false">ROUND(AVERAGE(K97,L97,M97),1)</f>
        <v>4.9</v>
      </c>
      <c r="O97" s="138" t="n">
        <f aca="false">ROUND(AVERAGE(E97,E97,H97,N97),1)</f>
        <v>3.2</v>
      </c>
      <c r="P97" s="139" t="n">
        <f aca="false">IF(AND('Indicator Data'!BD97="No data",'Indicator Data'!BE97="No data"),0,SUM('Indicator Data'!BD97:BF97)/1000)</f>
        <v>0.998</v>
      </c>
      <c r="Q97" s="135" t="n">
        <f aca="false">ROUND(IF(P97=0,0,IF(LOG(P97*1000)&gt;$Q$4,10,IF(LOG(P97*1000)&lt;Q$3,0,10-(Q$4-LOG(P97*1000))/(Q$4-Q$3)*10))),1)</f>
        <v>0</v>
      </c>
      <c r="R97" s="140" t="n">
        <f aca="false">P97*1000/'Indicator Data'!BZ97</f>
        <v>0.000152885909196647</v>
      </c>
      <c r="S97" s="135" t="n">
        <f aca="false">IF(R97="x","x",ROUND(IF(R97&gt;$S$4,10,IF(R97&lt;$S$3,0,((R97*100)/0.0052)^(1/4.0545)/6.5*10)),1))</f>
        <v>2</v>
      </c>
      <c r="T97" s="141" t="n">
        <f aca="false">ROUND(AVERAGE(Q97,S97),1)</f>
        <v>1</v>
      </c>
      <c r="U97" s="142" t="n">
        <f aca="false">IF('Indicator Data'!AU97="No data","x",ROUND(IF('Indicator Data'!AU97&gt;U$4,10,IF('Indicator Data'!AU97&lt;U$3,0,10-(U$4-'Indicator Data'!AU97)/(U$4-U$3)*10)),1))</f>
        <v>0.4</v>
      </c>
      <c r="V97" s="142" t="n">
        <f aca="false">IF('Indicator Data'!AV97="No data","x",IF('Indicator Data'!AV97=0,0,ROUND(IF('Indicator Data'!AV97&gt;V$4,10,IF('Indicator Data'!AV97&lt;V$3,0,10-(V$4-'Indicator Data'!AV97)/(V$4-V$3)*10)),1)))</f>
        <v>0.6</v>
      </c>
      <c r="W97" s="135" t="n">
        <f aca="false">IF(AND(U97="x",V97="x"),"x",AVERAGE(U97,V97))</f>
        <v>0.5</v>
      </c>
      <c r="X97" s="135" t="n">
        <f aca="false">IF('Indicator Data'!AT97="No data","x",ROUND(IF('Indicator Data'!AT97&gt;X$4,10,IF('Indicator Data'!AT97&lt;X$3,0,10-(X$4-'Indicator Data'!AT97)/(X$4-X$3)*10)),1))</f>
        <v>1.9</v>
      </c>
      <c r="Y97" s="135" t="n">
        <f aca="false">IF('Indicator Data'!AW97="No data","x",ROUND(IF('Indicator Data'!AW97&gt;Y$4,10,IF('Indicator Data'!AW97&lt;Y$3,0,10-(Y$4-'Indicator Data'!AW97)/(Y$4-Y$3)*10)),1))</f>
        <v>0</v>
      </c>
      <c r="Z97" s="140" t="n">
        <f aca="false">IF('Indicator Data'!AX97="No data","x",IF(('Indicator Data'!AX97/'Indicator Data'!BZ97)&gt;1,1,IF('Indicator Data'!AX97&gt;'Indicator Data'!AX97,1,'Indicator Data'!AX97/'Indicator Data'!BZ97)))</f>
        <v>0.332404911436854</v>
      </c>
      <c r="AA97" s="135" t="n">
        <f aca="false">IF(Z97="x","x",ROUND(IF(Z97&gt;AA$4,10,IF(Z97&lt;AA$3,0,10-(AA$4-Z97)/(AA$4-AA$3)*10)),1))</f>
        <v>3.7</v>
      </c>
      <c r="AB97" s="143" t="n">
        <f aca="false">IF(AND(W97="x",X97="x",Y97="x",AA97="x"),"x",ROUND(AVERAGE(W97,X97,Y97,AA97),1))</f>
        <v>1.5</v>
      </c>
      <c r="AC97" s="135" t="n">
        <f aca="false">IF('Indicator Data'!AR97="No data","x",ROUND(IF('Indicator Data'!AR97&gt;AC$4,10,IF('Indicator Data'!AR97&lt;AC$3,0,10-(AC$4-'Indicator Data'!AR97)/(AC$4-AC$3)*10)),1))</f>
        <v>1.3</v>
      </c>
      <c r="AD97" s="135" t="n">
        <f aca="false">IF('Indicator Data'!AS97="No data","x",ROUND(IF('Indicator Data'!AS97&gt;AD$4,10,IF('Indicator Data'!AS97&lt;AD$3,0,10-(AD$4-'Indicator Data'!AS97)/(AD$4-AD$3)*10)),1))</f>
        <v>0.4</v>
      </c>
      <c r="AE97" s="143" t="n">
        <f aca="false">IF(AND(AC97="x",AD97="x"),"x",ROUND(AVERAGE(AD97,AC97),1))</f>
        <v>0.9</v>
      </c>
      <c r="AF97" s="139" t="n">
        <f aca="false">('Indicator Data'!BC97+'Indicator Data'!BB97*0.5+'Indicator Data'!BA97*0.25)/1000</f>
        <v>13.85</v>
      </c>
      <c r="AG97" s="144" t="n">
        <f aca="false">AF97*1000/'Indicator Data'!BZ97</f>
        <v>0.00212171326891138</v>
      </c>
      <c r="AH97" s="143" t="n">
        <f aca="false">IF(AG97="x","x",ROUND(IF(AG97&gt;AH$4,10,IF(AG97&lt;AH$3,0,10-(AH$4-AG97)/(AH$4-AH$3)*10)),1))</f>
        <v>0.2</v>
      </c>
      <c r="AI97" s="135" t="n">
        <f aca="false">IF('Indicator Data'!BG97="No data","x",ROUND(IF('Indicator Data'!BG97&lt;$AI$3,10,IF('Indicator Data'!BG97&gt;$AI$4,0,($AI$4-'Indicator Data'!BG97)/($AI$4-$AI$3)*10)),1))</f>
        <v>4.4</v>
      </c>
      <c r="AJ97" s="135" t="n">
        <f aca="false">IF('Indicator Data'!BH97="No data","x",ROUND(IF('Indicator Data'!BH97&gt;$AJ$4,10,IF('Indicator Data'!BH97&lt;$AJ$3,0,10-($AJ$4-'Indicator Data'!BH97)/($AJ$4-$AJ$3)*10)),1))</f>
        <v>0.1</v>
      </c>
      <c r="AK97" s="143" t="n">
        <f aca="false">ROUND(AVERAGE(AJ97,AI97),1)</f>
        <v>2.3</v>
      </c>
      <c r="AL97" s="141" t="n">
        <f aca="false">ROUND(IF(AND(AB97="x",AE97="x",AK97="x"),AH97,IF(AND(AB97="x",AE97="x"),(10-GEOMEAN(((10-AK97)/10*9+1),((10-AH97)/10*9+1)))/9*10,IF(AK97="x",(10-GEOMEAN(((10-AB97)/10*9+1),((10-AE97)/10*9+1),((10-AH97)/10*9+1)))/9*10,IF(AB97="x",(10-GEOMEAN(((10-AK97)/10*9+1),((10-AE97)/10*9+1),((10-AH97)/10*9+1)))/9*10,(10-GEOMEAN(((10-AB97)/10*9+1),((10-AE97)/10*9+1),((10-AH97)/10*9+1),((10-AK97)/10*9+1)))/9*10)))),1)</f>
        <v>1.3</v>
      </c>
      <c r="AM97" s="145" t="n">
        <f aca="false">ROUND((10-GEOMEAN(((10-T97)/10*9+1),((10-AL97)/10*9+1)))/9*10,1)</f>
        <v>1.2</v>
      </c>
    </row>
    <row r="98" customFormat="false" ht="14.5" hidden="false" customHeight="false" outlineLevel="0" collapsed="false">
      <c r="A98" s="98" t="str">
        <f aca="false">'Indicator Data'!A98</f>
        <v>Lao PDR</v>
      </c>
      <c r="B98" s="99" t="str">
        <f aca="false">'Indicator Data'!B98</f>
        <v>LAO</v>
      </c>
      <c r="C98" s="134" t="n">
        <f aca="false">ROUND(IF('Indicator Data'!AK98="No data",IF((0.101*LN('Indicator Data'!BY98)-0.153)&gt;C$4,0,IF((0.101*LN('Indicator Data'!BY98)-0.153)&lt;C$3,10,(C$4-(0.101*LN('Indicator Data'!BY98)-0.153))/(C$4-C$3)*10)),IF('Indicator Data'!AK98&gt;C$4,0,IF('Indicator Data'!AK98&lt;C$3,10,(C$4-'Indicator Data'!AK98)/(C$4-C$3)*10))),1)</f>
        <v>5.7</v>
      </c>
      <c r="D98" s="135" t="n">
        <f aca="false">IF('Indicator Data'!AL98="No data","x",ROUND((IF(LOG('Indicator Data'!AL98*1000)&gt;D$4,10,IF(LOG('Indicator Data'!AL98*1000)&lt;D$3,0,10-(D$4-LOG('Indicator Data'!AL98*1000))/(D$4-D$3)*10))),1))</f>
        <v>7.5</v>
      </c>
      <c r="E98" s="136" t="n">
        <f aca="false">ROUND(IF(D98="x",C98,(10-GEOMEAN(((10-C98)/10*9+1),((10-D98)/10*9+1)))/9*10),1)</f>
        <v>6.7</v>
      </c>
      <c r="F98" s="135" t="n">
        <f aca="false">IF('Indicator Data'!AY98="No data","x",ROUND(IF('Indicator Data'!AY98&gt;F$4,10,IF('Indicator Data'!AY98&lt;F$3,0,10-(F$4-'Indicator Data'!AY98)/(F$4-F$3)*10)),1))</f>
        <v>6.1</v>
      </c>
      <c r="G98" s="135" t="n">
        <f aca="false">IF('Indicator Data'!AZ98="No data","x",ROUND(IF('Indicator Data'!AZ98&gt;G$4,10,IF('Indicator Data'!AZ98&lt;G$3,0,10-(G$4-'Indicator Data'!AZ98)/(G$4-G$3)*10)),1))</f>
        <v>3.4</v>
      </c>
      <c r="H98" s="136" t="n">
        <f aca="false">IF(AND(F98="x",G98="x"),"x",ROUND(AVERAGE(F98,G98),1))</f>
        <v>4.8</v>
      </c>
      <c r="I98" s="137" t="n">
        <f aca="false">SUM(IF('Indicator Data'!AM98=0,0,'Indicator Data'!AM98),SUM('Indicator Data'!AN98:AO98))</f>
        <v>767.988829751953</v>
      </c>
      <c r="J98" s="137" t="n">
        <f aca="false">I98/'Indicator Data'!BZ98*1000000</f>
        <v>103.432038034985</v>
      </c>
      <c r="K98" s="135" t="n">
        <f aca="false">IF(J98="x","x",ROUND(IF(J98&gt;K$4,10,IF(J98&lt;K$3,0,10-(K$4-J98)/(K$4-K$3)*10)),1))</f>
        <v>2.1</v>
      </c>
      <c r="L98" s="135" t="n">
        <f aca="false">IF('Indicator Data'!AP98="No data","x",ROUND(IF('Indicator Data'!AP98&gt;L$4,10,IF('Indicator Data'!AP98&lt;L$3,0,10-(L$4-'Indicator Data'!AP98)/(L$4-L$3)*10)),1))</f>
        <v>2</v>
      </c>
      <c r="M98" s="135" t="n">
        <f aca="false">IF('Indicator Data'!AQ98="No data","x",IF('Indicator Data'!AQ98=0,0,ROUND(IF('Indicator Data'!AQ98&gt;M$4,10,IF('Indicator Data'!AQ98&lt;M$3,0,10-(M$4-'Indicator Data'!AQ98)/(M$4-M$3)*10)),1)))</f>
        <v>0.4</v>
      </c>
      <c r="N98" s="136" t="n">
        <f aca="false">ROUND(AVERAGE(K98,L98,M98),1)</f>
        <v>1.5</v>
      </c>
      <c r="O98" s="138" t="n">
        <f aca="false">ROUND(AVERAGE(E98,E98,H98,N98),1)</f>
        <v>4.9</v>
      </c>
      <c r="P98" s="139" t="n">
        <f aca="false">IF(AND('Indicator Data'!BD98="No data",'Indicator Data'!BE98="No data"),0,SUM('Indicator Data'!BD98:BF98)/1000)</f>
        <v>1.83</v>
      </c>
      <c r="Q98" s="135" t="n">
        <f aca="false">ROUND(IF(P98=0,0,IF(LOG(P98*1000)&gt;$Q$4,10,IF(LOG(P98*1000)&lt;Q$3,0,10-(Q$4-LOG(P98*1000))/(Q$4-Q$3)*10))),1)</f>
        <v>0.9</v>
      </c>
      <c r="R98" s="140" t="n">
        <f aca="false">P98*1000/'Indicator Data'!BZ98</f>
        <v>0.00024646273783065</v>
      </c>
      <c r="S98" s="135" t="n">
        <f aca="false">IF(R98="x","x",ROUND(IF(R98&gt;$S$4,10,IF(R98&lt;$S$3,0,((R98*100)/0.0052)^(1/4.0545)/6.5*10)),1))</f>
        <v>2.3</v>
      </c>
      <c r="T98" s="141" t="n">
        <f aca="false">ROUND(AVERAGE(Q98,S98),1)</f>
        <v>1.6</v>
      </c>
      <c r="U98" s="142" t="n">
        <f aca="false">IF('Indicator Data'!AU98="No data","x",ROUND(IF('Indicator Data'!AU98&gt;U$4,10,IF('Indicator Data'!AU98&lt;U$3,0,10-(U$4-'Indicator Data'!AU98)/(U$4-U$3)*10)),1))</f>
        <v>0.6</v>
      </c>
      <c r="V98" s="142" t="n">
        <f aca="false">IF('Indicator Data'!AV98="No data","x",IF('Indicator Data'!AV98=0,0,ROUND(IF('Indicator Data'!AV98&gt;V$4,10,IF('Indicator Data'!AV98&lt;V$3,0,10-(V$4-'Indicator Data'!AV98)/(V$4-V$3)*10)),1)))</f>
        <v>0.7</v>
      </c>
      <c r="W98" s="135" t="n">
        <f aca="false">IF(AND(U98="x",V98="x"),"x",AVERAGE(U98,V98))</f>
        <v>0.65</v>
      </c>
      <c r="X98" s="135" t="n">
        <f aca="false">IF('Indicator Data'!AT98="No data","x",ROUND(IF('Indicator Data'!AT98&gt;X$4,10,IF('Indicator Data'!AT98&lt;X$3,0,10-(X$4-'Indicator Data'!AT98)/(X$4-X$3)*10)),1))</f>
        <v>2.7</v>
      </c>
      <c r="Y98" s="135" t="n">
        <f aca="false">IF('Indicator Data'!AW98="No data","x",ROUND(IF('Indicator Data'!AW98&gt;Y$4,10,IF('Indicator Data'!AW98&lt;Y$3,0,10-(Y$4-'Indicator Data'!AW98)/(Y$4-Y$3)*10)),1))</f>
        <v>0</v>
      </c>
      <c r="Z98" s="140" t="n">
        <f aca="false">IF('Indicator Data'!AX98="No data","x",IF(('Indicator Data'!AX98/'Indicator Data'!BZ98)&gt;1,1,IF('Indicator Data'!AX98&gt;'Indicator Data'!AX98,1,'Indicator Data'!AX98/'Indicator Data'!BZ98)))</f>
        <v>0.276432606750857</v>
      </c>
      <c r="AA98" s="135" t="n">
        <f aca="false">IF(Z98="x","x",ROUND(IF(Z98&gt;AA$4,10,IF(Z98&lt;AA$3,0,10-(AA$4-Z98)/(AA$4-AA$3)*10)),1))</f>
        <v>3.1</v>
      </c>
      <c r="AB98" s="143" t="n">
        <f aca="false">IF(AND(W98="x",X98="x",Y98="x",AA98="x"),"x",ROUND(AVERAGE(W98,X98,Y98,AA98),1))</f>
        <v>1.6</v>
      </c>
      <c r="AC98" s="135" t="n">
        <f aca="false">IF('Indicator Data'!AR98="No data","x",ROUND(IF('Indicator Data'!AR98&gt;AC$4,10,IF('Indicator Data'!AR98&lt;AC$3,0,10-(AC$4-'Indicator Data'!AR98)/(AC$4-AC$3)*10)),1))</f>
        <v>3.4</v>
      </c>
      <c r="AD98" s="135" t="n">
        <f aca="false">IF('Indicator Data'!AS98="No data","x",ROUND(IF('Indicator Data'!AS98&gt;AD$4,10,IF('Indicator Data'!AS98&lt;AD$3,0,10-(AD$4-'Indicator Data'!AS98)/(AD$4-AD$3)*10)),1))</f>
        <v>4.7</v>
      </c>
      <c r="AE98" s="143" t="n">
        <f aca="false">IF(AND(AC98="x",AD98="x"),"x",ROUND(AVERAGE(AD98,AC98),1))</f>
        <v>4.1</v>
      </c>
      <c r="AF98" s="139" t="n">
        <f aca="false">('Indicator Data'!BC98+'Indicator Data'!BB98*0.5+'Indicator Data'!BA98*0.25)/1000</f>
        <v>30.691</v>
      </c>
      <c r="AG98" s="144" t="n">
        <f aca="false">AF98*1000/'Indicator Data'!BZ98</f>
        <v>0.00413343600369425</v>
      </c>
      <c r="AH98" s="143" t="n">
        <f aca="false">IF(AG98="x","x",ROUND(IF(AG98&gt;AH$4,10,IF(AG98&lt;AH$3,0,10-(AH$4-AG98)/(AH$4-AH$3)*10)),1))</f>
        <v>0.4</v>
      </c>
      <c r="AI98" s="135" t="n">
        <f aca="false">IF('Indicator Data'!BG98="No data","x",ROUND(IF('Indicator Data'!BG98&lt;$AI$3,10,IF('Indicator Data'!BG98&gt;$AI$4,0,($AI$4-'Indicator Data'!BG98)/($AI$4-$AI$3)*10)),1))</f>
        <v>4.3</v>
      </c>
      <c r="AJ98" s="135" t="n">
        <f aca="false">IF('Indicator Data'!BH98="No data","x",ROUND(IF('Indicator Data'!BH98&gt;$AJ$4,10,IF('Indicator Data'!BH98&lt;$AJ$3,0,10-($AJ$4-'Indicator Data'!BH98)/($AJ$4-$AJ$3)*10)),1))</f>
        <v>0.1</v>
      </c>
      <c r="AK98" s="143" t="n">
        <f aca="false">ROUND(AVERAGE(AJ98,AI98),1)</f>
        <v>2.2</v>
      </c>
      <c r="AL98" s="141" t="n">
        <f aca="false">ROUND(IF(AND(AB98="x",AE98="x",AK98="x"),AH98,IF(AND(AB98="x",AE98="x"),(10-GEOMEAN(((10-AK98)/10*9+1),((10-AH98)/10*9+1)))/9*10,IF(AK98="x",(10-GEOMEAN(((10-AB98)/10*9+1),((10-AE98)/10*9+1),((10-AH98)/10*9+1)))/9*10,IF(AB98="x",(10-GEOMEAN(((10-AK98)/10*9+1),((10-AE98)/10*9+1),((10-AH98)/10*9+1)))/9*10,(10-GEOMEAN(((10-AB98)/10*9+1),((10-AE98)/10*9+1),((10-AH98)/10*9+1),((10-AK98)/10*9+1)))/9*10)))),1)</f>
        <v>2.2</v>
      </c>
      <c r="AM98" s="145" t="n">
        <f aca="false">ROUND((10-GEOMEAN(((10-T98)/10*9+1),((10-AL98)/10*9+1)))/9*10,1)</f>
        <v>1.9</v>
      </c>
    </row>
    <row r="99" customFormat="false" ht="14.5" hidden="false" customHeight="false" outlineLevel="0" collapsed="false">
      <c r="A99" s="98" t="str">
        <f aca="false">'Indicator Data'!A99</f>
        <v>Latvia</v>
      </c>
      <c r="B99" s="99" t="str">
        <f aca="false">'Indicator Data'!B99</f>
        <v>LVA</v>
      </c>
      <c r="C99" s="134" t="n">
        <f aca="false">ROUND(IF('Indicator Data'!AK99="No data",IF((0.101*LN('Indicator Data'!BY99)-0.153)&gt;C$4,0,IF((0.101*LN('Indicator Data'!BY99)-0.153)&lt;C$3,10,(C$4-(0.101*LN('Indicator Data'!BY99)-0.153))/(C$4-C$3)*10)),IF('Indicator Data'!AK99&gt;C$4,0,IF('Indicator Data'!AK99&lt;C$3,10,(C$4-'Indicator Data'!AK99)/(C$4-C$3)*10))),1)</f>
        <v>0.7</v>
      </c>
      <c r="D99" s="135" t="str">
        <f aca="false">IF('Indicator Data'!AL99="No data","x",ROUND((IF(LOG('Indicator Data'!AL99*1000)&gt;D$4,10,IF(LOG('Indicator Data'!AL99*1000)&lt;D$3,0,10-(D$4-LOG('Indicator Data'!AL99*1000))/(D$4-D$3)*10))),1))</f>
        <v>x</v>
      </c>
      <c r="E99" s="136" t="n">
        <f aca="false">ROUND(IF(D99="x",C99,(10-GEOMEAN(((10-C99)/10*9+1),((10-D99)/10*9+1)))/9*10),1)</f>
        <v>0.7</v>
      </c>
      <c r="F99" s="135" t="n">
        <f aca="false">IF('Indicator Data'!AY99="No data","x",ROUND(IF('Indicator Data'!AY99&gt;F$4,10,IF('Indicator Data'!AY99&lt;F$3,0,10-(F$4-'Indicator Data'!AY99)/(F$4-F$3)*10)),1))</f>
        <v>2.3</v>
      </c>
      <c r="G99" s="135" t="n">
        <f aca="false">IF('Indicator Data'!AZ99="No data","x",ROUND(IF('Indicator Data'!AZ99&gt;G$4,10,IF('Indicator Data'!AZ99&lt;G$3,0,10-(G$4-'Indicator Data'!AZ99)/(G$4-G$3)*10)),1))</f>
        <v>2.4</v>
      </c>
      <c r="H99" s="136" t="n">
        <f aca="false">IF(AND(F99="x",G99="x"),"x",ROUND(AVERAGE(F99,G99),1))</f>
        <v>2.4</v>
      </c>
      <c r="I99" s="137" t="n">
        <f aca="false">SUM(IF('Indicator Data'!AM99=0,0,'Indicator Data'!AM99),SUM('Indicator Data'!AN99:AO99))</f>
        <v>0</v>
      </c>
      <c r="J99" s="137" t="n">
        <f aca="false">I99/'Indicator Data'!BZ99*1000000</f>
        <v>0</v>
      </c>
      <c r="K99" s="135" t="n">
        <f aca="false">IF(J99="x","x",ROUND(IF(J99&gt;K$4,10,IF(J99&lt;K$3,0,10-(K$4-J99)/(K$4-K$3)*10)),1))</f>
        <v>0</v>
      </c>
      <c r="L99" s="135" t="str">
        <f aca="false">IF('Indicator Data'!AP99="No data","x",ROUND(IF('Indicator Data'!AP99&gt;L$4,10,IF('Indicator Data'!AP99&lt;L$3,0,10-(L$4-'Indicator Data'!AP99)/(L$4-L$3)*10)),1))</f>
        <v>x</v>
      </c>
      <c r="M99" s="135" t="n">
        <f aca="false">IF('Indicator Data'!AQ99="No data","x",IF('Indicator Data'!AQ99=0,0,ROUND(IF('Indicator Data'!AQ99&gt;M$4,10,IF('Indicator Data'!AQ99&lt;M$3,0,10-(M$4-'Indicator Data'!AQ99)/(M$4-M$3)*10)),1)))</f>
        <v>1.1</v>
      </c>
      <c r="N99" s="136" t="n">
        <f aca="false">ROUND(AVERAGE(K99,L99,M99),1)</f>
        <v>0.6</v>
      </c>
      <c r="O99" s="138" t="n">
        <f aca="false">ROUND(AVERAGE(E99,E99,H99,N99),1)</f>
        <v>1.1</v>
      </c>
      <c r="P99" s="139" t="n">
        <f aca="false">IF(AND('Indicator Data'!BD99="No data",'Indicator Data'!BE99="No data"),0,SUM('Indicator Data'!BD99:BF99)/1000)</f>
        <v>36.644</v>
      </c>
      <c r="Q99" s="135" t="n">
        <f aca="false">ROUND(IF(P99=0,0,IF(LOG(P99*1000)&gt;$Q$4,10,IF(LOG(P99*1000)&lt;Q$3,0,10-(Q$4-LOG(P99*1000))/(Q$4-Q$3)*10))),1)</f>
        <v>5.2</v>
      </c>
      <c r="R99" s="140" t="n">
        <f aca="false">P99*1000/'Indicator Data'!BZ99</f>
        <v>0.0195547406264625</v>
      </c>
      <c r="S99" s="135" t="n">
        <f aca="false">IF(R99="x","x",ROUND(IF(R99&gt;$S$4,10,IF(R99&lt;$S$3,0,((R99*100)/0.0052)^(1/4.0545)/6.5*10)),1))</f>
        <v>6.6</v>
      </c>
      <c r="T99" s="141" t="n">
        <f aca="false">ROUND(AVERAGE(Q99,S99),1)</f>
        <v>5.9</v>
      </c>
      <c r="U99" s="142" t="n">
        <f aca="false">IF('Indicator Data'!AU99="No data","x",ROUND(IF('Indicator Data'!AU99&gt;U$4,10,IF('Indicator Data'!AU99&lt;U$3,0,10-(U$4-'Indicator Data'!AU99)/(U$4-U$3)*10)),1))</f>
        <v>1</v>
      </c>
      <c r="V99" s="142" t="n">
        <f aca="false">IF('Indicator Data'!AV99="No data","x",IF('Indicator Data'!AV99=0,0,ROUND(IF('Indicator Data'!AV99&gt;V$4,10,IF('Indicator Data'!AV99&lt;V$3,0,10-(V$4-'Indicator Data'!AV99)/(V$4-V$3)*10)),1)))</f>
        <v>1.3</v>
      </c>
      <c r="W99" s="135" t="n">
        <f aca="false">IF(AND(U99="x",V99="x"),"x",AVERAGE(U99,V99))</f>
        <v>1.15</v>
      </c>
      <c r="X99" s="135" t="n">
        <f aca="false">IF('Indicator Data'!AT99="No data","x",ROUND(IF('Indicator Data'!AT99&gt;X$4,10,IF('Indicator Data'!AT99&lt;X$3,0,10-(X$4-'Indicator Data'!AT99)/(X$4-X$3)*10)),1))</f>
        <v>0.4</v>
      </c>
      <c r="Y99" s="135" t="str">
        <f aca="false">IF('Indicator Data'!AW99="No data","x",ROUND(IF('Indicator Data'!AW99&gt;Y$4,10,IF('Indicator Data'!AW99&lt;Y$3,0,10-(Y$4-'Indicator Data'!AW99)/(Y$4-Y$3)*10)),1))</f>
        <v>x</v>
      </c>
      <c r="Z99" s="140" t="n">
        <f aca="false">IF('Indicator Data'!AX99="No data","x",IF(('Indicator Data'!AX99/'Indicator Data'!BZ99)&gt;1,1,IF('Indicator Data'!AX99&gt;'Indicator Data'!AX99,1,'Indicator Data'!AX99/'Indicator Data'!BZ99)))</f>
        <v>1.06728199031015E-006</v>
      </c>
      <c r="AA99" s="135" t="n">
        <f aca="false">IF(Z99="x","x",ROUND(IF(Z99&gt;AA$4,10,IF(Z99&lt;AA$3,0,10-(AA$4-Z99)/(AA$4-AA$3)*10)),1))</f>
        <v>0</v>
      </c>
      <c r="AB99" s="143" t="n">
        <f aca="false">IF(AND(W99="x",X99="x",Y99="x",AA99="x"),"x",ROUND(AVERAGE(W99,X99,Y99,AA99),1))</f>
        <v>0.5</v>
      </c>
      <c r="AC99" s="135" t="n">
        <f aca="false">IF('Indicator Data'!AR99="No data","x",ROUND(IF('Indicator Data'!AR99&gt;AC$4,10,IF('Indicator Data'!AR99&lt;AC$3,0,10-(AC$4-'Indicator Data'!AR99)/(AC$4-AC$3)*10)),1))</f>
        <v>0.3</v>
      </c>
      <c r="AD99" s="135" t="str">
        <f aca="false">IF('Indicator Data'!AS99="No data","x",ROUND(IF('Indicator Data'!AS99&gt;AD$4,10,IF('Indicator Data'!AS99&lt;AD$3,0,10-(AD$4-'Indicator Data'!AS99)/(AD$4-AD$3)*10)),1))</f>
        <v>x</v>
      </c>
      <c r="AE99" s="143" t="n">
        <f aca="false">IF(AND(AC99="x",AD99="x"),"x",ROUND(AVERAGE(AD99,AC99),1))</f>
        <v>0.3</v>
      </c>
      <c r="AF99" s="139" t="n">
        <f aca="false">('Indicator Data'!BC99+'Indicator Data'!BB99*0.5+'Indicator Data'!BA99*0.25)/1000</f>
        <v>0</v>
      </c>
      <c r="AG99" s="144" t="n">
        <f aca="false">AF99*1000/'Indicator Data'!BZ99</f>
        <v>0</v>
      </c>
      <c r="AH99" s="143" t="n">
        <f aca="false">IF(AG99="x","x",ROUND(IF(AG99&gt;AH$4,10,IF(AG99&lt;AH$3,0,10-(AH$4-AG99)/(AH$4-AH$3)*10)),1))</f>
        <v>0</v>
      </c>
      <c r="AI99" s="135" t="n">
        <f aca="false">IF('Indicator Data'!BG99="No data","x",ROUND(IF('Indicator Data'!BG99&lt;$AI$3,10,IF('Indicator Data'!BG99&gt;$AI$4,0,($AI$4-'Indicator Data'!BG99)/($AI$4-$AI$3)*10)),1))</f>
        <v>2</v>
      </c>
      <c r="AJ99" s="135" t="n">
        <f aca="false">IF('Indicator Data'!BH99="No data","x",ROUND(IF('Indicator Data'!BH99&gt;$AJ$4,10,IF('Indicator Data'!BH99&lt;$AJ$3,0,10-($AJ$4-'Indicator Data'!BH99)/($AJ$4-$AJ$3)*10)),1))</f>
        <v>0</v>
      </c>
      <c r="AK99" s="143" t="n">
        <f aca="false">ROUND(AVERAGE(AJ99,AI99),1)</f>
        <v>1</v>
      </c>
      <c r="AL99" s="141" t="n">
        <f aca="false">ROUND(IF(AND(AB99="x",AE99="x",AK99="x"),AH99,IF(AND(AB99="x",AE99="x"),(10-GEOMEAN(((10-AK99)/10*9+1),((10-AH99)/10*9+1)))/9*10,IF(AK99="x",(10-GEOMEAN(((10-AB99)/10*9+1),((10-AE99)/10*9+1),((10-AH99)/10*9+1)))/9*10,IF(AB99="x",(10-GEOMEAN(((10-AK99)/10*9+1),((10-AE99)/10*9+1),((10-AH99)/10*9+1)))/9*10,(10-GEOMEAN(((10-AB99)/10*9+1),((10-AE99)/10*9+1),((10-AH99)/10*9+1),((10-AK99)/10*9+1)))/9*10)))),1)</f>
        <v>0.5</v>
      </c>
      <c r="AM99" s="145" t="n">
        <f aca="false">ROUND((10-GEOMEAN(((10-T99)/10*9+1),((10-AL99)/10*9+1)))/9*10,1)</f>
        <v>3.7</v>
      </c>
    </row>
    <row r="100" customFormat="false" ht="14.5" hidden="false" customHeight="false" outlineLevel="0" collapsed="false">
      <c r="A100" s="98" t="str">
        <f aca="false">'Indicator Data'!A100</f>
        <v>Lebanon</v>
      </c>
      <c r="B100" s="99" t="str">
        <f aca="false">'Indicator Data'!B100</f>
        <v>LBN</v>
      </c>
      <c r="C100" s="134" t="n">
        <f aca="false">ROUND(IF('Indicator Data'!AK100="No data",IF((0.101*LN('Indicator Data'!BY100)-0.153)&gt;C$4,0,IF((0.101*LN('Indicator Data'!BY100)-0.153)&lt;C$3,10,(C$4-(0.101*LN('Indicator Data'!BY100)-0.153))/(C$4-C$3)*10)),IF('Indicator Data'!AK100&gt;C$4,0,IF('Indicator Data'!AK100&lt;C$3,10,(C$4-'Indicator Data'!AK100)/(C$4-C$3)*10))),1)</f>
        <v>3.1</v>
      </c>
      <c r="D100" s="135" t="str">
        <f aca="false">IF('Indicator Data'!AL100="No data","x",ROUND((IF(LOG('Indicator Data'!AL100*1000)&gt;D$4,10,IF(LOG('Indicator Data'!AL100*1000)&lt;D$3,0,10-(D$4-LOG('Indicator Data'!AL100*1000))/(D$4-D$3)*10))),1))</f>
        <v>x</v>
      </c>
      <c r="E100" s="136" t="n">
        <f aca="false">ROUND(IF(D100="x",C100,(10-GEOMEAN(((10-C100)/10*9+1),((10-D100)/10*9+1)))/9*10),1)</f>
        <v>3.1</v>
      </c>
      <c r="F100" s="135" t="n">
        <f aca="false">IF('Indicator Data'!AY100="No data","x",ROUND(IF('Indicator Data'!AY100&gt;F$4,10,IF('Indicator Data'!AY100&lt;F$3,0,10-(F$4-'Indicator Data'!AY100)/(F$4-F$3)*10)),1))</f>
        <v>5.5</v>
      </c>
      <c r="G100" s="135" t="n">
        <f aca="false">IF('Indicator Data'!AZ100="No data","x",ROUND(IF('Indicator Data'!AZ100&gt;G$4,10,IF('Indicator Data'!AZ100&lt;G$3,0,10-(G$4-'Indicator Data'!AZ100)/(G$4-G$3)*10)),1))</f>
        <v>1.7</v>
      </c>
      <c r="H100" s="136" t="n">
        <f aca="false">IF(AND(F100="x",G100="x"),"x",ROUND(AVERAGE(F100,G100),1))</f>
        <v>3.6</v>
      </c>
      <c r="I100" s="137" t="n">
        <f aca="false">SUM(IF('Indicator Data'!AM100=0,0,'Indicator Data'!AM100),SUM('Indicator Data'!AN100:AO100))</f>
        <v>5155.37794846875</v>
      </c>
      <c r="J100" s="137" t="n">
        <f aca="false">I100/'Indicator Data'!BZ100*1000000</f>
        <v>921.816216458542</v>
      </c>
      <c r="K100" s="135" t="n">
        <f aca="false">IF(J100="x","x",ROUND(IF(J100&gt;K$4,10,IF(J100&lt;K$3,0,10-(K$4-J100)/(K$4-K$3)*10)),1))</f>
        <v>10</v>
      </c>
      <c r="L100" s="135" t="n">
        <f aca="false">IF('Indicator Data'!AP100="No data","x",ROUND(IF('Indicator Data'!AP100&gt;L$4,10,IF('Indicator Data'!AP100&lt;L$3,0,10-(L$4-'Indicator Data'!AP100)/(L$4-L$3)*10)),1))</f>
        <v>3.8</v>
      </c>
      <c r="M100" s="135" t="n">
        <f aca="false">IF('Indicator Data'!AQ100="No data","x",IF('Indicator Data'!AQ100=0,0,ROUND(IF('Indicator Data'!AQ100&gt;M$4,10,IF('Indicator Data'!AQ100&lt;M$3,0,10-(M$4-'Indicator Data'!AQ100)/(M$4-M$3)*10)),1)))</f>
        <v>8.5</v>
      </c>
      <c r="N100" s="136" t="n">
        <f aca="false">ROUND(AVERAGE(K100,L100,M100),1)</f>
        <v>7.4</v>
      </c>
      <c r="O100" s="138" t="n">
        <f aca="false">ROUND(AVERAGE(E100,E100,H100,N100),1)</f>
        <v>4.3</v>
      </c>
      <c r="P100" s="139" t="n">
        <f aca="false">IF(AND('Indicator Data'!BD100="No data",'Indicator Data'!BE100="No data"),0,SUM('Indicator Data'!BD100:BF100)/1000)</f>
        <v>1349.505</v>
      </c>
      <c r="Q100" s="135" t="n">
        <f aca="false">ROUND(IF(P100=0,0,IF(LOG(P100*1000)&gt;$Q$4,10,IF(LOG(P100*1000)&lt;Q$3,0,10-(Q$4-LOG(P100*1000))/(Q$4-Q$3)*10))),1)</f>
        <v>10</v>
      </c>
      <c r="R100" s="140" t="n">
        <f aca="false">P100*1000/'Indicator Data'!BZ100</f>
        <v>0.241300561399456</v>
      </c>
      <c r="S100" s="135" t="n">
        <f aca="false">IF(R100="x","x",ROUND(IF(R100&gt;$S$4,10,IF(R100&lt;$S$3,0,((R100*100)/0.0052)^(1/4.0545)/6.5*10)),1))</f>
        <v>10</v>
      </c>
      <c r="T100" s="141" t="n">
        <f aca="false">ROUND(AVERAGE(Q100,S100),1)</f>
        <v>10</v>
      </c>
      <c r="U100" s="142" t="n">
        <f aca="false">IF('Indicator Data'!AU100="No data","x",ROUND(IF('Indicator Data'!AU100&gt;U$4,10,IF('Indicator Data'!AU100&lt;U$3,0,10-(U$4-'Indicator Data'!AU100)/(U$4-U$3)*10)),1))</f>
        <v>0.2</v>
      </c>
      <c r="V100" s="142" t="n">
        <f aca="false">IF('Indicator Data'!AV100="No data","x",IF('Indicator Data'!AV100=0,0,ROUND(IF('Indicator Data'!AV100&gt;V$4,10,IF('Indicator Data'!AV100&lt;V$3,0,10-(V$4-'Indicator Data'!AV100)/(V$4-V$3)*10)),1)))</f>
        <v>0.1</v>
      </c>
      <c r="W100" s="135" t="n">
        <f aca="false">IF(AND(U100="x",V100="x"),"x",AVERAGE(U100,V100))</f>
        <v>0.15</v>
      </c>
      <c r="X100" s="135" t="n">
        <f aca="false">IF('Indicator Data'!AT100="No data","x",ROUND(IF('Indicator Data'!AT100&gt;X$4,10,IF('Indicator Data'!AT100&lt;X$3,0,10-(X$4-'Indicator Data'!AT100)/(X$4-X$3)*10)),1))</f>
        <v>0.2</v>
      </c>
      <c r="Y100" s="135" t="str">
        <f aca="false">IF('Indicator Data'!AW100="No data","x",ROUND(IF('Indicator Data'!AW100&gt;Y$4,10,IF('Indicator Data'!AW100&lt;Y$3,0,10-(Y$4-'Indicator Data'!AW100)/(Y$4-Y$3)*10)),1))</f>
        <v>x</v>
      </c>
      <c r="Z100" s="140" t="n">
        <f aca="false">IF('Indicator Data'!AX100="No data","x",IF(('Indicator Data'!AX100/'Indicator Data'!BZ100)&gt;1,1,IF('Indicator Data'!AX100&gt;'Indicator Data'!AX100,1,'Indicator Data'!AX100/'Indicator Data'!BZ100)))</f>
        <v>0</v>
      </c>
      <c r="AA100" s="135" t="n">
        <f aca="false">IF(Z100="x","x",ROUND(IF(Z100&gt;AA$4,10,IF(Z100&lt;AA$3,0,10-(AA$4-Z100)/(AA$4-AA$3)*10)),1))</f>
        <v>0</v>
      </c>
      <c r="AB100" s="143" t="n">
        <f aca="false">IF(AND(W100="x",X100="x",Y100="x",AA100="x"),"x",ROUND(AVERAGE(W100,X100,Y100,AA100),1))</f>
        <v>0.1</v>
      </c>
      <c r="AC100" s="135" t="n">
        <f aca="false">IF('Indicator Data'!AR100="No data","x",ROUND(IF('Indicator Data'!AR100&gt;AC$4,10,IF('Indicator Data'!AR100&lt;AC$3,0,10-(AC$4-'Indicator Data'!AR100)/(AC$4-AC$3)*10)),1))</f>
        <v>0.5</v>
      </c>
      <c r="AD100" s="135" t="str">
        <f aca="false">IF('Indicator Data'!AS100="No data","x",ROUND(IF('Indicator Data'!AS100&gt;AD$4,10,IF('Indicator Data'!AS100&lt;AD$3,0,10-(AD$4-'Indicator Data'!AS100)/(AD$4-AD$3)*10)),1))</f>
        <v>x</v>
      </c>
      <c r="AE100" s="143" t="n">
        <f aca="false">IF(AND(AC100="x",AD100="x"),"x",ROUND(AVERAGE(AD100,AC100),1))</f>
        <v>0.5</v>
      </c>
      <c r="AF100" s="139" t="n">
        <f aca="false">('Indicator Data'!BC100+'Indicator Data'!BB100*0.5+'Indicator Data'!BA100*0.25)/1000</f>
        <v>0</v>
      </c>
      <c r="AG100" s="144" t="n">
        <f aca="false">AF100*1000/'Indicator Data'!BZ100</f>
        <v>0</v>
      </c>
      <c r="AH100" s="143" t="n">
        <f aca="false">IF(AG100="x","x",ROUND(IF(AG100&gt;AH$4,10,IF(AG100&lt;AH$3,0,10-(AH$4-AG100)/(AH$4-AH$3)*10)),1))</f>
        <v>0</v>
      </c>
      <c r="AI100" s="135" t="n">
        <f aca="false">IF('Indicator Data'!BG100="No data","x",ROUND(IF('Indicator Data'!BG100&lt;$AI$3,10,IF('Indicator Data'!BG100&gt;$AI$4,0,($AI$4-'Indicator Data'!BG100)/($AI$4-$AI$3)*10)),1))</f>
        <v>4.1</v>
      </c>
      <c r="AJ100" s="135" t="n">
        <f aca="false">IF('Indicator Data'!BH100="No data","x",ROUND(IF('Indicator Data'!BH100&gt;$AJ$4,10,IF('Indicator Data'!BH100&lt;$AJ$3,0,10-($AJ$4-'Indicator Data'!BH100)/($AJ$4-$AJ$3)*10)),1))</f>
        <v>2</v>
      </c>
      <c r="AK100" s="143" t="n">
        <f aca="false">ROUND(AVERAGE(AJ100,AI100),1)</f>
        <v>3.1</v>
      </c>
      <c r="AL100" s="141" t="n">
        <f aca="false">ROUND(IF(AND(AB100="x",AE100="x",AK100="x"),AH100,IF(AND(AB100="x",AE100="x"),(10-GEOMEAN(((10-AK100)/10*9+1),((10-AH100)/10*9+1)))/9*10,IF(AK100="x",(10-GEOMEAN(((10-AB100)/10*9+1),((10-AE100)/10*9+1),((10-AH100)/10*9+1)))/9*10,IF(AB100="x",(10-GEOMEAN(((10-AK100)/10*9+1),((10-AE100)/10*9+1),((10-AH100)/10*9+1)))/9*10,(10-GEOMEAN(((10-AB100)/10*9+1),((10-AE100)/10*9+1),((10-AH100)/10*9+1),((10-AK100)/10*9+1)))/9*10)))),1)</f>
        <v>1</v>
      </c>
      <c r="AM100" s="145" t="n">
        <f aca="false">ROUND((10-GEOMEAN(((10-T100)/10*9+1),((10-AL100)/10*9+1)))/9*10,1)</f>
        <v>7.8</v>
      </c>
    </row>
    <row r="101" customFormat="false" ht="14.5" hidden="false" customHeight="false" outlineLevel="0" collapsed="false">
      <c r="A101" s="98" t="str">
        <f aca="false">'Indicator Data'!A101</f>
        <v>Lesotho</v>
      </c>
      <c r="B101" s="99" t="str">
        <f aca="false">'Indicator Data'!B101</f>
        <v>LSO</v>
      </c>
      <c r="C101" s="134" t="n">
        <f aca="false">ROUND(IF('Indicator Data'!AK101="No data",IF((0.101*LN('Indicator Data'!BY101)-0.153)&gt;C$4,0,IF((0.101*LN('Indicator Data'!BY101)-0.153)&lt;C$3,10,(C$4-(0.101*LN('Indicator Data'!BY101)-0.153))/(C$4-C$3)*10)),IF('Indicator Data'!AK101&gt;C$4,0,IF('Indicator Data'!AK101&lt;C$3,10,(C$4-'Indicator Data'!AK101)/(C$4-C$3)*10))),1)</f>
        <v>7.5</v>
      </c>
      <c r="D101" s="135" t="n">
        <f aca="false">IF('Indicator Data'!AL101="No data","x",ROUND((IF(LOG('Indicator Data'!AL101*1000)&gt;D$4,10,IF(LOG('Indicator Data'!AL101*1000)&lt;D$3,0,10-(D$4-LOG('Indicator Data'!AL101*1000))/(D$4-D$3)*10))),1))</f>
        <v>7.1</v>
      </c>
      <c r="E101" s="136" t="n">
        <f aca="false">ROUND(IF(D101="x",C101,(10-GEOMEAN(((10-C101)/10*9+1),((10-D101)/10*9+1)))/9*10),1)</f>
        <v>7.3</v>
      </c>
      <c r="F101" s="135" t="n">
        <f aca="false">IF('Indicator Data'!AY101="No data","x",ROUND(IF('Indicator Data'!AY101&gt;F$4,10,IF('Indicator Data'!AY101&lt;F$3,0,10-(F$4-'Indicator Data'!AY101)/(F$4-F$3)*10)),1))</f>
        <v>7.4</v>
      </c>
      <c r="G101" s="135" t="n">
        <f aca="false">IF('Indicator Data'!AZ101="No data","x",ROUND(IF('Indicator Data'!AZ101&gt;G$4,10,IF('Indicator Data'!AZ101&lt;G$3,0,10-(G$4-'Indicator Data'!AZ101)/(G$4-G$3)*10)),1))</f>
        <v>5</v>
      </c>
      <c r="H101" s="136" t="n">
        <f aca="false">IF(AND(F101="x",G101="x"),"x",ROUND(AVERAGE(F101,G101),1))</f>
        <v>6.2</v>
      </c>
      <c r="I101" s="137" t="n">
        <f aca="false">SUM(IF('Indicator Data'!AM101=0,0,'Indicator Data'!AM101),SUM('Indicator Data'!AN101:AO101))</f>
        <v>184.729242185303</v>
      </c>
      <c r="J101" s="137" t="n">
        <f aca="false">I101/'Indicator Data'!BZ101*1000000</f>
        <v>80.9699435975176</v>
      </c>
      <c r="K101" s="135" t="n">
        <f aca="false">IF(J101="x","x",ROUND(IF(J101&gt;K$4,10,IF(J101&lt;K$3,0,10-(K$4-J101)/(K$4-K$3)*10)),1))</f>
        <v>1.6</v>
      </c>
      <c r="L101" s="135" t="n">
        <f aca="false">IF('Indicator Data'!AP101="No data","x",ROUND(IF('Indicator Data'!AP101&gt;L$4,10,IF('Indicator Data'!AP101&lt;L$3,0,10-(L$4-'Indicator Data'!AP101)/(L$4-L$3)*10)),1))</f>
        <v>4.5</v>
      </c>
      <c r="M101" s="135" t="n">
        <f aca="false">IF('Indicator Data'!AQ101="No data","x",IF('Indicator Data'!AQ101=0,0,ROUND(IF('Indicator Data'!AQ101&gt;M$4,10,IF('Indicator Data'!AQ101&lt;M$3,0,10-(M$4-'Indicator Data'!AQ101)/(M$4-M$3)*10)),1)))</f>
        <v>7</v>
      </c>
      <c r="N101" s="136" t="n">
        <f aca="false">ROUND(AVERAGE(K101,L101,M101),1)</f>
        <v>4.4</v>
      </c>
      <c r="O101" s="138" t="n">
        <f aca="false">ROUND(AVERAGE(E101,E101,H101,N101),1)</f>
        <v>6.3</v>
      </c>
      <c r="P101" s="139" t="n">
        <f aca="false">IF(AND('Indicator Data'!BD101="No data",'Indicator Data'!BE101="No data"),0,SUM('Indicator Data'!BD101:BF101)/1000)</f>
        <v>0.522</v>
      </c>
      <c r="Q101" s="135" t="n">
        <f aca="false">ROUND(IF(P101=0,0,IF(LOG(P101*1000)&gt;$Q$4,10,IF(LOG(P101*1000)&lt;Q$3,0,10-(Q$4-LOG(P101*1000))/(Q$4-Q$3)*10))),1)</f>
        <v>0</v>
      </c>
      <c r="R101" s="140" t="n">
        <f aca="false">P101*1000/'Indicator Data'!BZ101</f>
        <v>0.000228801407172486</v>
      </c>
      <c r="S101" s="135" t="n">
        <f aca="false">IF(R101="x","x",ROUND(IF(R101&gt;$S$4,10,IF(R101&lt;$S$3,0,((R101*100)/0.0052)^(1/4.0545)/6.5*10)),1))</f>
        <v>2.2</v>
      </c>
      <c r="T101" s="141" t="n">
        <f aca="false">ROUND(AVERAGE(Q101,S101),1)</f>
        <v>1.1</v>
      </c>
      <c r="U101" s="142" t="n">
        <f aca="false">IF('Indicator Data'!AU101="No data","x",ROUND(IF('Indicator Data'!AU101&gt;U$4,10,IF('Indicator Data'!AU101&lt;U$3,0,10-(U$4-'Indicator Data'!AU101)/(U$4-U$3)*10)),1))</f>
        <v>10</v>
      </c>
      <c r="V101" s="142" t="n">
        <f aca="false">IF('Indicator Data'!AV101="No data","x",IF('Indicator Data'!AV101=0,0,ROUND(IF('Indicator Data'!AV101&gt;V$4,10,IF('Indicator Data'!AV101&lt;V$3,0,10-(V$4-'Indicator Data'!AV101)/(V$4-V$3)*10)),1)))</f>
        <v>10</v>
      </c>
      <c r="W101" s="135" t="n">
        <f aca="false">IF(AND(U101="x",V101="x"),"x",AVERAGE(U101,V101))</f>
        <v>10</v>
      </c>
      <c r="X101" s="135" t="n">
        <f aca="false">IF('Indicator Data'!AT101="No data","x",ROUND(IF('Indicator Data'!AT101&gt;X$4,10,IF('Indicator Data'!AT101&lt;X$3,0,10-(X$4-'Indicator Data'!AT101)/(X$4-X$3)*10)),1))</f>
        <v>10</v>
      </c>
      <c r="Y101" s="135" t="str">
        <f aca="false">IF('Indicator Data'!AW101="No data","x",ROUND(IF('Indicator Data'!AW101&gt;Y$4,10,IF('Indicator Data'!AW101&lt;Y$3,0,10-(Y$4-'Indicator Data'!AW101)/(Y$4-Y$3)*10)),1))</f>
        <v>x</v>
      </c>
      <c r="Z101" s="140" t="n">
        <f aca="false">IF('Indicator Data'!AX101="No data","x",IF(('Indicator Data'!AX101/'Indicator Data'!BZ101)&gt;1,1,IF('Indicator Data'!AX101&gt;'Indicator Data'!AX101,1,'Indicator Data'!AX101/'Indicator Data'!BZ101)))</f>
        <v>0.169813160858566</v>
      </c>
      <c r="AA101" s="135" t="n">
        <f aca="false">IF(Z101="x","x",ROUND(IF(Z101&gt;AA$4,10,IF(Z101&lt;AA$3,0,10-(AA$4-Z101)/(AA$4-AA$3)*10)),1))</f>
        <v>1.9</v>
      </c>
      <c r="AB101" s="143" t="n">
        <f aca="false">IF(AND(W101="x",X101="x",Y101="x",AA101="x"),"x",ROUND(AVERAGE(W101,X101,Y101,AA101),1))</f>
        <v>7.3</v>
      </c>
      <c r="AC101" s="135" t="n">
        <f aca="false">IF('Indicator Data'!AR101="No data","x",ROUND(IF('Indicator Data'!AR101&gt;AC$4,10,IF('Indicator Data'!AR101&lt;AC$3,0,10-(AC$4-'Indicator Data'!AR101)/(AC$4-AC$3)*10)),1))</f>
        <v>6.9</v>
      </c>
      <c r="AD101" s="135" t="n">
        <f aca="false">IF('Indicator Data'!AS101="No data","x",ROUND(IF('Indicator Data'!AS101&gt;AD$4,10,IF('Indicator Data'!AS101&lt;AD$3,0,10-(AD$4-'Indicator Data'!AS101)/(AD$4-AD$3)*10)),1))</f>
        <v>2.3</v>
      </c>
      <c r="AE101" s="143" t="n">
        <f aca="false">IF(AND(AC101="x",AD101="x"),"x",ROUND(AVERAGE(AD101,AC101),1))</f>
        <v>4.6</v>
      </c>
      <c r="AF101" s="139" t="n">
        <f aca="false">('Indicator Data'!BC101+'Indicator Data'!BB101*0.5+'Indicator Data'!BA101*0.25)/1000</f>
        <v>192.775</v>
      </c>
      <c r="AG101" s="144" t="n">
        <f aca="false">AF101*1000/'Indicator Data'!BZ101</f>
        <v>0.0844965349955478</v>
      </c>
      <c r="AH101" s="143" t="n">
        <f aca="false">IF(AG101="x","x",ROUND(IF(AG101&gt;AH$4,10,IF(AG101&lt;AH$3,0,10-(AH$4-AG101)/(AH$4-AH$3)*10)),1))</f>
        <v>8.4</v>
      </c>
      <c r="AI101" s="135" t="n">
        <f aca="false">IF('Indicator Data'!BG101="No data","x",ROUND(IF('Indicator Data'!BG101&lt;$AI$3,10,IF('Indicator Data'!BG101&gt;$AI$4,0,($AI$4-'Indicator Data'!BG101)/($AI$4-$AI$3)*10)),1))</f>
        <v>7.6</v>
      </c>
      <c r="AJ101" s="135" t="n">
        <f aca="false">IF('Indicator Data'!BH101="No data","x",ROUND(IF('Indicator Data'!BH101&gt;$AJ$4,10,IF('Indicator Data'!BH101&lt;$AJ$3,0,10-($AJ$4-'Indicator Data'!BH101)/($AJ$4-$AJ$3)*10)),1))</f>
        <v>9.9</v>
      </c>
      <c r="AK101" s="143" t="n">
        <f aca="false">ROUND(AVERAGE(AJ101,AI101),1)</f>
        <v>8.8</v>
      </c>
      <c r="AL101" s="141" t="n">
        <f aca="false">ROUND(IF(AND(AB101="x",AE101="x",AK101="x"),AH101,IF(AND(AB101="x",AE101="x"),(10-GEOMEAN(((10-AK101)/10*9+1),((10-AH101)/10*9+1)))/9*10,IF(AK101="x",(10-GEOMEAN(((10-AB101)/10*9+1),((10-AE101)/10*9+1),((10-AH101)/10*9+1)))/9*10,IF(AB101="x",(10-GEOMEAN(((10-AK101)/10*9+1),((10-AE101)/10*9+1),((10-AH101)/10*9+1)))/9*10,(10-GEOMEAN(((10-AB101)/10*9+1),((10-AE101)/10*9+1),((10-AH101)/10*9+1),((10-AK101)/10*9+1)))/9*10)))),1)</f>
        <v>7.6</v>
      </c>
      <c r="AM101" s="145" t="n">
        <f aca="false">ROUND((10-GEOMEAN(((10-T101)/10*9+1),((10-AL101)/10*9+1)))/9*10,1)</f>
        <v>5.2</v>
      </c>
    </row>
    <row r="102" customFormat="false" ht="14.5" hidden="false" customHeight="false" outlineLevel="0" collapsed="false">
      <c r="A102" s="98" t="str">
        <f aca="false">'Indicator Data'!A102</f>
        <v>Liberia</v>
      </c>
      <c r="B102" s="99" t="str">
        <f aca="false">'Indicator Data'!B102</f>
        <v>LBR</v>
      </c>
      <c r="C102" s="134" t="n">
        <f aca="false">ROUND(IF('Indicator Data'!AK102="No data",IF((0.101*LN('Indicator Data'!BY102)-0.153)&gt;C$4,0,IF((0.101*LN('Indicator Data'!BY102)-0.153)&lt;C$3,10,(C$4-(0.101*LN('Indicator Data'!BY102)-0.153))/(C$4-C$3)*10)),IF('Indicator Data'!AK102&gt;C$4,0,IF('Indicator Data'!AK102&lt;C$3,10,(C$4-'Indicator Data'!AK102)/(C$4-C$3)*10))),1)</f>
        <v>8.4</v>
      </c>
      <c r="D102" s="135" t="n">
        <f aca="false">IF('Indicator Data'!AL102="No data","x",ROUND((IF(LOG('Indicator Data'!AL102*1000)&gt;D$4,10,IF(LOG('Indicator Data'!AL102*1000)&lt;D$3,0,10-(D$4-LOG('Indicator Data'!AL102*1000))/(D$4-D$3)*10))),1))</f>
        <v>9.3</v>
      </c>
      <c r="E102" s="136" t="n">
        <f aca="false">ROUND(IF(D102="x",C102,(10-GEOMEAN(((10-C102)/10*9+1),((10-D102)/10*9+1)))/9*10),1)</f>
        <v>8.9</v>
      </c>
      <c r="F102" s="135" t="n">
        <f aca="false">IF('Indicator Data'!AY102="No data","x",ROUND(IF('Indicator Data'!AY102&gt;F$4,10,IF('Indicator Data'!AY102&lt;F$3,0,10-(F$4-'Indicator Data'!AY102)/(F$4-F$3)*10)),1))</f>
        <v>8.7</v>
      </c>
      <c r="G102" s="135" t="n">
        <f aca="false">IF('Indicator Data'!AZ102="No data","x",ROUND(IF('Indicator Data'!AZ102&gt;G$4,10,IF('Indicator Data'!AZ102&lt;G$3,0,10-(G$4-'Indicator Data'!AZ102)/(G$4-G$3)*10)),1))</f>
        <v>2.6</v>
      </c>
      <c r="H102" s="136" t="n">
        <f aca="false">IF(AND(F102="x",G102="x"),"x",ROUND(AVERAGE(F102,G102),1))</f>
        <v>5.7</v>
      </c>
      <c r="I102" s="137" t="n">
        <f aca="false">SUM(IF('Indicator Data'!AM102=0,0,'Indicator Data'!AM102),SUM('Indicator Data'!AN102:AO102))</f>
        <v>694.929493427734</v>
      </c>
      <c r="J102" s="137" t="n">
        <f aca="false">I102/'Indicator Data'!BZ102*1000000</f>
        <v>133.809723760353</v>
      </c>
      <c r="K102" s="135" t="n">
        <f aca="false">IF(J102="x","x",ROUND(IF(J102&gt;K$4,10,IF(J102&lt;K$3,0,10-(K$4-J102)/(K$4-K$3)*10)),1))</f>
        <v>2.7</v>
      </c>
      <c r="L102" s="135" t="n">
        <f aca="false">IF('Indicator Data'!AP102="No data","x",ROUND(IF('Indicator Data'!AP102&gt;L$4,10,IF('Indicator Data'!AP102&lt;L$3,0,10-(L$4-'Indicator Data'!AP102)/(L$4-L$3)*10)),1))</f>
        <v>10</v>
      </c>
      <c r="M102" s="135" t="n">
        <f aca="false">IF('Indicator Data'!AQ102="No data","x",IF('Indicator Data'!AQ102=0,0,ROUND(IF('Indicator Data'!AQ102&gt;M$4,10,IF('Indicator Data'!AQ102&lt;M$3,0,10-(M$4-'Indicator Data'!AQ102)/(M$4-M$3)*10)),1)))</f>
        <v>3.7</v>
      </c>
      <c r="N102" s="136" t="n">
        <f aca="false">ROUND(AVERAGE(K102,L102,M102),1)</f>
        <v>5.5</v>
      </c>
      <c r="O102" s="138" t="n">
        <f aca="false">ROUND(AVERAGE(E102,E102,H102,N102),1)</f>
        <v>7.3</v>
      </c>
      <c r="P102" s="139" t="n">
        <f aca="false">IF(AND('Indicator Data'!BD102="No data",'Indicator Data'!BE102="No data"),0,SUM('Indicator Data'!BD102:BF102)/1000)</f>
        <v>3.667</v>
      </c>
      <c r="Q102" s="135" t="n">
        <f aca="false">ROUND(IF(P102=0,0,IF(LOG(P102*1000)&gt;$Q$4,10,IF(LOG(P102*1000)&lt;Q$3,0,10-(Q$4-LOG(P102*1000))/(Q$4-Q$3)*10))),1)</f>
        <v>1.9</v>
      </c>
      <c r="R102" s="140" t="n">
        <f aca="false">P102*1000/'Indicator Data'!BZ102</f>
        <v>0.000706086389583117</v>
      </c>
      <c r="S102" s="135" t="n">
        <f aca="false">IF(R102="x","x",ROUND(IF(R102&gt;$S$4,10,IF(R102&lt;$S$3,0,((R102*100)/0.0052)^(1/4.0545)/6.5*10)),1))</f>
        <v>2.9</v>
      </c>
      <c r="T102" s="141" t="n">
        <f aca="false">ROUND(AVERAGE(Q102,S102),1)</f>
        <v>2.4</v>
      </c>
      <c r="U102" s="142" t="n">
        <f aca="false">IF('Indicator Data'!AU102="No data","x",ROUND(IF('Indicator Data'!AU102&gt;U$4,10,IF('Indicator Data'!AU102&lt;U$3,0,10-(U$4-'Indicator Data'!AU102)/(U$4-U$3)*10)),1))</f>
        <v>2.2</v>
      </c>
      <c r="V102" s="142" t="n">
        <f aca="false">IF('Indicator Data'!AV102="No data","x",IF('Indicator Data'!AV102=0,0,ROUND(IF('Indicator Data'!AV102&gt;V$4,10,IF('Indicator Data'!AV102&lt;V$3,0,10-(V$4-'Indicator Data'!AV102)/(V$4-V$3)*10)),1)))</f>
        <v>1.5</v>
      </c>
      <c r="W102" s="135" t="n">
        <f aca="false">IF(AND(U102="x",V102="x"),"x",AVERAGE(U102,V102))</f>
        <v>1.85</v>
      </c>
      <c r="X102" s="135" t="n">
        <f aca="false">IF('Indicator Data'!AT102="No data","x",ROUND(IF('Indicator Data'!AT102&gt;X$4,10,IF('Indicator Data'!AT102&lt;X$3,0,10-(X$4-'Indicator Data'!AT102)/(X$4-X$3)*10)),1))</f>
        <v>5.7</v>
      </c>
      <c r="Y102" s="135" t="n">
        <f aca="false">IF('Indicator Data'!AW102="No data","x",ROUND(IF('Indicator Data'!AW102&gt;Y$4,10,IF('Indicator Data'!AW102&lt;Y$3,0,10-(Y$4-'Indicator Data'!AW102)/(Y$4-Y$3)*10)),1))</f>
        <v>9</v>
      </c>
      <c r="Z102" s="140" t="n">
        <f aca="false">IF('Indicator Data'!AX102="No data","x",IF(('Indicator Data'!AX102/'Indicator Data'!BZ102)&gt;1,1,IF('Indicator Data'!AX102&gt;'Indicator Data'!AX102,1,'Indicator Data'!AX102/'Indicator Data'!BZ102)))</f>
        <v>0.612498653342872</v>
      </c>
      <c r="AA102" s="135" t="n">
        <f aca="false">IF(Z102="x","x",ROUND(IF(Z102&gt;AA$4,10,IF(Z102&lt;AA$3,0,10-(AA$4-Z102)/(AA$4-AA$3)*10)),1))</f>
        <v>6.8</v>
      </c>
      <c r="AB102" s="143" t="n">
        <f aca="false">IF(AND(W102="x",X102="x",Y102="x",AA102="x"),"x",ROUND(AVERAGE(W102,X102,Y102,AA102),1))</f>
        <v>5.8</v>
      </c>
      <c r="AC102" s="135" t="n">
        <f aca="false">IF('Indicator Data'!AR102="No data","x",ROUND(IF('Indicator Data'!AR102&gt;AC$4,10,IF('Indicator Data'!AR102&lt;AC$3,0,10-(AC$4-'Indicator Data'!AR102)/(AC$4-AC$3)*10)),1))</f>
        <v>6</v>
      </c>
      <c r="AD102" s="135" t="n">
        <f aca="false">IF('Indicator Data'!AS102="No data","x",ROUND(IF('Indicator Data'!AS102&gt;AD$4,10,IF('Indicator Data'!AS102&lt;AD$3,0,10-(AD$4-'Indicator Data'!AS102)/(AD$4-AD$3)*10)),1))</f>
        <v>2.4</v>
      </c>
      <c r="AE102" s="143" t="n">
        <f aca="false">IF(AND(AC102="x",AD102="x"),"x",ROUND(AVERAGE(AD102,AC102),1))</f>
        <v>4.2</v>
      </c>
      <c r="AF102" s="139" t="n">
        <f aca="false">('Indicator Data'!BC102+'Indicator Data'!BB102*0.5+'Indicator Data'!BA102*0.25)/1000</f>
        <v>0.456</v>
      </c>
      <c r="AG102" s="144" t="n">
        <f aca="false">AF102*1000/'Indicator Data'!BZ102</f>
        <v>8.78034888600768E-005</v>
      </c>
      <c r="AH102" s="143" t="n">
        <f aca="false">IF(AG102="x","x",ROUND(IF(AG102&gt;AH$4,10,IF(AG102&lt;AH$3,0,10-(AH$4-AG102)/(AH$4-AH$3)*10)),1))</f>
        <v>0</v>
      </c>
      <c r="AI102" s="135" t="n">
        <f aca="false">IF('Indicator Data'!BG102="No data","x",ROUND(IF('Indicator Data'!BG102&lt;$AI$3,10,IF('Indicator Data'!BG102&gt;$AI$4,0,($AI$4-'Indicator Data'!BG102)/($AI$4-$AI$3)*10)),1))</f>
        <v>7.1</v>
      </c>
      <c r="AJ102" s="135" t="n">
        <f aca="false">IF('Indicator Data'!BH102="No data","x",ROUND(IF('Indicator Data'!BH102&gt;$AJ$4,10,IF('Indicator Data'!BH102&lt;$AJ$3,0,10-($AJ$4-'Indicator Data'!BH102)/($AJ$4-$AJ$3)*10)),1))</f>
        <v>10</v>
      </c>
      <c r="AK102" s="143" t="n">
        <f aca="false">ROUND(AVERAGE(AJ102,AI102),1)</f>
        <v>8.6</v>
      </c>
      <c r="AL102" s="141" t="n">
        <f aca="false">ROUND(IF(AND(AB102="x",AE102="x",AK102="x"),AH102,IF(AND(AB102="x",AE102="x"),(10-GEOMEAN(((10-AK102)/10*9+1),((10-AH102)/10*9+1)))/9*10,IF(AK102="x",(10-GEOMEAN(((10-AB102)/10*9+1),((10-AE102)/10*9+1),((10-AH102)/10*9+1)))/9*10,IF(AB102="x",(10-GEOMEAN(((10-AK102)/10*9+1),((10-AE102)/10*9+1),((10-AH102)/10*9+1)))/9*10,(10-GEOMEAN(((10-AB102)/10*9+1),((10-AE102)/10*9+1),((10-AH102)/10*9+1),((10-AK102)/10*9+1)))/9*10)))),1)</f>
        <v>5.5</v>
      </c>
      <c r="AM102" s="145" t="n">
        <f aca="false">ROUND((10-GEOMEAN(((10-T102)/10*9+1),((10-AL102)/10*9+1)))/9*10,1)</f>
        <v>4.1</v>
      </c>
    </row>
    <row r="103" customFormat="false" ht="14.5" hidden="false" customHeight="false" outlineLevel="0" collapsed="false">
      <c r="A103" s="98" t="str">
        <f aca="false">'Indicator Data'!A103</f>
        <v>Libya</v>
      </c>
      <c r="B103" s="99" t="str">
        <f aca="false">'Indicator Data'!B103</f>
        <v>LBY</v>
      </c>
      <c r="C103" s="134" t="n">
        <f aca="false">ROUND(IF('Indicator Data'!AK103="No data",IF((0.101*LN('Indicator Data'!BY103)-0.153)&gt;C$4,0,IF((0.101*LN('Indicator Data'!BY103)-0.153)&lt;C$3,10,(C$4-(0.101*LN('Indicator Data'!BY103)-0.153))/(C$4-C$3)*10)),IF('Indicator Data'!AK103&gt;C$4,0,IF('Indicator Data'!AK103&lt;C$3,10,(C$4-'Indicator Data'!AK103)/(C$4-C$3)*10))),1)</f>
        <v>3.5</v>
      </c>
      <c r="D103" s="135" t="n">
        <f aca="false">IF('Indicator Data'!AL103="No data","x",ROUND((IF(LOG('Indicator Data'!AL103*1000)&gt;D$4,10,IF(LOG('Indicator Data'!AL103*1000)&lt;D$3,0,10-(D$4-LOG('Indicator Data'!AL103*1000))/(D$4-D$3)*10))),1))</f>
        <v>3.2</v>
      </c>
      <c r="E103" s="136" t="n">
        <f aca="false">ROUND(IF(D103="x",C103,(10-GEOMEAN(((10-C103)/10*9+1),((10-D103)/10*9+1)))/9*10),1)</f>
        <v>3.4</v>
      </c>
      <c r="F103" s="135" t="n">
        <f aca="false">IF('Indicator Data'!AY103="No data","x",ROUND(IF('Indicator Data'!AY103&gt;F$4,10,IF('Indicator Data'!AY103&lt;F$3,0,10-(F$4-'Indicator Data'!AY103)/(F$4-F$3)*10)),1))</f>
        <v>3.4</v>
      </c>
      <c r="G103" s="135" t="str">
        <f aca="false">IF('Indicator Data'!AZ103="No data","x",ROUND(IF('Indicator Data'!AZ103&gt;G$4,10,IF('Indicator Data'!AZ103&lt;G$3,0,10-(G$4-'Indicator Data'!AZ103)/(G$4-G$3)*10)),1))</f>
        <v>x</v>
      </c>
      <c r="H103" s="136" t="n">
        <f aca="false">IF(AND(F103="x",G103="x"),"x",ROUND(AVERAGE(F103,G103),1))</f>
        <v>3.4</v>
      </c>
      <c r="I103" s="137" t="n">
        <f aca="false">SUM(IF('Indicator Data'!AM103=0,0,'Indicator Data'!AM103),SUM('Indicator Data'!AN103:AO103))</f>
        <v>904.946022234375</v>
      </c>
      <c r="J103" s="137" t="n">
        <f aca="false">I103/'Indicator Data'!BZ103*1000000</f>
        <v>134.359139532699</v>
      </c>
      <c r="K103" s="135" t="n">
        <f aca="false">IF(J103="x","x",ROUND(IF(J103&gt;K$4,10,IF(J103&lt;K$3,0,10-(K$4-J103)/(K$4-K$3)*10)),1))</f>
        <v>2.7</v>
      </c>
      <c r="L103" s="135" t="n">
        <f aca="false">IF('Indicator Data'!AP103="No data","x",ROUND(IF('Indicator Data'!AP103&gt;L$4,10,IF('Indicator Data'!AP103&lt;L$3,0,10-(L$4-'Indicator Data'!AP103)/(L$4-L$3)*10)),1))</f>
        <v>0.4</v>
      </c>
      <c r="M103" s="135" t="n">
        <f aca="false">IF('Indicator Data'!AQ103="No data","x",IF('Indicator Data'!AQ103=0,0,ROUND(IF('Indicator Data'!AQ103&gt;M$4,10,IF('Indicator Data'!AQ103&lt;M$3,0,10-(M$4-'Indicator Data'!AQ103)/(M$4-M$3)*10)),1)))</f>
        <v>0</v>
      </c>
      <c r="N103" s="136" t="n">
        <f aca="false">ROUND(AVERAGE(K103,L103,M103),1)</f>
        <v>1</v>
      </c>
      <c r="O103" s="138" t="n">
        <f aca="false">ROUND(AVERAGE(E103,E103,H103,N103),1)</f>
        <v>2.8</v>
      </c>
      <c r="P103" s="139" t="n">
        <f aca="false">IF(AND('Indicator Data'!BD103="No data",'Indicator Data'!BE103="No data"),0,SUM('Indicator Data'!BD103:BF103)/1000)</f>
        <v>199.878</v>
      </c>
      <c r="Q103" s="135" t="n">
        <f aca="false">ROUND(IF(P103=0,0,IF(LOG(P103*1000)&gt;$Q$4,10,IF(LOG(P103*1000)&lt;Q$3,0,10-(Q$4-LOG(P103*1000))/(Q$4-Q$3)*10))),1)</f>
        <v>7.7</v>
      </c>
      <c r="R103" s="140" t="n">
        <f aca="false">P103*1000/'Indicator Data'!BZ103</f>
        <v>0.0296762850288117</v>
      </c>
      <c r="S103" s="135" t="n">
        <f aca="false">IF(R103="x","x",ROUND(IF(R103&gt;$S$4,10,IF(R103&lt;$S$3,0,((R103*100)/0.0052)^(1/4.0545)/6.5*10)),1))</f>
        <v>7.4</v>
      </c>
      <c r="T103" s="141" t="n">
        <f aca="false">ROUND(AVERAGE(Q103,S103),1)</f>
        <v>7.6</v>
      </c>
      <c r="U103" s="142" t="n">
        <f aca="false">IF('Indicator Data'!AU103="No data","x",ROUND(IF('Indicator Data'!AU103&gt;U$4,10,IF('Indicator Data'!AU103&lt;U$3,0,10-(U$4-'Indicator Data'!AU103)/(U$4-U$3)*10)),1))</f>
        <v>0.2</v>
      </c>
      <c r="V103" s="142" t="n">
        <f aca="false">IF('Indicator Data'!AV103="No data","x",IF('Indicator Data'!AV103=0,0,ROUND(IF('Indicator Data'!AV103&gt;V$4,10,IF('Indicator Data'!AV103&lt;V$3,0,10-(V$4-'Indicator Data'!AV103)/(V$4-V$3)*10)),1)))</f>
        <v>0.3</v>
      </c>
      <c r="W103" s="135" t="n">
        <f aca="false">IF(AND(U103="x",V103="x"),"x",AVERAGE(U103,V103))</f>
        <v>0.25</v>
      </c>
      <c r="X103" s="135" t="n">
        <f aca="false">IF('Indicator Data'!AT103="No data","x",ROUND(IF('Indicator Data'!AT103&gt;X$4,10,IF('Indicator Data'!AT103&lt;X$3,0,10-(X$4-'Indicator Data'!AT103)/(X$4-X$3)*10)),1))</f>
        <v>1.1</v>
      </c>
      <c r="Y103" s="135" t="str">
        <f aca="false">IF('Indicator Data'!AW103="No data","x",ROUND(IF('Indicator Data'!AW103&gt;Y$4,10,IF('Indicator Data'!AW103&lt;Y$3,0,10-(Y$4-'Indicator Data'!AW103)/(Y$4-Y$3)*10)),1))</f>
        <v>x</v>
      </c>
      <c r="Z103" s="140" t="n">
        <f aca="false">IF('Indicator Data'!AX103="No data","x",IF(('Indicator Data'!AX103/'Indicator Data'!BZ103)&gt;1,1,IF('Indicator Data'!AX103&gt;'Indicator Data'!AX103,1,'Indicator Data'!AX103/'Indicator Data'!BZ103)))</f>
        <v>0.000597748244058856</v>
      </c>
      <c r="AA103" s="135" t="n">
        <f aca="false">IF(Z103="x","x",ROUND(IF(Z103&gt;AA$4,10,IF(Z103&lt;AA$3,0,10-(AA$4-Z103)/(AA$4-AA$3)*10)),1))</f>
        <v>0</v>
      </c>
      <c r="AB103" s="143" t="n">
        <f aca="false">IF(AND(W103="x",X103="x",Y103="x",AA103="x"),"x",ROUND(AVERAGE(W103,X103,Y103,AA103),1))</f>
        <v>0.5</v>
      </c>
      <c r="AC103" s="135" t="n">
        <f aca="false">IF('Indicator Data'!AR103="No data","x",ROUND(IF('Indicator Data'!AR103&gt;AC$4,10,IF('Indicator Data'!AR103&lt;AC$3,0,10-(AC$4-'Indicator Data'!AR103)/(AC$4-AC$3)*10)),1))</f>
        <v>0.9</v>
      </c>
      <c r="AD103" s="135" t="n">
        <f aca="false">IF('Indicator Data'!AS103="No data","x",ROUND(IF('Indicator Data'!AS103&gt;AD$4,10,IF('Indicator Data'!AS103&lt;AD$3,0,10-(AD$4-'Indicator Data'!AS103)/(AD$4-AD$3)*10)),1))</f>
        <v>2.6</v>
      </c>
      <c r="AE103" s="143" t="n">
        <f aca="false">IF(AND(AC103="x",AD103="x"),"x",ROUND(AVERAGE(AD103,AC103),1))</f>
        <v>1.8</v>
      </c>
      <c r="AF103" s="139" t="n">
        <f aca="false">('Indicator Data'!BC103+'Indicator Data'!BB103*0.5+'Indicator Data'!BA103*0.25)/1000</f>
        <v>0</v>
      </c>
      <c r="AG103" s="144" t="n">
        <f aca="false">AF103*1000/'Indicator Data'!BZ103</f>
        <v>0</v>
      </c>
      <c r="AH103" s="143" t="n">
        <f aca="false">IF(AG103="x","x",ROUND(IF(AG103&gt;AH$4,10,IF(AG103&lt;AH$3,0,10-(AH$4-AG103)/(AH$4-AH$3)*10)),1))</f>
        <v>0</v>
      </c>
      <c r="AI103" s="135" t="n">
        <f aca="false">IF('Indicator Data'!BG103="No data","x",ROUND(IF('Indicator Data'!BG103&lt;$AI$3,10,IF('Indicator Data'!BG103&gt;$AI$4,0,($AI$4-'Indicator Data'!BG103)/($AI$4-$AI$3)*10)),1))</f>
        <v>1.5</v>
      </c>
      <c r="AJ103" s="135" t="n">
        <f aca="false">IF('Indicator Data'!BH103="No data","x",ROUND(IF('Indicator Data'!BH103&gt;$AJ$4,10,IF('Indicator Data'!BH103&lt;$AJ$3,0,10-($AJ$4-'Indicator Data'!BH103)/($AJ$4-$AJ$3)*10)),1))</f>
        <v>0.4</v>
      </c>
      <c r="AK103" s="143" t="n">
        <f aca="false">ROUND(AVERAGE(AJ103,AI103),1)</f>
        <v>1</v>
      </c>
      <c r="AL103" s="141" t="n">
        <f aca="false">ROUND(IF(AND(AB103="x",AE103="x",AK103="x"),AH103,IF(AND(AB103="x",AE103="x"),(10-GEOMEAN(((10-AK103)/10*9+1),((10-AH103)/10*9+1)))/9*10,IF(AK103="x",(10-GEOMEAN(((10-AB103)/10*9+1),((10-AE103)/10*9+1),((10-AH103)/10*9+1)))/9*10,IF(AB103="x",(10-GEOMEAN(((10-AK103)/10*9+1),((10-AE103)/10*9+1),((10-AH103)/10*9+1)))/9*10,(10-GEOMEAN(((10-AB103)/10*9+1),((10-AE103)/10*9+1),((10-AH103)/10*9+1),((10-AK103)/10*9+1)))/9*10)))),1)</f>
        <v>0.8</v>
      </c>
      <c r="AM103" s="145" t="n">
        <f aca="false">ROUND((10-GEOMEAN(((10-T103)/10*9+1),((10-AL103)/10*9+1)))/9*10,1)</f>
        <v>5.1</v>
      </c>
    </row>
    <row r="104" customFormat="false" ht="14.5" hidden="false" customHeight="false" outlineLevel="0" collapsed="false">
      <c r="A104" s="98" t="str">
        <f aca="false">'Indicator Data'!A104</f>
        <v>Liechtenstein</v>
      </c>
      <c r="B104" s="99" t="str">
        <f aca="false">'Indicator Data'!B104</f>
        <v>LIE</v>
      </c>
      <c r="C104" s="134" t="n">
        <f aca="false">ROUND(IF('Indicator Data'!AK104="No data",IF((0.101*LN('Indicator Data'!BY104)-0.153)&gt;C$4,0,IF((0.101*LN('Indicator Data'!BY104)-0.153)&lt;C$3,10,(C$4-(0.101*LN('Indicator Data'!BY104)-0.153))/(C$4-C$3)*10)),IF('Indicator Data'!AK104&gt;C$4,0,IF('Indicator Data'!AK104&lt;C$3,10,(C$4-'Indicator Data'!AK104)/(C$4-C$3)*10))),1)</f>
        <v>0</v>
      </c>
      <c r="D104" s="135" t="str">
        <f aca="false">IF('Indicator Data'!AL104="No data","x",ROUND((IF(LOG('Indicator Data'!AL104*1000)&gt;D$4,10,IF(LOG('Indicator Data'!AL104*1000)&lt;D$3,0,10-(D$4-LOG('Indicator Data'!AL104*1000))/(D$4-D$3)*10))),1))</f>
        <v>x</v>
      </c>
      <c r="E104" s="136" t="n">
        <f aca="false">ROUND(IF(D104="x",C104,(10-GEOMEAN(((10-C104)/10*9+1),((10-D104)/10*9+1)))/9*10),1)</f>
        <v>0</v>
      </c>
      <c r="F104" s="135" t="str">
        <f aca="false">IF('Indicator Data'!AY104="No data","x",ROUND(IF('Indicator Data'!AY104&gt;F$4,10,IF('Indicator Data'!AY104&lt;F$3,0,10-(F$4-'Indicator Data'!AY104)/(F$4-F$3)*10)),1))</f>
        <v>x</v>
      </c>
      <c r="G104" s="135" t="str">
        <f aca="false">IF('Indicator Data'!AZ104="No data","x",ROUND(IF('Indicator Data'!AZ104&gt;G$4,10,IF('Indicator Data'!AZ104&lt;G$3,0,10-(G$4-'Indicator Data'!AZ104)/(G$4-G$3)*10)),1))</f>
        <v>x</v>
      </c>
      <c r="H104" s="136" t="str">
        <f aca="false">IF(AND(F104="x",G104="x"),"x",ROUND(AVERAGE(F104,G104),1))</f>
        <v>x</v>
      </c>
      <c r="I104" s="137" t="n">
        <f aca="false">SUM(IF('Indicator Data'!AM104=0,0,'Indicator Data'!AM104),SUM('Indicator Data'!AN104:AO104))</f>
        <v>0</v>
      </c>
      <c r="J104" s="137" t="n">
        <f aca="false">I104/'Indicator Data'!BZ104*1000000</f>
        <v>0</v>
      </c>
      <c r="K104" s="135" t="n">
        <f aca="false">IF(J104="x","x",ROUND(IF(J104&gt;K$4,10,IF(J104&lt;K$3,0,10-(K$4-J104)/(K$4-K$3)*10)),1))</f>
        <v>0</v>
      </c>
      <c r="L104" s="135" t="str">
        <f aca="false">IF('Indicator Data'!AP104="No data","x",ROUND(IF('Indicator Data'!AP104&gt;L$4,10,IF('Indicator Data'!AP104&lt;L$3,0,10-(L$4-'Indicator Data'!AP104)/(L$4-L$3)*10)),1))</f>
        <v>x</v>
      </c>
      <c r="M104" s="135" t="str">
        <f aca="false">IF('Indicator Data'!AQ104="No data","x",IF('Indicator Data'!AQ104=0,0,ROUND(IF('Indicator Data'!AQ104&gt;M$4,10,IF('Indicator Data'!AQ104&lt;M$3,0,10-(M$4-'Indicator Data'!AQ104)/(M$4-M$3)*10)),1)))</f>
        <v>x</v>
      </c>
      <c r="N104" s="136" t="n">
        <f aca="false">ROUND(AVERAGE(K104,L104,M104),1)</f>
        <v>0</v>
      </c>
      <c r="O104" s="138" t="n">
        <f aca="false">ROUND(AVERAGE(E104,E104,H104,N104),1)</f>
        <v>0</v>
      </c>
      <c r="P104" s="139" t="n">
        <f aca="false">IF(AND('Indicator Data'!BD104="No data",'Indicator Data'!BE104="No data"),0,SUM('Indicator Data'!BD104:BF104)/1000)</f>
        <v>0.155</v>
      </c>
      <c r="Q104" s="135" t="n">
        <f aca="false">ROUND(IF(P104=0,0,IF(LOG(P104*1000)&gt;$Q$4,10,IF(LOG(P104*1000)&lt;Q$3,0,10-(Q$4-LOG(P104*1000))/(Q$4-Q$3)*10))),1)</f>
        <v>0</v>
      </c>
      <c r="R104" s="140" t="n">
        <f aca="false">P104*1000/'Indicator Data'!BZ104</f>
        <v>0.00397033773485828</v>
      </c>
      <c r="S104" s="135" t="n">
        <f aca="false">IF(R104="x","x",ROUND(IF(R104&gt;$S$4,10,IF(R104&lt;$S$3,0,((R104*100)/0.0052)^(1/4.0545)/6.5*10)),1))</f>
        <v>4.5</v>
      </c>
      <c r="T104" s="141" t="n">
        <f aca="false">ROUND(AVERAGE(Q104,S104),1)</f>
        <v>2.3</v>
      </c>
      <c r="U104" s="142" t="str">
        <f aca="false">IF('Indicator Data'!AU104="No data","x",ROUND(IF('Indicator Data'!AU104&gt;U$4,10,IF('Indicator Data'!AU104&lt;U$3,0,10-(U$4-'Indicator Data'!AU104)/(U$4-U$3)*10)),1))</f>
        <v>x</v>
      </c>
      <c r="V104" s="142" t="str">
        <f aca="false">IF('Indicator Data'!AV104="No data","x",IF('Indicator Data'!AV104=0,0,ROUND(IF('Indicator Data'!AV104&gt;V$4,10,IF('Indicator Data'!AV104&lt;V$3,0,10-(V$4-'Indicator Data'!AV104)/(V$4-V$3)*10)),1)))</f>
        <v>x</v>
      </c>
      <c r="W104" s="135" t="str">
        <f aca="false">IF(AND(U104="x",V104="x"),"x",AVERAGE(U104,V104))</f>
        <v>x</v>
      </c>
      <c r="X104" s="135" t="str">
        <f aca="false">IF('Indicator Data'!AT104="No data","x",ROUND(IF('Indicator Data'!AT104&gt;X$4,10,IF('Indicator Data'!AT104&lt;X$3,0,10-(X$4-'Indicator Data'!AT104)/(X$4-X$3)*10)),1))</f>
        <v>x</v>
      </c>
      <c r="Y104" s="135" t="str">
        <f aca="false">IF('Indicator Data'!AW104="No data","x",ROUND(IF('Indicator Data'!AW104&gt;Y$4,10,IF('Indicator Data'!AW104&lt;Y$3,0,10-(Y$4-'Indicator Data'!AW104)/(Y$4-Y$3)*10)),1))</f>
        <v>x</v>
      </c>
      <c r="Z104" s="140" t="n">
        <f aca="false">IF('Indicator Data'!AX104="No data","x",IF(('Indicator Data'!AX104/'Indicator Data'!BZ104)&gt;1,1,IF('Indicator Data'!AX104&gt;'Indicator Data'!AX104,1,'Indicator Data'!AX104/'Indicator Data'!BZ104)))</f>
        <v>0</v>
      </c>
      <c r="AA104" s="135" t="n">
        <f aca="false">IF(Z104="x","x",ROUND(IF(Z104&gt;AA$4,10,IF(Z104&lt;AA$3,0,10-(AA$4-Z104)/(AA$4-AA$3)*10)),1))</f>
        <v>0</v>
      </c>
      <c r="AB104" s="143" t="n">
        <f aca="false">IF(AND(W104="x",X104="x",Y104="x",AA104="x"),"x",ROUND(AVERAGE(W104,X104,Y104,AA104),1))</f>
        <v>0</v>
      </c>
      <c r="AC104" s="135" t="n">
        <f aca="false">IF('Indicator Data'!AR104="No data","x",ROUND(IF('Indicator Data'!AR104&gt;AC$4,10,IF('Indicator Data'!AR104&lt;AC$3,0,10-(AC$4-'Indicator Data'!AR104)/(AC$4-AC$3)*10)),1))</f>
        <v>0</v>
      </c>
      <c r="AD104" s="135" t="str">
        <f aca="false">IF('Indicator Data'!AS104="No data","x",ROUND(IF('Indicator Data'!AS104&gt;AD$4,10,IF('Indicator Data'!AS104&lt;AD$3,0,10-(AD$4-'Indicator Data'!AS104)/(AD$4-AD$3)*10)),1))</f>
        <v>x</v>
      </c>
      <c r="AE104" s="143" t="n">
        <f aca="false">IF(AND(AC104="x",AD104="x"),"x",ROUND(AVERAGE(AD104,AC104),1))</f>
        <v>0</v>
      </c>
      <c r="AF104" s="139" t="n">
        <f aca="false">('Indicator Data'!BC104+'Indicator Data'!BB104*0.5+'Indicator Data'!BA104*0.25)/1000</f>
        <v>0</v>
      </c>
      <c r="AG104" s="144" t="n">
        <f aca="false">AF104*1000/'Indicator Data'!BZ104</f>
        <v>0</v>
      </c>
      <c r="AH104" s="143" t="n">
        <f aca="false">IF(AG104="x","x",ROUND(IF(AG104&gt;AH$4,10,IF(AG104&lt;AH$3,0,10-(AH$4-AG104)/(AH$4-AH$3)*10)),1))</f>
        <v>0</v>
      </c>
      <c r="AI104" s="135" t="n">
        <f aca="false">IF('Indicator Data'!BG104="No data","x",ROUND(IF('Indicator Data'!BG104&lt;$AI$3,10,IF('Indicator Data'!BG104&gt;$AI$4,0,($AI$4-'Indicator Data'!BG104)/($AI$4-$AI$3)*10)),1))</f>
        <v>1.3</v>
      </c>
      <c r="AJ104" s="135" t="n">
        <f aca="false">IF('Indicator Data'!BH104="No data","x",ROUND(IF('Indicator Data'!BH104&gt;$AJ$4,10,IF('Indicator Data'!BH104&lt;$AJ$3,0,10-($AJ$4-'Indicator Data'!BH104)/($AJ$4-$AJ$3)*10)),1))</f>
        <v>0</v>
      </c>
      <c r="AK104" s="143" t="n">
        <f aca="false">ROUND(AVERAGE(AJ104,AI104),1)</f>
        <v>0.7</v>
      </c>
      <c r="AL104" s="141" t="n">
        <f aca="false">ROUND(IF(AND(AB104="x",AE104="x",AK104="x"),AH104,IF(AND(AB104="x",AE104="x"),(10-GEOMEAN(((10-AK104)/10*9+1),((10-AH104)/10*9+1)))/9*10,IF(AK104="x",(10-GEOMEAN(((10-AB104)/10*9+1),((10-AE104)/10*9+1),((10-AH104)/10*9+1)))/9*10,IF(AB104="x",(10-GEOMEAN(((10-AK104)/10*9+1),((10-AE104)/10*9+1),((10-AH104)/10*9+1)))/9*10,(10-GEOMEAN(((10-AB104)/10*9+1),((10-AE104)/10*9+1),((10-AH104)/10*9+1),((10-AK104)/10*9+1)))/9*10)))),1)</f>
        <v>0.2</v>
      </c>
      <c r="AM104" s="145" t="n">
        <f aca="false">ROUND((10-GEOMEAN(((10-T104)/10*9+1),((10-AL104)/10*9+1)))/9*10,1)</f>
        <v>1.3</v>
      </c>
    </row>
    <row r="105" customFormat="false" ht="14.5" hidden="false" customHeight="false" outlineLevel="0" collapsed="false">
      <c r="A105" s="98" t="str">
        <f aca="false">'Indicator Data'!A105</f>
        <v>Lithuania</v>
      </c>
      <c r="B105" s="99" t="str">
        <f aca="false">'Indicator Data'!B105</f>
        <v>LTU</v>
      </c>
      <c r="C105" s="134" t="n">
        <f aca="false">ROUND(IF('Indicator Data'!AK105="No data",IF((0.101*LN('Indicator Data'!BY105)-0.153)&gt;C$4,0,IF((0.101*LN('Indicator Data'!BY105)-0.153)&lt;C$3,10,(C$4-(0.101*LN('Indicator Data'!BY105)-0.153))/(C$4-C$3)*10)),IF('Indicator Data'!AK105&gt;C$4,0,IF('Indicator Data'!AK105&lt;C$3,10,(C$4-'Indicator Data'!AK105)/(C$4-C$3)*10))),1)</f>
        <v>0.4</v>
      </c>
      <c r="D105" s="135" t="str">
        <f aca="false">IF('Indicator Data'!AL105="No data","x",ROUND((IF(LOG('Indicator Data'!AL105*1000)&gt;D$4,10,IF(LOG('Indicator Data'!AL105*1000)&lt;D$3,0,10-(D$4-LOG('Indicator Data'!AL105*1000))/(D$4-D$3)*10))),1))</f>
        <v>x</v>
      </c>
      <c r="E105" s="136" t="n">
        <f aca="false">ROUND(IF(D105="x",C105,(10-GEOMEAN(((10-C105)/10*9+1),((10-D105)/10*9+1)))/9*10),1)</f>
        <v>0.4</v>
      </c>
      <c r="F105" s="135" t="n">
        <f aca="false">IF('Indicator Data'!AY105="No data","x",ROUND(IF('Indicator Data'!AY105&gt;F$4,10,IF('Indicator Data'!AY105&lt;F$3,0,10-(F$4-'Indicator Data'!AY105)/(F$4-F$3)*10)),1))</f>
        <v>1.7</v>
      </c>
      <c r="G105" s="135" t="n">
        <f aca="false">IF('Indicator Data'!AZ105="No data","x",ROUND(IF('Indicator Data'!AZ105&gt;G$4,10,IF('Indicator Data'!AZ105&lt;G$3,0,10-(G$4-'Indicator Data'!AZ105)/(G$4-G$3)*10)),1))</f>
        <v>2.6</v>
      </c>
      <c r="H105" s="136" t="n">
        <f aca="false">IF(AND(F105="x",G105="x"),"x",ROUND(AVERAGE(F105,G105),1))</f>
        <v>2.2</v>
      </c>
      <c r="I105" s="137" t="n">
        <f aca="false">SUM(IF('Indicator Data'!AM105=0,0,'Indicator Data'!AM105),SUM('Indicator Data'!AN105:AO105))</f>
        <v>0.224046</v>
      </c>
      <c r="J105" s="137" t="n">
        <f aca="false">I105/'Indicator Data'!BZ105*1000000</f>
        <v>0.0803997487305997</v>
      </c>
      <c r="K105" s="135" t="n">
        <f aca="false">IF(J105="x","x",ROUND(IF(J105&gt;K$4,10,IF(J105&lt;K$3,0,10-(K$4-J105)/(K$4-K$3)*10)),1))</f>
        <v>0</v>
      </c>
      <c r="L105" s="135" t="str">
        <f aca="false">IF('Indicator Data'!AP105="No data","x",ROUND(IF('Indicator Data'!AP105&gt;L$4,10,IF('Indicator Data'!AP105&lt;L$3,0,10-(L$4-'Indicator Data'!AP105)/(L$4-L$3)*10)),1))</f>
        <v>x</v>
      </c>
      <c r="M105" s="135" t="n">
        <f aca="false">IF('Indicator Data'!AQ105="No data","x",IF('Indicator Data'!AQ105=0,0,ROUND(IF('Indicator Data'!AQ105&gt;M$4,10,IF('Indicator Data'!AQ105&lt;M$3,0,10-(M$4-'Indicator Data'!AQ105)/(M$4-M$3)*10)),1)))</f>
        <v>0.5</v>
      </c>
      <c r="N105" s="136" t="n">
        <f aca="false">ROUND(AVERAGE(K105,L105,M105),1)</f>
        <v>0.3</v>
      </c>
      <c r="O105" s="138" t="n">
        <f aca="false">ROUND(AVERAGE(E105,E105,H105,N105),1)</f>
        <v>0.8</v>
      </c>
      <c r="P105" s="139" t="n">
        <f aca="false">IF(AND('Indicator Data'!BD105="No data",'Indicator Data'!BE105="No data"),0,SUM('Indicator Data'!BD105:BF105)/1000)</f>
        <v>62.757</v>
      </c>
      <c r="Q105" s="135" t="n">
        <f aca="false">ROUND(IF(P105=0,0,IF(LOG(P105*1000)&gt;$Q$4,10,IF(LOG(P105*1000)&lt;Q$3,0,10-(Q$4-LOG(P105*1000))/(Q$4-Q$3)*10))),1)</f>
        <v>6</v>
      </c>
      <c r="R105" s="140" t="n">
        <f aca="false">P105*1000/'Indicator Data'!BZ105</f>
        <v>0.0225205851971749</v>
      </c>
      <c r="S105" s="135" t="n">
        <f aca="false">IF(R105="x","x",ROUND(IF(R105&gt;$S$4,10,IF(R105&lt;$S$3,0,((R105*100)/0.0052)^(1/4.0545)/6.5*10)),1))</f>
        <v>6.9</v>
      </c>
      <c r="T105" s="141" t="n">
        <f aca="false">ROUND(AVERAGE(Q105,S105),1)</f>
        <v>6.5</v>
      </c>
      <c r="U105" s="142" t="n">
        <f aca="false">IF('Indicator Data'!AU105="No data","x",ROUND(IF('Indicator Data'!AU105&gt;U$4,10,IF('Indicator Data'!AU105&lt;U$3,0,10-(U$4-'Indicator Data'!AU105)/(U$4-U$3)*10)),1))</f>
        <v>0.4</v>
      </c>
      <c r="V105" s="142" t="n">
        <f aca="false">IF('Indicator Data'!AV105="No data","x",IF('Indicator Data'!AV105=0,0,ROUND(IF('Indicator Data'!AV105&gt;V$4,10,IF('Indicator Data'!AV105&lt;V$3,0,10-(V$4-'Indicator Data'!AV105)/(V$4-V$3)*10)),1)))</f>
        <v>0.6</v>
      </c>
      <c r="W105" s="135" t="n">
        <f aca="false">IF(AND(U105="x",V105="x"),"x",AVERAGE(U105,V105))</f>
        <v>0.5</v>
      </c>
      <c r="X105" s="135" t="n">
        <f aca="false">IF('Indicator Data'!AT105="No data","x",ROUND(IF('Indicator Data'!AT105&gt;X$4,10,IF('Indicator Data'!AT105&lt;X$3,0,10-(X$4-'Indicator Data'!AT105)/(X$4-X$3)*10)),1))</f>
        <v>0.5</v>
      </c>
      <c r="Y105" s="135" t="str">
        <f aca="false">IF('Indicator Data'!AW105="No data","x",ROUND(IF('Indicator Data'!AW105&gt;Y$4,10,IF('Indicator Data'!AW105&lt;Y$3,0,10-(Y$4-'Indicator Data'!AW105)/(Y$4-Y$3)*10)),1))</f>
        <v>x</v>
      </c>
      <c r="Z105" s="140" t="n">
        <f aca="false">IF('Indicator Data'!AX105="No data","x",IF(('Indicator Data'!AX105/'Indicator Data'!BZ105)&gt;1,1,IF('Indicator Data'!AX105&gt;'Indicator Data'!AX105,1,'Indicator Data'!AX105/'Indicator Data'!BZ105)))</f>
        <v>0</v>
      </c>
      <c r="AA105" s="135" t="n">
        <f aca="false">IF(Z105="x","x",ROUND(IF(Z105&gt;AA$4,10,IF(Z105&lt;AA$3,0,10-(AA$4-Z105)/(AA$4-AA$3)*10)),1))</f>
        <v>0</v>
      </c>
      <c r="AB105" s="143" t="n">
        <f aca="false">IF(AND(W105="x",X105="x",Y105="x",AA105="x"),"x",ROUND(AVERAGE(W105,X105,Y105,AA105),1))</f>
        <v>0.3</v>
      </c>
      <c r="AC105" s="135" t="n">
        <f aca="false">IF('Indicator Data'!AR105="No data","x",ROUND(IF('Indicator Data'!AR105&gt;AC$4,10,IF('Indicator Data'!AR105&lt;AC$3,0,10-(AC$4-'Indicator Data'!AR105)/(AC$4-AC$3)*10)),1))</f>
        <v>0.3</v>
      </c>
      <c r="AD105" s="135" t="str">
        <f aca="false">IF('Indicator Data'!AS105="No data","x",ROUND(IF('Indicator Data'!AS105&gt;AD$4,10,IF('Indicator Data'!AS105&lt;AD$3,0,10-(AD$4-'Indicator Data'!AS105)/(AD$4-AD$3)*10)),1))</f>
        <v>x</v>
      </c>
      <c r="AE105" s="143" t="n">
        <f aca="false">IF(AND(AC105="x",AD105="x"),"x",ROUND(AVERAGE(AD105,AC105),1))</f>
        <v>0.3</v>
      </c>
      <c r="AF105" s="139" t="n">
        <f aca="false">('Indicator Data'!BC105+'Indicator Data'!BB105*0.5+'Indicator Data'!BA105*0.25)/1000</f>
        <v>0</v>
      </c>
      <c r="AG105" s="144" t="n">
        <f aca="false">AF105*1000/'Indicator Data'!BZ105</f>
        <v>0</v>
      </c>
      <c r="AH105" s="143" t="n">
        <f aca="false">IF(AG105="x","x",ROUND(IF(AG105&gt;AH$4,10,IF(AG105&lt;AH$3,0,10-(AH$4-AG105)/(AH$4-AH$3)*10)),1))</f>
        <v>0</v>
      </c>
      <c r="AI105" s="135" t="n">
        <f aca="false">IF('Indicator Data'!BG105="No data","x",ROUND(IF('Indicator Data'!BG105&lt;$AI$3,10,IF('Indicator Data'!BG105&gt;$AI$4,0,($AI$4-'Indicator Data'!BG105)/($AI$4-$AI$3)*10)),1))</f>
        <v>1.2</v>
      </c>
      <c r="AJ105" s="135" t="n">
        <f aca="false">IF('Indicator Data'!BH105="No data","x",ROUND(IF('Indicator Data'!BH105&gt;$AJ$4,10,IF('Indicator Data'!BH105&lt;$AJ$3,0,10-($AJ$4-'Indicator Data'!BH105)/($AJ$4-$AJ$3)*10)),1))</f>
        <v>0</v>
      </c>
      <c r="AK105" s="143" t="n">
        <f aca="false">ROUND(AVERAGE(AJ105,AI105),1)</f>
        <v>0.6</v>
      </c>
      <c r="AL105" s="141" t="n">
        <f aca="false">ROUND(IF(AND(AB105="x",AE105="x",AK105="x"),AH105,IF(AND(AB105="x",AE105="x"),(10-GEOMEAN(((10-AK105)/10*9+1),((10-AH105)/10*9+1)))/9*10,IF(AK105="x",(10-GEOMEAN(((10-AB105)/10*9+1),((10-AE105)/10*9+1),((10-AH105)/10*9+1)))/9*10,IF(AB105="x",(10-GEOMEAN(((10-AK105)/10*9+1),((10-AE105)/10*9+1),((10-AH105)/10*9+1)))/9*10,(10-GEOMEAN(((10-AB105)/10*9+1),((10-AE105)/10*9+1),((10-AH105)/10*9+1),((10-AK105)/10*9+1)))/9*10)))),1)</f>
        <v>0.3</v>
      </c>
      <c r="AM105" s="145" t="n">
        <f aca="false">ROUND((10-GEOMEAN(((10-T105)/10*9+1),((10-AL105)/10*9+1)))/9*10,1)</f>
        <v>4.1</v>
      </c>
    </row>
    <row r="106" customFormat="false" ht="14.5" hidden="false" customHeight="false" outlineLevel="0" collapsed="false">
      <c r="A106" s="98" t="str">
        <f aca="false">'Indicator Data'!A106</f>
        <v>Luxembourg</v>
      </c>
      <c r="B106" s="99" t="str">
        <f aca="false">'Indicator Data'!B106</f>
        <v>LUX</v>
      </c>
      <c r="C106" s="134" t="n">
        <f aca="false">ROUND(IF('Indicator Data'!AK106="No data",IF((0.101*LN('Indicator Data'!BY106)-0.153)&gt;C$4,0,IF((0.101*LN('Indicator Data'!BY106)-0.153)&lt;C$3,10,(C$4-(0.101*LN('Indicator Data'!BY106)-0.153))/(C$4-C$3)*10)),IF('Indicator Data'!AK106&gt;C$4,0,IF('Indicator Data'!AK106&lt;C$3,10,(C$4-'Indicator Data'!AK106)/(C$4-C$3)*10))),1)</f>
        <v>0</v>
      </c>
      <c r="D106" s="135" t="str">
        <f aca="false">IF('Indicator Data'!AL106="No data","x",ROUND((IF(LOG('Indicator Data'!AL106*1000)&gt;D$4,10,IF(LOG('Indicator Data'!AL106*1000)&lt;D$3,0,10-(D$4-LOG('Indicator Data'!AL106*1000))/(D$4-D$3)*10))),1))</f>
        <v>x</v>
      </c>
      <c r="E106" s="136" t="n">
        <f aca="false">ROUND(IF(D106="x",C106,(10-GEOMEAN(((10-C106)/10*9+1),((10-D106)/10*9+1)))/9*10),1)</f>
        <v>0</v>
      </c>
      <c r="F106" s="135" t="n">
        <f aca="false">IF('Indicator Data'!AY106="No data","x",ROUND(IF('Indicator Data'!AY106&gt;F$4,10,IF('Indicator Data'!AY106&lt;F$3,0,10-(F$4-'Indicator Data'!AY106)/(F$4-F$3)*10)),1))</f>
        <v>0.9</v>
      </c>
      <c r="G106" s="135" t="n">
        <f aca="false">IF('Indicator Data'!AZ106="No data","x",ROUND(IF('Indicator Data'!AZ106&gt;G$4,10,IF('Indicator Data'!AZ106&lt;G$3,0,10-(G$4-'Indicator Data'!AZ106)/(G$4-G$3)*10)),1))</f>
        <v>2.3</v>
      </c>
      <c r="H106" s="136" t="n">
        <f aca="false">IF(AND(F106="x",G106="x"),"x",ROUND(AVERAGE(F106,G106),1))</f>
        <v>1.6</v>
      </c>
      <c r="I106" s="137" t="n">
        <f aca="false">SUM(IF('Indicator Data'!AM106=0,0,'Indicator Data'!AM106),SUM('Indicator Data'!AN106:AO106))</f>
        <v>-0.828666</v>
      </c>
      <c r="J106" s="137" t="n">
        <f aca="false">I106/'Indicator Data'!BZ106*1000000</f>
        <v>-1.29616577587785</v>
      </c>
      <c r="K106" s="135" t="n">
        <f aca="false">IF(J106="x","x",ROUND(IF(J106&gt;K$4,10,IF(J106&lt;K$3,0,10-(K$4-J106)/(K$4-K$3)*10)),1))</f>
        <v>0</v>
      </c>
      <c r="L106" s="135" t="str">
        <f aca="false">IF('Indicator Data'!AP106="No data","x",ROUND(IF('Indicator Data'!AP106&gt;L$4,10,IF('Indicator Data'!AP106&lt;L$3,0,10-(L$4-'Indicator Data'!AP106)/(L$4-L$3)*10)),1))</f>
        <v>x</v>
      </c>
      <c r="M106" s="135" t="n">
        <f aca="false">IF('Indicator Data'!AQ106="No data","x",IF('Indicator Data'!AQ106=0,0,ROUND(IF('Indicator Data'!AQ106&gt;M$4,10,IF('Indicator Data'!AQ106&lt;M$3,0,10-(M$4-'Indicator Data'!AQ106)/(M$4-M$3)*10)),1)))</f>
        <v>1</v>
      </c>
      <c r="N106" s="136" t="n">
        <f aca="false">ROUND(AVERAGE(K106,L106,M106),1)</f>
        <v>0.5</v>
      </c>
      <c r="O106" s="138" t="n">
        <f aca="false">ROUND(AVERAGE(E106,E106,H106,N106),1)</f>
        <v>0.5</v>
      </c>
      <c r="P106" s="139" t="n">
        <f aca="false">IF(AND('Indicator Data'!BD106="No data",'Indicator Data'!BE106="No data"),0,SUM('Indicator Data'!BD106:BF106)/1000)</f>
        <v>13.76</v>
      </c>
      <c r="Q106" s="135" t="n">
        <f aca="false">ROUND(IF(P106=0,0,IF(LOG(P106*1000)&gt;$Q$4,10,IF(LOG(P106*1000)&lt;Q$3,0,10-(Q$4-LOG(P106*1000))/(Q$4-Q$3)*10))),1)</f>
        <v>3.8</v>
      </c>
      <c r="R106" s="140" t="n">
        <f aca="false">P106*1000/'Indicator Data'!BZ106</f>
        <v>0.0215228343821023</v>
      </c>
      <c r="S106" s="135" t="n">
        <f aca="false">IF(R106="x","x",ROUND(IF(R106&gt;$S$4,10,IF(R106&lt;$S$3,0,((R106*100)/0.0052)^(1/4.0545)/6.5*10)),1))</f>
        <v>6.8</v>
      </c>
      <c r="T106" s="141" t="n">
        <f aca="false">ROUND(AVERAGE(Q106,S106),1)</f>
        <v>5.3</v>
      </c>
      <c r="U106" s="142" t="str">
        <f aca="false">IF('Indicator Data'!AU106="No data","x",ROUND(IF('Indicator Data'!AU106&gt;U$4,10,IF('Indicator Data'!AU106&lt;U$3,0,10-(U$4-'Indicator Data'!AU106)/(U$4-U$3)*10)),1))</f>
        <v>x</v>
      </c>
      <c r="V106" s="142" t="str">
        <f aca="false">IF('Indicator Data'!AV106="No data","x",IF('Indicator Data'!AV106=0,0,ROUND(IF('Indicator Data'!AV106&gt;V$4,10,IF('Indicator Data'!AV106&lt;V$3,0,10-(V$4-'Indicator Data'!AV106)/(V$4-V$3)*10)),1)))</f>
        <v>x</v>
      </c>
      <c r="W106" s="135" t="str">
        <f aca="false">IF(AND(U106="x",V106="x"),"x",AVERAGE(U106,V106))</f>
        <v>x</v>
      </c>
      <c r="X106" s="135" t="n">
        <f aca="false">IF('Indicator Data'!AT106="No data","x",ROUND(IF('Indicator Data'!AT106&gt;X$4,10,IF('Indicator Data'!AT106&lt;X$3,0,10-(X$4-'Indicator Data'!AT106)/(X$4-X$3)*10)),1))</f>
        <v>0.1</v>
      </c>
      <c r="Y106" s="135" t="str">
        <f aca="false">IF('Indicator Data'!AW106="No data","x",ROUND(IF('Indicator Data'!AW106&gt;Y$4,10,IF('Indicator Data'!AW106&lt;Y$3,0,10-(Y$4-'Indicator Data'!AW106)/(Y$4-Y$3)*10)),1))</f>
        <v>x</v>
      </c>
      <c r="Z106" s="140" t="n">
        <f aca="false">IF('Indicator Data'!AX106="No data","x",IF(('Indicator Data'!AX106/'Indicator Data'!BZ106)&gt;1,1,IF('Indicator Data'!AX106&gt;'Indicator Data'!AX106,1,'Indicator Data'!AX106/'Indicator Data'!BZ106)))</f>
        <v>4.69247842633044E-006</v>
      </c>
      <c r="AA106" s="135" t="n">
        <f aca="false">IF(Z106="x","x",ROUND(IF(Z106&gt;AA$4,10,IF(Z106&lt;AA$3,0,10-(AA$4-Z106)/(AA$4-AA$3)*10)),1))</f>
        <v>0</v>
      </c>
      <c r="AB106" s="143" t="n">
        <f aca="false">IF(AND(W106="x",X106="x",Y106="x",AA106="x"),"x",ROUND(AVERAGE(W106,X106,Y106,AA106),1))</f>
        <v>0.1</v>
      </c>
      <c r="AC106" s="135" t="n">
        <f aca="false">IF('Indicator Data'!AR106="No data","x",ROUND(IF('Indicator Data'!AR106&gt;AC$4,10,IF('Indicator Data'!AR106&lt;AC$3,0,10-(AC$4-'Indicator Data'!AR106)/(AC$4-AC$3)*10)),1))</f>
        <v>0.2</v>
      </c>
      <c r="AD106" s="135" t="str">
        <f aca="false">IF('Indicator Data'!AS106="No data","x",ROUND(IF('Indicator Data'!AS106&gt;AD$4,10,IF('Indicator Data'!AS106&lt;AD$3,0,10-(AD$4-'Indicator Data'!AS106)/(AD$4-AD$3)*10)),1))</f>
        <v>x</v>
      </c>
      <c r="AE106" s="143" t="n">
        <f aca="false">IF(AND(AC106="x",AD106="x"),"x",ROUND(AVERAGE(AD106,AC106),1))</f>
        <v>0.2</v>
      </c>
      <c r="AF106" s="139" t="n">
        <f aca="false">('Indicator Data'!BC106+'Indicator Data'!BB106*0.5+'Indicator Data'!BA106*0.25)/1000</f>
        <v>0</v>
      </c>
      <c r="AG106" s="144" t="n">
        <f aca="false">AF106*1000/'Indicator Data'!BZ106</f>
        <v>0</v>
      </c>
      <c r="AH106" s="143" t="n">
        <f aca="false">IF(AG106="x","x",ROUND(IF(AG106&gt;AH$4,10,IF(AG106&lt;AH$3,0,10-(AH$4-AG106)/(AH$4-AH$3)*10)),1))</f>
        <v>0</v>
      </c>
      <c r="AI106" s="135" t="n">
        <f aca="false">IF('Indicator Data'!BG106="No data","x",ROUND(IF('Indicator Data'!BG106&lt;$AI$3,10,IF('Indicator Data'!BG106&gt;$AI$4,0,($AI$4-'Indicator Data'!BG106)/($AI$4-$AI$3)*10)),1))</f>
        <v>2.1</v>
      </c>
      <c r="AJ106" s="135" t="n">
        <f aca="false">IF('Indicator Data'!BH106="No data","x",ROUND(IF('Indicator Data'!BH106&gt;$AJ$4,10,IF('Indicator Data'!BH106&lt;$AJ$3,0,10-($AJ$4-'Indicator Data'!BH106)/($AJ$4-$AJ$3)*10)),1))</f>
        <v>0</v>
      </c>
      <c r="AK106" s="143" t="n">
        <f aca="false">ROUND(AVERAGE(AJ106,AI106),1)</f>
        <v>1.1</v>
      </c>
      <c r="AL106" s="141" t="n">
        <f aca="false">ROUND(IF(AND(AB106="x",AE106="x",AK106="x"),AH106,IF(AND(AB106="x",AE106="x"),(10-GEOMEAN(((10-AK106)/10*9+1),((10-AH106)/10*9+1)))/9*10,IF(AK106="x",(10-GEOMEAN(((10-AB106)/10*9+1),((10-AE106)/10*9+1),((10-AH106)/10*9+1)))/9*10,IF(AB106="x",(10-GEOMEAN(((10-AK106)/10*9+1),((10-AE106)/10*9+1),((10-AH106)/10*9+1)))/9*10,(10-GEOMEAN(((10-AB106)/10*9+1),((10-AE106)/10*9+1),((10-AH106)/10*9+1),((10-AK106)/10*9+1)))/9*10)))),1)</f>
        <v>0.4</v>
      </c>
      <c r="AM106" s="145" t="n">
        <f aca="false">ROUND((10-GEOMEAN(((10-T106)/10*9+1),((10-AL106)/10*9+1)))/9*10,1)</f>
        <v>3.2</v>
      </c>
    </row>
    <row r="107" customFormat="false" ht="14.5" hidden="false" customHeight="false" outlineLevel="0" collapsed="false">
      <c r="A107" s="98" t="str">
        <f aca="false">'Indicator Data'!A107</f>
        <v>Madagascar</v>
      </c>
      <c r="B107" s="99" t="str">
        <f aca="false">'Indicator Data'!B107</f>
        <v>MDG</v>
      </c>
      <c r="C107" s="134" t="n">
        <f aca="false">ROUND(IF('Indicator Data'!AK107="No data",IF((0.101*LN('Indicator Data'!BY107)-0.153)&gt;C$4,0,IF((0.101*LN('Indicator Data'!BY107)-0.153)&lt;C$3,10,(C$4-(0.101*LN('Indicator Data'!BY107)-0.153))/(C$4-C$3)*10)),IF('Indicator Data'!AK107&gt;C$4,0,IF('Indicator Data'!AK107&lt;C$3,10,(C$4-'Indicator Data'!AK107)/(C$4-C$3)*10))),1)</f>
        <v>7.4</v>
      </c>
      <c r="D107" s="135" t="n">
        <f aca="false">IF('Indicator Data'!AL107="No data","x",ROUND((IF(LOG('Indicator Data'!AL107*1000)&gt;D$4,10,IF(LOG('Indicator Data'!AL107*1000)&lt;D$3,0,10-(D$4-LOG('Indicator Data'!AL107*1000))/(D$4-D$3)*10))),1))</f>
        <v>9.6</v>
      </c>
      <c r="E107" s="136" t="n">
        <f aca="false">ROUND(IF(D107="x",C107,(10-GEOMEAN(((10-C107)/10*9+1),((10-D107)/10*9+1)))/9*10),1)</f>
        <v>8.7</v>
      </c>
      <c r="F107" s="135" t="str">
        <f aca="false">IF('Indicator Data'!AY107="No data","x",ROUND(IF('Indicator Data'!AY107&gt;F$4,10,IF('Indicator Data'!AY107&lt;F$3,0,10-(F$4-'Indicator Data'!AY107)/(F$4-F$3)*10)),1))</f>
        <v>x</v>
      </c>
      <c r="G107" s="135" t="n">
        <f aca="false">IF('Indicator Data'!AZ107="No data","x",ROUND(IF('Indicator Data'!AZ107&gt;G$4,10,IF('Indicator Data'!AZ107&lt;G$3,0,10-(G$4-'Indicator Data'!AZ107)/(G$4-G$3)*10)),1))</f>
        <v>4.4</v>
      </c>
      <c r="H107" s="136" t="n">
        <f aca="false">IF(AND(F107="x",G107="x"),"x",ROUND(AVERAGE(F107,G107),1))</f>
        <v>4.4</v>
      </c>
      <c r="I107" s="137" t="n">
        <f aca="false">SUM(IF('Indicator Data'!AM107=0,0,'Indicator Data'!AM107),SUM('Indicator Data'!AN107:AO107))</f>
        <v>959.50946</v>
      </c>
      <c r="J107" s="137" t="n">
        <f aca="false">I107/'Indicator Data'!BZ107*1000000</f>
        <v>33.1830477140892</v>
      </c>
      <c r="K107" s="135" t="n">
        <f aca="false">IF(J107="x","x",ROUND(IF(J107&gt;K$4,10,IF(J107&lt;K$3,0,10-(K$4-J107)/(K$4-K$3)*10)),1))</f>
        <v>0.7</v>
      </c>
      <c r="L107" s="135" t="n">
        <f aca="false">IF('Indicator Data'!AP107="No data","x",ROUND(IF('Indicator Data'!AP107&gt;L$4,10,IF('Indicator Data'!AP107&lt;L$3,0,10-(L$4-'Indicator Data'!AP107)/(L$4-L$3)*10)),1))</f>
        <v>6.7</v>
      </c>
      <c r="M107" s="135" t="n">
        <f aca="false">IF('Indicator Data'!AQ107="No data","x",IF('Indicator Data'!AQ107=0,0,ROUND(IF('Indicator Data'!AQ107&gt;M$4,10,IF('Indicator Data'!AQ107&lt;M$3,0,10-(M$4-'Indicator Data'!AQ107)/(M$4-M$3)*10)),1)))</f>
        <v>1.2</v>
      </c>
      <c r="N107" s="136" t="n">
        <f aca="false">ROUND(AVERAGE(K107,L107,M107),1)</f>
        <v>2.9</v>
      </c>
      <c r="O107" s="138" t="n">
        <f aca="false">ROUND(AVERAGE(E107,E107,H107,N107),1)</f>
        <v>6.2</v>
      </c>
      <c r="P107" s="139" t="n">
        <f aca="false">IF(AND('Indicator Data'!BD107="No data",'Indicator Data'!BE107="No data"),0,SUM('Indicator Data'!BD107:BF107)/1000)</f>
        <v>3.087</v>
      </c>
      <c r="Q107" s="135" t="n">
        <f aca="false">ROUND(IF(P107=0,0,IF(LOG(P107*1000)&gt;$Q$4,10,IF(LOG(P107*1000)&lt;Q$3,0,10-(Q$4-LOG(P107*1000))/(Q$4-Q$3)*10))),1)</f>
        <v>1.6</v>
      </c>
      <c r="R107" s="140" t="n">
        <f aca="false">P107*1000/'Indicator Data'!BZ107</f>
        <v>0.000106758789322821</v>
      </c>
      <c r="S107" s="135" t="n">
        <f aca="false">IF(R107="x","x",ROUND(IF(R107&gt;$S$4,10,IF(R107&lt;$S$3,0,((R107*100)/0.0052)^(1/4.0545)/6.5*10)),1))</f>
        <v>1.8</v>
      </c>
      <c r="T107" s="141" t="n">
        <f aca="false">ROUND(AVERAGE(Q107,S107),1)</f>
        <v>1.7</v>
      </c>
      <c r="U107" s="142" t="n">
        <f aca="false">IF('Indicator Data'!AU107="No data","x",ROUND(IF('Indicator Data'!AU107&gt;U$4,10,IF('Indicator Data'!AU107&lt;U$3,0,10-(U$4-'Indicator Data'!AU107)/(U$4-U$3)*10)),1))</f>
        <v>0.6</v>
      </c>
      <c r="V107" s="142" t="n">
        <f aca="false">IF('Indicator Data'!AV107="No data","x",IF('Indicator Data'!AV107=0,0,ROUND(IF('Indicator Data'!AV107&gt;V$4,10,IF('Indicator Data'!AV107&lt;V$3,0,10-(V$4-'Indicator Data'!AV107)/(V$4-V$3)*10)),1)))</f>
        <v>1.3</v>
      </c>
      <c r="W107" s="135" t="n">
        <f aca="false">IF(AND(U107="x",V107="x"),"x",AVERAGE(U107,V107))</f>
        <v>0.95</v>
      </c>
      <c r="X107" s="135" t="n">
        <f aca="false">IF('Indicator Data'!AT107="No data","x",ROUND(IF('Indicator Data'!AT107&gt;X$4,10,IF('Indicator Data'!AT107&lt;X$3,0,10-(X$4-'Indicator Data'!AT107)/(X$4-X$3)*10)),1))</f>
        <v>4.3</v>
      </c>
      <c r="Y107" s="135" t="n">
        <f aca="false">IF('Indicator Data'!AW107="No data","x",ROUND(IF('Indicator Data'!AW107&gt;Y$4,10,IF('Indicator Data'!AW107&lt;Y$3,0,10-(Y$4-'Indicator Data'!AW107)/(Y$4-Y$3)*10)),1))</f>
        <v>3.3</v>
      </c>
      <c r="Z107" s="140" t="n">
        <f aca="false">IF('Indicator Data'!AX107="No data","x",IF(('Indicator Data'!AX107/'Indicator Data'!BZ107)&gt;1,1,IF('Indicator Data'!AX107&gt;'Indicator Data'!AX107,1,'Indicator Data'!AX107/'Indicator Data'!BZ107)))</f>
        <v>0.739751744141892</v>
      </c>
      <c r="AA107" s="135" t="n">
        <f aca="false">IF(Z107="x","x",ROUND(IF(Z107&gt;AA$4,10,IF(Z107&lt;AA$3,0,10-(AA$4-Z107)/(AA$4-AA$3)*10)),1))</f>
        <v>8.2</v>
      </c>
      <c r="AB107" s="143" t="n">
        <f aca="false">IF(AND(W107="x",X107="x",Y107="x",AA107="x"),"x",ROUND(AVERAGE(W107,X107,Y107,AA107),1))</f>
        <v>4.2</v>
      </c>
      <c r="AC107" s="135" t="n">
        <f aca="false">IF('Indicator Data'!AR107="No data","x",ROUND(IF('Indicator Data'!AR107&gt;AC$4,10,IF('Indicator Data'!AR107&lt;AC$3,0,10-(AC$4-'Indicator Data'!AR107)/(AC$4-AC$3)*10)),1))</f>
        <v>3.9</v>
      </c>
      <c r="AD107" s="135" t="n">
        <f aca="false">IF('Indicator Data'!AS107="No data","x",ROUND(IF('Indicator Data'!AS107&gt;AD$4,10,IF('Indicator Data'!AS107&lt;AD$3,0,10-(AD$4-'Indicator Data'!AS107)/(AD$4-AD$3)*10)),1))</f>
        <v>5.2</v>
      </c>
      <c r="AE107" s="143" t="n">
        <f aca="false">IF(AND(AC107="x",AD107="x"),"x",ROUND(AVERAGE(AD107,AC107),1))</f>
        <v>4.6</v>
      </c>
      <c r="AF107" s="139" t="n">
        <f aca="false">('Indicator Data'!BC107+'Indicator Data'!BB107*0.5+'Indicator Data'!BA107*0.25)/1000</f>
        <v>843.4055</v>
      </c>
      <c r="AG107" s="144" t="n">
        <f aca="false">AF107*1000/'Indicator Data'!BZ107</f>
        <v>0.0291677842851339</v>
      </c>
      <c r="AH107" s="143" t="n">
        <f aca="false">IF(AG107="x","x",ROUND(IF(AG107&gt;AH$4,10,IF(AG107&lt;AH$3,0,10-(AH$4-AG107)/(AH$4-AH$3)*10)),1))</f>
        <v>2.9</v>
      </c>
      <c r="AI107" s="135" t="n">
        <f aca="false">IF('Indicator Data'!BG107="No data","x",ROUND(IF('Indicator Data'!BG107&lt;$AI$3,10,IF('Indicator Data'!BG107&gt;$AI$4,0,($AI$4-'Indicator Data'!BG107)/($AI$4-$AI$3)*10)),1))</f>
        <v>8.7</v>
      </c>
      <c r="AJ107" s="135" t="n">
        <f aca="false">IF('Indicator Data'!BH107="No data","x",ROUND(IF('Indicator Data'!BH107&gt;$AJ$4,10,IF('Indicator Data'!BH107&lt;$AJ$3,0,10-($AJ$4-'Indicator Data'!BH107)/($AJ$4-$AJ$3)*10)),1))</f>
        <v>10</v>
      </c>
      <c r="AK107" s="143" t="n">
        <f aca="false">ROUND(AVERAGE(AJ107,AI107),1)</f>
        <v>9.4</v>
      </c>
      <c r="AL107" s="141" t="n">
        <f aca="false">ROUND(IF(AND(AB107="x",AE107="x",AK107="x"),AH107,IF(AND(AB107="x",AE107="x"),(10-GEOMEAN(((10-AK107)/10*9+1),((10-AH107)/10*9+1)))/9*10,IF(AK107="x",(10-GEOMEAN(((10-AB107)/10*9+1),((10-AE107)/10*9+1),((10-AH107)/10*9+1)))/9*10,IF(AB107="x",(10-GEOMEAN(((10-AK107)/10*9+1),((10-AE107)/10*9+1),((10-AH107)/10*9+1)))/9*10,(10-GEOMEAN(((10-AB107)/10*9+1),((10-AE107)/10*9+1),((10-AH107)/10*9+1),((10-AK107)/10*9+1)))/9*10)))),1)</f>
        <v>6.1</v>
      </c>
      <c r="AM107" s="145" t="n">
        <f aca="false">ROUND((10-GEOMEAN(((10-T107)/10*9+1),((10-AL107)/10*9+1)))/9*10,1)</f>
        <v>4.2</v>
      </c>
    </row>
    <row r="108" customFormat="false" ht="14.5" hidden="false" customHeight="false" outlineLevel="0" collapsed="false">
      <c r="A108" s="98" t="str">
        <f aca="false">'Indicator Data'!A108</f>
        <v>Malawi</v>
      </c>
      <c r="B108" s="99" t="str">
        <f aca="false">'Indicator Data'!B108</f>
        <v>MWI</v>
      </c>
      <c r="C108" s="134" t="n">
        <f aca="false">ROUND(IF('Indicator Data'!AK108="No data",IF((0.101*LN('Indicator Data'!BY108)-0.153)&gt;C$4,0,IF((0.101*LN('Indicator Data'!BY108)-0.153)&lt;C$3,10,(C$4-(0.101*LN('Indicator Data'!BY108)-0.153))/(C$4-C$3)*10)),IF('Indicator Data'!AK108&gt;C$4,0,IF('Indicator Data'!AK108&lt;C$3,10,(C$4-'Indicator Data'!AK108)/(C$4-C$3)*10))),1)</f>
        <v>8.3</v>
      </c>
      <c r="D108" s="135" t="n">
        <f aca="false">IF('Indicator Data'!AL108="No data","x",ROUND((IF(LOG('Indicator Data'!AL108*1000)&gt;D$4,10,IF(LOG('Indicator Data'!AL108*1000)&lt;D$3,0,10-(D$4-LOG('Indicator Data'!AL108*1000))/(D$4-D$3)*10))),1))</f>
        <v>8.8</v>
      </c>
      <c r="E108" s="136" t="n">
        <f aca="false">ROUND(IF(D108="x",C108,(10-GEOMEAN(((10-C108)/10*9+1),((10-D108)/10*9+1)))/9*10),1)</f>
        <v>8.6</v>
      </c>
      <c r="F108" s="135" t="n">
        <f aca="false">IF('Indicator Data'!AY108="No data","x",ROUND(IF('Indicator Data'!AY108&gt;F$4,10,IF('Indicator Data'!AY108&lt;F$3,0,10-(F$4-'Indicator Data'!AY108)/(F$4-F$3)*10)),1))</f>
        <v>7.5</v>
      </c>
      <c r="G108" s="135" t="n">
        <f aca="false">IF('Indicator Data'!AZ108="No data","x",ROUND(IF('Indicator Data'!AZ108&gt;G$4,10,IF('Indicator Data'!AZ108&lt;G$3,0,10-(G$4-'Indicator Data'!AZ108)/(G$4-G$3)*10)),1))</f>
        <v>3.4</v>
      </c>
      <c r="H108" s="136" t="n">
        <f aca="false">IF(AND(F108="x",G108="x"),"x",ROUND(AVERAGE(F108,G108),1))</f>
        <v>5.5</v>
      </c>
      <c r="I108" s="137" t="n">
        <f aca="false">SUM(IF('Indicator Data'!AM108=0,0,'Indicator Data'!AM108),SUM('Indicator Data'!AN108:AO108))</f>
        <v>1460.03386620703</v>
      </c>
      <c r="J108" s="137" t="n">
        <f aca="false">I108/'Indicator Data'!BZ108*1000000</f>
        <v>73.4063753168357</v>
      </c>
      <c r="K108" s="135" t="n">
        <f aca="false">IF(J108="x","x",ROUND(IF(J108&gt;K$4,10,IF(J108&lt;K$3,0,10-(K$4-J108)/(K$4-K$3)*10)),1))</f>
        <v>1.5</v>
      </c>
      <c r="L108" s="135" t="n">
        <f aca="false">IF('Indicator Data'!AP108="No data","x",ROUND(IF('Indicator Data'!AP108&gt;L$4,10,IF('Indicator Data'!AP108&lt;L$3,0,10-(L$4-'Indicator Data'!AP108)/(L$4-L$3)*10)),1))</f>
        <v>8.1</v>
      </c>
      <c r="M108" s="135" t="n">
        <f aca="false">IF('Indicator Data'!AQ108="No data","x",IF('Indicator Data'!AQ108=0,0,ROUND(IF('Indicator Data'!AQ108&gt;M$4,10,IF('Indicator Data'!AQ108&lt;M$3,0,10-(M$4-'Indicator Data'!AQ108)/(M$4-M$3)*10)),1)))</f>
        <v>0.6</v>
      </c>
      <c r="N108" s="136" t="n">
        <f aca="false">ROUND(AVERAGE(K108,L108,M108),1)</f>
        <v>3.4</v>
      </c>
      <c r="O108" s="138" t="n">
        <f aca="false">ROUND(AVERAGE(E108,E108,H108,N108),1)</f>
        <v>6.5</v>
      </c>
      <c r="P108" s="139" t="n">
        <f aca="false">IF(AND('Indicator Data'!BD108="No data",'Indicator Data'!BE108="No data"),0,SUM('Indicator Data'!BD108:BF108)/1000)</f>
        <v>55.117</v>
      </c>
      <c r="Q108" s="135" t="n">
        <f aca="false">ROUND(IF(P108=0,0,IF(LOG(P108*1000)&gt;$Q$4,10,IF(LOG(P108*1000)&lt;Q$3,0,10-(Q$4-LOG(P108*1000))/(Q$4-Q$3)*10))),1)</f>
        <v>5.8</v>
      </c>
      <c r="R108" s="140" t="n">
        <f aca="false">P108*1000/'Indicator Data'!BZ108</f>
        <v>0.00277112694573917</v>
      </c>
      <c r="S108" s="135" t="n">
        <f aca="false">IF(R108="x","x",ROUND(IF(R108&gt;$S$4,10,IF(R108&lt;$S$3,0,((R108*100)/0.0052)^(1/4.0545)/6.5*10)),1))</f>
        <v>4.1</v>
      </c>
      <c r="T108" s="141" t="n">
        <f aca="false">ROUND(AVERAGE(Q108,S108),1)</f>
        <v>5</v>
      </c>
      <c r="U108" s="142" t="n">
        <f aca="false">IF('Indicator Data'!AU108="No data","x",ROUND(IF('Indicator Data'!AU108&gt;U$4,10,IF('Indicator Data'!AU108&lt;U$3,0,10-(U$4-'Indicator Data'!AU108)/(U$4-U$3)*10)),1))</f>
        <v>10</v>
      </c>
      <c r="V108" s="142" t="n">
        <f aca="false">IF('Indicator Data'!AV108="No data","x",IF('Indicator Data'!AV108=0,0,ROUND(IF('Indicator Data'!AV108&gt;V$4,10,IF('Indicator Data'!AV108&lt;V$3,0,10-(V$4-'Indicator Data'!AV108)/(V$4-V$3)*10)),1)))</f>
        <v>7.2</v>
      </c>
      <c r="W108" s="135" t="n">
        <f aca="false">IF(AND(U108="x",V108="x"),"x",AVERAGE(U108,V108))</f>
        <v>8.6</v>
      </c>
      <c r="X108" s="135" t="n">
        <f aca="false">IF('Indicator Data'!AT108="No data","x",ROUND(IF('Indicator Data'!AT108&gt;X$4,10,IF('Indicator Data'!AT108&lt;X$3,0,10-(X$4-'Indicator Data'!AT108)/(X$4-X$3)*10)),1))</f>
        <v>2.6</v>
      </c>
      <c r="Y108" s="135" t="n">
        <f aca="false">IF('Indicator Data'!AW108="No data","x",ROUND(IF('Indicator Data'!AW108&gt;Y$4,10,IF('Indicator Data'!AW108&lt;Y$3,0,10-(Y$4-'Indicator Data'!AW108)/(Y$4-Y$3)*10)),1))</f>
        <v>5.7</v>
      </c>
      <c r="Z108" s="140" t="n">
        <f aca="false">IF('Indicator Data'!AX108="No data","x",IF(('Indicator Data'!AX108/'Indicator Data'!BZ108)&gt;1,1,IF('Indicator Data'!AX108&gt;'Indicator Data'!AX108,1,'Indicator Data'!AX108/'Indicator Data'!BZ108)))</f>
        <v>0.64159972512464</v>
      </c>
      <c r="AA108" s="135" t="n">
        <f aca="false">IF(Z108="x","x",ROUND(IF(Z108&gt;AA$4,10,IF(Z108&lt;AA$3,0,10-(AA$4-Z108)/(AA$4-AA$3)*10)),1))</f>
        <v>7.1</v>
      </c>
      <c r="AB108" s="143" t="n">
        <f aca="false">IF(AND(W108="x",X108="x",Y108="x",AA108="x"),"x",ROUND(AVERAGE(W108,X108,Y108,AA108),1))</f>
        <v>6</v>
      </c>
      <c r="AC108" s="135" t="n">
        <f aca="false">IF('Indicator Data'!AR108="No data","x",ROUND(IF('Indicator Data'!AR108&gt;AC$4,10,IF('Indicator Data'!AR108&lt;AC$3,0,10-(AC$4-'Indicator Data'!AR108)/(AC$4-AC$3)*10)),1))</f>
        <v>3</v>
      </c>
      <c r="AD108" s="135" t="n">
        <f aca="false">IF('Indicator Data'!AS108="No data","x",ROUND(IF('Indicator Data'!AS108&gt;AD$4,10,IF('Indicator Data'!AS108&lt;AD$3,0,10-(AD$4-'Indicator Data'!AS108)/(AD$4-AD$3)*10)),1))</f>
        <v>2.6</v>
      </c>
      <c r="AE108" s="143" t="n">
        <f aca="false">IF(AND(AC108="x",AD108="x"),"x",ROUND(AVERAGE(AD108,AC108),1))</f>
        <v>2.8</v>
      </c>
      <c r="AF108" s="139" t="n">
        <f aca="false">('Indicator Data'!BC108+'Indicator Data'!BB108*0.5+'Indicator Data'!BA108*0.25)/1000</f>
        <v>139.296</v>
      </c>
      <c r="AG108" s="144" t="n">
        <f aca="false">AF108*1000/'Indicator Data'!BZ108</f>
        <v>0.00700340909399428</v>
      </c>
      <c r="AH108" s="143" t="n">
        <f aca="false">IF(AG108="x","x",ROUND(IF(AG108&gt;AH$4,10,IF(AG108&lt;AH$3,0,10-(AH$4-AG108)/(AH$4-AH$3)*10)),1))</f>
        <v>0.7</v>
      </c>
      <c r="AI108" s="135" t="n">
        <f aca="false">IF('Indicator Data'!BG108="No data","x",ROUND(IF('Indicator Data'!BG108&lt;$AI$3,10,IF('Indicator Data'!BG108&gt;$AI$4,0,($AI$4-'Indicator Data'!BG108)/($AI$4-$AI$3)*10)),1))</f>
        <v>3.7</v>
      </c>
      <c r="AJ108" s="135" t="n">
        <f aca="false">IF('Indicator Data'!BH108="No data","x",ROUND(IF('Indicator Data'!BH108&gt;$AJ$4,10,IF('Indicator Data'!BH108&lt;$AJ$3,0,10-($AJ$4-'Indicator Data'!BH108)/($AJ$4-$AJ$3)*10)),1))</f>
        <v>4.3</v>
      </c>
      <c r="AK108" s="143" t="n">
        <f aca="false">ROUND(AVERAGE(AJ108,AI108),1)</f>
        <v>4</v>
      </c>
      <c r="AL108" s="141" t="n">
        <f aca="false">ROUND(IF(AND(AB108="x",AE108="x",AK108="x"),AH108,IF(AND(AB108="x",AE108="x"),(10-GEOMEAN(((10-AK108)/10*9+1),((10-AH108)/10*9+1)))/9*10,IF(AK108="x",(10-GEOMEAN(((10-AB108)/10*9+1),((10-AE108)/10*9+1),((10-AH108)/10*9+1)))/9*10,IF(AB108="x",(10-GEOMEAN(((10-AK108)/10*9+1),((10-AE108)/10*9+1),((10-AH108)/10*9+1)))/9*10,(10-GEOMEAN(((10-AB108)/10*9+1),((10-AE108)/10*9+1),((10-AH108)/10*9+1),((10-AK108)/10*9+1)))/9*10)))),1)</f>
        <v>3.6</v>
      </c>
      <c r="AM108" s="145" t="n">
        <f aca="false">ROUND((10-GEOMEAN(((10-T108)/10*9+1),((10-AL108)/10*9+1)))/9*10,1)</f>
        <v>4.3</v>
      </c>
    </row>
    <row r="109" customFormat="false" ht="14.5" hidden="false" customHeight="false" outlineLevel="0" collapsed="false">
      <c r="A109" s="98" t="str">
        <f aca="false">'Indicator Data'!A109</f>
        <v>Malaysia</v>
      </c>
      <c r="B109" s="99" t="str">
        <f aca="false">'Indicator Data'!B109</f>
        <v>MYS</v>
      </c>
      <c r="C109" s="134" t="n">
        <f aca="false">ROUND(IF('Indicator Data'!AK109="No data",IF((0.101*LN('Indicator Data'!BY109)-0.153)&gt;C$4,0,IF((0.101*LN('Indicator Data'!BY109)-0.153)&lt;C$3,10,(C$4-(0.101*LN('Indicator Data'!BY109)-0.153))/(C$4-C$3)*10)),IF('Indicator Data'!AK109&gt;C$4,0,IF('Indicator Data'!AK109&lt;C$3,10,(C$4-'Indicator Data'!AK109)/(C$4-C$3)*10))),1)</f>
        <v>1.8</v>
      </c>
      <c r="D109" s="135" t="str">
        <f aca="false">IF('Indicator Data'!AL109="No data","x",ROUND((IF(LOG('Indicator Data'!AL109*1000)&gt;D$4,10,IF(LOG('Indicator Data'!AL109*1000)&lt;D$3,0,10-(D$4-LOG('Indicator Data'!AL109*1000))/(D$4-D$3)*10))),1))</f>
        <v>x</v>
      </c>
      <c r="E109" s="136" t="n">
        <f aca="false">ROUND(IF(D109="x",C109,(10-GEOMEAN(((10-C109)/10*9+1),((10-D109)/10*9+1)))/9*10),1)</f>
        <v>1.8</v>
      </c>
      <c r="F109" s="135" t="n">
        <f aca="false">IF('Indicator Data'!AY109="No data","x",ROUND(IF('Indicator Data'!AY109&gt;F$4,10,IF('Indicator Data'!AY109&lt;F$3,0,10-(F$4-'Indicator Data'!AY109)/(F$4-F$3)*10)),1))</f>
        <v>3.4</v>
      </c>
      <c r="G109" s="135" t="n">
        <f aca="false">IF('Indicator Data'!AZ109="No data","x",ROUND(IF('Indicator Data'!AZ109&gt;G$4,10,IF('Indicator Data'!AZ109&lt;G$3,0,10-(G$4-'Indicator Data'!AZ109)/(G$4-G$3)*10)),1))</f>
        <v>4</v>
      </c>
      <c r="H109" s="136" t="n">
        <f aca="false">IF(AND(F109="x",G109="x"),"x",ROUND(AVERAGE(F109,G109),1))</f>
        <v>3.7</v>
      </c>
      <c r="I109" s="137" t="n">
        <f aca="false">SUM(IF('Indicator Data'!AM109=0,0,'Indicator Data'!AM109),SUM('Indicator Data'!AN109:AO109))</f>
        <v>-54.9128567792969</v>
      </c>
      <c r="J109" s="137" t="n">
        <f aca="false">I109/'Indicator Data'!BZ109*1000000</f>
        <v>-1.63558307422203</v>
      </c>
      <c r="K109" s="135" t="n">
        <f aca="false">IF(J109="x","x",ROUND(IF(J109&gt;K$4,10,IF(J109&lt;K$3,0,10-(K$4-J109)/(K$4-K$3)*10)),1))</f>
        <v>0</v>
      </c>
      <c r="L109" s="135" t="n">
        <f aca="false">IF('Indicator Data'!AP109="No data","x",ROUND(IF('Indicator Data'!AP109&gt;L$4,10,IF('Indicator Data'!AP109&lt;L$3,0,10-(L$4-'Indicator Data'!AP109)/(L$4-L$3)*10)),1))</f>
        <v>0</v>
      </c>
      <c r="M109" s="135" t="n">
        <f aca="false">IF('Indicator Data'!AQ109="No data","x",IF('Indicator Data'!AQ109=0,0,ROUND(IF('Indicator Data'!AQ109&gt;M$4,10,IF('Indicator Data'!AQ109&lt;M$3,0,10-(M$4-'Indicator Data'!AQ109)/(M$4-M$3)*10)),1)))</f>
        <v>0.1</v>
      </c>
      <c r="N109" s="136" t="n">
        <f aca="false">ROUND(AVERAGE(K109,L109,M109),1)</f>
        <v>0</v>
      </c>
      <c r="O109" s="138" t="n">
        <f aca="false">ROUND(AVERAGE(E109,E109,H109,N109),1)</f>
        <v>1.8</v>
      </c>
      <c r="P109" s="139" t="n">
        <f aca="false">IF(AND('Indicator Data'!BD109="No data",'Indicator Data'!BE109="No data"),0,SUM('Indicator Data'!BD109:BF109)/1000)</f>
        <v>181.458</v>
      </c>
      <c r="Q109" s="135" t="n">
        <f aca="false">ROUND(IF(P109=0,0,IF(LOG(P109*1000)&gt;$Q$4,10,IF(LOG(P109*1000)&lt;Q$3,0,10-(Q$4-LOG(P109*1000))/(Q$4-Q$3)*10))),1)</f>
        <v>7.5</v>
      </c>
      <c r="R109" s="140" t="n">
        <f aca="false">P109*1000/'Indicator Data'!BZ109</f>
        <v>0.00540473854192331</v>
      </c>
      <c r="S109" s="135" t="n">
        <f aca="false">IF(R109="x","x",ROUND(IF(R109&gt;$S$4,10,IF(R109&lt;$S$3,0,((R109*100)/0.0052)^(1/4.0545)/6.5*10)),1))</f>
        <v>4.8</v>
      </c>
      <c r="T109" s="141" t="n">
        <f aca="false">ROUND(AVERAGE(Q109,S109),1)</f>
        <v>6.2</v>
      </c>
      <c r="U109" s="142" t="n">
        <f aca="false">IF('Indicator Data'!AU109="No data","x",ROUND(IF('Indicator Data'!AU109&gt;U$4,10,IF('Indicator Data'!AU109&lt;U$3,0,10-(U$4-'Indicator Data'!AU109)/(U$4-U$3)*10)),1))</f>
        <v>0.8</v>
      </c>
      <c r="V109" s="142" t="n">
        <f aca="false">IF('Indicator Data'!AV109="No data","x",IF('Indicator Data'!AV109=0,0,ROUND(IF('Indicator Data'!AV109&gt;V$4,10,IF('Indicator Data'!AV109&lt;V$3,0,10-(V$4-'Indicator Data'!AV109)/(V$4-V$3)*10)),1)))</f>
        <v>1.1</v>
      </c>
      <c r="W109" s="135" t="n">
        <f aca="false">IF(AND(U109="x",V109="x"),"x",AVERAGE(U109,V109))</f>
        <v>0.95</v>
      </c>
      <c r="X109" s="135" t="n">
        <f aca="false">IF('Indicator Data'!AT109="No data","x",ROUND(IF('Indicator Data'!AT109&gt;X$4,10,IF('Indicator Data'!AT109&lt;X$3,0,10-(X$4-'Indicator Data'!AT109)/(X$4-X$3)*10)),1))</f>
        <v>1.7</v>
      </c>
      <c r="Y109" s="135" t="n">
        <f aca="false">IF('Indicator Data'!AW109="No data","x",ROUND(IF('Indicator Data'!AW109&gt;Y$4,10,IF('Indicator Data'!AW109&lt;Y$3,0,10-(Y$4-'Indicator Data'!AW109)/(Y$4-Y$3)*10)),1))</f>
        <v>0</v>
      </c>
      <c r="Z109" s="140" t="n">
        <f aca="false">IF('Indicator Data'!AX109="No data","x",IF(('Indicator Data'!AX109/'Indicator Data'!BZ109)&gt;1,1,IF('Indicator Data'!AX109&gt;'Indicator Data'!AX109,1,'Indicator Data'!AX109/'Indicator Data'!BZ109)))</f>
        <v>0.000569192615019203</v>
      </c>
      <c r="AA109" s="135" t="n">
        <f aca="false">IF(Z109="x","x",ROUND(IF(Z109&gt;AA$4,10,IF(Z109&lt;AA$3,0,10-(AA$4-Z109)/(AA$4-AA$3)*10)),1))</f>
        <v>0</v>
      </c>
      <c r="AB109" s="143" t="n">
        <f aca="false">IF(AND(W109="x",X109="x",Y109="x",AA109="x"),"x",ROUND(AVERAGE(W109,X109,Y109,AA109),1))</f>
        <v>0.7</v>
      </c>
      <c r="AC109" s="135" t="n">
        <f aca="false">IF('Indicator Data'!AR109="No data","x",ROUND(IF('Indicator Data'!AR109&gt;AC$4,10,IF('Indicator Data'!AR109&lt;AC$3,0,10-(AC$4-'Indicator Data'!AR109)/(AC$4-AC$3)*10)),1))</f>
        <v>0.7</v>
      </c>
      <c r="AD109" s="135" t="n">
        <f aca="false">IF('Indicator Data'!AS109="No data","x",ROUND(IF('Indicator Data'!AS109&gt;AD$4,10,IF('Indicator Data'!AS109&lt;AD$3,0,10-(AD$4-'Indicator Data'!AS109)/(AD$4-AD$3)*10)),1))</f>
        <v>3.1</v>
      </c>
      <c r="AE109" s="143" t="n">
        <f aca="false">IF(AND(AC109="x",AD109="x"),"x",ROUND(AVERAGE(AD109,AC109),1))</f>
        <v>1.9</v>
      </c>
      <c r="AF109" s="139" t="n">
        <f aca="false">('Indicator Data'!BC109+'Indicator Data'!BB109*0.5+'Indicator Data'!BA109*0.25)/1000</f>
        <v>115.08125</v>
      </c>
      <c r="AG109" s="144" t="n">
        <f aca="false">AF109*1000/'Indicator Data'!BZ109</f>
        <v>0.00342770264925058</v>
      </c>
      <c r="AH109" s="143" t="n">
        <f aca="false">IF(AG109="x","x",ROUND(IF(AG109&gt;AH$4,10,IF(AG109&lt;AH$3,0,10-(AH$4-AG109)/(AH$4-AH$3)*10)),1))</f>
        <v>0.3</v>
      </c>
      <c r="AI109" s="135" t="n">
        <f aca="false">IF('Indicator Data'!BG109="No data","x",ROUND(IF('Indicator Data'!BG109&lt;$AI$3,10,IF('Indicator Data'!BG109&gt;$AI$4,0,($AI$4-'Indicator Data'!BG109)/($AI$4-$AI$3)*10)),1))</f>
        <v>3.6</v>
      </c>
      <c r="AJ109" s="135" t="n">
        <f aca="false">IF('Indicator Data'!BH109="No data","x",ROUND(IF('Indicator Data'!BH109&gt;$AJ$4,10,IF('Indicator Data'!BH109&lt;$AJ$3,0,10-($AJ$4-'Indicator Data'!BH109)/($AJ$4-$AJ$3)*10)),1))</f>
        <v>0</v>
      </c>
      <c r="AK109" s="143" t="n">
        <f aca="false">ROUND(AVERAGE(AJ109,AI109),1)</f>
        <v>1.8</v>
      </c>
      <c r="AL109" s="141" t="n">
        <f aca="false">ROUND(IF(AND(AB109="x",AE109="x",AK109="x"),AH109,IF(AND(AB109="x",AE109="x"),(10-GEOMEAN(((10-AK109)/10*9+1),((10-AH109)/10*9+1)))/9*10,IF(AK109="x",(10-GEOMEAN(((10-AB109)/10*9+1),((10-AE109)/10*9+1),((10-AH109)/10*9+1)))/9*10,IF(AB109="x",(10-GEOMEAN(((10-AK109)/10*9+1),((10-AE109)/10*9+1),((10-AH109)/10*9+1)))/9*10,(10-GEOMEAN(((10-AB109)/10*9+1),((10-AE109)/10*9+1),((10-AH109)/10*9+1),((10-AK109)/10*9+1)))/9*10)))),1)</f>
        <v>1.2</v>
      </c>
      <c r="AM109" s="145" t="n">
        <f aca="false">ROUND((10-GEOMEAN(((10-T109)/10*9+1),((10-AL109)/10*9+1)))/9*10,1)</f>
        <v>4.1</v>
      </c>
    </row>
    <row r="110" customFormat="false" ht="14.5" hidden="false" customHeight="false" outlineLevel="0" collapsed="false">
      <c r="A110" s="98" t="str">
        <f aca="false">'Indicator Data'!A110</f>
        <v>Maldives</v>
      </c>
      <c r="B110" s="99" t="str">
        <f aca="false">'Indicator Data'!B110</f>
        <v>MDV</v>
      </c>
      <c r="C110" s="134" t="n">
        <f aca="false">ROUND(IF('Indicator Data'!AK110="No data",IF((0.101*LN('Indicator Data'!BY110)-0.153)&gt;C$4,0,IF((0.101*LN('Indicator Data'!BY110)-0.153)&lt;C$3,10,(C$4-(0.101*LN('Indicator Data'!BY110)-0.153))/(C$4-C$3)*10)),IF('Indicator Data'!AK110&gt;C$4,0,IF('Indicator Data'!AK110&lt;C$3,10,(C$4-'Indicator Data'!AK110)/(C$4-C$3)*10))),1)</f>
        <v>3.2</v>
      </c>
      <c r="D110" s="135" t="n">
        <f aca="false">IF('Indicator Data'!AL110="No data","x",ROUND((IF(LOG('Indicator Data'!AL110*1000)&gt;D$4,10,IF(LOG('Indicator Data'!AL110*1000)&lt;D$3,0,10-(D$4-LOG('Indicator Data'!AL110*1000))/(D$4-D$3)*10))),1))</f>
        <v>1.6</v>
      </c>
      <c r="E110" s="136" t="n">
        <f aca="false">ROUND(IF(D110="x",C110,(10-GEOMEAN(((10-C110)/10*9+1),((10-D110)/10*9+1)))/9*10),1)</f>
        <v>2.4</v>
      </c>
      <c r="F110" s="135" t="n">
        <f aca="false">IF('Indicator Data'!AY110="No data","x",ROUND(IF('Indicator Data'!AY110&gt;F$4,10,IF('Indicator Data'!AY110&lt;F$3,0,10-(F$4-'Indicator Data'!AY110)/(F$4-F$3)*10)),1))</f>
        <v>4.9</v>
      </c>
      <c r="G110" s="135" t="n">
        <f aca="false">IF('Indicator Data'!AZ110="No data","x",ROUND(IF('Indicator Data'!AZ110&gt;G$4,10,IF('Indicator Data'!AZ110&lt;G$3,0,10-(G$4-'Indicator Data'!AZ110)/(G$4-G$3)*10)),1))</f>
        <v>1.1</v>
      </c>
      <c r="H110" s="136" t="n">
        <f aca="false">IF(AND(F110="x",G110="x"),"x",ROUND(AVERAGE(F110,G110),1))</f>
        <v>3</v>
      </c>
      <c r="I110" s="137" t="n">
        <f aca="false">SUM(IF('Indicator Data'!AM110=0,0,'Indicator Data'!AM110),SUM('Indicator Data'!AN110:AO110))</f>
        <v>37.4849285912781</v>
      </c>
      <c r="J110" s="137" t="n">
        <f aca="false">I110/'Indicator Data'!BZ110*1000000</f>
        <v>71.8849160119052</v>
      </c>
      <c r="K110" s="135" t="n">
        <f aca="false">IF(J110="x","x",ROUND(IF(J110&gt;K$4,10,IF(J110&lt;K$3,0,10-(K$4-J110)/(K$4-K$3)*10)),1))</f>
        <v>1.4</v>
      </c>
      <c r="L110" s="135" t="n">
        <f aca="false">IF('Indicator Data'!AP110="No data","x",ROUND(IF('Indicator Data'!AP110&gt;L$4,10,IF('Indicator Data'!AP110&lt;L$3,0,10-(L$4-'Indicator Data'!AP110)/(L$4-L$3)*10)),1))</f>
        <v>6</v>
      </c>
      <c r="M110" s="135" t="n">
        <f aca="false">IF('Indicator Data'!AQ110="No data","x",IF('Indicator Data'!AQ110=0,0,ROUND(IF('Indicator Data'!AQ110&gt;M$4,10,IF('Indicator Data'!AQ110&lt;M$3,0,10-(M$4-'Indicator Data'!AQ110)/(M$4-M$3)*10)),1)))</f>
        <v>0</v>
      </c>
      <c r="N110" s="136" t="n">
        <f aca="false">ROUND(AVERAGE(K110,L110,M110),1)</f>
        <v>2.5</v>
      </c>
      <c r="O110" s="138" t="n">
        <f aca="false">ROUND(AVERAGE(E110,E110,H110,N110),1)</f>
        <v>2.6</v>
      </c>
      <c r="P110" s="139" t="n">
        <f aca="false">IF(AND('Indicator Data'!BD110="No data",'Indicator Data'!BE110="No data"),0,SUM('Indicator Data'!BD110:BF110)/1000)</f>
        <v>0</v>
      </c>
      <c r="Q110" s="135" t="n">
        <f aca="false">ROUND(IF(P110=0,0,IF(LOG(P110*1000)&gt;$Q$4,10,IF(LOG(P110*1000)&lt;Q$3,0,10-(Q$4-LOG(P110*1000))/(Q$4-Q$3)*10))),1)</f>
        <v>0</v>
      </c>
      <c r="R110" s="140" t="n">
        <f aca="false">P110*1000/'Indicator Data'!BZ110</f>
        <v>0</v>
      </c>
      <c r="S110" s="135" t="n">
        <f aca="false">IF(R110="x","x",ROUND(IF(R110&gt;$S$4,10,IF(R110&lt;$S$3,0,((R110*100)/0.0052)^(1/4.0545)/6.5*10)),1))</f>
        <v>0</v>
      </c>
      <c r="T110" s="141" t="n">
        <f aca="false">ROUND(AVERAGE(Q110,S110),1)</f>
        <v>0</v>
      </c>
      <c r="U110" s="142" t="str">
        <f aca="false">IF('Indicator Data'!AU110="No data","x",ROUND(IF('Indicator Data'!AU110&gt;U$4,10,IF('Indicator Data'!AU110&lt;U$3,0,10-(U$4-'Indicator Data'!AU110)/(U$4-U$3)*10)),1))</f>
        <v>x</v>
      </c>
      <c r="V110" s="142" t="str">
        <f aca="false">IF('Indicator Data'!AV110="No data","x",IF('Indicator Data'!AV110=0,0,ROUND(IF('Indicator Data'!AV110&gt;V$4,10,IF('Indicator Data'!AV110&lt;V$3,0,10-(V$4-'Indicator Data'!AV110)/(V$4-V$3)*10)),1)))</f>
        <v>x</v>
      </c>
      <c r="W110" s="135" t="str">
        <f aca="false">IF(AND(U110="x",V110="x"),"x",AVERAGE(U110,V110))</f>
        <v>x</v>
      </c>
      <c r="X110" s="135" t="n">
        <f aca="false">IF('Indicator Data'!AT110="No data","x",ROUND(IF('Indicator Data'!AT110&gt;X$4,10,IF('Indicator Data'!AT110&lt;X$3,0,10-(X$4-'Indicator Data'!AT110)/(X$4-X$3)*10)),1))</f>
        <v>0.7</v>
      </c>
      <c r="Y110" s="135" t="str">
        <f aca="false">IF('Indicator Data'!AW110="No data","x",ROUND(IF('Indicator Data'!AW110&gt;Y$4,10,IF('Indicator Data'!AW110&lt;Y$3,0,10-(Y$4-'Indicator Data'!AW110)/(Y$4-Y$3)*10)),1))</f>
        <v>x</v>
      </c>
      <c r="Z110" s="140" t="n">
        <f aca="false">IF('Indicator Data'!AX110="No data","x",IF(('Indicator Data'!AX110/'Indicator Data'!BZ110)&gt;1,1,IF('Indicator Data'!AX110&gt;'Indicator Data'!AX110,1,'Indicator Data'!AX110/'Indicator Data'!BZ110)))</f>
        <v>0.000632841602623416</v>
      </c>
      <c r="AA110" s="135" t="n">
        <f aca="false">IF(Z110="x","x",ROUND(IF(Z110&gt;AA$4,10,IF(Z110&lt;AA$3,0,10-(AA$4-Z110)/(AA$4-AA$3)*10)),1))</f>
        <v>0</v>
      </c>
      <c r="AB110" s="143" t="n">
        <f aca="false">IF(AND(W110="x",X110="x",Y110="x",AA110="x"),"x",ROUND(AVERAGE(W110,X110,Y110,AA110),1))</f>
        <v>0.4</v>
      </c>
      <c r="AC110" s="135" t="n">
        <f aca="false">IF('Indicator Data'!AR110="No data","x",ROUND(IF('Indicator Data'!AR110&gt;AC$4,10,IF('Indicator Data'!AR110&lt;AC$3,0,10-(AC$4-'Indicator Data'!AR110)/(AC$4-AC$3)*10)),1))</f>
        <v>0.5</v>
      </c>
      <c r="AD110" s="135" t="n">
        <f aca="false">IF('Indicator Data'!AS110="No data","x",ROUND(IF('Indicator Data'!AS110&gt;AD$4,10,IF('Indicator Data'!AS110&lt;AD$3,0,10-(AD$4-'Indicator Data'!AS110)/(AD$4-AD$3)*10)),1))</f>
        <v>3.3</v>
      </c>
      <c r="AE110" s="143" t="n">
        <f aca="false">IF(AND(AC110="x",AD110="x"),"x",ROUND(AVERAGE(AD110,AC110),1))</f>
        <v>1.9</v>
      </c>
      <c r="AF110" s="139" t="n">
        <f aca="false">('Indicator Data'!BC110+'Indicator Data'!BB110*0.5+'Indicator Data'!BA110*0.25)/1000</f>
        <v>0.66</v>
      </c>
      <c r="AG110" s="144" t="n">
        <f aca="false">AF110*1000/'Indicator Data'!BZ110</f>
        <v>0.00126568320524683</v>
      </c>
      <c r="AH110" s="143" t="n">
        <f aca="false">IF(AG110="x","x",ROUND(IF(AG110&gt;AH$4,10,IF(AG110&lt;AH$3,0,10-(AH$4-AG110)/(AH$4-AH$3)*10)),1))</f>
        <v>0.1</v>
      </c>
      <c r="AI110" s="135" t="n">
        <f aca="false">IF('Indicator Data'!BG110="No data","x",ROUND(IF('Indicator Data'!BG110&lt;$AI$3,10,IF('Indicator Data'!BG110&gt;$AI$4,0,($AI$4-'Indicator Data'!BG110)/($AI$4-$AI$3)*10)),1))</f>
        <v>8</v>
      </c>
      <c r="AJ110" s="135" t="n">
        <f aca="false">IF('Indicator Data'!BH110="No data","x",ROUND(IF('Indicator Data'!BH110&gt;$AJ$4,10,IF('Indicator Data'!BH110&lt;$AJ$3,0,10-($AJ$4-'Indicator Data'!BH110)/($AJ$4-$AJ$3)*10)),1))</f>
        <v>3.4</v>
      </c>
      <c r="AK110" s="143" t="n">
        <f aca="false">ROUND(AVERAGE(AJ110,AI110),1)</f>
        <v>5.7</v>
      </c>
      <c r="AL110" s="141" t="n">
        <f aca="false">ROUND(IF(AND(AB110="x",AE110="x",AK110="x"),AH110,IF(AND(AB110="x",AE110="x"),(10-GEOMEAN(((10-AK110)/10*9+1),((10-AH110)/10*9+1)))/9*10,IF(AK110="x",(10-GEOMEAN(((10-AB110)/10*9+1),((10-AE110)/10*9+1),((10-AH110)/10*9+1)))/9*10,IF(AB110="x",(10-GEOMEAN(((10-AK110)/10*9+1),((10-AE110)/10*9+1),((10-AH110)/10*9+1)))/9*10,(10-GEOMEAN(((10-AB110)/10*9+1),((10-AE110)/10*9+1),((10-AH110)/10*9+1),((10-AK110)/10*9+1)))/9*10)))),1)</f>
        <v>2.4</v>
      </c>
      <c r="AM110" s="145" t="n">
        <f aca="false">ROUND((10-GEOMEAN(((10-T110)/10*9+1),((10-AL110)/10*9+1)))/9*10,1)</f>
        <v>1.3</v>
      </c>
    </row>
    <row r="111" customFormat="false" ht="14.5" hidden="false" customHeight="false" outlineLevel="0" collapsed="false">
      <c r="A111" s="98" t="str">
        <f aca="false">'Indicator Data'!A111</f>
        <v>Mali</v>
      </c>
      <c r="B111" s="99" t="str">
        <f aca="false">'Indicator Data'!B111</f>
        <v>MLI</v>
      </c>
      <c r="C111" s="134" t="n">
        <f aca="false">ROUND(IF('Indicator Data'!AK111="No data",IF((0.101*LN('Indicator Data'!BY111)-0.153)&gt;C$4,0,IF((0.101*LN('Indicator Data'!BY111)-0.153)&lt;C$3,10,(C$4-(0.101*LN('Indicator Data'!BY111)-0.153))/(C$4-C$3)*10)),IF('Indicator Data'!AK111&gt;C$4,0,IF('Indicator Data'!AK111&lt;C$3,10,(C$4-'Indicator Data'!AK111)/(C$4-C$3)*10))),1)</f>
        <v>9.3</v>
      </c>
      <c r="D111" s="135" t="n">
        <f aca="false">IF('Indicator Data'!AL111="No data","x",ROUND((IF(LOG('Indicator Data'!AL111*1000)&gt;D$4,10,IF(LOG('Indicator Data'!AL111*1000)&lt;D$3,0,10-(D$4-LOG('Indicator Data'!AL111*1000))/(D$4-D$3)*10))),1))</f>
        <v>9.5</v>
      </c>
      <c r="E111" s="136" t="n">
        <f aca="false">ROUND(IF(D111="x",C111,(10-GEOMEAN(((10-C111)/10*9+1),((10-D111)/10*9+1)))/9*10),1)</f>
        <v>9.4</v>
      </c>
      <c r="F111" s="135" t="n">
        <f aca="false">IF('Indicator Data'!AY111="No data","x",ROUND(IF('Indicator Data'!AY111&gt;F$4,10,IF('Indicator Data'!AY111&lt;F$3,0,10-(F$4-'Indicator Data'!AY111)/(F$4-F$3)*10)),1))</f>
        <v>8.9</v>
      </c>
      <c r="G111" s="135" t="n">
        <f aca="false">IF('Indicator Data'!AZ111="No data","x",ROUND(IF('Indicator Data'!AZ111&gt;G$4,10,IF('Indicator Data'!AZ111&lt;G$3,0,10-(G$4-'Indicator Data'!AZ111)/(G$4-G$3)*10)),1))</f>
        <v>2.8</v>
      </c>
      <c r="H111" s="136" t="n">
        <f aca="false">IF(AND(F111="x",G111="x"),"x",ROUND(AVERAGE(F111,G111),1))</f>
        <v>5.9</v>
      </c>
      <c r="I111" s="137" t="n">
        <f aca="false">SUM(IF('Indicator Data'!AM111=0,0,'Indicator Data'!AM111),SUM('Indicator Data'!AN111:AO111))</f>
        <v>2463.09417491016</v>
      </c>
      <c r="J111" s="137" t="n">
        <f aca="false">I111/'Indicator Data'!BZ111*1000000</f>
        <v>112.44446354812</v>
      </c>
      <c r="K111" s="135" t="n">
        <f aca="false">IF(J111="x","x",ROUND(IF(J111&gt;K$4,10,IF(J111&lt;K$3,0,10-(K$4-J111)/(K$4-K$3)*10)),1))</f>
        <v>2.2</v>
      </c>
      <c r="L111" s="135" t="n">
        <f aca="false">IF('Indicator Data'!AP111="No data","x",ROUND(IF('Indicator Data'!AP111&gt;L$4,10,IF('Indicator Data'!AP111&lt;L$3,0,10-(L$4-'Indicator Data'!AP111)/(L$4-L$3)*10)),1))</f>
        <v>6.2</v>
      </c>
      <c r="M111" s="135" t="n">
        <f aca="false">IF('Indicator Data'!AQ111="No data","x",IF('Indicator Data'!AQ111=0,0,ROUND(IF('Indicator Data'!AQ111&gt;M$4,10,IF('Indicator Data'!AQ111&lt;M$3,0,10-(M$4-'Indicator Data'!AQ111)/(M$4-M$3)*10)),1)))</f>
        <v>1.9</v>
      </c>
      <c r="N111" s="136" t="n">
        <f aca="false">ROUND(AVERAGE(K111,L111,M111),1)</f>
        <v>3.4</v>
      </c>
      <c r="O111" s="138" t="n">
        <f aca="false">ROUND(AVERAGE(E111,E111,H111,N111),1)</f>
        <v>7</v>
      </c>
      <c r="P111" s="139" t="n">
        <f aca="false">IF(AND('Indicator Data'!BD111="No data",'Indicator Data'!BE111="No data"),0,SUM('Indicator Data'!BD111:BF111)/1000)</f>
        <v>422.846</v>
      </c>
      <c r="Q111" s="135" t="n">
        <f aca="false">ROUND(IF(P111=0,0,IF(LOG(P111*1000)&gt;$Q$4,10,IF(LOG(P111*1000)&lt;Q$3,0,10-(Q$4-LOG(P111*1000))/(Q$4-Q$3)*10))),1)</f>
        <v>8.8</v>
      </c>
      <c r="R111" s="140" t="n">
        <f aca="false">P111*1000/'Indicator Data'!BZ111</f>
        <v>0.0193036434082764</v>
      </c>
      <c r="S111" s="135" t="n">
        <f aca="false">IF(R111="x","x",ROUND(IF(R111&gt;$S$4,10,IF(R111&lt;$S$3,0,((R111*100)/0.0052)^(1/4.0545)/6.5*10)),1))</f>
        <v>6.6</v>
      </c>
      <c r="T111" s="141" t="n">
        <f aca="false">ROUND(AVERAGE(Q111,S111),1)</f>
        <v>7.7</v>
      </c>
      <c r="U111" s="142" t="n">
        <f aca="false">IF('Indicator Data'!AU111="No data","x",ROUND(IF('Indicator Data'!AU111&gt;U$4,10,IF('Indicator Data'!AU111&lt;U$3,0,10-(U$4-'Indicator Data'!AU111)/(U$4-U$3)*10)),1))</f>
        <v>1.8</v>
      </c>
      <c r="V111" s="142" t="n">
        <f aca="false">IF('Indicator Data'!AV111="No data","x",IF('Indicator Data'!AV111=0,0,ROUND(IF('Indicator Data'!AV111&gt;V$4,10,IF('Indicator Data'!AV111&lt;V$3,0,10-(V$4-'Indicator Data'!AV111)/(V$4-V$3)*10)),1)))</f>
        <v>1.1</v>
      </c>
      <c r="W111" s="135" t="n">
        <f aca="false">IF(AND(U111="x",V111="x"),"x",AVERAGE(U111,V111))</f>
        <v>1.45</v>
      </c>
      <c r="X111" s="135" t="n">
        <f aca="false">IF('Indicator Data'!AT111="No data","x",ROUND(IF('Indicator Data'!AT111&gt;X$4,10,IF('Indicator Data'!AT111&lt;X$3,0,10-(X$4-'Indicator Data'!AT111)/(X$4-X$3)*10)),1))</f>
        <v>0.9</v>
      </c>
      <c r="Y111" s="135" t="n">
        <f aca="false">IF('Indicator Data'!AW111="No data","x",ROUND(IF('Indicator Data'!AW111&gt;Y$4,10,IF('Indicator Data'!AW111&lt;Y$3,0,10-(Y$4-'Indicator Data'!AW111)/(Y$4-Y$3)*10)),1))</f>
        <v>8.9</v>
      </c>
      <c r="Z111" s="140" t="n">
        <f aca="false">IF('Indicator Data'!AX111="No data","x",IF(('Indicator Data'!AX111/'Indicator Data'!BZ111)&gt;1,1,IF('Indicator Data'!AX111&gt;'Indicator Data'!AX111,1,'Indicator Data'!AX111/'Indicator Data'!BZ111)))</f>
        <v>0.362777758705507</v>
      </c>
      <c r="AA111" s="135" t="n">
        <f aca="false">IF(Z111="x","x",ROUND(IF(Z111&gt;AA$4,10,IF(Z111&lt;AA$3,0,10-(AA$4-Z111)/(AA$4-AA$3)*10)),1))</f>
        <v>4</v>
      </c>
      <c r="AB111" s="143" t="n">
        <f aca="false">IF(AND(W111="x",X111="x",Y111="x",AA111="x"),"x",ROUND(AVERAGE(W111,X111,Y111,AA111),1))</f>
        <v>3.8</v>
      </c>
      <c r="AC111" s="135" t="n">
        <f aca="false">IF('Indicator Data'!AR111="No data","x",ROUND(IF('Indicator Data'!AR111&gt;AC$4,10,IF('Indicator Data'!AR111&lt;AC$3,0,10-(AC$4-'Indicator Data'!AR111)/(AC$4-AC$3)*10)),1))</f>
        <v>7</v>
      </c>
      <c r="AD111" s="135" t="n">
        <f aca="false">IF('Indicator Data'!AS111="No data","x",ROUND(IF('Indicator Data'!AS111&gt;AD$4,10,IF('Indicator Data'!AS111&lt;AD$3,0,10-(AD$4-'Indicator Data'!AS111)/(AD$4-AD$3)*10)),1))</f>
        <v>3.9</v>
      </c>
      <c r="AE111" s="143" t="n">
        <f aca="false">IF(AND(AC111="x",AD111="x"),"x",ROUND(AVERAGE(AD111,AC111),1))</f>
        <v>5.5</v>
      </c>
      <c r="AF111" s="139" t="n">
        <f aca="false">('Indicator Data'!BC111+'Indicator Data'!BB111*0.5+'Indicator Data'!BA111*0.25)/1000</f>
        <v>1700</v>
      </c>
      <c r="AG111" s="144" t="n">
        <f aca="false">AF111*1000/'Indicator Data'!BZ111</f>
        <v>0.0776079087754641</v>
      </c>
      <c r="AH111" s="143" t="n">
        <f aca="false">IF(AG111="x","x",ROUND(IF(AG111&gt;AH$4,10,IF(AG111&lt;AH$3,0,10-(AH$4-AG111)/(AH$4-AH$3)*10)),1))</f>
        <v>7.8</v>
      </c>
      <c r="AI111" s="135" t="n">
        <f aca="false">IF('Indicator Data'!BG111="No data","x",ROUND(IF('Indicator Data'!BG111&lt;$AI$3,10,IF('Indicator Data'!BG111&gt;$AI$4,0,($AI$4-'Indicator Data'!BG111)/($AI$4-$AI$3)*10)),1))</f>
        <v>2.5</v>
      </c>
      <c r="AJ111" s="135" t="n">
        <f aca="false">IF('Indicator Data'!BH111="No data","x",ROUND(IF('Indicator Data'!BH111&gt;$AJ$4,10,IF('Indicator Data'!BH111&lt;$AJ$3,0,10-($AJ$4-'Indicator Data'!BH111)/($AJ$4-$AJ$3)*10)),1))</f>
        <v>1.6</v>
      </c>
      <c r="AK111" s="143" t="n">
        <f aca="false">ROUND(AVERAGE(AJ111,AI111),1)</f>
        <v>2.1</v>
      </c>
      <c r="AL111" s="141" t="n">
        <f aca="false">ROUND(IF(AND(AB111="x",AE111="x",AK111="x"),AH111,IF(AND(AB111="x",AE111="x"),(10-GEOMEAN(((10-AK111)/10*9+1),((10-AH111)/10*9+1)))/9*10,IF(AK111="x",(10-GEOMEAN(((10-AB111)/10*9+1),((10-AE111)/10*9+1),((10-AH111)/10*9+1)))/9*10,IF(AB111="x",(10-GEOMEAN(((10-AK111)/10*9+1),((10-AE111)/10*9+1),((10-AH111)/10*9+1)))/9*10,(10-GEOMEAN(((10-AB111)/10*9+1),((10-AE111)/10*9+1),((10-AH111)/10*9+1),((10-AK111)/10*9+1)))/9*10)))),1)</f>
        <v>5.2</v>
      </c>
      <c r="AM111" s="145" t="n">
        <f aca="false">ROUND((10-GEOMEAN(((10-T111)/10*9+1),((10-AL111)/10*9+1)))/9*10,1)</f>
        <v>6.6</v>
      </c>
    </row>
    <row r="112" customFormat="false" ht="14.5" hidden="false" customHeight="false" outlineLevel="0" collapsed="false">
      <c r="A112" s="98" t="str">
        <f aca="false">'Indicator Data'!A112</f>
        <v>Malta</v>
      </c>
      <c r="B112" s="99" t="str">
        <f aca="false">'Indicator Data'!B112</f>
        <v>MLT</v>
      </c>
      <c r="C112" s="134" t="n">
        <f aca="false">ROUND(IF('Indicator Data'!AK112="No data",IF((0.101*LN('Indicator Data'!BY112)-0.153)&gt;C$4,0,IF((0.101*LN('Indicator Data'!BY112)-0.153)&lt;C$3,10,(C$4-(0.101*LN('Indicator Data'!BY112)-0.153))/(C$4-C$3)*10)),IF('Indicator Data'!AK112&gt;C$4,0,IF('Indicator Data'!AK112&lt;C$3,10,(C$4-'Indicator Data'!AK112)/(C$4-C$3)*10))),1)</f>
        <v>0.1</v>
      </c>
      <c r="D112" s="135" t="str">
        <f aca="false">IF('Indicator Data'!AL112="No data","x",ROUND((IF(LOG('Indicator Data'!AL112*1000)&gt;D$4,10,IF(LOG('Indicator Data'!AL112*1000)&lt;D$3,0,10-(D$4-LOG('Indicator Data'!AL112*1000))/(D$4-D$3)*10))),1))</f>
        <v>x</v>
      </c>
      <c r="E112" s="136" t="n">
        <f aca="false">ROUND(IF(D112="x",C112,(10-GEOMEAN(((10-C112)/10*9+1),((10-D112)/10*9+1)))/9*10),1)</f>
        <v>0.1</v>
      </c>
      <c r="F112" s="135" t="n">
        <f aca="false">IF('Indicator Data'!AY112="No data","x",ROUND(IF('Indicator Data'!AY112&gt;F$4,10,IF('Indicator Data'!AY112&lt;F$3,0,10-(F$4-'Indicator Data'!AY112)/(F$4-F$3)*10)),1))</f>
        <v>2.3</v>
      </c>
      <c r="G112" s="135" t="n">
        <f aca="false">IF('Indicator Data'!AZ112="No data","x",ROUND(IF('Indicator Data'!AZ112&gt;G$4,10,IF('Indicator Data'!AZ112&lt;G$3,0,10-(G$4-'Indicator Data'!AZ112)/(G$4-G$3)*10)),1))</f>
        <v>1.5</v>
      </c>
      <c r="H112" s="136" t="n">
        <f aca="false">IF(AND(F112="x",G112="x"),"x",ROUND(AVERAGE(F112,G112),1))</f>
        <v>1.9</v>
      </c>
      <c r="I112" s="137" t="n">
        <f aca="false">SUM(IF('Indicator Data'!AM112=0,0,'Indicator Data'!AM112),SUM('Indicator Data'!AN112:AO112))</f>
        <v>0</v>
      </c>
      <c r="J112" s="137" t="n">
        <f aca="false">I112/'Indicator Data'!BZ112*1000000</f>
        <v>0</v>
      </c>
      <c r="K112" s="135" t="n">
        <f aca="false">IF(J112="x","x",ROUND(IF(J112&gt;K$4,10,IF(J112&lt;K$3,0,10-(K$4-J112)/(K$4-K$3)*10)),1))</f>
        <v>0</v>
      </c>
      <c r="L112" s="135" t="str">
        <f aca="false">IF('Indicator Data'!AP112="No data","x",ROUND(IF('Indicator Data'!AP112&gt;L$4,10,IF('Indicator Data'!AP112&lt;L$3,0,10-(L$4-'Indicator Data'!AP112)/(L$4-L$3)*10)),1))</f>
        <v>x</v>
      </c>
      <c r="M112" s="135" t="n">
        <f aca="false">IF('Indicator Data'!AQ112="No data","x",IF('Indicator Data'!AQ112=0,0,ROUND(IF('Indicator Data'!AQ112&gt;M$4,10,IF('Indicator Data'!AQ112&lt;M$3,0,10-(M$4-'Indicator Data'!AQ112)/(M$4-M$3)*10)),1)))</f>
        <v>0.6</v>
      </c>
      <c r="N112" s="136" t="n">
        <f aca="false">ROUND(AVERAGE(K112,L112,M112),1)</f>
        <v>0.3</v>
      </c>
      <c r="O112" s="138" t="n">
        <f aca="false">ROUND(AVERAGE(E112,E112,H112,N112),1)</f>
        <v>0.6</v>
      </c>
      <c r="P112" s="139" t="n">
        <f aca="false">IF(AND('Indicator Data'!BD112="No data",'Indicator Data'!BE112="No data"),0,SUM('Indicator Data'!BD112:BF112)/1000)</f>
        <v>14.36</v>
      </c>
      <c r="Q112" s="135" t="n">
        <f aca="false">ROUND(IF(P112=0,0,IF(LOG(P112*1000)&gt;$Q$4,10,IF(LOG(P112*1000)&lt;Q$3,0,10-(Q$4-LOG(P112*1000))/(Q$4-Q$3)*10))),1)</f>
        <v>3.9</v>
      </c>
      <c r="R112" s="140" t="n">
        <f aca="false">P112*1000/'Indicator Data'!BZ112</f>
        <v>0.0272616127635985</v>
      </c>
      <c r="S112" s="135" t="n">
        <f aca="false">IF(R112="x","x",ROUND(IF(R112&gt;$S$4,10,IF(R112&lt;$S$3,0,((R112*100)/0.0052)^(1/4.0545)/6.5*10)),1))</f>
        <v>7.2</v>
      </c>
      <c r="T112" s="141" t="n">
        <f aca="false">ROUND(AVERAGE(Q112,S112),1)</f>
        <v>5.6</v>
      </c>
      <c r="U112" s="142" t="str">
        <f aca="false">IF('Indicator Data'!AU112="No data","x",ROUND(IF('Indicator Data'!AU112&gt;U$4,10,IF('Indicator Data'!AU112&lt;U$3,0,10-(U$4-'Indicator Data'!AU112)/(U$4-U$3)*10)),1))</f>
        <v>x</v>
      </c>
      <c r="V112" s="142" t="str">
        <f aca="false">IF('Indicator Data'!AV112="No data","x",IF('Indicator Data'!AV112=0,0,ROUND(IF('Indicator Data'!AV112&gt;V$4,10,IF('Indicator Data'!AV112&lt;V$3,0,10-(V$4-'Indicator Data'!AV112)/(V$4-V$3)*10)),1)))</f>
        <v>x</v>
      </c>
      <c r="W112" s="135" t="str">
        <f aca="false">IF(AND(U112="x",V112="x"),"x",AVERAGE(U112,V112))</f>
        <v>x</v>
      </c>
      <c r="X112" s="135" t="n">
        <f aca="false">IF('Indicator Data'!AT112="No data","x",ROUND(IF('Indicator Data'!AT112&gt;X$4,10,IF('Indicator Data'!AT112&lt;X$3,0,10-(X$4-'Indicator Data'!AT112)/(X$4-X$3)*10)),1))</f>
        <v>0.7</v>
      </c>
      <c r="Y112" s="135" t="str">
        <f aca="false">IF('Indicator Data'!AW112="No data","x",ROUND(IF('Indicator Data'!AW112&gt;Y$4,10,IF('Indicator Data'!AW112&lt;Y$3,0,10-(Y$4-'Indicator Data'!AW112)/(Y$4-Y$3)*10)),1))</f>
        <v>x</v>
      </c>
      <c r="Z112" s="140" t="n">
        <f aca="false">IF('Indicator Data'!AX112="No data","x",IF(('Indicator Data'!AX112/'Indicator Data'!BZ112)&gt;1,1,IF('Indicator Data'!AX112&gt;'Indicator Data'!AX112,1,'Indicator Data'!AX112/'Indicator Data'!BZ112)))</f>
        <v>3.79688200050119E-006</v>
      </c>
      <c r="AA112" s="135" t="n">
        <f aca="false">IF(Z112="x","x",ROUND(IF(Z112&gt;AA$4,10,IF(Z112&lt;AA$3,0,10-(AA$4-Z112)/(AA$4-AA$3)*10)),1))</f>
        <v>0</v>
      </c>
      <c r="AB112" s="143" t="n">
        <f aca="false">IF(AND(W112="x",X112="x",Y112="x",AA112="x"),"x",ROUND(AVERAGE(W112,X112,Y112,AA112),1))</f>
        <v>0.4</v>
      </c>
      <c r="AC112" s="135" t="n">
        <f aca="false">IF('Indicator Data'!AR112="No data","x",ROUND(IF('Indicator Data'!AR112&gt;AC$4,10,IF('Indicator Data'!AR112&lt;AC$3,0,10-(AC$4-'Indicator Data'!AR112)/(AC$4-AC$3)*10)),1))</f>
        <v>0.5</v>
      </c>
      <c r="AD112" s="135" t="str">
        <f aca="false">IF('Indicator Data'!AS112="No data","x",ROUND(IF('Indicator Data'!AS112&gt;AD$4,10,IF('Indicator Data'!AS112&lt;AD$3,0,10-(AD$4-'Indicator Data'!AS112)/(AD$4-AD$3)*10)),1))</f>
        <v>x</v>
      </c>
      <c r="AE112" s="143" t="n">
        <f aca="false">IF(AND(AC112="x",AD112="x"),"x",ROUND(AVERAGE(AD112,AC112),1))</f>
        <v>0.5</v>
      </c>
      <c r="AF112" s="139" t="n">
        <f aca="false">('Indicator Data'!BC112+'Indicator Data'!BB112*0.5+'Indicator Data'!BA112*0.25)/1000</f>
        <v>0</v>
      </c>
      <c r="AG112" s="144" t="n">
        <f aca="false">AF112*1000/'Indicator Data'!BZ112</f>
        <v>0</v>
      </c>
      <c r="AH112" s="143" t="n">
        <f aca="false">IF(AG112="x","x",ROUND(IF(AG112&gt;AH$4,10,IF(AG112&lt;AH$3,0,10-(AH$4-AG112)/(AH$4-AH$3)*10)),1))</f>
        <v>0</v>
      </c>
      <c r="AI112" s="135" t="n">
        <f aca="false">IF('Indicator Data'!BG112="No data","x",ROUND(IF('Indicator Data'!BG112&lt;$AI$3,10,IF('Indicator Data'!BG112&gt;$AI$4,0,($AI$4-'Indicator Data'!BG112)/($AI$4-$AI$3)*10)),1))</f>
        <v>2.1</v>
      </c>
      <c r="AJ112" s="135" t="n">
        <f aca="false">IF('Indicator Data'!BH112="No data","x",ROUND(IF('Indicator Data'!BH112&gt;$AJ$4,10,IF('Indicator Data'!BH112&lt;$AJ$3,0,10-($AJ$4-'Indicator Data'!BH112)/($AJ$4-$AJ$3)*10)),1))</f>
        <v>0</v>
      </c>
      <c r="AK112" s="143" t="n">
        <f aca="false">ROUND(AVERAGE(AJ112,AI112),1)</f>
        <v>1.1</v>
      </c>
      <c r="AL112" s="141" t="n">
        <f aca="false">ROUND(IF(AND(AB112="x",AE112="x",AK112="x"),AH112,IF(AND(AB112="x",AE112="x"),(10-GEOMEAN(((10-AK112)/10*9+1),((10-AH112)/10*9+1)))/9*10,IF(AK112="x",(10-GEOMEAN(((10-AB112)/10*9+1),((10-AE112)/10*9+1),((10-AH112)/10*9+1)))/9*10,IF(AB112="x",(10-GEOMEAN(((10-AK112)/10*9+1),((10-AE112)/10*9+1),((10-AH112)/10*9+1)))/9*10,(10-GEOMEAN(((10-AB112)/10*9+1),((10-AE112)/10*9+1),((10-AH112)/10*9+1),((10-AK112)/10*9+1)))/9*10)))),1)</f>
        <v>0.5</v>
      </c>
      <c r="AM112" s="145" t="n">
        <f aca="false">ROUND((10-GEOMEAN(((10-T112)/10*9+1),((10-AL112)/10*9+1)))/9*10,1)</f>
        <v>3.5</v>
      </c>
    </row>
    <row r="113" customFormat="false" ht="14.5" hidden="false" customHeight="false" outlineLevel="0" collapsed="false">
      <c r="A113" s="98" t="str">
        <f aca="false">'Indicator Data'!A113</f>
        <v>Marshall Islands</v>
      </c>
      <c r="B113" s="99" t="str">
        <f aca="false">'Indicator Data'!B113</f>
        <v>MHL</v>
      </c>
      <c r="C113" s="134" t="n">
        <f aca="false">ROUND(IF('Indicator Data'!AK113="No data",IF((0.101*LN('Indicator Data'!BY113)-0.153)&gt;C$4,0,IF((0.101*LN('Indicator Data'!BY113)-0.153)&lt;C$3,10,(C$4-(0.101*LN('Indicator Data'!BY113)-0.153))/(C$4-C$3)*10)),IF('Indicator Data'!AK113&gt;C$4,0,IF('Indicator Data'!AK113&lt;C$3,10,(C$4-'Indicator Data'!AK113)/(C$4-C$3)*10))),1)</f>
        <v>3.9</v>
      </c>
      <c r="D113" s="135" t="str">
        <f aca="false">IF('Indicator Data'!AL113="No data","x",ROUND((IF(LOG('Indicator Data'!AL113*1000)&gt;D$4,10,IF(LOG('Indicator Data'!AL113*1000)&lt;D$3,0,10-(D$4-LOG('Indicator Data'!AL113*1000))/(D$4-D$3)*10))),1))</f>
        <v>x</v>
      </c>
      <c r="E113" s="136" t="n">
        <f aca="false">ROUND(IF(D113="x",C113,(10-GEOMEAN(((10-C113)/10*9+1),((10-D113)/10*9+1)))/9*10),1)</f>
        <v>3.9</v>
      </c>
      <c r="F113" s="135" t="str">
        <f aca="false">IF('Indicator Data'!AY113="No data","x",ROUND(IF('Indicator Data'!AY113&gt;F$4,10,IF('Indicator Data'!AY113&lt;F$3,0,10-(F$4-'Indicator Data'!AY113)/(F$4-F$3)*10)),1))</f>
        <v>x</v>
      </c>
      <c r="G113" s="135" t="n">
        <f aca="false">IF('Indicator Data'!AZ113="No data","x",ROUND(IF('Indicator Data'!AZ113&gt;G$4,10,IF('Indicator Data'!AZ113&lt;G$3,0,10-(G$4-'Indicator Data'!AZ113)/(G$4-G$3)*10)),1))</f>
        <v>2.6</v>
      </c>
      <c r="H113" s="136" t="n">
        <f aca="false">IF(AND(F113="x",G113="x"),"x",ROUND(AVERAGE(F113,G113),1))</f>
        <v>2.6</v>
      </c>
      <c r="I113" s="137" t="n">
        <f aca="false">SUM(IF('Indicator Data'!AM113=0,0,'Indicator Data'!AM113),SUM('Indicator Data'!AN113:AO113))</f>
        <v>128.359767321533</v>
      </c>
      <c r="J113" s="137" t="n">
        <f aca="false">I113/'Indicator Data'!BZ113*1000000</f>
        <v>3052.55094700436</v>
      </c>
      <c r="K113" s="135" t="n">
        <f aca="false">IF(J113="x","x",ROUND(IF(J113&gt;K$4,10,IF(J113&lt;K$3,0,10-(K$4-J113)/(K$4-K$3)*10)),1))</f>
        <v>10</v>
      </c>
      <c r="L113" s="135" t="n">
        <f aca="false">IF('Indicator Data'!AP113="No data","x",ROUND(IF('Indicator Data'!AP113&gt;L$4,10,IF('Indicator Data'!AP113&lt;L$3,0,10-(L$4-'Indicator Data'!AP113)/(L$4-L$3)*10)),1))</f>
        <v>10</v>
      </c>
      <c r="M113" s="135" t="n">
        <f aca="false">IF('Indicator Data'!AQ113="No data","x",IF('Indicator Data'!AQ113=0,0,ROUND(IF('Indicator Data'!AQ113&gt;M$4,10,IF('Indicator Data'!AQ113&lt;M$3,0,10-(M$4-'Indicator Data'!AQ113)/(M$4-M$3)*10)),1)))</f>
        <v>4.2</v>
      </c>
      <c r="N113" s="136" t="n">
        <f aca="false">ROUND(AVERAGE(K113,L113,M113),1)</f>
        <v>8.1</v>
      </c>
      <c r="O113" s="138" t="n">
        <f aca="false">ROUND(AVERAGE(E113,E113,H113,N113),1)</f>
        <v>4.6</v>
      </c>
      <c r="P113" s="139" t="n">
        <f aca="false">IF(AND('Indicator Data'!BD113="No data",'Indicator Data'!BE113="No data"),0,SUM('Indicator Data'!BD113:BF113)/1000)</f>
        <v>0</v>
      </c>
      <c r="Q113" s="135" t="n">
        <f aca="false">ROUND(IF(P113=0,0,IF(LOG(P113*1000)&gt;$Q$4,10,IF(LOG(P113*1000)&lt;Q$3,0,10-(Q$4-LOG(P113*1000))/(Q$4-Q$3)*10))),1)</f>
        <v>0</v>
      </c>
      <c r="R113" s="140" t="n">
        <f aca="false">P113*1000/'Indicator Data'!BZ113</f>
        <v>0</v>
      </c>
      <c r="S113" s="135" t="n">
        <f aca="false">IF(R113="x","x",ROUND(IF(R113&gt;$S$4,10,IF(R113&lt;$S$3,0,((R113*100)/0.0052)^(1/4.0545)/6.5*10)),1))</f>
        <v>0</v>
      </c>
      <c r="T113" s="141" t="n">
        <f aca="false">ROUND(AVERAGE(Q113,S113),1)</f>
        <v>0</v>
      </c>
      <c r="U113" s="142" t="str">
        <f aca="false">IF('Indicator Data'!AU113="No data","x",ROUND(IF('Indicator Data'!AU113&gt;U$4,10,IF('Indicator Data'!AU113&lt;U$3,0,10-(U$4-'Indicator Data'!AU113)/(U$4-U$3)*10)),1))</f>
        <v>x</v>
      </c>
      <c r="V113" s="142" t="str">
        <f aca="false">IF('Indicator Data'!AV113="No data","x",IF('Indicator Data'!AV113=0,0,ROUND(IF('Indicator Data'!AV113&gt;V$4,10,IF('Indicator Data'!AV113&lt;V$3,0,10-(V$4-'Indicator Data'!AV113)/(V$4-V$3)*10)),1)))</f>
        <v>x</v>
      </c>
      <c r="W113" s="135" t="str">
        <f aca="false">IF(AND(U113="x",V113="x"),"x",AVERAGE(U113,V113))</f>
        <v>x</v>
      </c>
      <c r="X113" s="135" t="n">
        <f aca="false">IF('Indicator Data'!AT113="No data","x",ROUND(IF('Indicator Data'!AT113&gt;X$4,10,IF('Indicator Data'!AT113&lt;X$3,0,10-(X$4-'Indicator Data'!AT113)/(X$4-X$3)*10)),1))</f>
        <v>8.8</v>
      </c>
      <c r="Y113" s="135" t="str">
        <f aca="false">IF('Indicator Data'!AW113="No data","x",ROUND(IF('Indicator Data'!AW113&gt;Y$4,10,IF('Indicator Data'!AW113&lt;Y$3,0,10-(Y$4-'Indicator Data'!AW113)/(Y$4-Y$3)*10)),1))</f>
        <v>x</v>
      </c>
      <c r="Z113" s="140" t="n">
        <f aca="false">IF('Indicator Data'!AX113="No data","x",IF(('Indicator Data'!AX113/'Indicator Data'!BZ113)&gt;1,1,IF('Indicator Data'!AX113&gt;'Indicator Data'!AX113,1,'Indicator Data'!AX113/'Indicator Data'!BZ113)))</f>
        <v>0.465969084423306</v>
      </c>
      <c r="AA113" s="135" t="n">
        <f aca="false">IF(Z113="x","x",ROUND(IF(Z113&gt;AA$4,10,IF(Z113&lt;AA$3,0,10-(AA$4-Z113)/(AA$4-AA$3)*10)),1))</f>
        <v>5.2</v>
      </c>
      <c r="AB113" s="143" t="n">
        <f aca="false">IF(AND(W113="x",X113="x",Y113="x",AA113="x"),"x",ROUND(AVERAGE(W113,X113,Y113,AA113),1))</f>
        <v>7</v>
      </c>
      <c r="AC113" s="135" t="n">
        <f aca="false">IF('Indicator Data'!AR113="No data","x",ROUND(IF('Indicator Data'!AR113&gt;AC$4,10,IF('Indicator Data'!AR113&lt;AC$3,0,10-(AC$4-'Indicator Data'!AR113)/(AC$4-AC$3)*10)),1))</f>
        <v>2.4</v>
      </c>
      <c r="AD113" s="135" t="n">
        <f aca="false">IF('Indicator Data'!AS113="No data","x",ROUND(IF('Indicator Data'!AS113&gt;AD$4,10,IF('Indicator Data'!AS113&lt;AD$3,0,10-(AD$4-'Indicator Data'!AS113)/(AD$4-AD$3)*10)),1))</f>
        <v>2.6</v>
      </c>
      <c r="AE113" s="143" t="n">
        <f aca="false">IF(AND(AC113="x",AD113="x"),"x",ROUND(AVERAGE(AD113,AC113),1))</f>
        <v>2.5</v>
      </c>
      <c r="AF113" s="139" t="n">
        <f aca="false">('Indicator Data'!BC113+'Indicator Data'!BB113*0.5+'Indicator Data'!BA113*0.25)/1000</f>
        <v>9.326</v>
      </c>
      <c r="AG113" s="144" t="n">
        <f aca="false">AF113*1000/'Indicator Data'!BZ113</f>
        <v>0.221783590963139</v>
      </c>
      <c r="AH113" s="143" t="n">
        <f aca="false">IF(AG113="x","x",ROUND(IF(AG113&gt;AH$4,10,IF(AG113&lt;AH$3,0,10-(AH$4-AG113)/(AH$4-AH$3)*10)),1))</f>
        <v>10</v>
      </c>
      <c r="AI113" s="135" t="n">
        <f aca="false">IF('Indicator Data'!BG113="No data","x",ROUND(IF('Indicator Data'!BG113&lt;$AI$3,10,IF('Indicator Data'!BG113&gt;$AI$4,0,($AI$4-'Indicator Data'!BG113)/($AI$4-$AI$3)*10)),1))</f>
        <v>10</v>
      </c>
      <c r="AJ113" s="135" t="n">
        <f aca="false">IF('Indicator Data'!BH113="No data","x",ROUND(IF('Indicator Data'!BH113&gt;$AJ$4,10,IF('Indicator Data'!BH113&lt;$AJ$3,0,10-($AJ$4-'Indicator Data'!BH113)/($AJ$4-$AJ$3)*10)),1))</f>
        <v>0</v>
      </c>
      <c r="AK113" s="143" t="n">
        <f aca="false">ROUND(AVERAGE(AJ113,AI113),1)</f>
        <v>5</v>
      </c>
      <c r="AL113" s="141" t="n">
        <f aca="false">ROUND(IF(AND(AB113="x",AE113="x",AK113="x"),AH113,IF(AND(AB113="x",AE113="x"),(10-GEOMEAN(((10-AK113)/10*9+1),((10-AH113)/10*9+1)))/9*10,IF(AK113="x",(10-GEOMEAN(((10-AB113)/10*9+1),((10-AE113)/10*9+1),((10-AH113)/10*9+1)))/9*10,IF(AB113="x",(10-GEOMEAN(((10-AK113)/10*9+1),((10-AE113)/10*9+1),((10-AH113)/10*9+1)))/9*10,(10-GEOMEAN(((10-AB113)/10*9+1),((10-AE113)/10*9+1),((10-AH113)/10*9+1),((10-AK113)/10*9+1)))/9*10)))),1)</f>
        <v>7.2</v>
      </c>
      <c r="AM113" s="145" t="n">
        <f aca="false">ROUND((10-GEOMEAN(((10-T113)/10*9+1),((10-AL113)/10*9+1)))/9*10,1)</f>
        <v>4.5</v>
      </c>
    </row>
    <row r="114" customFormat="false" ht="14.5" hidden="false" customHeight="false" outlineLevel="0" collapsed="false">
      <c r="A114" s="98" t="str">
        <f aca="false">'Indicator Data'!A114</f>
        <v>Mauritania</v>
      </c>
      <c r="B114" s="99" t="str">
        <f aca="false">'Indicator Data'!B114</f>
        <v>MRT</v>
      </c>
      <c r="C114" s="134" t="n">
        <f aca="false">ROUND(IF('Indicator Data'!AK114="No data",IF((0.101*LN('Indicator Data'!BY114)-0.153)&gt;C$4,0,IF((0.101*LN('Indicator Data'!BY114)-0.153)&lt;C$3,10,(C$4-(0.101*LN('Indicator Data'!BY114)-0.153))/(C$4-C$3)*10)),IF('Indicator Data'!AK114&gt;C$4,0,IF('Indicator Data'!AK114&lt;C$3,10,(C$4-'Indicator Data'!AK114)/(C$4-C$3)*10))),1)</f>
        <v>7.1</v>
      </c>
      <c r="D114" s="135" t="n">
        <f aca="false">IF('Indicator Data'!AL114="No data","x",ROUND((IF(LOG('Indicator Data'!AL114*1000)&gt;D$4,10,IF(LOG('Indicator Data'!AL114*1000)&lt;D$3,0,10-(D$4-LOG('Indicator Data'!AL114*1000))/(D$4-D$3)*10))),1))</f>
        <v>8.9</v>
      </c>
      <c r="E114" s="136" t="n">
        <f aca="false">ROUND(IF(D114="x",C114,(10-GEOMEAN(((10-C114)/10*9+1),((10-D114)/10*9+1)))/9*10),1)</f>
        <v>8.1</v>
      </c>
      <c r="F114" s="135" t="n">
        <f aca="false">IF('Indicator Data'!AY114="No data","x",ROUND(IF('Indicator Data'!AY114&gt;F$4,10,IF('Indicator Data'!AY114&lt;F$3,0,10-(F$4-'Indicator Data'!AY114)/(F$4-F$3)*10)),1))</f>
        <v>8.5</v>
      </c>
      <c r="G114" s="135" t="n">
        <f aca="false">IF('Indicator Data'!AZ114="No data","x",ROUND(IF('Indicator Data'!AZ114&gt;G$4,10,IF('Indicator Data'!AZ114&lt;G$3,0,10-(G$4-'Indicator Data'!AZ114)/(G$4-G$3)*10)),1))</f>
        <v>1.9</v>
      </c>
      <c r="H114" s="136" t="n">
        <f aca="false">IF(AND(F114="x",G114="x"),"x",ROUND(AVERAGE(F114,G114),1))</f>
        <v>5.2</v>
      </c>
      <c r="I114" s="137" t="n">
        <f aca="false">SUM(IF('Indicator Data'!AM114=0,0,'Indicator Data'!AM114),SUM('Indicator Data'!AN114:AO114))</f>
        <v>307.996759422363</v>
      </c>
      <c r="J114" s="137" t="n">
        <f aca="false">I114/'Indicator Data'!BZ114*1000000</f>
        <v>66.7385687161755</v>
      </c>
      <c r="K114" s="135" t="n">
        <f aca="false">IF(J114="x","x",ROUND(IF(J114&gt;K$4,10,IF(J114&lt;K$3,0,10-(K$4-J114)/(K$4-K$3)*10)),1))</f>
        <v>1.3</v>
      </c>
      <c r="L114" s="135" t="n">
        <f aca="false">IF('Indicator Data'!AP114="No data","x",ROUND(IF('Indicator Data'!AP114&gt;L$4,10,IF('Indicator Data'!AP114&lt;L$3,0,10-(L$4-'Indicator Data'!AP114)/(L$4-L$3)*10)),1))</f>
        <v>5.5</v>
      </c>
      <c r="M114" s="135" t="n">
        <f aca="false">IF('Indicator Data'!AQ114="No data","x",IF('Indicator Data'!AQ114=0,0,ROUND(IF('Indicator Data'!AQ114&gt;M$4,10,IF('Indicator Data'!AQ114&lt;M$3,0,10-(M$4-'Indicator Data'!AQ114)/(M$4-M$3)*10)),1)))</f>
        <v>0.7</v>
      </c>
      <c r="N114" s="136" t="n">
        <f aca="false">ROUND(AVERAGE(K114,L114,M114),1)</f>
        <v>2.5</v>
      </c>
      <c r="O114" s="138" t="n">
        <f aca="false">ROUND(AVERAGE(E114,E114,H114,N114),1)</f>
        <v>6</v>
      </c>
      <c r="P114" s="139" t="n">
        <f aca="false">IF(AND('Indicator Data'!BD114="No data",'Indicator Data'!BE114="No data"),0,SUM('Indicator Data'!BD114:BF114)/1000)</f>
        <v>105.311</v>
      </c>
      <c r="Q114" s="135" t="n">
        <f aca="false">ROUND(IF(P114=0,0,IF(LOG(P114*1000)&gt;$Q$4,10,IF(LOG(P114*1000)&lt;Q$3,0,10-(Q$4-LOG(P114*1000))/(Q$4-Q$3)*10))),1)</f>
        <v>6.7</v>
      </c>
      <c r="R114" s="140" t="n">
        <f aca="false">P114*1000/'Indicator Data'!BZ114</f>
        <v>0.0228194135004878</v>
      </c>
      <c r="S114" s="135" t="n">
        <f aca="false">IF(R114="x","x",ROUND(IF(R114&gt;$S$4,10,IF(R114&lt;$S$3,0,((R114*100)/0.0052)^(1/4.0545)/6.5*10)),1))</f>
        <v>6.9</v>
      </c>
      <c r="T114" s="141" t="n">
        <f aca="false">ROUND(AVERAGE(Q114,S114),1)</f>
        <v>6.8</v>
      </c>
      <c r="U114" s="142" t="n">
        <f aca="false">IF('Indicator Data'!AU114="No data","x",ROUND(IF('Indicator Data'!AU114&gt;U$4,10,IF('Indicator Data'!AU114&lt;U$3,0,10-(U$4-'Indicator Data'!AU114)/(U$4-U$3)*10)),1))</f>
        <v>0.6</v>
      </c>
      <c r="V114" s="142" t="str">
        <f aca="false">IF('Indicator Data'!AV114="No data","x",IF('Indicator Data'!AV114=0,0,ROUND(IF('Indicator Data'!AV114&gt;V$4,10,IF('Indicator Data'!AV114&lt;V$3,0,10-(V$4-'Indicator Data'!AV114)/(V$4-V$3)*10)),1)))</f>
        <v>x</v>
      </c>
      <c r="W114" s="135" t="n">
        <f aca="false">IF(AND(U114="x",V114="x"),"x",AVERAGE(U114,V114))</f>
        <v>0.6</v>
      </c>
      <c r="X114" s="135" t="n">
        <f aca="false">IF('Indicator Data'!AT114="No data","x",ROUND(IF('Indicator Data'!AT114&gt;X$4,10,IF('Indicator Data'!AT114&lt;X$3,0,10-(X$4-'Indicator Data'!AT114)/(X$4-X$3)*10)),1))</f>
        <v>1.6</v>
      </c>
      <c r="Y114" s="135" t="n">
        <f aca="false">IF('Indicator Data'!AW114="No data","x",ROUND(IF('Indicator Data'!AW114&gt;Y$4,10,IF('Indicator Data'!AW114&lt;Y$3,0,10-(Y$4-'Indicator Data'!AW114)/(Y$4-Y$3)*10)),1))</f>
        <v>0.7</v>
      </c>
      <c r="Z114" s="140" t="n">
        <f aca="false">IF('Indicator Data'!AX114="No data","x",IF(('Indicator Data'!AX114/'Indicator Data'!BZ114)&gt;1,1,IF('Indicator Data'!AX114&gt;'Indicator Data'!AX114,1,'Indicator Data'!AX114/'Indicator Data'!BZ114)))</f>
        <v>0.182941659042933</v>
      </c>
      <c r="AA114" s="135" t="n">
        <f aca="false">IF(Z114="x","x",ROUND(IF(Z114&gt;AA$4,10,IF(Z114&lt;AA$3,0,10-(AA$4-Z114)/(AA$4-AA$3)*10)),1))</f>
        <v>2</v>
      </c>
      <c r="AB114" s="143" t="n">
        <f aca="false">IF(AND(W114="x",X114="x",Y114="x",AA114="x"),"x",ROUND(AVERAGE(W114,X114,Y114,AA114),1))</f>
        <v>1.2</v>
      </c>
      <c r="AC114" s="135" t="n">
        <f aca="false">IF('Indicator Data'!AR114="No data","x",ROUND(IF('Indicator Data'!AR114&gt;AC$4,10,IF('Indicator Data'!AR114&lt;AC$3,0,10-(AC$4-'Indicator Data'!AR114)/(AC$4-AC$3)*10)),1))</f>
        <v>5.4</v>
      </c>
      <c r="AD114" s="135" t="n">
        <f aca="false">IF('Indicator Data'!AS114="No data","x",ROUND(IF('Indicator Data'!AS114&gt;AD$4,10,IF('Indicator Data'!AS114&lt;AD$3,0,10-(AD$4-'Indicator Data'!AS114)/(AD$4-AD$3)*10)),1))</f>
        <v>3.3</v>
      </c>
      <c r="AE114" s="143" t="n">
        <f aca="false">IF(AND(AC114="x",AD114="x"),"x",ROUND(AVERAGE(AD114,AC114),1))</f>
        <v>4.4</v>
      </c>
      <c r="AF114" s="139" t="n">
        <f aca="false">('Indicator Data'!BC114+'Indicator Data'!BB114*0.5+'Indicator Data'!BA114*0.25)/1000</f>
        <v>157.2455</v>
      </c>
      <c r="AG114" s="144" t="n">
        <f aca="false">AF114*1000/'Indicator Data'!BZ114</f>
        <v>0.0340728896847523</v>
      </c>
      <c r="AH114" s="143" t="n">
        <f aca="false">IF(AG114="x","x",ROUND(IF(AG114&gt;AH$4,10,IF(AG114&lt;AH$3,0,10-(AH$4-AG114)/(AH$4-AH$3)*10)),1))</f>
        <v>3.4</v>
      </c>
      <c r="AI114" s="135" t="n">
        <f aca="false">IF('Indicator Data'!BG114="No data","x",ROUND(IF('Indicator Data'!BG114&lt;$AI$3,10,IF('Indicator Data'!BG114&gt;$AI$4,0,($AI$4-'Indicator Data'!BG114)/($AI$4-$AI$3)*10)),1))</f>
        <v>3.2</v>
      </c>
      <c r="AJ114" s="135" t="n">
        <f aca="false">IF('Indicator Data'!BH114="No data","x",ROUND(IF('Indicator Data'!BH114&gt;$AJ$4,10,IF('Indicator Data'!BH114&lt;$AJ$3,0,10-($AJ$4-'Indicator Data'!BH114)/($AJ$4-$AJ$3)*10)),1))</f>
        <v>1.7</v>
      </c>
      <c r="AK114" s="143" t="n">
        <f aca="false">ROUND(AVERAGE(AJ114,AI114),1)</f>
        <v>2.5</v>
      </c>
      <c r="AL114" s="141" t="n">
        <f aca="false">ROUND(IF(AND(AB114="x",AE114="x",AK114="x"),AH114,IF(AND(AB114="x",AE114="x"),(10-GEOMEAN(((10-AK114)/10*9+1),((10-AH114)/10*9+1)))/9*10,IF(AK114="x",(10-GEOMEAN(((10-AB114)/10*9+1),((10-AE114)/10*9+1),((10-AH114)/10*9+1)))/9*10,IF(AB114="x",(10-GEOMEAN(((10-AK114)/10*9+1),((10-AE114)/10*9+1),((10-AH114)/10*9+1)))/9*10,(10-GEOMEAN(((10-AB114)/10*9+1),((10-AE114)/10*9+1),((10-AH114)/10*9+1),((10-AK114)/10*9+1)))/9*10)))),1)</f>
        <v>3</v>
      </c>
      <c r="AM114" s="145" t="n">
        <f aca="false">ROUND((10-GEOMEAN(((10-T114)/10*9+1),((10-AL114)/10*9+1)))/9*10,1)</f>
        <v>5.2</v>
      </c>
    </row>
    <row r="115" customFormat="false" ht="14.5" hidden="false" customHeight="false" outlineLevel="0" collapsed="false">
      <c r="A115" s="98" t="str">
        <f aca="false">'Indicator Data'!A115</f>
        <v>Mauritius</v>
      </c>
      <c r="B115" s="99" t="str">
        <f aca="false">'Indicator Data'!B115</f>
        <v>MUS</v>
      </c>
      <c r="C115" s="134" t="n">
        <f aca="false">ROUND(IF('Indicator Data'!AK115="No data",IF((0.101*LN('Indicator Data'!BY115)-0.153)&gt;C$4,0,IF((0.101*LN('Indicator Data'!BY115)-0.153)&lt;C$3,10,(C$4-(0.101*LN('Indicator Data'!BY115)-0.153))/(C$4-C$3)*10)),IF('Indicator Data'!AK115&gt;C$4,0,IF('Indicator Data'!AK115&lt;C$3,10,(C$4-'Indicator Data'!AK115)/(C$4-C$3)*10))),1)</f>
        <v>1.9</v>
      </c>
      <c r="D115" s="135" t="str">
        <f aca="false">IF('Indicator Data'!AL115="No data","x",ROUND((IF(LOG('Indicator Data'!AL115*1000)&gt;D$4,10,IF(LOG('Indicator Data'!AL115*1000)&lt;D$3,0,10-(D$4-LOG('Indicator Data'!AL115*1000))/(D$4-D$3)*10))),1))</f>
        <v>x</v>
      </c>
      <c r="E115" s="136" t="n">
        <f aca="false">ROUND(IF(D115="x",C115,(10-GEOMEAN(((10-C115)/10*9+1),((10-D115)/10*9+1)))/9*10),1)</f>
        <v>1.9</v>
      </c>
      <c r="F115" s="135" t="n">
        <f aca="false">IF('Indicator Data'!AY115="No data","x",ROUND(IF('Indicator Data'!AY115&gt;F$4,10,IF('Indicator Data'!AY115&lt;F$3,0,10-(F$4-'Indicator Data'!AY115)/(F$4-F$3)*10)),1))</f>
        <v>4.6</v>
      </c>
      <c r="G115" s="135" t="n">
        <f aca="false">IF('Indicator Data'!AZ115="No data","x",ROUND(IF('Indicator Data'!AZ115&gt;G$4,10,IF('Indicator Data'!AZ115&lt;G$3,0,10-(G$4-'Indicator Data'!AZ115)/(G$4-G$3)*10)),1))</f>
        <v>2.9</v>
      </c>
      <c r="H115" s="136" t="n">
        <f aca="false">IF(AND(F115="x",G115="x"),"x",ROUND(AVERAGE(F115,G115),1))</f>
        <v>3.8</v>
      </c>
      <c r="I115" s="137" t="n">
        <f aca="false">SUM(IF('Indicator Data'!AM115=0,0,'Indicator Data'!AM115),SUM('Indicator Data'!AN115:AO115))</f>
        <v>167.672000422363</v>
      </c>
      <c r="J115" s="137" t="n">
        <f aca="false">I115/'Indicator Data'!BZ115*1000000</f>
        <v>129.086248881172</v>
      </c>
      <c r="K115" s="135" t="n">
        <f aca="false">IF(J115="x","x",ROUND(IF(J115&gt;K$4,10,IF(J115&lt;K$3,0,10-(K$4-J115)/(K$4-K$3)*10)),1))</f>
        <v>2.6</v>
      </c>
      <c r="L115" s="135" t="n">
        <f aca="false">IF('Indicator Data'!AP115="No data","x",ROUND(IF('Indicator Data'!AP115&gt;L$4,10,IF('Indicator Data'!AP115&lt;L$3,0,10-(L$4-'Indicator Data'!AP115)/(L$4-L$3)*10)),1))</f>
        <v>1.9</v>
      </c>
      <c r="M115" s="135" t="n">
        <f aca="false">IF('Indicator Data'!AQ115="No data","x",IF('Indicator Data'!AQ115=0,0,ROUND(IF('Indicator Data'!AQ115&gt;M$4,10,IF('Indicator Data'!AQ115&lt;M$3,0,10-(M$4-'Indicator Data'!AQ115)/(M$4-M$3)*10)),1)))</f>
        <v>0.9</v>
      </c>
      <c r="N115" s="136" t="n">
        <f aca="false">ROUND(AVERAGE(K115,L115,M115),1)</f>
        <v>1.8</v>
      </c>
      <c r="O115" s="138" t="n">
        <f aca="false">ROUND(AVERAGE(E115,E115,H115,N115),1)</f>
        <v>2.4</v>
      </c>
      <c r="P115" s="139" t="n">
        <f aca="false">IF(AND('Indicator Data'!BD115="No data",'Indicator Data'!BE115="No data"),0,SUM('Indicator Data'!BD115:BF115)/1000)</f>
        <v>0.01</v>
      </c>
      <c r="Q115" s="135" t="n">
        <f aca="false">ROUND(IF(P115=0,0,IF(LOG(P115*1000)&gt;$Q$4,10,IF(LOG(P115*1000)&lt;Q$3,0,10-(Q$4-LOG(P115*1000))/(Q$4-Q$3)*10))),1)</f>
        <v>0</v>
      </c>
      <c r="R115" s="140" t="n">
        <f aca="false">P115*1000/'Indicator Data'!BZ115</f>
        <v>7.69873613698207E-006</v>
      </c>
      <c r="S115" s="135" t="n">
        <f aca="false">IF(R115="x","x",ROUND(IF(R115&gt;$S$4,10,IF(R115&lt;$S$3,0,((R115*100)/0.0052)^(1/4.0545)/6.5*10)),1))</f>
        <v>0</v>
      </c>
      <c r="T115" s="141" t="n">
        <f aca="false">ROUND(AVERAGE(Q115,S115),1)</f>
        <v>0</v>
      </c>
      <c r="U115" s="142" t="n">
        <f aca="false">IF('Indicator Data'!AU115="No data","x",ROUND(IF('Indicator Data'!AU115&gt;U$4,10,IF('Indicator Data'!AU115&lt;U$3,0,10-(U$4-'Indicator Data'!AU115)/(U$4-U$3)*10)),1))</f>
        <v>3.4</v>
      </c>
      <c r="V115" s="142" t="n">
        <f aca="false">IF('Indicator Data'!AV115="No data","x",IF('Indicator Data'!AV115=0,0,ROUND(IF('Indicator Data'!AV115&gt;V$4,10,IF('Indicator Data'!AV115&lt;V$3,0,10-(V$4-'Indicator Data'!AV115)/(V$4-V$3)*10)),1)))</f>
        <v>4.6</v>
      </c>
      <c r="W115" s="135" t="n">
        <f aca="false">IF(AND(U115="x",V115="x"),"x",AVERAGE(U115,V115))</f>
        <v>4</v>
      </c>
      <c r="X115" s="135" t="n">
        <f aca="false">IF('Indicator Data'!AT115="No data","x",ROUND(IF('Indicator Data'!AT115&gt;X$4,10,IF('Indicator Data'!AT115&lt;X$3,0,10-(X$4-'Indicator Data'!AT115)/(X$4-X$3)*10)),1))</f>
        <v>0.2</v>
      </c>
      <c r="Y115" s="135" t="str">
        <f aca="false">IF('Indicator Data'!AW115="No data","x",ROUND(IF('Indicator Data'!AW115&gt;Y$4,10,IF('Indicator Data'!AW115&lt;Y$3,0,10-(Y$4-'Indicator Data'!AW115)/(Y$4-Y$3)*10)),1))</f>
        <v>x</v>
      </c>
      <c r="Z115" s="140" t="n">
        <f aca="false">IF('Indicator Data'!AX115="No data","x",IF(('Indicator Data'!AX115/'Indicator Data'!BZ115)&gt;1,1,IF('Indicator Data'!AX115&gt;'Indicator Data'!AX115,1,'Indicator Data'!AX115/'Indicator Data'!BZ115)))</f>
        <v>0</v>
      </c>
      <c r="AA115" s="135" t="n">
        <f aca="false">IF(Z115="x","x",ROUND(IF(Z115&gt;AA$4,10,IF(Z115&lt;AA$3,0,10-(AA$4-Z115)/(AA$4-AA$3)*10)),1))</f>
        <v>0</v>
      </c>
      <c r="AB115" s="143" t="n">
        <f aca="false">IF(AND(W115="x",X115="x",Y115="x",AA115="x"),"x",ROUND(AVERAGE(W115,X115,Y115,AA115),1))</f>
        <v>1.4</v>
      </c>
      <c r="AC115" s="135" t="n">
        <f aca="false">IF('Indicator Data'!AR115="No data","x",ROUND(IF('Indicator Data'!AR115&gt;AC$4,10,IF('Indicator Data'!AR115&lt;AC$3,0,10-(AC$4-'Indicator Data'!AR115)/(AC$4-AC$3)*10)),1))</f>
        <v>1.3</v>
      </c>
      <c r="AD115" s="135" t="str">
        <f aca="false">IF('Indicator Data'!AS115="No data","x",ROUND(IF('Indicator Data'!AS115&gt;AD$4,10,IF('Indicator Data'!AS115&lt;AD$3,0,10-(AD$4-'Indicator Data'!AS115)/(AD$4-AD$3)*10)),1))</f>
        <v>x</v>
      </c>
      <c r="AE115" s="143" t="n">
        <f aca="false">IF(AND(AC115="x",AD115="x"),"x",ROUND(AVERAGE(AD115,AC115),1))</f>
        <v>1.3</v>
      </c>
      <c r="AF115" s="139" t="n">
        <f aca="false">('Indicator Data'!BC115+'Indicator Data'!BB115*0.5+'Indicator Data'!BA115*0.25)/1000</f>
        <v>0.139</v>
      </c>
      <c r="AG115" s="144" t="n">
        <f aca="false">AF115*1000/'Indicator Data'!BZ115</f>
        <v>0.000107012432304051</v>
      </c>
      <c r="AH115" s="143" t="n">
        <f aca="false">IF(AG115="x","x",ROUND(IF(AG115&gt;AH$4,10,IF(AG115&lt;AH$3,0,10-(AH$4-AG115)/(AH$4-AH$3)*10)),1))</f>
        <v>0</v>
      </c>
      <c r="AI115" s="135" t="n">
        <f aca="false">IF('Indicator Data'!BG115="No data","x",ROUND(IF('Indicator Data'!BG115&lt;$AI$3,10,IF('Indicator Data'!BG115&gt;$AI$4,0,($AI$4-'Indicator Data'!BG115)/($AI$4-$AI$3)*10)),1))</f>
        <v>3.6</v>
      </c>
      <c r="AJ115" s="135" t="n">
        <f aca="false">IF('Indicator Data'!BH115="No data","x",ROUND(IF('Indicator Data'!BH115&gt;$AJ$4,10,IF('Indicator Data'!BH115&lt;$AJ$3,0,10-($AJ$4-'Indicator Data'!BH115)/($AJ$4-$AJ$3)*10)),1))</f>
        <v>0.9</v>
      </c>
      <c r="AK115" s="143" t="n">
        <f aca="false">ROUND(AVERAGE(AJ115,AI115),1)</f>
        <v>2.3</v>
      </c>
      <c r="AL115" s="141" t="n">
        <f aca="false">ROUND(IF(AND(AB115="x",AE115="x",AK115="x"),AH115,IF(AND(AB115="x",AE115="x"),(10-GEOMEAN(((10-AK115)/10*9+1),((10-AH115)/10*9+1)))/9*10,IF(AK115="x",(10-GEOMEAN(((10-AB115)/10*9+1),((10-AE115)/10*9+1),((10-AH115)/10*9+1)))/9*10,IF(AB115="x",(10-GEOMEAN(((10-AK115)/10*9+1),((10-AE115)/10*9+1),((10-AH115)/10*9+1)))/9*10,(10-GEOMEAN(((10-AB115)/10*9+1),((10-AE115)/10*9+1),((10-AH115)/10*9+1),((10-AK115)/10*9+1)))/9*10)))),1)</f>
        <v>1.3</v>
      </c>
      <c r="AM115" s="145" t="n">
        <f aca="false">ROUND((10-GEOMEAN(((10-T115)/10*9+1),((10-AL115)/10*9+1)))/9*10,1)</f>
        <v>0.7</v>
      </c>
    </row>
    <row r="116" customFormat="false" ht="14.5" hidden="false" customHeight="false" outlineLevel="0" collapsed="false">
      <c r="A116" s="98" t="str">
        <f aca="false">'Indicator Data'!A116</f>
        <v>Mexico</v>
      </c>
      <c r="B116" s="99" t="str">
        <f aca="false">'Indicator Data'!B116</f>
        <v>MEX</v>
      </c>
      <c r="C116" s="134" t="n">
        <f aca="false">ROUND(IF('Indicator Data'!AK116="No data",IF((0.101*LN('Indicator Data'!BY116)-0.153)&gt;C$4,0,IF((0.101*LN('Indicator Data'!BY116)-0.153)&lt;C$3,10,(C$4-(0.101*LN('Indicator Data'!BY116)-0.153))/(C$4-C$3)*10)),IF('Indicator Data'!AK116&gt;C$4,0,IF('Indicator Data'!AK116&lt;C$3,10,(C$4-'Indicator Data'!AK116)/(C$4-C$3)*10))),1)</f>
        <v>2.4</v>
      </c>
      <c r="D116" s="135" t="n">
        <f aca="false">IF('Indicator Data'!AL116="No data","x",ROUND((IF(LOG('Indicator Data'!AL116*1000)&gt;D$4,10,IF(LOG('Indicator Data'!AL116*1000)&lt;D$3,0,10-(D$4-LOG('Indicator Data'!AL116*1000))/(D$4-D$3)*10))),1))</f>
        <v>5.2</v>
      </c>
      <c r="E116" s="136" t="n">
        <f aca="false">ROUND(IF(D116="x",C116,(10-GEOMEAN(((10-C116)/10*9+1),((10-D116)/10*9+1)))/9*10),1)</f>
        <v>3.9</v>
      </c>
      <c r="F116" s="135" t="n">
        <f aca="false">IF('Indicator Data'!AY116="No data","x",ROUND(IF('Indicator Data'!AY116&gt;F$4,10,IF('Indicator Data'!AY116&lt;F$3,0,10-(F$4-'Indicator Data'!AY116)/(F$4-F$3)*10)),1))</f>
        <v>4.3</v>
      </c>
      <c r="G116" s="135" t="n">
        <f aca="false">IF('Indicator Data'!AZ116="No data","x",ROUND(IF('Indicator Data'!AZ116&gt;G$4,10,IF('Indicator Data'!AZ116&lt;G$3,0,10-(G$4-'Indicator Data'!AZ116)/(G$4-G$3)*10)),1))</f>
        <v>5.1</v>
      </c>
      <c r="H116" s="136" t="n">
        <f aca="false">IF(AND(F116="x",G116="x"),"x",ROUND(AVERAGE(F116,G116),1))</f>
        <v>4.7</v>
      </c>
      <c r="I116" s="137" t="n">
        <f aca="false">SUM(IF('Indicator Data'!AM116=0,0,'Indicator Data'!AM116),SUM('Indicator Data'!AN116:AO116))</f>
        <v>1193.31165568945</v>
      </c>
      <c r="J116" s="137" t="n">
        <f aca="false">I116/'Indicator Data'!BZ116*1000000</f>
        <v>9.41802118968132</v>
      </c>
      <c r="K116" s="135" t="n">
        <f aca="false">IF(J116="x","x",ROUND(IF(J116&gt;K$4,10,IF(J116&lt;K$3,0,10-(K$4-J116)/(K$4-K$3)*10)),1))</f>
        <v>0.2</v>
      </c>
      <c r="L116" s="135" t="n">
        <f aca="false">IF('Indicator Data'!AP116="No data","x",ROUND(IF('Indicator Data'!AP116&gt;L$4,10,IF('Indicator Data'!AP116&lt;L$3,0,10-(L$4-'Indicator Data'!AP116)/(L$4-L$3)*10)),1))</f>
        <v>0.1</v>
      </c>
      <c r="M116" s="135" t="n">
        <f aca="false">IF('Indicator Data'!AQ116="No data","x",IF('Indicator Data'!AQ116=0,0,ROUND(IF('Indicator Data'!AQ116&gt;M$4,10,IF('Indicator Data'!AQ116&lt;M$3,0,10-(M$4-'Indicator Data'!AQ116)/(M$4-M$3)*10)),1)))</f>
        <v>1.3</v>
      </c>
      <c r="N116" s="136" t="n">
        <f aca="false">ROUND(AVERAGE(K116,L116,M116),1)</f>
        <v>0.5</v>
      </c>
      <c r="O116" s="138" t="n">
        <f aca="false">ROUND(AVERAGE(E116,E116,H116,N116),1)</f>
        <v>3.3</v>
      </c>
      <c r="P116" s="139" t="n">
        <f aca="false">IF(AND('Indicator Data'!BD116="No data",'Indicator Data'!BE116="No data"),0,SUM('Indicator Data'!BD116:BF116)/1000)</f>
        <v>911.94</v>
      </c>
      <c r="Q116" s="135" t="n">
        <f aca="false">ROUND(IF(P116=0,0,IF(LOG(P116*1000)&gt;$Q$4,10,IF(LOG(P116*1000)&lt;Q$3,0,10-(Q$4-LOG(P116*1000))/(Q$4-Q$3)*10))),1)</f>
        <v>9.9</v>
      </c>
      <c r="R116" s="140" t="n">
        <f aca="false">P116*1000/'Indicator Data'!BZ116</f>
        <v>0.0071973404456154</v>
      </c>
      <c r="S116" s="135" t="n">
        <f aca="false">IF(R116="x","x",ROUND(IF(R116&gt;$S$4,10,IF(R116&lt;$S$3,0,((R116*100)/0.0052)^(1/4.0545)/6.5*10)),1))</f>
        <v>5.2</v>
      </c>
      <c r="T116" s="141" t="n">
        <f aca="false">ROUND(AVERAGE(Q116,S116),1)</f>
        <v>7.6</v>
      </c>
      <c r="U116" s="142" t="n">
        <f aca="false">IF('Indicator Data'!AU116="No data","x",ROUND(IF('Indicator Data'!AU116&gt;U$4,10,IF('Indicator Data'!AU116&lt;U$3,0,10-(U$4-'Indicator Data'!AU116)/(U$4-U$3)*10)),1))</f>
        <v>0.8</v>
      </c>
      <c r="V116" s="142" t="n">
        <f aca="false">IF('Indicator Data'!AV116="No data","x",IF('Indicator Data'!AV116=0,0,ROUND(IF('Indicator Data'!AV116&gt;V$4,10,IF('Indicator Data'!AV116&lt;V$3,0,10-(V$4-'Indicator Data'!AV116)/(V$4-V$3)*10)),1)))</f>
        <v>0.9</v>
      </c>
      <c r="W116" s="135" t="n">
        <f aca="false">IF(AND(U116="x",V116="x"),"x",AVERAGE(U116,V116))</f>
        <v>0.85</v>
      </c>
      <c r="X116" s="135" t="n">
        <f aca="false">IF('Indicator Data'!AT116="No data","x",ROUND(IF('Indicator Data'!AT116&gt;X$4,10,IF('Indicator Data'!AT116&lt;X$3,0,10-(X$4-'Indicator Data'!AT116)/(X$4-X$3)*10)),1))</f>
        <v>0.4</v>
      </c>
      <c r="Y116" s="135" t="n">
        <f aca="false">IF('Indicator Data'!AW116="No data","x",ROUND(IF('Indicator Data'!AW116&gt;Y$4,10,IF('Indicator Data'!AW116&lt;Y$3,0,10-(Y$4-'Indicator Data'!AW116)/(Y$4-Y$3)*10)),1))</f>
        <v>0</v>
      </c>
      <c r="Z116" s="140" t="n">
        <f aca="false">IF('Indicator Data'!AX116="No data","x",IF(('Indicator Data'!AX116/'Indicator Data'!BZ116)&gt;1,1,IF('Indicator Data'!AX116&gt;'Indicator Data'!AX116,1,'Indicator Data'!AX116/'Indicator Data'!BZ116)))</f>
        <v>0.157976042896951</v>
      </c>
      <c r="AA116" s="135" t="n">
        <f aca="false">IF(Z116="x","x",ROUND(IF(Z116&gt;AA$4,10,IF(Z116&lt;AA$3,0,10-(AA$4-Z116)/(AA$4-AA$3)*10)),1))</f>
        <v>1.8</v>
      </c>
      <c r="AB116" s="143" t="n">
        <f aca="false">IF(AND(W116="x",X116="x",Y116="x",AA116="x"),"x",ROUND(AVERAGE(W116,X116,Y116,AA116),1))</f>
        <v>0.8</v>
      </c>
      <c r="AC116" s="135" t="n">
        <f aca="false">IF('Indicator Data'!AR116="No data","x",ROUND(IF('Indicator Data'!AR116&gt;AC$4,10,IF('Indicator Data'!AR116&lt;AC$3,0,10-(AC$4-'Indicator Data'!AR116)/(AC$4-AC$3)*10)),1))</f>
        <v>1.1</v>
      </c>
      <c r="AD116" s="135" t="n">
        <f aca="false">IF('Indicator Data'!AS116="No data","x",ROUND(IF('Indicator Data'!AS116&gt;AD$4,10,IF('Indicator Data'!AS116&lt;AD$3,0,10-(AD$4-'Indicator Data'!AS116)/(AD$4-AD$3)*10)),1))</f>
        <v>1</v>
      </c>
      <c r="AE116" s="143" t="n">
        <f aca="false">IF(AND(AC116="x",AD116="x"),"x",ROUND(AVERAGE(AD116,AC116),1))</f>
        <v>1.1</v>
      </c>
      <c r="AF116" s="139" t="n">
        <f aca="false">('Indicator Data'!BC116+'Indicator Data'!BB116*0.5+'Indicator Data'!BA116*0.25)/1000</f>
        <v>49.57225</v>
      </c>
      <c r="AG116" s="144" t="n">
        <f aca="false">AF116*1000/'Indicator Data'!BZ116</f>
        <v>0.000391241046456081</v>
      </c>
      <c r="AH116" s="143" t="n">
        <f aca="false">IF(AG116="x","x",ROUND(IF(AG116&gt;AH$4,10,IF(AG116&lt;AH$3,0,10-(AH$4-AG116)/(AH$4-AH$3)*10)),1))</f>
        <v>0</v>
      </c>
      <c r="AI116" s="135" t="n">
        <f aca="false">IF('Indicator Data'!BG116="No data","x",ROUND(IF('Indicator Data'!BG116&lt;$AI$3,10,IF('Indicator Data'!BG116&gt;$AI$4,0,($AI$4-'Indicator Data'!BG116)/($AI$4-$AI$3)*10)),1))</f>
        <v>2.3</v>
      </c>
      <c r="AJ116" s="135" t="n">
        <f aca="false">IF('Indicator Data'!BH116="No data","x",ROUND(IF('Indicator Data'!BH116&gt;$AJ$4,10,IF('Indicator Data'!BH116&lt;$AJ$3,0,10-($AJ$4-'Indicator Data'!BH116)/($AJ$4-$AJ$3)*10)),1))</f>
        <v>0.4</v>
      </c>
      <c r="AK116" s="143" t="n">
        <f aca="false">ROUND(AVERAGE(AJ116,AI116),1)</f>
        <v>1.4</v>
      </c>
      <c r="AL116" s="141" t="n">
        <f aca="false">ROUND(IF(AND(AB116="x",AE116="x",AK116="x"),AH116,IF(AND(AB116="x",AE116="x"),(10-GEOMEAN(((10-AK116)/10*9+1),((10-AH116)/10*9+1)))/9*10,IF(AK116="x",(10-GEOMEAN(((10-AB116)/10*9+1),((10-AE116)/10*9+1),((10-AH116)/10*9+1)))/9*10,IF(AB116="x",(10-GEOMEAN(((10-AK116)/10*9+1),((10-AE116)/10*9+1),((10-AH116)/10*9+1)))/9*10,(10-GEOMEAN(((10-AB116)/10*9+1),((10-AE116)/10*9+1),((10-AH116)/10*9+1),((10-AK116)/10*9+1)))/9*10)))),1)</f>
        <v>0.8</v>
      </c>
      <c r="AM116" s="145" t="n">
        <f aca="false">ROUND((10-GEOMEAN(((10-T116)/10*9+1),((10-AL116)/10*9+1)))/9*10,1)</f>
        <v>5.1</v>
      </c>
    </row>
    <row r="117" customFormat="false" ht="14.5" hidden="false" customHeight="false" outlineLevel="0" collapsed="false">
      <c r="A117" s="98" t="str">
        <f aca="false">'Indicator Data'!A117</f>
        <v>Micronesia</v>
      </c>
      <c r="B117" s="99" t="str">
        <f aca="false">'Indicator Data'!B117</f>
        <v>FSM</v>
      </c>
      <c r="C117" s="134" t="n">
        <f aca="false">ROUND(IF('Indicator Data'!AK117="No data",IF((0.101*LN('Indicator Data'!BY117)-0.153)&gt;C$4,0,IF((0.101*LN('Indicator Data'!BY117)-0.153)&lt;C$3,10,(C$4-(0.101*LN('Indicator Data'!BY117)-0.153))/(C$4-C$3)*10)),IF('Indicator Data'!AK117&gt;C$4,0,IF('Indicator Data'!AK117&lt;C$3,10,(C$4-'Indicator Data'!AK117)/(C$4-C$3)*10))),1)</f>
        <v>5.6</v>
      </c>
      <c r="D117" s="135" t="str">
        <f aca="false">IF('Indicator Data'!AL117="No data","x",ROUND((IF(LOG('Indicator Data'!AL117*1000)&gt;D$4,10,IF(LOG('Indicator Data'!AL117*1000)&lt;D$3,0,10-(D$4-LOG('Indicator Data'!AL117*1000))/(D$4-D$3)*10))),1))</f>
        <v>x</v>
      </c>
      <c r="E117" s="136" t="n">
        <f aca="false">ROUND(IF(D117="x",C117,(10-GEOMEAN(((10-C117)/10*9+1),((10-D117)/10*9+1)))/9*10),1)</f>
        <v>5.6</v>
      </c>
      <c r="F117" s="135" t="str">
        <f aca="false">IF('Indicator Data'!AY117="No data","x",ROUND(IF('Indicator Data'!AY117&gt;F$4,10,IF('Indicator Data'!AY117&lt;F$3,0,10-(F$4-'Indicator Data'!AY117)/(F$4-F$3)*10)),1))</f>
        <v>x</v>
      </c>
      <c r="G117" s="135" t="n">
        <f aca="false">IF('Indicator Data'!AZ117="No data","x",ROUND(IF('Indicator Data'!AZ117&gt;G$4,10,IF('Indicator Data'!AZ117&lt;G$3,0,10-(G$4-'Indicator Data'!AZ117)/(G$4-G$3)*10)),1))</f>
        <v>3.8</v>
      </c>
      <c r="H117" s="136" t="n">
        <f aca="false">IF(AND(F117="x",G117="x"),"x",ROUND(AVERAGE(F117,G117),1))</f>
        <v>3.8</v>
      </c>
      <c r="I117" s="137" t="n">
        <f aca="false">SUM(IF('Indicator Data'!AM117=0,0,'Indicator Data'!AM117),SUM('Indicator Data'!AN117:AO117))</f>
        <v>177.960821220703</v>
      </c>
      <c r="J117" s="137" t="n">
        <f aca="false">I117/'Indicator Data'!BZ117*1000000</f>
        <v>1573.05089869888</v>
      </c>
      <c r="K117" s="135" t="n">
        <f aca="false">IF(J117="x","x",ROUND(IF(J117&gt;K$4,10,IF(J117&lt;K$3,0,10-(K$4-J117)/(K$4-K$3)*10)),1))</f>
        <v>10</v>
      </c>
      <c r="L117" s="135" t="n">
        <f aca="false">IF('Indicator Data'!AP117="No data","x",ROUND(IF('Indicator Data'!AP117&gt;L$4,10,IF('Indicator Data'!AP117&lt;L$3,0,10-(L$4-'Indicator Data'!AP117)/(L$4-L$3)*10)),1))</f>
        <v>10</v>
      </c>
      <c r="M117" s="135" t="n">
        <f aca="false">IF('Indicator Data'!AQ117="No data","x",IF('Indicator Data'!AQ117=0,0,ROUND(IF('Indicator Data'!AQ117&gt;M$4,10,IF('Indicator Data'!AQ117&lt;M$3,0,10-(M$4-'Indicator Data'!AQ117)/(M$4-M$3)*10)),1)))</f>
        <v>1.9</v>
      </c>
      <c r="N117" s="136" t="n">
        <f aca="false">ROUND(AVERAGE(K117,L117,M117),1)</f>
        <v>7.3</v>
      </c>
      <c r="O117" s="138" t="n">
        <f aca="false">ROUND(AVERAGE(E117,E117,H117,N117),1)</f>
        <v>5.6</v>
      </c>
      <c r="P117" s="139" t="n">
        <f aca="false">IF(AND('Indicator Data'!BD117="No data",'Indicator Data'!BE117="No data"),0,SUM('Indicator Data'!BD117:BF117)/1000)</f>
        <v>0</v>
      </c>
      <c r="Q117" s="135" t="n">
        <f aca="false">ROUND(IF(P117=0,0,IF(LOG(P117*1000)&gt;$Q$4,10,IF(LOG(P117*1000)&lt;Q$3,0,10-(Q$4-LOG(P117*1000))/(Q$4-Q$3)*10))),1)</f>
        <v>0</v>
      </c>
      <c r="R117" s="140" t="n">
        <f aca="false">P117*1000/'Indicator Data'!BZ117</f>
        <v>0</v>
      </c>
      <c r="S117" s="135" t="n">
        <f aca="false">IF(R117="x","x",ROUND(IF(R117&gt;$S$4,10,IF(R117&lt;$S$3,0,((R117*100)/0.0052)^(1/4.0545)/6.5*10)),1))</f>
        <v>0</v>
      </c>
      <c r="T117" s="141" t="n">
        <f aca="false">ROUND(AVERAGE(Q117,S117),1)</f>
        <v>0</v>
      </c>
      <c r="U117" s="142" t="str">
        <f aca="false">IF('Indicator Data'!AU117="No data","x",ROUND(IF('Indicator Data'!AU117&gt;U$4,10,IF('Indicator Data'!AU117&lt;U$3,0,10-(U$4-'Indicator Data'!AU117)/(U$4-U$3)*10)),1))</f>
        <v>x</v>
      </c>
      <c r="V117" s="142" t="str">
        <f aca="false">IF('Indicator Data'!AV117="No data","x",IF('Indicator Data'!AV117=0,0,ROUND(IF('Indicator Data'!AV117&gt;V$4,10,IF('Indicator Data'!AV117&lt;V$3,0,10-(V$4-'Indicator Data'!AV117)/(V$4-V$3)*10)),1)))</f>
        <v>x</v>
      </c>
      <c r="W117" s="135" t="str">
        <f aca="false">IF(AND(U117="x",V117="x"),"x",AVERAGE(U117,V117))</f>
        <v>x</v>
      </c>
      <c r="X117" s="135" t="n">
        <f aca="false">IF('Indicator Data'!AT117="No data","x",ROUND(IF('Indicator Data'!AT117&gt;X$4,10,IF('Indicator Data'!AT117&lt;X$3,0,10-(X$4-'Indicator Data'!AT117)/(X$4-X$3)*10)),1))</f>
        <v>1.4</v>
      </c>
      <c r="Y117" s="135" t="str">
        <f aca="false">IF('Indicator Data'!AW117="No data","x",ROUND(IF('Indicator Data'!AW117&gt;Y$4,10,IF('Indicator Data'!AW117&lt;Y$3,0,10-(Y$4-'Indicator Data'!AW117)/(Y$4-Y$3)*10)),1))</f>
        <v>x</v>
      </c>
      <c r="Z117" s="140" t="n">
        <f aca="false">IF('Indicator Data'!AX117="No data","x",IF(('Indicator Data'!AX117/'Indicator Data'!BZ117)&gt;1,1,IF('Indicator Data'!AX117&gt;'Indicator Data'!AX117,1,'Indicator Data'!AX117/'Indicator Data'!BZ117)))</f>
        <v>0.625257444908999</v>
      </c>
      <c r="AA117" s="135" t="n">
        <f aca="false">IF(Z117="x","x",ROUND(IF(Z117&gt;AA$4,10,IF(Z117&lt;AA$3,0,10-(AA$4-Z117)/(AA$4-AA$3)*10)),1))</f>
        <v>6.9</v>
      </c>
      <c r="AB117" s="143" t="n">
        <f aca="false">IF(AND(W117="x",X117="x",Y117="x",AA117="x"),"x",ROUND(AVERAGE(W117,X117,Y117,AA117),1))</f>
        <v>4.2</v>
      </c>
      <c r="AC117" s="135" t="n">
        <f aca="false">IF('Indicator Data'!AR117="No data","x",ROUND(IF('Indicator Data'!AR117&gt;AC$4,10,IF('Indicator Data'!AR117&lt;AC$3,0,10-(AC$4-'Indicator Data'!AR117)/(AC$4-AC$3)*10)),1))</f>
        <v>1.9</v>
      </c>
      <c r="AD117" s="135" t="str">
        <f aca="false">IF('Indicator Data'!AS117="No data","x",ROUND(IF('Indicator Data'!AS117&gt;AD$4,10,IF('Indicator Data'!AS117&lt;AD$3,0,10-(AD$4-'Indicator Data'!AS117)/(AD$4-AD$3)*10)),1))</f>
        <v>x</v>
      </c>
      <c r="AE117" s="143" t="n">
        <f aca="false">IF(AND(AC117="x",AD117="x"),"x",ROUND(AVERAGE(AD117,AC117),1))</f>
        <v>1.9</v>
      </c>
      <c r="AF117" s="139" t="n">
        <f aca="false">('Indicator Data'!BC117+'Indicator Data'!BB117*0.5+'Indicator Data'!BA117*0.25)/1000</f>
        <v>0</v>
      </c>
      <c r="AG117" s="144" t="n">
        <f aca="false">AF117*1000/'Indicator Data'!BZ117</f>
        <v>0</v>
      </c>
      <c r="AH117" s="143" t="n">
        <f aca="false">IF(AG117="x","x",ROUND(IF(AG117&gt;AH$4,10,IF(AG117&lt;AH$3,0,10-(AH$4-AG117)/(AH$4-AH$3)*10)),1))</f>
        <v>0</v>
      </c>
      <c r="AI117" s="135" t="n">
        <f aca="false">IF('Indicator Data'!BG117="No data","x",ROUND(IF('Indicator Data'!BG117&lt;$AI$3,10,IF('Indicator Data'!BG117&gt;$AI$4,0,($AI$4-'Indicator Data'!BG117)/($AI$4-$AI$3)*10)),1))</f>
        <v>10</v>
      </c>
      <c r="AJ117" s="135" t="n">
        <f aca="false">IF('Indicator Data'!BH117="No data","x",ROUND(IF('Indicator Data'!BH117&gt;$AJ$4,10,IF('Indicator Data'!BH117&lt;$AJ$3,0,10-($AJ$4-'Indicator Data'!BH117)/($AJ$4-$AJ$3)*10)),1))</f>
        <v>0</v>
      </c>
      <c r="AK117" s="143" t="n">
        <f aca="false">ROUND(AVERAGE(AJ117,AI117),1)</f>
        <v>5</v>
      </c>
      <c r="AL117" s="141" t="n">
        <f aca="false">ROUND(IF(AND(AB117="x",AE117="x",AK117="x"),AH117,IF(AND(AB117="x",AE117="x"),(10-GEOMEAN(((10-AK117)/10*9+1),((10-AH117)/10*9+1)))/9*10,IF(AK117="x",(10-GEOMEAN(((10-AB117)/10*9+1),((10-AE117)/10*9+1),((10-AH117)/10*9+1)))/9*10,IF(AB117="x",(10-GEOMEAN(((10-AK117)/10*9+1),((10-AE117)/10*9+1),((10-AH117)/10*9+1)))/9*10,(10-GEOMEAN(((10-AB117)/10*9+1),((10-AE117)/10*9+1),((10-AH117)/10*9+1),((10-AK117)/10*9+1)))/9*10)))),1)</f>
        <v>3</v>
      </c>
      <c r="AM117" s="145" t="n">
        <f aca="false">ROUND((10-GEOMEAN(((10-T117)/10*9+1),((10-AL117)/10*9+1)))/9*10,1)</f>
        <v>1.6</v>
      </c>
    </row>
    <row r="118" customFormat="false" ht="14.5" hidden="false" customHeight="false" outlineLevel="0" collapsed="false">
      <c r="A118" s="98" t="str">
        <f aca="false">'Indicator Data'!A118</f>
        <v>Moldova Republic of</v>
      </c>
      <c r="B118" s="99" t="str">
        <f aca="false">'Indicator Data'!B118</f>
        <v>MDA</v>
      </c>
      <c r="C118" s="134" t="n">
        <f aca="false">ROUND(IF('Indicator Data'!AK118="No data",IF((0.101*LN('Indicator Data'!BY118)-0.153)&gt;C$4,0,IF((0.101*LN('Indicator Data'!BY118)-0.153)&lt;C$3,10,(C$4-(0.101*LN('Indicator Data'!BY118)-0.153))/(C$4-C$3)*10)),IF('Indicator Data'!AK118&gt;C$4,0,IF('Indicator Data'!AK118&lt;C$3,10,(C$4-'Indicator Data'!AK118)/(C$4-C$3)*10))),1)</f>
        <v>3</v>
      </c>
      <c r="D118" s="135" t="n">
        <f aca="false">IF('Indicator Data'!AL118="No data","x",ROUND((IF(LOG('Indicator Data'!AL118*1000)&gt;D$4,10,IF(LOG('Indicator Data'!AL118*1000)&lt;D$3,0,10-(D$4-LOG('Indicator Data'!AL118*1000))/(D$4-D$3)*10))),1))</f>
        <v>2</v>
      </c>
      <c r="E118" s="136" t="n">
        <f aca="false">ROUND(IF(D118="x",C118,(10-GEOMEAN(((10-C118)/10*9+1),((10-D118)/10*9+1)))/9*10),1)</f>
        <v>2.5</v>
      </c>
      <c r="F118" s="135" t="n">
        <f aca="false">IF('Indicator Data'!AY118="No data","x",ROUND(IF('Indicator Data'!AY118&gt;F$4,10,IF('Indicator Data'!AY118&lt;F$3,0,10-(F$4-'Indicator Data'!AY118)/(F$4-F$3)*10)),1))</f>
        <v>2.7</v>
      </c>
      <c r="G118" s="135" t="n">
        <f aca="false">IF('Indicator Data'!AZ118="No data","x",ROUND(IF('Indicator Data'!AZ118&gt;G$4,10,IF('Indicator Data'!AZ118&lt;G$3,0,10-(G$4-'Indicator Data'!AZ118)/(G$4-G$3)*10)),1))</f>
        <v>0.3</v>
      </c>
      <c r="H118" s="136" t="n">
        <f aca="false">IF(AND(F118="x",G118="x"),"x",ROUND(AVERAGE(F118,G118),1))</f>
        <v>1.5</v>
      </c>
      <c r="I118" s="137" t="n">
        <f aca="false">SUM(IF('Indicator Data'!AM118=0,0,'Indicator Data'!AM118),SUM('Indicator Data'!AN118:AO118))</f>
        <v>343.874550051758</v>
      </c>
      <c r="J118" s="137" t="n">
        <f aca="false">I118/'Indicator Data'!BZ118*1000000</f>
        <v>112.322005539351</v>
      </c>
      <c r="K118" s="135" t="n">
        <f aca="false">IF(J118="x","x",ROUND(IF(J118&gt;K$4,10,IF(J118&lt;K$3,0,10-(K$4-J118)/(K$4-K$3)*10)),1))</f>
        <v>2.2</v>
      </c>
      <c r="L118" s="135" t="n">
        <f aca="false">IF('Indicator Data'!AP118="No data","x",ROUND(IF('Indicator Data'!AP118&gt;L$4,10,IF('Indicator Data'!AP118&lt;L$3,0,10-(L$4-'Indicator Data'!AP118)/(L$4-L$3)*10)),1))</f>
        <v>2.8</v>
      </c>
      <c r="M118" s="135" t="n">
        <f aca="false">IF('Indicator Data'!AQ118="No data","x",IF('Indicator Data'!AQ118=0,0,ROUND(IF('Indicator Data'!AQ118&gt;M$4,10,IF('Indicator Data'!AQ118&lt;M$3,0,10-(M$4-'Indicator Data'!AQ118)/(M$4-M$3)*10)),1)))</f>
        <v>5.3</v>
      </c>
      <c r="N118" s="136" t="n">
        <f aca="false">ROUND(AVERAGE(K118,L118,M118),1)</f>
        <v>3.4</v>
      </c>
      <c r="O118" s="138" t="n">
        <f aca="false">ROUND(AVERAGE(E118,E118,H118,N118),1)</f>
        <v>2.5</v>
      </c>
      <c r="P118" s="139" t="n">
        <f aca="false">IF(AND('Indicator Data'!BD118="No data",'Indicator Data'!BE118="No data"),0,SUM('Indicator Data'!BD118:BF118)/1000)</f>
        <v>87.285</v>
      </c>
      <c r="Q118" s="135" t="n">
        <f aca="false">ROUND(IF(P118=0,0,IF(LOG(P118*1000)&gt;$Q$4,10,IF(LOG(P118*1000)&lt;Q$3,0,10-(Q$4-LOG(P118*1000))/(Q$4-Q$3)*10))),1)</f>
        <v>6.5</v>
      </c>
      <c r="R118" s="140" t="n">
        <f aca="false">P118*1000/'Indicator Data'!BZ118</f>
        <v>0.0285104735201444</v>
      </c>
      <c r="S118" s="135" t="n">
        <f aca="false">IF(R118="x","x",ROUND(IF(R118&gt;$S$4,10,IF(R118&lt;$S$3,0,((R118*100)/0.0052)^(1/4.0545)/6.5*10)),1))</f>
        <v>7.3</v>
      </c>
      <c r="T118" s="141" t="n">
        <f aca="false">ROUND(AVERAGE(Q118,S118),1)</f>
        <v>6.9</v>
      </c>
      <c r="U118" s="142" t="n">
        <f aca="false">IF('Indicator Data'!AU118="No data","x",ROUND(IF('Indicator Data'!AU118&gt;U$4,10,IF('Indicator Data'!AU118&lt;U$3,0,10-(U$4-'Indicator Data'!AU118)/(U$4-U$3)*10)),1))</f>
        <v>1.6</v>
      </c>
      <c r="V118" s="142" t="n">
        <f aca="false">IF('Indicator Data'!AV118="No data","x",IF('Indicator Data'!AV118=0,0,ROUND(IF('Indicator Data'!AV118&gt;V$4,10,IF('Indicator Data'!AV118&lt;V$3,0,10-(V$4-'Indicator Data'!AV118)/(V$4-V$3)*10)),1)))</f>
        <v>1.5</v>
      </c>
      <c r="W118" s="135" t="n">
        <f aca="false">IF(AND(U118="x",V118="x"),"x",AVERAGE(U118,V118))</f>
        <v>1.55</v>
      </c>
      <c r="X118" s="135" t="n">
        <f aca="false">IF('Indicator Data'!AT118="No data","x",ROUND(IF('Indicator Data'!AT118&gt;X$4,10,IF('Indicator Data'!AT118&lt;X$3,0,10-(X$4-'Indicator Data'!AT118)/(X$4-X$3)*10)),1))</f>
        <v>1.3</v>
      </c>
      <c r="Y118" s="135" t="str">
        <f aca="false">IF('Indicator Data'!AW118="No data","x",ROUND(IF('Indicator Data'!AW118&gt;Y$4,10,IF('Indicator Data'!AW118&lt;Y$3,0,10-(Y$4-'Indicator Data'!AW118)/(Y$4-Y$3)*10)),1))</f>
        <v>x</v>
      </c>
      <c r="Z118" s="140" t="n">
        <f aca="false">IF('Indicator Data'!AX118="No data","x",IF(('Indicator Data'!AX118/'Indicator Data'!BZ118)&gt;1,1,IF('Indicator Data'!AX118&gt;'Indicator Data'!AX118,1,'Indicator Data'!AX118/'Indicator Data'!BZ118)))</f>
        <v>9.79909727449541E-006</v>
      </c>
      <c r="AA118" s="135" t="n">
        <f aca="false">IF(Z118="x","x",ROUND(IF(Z118&gt;AA$4,10,IF(Z118&lt;AA$3,0,10-(AA$4-Z118)/(AA$4-AA$3)*10)),1))</f>
        <v>0</v>
      </c>
      <c r="AB118" s="143" t="n">
        <f aca="false">IF(AND(W118="x",X118="x",Y118="x",AA118="x"),"x",ROUND(AVERAGE(W118,X118,Y118,AA118),1))</f>
        <v>1</v>
      </c>
      <c r="AC118" s="135" t="n">
        <f aca="false">IF('Indicator Data'!AR118="No data","x",ROUND(IF('Indicator Data'!AR118&gt;AC$4,10,IF('Indicator Data'!AR118&lt;AC$3,0,10-(AC$4-'Indicator Data'!AR118)/(AC$4-AC$3)*10)),1))</f>
        <v>1.1</v>
      </c>
      <c r="AD118" s="135" t="n">
        <f aca="false">IF('Indicator Data'!AS118="No data","x",ROUND(IF('Indicator Data'!AS118&gt;AD$4,10,IF('Indicator Data'!AS118&lt;AD$3,0,10-(AD$4-'Indicator Data'!AS118)/(AD$4-AD$3)*10)),1))</f>
        <v>0.5</v>
      </c>
      <c r="AE118" s="143" t="n">
        <f aca="false">IF(AND(AC118="x",AD118="x"),"x",ROUND(AVERAGE(AD118,AC118),1))</f>
        <v>0.8</v>
      </c>
      <c r="AF118" s="139" t="n">
        <f aca="false">('Indicator Data'!BC118+'Indicator Data'!BB118*0.5+'Indicator Data'!BA118*0.25)/1000</f>
        <v>0</v>
      </c>
      <c r="AG118" s="144" t="n">
        <f aca="false">AF118*1000/'Indicator Data'!BZ118</f>
        <v>0</v>
      </c>
      <c r="AH118" s="143" t="n">
        <f aca="false">IF(AG118="x","x",ROUND(IF(AG118&gt;AH$4,10,IF(AG118&lt;AH$3,0,10-(AH$4-AG118)/(AH$4-AH$3)*10)),1))</f>
        <v>0</v>
      </c>
      <c r="AI118" s="135" t="n">
        <f aca="false">IF('Indicator Data'!BG118="No data","x",ROUND(IF('Indicator Data'!BG118&lt;$AI$3,10,IF('Indicator Data'!BG118&gt;$AI$4,0,($AI$4-'Indicator Data'!BG118)/($AI$4-$AI$3)*10)),1))</f>
        <v>7.2</v>
      </c>
      <c r="AJ118" s="135" t="n">
        <f aca="false">IF('Indicator Data'!BH118="No data","x",ROUND(IF('Indicator Data'!BH118&gt;$AJ$4,10,IF('Indicator Data'!BH118&lt;$AJ$3,0,10-($AJ$4-'Indicator Data'!BH118)/($AJ$4-$AJ$3)*10)),1))</f>
        <v>0.6</v>
      </c>
      <c r="AK118" s="143" t="n">
        <f aca="false">ROUND(AVERAGE(AJ118,AI118),1)</f>
        <v>3.9</v>
      </c>
      <c r="AL118" s="141" t="n">
        <f aca="false">ROUND(IF(AND(AB118="x",AE118="x",AK118="x"),AH118,IF(AND(AB118="x",AE118="x"),(10-GEOMEAN(((10-AK118)/10*9+1),((10-AH118)/10*9+1)))/9*10,IF(AK118="x",(10-GEOMEAN(((10-AB118)/10*9+1),((10-AE118)/10*9+1),((10-AH118)/10*9+1)))/9*10,IF(AB118="x",(10-GEOMEAN(((10-AK118)/10*9+1),((10-AE118)/10*9+1),((10-AH118)/10*9+1)))/9*10,(10-GEOMEAN(((10-AB118)/10*9+1),((10-AE118)/10*9+1),((10-AH118)/10*9+1),((10-AK118)/10*9+1)))/9*10)))),1)</f>
        <v>1.6</v>
      </c>
      <c r="AM118" s="145" t="n">
        <f aca="false">ROUND((10-GEOMEAN(((10-T118)/10*9+1),((10-AL118)/10*9+1)))/9*10,1)</f>
        <v>4.8</v>
      </c>
    </row>
    <row r="119" customFormat="false" ht="14.5" hidden="false" customHeight="false" outlineLevel="0" collapsed="false">
      <c r="A119" s="98" t="str">
        <f aca="false">'Indicator Data'!A119</f>
        <v>Mongolia</v>
      </c>
      <c r="B119" s="99" t="str">
        <f aca="false">'Indicator Data'!B119</f>
        <v>MNG</v>
      </c>
      <c r="C119" s="134" t="n">
        <f aca="false">ROUND(IF('Indicator Data'!AK119="No data",IF((0.101*LN('Indicator Data'!BY119)-0.153)&gt;C$4,0,IF((0.101*LN('Indicator Data'!BY119)-0.153)&lt;C$3,10,(C$4-(0.101*LN('Indicator Data'!BY119)-0.153))/(C$4-C$3)*10)),IF('Indicator Data'!AK119&gt;C$4,0,IF('Indicator Data'!AK119&lt;C$3,10,(C$4-'Indicator Data'!AK119)/(C$4-C$3)*10))),1)</f>
        <v>3.3</v>
      </c>
      <c r="D119" s="135" t="n">
        <f aca="false">IF('Indicator Data'!AL119="No data","x",ROUND((IF(LOG('Indicator Data'!AL119*1000)&gt;D$4,10,IF(LOG('Indicator Data'!AL119*1000)&lt;D$3,0,10-(D$4-LOG('Indicator Data'!AL119*1000))/(D$4-D$3)*10))),1))</f>
        <v>5.4</v>
      </c>
      <c r="E119" s="136" t="n">
        <f aca="false">ROUND(IF(D119="x",C119,(10-GEOMEAN(((10-C119)/10*9+1),((10-D119)/10*9+1)))/9*10),1)</f>
        <v>4.4</v>
      </c>
      <c r="F119" s="135" t="n">
        <f aca="false">IF('Indicator Data'!AY119="No data","x",ROUND(IF('Indicator Data'!AY119&gt;F$4,10,IF('Indicator Data'!AY119&lt;F$3,0,10-(F$4-'Indicator Data'!AY119)/(F$4-F$3)*10)),1))</f>
        <v>4.3</v>
      </c>
      <c r="G119" s="135" t="n">
        <f aca="false">IF('Indicator Data'!AZ119="No data","x",ROUND(IF('Indicator Data'!AZ119&gt;G$4,10,IF('Indicator Data'!AZ119&lt;G$3,0,10-(G$4-'Indicator Data'!AZ119)/(G$4-G$3)*10)),1))</f>
        <v>1.9</v>
      </c>
      <c r="H119" s="136" t="n">
        <f aca="false">IF(AND(F119="x",G119="x"),"x",ROUND(AVERAGE(F119,G119),1))</f>
        <v>3.1</v>
      </c>
      <c r="I119" s="137" t="n">
        <f aca="false">SUM(IF('Indicator Data'!AM119=0,0,'Indicator Data'!AM119),SUM('Indicator Data'!AN119:AO119))</f>
        <v>504.430476727539</v>
      </c>
      <c r="J119" s="137" t="n">
        <f aca="false">I119/'Indicator Data'!BZ119*1000000</f>
        <v>150.676000226281</v>
      </c>
      <c r="K119" s="135" t="n">
        <f aca="false">IF(J119="x","x",ROUND(IF(J119&gt;K$4,10,IF(J119&lt;K$3,0,10-(K$4-J119)/(K$4-K$3)*10)),1))</f>
        <v>3</v>
      </c>
      <c r="L119" s="135" t="n">
        <f aca="false">IF('Indicator Data'!AP119="No data","x",ROUND(IF('Indicator Data'!AP119&gt;L$4,10,IF('Indicator Data'!AP119&lt;L$3,0,10-(L$4-'Indicator Data'!AP119)/(L$4-L$3)*10)),1))</f>
        <v>3.9</v>
      </c>
      <c r="M119" s="135" t="n">
        <f aca="false">IF('Indicator Data'!AQ119="No data","x",IF('Indicator Data'!AQ119=0,0,ROUND(IF('Indicator Data'!AQ119&gt;M$4,10,IF('Indicator Data'!AQ119&lt;M$3,0,10-(M$4-'Indicator Data'!AQ119)/(M$4-M$3)*10)),1)))</f>
        <v>1.4</v>
      </c>
      <c r="N119" s="136" t="n">
        <f aca="false">ROUND(AVERAGE(K119,L119,M119),1)</f>
        <v>2.8</v>
      </c>
      <c r="O119" s="138" t="n">
        <f aca="false">ROUND(AVERAGE(E119,E119,H119,N119),1)</f>
        <v>3.7</v>
      </c>
      <c r="P119" s="139" t="n">
        <f aca="false">IF(AND('Indicator Data'!BD119="No data",'Indicator Data'!BE119="No data"),0,SUM('Indicator Data'!BD119:BF119)/1000)</f>
        <v>0.005</v>
      </c>
      <c r="Q119" s="135" t="n">
        <f aca="false">ROUND(IF(P119=0,0,IF(LOG(P119*1000)&gt;$Q$4,10,IF(LOG(P119*1000)&lt;Q$3,0,10-(Q$4-LOG(P119*1000))/(Q$4-Q$3)*10))),1)</f>
        <v>0</v>
      </c>
      <c r="R119" s="140" t="n">
        <f aca="false">P119*1000/'Indicator Data'!BZ119</f>
        <v>1.49352593843835E-006</v>
      </c>
      <c r="S119" s="135" t="n">
        <f aca="false">IF(R119="x","x",ROUND(IF(R119&gt;$S$4,10,IF(R119&lt;$S$3,0,((R119*100)/0.0052)^(1/4.0545)/6.5*10)),1))</f>
        <v>0</v>
      </c>
      <c r="T119" s="141" t="n">
        <f aca="false">ROUND(AVERAGE(Q119,S119),1)</f>
        <v>0</v>
      </c>
      <c r="U119" s="142" t="n">
        <f aca="false">IF('Indicator Data'!AU119="No data","x",ROUND(IF('Indicator Data'!AU119&gt;U$4,10,IF('Indicator Data'!AU119&lt;U$3,0,10-(U$4-'Indicator Data'!AU119)/(U$4-U$3)*10)),1))</f>
        <v>0.2</v>
      </c>
      <c r="V119" s="142" t="n">
        <f aca="false">IF('Indicator Data'!AV119="No data","x",IF('Indicator Data'!AV119=0,0,ROUND(IF('Indicator Data'!AV119&gt;V$4,10,IF('Indicator Data'!AV119&lt;V$3,0,10-(V$4-'Indicator Data'!AV119)/(V$4-V$3)*10)),1)))</f>
        <v>0.1</v>
      </c>
      <c r="W119" s="135" t="n">
        <f aca="false">IF(AND(U119="x",V119="x"),"x",AVERAGE(U119,V119))</f>
        <v>0.15</v>
      </c>
      <c r="X119" s="135" t="n">
        <f aca="false">IF('Indicator Data'!AT119="No data","x",ROUND(IF('Indicator Data'!AT119&gt;X$4,10,IF('Indicator Data'!AT119&lt;X$3,0,10-(X$4-'Indicator Data'!AT119)/(X$4-X$3)*10)),1))</f>
        <v>7.9</v>
      </c>
      <c r="Y119" s="135" t="str">
        <f aca="false">IF('Indicator Data'!AW119="No data","x",ROUND(IF('Indicator Data'!AW119&gt;Y$4,10,IF('Indicator Data'!AW119&lt;Y$3,0,10-(Y$4-'Indicator Data'!AW119)/(Y$4-Y$3)*10)),1))</f>
        <v>x</v>
      </c>
      <c r="Z119" s="140" t="n">
        <f aca="false">IF('Indicator Data'!AX119="No data","x",IF(('Indicator Data'!AX119/'Indicator Data'!BZ119)&gt;1,1,IF('Indicator Data'!AX119&gt;'Indicator Data'!AX119,1,'Indicator Data'!AX119/'Indicator Data'!BZ119)))</f>
        <v>0</v>
      </c>
      <c r="AA119" s="135" t="n">
        <f aca="false">IF(Z119="x","x",ROUND(IF(Z119&gt;AA$4,10,IF(Z119&lt;AA$3,0,10-(AA$4-Z119)/(AA$4-AA$3)*10)),1))</f>
        <v>0</v>
      </c>
      <c r="AB119" s="143" t="n">
        <f aca="false">IF(AND(W119="x",X119="x",Y119="x",AA119="x"),"x",ROUND(AVERAGE(W119,X119,Y119,AA119),1))</f>
        <v>2.7</v>
      </c>
      <c r="AC119" s="135" t="n">
        <f aca="false">IF('Indicator Data'!AR119="No data","x",ROUND(IF('Indicator Data'!AR119&gt;AC$4,10,IF('Indicator Data'!AR119&lt;AC$3,0,10-(AC$4-'Indicator Data'!AR119)/(AC$4-AC$3)*10)),1))</f>
        <v>1.2</v>
      </c>
      <c r="AD119" s="135" t="n">
        <f aca="false">IF('Indicator Data'!AS119="No data","x",ROUND(IF('Indicator Data'!AS119&gt;AD$4,10,IF('Indicator Data'!AS119&lt;AD$3,0,10-(AD$4-'Indicator Data'!AS119)/(AD$4-AD$3)*10)),1))</f>
        <v>0.4</v>
      </c>
      <c r="AE119" s="143" t="n">
        <f aca="false">IF(AND(AC119="x",AD119="x"),"x",ROUND(AVERAGE(AD119,AC119),1))</f>
        <v>0.8</v>
      </c>
      <c r="AF119" s="139" t="n">
        <f aca="false">('Indicator Data'!BC119+'Indicator Data'!BB119*0.5+'Indicator Data'!BA119*0.25)/1000</f>
        <v>19.51625</v>
      </c>
      <c r="AG119" s="144" t="n">
        <f aca="false">AF119*1000/'Indicator Data'!BZ119</f>
        <v>0.00582960511920951</v>
      </c>
      <c r="AH119" s="143" t="n">
        <f aca="false">IF(AG119="x","x",ROUND(IF(AG119&gt;AH$4,10,IF(AG119&lt;AH$3,0,10-(AH$4-AG119)/(AH$4-AH$3)*10)),1))</f>
        <v>0.6</v>
      </c>
      <c r="AI119" s="135" t="n">
        <f aca="false">IF('Indicator Data'!BG119="No data","x",ROUND(IF('Indicator Data'!BG119&lt;$AI$3,10,IF('Indicator Data'!BG119&gt;$AI$4,0,($AI$4-'Indicator Data'!BG119)/($AI$4-$AI$3)*10)),1))</f>
        <v>2.9</v>
      </c>
      <c r="AJ119" s="135" t="n">
        <f aca="false">IF('Indicator Data'!BH119="No data","x",ROUND(IF('Indicator Data'!BH119&gt;$AJ$4,10,IF('Indicator Data'!BH119&lt;$AJ$3,0,10-($AJ$4-'Indicator Data'!BH119)/($AJ$4-$AJ$3)*10)),1))</f>
        <v>0</v>
      </c>
      <c r="AK119" s="143" t="n">
        <f aca="false">ROUND(AVERAGE(AJ119,AI119),1)</f>
        <v>1.5</v>
      </c>
      <c r="AL119" s="141" t="n">
        <f aca="false">ROUND(IF(AND(AB119="x",AE119="x",AK119="x"),AH119,IF(AND(AB119="x",AE119="x"),(10-GEOMEAN(((10-AK119)/10*9+1),((10-AH119)/10*9+1)))/9*10,IF(AK119="x",(10-GEOMEAN(((10-AB119)/10*9+1),((10-AE119)/10*9+1),((10-AH119)/10*9+1)))/9*10,IF(AB119="x",(10-GEOMEAN(((10-AK119)/10*9+1),((10-AE119)/10*9+1),((10-AH119)/10*9+1)))/9*10,(10-GEOMEAN(((10-AB119)/10*9+1),((10-AE119)/10*9+1),((10-AH119)/10*9+1),((10-AK119)/10*9+1)))/9*10)))),1)</f>
        <v>1.4</v>
      </c>
      <c r="AM119" s="145" t="n">
        <f aca="false">ROUND((10-GEOMEAN(((10-T119)/10*9+1),((10-AL119)/10*9+1)))/9*10,1)</f>
        <v>0.7</v>
      </c>
    </row>
    <row r="120" customFormat="false" ht="14.5" hidden="false" customHeight="false" outlineLevel="0" collapsed="false">
      <c r="A120" s="98" t="str">
        <f aca="false">'Indicator Data'!A120</f>
        <v>Montenegro</v>
      </c>
      <c r="B120" s="99" t="str">
        <f aca="false">'Indicator Data'!B120</f>
        <v>MNE</v>
      </c>
      <c r="C120" s="134" t="n">
        <f aca="false">ROUND(IF('Indicator Data'!AK120="No data",IF((0.101*LN('Indicator Data'!BY120)-0.153)&gt;C$4,0,IF((0.101*LN('Indicator Data'!BY120)-0.153)&lt;C$3,10,(C$4-(0.101*LN('Indicator Data'!BY120)-0.153))/(C$4-C$3)*10)),IF('Indicator Data'!AK120&gt;C$4,0,IF('Indicator Data'!AK120&lt;C$3,10,(C$4-'Indicator Data'!AK120)/(C$4-C$3)*10))),1)</f>
        <v>1.4</v>
      </c>
      <c r="D120" s="135" t="n">
        <f aca="false">IF('Indicator Data'!AL120="No data","x",ROUND((IF(LOG('Indicator Data'!AL120*1000)&gt;D$4,10,IF(LOG('Indicator Data'!AL120*1000)&lt;D$3,0,10-(D$4-LOG('Indicator Data'!AL120*1000))/(D$4-D$3)*10))),1))</f>
        <v>2.6</v>
      </c>
      <c r="E120" s="136" t="n">
        <f aca="false">ROUND(IF(D120="x",C120,(10-GEOMEAN(((10-C120)/10*9+1),((10-D120)/10*9+1)))/9*10),1)</f>
        <v>2</v>
      </c>
      <c r="F120" s="135" t="n">
        <f aca="false">IF('Indicator Data'!AY120="No data","x",ROUND(IF('Indicator Data'!AY120&gt;F$4,10,IF('Indicator Data'!AY120&lt;F$3,0,10-(F$4-'Indicator Data'!AY120)/(F$4-F$3)*10)),1))</f>
        <v>1.5</v>
      </c>
      <c r="G120" s="135" t="n">
        <f aca="false">IF('Indicator Data'!AZ120="No data","x",ROUND(IF('Indicator Data'!AZ120&gt;G$4,10,IF('Indicator Data'!AZ120&lt;G$3,0,10-(G$4-'Indicator Data'!AZ120)/(G$4-G$3)*10)),1))</f>
        <v>2.9</v>
      </c>
      <c r="H120" s="136" t="n">
        <f aca="false">IF(AND(F120="x",G120="x"),"x",ROUND(AVERAGE(F120,G120),1))</f>
        <v>2.2</v>
      </c>
      <c r="I120" s="137" t="n">
        <f aca="false">SUM(IF('Indicator Data'!AM120=0,0,'Indicator Data'!AM120),SUM('Indicator Data'!AN120:AO120))</f>
        <v>18.6883389237061</v>
      </c>
      <c r="J120" s="137" t="n">
        <f aca="false">I120/'Indicator Data'!BZ120*1000000</f>
        <v>29.7652081220626</v>
      </c>
      <c r="K120" s="135" t="n">
        <f aca="false">IF(J120="x","x",ROUND(IF(J120&gt;K$4,10,IF(J120&lt;K$3,0,10-(K$4-J120)/(K$4-K$3)*10)),1))</f>
        <v>0.6</v>
      </c>
      <c r="L120" s="135" t="n">
        <f aca="false">IF('Indicator Data'!AP120="No data","x",ROUND(IF('Indicator Data'!AP120&gt;L$4,10,IF('Indicator Data'!AP120&lt;L$3,0,10-(L$4-'Indicator Data'!AP120)/(L$4-L$3)*10)),1))</f>
        <v>2.8</v>
      </c>
      <c r="M120" s="135" t="n">
        <f aca="false">IF('Indicator Data'!AQ120="No data","x",IF('Indicator Data'!AQ120=0,0,ROUND(IF('Indicator Data'!AQ120&gt;M$4,10,IF('Indicator Data'!AQ120&lt;M$3,0,10-(M$4-'Indicator Data'!AQ120)/(M$4-M$3)*10)),1)))</f>
        <v>4.2</v>
      </c>
      <c r="N120" s="136" t="n">
        <f aca="false">ROUND(AVERAGE(K120,L120,M120),1)</f>
        <v>2.5</v>
      </c>
      <c r="O120" s="138" t="n">
        <f aca="false">ROUND(AVERAGE(E120,E120,H120,N120),1)</f>
        <v>2.2</v>
      </c>
      <c r="P120" s="139" t="n">
        <f aca="false">IF(AND('Indicator Data'!BD120="No data",'Indicator Data'!BE120="No data"),0,SUM('Indicator Data'!BD120:BF120)/1000)</f>
        <v>9.803</v>
      </c>
      <c r="Q120" s="135" t="n">
        <f aca="false">ROUND(IF(P120=0,0,IF(LOG(P120*1000)&gt;$Q$4,10,IF(LOG(P120*1000)&lt;Q$3,0,10-(Q$4-LOG(P120*1000))/(Q$4-Q$3)*10))),1)</f>
        <v>3.3</v>
      </c>
      <c r="R120" s="140" t="n">
        <f aca="false">P120*1000/'Indicator Data'!BZ120</f>
        <v>0.0156133905967666</v>
      </c>
      <c r="S120" s="135" t="n">
        <f aca="false">IF(R120="x","x",ROUND(IF(R120&gt;$S$4,10,IF(R120&lt;$S$3,0,((R120*100)/0.0052)^(1/4.0545)/6.5*10)),1))</f>
        <v>6.3</v>
      </c>
      <c r="T120" s="141" t="n">
        <f aca="false">ROUND(AVERAGE(Q120,S120),1)</f>
        <v>4.8</v>
      </c>
      <c r="U120" s="142" t="n">
        <f aca="false">IF('Indicator Data'!AU120="No data","x",ROUND(IF('Indicator Data'!AU120&gt;U$4,10,IF('Indicator Data'!AU120&lt;U$3,0,10-(U$4-'Indicator Data'!AU120)/(U$4-U$3)*10)),1))</f>
        <v>0.2</v>
      </c>
      <c r="V120" s="142" t="n">
        <f aca="false">IF('Indicator Data'!AV120="No data","x",IF('Indicator Data'!AV120=0,0,ROUND(IF('Indicator Data'!AV120&gt;V$4,10,IF('Indicator Data'!AV120&lt;V$3,0,10-(V$4-'Indicator Data'!AV120)/(V$4-V$3)*10)),1)))</f>
        <v>0.2</v>
      </c>
      <c r="W120" s="135" t="n">
        <f aca="false">IF(AND(U120="x",V120="x"),"x",AVERAGE(U120,V120))</f>
        <v>0.2</v>
      </c>
      <c r="X120" s="135" t="n">
        <f aca="false">IF('Indicator Data'!AT120="No data","x",ROUND(IF('Indicator Data'!AT120&gt;X$4,10,IF('Indicator Data'!AT120&lt;X$3,0,10-(X$4-'Indicator Data'!AT120)/(X$4-X$3)*10)),1))</f>
        <v>0.3</v>
      </c>
      <c r="Y120" s="135" t="str">
        <f aca="false">IF('Indicator Data'!AW120="No data","x",ROUND(IF('Indicator Data'!AW120&gt;Y$4,10,IF('Indicator Data'!AW120&lt;Y$3,0,10-(Y$4-'Indicator Data'!AW120)/(Y$4-Y$3)*10)),1))</f>
        <v>x</v>
      </c>
      <c r="Z120" s="140" t="n">
        <f aca="false">IF('Indicator Data'!AX120="No data","x",IF(('Indicator Data'!AX120/'Indicator Data'!BZ120)&gt;1,1,IF('Indicator Data'!AX120&gt;'Indicator Data'!AX120,1,'Indicator Data'!AX120/'Indicator Data'!BZ120)))</f>
        <v>0</v>
      </c>
      <c r="AA120" s="135" t="n">
        <f aca="false">IF(Z120="x","x",ROUND(IF(Z120&gt;AA$4,10,IF(Z120&lt;AA$3,0,10-(AA$4-Z120)/(AA$4-AA$3)*10)),1))</f>
        <v>0</v>
      </c>
      <c r="AB120" s="143" t="n">
        <f aca="false">IF(AND(W120="x",X120="x",Y120="x",AA120="x"),"x",ROUND(AVERAGE(W120,X120,Y120,AA120),1))</f>
        <v>0.2</v>
      </c>
      <c r="AC120" s="135" t="n">
        <f aca="false">IF('Indicator Data'!AR120="No data","x",ROUND(IF('Indicator Data'!AR120&gt;AC$4,10,IF('Indicator Data'!AR120&lt;AC$3,0,10-(AC$4-'Indicator Data'!AR120)/(AC$4-AC$3)*10)),1))</f>
        <v>0.2</v>
      </c>
      <c r="AD120" s="135" t="n">
        <f aca="false">IF('Indicator Data'!AS120="No data","x",ROUND(IF('Indicator Data'!AS120&gt;AD$4,10,IF('Indicator Data'!AS120&lt;AD$3,0,10-(AD$4-'Indicator Data'!AS120)/(AD$4-AD$3)*10)),1))</f>
        <v>0.8</v>
      </c>
      <c r="AE120" s="143" t="n">
        <f aca="false">IF(AND(AC120="x",AD120="x"),"x",ROUND(AVERAGE(AD120,AC120),1))</f>
        <v>0.5</v>
      </c>
      <c r="AF120" s="139" t="n">
        <f aca="false">('Indicator Data'!BC120+'Indicator Data'!BB120*0.5+'Indicator Data'!BA120*0.25)/1000</f>
        <v>0</v>
      </c>
      <c r="AG120" s="144" t="n">
        <f aca="false">AF120*1000/'Indicator Data'!BZ120</f>
        <v>0</v>
      </c>
      <c r="AH120" s="143" t="n">
        <f aca="false">IF(AG120="x","x",ROUND(IF(AG120&gt;AH$4,10,IF(AG120&lt;AH$3,0,10-(AH$4-AG120)/(AH$4-AH$3)*10)),1))</f>
        <v>0</v>
      </c>
      <c r="AI120" s="135" t="n">
        <f aca="false">IF('Indicator Data'!BG120="No data","x",ROUND(IF('Indicator Data'!BG120&lt;$AI$3,10,IF('Indicator Data'!BG120&gt;$AI$4,0,($AI$4-'Indicator Data'!BG120)/($AI$4-$AI$3)*10)),1))</f>
        <v>1.9</v>
      </c>
      <c r="AJ120" s="135" t="n">
        <f aca="false">IF('Indicator Data'!BH120="No data","x",ROUND(IF('Indicator Data'!BH120&gt;$AJ$4,10,IF('Indicator Data'!BH120&lt;$AJ$3,0,10-($AJ$4-'Indicator Data'!BH120)/($AJ$4-$AJ$3)*10)),1))</f>
        <v>0</v>
      </c>
      <c r="AK120" s="143" t="n">
        <f aca="false">ROUND(AVERAGE(AJ120,AI120),1)</f>
        <v>1</v>
      </c>
      <c r="AL120" s="141" t="n">
        <f aca="false">ROUND(IF(AND(AB120="x",AE120="x",AK120="x"),AH120,IF(AND(AB120="x",AE120="x"),(10-GEOMEAN(((10-AK120)/10*9+1),((10-AH120)/10*9+1)))/9*10,IF(AK120="x",(10-GEOMEAN(((10-AB120)/10*9+1),((10-AE120)/10*9+1),((10-AH120)/10*9+1)))/9*10,IF(AB120="x",(10-GEOMEAN(((10-AK120)/10*9+1),((10-AE120)/10*9+1),((10-AH120)/10*9+1)))/9*10,(10-GEOMEAN(((10-AB120)/10*9+1),((10-AE120)/10*9+1),((10-AH120)/10*9+1),((10-AK120)/10*9+1)))/9*10)))),1)</f>
        <v>0.4</v>
      </c>
      <c r="AM120" s="145" t="n">
        <f aca="false">ROUND((10-GEOMEAN(((10-T120)/10*9+1),((10-AL120)/10*9+1)))/9*10,1)</f>
        <v>2.9</v>
      </c>
    </row>
    <row r="121" customFormat="false" ht="14.5" hidden="false" customHeight="false" outlineLevel="0" collapsed="false">
      <c r="A121" s="98" t="str">
        <f aca="false">'Indicator Data'!A121</f>
        <v>Morocco</v>
      </c>
      <c r="B121" s="99" t="str">
        <f aca="false">'Indicator Data'!B121</f>
        <v>MAR</v>
      </c>
      <c r="C121" s="134" t="n">
        <f aca="false">ROUND(IF('Indicator Data'!AK121="No data",IF((0.101*LN('Indicator Data'!BY121)-0.153)&gt;C$4,0,IF((0.101*LN('Indicator Data'!BY121)-0.153)&lt;C$3,10,(C$4-(0.101*LN('Indicator Data'!BY121)-0.153))/(C$4-C$3)*10)),IF('Indicator Data'!AK121&gt;C$4,0,IF('Indicator Data'!AK121&lt;C$3,10,(C$4-'Indicator Data'!AK121)/(C$4-C$3)*10))),1)</f>
        <v>4.3</v>
      </c>
      <c r="D121" s="135" t="n">
        <f aca="false">IF('Indicator Data'!AL121="No data","x",ROUND((IF(LOG('Indicator Data'!AL121*1000)&gt;D$4,10,IF(LOG('Indicator Data'!AL121*1000)&lt;D$3,0,10-(D$4-LOG('Indicator Data'!AL121*1000))/(D$4-D$3)*10))),1))</f>
        <v>7.1</v>
      </c>
      <c r="E121" s="136" t="n">
        <f aca="false">ROUND(IF(D121="x",C121,(10-GEOMEAN(((10-C121)/10*9+1),((10-D121)/10*9+1)))/9*10),1)</f>
        <v>5.9</v>
      </c>
      <c r="F121" s="135" t="n">
        <f aca="false">IF('Indicator Data'!AY121="No data","x",ROUND(IF('Indicator Data'!AY121&gt;F$4,10,IF('Indicator Data'!AY121&lt;F$3,0,10-(F$4-'Indicator Data'!AY121)/(F$4-F$3)*10)),1))</f>
        <v>6.1</v>
      </c>
      <c r="G121" s="135" t="n">
        <f aca="false">IF('Indicator Data'!AZ121="No data","x",ROUND(IF('Indicator Data'!AZ121&gt;G$4,10,IF('Indicator Data'!AZ121&lt;G$3,0,10-(G$4-'Indicator Data'!AZ121)/(G$4-G$3)*10)),1))</f>
        <v>3.6</v>
      </c>
      <c r="H121" s="136" t="n">
        <f aca="false">IF(AND(F121="x",G121="x"),"x",ROUND(AVERAGE(F121,G121),1))</f>
        <v>4.9</v>
      </c>
      <c r="I121" s="137" t="n">
        <f aca="false">SUM(IF('Indicator Data'!AM121=0,0,'Indicator Data'!AM121),SUM('Indicator Data'!AN121:AO121))</f>
        <v>595.248582779297</v>
      </c>
      <c r="J121" s="137" t="n">
        <f aca="false">I121/'Indicator Data'!BZ121*1000000</f>
        <v>16.054569179817</v>
      </c>
      <c r="K121" s="135" t="n">
        <f aca="false">IF(J121="x","x",ROUND(IF(J121&gt;K$4,10,IF(J121&lt;K$3,0,10-(K$4-J121)/(K$4-K$3)*10)),1))</f>
        <v>0.3</v>
      </c>
      <c r="L121" s="135" t="n">
        <f aca="false">IF('Indicator Data'!AP121="No data","x",ROUND(IF('Indicator Data'!AP121&gt;L$4,10,IF('Indicator Data'!AP121&lt;L$3,0,10-(L$4-'Indicator Data'!AP121)/(L$4-L$3)*10)),1))</f>
        <v>1.1</v>
      </c>
      <c r="M121" s="135" t="n">
        <f aca="false">IF('Indicator Data'!AQ121="No data","x",IF('Indicator Data'!AQ121=0,0,ROUND(IF('Indicator Data'!AQ121&gt;M$4,10,IF('Indicator Data'!AQ121&lt;M$3,0,10-(M$4-'Indicator Data'!AQ121)/(M$4-M$3)*10)),1)))</f>
        <v>2.2</v>
      </c>
      <c r="N121" s="136" t="n">
        <f aca="false">ROUND(AVERAGE(K121,L121,M121),1)</f>
        <v>1.2</v>
      </c>
      <c r="O121" s="138" t="n">
        <f aca="false">ROUND(AVERAGE(E121,E121,H121,N121),1)</f>
        <v>4.5</v>
      </c>
      <c r="P121" s="139" t="n">
        <f aca="false">IF(AND('Indicator Data'!BD121="No data",'Indicator Data'!BE121="No data"),0,SUM('Indicator Data'!BD121:BF121)/1000)</f>
        <v>18.228</v>
      </c>
      <c r="Q121" s="135" t="n">
        <f aca="false">ROUND(IF(P121=0,0,IF(LOG(P121*1000)&gt;$Q$4,10,IF(LOG(P121*1000)&lt;Q$3,0,10-(Q$4-LOG(P121*1000))/(Q$4-Q$3)*10))),1)</f>
        <v>4.2</v>
      </c>
      <c r="R121" s="140" t="n">
        <f aca="false">P121*1000/'Indicator Data'!BZ121</f>
        <v>0.000491631052094767</v>
      </c>
      <c r="S121" s="135" t="n">
        <f aca="false">IF(R121="x","x",ROUND(IF(R121&gt;$S$4,10,IF(R121&lt;$S$3,0,((R121*100)/0.0052)^(1/4.0545)/6.5*10)),1))</f>
        <v>2.7</v>
      </c>
      <c r="T121" s="141" t="n">
        <f aca="false">ROUND(AVERAGE(Q121,S121),1)</f>
        <v>3.5</v>
      </c>
      <c r="U121" s="142" t="n">
        <f aca="false">IF('Indicator Data'!AU121="No data","x",ROUND(IF('Indicator Data'!AU121&gt;U$4,10,IF('Indicator Data'!AU121&lt;U$3,0,10-(U$4-'Indicator Data'!AU121)/(U$4-U$3)*10)),1))</f>
        <v>0.2</v>
      </c>
      <c r="V121" s="142" t="n">
        <f aca="false">IF('Indicator Data'!AV121="No data","x",IF('Indicator Data'!AV121=0,0,ROUND(IF('Indicator Data'!AV121&gt;V$4,10,IF('Indicator Data'!AV121&lt;V$3,0,10-(V$4-'Indicator Data'!AV121)/(V$4-V$3)*10)),1)))</f>
        <v>0.1</v>
      </c>
      <c r="W121" s="135" t="n">
        <f aca="false">IF(AND(U121="x",V121="x"),"x",AVERAGE(U121,V121))</f>
        <v>0.15</v>
      </c>
      <c r="X121" s="135" t="n">
        <f aca="false">IF('Indicator Data'!AT121="No data","x",ROUND(IF('Indicator Data'!AT121&gt;X$4,10,IF('Indicator Data'!AT121&lt;X$3,0,10-(X$4-'Indicator Data'!AT121)/(X$4-X$3)*10)),1))</f>
        <v>1.8</v>
      </c>
      <c r="Y121" s="135" t="n">
        <f aca="false">IF('Indicator Data'!AW121="No data","x",ROUND(IF('Indicator Data'!AW121&gt;Y$4,10,IF('Indicator Data'!AW121&lt;Y$3,0,10-(Y$4-'Indicator Data'!AW121)/(Y$4-Y$3)*10)),1))</f>
        <v>0</v>
      </c>
      <c r="Z121" s="140" t="n">
        <f aca="false">IF('Indicator Data'!AX121="No data","x",IF(('Indicator Data'!AX121/'Indicator Data'!BZ121)&gt;1,1,IF('Indicator Data'!AX121&gt;'Indicator Data'!AX121,1,'Indicator Data'!AX121/'Indicator Data'!BZ121)))</f>
        <v>0.000104324605524608</v>
      </c>
      <c r="AA121" s="135" t="n">
        <f aca="false">IF(Z121="x","x",ROUND(IF(Z121&gt;AA$4,10,IF(Z121&lt;AA$3,0,10-(AA$4-Z121)/(AA$4-AA$3)*10)),1))</f>
        <v>0</v>
      </c>
      <c r="AB121" s="143" t="n">
        <f aca="false">IF(AND(W121="x",X121="x",Y121="x",AA121="x"),"x",ROUND(AVERAGE(W121,X121,Y121,AA121),1))</f>
        <v>0.5</v>
      </c>
      <c r="AC121" s="135" t="n">
        <f aca="false">IF('Indicator Data'!AR121="No data","x",ROUND(IF('Indicator Data'!AR121&gt;AC$4,10,IF('Indicator Data'!AR121&lt;AC$3,0,10-(AC$4-'Indicator Data'!AR121)/(AC$4-AC$3)*10)),1))</f>
        <v>1.4</v>
      </c>
      <c r="AD121" s="135" t="n">
        <f aca="false">IF('Indicator Data'!AS121="No data","x",ROUND(IF('Indicator Data'!AS121&gt;AD$4,10,IF('Indicator Data'!AS121&lt;AD$3,0,10-(AD$4-'Indicator Data'!AS121)/(AD$4-AD$3)*10)),1))</f>
        <v>0.6</v>
      </c>
      <c r="AE121" s="143" t="n">
        <f aca="false">IF(AND(AC121="x",AD121="x"),"x",ROUND(AVERAGE(AD121,AC121),1))</f>
        <v>1</v>
      </c>
      <c r="AF121" s="139" t="n">
        <f aca="false">('Indicator Data'!BC121+'Indicator Data'!BB121*0.5+'Indicator Data'!BA121*0.25)/1000</f>
        <v>0.6925</v>
      </c>
      <c r="AG121" s="144" t="n">
        <f aca="false">AF121*1000/'Indicator Data'!BZ121</f>
        <v>1.86775567026347E-005</v>
      </c>
      <c r="AH121" s="143" t="n">
        <f aca="false">IF(AG121="x","x",ROUND(IF(AG121&gt;AH$4,10,IF(AG121&lt;AH$3,0,10-(AH$4-AG121)/(AH$4-AH$3)*10)),1))</f>
        <v>0</v>
      </c>
      <c r="AI121" s="135" t="n">
        <f aca="false">IF('Indicator Data'!BG121="No data","x",ROUND(IF('Indicator Data'!BG121&lt;$AI$3,10,IF('Indicator Data'!BG121&gt;$AI$4,0,($AI$4-'Indicator Data'!BG121)/($AI$4-$AI$3)*10)),1))</f>
        <v>1.1</v>
      </c>
      <c r="AJ121" s="135" t="n">
        <f aca="false">IF('Indicator Data'!BH121="No data","x",ROUND(IF('Indicator Data'!BH121&gt;$AJ$4,10,IF('Indicator Data'!BH121&lt;$AJ$3,0,10-($AJ$4-'Indicator Data'!BH121)/($AJ$4-$AJ$3)*10)),1))</f>
        <v>0.2</v>
      </c>
      <c r="AK121" s="143" t="n">
        <f aca="false">ROUND(AVERAGE(AJ121,AI121),1)</f>
        <v>0.7</v>
      </c>
      <c r="AL121" s="141" t="n">
        <f aca="false">ROUND(IF(AND(AB121="x",AE121="x",AK121="x"),AH121,IF(AND(AB121="x",AE121="x"),(10-GEOMEAN(((10-AK121)/10*9+1),((10-AH121)/10*9+1)))/9*10,IF(AK121="x",(10-GEOMEAN(((10-AB121)/10*9+1),((10-AE121)/10*9+1),((10-AH121)/10*9+1)))/9*10,IF(AB121="x",(10-GEOMEAN(((10-AK121)/10*9+1),((10-AE121)/10*9+1),((10-AH121)/10*9+1)))/9*10,(10-GEOMEAN(((10-AB121)/10*9+1),((10-AE121)/10*9+1),((10-AH121)/10*9+1),((10-AK121)/10*9+1)))/9*10)))),1)</f>
        <v>0.6</v>
      </c>
      <c r="AM121" s="145" t="n">
        <f aca="false">ROUND((10-GEOMEAN(((10-T121)/10*9+1),((10-AL121)/10*9+1)))/9*10,1)</f>
        <v>2.2</v>
      </c>
    </row>
    <row r="122" customFormat="false" ht="14.5" hidden="false" customHeight="false" outlineLevel="0" collapsed="false">
      <c r="A122" s="98" t="str">
        <f aca="false">'Indicator Data'!A122</f>
        <v>Mozambique</v>
      </c>
      <c r="B122" s="99" t="str">
        <f aca="false">'Indicator Data'!B122</f>
        <v>MOZ</v>
      </c>
      <c r="C122" s="134" t="n">
        <f aca="false">ROUND(IF('Indicator Data'!AK122="No data",IF((0.101*LN('Indicator Data'!BY122)-0.153)&gt;C$4,0,IF((0.101*LN('Indicator Data'!BY122)-0.153)&lt;C$3,10,(C$4-(0.101*LN('Indicator Data'!BY122)-0.153))/(C$4-C$3)*10)),IF('Indicator Data'!AK122&gt;C$4,0,IF('Indicator Data'!AK122&lt;C$3,10,(C$4-'Indicator Data'!AK122)/(C$4-C$3)*10))),1)</f>
        <v>8.9</v>
      </c>
      <c r="D122" s="135" t="n">
        <f aca="false">IF('Indicator Data'!AL122="No data","x",ROUND((IF(LOG('Indicator Data'!AL122*1000)&gt;D$4,10,IF(LOG('Indicator Data'!AL122*1000)&lt;D$3,0,10-(D$4-LOG('Indicator Data'!AL122*1000))/(D$4-D$3)*10))),1))</f>
        <v>9.7</v>
      </c>
      <c r="E122" s="136" t="n">
        <f aca="false">ROUND(IF(D122="x",C122,(10-GEOMEAN(((10-C122)/10*9+1),((10-D122)/10*9+1)))/9*10),1)</f>
        <v>9.3</v>
      </c>
      <c r="F122" s="135" t="n">
        <f aca="false">IF('Indicator Data'!AY122="No data","x",ROUND(IF('Indicator Data'!AY122&gt;F$4,10,IF('Indicator Data'!AY122&lt;F$3,0,10-(F$4-'Indicator Data'!AY122)/(F$4-F$3)*10)),1))</f>
        <v>7</v>
      </c>
      <c r="G122" s="135" t="n">
        <f aca="false">IF('Indicator Data'!AZ122="No data","x",ROUND(IF('Indicator Data'!AZ122&gt;G$4,10,IF('Indicator Data'!AZ122&lt;G$3,0,10-(G$4-'Indicator Data'!AZ122)/(G$4-G$3)*10)),1))</f>
        <v>7.3</v>
      </c>
      <c r="H122" s="136" t="n">
        <f aca="false">IF(AND(F122="x",G122="x"),"x",ROUND(AVERAGE(F122,G122),1))</f>
        <v>7.2</v>
      </c>
      <c r="I122" s="137" t="n">
        <f aca="false">SUM(IF('Indicator Data'!AM122=0,0,'Indicator Data'!AM122),SUM('Indicator Data'!AN122:AO122))</f>
        <v>3189.37419282812</v>
      </c>
      <c r="J122" s="137" t="n">
        <f aca="false">I122/'Indicator Data'!BZ122*1000000</f>
        <v>99.4284700557497</v>
      </c>
      <c r="K122" s="135" t="n">
        <f aca="false">IF(J122="x","x",ROUND(IF(J122&gt;K$4,10,IF(J122&lt;K$3,0,10-(K$4-J122)/(K$4-K$3)*10)),1))</f>
        <v>2</v>
      </c>
      <c r="L122" s="135" t="n">
        <f aca="false">IF('Indicator Data'!AP122="No data","x",ROUND(IF('Indicator Data'!AP122&gt;L$4,10,IF('Indicator Data'!AP122&lt;L$3,0,10-(L$4-'Indicator Data'!AP122)/(L$4-L$3)*10)),1))</f>
        <v>10</v>
      </c>
      <c r="M122" s="135" t="n">
        <f aca="false">IF('Indicator Data'!AQ122="No data","x",IF('Indicator Data'!AQ122=0,0,ROUND(IF('Indicator Data'!AQ122&gt;M$4,10,IF('Indicator Data'!AQ122&lt;M$3,0,10-(M$4-'Indicator Data'!AQ122)/(M$4-M$3)*10)),1)))</f>
        <v>0.8</v>
      </c>
      <c r="N122" s="136" t="n">
        <f aca="false">ROUND(AVERAGE(K122,L122,M122),1)</f>
        <v>4.3</v>
      </c>
      <c r="O122" s="138" t="n">
        <f aca="false">ROUND(AVERAGE(E122,E122,H122,N122),1)</f>
        <v>7.5</v>
      </c>
      <c r="P122" s="139" t="n">
        <f aca="false">IF(AND('Indicator Data'!BD122="No data",'Indicator Data'!BE122="No data"),0,SUM('Indicator Data'!BD122:BF122)/1000)</f>
        <v>1039.332</v>
      </c>
      <c r="Q122" s="135" t="n">
        <f aca="false">ROUND(IF(P122=0,0,IF(LOG(P122*1000)&gt;$Q$4,10,IF(LOG(P122*1000)&lt;Q$3,0,10-(Q$4-LOG(P122*1000))/(Q$4-Q$3)*10))),1)</f>
        <v>10</v>
      </c>
      <c r="R122" s="140" t="n">
        <f aca="false">P122*1000/'Indicator Data'!BZ122</f>
        <v>0.0324010869820038</v>
      </c>
      <c r="S122" s="135" t="n">
        <f aca="false">IF(R122="x","x",ROUND(IF(R122&gt;$S$4,10,IF(R122&lt;$S$3,0,((R122*100)/0.0052)^(1/4.0545)/6.5*10)),1))</f>
        <v>7.5</v>
      </c>
      <c r="T122" s="141" t="n">
        <f aca="false">ROUND(AVERAGE(Q122,S122),1)</f>
        <v>8.8</v>
      </c>
      <c r="U122" s="142" t="n">
        <f aca="false">IF('Indicator Data'!AU122="No data","x",ROUND(IF('Indicator Data'!AU122&gt;U$4,10,IF('Indicator Data'!AU122&lt;U$3,0,10-(U$4-'Indicator Data'!AU122)/(U$4-U$3)*10)),1))</f>
        <v>10</v>
      </c>
      <c r="V122" s="142" t="n">
        <f aca="false">IF('Indicator Data'!AV122="No data","x",IF('Indicator Data'!AV122=0,0,ROUND(IF('Indicator Data'!AV122&gt;V$4,10,IF('Indicator Data'!AV122&lt;V$3,0,10-(V$4-'Indicator Data'!AV122)/(V$4-V$3)*10)),1)))</f>
        <v>10</v>
      </c>
      <c r="W122" s="135" t="n">
        <f aca="false">IF(AND(U122="x",V122="x"),"x",AVERAGE(U122,V122))</f>
        <v>10</v>
      </c>
      <c r="X122" s="135" t="n">
        <f aca="false">IF('Indicator Data'!AT122="No data","x",ROUND(IF('Indicator Data'!AT122&gt;X$4,10,IF('Indicator Data'!AT122&lt;X$3,0,10-(X$4-'Indicator Data'!AT122)/(X$4-X$3)*10)),1))</f>
        <v>6.7</v>
      </c>
      <c r="Y122" s="135" t="n">
        <f aca="false">IF('Indicator Data'!AW122="No data","x",ROUND(IF('Indicator Data'!AW122&gt;Y$4,10,IF('Indicator Data'!AW122&lt;Y$3,0,10-(Y$4-'Indicator Data'!AW122)/(Y$4-Y$3)*10)),1))</f>
        <v>8</v>
      </c>
      <c r="Z122" s="140" t="n">
        <f aca="false">IF('Indicator Data'!AX122="No data","x",IF(('Indicator Data'!AX122/'Indicator Data'!BZ122)&gt;1,1,IF('Indicator Data'!AX122&gt;'Indicator Data'!AX122,1,'Indicator Data'!AX122/'Indicator Data'!BZ122)))</f>
        <v>0.71607165392153</v>
      </c>
      <c r="AA122" s="135" t="n">
        <f aca="false">IF(Z122="x","x",ROUND(IF(Z122&gt;AA$4,10,IF(Z122&lt;AA$3,0,10-(AA$4-Z122)/(AA$4-AA$3)*10)),1))</f>
        <v>8</v>
      </c>
      <c r="AB122" s="143" t="n">
        <f aca="false">IF(AND(W122="x",X122="x",Y122="x",AA122="x"),"x",ROUND(AVERAGE(W122,X122,Y122,AA122),1))</f>
        <v>8.2</v>
      </c>
      <c r="AC122" s="135" t="n">
        <f aca="false">IF('Indicator Data'!AR122="No data","x",ROUND(IF('Indicator Data'!AR122&gt;AC$4,10,IF('Indicator Data'!AR122&lt;AC$3,0,10-(AC$4-'Indicator Data'!AR122)/(AC$4-AC$3)*10)),1))</f>
        <v>5.4</v>
      </c>
      <c r="AD122" s="135" t="n">
        <f aca="false">IF('Indicator Data'!AS122="No data","x",ROUND(IF('Indicator Data'!AS122&gt;AD$4,10,IF('Indicator Data'!AS122&lt;AD$3,0,10-(AD$4-'Indicator Data'!AS122)/(AD$4-AD$3)*10)),1))</f>
        <v>3.3</v>
      </c>
      <c r="AE122" s="143" t="n">
        <f aca="false">IF(AND(AC122="x",AD122="x"),"x",ROUND(AVERAGE(AD122,AC122),1))</f>
        <v>4.4</v>
      </c>
      <c r="AF122" s="139" t="n">
        <f aca="false">('Indicator Data'!BC122+'Indicator Data'!BB122*0.5+'Indicator Data'!BA122*0.25)/1000</f>
        <v>1905.5725</v>
      </c>
      <c r="AG122" s="144" t="n">
        <f aca="false">AF122*1000/'Indicator Data'!BZ122</f>
        <v>0.0594060611267762</v>
      </c>
      <c r="AH122" s="143" t="n">
        <f aca="false">IF(AG122="x","x",ROUND(IF(AG122&gt;AH$4,10,IF(AG122&lt;AH$3,0,10-(AH$4-AG122)/(AH$4-AH$3)*10)),1))</f>
        <v>5.9</v>
      </c>
      <c r="AI122" s="135" t="n">
        <f aca="false">IF('Indicator Data'!BG122="No data","x",ROUND(IF('Indicator Data'!BG122&lt;$AI$3,10,IF('Indicator Data'!BG122&gt;$AI$4,0,($AI$4-'Indicator Data'!BG122)/($AI$4-$AI$3)*10)),1))</f>
        <v>6.9</v>
      </c>
      <c r="AJ122" s="135" t="n">
        <f aca="false">IF('Indicator Data'!BH122="No data","x",ROUND(IF('Indicator Data'!BH122&gt;$AJ$4,10,IF('Indicator Data'!BH122&lt;$AJ$3,0,10-($AJ$4-'Indicator Data'!BH122)/($AJ$4-$AJ$3)*10)),1))</f>
        <v>8.7</v>
      </c>
      <c r="AK122" s="143" t="n">
        <f aca="false">ROUND(AVERAGE(AJ122,AI122),1)</f>
        <v>7.8</v>
      </c>
      <c r="AL122" s="141" t="n">
        <f aca="false">ROUND(IF(AND(AB122="x",AE122="x",AK122="x"),AH122,IF(AND(AB122="x",AE122="x"),(10-GEOMEAN(((10-AK122)/10*9+1),((10-AH122)/10*9+1)))/9*10,IF(AK122="x",(10-GEOMEAN(((10-AB122)/10*9+1),((10-AE122)/10*9+1),((10-AH122)/10*9+1)))/9*10,IF(AB122="x",(10-GEOMEAN(((10-AK122)/10*9+1),((10-AE122)/10*9+1),((10-AH122)/10*9+1)))/9*10,(10-GEOMEAN(((10-AB122)/10*9+1),((10-AE122)/10*9+1),((10-AH122)/10*9+1),((10-AK122)/10*9+1)))/9*10)))),1)</f>
        <v>6.8</v>
      </c>
      <c r="AM122" s="145" t="n">
        <f aca="false">ROUND((10-GEOMEAN(((10-T122)/10*9+1),((10-AL122)/10*9+1)))/9*10,1)</f>
        <v>8</v>
      </c>
    </row>
    <row r="123" customFormat="false" ht="14.5" hidden="false" customHeight="false" outlineLevel="0" collapsed="false">
      <c r="A123" s="98" t="str">
        <f aca="false">'Indicator Data'!A123</f>
        <v>Myanmar</v>
      </c>
      <c r="B123" s="99" t="str">
        <f aca="false">'Indicator Data'!B123</f>
        <v>MMR</v>
      </c>
      <c r="C123" s="134" t="n">
        <f aca="false">ROUND(IF('Indicator Data'!AK123="No data",IF((0.101*LN('Indicator Data'!BY123)-0.153)&gt;C$4,0,IF((0.101*LN('Indicator Data'!BY123)-0.153)&lt;C$3,10,(C$4-(0.101*LN('Indicator Data'!BY123)-0.153))/(C$4-C$3)*10)),IF('Indicator Data'!AK123&gt;C$4,0,IF('Indicator Data'!AK123&lt;C$3,10,(C$4-'Indicator Data'!AK123)/(C$4-C$3)*10))),1)</f>
        <v>6.3</v>
      </c>
      <c r="D123" s="135" t="n">
        <f aca="false">IF('Indicator Data'!AL123="No data","x",ROUND((IF(LOG('Indicator Data'!AL123*1000)&gt;D$4,10,IF(LOG('Indicator Data'!AL123*1000)&lt;D$3,0,10-(D$4-LOG('Indicator Data'!AL123*1000))/(D$4-D$3)*10))),1))</f>
        <v>8.3</v>
      </c>
      <c r="E123" s="136" t="n">
        <f aca="false">ROUND(IF(D123="x",C123,(10-GEOMEAN(((10-C123)/10*9+1),((10-D123)/10*9+1)))/9*10),1)</f>
        <v>7.4</v>
      </c>
      <c r="F123" s="135" t="n">
        <f aca="false">IF('Indicator Data'!AY123="No data","x",ROUND(IF('Indicator Data'!AY123&gt;F$4,10,IF('Indicator Data'!AY123&lt;F$3,0,10-(F$4-'Indicator Data'!AY123)/(F$4-F$3)*10)),1))</f>
        <v>6.4</v>
      </c>
      <c r="G123" s="135" t="n">
        <f aca="false">IF('Indicator Data'!AZ123="No data","x",ROUND(IF('Indicator Data'!AZ123&gt;G$4,10,IF('Indicator Data'!AZ123&lt;G$3,0,10-(G$4-'Indicator Data'!AZ123)/(G$4-G$3)*10)),1))</f>
        <v>1.4</v>
      </c>
      <c r="H123" s="136" t="n">
        <f aca="false">IF(AND(F123="x",G123="x"),"x",ROUND(AVERAGE(F123,G123),1))</f>
        <v>3.9</v>
      </c>
      <c r="I123" s="137" t="n">
        <f aca="false">SUM(IF('Indicator Data'!AM123=0,0,'Indicator Data'!AM123),SUM('Indicator Data'!AN123:AO123))</f>
        <v>3616.36346223438</v>
      </c>
      <c r="J123" s="137" t="n">
        <f aca="false">I123/'Indicator Data'!BZ123*1000000</f>
        <v>67.2210456832324</v>
      </c>
      <c r="K123" s="135" t="n">
        <f aca="false">IF(J123="x","x",ROUND(IF(J123&gt;K$4,10,IF(J123&lt;K$3,0,10-(K$4-J123)/(K$4-K$3)*10)),1))</f>
        <v>1.3</v>
      </c>
      <c r="L123" s="135" t="n">
        <f aca="false">IF('Indicator Data'!AP123="No data","x",ROUND(IF('Indicator Data'!AP123&gt;L$4,10,IF('Indicator Data'!AP123&lt;L$3,0,10-(L$4-'Indicator Data'!AP123)/(L$4-L$3)*10)),1))</f>
        <v>2.5</v>
      </c>
      <c r="M123" s="135" t="n">
        <f aca="false">IF('Indicator Data'!AQ123="No data","x",IF('Indicator Data'!AQ123=0,0,ROUND(IF('Indicator Data'!AQ123&gt;M$4,10,IF('Indicator Data'!AQ123&lt;M$3,0,10-(M$4-'Indicator Data'!AQ123)/(M$4-M$3)*10)),1)))</f>
        <v>1</v>
      </c>
      <c r="N123" s="136" t="n">
        <f aca="false">ROUND(AVERAGE(K123,L123,M123),1)</f>
        <v>1.6</v>
      </c>
      <c r="O123" s="138" t="n">
        <f aca="false">ROUND(AVERAGE(E123,E123,H123,N123),1)</f>
        <v>5.1</v>
      </c>
      <c r="P123" s="139" t="n">
        <f aca="false">IF(AND('Indicator Data'!BD123="No data",'Indicator Data'!BE123="No data"),0,SUM('Indicator Data'!BD123:BF123)/1000)</f>
        <v>783.405</v>
      </c>
      <c r="Q123" s="135" t="n">
        <f aca="false">ROUND(IF(P123=0,0,IF(LOG(P123*1000)&gt;$Q$4,10,IF(LOG(P123*1000)&lt;Q$3,0,10-(Q$4-LOG(P123*1000))/(Q$4-Q$3)*10))),1)</f>
        <v>9.6</v>
      </c>
      <c r="R123" s="140" t="n">
        <f aca="false">P123*1000/'Indicator Data'!BZ123</f>
        <v>0.0145619498270608</v>
      </c>
      <c r="S123" s="135" t="n">
        <f aca="false">IF(R123="x","x",ROUND(IF(R123&gt;$S$4,10,IF(R123&lt;$S$3,0,((R123*100)/0.0052)^(1/4.0545)/6.5*10)),1))</f>
        <v>6.2</v>
      </c>
      <c r="T123" s="141" t="n">
        <f aca="false">ROUND(AVERAGE(Q123,S123),1)</f>
        <v>7.9</v>
      </c>
      <c r="U123" s="142" t="n">
        <f aca="false">IF('Indicator Data'!AU123="No data","x",ROUND(IF('Indicator Data'!AU123&gt;U$4,10,IF('Indicator Data'!AU123&lt;U$3,0,10-(U$4-'Indicator Data'!AU123)/(U$4-U$3)*10)),1))</f>
        <v>1.4</v>
      </c>
      <c r="V123" s="142" t="n">
        <f aca="false">IF('Indicator Data'!AV123="No data","x",IF('Indicator Data'!AV123=0,0,ROUND(IF('Indicator Data'!AV123&gt;V$4,10,IF('Indicator Data'!AV123&lt;V$3,0,10-(V$4-'Indicator Data'!AV123)/(V$4-V$3)*10)),1)))</f>
        <v>1</v>
      </c>
      <c r="W123" s="135" t="n">
        <f aca="false">IF(AND(U123="x",V123="x"),"x",AVERAGE(U123,V123))</f>
        <v>1.2</v>
      </c>
      <c r="X123" s="135" t="n">
        <f aca="false">IF('Indicator Data'!AT123="No data","x",ROUND(IF('Indicator Data'!AT123&gt;X$4,10,IF('Indicator Data'!AT123&lt;X$3,0,10-(X$4-'Indicator Data'!AT123)/(X$4-X$3)*10)),1))</f>
        <v>5.6</v>
      </c>
      <c r="Y123" s="135" t="n">
        <f aca="false">IF('Indicator Data'!AW123="No data","x",ROUND(IF('Indicator Data'!AW123&gt;Y$4,10,IF('Indicator Data'!AW123&lt;Y$3,0,10-(Y$4-'Indicator Data'!AW123)/(Y$4-Y$3)*10)),1))</f>
        <v>0.1</v>
      </c>
      <c r="Z123" s="140" t="n">
        <f aca="false">IF('Indicator Data'!AX123="No data","x",IF(('Indicator Data'!AX123/'Indicator Data'!BZ123)&gt;1,1,IF('Indicator Data'!AX123&gt;'Indicator Data'!AX123,1,'Indicator Data'!AX123/'Indicator Data'!BZ123)))</f>
        <v>0.441439736032235</v>
      </c>
      <c r="AA123" s="135" t="n">
        <f aca="false">IF(Z123="x","x",ROUND(IF(Z123&gt;AA$4,10,IF(Z123&lt;AA$3,0,10-(AA$4-Z123)/(AA$4-AA$3)*10)),1))</f>
        <v>4.9</v>
      </c>
      <c r="AB123" s="143" t="n">
        <f aca="false">IF(AND(W123="x",X123="x",Y123="x",AA123="x"),"x",ROUND(AVERAGE(W123,X123,Y123,AA123),1))</f>
        <v>3</v>
      </c>
      <c r="AC123" s="135" t="n">
        <f aca="false">IF('Indicator Data'!AR123="No data","x",ROUND(IF('Indicator Data'!AR123&gt;AC$4,10,IF('Indicator Data'!AR123&lt;AC$3,0,10-(AC$4-'Indicator Data'!AR123)/(AC$4-AC$3)*10)),1))</f>
        <v>3.4</v>
      </c>
      <c r="AD123" s="135" t="n">
        <f aca="false">IF('Indicator Data'!AS123="No data","x",ROUND(IF('Indicator Data'!AS123&gt;AD$4,10,IF('Indicator Data'!AS123&lt;AD$3,0,10-(AD$4-'Indicator Data'!AS123)/(AD$4-AD$3)*10)),1))</f>
        <v>4.2</v>
      </c>
      <c r="AE123" s="143" t="n">
        <f aca="false">IF(AND(AC123="x",AD123="x"),"x",ROUND(AVERAGE(AD123,AC123),1))</f>
        <v>3.8</v>
      </c>
      <c r="AF123" s="139" t="n">
        <f aca="false">('Indicator Data'!BC123+'Indicator Data'!BB123*0.5+'Indicator Data'!BA123*0.25)/1000</f>
        <v>67.7855</v>
      </c>
      <c r="AG123" s="144" t="n">
        <f aca="false">AF123*1000/'Indicator Data'!BZ123</f>
        <v>0.00125999840440414</v>
      </c>
      <c r="AH123" s="143" t="n">
        <f aca="false">IF(AG123="x","x",ROUND(IF(AG123&gt;AH$4,10,IF(AG123&lt;AH$3,0,10-(AH$4-AG123)/(AH$4-AH$3)*10)),1))</f>
        <v>0.1</v>
      </c>
      <c r="AI123" s="135" t="n">
        <f aca="false">IF('Indicator Data'!BG123="No data","x",ROUND(IF('Indicator Data'!BG123&lt;$AI$3,10,IF('Indicator Data'!BG123&gt;$AI$4,0,($AI$4-'Indicator Data'!BG123)/($AI$4-$AI$3)*10)),1))</f>
        <v>3.3</v>
      </c>
      <c r="AJ123" s="135" t="n">
        <f aca="false">IF('Indicator Data'!BH123="No data","x",ROUND(IF('Indicator Data'!BH123&gt;$AJ$4,10,IF('Indicator Data'!BH123&lt;$AJ$3,0,10-($AJ$4-'Indicator Data'!BH123)/($AJ$4-$AJ$3)*10)),1))</f>
        <v>0</v>
      </c>
      <c r="AK123" s="143" t="n">
        <f aca="false">ROUND(AVERAGE(AJ123,AI123),1)</f>
        <v>1.7</v>
      </c>
      <c r="AL123" s="141" t="n">
        <f aca="false">ROUND(IF(AND(AB123="x",AE123="x",AK123="x"),AH123,IF(AND(AB123="x",AE123="x"),(10-GEOMEAN(((10-AK123)/10*9+1),((10-AH123)/10*9+1)))/9*10,IF(AK123="x",(10-GEOMEAN(((10-AB123)/10*9+1),((10-AE123)/10*9+1),((10-AH123)/10*9+1)))/9*10,IF(AB123="x",(10-GEOMEAN(((10-AK123)/10*9+1),((10-AE123)/10*9+1),((10-AH123)/10*9+1)))/9*10,(10-GEOMEAN(((10-AB123)/10*9+1),((10-AE123)/10*9+1),((10-AH123)/10*9+1),((10-AK123)/10*9+1)))/9*10)))),1)</f>
        <v>2.3</v>
      </c>
      <c r="AM123" s="145" t="n">
        <f aca="false">ROUND((10-GEOMEAN(((10-T123)/10*9+1),((10-AL123)/10*9+1)))/9*10,1)</f>
        <v>5.8</v>
      </c>
    </row>
    <row r="124" customFormat="false" ht="14.5" hidden="false" customHeight="false" outlineLevel="0" collapsed="false">
      <c r="A124" s="98" t="str">
        <f aca="false">'Indicator Data'!A124</f>
        <v>Namibia</v>
      </c>
      <c r="B124" s="99" t="str">
        <f aca="false">'Indicator Data'!B124</f>
        <v>NAM</v>
      </c>
      <c r="C124" s="134" t="n">
        <f aca="false">ROUND(IF('Indicator Data'!AK124="No data",IF((0.101*LN('Indicator Data'!BY124)-0.153)&gt;C$4,0,IF((0.101*LN('Indicator Data'!BY124)-0.153)&lt;C$3,10,(C$4-(0.101*LN('Indicator Data'!BY124)-0.153))/(C$4-C$3)*10)),IF('Indicator Data'!AK124&gt;C$4,0,IF('Indicator Data'!AK124&lt;C$3,10,(C$4-'Indicator Data'!AK124)/(C$4-C$3)*10))),1)</f>
        <v>5.1</v>
      </c>
      <c r="D124" s="135" t="n">
        <f aca="false">IF('Indicator Data'!AL124="No data","x",ROUND((IF(LOG('Indicator Data'!AL124*1000)&gt;D$4,10,IF(LOG('Indicator Data'!AL124*1000)&lt;D$3,0,10-(D$4-LOG('Indicator Data'!AL124*1000))/(D$4-D$3)*10))),1))</f>
        <v>8.3</v>
      </c>
      <c r="E124" s="136" t="n">
        <f aca="false">ROUND(IF(D124="x",C124,(10-GEOMEAN(((10-C124)/10*9+1),((10-D124)/10*9+1)))/9*10),1)</f>
        <v>7</v>
      </c>
      <c r="F124" s="135" t="n">
        <f aca="false">IF('Indicator Data'!AY124="No data","x",ROUND(IF('Indicator Data'!AY124&gt;F$4,10,IF('Indicator Data'!AY124&lt;F$3,0,10-(F$4-'Indicator Data'!AY124)/(F$4-F$3)*10)),1))</f>
        <v>5.9</v>
      </c>
      <c r="G124" s="135" t="n">
        <f aca="false">IF('Indicator Data'!AZ124="No data","x",ROUND(IF('Indicator Data'!AZ124&gt;G$4,10,IF('Indicator Data'!AZ124&lt;G$3,0,10-(G$4-'Indicator Data'!AZ124)/(G$4-G$3)*10)),1))</f>
        <v>8.5</v>
      </c>
      <c r="H124" s="136" t="n">
        <f aca="false">IF(AND(F124="x",G124="x"),"x",ROUND(AVERAGE(F124,G124),1))</f>
        <v>7.2</v>
      </c>
      <c r="I124" s="137" t="n">
        <f aca="false">SUM(IF('Indicator Data'!AM124=0,0,'Indicator Data'!AM124),SUM('Indicator Data'!AN124:AO124))</f>
        <v>228.429396779297</v>
      </c>
      <c r="J124" s="137" t="n">
        <f aca="false">I124/'Indicator Data'!BZ124*1000000</f>
        <v>90.2829285369771</v>
      </c>
      <c r="K124" s="135" t="n">
        <f aca="false">IF(J124="x","x",ROUND(IF(J124&gt;K$4,10,IF(J124&lt;K$3,0,10-(K$4-J124)/(K$4-K$3)*10)),1))</f>
        <v>1.8</v>
      </c>
      <c r="L124" s="135" t="n">
        <f aca="false">IF('Indicator Data'!AP124="No data","x",ROUND(IF('Indicator Data'!AP124&gt;L$4,10,IF('Indicator Data'!AP124&lt;L$3,0,10-(L$4-'Indicator Data'!AP124)/(L$4-L$3)*10)),1))</f>
        <v>1.1</v>
      </c>
      <c r="M124" s="135" t="n">
        <f aca="false">IF('Indicator Data'!AQ124="No data","x",IF('Indicator Data'!AQ124=0,0,ROUND(IF('Indicator Data'!AQ124&gt;M$4,10,IF('Indicator Data'!AQ124&lt;M$3,0,10-(M$4-'Indicator Data'!AQ124)/(M$4-M$3)*10)),1)))</f>
        <v>0.2</v>
      </c>
      <c r="N124" s="136" t="n">
        <f aca="false">ROUND(AVERAGE(K124,L124,M124),1)</f>
        <v>1</v>
      </c>
      <c r="O124" s="138" t="n">
        <f aca="false">ROUND(AVERAGE(E124,E124,H124,N124),1)</f>
        <v>5.6</v>
      </c>
      <c r="P124" s="139" t="n">
        <f aca="false">IF(AND('Indicator Data'!BD124="No data",'Indicator Data'!BE124="No data"),0,SUM('Indicator Data'!BD124:BF124)/1000)</f>
        <v>12.462</v>
      </c>
      <c r="Q124" s="135" t="n">
        <f aca="false">ROUND(IF(P124=0,0,IF(LOG(P124*1000)&gt;$Q$4,10,IF(LOG(P124*1000)&lt;Q$3,0,10-(Q$4-LOG(P124*1000))/(Q$4-Q$3)*10))),1)</f>
        <v>3.7</v>
      </c>
      <c r="R124" s="140" t="n">
        <f aca="false">P124*1000/'Indicator Data'!BZ124</f>
        <v>0.00492539870651963</v>
      </c>
      <c r="S124" s="135" t="n">
        <f aca="false">IF(R124="x","x",ROUND(IF(R124&gt;$S$4,10,IF(R124&lt;$S$3,0,((R124*100)/0.0052)^(1/4.0545)/6.5*10)),1))</f>
        <v>4.7</v>
      </c>
      <c r="T124" s="141" t="n">
        <f aca="false">ROUND(AVERAGE(Q124,S124),1)</f>
        <v>4.2</v>
      </c>
      <c r="U124" s="142" t="n">
        <f aca="false">IF('Indicator Data'!AU124="No data","x",ROUND(IF('Indicator Data'!AU124&gt;U$4,10,IF('Indicator Data'!AU124&lt;U$3,0,10-(U$4-'Indicator Data'!AU124)/(U$4-U$3)*10)),1))</f>
        <v>10</v>
      </c>
      <c r="V124" s="142" t="n">
        <f aca="false">IF('Indicator Data'!AV124="No data","x",IF('Indicator Data'!AV124=0,0,ROUND(IF('Indicator Data'!AV124&gt;V$4,10,IF('Indicator Data'!AV124&lt;V$3,0,10-(V$4-'Indicator Data'!AV124)/(V$4-V$3)*10)),1)))</f>
        <v>10</v>
      </c>
      <c r="W124" s="135" t="n">
        <f aca="false">IF(AND(U124="x",V124="x"),"x",AVERAGE(U124,V124))</f>
        <v>10</v>
      </c>
      <c r="X124" s="135" t="n">
        <f aca="false">IF('Indicator Data'!AT124="No data","x",ROUND(IF('Indicator Data'!AT124&gt;X$4,10,IF('Indicator Data'!AT124&lt;X$3,0,10-(X$4-'Indicator Data'!AT124)/(X$4-X$3)*10)),1))</f>
        <v>8.4</v>
      </c>
      <c r="Y124" s="135" t="n">
        <f aca="false">IF('Indicator Data'!AW124="No data","x",ROUND(IF('Indicator Data'!AW124&gt;Y$4,10,IF('Indicator Data'!AW124&lt;Y$3,0,10-(Y$4-'Indicator Data'!AW124)/(Y$4-Y$3)*10)),1))</f>
        <v>0.3</v>
      </c>
      <c r="Z124" s="140" t="n">
        <f aca="false">IF('Indicator Data'!AX124="No data","x",IF(('Indicator Data'!AX124/'Indicator Data'!BZ124)&gt;1,1,IF('Indicator Data'!AX124&gt;'Indicator Data'!AX124,1,'Indicator Data'!AX124/'Indicator Data'!BZ124)))</f>
        <v>0.432393250915311</v>
      </c>
      <c r="AA124" s="135" t="n">
        <f aca="false">IF(Z124="x","x",ROUND(IF(Z124&gt;AA$4,10,IF(Z124&lt;AA$3,0,10-(AA$4-Z124)/(AA$4-AA$3)*10)),1))</f>
        <v>4.8</v>
      </c>
      <c r="AB124" s="143" t="n">
        <f aca="false">IF(AND(W124="x",X124="x",Y124="x",AA124="x"),"x",ROUND(AVERAGE(W124,X124,Y124,AA124),1))</f>
        <v>5.9</v>
      </c>
      <c r="AC124" s="135" t="n">
        <f aca="false">IF('Indicator Data'!AR124="No data","x",ROUND(IF('Indicator Data'!AR124&gt;AC$4,10,IF('Indicator Data'!AR124&lt;AC$3,0,10-(AC$4-'Indicator Data'!AR124)/(AC$4-AC$3)*10)),1))</f>
        <v>3.1</v>
      </c>
      <c r="AD124" s="135" t="n">
        <f aca="false">IF('Indicator Data'!AS124="No data","x",ROUND(IF('Indicator Data'!AS124&gt;AD$4,10,IF('Indicator Data'!AS124&lt;AD$3,0,10-(AD$4-'Indicator Data'!AS124)/(AD$4-AD$3)*10)),1))</f>
        <v>2.9</v>
      </c>
      <c r="AE124" s="143" t="n">
        <f aca="false">IF(AND(AC124="x",AD124="x"),"x",ROUND(AVERAGE(AD124,AC124),1))</f>
        <v>3</v>
      </c>
      <c r="AF124" s="139" t="n">
        <f aca="false">('Indicator Data'!BC124+'Indicator Data'!BB124*0.5+'Indicator Data'!BA124*0.25)/1000</f>
        <v>0.4505</v>
      </c>
      <c r="AG124" s="144" t="n">
        <f aca="false">AF124*1000/'Indicator Data'!BZ124</f>
        <v>0.000178052649437257</v>
      </c>
      <c r="AH124" s="143" t="n">
        <f aca="false">IF(AG124="x","x",ROUND(IF(AG124&gt;AH$4,10,IF(AG124&lt;AH$3,0,10-(AH$4-AG124)/(AH$4-AH$3)*10)),1))</f>
        <v>0</v>
      </c>
      <c r="AI124" s="135" t="n">
        <f aca="false">IF('Indicator Data'!BG124="No data","x",ROUND(IF('Indicator Data'!BG124&lt;$AI$3,10,IF('Indicator Data'!BG124&gt;$AI$4,0,($AI$4-'Indicator Data'!BG124)/($AI$4-$AI$3)*10)),1))</f>
        <v>4.8</v>
      </c>
      <c r="AJ124" s="135" t="n">
        <f aca="false">IF('Indicator Data'!BH124="No data","x",ROUND(IF('Indicator Data'!BH124&gt;$AJ$4,10,IF('Indicator Data'!BH124&lt;$AJ$3,0,10-($AJ$4-'Indicator Data'!BH124)/($AJ$4-$AJ$3)*10)),1))</f>
        <v>4.3</v>
      </c>
      <c r="AK124" s="143" t="n">
        <f aca="false">ROUND(AVERAGE(AJ124,AI124),1)</f>
        <v>4.6</v>
      </c>
      <c r="AL124" s="141" t="n">
        <f aca="false">ROUND(IF(AND(AB124="x",AE124="x",AK124="x"),AH124,IF(AND(AB124="x",AE124="x"),(10-GEOMEAN(((10-AK124)/10*9+1),((10-AH124)/10*9+1)))/9*10,IF(AK124="x",(10-GEOMEAN(((10-AB124)/10*9+1),((10-AE124)/10*9+1),((10-AH124)/10*9+1)))/9*10,IF(AB124="x",(10-GEOMEAN(((10-AK124)/10*9+1),((10-AE124)/10*9+1),((10-AH124)/10*9+1)))/9*10,(10-GEOMEAN(((10-AB124)/10*9+1),((10-AE124)/10*9+1),((10-AH124)/10*9+1),((10-AK124)/10*9+1)))/9*10)))),1)</f>
        <v>3.7</v>
      </c>
      <c r="AM124" s="145" t="n">
        <f aca="false">ROUND((10-GEOMEAN(((10-T124)/10*9+1),((10-AL124)/10*9+1)))/9*10,1)</f>
        <v>4</v>
      </c>
    </row>
    <row r="125" customFormat="false" ht="14.5" hidden="false" customHeight="false" outlineLevel="0" collapsed="false">
      <c r="A125" s="98" t="str">
        <f aca="false">'Indicator Data'!A125</f>
        <v>Nauru</v>
      </c>
      <c r="B125" s="99" t="str">
        <f aca="false">'Indicator Data'!B125</f>
        <v>NRU</v>
      </c>
      <c r="C125" s="134" t="n">
        <f aca="false">ROUND(IF('Indicator Data'!AK125="No data",IF((0.101*LN('Indicator Data'!BY125)-0.153)&gt;C$4,0,IF((0.101*LN('Indicator Data'!BY125)-0.153)&lt;C$3,10,(C$4-(0.101*LN('Indicator Data'!BY125)-0.153))/(C$4-C$3)*10)),IF('Indicator Data'!AK125&gt;C$4,0,IF('Indicator Data'!AK125&lt;C$3,10,(C$4-'Indicator Data'!AK125)/(C$4-C$3)*10))),1)</f>
        <v>2</v>
      </c>
      <c r="D125" s="135" t="str">
        <f aca="false">IF('Indicator Data'!AL125="No data","x",ROUND((IF(LOG('Indicator Data'!AL125*1000)&gt;D$4,10,IF(LOG('Indicator Data'!AL125*1000)&lt;D$3,0,10-(D$4-LOG('Indicator Data'!AL125*1000))/(D$4-D$3)*10))),1))</f>
        <v>x</v>
      </c>
      <c r="E125" s="136" t="n">
        <f aca="false">ROUND(IF(D125="x",C125,(10-GEOMEAN(((10-C125)/10*9+1),((10-D125)/10*9+1)))/9*10),1)</f>
        <v>2</v>
      </c>
      <c r="F125" s="135" t="str">
        <f aca="false">IF('Indicator Data'!AY125="No data","x",ROUND(IF('Indicator Data'!AY125&gt;F$4,10,IF('Indicator Data'!AY125&lt;F$3,0,10-(F$4-'Indicator Data'!AY125)/(F$4-F$3)*10)),1))</f>
        <v>x</v>
      </c>
      <c r="G125" s="135" t="n">
        <f aca="false">IF('Indicator Data'!AZ125="No data","x",ROUND(IF('Indicator Data'!AZ125&gt;G$4,10,IF('Indicator Data'!AZ125&lt;G$3,0,10-(G$4-'Indicator Data'!AZ125)/(G$4-G$3)*10)),1))</f>
        <v>2.4</v>
      </c>
      <c r="H125" s="136" t="n">
        <f aca="false">IF(AND(F125="x",G125="x"),"x",ROUND(AVERAGE(F125,G125),1))</f>
        <v>2.4</v>
      </c>
      <c r="I125" s="137" t="n">
        <f aca="false">SUM(IF('Indicator Data'!AM125=0,0,'Indicator Data'!AM125),SUM('Indicator Data'!AN125:AO125))</f>
        <v>56.6977605258789</v>
      </c>
      <c r="J125" s="137" t="n">
        <f aca="false">I125/'Indicator Data'!BZ125*1000000</f>
        <v>4531.65172248563</v>
      </c>
      <c r="K125" s="135" t="n">
        <f aca="false">IF(J125="x","x",ROUND(IF(J125&gt;K$4,10,IF(J125&lt;K$3,0,10-(K$4-J125)/(K$4-K$3)*10)),1))</f>
        <v>10</v>
      </c>
      <c r="L125" s="135" t="n">
        <f aca="false">IF('Indicator Data'!AP125="No data","x",ROUND(IF('Indicator Data'!AP125&gt;L$4,10,IF('Indicator Data'!AP125&lt;L$3,0,10-(L$4-'Indicator Data'!AP125)/(L$4-L$3)*10)),1))</f>
        <v>10</v>
      </c>
      <c r="M125" s="135" t="n">
        <f aca="false">IF('Indicator Data'!AQ125="No data","x",IF('Indicator Data'!AQ125=0,0,ROUND(IF('Indicator Data'!AQ125&gt;M$4,10,IF('Indicator Data'!AQ125&lt;M$3,0,10-(M$4-'Indicator Data'!AQ125)/(M$4-M$3)*10)),1)))</f>
        <v>1.8</v>
      </c>
      <c r="N125" s="136" t="n">
        <f aca="false">ROUND(AVERAGE(K125,L125,M125),1)</f>
        <v>7.3</v>
      </c>
      <c r="O125" s="138" t="n">
        <f aca="false">ROUND(AVERAGE(E125,E125,H125,N125),1)</f>
        <v>3.4</v>
      </c>
      <c r="P125" s="139" t="n">
        <f aca="false">IF(AND('Indicator Data'!BD125="No data",'Indicator Data'!BE125="No data"),0,SUM('Indicator Data'!BD125:BF125)/1000)</f>
        <v>1.029</v>
      </c>
      <c r="Q125" s="135" t="n">
        <f aca="false">ROUND(IF(P125=0,0,IF(LOG(P125*1000)&gt;$Q$4,10,IF(LOG(P125*1000)&lt;Q$3,0,10-(Q$4-LOG(P125*1000))/(Q$4-Q$3)*10))),1)</f>
        <v>0</v>
      </c>
      <c r="R125" s="140" t="n">
        <f aca="false">P125*1000/'Indicator Data'!BZ125</f>
        <v>0.0822443352116053</v>
      </c>
      <c r="S125" s="135" t="n">
        <f aca="false">IF(R125="x","x",ROUND(IF(R125&gt;$S$4,10,IF(R125&lt;$S$3,0,((R125*100)/0.0052)^(1/4.0545)/6.5*10)),1))</f>
        <v>9.5</v>
      </c>
      <c r="T125" s="141" t="n">
        <f aca="false">ROUND(AVERAGE(Q125,S125),1)</f>
        <v>4.8</v>
      </c>
      <c r="U125" s="142" t="str">
        <f aca="false">IF('Indicator Data'!AU125="No data","x",ROUND(IF('Indicator Data'!AU125&gt;U$4,10,IF('Indicator Data'!AU125&lt;U$3,0,10-(U$4-'Indicator Data'!AU125)/(U$4-U$3)*10)),1))</f>
        <v>x</v>
      </c>
      <c r="V125" s="142" t="str">
        <f aca="false">IF('Indicator Data'!AV125="No data","x",IF('Indicator Data'!AV125=0,0,ROUND(IF('Indicator Data'!AV125&gt;V$4,10,IF('Indicator Data'!AV125&lt;V$3,0,10-(V$4-'Indicator Data'!AV125)/(V$4-V$3)*10)),1)))</f>
        <v>x</v>
      </c>
      <c r="W125" s="135" t="str">
        <f aca="false">IF(AND(U125="x",V125="x"),"x",AVERAGE(U125,V125))</f>
        <v>x</v>
      </c>
      <c r="X125" s="135" t="n">
        <f aca="false">IF('Indicator Data'!AT125="No data","x",ROUND(IF('Indicator Data'!AT125&gt;X$4,10,IF('Indicator Data'!AT125&lt;X$3,0,10-(X$4-'Indicator Data'!AT125)/(X$4-X$3)*10)),1))</f>
        <v>3.3</v>
      </c>
      <c r="Y125" s="135" t="str">
        <f aca="false">IF('Indicator Data'!AW125="No data","x",ROUND(IF('Indicator Data'!AW125&gt;Y$4,10,IF('Indicator Data'!AW125&lt;Y$3,0,10-(Y$4-'Indicator Data'!AW125)/(Y$4-Y$3)*10)),1))</f>
        <v>x</v>
      </c>
      <c r="Z125" s="140" t="n">
        <f aca="false">IF('Indicator Data'!AX125="No data","x",IF(('Indicator Data'!AX125/'Indicator Data'!BZ125)&gt;1,1,IF('Indicator Data'!AX125&gt;'Indicator Data'!AX125,1,'Indicator Data'!AX125/'Indicator Data'!BZ125)))</f>
        <v>0.861127762458538</v>
      </c>
      <c r="AA125" s="135" t="n">
        <f aca="false">IF(Z125="x","x",ROUND(IF(Z125&gt;AA$4,10,IF(Z125&lt;AA$3,0,10-(AA$4-Z125)/(AA$4-AA$3)*10)),1))</f>
        <v>9.6</v>
      </c>
      <c r="AB125" s="143" t="n">
        <f aca="false">IF(AND(W125="x",X125="x",Y125="x",AA125="x"),"x",ROUND(AVERAGE(W125,X125,Y125,AA125),1))</f>
        <v>6.5</v>
      </c>
      <c r="AC125" s="135" t="n">
        <f aca="false">IF('Indicator Data'!AR125="No data","x",ROUND(IF('Indicator Data'!AR125&gt;AC$4,10,IF('Indicator Data'!AR125&lt;AC$3,0,10-(AC$4-'Indicator Data'!AR125)/(AC$4-AC$3)*10)),1))</f>
        <v>2.2</v>
      </c>
      <c r="AD125" s="135" t="str">
        <f aca="false">IF('Indicator Data'!AS125="No data","x",ROUND(IF('Indicator Data'!AS125&gt;AD$4,10,IF('Indicator Data'!AS125&lt;AD$3,0,10-(AD$4-'Indicator Data'!AS125)/(AD$4-AD$3)*10)),1))</f>
        <v>x</v>
      </c>
      <c r="AE125" s="143" t="n">
        <f aca="false">IF(AND(AC125="x",AD125="x"),"x",ROUND(AVERAGE(AD125,AC125),1))</f>
        <v>2.2</v>
      </c>
      <c r="AF125" s="139" t="n">
        <f aca="false">('Indicator Data'!BC125+'Indicator Data'!BB125*0.5+'Indicator Data'!BA125*0.25)/1000</f>
        <v>0</v>
      </c>
      <c r="AG125" s="144" t="n">
        <f aca="false">AF125*1000/'Indicator Data'!BZ125</f>
        <v>0</v>
      </c>
      <c r="AH125" s="143" t="n">
        <f aca="false">IF(AG125="x","x",ROUND(IF(AG125&gt;AH$4,10,IF(AG125&lt;AH$3,0,10-(AH$4-AG125)/(AH$4-AH$3)*10)),1))</f>
        <v>0</v>
      </c>
      <c r="AI125" s="135" t="n">
        <f aca="false">IF('Indicator Data'!BG125="No data","x",ROUND(IF('Indicator Data'!BG125&lt;$AI$3,10,IF('Indicator Data'!BG125&gt;$AI$4,0,($AI$4-'Indicator Data'!BG125)/($AI$4-$AI$3)*10)),1))</f>
        <v>10</v>
      </c>
      <c r="AJ125" s="135" t="n">
        <f aca="false">IF('Indicator Data'!BH125="No data","x",ROUND(IF('Indicator Data'!BH125&gt;$AJ$4,10,IF('Indicator Data'!BH125&lt;$AJ$3,0,10-($AJ$4-'Indicator Data'!BH125)/($AJ$4-$AJ$3)*10)),1))</f>
        <v>0</v>
      </c>
      <c r="AK125" s="143" t="n">
        <f aca="false">ROUND(AVERAGE(AJ125,AI125),1)</f>
        <v>5</v>
      </c>
      <c r="AL125" s="141" t="n">
        <f aca="false">ROUND(IF(AND(AB125="x",AE125="x",AK125="x"),AH125,IF(AND(AB125="x",AE125="x"),(10-GEOMEAN(((10-AK125)/10*9+1),((10-AH125)/10*9+1)))/9*10,IF(AK125="x",(10-GEOMEAN(((10-AB125)/10*9+1),((10-AE125)/10*9+1),((10-AH125)/10*9+1)))/9*10,IF(AB125="x",(10-GEOMEAN(((10-AK125)/10*9+1),((10-AE125)/10*9+1),((10-AH125)/10*9+1)))/9*10,(10-GEOMEAN(((10-AB125)/10*9+1),((10-AE125)/10*9+1),((10-AH125)/10*9+1),((10-AK125)/10*9+1)))/9*10)))),1)</f>
        <v>3.8</v>
      </c>
      <c r="AM125" s="145" t="n">
        <f aca="false">ROUND((10-GEOMEAN(((10-T125)/10*9+1),((10-AL125)/10*9+1)))/9*10,1)</f>
        <v>4.3</v>
      </c>
    </row>
    <row r="126" customFormat="false" ht="14.5" hidden="false" customHeight="false" outlineLevel="0" collapsed="false">
      <c r="A126" s="98" t="str">
        <f aca="false">'Indicator Data'!A126</f>
        <v>Nepal</v>
      </c>
      <c r="B126" s="99" t="str">
        <f aca="false">'Indicator Data'!B126</f>
        <v>NPL</v>
      </c>
      <c r="C126" s="134" t="n">
        <f aca="false">ROUND(IF('Indicator Data'!AK126="No data",IF((0.101*LN('Indicator Data'!BY126)-0.153)&gt;C$4,0,IF((0.101*LN('Indicator Data'!BY126)-0.153)&lt;C$3,10,(C$4-(0.101*LN('Indicator Data'!BY126)-0.153))/(C$4-C$3)*10)),IF('Indicator Data'!AK126&gt;C$4,0,IF('Indicator Data'!AK126&lt;C$3,10,(C$4-'Indicator Data'!AK126)/(C$4-C$3)*10))),1)</f>
        <v>6</v>
      </c>
      <c r="D126" s="135" t="n">
        <f aca="false">IF('Indicator Data'!AL126="No data","x",ROUND((IF(LOG('Indicator Data'!AL126*1000)&gt;D$4,10,IF(LOG('Indicator Data'!AL126*1000)&lt;D$3,0,10-(D$4-LOG('Indicator Data'!AL126*1000))/(D$4-D$3)*10))),1))</f>
        <v>8</v>
      </c>
      <c r="E126" s="136" t="n">
        <f aca="false">ROUND(IF(D126="x",C126,(10-GEOMEAN(((10-C126)/10*9+1),((10-D126)/10*9+1)))/9*10),1)</f>
        <v>7.1</v>
      </c>
      <c r="F126" s="135" t="n">
        <f aca="false">IF('Indicator Data'!AY126="No data","x",ROUND(IF('Indicator Data'!AY126&gt;F$4,10,IF('Indicator Data'!AY126&lt;F$3,0,10-(F$4-'Indicator Data'!AY126)/(F$4-F$3)*10)),1))</f>
        <v>6</v>
      </c>
      <c r="G126" s="135" t="n">
        <f aca="false">IF('Indicator Data'!AZ126="No data","x",ROUND(IF('Indicator Data'!AZ126&gt;G$4,10,IF('Indicator Data'!AZ126&lt;G$3,0,10-(G$4-'Indicator Data'!AZ126)/(G$4-G$3)*10)),1))</f>
        <v>1.9</v>
      </c>
      <c r="H126" s="136" t="n">
        <f aca="false">IF(AND(F126="x",G126="x"),"x",ROUND(AVERAGE(F126,G126),1))</f>
        <v>4</v>
      </c>
      <c r="I126" s="137" t="n">
        <f aca="false">SUM(IF('Indicator Data'!AM126=0,0,'Indicator Data'!AM126),SUM('Indicator Data'!AN126:AO126))</f>
        <v>1267.83041773828</v>
      </c>
      <c r="J126" s="137" t="n">
        <f aca="false">I126/'Indicator Data'!BZ126*1000000</f>
        <v>42.211780917466</v>
      </c>
      <c r="K126" s="135" t="n">
        <f aca="false">IF(J126="x","x",ROUND(IF(J126&gt;K$4,10,IF(J126&lt;K$3,0,10-(K$4-J126)/(K$4-K$3)*10)),1))</f>
        <v>0.8</v>
      </c>
      <c r="L126" s="135" t="n">
        <f aca="false">IF('Indicator Data'!AP126="No data","x",ROUND(IF('Indicator Data'!AP126&gt;L$4,10,IF('Indicator Data'!AP126&lt;L$3,0,10-(L$4-'Indicator Data'!AP126)/(L$4-L$3)*10)),1))</f>
        <v>3.5</v>
      </c>
      <c r="M126" s="135" t="n">
        <f aca="false">IF('Indicator Data'!AQ126="No data","x",IF('Indicator Data'!AQ126=0,0,ROUND(IF('Indicator Data'!AQ126&gt;M$4,10,IF('Indicator Data'!AQ126&lt;M$3,0,10-(M$4-'Indicator Data'!AQ126)/(M$4-M$3)*10)),1)))</f>
        <v>8.1</v>
      </c>
      <c r="N126" s="136" t="n">
        <f aca="false">ROUND(AVERAGE(K126,L126,M126),1)</f>
        <v>4.1</v>
      </c>
      <c r="O126" s="138" t="n">
        <f aca="false">ROUND(AVERAGE(E126,E126,H126,N126),1)</f>
        <v>5.6</v>
      </c>
      <c r="P126" s="139" t="n">
        <f aca="false">IF(AND('Indicator Data'!BD126="No data",'Indicator Data'!BE126="No data"),0,SUM('Indicator Data'!BD126:BF126)/1000)</f>
        <v>19.711</v>
      </c>
      <c r="Q126" s="135" t="n">
        <f aca="false">ROUND(IF(P126=0,0,IF(LOG(P126*1000)&gt;$Q$4,10,IF(LOG(P126*1000)&lt;Q$3,0,10-(Q$4-LOG(P126*1000))/(Q$4-Q$3)*10))),1)</f>
        <v>4.3</v>
      </c>
      <c r="R126" s="140" t="n">
        <f aca="false">P126*1000/'Indicator Data'!BZ126</f>
        <v>0.000656267906198737</v>
      </c>
      <c r="S126" s="135" t="n">
        <f aca="false">IF(R126="x","x",ROUND(IF(R126&gt;$S$4,10,IF(R126&lt;$S$3,0,((R126*100)/0.0052)^(1/4.0545)/6.5*10)),1))</f>
        <v>2.9</v>
      </c>
      <c r="T126" s="141" t="n">
        <f aca="false">ROUND(AVERAGE(Q126,S126),1)</f>
        <v>3.6</v>
      </c>
      <c r="U126" s="142" t="n">
        <f aca="false">IF('Indicator Data'!AU126="No data","x",ROUND(IF('Indicator Data'!AU126&gt;U$4,10,IF('Indicator Data'!AU126&lt;U$3,0,10-(U$4-'Indicator Data'!AU126)/(U$4-U$3)*10)),1))</f>
        <v>0.2</v>
      </c>
      <c r="V126" s="142" t="n">
        <f aca="false">IF('Indicator Data'!AV126="No data","x",IF('Indicator Data'!AV126=0,0,ROUND(IF('Indicator Data'!AV126&gt;V$4,10,IF('Indicator Data'!AV126&lt;V$3,0,10-(V$4-'Indicator Data'!AV126)/(V$4-V$3)*10)),1)))</f>
        <v>0.1</v>
      </c>
      <c r="W126" s="135" t="n">
        <f aca="false">IF(AND(U126="x",V126="x"),"x",AVERAGE(U126,V126))</f>
        <v>0.15</v>
      </c>
      <c r="X126" s="135" t="n">
        <f aca="false">IF('Indicator Data'!AT126="No data","x",ROUND(IF('Indicator Data'!AT126&gt;X$4,10,IF('Indicator Data'!AT126&lt;X$3,0,10-(X$4-'Indicator Data'!AT126)/(X$4-X$3)*10)),1))</f>
        <v>4.3</v>
      </c>
      <c r="Y126" s="135" t="n">
        <f aca="false">IF('Indicator Data'!AW126="No data","x",ROUND(IF('Indicator Data'!AW126&gt;Y$4,10,IF('Indicator Data'!AW126&lt;Y$3,0,10-(Y$4-'Indicator Data'!AW126)/(Y$4-Y$3)*10)),1))</f>
        <v>0</v>
      </c>
      <c r="Z126" s="140" t="n">
        <f aca="false">IF('Indicator Data'!AX126="No data","x",IF(('Indicator Data'!AX126/'Indicator Data'!BZ126)&gt;1,1,IF('Indicator Data'!AX126&gt;'Indicator Data'!AX126,1,'Indicator Data'!AX126/'Indicator Data'!BZ126)))</f>
        <v>0.450126102921959</v>
      </c>
      <c r="AA126" s="135" t="n">
        <f aca="false">IF(Z126="x","x",ROUND(IF(Z126&gt;AA$4,10,IF(Z126&lt;AA$3,0,10-(AA$4-Z126)/(AA$4-AA$3)*10)),1))</f>
        <v>5</v>
      </c>
      <c r="AB126" s="143" t="n">
        <f aca="false">IF(AND(W126="x",X126="x",Y126="x",AA126="x"),"x",ROUND(AVERAGE(W126,X126,Y126,AA126),1))</f>
        <v>2.4</v>
      </c>
      <c r="AC126" s="135" t="n">
        <f aca="false">IF('Indicator Data'!AR126="No data","x",ROUND(IF('Indicator Data'!AR126&gt;AC$4,10,IF('Indicator Data'!AR126&lt;AC$3,0,10-(AC$4-'Indicator Data'!AR126)/(AC$4-AC$3)*10)),1))</f>
        <v>2.2</v>
      </c>
      <c r="AD126" s="135" t="n">
        <f aca="false">IF('Indicator Data'!AS126="No data","x",ROUND(IF('Indicator Data'!AS126&gt;AD$4,10,IF('Indicator Data'!AS126&lt;AD$3,0,10-(AD$4-'Indicator Data'!AS126)/(AD$4-AD$3)*10)),1))</f>
        <v>5.4</v>
      </c>
      <c r="AE126" s="143" t="n">
        <f aca="false">IF(AND(AC126="x",AD126="x"),"x",ROUND(AVERAGE(AD126,AC126),1))</f>
        <v>3.8</v>
      </c>
      <c r="AF126" s="139" t="n">
        <f aca="false">('Indicator Data'!BC126+'Indicator Data'!BB126*0.5+'Indicator Data'!BA126*0.25)/1000</f>
        <v>231.93375</v>
      </c>
      <c r="AG126" s="144" t="n">
        <f aca="false">AF126*1000/'Indicator Data'!BZ126</f>
        <v>0.0077221184358643</v>
      </c>
      <c r="AH126" s="143" t="n">
        <f aca="false">IF(AG126="x","x",ROUND(IF(AG126&gt;AH$4,10,IF(AG126&lt;AH$3,0,10-(AH$4-AG126)/(AH$4-AH$3)*10)),1))</f>
        <v>0.8</v>
      </c>
      <c r="AI126" s="135" t="n">
        <f aca="false">IF('Indicator Data'!BG126="No data","x",ROUND(IF('Indicator Data'!BG126&lt;$AI$3,10,IF('Indicator Data'!BG126&gt;$AI$4,0,($AI$4-'Indicator Data'!BG126)/($AI$4-$AI$3)*10)),1))</f>
        <v>2.9</v>
      </c>
      <c r="AJ126" s="135" t="n">
        <f aca="false">IF('Indicator Data'!BH126="No data","x",ROUND(IF('Indicator Data'!BH126&gt;$AJ$4,10,IF('Indicator Data'!BH126&lt;$AJ$3,0,10-($AJ$4-'Indicator Data'!BH126)/($AJ$4-$AJ$3)*10)),1))</f>
        <v>0.2</v>
      </c>
      <c r="AK126" s="143" t="n">
        <f aca="false">ROUND(AVERAGE(AJ126,AI126),1)</f>
        <v>1.6</v>
      </c>
      <c r="AL126" s="141" t="n">
        <f aca="false">ROUND(IF(AND(AB126="x",AE126="x",AK126="x"),AH126,IF(AND(AB126="x",AE126="x"),(10-GEOMEAN(((10-AK126)/10*9+1),((10-AH126)/10*9+1)))/9*10,IF(AK126="x",(10-GEOMEAN(((10-AB126)/10*9+1),((10-AE126)/10*9+1),((10-AH126)/10*9+1)))/9*10,IF(AB126="x",(10-GEOMEAN(((10-AK126)/10*9+1),((10-AE126)/10*9+1),((10-AH126)/10*9+1)))/9*10,(10-GEOMEAN(((10-AB126)/10*9+1),((10-AE126)/10*9+1),((10-AH126)/10*9+1),((10-AK126)/10*9+1)))/9*10)))),1)</f>
        <v>2.2</v>
      </c>
      <c r="AM126" s="145" t="n">
        <f aca="false">ROUND((10-GEOMEAN(((10-T126)/10*9+1),((10-AL126)/10*9+1)))/9*10,1)</f>
        <v>2.9</v>
      </c>
    </row>
    <row r="127" customFormat="false" ht="14.5" hidden="false" customHeight="false" outlineLevel="0" collapsed="false">
      <c r="A127" s="98" t="str">
        <f aca="false">'Indicator Data'!A127</f>
        <v>Netherlands</v>
      </c>
      <c r="B127" s="99" t="str">
        <f aca="false">'Indicator Data'!B127</f>
        <v>NLD</v>
      </c>
      <c r="C127" s="134" t="n">
        <f aca="false">ROUND(IF('Indicator Data'!AK127="No data",IF((0.101*LN('Indicator Data'!BY127)-0.153)&gt;C$4,0,IF((0.101*LN('Indicator Data'!BY127)-0.153)&lt;C$3,10,(C$4-(0.101*LN('Indicator Data'!BY127)-0.153))/(C$4-C$3)*10)),IF('Indicator Data'!AK127&gt;C$4,0,IF('Indicator Data'!AK127&lt;C$3,10,(C$4-'Indicator Data'!AK127)/(C$4-C$3)*10))),1)</f>
        <v>0</v>
      </c>
      <c r="D127" s="135" t="str">
        <f aca="false">IF('Indicator Data'!AL127="No data","x",ROUND((IF(LOG('Indicator Data'!AL127*1000)&gt;D$4,10,IF(LOG('Indicator Data'!AL127*1000)&lt;D$3,0,10-(D$4-LOG('Indicator Data'!AL127*1000))/(D$4-D$3)*10))),1))</f>
        <v>x</v>
      </c>
      <c r="E127" s="136" t="n">
        <f aca="false">ROUND(IF(D127="x",C127,(10-GEOMEAN(((10-C127)/10*9+1),((10-D127)/10*9+1)))/9*10),1)</f>
        <v>0</v>
      </c>
      <c r="F127" s="135" t="n">
        <f aca="false">IF('Indicator Data'!AY127="No data","x",ROUND(IF('Indicator Data'!AY127&gt;F$4,10,IF('Indicator Data'!AY127&lt;F$3,0,10-(F$4-'Indicator Data'!AY127)/(F$4-F$3)*10)),1))</f>
        <v>0.6</v>
      </c>
      <c r="G127" s="135" t="n">
        <f aca="false">IF('Indicator Data'!AZ127="No data","x",ROUND(IF('Indicator Data'!AZ127&gt;G$4,10,IF('Indicator Data'!AZ127&lt;G$3,0,10-(G$4-'Indicator Data'!AZ127)/(G$4-G$3)*10)),1))</f>
        <v>1.1</v>
      </c>
      <c r="H127" s="136" t="n">
        <f aca="false">IF(AND(F127="x",G127="x"),"x",ROUND(AVERAGE(F127,G127),1))</f>
        <v>0.9</v>
      </c>
      <c r="I127" s="137" t="n">
        <f aca="false">SUM(IF('Indicator Data'!AM127=0,0,'Indicator Data'!AM127),SUM('Indicator Data'!AN127:AO127))</f>
        <v>-33.097195</v>
      </c>
      <c r="J127" s="137" t="n">
        <f aca="false">I127/'Indicator Data'!BZ127*1000000</f>
        <v>-1.89108501256107</v>
      </c>
      <c r="K127" s="135" t="n">
        <f aca="false">IF(J127="x","x",ROUND(IF(J127&gt;K$4,10,IF(J127&lt;K$3,0,10-(K$4-J127)/(K$4-K$3)*10)),1))</f>
        <v>0</v>
      </c>
      <c r="L127" s="135" t="str">
        <f aca="false">IF('Indicator Data'!AP127="No data","x",ROUND(IF('Indicator Data'!AP127&gt;L$4,10,IF('Indicator Data'!AP127&lt;L$3,0,10-(L$4-'Indicator Data'!AP127)/(L$4-L$3)*10)),1))</f>
        <v>x</v>
      </c>
      <c r="M127" s="135" t="n">
        <f aca="false">IF('Indicator Data'!AQ127="No data","x",IF('Indicator Data'!AQ127=0,0,ROUND(IF('Indicator Data'!AQ127&gt;M$4,10,IF('Indicator Data'!AQ127&lt;M$3,0,10-(M$4-'Indicator Data'!AQ127)/(M$4-M$3)*10)),1)))</f>
        <v>0.1</v>
      </c>
      <c r="N127" s="136" t="n">
        <f aca="false">ROUND(AVERAGE(K127,L127,M127),1)</f>
        <v>0.1</v>
      </c>
      <c r="O127" s="138" t="n">
        <f aca="false">ROUND(AVERAGE(E127,E127,H127,N127),1)</f>
        <v>0.3</v>
      </c>
      <c r="P127" s="139" t="n">
        <f aca="false">IF(AND('Indicator Data'!BD127="No data",'Indicator Data'!BE127="No data"),0,SUM('Indicator Data'!BD127:BF127)/1000)</f>
        <v>184.741</v>
      </c>
      <c r="Q127" s="135" t="n">
        <f aca="false">ROUND(IF(P127=0,0,IF(LOG(P127*1000)&gt;$Q$4,10,IF(LOG(P127*1000)&lt;Q$3,0,10-(Q$4-LOG(P127*1000))/(Q$4-Q$3)*10))),1)</f>
        <v>7.6</v>
      </c>
      <c r="R127" s="140" t="n">
        <f aca="false">P127*1000/'Indicator Data'!BZ127</f>
        <v>0.0105556055824533</v>
      </c>
      <c r="S127" s="135" t="n">
        <f aca="false">IF(R127="x","x",ROUND(IF(R127&gt;$S$4,10,IF(R127&lt;$S$3,0,((R127*100)/0.0052)^(1/4.0545)/6.5*10)),1))</f>
        <v>5.7</v>
      </c>
      <c r="T127" s="141" t="n">
        <f aca="false">ROUND(AVERAGE(Q127,S127),1)</f>
        <v>6.7</v>
      </c>
      <c r="U127" s="142" t="n">
        <f aca="false">IF('Indicator Data'!AU127="No data","x",ROUND(IF('Indicator Data'!AU127&gt;U$4,10,IF('Indicator Data'!AU127&lt;U$3,0,10-(U$4-'Indicator Data'!AU127)/(U$4-U$3)*10)),1))</f>
        <v>0.4</v>
      </c>
      <c r="V127" s="142" t="n">
        <f aca="false">IF('Indicator Data'!AV127="No data","x",IF('Indicator Data'!AV127=0,0,ROUND(IF('Indicator Data'!AV127&gt;V$4,10,IF('Indicator Data'!AV127&lt;V$3,0,10-(V$4-'Indicator Data'!AV127)/(V$4-V$3)*10)),1)))</f>
        <v>0.1</v>
      </c>
      <c r="W127" s="135" t="n">
        <f aca="false">IF(AND(U127="x",V127="x"),"x",AVERAGE(U127,V127))</f>
        <v>0.25</v>
      </c>
      <c r="X127" s="135" t="n">
        <f aca="false">IF('Indicator Data'!AT127="No data","x",ROUND(IF('Indicator Data'!AT127&gt;X$4,10,IF('Indicator Data'!AT127&lt;X$3,0,10-(X$4-'Indicator Data'!AT127)/(X$4-X$3)*10)),1))</f>
        <v>0.1</v>
      </c>
      <c r="Y127" s="135" t="str">
        <f aca="false">IF('Indicator Data'!AW127="No data","x",ROUND(IF('Indicator Data'!AW127&gt;Y$4,10,IF('Indicator Data'!AW127&lt;Y$3,0,10-(Y$4-'Indicator Data'!AW127)/(Y$4-Y$3)*10)),1))</f>
        <v>x</v>
      </c>
      <c r="Z127" s="140" t="n">
        <f aca="false">IF('Indicator Data'!AX127="No data","x",IF(('Indicator Data'!AX127/'Indicator Data'!BZ127)&gt;1,1,IF('Indicator Data'!AX127&gt;'Indicator Data'!AX127,1,'Indicator Data'!AX127/'Indicator Data'!BZ127)))</f>
        <v>2.28549278881315E-007</v>
      </c>
      <c r="AA127" s="135" t="n">
        <f aca="false">IF(Z127="x","x",ROUND(IF(Z127&gt;AA$4,10,IF(Z127&lt;AA$3,0,10-(AA$4-Z127)/(AA$4-AA$3)*10)),1))</f>
        <v>0</v>
      </c>
      <c r="AB127" s="143" t="n">
        <f aca="false">IF(AND(W127="x",X127="x",Y127="x",AA127="x"),"x",ROUND(AVERAGE(W127,X127,Y127,AA127),1))</f>
        <v>0.1</v>
      </c>
      <c r="AC127" s="135" t="n">
        <f aca="false">IF('Indicator Data'!AR127="No data","x",ROUND(IF('Indicator Data'!AR127&gt;AC$4,10,IF('Indicator Data'!AR127&lt;AC$3,0,10-(AC$4-'Indicator Data'!AR127)/(AC$4-AC$3)*10)),1))</f>
        <v>0.3</v>
      </c>
      <c r="AD127" s="135" t="str">
        <f aca="false">IF('Indicator Data'!AS127="No data","x",ROUND(IF('Indicator Data'!AS127&gt;AD$4,10,IF('Indicator Data'!AS127&lt;AD$3,0,10-(AD$4-'Indicator Data'!AS127)/(AD$4-AD$3)*10)),1))</f>
        <v>x</v>
      </c>
      <c r="AE127" s="143" t="n">
        <f aca="false">IF(AND(AC127="x",AD127="x"),"x",ROUND(AVERAGE(AD127,AC127),1))</f>
        <v>0.3</v>
      </c>
      <c r="AF127" s="139" t="n">
        <f aca="false">('Indicator Data'!BC127+'Indicator Data'!BB127*0.5+'Indicator Data'!BA127*0.25)/1000</f>
        <v>0.002</v>
      </c>
      <c r="AG127" s="144" t="n">
        <f aca="false">AF127*1000/'Indicator Data'!BZ127</f>
        <v>1.14274639440658E-007</v>
      </c>
      <c r="AH127" s="143" t="n">
        <f aca="false">IF(AG127="x","x",ROUND(IF(AG127&gt;AH$4,10,IF(AG127&lt;AH$3,0,10-(AH$4-AG127)/(AH$4-AH$3)*10)),1))</f>
        <v>0</v>
      </c>
      <c r="AI127" s="135" t="n">
        <f aca="false">IF('Indicator Data'!BG127="No data","x",ROUND(IF('Indicator Data'!BG127&lt;$AI$3,10,IF('Indicator Data'!BG127&gt;$AI$4,0,($AI$4-'Indicator Data'!BG127)/($AI$4-$AI$3)*10)),1))</f>
        <v>2.7</v>
      </c>
      <c r="AJ127" s="135" t="n">
        <f aca="false">IF('Indicator Data'!BH127="No data","x",ROUND(IF('Indicator Data'!BH127&gt;$AJ$4,10,IF('Indicator Data'!BH127&lt;$AJ$3,0,10-($AJ$4-'Indicator Data'!BH127)/($AJ$4-$AJ$3)*10)),1))</f>
        <v>0</v>
      </c>
      <c r="AK127" s="143" t="n">
        <f aca="false">ROUND(AVERAGE(AJ127,AI127),1)</f>
        <v>1.4</v>
      </c>
      <c r="AL127" s="141" t="n">
        <f aca="false">ROUND(IF(AND(AB127="x",AE127="x",AK127="x"),AH127,IF(AND(AB127="x",AE127="x"),(10-GEOMEAN(((10-AK127)/10*9+1),((10-AH127)/10*9+1)))/9*10,IF(AK127="x",(10-GEOMEAN(((10-AB127)/10*9+1),((10-AE127)/10*9+1),((10-AH127)/10*9+1)))/9*10,IF(AB127="x",(10-GEOMEAN(((10-AK127)/10*9+1),((10-AE127)/10*9+1),((10-AH127)/10*9+1)))/9*10,(10-GEOMEAN(((10-AB127)/10*9+1),((10-AE127)/10*9+1),((10-AH127)/10*9+1),((10-AK127)/10*9+1)))/9*10)))),1)</f>
        <v>0.5</v>
      </c>
      <c r="AM127" s="145" t="n">
        <f aca="false">ROUND((10-GEOMEAN(((10-T127)/10*9+1),((10-AL127)/10*9+1)))/9*10,1)</f>
        <v>4.3</v>
      </c>
    </row>
    <row r="128" customFormat="false" ht="14.5" hidden="false" customHeight="false" outlineLevel="0" collapsed="false">
      <c r="A128" s="98" t="str">
        <f aca="false">'Indicator Data'!A128</f>
        <v>New Zealand</v>
      </c>
      <c r="B128" s="99" t="str">
        <f aca="false">'Indicator Data'!B128</f>
        <v>NZL</v>
      </c>
      <c r="C128" s="134" t="n">
        <f aca="false">ROUND(IF('Indicator Data'!AK128="No data",IF((0.101*LN('Indicator Data'!BY128)-0.153)&gt;C$4,0,IF((0.101*LN('Indicator Data'!BY128)-0.153)&lt;C$3,10,(C$4-(0.101*LN('Indicator Data'!BY128)-0.153))/(C$4-C$3)*10)),IF('Indicator Data'!AK128&gt;C$4,0,IF('Indicator Data'!AK128&lt;C$3,10,(C$4-'Indicator Data'!AK128)/(C$4-C$3)*10))),1)</f>
        <v>0</v>
      </c>
      <c r="D128" s="135" t="str">
        <f aca="false">IF('Indicator Data'!AL128="No data","x",ROUND((IF(LOG('Indicator Data'!AL128*1000)&gt;D$4,10,IF(LOG('Indicator Data'!AL128*1000)&lt;D$3,0,10-(D$4-LOG('Indicator Data'!AL128*1000))/(D$4-D$3)*10))),1))</f>
        <v>x</v>
      </c>
      <c r="E128" s="136" t="n">
        <f aca="false">ROUND(IF(D128="x",C128,(10-GEOMEAN(((10-C128)/10*9+1),((10-D128)/10*9+1)))/9*10),1)</f>
        <v>0</v>
      </c>
      <c r="F128" s="135" t="n">
        <f aca="false">IF('Indicator Data'!AY128="No data","x",ROUND(IF('Indicator Data'!AY128&gt;F$4,10,IF('Indicator Data'!AY128&lt;F$3,0,10-(F$4-'Indicator Data'!AY128)/(F$4-F$3)*10)),1))</f>
        <v>1.6</v>
      </c>
      <c r="G128" s="135" t="str">
        <f aca="false">IF('Indicator Data'!AZ128="No data","x",ROUND(IF('Indicator Data'!AZ128&gt;G$4,10,IF('Indicator Data'!AZ128&lt;G$3,0,10-(G$4-'Indicator Data'!AZ128)/(G$4-G$3)*10)),1))</f>
        <v>x</v>
      </c>
      <c r="H128" s="136" t="n">
        <f aca="false">IF(AND(F128="x",G128="x"),"x",ROUND(AVERAGE(F128,G128),1))</f>
        <v>1.6</v>
      </c>
      <c r="I128" s="137" t="n">
        <f aca="false">SUM(IF('Indicator Data'!AM128=0,0,'Indicator Data'!AM128),SUM('Indicator Data'!AN128:AO128))</f>
        <v>2.10643</v>
      </c>
      <c r="J128" s="137" t="n">
        <f aca="false">I128/'Indicator Data'!BZ128*1000000</f>
        <v>0.410631948773107</v>
      </c>
      <c r="K128" s="135" t="n">
        <f aca="false">IF(J128="x","x",ROUND(IF(J128&gt;K$4,10,IF(J128&lt;K$3,0,10-(K$4-J128)/(K$4-K$3)*10)),1))</f>
        <v>0</v>
      </c>
      <c r="L128" s="135" t="str">
        <f aca="false">IF('Indicator Data'!AP128="No data","x",ROUND(IF('Indicator Data'!AP128&gt;L$4,10,IF('Indicator Data'!AP128&lt;L$3,0,10-(L$4-'Indicator Data'!AP128)/(L$4-L$3)*10)),1))</f>
        <v>x</v>
      </c>
      <c r="M128" s="135" t="n">
        <f aca="false">IF('Indicator Data'!AQ128="No data","x",IF('Indicator Data'!AQ128=0,0,ROUND(IF('Indicator Data'!AQ128&gt;M$4,10,IF('Indicator Data'!AQ128&lt;M$3,0,10-(M$4-'Indicator Data'!AQ128)/(M$4-M$3)*10)),1)))</f>
        <v>0</v>
      </c>
      <c r="N128" s="136" t="n">
        <f aca="false">ROUND(AVERAGE(K128,L128,M128),1)</f>
        <v>0</v>
      </c>
      <c r="O128" s="138" t="n">
        <f aca="false">ROUND(AVERAGE(E128,E128,H128,N128),1)</f>
        <v>0.4</v>
      </c>
      <c r="P128" s="139" t="n">
        <f aca="false">IF(AND('Indicator Data'!BD128="No data",'Indicator Data'!BE128="No data"),0,SUM('Indicator Data'!BD128:BF128)/1000)</f>
        <v>2.505</v>
      </c>
      <c r="Q128" s="135" t="n">
        <f aca="false">ROUND(IF(P128=0,0,IF(LOG(P128*1000)&gt;$Q$4,10,IF(LOG(P128*1000)&lt;Q$3,0,10-(Q$4-LOG(P128*1000))/(Q$4-Q$3)*10))),1)</f>
        <v>1.3</v>
      </c>
      <c r="R128" s="140" t="n">
        <f aca="false">P128*1000/'Indicator Data'!BZ128</f>
        <v>0.000488330033125541</v>
      </c>
      <c r="S128" s="135" t="n">
        <f aca="false">IF(R128="x","x",ROUND(IF(R128&gt;$S$4,10,IF(R128&lt;$S$3,0,((R128*100)/0.0052)^(1/4.0545)/6.5*10)),1))</f>
        <v>2.7</v>
      </c>
      <c r="T128" s="141" t="n">
        <f aca="false">ROUND(AVERAGE(Q128,S128),1)</f>
        <v>2</v>
      </c>
      <c r="U128" s="142" t="n">
        <f aca="false">IF('Indicator Data'!AU128="No data","x",ROUND(IF('Indicator Data'!AU128&gt;U$4,10,IF('Indicator Data'!AU128&lt;U$3,0,10-(U$4-'Indicator Data'!AU128)/(U$4-U$3)*10)),1))</f>
        <v>0.2</v>
      </c>
      <c r="V128" s="142" t="n">
        <f aca="false">IF('Indicator Data'!AV128="No data","x",IF('Indicator Data'!AV128=0,0,ROUND(IF('Indicator Data'!AV128&gt;V$4,10,IF('Indicator Data'!AV128&lt;V$3,0,10-(V$4-'Indicator Data'!AV128)/(V$4-V$3)*10)),1)))</f>
        <v>0.1</v>
      </c>
      <c r="W128" s="135" t="n">
        <f aca="false">IF(AND(U128="x",V128="x"),"x",AVERAGE(U128,V128))</f>
        <v>0.15</v>
      </c>
      <c r="X128" s="135" t="n">
        <f aca="false">IF('Indicator Data'!AT128="No data","x",ROUND(IF('Indicator Data'!AT128&gt;X$4,10,IF('Indicator Data'!AT128&lt;X$3,0,10-(X$4-'Indicator Data'!AT128)/(X$4-X$3)*10)),1))</f>
        <v>0.1</v>
      </c>
      <c r="Y128" s="135" t="str">
        <f aca="false">IF('Indicator Data'!AW128="No data","x",ROUND(IF('Indicator Data'!AW128&gt;Y$4,10,IF('Indicator Data'!AW128&lt;Y$3,0,10-(Y$4-'Indicator Data'!AW128)/(Y$4-Y$3)*10)),1))</f>
        <v>x</v>
      </c>
      <c r="Z128" s="140" t="n">
        <f aca="false">IF('Indicator Data'!AX128="No data","x",IF(('Indicator Data'!AX128/'Indicator Data'!BZ128)&gt;1,1,IF('Indicator Data'!AX128&gt;'Indicator Data'!AX128,1,'Indicator Data'!AX128/'Indicator Data'!BZ128)))</f>
        <v>5.84826386976696E-007</v>
      </c>
      <c r="AA128" s="135" t="n">
        <f aca="false">IF(Z128="x","x",ROUND(IF(Z128&gt;AA$4,10,IF(Z128&lt;AA$3,0,10-(AA$4-Z128)/(AA$4-AA$3)*10)),1))</f>
        <v>0</v>
      </c>
      <c r="AB128" s="143" t="n">
        <f aca="false">IF(AND(W128="x",X128="x",Y128="x",AA128="x"),"x",ROUND(AVERAGE(W128,X128,Y128,AA128),1))</f>
        <v>0.1</v>
      </c>
      <c r="AC128" s="135" t="n">
        <f aca="false">IF('Indicator Data'!AR128="No data","x",ROUND(IF('Indicator Data'!AR128&gt;AC$4,10,IF('Indicator Data'!AR128&lt;AC$3,0,10-(AC$4-'Indicator Data'!AR128)/(AC$4-AC$3)*10)),1))</f>
        <v>0.4</v>
      </c>
      <c r="AD128" s="135" t="str">
        <f aca="false">IF('Indicator Data'!AS128="No data","x",ROUND(IF('Indicator Data'!AS128&gt;AD$4,10,IF('Indicator Data'!AS128&lt;AD$3,0,10-(AD$4-'Indicator Data'!AS128)/(AD$4-AD$3)*10)),1))</f>
        <v>x</v>
      </c>
      <c r="AE128" s="143" t="n">
        <f aca="false">IF(AND(AC128="x",AD128="x"),"x",ROUND(AVERAGE(AD128,AC128),1))</f>
        <v>0.4</v>
      </c>
      <c r="AF128" s="139" t="n">
        <f aca="false">('Indicator Data'!BC128+'Indicator Data'!BB128*0.5+'Indicator Data'!BA128*0.25)/1000</f>
        <v>1.66375</v>
      </c>
      <c r="AG128" s="144" t="n">
        <f aca="false">AF128*1000/'Indicator Data'!BZ128</f>
        <v>0.000324334967110826</v>
      </c>
      <c r="AH128" s="143" t="n">
        <f aca="false">IF(AG128="x","x",ROUND(IF(AG128&gt;AH$4,10,IF(AG128&lt;AH$3,0,10-(AH$4-AG128)/(AH$4-AH$3)*10)),1))</f>
        <v>0</v>
      </c>
      <c r="AI128" s="135" t="n">
        <f aca="false">IF('Indicator Data'!BG128="No data","x",ROUND(IF('Indicator Data'!BG128&lt;$AI$3,10,IF('Indicator Data'!BG128&gt;$AI$4,0,($AI$4-'Indicator Data'!BG128)/($AI$4-$AI$3)*10)),1))</f>
        <v>2.7</v>
      </c>
      <c r="AJ128" s="135" t="n">
        <f aca="false">IF('Indicator Data'!BH128="No data","x",ROUND(IF('Indicator Data'!BH128&gt;$AJ$4,10,IF('Indicator Data'!BH128&lt;$AJ$3,0,10-($AJ$4-'Indicator Data'!BH128)/($AJ$4-$AJ$3)*10)),1))</f>
        <v>0</v>
      </c>
      <c r="AK128" s="143" t="n">
        <f aca="false">ROUND(AVERAGE(AJ128,AI128),1)</f>
        <v>1.4</v>
      </c>
      <c r="AL128" s="141" t="n">
        <f aca="false">ROUND(IF(AND(AB128="x",AE128="x",AK128="x"),AH128,IF(AND(AB128="x",AE128="x"),(10-GEOMEAN(((10-AK128)/10*9+1),((10-AH128)/10*9+1)))/9*10,IF(AK128="x",(10-GEOMEAN(((10-AB128)/10*9+1),((10-AE128)/10*9+1),((10-AH128)/10*9+1)))/9*10,IF(AB128="x",(10-GEOMEAN(((10-AK128)/10*9+1),((10-AE128)/10*9+1),((10-AH128)/10*9+1)))/9*10,(10-GEOMEAN(((10-AB128)/10*9+1),((10-AE128)/10*9+1),((10-AH128)/10*9+1),((10-AK128)/10*9+1)))/9*10)))),1)</f>
        <v>0.5</v>
      </c>
      <c r="AM128" s="145" t="n">
        <f aca="false">ROUND((10-GEOMEAN(((10-T128)/10*9+1),((10-AL128)/10*9+1)))/9*10,1)</f>
        <v>1.3</v>
      </c>
    </row>
    <row r="129" customFormat="false" ht="14.5" hidden="false" customHeight="false" outlineLevel="0" collapsed="false">
      <c r="A129" s="98" t="str">
        <f aca="false">'Indicator Data'!A129</f>
        <v>Nicaragua</v>
      </c>
      <c r="B129" s="99" t="str">
        <f aca="false">'Indicator Data'!B129</f>
        <v>NIC</v>
      </c>
      <c r="C129" s="134" t="n">
        <f aca="false">ROUND(IF('Indicator Data'!AK129="No data",IF((0.101*LN('Indicator Data'!BY129)-0.153)&gt;C$4,0,IF((0.101*LN('Indicator Data'!BY129)-0.153)&lt;C$3,10,(C$4-(0.101*LN('Indicator Data'!BY129)-0.153))/(C$4-C$3)*10)),IF('Indicator Data'!AK129&gt;C$4,0,IF('Indicator Data'!AK129&lt;C$3,10,(C$4-'Indicator Data'!AK129)/(C$4-C$3)*10))),1)</f>
        <v>4.8</v>
      </c>
      <c r="D129" s="135" t="n">
        <f aca="false">IF('Indicator Data'!AL129="No data","x",ROUND((IF(LOG('Indicator Data'!AL129*1000)&gt;D$4,10,IF(LOG('Indicator Data'!AL129*1000)&lt;D$3,0,10-(D$4-LOG('Indicator Data'!AL129*1000))/(D$4-D$3)*10))),1))</f>
        <v>6.9</v>
      </c>
      <c r="E129" s="136" t="n">
        <f aca="false">ROUND(IF(D129="x",C129,(10-GEOMEAN(((10-C129)/10*9+1),((10-D129)/10*9+1)))/9*10),1)</f>
        <v>6</v>
      </c>
      <c r="F129" s="135" t="n">
        <f aca="false">IF('Indicator Data'!AY129="No data","x",ROUND(IF('Indicator Data'!AY129&gt;F$4,10,IF('Indicator Data'!AY129&lt;F$3,0,10-(F$4-'Indicator Data'!AY129)/(F$4-F$3)*10)),1))</f>
        <v>5.7</v>
      </c>
      <c r="G129" s="135" t="n">
        <f aca="false">IF('Indicator Data'!AZ129="No data","x",ROUND(IF('Indicator Data'!AZ129&gt;G$4,10,IF('Indicator Data'!AZ129&lt;G$3,0,10-(G$4-'Indicator Data'!AZ129)/(G$4-G$3)*10)),1))</f>
        <v>5.3</v>
      </c>
      <c r="H129" s="136" t="n">
        <f aca="false">IF(AND(F129="x",G129="x"),"x",ROUND(AVERAGE(F129,G129),1))</f>
        <v>5.5</v>
      </c>
      <c r="I129" s="137" t="n">
        <f aca="false">SUM(IF('Indicator Data'!AM129=0,0,'Indicator Data'!AM129),SUM('Indicator Data'!AN129:AO129))</f>
        <v>395.708775013672</v>
      </c>
      <c r="J129" s="137" t="n">
        <f aca="false">I129/'Indicator Data'!BZ129*1000000</f>
        <v>57.7631507901088</v>
      </c>
      <c r="K129" s="135" t="n">
        <f aca="false">IF(J129="x","x",ROUND(IF(J129&gt;K$4,10,IF(J129&lt;K$3,0,10-(K$4-J129)/(K$4-K$3)*10)),1))</f>
        <v>1.2</v>
      </c>
      <c r="L129" s="135" t="n">
        <f aca="false">IF('Indicator Data'!AP129="No data","x",ROUND(IF('Indicator Data'!AP129&gt;L$4,10,IF('Indicator Data'!AP129&lt;L$3,0,10-(L$4-'Indicator Data'!AP129)/(L$4-L$3)*10)),1))</f>
        <v>3.4</v>
      </c>
      <c r="M129" s="135" t="n">
        <f aca="false">IF('Indicator Data'!AQ129="No data","x",IF('Indicator Data'!AQ129=0,0,ROUND(IF('Indicator Data'!AQ129&gt;M$4,10,IF('Indicator Data'!AQ129&lt;M$3,0,10-(M$4-'Indicator Data'!AQ129)/(M$4-M$3)*10)),1)))</f>
        <v>4.9</v>
      </c>
      <c r="N129" s="136" t="n">
        <f aca="false">ROUND(AVERAGE(K129,L129,M129),1)</f>
        <v>3.2</v>
      </c>
      <c r="O129" s="138" t="n">
        <f aca="false">ROUND(AVERAGE(E129,E129,H129,N129),1)</f>
        <v>5.2</v>
      </c>
      <c r="P129" s="139" t="n">
        <f aca="false">IF(AND('Indicator Data'!BD129="No data",'Indicator Data'!BE129="No data"),0,SUM('Indicator Data'!BD129:BF129)/1000)</f>
        <v>0.437</v>
      </c>
      <c r="Q129" s="135" t="n">
        <f aca="false">ROUND(IF(P129=0,0,IF(LOG(P129*1000)&gt;$Q$4,10,IF(LOG(P129*1000)&lt;Q$3,0,10-(Q$4-LOG(P129*1000))/(Q$4-Q$3)*10))),1)</f>
        <v>0</v>
      </c>
      <c r="R129" s="140" t="n">
        <f aca="false">P129*1000/'Indicator Data'!BZ129</f>
        <v>6.37905916905821E-005</v>
      </c>
      <c r="S129" s="135" t="n">
        <f aca="false">IF(R129="x","x",ROUND(IF(R129&gt;$S$4,10,IF(R129&lt;$S$3,0,((R129*100)/0.0052)^(1/4.0545)/6.5*10)),1))</f>
        <v>1.6</v>
      </c>
      <c r="T129" s="141" t="n">
        <f aca="false">ROUND(AVERAGE(Q129,S129),1)</f>
        <v>0.8</v>
      </c>
      <c r="U129" s="142" t="n">
        <f aca="false">IF('Indicator Data'!AU129="No data","x",ROUND(IF('Indicator Data'!AU129&gt;U$4,10,IF('Indicator Data'!AU129&lt;U$3,0,10-(U$4-'Indicator Data'!AU129)/(U$4-U$3)*10)),1))</f>
        <v>0.4</v>
      </c>
      <c r="V129" s="142" t="n">
        <f aca="false">IF('Indicator Data'!AV129="No data","x",IF('Indicator Data'!AV129=0,0,ROUND(IF('Indicator Data'!AV129&gt;V$4,10,IF('Indicator Data'!AV129&lt;V$3,0,10-(V$4-'Indicator Data'!AV129)/(V$4-V$3)*10)),1)))</f>
        <v>0.7</v>
      </c>
      <c r="W129" s="135" t="n">
        <f aca="false">IF(AND(U129="x",V129="x"),"x",AVERAGE(U129,V129))</f>
        <v>0.55</v>
      </c>
      <c r="X129" s="135" t="n">
        <f aca="false">IF('Indicator Data'!AT129="No data","x",ROUND(IF('Indicator Data'!AT129&gt;X$4,10,IF('Indicator Data'!AT129&lt;X$3,0,10-(X$4-'Indicator Data'!AT129)/(X$4-X$3)*10)),1))</f>
        <v>0.8</v>
      </c>
      <c r="Y129" s="135" t="n">
        <f aca="false">IF('Indicator Data'!AW129="No data","x",ROUND(IF('Indicator Data'!AW129&gt;Y$4,10,IF('Indicator Data'!AW129&lt;Y$3,0,10-(Y$4-'Indicator Data'!AW129)/(Y$4-Y$3)*10)),1))</f>
        <v>0.3</v>
      </c>
      <c r="Z129" s="140" t="n">
        <f aca="false">IF('Indicator Data'!AX129="No data","x",IF(('Indicator Data'!AX129/'Indicator Data'!BZ129)&gt;1,1,IF('Indicator Data'!AX129&gt;'Indicator Data'!AX129,1,'Indicator Data'!AX129/'Indicator Data'!BZ129)))</f>
        <v>0.232881787421138</v>
      </c>
      <c r="AA129" s="135" t="n">
        <f aca="false">IF(Z129="x","x",ROUND(IF(Z129&gt;AA$4,10,IF(Z129&lt;AA$3,0,10-(AA$4-Z129)/(AA$4-AA$3)*10)),1))</f>
        <v>2.6</v>
      </c>
      <c r="AB129" s="143" t="n">
        <f aca="false">IF(AND(W129="x",X129="x",Y129="x",AA129="x"),"x",ROUND(AVERAGE(W129,X129,Y129,AA129),1))</f>
        <v>1.1</v>
      </c>
      <c r="AC129" s="135" t="n">
        <f aca="false">IF('Indicator Data'!AR129="No data","x",ROUND(IF('Indicator Data'!AR129&gt;AC$4,10,IF('Indicator Data'!AR129&lt;AC$3,0,10-(AC$4-'Indicator Data'!AR129)/(AC$4-AC$3)*10)),1))</f>
        <v>1.2</v>
      </c>
      <c r="AD129" s="135" t="n">
        <f aca="false">IF('Indicator Data'!AS129="No data","x",ROUND(IF('Indicator Data'!AS129&gt;AD$4,10,IF('Indicator Data'!AS129&lt;AD$3,0,10-(AD$4-'Indicator Data'!AS129)/(AD$4-AD$3)*10)),1))</f>
        <v>1</v>
      </c>
      <c r="AE129" s="143" t="n">
        <f aca="false">IF(AND(AC129="x",AD129="x"),"x",ROUND(AVERAGE(AD129,AC129),1))</f>
        <v>1.1</v>
      </c>
      <c r="AF129" s="139" t="n">
        <f aca="false">('Indicator Data'!BC129+'Indicator Data'!BB129*0.5+'Indicator Data'!BA129*0.25)/1000</f>
        <v>235.512</v>
      </c>
      <c r="AG129" s="144" t="n">
        <f aca="false">AF129*1000/'Indicator Data'!BZ129</f>
        <v>0.0343786037305088</v>
      </c>
      <c r="AH129" s="143" t="n">
        <f aca="false">IF(AG129="x","x",ROUND(IF(AG129&gt;AH$4,10,IF(AG129&lt;AH$3,0,10-(AH$4-AG129)/(AH$4-AH$3)*10)),1))</f>
        <v>3.4</v>
      </c>
      <c r="AI129" s="135" t="n">
        <f aca="false">IF('Indicator Data'!BG129="No data","x",ROUND(IF('Indicator Data'!BG129&lt;$AI$3,10,IF('Indicator Data'!BG129&gt;$AI$4,0,($AI$4-'Indicator Data'!BG129)/($AI$4-$AI$3)*10)),1))</f>
        <v>4.5</v>
      </c>
      <c r="AJ129" s="135" t="n">
        <f aca="false">IF('Indicator Data'!BH129="No data","x",ROUND(IF('Indicator Data'!BH129&gt;$AJ$4,10,IF('Indicator Data'!BH129&lt;$AJ$3,0,10-($AJ$4-'Indicator Data'!BH129)/($AJ$4-$AJ$3)*10)),1))</f>
        <v>4.5</v>
      </c>
      <c r="AK129" s="143" t="n">
        <f aca="false">ROUND(AVERAGE(AJ129,AI129),1)</f>
        <v>4.5</v>
      </c>
      <c r="AL129" s="141" t="n">
        <f aca="false">ROUND(IF(AND(AB129="x",AE129="x",AK129="x"),AH129,IF(AND(AB129="x",AE129="x"),(10-GEOMEAN(((10-AK129)/10*9+1),((10-AH129)/10*9+1)))/9*10,IF(AK129="x",(10-GEOMEAN(((10-AB129)/10*9+1),((10-AE129)/10*9+1),((10-AH129)/10*9+1)))/9*10,IF(AB129="x",(10-GEOMEAN(((10-AK129)/10*9+1),((10-AE129)/10*9+1),((10-AH129)/10*9+1)))/9*10,(10-GEOMEAN(((10-AB129)/10*9+1),((10-AE129)/10*9+1),((10-AH129)/10*9+1),((10-AK129)/10*9+1)))/9*10)))),1)</f>
        <v>2.7</v>
      </c>
      <c r="AM129" s="145" t="n">
        <f aca="false">ROUND((10-GEOMEAN(((10-T129)/10*9+1),((10-AL129)/10*9+1)))/9*10,1)</f>
        <v>1.8</v>
      </c>
    </row>
    <row r="130" customFormat="false" ht="14.5" hidden="false" customHeight="false" outlineLevel="0" collapsed="false">
      <c r="A130" s="98" t="str">
        <f aca="false">'Indicator Data'!A130</f>
        <v>Niger</v>
      </c>
      <c r="B130" s="99" t="str">
        <f aca="false">'Indicator Data'!B130</f>
        <v>NER</v>
      </c>
      <c r="C130" s="134" t="n">
        <f aca="false">ROUND(IF('Indicator Data'!AK130="No data",IF((0.101*LN('Indicator Data'!BY130)-0.153)&gt;C$4,0,IF((0.101*LN('Indicator Data'!BY130)-0.153)&lt;C$3,10,(C$4-(0.101*LN('Indicator Data'!BY130)-0.153))/(C$4-C$3)*10)),IF('Indicator Data'!AK130&gt;C$4,0,IF('Indicator Data'!AK130&lt;C$3,10,(C$4-'Indicator Data'!AK130)/(C$4-C$3)*10))),1)</f>
        <v>10</v>
      </c>
      <c r="D130" s="135" t="n">
        <f aca="false">IF('Indicator Data'!AL130="No data","x",ROUND((IF(LOG('Indicator Data'!AL130*1000)&gt;D$4,10,IF(LOG('Indicator Data'!AL130*1000)&lt;D$3,0,10-(D$4-LOG('Indicator Data'!AL130*1000))/(D$4-D$3)*10))),1))</f>
        <v>10</v>
      </c>
      <c r="E130" s="136" t="n">
        <f aca="false">ROUND(IF(D130="x",C130,(10-GEOMEAN(((10-C130)/10*9+1),((10-D130)/10*9+1)))/9*10),1)</f>
        <v>10</v>
      </c>
      <c r="F130" s="135" t="n">
        <f aca="false">IF('Indicator Data'!AY130="No data","x",ROUND(IF('Indicator Data'!AY130&gt;F$4,10,IF('Indicator Data'!AY130&lt;F$3,0,10-(F$4-'Indicator Data'!AY130)/(F$4-F$3)*10)),1))</f>
        <v>8.6</v>
      </c>
      <c r="G130" s="135" t="n">
        <f aca="false">IF('Indicator Data'!AZ130="No data","x",ROUND(IF('Indicator Data'!AZ130&gt;G$4,10,IF('Indicator Data'!AZ130&lt;G$3,0,10-(G$4-'Indicator Data'!AZ130)/(G$4-G$3)*10)),1))</f>
        <v>3.1</v>
      </c>
      <c r="H130" s="136" t="n">
        <f aca="false">IF(AND(F130="x",G130="x"),"x",ROUND(AVERAGE(F130,G130),1))</f>
        <v>5.9</v>
      </c>
      <c r="I130" s="137" t="n">
        <f aca="false">SUM(IF('Indicator Data'!AM130=0,0,'Indicator Data'!AM130),SUM('Indicator Data'!AN130:AO130))</f>
        <v>2275.22182644141</v>
      </c>
      <c r="J130" s="137" t="n">
        <f aca="false">I130/'Indicator Data'!BZ130*1000000</f>
        <v>90.0980823549005</v>
      </c>
      <c r="K130" s="135" t="n">
        <f aca="false">IF(J130="x","x",ROUND(IF(J130&gt;K$4,10,IF(J130&lt;K$3,0,10-(K$4-J130)/(K$4-K$3)*10)),1))</f>
        <v>1.8</v>
      </c>
      <c r="L130" s="135" t="n">
        <f aca="false">IF('Indicator Data'!AP130="No data","x",ROUND(IF('Indicator Data'!AP130&gt;L$4,10,IF('Indicator Data'!AP130&lt;L$3,0,10-(L$4-'Indicator Data'!AP130)/(L$4-L$3)*10)),1))</f>
        <v>9.8</v>
      </c>
      <c r="M130" s="135" t="n">
        <f aca="false">IF('Indicator Data'!AQ130="No data","x",IF('Indicator Data'!AQ130=0,0,ROUND(IF('Indicator Data'!AQ130&gt;M$4,10,IF('Indicator Data'!AQ130&lt;M$3,0,10-(M$4-'Indicator Data'!AQ130)/(M$4-M$3)*10)),1)))</f>
        <v>1.3</v>
      </c>
      <c r="N130" s="136" t="n">
        <f aca="false">ROUND(AVERAGE(K130,L130,M130),1)</f>
        <v>4.3</v>
      </c>
      <c r="O130" s="138" t="n">
        <f aca="false">ROUND(AVERAGE(E130,E130,H130,N130),1)</f>
        <v>7.6</v>
      </c>
      <c r="P130" s="139" t="n">
        <f aca="false">IF(AND('Indicator Data'!BD130="No data",'Indicator Data'!BE130="No data"),0,SUM('Indicator Data'!BD130:BF130)/1000)</f>
        <v>530.88</v>
      </c>
      <c r="Q130" s="135" t="n">
        <f aca="false">ROUND(IF(P130=0,0,IF(LOG(P130*1000)&gt;$Q$4,10,IF(LOG(P130*1000)&lt;Q$3,0,10-(Q$4-LOG(P130*1000))/(Q$4-Q$3)*10))),1)</f>
        <v>9.1</v>
      </c>
      <c r="R130" s="140" t="n">
        <f aca="false">P130*1000/'Indicator Data'!BZ130</f>
        <v>0.0210226842080628</v>
      </c>
      <c r="S130" s="135" t="n">
        <f aca="false">IF(R130="x","x",ROUND(IF(R130&gt;$S$4,10,IF(R130&lt;$S$3,0,((R130*100)/0.0052)^(1/4.0545)/6.5*10)),1))</f>
        <v>6.8</v>
      </c>
      <c r="T130" s="141" t="n">
        <f aca="false">ROUND(AVERAGE(Q130,S130),1)</f>
        <v>8</v>
      </c>
      <c r="U130" s="142" t="n">
        <f aca="false">IF('Indicator Data'!AU130="No data","x",ROUND(IF('Indicator Data'!AU130&gt;U$4,10,IF('Indicator Data'!AU130&lt;U$3,0,10-(U$4-'Indicator Data'!AU130)/(U$4-U$3)*10)),1))</f>
        <v>0.4</v>
      </c>
      <c r="V130" s="142" t="n">
        <f aca="false">IF('Indicator Data'!AV130="No data","x",IF('Indicator Data'!AV130=0,0,ROUND(IF('Indicator Data'!AV130&gt;V$4,10,IF('Indicator Data'!AV130&lt;V$3,0,10-(V$4-'Indicator Data'!AV130)/(V$4-V$3)*10)),1)))</f>
        <v>0.2</v>
      </c>
      <c r="W130" s="135" t="n">
        <f aca="false">IF(AND(U130="x",V130="x"),"x",AVERAGE(U130,V130))</f>
        <v>0.3</v>
      </c>
      <c r="X130" s="135" t="n">
        <f aca="false">IF('Indicator Data'!AT130="No data","x",ROUND(IF('Indicator Data'!AT130&gt;X$4,10,IF('Indicator Data'!AT130&lt;X$3,0,10-(X$4-'Indicator Data'!AT130)/(X$4-X$3)*10)),1))</f>
        <v>1.5</v>
      </c>
      <c r="Y130" s="135" t="n">
        <f aca="false">IF('Indicator Data'!AW130="No data","x",ROUND(IF('Indicator Data'!AW130&gt;Y$4,10,IF('Indicator Data'!AW130&lt;Y$3,0,10-(Y$4-'Indicator Data'!AW130)/(Y$4-Y$3)*10)),1))</f>
        <v>8.1</v>
      </c>
      <c r="Z130" s="140" t="n">
        <f aca="false">IF('Indicator Data'!AX130="No data","x",IF(('Indicator Data'!AX130/'Indicator Data'!BZ130)&gt;1,1,IF('Indicator Data'!AX130&gt;'Indicator Data'!AX130,1,'Indicator Data'!AX130/'Indicator Data'!BZ130)))</f>
        <v>0.435354335267303</v>
      </c>
      <c r="AA130" s="135" t="n">
        <f aca="false">IF(Z130="x","x",ROUND(IF(Z130&gt;AA$4,10,IF(Z130&lt;AA$3,0,10-(AA$4-Z130)/(AA$4-AA$3)*10)),1))</f>
        <v>4.8</v>
      </c>
      <c r="AB130" s="143" t="n">
        <f aca="false">IF(AND(W130="x",X130="x",Y130="x",AA130="x"),"x",ROUND(AVERAGE(W130,X130,Y130,AA130),1))</f>
        <v>3.7</v>
      </c>
      <c r="AC130" s="135" t="n">
        <f aca="false">IF('Indicator Data'!AR130="No data","x",ROUND(IF('Indicator Data'!AR130&gt;AC$4,10,IF('Indicator Data'!AR130&lt;AC$3,0,10-(AC$4-'Indicator Data'!AR130)/(AC$4-AC$3)*10)),1))</f>
        <v>6</v>
      </c>
      <c r="AD130" s="135" t="n">
        <f aca="false">IF('Indicator Data'!AS130="No data","x",ROUND(IF('Indicator Data'!AS130&gt;AD$4,10,IF('Indicator Data'!AS130&lt;AD$3,0,10-(AD$4-'Indicator Data'!AS130)/(AD$4-AD$3)*10)),1))</f>
        <v>7.4</v>
      </c>
      <c r="AE130" s="143" t="n">
        <f aca="false">IF(AND(AC130="x",AD130="x"),"x",ROUND(AVERAGE(AD130,AC130),1))</f>
        <v>6.7</v>
      </c>
      <c r="AF130" s="139" t="n">
        <f aca="false">('Indicator Data'!BC130+'Indicator Data'!BB130*0.5+'Indicator Data'!BA130*0.25)/1000</f>
        <v>5599.0985</v>
      </c>
      <c r="AG130" s="144" t="n">
        <f aca="false">AF130*1000/'Indicator Data'!BZ130</f>
        <v>0.221722573115088</v>
      </c>
      <c r="AH130" s="143" t="n">
        <f aca="false">IF(AG130="x","x",ROUND(IF(AG130&gt;AH$4,10,IF(AG130&lt;AH$3,0,10-(AH$4-AG130)/(AH$4-AH$3)*10)),1))</f>
        <v>10</v>
      </c>
      <c r="AI130" s="135" t="n">
        <f aca="false">IF('Indicator Data'!BG130="No data","x",ROUND(IF('Indicator Data'!BG130&lt;$AI$3,10,IF('Indicator Data'!BG130&gt;$AI$4,0,($AI$4-'Indicator Data'!BG130)/($AI$4-$AI$3)*10)),1))</f>
        <v>4.1</v>
      </c>
      <c r="AJ130" s="135" t="n">
        <f aca="false">IF('Indicator Data'!BH130="No data","x",ROUND(IF('Indicator Data'!BH130&gt;$AJ$4,10,IF('Indicator Data'!BH130&lt;$AJ$3,0,10-($AJ$4-'Indicator Data'!BH130)/($AJ$4-$AJ$3)*10)),1))</f>
        <v>2.5</v>
      </c>
      <c r="AK130" s="143" t="n">
        <f aca="false">ROUND(AVERAGE(AJ130,AI130),1)</f>
        <v>3.3</v>
      </c>
      <c r="AL130" s="141" t="n">
        <f aca="false">ROUND(IF(AND(AB130="x",AE130="x",AK130="x"),AH130,IF(AND(AB130="x",AE130="x"),(10-GEOMEAN(((10-AK130)/10*9+1),((10-AH130)/10*9+1)))/9*10,IF(AK130="x",(10-GEOMEAN(((10-AB130)/10*9+1),((10-AE130)/10*9+1),((10-AH130)/10*9+1)))/9*10,IF(AB130="x",(10-GEOMEAN(((10-AK130)/10*9+1),((10-AE130)/10*9+1),((10-AH130)/10*9+1)))/9*10,(10-GEOMEAN(((10-AB130)/10*9+1),((10-AE130)/10*9+1),((10-AH130)/10*9+1),((10-AK130)/10*9+1)))/9*10)))),1)</f>
        <v>7</v>
      </c>
      <c r="AM130" s="145" t="n">
        <f aca="false">ROUND((10-GEOMEAN(((10-T130)/10*9+1),((10-AL130)/10*9+1)))/9*10,1)</f>
        <v>7.5</v>
      </c>
    </row>
    <row r="131" customFormat="false" ht="14.5" hidden="false" customHeight="false" outlineLevel="0" collapsed="false">
      <c r="A131" s="98" t="str">
        <f aca="false">'Indicator Data'!A131</f>
        <v>Nigeria</v>
      </c>
      <c r="B131" s="99" t="str">
        <f aca="false">'Indicator Data'!B131</f>
        <v>NGA</v>
      </c>
      <c r="C131" s="134" t="n">
        <f aca="false">ROUND(IF('Indicator Data'!AK131="No data",IF((0.101*LN('Indicator Data'!BY131)-0.153)&gt;C$4,0,IF((0.101*LN('Indicator Data'!BY131)-0.153)&lt;C$3,10,(C$4-(0.101*LN('Indicator Data'!BY131)-0.153))/(C$4-C$3)*10)),IF('Indicator Data'!AK131&gt;C$4,0,IF('Indicator Data'!AK131&lt;C$3,10,(C$4-'Indicator Data'!AK131)/(C$4-C$3)*10))),1)</f>
        <v>7.2</v>
      </c>
      <c r="D131" s="135" t="n">
        <f aca="false">IF('Indicator Data'!AL131="No data","x",ROUND((IF(LOG('Indicator Data'!AL131*1000)&gt;D$4,10,IF(LOG('Indicator Data'!AL131*1000)&lt;D$3,0,10-(D$4-LOG('Indicator Data'!AL131*1000))/(D$4-D$3)*10))),1))</f>
        <v>8.9</v>
      </c>
      <c r="E131" s="136" t="n">
        <f aca="false">ROUND(IF(D131="x",C131,(10-GEOMEAN(((10-C131)/10*9+1),((10-D131)/10*9+1)))/9*10),1)</f>
        <v>8.2</v>
      </c>
      <c r="F131" s="135" t="str">
        <f aca="false">IF('Indicator Data'!AY131="No data","x",ROUND(IF('Indicator Data'!AY131&gt;F$4,10,IF('Indicator Data'!AY131&lt;F$3,0,10-(F$4-'Indicator Data'!AY131)/(F$4-F$3)*10)),1))</f>
        <v>x</v>
      </c>
      <c r="G131" s="135" t="n">
        <f aca="false">IF('Indicator Data'!AZ131="No data","x",ROUND(IF('Indicator Data'!AZ131&gt;G$4,10,IF('Indicator Data'!AZ131&lt;G$3,0,10-(G$4-'Indicator Data'!AZ131)/(G$4-G$3)*10)),1))</f>
        <v>2.5</v>
      </c>
      <c r="H131" s="136" t="n">
        <f aca="false">IF(AND(F131="x",G131="x"),"x",ROUND(AVERAGE(F131,G131),1))</f>
        <v>2.5</v>
      </c>
      <c r="I131" s="137" t="n">
        <f aca="false">SUM(IF('Indicator Data'!AM131=0,0,'Indicator Data'!AM131),SUM('Indicator Data'!AN131:AO131))</f>
        <v>5364.72570576563</v>
      </c>
      <c r="J131" s="137" t="n">
        <f aca="false">I131/'Indicator Data'!BZ131*1000000</f>
        <v>25.1391392736114</v>
      </c>
      <c r="K131" s="135" t="n">
        <f aca="false">IF(J131="x","x",ROUND(IF(J131&gt;K$4,10,IF(J131&lt;K$3,0,10-(K$4-J131)/(K$4-K$3)*10)),1))</f>
        <v>0.5</v>
      </c>
      <c r="L131" s="135" t="n">
        <f aca="false">IF('Indicator Data'!AP131="No data","x",ROUND(IF('Indicator Data'!AP131&gt;L$4,10,IF('Indicator Data'!AP131&lt;L$3,0,10-(L$4-'Indicator Data'!AP131)/(L$4-L$3)*10)),1))</f>
        <v>0.5</v>
      </c>
      <c r="M131" s="135" t="n">
        <f aca="false">IF('Indicator Data'!AQ131="No data","x",IF('Indicator Data'!AQ131=0,0,ROUND(IF('Indicator Data'!AQ131&gt;M$4,10,IF('Indicator Data'!AQ131&lt;M$3,0,10-(M$4-'Indicator Data'!AQ131)/(M$4-M$3)*10)),1)))</f>
        <v>1.3</v>
      </c>
      <c r="N131" s="136" t="n">
        <f aca="false">ROUND(AVERAGE(K131,L131,M131),1)</f>
        <v>0.8</v>
      </c>
      <c r="O131" s="138" t="n">
        <f aca="false">ROUND(AVERAGE(E131,E131,H131,N131),1)</f>
        <v>4.9</v>
      </c>
      <c r="P131" s="139" t="n">
        <f aca="false">IF(AND('Indicator Data'!BD131="No data",'Indicator Data'!BE131="No data"),0,SUM('Indicator Data'!BD131:BF131)/1000)</f>
        <v>3233.291</v>
      </c>
      <c r="Q131" s="135" t="n">
        <f aca="false">ROUND(IF(P131=0,0,IF(LOG(P131*1000)&gt;$Q$4,10,IF(LOG(P131*1000)&lt;Q$3,0,10-(Q$4-LOG(P131*1000))/(Q$4-Q$3)*10))),1)</f>
        <v>10</v>
      </c>
      <c r="R131" s="140" t="n">
        <f aca="false">P131*1000/'Indicator Data'!BZ131</f>
        <v>0.0151512224891122</v>
      </c>
      <c r="S131" s="135" t="n">
        <f aca="false">IF(R131="x","x",ROUND(IF(R131&gt;$S$4,10,IF(R131&lt;$S$3,0,((R131*100)/0.0052)^(1/4.0545)/6.5*10)),1))</f>
        <v>6.2</v>
      </c>
      <c r="T131" s="141" t="n">
        <f aca="false">ROUND(AVERAGE(Q131,S131),1)</f>
        <v>8.1</v>
      </c>
      <c r="U131" s="142" t="n">
        <f aca="false">IF('Indicator Data'!AU131="No data","x",ROUND(IF('Indicator Data'!AU131&gt;U$4,10,IF('Indicator Data'!AU131&lt;U$3,0,10-(U$4-'Indicator Data'!AU131)/(U$4-U$3)*10)),1))</f>
        <v>2.6</v>
      </c>
      <c r="V131" s="142" t="n">
        <f aca="false">IF('Indicator Data'!AV131="No data","x",IF('Indicator Data'!AV131=0,0,ROUND(IF('Indicator Data'!AV131&gt;V$4,10,IF('Indicator Data'!AV131&lt;V$3,0,10-(V$4-'Indicator Data'!AV131)/(V$4-V$3)*10)),1)))</f>
        <v>2</v>
      </c>
      <c r="W131" s="135" t="n">
        <f aca="false">IF(AND(U131="x",V131="x"),"x",AVERAGE(U131,V131))</f>
        <v>2.3</v>
      </c>
      <c r="X131" s="135" t="n">
        <f aca="false">IF('Indicator Data'!AT131="No data","x",ROUND(IF('Indicator Data'!AT131&gt;X$4,10,IF('Indicator Data'!AT131&lt;X$3,0,10-(X$4-'Indicator Data'!AT131)/(X$4-X$3)*10)),1))</f>
        <v>4</v>
      </c>
      <c r="Y131" s="135" t="n">
        <f aca="false">IF('Indicator Data'!AW131="No data","x",ROUND(IF('Indicator Data'!AW131&gt;Y$4,10,IF('Indicator Data'!AW131&lt;Y$3,0,10-(Y$4-'Indicator Data'!AW131)/(Y$4-Y$3)*10)),1))</f>
        <v>7.8</v>
      </c>
      <c r="Z131" s="140" t="n">
        <f aca="false">IF('Indicator Data'!AX131="No data","x",IF(('Indicator Data'!AX131/'Indicator Data'!BZ131)&gt;1,1,IF('Indicator Data'!AX131&gt;'Indicator Data'!AX131,1,'Indicator Data'!AX131/'Indicator Data'!BZ131)))</f>
        <v>0.639068862776711</v>
      </c>
      <c r="AA131" s="135" t="n">
        <f aca="false">IF(Z131="x","x",ROUND(IF(Z131&gt;AA$4,10,IF(Z131&lt;AA$3,0,10-(AA$4-Z131)/(AA$4-AA$3)*10)),1))</f>
        <v>7.1</v>
      </c>
      <c r="AB131" s="143" t="n">
        <f aca="false">IF(AND(W131="x",X131="x",Y131="x",AA131="x"),"x",ROUND(AVERAGE(W131,X131,Y131,AA131),1))</f>
        <v>5.3</v>
      </c>
      <c r="AC131" s="135" t="n">
        <f aca="false">IF('Indicator Data'!AR131="No data","x",ROUND(IF('Indicator Data'!AR131&gt;AC$4,10,IF('Indicator Data'!AR131&lt;AC$3,0,10-(AC$4-'Indicator Data'!AR131)/(AC$4-AC$3)*10)),1))</f>
        <v>8.8</v>
      </c>
      <c r="AD131" s="135" t="n">
        <f aca="false">IF('Indicator Data'!AS131="No data","x",ROUND(IF('Indicator Data'!AS131&gt;AD$4,10,IF('Indicator Data'!AS131&lt;AD$3,0,10-(AD$4-'Indicator Data'!AS131)/(AD$4-AD$3)*10)),1))</f>
        <v>4.1</v>
      </c>
      <c r="AE131" s="143" t="n">
        <f aca="false">IF(AND(AC131="x",AD131="x"),"x",ROUND(AVERAGE(AD131,AC131),1))</f>
        <v>6.5</v>
      </c>
      <c r="AF131" s="139" t="n">
        <f aca="false">('Indicator Data'!BC131+'Indicator Data'!BB131*0.5+'Indicator Data'!BA131*0.25)/1000</f>
        <v>144.3375</v>
      </c>
      <c r="AG131" s="144" t="n">
        <f aca="false">AF131*1000/'Indicator Data'!BZ131</f>
        <v>0.000676366456351199</v>
      </c>
      <c r="AH131" s="143" t="n">
        <f aca="false">IF(AG131="x","x",ROUND(IF(AG131&gt;AH$4,10,IF(AG131&lt;AH$3,0,10-(AH$4-AG131)/(AH$4-AH$3)*10)),1))</f>
        <v>0.1</v>
      </c>
      <c r="AI131" s="135" t="n">
        <f aca="false">IF('Indicator Data'!BG131="No data","x",ROUND(IF('Indicator Data'!BG131&lt;$AI$3,10,IF('Indicator Data'!BG131&gt;$AI$4,0,($AI$4-'Indicator Data'!BG131)/($AI$4-$AI$3)*10)),1))</f>
        <v>4.1</v>
      </c>
      <c r="AJ131" s="135" t="n">
        <f aca="false">IF('Indicator Data'!BH131="No data","x",ROUND(IF('Indicator Data'!BH131&gt;$AJ$4,10,IF('Indicator Data'!BH131&lt;$AJ$3,0,10-($AJ$4-'Indicator Data'!BH131)/($AJ$4-$AJ$3)*10)),1))</f>
        <v>2.6</v>
      </c>
      <c r="AK131" s="143" t="n">
        <f aca="false">ROUND(AVERAGE(AJ131,AI131),1)</f>
        <v>3.4</v>
      </c>
      <c r="AL131" s="141" t="n">
        <f aca="false">ROUND(IF(AND(AB131="x",AE131="x",AK131="x"),AH131,IF(AND(AB131="x",AE131="x"),(10-GEOMEAN(((10-AK131)/10*9+1),((10-AH131)/10*9+1)))/9*10,IF(AK131="x",(10-GEOMEAN(((10-AB131)/10*9+1),((10-AE131)/10*9+1),((10-AH131)/10*9+1)))/9*10,IF(AB131="x",(10-GEOMEAN(((10-AK131)/10*9+1),((10-AE131)/10*9+1),((10-AH131)/10*9+1)))/9*10,(10-GEOMEAN(((10-AB131)/10*9+1),((10-AE131)/10*9+1),((10-AH131)/10*9+1),((10-AK131)/10*9+1)))/9*10)))),1)</f>
        <v>4.2</v>
      </c>
      <c r="AM131" s="145" t="n">
        <f aca="false">ROUND((10-GEOMEAN(((10-T131)/10*9+1),((10-AL131)/10*9+1)))/9*10,1)</f>
        <v>6.5</v>
      </c>
    </row>
    <row r="132" customFormat="false" ht="14.5" hidden="false" customHeight="false" outlineLevel="0" collapsed="false">
      <c r="A132" s="98" t="str">
        <f aca="false">'Indicator Data'!A132</f>
        <v>North Macedonia</v>
      </c>
      <c r="B132" s="99" t="str">
        <f aca="false">'Indicator Data'!B132</f>
        <v>MKD</v>
      </c>
      <c r="C132" s="134" t="n">
        <f aca="false">ROUND(IF('Indicator Data'!AK132="No data",IF((0.101*LN('Indicator Data'!BY132)-0.153)&gt;C$4,0,IF((0.101*LN('Indicator Data'!BY132)-0.153)&lt;C$3,10,(C$4-(0.101*LN('Indicator Data'!BY132)-0.153))/(C$4-C$3)*10)),IF('Indicator Data'!AK132&gt;C$4,0,IF('Indicator Data'!AK132&lt;C$3,10,(C$4-'Indicator Data'!AK132)/(C$4-C$3)*10))),1)</f>
        <v>2.5</v>
      </c>
      <c r="D132" s="135" t="n">
        <f aca="false">IF('Indicator Data'!AL132="No data","x",ROUND((IF(LOG('Indicator Data'!AL132*1000)&gt;D$4,10,IF(LOG('Indicator Data'!AL132*1000)&lt;D$3,0,10-(D$4-LOG('Indicator Data'!AL132*1000))/(D$4-D$3)*10))),1))</f>
        <v>3.6</v>
      </c>
      <c r="E132" s="136" t="n">
        <f aca="false">ROUND(IF(D132="x",C132,(10-GEOMEAN(((10-C132)/10*9+1),((10-D132)/10*9+1)))/9*10),1)</f>
        <v>3.1</v>
      </c>
      <c r="F132" s="135" t="n">
        <f aca="false">IF('Indicator Data'!AY132="No data","x",ROUND(IF('Indicator Data'!AY132&gt;F$4,10,IF('Indicator Data'!AY132&lt;F$3,0,10-(F$4-'Indicator Data'!AY132)/(F$4-F$3)*10)),1))</f>
        <v>1.9</v>
      </c>
      <c r="G132" s="135" t="n">
        <f aca="false">IF('Indicator Data'!AZ132="No data","x",ROUND(IF('Indicator Data'!AZ132&gt;G$4,10,IF('Indicator Data'!AZ132&lt;G$3,0,10-(G$4-'Indicator Data'!AZ132)/(G$4-G$3)*10)),1))</f>
        <v>2</v>
      </c>
      <c r="H132" s="136" t="n">
        <f aca="false">IF(AND(F132="x",G132="x"),"x",ROUND(AVERAGE(F132,G132),1))</f>
        <v>2</v>
      </c>
      <c r="I132" s="137" t="n">
        <f aca="false">SUM(IF('Indicator Data'!AM132=0,0,'Indicator Data'!AM132),SUM('Indicator Data'!AN132:AO132))</f>
        <v>146.182499525879</v>
      </c>
      <c r="J132" s="137" t="n">
        <f aca="false">I132/'Indicator Data'!BZ132*1000000</f>
        <v>69.5005061145322</v>
      </c>
      <c r="K132" s="135" t="n">
        <f aca="false">IF(J132="x","x",ROUND(IF(J132&gt;K$4,10,IF(J132&lt;K$3,0,10-(K$4-J132)/(K$4-K$3)*10)),1))</f>
        <v>1.4</v>
      </c>
      <c r="L132" s="135" t="n">
        <f aca="false">IF('Indicator Data'!AP132="No data","x",ROUND(IF('Indicator Data'!AP132&gt;L$4,10,IF('Indicator Data'!AP132&lt;L$3,0,10-(L$4-'Indicator Data'!AP132)/(L$4-L$3)*10)),1))</f>
        <v>1.6</v>
      </c>
      <c r="M132" s="135" t="n">
        <f aca="false">IF('Indicator Data'!AQ132="No data","x",IF('Indicator Data'!AQ132=0,0,ROUND(IF('Indicator Data'!AQ132&gt;M$4,10,IF('Indicator Data'!AQ132&lt;M$3,0,10-(M$4-'Indicator Data'!AQ132)/(M$4-M$3)*10)),1)))</f>
        <v>1.1</v>
      </c>
      <c r="N132" s="136" t="n">
        <f aca="false">ROUND(AVERAGE(K132,L132,M132),1)</f>
        <v>1.4</v>
      </c>
      <c r="O132" s="138" t="n">
        <f aca="false">ROUND(AVERAGE(E132,E132,H132,N132),1)</f>
        <v>2.4</v>
      </c>
      <c r="P132" s="139" t="n">
        <f aca="false">IF(AND('Indicator Data'!BD132="No data",'Indicator Data'!BE132="No data"),0,SUM('Indicator Data'!BD132:BF132)/1000)</f>
        <v>2.412</v>
      </c>
      <c r="Q132" s="135" t="n">
        <f aca="false">ROUND(IF(P132=0,0,IF(LOG(P132*1000)&gt;$Q$4,10,IF(LOG(P132*1000)&lt;Q$3,0,10-(Q$4-LOG(P132*1000))/(Q$4-Q$3)*10))),1)</f>
        <v>1.3</v>
      </c>
      <c r="R132" s="140" t="n">
        <f aca="false">P132*1000/'Indicator Data'!BZ132</f>
        <v>0.00114675300594771</v>
      </c>
      <c r="S132" s="135" t="n">
        <f aca="false">IF(R132="x","x",ROUND(IF(R132&gt;$S$4,10,IF(R132&lt;$S$3,0,((R132*100)/0.0052)^(1/4.0545)/6.5*10)),1))</f>
        <v>3.3</v>
      </c>
      <c r="T132" s="141" t="n">
        <f aca="false">ROUND(AVERAGE(Q132,S132),1)</f>
        <v>2.3</v>
      </c>
      <c r="U132" s="142" t="str">
        <f aca="false">IF('Indicator Data'!AU132="No data","x",ROUND(IF('Indicator Data'!AU132&gt;U$4,10,IF('Indicator Data'!AU132&lt;U$3,0,10-(U$4-'Indicator Data'!AU132)/(U$4-U$3)*10)),1))</f>
        <v>x</v>
      </c>
      <c r="V132" s="142" t="str">
        <f aca="false">IF('Indicator Data'!AV132="No data","x",IF('Indicator Data'!AV132=0,0,ROUND(IF('Indicator Data'!AV132&gt;V$4,10,IF('Indicator Data'!AV132&lt;V$3,0,10-(V$4-'Indicator Data'!AV132)/(V$4-V$3)*10)),1)))</f>
        <v>x</v>
      </c>
      <c r="W132" s="135" t="str">
        <f aca="false">IF(AND(U132="x",V132="x"),"x",AVERAGE(U132,V132))</f>
        <v>x</v>
      </c>
      <c r="X132" s="135" t="n">
        <f aca="false">IF('Indicator Data'!AT132="No data","x",ROUND(IF('Indicator Data'!AT132&gt;X$4,10,IF('Indicator Data'!AT132&lt;X$3,0,10-(X$4-'Indicator Data'!AT132)/(X$4-X$3)*10)),1))</f>
        <v>0.2</v>
      </c>
      <c r="Y132" s="135" t="str">
        <f aca="false">IF('Indicator Data'!AW132="No data","x",ROUND(IF('Indicator Data'!AW132&gt;Y$4,10,IF('Indicator Data'!AW132&lt;Y$3,0,10-(Y$4-'Indicator Data'!AW132)/(Y$4-Y$3)*10)),1))</f>
        <v>x</v>
      </c>
      <c r="Z132" s="140" t="n">
        <f aca="false">IF('Indicator Data'!AX132="No data","x",IF(('Indicator Data'!AX132/'Indicator Data'!BZ132)&gt;1,1,IF('Indicator Data'!AX132&gt;'Indicator Data'!AX132,1,'Indicator Data'!AX132/'Indicator Data'!BZ132)))</f>
        <v>0</v>
      </c>
      <c r="AA132" s="135" t="n">
        <f aca="false">IF(Z132="x","x",ROUND(IF(Z132&gt;AA$4,10,IF(Z132&lt;AA$3,0,10-(AA$4-Z132)/(AA$4-AA$3)*10)),1))</f>
        <v>0</v>
      </c>
      <c r="AB132" s="143" t="n">
        <f aca="false">IF(AND(W132="x",X132="x",Y132="x",AA132="x"),"x",ROUND(AVERAGE(W132,X132,Y132,AA132),1))</f>
        <v>0.1</v>
      </c>
      <c r="AC132" s="135" t="n">
        <f aca="false">IF('Indicator Data'!AR132="No data","x",ROUND(IF('Indicator Data'!AR132&gt;AC$4,10,IF('Indicator Data'!AR132&lt;AC$3,0,10-(AC$4-'Indicator Data'!AR132)/(AC$4-AC$3)*10)),1))</f>
        <v>0.5</v>
      </c>
      <c r="AD132" s="135" t="n">
        <f aca="false">IF('Indicator Data'!AS132="No data","x",ROUND(IF('Indicator Data'!AS132&gt;AD$4,10,IF('Indicator Data'!AS132&lt;AD$3,0,10-(AD$4-'Indicator Data'!AS132)/(AD$4-AD$3)*10)),1))</f>
        <v>0.2</v>
      </c>
      <c r="AE132" s="143" t="n">
        <f aca="false">IF(AND(AC132="x",AD132="x"),"x",ROUND(AVERAGE(AD132,AC132),1))</f>
        <v>0.4</v>
      </c>
      <c r="AF132" s="139" t="n">
        <f aca="false">('Indicator Data'!BC132+'Indicator Data'!BB132*0.5+'Indicator Data'!BA132*0.25)/1000</f>
        <v>40</v>
      </c>
      <c r="AG132" s="144" t="n">
        <f aca="false">AF132*1000/'Indicator Data'!BZ132</f>
        <v>0.0190174627852025</v>
      </c>
      <c r="AH132" s="143" t="n">
        <f aca="false">IF(AG132="x","x",ROUND(IF(AG132&gt;AH$4,10,IF(AG132&lt;AH$3,0,10-(AH$4-AG132)/(AH$4-AH$3)*10)),1))</f>
        <v>1.9</v>
      </c>
      <c r="AI132" s="135" t="n">
        <f aca="false">IF('Indicator Data'!BG132="No data","x",ROUND(IF('Indicator Data'!BG132&lt;$AI$3,10,IF('Indicator Data'!BG132&gt;$AI$4,0,($AI$4-'Indicator Data'!BG132)/($AI$4-$AI$3)*10)),1))</f>
        <v>3.6</v>
      </c>
      <c r="AJ132" s="135" t="n">
        <f aca="false">IF('Indicator Data'!BH132="No data","x",ROUND(IF('Indicator Data'!BH132&gt;$AJ$4,10,IF('Indicator Data'!BH132&lt;$AJ$3,0,10-($AJ$4-'Indicator Data'!BH132)/($AJ$4-$AJ$3)*10)),1))</f>
        <v>0</v>
      </c>
      <c r="AK132" s="143" t="n">
        <f aca="false">ROUND(AVERAGE(AJ132,AI132),1)</f>
        <v>1.8</v>
      </c>
      <c r="AL132" s="141" t="n">
        <f aca="false">ROUND(IF(AND(AB132="x",AE132="x",AK132="x"),AH132,IF(AND(AB132="x",AE132="x"),(10-GEOMEAN(((10-AK132)/10*9+1),((10-AH132)/10*9+1)))/9*10,IF(AK132="x",(10-GEOMEAN(((10-AB132)/10*9+1),((10-AE132)/10*9+1),((10-AH132)/10*9+1)))/9*10,IF(AB132="x",(10-GEOMEAN(((10-AK132)/10*9+1),((10-AE132)/10*9+1),((10-AH132)/10*9+1)))/9*10,(10-GEOMEAN(((10-AB132)/10*9+1),((10-AE132)/10*9+1),((10-AH132)/10*9+1),((10-AK132)/10*9+1)))/9*10)))),1)</f>
        <v>1.1</v>
      </c>
      <c r="AM132" s="145" t="n">
        <f aca="false">ROUND((10-GEOMEAN(((10-T132)/10*9+1),((10-AL132)/10*9+1)))/9*10,1)</f>
        <v>1.7</v>
      </c>
    </row>
    <row r="133" customFormat="false" ht="14.5" hidden="false" customHeight="false" outlineLevel="0" collapsed="false">
      <c r="A133" s="98" t="str">
        <f aca="false">'Indicator Data'!A133</f>
        <v>Norway</v>
      </c>
      <c r="B133" s="99" t="str">
        <f aca="false">'Indicator Data'!B133</f>
        <v>NOR</v>
      </c>
      <c r="C133" s="134" t="n">
        <f aca="false">ROUND(IF('Indicator Data'!AK133="No data",IF((0.101*LN('Indicator Data'!BY133)-0.153)&gt;C$4,0,IF((0.101*LN('Indicator Data'!BY133)-0.153)&lt;C$3,10,(C$4-(0.101*LN('Indicator Data'!BY133)-0.153))/(C$4-C$3)*10)),IF('Indicator Data'!AK133&gt;C$4,0,IF('Indicator Data'!AK133&lt;C$3,10,(C$4-'Indicator Data'!AK133)/(C$4-C$3)*10))),1)</f>
        <v>0</v>
      </c>
      <c r="D133" s="135" t="str">
        <f aca="false">IF('Indicator Data'!AL133="No data","x",ROUND((IF(LOG('Indicator Data'!AL133*1000)&gt;D$4,10,IF(LOG('Indicator Data'!AL133*1000)&lt;D$3,0,10-(D$4-LOG('Indicator Data'!AL133*1000))/(D$4-D$3)*10))),1))</f>
        <v>x</v>
      </c>
      <c r="E133" s="136" t="n">
        <f aca="false">ROUND(IF(D133="x",C133,(10-GEOMEAN(((10-C133)/10*9+1),((10-D133)/10*9+1)))/9*10),1)</f>
        <v>0</v>
      </c>
      <c r="F133" s="135" t="n">
        <f aca="false">IF('Indicator Data'!AY133="No data","x",ROUND(IF('Indicator Data'!AY133&gt;F$4,10,IF('Indicator Data'!AY133&lt;F$3,0,10-(F$4-'Indicator Data'!AY133)/(F$4-F$3)*10)),1))</f>
        <v>0.6</v>
      </c>
      <c r="G133" s="135" t="n">
        <f aca="false">IF('Indicator Data'!AZ133="No data","x",ROUND(IF('Indicator Data'!AZ133&gt;G$4,10,IF('Indicator Data'!AZ133&lt;G$3,0,10-(G$4-'Indicator Data'!AZ133)/(G$4-G$3)*10)),1))</f>
        <v>0.7</v>
      </c>
      <c r="H133" s="136" t="n">
        <f aca="false">IF(AND(F133="x",G133="x"),"x",ROUND(AVERAGE(F133,G133),1))</f>
        <v>0.7</v>
      </c>
      <c r="I133" s="137" t="n">
        <f aca="false">SUM(IF('Indicator Data'!AM133=0,0,'Indicator Data'!AM133),SUM('Indicator Data'!AN133:AO133))</f>
        <v>-12.320031</v>
      </c>
      <c r="J133" s="137" t="n">
        <f aca="false">I133/'Indicator Data'!BZ133*1000000</f>
        <v>-2.28021157052693</v>
      </c>
      <c r="K133" s="135" t="n">
        <f aca="false">IF(J133="x","x",ROUND(IF(J133&gt;K$4,10,IF(J133&lt;K$3,0,10-(K$4-J133)/(K$4-K$3)*10)),1))</f>
        <v>0</v>
      </c>
      <c r="L133" s="135" t="str">
        <f aca="false">IF('Indicator Data'!AP133="No data","x",ROUND(IF('Indicator Data'!AP133&gt;L$4,10,IF('Indicator Data'!AP133&lt;L$3,0,10-(L$4-'Indicator Data'!AP133)/(L$4-L$3)*10)),1))</f>
        <v>x</v>
      </c>
      <c r="M133" s="135" t="n">
        <f aca="false">IF('Indicator Data'!AQ133="No data","x",IF('Indicator Data'!AQ133=0,0,ROUND(IF('Indicator Data'!AQ133&gt;M$4,10,IF('Indicator Data'!AQ133&lt;M$3,0,10-(M$4-'Indicator Data'!AQ133)/(M$4-M$3)*10)),1)))</f>
        <v>0.1</v>
      </c>
      <c r="N133" s="136" t="n">
        <f aca="false">ROUND(AVERAGE(K133,L133,M133),1)</f>
        <v>0.1</v>
      </c>
      <c r="O133" s="138" t="n">
        <f aca="false">ROUND(AVERAGE(E133,E133,H133,N133),1)</f>
        <v>0.2</v>
      </c>
      <c r="P133" s="139" t="n">
        <f aca="false">IF(AND('Indicator Data'!BD133="No data",'Indicator Data'!BE133="No data"),0,SUM('Indicator Data'!BD133:BF133)/1000)</f>
        <v>49.295</v>
      </c>
      <c r="Q133" s="135" t="n">
        <f aca="false">ROUND(IF(P133=0,0,IF(LOG(P133*1000)&gt;$Q$4,10,IF(LOG(P133*1000)&lt;Q$3,0,10-(Q$4-LOG(P133*1000))/(Q$4-Q$3)*10))),1)</f>
        <v>5.6</v>
      </c>
      <c r="R133" s="140" t="n">
        <f aca="false">P133*1000/'Indicator Data'!BZ133</f>
        <v>0.00912359955661842</v>
      </c>
      <c r="S133" s="135" t="n">
        <f aca="false">IF(R133="x","x",ROUND(IF(R133&gt;$S$4,10,IF(R133&lt;$S$3,0,((R133*100)/0.0052)^(1/4.0545)/6.5*10)),1))</f>
        <v>5.5</v>
      </c>
      <c r="T133" s="141" t="n">
        <f aca="false">ROUND(AVERAGE(Q133,S133),1)</f>
        <v>5.6</v>
      </c>
      <c r="U133" s="142" t="str">
        <f aca="false">IF('Indicator Data'!AU133="No data","x",ROUND(IF('Indicator Data'!AU133&gt;U$4,10,IF('Indicator Data'!AU133&lt;U$3,0,10-(U$4-'Indicator Data'!AU133)/(U$4-U$3)*10)),1))</f>
        <v>x</v>
      </c>
      <c r="V133" s="142" t="n">
        <f aca="false">IF('Indicator Data'!AV133="No data","x",IF('Indicator Data'!AV133=0,0,ROUND(IF('Indicator Data'!AV133&gt;V$4,10,IF('Indicator Data'!AV133&lt;V$3,0,10-(V$4-'Indicator Data'!AV133)/(V$4-V$3)*10)),1)))</f>
        <v>0.1</v>
      </c>
      <c r="W133" s="135" t="n">
        <f aca="false">IF(AND(U133="x",V133="x"),"x",AVERAGE(U133,V133))</f>
        <v>0.1</v>
      </c>
      <c r="X133" s="135" t="n">
        <f aca="false">IF('Indicator Data'!AT133="No data","x",ROUND(IF('Indicator Data'!AT133&gt;X$4,10,IF('Indicator Data'!AT133&lt;X$3,0,10-(X$4-'Indicator Data'!AT133)/(X$4-X$3)*10)),1))</f>
        <v>0.1</v>
      </c>
      <c r="Y133" s="135" t="str">
        <f aca="false">IF('Indicator Data'!AW133="No data","x",ROUND(IF('Indicator Data'!AW133&gt;Y$4,10,IF('Indicator Data'!AW133&lt;Y$3,0,10-(Y$4-'Indicator Data'!AW133)/(Y$4-Y$3)*10)),1))</f>
        <v>x</v>
      </c>
      <c r="Z133" s="140" t="n">
        <f aca="false">IF('Indicator Data'!AX133="No data","x",IF(('Indicator Data'!AX133/'Indicator Data'!BZ133)&gt;1,1,IF('Indicator Data'!AX133&gt;'Indicator Data'!AX133,1,'Indicator Data'!AX133/'Indicator Data'!BZ133)))</f>
        <v>3.70163284577276E-007</v>
      </c>
      <c r="AA133" s="135" t="n">
        <f aca="false">IF(Z133="x","x",ROUND(IF(Z133&gt;AA$4,10,IF(Z133&lt;AA$3,0,10-(AA$4-Z133)/(AA$4-AA$3)*10)),1))</f>
        <v>0</v>
      </c>
      <c r="AB133" s="143" t="n">
        <f aca="false">IF(AND(W133="x",X133="x",Y133="x",AA133="x"),"x",ROUND(AVERAGE(W133,X133,Y133,AA133),1))</f>
        <v>0.1</v>
      </c>
      <c r="AC133" s="135" t="n">
        <f aca="false">IF('Indicator Data'!AR133="No data","x",ROUND(IF('Indicator Data'!AR133&gt;AC$4,10,IF('Indicator Data'!AR133&lt;AC$3,0,10-(AC$4-'Indicator Data'!AR133)/(AC$4-AC$3)*10)),1))</f>
        <v>0.2</v>
      </c>
      <c r="AD133" s="135" t="str">
        <f aca="false">IF('Indicator Data'!AS133="No data","x",ROUND(IF('Indicator Data'!AS133&gt;AD$4,10,IF('Indicator Data'!AS133&lt;AD$3,0,10-(AD$4-'Indicator Data'!AS133)/(AD$4-AD$3)*10)),1))</f>
        <v>x</v>
      </c>
      <c r="AE133" s="143" t="n">
        <f aca="false">IF(AND(AC133="x",AD133="x"),"x",ROUND(AVERAGE(AD133,AC133),1))</f>
        <v>0.2</v>
      </c>
      <c r="AF133" s="139" t="n">
        <f aca="false">('Indicator Data'!BC133+'Indicator Data'!BB133*0.5+'Indicator Data'!BA133*0.25)/1000</f>
        <v>0.2525</v>
      </c>
      <c r="AG133" s="144" t="n">
        <f aca="false">AF133*1000/'Indicator Data'!BZ133</f>
        <v>4.67331146778811E-005</v>
      </c>
      <c r="AH133" s="143" t="n">
        <f aca="false">IF(AG133="x","x",ROUND(IF(AG133&gt;AH$4,10,IF(AG133&lt;AH$3,0,10-(AH$4-AG133)/(AH$4-AH$3)*10)),1))</f>
        <v>0</v>
      </c>
      <c r="AI133" s="135" t="n">
        <f aca="false">IF('Indicator Data'!BG133="No data","x",ROUND(IF('Indicator Data'!BG133&lt;$AI$3,10,IF('Indicator Data'!BG133&gt;$AI$4,0,($AI$4-'Indicator Data'!BG133)/($AI$4-$AI$3)*10)),1))</f>
        <v>1.9</v>
      </c>
      <c r="AJ133" s="135" t="n">
        <f aca="false">IF('Indicator Data'!BH133="No data","x",ROUND(IF('Indicator Data'!BH133&gt;$AJ$4,10,IF('Indicator Data'!BH133&lt;$AJ$3,0,10-($AJ$4-'Indicator Data'!BH133)/($AJ$4-$AJ$3)*10)),1))</f>
        <v>0</v>
      </c>
      <c r="AK133" s="143" t="n">
        <f aca="false">ROUND(AVERAGE(AJ133,AI133),1)</f>
        <v>1</v>
      </c>
      <c r="AL133" s="141" t="n">
        <f aca="false">ROUND(IF(AND(AB133="x",AE133="x",AK133="x"),AH133,IF(AND(AB133="x",AE133="x"),(10-GEOMEAN(((10-AK133)/10*9+1),((10-AH133)/10*9+1)))/9*10,IF(AK133="x",(10-GEOMEAN(((10-AB133)/10*9+1),((10-AE133)/10*9+1),((10-AH133)/10*9+1)))/9*10,IF(AB133="x",(10-GEOMEAN(((10-AK133)/10*9+1),((10-AE133)/10*9+1),((10-AH133)/10*9+1)))/9*10,(10-GEOMEAN(((10-AB133)/10*9+1),((10-AE133)/10*9+1),((10-AH133)/10*9+1),((10-AK133)/10*9+1)))/9*10)))),1)</f>
        <v>0.3</v>
      </c>
      <c r="AM133" s="145" t="n">
        <f aca="false">ROUND((10-GEOMEAN(((10-T133)/10*9+1),((10-AL133)/10*9+1)))/9*10,1)</f>
        <v>3.4</v>
      </c>
    </row>
    <row r="134" customFormat="false" ht="14.5" hidden="false" customHeight="false" outlineLevel="0" collapsed="false">
      <c r="A134" s="98" t="str">
        <f aca="false">'Indicator Data'!A134</f>
        <v>Oman</v>
      </c>
      <c r="B134" s="99" t="str">
        <f aca="false">'Indicator Data'!B134</f>
        <v>OMN</v>
      </c>
      <c r="C134" s="134" t="n">
        <f aca="false">ROUND(IF('Indicator Data'!AK134="No data",IF((0.101*LN('Indicator Data'!BY134)-0.153)&gt;C$4,0,IF((0.101*LN('Indicator Data'!BY134)-0.153)&lt;C$3,10,(C$4-(0.101*LN('Indicator Data'!BY134)-0.153))/(C$4-C$3)*10)),IF('Indicator Data'!AK134&gt;C$4,0,IF('Indicator Data'!AK134&lt;C$3,10,(C$4-'Indicator Data'!AK134)/(C$4-C$3)*10))),1)</f>
        <v>1.7</v>
      </c>
      <c r="D134" s="135" t="str">
        <f aca="false">IF('Indicator Data'!AL134="No data","x",ROUND((IF(LOG('Indicator Data'!AL134*1000)&gt;D$4,10,IF(LOG('Indicator Data'!AL134*1000)&lt;D$3,0,10-(D$4-LOG('Indicator Data'!AL134*1000))/(D$4-D$3)*10))),1))</f>
        <v>x</v>
      </c>
      <c r="E134" s="136" t="n">
        <f aca="false">ROUND(IF(D134="x",C134,(10-GEOMEAN(((10-C134)/10*9+1),((10-D134)/10*9+1)))/9*10),1)</f>
        <v>1.7</v>
      </c>
      <c r="F134" s="135" t="n">
        <f aca="false">IF('Indicator Data'!AY134="No data","x",ROUND(IF('Indicator Data'!AY134&gt;F$4,10,IF('Indicator Data'!AY134&lt;F$3,0,10-(F$4-'Indicator Data'!AY134)/(F$4-F$3)*10)),1))</f>
        <v>4.1</v>
      </c>
      <c r="G134" s="135" t="str">
        <f aca="false">IF('Indicator Data'!AZ134="No data","x",ROUND(IF('Indicator Data'!AZ134&gt;G$4,10,IF('Indicator Data'!AZ134&lt;G$3,0,10-(G$4-'Indicator Data'!AZ134)/(G$4-G$3)*10)),1))</f>
        <v>x</v>
      </c>
      <c r="H134" s="136" t="n">
        <f aca="false">IF(AND(F134="x",G134="x"),"x",ROUND(AVERAGE(F134,G134),1))</f>
        <v>4.1</v>
      </c>
      <c r="I134" s="137" t="n">
        <f aca="false">SUM(IF('Indicator Data'!AM134=0,0,'Indicator Data'!AM134),SUM('Indicator Data'!AN134:AO134))</f>
        <v>0.224913</v>
      </c>
      <c r="J134" s="137" t="n">
        <f aca="false">I134/'Indicator Data'!BZ134*1000000</f>
        <v>0.0497543286971645</v>
      </c>
      <c r="K134" s="135" t="n">
        <f aca="false">IF(J134="x","x",ROUND(IF(J134&gt;K$4,10,IF(J134&lt;K$3,0,10-(K$4-J134)/(K$4-K$3)*10)),1))</f>
        <v>0</v>
      </c>
      <c r="L134" s="135" t="str">
        <f aca="false">IF('Indicator Data'!AP134="No data","x",ROUND(IF('Indicator Data'!AP134&gt;L$4,10,IF('Indicator Data'!AP134&lt;L$3,0,10-(L$4-'Indicator Data'!AP134)/(L$4-L$3)*10)),1))</f>
        <v>x</v>
      </c>
      <c r="M134" s="135" t="n">
        <f aca="false">IF('Indicator Data'!AQ134="No data","x",IF('Indicator Data'!AQ134=0,0,ROUND(IF('Indicator Data'!AQ134&gt;M$4,10,IF('Indicator Data'!AQ134&lt;M$3,0,10-(M$4-'Indicator Data'!AQ134)/(M$4-M$3)*10)),1)))</f>
        <v>0</v>
      </c>
      <c r="N134" s="136" t="n">
        <f aca="false">ROUND(AVERAGE(K134,L134,M134),1)</f>
        <v>0</v>
      </c>
      <c r="O134" s="138" t="n">
        <f aca="false">ROUND(AVERAGE(E134,E134,H134,N134),1)</f>
        <v>1.9</v>
      </c>
      <c r="P134" s="139" t="n">
        <f aca="false">IF(AND('Indicator Data'!BD134="No data",'Indicator Data'!BE134="No data"),0,SUM('Indicator Data'!BD134:BF134)/1000)</f>
        <v>0.792</v>
      </c>
      <c r="Q134" s="135" t="n">
        <f aca="false">ROUND(IF(P134=0,0,IF(LOG(P134*1000)&gt;$Q$4,10,IF(LOG(P134*1000)&lt;Q$3,0,10-(Q$4-LOG(P134*1000))/(Q$4-Q$3)*10))),1)</f>
        <v>0</v>
      </c>
      <c r="R134" s="140" t="n">
        <f aca="false">P134*1000/'Indicator Data'!BZ134</f>
        <v>0.000175202982167124</v>
      </c>
      <c r="S134" s="135" t="n">
        <f aca="false">IF(R134="x","x",ROUND(IF(R134&gt;$S$4,10,IF(R134&lt;$S$3,0,((R134*100)/0.0052)^(1/4.0545)/6.5*10)),1))</f>
        <v>2.1</v>
      </c>
      <c r="T134" s="141" t="n">
        <f aca="false">ROUND(AVERAGE(Q134,S134),1)</f>
        <v>1.1</v>
      </c>
      <c r="U134" s="142" t="n">
        <f aca="false">IF('Indicator Data'!AU134="No data","x",ROUND(IF('Indicator Data'!AU134&gt;U$4,10,IF('Indicator Data'!AU134&lt;U$3,0,10-(U$4-'Indicator Data'!AU134)/(U$4-U$3)*10)),1))</f>
        <v>0.2</v>
      </c>
      <c r="V134" s="142" t="n">
        <f aca="false">IF('Indicator Data'!AV134="No data","x",IF('Indicator Data'!AV134=0,0,ROUND(IF('Indicator Data'!AV134&gt;V$4,10,IF('Indicator Data'!AV134&lt;V$3,0,10-(V$4-'Indicator Data'!AV134)/(V$4-V$3)*10)),1)))</f>
        <v>0.2</v>
      </c>
      <c r="W134" s="135" t="n">
        <f aca="false">IF(AND(U134="x",V134="x"),"x",AVERAGE(U134,V134))</f>
        <v>0.2</v>
      </c>
      <c r="X134" s="135" t="n">
        <f aca="false">IF('Indicator Data'!AT134="No data","x",ROUND(IF('Indicator Data'!AT134&gt;X$4,10,IF('Indicator Data'!AT134&lt;X$3,0,10-(X$4-'Indicator Data'!AT134)/(X$4-X$3)*10)),1))</f>
        <v>0.1</v>
      </c>
      <c r="Y134" s="135" t="n">
        <f aca="false">IF('Indicator Data'!AW134="No data","x",ROUND(IF('Indicator Data'!AW134&gt;Y$4,10,IF('Indicator Data'!AW134&lt;Y$3,0,10-(Y$4-'Indicator Data'!AW134)/(Y$4-Y$3)*10)),1))</f>
        <v>0</v>
      </c>
      <c r="Z134" s="140" t="n">
        <f aca="false">IF('Indicator Data'!AX134="No data","x",IF(('Indicator Data'!AX134/'Indicator Data'!BZ134)&gt;1,1,IF('Indicator Data'!AX134&gt;'Indicator Data'!AX134,1,'Indicator Data'!AX134/'Indicator Data'!BZ134)))</f>
        <v>5.15433015718937E-005</v>
      </c>
      <c r="AA134" s="135" t="n">
        <f aca="false">IF(Z134="x","x",ROUND(IF(Z134&gt;AA$4,10,IF(Z134&lt;AA$3,0,10-(AA$4-Z134)/(AA$4-AA$3)*10)),1))</f>
        <v>0</v>
      </c>
      <c r="AB134" s="143" t="n">
        <f aca="false">IF(AND(W134="x",X134="x",Y134="x",AA134="x"),"x",ROUND(AVERAGE(W134,X134,Y134,AA134),1))</f>
        <v>0.1</v>
      </c>
      <c r="AC134" s="135" t="n">
        <f aca="false">IF('Indicator Data'!AR134="No data","x",ROUND(IF('Indicator Data'!AR134&gt;AC$4,10,IF('Indicator Data'!AR134&lt;AC$3,0,10-(AC$4-'Indicator Data'!AR134)/(AC$4-AC$3)*10)),1))</f>
        <v>0.8</v>
      </c>
      <c r="AD134" s="135" t="n">
        <f aca="false">IF('Indicator Data'!AS134="No data","x",ROUND(IF('Indicator Data'!AS134&gt;AD$4,10,IF('Indicator Data'!AS134&lt;AD$3,0,10-(AD$4-'Indicator Data'!AS134)/(AD$4-AD$3)*10)),1))</f>
        <v>2.5</v>
      </c>
      <c r="AE134" s="143" t="n">
        <f aca="false">IF(AND(AC134="x",AD134="x"),"x",ROUND(AVERAGE(AD134,AC134),1))</f>
        <v>1.7</v>
      </c>
      <c r="AF134" s="139" t="n">
        <f aca="false">('Indicator Data'!BC134+'Indicator Data'!BB134*0.5+'Indicator Data'!BA134*0.25)/1000</f>
        <v>0.07</v>
      </c>
      <c r="AG134" s="144" t="n">
        <f aca="false">AF134*1000/'Indicator Data'!BZ134</f>
        <v>1.54851120602256E-005</v>
      </c>
      <c r="AH134" s="143" t="n">
        <f aca="false">IF(AG134="x","x",ROUND(IF(AG134&gt;AH$4,10,IF(AG134&lt;AH$3,0,10-(AH$4-AG134)/(AH$4-AH$3)*10)),1))</f>
        <v>0</v>
      </c>
      <c r="AI134" s="135" t="n">
        <f aca="false">IF('Indicator Data'!BG134="No data","x",ROUND(IF('Indicator Data'!BG134&lt;$AI$3,10,IF('Indicator Data'!BG134&gt;$AI$4,0,($AI$4-'Indicator Data'!BG134)/($AI$4-$AI$3)*10)),1))</f>
        <v>4.7</v>
      </c>
      <c r="AJ134" s="135" t="n">
        <f aca="false">IF('Indicator Data'!BH134="No data","x",ROUND(IF('Indicator Data'!BH134&gt;$AJ$4,10,IF('Indicator Data'!BH134&lt;$AJ$3,0,10-($AJ$4-'Indicator Data'!BH134)/($AJ$4-$AJ$3)*10)),1))</f>
        <v>1.6</v>
      </c>
      <c r="AK134" s="143" t="n">
        <f aca="false">ROUND(AVERAGE(AJ134,AI134),1)</f>
        <v>3.2</v>
      </c>
      <c r="AL134" s="141" t="n">
        <f aca="false">ROUND(IF(AND(AB134="x",AE134="x",AK134="x"),AH134,IF(AND(AB134="x",AE134="x"),(10-GEOMEAN(((10-AK134)/10*9+1),((10-AH134)/10*9+1)))/9*10,IF(AK134="x",(10-GEOMEAN(((10-AB134)/10*9+1),((10-AE134)/10*9+1),((10-AH134)/10*9+1)))/9*10,IF(AB134="x",(10-GEOMEAN(((10-AK134)/10*9+1),((10-AE134)/10*9+1),((10-AH134)/10*9+1)))/9*10,(10-GEOMEAN(((10-AB134)/10*9+1),((10-AE134)/10*9+1),((10-AH134)/10*9+1),((10-AK134)/10*9+1)))/9*10)))),1)</f>
        <v>1.3</v>
      </c>
      <c r="AM134" s="145" t="n">
        <f aca="false">ROUND((10-GEOMEAN(((10-T134)/10*9+1),((10-AL134)/10*9+1)))/9*10,1)</f>
        <v>1.2</v>
      </c>
    </row>
    <row r="135" customFormat="false" ht="14.5" hidden="false" customHeight="false" outlineLevel="0" collapsed="false">
      <c r="A135" s="98" t="str">
        <f aca="false">'Indicator Data'!A135</f>
        <v>Pakistan</v>
      </c>
      <c r="B135" s="99" t="str">
        <f aca="false">'Indicator Data'!B135</f>
        <v>PAK</v>
      </c>
      <c r="C135" s="134" t="n">
        <f aca="false">ROUND(IF('Indicator Data'!AK135="No data",IF((0.101*LN('Indicator Data'!BY135)-0.153)&gt;C$4,0,IF((0.101*LN('Indicator Data'!BY135)-0.153)&lt;C$3,10,(C$4-(0.101*LN('Indicator Data'!BY135)-0.153))/(C$4-C$3)*10)),IF('Indicator Data'!AK135&gt;C$4,0,IF('Indicator Data'!AK135&lt;C$3,10,(C$4-'Indicator Data'!AK135)/(C$4-C$3)*10))),1)</f>
        <v>6.9</v>
      </c>
      <c r="D135" s="135" t="n">
        <f aca="false">IF('Indicator Data'!AL135="No data","x",ROUND((IF(LOG('Indicator Data'!AL135*1000)&gt;D$4,10,IF(LOG('Indicator Data'!AL135*1000)&lt;D$3,0,10-(D$4-LOG('Indicator Data'!AL135*1000))/(D$4-D$3)*10))),1))</f>
        <v>8.5</v>
      </c>
      <c r="E135" s="136" t="n">
        <f aca="false">ROUND(IF(D135="x",C135,(10-GEOMEAN(((10-C135)/10*9+1),((10-D135)/10*9+1)))/9*10),1)</f>
        <v>7.8</v>
      </c>
      <c r="F135" s="135" t="n">
        <f aca="false">IF('Indicator Data'!AY135="No data","x",ROUND(IF('Indicator Data'!AY135&gt;F$4,10,IF('Indicator Data'!AY135&lt;F$3,0,10-(F$4-'Indicator Data'!AY135)/(F$4-F$3)*10)),1))</f>
        <v>7.2</v>
      </c>
      <c r="G135" s="135" t="n">
        <f aca="false">IF('Indicator Data'!AZ135="No data","x",ROUND(IF('Indicator Data'!AZ135&gt;G$4,10,IF('Indicator Data'!AZ135&lt;G$3,0,10-(G$4-'Indicator Data'!AZ135)/(G$4-G$3)*10)),1))</f>
        <v>1.2</v>
      </c>
      <c r="H135" s="136" t="n">
        <f aca="false">IF(AND(F135="x",G135="x"),"x",ROUND(AVERAGE(F135,G135),1))</f>
        <v>4.2</v>
      </c>
      <c r="I135" s="137" t="n">
        <f aca="false">SUM(IF('Indicator Data'!AM135=0,0,'Indicator Data'!AM135),SUM('Indicator Data'!AN135:AO135))</f>
        <v>2580.290656</v>
      </c>
      <c r="J135" s="137" t="n">
        <f aca="false">I135/'Indicator Data'!BZ135*1000000</f>
        <v>11.1506789358949</v>
      </c>
      <c r="K135" s="135" t="n">
        <f aca="false">IF(J135="x","x",ROUND(IF(J135&gt;K$4,10,IF(J135&lt;K$3,0,10-(K$4-J135)/(K$4-K$3)*10)),1))</f>
        <v>0.2</v>
      </c>
      <c r="L135" s="135" t="n">
        <f aca="false">IF('Indicator Data'!AP135="No data","x",ROUND(IF('Indicator Data'!AP135&gt;L$4,10,IF('Indicator Data'!AP135&lt;L$3,0,10-(L$4-'Indicator Data'!AP135)/(L$4-L$3)*10)),1))</f>
        <v>0.6</v>
      </c>
      <c r="M135" s="135" t="n">
        <f aca="false">IF('Indicator Data'!AQ135="No data","x",IF('Indicator Data'!AQ135=0,0,ROUND(IF('Indicator Data'!AQ135&gt;M$4,10,IF('Indicator Data'!AQ135&lt;M$3,0,10-(M$4-'Indicator Data'!AQ135)/(M$4-M$3)*10)),1)))</f>
        <v>2.9</v>
      </c>
      <c r="N135" s="136" t="n">
        <f aca="false">ROUND(AVERAGE(K135,L135,M135),1)</f>
        <v>1.2</v>
      </c>
      <c r="O135" s="138" t="n">
        <f aca="false">ROUND(AVERAGE(E135,E135,H135,N135),1)</f>
        <v>5.3</v>
      </c>
      <c r="P135" s="139" t="n">
        <f aca="false">IF(AND('Indicator Data'!BD135="No data",'Indicator Data'!BE135="No data"),0,SUM('Indicator Data'!BD135:BF135)/1000)</f>
        <v>2900.335</v>
      </c>
      <c r="Q135" s="135" t="n">
        <f aca="false">ROUND(IF(P135=0,0,IF(LOG(P135*1000)&gt;$Q$4,10,IF(LOG(P135*1000)&lt;Q$3,0,10-(Q$4-LOG(P135*1000))/(Q$4-Q$3)*10))),1)</f>
        <v>10</v>
      </c>
      <c r="R135" s="140" t="n">
        <f aca="false">P135*1000/'Indicator Data'!BZ135</f>
        <v>0.0125337447222608</v>
      </c>
      <c r="S135" s="135" t="n">
        <f aca="false">IF(R135="x","x",ROUND(IF(R135&gt;$S$4,10,IF(R135&lt;$S$3,0,((R135*100)/0.0052)^(1/4.0545)/6.5*10)),1))</f>
        <v>6</v>
      </c>
      <c r="T135" s="141" t="n">
        <f aca="false">ROUND(AVERAGE(Q135,S135),1)</f>
        <v>8</v>
      </c>
      <c r="U135" s="142" t="n">
        <f aca="false">IF('Indicator Data'!AU135="No data","x",ROUND(IF('Indicator Data'!AU135&gt;U$4,10,IF('Indicator Data'!AU135&lt;U$3,0,10-(U$4-'Indicator Data'!AU135)/(U$4-U$3)*10)),1))</f>
        <v>0.4</v>
      </c>
      <c r="V135" s="142" t="n">
        <f aca="false">IF('Indicator Data'!AV135="No data","x",IF('Indicator Data'!AV135=0,0,ROUND(IF('Indicator Data'!AV135&gt;V$4,10,IF('Indicator Data'!AV135&lt;V$3,0,10-(V$4-'Indicator Data'!AV135)/(V$4-V$3)*10)),1)))</f>
        <v>0.7</v>
      </c>
      <c r="W135" s="135" t="n">
        <f aca="false">IF(AND(U135="x",V135="x"),"x",AVERAGE(U135,V135))</f>
        <v>0.55</v>
      </c>
      <c r="X135" s="135" t="n">
        <f aca="false">IF('Indicator Data'!AT135="No data","x",ROUND(IF('Indicator Data'!AT135&gt;X$4,10,IF('Indicator Data'!AT135&lt;X$3,0,10-(X$4-'Indicator Data'!AT135)/(X$4-X$3)*10)),1))</f>
        <v>4.7</v>
      </c>
      <c r="Y135" s="135" t="n">
        <f aca="false">IF('Indicator Data'!AW135="No data","x",ROUND(IF('Indicator Data'!AW135&gt;Y$4,10,IF('Indicator Data'!AW135&lt;Y$3,0,10-(Y$4-'Indicator Data'!AW135)/(Y$4-Y$3)*10)),1))</f>
        <v>0.1</v>
      </c>
      <c r="Z135" s="140" t="n">
        <f aca="false">IF('Indicator Data'!AX135="No data","x",IF(('Indicator Data'!AX135/'Indicator Data'!BZ135)&gt;1,1,IF('Indicator Data'!AX135&gt;'Indicator Data'!AX135,1,'Indicator Data'!AX135/'Indicator Data'!BZ135)))</f>
        <v>0.10905021471887</v>
      </c>
      <c r="AA135" s="135" t="n">
        <f aca="false">IF(Z135="x","x",ROUND(IF(Z135&gt;AA$4,10,IF(Z135&lt;AA$3,0,10-(AA$4-Z135)/(AA$4-AA$3)*10)),1))</f>
        <v>1.2</v>
      </c>
      <c r="AB135" s="143" t="n">
        <f aca="false">IF(AND(W135="x",X135="x",Y135="x",AA135="x"),"x",ROUND(AVERAGE(W135,X135,Y135,AA135),1))</f>
        <v>1.6</v>
      </c>
      <c r="AC135" s="135" t="n">
        <f aca="false">IF('Indicator Data'!AR135="No data","x",ROUND(IF('Indicator Data'!AR135&gt;AC$4,10,IF('Indicator Data'!AR135&lt;AC$3,0,10-(AC$4-'Indicator Data'!AR135)/(AC$4-AC$3)*10)),1))</f>
        <v>5</v>
      </c>
      <c r="AD135" s="135" t="n">
        <f aca="false">IF('Indicator Data'!AS135="No data","x",ROUND(IF('Indicator Data'!AS135&gt;AD$4,10,IF('Indicator Data'!AS135&lt;AD$3,0,10-(AD$4-'Indicator Data'!AS135)/(AD$4-AD$3)*10)),1))</f>
        <v>5.1</v>
      </c>
      <c r="AE135" s="143" t="n">
        <f aca="false">IF(AND(AC135="x",AD135="x"),"x",ROUND(AVERAGE(AD135,AC135),1))</f>
        <v>5.1</v>
      </c>
      <c r="AF135" s="139" t="n">
        <f aca="false">('Indicator Data'!BC135+'Indicator Data'!BB135*0.5+'Indicator Data'!BA135*0.25)/1000</f>
        <v>1178.08275</v>
      </c>
      <c r="AG135" s="144" t="n">
        <f aca="false">AF135*1000/'Indicator Data'!BZ135</f>
        <v>0.00509106308416061</v>
      </c>
      <c r="AH135" s="143" t="n">
        <f aca="false">IF(AG135="x","x",ROUND(IF(AG135&gt;AH$4,10,IF(AG135&lt;AH$3,0,10-(AH$4-AG135)/(AH$4-AH$3)*10)),1))</f>
        <v>0.5</v>
      </c>
      <c r="AI135" s="135" t="n">
        <f aca="false">IF('Indicator Data'!BG135="No data","x",ROUND(IF('Indicator Data'!BG135&lt;$AI$3,10,IF('Indicator Data'!BG135&gt;$AI$4,0,($AI$4-'Indicator Data'!BG135)/($AI$4-$AI$3)*10)),1))</f>
        <v>5.3</v>
      </c>
      <c r="AJ135" s="135" t="n">
        <f aca="false">IF('Indicator Data'!BH135="No data","x",ROUND(IF('Indicator Data'!BH135&gt;$AJ$4,10,IF('Indicator Data'!BH135&lt;$AJ$3,0,10-($AJ$4-'Indicator Data'!BH135)/($AJ$4-$AJ$3)*10)),1))</f>
        <v>4</v>
      </c>
      <c r="AK135" s="143" t="n">
        <f aca="false">ROUND(AVERAGE(AJ135,AI135),1)</f>
        <v>4.7</v>
      </c>
      <c r="AL135" s="141" t="n">
        <f aca="false">ROUND(IF(AND(AB135="x",AE135="x",AK135="x"),AH135,IF(AND(AB135="x",AE135="x"),(10-GEOMEAN(((10-AK135)/10*9+1),((10-AH135)/10*9+1)))/9*10,IF(AK135="x",(10-GEOMEAN(((10-AB135)/10*9+1),((10-AE135)/10*9+1),((10-AH135)/10*9+1)))/9*10,IF(AB135="x",(10-GEOMEAN(((10-AK135)/10*9+1),((10-AE135)/10*9+1),((10-AH135)/10*9+1)))/9*10,(10-GEOMEAN(((10-AB135)/10*9+1),((10-AE135)/10*9+1),((10-AH135)/10*9+1),((10-AK135)/10*9+1)))/9*10)))),1)</f>
        <v>3.2</v>
      </c>
      <c r="AM135" s="145" t="n">
        <f aca="false">ROUND((10-GEOMEAN(((10-T135)/10*9+1),((10-AL135)/10*9+1)))/9*10,1)</f>
        <v>6.2</v>
      </c>
    </row>
    <row r="136" customFormat="false" ht="14.5" hidden="false" customHeight="false" outlineLevel="0" collapsed="false">
      <c r="A136" s="98" t="str">
        <f aca="false">'Indicator Data'!A136</f>
        <v>Palau</v>
      </c>
      <c r="B136" s="99" t="str">
        <f aca="false">'Indicator Data'!B136</f>
        <v>PLW</v>
      </c>
      <c r="C136" s="134" t="n">
        <f aca="false">ROUND(IF('Indicator Data'!AK136="No data",IF((0.101*LN('Indicator Data'!BY136)-0.153)&gt;C$4,0,IF((0.101*LN('Indicator Data'!BY136)-0.153)&lt;C$3,10,(C$4-(0.101*LN('Indicator Data'!BY136)-0.153))/(C$4-C$3)*10)),IF('Indicator Data'!AK136&gt;C$4,0,IF('Indicator Data'!AK136&lt;C$3,10,(C$4-'Indicator Data'!AK136)/(C$4-C$3)*10))),1)</f>
        <v>1.5</v>
      </c>
      <c r="D136" s="135" t="str">
        <f aca="false">IF('Indicator Data'!AL136="No data","x",ROUND((IF(LOG('Indicator Data'!AL136*1000)&gt;D$4,10,IF(LOG('Indicator Data'!AL136*1000)&lt;D$3,0,10-(D$4-LOG('Indicator Data'!AL136*1000))/(D$4-D$3)*10))),1))</f>
        <v>x</v>
      </c>
      <c r="E136" s="136" t="n">
        <f aca="false">ROUND(IF(D136="x",C136,(10-GEOMEAN(((10-C136)/10*9+1),((10-D136)/10*9+1)))/9*10),1)</f>
        <v>1.5</v>
      </c>
      <c r="F136" s="135" t="str">
        <f aca="false">IF('Indicator Data'!AY136="No data","x",ROUND(IF('Indicator Data'!AY136&gt;F$4,10,IF('Indicator Data'!AY136&lt;F$3,0,10-(F$4-'Indicator Data'!AY136)/(F$4-F$3)*10)),1))</f>
        <v>x</v>
      </c>
      <c r="G136" s="135" t="str">
        <f aca="false">IF('Indicator Data'!AZ136="No data","x",ROUND(IF('Indicator Data'!AZ136&gt;G$4,10,IF('Indicator Data'!AZ136&lt;G$3,0,10-(G$4-'Indicator Data'!AZ136)/(G$4-G$3)*10)),1))</f>
        <v>x</v>
      </c>
      <c r="H136" s="136" t="str">
        <f aca="false">IF(AND(F136="x",G136="x"),"x",ROUND(AVERAGE(F136,G136),1))</f>
        <v>x</v>
      </c>
      <c r="I136" s="137" t="n">
        <f aca="false">SUM(IF('Indicator Data'!AM136=0,0,'Indicator Data'!AM136),SUM('Indicator Data'!AN136:AO136))</f>
        <v>113.291238738403</v>
      </c>
      <c r="J136" s="137" t="n">
        <f aca="false">I136/'Indicator Data'!BZ136*1000000</f>
        <v>6285.57693843782</v>
      </c>
      <c r="K136" s="135" t="n">
        <f aca="false">IF(J136="x","x",ROUND(IF(J136&gt;K$4,10,IF(J136&lt;K$3,0,10-(K$4-J136)/(K$4-K$3)*10)),1))</f>
        <v>10</v>
      </c>
      <c r="L136" s="135" t="n">
        <f aca="false">IF('Indicator Data'!AP136="No data","x",ROUND(IF('Indicator Data'!AP136&gt;L$4,10,IF('Indicator Data'!AP136&lt;L$3,0,10-(L$4-'Indicator Data'!AP136)/(L$4-L$3)*10)),1))</f>
        <v>10</v>
      </c>
      <c r="M136" s="135" t="n">
        <f aca="false">IF('Indicator Data'!AQ136="No data","x",IF('Indicator Data'!AQ136=0,0,ROUND(IF('Indicator Data'!AQ136&gt;M$4,10,IF('Indicator Data'!AQ136&lt;M$3,0,10-(M$4-'Indicator Data'!AQ136)/(M$4-M$3)*10)),1)))</f>
        <v>0.3</v>
      </c>
      <c r="N136" s="136" t="n">
        <f aca="false">ROUND(AVERAGE(K136,L136,M136),1)</f>
        <v>6.8</v>
      </c>
      <c r="O136" s="138" t="n">
        <f aca="false">ROUND(AVERAGE(E136,E136,H136,N136),1)</f>
        <v>3.3</v>
      </c>
      <c r="P136" s="139" t="n">
        <f aca="false">IF(AND('Indicator Data'!BD136="No data",'Indicator Data'!BE136="No data"),0,SUM('Indicator Data'!BD136:BF136)/1000)</f>
        <v>1.313</v>
      </c>
      <c r="Q136" s="135" t="n">
        <f aca="false">ROUND(IF(P136=0,0,IF(LOG(P136*1000)&gt;$Q$4,10,IF(LOG(P136*1000)&lt;Q$3,0,10-(Q$4-LOG(P136*1000))/(Q$4-Q$3)*10))),1)</f>
        <v>0.4</v>
      </c>
      <c r="R136" s="140" t="n">
        <f aca="false">P136*1000/'Indicator Data'!BZ136</f>
        <v>0.0728473146915224</v>
      </c>
      <c r="S136" s="135" t="n">
        <f aca="false">IF(R136="x","x",ROUND(IF(R136&gt;$S$4,10,IF(R136&lt;$S$3,0,((R136*100)/0.0052)^(1/4.0545)/6.5*10)),1))</f>
        <v>9.2</v>
      </c>
      <c r="T136" s="141" t="n">
        <f aca="false">ROUND(AVERAGE(Q136,S136),1)</f>
        <v>4.8</v>
      </c>
      <c r="U136" s="142" t="str">
        <f aca="false">IF('Indicator Data'!AU136="No data","x",ROUND(IF('Indicator Data'!AU136&gt;U$4,10,IF('Indicator Data'!AU136&lt;U$3,0,10-(U$4-'Indicator Data'!AU136)/(U$4-U$3)*10)),1))</f>
        <v>x</v>
      </c>
      <c r="V136" s="142" t="str">
        <f aca="false">IF('Indicator Data'!AV136="No data","x",IF('Indicator Data'!AV136=0,0,ROUND(IF('Indicator Data'!AV136&gt;V$4,10,IF('Indicator Data'!AV136&lt;V$3,0,10-(V$4-'Indicator Data'!AV136)/(V$4-V$3)*10)),1)))</f>
        <v>x</v>
      </c>
      <c r="W136" s="135" t="str">
        <f aca="false">IF(AND(U136="x",V136="x"),"x",AVERAGE(U136,V136))</f>
        <v>x</v>
      </c>
      <c r="X136" s="135" t="n">
        <f aca="false">IF('Indicator Data'!AT136="No data","x",ROUND(IF('Indicator Data'!AT136&gt;X$4,10,IF('Indicator Data'!AT136&lt;X$3,0,10-(X$4-'Indicator Data'!AT136)/(X$4-X$3)*10)),1))</f>
        <v>1.2</v>
      </c>
      <c r="Y136" s="135" t="str">
        <f aca="false">IF('Indicator Data'!AW136="No data","x",ROUND(IF('Indicator Data'!AW136&gt;Y$4,10,IF('Indicator Data'!AW136&lt;Y$3,0,10-(Y$4-'Indicator Data'!AW136)/(Y$4-Y$3)*10)),1))</f>
        <v>x</v>
      </c>
      <c r="Z136" s="140" t="n">
        <f aca="false">IF('Indicator Data'!AX136="No data","x",IF(('Indicator Data'!AX136/'Indicator Data'!BZ136)&gt;1,1,IF('Indicator Data'!AX136&gt;'Indicator Data'!AX136,1,'Indicator Data'!AX136/'Indicator Data'!BZ136)))</f>
        <v>0</v>
      </c>
      <c r="AA136" s="135" t="n">
        <f aca="false">IF(Z136="x","x",ROUND(IF(Z136&gt;AA$4,10,IF(Z136&lt;AA$3,0,10-(AA$4-Z136)/(AA$4-AA$3)*10)),1))</f>
        <v>0</v>
      </c>
      <c r="AB136" s="143" t="n">
        <f aca="false">IF(AND(W136="x",X136="x",Y136="x",AA136="x"),"x",ROUND(AVERAGE(W136,X136,Y136,AA136),1))</f>
        <v>0.6</v>
      </c>
      <c r="AC136" s="135" t="n">
        <f aca="false">IF('Indicator Data'!AR136="No data","x",ROUND(IF('Indicator Data'!AR136&gt;AC$4,10,IF('Indicator Data'!AR136&lt;AC$3,0,10-(AC$4-'Indicator Data'!AR136)/(AC$4-AC$3)*10)),1))</f>
        <v>1.3</v>
      </c>
      <c r="AD136" s="135" t="str">
        <f aca="false">IF('Indicator Data'!AS136="No data","x",ROUND(IF('Indicator Data'!AS136&gt;AD$4,10,IF('Indicator Data'!AS136&lt;AD$3,0,10-(AD$4-'Indicator Data'!AS136)/(AD$4-AD$3)*10)),1))</f>
        <v>x</v>
      </c>
      <c r="AE136" s="143" t="n">
        <f aca="false">IF(AND(AC136="x",AD136="x"),"x",ROUND(AVERAGE(AD136,AC136),1))</f>
        <v>1.3</v>
      </c>
      <c r="AF136" s="139" t="n">
        <f aca="false">('Indicator Data'!BC136+'Indicator Data'!BB136*0.5+'Indicator Data'!BA136*0.25)/1000</f>
        <v>3.644</v>
      </c>
      <c r="AG136" s="144" t="n">
        <f aca="false">AF136*1000/'Indicator Data'!BZ136</f>
        <v>0.202174877940524</v>
      </c>
      <c r="AH136" s="143" t="n">
        <f aca="false">IF(AG136="x","x",ROUND(IF(AG136&gt;AH$4,10,IF(AG136&lt;AH$3,0,10-(AH$4-AG136)/(AH$4-AH$3)*10)),1))</f>
        <v>10</v>
      </c>
      <c r="AI136" s="135" t="n">
        <f aca="false">IF('Indicator Data'!BG136="No data","x",ROUND(IF('Indicator Data'!BG136&lt;$AI$3,10,IF('Indicator Data'!BG136&gt;$AI$4,0,($AI$4-'Indicator Data'!BG136)/($AI$4-$AI$3)*10)),1))</f>
        <v>10</v>
      </c>
      <c r="AJ136" s="135" t="n">
        <f aca="false">IF('Indicator Data'!BH136="No data","x",ROUND(IF('Indicator Data'!BH136&gt;$AJ$4,10,IF('Indicator Data'!BH136&lt;$AJ$3,0,10-($AJ$4-'Indicator Data'!BH136)/($AJ$4-$AJ$3)*10)),1))</f>
        <v>0</v>
      </c>
      <c r="AK136" s="143" t="n">
        <f aca="false">ROUND(AVERAGE(AJ136,AI136),1)</f>
        <v>5</v>
      </c>
      <c r="AL136" s="141" t="n">
        <f aca="false">ROUND(IF(AND(AB136="x",AE136="x",AK136="x"),AH136,IF(AND(AB136="x",AE136="x"),(10-GEOMEAN(((10-AK136)/10*9+1),((10-AH136)/10*9+1)))/9*10,IF(AK136="x",(10-GEOMEAN(((10-AB136)/10*9+1),((10-AE136)/10*9+1),((10-AH136)/10*9+1)))/9*10,IF(AB136="x",(10-GEOMEAN(((10-AK136)/10*9+1),((10-AE136)/10*9+1),((10-AH136)/10*9+1)))/9*10,(10-GEOMEAN(((10-AB136)/10*9+1),((10-AE136)/10*9+1),((10-AH136)/10*9+1),((10-AK136)/10*9+1)))/9*10)))),1)</f>
        <v>6</v>
      </c>
      <c r="AM136" s="145" t="n">
        <f aca="false">ROUND((10-GEOMEAN(((10-T136)/10*9+1),((10-AL136)/10*9+1)))/9*10,1)</f>
        <v>5.4</v>
      </c>
    </row>
    <row r="137" customFormat="false" ht="14.5" hidden="false" customHeight="false" outlineLevel="0" collapsed="false">
      <c r="A137" s="98" t="str">
        <f aca="false">'Indicator Data'!A137</f>
        <v>Palestine</v>
      </c>
      <c r="B137" s="99" t="str">
        <f aca="false">'Indicator Data'!B137</f>
        <v>PSE</v>
      </c>
      <c r="C137" s="134" t="n">
        <f aca="false">ROUND(IF('Indicator Data'!AK137="No data",IF((0.101*LN('Indicator Data'!BY137)-0.153)&gt;C$4,0,IF((0.101*LN('Indicator Data'!BY137)-0.153)&lt;C$3,10,(C$4-(0.101*LN('Indicator Data'!BY137)-0.153))/(C$4-C$3)*10)),IF('Indicator Data'!AK137&gt;C$4,0,IF('Indicator Data'!AK137&lt;C$3,10,(C$4-'Indicator Data'!AK137)/(C$4-C$3)*10))),1)</f>
        <v>3.8</v>
      </c>
      <c r="D137" s="135" t="n">
        <f aca="false">IF('Indicator Data'!AL137="No data","x",ROUND((IF(LOG('Indicator Data'!AL137*1000)&gt;D$4,10,IF(LOG('Indicator Data'!AL137*1000)&lt;D$3,0,10-(D$4-LOG('Indicator Data'!AL137*1000))/(D$4-D$3)*10))),1))</f>
        <v>2.1</v>
      </c>
      <c r="E137" s="136" t="n">
        <f aca="false">ROUND(IF(D137="x",C137,(10-GEOMEAN(((10-C137)/10*9+1),((10-D137)/10*9+1)))/9*10),1)</f>
        <v>3</v>
      </c>
      <c r="F137" s="135" t="str">
        <f aca="false">IF('Indicator Data'!AY137="No data","x",ROUND(IF('Indicator Data'!AY137&gt;F$4,10,IF('Indicator Data'!AY137&lt;F$3,0,10-(F$4-'Indicator Data'!AY137)/(F$4-F$3)*10)),1))</f>
        <v>x</v>
      </c>
      <c r="G137" s="135" t="n">
        <f aca="false">IF('Indicator Data'!AZ137="No data","x",ROUND(IF('Indicator Data'!AZ137&gt;G$4,10,IF('Indicator Data'!AZ137&lt;G$3,0,10-(G$4-'Indicator Data'!AZ137)/(G$4-G$3)*10)),1))</f>
        <v>2.2</v>
      </c>
      <c r="H137" s="136" t="n">
        <f aca="false">IF(AND(F137="x",G137="x"),"x",ROUND(AVERAGE(F137,G137),1))</f>
        <v>2.2</v>
      </c>
      <c r="I137" s="137" t="n">
        <f aca="false">SUM(IF('Indicator Data'!AM137=0,0,'Indicator Data'!AM137),SUM('Indicator Data'!AN137:AO137))</f>
        <v>2001.86999511719</v>
      </c>
      <c r="J137" s="137" t="n">
        <f aca="false">I137/'Indicator Data'!BZ137*1000000</f>
        <v>389.970217570992</v>
      </c>
      <c r="K137" s="135" t="n">
        <f aca="false">IF(J137="x","x",ROUND(IF(J137&gt;K$4,10,IF(J137&lt;K$3,0,10-(K$4-J137)/(K$4-K$3)*10)),1))</f>
        <v>7.8</v>
      </c>
      <c r="L137" s="135" t="n">
        <f aca="false">IF('Indicator Data'!AP137="No data","x",ROUND(IF('Indicator Data'!AP137&gt;L$4,10,IF('Indicator Data'!AP137&lt;L$3,0,10-(L$4-'Indicator Data'!AP137)/(L$4-L$3)*10)),1))</f>
        <v>7.5</v>
      </c>
      <c r="M137" s="135" t="n">
        <f aca="false">IF('Indicator Data'!AQ137="No data","x",IF('Indicator Data'!AQ137=0,0,ROUND(IF('Indicator Data'!AQ137&gt;M$4,10,IF('Indicator Data'!AQ137&lt;M$3,0,10-(M$4-'Indicator Data'!AQ137)/(M$4-M$3)*10)),1)))</f>
        <v>5.5</v>
      </c>
      <c r="N137" s="136" t="n">
        <f aca="false">ROUND(AVERAGE(K137,L137,M137),1)</f>
        <v>6.9</v>
      </c>
      <c r="O137" s="138" t="n">
        <f aca="false">ROUND(AVERAGE(E137,E137,H137,N137),1)</f>
        <v>3.8</v>
      </c>
      <c r="P137" s="139" t="n">
        <f aca="false">IF(AND('Indicator Data'!BD137="No data",'Indicator Data'!BE137="No data"),0,SUM('Indicator Data'!BD137:BF137)/1000)</f>
        <v>2364.386</v>
      </c>
      <c r="Q137" s="135" t="n">
        <f aca="false">ROUND(IF(P137=0,0,IF(LOG(P137*1000)&gt;$Q$4,10,IF(LOG(P137*1000)&lt;Q$3,0,10-(Q$4-LOG(P137*1000))/(Q$4-Q$3)*10))),1)</f>
        <v>10</v>
      </c>
      <c r="R137" s="140" t="n">
        <f aca="false">P137*1000/'Indicator Data'!BZ137</f>
        <v>0.460589411445687</v>
      </c>
      <c r="S137" s="135" t="n">
        <f aca="false">IF(R137="x","x",ROUND(IF(R137&gt;$S$4,10,IF(R137&lt;$S$3,0,((R137*100)/0.0052)^(1/4.0545)/6.5*10)),1))</f>
        <v>10</v>
      </c>
      <c r="T137" s="141" t="n">
        <f aca="false">ROUND(AVERAGE(Q137,S137),1)</f>
        <v>10</v>
      </c>
      <c r="U137" s="142" t="str">
        <f aca="false">IF('Indicator Data'!AU137="No data","x",ROUND(IF('Indicator Data'!AU137&gt;U$4,10,IF('Indicator Data'!AU137&lt;U$3,0,10-(U$4-'Indicator Data'!AU137)/(U$4-U$3)*10)),1))</f>
        <v>x</v>
      </c>
      <c r="V137" s="142" t="str">
        <f aca="false">IF('Indicator Data'!AV137="No data","x",IF('Indicator Data'!AV137=0,0,ROUND(IF('Indicator Data'!AV137&gt;V$4,10,IF('Indicator Data'!AV137&lt;V$3,0,10-(V$4-'Indicator Data'!AV137)/(V$4-V$3)*10)),1)))</f>
        <v>x</v>
      </c>
      <c r="W137" s="135" t="str">
        <f aca="false">IF(AND(U137="x",V137="x"),"x",AVERAGE(U137,V137))</f>
        <v>x</v>
      </c>
      <c r="X137" s="135" t="n">
        <f aca="false">IF('Indicator Data'!AT137="No data","x",ROUND(IF('Indicator Data'!AT137&gt;X$4,10,IF('Indicator Data'!AT137&lt;X$3,0,10-(X$4-'Indicator Data'!AT137)/(X$4-X$3)*10)),1))</f>
        <v>0</v>
      </c>
      <c r="Y137" s="135" t="str">
        <f aca="false">IF('Indicator Data'!AW137="No data","x",ROUND(IF('Indicator Data'!AW137&gt;Y$4,10,IF('Indicator Data'!AW137&lt;Y$3,0,10-(Y$4-'Indicator Data'!AW137)/(Y$4-Y$3)*10)),1))</f>
        <v>x</v>
      </c>
      <c r="Z137" s="140" t="n">
        <f aca="false">IF('Indicator Data'!AX137="No data","x",IF(('Indicator Data'!AX137/'Indicator Data'!BZ137)&gt;1,1,IF('Indicator Data'!AX137&gt;'Indicator Data'!AX137,1,'Indicator Data'!AX137/'Indicator Data'!BZ137)))</f>
        <v>0</v>
      </c>
      <c r="AA137" s="135" t="n">
        <f aca="false">IF(Z137="x","x",ROUND(IF(Z137&gt;AA$4,10,IF(Z137&lt;AA$3,0,10-(AA$4-Z137)/(AA$4-AA$3)*10)),1))</f>
        <v>0</v>
      </c>
      <c r="AB137" s="143" t="n">
        <f aca="false">IF(AND(W137="x",X137="x",Y137="x",AA137="x"),"x",ROUND(AVERAGE(W137,X137,Y137,AA137),1))</f>
        <v>0</v>
      </c>
      <c r="AC137" s="135" t="n">
        <f aca="false">IF('Indicator Data'!AR137="No data","x",ROUND(IF('Indicator Data'!AR137&gt;AC$4,10,IF('Indicator Data'!AR137&lt;AC$3,0,10-(AC$4-'Indicator Data'!AR137)/(AC$4-AC$3)*10)),1))</f>
        <v>1.3</v>
      </c>
      <c r="AD137" s="135" t="n">
        <f aca="false">IF('Indicator Data'!AS137="No data","x",ROUND(IF('Indicator Data'!AS137&gt;AD$4,10,IF('Indicator Data'!AS137&lt;AD$3,0,10-(AD$4-'Indicator Data'!AS137)/(AD$4-AD$3)*10)),1))</f>
        <v>0.5</v>
      </c>
      <c r="AE137" s="143" t="n">
        <f aca="false">IF(AND(AC137="x",AD137="x"),"x",ROUND(AVERAGE(AD137,AC137),1))</f>
        <v>0.9</v>
      </c>
      <c r="AF137" s="139" t="n">
        <f aca="false">('Indicator Data'!BC137+'Indicator Data'!BB137*0.5+'Indicator Data'!BA137*0.25)/1000</f>
        <v>11</v>
      </c>
      <c r="AG137" s="144" t="n">
        <f aca="false">AF137*1000/'Indicator Data'!BZ137</f>
        <v>0.0021428326533411</v>
      </c>
      <c r="AH137" s="143" t="n">
        <f aca="false">IF(AG137="x","x",ROUND(IF(AG137&gt;AH$4,10,IF(AG137&lt;AH$3,0,10-(AH$4-AG137)/(AH$4-AH$3)*10)),1))</f>
        <v>0.2</v>
      </c>
      <c r="AI137" s="135" t="n">
        <f aca="false">IF('Indicator Data'!BG137="No data","x",ROUND(IF('Indicator Data'!BG137&lt;$AI$3,10,IF('Indicator Data'!BG137&gt;$AI$4,0,($AI$4-'Indicator Data'!BG137)/($AI$4-$AI$3)*10)),1))</f>
        <v>2.8</v>
      </c>
      <c r="AJ137" s="135" t="n">
        <f aca="false">IF('Indicator Data'!BH137="No data","x",ROUND(IF('Indicator Data'!BH137&gt;$AJ$4,10,IF('Indicator Data'!BH137&lt;$AJ$3,0,10-($AJ$4-'Indicator Data'!BH137)/($AJ$4-$AJ$3)*10)),1))</f>
        <v>1.7</v>
      </c>
      <c r="AK137" s="143" t="n">
        <f aca="false">ROUND(AVERAGE(AJ137,AI137),1)</f>
        <v>2.3</v>
      </c>
      <c r="AL137" s="141" t="n">
        <f aca="false">ROUND(IF(AND(AB137="x",AE137="x",AK137="x"),AH137,IF(AND(AB137="x",AE137="x"),(10-GEOMEAN(((10-AK137)/10*9+1),((10-AH137)/10*9+1)))/9*10,IF(AK137="x",(10-GEOMEAN(((10-AB137)/10*9+1),((10-AE137)/10*9+1),((10-AH137)/10*9+1)))/9*10,IF(AB137="x",(10-GEOMEAN(((10-AK137)/10*9+1),((10-AE137)/10*9+1),((10-AH137)/10*9+1)))/9*10,(10-GEOMEAN(((10-AB137)/10*9+1),((10-AE137)/10*9+1),((10-AH137)/10*9+1),((10-AK137)/10*9+1)))/9*10)))),1)</f>
        <v>0.9</v>
      </c>
      <c r="AM137" s="145" t="n">
        <f aca="false">ROUND((10-GEOMEAN(((10-T137)/10*9+1),((10-AL137)/10*9+1)))/9*10,1)</f>
        <v>7.7</v>
      </c>
    </row>
    <row r="138" customFormat="false" ht="14.5" hidden="false" customHeight="false" outlineLevel="0" collapsed="false">
      <c r="A138" s="98" t="str">
        <f aca="false">'Indicator Data'!A138</f>
        <v>Panama</v>
      </c>
      <c r="B138" s="99" t="str">
        <f aca="false">'Indicator Data'!B138</f>
        <v>PAN</v>
      </c>
      <c r="C138" s="134" t="n">
        <f aca="false">ROUND(IF('Indicator Data'!AK138="No data",IF((0.101*LN('Indicator Data'!BY138)-0.153)&gt;C$4,0,IF((0.101*LN('Indicator Data'!BY138)-0.153)&lt;C$3,10,(C$4-(0.101*LN('Indicator Data'!BY138)-0.153))/(C$4-C$3)*10)),IF('Indicator Data'!AK138&gt;C$4,0,IF('Indicator Data'!AK138&lt;C$3,10,(C$4-'Indicator Data'!AK138)/(C$4-C$3)*10))),1)</f>
        <v>1.7</v>
      </c>
      <c r="D138" s="135" t="str">
        <f aca="false">IF('Indicator Data'!AL138="No data","x",ROUND((IF(LOG('Indicator Data'!AL138*1000)&gt;D$4,10,IF(LOG('Indicator Data'!AL138*1000)&lt;D$3,0,10-(D$4-LOG('Indicator Data'!AL138*1000))/(D$4-D$3)*10))),1))</f>
        <v>x</v>
      </c>
      <c r="E138" s="136" t="n">
        <f aca="false">ROUND(IF(D138="x",C138,(10-GEOMEAN(((10-C138)/10*9+1),((10-D138)/10*9+1)))/9*10),1)</f>
        <v>1.7</v>
      </c>
      <c r="F138" s="135" t="n">
        <f aca="false">IF('Indicator Data'!AY138="No data","x",ROUND(IF('Indicator Data'!AY138&gt;F$4,10,IF('Indicator Data'!AY138&lt;F$3,0,10-(F$4-'Indicator Data'!AY138)/(F$4-F$3)*10)),1))</f>
        <v>5.4</v>
      </c>
      <c r="G138" s="135" t="n">
        <f aca="false">IF('Indicator Data'!AZ138="No data","x",ROUND(IF('Indicator Data'!AZ138&gt;G$4,10,IF('Indicator Data'!AZ138&lt;G$3,0,10-(G$4-'Indicator Data'!AZ138)/(G$4-G$3)*10)),1))</f>
        <v>6.2</v>
      </c>
      <c r="H138" s="136" t="n">
        <f aca="false">IF(AND(F138="x",G138="x"),"x",ROUND(AVERAGE(F138,G138),1))</f>
        <v>5.8</v>
      </c>
      <c r="I138" s="137" t="n">
        <f aca="false">SUM(IF('Indicator Data'!AM138=0,0,'Indicator Data'!AM138),SUM('Indicator Data'!AN138:AO138))</f>
        <v>112.286523686646</v>
      </c>
      <c r="J138" s="137" t="n">
        <f aca="false">I138/'Indicator Data'!BZ138*1000000</f>
        <v>25.8054777347944</v>
      </c>
      <c r="K138" s="135" t="n">
        <f aca="false">IF(J138="x","x",ROUND(IF(J138&gt;K$4,10,IF(J138&lt;K$3,0,10-(K$4-J138)/(K$4-K$3)*10)),1))</f>
        <v>0.5</v>
      </c>
      <c r="L138" s="135" t="n">
        <f aca="false">IF('Indicator Data'!AP138="No data","x",ROUND(IF('Indicator Data'!AP138&gt;L$4,10,IF('Indicator Data'!AP138&lt;L$3,0,10-(L$4-'Indicator Data'!AP138)/(L$4-L$3)*10)),1))</f>
        <v>0.5</v>
      </c>
      <c r="M138" s="135" t="n">
        <f aca="false">IF('Indicator Data'!AQ138="No data","x",IF('Indicator Data'!AQ138=0,0,ROUND(IF('Indicator Data'!AQ138&gt;M$4,10,IF('Indicator Data'!AQ138&lt;M$3,0,10-(M$4-'Indicator Data'!AQ138)/(M$4-M$3)*10)),1)))</f>
        <v>0.3</v>
      </c>
      <c r="N138" s="136" t="n">
        <f aca="false">ROUND(AVERAGE(K138,L138,M138),1)</f>
        <v>0.4</v>
      </c>
      <c r="O138" s="138" t="n">
        <f aca="false">ROUND(AVERAGE(E138,E138,H138,N138),1)</f>
        <v>2.4</v>
      </c>
      <c r="P138" s="139" t="n">
        <f aca="false">IF(AND('Indicator Data'!BD138="No data",'Indicator Data'!BE138="No data"),0,SUM('Indicator Data'!BD138:BF138)/1000)</f>
        <v>158.797</v>
      </c>
      <c r="Q138" s="135" t="n">
        <f aca="false">ROUND(IF(P138=0,0,IF(LOG(P138*1000)&gt;$Q$4,10,IF(LOG(P138*1000)&lt;Q$3,0,10-(Q$4-LOG(P138*1000))/(Q$4-Q$3)*10))),1)</f>
        <v>7.3</v>
      </c>
      <c r="R138" s="140" t="n">
        <f aca="false">P138*1000/'Indicator Data'!BZ138</f>
        <v>0.0364944279447802</v>
      </c>
      <c r="S138" s="135" t="n">
        <f aca="false">IF(R138="x","x",ROUND(IF(R138&gt;$S$4,10,IF(R138&lt;$S$3,0,((R138*100)/0.0052)^(1/4.0545)/6.5*10)),1))</f>
        <v>7.7</v>
      </c>
      <c r="T138" s="141" t="n">
        <f aca="false">ROUND(AVERAGE(Q138,S138),1)</f>
        <v>7.5</v>
      </c>
      <c r="U138" s="142" t="n">
        <f aca="false">IF('Indicator Data'!AU138="No data","x",ROUND(IF('Indicator Data'!AU138&gt;U$4,10,IF('Indicator Data'!AU138&lt;U$3,0,10-(U$4-'Indicator Data'!AU138)/(U$4-U$3)*10)),1))</f>
        <v>2</v>
      </c>
      <c r="V138" s="142" t="n">
        <f aca="false">IF('Indicator Data'!AV138="No data","x",IF('Indicator Data'!AV138=0,0,ROUND(IF('Indicator Data'!AV138&gt;V$4,10,IF('Indicator Data'!AV138&lt;V$3,0,10-(V$4-'Indicator Data'!AV138)/(V$4-V$3)*10)),1)))</f>
        <v>2.6</v>
      </c>
      <c r="W138" s="135" t="n">
        <f aca="false">IF(AND(U138="x",V138="x"),"x",AVERAGE(U138,V138))</f>
        <v>2.3</v>
      </c>
      <c r="X138" s="135" t="n">
        <f aca="false">IF('Indicator Data'!AT138="No data","x",ROUND(IF('Indicator Data'!AT138&gt;X$4,10,IF('Indicator Data'!AT138&lt;X$3,0,10-(X$4-'Indicator Data'!AT138)/(X$4-X$3)*10)),1))</f>
        <v>0.6</v>
      </c>
      <c r="Y138" s="135" t="n">
        <f aca="false">IF('Indicator Data'!AW138="No data","x",ROUND(IF('Indicator Data'!AW138&gt;Y$4,10,IF('Indicator Data'!AW138&lt;Y$3,0,10-(Y$4-'Indicator Data'!AW138)/(Y$4-Y$3)*10)),1))</f>
        <v>0</v>
      </c>
      <c r="Z138" s="140" t="n">
        <f aca="false">IF('Indicator Data'!AX138="No data","x",IF(('Indicator Data'!AX138/'Indicator Data'!BZ138)&gt;1,1,IF('Indicator Data'!AX138&gt;'Indicator Data'!AX138,1,'Indicator Data'!AX138/'Indicator Data'!BZ138)))</f>
        <v>0.0148035043586155</v>
      </c>
      <c r="AA138" s="135" t="n">
        <f aca="false">IF(Z138="x","x",ROUND(IF(Z138&gt;AA$4,10,IF(Z138&lt;AA$3,0,10-(AA$4-Z138)/(AA$4-AA$3)*10)),1))</f>
        <v>0.2</v>
      </c>
      <c r="AB138" s="143" t="n">
        <f aca="false">IF(AND(W138="x",X138="x",Y138="x",AA138="x"),"x",ROUND(AVERAGE(W138,X138,Y138,AA138),1))</f>
        <v>0.8</v>
      </c>
      <c r="AC138" s="135" t="n">
        <f aca="false">IF('Indicator Data'!AR138="No data","x",ROUND(IF('Indicator Data'!AR138&gt;AC$4,10,IF('Indicator Data'!AR138&lt;AC$3,0,10-(AC$4-'Indicator Data'!AR138)/(AC$4-AC$3)*10)),1))</f>
        <v>1.1</v>
      </c>
      <c r="AD138" s="135" t="n">
        <f aca="false">IF('Indicator Data'!AS138="No data","x",ROUND(IF('Indicator Data'!AS138&gt;AD$4,10,IF('Indicator Data'!AS138&lt;AD$3,0,10-(AD$4-'Indicator Data'!AS138)/(AD$4-AD$3)*10)),1))</f>
        <v>0.6</v>
      </c>
      <c r="AE138" s="143" t="n">
        <f aca="false">IF(AND(AC138="x",AD138="x"),"x",ROUND(AVERAGE(AD138,AC138),1))</f>
        <v>0.9</v>
      </c>
      <c r="AF138" s="139" t="n">
        <f aca="false">('Indicator Data'!BC138+'Indicator Data'!BB138*0.5+'Indicator Data'!BA138*0.25)/1000</f>
        <v>16.3825</v>
      </c>
      <c r="AG138" s="144" t="n">
        <f aca="false">AF138*1000/'Indicator Data'!BZ138</f>
        <v>0.00376499534503399</v>
      </c>
      <c r="AH138" s="143" t="n">
        <f aca="false">IF(AG138="x","x",ROUND(IF(AG138&gt;AH$4,10,IF(AG138&lt;AH$3,0,10-(AH$4-AG138)/(AH$4-AH$3)*10)),1))</f>
        <v>0.4</v>
      </c>
      <c r="AI138" s="135" t="n">
        <f aca="false">IF('Indicator Data'!BG138="No data","x",ROUND(IF('Indicator Data'!BG138&lt;$AI$3,10,IF('Indicator Data'!BG138&gt;$AI$4,0,($AI$4-'Indicator Data'!BG138)/($AI$4-$AI$3)*10)),1))</f>
        <v>2.8</v>
      </c>
      <c r="AJ138" s="135" t="n">
        <f aca="false">IF('Indicator Data'!BH138="No data","x",ROUND(IF('Indicator Data'!BH138&gt;$AJ$4,10,IF('Indicator Data'!BH138&lt;$AJ$3,0,10-($AJ$4-'Indicator Data'!BH138)/($AJ$4-$AJ$3)*10)),1))</f>
        <v>0.3</v>
      </c>
      <c r="AK138" s="143" t="n">
        <f aca="false">ROUND(AVERAGE(AJ138,AI138),1)</f>
        <v>1.6</v>
      </c>
      <c r="AL138" s="141" t="n">
        <f aca="false">ROUND(IF(AND(AB138="x",AE138="x",AK138="x"),AH138,IF(AND(AB138="x",AE138="x"),(10-GEOMEAN(((10-AK138)/10*9+1),((10-AH138)/10*9+1)))/9*10,IF(AK138="x",(10-GEOMEAN(((10-AB138)/10*9+1),((10-AE138)/10*9+1),((10-AH138)/10*9+1)))/9*10,IF(AB138="x",(10-GEOMEAN(((10-AK138)/10*9+1),((10-AE138)/10*9+1),((10-AH138)/10*9+1)))/9*10,(10-GEOMEAN(((10-AB138)/10*9+1),((10-AE138)/10*9+1),((10-AH138)/10*9+1),((10-AK138)/10*9+1)))/9*10)))),1)</f>
        <v>0.9</v>
      </c>
      <c r="AM138" s="145" t="n">
        <f aca="false">ROUND((10-GEOMEAN(((10-T138)/10*9+1),((10-AL138)/10*9+1)))/9*10,1)</f>
        <v>5</v>
      </c>
    </row>
    <row r="139" customFormat="false" ht="14.5" hidden="false" customHeight="false" outlineLevel="0" collapsed="false">
      <c r="A139" s="98" t="str">
        <f aca="false">'Indicator Data'!A139</f>
        <v>Papua New Guinea</v>
      </c>
      <c r="B139" s="99" t="str">
        <f aca="false">'Indicator Data'!B139</f>
        <v>PNG</v>
      </c>
      <c r="C139" s="134" t="n">
        <f aca="false">ROUND(IF('Indicator Data'!AK139="No data",IF((0.101*LN('Indicator Data'!BY139)-0.153)&gt;C$4,0,IF((0.101*LN('Indicator Data'!BY139)-0.153)&lt;C$3,10,(C$4-(0.101*LN('Indicator Data'!BY139)-0.153))/(C$4-C$3)*10)),IF('Indicator Data'!AK139&gt;C$4,0,IF('Indicator Data'!AK139&lt;C$3,10,(C$4-'Indicator Data'!AK139)/(C$4-C$3)*10))),1)</f>
        <v>6.9</v>
      </c>
      <c r="D139" s="135" t="n">
        <f aca="false">IF('Indicator Data'!AL139="No data","x",ROUND((IF(LOG('Indicator Data'!AL139*1000)&gt;D$4,10,IF(LOG('Indicator Data'!AL139*1000)&lt;D$3,0,10-(D$4-LOG('Indicator Data'!AL139*1000))/(D$4-D$3)*10))),1))</f>
        <v>9</v>
      </c>
      <c r="E139" s="136" t="n">
        <f aca="false">ROUND(IF(D139="x",C139,(10-GEOMEAN(((10-C139)/10*9+1),((10-D139)/10*9+1)))/9*10),1)</f>
        <v>8.1</v>
      </c>
      <c r="F139" s="135" t="n">
        <f aca="false">IF('Indicator Data'!AY139="No data","x",ROUND(IF('Indicator Data'!AY139&gt;F$4,10,IF('Indicator Data'!AY139&lt;F$3,0,10-(F$4-'Indicator Data'!AY139)/(F$4-F$3)*10)),1))</f>
        <v>9.7</v>
      </c>
      <c r="G139" s="135" t="n">
        <f aca="false">IF('Indicator Data'!AZ139="No data","x",ROUND(IF('Indicator Data'!AZ139&gt;G$4,10,IF('Indicator Data'!AZ139&lt;G$3,0,10-(G$4-'Indicator Data'!AZ139)/(G$4-G$3)*10)),1))</f>
        <v>4.2</v>
      </c>
      <c r="H139" s="136" t="n">
        <f aca="false">IF(AND(F139="x",G139="x"),"x",ROUND(AVERAGE(F139,G139),1))</f>
        <v>7</v>
      </c>
      <c r="I139" s="137" t="n">
        <f aca="false">SUM(IF('Indicator Data'!AM139=0,0,'Indicator Data'!AM139),SUM('Indicator Data'!AN139:AO139))</f>
        <v>1039.03648179297</v>
      </c>
      <c r="J139" s="137" t="n">
        <f aca="false">I139/'Indicator Data'!BZ139*1000000</f>
        <v>104.431686113794</v>
      </c>
      <c r="K139" s="135" t="n">
        <f aca="false">IF(J139="x","x",ROUND(IF(J139&gt;K$4,10,IF(J139&lt;K$3,0,10-(K$4-J139)/(K$4-K$3)*10)),1))</f>
        <v>2.1</v>
      </c>
      <c r="L139" s="135" t="n">
        <f aca="false">IF('Indicator Data'!AP139="No data","x",ROUND(IF('Indicator Data'!AP139&gt;L$4,10,IF('Indicator Data'!AP139&lt;L$3,0,10-(L$4-'Indicator Data'!AP139)/(L$4-L$3)*10)),1))</f>
        <v>2.9</v>
      </c>
      <c r="M139" s="135" t="n">
        <f aca="false">IF('Indicator Data'!AQ139="No data","x",IF('Indicator Data'!AQ139=0,0,ROUND(IF('Indicator Data'!AQ139&gt;M$4,10,IF('Indicator Data'!AQ139&lt;M$3,0,10-(M$4-'Indicator Data'!AQ139)/(M$4-M$3)*10)),1)))</f>
        <v>0</v>
      </c>
      <c r="N139" s="136" t="n">
        <f aca="false">ROUND(AVERAGE(K139,L139,M139),1)</f>
        <v>1.7</v>
      </c>
      <c r="O139" s="138" t="n">
        <f aca="false">ROUND(AVERAGE(E139,E139,H139,N139),1)</f>
        <v>6.2</v>
      </c>
      <c r="P139" s="139" t="n">
        <f aca="false">IF(AND('Indicator Data'!BD139="No data",'Indicator Data'!BE139="No data"),0,SUM('Indicator Data'!BD139:BF139)/1000)</f>
        <v>35.964</v>
      </c>
      <c r="Q139" s="135" t="n">
        <f aca="false">ROUND(IF(P139=0,0,IF(LOG(P139*1000)&gt;$Q$4,10,IF(LOG(P139*1000)&lt;Q$3,0,10-(Q$4-LOG(P139*1000))/(Q$4-Q$3)*10))),1)</f>
        <v>5.2</v>
      </c>
      <c r="R139" s="140" t="n">
        <f aca="false">P139*1000/'Indicator Data'!BZ139</f>
        <v>0.00361467689076276</v>
      </c>
      <c r="S139" s="135" t="n">
        <f aca="false">IF(R139="x","x",ROUND(IF(R139&gt;$S$4,10,IF(R139&lt;$S$3,0,((R139*100)/0.0052)^(1/4.0545)/6.5*10)),1))</f>
        <v>4.4</v>
      </c>
      <c r="T139" s="141" t="n">
        <f aca="false">ROUND(AVERAGE(Q139,S139),1)</f>
        <v>4.8</v>
      </c>
      <c r="U139" s="142" t="n">
        <f aca="false">IF('Indicator Data'!AU139="No data","x",ROUND(IF('Indicator Data'!AU139&gt;U$4,10,IF('Indicator Data'!AU139&lt;U$3,0,10-(U$4-'Indicator Data'!AU139)/(U$4-U$3)*10)),1))</f>
        <v>1.8</v>
      </c>
      <c r="V139" s="142" t="n">
        <f aca="false">IF('Indicator Data'!AV139="No data","x",IF('Indicator Data'!AV139=0,0,ROUND(IF('Indicator Data'!AV139&gt;V$4,10,IF('Indicator Data'!AV139&lt;V$3,0,10-(V$4-'Indicator Data'!AV139)/(V$4-V$3)*10)),1)))</f>
        <v>2</v>
      </c>
      <c r="W139" s="135" t="n">
        <f aca="false">IF(AND(U139="x",V139="x"),"x",AVERAGE(U139,V139))</f>
        <v>1.9</v>
      </c>
      <c r="X139" s="135" t="n">
        <f aca="false">IF('Indicator Data'!AT139="No data","x",ROUND(IF('Indicator Data'!AT139&gt;X$4,10,IF('Indicator Data'!AT139&lt;X$3,0,10-(X$4-'Indicator Data'!AT139)/(X$4-X$3)*10)),1))</f>
        <v>8</v>
      </c>
      <c r="Y139" s="135" t="n">
        <f aca="false">IF('Indicator Data'!AW139="No data","x",ROUND(IF('Indicator Data'!AW139&gt;Y$4,10,IF('Indicator Data'!AW139&lt;Y$3,0,10-(Y$4-'Indicator Data'!AW139)/(Y$4-Y$3)*10)),1))</f>
        <v>4.1</v>
      </c>
      <c r="Z139" s="140" t="n">
        <f aca="false">IF('Indicator Data'!AX139="No data","x",IF(('Indicator Data'!AX139/'Indicator Data'!BZ139)&gt;1,1,IF('Indicator Data'!AX139&gt;'Indicator Data'!AX139,1,'Indicator Data'!AX139/'Indicator Data'!BZ139)))</f>
        <v>0.701756993888197</v>
      </c>
      <c r="AA139" s="135" t="n">
        <f aca="false">IF(Z139="x","x",ROUND(IF(Z139&gt;AA$4,10,IF(Z139&lt;AA$3,0,10-(AA$4-Z139)/(AA$4-AA$3)*10)),1))</f>
        <v>7.8</v>
      </c>
      <c r="AB139" s="143" t="n">
        <f aca="false">IF(AND(W139="x",X139="x",Y139="x",AA139="x"),"x",ROUND(AVERAGE(W139,X139,Y139,AA139),1))</f>
        <v>5.5</v>
      </c>
      <c r="AC139" s="135" t="n">
        <f aca="false">IF('Indicator Data'!AR139="No data","x",ROUND(IF('Indicator Data'!AR139&gt;AC$4,10,IF('Indicator Data'!AR139&lt;AC$3,0,10-(AC$4-'Indicator Data'!AR139)/(AC$4-AC$3)*10)),1))</f>
        <v>3.4</v>
      </c>
      <c r="AD139" s="135" t="n">
        <f aca="false">IF('Indicator Data'!AS139="No data","x",ROUND(IF('Indicator Data'!AS139&gt;AD$4,10,IF('Indicator Data'!AS139&lt;AD$3,0,10-(AD$4-'Indicator Data'!AS139)/(AD$4-AD$3)*10)),1))</f>
        <v>6.2</v>
      </c>
      <c r="AE139" s="143" t="n">
        <f aca="false">IF(AND(AC139="x",AD139="x"),"x",ROUND(AVERAGE(AD139,AC139),1))</f>
        <v>4.8</v>
      </c>
      <c r="AF139" s="139" t="n">
        <f aca="false">('Indicator Data'!BC139+'Indicator Data'!BB139*0.5+'Indicator Data'!BA139*0.25)/1000</f>
        <v>15.25</v>
      </c>
      <c r="AG139" s="144" t="n">
        <f aca="false">AF139*1000/'Indicator Data'!BZ139</f>
        <v>0.00153275004404772</v>
      </c>
      <c r="AH139" s="143" t="n">
        <f aca="false">IF(AG139="x","x",ROUND(IF(AG139&gt;AH$4,10,IF(AG139&lt;AH$3,0,10-(AH$4-AG139)/(AH$4-AH$3)*10)),1))</f>
        <v>0.2</v>
      </c>
      <c r="AI139" s="135" t="n">
        <f aca="false">IF('Indicator Data'!BG139="No data","x",ROUND(IF('Indicator Data'!BG139&lt;$AI$3,10,IF('Indicator Data'!BG139&gt;$AI$4,0,($AI$4-'Indicator Data'!BG139)/($AI$4-$AI$3)*10)),1))</f>
        <v>6.4</v>
      </c>
      <c r="AJ139" s="135" t="n">
        <f aca="false">IF('Indicator Data'!BH139="No data","x",ROUND(IF('Indicator Data'!BH139&gt;$AJ$4,10,IF('Indicator Data'!BH139&lt;$AJ$3,0,10-($AJ$4-'Indicator Data'!BH139)/($AJ$4-$AJ$3)*10)),1))</f>
        <v>5.5</v>
      </c>
      <c r="AK139" s="143" t="n">
        <f aca="false">ROUND(AVERAGE(AJ139,AI139),1)</f>
        <v>6</v>
      </c>
      <c r="AL139" s="141" t="n">
        <f aca="false">ROUND(IF(AND(AB139="x",AE139="x",AK139="x"),AH139,IF(AND(AB139="x",AE139="x"),(10-GEOMEAN(((10-AK139)/10*9+1),((10-AH139)/10*9+1)))/9*10,IF(AK139="x",(10-GEOMEAN(((10-AB139)/10*9+1),((10-AE139)/10*9+1),((10-AH139)/10*9+1)))/9*10,IF(AB139="x",(10-GEOMEAN(((10-AK139)/10*9+1),((10-AE139)/10*9+1),((10-AH139)/10*9+1)))/9*10,(10-GEOMEAN(((10-AB139)/10*9+1),((10-AE139)/10*9+1),((10-AH139)/10*9+1),((10-AK139)/10*9+1)))/9*10)))),1)</f>
        <v>4.4</v>
      </c>
      <c r="AM139" s="145" t="n">
        <f aca="false">ROUND((10-GEOMEAN(((10-T139)/10*9+1),((10-AL139)/10*9+1)))/9*10,1)</f>
        <v>4.6</v>
      </c>
    </row>
    <row r="140" customFormat="false" ht="14.5" hidden="false" customHeight="false" outlineLevel="0" collapsed="false">
      <c r="A140" s="98" t="str">
        <f aca="false">'Indicator Data'!A140</f>
        <v>Paraguay</v>
      </c>
      <c r="B140" s="99" t="str">
        <f aca="false">'Indicator Data'!B140</f>
        <v>PRY</v>
      </c>
      <c r="C140" s="134" t="n">
        <f aca="false">ROUND(IF('Indicator Data'!AK140="No data",IF((0.101*LN('Indicator Data'!BY140)-0.153)&gt;C$4,0,IF((0.101*LN('Indicator Data'!BY140)-0.153)&lt;C$3,10,(C$4-(0.101*LN('Indicator Data'!BY140)-0.153))/(C$4-C$3)*10)),IF('Indicator Data'!AK140&gt;C$4,0,IF('Indicator Data'!AK140&lt;C$3,10,(C$4-'Indicator Data'!AK140)/(C$4-C$3)*10))),1)</f>
        <v>3.4</v>
      </c>
      <c r="D140" s="135" t="n">
        <f aca="false">IF('Indicator Data'!AL140="No data","x",ROUND((IF(LOG('Indicator Data'!AL140*1000)&gt;D$4,10,IF(LOG('Indicator Data'!AL140*1000)&lt;D$3,0,10-(D$4-LOG('Indicator Data'!AL140*1000))/(D$4-D$3)*10))),1))</f>
        <v>4.7</v>
      </c>
      <c r="E140" s="136" t="n">
        <f aca="false">ROUND(IF(D140="x",C140,(10-GEOMEAN(((10-C140)/10*9+1),((10-D140)/10*9+1)))/9*10),1)</f>
        <v>4.1</v>
      </c>
      <c r="F140" s="135" t="n">
        <f aca="false">IF('Indicator Data'!AY140="No data","x",ROUND(IF('Indicator Data'!AY140&gt;F$4,10,IF('Indicator Data'!AY140&lt;F$3,0,10-(F$4-'Indicator Data'!AY140)/(F$4-F$3)*10)),1))</f>
        <v>5.9</v>
      </c>
      <c r="G140" s="135" t="n">
        <f aca="false">IF('Indicator Data'!AZ140="No data","x",ROUND(IF('Indicator Data'!AZ140&gt;G$4,10,IF('Indicator Data'!AZ140&lt;G$3,0,10-(G$4-'Indicator Data'!AZ140)/(G$4-G$3)*10)),1))</f>
        <v>4.6</v>
      </c>
      <c r="H140" s="136" t="n">
        <f aca="false">IF(AND(F140="x",G140="x"),"x",ROUND(AVERAGE(F140,G140),1))</f>
        <v>5.3</v>
      </c>
      <c r="I140" s="137" t="n">
        <f aca="false">SUM(IF('Indicator Data'!AM140=0,0,'Indicator Data'!AM140),SUM('Indicator Data'!AN140:AO140))</f>
        <v>153.390038558594</v>
      </c>
      <c r="J140" s="137" t="n">
        <f aca="false">I140/'Indicator Data'!BZ140*1000000</f>
        <v>22.8810617022667</v>
      </c>
      <c r="K140" s="135" t="n">
        <f aca="false">IF(J140="x","x",ROUND(IF(J140&gt;K$4,10,IF(J140&lt;K$3,0,10-(K$4-J140)/(K$4-K$3)*10)),1))</f>
        <v>0.5</v>
      </c>
      <c r="L140" s="135" t="n">
        <f aca="false">IF('Indicator Data'!AP140="No data","x",ROUND(IF('Indicator Data'!AP140&gt;L$4,10,IF('Indicator Data'!AP140&lt;L$3,0,10-(L$4-'Indicator Data'!AP140)/(L$4-L$3)*10)),1))</f>
        <v>0.6</v>
      </c>
      <c r="M140" s="135" t="n">
        <f aca="false">IF('Indicator Data'!AQ140="No data","x",IF('Indicator Data'!AQ140=0,0,ROUND(IF('Indicator Data'!AQ140&gt;M$4,10,IF('Indicator Data'!AQ140&lt;M$3,0,10-(M$4-'Indicator Data'!AQ140)/(M$4-M$3)*10)),1)))</f>
        <v>0.5</v>
      </c>
      <c r="N140" s="136" t="n">
        <f aca="false">ROUND(AVERAGE(K140,L140,M140),1)</f>
        <v>0.5</v>
      </c>
      <c r="O140" s="138" t="n">
        <f aca="false">ROUND(AVERAGE(E140,E140,H140,N140),1)</f>
        <v>3.5</v>
      </c>
      <c r="P140" s="139" t="n">
        <f aca="false">IF(AND('Indicator Data'!BD140="No data",'Indicator Data'!BE140="No data"),0,SUM('Indicator Data'!BD140:BF140)/1000)</f>
        <v>7.254</v>
      </c>
      <c r="Q140" s="135" t="n">
        <f aca="false">ROUND(IF(P140=0,0,IF(LOG(P140*1000)&gt;$Q$4,10,IF(LOG(P140*1000)&lt;Q$3,0,10-(Q$4-LOG(P140*1000))/(Q$4-Q$3)*10))),1)</f>
        <v>2.9</v>
      </c>
      <c r="R140" s="140" t="n">
        <f aca="false">P140*1000/'Indicator Data'!BZ140</f>
        <v>0.00108207301561398</v>
      </c>
      <c r="S140" s="135" t="n">
        <f aca="false">IF(R140="x","x",ROUND(IF(R140&gt;$S$4,10,IF(R140&lt;$S$3,0,((R140*100)/0.0052)^(1/4.0545)/6.5*10)),1))</f>
        <v>3.3</v>
      </c>
      <c r="T140" s="141" t="n">
        <f aca="false">ROUND(AVERAGE(Q140,S140),1)</f>
        <v>3.1</v>
      </c>
      <c r="U140" s="142" t="n">
        <f aca="false">IF('Indicator Data'!AU140="No data","x",ROUND(IF('Indicator Data'!AU140&gt;U$4,10,IF('Indicator Data'!AU140&lt;U$3,0,10-(U$4-'Indicator Data'!AU140)/(U$4-U$3)*10)),1))</f>
        <v>0.6</v>
      </c>
      <c r="V140" s="142" t="n">
        <f aca="false">IF('Indicator Data'!AV140="No data","x",IF('Indicator Data'!AV140=0,0,ROUND(IF('Indicator Data'!AV140&gt;V$4,10,IF('Indicator Data'!AV140&lt;V$3,0,10-(V$4-'Indicator Data'!AV140)/(V$4-V$3)*10)),1)))</f>
        <v>0.7</v>
      </c>
      <c r="W140" s="135" t="n">
        <f aca="false">IF(AND(U140="x",V140="x"),"x",AVERAGE(U140,V140))</f>
        <v>0.65</v>
      </c>
      <c r="X140" s="135" t="n">
        <f aca="false">IF('Indicator Data'!AT140="No data","x",ROUND(IF('Indicator Data'!AT140&gt;X$4,10,IF('Indicator Data'!AT140&lt;X$3,0,10-(X$4-'Indicator Data'!AT140)/(X$4-X$3)*10)),1))</f>
        <v>0.9</v>
      </c>
      <c r="Y140" s="135" t="n">
        <f aca="false">IF('Indicator Data'!AW140="No data","x",ROUND(IF('Indicator Data'!AW140&gt;Y$4,10,IF('Indicator Data'!AW140&lt;Y$3,0,10-(Y$4-'Indicator Data'!AW140)/(Y$4-Y$3)*10)),1))</f>
        <v>0</v>
      </c>
      <c r="Z140" s="140" t="n">
        <f aca="false">IF('Indicator Data'!AX140="No data","x",IF(('Indicator Data'!AX140/'Indicator Data'!BZ140)&gt;1,1,IF('Indicator Data'!AX140&gt;'Indicator Data'!AX140,1,'Indicator Data'!AX140/'Indicator Data'!BZ140)))</f>
        <v>0.298261030797612</v>
      </c>
      <c r="AA140" s="135" t="n">
        <f aca="false">IF(Z140="x","x",ROUND(IF(Z140&gt;AA$4,10,IF(Z140&lt;AA$3,0,10-(AA$4-Z140)/(AA$4-AA$3)*10)),1))</f>
        <v>3.3</v>
      </c>
      <c r="AB140" s="143" t="n">
        <f aca="false">IF(AND(W140="x",X140="x",Y140="x",AA140="x"),"x",ROUND(AVERAGE(W140,X140,Y140,AA140),1))</f>
        <v>1.2</v>
      </c>
      <c r="AC140" s="135" t="n">
        <f aca="false">IF('Indicator Data'!AR140="No data","x",ROUND(IF('Indicator Data'!AR140&gt;AC$4,10,IF('Indicator Data'!AR140&lt;AC$3,0,10-(AC$4-'Indicator Data'!AR140)/(AC$4-AC$3)*10)),1))</f>
        <v>1.5</v>
      </c>
      <c r="AD140" s="135" t="n">
        <f aca="false">IF('Indicator Data'!AS140="No data","x",ROUND(IF('Indicator Data'!AS140&gt;AD$4,10,IF('Indicator Data'!AS140&lt;AD$3,0,10-(AD$4-'Indicator Data'!AS140)/(AD$4-AD$3)*10)),1))</f>
        <v>0.3</v>
      </c>
      <c r="AE140" s="143" t="n">
        <f aca="false">IF(AND(AC140="x",AD140="x"),"x",ROUND(AVERAGE(AD140,AC140),1))</f>
        <v>0.9</v>
      </c>
      <c r="AF140" s="139" t="n">
        <f aca="false">('Indicator Data'!BC140+'Indicator Data'!BB140*0.5+'Indicator Data'!BA140*0.25)/1000</f>
        <v>29.53175</v>
      </c>
      <c r="AG140" s="144" t="n">
        <f aca="false">AF140*1000/'Indicator Data'!BZ140</f>
        <v>0.00440522605167607</v>
      </c>
      <c r="AH140" s="143" t="n">
        <f aca="false">IF(AG140="x","x",ROUND(IF(AG140&gt;AH$4,10,IF(AG140&lt;AH$3,0,10-(AH$4-AG140)/(AH$4-AH$3)*10)),1))</f>
        <v>0.4</v>
      </c>
      <c r="AI140" s="135" t="n">
        <f aca="false">IF('Indicator Data'!BG140="No data","x",ROUND(IF('Indicator Data'!BG140&lt;$AI$3,10,IF('Indicator Data'!BG140&gt;$AI$4,0,($AI$4-'Indicator Data'!BG140)/($AI$4-$AI$3)*10)),1))</f>
        <v>4.4</v>
      </c>
      <c r="AJ140" s="135" t="n">
        <f aca="false">IF('Indicator Data'!BH140="No data","x",ROUND(IF('Indicator Data'!BH140&gt;$AJ$4,10,IF('Indicator Data'!BH140&lt;$AJ$3,0,10-($AJ$4-'Indicator Data'!BH140)/($AJ$4-$AJ$3)*10)),1))</f>
        <v>1.2</v>
      </c>
      <c r="AK140" s="143" t="n">
        <f aca="false">ROUND(AVERAGE(AJ140,AI140),1)</f>
        <v>2.8</v>
      </c>
      <c r="AL140" s="141" t="n">
        <f aca="false">ROUND(IF(AND(AB140="x",AE140="x",AK140="x"),AH140,IF(AND(AB140="x",AE140="x"),(10-GEOMEAN(((10-AK140)/10*9+1),((10-AH140)/10*9+1)))/9*10,IF(AK140="x",(10-GEOMEAN(((10-AB140)/10*9+1),((10-AE140)/10*9+1),((10-AH140)/10*9+1)))/9*10,IF(AB140="x",(10-GEOMEAN(((10-AK140)/10*9+1),((10-AE140)/10*9+1),((10-AH140)/10*9+1)))/9*10,(10-GEOMEAN(((10-AB140)/10*9+1),((10-AE140)/10*9+1),((10-AH140)/10*9+1),((10-AK140)/10*9+1)))/9*10)))),1)</f>
        <v>1.4</v>
      </c>
      <c r="AM140" s="145" t="n">
        <f aca="false">ROUND((10-GEOMEAN(((10-T140)/10*9+1),((10-AL140)/10*9+1)))/9*10,1)</f>
        <v>2.3</v>
      </c>
    </row>
    <row r="141" customFormat="false" ht="14.5" hidden="false" customHeight="false" outlineLevel="0" collapsed="false">
      <c r="A141" s="98" t="str">
        <f aca="false">'Indicator Data'!A141</f>
        <v>Peru</v>
      </c>
      <c r="B141" s="99" t="str">
        <f aca="false">'Indicator Data'!B141</f>
        <v>PER</v>
      </c>
      <c r="C141" s="134" t="n">
        <f aca="false">ROUND(IF('Indicator Data'!AK141="No data",IF((0.101*LN('Indicator Data'!BY141)-0.153)&gt;C$4,0,IF((0.101*LN('Indicator Data'!BY141)-0.153)&lt;C$3,10,(C$4-(0.101*LN('Indicator Data'!BY141)-0.153))/(C$4-C$3)*10)),IF('Indicator Data'!AK141&gt;C$4,0,IF('Indicator Data'!AK141&lt;C$3,10,(C$4-'Indicator Data'!AK141)/(C$4-C$3)*10))),1)</f>
        <v>2.5</v>
      </c>
      <c r="D141" s="135" t="n">
        <f aca="false">IF('Indicator Data'!AL141="No data","x",ROUND((IF(LOG('Indicator Data'!AL141*1000)&gt;D$4,10,IF(LOG('Indicator Data'!AL141*1000)&lt;D$3,0,10-(D$4-LOG('Indicator Data'!AL141*1000))/(D$4-D$3)*10))),1))</f>
        <v>5.4</v>
      </c>
      <c r="E141" s="136" t="n">
        <f aca="false">ROUND(IF(D141="x",C141,(10-GEOMEAN(((10-C141)/10*9+1),((10-D141)/10*9+1)))/9*10),1)</f>
        <v>4.1</v>
      </c>
      <c r="F141" s="135" t="n">
        <f aca="false">IF('Indicator Data'!AY141="No data","x",ROUND(IF('Indicator Data'!AY141&gt;F$4,10,IF('Indicator Data'!AY141&lt;F$3,0,10-(F$4-'Indicator Data'!AY141)/(F$4-F$3)*10)),1))</f>
        <v>5.3</v>
      </c>
      <c r="G141" s="135" t="n">
        <f aca="false">IF('Indicator Data'!AZ141="No data","x",ROUND(IF('Indicator Data'!AZ141&gt;G$4,10,IF('Indicator Data'!AZ141&lt;G$3,0,10-(G$4-'Indicator Data'!AZ141)/(G$4-G$3)*10)),1))</f>
        <v>4.7</v>
      </c>
      <c r="H141" s="136" t="n">
        <f aca="false">IF(AND(F141="x",G141="x"),"x",ROUND(AVERAGE(F141,G141),1))</f>
        <v>5</v>
      </c>
      <c r="I141" s="137" t="n">
        <f aca="false">SUM(IF('Indicator Data'!AM141=0,0,'Indicator Data'!AM141),SUM('Indicator Data'!AN141:AO141))</f>
        <v>1032.29535444141</v>
      </c>
      <c r="J141" s="137" t="n">
        <f aca="false">I141/'Indicator Data'!BZ141*1000000</f>
        <v>30.6178526713613</v>
      </c>
      <c r="K141" s="135" t="n">
        <f aca="false">IF(J141="x","x",ROUND(IF(J141&gt;K$4,10,IF(J141&lt;K$3,0,10-(K$4-J141)/(K$4-K$3)*10)),1))</f>
        <v>0.6</v>
      </c>
      <c r="L141" s="135" t="n">
        <f aca="false">IF('Indicator Data'!AP141="No data","x",ROUND(IF('Indicator Data'!AP141&gt;L$4,10,IF('Indicator Data'!AP141&lt;L$3,0,10-(L$4-'Indicator Data'!AP141)/(L$4-L$3)*10)),1))</f>
        <v>0.2</v>
      </c>
      <c r="M141" s="135" t="n">
        <f aca="false">IF('Indicator Data'!AQ141="No data","x",IF('Indicator Data'!AQ141=0,0,ROUND(IF('Indicator Data'!AQ141&gt;M$4,10,IF('Indicator Data'!AQ141&lt;M$3,0,10-(M$4-'Indicator Data'!AQ141)/(M$4-M$3)*10)),1)))</f>
        <v>0.5</v>
      </c>
      <c r="N141" s="136" t="n">
        <f aca="false">ROUND(AVERAGE(K141,L141,M141),1)</f>
        <v>0.4</v>
      </c>
      <c r="O141" s="138" t="n">
        <f aca="false">ROUND(AVERAGE(E141,E141,H141,N141),1)</f>
        <v>3.4</v>
      </c>
      <c r="P141" s="139" t="n">
        <f aca="false">IF(AND('Indicator Data'!BD141="No data",'Indicator Data'!BE141="No data"),0,SUM('Indicator Data'!BD141:BF141)/1000)</f>
        <v>1925.858</v>
      </c>
      <c r="Q141" s="135" t="n">
        <f aca="false">ROUND(IF(P141=0,0,IF(LOG(P141*1000)&gt;$Q$4,10,IF(LOG(P141*1000)&lt;Q$3,0,10-(Q$4-LOG(P141*1000))/(Q$4-Q$3)*10))),1)</f>
        <v>10</v>
      </c>
      <c r="R141" s="140" t="n">
        <f aca="false">P141*1000/'Indicator Data'!BZ141</f>
        <v>0.0571208968986108</v>
      </c>
      <c r="S141" s="135" t="n">
        <f aca="false">IF(R141="x","x",ROUND(IF(R141&gt;$S$4,10,IF(R141&lt;$S$3,0,((R141*100)/0.0052)^(1/4.0545)/6.5*10)),1))</f>
        <v>8.7</v>
      </c>
      <c r="T141" s="141" t="n">
        <f aca="false">ROUND(AVERAGE(Q141,S141),1)</f>
        <v>9.4</v>
      </c>
      <c r="U141" s="142" t="n">
        <f aca="false">IF('Indicator Data'!AU141="No data","x",ROUND(IF('Indicator Data'!AU141&gt;U$4,10,IF('Indicator Data'!AU141&lt;U$3,0,10-(U$4-'Indicator Data'!AU141)/(U$4-U$3)*10)),1))</f>
        <v>0.6</v>
      </c>
      <c r="V141" s="142" t="n">
        <f aca="false">IF('Indicator Data'!AV141="No data","x",IF('Indicator Data'!AV141=0,0,ROUND(IF('Indicator Data'!AV141&gt;V$4,10,IF('Indicator Data'!AV141&lt;V$3,0,10-(V$4-'Indicator Data'!AV141)/(V$4-V$3)*10)),1)))</f>
        <v>0.7</v>
      </c>
      <c r="W141" s="135" t="n">
        <f aca="false">IF(AND(U141="x",V141="x"),"x",AVERAGE(U141,V141))</f>
        <v>0.65</v>
      </c>
      <c r="X141" s="135" t="n">
        <f aca="false">IF('Indicator Data'!AT141="No data","x",ROUND(IF('Indicator Data'!AT141&gt;X$4,10,IF('Indicator Data'!AT141&lt;X$3,0,10-(X$4-'Indicator Data'!AT141)/(X$4-X$3)*10)),1))</f>
        <v>2.1</v>
      </c>
      <c r="Y141" s="135" t="n">
        <f aca="false">IF('Indicator Data'!AW141="No data","x",ROUND(IF('Indicator Data'!AW141&gt;Y$4,10,IF('Indicator Data'!AW141&lt;Y$3,0,10-(Y$4-'Indicator Data'!AW141)/(Y$4-Y$3)*10)),1))</f>
        <v>0.1</v>
      </c>
      <c r="Z141" s="140" t="n">
        <f aca="false">IF('Indicator Data'!AX141="No data","x",IF(('Indicator Data'!AX141/'Indicator Data'!BZ141)&gt;1,1,IF('Indicator Data'!AX141&gt;'Indicator Data'!AX141,1,'Indicator Data'!AX141/'Indicator Data'!BZ141)))</f>
        <v>0.0106482566816802</v>
      </c>
      <c r="AA141" s="135" t="n">
        <f aca="false">IF(Z141="x","x",ROUND(IF(Z141&gt;AA$4,10,IF(Z141&lt;AA$3,0,10-(AA$4-Z141)/(AA$4-AA$3)*10)),1))</f>
        <v>0.1</v>
      </c>
      <c r="AB141" s="143" t="n">
        <f aca="false">IF(AND(W141="x",X141="x",Y141="x",AA141="x"),"x",ROUND(AVERAGE(W141,X141,Y141,AA141),1))</f>
        <v>0.7</v>
      </c>
      <c r="AC141" s="135" t="n">
        <f aca="false">IF('Indicator Data'!AR141="No data","x",ROUND(IF('Indicator Data'!AR141&gt;AC$4,10,IF('Indicator Data'!AR141&lt;AC$3,0,10-(AC$4-'Indicator Data'!AR141)/(AC$4-AC$3)*10)),1))</f>
        <v>1</v>
      </c>
      <c r="AD141" s="135" t="n">
        <f aca="false">IF('Indicator Data'!AS141="No data","x",ROUND(IF('Indicator Data'!AS141&gt;AD$4,10,IF('Indicator Data'!AS141&lt;AD$3,0,10-(AD$4-'Indicator Data'!AS141)/(AD$4-AD$3)*10)),1))</f>
        <v>0.5</v>
      </c>
      <c r="AE141" s="143" t="n">
        <f aca="false">IF(AND(AC141="x",AD141="x"),"x",ROUND(AVERAGE(AD141,AC141),1))</f>
        <v>0.8</v>
      </c>
      <c r="AF141" s="139" t="n">
        <f aca="false">('Indicator Data'!BC141+'Indicator Data'!BB141*0.5+'Indicator Data'!BA141*0.25)/1000</f>
        <v>30.2995</v>
      </c>
      <c r="AG141" s="144" t="n">
        <f aca="false">AF141*1000/'Indicator Data'!BZ141</f>
        <v>0.000898682361617242</v>
      </c>
      <c r="AH141" s="143" t="n">
        <f aca="false">IF(AG141="x","x",ROUND(IF(AG141&gt;AH$4,10,IF(AG141&lt;AH$3,0,10-(AH$4-AG141)/(AH$4-AH$3)*10)),1))</f>
        <v>0.1</v>
      </c>
      <c r="AI141" s="135" t="n">
        <f aca="false">IF('Indicator Data'!BG141="No data","x",ROUND(IF('Indicator Data'!BG141&lt;$AI$3,10,IF('Indicator Data'!BG141&gt;$AI$4,0,($AI$4-'Indicator Data'!BG141)/($AI$4-$AI$3)*10)),1))</f>
        <v>3.6</v>
      </c>
      <c r="AJ141" s="135" t="n">
        <f aca="false">IF('Indicator Data'!BH141="No data","x",ROUND(IF('Indicator Data'!BH141&gt;$AJ$4,10,IF('Indicator Data'!BH141&lt;$AJ$3,0,10-($AJ$4-'Indicator Data'!BH141)/($AJ$4-$AJ$3)*10)),1))</f>
        <v>1.1</v>
      </c>
      <c r="AK141" s="143" t="n">
        <f aca="false">ROUND(AVERAGE(AJ141,AI141),1)</f>
        <v>2.4</v>
      </c>
      <c r="AL141" s="141" t="n">
        <f aca="false">ROUND(IF(AND(AB141="x",AE141="x",AK141="x"),AH141,IF(AND(AB141="x",AE141="x"),(10-GEOMEAN(((10-AK141)/10*9+1),((10-AH141)/10*9+1)))/9*10,IF(AK141="x",(10-GEOMEAN(((10-AB141)/10*9+1),((10-AE141)/10*9+1),((10-AH141)/10*9+1)))/9*10,IF(AB141="x",(10-GEOMEAN(((10-AK141)/10*9+1),((10-AE141)/10*9+1),((10-AH141)/10*9+1)))/9*10,(10-GEOMEAN(((10-AB141)/10*9+1),((10-AE141)/10*9+1),((10-AH141)/10*9+1),((10-AK141)/10*9+1)))/9*10)))),1)</f>
        <v>1</v>
      </c>
      <c r="AM141" s="145" t="n">
        <f aca="false">ROUND((10-GEOMEAN(((10-T141)/10*9+1),((10-AL141)/10*9+1)))/9*10,1)</f>
        <v>7</v>
      </c>
    </row>
    <row r="142" customFormat="false" ht="14.5" hidden="false" customHeight="false" outlineLevel="0" collapsed="false">
      <c r="A142" s="98" t="str">
        <f aca="false">'Indicator Data'!A142</f>
        <v>Philippines</v>
      </c>
      <c r="B142" s="99" t="str">
        <f aca="false">'Indicator Data'!B142</f>
        <v>PHL</v>
      </c>
      <c r="C142" s="134" t="n">
        <f aca="false">ROUND(IF('Indicator Data'!AK142="No data",IF((0.101*LN('Indicator Data'!BY142)-0.153)&gt;C$4,0,IF((0.101*LN('Indicator Data'!BY142)-0.153)&lt;C$3,10,(C$4-(0.101*LN('Indicator Data'!BY142)-0.153))/(C$4-C$3)*10)),IF('Indicator Data'!AK142&gt;C$4,0,IF('Indicator Data'!AK142&lt;C$3,10,(C$4-'Indicator Data'!AK142)/(C$4-C$3)*10))),1)</f>
        <v>3.6</v>
      </c>
      <c r="D142" s="135" t="n">
        <f aca="false">IF('Indicator Data'!AL142="No data","x",ROUND((IF(LOG('Indicator Data'!AL142*1000)&gt;D$4,10,IF(LOG('Indicator Data'!AL142*1000)&lt;D$3,0,10-(D$4-LOG('Indicator Data'!AL142*1000))/(D$4-D$3)*10))),1))</f>
        <v>5.1</v>
      </c>
      <c r="E142" s="136" t="n">
        <f aca="false">ROUND(IF(D142="x",C142,(10-GEOMEAN(((10-C142)/10*9+1),((10-D142)/10*9+1)))/9*10),1)</f>
        <v>4.4</v>
      </c>
      <c r="F142" s="135" t="n">
        <f aca="false">IF('Indicator Data'!AY142="No data","x",ROUND(IF('Indicator Data'!AY142&gt;F$4,10,IF('Indicator Data'!AY142&lt;F$3,0,10-(F$4-'Indicator Data'!AY142)/(F$4-F$3)*10)),1))</f>
        <v>5.7</v>
      </c>
      <c r="G142" s="135" t="n">
        <f aca="false">IF('Indicator Data'!AZ142="No data","x",ROUND(IF('Indicator Data'!AZ142&gt;G$4,10,IF('Indicator Data'!AZ142&lt;G$3,0,10-(G$4-'Indicator Data'!AZ142)/(G$4-G$3)*10)),1))</f>
        <v>4.3</v>
      </c>
      <c r="H142" s="136" t="n">
        <f aca="false">IF(AND(F142="x",G142="x"),"x",ROUND(AVERAGE(F142,G142),1))</f>
        <v>5</v>
      </c>
      <c r="I142" s="137" t="n">
        <f aca="false">SUM(IF('Indicator Data'!AM142=0,0,'Indicator Data'!AM142),SUM('Indicator Data'!AN142:AO142))</f>
        <v>1479.68432664844</v>
      </c>
      <c r="J142" s="137" t="n">
        <f aca="false">I142/'Indicator Data'!BZ142*1000000</f>
        <v>12.9933268777417</v>
      </c>
      <c r="K142" s="135" t="n">
        <f aca="false">IF(J142="x","x",ROUND(IF(J142&gt;K$4,10,IF(J142&lt;K$3,0,10-(K$4-J142)/(K$4-K$3)*10)),1))</f>
        <v>0.3</v>
      </c>
      <c r="L142" s="135" t="n">
        <f aca="false">IF('Indicator Data'!AP142="No data","x",ROUND(IF('Indicator Data'!AP142&gt;L$4,10,IF('Indicator Data'!AP142&lt;L$3,0,10-(L$4-'Indicator Data'!AP142)/(L$4-L$3)*10)),1))</f>
        <v>0.2</v>
      </c>
      <c r="M142" s="135" t="n">
        <f aca="false">IF('Indicator Data'!AQ142="No data","x",IF('Indicator Data'!AQ142=0,0,ROUND(IF('Indicator Data'!AQ142&gt;M$4,10,IF('Indicator Data'!AQ142&lt;M$3,0,10-(M$4-'Indicator Data'!AQ142)/(M$4-M$3)*10)),1)))</f>
        <v>3.2</v>
      </c>
      <c r="N142" s="136" t="n">
        <f aca="false">ROUND(AVERAGE(K142,L142,M142),1)</f>
        <v>1.2</v>
      </c>
      <c r="O142" s="138" t="n">
        <f aca="false">ROUND(AVERAGE(E142,E142,H142,N142),1)</f>
        <v>3.8</v>
      </c>
      <c r="P142" s="139" t="n">
        <f aca="false">IF(AND('Indicator Data'!BD142="No data",'Indicator Data'!BE142="No data"),0,SUM('Indicator Data'!BD142:BF142)/1000)</f>
        <v>116.085</v>
      </c>
      <c r="Q142" s="135" t="n">
        <f aca="false">ROUND(IF(P142=0,0,IF(LOG(P142*1000)&gt;$Q$4,10,IF(LOG(P142*1000)&lt;Q$3,0,10-(Q$4-LOG(P142*1000))/(Q$4-Q$3)*10))),1)</f>
        <v>6.9</v>
      </c>
      <c r="R142" s="140" t="n">
        <f aca="false">P142*1000/'Indicator Data'!BZ142</f>
        <v>0.00101935955084358</v>
      </c>
      <c r="S142" s="135" t="n">
        <f aca="false">IF(R142="x","x",ROUND(IF(R142&gt;$S$4,10,IF(R142&lt;$S$3,0,((R142*100)/0.0052)^(1/4.0545)/6.5*10)),1))</f>
        <v>3.2</v>
      </c>
      <c r="T142" s="141" t="n">
        <f aca="false">ROUND(AVERAGE(Q142,S142),1)</f>
        <v>5.1</v>
      </c>
      <c r="U142" s="142" t="n">
        <f aca="false">IF('Indicator Data'!AU142="No data","x",ROUND(IF('Indicator Data'!AU142&gt;U$4,10,IF('Indicator Data'!AU142&lt;U$3,0,10-(U$4-'Indicator Data'!AU142)/(U$4-U$3)*10)),1))</f>
        <v>0.4</v>
      </c>
      <c r="V142" s="142" t="n">
        <f aca="false">IF('Indicator Data'!AV142="No data","x",IF('Indicator Data'!AV142=0,0,ROUND(IF('Indicator Data'!AV142&gt;V$4,10,IF('Indicator Data'!AV142&lt;V$3,0,10-(V$4-'Indicator Data'!AV142)/(V$4-V$3)*10)),1)))</f>
        <v>1</v>
      </c>
      <c r="W142" s="135" t="n">
        <f aca="false">IF(AND(U142="x",V142="x"),"x",AVERAGE(U142,V142))</f>
        <v>0.7</v>
      </c>
      <c r="X142" s="135" t="n">
        <f aca="false">IF('Indicator Data'!AT142="No data","x",ROUND(IF('Indicator Data'!AT142&gt;X$4,10,IF('Indicator Data'!AT142&lt;X$3,0,10-(X$4-'Indicator Data'!AT142)/(X$4-X$3)*10)),1))</f>
        <v>9.8</v>
      </c>
      <c r="Y142" s="135" t="n">
        <f aca="false">IF('Indicator Data'!AW142="No data","x",ROUND(IF('Indicator Data'!AW142&gt;Y$4,10,IF('Indicator Data'!AW142&lt;Y$3,0,10-(Y$4-'Indicator Data'!AW142)/(Y$4-Y$3)*10)),1))</f>
        <v>0</v>
      </c>
      <c r="Z142" s="140" t="n">
        <f aca="false">IF('Indicator Data'!AX142="No data","x",IF(('Indicator Data'!AX142/'Indicator Data'!BZ142)&gt;1,1,IF('Indicator Data'!AX142&gt;'Indicator Data'!AX142,1,'Indicator Data'!AX142/'Indicator Data'!BZ142)))</f>
        <v>0.426230700705393</v>
      </c>
      <c r="AA142" s="135" t="n">
        <f aca="false">IF(Z142="x","x",ROUND(IF(Z142&gt;AA$4,10,IF(Z142&lt;AA$3,0,10-(AA$4-Z142)/(AA$4-AA$3)*10)),1))</f>
        <v>4.7</v>
      </c>
      <c r="AB142" s="143" t="n">
        <f aca="false">IF(AND(W142="x",X142="x",Y142="x",AA142="x"),"x",ROUND(AVERAGE(W142,X142,Y142,AA142),1))</f>
        <v>3.8</v>
      </c>
      <c r="AC142" s="135" t="n">
        <f aca="false">IF('Indicator Data'!AR142="No data","x",ROUND(IF('Indicator Data'!AR142&gt;AC$4,10,IF('Indicator Data'!AR142&lt;AC$3,0,10-(AC$4-'Indicator Data'!AR142)/(AC$4-AC$3)*10)),1))</f>
        <v>2</v>
      </c>
      <c r="AD142" s="135" t="n">
        <f aca="false">IF('Indicator Data'!AS142="No data","x",ROUND(IF('Indicator Data'!AS142&gt;AD$4,10,IF('Indicator Data'!AS142&lt;AD$3,0,10-(AD$4-'Indicator Data'!AS142)/(AD$4-AD$3)*10)),1))</f>
        <v>4.2</v>
      </c>
      <c r="AE142" s="143" t="n">
        <f aca="false">IF(AND(AC142="x",AD142="x"),"x",ROUND(AVERAGE(AD142,AC142),1))</f>
        <v>3.1</v>
      </c>
      <c r="AF142" s="139" t="n">
        <f aca="false">('Indicator Data'!BC142+'Indicator Data'!BB142*0.5+'Indicator Data'!BA142*0.25)/1000</f>
        <v>8964.38475</v>
      </c>
      <c r="AG142" s="144" t="n">
        <f aca="false">AF142*1000/'Indicator Data'!BZ142</f>
        <v>0.0787175880807087</v>
      </c>
      <c r="AH142" s="143" t="n">
        <f aca="false">IF(AG142="x","x",ROUND(IF(AG142&gt;AH$4,10,IF(AG142&lt;AH$3,0,10-(AH$4-AG142)/(AH$4-AH$3)*10)),1))</f>
        <v>7.9</v>
      </c>
      <c r="AI142" s="135" t="n">
        <f aca="false">IF('Indicator Data'!BG142="No data","x",ROUND(IF('Indicator Data'!BG142&lt;$AI$3,10,IF('Indicator Data'!BG142&gt;$AI$4,0,($AI$4-'Indicator Data'!BG142)/($AI$4-$AI$3)*10)),1))</f>
        <v>3.1</v>
      </c>
      <c r="AJ142" s="135" t="n">
        <f aca="false">IF('Indicator Data'!BH142="No data","x",ROUND(IF('Indicator Data'!BH142&gt;$AJ$4,10,IF('Indicator Data'!BH142&lt;$AJ$3,0,10-($AJ$4-'Indicator Data'!BH142)/($AJ$4-$AJ$3)*10)),1))</f>
        <v>0.1</v>
      </c>
      <c r="AK142" s="143" t="n">
        <f aca="false">ROUND(AVERAGE(AJ142,AI142),1)</f>
        <v>1.6</v>
      </c>
      <c r="AL142" s="141" t="n">
        <f aca="false">ROUND(IF(AND(AB142="x",AE142="x",AK142="x"),AH142,IF(AND(AB142="x",AE142="x"),(10-GEOMEAN(((10-AK142)/10*9+1),((10-AH142)/10*9+1)))/9*10,IF(AK142="x",(10-GEOMEAN(((10-AB142)/10*9+1),((10-AE142)/10*9+1),((10-AH142)/10*9+1)))/9*10,IF(AB142="x",(10-GEOMEAN(((10-AK142)/10*9+1),((10-AE142)/10*9+1),((10-AH142)/10*9+1)))/9*10,(10-GEOMEAN(((10-AB142)/10*9+1),((10-AE142)/10*9+1),((10-AH142)/10*9+1),((10-AK142)/10*9+1)))/9*10)))),1)</f>
        <v>4.6</v>
      </c>
      <c r="AM142" s="145" t="n">
        <f aca="false">ROUND((10-GEOMEAN(((10-T142)/10*9+1),((10-AL142)/10*9+1)))/9*10,1)</f>
        <v>4.9</v>
      </c>
    </row>
    <row r="143" customFormat="false" ht="14.5" hidden="false" customHeight="false" outlineLevel="0" collapsed="false">
      <c r="A143" s="98" t="str">
        <f aca="false">'Indicator Data'!A143</f>
        <v>Poland</v>
      </c>
      <c r="B143" s="99" t="str">
        <f aca="false">'Indicator Data'!B143</f>
        <v>POL</v>
      </c>
      <c r="C143" s="134" t="n">
        <f aca="false">ROUND(IF('Indicator Data'!AK143="No data",IF((0.101*LN('Indicator Data'!BY143)-0.153)&gt;C$4,0,IF((0.101*LN('Indicator Data'!BY143)-0.153)&lt;C$3,10,(C$4-(0.101*LN('Indicator Data'!BY143)-0.153))/(C$4-C$3)*10)),IF('Indicator Data'!AK143&gt;C$4,0,IF('Indicator Data'!AK143&lt;C$3,10,(C$4-'Indicator Data'!AK143)/(C$4-C$3)*10))),1)</f>
        <v>0.4</v>
      </c>
      <c r="D143" s="135" t="str">
        <f aca="false">IF('Indicator Data'!AL143="No data","x",ROUND((IF(LOG('Indicator Data'!AL143*1000)&gt;D$4,10,IF(LOG('Indicator Data'!AL143*1000)&lt;D$3,0,10-(D$4-LOG('Indicator Data'!AL143*1000))/(D$4-D$3)*10))),1))</f>
        <v>x</v>
      </c>
      <c r="E143" s="136" t="n">
        <f aca="false">ROUND(IF(D143="x",C143,(10-GEOMEAN(((10-C143)/10*9+1),((10-D143)/10*9+1)))/9*10),1)</f>
        <v>0.4</v>
      </c>
      <c r="F143" s="135" t="n">
        <f aca="false">IF('Indicator Data'!AY143="No data","x",ROUND(IF('Indicator Data'!AY143&gt;F$4,10,IF('Indicator Data'!AY143&lt;F$3,0,10-(F$4-'Indicator Data'!AY143)/(F$4-F$3)*10)),1))</f>
        <v>1.5</v>
      </c>
      <c r="G143" s="135" t="n">
        <f aca="false">IF('Indicator Data'!AZ143="No data","x",ROUND(IF('Indicator Data'!AZ143&gt;G$4,10,IF('Indicator Data'!AZ143&lt;G$3,0,10-(G$4-'Indicator Data'!AZ143)/(G$4-G$3)*10)),1))</f>
        <v>1.3</v>
      </c>
      <c r="H143" s="136" t="n">
        <f aca="false">IF(AND(F143="x",G143="x"),"x",ROUND(AVERAGE(F143,G143),1))</f>
        <v>1.4</v>
      </c>
      <c r="I143" s="137" t="n">
        <f aca="false">SUM(IF('Indicator Data'!AM143=0,0,'Indicator Data'!AM143),SUM('Indicator Data'!AN143:AO143))</f>
        <v>227.14624</v>
      </c>
      <c r="J143" s="137" t="n">
        <f aca="false">I143/'Indicator Data'!BZ143*1000000</f>
        <v>5.92951541574227</v>
      </c>
      <c r="K143" s="135" t="n">
        <f aca="false">IF(J143="x","x",ROUND(IF(J143&gt;K$4,10,IF(J143&lt;K$3,0,10-(K$4-J143)/(K$4-K$3)*10)),1))</f>
        <v>0.1</v>
      </c>
      <c r="L143" s="135" t="str">
        <f aca="false">IF('Indicator Data'!AP143="No data","x",ROUND(IF('Indicator Data'!AP143&gt;L$4,10,IF('Indicator Data'!AP143&lt;L$3,0,10-(L$4-'Indicator Data'!AP143)/(L$4-L$3)*10)),1))</f>
        <v>x</v>
      </c>
      <c r="M143" s="135" t="n">
        <f aca="false">IF('Indicator Data'!AQ143="No data","x",IF('Indicator Data'!AQ143=0,0,ROUND(IF('Indicator Data'!AQ143&gt;M$4,10,IF('Indicator Data'!AQ143&lt;M$3,0,10-(M$4-'Indicator Data'!AQ143)/(M$4-M$3)*10)),1)))</f>
        <v>0.4</v>
      </c>
      <c r="N143" s="136" t="n">
        <f aca="false">ROUND(AVERAGE(K143,L143,M143),1)</f>
        <v>0.3</v>
      </c>
      <c r="O143" s="138" t="n">
        <f aca="false">ROUND(AVERAGE(E143,E143,H143,N143),1)</f>
        <v>0.6</v>
      </c>
      <c r="P143" s="139" t="n">
        <f aca="false">IF(AND('Indicator Data'!BD143="No data",'Indicator Data'!BE143="No data"),0,SUM('Indicator Data'!BD143:BF143)/1000)</f>
        <v>1265.266</v>
      </c>
      <c r="Q143" s="135" t="n">
        <f aca="false">ROUND(IF(P143=0,0,IF(LOG(P143*1000)&gt;$Q$4,10,IF(LOG(P143*1000)&lt;Q$3,0,10-(Q$4-LOG(P143*1000))/(Q$4-Q$3)*10))),1)</f>
        <v>10</v>
      </c>
      <c r="R143" s="140" t="n">
        <f aca="false">P143*1000/'Indicator Data'!BZ143</f>
        <v>0.0330290048033133</v>
      </c>
      <c r="S143" s="135" t="n">
        <f aca="false">IF(R143="x","x",ROUND(IF(R143&gt;$S$4,10,IF(R143&lt;$S$3,0,((R143*100)/0.0052)^(1/4.0545)/6.5*10)),1))</f>
        <v>7.6</v>
      </c>
      <c r="T143" s="141" t="n">
        <f aca="false">ROUND(AVERAGE(Q143,S143),1)</f>
        <v>8.8</v>
      </c>
      <c r="U143" s="142" t="str">
        <f aca="false">IF('Indicator Data'!AU143="No data","x",ROUND(IF('Indicator Data'!AU143&gt;U$4,10,IF('Indicator Data'!AU143&lt;U$3,0,10-(U$4-'Indicator Data'!AU143)/(U$4-U$3)*10)),1))</f>
        <v>x</v>
      </c>
      <c r="V143" s="142" t="str">
        <f aca="false">IF('Indicator Data'!AV143="No data","x",IF('Indicator Data'!AV143=0,0,ROUND(IF('Indicator Data'!AV143&gt;V$4,10,IF('Indicator Data'!AV143&lt;V$3,0,10-(V$4-'Indicator Data'!AV143)/(V$4-V$3)*10)),1)))</f>
        <v>x</v>
      </c>
      <c r="W143" s="135" t="str">
        <f aca="false">IF(AND(U143="x",V143="x"),"x",AVERAGE(U143,V143))</f>
        <v>x</v>
      </c>
      <c r="X143" s="135" t="n">
        <f aca="false">IF('Indicator Data'!AT143="No data","x",ROUND(IF('Indicator Data'!AT143&gt;X$4,10,IF('Indicator Data'!AT143&lt;X$3,0,10-(X$4-'Indicator Data'!AT143)/(X$4-X$3)*10)),1))</f>
        <v>0.2</v>
      </c>
      <c r="Y143" s="135" t="str">
        <f aca="false">IF('Indicator Data'!AW143="No data","x",ROUND(IF('Indicator Data'!AW143&gt;Y$4,10,IF('Indicator Data'!AW143&lt;Y$3,0,10-(Y$4-'Indicator Data'!AW143)/(Y$4-Y$3)*10)),1))</f>
        <v>x</v>
      </c>
      <c r="Z143" s="140" t="n">
        <f aca="false">IF('Indicator Data'!AX143="No data","x",IF(('Indicator Data'!AX143/'Indicator Data'!BZ143)&gt;1,1,IF('Indicator Data'!AX143&gt;'Indicator Data'!AX143,1,'Indicator Data'!AX143/'Indicator Data'!BZ143)))</f>
        <v>3.65461545039846E-007</v>
      </c>
      <c r="AA143" s="135" t="n">
        <f aca="false">IF(Z143="x","x",ROUND(IF(Z143&gt;AA$4,10,IF(Z143&lt;AA$3,0,10-(AA$4-Z143)/(AA$4-AA$3)*10)),1))</f>
        <v>0</v>
      </c>
      <c r="AB143" s="143" t="n">
        <f aca="false">IF(AND(W143="x",X143="x",Y143="x",AA143="x"),"x",ROUND(AVERAGE(W143,X143,Y143,AA143),1))</f>
        <v>0.1</v>
      </c>
      <c r="AC143" s="135" t="n">
        <f aca="false">IF('Indicator Data'!AR143="No data","x",ROUND(IF('Indicator Data'!AR143&gt;AC$4,10,IF('Indicator Data'!AR143&lt;AC$3,0,10-(AC$4-'Indicator Data'!AR143)/(AC$4-AC$3)*10)),1))</f>
        <v>0.3</v>
      </c>
      <c r="AD143" s="135" t="n">
        <f aca="false">IF('Indicator Data'!AS143="No data","x",ROUND(IF('Indicator Data'!AS143&gt;AD$4,10,IF('Indicator Data'!AS143&lt;AD$3,0,10-(AD$4-'Indicator Data'!AS143)/(AD$4-AD$3)*10)),1))</f>
        <v>0.2</v>
      </c>
      <c r="AE143" s="143" t="n">
        <f aca="false">IF(AND(AC143="x",AD143="x"),"x",ROUND(AVERAGE(AD143,AC143),1))</f>
        <v>0.3</v>
      </c>
      <c r="AF143" s="139" t="n">
        <f aca="false">('Indicator Data'!BC143+'Indicator Data'!BB143*0.5+'Indicator Data'!BA143*0.25)/1000</f>
        <v>2.60650006103516</v>
      </c>
      <c r="AG143" s="144" t="n">
        <f aca="false">AF143*1000/'Indicator Data'!BZ143</f>
        <v>6.8041109960883E-005</v>
      </c>
      <c r="AH143" s="143" t="n">
        <f aca="false">IF(AG143="x","x",ROUND(IF(AG143&gt;AH$4,10,IF(AG143&lt;AH$3,0,10-(AH$4-AG143)/(AH$4-AH$3)*10)),1))</f>
        <v>0</v>
      </c>
      <c r="AI143" s="135" t="n">
        <f aca="false">IF('Indicator Data'!BG143="No data","x",ROUND(IF('Indicator Data'!BG143&lt;$AI$3,10,IF('Indicator Data'!BG143&gt;$AI$4,0,($AI$4-'Indicator Data'!BG143)/($AI$4-$AI$3)*10)),1))</f>
        <v>1.3</v>
      </c>
      <c r="AJ143" s="135" t="n">
        <f aca="false">IF('Indicator Data'!BH143="No data","x",ROUND(IF('Indicator Data'!BH143&gt;$AJ$4,10,IF('Indicator Data'!BH143&lt;$AJ$3,0,10-($AJ$4-'Indicator Data'!BH143)/($AJ$4-$AJ$3)*10)),1))</f>
        <v>0</v>
      </c>
      <c r="AK143" s="143" t="n">
        <f aca="false">ROUND(AVERAGE(AJ143,AI143),1)</f>
        <v>0.7</v>
      </c>
      <c r="AL143" s="141" t="n">
        <f aca="false">ROUND(IF(AND(AB143="x",AE143="x",AK143="x"),AH143,IF(AND(AB143="x",AE143="x"),(10-GEOMEAN(((10-AK143)/10*9+1),((10-AH143)/10*9+1)))/9*10,IF(AK143="x",(10-GEOMEAN(((10-AB143)/10*9+1),((10-AE143)/10*9+1),((10-AH143)/10*9+1)))/9*10,IF(AB143="x",(10-GEOMEAN(((10-AK143)/10*9+1),((10-AE143)/10*9+1),((10-AH143)/10*9+1)))/9*10,(10-GEOMEAN(((10-AB143)/10*9+1),((10-AE143)/10*9+1),((10-AH143)/10*9+1),((10-AK143)/10*9+1)))/9*10)))),1)</f>
        <v>0.3</v>
      </c>
      <c r="AM143" s="145" t="n">
        <f aca="false">ROUND((10-GEOMEAN(((10-T143)/10*9+1),((10-AL143)/10*9+1)))/9*10,1)</f>
        <v>6.1</v>
      </c>
    </row>
    <row r="144" customFormat="false" ht="14.5" hidden="false" customHeight="false" outlineLevel="0" collapsed="false">
      <c r="A144" s="98" t="str">
        <f aca="false">'Indicator Data'!A144</f>
        <v>Portugal</v>
      </c>
      <c r="B144" s="99" t="str">
        <f aca="false">'Indicator Data'!B144</f>
        <v>PRT</v>
      </c>
      <c r="C144" s="134" t="n">
        <f aca="false">ROUND(IF('Indicator Data'!AK144="No data",IF((0.101*LN('Indicator Data'!BY144)-0.153)&gt;C$4,0,IF((0.101*LN('Indicator Data'!BY144)-0.153)&lt;C$3,10,(C$4-(0.101*LN('Indicator Data'!BY144)-0.153))/(C$4-C$3)*10)),IF('Indicator Data'!AK144&gt;C$4,0,IF('Indicator Data'!AK144&lt;C$3,10,(C$4-'Indicator Data'!AK144)/(C$4-C$3)*10))),1)</f>
        <v>0.7</v>
      </c>
      <c r="D144" s="135" t="str">
        <f aca="false">IF('Indicator Data'!AL144="No data","x",ROUND((IF(LOG('Indicator Data'!AL144*1000)&gt;D$4,10,IF(LOG('Indicator Data'!AL144*1000)&lt;D$3,0,10-(D$4-LOG('Indicator Data'!AL144*1000))/(D$4-D$3)*10))),1))</f>
        <v>x</v>
      </c>
      <c r="E144" s="136" t="n">
        <f aca="false">ROUND(IF(D144="x",C144,(10-GEOMEAN(((10-C144)/10*9+1),((10-D144)/10*9+1)))/9*10),1)</f>
        <v>0.7</v>
      </c>
      <c r="F144" s="135" t="n">
        <f aca="false">IF('Indicator Data'!AY144="No data","x",ROUND(IF('Indicator Data'!AY144&gt;F$4,10,IF('Indicator Data'!AY144&lt;F$3,0,10-(F$4-'Indicator Data'!AY144)/(F$4-F$3)*10)),1))</f>
        <v>1</v>
      </c>
      <c r="G144" s="135" t="n">
        <f aca="false">IF('Indicator Data'!AZ144="No data","x",ROUND(IF('Indicator Data'!AZ144&gt;G$4,10,IF('Indicator Data'!AZ144&lt;G$3,0,10-(G$4-'Indicator Data'!AZ144)/(G$4-G$3)*10)),1))</f>
        <v>1.9</v>
      </c>
      <c r="H144" s="136" t="n">
        <f aca="false">IF(AND(F144="x",G144="x"),"x",ROUND(AVERAGE(F144,G144),1))</f>
        <v>1.5</v>
      </c>
      <c r="I144" s="137" t="n">
        <f aca="false">SUM(IF('Indicator Data'!AM144=0,0,'Indicator Data'!AM144),SUM('Indicator Data'!AN144:AO144))</f>
        <v>0</v>
      </c>
      <c r="J144" s="137" t="n">
        <f aca="false">I144/'Indicator Data'!BZ144*1000000</f>
        <v>0</v>
      </c>
      <c r="K144" s="135" t="n">
        <f aca="false">IF(J144="x","x",ROUND(IF(J144&gt;K$4,10,IF(J144&lt;K$3,0,10-(K$4-J144)/(K$4-K$3)*10)),1))</f>
        <v>0</v>
      </c>
      <c r="L144" s="135" t="str">
        <f aca="false">IF('Indicator Data'!AP144="No data","x",ROUND(IF('Indicator Data'!AP144&gt;L$4,10,IF('Indicator Data'!AP144&lt;L$3,0,10-(L$4-'Indicator Data'!AP144)/(L$4-L$3)*10)),1))</f>
        <v>x</v>
      </c>
      <c r="M144" s="135" t="n">
        <f aca="false">IF('Indicator Data'!AQ144="No data","x",IF('Indicator Data'!AQ144=0,0,ROUND(IF('Indicator Data'!AQ144&gt;M$4,10,IF('Indicator Data'!AQ144&lt;M$3,0,10-(M$4-'Indicator Data'!AQ144)/(M$4-M$3)*10)),1)))</f>
        <v>0.1</v>
      </c>
      <c r="N144" s="136" t="n">
        <f aca="false">ROUND(AVERAGE(K144,L144,M144),1)</f>
        <v>0.1</v>
      </c>
      <c r="O144" s="138" t="n">
        <f aca="false">ROUND(AVERAGE(E144,E144,H144,N144),1)</f>
        <v>0.8</v>
      </c>
      <c r="P144" s="139" t="n">
        <f aca="false">IF(AND('Indicator Data'!BD144="No data",'Indicator Data'!BE144="No data"),0,SUM('Indicator Data'!BD144:BF144)/1000)</f>
        <v>52.66</v>
      </c>
      <c r="Q144" s="135" t="n">
        <f aca="false">ROUND(IF(P144=0,0,IF(LOG(P144*1000)&gt;$Q$4,10,IF(LOG(P144*1000)&lt;Q$3,0,10-(Q$4-LOG(P144*1000))/(Q$4-Q$3)*10))),1)</f>
        <v>5.7</v>
      </c>
      <c r="R144" s="140" t="n">
        <f aca="false">P144*1000/'Indicator Data'!BZ144</f>
        <v>0.00511753866798029</v>
      </c>
      <c r="S144" s="135" t="n">
        <f aca="false">IF(R144="x","x",ROUND(IF(R144&gt;$S$4,10,IF(R144&lt;$S$3,0,((R144*100)/0.0052)^(1/4.0545)/6.5*10)),1))</f>
        <v>4.8</v>
      </c>
      <c r="T144" s="141" t="n">
        <f aca="false">ROUND(AVERAGE(Q144,S144),1)</f>
        <v>5.3</v>
      </c>
      <c r="U144" s="142" t="n">
        <f aca="false">IF('Indicator Data'!AU144="No data","x",ROUND(IF('Indicator Data'!AU144&gt;U$4,10,IF('Indicator Data'!AU144&lt;U$3,0,10-(U$4-'Indicator Data'!AU144)/(U$4-U$3)*10)),1))</f>
        <v>1</v>
      </c>
      <c r="V144" s="142" t="n">
        <f aca="false">IF('Indicator Data'!AV144="No data","x",IF('Indicator Data'!AV144=0,0,ROUND(IF('Indicator Data'!AV144&gt;V$4,10,IF('Indicator Data'!AV144&lt;V$3,0,10-(V$4-'Indicator Data'!AV144)/(V$4-V$3)*10)),1)))</f>
        <v>0.4</v>
      </c>
      <c r="W144" s="135" t="n">
        <f aca="false">IF(AND(U144="x",V144="x"),"x",AVERAGE(U144,V144))</f>
        <v>0.7</v>
      </c>
      <c r="X144" s="135" t="n">
        <f aca="false">IF('Indicator Data'!AT144="No data","x",ROUND(IF('Indicator Data'!AT144&gt;X$4,10,IF('Indicator Data'!AT144&lt;X$3,0,10-(X$4-'Indicator Data'!AT144)/(X$4-X$3)*10)),1))</f>
        <v>0.3</v>
      </c>
      <c r="Y144" s="135" t="str">
        <f aca="false">IF('Indicator Data'!AW144="No data","x",ROUND(IF('Indicator Data'!AW144&gt;Y$4,10,IF('Indicator Data'!AW144&lt;Y$3,0,10-(Y$4-'Indicator Data'!AW144)/(Y$4-Y$3)*10)),1))</f>
        <v>x</v>
      </c>
      <c r="Z144" s="140" t="n">
        <f aca="false">IF('Indicator Data'!AX144="No data","x",IF(('Indicator Data'!AX144/'Indicator Data'!BZ144)&gt;1,1,IF('Indicator Data'!AX144&gt;'Indicator Data'!AX144,1,'Indicator Data'!AX144/'Indicator Data'!BZ144)))</f>
        <v>9.71807570828008E-008</v>
      </c>
      <c r="AA144" s="135" t="n">
        <f aca="false">IF(Z144="x","x",ROUND(IF(Z144&gt;AA$4,10,IF(Z144&lt;AA$3,0,10-(AA$4-Z144)/(AA$4-AA$3)*10)),1))</f>
        <v>0</v>
      </c>
      <c r="AB144" s="143" t="n">
        <f aca="false">IF(AND(W144="x",X144="x",Y144="x",AA144="x"),"x",ROUND(AVERAGE(W144,X144,Y144,AA144),1))</f>
        <v>0.3</v>
      </c>
      <c r="AC144" s="135" t="n">
        <f aca="false">IF('Indicator Data'!AR144="No data","x",ROUND(IF('Indicator Data'!AR144&gt;AC$4,10,IF('Indicator Data'!AR144&lt;AC$3,0,10-(AC$4-'Indicator Data'!AR144)/(AC$4-AC$3)*10)),1))</f>
        <v>0.3</v>
      </c>
      <c r="AD144" s="135" t="n">
        <f aca="false">IF('Indicator Data'!AS144="No data","x",ROUND(IF('Indicator Data'!AS144&gt;AD$4,10,IF('Indicator Data'!AS144&lt;AD$3,0,10-(AD$4-'Indicator Data'!AS144)/(AD$4-AD$3)*10)),1))</f>
        <v>0.1</v>
      </c>
      <c r="AE144" s="143" t="n">
        <f aca="false">IF(AND(AC144="x",AD144="x"),"x",ROUND(AVERAGE(AD144,AC144),1))</f>
        <v>0.2</v>
      </c>
      <c r="AF144" s="139" t="n">
        <f aca="false">('Indicator Data'!BC144+'Indicator Data'!BB144*0.5+'Indicator Data'!BA144*0.25)/1000</f>
        <v>0.187</v>
      </c>
      <c r="AG144" s="144" t="n">
        <f aca="false">AF144*1000/'Indicator Data'!BZ144</f>
        <v>1.81728015744838E-005</v>
      </c>
      <c r="AH144" s="143" t="n">
        <f aca="false">IF(AG144="x","x",ROUND(IF(AG144&gt;AH$4,10,IF(AG144&lt;AH$3,0,10-(AH$4-AG144)/(AH$4-AH$3)*10)),1))</f>
        <v>0</v>
      </c>
      <c r="AI144" s="135" t="n">
        <f aca="false">IF('Indicator Data'!BG144="No data","x",ROUND(IF('Indicator Data'!BG144&lt;$AI$3,10,IF('Indicator Data'!BG144&gt;$AI$4,0,($AI$4-'Indicator Data'!BG144)/($AI$4-$AI$3)*10)),1))</f>
        <v>1.5</v>
      </c>
      <c r="AJ144" s="135" t="n">
        <f aca="false">IF('Indicator Data'!BH144="No data","x",ROUND(IF('Indicator Data'!BH144&gt;$AJ$4,10,IF('Indicator Data'!BH144&lt;$AJ$3,0,10-($AJ$4-'Indicator Data'!BH144)/($AJ$4-$AJ$3)*10)),1))</f>
        <v>0</v>
      </c>
      <c r="AK144" s="143" t="n">
        <f aca="false">ROUND(AVERAGE(AJ144,AI144),1)</f>
        <v>0.8</v>
      </c>
      <c r="AL144" s="141" t="n">
        <f aca="false">ROUND(IF(AND(AB144="x",AE144="x",AK144="x"),AH144,IF(AND(AB144="x",AE144="x"),(10-GEOMEAN(((10-AK144)/10*9+1),((10-AH144)/10*9+1)))/9*10,IF(AK144="x",(10-GEOMEAN(((10-AB144)/10*9+1),((10-AE144)/10*9+1),((10-AH144)/10*9+1)))/9*10,IF(AB144="x",(10-GEOMEAN(((10-AK144)/10*9+1),((10-AE144)/10*9+1),((10-AH144)/10*9+1)))/9*10,(10-GEOMEAN(((10-AB144)/10*9+1),((10-AE144)/10*9+1),((10-AH144)/10*9+1),((10-AK144)/10*9+1)))/9*10)))),1)</f>
        <v>0.3</v>
      </c>
      <c r="AM144" s="145" t="n">
        <f aca="false">ROUND((10-GEOMEAN(((10-T144)/10*9+1),((10-AL144)/10*9+1)))/9*10,1)</f>
        <v>3.2</v>
      </c>
    </row>
    <row r="145" customFormat="false" ht="14.5" hidden="false" customHeight="false" outlineLevel="0" collapsed="false">
      <c r="A145" s="98" t="str">
        <f aca="false">'Indicator Data'!A145</f>
        <v>Qatar</v>
      </c>
      <c r="B145" s="99" t="str">
        <f aca="false">'Indicator Data'!B145</f>
        <v>QAT</v>
      </c>
      <c r="C145" s="134" t="n">
        <f aca="false">ROUND(IF('Indicator Data'!AK145="No data",IF((0.101*LN('Indicator Data'!BY145)-0.153)&gt;C$4,0,IF((0.101*LN('Indicator Data'!BY145)-0.153)&lt;C$3,10,(C$4-(0.101*LN('Indicator Data'!BY145)-0.153))/(C$4-C$3)*10)),IF('Indicator Data'!AK145&gt;C$4,0,IF('Indicator Data'!AK145&lt;C$3,10,(C$4-'Indicator Data'!AK145)/(C$4-C$3)*10))),1)</f>
        <v>1</v>
      </c>
      <c r="D145" s="135" t="str">
        <f aca="false">IF('Indicator Data'!AL145="No data","x",ROUND((IF(LOG('Indicator Data'!AL145*1000)&gt;D$4,10,IF(LOG('Indicator Data'!AL145*1000)&lt;D$3,0,10-(D$4-LOG('Indicator Data'!AL145*1000))/(D$4-D$3)*10))),1))</f>
        <v>x</v>
      </c>
      <c r="E145" s="136" t="n">
        <f aca="false">ROUND(IF(D145="x",C145,(10-GEOMEAN(((10-C145)/10*9+1),((10-D145)/10*9+1)))/9*10),1)</f>
        <v>1</v>
      </c>
      <c r="F145" s="135" t="n">
        <f aca="false">IF('Indicator Data'!AY145="No data","x",ROUND(IF('Indicator Data'!AY145&gt;F$4,10,IF('Indicator Data'!AY145&lt;F$3,0,10-(F$4-'Indicator Data'!AY145)/(F$4-F$3)*10)),1))</f>
        <v>2.5</v>
      </c>
      <c r="G145" s="135" t="str">
        <f aca="false">IF('Indicator Data'!AZ145="No data","x",ROUND(IF('Indicator Data'!AZ145&gt;G$4,10,IF('Indicator Data'!AZ145&lt;G$3,0,10-(G$4-'Indicator Data'!AZ145)/(G$4-G$3)*10)),1))</f>
        <v>x</v>
      </c>
      <c r="H145" s="136" t="n">
        <f aca="false">IF(AND(F145="x",G145="x"),"x",ROUND(AVERAGE(F145,G145),1))</f>
        <v>2.5</v>
      </c>
      <c r="I145" s="137" t="n">
        <f aca="false">SUM(IF('Indicator Data'!AM145=0,0,'Indicator Data'!AM145),SUM('Indicator Data'!AN145:AO145))</f>
        <v>-52.702412</v>
      </c>
      <c r="J145" s="137" t="n">
        <f aca="false">I145/'Indicator Data'!BZ145*1000000</f>
        <v>-19.6048381186913</v>
      </c>
      <c r="K145" s="135" t="n">
        <f aca="false">IF(J145="x","x",ROUND(IF(J145&gt;K$4,10,IF(J145&lt;K$3,0,10-(K$4-J145)/(K$4-K$3)*10)),1))</f>
        <v>0</v>
      </c>
      <c r="L145" s="135" t="str">
        <f aca="false">IF('Indicator Data'!AP145="No data","x",ROUND(IF('Indicator Data'!AP145&gt;L$4,10,IF('Indicator Data'!AP145&lt;L$3,0,10-(L$4-'Indicator Data'!AP145)/(L$4-L$3)*10)),1))</f>
        <v>x</v>
      </c>
      <c r="M145" s="135" t="n">
        <f aca="false">IF('Indicator Data'!AQ145="No data","x",IF('Indicator Data'!AQ145=0,0,ROUND(IF('Indicator Data'!AQ145&gt;M$4,10,IF('Indicator Data'!AQ145&lt;M$3,0,10-(M$4-'Indicator Data'!AQ145)/(M$4-M$3)*10)),1)))</f>
        <v>0.2</v>
      </c>
      <c r="N145" s="136" t="n">
        <f aca="false">ROUND(AVERAGE(K145,L145,M145),1)</f>
        <v>0.1</v>
      </c>
      <c r="O145" s="138" t="n">
        <f aca="false">ROUND(AVERAGE(E145,E145,H145,N145),1)</f>
        <v>1.2</v>
      </c>
      <c r="P145" s="139" t="n">
        <f aca="false">IF(AND('Indicator Data'!BD145="No data",'Indicator Data'!BE145="No data"),0,SUM('Indicator Data'!BD145:BF145)/1000)</f>
        <v>0.507</v>
      </c>
      <c r="Q145" s="135" t="n">
        <f aca="false">ROUND(IF(P145=0,0,IF(LOG(P145*1000)&gt;$Q$4,10,IF(LOG(P145*1000)&lt;Q$3,0,10-(Q$4-LOG(P145*1000))/(Q$4-Q$3)*10))),1)</f>
        <v>0</v>
      </c>
      <c r="R145" s="140" t="n">
        <f aca="false">P145*1000/'Indicator Data'!BZ145</f>
        <v>0.000188599582997766</v>
      </c>
      <c r="S145" s="135" t="n">
        <f aca="false">IF(R145="x","x",ROUND(IF(R145&gt;$S$4,10,IF(R145&lt;$S$3,0,((R145*100)/0.0052)^(1/4.0545)/6.5*10)),1))</f>
        <v>2.1</v>
      </c>
      <c r="T145" s="141" t="n">
        <f aca="false">ROUND(AVERAGE(Q145,S145),1)</f>
        <v>1.1</v>
      </c>
      <c r="U145" s="142" t="n">
        <f aca="false">IF('Indicator Data'!AU145="No data","x",ROUND(IF('Indicator Data'!AU145&gt;U$4,10,IF('Indicator Data'!AU145&lt;U$3,0,10-(U$4-'Indicator Data'!AU145)/(U$4-U$3)*10)),1))</f>
        <v>0.2</v>
      </c>
      <c r="V145" s="142" t="n">
        <f aca="false">IF('Indicator Data'!AV145="No data","x",IF('Indicator Data'!AV145=0,0,ROUND(IF('Indicator Data'!AV145&gt;V$4,10,IF('Indicator Data'!AV145&lt;V$3,0,10-(V$4-'Indicator Data'!AV145)/(V$4-V$3)*10)),1)))</f>
        <v>0.4</v>
      </c>
      <c r="W145" s="135" t="n">
        <f aca="false">IF(AND(U145="x",V145="x"),"x",AVERAGE(U145,V145))</f>
        <v>0.3</v>
      </c>
      <c r="X145" s="135" t="n">
        <f aca="false">IF('Indicator Data'!AT145="No data","x",ROUND(IF('Indicator Data'!AT145&gt;X$4,10,IF('Indicator Data'!AT145&lt;X$3,0,10-(X$4-'Indicator Data'!AT145)/(X$4-X$3)*10)),1))</f>
        <v>0.6</v>
      </c>
      <c r="Y145" s="135" t="str">
        <f aca="false">IF('Indicator Data'!AW145="No data","x",ROUND(IF('Indicator Data'!AW145&gt;Y$4,10,IF('Indicator Data'!AW145&lt;Y$3,0,10-(Y$4-'Indicator Data'!AW145)/(Y$4-Y$3)*10)),1))</f>
        <v>x</v>
      </c>
      <c r="Z145" s="140" t="n">
        <f aca="false">IF('Indicator Data'!AX145="No data","x",IF(('Indicator Data'!AX145/'Indicator Data'!BZ145)&gt;1,1,IF('Indicator Data'!AX145&gt;'Indicator Data'!AX145,1,'Indicator Data'!AX145/'Indicator Data'!BZ145)))</f>
        <v>1.0415756062993E-005</v>
      </c>
      <c r="AA145" s="135" t="n">
        <f aca="false">IF(Z145="x","x",ROUND(IF(Z145&gt;AA$4,10,IF(Z145&lt;AA$3,0,10-(AA$4-Z145)/(AA$4-AA$3)*10)),1))</f>
        <v>0</v>
      </c>
      <c r="AB145" s="143" t="n">
        <f aca="false">IF(AND(W145="x",X145="x",Y145="x",AA145="x"),"x",ROUND(AVERAGE(W145,X145,Y145,AA145),1))</f>
        <v>0.3</v>
      </c>
      <c r="AC145" s="135" t="n">
        <f aca="false">IF('Indicator Data'!AR145="No data","x",ROUND(IF('Indicator Data'!AR145&gt;AC$4,10,IF('Indicator Data'!AR145&lt;AC$3,0,10-(AC$4-'Indicator Data'!AR145)/(AC$4-AC$3)*10)),1))</f>
        <v>0.4</v>
      </c>
      <c r="AD145" s="135" t="str">
        <f aca="false">IF('Indicator Data'!AS145="No data","x",ROUND(IF('Indicator Data'!AS145&gt;AD$4,10,IF('Indicator Data'!AS145&lt;AD$3,0,10-(AD$4-'Indicator Data'!AS145)/(AD$4-AD$3)*10)),1))</f>
        <v>x</v>
      </c>
      <c r="AE145" s="143" t="n">
        <f aca="false">IF(AND(AC145="x",AD145="x"),"x",ROUND(AVERAGE(AD145,AC145),1))</f>
        <v>0.4</v>
      </c>
      <c r="AF145" s="139" t="n">
        <f aca="false">('Indicator Data'!BC145+'Indicator Data'!BB145*0.5+'Indicator Data'!BA145*0.25)/1000</f>
        <v>0</v>
      </c>
      <c r="AG145" s="144" t="n">
        <f aca="false">AF145*1000/'Indicator Data'!BZ145</f>
        <v>0</v>
      </c>
      <c r="AH145" s="143" t="n">
        <f aca="false">IF(AG145="x","x",ROUND(IF(AG145&gt;AH$4,10,IF(AG145&lt;AH$3,0,10-(AH$4-AG145)/(AH$4-AH$3)*10)),1))</f>
        <v>0</v>
      </c>
      <c r="AI145" s="135" t="n">
        <f aca="false">IF('Indicator Data'!BG145="No data","x",ROUND(IF('Indicator Data'!BG145&lt;$AI$3,10,IF('Indicator Data'!BG145&gt;$AI$4,0,($AI$4-'Indicator Data'!BG145)/($AI$4-$AI$3)*10)),1))</f>
        <v>2.8</v>
      </c>
      <c r="AJ145" s="135" t="n">
        <f aca="false">IF('Indicator Data'!BH145="No data","x",ROUND(IF('Indicator Data'!BH145&gt;$AJ$4,10,IF('Indicator Data'!BH145&lt;$AJ$3,0,10-($AJ$4-'Indicator Data'!BH145)/($AJ$4-$AJ$3)*10)),1))</f>
        <v>0</v>
      </c>
      <c r="AK145" s="143" t="n">
        <f aca="false">ROUND(AVERAGE(AJ145,AI145),1)</f>
        <v>1.4</v>
      </c>
      <c r="AL145" s="141" t="n">
        <f aca="false">ROUND(IF(AND(AB145="x",AE145="x",AK145="x"),AH145,IF(AND(AB145="x",AE145="x"),(10-GEOMEAN(((10-AK145)/10*9+1),((10-AH145)/10*9+1)))/9*10,IF(AK145="x",(10-GEOMEAN(((10-AB145)/10*9+1),((10-AE145)/10*9+1),((10-AH145)/10*9+1)))/9*10,IF(AB145="x",(10-GEOMEAN(((10-AK145)/10*9+1),((10-AE145)/10*9+1),((10-AH145)/10*9+1)))/9*10,(10-GEOMEAN(((10-AB145)/10*9+1),((10-AE145)/10*9+1),((10-AH145)/10*9+1),((10-AK145)/10*9+1)))/9*10)))),1)</f>
        <v>0.5</v>
      </c>
      <c r="AM145" s="145" t="n">
        <f aca="false">ROUND((10-GEOMEAN(((10-T145)/10*9+1),((10-AL145)/10*9+1)))/9*10,1)</f>
        <v>0.8</v>
      </c>
    </row>
    <row r="146" customFormat="false" ht="14.5" hidden="false" customHeight="false" outlineLevel="0" collapsed="false">
      <c r="A146" s="98" t="str">
        <f aca="false">'Indicator Data'!A146</f>
        <v>Romania</v>
      </c>
      <c r="B146" s="99" t="str">
        <f aca="false">'Indicator Data'!B146</f>
        <v>ROU</v>
      </c>
      <c r="C146" s="134" t="n">
        <f aca="false">ROUND(IF('Indicator Data'!AK146="No data",IF((0.101*LN('Indicator Data'!BY146)-0.153)&gt;C$4,0,IF((0.101*LN('Indicator Data'!BY146)-0.153)&lt;C$3,10,(C$4-(0.101*LN('Indicator Data'!BY146)-0.153))/(C$4-C$3)*10)),IF('Indicator Data'!AK146&gt;C$4,0,IF('Indicator Data'!AK146&lt;C$3,10,(C$4-'Indicator Data'!AK146)/(C$4-C$3)*10))),1)</f>
        <v>1.4</v>
      </c>
      <c r="D146" s="135" t="str">
        <f aca="false">IF('Indicator Data'!AL146="No data","x",ROUND((IF(LOG('Indicator Data'!AL146*1000)&gt;D$4,10,IF(LOG('Indicator Data'!AL146*1000)&lt;D$3,0,10-(D$4-LOG('Indicator Data'!AL146*1000))/(D$4-D$3)*10))),1))</f>
        <v>x</v>
      </c>
      <c r="E146" s="136" t="n">
        <f aca="false">ROUND(IF(D146="x",C146,(10-GEOMEAN(((10-C146)/10*9+1),((10-D146)/10*9+1)))/9*10),1)</f>
        <v>1.4</v>
      </c>
      <c r="F146" s="135" t="n">
        <f aca="false">IF('Indicator Data'!AY146="No data","x",ROUND(IF('Indicator Data'!AY146&gt;F$4,10,IF('Indicator Data'!AY146&lt;F$3,0,10-(F$4-'Indicator Data'!AY146)/(F$4-F$3)*10)),1))</f>
        <v>3.7</v>
      </c>
      <c r="G146" s="135" t="n">
        <f aca="false">IF('Indicator Data'!AZ146="No data","x",ROUND(IF('Indicator Data'!AZ146&gt;G$4,10,IF('Indicator Data'!AZ146&lt;G$3,0,10-(G$4-'Indicator Data'!AZ146)/(G$4-G$3)*10)),1))</f>
        <v>2.4</v>
      </c>
      <c r="H146" s="136" t="n">
        <f aca="false">IF(AND(F146="x",G146="x"),"x",ROUND(AVERAGE(F146,G146),1))</f>
        <v>3.1</v>
      </c>
      <c r="I146" s="137" t="n">
        <f aca="false">SUM(IF('Indicator Data'!AM146=0,0,'Indicator Data'!AM146),SUM('Indicator Data'!AN146:AO146))</f>
        <v>80.004889</v>
      </c>
      <c r="J146" s="137" t="n">
        <f aca="false">I146/'Indicator Data'!BZ146*1000000</f>
        <v>4.13920586944915</v>
      </c>
      <c r="K146" s="135" t="n">
        <f aca="false">IF(J146="x","x",ROUND(IF(J146&gt;K$4,10,IF(J146&lt;K$3,0,10-(K$4-J146)/(K$4-K$3)*10)),1))</f>
        <v>0.1</v>
      </c>
      <c r="L146" s="135" t="str">
        <f aca="false">IF('Indicator Data'!AP146="No data","x",ROUND(IF('Indicator Data'!AP146&gt;L$4,10,IF('Indicator Data'!AP146&lt;L$3,0,10-(L$4-'Indicator Data'!AP146)/(L$4-L$3)*10)),1))</f>
        <v>x</v>
      </c>
      <c r="M146" s="135" t="n">
        <f aca="false">IF('Indicator Data'!AQ146="No data","x",IF('Indicator Data'!AQ146=0,0,ROUND(IF('Indicator Data'!AQ146&gt;M$4,10,IF('Indicator Data'!AQ146&lt;M$3,0,10-(M$4-'Indicator Data'!AQ146)/(M$4-M$3)*10)),1)))</f>
        <v>1</v>
      </c>
      <c r="N146" s="136" t="n">
        <f aca="false">ROUND(AVERAGE(K146,L146,M146),1)</f>
        <v>0.6</v>
      </c>
      <c r="O146" s="138" t="n">
        <f aca="false">ROUND(AVERAGE(E146,E146,H146,N146),1)</f>
        <v>1.6</v>
      </c>
      <c r="P146" s="139" t="n">
        <f aca="false">IF(AND('Indicator Data'!BD146="No data",'Indicator Data'!BE146="No data"),0,SUM('Indicator Data'!BD146:BF146)/1000)</f>
        <v>90.061</v>
      </c>
      <c r="Q146" s="135" t="n">
        <f aca="false">ROUND(IF(P146=0,0,IF(LOG(P146*1000)&gt;$Q$4,10,IF(LOG(P146*1000)&lt;Q$3,0,10-(Q$4-LOG(P146*1000))/(Q$4-Q$3)*10))),1)</f>
        <v>6.5</v>
      </c>
      <c r="R146" s="140" t="n">
        <f aca="false">P146*1000/'Indicator Data'!BZ146</f>
        <v>0.00465947799525676</v>
      </c>
      <c r="S146" s="135" t="n">
        <f aca="false">IF(R146="x","x",ROUND(IF(R146&gt;$S$4,10,IF(R146&lt;$S$3,0,((R146*100)/0.0052)^(1/4.0545)/6.5*10)),1))</f>
        <v>4.7</v>
      </c>
      <c r="T146" s="141" t="n">
        <f aca="false">ROUND(AVERAGE(Q146,S146),1)</f>
        <v>5.6</v>
      </c>
      <c r="U146" s="142" t="n">
        <f aca="false">IF('Indicator Data'!AU146="No data","x",ROUND(IF('Indicator Data'!AU146&gt;U$4,10,IF('Indicator Data'!AU146&lt;U$3,0,10-(U$4-'Indicator Data'!AU146)/(U$4-U$3)*10)),1))</f>
        <v>0.2</v>
      </c>
      <c r="V146" s="142" t="n">
        <f aca="false">IF('Indicator Data'!AV146="No data","x",IF('Indicator Data'!AV146=0,0,ROUND(IF('Indicator Data'!AV146&gt;V$4,10,IF('Indicator Data'!AV146&lt;V$3,0,10-(V$4-'Indicator Data'!AV146)/(V$4-V$3)*10)),1)))</f>
        <v>0.3</v>
      </c>
      <c r="W146" s="135" t="n">
        <f aca="false">IF(AND(U146="x",V146="x"),"x",AVERAGE(U146,V146))</f>
        <v>0.25</v>
      </c>
      <c r="X146" s="135" t="n">
        <f aca="false">IF('Indicator Data'!AT146="No data","x",ROUND(IF('Indicator Data'!AT146&gt;X$4,10,IF('Indicator Data'!AT146&lt;X$3,0,10-(X$4-'Indicator Data'!AT146)/(X$4-X$3)*10)),1))</f>
        <v>1.2</v>
      </c>
      <c r="Y146" s="135" t="str">
        <f aca="false">IF('Indicator Data'!AW146="No data","x",ROUND(IF('Indicator Data'!AW146&gt;Y$4,10,IF('Indicator Data'!AW146&lt;Y$3,0,10-(Y$4-'Indicator Data'!AW146)/(Y$4-Y$3)*10)),1))</f>
        <v>x</v>
      </c>
      <c r="Z146" s="140" t="n">
        <f aca="false">IF('Indicator Data'!AX146="No data","x",IF(('Indicator Data'!AX146/'Indicator Data'!BZ146)&gt;1,1,IF('Indicator Data'!AX146&gt;'Indicator Data'!AX146,1,'Indicator Data'!AX146/'Indicator Data'!BZ146)))</f>
        <v>0</v>
      </c>
      <c r="AA146" s="135" t="n">
        <f aca="false">IF(Z146="x","x",ROUND(IF(Z146&gt;AA$4,10,IF(Z146&lt;AA$3,0,10-(AA$4-Z146)/(AA$4-AA$3)*10)),1))</f>
        <v>0</v>
      </c>
      <c r="AB146" s="143" t="n">
        <f aca="false">IF(AND(W146="x",X146="x",Y146="x",AA146="x"),"x",ROUND(AVERAGE(W146,X146,Y146,AA146),1))</f>
        <v>0.5</v>
      </c>
      <c r="AC146" s="135" t="n">
        <f aca="false">IF('Indicator Data'!AR146="No data","x",ROUND(IF('Indicator Data'!AR146&gt;AC$4,10,IF('Indicator Data'!AR146&lt;AC$3,0,10-(AC$4-'Indicator Data'!AR146)/(AC$4-AC$3)*10)),1))</f>
        <v>0.5</v>
      </c>
      <c r="AD146" s="135" t="str">
        <f aca="false">IF('Indicator Data'!AS146="No data","x",ROUND(IF('Indicator Data'!AS146&gt;AD$4,10,IF('Indicator Data'!AS146&lt;AD$3,0,10-(AD$4-'Indicator Data'!AS146)/(AD$4-AD$3)*10)),1))</f>
        <v>x</v>
      </c>
      <c r="AE146" s="143" t="n">
        <f aca="false">IF(AND(AC146="x",AD146="x"),"x",ROUND(AVERAGE(AD146,AC146),1))</f>
        <v>0.5</v>
      </c>
      <c r="AF146" s="139" t="n">
        <f aca="false">('Indicator Data'!BC146+'Indicator Data'!BB146*0.5+'Indicator Data'!BA146*0.25)/1000</f>
        <v>0.34025</v>
      </c>
      <c r="AG146" s="144" t="n">
        <f aca="false">AF146*1000/'Indicator Data'!BZ146</f>
        <v>1.76034841705745E-005</v>
      </c>
      <c r="AH146" s="143" t="n">
        <f aca="false">IF(AG146="x","x",ROUND(IF(AG146&gt;AH$4,10,IF(AG146&lt;AH$3,0,10-(AH$4-AG146)/(AH$4-AH$3)*10)),1))</f>
        <v>0</v>
      </c>
      <c r="AI146" s="135" t="n">
        <f aca="false">IF('Indicator Data'!BG146="No data","x",ROUND(IF('Indicator Data'!BG146&lt;$AI$3,10,IF('Indicator Data'!BG146&gt;$AI$4,0,($AI$4-'Indicator Data'!BG146)/($AI$4-$AI$3)*10)),1))</f>
        <v>0.7</v>
      </c>
      <c r="AJ146" s="135" t="n">
        <f aca="false">IF('Indicator Data'!BH146="No data","x",ROUND(IF('Indicator Data'!BH146&gt;$AJ$4,10,IF('Indicator Data'!BH146&lt;$AJ$3,0,10-($AJ$4-'Indicator Data'!BH146)/($AJ$4-$AJ$3)*10)),1))</f>
        <v>0</v>
      </c>
      <c r="AK146" s="143" t="n">
        <f aca="false">ROUND(AVERAGE(AJ146,AI146),1)</f>
        <v>0.4</v>
      </c>
      <c r="AL146" s="141" t="n">
        <f aca="false">ROUND(IF(AND(AB146="x",AE146="x",AK146="x"),AH146,IF(AND(AB146="x",AE146="x"),(10-GEOMEAN(((10-AK146)/10*9+1),((10-AH146)/10*9+1)))/9*10,IF(AK146="x",(10-GEOMEAN(((10-AB146)/10*9+1),((10-AE146)/10*9+1),((10-AH146)/10*9+1)))/9*10,IF(AB146="x",(10-GEOMEAN(((10-AK146)/10*9+1),((10-AE146)/10*9+1),((10-AH146)/10*9+1)))/9*10,(10-GEOMEAN(((10-AB146)/10*9+1),((10-AE146)/10*9+1),((10-AH146)/10*9+1),((10-AK146)/10*9+1)))/9*10)))),1)</f>
        <v>0.4</v>
      </c>
      <c r="AM146" s="145" t="n">
        <f aca="false">ROUND((10-GEOMEAN(((10-T146)/10*9+1),((10-AL146)/10*9+1)))/9*10,1)</f>
        <v>3.4</v>
      </c>
    </row>
    <row r="147" customFormat="false" ht="14.5" hidden="false" customHeight="false" outlineLevel="0" collapsed="false">
      <c r="A147" s="98" t="str">
        <f aca="false">'Indicator Data'!A147</f>
        <v>Russian Federation</v>
      </c>
      <c r="B147" s="99" t="str">
        <f aca="false">'Indicator Data'!B147</f>
        <v>RUS</v>
      </c>
      <c r="C147" s="134" t="n">
        <f aca="false">ROUND(IF('Indicator Data'!AK147="No data",IF((0.101*LN('Indicator Data'!BY147)-0.153)&gt;C$4,0,IF((0.101*LN('Indicator Data'!BY147)-0.153)&lt;C$3,10,(C$4-(0.101*LN('Indicator Data'!BY147)-0.153))/(C$4-C$3)*10)),IF('Indicator Data'!AK147&gt;C$4,0,IF('Indicator Data'!AK147&lt;C$3,10,(C$4-'Indicator Data'!AK147)/(C$4-C$3)*10))),1)</f>
        <v>1.5</v>
      </c>
      <c r="D147" s="135" t="str">
        <f aca="false">IF('Indicator Data'!AL147="No data","x",ROUND((IF(LOG('Indicator Data'!AL147*1000)&gt;D$4,10,IF(LOG('Indicator Data'!AL147*1000)&lt;D$3,0,10-(D$4-LOG('Indicator Data'!AL147*1000))/(D$4-D$3)*10))),1))</f>
        <v>x</v>
      </c>
      <c r="E147" s="136" t="n">
        <f aca="false">ROUND(IF(D147="x",C147,(10-GEOMEAN(((10-C147)/10*9+1),((10-D147)/10*9+1)))/9*10),1)</f>
        <v>1.5</v>
      </c>
      <c r="F147" s="135" t="n">
        <f aca="false">IF('Indicator Data'!AY147="No data","x",ROUND(IF('Indicator Data'!AY147&gt;F$4,10,IF('Indicator Data'!AY147&lt;F$3,0,10-(F$4-'Indicator Data'!AY147)/(F$4-F$3)*10)),1))</f>
        <v>3</v>
      </c>
      <c r="G147" s="135" t="n">
        <f aca="false">IF('Indicator Data'!AZ147="No data","x",ROUND(IF('Indicator Data'!AZ147&gt;G$4,10,IF('Indicator Data'!AZ147&lt;G$3,0,10-(G$4-'Indicator Data'!AZ147)/(G$4-G$3)*10)),1))</f>
        <v>2.8</v>
      </c>
      <c r="H147" s="136" t="n">
        <f aca="false">IF(AND(F147="x",G147="x"),"x",ROUND(AVERAGE(F147,G147),1))</f>
        <v>2.9</v>
      </c>
      <c r="I147" s="137" t="n">
        <f aca="false">SUM(IF('Indicator Data'!AM147=0,0,'Indicator Data'!AM147),SUM('Indicator Data'!AN147:AO147))</f>
        <v>0</v>
      </c>
      <c r="J147" s="137" t="n">
        <f aca="false">I147/'Indicator Data'!BZ147*1000000</f>
        <v>0</v>
      </c>
      <c r="K147" s="135" t="n">
        <f aca="false">IF(J147="x","x",ROUND(IF(J147&gt;K$4,10,IF(J147&lt;K$3,0,10-(K$4-J147)/(K$4-K$3)*10)),1))</f>
        <v>0</v>
      </c>
      <c r="L147" s="135" t="str">
        <f aca="false">IF('Indicator Data'!AP147="No data","x",ROUND(IF('Indicator Data'!AP147&gt;L$4,10,IF('Indicator Data'!AP147&lt;L$3,0,10-(L$4-'Indicator Data'!AP147)/(L$4-L$3)*10)),1))</f>
        <v>x</v>
      </c>
      <c r="M147" s="135" t="n">
        <f aca="false">IF('Indicator Data'!AQ147="No data","x",IF('Indicator Data'!AQ147=0,0,ROUND(IF('Indicator Data'!AQ147&gt;M$4,10,IF('Indicator Data'!AQ147&lt;M$3,0,10-(M$4-'Indicator Data'!AQ147)/(M$4-M$3)*10)),1)))</f>
        <v>0.2</v>
      </c>
      <c r="N147" s="136" t="n">
        <f aca="false">ROUND(AVERAGE(K147,L147,M147),1)</f>
        <v>0.1</v>
      </c>
      <c r="O147" s="138" t="n">
        <f aca="false">ROUND(AVERAGE(E147,E147,H147,N147),1)</f>
        <v>1.5</v>
      </c>
      <c r="P147" s="139" t="n">
        <f aca="false">IF(AND('Indicator Data'!BD147="No data",'Indicator Data'!BE147="No data"),0,SUM('Indicator Data'!BD147:BF147)/1000)</f>
        <v>1869.017</v>
      </c>
      <c r="Q147" s="135" t="n">
        <f aca="false">ROUND(IF(P147=0,0,IF(LOG(P147*1000)&gt;$Q$4,10,IF(LOG(P147*1000)&lt;Q$3,0,10-(Q$4-LOG(P147*1000))/(Q$4-Q$3)*10))),1)</f>
        <v>10</v>
      </c>
      <c r="R147" s="140" t="n">
        <f aca="false">P147*1000/'Indicator Data'!BZ147</f>
        <v>0.0128806447447668</v>
      </c>
      <c r="S147" s="135" t="n">
        <f aca="false">IF(R147="x","x",ROUND(IF(R147&gt;$S$4,10,IF(R147&lt;$S$3,0,((R147*100)/0.0052)^(1/4.0545)/6.5*10)),1))</f>
        <v>6</v>
      </c>
      <c r="T147" s="141" t="n">
        <f aca="false">ROUND(AVERAGE(Q147,S147),1)</f>
        <v>8</v>
      </c>
      <c r="U147" s="142" t="str">
        <f aca="false">IF('Indicator Data'!AU147="No data","x",ROUND(IF('Indicator Data'!AU147&gt;U$4,10,IF('Indicator Data'!AU147&lt;U$3,0,10-(U$4-'Indicator Data'!AU147)/(U$4-U$3)*10)),1))</f>
        <v>x</v>
      </c>
      <c r="V147" s="142" t="str">
        <f aca="false">IF('Indicator Data'!AV147="No data","x",IF('Indicator Data'!AV147=0,0,ROUND(IF('Indicator Data'!AV147&gt;V$4,10,IF('Indicator Data'!AV147&lt;V$3,0,10-(V$4-'Indicator Data'!AV147)/(V$4-V$3)*10)),1)))</f>
        <v>x</v>
      </c>
      <c r="W147" s="135" t="str">
        <f aca="false">IF(AND(U147="x",V147="x"),"x",AVERAGE(U147,V147))</f>
        <v>x</v>
      </c>
      <c r="X147" s="135" t="n">
        <f aca="false">IF('Indicator Data'!AT147="No data","x",ROUND(IF('Indicator Data'!AT147&gt;X$4,10,IF('Indicator Data'!AT147&lt;X$3,0,10-(X$4-'Indicator Data'!AT147)/(X$4-X$3)*10)),1))</f>
        <v>0.8</v>
      </c>
      <c r="Y147" s="135" t="str">
        <f aca="false">IF('Indicator Data'!AW147="No data","x",ROUND(IF('Indicator Data'!AW147&gt;Y$4,10,IF('Indicator Data'!AW147&lt;Y$3,0,10-(Y$4-'Indicator Data'!AW147)/(Y$4-Y$3)*10)),1))</f>
        <v>x</v>
      </c>
      <c r="Z147" s="140" t="n">
        <f aca="false">IF('Indicator Data'!AX147="No data","x",IF(('Indicator Data'!AX147/'Indicator Data'!BZ147)&gt;1,1,IF('Indicator Data'!AX147&gt;'Indicator Data'!AX147,1,'Indicator Data'!AX147/'Indicator Data'!BZ147)))</f>
        <v>1.91588371804278E-006</v>
      </c>
      <c r="AA147" s="135" t="n">
        <f aca="false">IF(Z147="x","x",ROUND(IF(Z147&gt;AA$4,10,IF(Z147&lt;AA$3,0,10-(AA$4-Z147)/(AA$4-AA$3)*10)),1))</f>
        <v>0</v>
      </c>
      <c r="AB147" s="143" t="n">
        <f aca="false">IF(AND(W147="x",X147="x",Y147="x",AA147="x"),"x",ROUND(AVERAGE(W147,X147,Y147,AA147),1))</f>
        <v>0.4</v>
      </c>
      <c r="AC147" s="135" t="n">
        <f aca="false">IF('Indicator Data'!AR147="No data","x",ROUND(IF('Indicator Data'!AR147&gt;AC$4,10,IF('Indicator Data'!AR147&lt;AC$3,0,10-(AC$4-'Indicator Data'!AR147)/(AC$4-AC$3)*10)),1))</f>
        <v>0.4</v>
      </c>
      <c r="AD147" s="135" t="str">
        <f aca="false">IF('Indicator Data'!AS147="No data","x",ROUND(IF('Indicator Data'!AS147&gt;AD$4,10,IF('Indicator Data'!AS147&lt;AD$3,0,10-(AD$4-'Indicator Data'!AS147)/(AD$4-AD$3)*10)),1))</f>
        <v>x</v>
      </c>
      <c r="AE147" s="143" t="n">
        <f aca="false">IF(AND(AC147="x",AD147="x"),"x",ROUND(AVERAGE(AD147,AC147),1))</f>
        <v>0.4</v>
      </c>
      <c r="AF147" s="139" t="n">
        <f aca="false">('Indicator Data'!BC147+'Indicator Data'!BB147*0.5+'Indicator Data'!BA147*0.25)/1000</f>
        <v>18.3825</v>
      </c>
      <c r="AG147" s="144" t="n">
        <f aca="false">AF147*1000/'Indicator Data'!BZ147</f>
        <v>0.000126686087938566</v>
      </c>
      <c r="AH147" s="143" t="n">
        <f aca="false">IF(AG147="x","x",ROUND(IF(AG147&gt;AH$4,10,IF(AG147&lt;AH$3,0,10-(AH$4-AG147)/(AH$4-AH$3)*10)),1))</f>
        <v>0</v>
      </c>
      <c r="AI147" s="135" t="n">
        <f aca="false">IF('Indicator Data'!BG147="No data","x",ROUND(IF('Indicator Data'!BG147&lt;$AI$3,10,IF('Indicator Data'!BG147&gt;$AI$4,0,($AI$4-'Indicator Data'!BG147)/($AI$4-$AI$3)*10)),1))</f>
        <v>1.7</v>
      </c>
      <c r="AJ147" s="135" t="n">
        <f aca="false">IF('Indicator Data'!BH147="No data","x",ROUND(IF('Indicator Data'!BH147&gt;$AJ$4,10,IF('Indicator Data'!BH147&lt;$AJ$3,0,10-($AJ$4-'Indicator Data'!BH147)/($AJ$4-$AJ$3)*10)),1))</f>
        <v>0</v>
      </c>
      <c r="AK147" s="143" t="n">
        <f aca="false">ROUND(AVERAGE(AJ147,AI147),1)</f>
        <v>0.9</v>
      </c>
      <c r="AL147" s="141" t="n">
        <f aca="false">ROUND(IF(AND(AB147="x",AE147="x",AK147="x"),AH147,IF(AND(AB147="x",AE147="x"),(10-GEOMEAN(((10-AK147)/10*9+1),((10-AH147)/10*9+1)))/9*10,IF(AK147="x",(10-GEOMEAN(((10-AB147)/10*9+1),((10-AE147)/10*9+1),((10-AH147)/10*9+1)))/9*10,IF(AB147="x",(10-GEOMEAN(((10-AK147)/10*9+1),((10-AE147)/10*9+1),((10-AH147)/10*9+1)))/9*10,(10-GEOMEAN(((10-AB147)/10*9+1),((10-AE147)/10*9+1),((10-AH147)/10*9+1),((10-AK147)/10*9+1)))/9*10)))),1)</f>
        <v>0.4</v>
      </c>
      <c r="AM147" s="145" t="n">
        <f aca="false">ROUND((10-GEOMEAN(((10-T147)/10*9+1),((10-AL147)/10*9+1)))/9*10,1)</f>
        <v>5.3</v>
      </c>
    </row>
    <row r="148" customFormat="false" ht="14.5" hidden="false" customHeight="false" outlineLevel="0" collapsed="false">
      <c r="A148" s="98" t="str">
        <f aca="false">'Indicator Data'!A148</f>
        <v>Rwanda</v>
      </c>
      <c r="B148" s="99" t="str">
        <f aca="false">'Indicator Data'!B148</f>
        <v>RWA</v>
      </c>
      <c r="C148" s="134" t="n">
        <f aca="false">ROUND(IF('Indicator Data'!AK148="No data",IF((0.101*LN('Indicator Data'!BY148)-0.153)&gt;C$4,0,IF((0.101*LN('Indicator Data'!BY148)-0.153)&lt;C$3,10,(C$4-(0.101*LN('Indicator Data'!BY148)-0.153))/(C$4-C$3)*10)),IF('Indicator Data'!AK148&gt;C$4,0,IF('Indicator Data'!AK148&lt;C$3,10,(C$4-'Indicator Data'!AK148)/(C$4-C$3)*10))),1)</f>
        <v>7.1</v>
      </c>
      <c r="D148" s="135" t="n">
        <f aca="false">IF('Indicator Data'!AL148="No data","x",ROUND((IF(LOG('Indicator Data'!AL148*1000)&gt;D$4,10,IF(LOG('Indicator Data'!AL148*1000)&lt;D$3,0,10-(D$4-LOG('Indicator Data'!AL148*1000))/(D$4-D$3)*10))),1))</f>
        <v>8.9</v>
      </c>
      <c r="E148" s="136" t="n">
        <f aca="false">ROUND(IF(D148="x",C148,(10-GEOMEAN(((10-C148)/10*9+1),((10-D148)/10*9+1)))/9*10),1)</f>
        <v>8.1</v>
      </c>
      <c r="F148" s="135" t="n">
        <f aca="false">IF('Indicator Data'!AY148="No data","x",ROUND(IF('Indicator Data'!AY148&gt;F$4,10,IF('Indicator Data'!AY148&lt;F$3,0,10-(F$4-'Indicator Data'!AY148)/(F$4-F$3)*10)),1))</f>
        <v>5.4</v>
      </c>
      <c r="G148" s="135" t="n">
        <f aca="false">IF('Indicator Data'!AZ148="No data","x",ROUND(IF('Indicator Data'!AZ148&gt;G$4,10,IF('Indicator Data'!AZ148&lt;G$3,0,10-(G$4-'Indicator Data'!AZ148)/(G$4-G$3)*10)),1))</f>
        <v>4.7</v>
      </c>
      <c r="H148" s="136" t="n">
        <f aca="false">IF(AND(F148="x",G148="x"),"x",ROUND(AVERAGE(F148,G148),1))</f>
        <v>5.1</v>
      </c>
      <c r="I148" s="137" t="n">
        <f aca="false">SUM(IF('Indicator Data'!AM148=0,0,'Indicator Data'!AM148),SUM('Indicator Data'!AN148:AO148))</f>
        <v>1154.43375937891</v>
      </c>
      <c r="J148" s="137" t="n">
        <f aca="false">I148/'Indicator Data'!BZ148*1000000</f>
        <v>85.7557097027479</v>
      </c>
      <c r="K148" s="135" t="n">
        <f aca="false">IF(J148="x","x",ROUND(IF(J148&gt;K$4,10,IF(J148&lt;K$3,0,10-(K$4-J148)/(K$4-K$3)*10)),1))</f>
        <v>1.7</v>
      </c>
      <c r="L148" s="135" t="n">
        <f aca="false">IF('Indicator Data'!AP148="No data","x",ROUND(IF('Indicator Data'!AP148&gt;L$4,10,IF('Indicator Data'!AP148&lt;L$3,0,10-(L$4-'Indicator Data'!AP148)/(L$4-L$3)*10)),1))</f>
        <v>10</v>
      </c>
      <c r="M148" s="135" t="n">
        <f aca="false">IF('Indicator Data'!AQ148="No data","x",IF('Indicator Data'!AQ148=0,0,ROUND(IF('Indicator Data'!AQ148&gt;M$4,10,IF('Indicator Data'!AQ148&lt;M$3,0,10-(M$4-'Indicator Data'!AQ148)/(M$4-M$3)*10)),1)))</f>
        <v>0.9</v>
      </c>
      <c r="N148" s="136" t="n">
        <f aca="false">ROUND(AVERAGE(K148,L148,M148),1)</f>
        <v>4.2</v>
      </c>
      <c r="O148" s="138" t="n">
        <f aca="false">ROUND(AVERAGE(E148,E148,H148,N148),1)</f>
        <v>6.4</v>
      </c>
      <c r="P148" s="139" t="n">
        <f aca="false">IF(AND('Indicator Data'!BD148="No data",'Indicator Data'!BE148="No data"),0,SUM('Indicator Data'!BD148:BF148)/1000)</f>
        <v>125.4</v>
      </c>
      <c r="Q148" s="135" t="n">
        <f aca="false">ROUND(IF(P148=0,0,IF(LOG(P148*1000)&gt;$Q$4,10,IF(LOG(P148*1000)&lt;Q$3,0,10-(Q$4-LOG(P148*1000))/(Q$4-Q$3)*10))),1)</f>
        <v>7</v>
      </c>
      <c r="R148" s="140" t="n">
        <f aca="false">P148*1000/'Indicator Data'!BZ148</f>
        <v>0.00931518669595231</v>
      </c>
      <c r="S148" s="135" t="n">
        <f aca="false">IF(R148="x","x",ROUND(IF(R148&gt;$S$4,10,IF(R148&lt;$S$3,0,((R148*100)/0.0052)^(1/4.0545)/6.5*10)),1))</f>
        <v>5.5</v>
      </c>
      <c r="T148" s="141" t="n">
        <f aca="false">ROUND(AVERAGE(Q148,S148),1)</f>
        <v>6.3</v>
      </c>
      <c r="U148" s="142" t="n">
        <f aca="false">IF('Indicator Data'!AU148="No data","x",ROUND(IF('Indicator Data'!AU148&gt;U$4,10,IF('Indicator Data'!AU148&lt;U$3,0,10-(U$4-'Indicator Data'!AU148)/(U$4-U$3)*10)),1))</f>
        <v>5</v>
      </c>
      <c r="V148" s="142" t="n">
        <f aca="false">IF('Indicator Data'!AV148="No data","x",IF('Indicator Data'!AV148=0,0,ROUND(IF('Indicator Data'!AV148&gt;V$4,10,IF('Indicator Data'!AV148&lt;V$3,0,10-(V$4-'Indicator Data'!AV148)/(V$4-V$3)*10)),1)))</f>
        <v>1.9</v>
      </c>
      <c r="W148" s="135" t="n">
        <f aca="false">IF(AND(U148="x",V148="x"),"x",AVERAGE(U148,V148))</f>
        <v>3.45</v>
      </c>
      <c r="X148" s="135" t="n">
        <f aca="false">IF('Indicator Data'!AT148="No data","x",ROUND(IF('Indicator Data'!AT148&gt;X$4,10,IF('Indicator Data'!AT148&lt;X$3,0,10-(X$4-'Indicator Data'!AT148)/(X$4-X$3)*10)),1))</f>
        <v>1.1</v>
      </c>
      <c r="Y148" s="135" t="n">
        <f aca="false">IF('Indicator Data'!AW148="No data","x",ROUND(IF('Indicator Data'!AW148&gt;Y$4,10,IF('Indicator Data'!AW148&lt;Y$3,0,10-(Y$4-'Indicator Data'!AW148)/(Y$4-Y$3)*10)),1))</f>
        <v>5.8</v>
      </c>
      <c r="Z148" s="140" t="n">
        <f aca="false">IF('Indicator Data'!AX148="No data","x",IF(('Indicator Data'!AX148/'Indicator Data'!BZ148)&gt;1,1,IF('Indicator Data'!AX148&gt;'Indicator Data'!AX148,1,'Indicator Data'!AX148/'Indicator Data'!BZ148)))</f>
        <v>0.372272299398123</v>
      </c>
      <c r="AA148" s="135" t="n">
        <f aca="false">IF(Z148="x","x",ROUND(IF(Z148&gt;AA$4,10,IF(Z148&lt;AA$3,0,10-(AA$4-Z148)/(AA$4-AA$3)*10)),1))</f>
        <v>4.1</v>
      </c>
      <c r="AB148" s="143" t="n">
        <f aca="false">IF(AND(W148="x",X148="x",Y148="x",AA148="x"),"x",ROUND(AVERAGE(W148,X148,Y148,AA148),1))</f>
        <v>3.6</v>
      </c>
      <c r="AC148" s="135" t="n">
        <f aca="false">IF('Indicator Data'!AR148="No data","x",ROUND(IF('Indicator Data'!AR148&gt;AC$4,10,IF('Indicator Data'!AR148&lt;AC$3,0,10-(AC$4-'Indicator Data'!AR148)/(AC$4-AC$3)*10)),1))</f>
        <v>3.1</v>
      </c>
      <c r="AD148" s="135" t="n">
        <f aca="false">IF('Indicator Data'!AS148="No data","x",ROUND(IF('Indicator Data'!AS148&gt;AD$4,10,IF('Indicator Data'!AS148&lt;AD$3,0,10-(AD$4-'Indicator Data'!AS148)/(AD$4-AD$3)*10)),1))</f>
        <v>1.7</v>
      </c>
      <c r="AE148" s="143" t="n">
        <f aca="false">IF(AND(AC148="x",AD148="x"),"x",ROUND(AVERAGE(AD148,AC148),1))</f>
        <v>2.4</v>
      </c>
      <c r="AF148" s="139" t="n">
        <f aca="false">('Indicator Data'!BC148+'Indicator Data'!BB148*0.5+'Indicator Data'!BA148*0.25)/1000</f>
        <v>16.33325</v>
      </c>
      <c r="AG148" s="144" t="n">
        <f aca="false">AF148*1000/'Indicator Data'!BZ148</f>
        <v>0.00121329563876924</v>
      </c>
      <c r="AH148" s="143" t="n">
        <f aca="false">IF(AG148="x","x",ROUND(IF(AG148&gt;AH$4,10,IF(AG148&lt;AH$3,0,10-(AH$4-AG148)/(AH$4-AH$3)*10)),1))</f>
        <v>0.1</v>
      </c>
      <c r="AI148" s="135" t="n">
        <f aca="false">IF('Indicator Data'!BG148="No data","x",ROUND(IF('Indicator Data'!BG148&lt;$AI$3,10,IF('Indicator Data'!BG148&gt;$AI$4,0,($AI$4-'Indicator Data'!BG148)/($AI$4-$AI$3)*10)),1))</f>
        <v>6.5</v>
      </c>
      <c r="AJ148" s="135" t="n">
        <f aca="false">IF('Indicator Data'!BH148="No data","x",ROUND(IF('Indicator Data'!BH148&gt;$AJ$4,10,IF('Indicator Data'!BH148&lt;$AJ$3,0,10-($AJ$4-'Indicator Data'!BH148)/($AJ$4-$AJ$3)*10)),1))</f>
        <v>10</v>
      </c>
      <c r="AK148" s="143" t="n">
        <f aca="false">ROUND(AVERAGE(AJ148,AI148),1)</f>
        <v>8.3</v>
      </c>
      <c r="AL148" s="141" t="n">
        <f aca="false">ROUND(IF(AND(AB148="x",AE148="x",AK148="x"),AH148,IF(AND(AB148="x",AE148="x"),(10-GEOMEAN(((10-AK148)/10*9+1),((10-AH148)/10*9+1)))/9*10,IF(AK148="x",(10-GEOMEAN(((10-AB148)/10*9+1),((10-AE148)/10*9+1),((10-AH148)/10*9+1)))/9*10,IF(AB148="x",(10-GEOMEAN(((10-AK148)/10*9+1),((10-AE148)/10*9+1),((10-AH148)/10*9+1)))/9*10,(10-GEOMEAN(((10-AB148)/10*9+1),((10-AE148)/10*9+1),((10-AH148)/10*9+1),((10-AK148)/10*9+1)))/9*10)))),1)</f>
        <v>4.4</v>
      </c>
      <c r="AM148" s="145" t="n">
        <f aca="false">ROUND((10-GEOMEAN(((10-T148)/10*9+1),((10-AL148)/10*9+1)))/9*10,1)</f>
        <v>5.4</v>
      </c>
    </row>
    <row r="149" customFormat="false" ht="14.5" hidden="false" customHeight="false" outlineLevel="0" collapsed="false">
      <c r="A149" s="98" t="str">
        <f aca="false">'Indicator Data'!A149</f>
        <v>Saint Kitts and Nevis</v>
      </c>
      <c r="B149" s="99" t="str">
        <f aca="false">'Indicator Data'!B149</f>
        <v>KNA</v>
      </c>
      <c r="C149" s="134" t="n">
        <f aca="false">ROUND(IF('Indicator Data'!AK149="No data",IF((0.101*LN('Indicator Data'!BY149)-0.153)&gt;C$4,0,IF((0.101*LN('Indicator Data'!BY149)-0.153)&lt;C$3,10,(C$4-(0.101*LN('Indicator Data'!BY149)-0.153))/(C$4-C$3)*10)),IF('Indicator Data'!AK149&gt;C$4,0,IF('Indicator Data'!AK149&lt;C$3,10,(C$4-'Indicator Data'!AK149)/(C$4-C$3)*10))),1)</f>
        <v>2.4</v>
      </c>
      <c r="D149" s="135" t="str">
        <f aca="false">IF('Indicator Data'!AL149="No data","x",ROUND((IF(LOG('Indicator Data'!AL149*1000)&gt;D$4,10,IF(LOG('Indicator Data'!AL149*1000)&lt;D$3,0,10-(D$4-LOG('Indicator Data'!AL149*1000))/(D$4-D$3)*10))),1))</f>
        <v>x</v>
      </c>
      <c r="E149" s="136" t="n">
        <f aca="false">ROUND(IF(D149="x",C149,(10-GEOMEAN(((10-C149)/10*9+1),((10-D149)/10*9+1)))/9*10),1)</f>
        <v>2.4</v>
      </c>
      <c r="F149" s="135" t="str">
        <f aca="false">IF('Indicator Data'!AY149="No data","x",ROUND(IF('Indicator Data'!AY149&gt;F$4,10,IF('Indicator Data'!AY149&lt;F$3,0,10-(F$4-'Indicator Data'!AY149)/(F$4-F$3)*10)),1))</f>
        <v>x</v>
      </c>
      <c r="G149" s="135" t="str">
        <f aca="false">IF('Indicator Data'!AZ149="No data","x",ROUND(IF('Indicator Data'!AZ149&gt;G$4,10,IF('Indicator Data'!AZ149&lt;G$3,0,10-(G$4-'Indicator Data'!AZ149)/(G$4-G$3)*10)),1))</f>
        <v>x</v>
      </c>
      <c r="H149" s="136" t="str">
        <f aca="false">IF(AND(F149="x",G149="x"),"x",ROUND(AVERAGE(F149,G149),1))</f>
        <v>x</v>
      </c>
      <c r="I149" s="137" t="n">
        <f aca="false">SUM(IF('Indicator Data'!AM149=0,0,'Indicator Data'!AM149),SUM('Indicator Data'!AN149:AO149))</f>
        <v>0.286286</v>
      </c>
      <c r="J149" s="137" t="n">
        <f aca="false">I149/'Indicator Data'!BZ149*1000000</f>
        <v>6.01359058111813</v>
      </c>
      <c r="K149" s="135" t="n">
        <f aca="false">IF(J149="x","x",ROUND(IF(J149&gt;K$4,10,IF(J149&lt;K$3,0,10-(K$4-J149)/(K$4-K$3)*10)),1))</f>
        <v>0.1</v>
      </c>
      <c r="L149" s="135" t="str">
        <f aca="false">IF('Indicator Data'!AP149="No data","x",ROUND(IF('Indicator Data'!AP149&gt;L$4,10,IF('Indicator Data'!AP149&lt;L$3,0,10-(L$4-'Indicator Data'!AP149)/(L$4-L$3)*10)),1))</f>
        <v>x</v>
      </c>
      <c r="M149" s="135" t="n">
        <f aca="false">IF('Indicator Data'!AQ149="No data","x",IF('Indicator Data'!AQ149=0,0,ROUND(IF('Indicator Data'!AQ149&gt;M$4,10,IF('Indicator Data'!AQ149&lt;M$3,0,10-(M$4-'Indicator Data'!AQ149)/(M$4-M$3)*10)),1)))</f>
        <v>1.1</v>
      </c>
      <c r="N149" s="136" t="n">
        <f aca="false">ROUND(AVERAGE(K149,L149,M149),1)</f>
        <v>0.6</v>
      </c>
      <c r="O149" s="138" t="n">
        <f aca="false">ROUND(AVERAGE(E149,E149,H149,N149),1)</f>
        <v>1.8</v>
      </c>
      <c r="P149" s="139" t="n">
        <f aca="false">IF(AND('Indicator Data'!BD149="No data",'Indicator Data'!BE149="No data"),0,SUM('Indicator Data'!BD149:BF149)/1000)</f>
        <v>0.06</v>
      </c>
      <c r="Q149" s="135" t="n">
        <f aca="false">ROUND(IF(P149=0,0,IF(LOG(P149*1000)&gt;$Q$4,10,IF(LOG(P149*1000)&lt;Q$3,0,10-(Q$4-LOG(P149*1000))/(Q$4-Q$3)*10))),1)</f>
        <v>0</v>
      </c>
      <c r="R149" s="140" t="n">
        <f aca="false">P149*1000/'Indicator Data'!BZ149</f>
        <v>0.00126033209750769</v>
      </c>
      <c r="S149" s="135" t="n">
        <f aca="false">IF(R149="x","x",ROUND(IF(R149&gt;$S$4,10,IF(R149&lt;$S$3,0,((R149*100)/0.0052)^(1/4.0545)/6.5*10)),1))</f>
        <v>3.4</v>
      </c>
      <c r="T149" s="141" t="n">
        <f aca="false">ROUND(AVERAGE(Q149,S149),1)</f>
        <v>1.7</v>
      </c>
      <c r="U149" s="142" t="str">
        <f aca="false">IF('Indicator Data'!AU149="No data","x",ROUND(IF('Indicator Data'!AU149&gt;U$4,10,IF('Indicator Data'!AU149&lt;U$3,0,10-(U$4-'Indicator Data'!AU149)/(U$4-U$3)*10)),1))</f>
        <v>x</v>
      </c>
      <c r="V149" s="142" t="str">
        <f aca="false">IF('Indicator Data'!AV149="No data","x",IF('Indicator Data'!AV149=0,0,ROUND(IF('Indicator Data'!AV149&gt;V$4,10,IF('Indicator Data'!AV149&lt;V$3,0,10-(V$4-'Indicator Data'!AV149)/(V$4-V$3)*10)),1)))</f>
        <v>x</v>
      </c>
      <c r="W149" s="135" t="str">
        <f aca="false">IF(AND(U149="x",V149="x"),"x",AVERAGE(U149,V149))</f>
        <v>x</v>
      </c>
      <c r="X149" s="135" t="n">
        <f aca="false">IF('Indicator Data'!AT149="No data","x",ROUND(IF('Indicator Data'!AT149&gt;X$4,10,IF('Indicator Data'!AT149&lt;X$3,0,10-(X$4-'Indicator Data'!AT149)/(X$4-X$3)*10)),1))</f>
        <v>0.1</v>
      </c>
      <c r="Y149" s="135" t="str">
        <f aca="false">IF('Indicator Data'!AW149="No data","x",ROUND(IF('Indicator Data'!AW149&gt;Y$4,10,IF('Indicator Data'!AW149&lt;Y$3,0,10-(Y$4-'Indicator Data'!AW149)/(Y$4-Y$3)*10)),1))</f>
        <v>x</v>
      </c>
      <c r="Z149" s="140" t="n">
        <f aca="false">IF('Indicator Data'!AX149="No data","x",IF(('Indicator Data'!AX149/'Indicator Data'!BZ149)&gt;1,1,IF('Indicator Data'!AX149&gt;'Indicator Data'!AX149,1,'Indicator Data'!AX149/'Indicator Data'!BZ149)))</f>
        <v>0.000420110699169231</v>
      </c>
      <c r="AA149" s="135" t="n">
        <f aca="false">IF(Z149="x","x",ROUND(IF(Z149&gt;AA$4,10,IF(Z149&lt;AA$3,0,10-(AA$4-Z149)/(AA$4-AA$3)*10)),1))</f>
        <v>0</v>
      </c>
      <c r="AB149" s="143" t="n">
        <f aca="false">IF(AND(W149="x",X149="x",Y149="x",AA149="x"),"x",ROUND(AVERAGE(W149,X149,Y149,AA149),1))</f>
        <v>0.1</v>
      </c>
      <c r="AC149" s="135" t="n">
        <f aca="false">IF('Indicator Data'!AR149="No data","x",ROUND(IF('Indicator Data'!AR149&gt;AC$4,10,IF('Indicator Data'!AR149&lt;AC$3,0,10-(AC$4-'Indicator Data'!AR149)/(AC$4-AC$3)*10)),1))</f>
        <v>1.2</v>
      </c>
      <c r="AD149" s="135" t="str">
        <f aca="false">IF('Indicator Data'!AS149="No data","x",ROUND(IF('Indicator Data'!AS149&gt;AD$4,10,IF('Indicator Data'!AS149&lt;AD$3,0,10-(AD$4-'Indicator Data'!AS149)/(AD$4-AD$3)*10)),1))</f>
        <v>x</v>
      </c>
      <c r="AE149" s="143" t="n">
        <f aca="false">IF(AND(AC149="x",AD149="x"),"x",ROUND(AVERAGE(AD149,AC149),1))</f>
        <v>1.2</v>
      </c>
      <c r="AF149" s="139" t="n">
        <f aca="false">('Indicator Data'!BC149+'Indicator Data'!BB149*0.5+'Indicator Data'!BA149*0.25)/1000</f>
        <v>0</v>
      </c>
      <c r="AG149" s="144" t="n">
        <f aca="false">AF149*1000/'Indicator Data'!BZ149</f>
        <v>0</v>
      </c>
      <c r="AH149" s="143" t="n">
        <f aca="false">IF(AG149="x","x",ROUND(IF(AG149&gt;AH$4,10,IF(AG149&lt;AH$3,0,10-(AH$4-AG149)/(AH$4-AH$3)*10)),1))</f>
        <v>0</v>
      </c>
      <c r="AI149" s="135" t="n">
        <f aca="false">IF('Indicator Data'!BG149="No data","x",ROUND(IF('Indicator Data'!BG149&lt;$AI$3,10,IF('Indicator Data'!BG149&gt;$AI$4,0,($AI$4-'Indicator Data'!BG149)/($AI$4-$AI$3)*10)),1))</f>
        <v>6</v>
      </c>
      <c r="AJ149" s="135" t="n">
        <f aca="false">IF('Indicator Data'!BH149="No data","x",ROUND(IF('Indicator Data'!BH149&gt;$AJ$4,10,IF('Indicator Data'!BH149&lt;$AJ$3,0,10-($AJ$4-'Indicator Data'!BH149)/($AJ$4-$AJ$3)*10)),1))</f>
        <v>3.7</v>
      </c>
      <c r="AK149" s="143" t="n">
        <f aca="false">ROUND(AVERAGE(AJ149,AI149),1)</f>
        <v>4.9</v>
      </c>
      <c r="AL149" s="141" t="n">
        <f aca="false">ROUND(IF(AND(AB149="x",AE149="x",AK149="x"),AH149,IF(AND(AB149="x",AE149="x"),(10-GEOMEAN(((10-AK149)/10*9+1),((10-AH149)/10*9+1)))/9*10,IF(AK149="x",(10-GEOMEAN(((10-AB149)/10*9+1),((10-AE149)/10*9+1),((10-AH149)/10*9+1)))/9*10,IF(AB149="x",(10-GEOMEAN(((10-AK149)/10*9+1),((10-AE149)/10*9+1),((10-AH149)/10*9+1)))/9*10,(10-GEOMEAN(((10-AB149)/10*9+1),((10-AE149)/10*9+1),((10-AH149)/10*9+1),((10-AK149)/10*9+1)))/9*10)))),1)</f>
        <v>1.8</v>
      </c>
      <c r="AM149" s="145" t="n">
        <f aca="false">ROUND((10-GEOMEAN(((10-T149)/10*9+1),((10-AL149)/10*9+1)))/9*10,1)</f>
        <v>1.8</v>
      </c>
    </row>
    <row r="150" customFormat="false" ht="14.5" hidden="false" customHeight="false" outlineLevel="0" collapsed="false">
      <c r="A150" s="98" t="str">
        <f aca="false">'Indicator Data'!A150</f>
        <v>Saint Lucia</v>
      </c>
      <c r="B150" s="99" t="str">
        <f aca="false">'Indicator Data'!B150</f>
        <v>LCA</v>
      </c>
      <c r="C150" s="134" t="n">
        <f aca="false">ROUND(IF('Indicator Data'!AK150="No data",IF((0.101*LN('Indicator Data'!BY150)-0.153)&gt;C$4,0,IF((0.101*LN('Indicator Data'!BY150)-0.153)&lt;C$3,10,(C$4-(0.101*LN('Indicator Data'!BY150)-0.153))/(C$4-C$3)*10)),IF('Indicator Data'!AK150&gt;C$4,0,IF('Indicator Data'!AK150&lt;C$3,10,(C$4-'Indicator Data'!AK150)/(C$4-C$3)*10))),1)</f>
        <v>2.8</v>
      </c>
      <c r="D150" s="135" t="n">
        <f aca="false">IF('Indicator Data'!AL150="No data","x",ROUND((IF(LOG('Indicator Data'!AL150*1000)&gt;D$4,10,IF(LOG('Indicator Data'!AL150*1000)&lt;D$3,0,10-(D$4-LOG('Indicator Data'!AL150*1000))/(D$4-D$3)*10))),1))</f>
        <v>3.2</v>
      </c>
      <c r="E150" s="136" t="n">
        <f aca="false">ROUND(IF(D150="x",C150,(10-GEOMEAN(((10-C150)/10*9+1),((10-D150)/10*9+1)))/9*10),1)</f>
        <v>3</v>
      </c>
      <c r="F150" s="135" t="n">
        <f aca="false">IF('Indicator Data'!AY150="No data","x",ROUND(IF('Indicator Data'!AY150&gt;F$4,10,IF('Indicator Data'!AY150&lt;F$3,0,10-(F$4-'Indicator Data'!AY150)/(F$4-F$3)*10)),1))</f>
        <v>5.3</v>
      </c>
      <c r="G150" s="135" t="n">
        <f aca="false">IF('Indicator Data'!AZ150="No data","x",ROUND(IF('Indicator Data'!AZ150&gt;G$4,10,IF('Indicator Data'!AZ150&lt;G$3,0,10-(G$4-'Indicator Data'!AZ150)/(G$4-G$3)*10)),1))</f>
        <v>6.6</v>
      </c>
      <c r="H150" s="136" t="n">
        <f aca="false">IF(AND(F150="x",G150="x"),"x",ROUND(AVERAGE(F150,G150),1))</f>
        <v>6</v>
      </c>
      <c r="I150" s="137" t="n">
        <f aca="false">SUM(IF('Indicator Data'!AM150=0,0,'Indicator Data'!AM150),SUM('Indicator Data'!AN150:AO150))</f>
        <v>8.79220884741211</v>
      </c>
      <c r="J150" s="137" t="n">
        <f aca="false">I150/'Indicator Data'!BZ150*1000000</f>
        <v>48.9403586800673</v>
      </c>
      <c r="K150" s="135" t="n">
        <f aca="false">IF(J150="x","x",ROUND(IF(J150&gt;K$4,10,IF(J150&lt;K$3,0,10-(K$4-J150)/(K$4-K$3)*10)),1))</f>
        <v>1</v>
      </c>
      <c r="L150" s="135" t="n">
        <f aca="false">IF('Indicator Data'!AP150="No data","x",ROUND(IF('Indicator Data'!AP150&gt;L$4,10,IF('Indicator Data'!AP150&lt;L$3,0,10-(L$4-'Indicator Data'!AP150)/(L$4-L$3)*10)),1))</f>
        <v>4.1</v>
      </c>
      <c r="M150" s="135" t="n">
        <f aca="false">IF('Indicator Data'!AQ150="No data","x",IF('Indicator Data'!AQ150=0,0,ROUND(IF('Indicator Data'!AQ150&gt;M$4,10,IF('Indicator Data'!AQ150&lt;M$3,0,10-(M$4-'Indicator Data'!AQ150)/(M$4-M$3)*10)),1)))</f>
        <v>1.2</v>
      </c>
      <c r="N150" s="136" t="n">
        <f aca="false">ROUND(AVERAGE(K150,L150,M150),1)</f>
        <v>2.1</v>
      </c>
      <c r="O150" s="138" t="n">
        <f aca="false">ROUND(AVERAGE(E150,E150,H150,N150),1)</f>
        <v>3.5</v>
      </c>
      <c r="P150" s="139" t="n">
        <f aca="false">IF(AND('Indicator Data'!BD150="No data",'Indicator Data'!BE150="No data"),0,SUM('Indicator Data'!BD150:BF150)/1000)</f>
        <v>0</v>
      </c>
      <c r="Q150" s="135" t="n">
        <f aca="false">ROUND(IF(P150=0,0,IF(LOG(P150*1000)&gt;$Q$4,10,IF(LOG(P150*1000)&lt;Q$3,0,10-(Q$4-LOG(P150*1000))/(Q$4-Q$3)*10))),1)</f>
        <v>0</v>
      </c>
      <c r="R150" s="140" t="n">
        <f aca="false">P150*1000/'Indicator Data'!BZ150</f>
        <v>0</v>
      </c>
      <c r="S150" s="135" t="n">
        <f aca="false">IF(R150="x","x",ROUND(IF(R150&gt;$S$4,10,IF(R150&lt;$S$3,0,((R150*100)/0.0052)^(1/4.0545)/6.5*10)),1))</f>
        <v>0</v>
      </c>
      <c r="T150" s="141" t="n">
        <f aca="false">ROUND(AVERAGE(Q150,S150),1)</f>
        <v>0</v>
      </c>
      <c r="U150" s="142" t="str">
        <f aca="false">IF('Indicator Data'!AU150="No data","x",ROUND(IF('Indicator Data'!AU150&gt;U$4,10,IF('Indicator Data'!AU150&lt;U$3,0,10-(U$4-'Indicator Data'!AU150)/(U$4-U$3)*10)),1))</f>
        <v>x</v>
      </c>
      <c r="V150" s="142" t="str">
        <f aca="false">IF('Indicator Data'!AV150="No data","x",IF('Indicator Data'!AV150=0,0,ROUND(IF('Indicator Data'!AV150&gt;V$4,10,IF('Indicator Data'!AV150&lt;V$3,0,10-(V$4-'Indicator Data'!AV150)/(V$4-V$3)*10)),1)))</f>
        <v>x</v>
      </c>
      <c r="W150" s="135" t="str">
        <f aca="false">IF(AND(U150="x",V150="x"),"x",AVERAGE(U150,V150))</f>
        <v>x</v>
      </c>
      <c r="X150" s="135" t="n">
        <f aca="false">IF('Indicator Data'!AT150="No data","x",ROUND(IF('Indicator Data'!AT150&gt;X$4,10,IF('Indicator Data'!AT150&lt;X$3,0,10-(X$4-'Indicator Data'!AT150)/(X$4-X$3)*10)),1))</f>
        <v>0</v>
      </c>
      <c r="Y150" s="135" t="str">
        <f aca="false">IF('Indicator Data'!AW150="No data","x",ROUND(IF('Indicator Data'!AW150&gt;Y$4,10,IF('Indicator Data'!AW150&lt;Y$3,0,10-(Y$4-'Indicator Data'!AW150)/(Y$4-Y$3)*10)),1))</f>
        <v>x</v>
      </c>
      <c r="Z150" s="140" t="n">
        <f aca="false">IF('Indicator Data'!AX150="No data","x",IF(('Indicator Data'!AX150/'Indicator Data'!BZ150)&gt;1,1,IF('Indicator Data'!AX150&gt;'Indicator Data'!AX150,1,'Indicator Data'!AX150/'Indicator Data'!BZ150)))</f>
        <v>0.00733642635881137</v>
      </c>
      <c r="AA150" s="135" t="n">
        <f aca="false">IF(Z150="x","x",ROUND(IF(Z150&gt;AA$4,10,IF(Z150&lt;AA$3,0,10-(AA$4-Z150)/(AA$4-AA$3)*10)),1))</f>
        <v>0.1</v>
      </c>
      <c r="AB150" s="143" t="n">
        <f aca="false">IF(AND(W150="x",X150="x",Y150="x",AA150="x"),"x",ROUND(AVERAGE(W150,X150,Y150,AA150),1))</f>
        <v>0.1</v>
      </c>
      <c r="AC150" s="135" t="n">
        <f aca="false">IF('Indicator Data'!AR150="No data","x",ROUND(IF('Indicator Data'!AR150&gt;AC$4,10,IF('Indicator Data'!AR150&lt;AC$3,0,10-(AC$4-'Indicator Data'!AR150)/(AC$4-AC$3)*10)),1))</f>
        <v>1.9</v>
      </c>
      <c r="AD150" s="135" t="n">
        <f aca="false">IF('Indicator Data'!AS150="No data","x",ROUND(IF('Indicator Data'!AS150&gt;AD$4,10,IF('Indicator Data'!AS150&lt;AD$3,0,10-(AD$4-'Indicator Data'!AS150)/(AD$4-AD$3)*10)),1))</f>
        <v>0.6</v>
      </c>
      <c r="AE150" s="143" t="n">
        <f aca="false">IF(AND(AC150="x",AD150="x"),"x",ROUND(AVERAGE(AD150,AC150),1))</f>
        <v>1.3</v>
      </c>
      <c r="AF150" s="139" t="n">
        <f aca="false">('Indicator Data'!BC150+'Indicator Data'!BB150*0.5+'Indicator Data'!BA150*0.25)/1000</f>
        <v>0.20025</v>
      </c>
      <c r="AG150" s="144" t="n">
        <f aca="false">AF150*1000/'Indicator Data'!BZ150</f>
        <v>0.00111465810193625</v>
      </c>
      <c r="AH150" s="143" t="n">
        <f aca="false">IF(AG150="x","x",ROUND(IF(AG150&gt;AH$4,10,IF(AG150&lt;AH$3,0,10-(AH$4-AG150)/(AH$4-AH$3)*10)),1))</f>
        <v>0.1</v>
      </c>
      <c r="AI150" s="135" t="n">
        <f aca="false">IF('Indicator Data'!BG150="No data","x",ROUND(IF('Indicator Data'!BG150&lt;$AI$3,10,IF('Indicator Data'!BG150&gt;$AI$4,0,($AI$4-'Indicator Data'!BG150)/($AI$4-$AI$3)*10)),1))</f>
        <v>6.1</v>
      </c>
      <c r="AJ150" s="135" t="n">
        <f aca="false">IF('Indicator Data'!BH150="No data","x",ROUND(IF('Indicator Data'!BH150&gt;$AJ$4,10,IF('Indicator Data'!BH150&lt;$AJ$3,0,10-($AJ$4-'Indicator Data'!BH150)/($AJ$4-$AJ$3)*10)),1))</f>
        <v>3.7</v>
      </c>
      <c r="AK150" s="143" t="n">
        <f aca="false">ROUND(AVERAGE(AJ150,AI150),1)</f>
        <v>4.9</v>
      </c>
      <c r="AL150" s="141" t="n">
        <f aca="false">ROUND(IF(AND(AB150="x",AE150="x",AK150="x"),AH150,IF(AND(AB150="x",AE150="x"),(10-GEOMEAN(((10-AK150)/10*9+1),((10-AH150)/10*9+1)))/9*10,IF(AK150="x",(10-GEOMEAN(((10-AB150)/10*9+1),((10-AE150)/10*9+1),((10-AH150)/10*9+1)))/9*10,IF(AB150="x",(10-GEOMEAN(((10-AK150)/10*9+1),((10-AE150)/10*9+1),((10-AH150)/10*9+1)))/9*10,(10-GEOMEAN(((10-AB150)/10*9+1),((10-AE150)/10*9+1),((10-AH150)/10*9+1),((10-AK150)/10*9+1)))/9*10)))),1)</f>
        <v>1.8</v>
      </c>
      <c r="AM150" s="145" t="n">
        <f aca="false">ROUND((10-GEOMEAN(((10-T150)/10*9+1),((10-AL150)/10*9+1)))/9*10,1)</f>
        <v>0.9</v>
      </c>
    </row>
    <row r="151" customFormat="false" ht="14.5" hidden="false" customHeight="false" outlineLevel="0" collapsed="false">
      <c r="A151" s="98" t="str">
        <f aca="false">'Indicator Data'!A151</f>
        <v>Saint Vincent and the Grenadines</v>
      </c>
      <c r="B151" s="99" t="str">
        <f aca="false">'Indicator Data'!B151</f>
        <v>VCT</v>
      </c>
      <c r="C151" s="134" t="n">
        <f aca="false">ROUND(IF('Indicator Data'!AK151="No data",IF((0.101*LN('Indicator Data'!BY151)-0.153)&gt;C$4,0,IF((0.101*LN('Indicator Data'!BY151)-0.153)&lt;C$3,10,(C$4-(0.101*LN('Indicator Data'!BY151)-0.153))/(C$4-C$3)*10)),IF('Indicator Data'!AK151&gt;C$4,0,IF('Indicator Data'!AK151&lt;C$3,10,(C$4-'Indicator Data'!AK151)/(C$4-C$3)*10))),1)</f>
        <v>3.2</v>
      </c>
      <c r="D151" s="135" t="str">
        <f aca="false">IF('Indicator Data'!AL151="No data","x",ROUND((IF(LOG('Indicator Data'!AL151*1000)&gt;D$4,10,IF(LOG('Indicator Data'!AL151*1000)&lt;D$3,0,10-(D$4-LOG('Indicator Data'!AL151*1000))/(D$4-D$3)*10))),1))</f>
        <v>x</v>
      </c>
      <c r="E151" s="136" t="n">
        <f aca="false">ROUND(IF(D151="x",C151,(10-GEOMEAN(((10-C151)/10*9+1),((10-D151)/10*9+1)))/9*10),1)</f>
        <v>3.2</v>
      </c>
      <c r="F151" s="135" t="str">
        <f aca="false">IF('Indicator Data'!AY151="No data","x",ROUND(IF('Indicator Data'!AY151&gt;F$4,10,IF('Indicator Data'!AY151&lt;F$3,0,10-(F$4-'Indicator Data'!AY151)/(F$4-F$3)*10)),1))</f>
        <v>x</v>
      </c>
      <c r="G151" s="135" t="str">
        <f aca="false">IF('Indicator Data'!AZ151="No data","x",ROUND(IF('Indicator Data'!AZ151&gt;G$4,10,IF('Indicator Data'!AZ151&lt;G$3,0,10-(G$4-'Indicator Data'!AZ151)/(G$4-G$3)*10)),1))</f>
        <v>x</v>
      </c>
      <c r="H151" s="136" t="str">
        <f aca="false">IF(AND(F151="x",G151="x"),"x",ROUND(AVERAGE(F151,G151),1))</f>
        <v>x</v>
      </c>
      <c r="I151" s="137" t="n">
        <f aca="false">SUM(IF('Indicator Data'!AM151=0,0,'Indicator Data'!AM151),SUM('Indicator Data'!AN151:AO151))</f>
        <v>17.2420928021126</v>
      </c>
      <c r="J151" s="137" t="n">
        <f aca="false">I151/'Indicator Data'!BZ151*1000000</f>
        <v>165.261787391333</v>
      </c>
      <c r="K151" s="135" t="n">
        <f aca="false">IF(J151="x","x",ROUND(IF(J151&gt;K$4,10,IF(J151&lt;K$3,0,10-(K$4-J151)/(K$4-K$3)*10)),1))</f>
        <v>3.3</v>
      </c>
      <c r="L151" s="135" t="n">
        <f aca="false">IF('Indicator Data'!AP151="No data","x",ROUND(IF('Indicator Data'!AP151&gt;L$4,10,IF('Indicator Data'!AP151&lt;L$3,0,10-(L$4-'Indicator Data'!AP151)/(L$4-L$3)*10)),1))</f>
        <v>5.8</v>
      </c>
      <c r="M151" s="135" t="n">
        <f aca="false">IF('Indicator Data'!AQ151="No data","x",IF('Indicator Data'!AQ151=0,0,ROUND(IF('Indicator Data'!AQ151&gt;M$4,10,IF('Indicator Data'!AQ151&lt;M$3,0,10-(M$4-'Indicator Data'!AQ151)/(M$4-M$3)*10)),1)))</f>
        <v>2.3</v>
      </c>
      <c r="N151" s="136" t="n">
        <f aca="false">ROUND(AVERAGE(K151,L151,M151),1)</f>
        <v>3.8</v>
      </c>
      <c r="O151" s="138" t="n">
        <f aca="false">ROUND(AVERAGE(E151,E151,H151,N151),1)</f>
        <v>3.4</v>
      </c>
      <c r="P151" s="139" t="n">
        <f aca="false">IF(AND('Indicator Data'!BD151="No data",'Indicator Data'!BE151="No data"),0,SUM('Indicator Data'!BD151:BF151)/1000)</f>
        <v>0.005</v>
      </c>
      <c r="Q151" s="135" t="n">
        <f aca="false">ROUND(IF(P151=0,0,IF(LOG(P151*1000)&gt;$Q$4,10,IF(LOG(P151*1000)&lt;Q$3,0,10-(Q$4-LOG(P151*1000))/(Q$4-Q$3)*10))),1)</f>
        <v>0</v>
      </c>
      <c r="R151" s="140" t="n">
        <f aca="false">P151*1000/'Indicator Data'!BZ151</f>
        <v>4.79239351301614E-005</v>
      </c>
      <c r="S151" s="135" t="n">
        <f aca="false">IF(R151="x","x",ROUND(IF(R151&gt;$S$4,10,IF(R151&lt;$S$3,0,((R151*100)/0.0052)^(1/4.0545)/6.5*10)),1))</f>
        <v>0</v>
      </c>
      <c r="T151" s="141" t="n">
        <f aca="false">ROUND(AVERAGE(Q151,S151),1)</f>
        <v>0</v>
      </c>
      <c r="U151" s="142" t="str">
        <f aca="false">IF('Indicator Data'!AU151="No data","x",ROUND(IF('Indicator Data'!AU151&gt;U$4,10,IF('Indicator Data'!AU151&lt;U$3,0,10-(U$4-'Indicator Data'!AU151)/(U$4-U$3)*10)),1))</f>
        <v>x</v>
      </c>
      <c r="V151" s="142" t="str">
        <f aca="false">IF('Indicator Data'!AV151="No data","x",IF('Indicator Data'!AV151=0,0,ROUND(IF('Indicator Data'!AV151&gt;V$4,10,IF('Indicator Data'!AV151&lt;V$3,0,10-(V$4-'Indicator Data'!AV151)/(V$4-V$3)*10)),1)))</f>
        <v>x</v>
      </c>
      <c r="W151" s="135" t="str">
        <f aca="false">IF(AND(U151="x",V151="x"),"x",AVERAGE(U151,V151))</f>
        <v>x</v>
      </c>
      <c r="X151" s="135" t="n">
        <f aca="false">IF('Indicator Data'!AT151="No data","x",ROUND(IF('Indicator Data'!AT151&gt;X$4,10,IF('Indicator Data'!AT151&lt;X$3,0,10-(X$4-'Indicator Data'!AT151)/(X$4-X$3)*10)),1))</f>
        <v>0.1</v>
      </c>
      <c r="Y151" s="135" t="str">
        <f aca="false">IF('Indicator Data'!AW151="No data","x",ROUND(IF('Indicator Data'!AW151&gt;Y$4,10,IF('Indicator Data'!AW151&lt;Y$3,0,10-(Y$4-'Indicator Data'!AW151)/(Y$4-Y$3)*10)),1))</f>
        <v>x</v>
      </c>
      <c r="Z151" s="140" t="n">
        <f aca="false">IF('Indicator Data'!AX151="No data","x",IF(('Indicator Data'!AX151/'Indicator Data'!BZ151)&gt;1,1,IF('Indicator Data'!AX151&gt;'Indicator Data'!AX151,1,'Indicator Data'!AX151/'Indicator Data'!BZ151)))</f>
        <v>0.0171567687765978</v>
      </c>
      <c r="AA151" s="135" t="n">
        <f aca="false">IF(Z151="x","x",ROUND(IF(Z151&gt;AA$4,10,IF(Z151&lt;AA$3,0,10-(AA$4-Z151)/(AA$4-AA$3)*10)),1))</f>
        <v>0.2</v>
      </c>
      <c r="AB151" s="143" t="n">
        <f aca="false">IF(AND(W151="x",X151="x",Y151="x",AA151="x"),"x",ROUND(AVERAGE(W151,X151,Y151,AA151),1))</f>
        <v>0.2</v>
      </c>
      <c r="AC151" s="135" t="n">
        <f aca="false">IF('Indicator Data'!AR151="No data","x",ROUND(IF('Indicator Data'!AR151&gt;AC$4,10,IF('Indicator Data'!AR151&lt;AC$3,0,10-(AC$4-'Indicator Data'!AR151)/(AC$4-AC$3)*10)),1))</f>
        <v>1.1</v>
      </c>
      <c r="AD151" s="135" t="str">
        <f aca="false">IF('Indicator Data'!AS151="No data","x",ROUND(IF('Indicator Data'!AS151&gt;AD$4,10,IF('Indicator Data'!AS151&lt;AD$3,0,10-(AD$4-'Indicator Data'!AS151)/(AD$4-AD$3)*10)),1))</f>
        <v>x</v>
      </c>
      <c r="AE151" s="143" t="n">
        <f aca="false">IF(AND(AC151="x",AD151="x"),"x",ROUND(AVERAGE(AD151,AC151),1))</f>
        <v>1.1</v>
      </c>
      <c r="AF151" s="139" t="n">
        <f aca="false">('Indicator Data'!BC151+'Indicator Data'!BB151*0.5+'Indicator Data'!BA151*0.25)/1000</f>
        <v>7.00325</v>
      </c>
      <c r="AG151" s="144" t="n">
        <f aca="false">AF151*1000/'Indicator Data'!BZ151</f>
        <v>0.0671246597400606</v>
      </c>
      <c r="AH151" s="143" t="n">
        <f aca="false">IF(AG151="x","x",ROUND(IF(AG151&gt;AH$4,10,IF(AG151&lt;AH$3,0,10-(AH$4-AG151)/(AH$4-AH$3)*10)),1))</f>
        <v>6.7</v>
      </c>
      <c r="AI151" s="135" t="n">
        <f aca="false">IF('Indicator Data'!BG151="No data","x",ROUND(IF('Indicator Data'!BG151&lt;$AI$3,10,IF('Indicator Data'!BG151&gt;$AI$4,0,($AI$4-'Indicator Data'!BG151)/($AI$4-$AI$3)*10)),1))</f>
        <v>4.5</v>
      </c>
      <c r="AJ151" s="135" t="n">
        <f aca="false">IF('Indicator Data'!BH151="No data","x",ROUND(IF('Indicator Data'!BH151&gt;$AJ$4,10,IF('Indicator Data'!BH151&lt;$AJ$3,0,10-($AJ$4-'Indicator Data'!BH151)/($AJ$4-$AJ$3)*10)),1))</f>
        <v>0.9</v>
      </c>
      <c r="AK151" s="143" t="n">
        <f aca="false">ROUND(AVERAGE(AJ151,AI151),1)</f>
        <v>2.7</v>
      </c>
      <c r="AL151" s="141" t="n">
        <f aca="false">ROUND(IF(AND(AB151="x",AE151="x",AK151="x"),AH151,IF(AND(AB151="x",AE151="x"),(10-GEOMEAN(((10-AK151)/10*9+1),((10-AH151)/10*9+1)))/9*10,IF(AK151="x",(10-GEOMEAN(((10-AB151)/10*9+1),((10-AE151)/10*9+1),((10-AH151)/10*9+1)))/9*10,IF(AB151="x",(10-GEOMEAN(((10-AK151)/10*9+1),((10-AE151)/10*9+1),((10-AH151)/10*9+1)))/9*10,(10-GEOMEAN(((10-AB151)/10*9+1),((10-AE151)/10*9+1),((10-AH151)/10*9+1),((10-AK151)/10*9+1)))/9*10)))),1)</f>
        <v>3.1</v>
      </c>
      <c r="AM151" s="145" t="n">
        <f aca="false">ROUND((10-GEOMEAN(((10-T151)/10*9+1),((10-AL151)/10*9+1)))/9*10,1)</f>
        <v>1.7</v>
      </c>
    </row>
    <row r="152" customFormat="false" ht="14.5" hidden="false" customHeight="false" outlineLevel="0" collapsed="false">
      <c r="A152" s="98" t="str">
        <f aca="false">'Indicator Data'!A152</f>
        <v>Samoa</v>
      </c>
      <c r="B152" s="99" t="str">
        <f aca="false">'Indicator Data'!B152</f>
        <v>WSM</v>
      </c>
      <c r="C152" s="134" t="n">
        <f aca="false">ROUND(IF('Indicator Data'!AK152="No data",IF((0.101*LN('Indicator Data'!BY152)-0.153)&gt;C$4,0,IF((0.101*LN('Indicator Data'!BY152)-0.153)&lt;C$3,10,(C$4-(0.101*LN('Indicator Data'!BY152)-0.153))/(C$4-C$3)*10)),IF('Indicator Data'!AK152&gt;C$4,0,IF('Indicator Data'!AK152&lt;C$3,10,(C$4-'Indicator Data'!AK152)/(C$4-C$3)*10))),1)</f>
        <v>3.7</v>
      </c>
      <c r="D152" s="135" t="str">
        <f aca="false">IF('Indicator Data'!AL152="No data","x",ROUND((IF(LOG('Indicator Data'!AL152*1000)&gt;D$4,10,IF(LOG('Indicator Data'!AL152*1000)&lt;D$3,0,10-(D$4-LOG('Indicator Data'!AL152*1000))/(D$4-D$3)*10))),1))</f>
        <v>x</v>
      </c>
      <c r="E152" s="136" t="n">
        <f aca="false">ROUND(IF(D152="x",C152,(10-GEOMEAN(((10-C152)/10*9+1),((10-D152)/10*9+1)))/9*10),1)</f>
        <v>3.7</v>
      </c>
      <c r="F152" s="135" t="n">
        <f aca="false">IF('Indicator Data'!AY152="No data","x",ROUND(IF('Indicator Data'!AY152&gt;F$4,10,IF('Indicator Data'!AY152&lt;F$3,0,10-(F$4-'Indicator Data'!AY152)/(F$4-F$3)*10)),1))</f>
        <v>4.8</v>
      </c>
      <c r="G152" s="135" t="n">
        <f aca="false">IF('Indicator Data'!AZ152="No data","x",ROUND(IF('Indicator Data'!AZ152&gt;G$4,10,IF('Indicator Data'!AZ152&lt;G$3,0,10-(G$4-'Indicator Data'!AZ152)/(G$4-G$3)*10)),1))</f>
        <v>3.4</v>
      </c>
      <c r="H152" s="136" t="n">
        <f aca="false">IF(AND(F152="x",G152="x"),"x",ROUND(AVERAGE(F152,G152),1))</f>
        <v>4.1</v>
      </c>
      <c r="I152" s="137" t="n">
        <f aca="false">SUM(IF('Indicator Data'!AM152=0,0,'Indicator Data'!AM152),SUM('Indicator Data'!AN152:AO152))</f>
        <v>165.669948746582</v>
      </c>
      <c r="J152" s="137" t="n">
        <f aca="false">I152/'Indicator Data'!BZ152*1000000</f>
        <v>757.299869935556</v>
      </c>
      <c r="K152" s="135" t="n">
        <f aca="false">IF(J152="x","x",ROUND(IF(J152&gt;K$4,10,IF(J152&lt;K$3,0,10-(K$4-J152)/(K$4-K$3)*10)),1))</f>
        <v>10</v>
      </c>
      <c r="L152" s="135" t="n">
        <f aca="false">IF('Indicator Data'!AP152="No data","x",ROUND(IF('Indicator Data'!AP152&gt;L$4,10,IF('Indicator Data'!AP152&lt;L$3,0,10-(L$4-'Indicator Data'!AP152)/(L$4-L$3)*10)),1))</f>
        <v>10</v>
      </c>
      <c r="M152" s="135" t="n">
        <f aca="false">IF('Indicator Data'!AQ152="No data","x",IF('Indicator Data'!AQ152=0,0,ROUND(IF('Indicator Data'!AQ152&gt;M$4,10,IF('Indicator Data'!AQ152&lt;M$3,0,10-(M$4-'Indicator Data'!AQ152)/(M$4-M$3)*10)),1)))</f>
        <v>8.4</v>
      </c>
      <c r="N152" s="136" t="n">
        <f aca="false">ROUND(AVERAGE(K152,L152,M152),1)</f>
        <v>9.5</v>
      </c>
      <c r="O152" s="138" t="n">
        <f aca="false">ROUND(AVERAGE(E152,E152,H152,N152),1)</f>
        <v>5.3</v>
      </c>
      <c r="P152" s="139" t="n">
        <f aca="false">IF(AND('Indicator Data'!BD152="No data",'Indicator Data'!BE152="No data"),0,SUM('Indicator Data'!BD152:BF152)/1000)</f>
        <v>0</v>
      </c>
      <c r="Q152" s="135" t="n">
        <f aca="false">ROUND(IF(P152=0,0,IF(LOG(P152*1000)&gt;$Q$4,10,IF(LOG(P152*1000)&lt;Q$3,0,10-(Q$4-LOG(P152*1000))/(Q$4-Q$3)*10))),1)</f>
        <v>0</v>
      </c>
      <c r="R152" s="140" t="n">
        <f aca="false">P152*1000/'Indicator Data'!BZ152</f>
        <v>0</v>
      </c>
      <c r="S152" s="135" t="n">
        <f aca="false">IF(R152="x","x",ROUND(IF(R152&gt;$S$4,10,IF(R152&lt;$S$3,0,((R152*100)/0.0052)^(1/4.0545)/6.5*10)),1))</f>
        <v>0</v>
      </c>
      <c r="T152" s="141" t="n">
        <f aca="false">ROUND(AVERAGE(Q152,S152),1)</f>
        <v>0</v>
      </c>
      <c r="U152" s="142" t="str">
        <f aca="false">IF('Indicator Data'!AU152="No data","x",ROUND(IF('Indicator Data'!AU152&gt;U$4,10,IF('Indicator Data'!AU152&lt;U$3,0,10-(U$4-'Indicator Data'!AU152)/(U$4-U$3)*10)),1))</f>
        <v>x</v>
      </c>
      <c r="V152" s="142" t="str">
        <f aca="false">IF('Indicator Data'!AV152="No data","x",IF('Indicator Data'!AV152=0,0,ROUND(IF('Indicator Data'!AV152&gt;V$4,10,IF('Indicator Data'!AV152&lt;V$3,0,10-(V$4-'Indicator Data'!AV152)/(V$4-V$3)*10)),1)))</f>
        <v>x</v>
      </c>
      <c r="W152" s="135" t="str">
        <f aca="false">IF(AND(U152="x",V152="x"),"x",AVERAGE(U152,V152))</f>
        <v>x</v>
      </c>
      <c r="X152" s="135" t="n">
        <f aca="false">IF('Indicator Data'!AT152="No data","x",ROUND(IF('Indicator Data'!AT152&gt;X$4,10,IF('Indicator Data'!AT152&lt;X$3,0,10-(X$4-'Indicator Data'!AT152)/(X$4-X$3)*10)),1))</f>
        <v>0.1</v>
      </c>
      <c r="Y152" s="135" t="str">
        <f aca="false">IF('Indicator Data'!AW152="No data","x",ROUND(IF('Indicator Data'!AW152&gt;Y$4,10,IF('Indicator Data'!AW152&lt;Y$3,0,10-(Y$4-'Indicator Data'!AW152)/(Y$4-Y$3)*10)),1))</f>
        <v>x</v>
      </c>
      <c r="Z152" s="140" t="n">
        <f aca="false">IF('Indicator Data'!AX152="No data","x",IF(('Indicator Data'!AX152/'Indicator Data'!BZ152)&gt;1,1,IF('Indicator Data'!AX152&gt;'Indicator Data'!AX152,1,'Indicator Data'!AX152/'Indicator Data'!BZ152)))</f>
        <v>0.874088058364265</v>
      </c>
      <c r="AA152" s="135" t="n">
        <f aca="false">IF(Z152="x","x",ROUND(IF(Z152&gt;AA$4,10,IF(Z152&lt;AA$3,0,10-(AA$4-Z152)/(AA$4-AA$3)*10)),1))</f>
        <v>9.7</v>
      </c>
      <c r="AB152" s="143" t="n">
        <f aca="false">IF(AND(W152="x",X152="x",Y152="x",AA152="x"),"x",ROUND(AVERAGE(W152,X152,Y152,AA152),1))</f>
        <v>4.9</v>
      </c>
      <c r="AC152" s="135" t="n">
        <f aca="false">IF('Indicator Data'!AR152="No data","x",ROUND(IF('Indicator Data'!AR152&gt;AC$4,10,IF('Indicator Data'!AR152&lt;AC$3,0,10-(AC$4-'Indicator Data'!AR152)/(AC$4-AC$3)*10)),1))</f>
        <v>1.3</v>
      </c>
      <c r="AD152" s="135" t="n">
        <f aca="false">IF('Indicator Data'!AS152="No data","x",ROUND(IF('Indicator Data'!AS152&gt;AD$4,10,IF('Indicator Data'!AS152&lt;AD$3,0,10-(AD$4-'Indicator Data'!AS152)/(AD$4-AD$3)*10)),1))</f>
        <v>0.8</v>
      </c>
      <c r="AE152" s="143" t="n">
        <f aca="false">IF(AND(AC152="x",AD152="x"),"x",ROUND(AVERAGE(AD152,AC152),1))</f>
        <v>1.1</v>
      </c>
      <c r="AF152" s="139" t="n">
        <f aca="false">('Indicator Data'!BC152+'Indicator Data'!BB152*0.5+'Indicator Data'!BA152*0.25)/1000</f>
        <v>0</v>
      </c>
      <c r="AG152" s="144" t="n">
        <f aca="false">AF152*1000/'Indicator Data'!BZ152</f>
        <v>0</v>
      </c>
      <c r="AH152" s="143" t="n">
        <f aca="false">IF(AG152="x","x",ROUND(IF(AG152&gt;AH$4,10,IF(AG152&lt;AH$3,0,10-(AH$4-AG152)/(AH$4-AH$3)*10)),1))</f>
        <v>0</v>
      </c>
      <c r="AI152" s="135" t="n">
        <f aca="false">IF('Indicator Data'!BG152="No data","x",ROUND(IF('Indicator Data'!BG152&lt;$AI$3,10,IF('Indicator Data'!BG152&gt;$AI$4,0,($AI$4-'Indicator Data'!BG152)/($AI$4-$AI$3)*10)),1))</f>
        <v>2.5</v>
      </c>
      <c r="AJ152" s="135" t="n">
        <f aca="false">IF('Indicator Data'!BH152="No data","x",ROUND(IF('Indicator Data'!BH152&gt;$AJ$4,10,IF('Indicator Data'!BH152&lt;$AJ$3,0,10-($AJ$4-'Indicator Data'!BH152)/($AJ$4-$AJ$3)*10)),1))</f>
        <v>0</v>
      </c>
      <c r="AK152" s="143" t="n">
        <f aca="false">ROUND(AVERAGE(AJ152,AI152),1)</f>
        <v>1.3</v>
      </c>
      <c r="AL152" s="141" t="n">
        <f aca="false">ROUND(IF(AND(AB152="x",AE152="x",AK152="x"),AH152,IF(AND(AB152="x",AE152="x"),(10-GEOMEAN(((10-AK152)/10*9+1),((10-AH152)/10*9+1)))/9*10,IF(AK152="x",(10-GEOMEAN(((10-AB152)/10*9+1),((10-AE152)/10*9+1),((10-AH152)/10*9+1)))/9*10,IF(AB152="x",(10-GEOMEAN(((10-AK152)/10*9+1),((10-AE152)/10*9+1),((10-AH152)/10*9+1)))/9*10,(10-GEOMEAN(((10-AB152)/10*9+1),((10-AE152)/10*9+1),((10-AH152)/10*9+1),((10-AK152)/10*9+1)))/9*10)))),1)</f>
        <v>2</v>
      </c>
      <c r="AM152" s="145" t="n">
        <f aca="false">ROUND((10-GEOMEAN(((10-T152)/10*9+1),((10-AL152)/10*9+1)))/9*10,1)</f>
        <v>1</v>
      </c>
    </row>
    <row r="153" customFormat="false" ht="14.5" hidden="false" customHeight="false" outlineLevel="0" collapsed="false">
      <c r="A153" s="98" t="str">
        <f aca="false">'Indicator Data'!A153</f>
        <v>Sao Tome and Principe</v>
      </c>
      <c r="B153" s="99" t="str">
        <f aca="false">'Indicator Data'!B153</f>
        <v>STP</v>
      </c>
      <c r="C153" s="134" t="n">
        <f aca="false">ROUND(IF('Indicator Data'!AK153="No data",IF((0.101*LN('Indicator Data'!BY153)-0.153)&gt;C$4,0,IF((0.101*LN('Indicator Data'!BY153)-0.153)&lt;C$3,10,(C$4-(0.101*LN('Indicator Data'!BY153)-0.153))/(C$4-C$3)*10)),IF('Indicator Data'!AK153&gt;C$4,0,IF('Indicator Data'!AK153&lt;C$3,10,(C$4-'Indicator Data'!AK153)/(C$4-C$3)*10))),1)</f>
        <v>5.5</v>
      </c>
      <c r="D153" s="135" t="n">
        <f aca="false">IF('Indicator Data'!AL153="No data","x",ROUND((IF(LOG('Indicator Data'!AL153*1000)&gt;D$4,10,IF(LOG('Indicator Data'!AL153*1000)&lt;D$3,0,10-(D$4-LOG('Indicator Data'!AL153*1000))/(D$4-D$3)*10))),1))</f>
        <v>7.3</v>
      </c>
      <c r="E153" s="136" t="n">
        <f aca="false">ROUND(IF(D153="x",C153,(10-GEOMEAN(((10-C153)/10*9+1),((10-D153)/10*9+1)))/9*10),1)</f>
        <v>6.5</v>
      </c>
      <c r="F153" s="135" t="n">
        <f aca="false">IF('Indicator Data'!AY153="No data","x",ROUND(IF('Indicator Data'!AY153&gt;F$4,10,IF('Indicator Data'!AY153&lt;F$3,0,10-(F$4-'Indicator Data'!AY153)/(F$4-F$3)*10)),1))</f>
        <v>7.2</v>
      </c>
      <c r="G153" s="135" t="n">
        <f aca="false">IF('Indicator Data'!AZ153="No data","x",ROUND(IF('Indicator Data'!AZ153&gt;G$4,10,IF('Indicator Data'!AZ153&lt;G$3,0,10-(G$4-'Indicator Data'!AZ153)/(G$4-G$3)*10)),1))</f>
        <v>3.9</v>
      </c>
      <c r="H153" s="136" t="n">
        <f aca="false">IF(AND(F153="x",G153="x"),"x",ROUND(AVERAGE(F153,G153),1))</f>
        <v>5.6</v>
      </c>
      <c r="I153" s="137" t="n">
        <f aca="false">SUM(IF('Indicator Data'!AM153=0,0,'Indicator Data'!AM153),SUM('Indicator Data'!AN153:AO153))</f>
        <v>37.0140738555908</v>
      </c>
      <c r="J153" s="137" t="n">
        <f aca="false">I153/'Indicator Data'!BZ153*1000000</f>
        <v>165.9024185901</v>
      </c>
      <c r="K153" s="135" t="n">
        <f aca="false">IF(J153="x","x",ROUND(IF(J153&gt;K$4,10,IF(J153&lt;K$3,0,10-(K$4-J153)/(K$4-K$3)*10)),1))</f>
        <v>3.3</v>
      </c>
      <c r="L153" s="135" t="n">
        <f aca="false">IF('Indicator Data'!AP153="No data","x",ROUND(IF('Indicator Data'!AP153&gt;L$4,10,IF('Indicator Data'!AP153&lt;L$3,0,10-(L$4-'Indicator Data'!AP153)/(L$4-L$3)*10)),1))</f>
        <v>10</v>
      </c>
      <c r="M153" s="135" t="n">
        <f aca="false">IF('Indicator Data'!AQ153="No data","x",IF('Indicator Data'!AQ153=0,0,ROUND(IF('Indicator Data'!AQ153&gt;M$4,10,IF('Indicator Data'!AQ153&lt;M$3,0,10-(M$4-'Indicator Data'!AQ153)/(M$4-M$3)*10)),1)))</f>
        <v>0.6</v>
      </c>
      <c r="N153" s="136" t="n">
        <f aca="false">ROUND(AVERAGE(K153,L153,M153),1)</f>
        <v>4.6</v>
      </c>
      <c r="O153" s="138" t="n">
        <f aca="false">ROUND(AVERAGE(E153,E153,H153,N153),1)</f>
        <v>5.8</v>
      </c>
      <c r="P153" s="139" t="n">
        <f aca="false">IF(AND('Indicator Data'!BD153="No data",'Indicator Data'!BE153="No data"),0,SUM('Indicator Data'!BD153:BF153)/1000)</f>
        <v>0</v>
      </c>
      <c r="Q153" s="135" t="n">
        <f aca="false">ROUND(IF(P153=0,0,IF(LOG(P153*1000)&gt;$Q$4,10,IF(LOG(P153*1000)&lt;Q$3,0,10-(Q$4-LOG(P153*1000))/(Q$4-Q$3)*10))),1)</f>
        <v>0</v>
      </c>
      <c r="R153" s="140" t="n">
        <f aca="false">P153*1000/'Indicator Data'!BZ153</f>
        <v>0</v>
      </c>
      <c r="S153" s="135" t="n">
        <f aca="false">IF(R153="x","x",ROUND(IF(R153&gt;$S$4,10,IF(R153&lt;$S$3,0,((R153*100)/0.0052)^(1/4.0545)/6.5*10)),1))</f>
        <v>0</v>
      </c>
      <c r="T153" s="141" t="n">
        <f aca="false">ROUND(AVERAGE(Q153,S153),1)</f>
        <v>0</v>
      </c>
      <c r="U153" s="142" t="n">
        <f aca="false">IF('Indicator Data'!AU153="No data","x",ROUND(IF('Indicator Data'!AU153&gt;U$4,10,IF('Indicator Data'!AU153&lt;U$3,0,10-(U$4-'Indicator Data'!AU153)/(U$4-U$3)*10)),1))</f>
        <v>0.6</v>
      </c>
      <c r="V153" s="142" t="str">
        <f aca="false">IF('Indicator Data'!AV153="No data","x",IF('Indicator Data'!AV153=0,0,ROUND(IF('Indicator Data'!AV153&gt;V$4,10,IF('Indicator Data'!AV153&lt;V$3,0,10-(V$4-'Indicator Data'!AV153)/(V$4-V$3)*10)),1)))</f>
        <v>x</v>
      </c>
      <c r="W153" s="135" t="n">
        <f aca="false">IF(AND(U153="x",V153="x"),"x",AVERAGE(U153,V153))</f>
        <v>0.6</v>
      </c>
      <c r="X153" s="135" t="n">
        <f aca="false">IF('Indicator Data'!AT153="No data","x",ROUND(IF('Indicator Data'!AT153&gt;X$4,10,IF('Indicator Data'!AT153&lt;X$3,0,10-(X$4-'Indicator Data'!AT153)/(X$4-X$3)*10)),1))</f>
        <v>2.1</v>
      </c>
      <c r="Y153" s="135" t="n">
        <f aca="false">IF('Indicator Data'!AW153="No data","x",ROUND(IF('Indicator Data'!AW153&gt;Y$4,10,IF('Indicator Data'!AW153&lt;Y$3,0,10-(Y$4-'Indicator Data'!AW153)/(Y$4-Y$3)*10)),1))</f>
        <v>0.2</v>
      </c>
      <c r="Z153" s="140" t="n">
        <f aca="false">IF('Indicator Data'!AX153="No data","x",IF(('Indicator Data'!AX153/'Indicator Data'!BZ153)&gt;1,1,IF('Indicator Data'!AX153&gt;'Indicator Data'!AX153,1,'Indicator Data'!AX153/'Indicator Data'!BZ153)))</f>
        <v>0.942317044474076</v>
      </c>
      <c r="AA153" s="135" t="n">
        <f aca="false">IF(Z153="x","x",ROUND(IF(Z153&gt;AA$4,10,IF(Z153&lt;AA$3,0,10-(AA$4-Z153)/(AA$4-AA$3)*10)),1))</f>
        <v>10</v>
      </c>
      <c r="AB153" s="143" t="n">
        <f aca="false">IF(AND(W153="x",X153="x",Y153="x",AA153="x"),"x",ROUND(AVERAGE(W153,X153,Y153,AA153),1))</f>
        <v>3.2</v>
      </c>
      <c r="AC153" s="135" t="n">
        <f aca="false">IF('Indicator Data'!AR153="No data","x",ROUND(IF('Indicator Data'!AR153&gt;AC$4,10,IF('Indicator Data'!AR153&lt;AC$3,0,10-(AC$4-'Indicator Data'!AR153)/(AC$4-AC$3)*10)),1))</f>
        <v>1.2</v>
      </c>
      <c r="AD153" s="135" t="n">
        <f aca="false">IF('Indicator Data'!AS153="No data","x",ROUND(IF('Indicator Data'!AS153&gt;AD$4,10,IF('Indicator Data'!AS153&lt;AD$3,0,10-(AD$4-'Indicator Data'!AS153)/(AD$4-AD$3)*10)),1))</f>
        <v>1.2</v>
      </c>
      <c r="AE153" s="143" t="n">
        <f aca="false">IF(AND(AC153="x",AD153="x"),"x",ROUND(AVERAGE(AD153,AC153),1))</f>
        <v>1.2</v>
      </c>
      <c r="AF153" s="139" t="n">
        <f aca="false">('Indicator Data'!BC153+'Indicator Data'!BB153*0.5+'Indicator Data'!BA153*0.25)/1000</f>
        <v>109.834</v>
      </c>
      <c r="AG153" s="144" t="n">
        <f aca="false">AF153*1000/'Indicator Data'!BZ153</f>
        <v>0.492291832412626</v>
      </c>
      <c r="AH153" s="143" t="n">
        <f aca="false">IF(AG153="x","x",ROUND(IF(AG153&gt;AH$4,10,IF(AG153&lt;AH$3,0,10-(AH$4-AG153)/(AH$4-AH$3)*10)),1))</f>
        <v>10</v>
      </c>
      <c r="AI153" s="135" t="n">
        <f aca="false">IF('Indicator Data'!BG153="No data","x",ROUND(IF('Indicator Data'!BG153&lt;$AI$3,10,IF('Indicator Data'!BG153&gt;$AI$4,0,($AI$4-'Indicator Data'!BG153)/($AI$4-$AI$3)*10)),1))</f>
        <v>5.9</v>
      </c>
      <c r="AJ153" s="135" t="n">
        <f aca="false">IF('Indicator Data'!BH153="No data","x",ROUND(IF('Indicator Data'!BH153&gt;$AJ$4,10,IF('Indicator Data'!BH153&lt;$AJ$3,0,10-($AJ$4-'Indicator Data'!BH153)/($AJ$4-$AJ$3)*10)),1))</f>
        <v>2.8</v>
      </c>
      <c r="AK153" s="143" t="n">
        <f aca="false">ROUND(AVERAGE(AJ153,AI153),1)</f>
        <v>4.4</v>
      </c>
      <c r="AL153" s="141" t="n">
        <f aca="false">ROUND(IF(AND(AB153="x",AE153="x",AK153="x"),AH153,IF(AND(AB153="x",AE153="x"),(10-GEOMEAN(((10-AK153)/10*9+1),((10-AH153)/10*9+1)))/9*10,IF(AK153="x",(10-GEOMEAN(((10-AB153)/10*9+1),((10-AE153)/10*9+1),((10-AH153)/10*9+1)))/9*10,IF(AB153="x",(10-GEOMEAN(((10-AK153)/10*9+1),((10-AE153)/10*9+1),((10-AH153)/10*9+1)))/9*10,(10-GEOMEAN(((10-AB153)/10*9+1),((10-AE153)/10*9+1),((10-AH153)/10*9+1),((10-AK153)/10*9+1)))/9*10)))),1)</f>
        <v>6.2</v>
      </c>
      <c r="AM153" s="145" t="n">
        <f aca="false">ROUND((10-GEOMEAN(((10-T153)/10*9+1),((10-AL153)/10*9+1)))/9*10,1)</f>
        <v>3.7</v>
      </c>
    </row>
    <row r="154" customFormat="false" ht="14.5" hidden="false" customHeight="false" outlineLevel="0" collapsed="false">
      <c r="A154" s="98" t="str">
        <f aca="false">'Indicator Data'!A154</f>
        <v>Saudi Arabia</v>
      </c>
      <c r="B154" s="99" t="str">
        <f aca="false">'Indicator Data'!B154</f>
        <v>SAU</v>
      </c>
      <c r="C154" s="134" t="n">
        <f aca="false">ROUND(IF('Indicator Data'!AK154="No data",IF((0.101*LN('Indicator Data'!BY154)-0.153)&gt;C$4,0,IF((0.101*LN('Indicator Data'!BY154)-0.153)&lt;C$3,10,(C$4-(0.101*LN('Indicator Data'!BY154)-0.153))/(C$4-C$3)*10)),IF('Indicator Data'!AK154&gt;C$4,0,IF('Indicator Data'!AK154&lt;C$3,10,(C$4-'Indicator Data'!AK154)/(C$4-C$3)*10))),1)</f>
        <v>0.9</v>
      </c>
      <c r="D154" s="135" t="str">
        <f aca="false">IF('Indicator Data'!AL154="No data","x",ROUND((IF(LOG('Indicator Data'!AL154*1000)&gt;D$4,10,IF(LOG('Indicator Data'!AL154*1000)&lt;D$3,0,10-(D$4-LOG('Indicator Data'!AL154*1000))/(D$4-D$3)*10))),1))</f>
        <v>x</v>
      </c>
      <c r="E154" s="136" t="n">
        <f aca="false">ROUND(IF(D154="x",C154,(10-GEOMEAN(((10-C154)/10*9+1),((10-D154)/10*9+1)))/9*10),1)</f>
        <v>0.9</v>
      </c>
      <c r="F154" s="135" t="n">
        <f aca="false">IF('Indicator Data'!AY154="No data","x",ROUND(IF('Indicator Data'!AY154&gt;F$4,10,IF('Indicator Data'!AY154&lt;F$3,0,10-(F$4-'Indicator Data'!AY154)/(F$4-F$3)*10)),1))</f>
        <v>3.4</v>
      </c>
      <c r="G154" s="135" t="str">
        <f aca="false">IF('Indicator Data'!AZ154="No data","x",ROUND(IF('Indicator Data'!AZ154&gt;G$4,10,IF('Indicator Data'!AZ154&lt;G$3,0,10-(G$4-'Indicator Data'!AZ154)/(G$4-G$3)*10)),1))</f>
        <v>x</v>
      </c>
      <c r="H154" s="136" t="n">
        <f aca="false">IF(AND(F154="x",G154="x"),"x",ROUND(AVERAGE(F154,G154),1))</f>
        <v>3.4</v>
      </c>
      <c r="I154" s="137" t="n">
        <f aca="false">SUM(IF('Indicator Data'!AM154=0,0,'Indicator Data'!AM154),SUM('Indicator Data'!AN154:AO154))</f>
        <v>0.205682</v>
      </c>
      <c r="J154" s="137" t="n">
        <f aca="false">I154/'Indicator Data'!BZ154*1000000</f>
        <v>0.00572127216623706</v>
      </c>
      <c r="K154" s="135" t="n">
        <f aca="false">IF(J154="x","x",ROUND(IF(J154&gt;K$4,10,IF(J154&lt;K$3,0,10-(K$4-J154)/(K$4-K$3)*10)),1))</f>
        <v>0</v>
      </c>
      <c r="L154" s="135" t="str">
        <f aca="false">IF('Indicator Data'!AP154="No data","x",ROUND(IF('Indicator Data'!AP154&gt;L$4,10,IF('Indicator Data'!AP154&lt;L$3,0,10-(L$4-'Indicator Data'!AP154)/(L$4-L$3)*10)),1))</f>
        <v>x</v>
      </c>
      <c r="M154" s="135" t="n">
        <f aca="false">IF('Indicator Data'!AQ154="No data","x",IF('Indicator Data'!AQ154=0,0,ROUND(IF('Indicator Data'!AQ154&gt;M$4,10,IF('Indicator Data'!AQ154&lt;M$3,0,10-(M$4-'Indicator Data'!AQ154)/(M$4-M$3)*10)),1)))</f>
        <v>0</v>
      </c>
      <c r="N154" s="136" t="n">
        <f aca="false">ROUND(AVERAGE(K154,L154,M154),1)</f>
        <v>0</v>
      </c>
      <c r="O154" s="138" t="n">
        <f aca="false">ROUND(AVERAGE(E154,E154,H154,N154),1)</f>
        <v>1.3</v>
      </c>
      <c r="P154" s="139" t="n">
        <f aca="false">IF(AND('Indicator Data'!BD154="No data",'Indicator Data'!BE154="No data"),0,SUM('Indicator Data'!BD154:BF154)/1000)</f>
        <v>12.782</v>
      </c>
      <c r="Q154" s="135" t="n">
        <f aca="false">ROUND(IF(P154=0,0,IF(LOG(P154*1000)&gt;$Q$4,10,IF(LOG(P154*1000)&lt;Q$3,0,10-(Q$4-LOG(P154*1000))/(Q$4-Q$3)*10))),1)</f>
        <v>3.7</v>
      </c>
      <c r="R154" s="140" t="n">
        <f aca="false">P154*1000/'Indicator Data'!BZ154</f>
        <v>0.000355545457691203</v>
      </c>
      <c r="S154" s="135" t="n">
        <f aca="false">IF(R154="x","x",ROUND(IF(R154&gt;$S$4,10,IF(R154&lt;$S$3,0,((R154*100)/0.0052)^(1/4.0545)/6.5*10)),1))</f>
        <v>2.5</v>
      </c>
      <c r="T154" s="141" t="n">
        <f aca="false">ROUND(AVERAGE(Q154,S154),1)</f>
        <v>3.1</v>
      </c>
      <c r="U154" s="142" t="n">
        <f aca="false">IF('Indicator Data'!AU154="No data","x",ROUND(IF('Indicator Data'!AU154&gt;U$4,10,IF('Indicator Data'!AU154&lt;U$3,0,10-(U$4-'Indicator Data'!AU154)/(U$4-U$3)*10)),1))</f>
        <v>0.2</v>
      </c>
      <c r="V154" s="142" t="n">
        <f aca="false">IF('Indicator Data'!AV154="No data","x",IF('Indicator Data'!AV154=0,0,ROUND(IF('Indicator Data'!AV154&gt;V$4,10,IF('Indicator Data'!AV154&lt;V$3,0,10-(V$4-'Indicator Data'!AV154)/(V$4-V$3)*10)),1)))</f>
        <v>0.2</v>
      </c>
      <c r="W154" s="135" t="n">
        <f aca="false">IF(AND(U154="x",V154="x"),"x",AVERAGE(U154,V154))</f>
        <v>0.2</v>
      </c>
      <c r="X154" s="135" t="n">
        <f aca="false">IF('Indicator Data'!AT154="No data","x",ROUND(IF('Indicator Data'!AT154&gt;X$4,10,IF('Indicator Data'!AT154&lt;X$3,0,10-(X$4-'Indicator Data'!AT154)/(X$4-X$3)*10)),1))</f>
        <v>0.1</v>
      </c>
      <c r="Y154" s="135" t="n">
        <f aca="false">IF('Indicator Data'!AW154="No data","x",ROUND(IF('Indicator Data'!AW154&gt;Y$4,10,IF('Indicator Data'!AW154&lt;Y$3,0,10-(Y$4-'Indicator Data'!AW154)/(Y$4-Y$3)*10)),1))</f>
        <v>0</v>
      </c>
      <c r="Z154" s="140" t="n">
        <f aca="false">IF('Indicator Data'!AX154="No data","x",IF(('Indicator Data'!AX154/'Indicator Data'!BZ154)&gt;1,1,IF('Indicator Data'!AX154&gt;'Indicator Data'!AX154,1,'Indicator Data'!AX154/'Indicator Data'!BZ154)))</f>
        <v>2.92347266494644E-005</v>
      </c>
      <c r="AA154" s="135" t="n">
        <f aca="false">IF(Z154="x","x",ROUND(IF(Z154&gt;AA$4,10,IF(Z154&lt;AA$3,0,10-(AA$4-Z154)/(AA$4-AA$3)*10)),1))</f>
        <v>0</v>
      </c>
      <c r="AB154" s="143" t="n">
        <f aca="false">IF(AND(W154="x",X154="x",Y154="x",AA154="x"),"x",ROUND(AVERAGE(W154,X154,Y154,AA154),1))</f>
        <v>0.1</v>
      </c>
      <c r="AC154" s="135" t="n">
        <f aca="false">IF('Indicator Data'!AR154="No data","x",ROUND(IF('Indicator Data'!AR154&gt;AC$4,10,IF('Indicator Data'!AR154&lt;AC$3,0,10-(AC$4-'Indicator Data'!AR154)/(AC$4-AC$3)*10)),1))</f>
        <v>0.5</v>
      </c>
      <c r="AD154" s="135" t="str">
        <f aca="false">IF('Indicator Data'!AS154="No data","x",ROUND(IF('Indicator Data'!AS154&gt;AD$4,10,IF('Indicator Data'!AS154&lt;AD$3,0,10-(AD$4-'Indicator Data'!AS154)/(AD$4-AD$3)*10)),1))</f>
        <v>x</v>
      </c>
      <c r="AE154" s="143" t="n">
        <f aca="false">IF(AND(AC154="x",AD154="x"),"x",ROUND(AVERAGE(AD154,AC154),1))</f>
        <v>0.5</v>
      </c>
      <c r="AF154" s="139" t="n">
        <f aca="false">('Indicator Data'!BC154+'Indicator Data'!BB154*0.5+'Indicator Data'!BA154*0.25)/1000</f>
        <v>0.15</v>
      </c>
      <c r="AG154" s="144" t="n">
        <f aca="false">AF154*1000/'Indicator Data'!BZ154</f>
        <v>4.17241579202632E-006</v>
      </c>
      <c r="AH154" s="143" t="n">
        <f aca="false">IF(AG154="x","x",ROUND(IF(AG154&gt;AH$4,10,IF(AG154&lt;AH$3,0,10-(AH$4-AG154)/(AH$4-AH$3)*10)),1))</f>
        <v>0</v>
      </c>
      <c r="AI154" s="135" t="n">
        <f aca="false">IF('Indicator Data'!BG154="No data","x",ROUND(IF('Indicator Data'!BG154&lt;$AI$3,10,IF('Indicator Data'!BG154&gt;$AI$4,0,($AI$4-'Indicator Data'!BG154)/($AI$4-$AI$3)*10)),1))</f>
        <v>1.9</v>
      </c>
      <c r="AJ154" s="135" t="n">
        <f aca="false">IF('Indicator Data'!BH154="No data","x",ROUND(IF('Indicator Data'!BH154&gt;$AJ$4,10,IF('Indicator Data'!BH154&lt;$AJ$3,0,10-($AJ$4-'Indicator Data'!BH154)/($AJ$4-$AJ$3)*10)),1))</f>
        <v>0</v>
      </c>
      <c r="AK154" s="143" t="n">
        <f aca="false">ROUND(AVERAGE(AJ154,AI154),1)</f>
        <v>1</v>
      </c>
      <c r="AL154" s="141" t="n">
        <f aca="false">ROUND(IF(AND(AB154="x",AE154="x",AK154="x"),AH154,IF(AND(AB154="x",AE154="x"),(10-GEOMEAN(((10-AK154)/10*9+1),((10-AH154)/10*9+1)))/9*10,IF(AK154="x",(10-GEOMEAN(((10-AB154)/10*9+1),((10-AE154)/10*9+1),((10-AH154)/10*9+1)))/9*10,IF(AB154="x",(10-GEOMEAN(((10-AK154)/10*9+1),((10-AE154)/10*9+1),((10-AH154)/10*9+1)))/9*10,(10-GEOMEAN(((10-AB154)/10*9+1),((10-AE154)/10*9+1),((10-AH154)/10*9+1),((10-AK154)/10*9+1)))/9*10)))),1)</f>
        <v>0.4</v>
      </c>
      <c r="AM154" s="145" t="n">
        <f aca="false">ROUND((10-GEOMEAN(((10-T154)/10*9+1),((10-AL154)/10*9+1)))/9*10,1)</f>
        <v>1.8</v>
      </c>
    </row>
    <row r="155" customFormat="false" ht="14.5" hidden="false" customHeight="false" outlineLevel="0" collapsed="false">
      <c r="A155" s="98" t="str">
        <f aca="false">'Indicator Data'!A155</f>
        <v>Senegal</v>
      </c>
      <c r="B155" s="99" t="str">
        <f aca="false">'Indicator Data'!B155</f>
        <v>SEN</v>
      </c>
      <c r="C155" s="134" t="n">
        <f aca="false">ROUND(IF('Indicator Data'!AK155="No data",IF((0.101*LN('Indicator Data'!BY155)-0.153)&gt;C$4,0,IF((0.101*LN('Indicator Data'!BY155)-0.153)&lt;C$3,10,(C$4-(0.101*LN('Indicator Data'!BY155)-0.153))/(C$4-C$3)*10)),IF('Indicator Data'!AK155&gt;C$4,0,IF('Indicator Data'!AK155&lt;C$3,10,(C$4-'Indicator Data'!AK155)/(C$4-C$3)*10))),1)</f>
        <v>7.8</v>
      </c>
      <c r="D155" s="135" t="n">
        <f aca="false">IF('Indicator Data'!AL155="No data","x",ROUND((IF(LOG('Indicator Data'!AL155*1000)&gt;D$4,10,IF(LOG('Indicator Data'!AL155*1000)&lt;D$3,0,10-(D$4-LOG('Indicator Data'!AL155*1000))/(D$4-D$3)*10))),1))</f>
        <v>9.1</v>
      </c>
      <c r="E155" s="136" t="n">
        <f aca="false">ROUND(IF(D155="x",C155,(10-GEOMEAN(((10-C155)/10*9+1),((10-D155)/10*9+1)))/9*10),1)</f>
        <v>8.5</v>
      </c>
      <c r="F155" s="135" t="n">
        <f aca="false">IF('Indicator Data'!AY155="No data","x",ROUND(IF('Indicator Data'!AY155&gt;F$4,10,IF('Indicator Data'!AY155&lt;F$3,0,10-(F$4-'Indicator Data'!AY155)/(F$4-F$3)*10)),1))</f>
        <v>7.1</v>
      </c>
      <c r="G155" s="135" t="n">
        <f aca="false">IF('Indicator Data'!AZ155="No data","x",ROUND(IF('Indicator Data'!AZ155&gt;G$4,10,IF('Indicator Data'!AZ155&lt;G$3,0,10-(G$4-'Indicator Data'!AZ155)/(G$4-G$3)*10)),1))</f>
        <v>3.3</v>
      </c>
      <c r="H155" s="136" t="n">
        <f aca="false">IF(AND(F155="x",G155="x"),"x",ROUND(AVERAGE(F155,G155),1))</f>
        <v>5.2</v>
      </c>
      <c r="I155" s="137" t="n">
        <f aca="false">SUM(IF('Indicator Data'!AM155=0,0,'Indicator Data'!AM155),SUM('Indicator Data'!AN155:AO155))</f>
        <v>1360.82691570313</v>
      </c>
      <c r="J155" s="137" t="n">
        <f aca="false">I155/'Indicator Data'!BZ155*1000000</f>
        <v>80.6333763730823</v>
      </c>
      <c r="K155" s="135" t="n">
        <f aca="false">IF(J155="x","x",ROUND(IF(J155&gt;K$4,10,IF(J155&lt;K$3,0,10-(K$4-J155)/(K$4-K$3)*10)),1))</f>
        <v>1.6</v>
      </c>
      <c r="L155" s="135" t="n">
        <f aca="false">IF('Indicator Data'!AP155="No data","x",ROUND(IF('Indicator Data'!AP155&gt;L$4,10,IF('Indicator Data'!AP155&lt;L$3,0,10-(L$4-'Indicator Data'!AP155)/(L$4-L$3)*10)),1))</f>
        <v>4.5</v>
      </c>
      <c r="M155" s="135" t="n">
        <f aca="false">IF('Indicator Data'!AQ155="No data","x",IF('Indicator Data'!AQ155=0,0,ROUND(IF('Indicator Data'!AQ155&gt;M$4,10,IF('Indicator Data'!AQ155&lt;M$3,0,10-(M$4-'Indicator Data'!AQ155)/(M$4-M$3)*10)),1)))</f>
        <v>3.5</v>
      </c>
      <c r="N155" s="136" t="n">
        <f aca="false">ROUND(AVERAGE(K155,L155,M155),1)</f>
        <v>3.2</v>
      </c>
      <c r="O155" s="138" t="n">
        <f aca="false">ROUND(AVERAGE(E155,E155,H155,N155),1)</f>
        <v>6.4</v>
      </c>
      <c r="P155" s="139" t="n">
        <f aca="false">IF(AND('Indicator Data'!BD155="No data",'Indicator Data'!BE155="No data"),0,SUM('Indicator Data'!BD155:BF155)/1000)</f>
        <v>24.889</v>
      </c>
      <c r="Q155" s="135" t="n">
        <f aca="false">ROUND(IF(P155=0,0,IF(LOG(P155*1000)&gt;$Q$4,10,IF(LOG(P155*1000)&lt;Q$3,0,10-(Q$4-LOG(P155*1000))/(Q$4-Q$3)*10))),1)</f>
        <v>4.7</v>
      </c>
      <c r="R155" s="140" t="n">
        <f aca="false">P155*1000/'Indicator Data'!BZ155</f>
        <v>0.00147475338809911</v>
      </c>
      <c r="S155" s="135" t="n">
        <f aca="false">IF(R155="x","x",ROUND(IF(R155&gt;$S$4,10,IF(R155&lt;$S$3,0,((R155*100)/0.0052)^(1/4.0545)/6.5*10)),1))</f>
        <v>3.5</v>
      </c>
      <c r="T155" s="141" t="n">
        <f aca="false">ROUND(AVERAGE(Q155,S155),1)</f>
        <v>4.1</v>
      </c>
      <c r="U155" s="142" t="n">
        <f aca="false">IF('Indicator Data'!AU155="No data","x",ROUND(IF('Indicator Data'!AU155&gt;U$4,10,IF('Indicator Data'!AU155&lt;U$3,0,10-(U$4-'Indicator Data'!AU155)/(U$4-U$3)*10)),1))</f>
        <v>0.6</v>
      </c>
      <c r="V155" s="142" t="n">
        <f aca="false">IF('Indicator Data'!AV155="No data","x",IF('Indicator Data'!AV155=0,0,ROUND(IF('Indicator Data'!AV155&gt;V$4,10,IF('Indicator Data'!AV155&lt;V$3,0,10-(V$4-'Indicator Data'!AV155)/(V$4-V$3)*10)),1)))</f>
        <v>0.4</v>
      </c>
      <c r="W155" s="135" t="n">
        <f aca="false">IF(AND(U155="x",V155="x"),"x",AVERAGE(U155,V155))</f>
        <v>0.5</v>
      </c>
      <c r="X155" s="135" t="n">
        <f aca="false">IF('Indicator Data'!AT155="No data","x",ROUND(IF('Indicator Data'!AT155&gt;X$4,10,IF('Indicator Data'!AT155&lt;X$3,0,10-(X$4-'Indicator Data'!AT155)/(X$4-X$3)*10)),1))</f>
        <v>2.1</v>
      </c>
      <c r="Y155" s="135" t="n">
        <f aca="false">IF('Indicator Data'!AW155="No data","x",ROUND(IF('Indicator Data'!AW155&gt;Y$4,10,IF('Indicator Data'!AW155&lt;Y$3,0,10-(Y$4-'Indicator Data'!AW155)/(Y$4-Y$3)*10)),1))</f>
        <v>1.2</v>
      </c>
      <c r="Z155" s="140" t="n">
        <f aca="false">IF('Indicator Data'!AX155="No data","x",IF(('Indicator Data'!AX155/'Indicator Data'!BZ155)&gt;1,1,IF('Indicator Data'!AX155&gt;'Indicator Data'!AX155,1,'Indicator Data'!AX155/'Indicator Data'!BZ155)))</f>
        <v>0.33128297441683</v>
      </c>
      <c r="AA155" s="135" t="n">
        <f aca="false">IF(Z155="x","x",ROUND(IF(Z155&gt;AA$4,10,IF(Z155&lt;AA$3,0,10-(AA$4-Z155)/(AA$4-AA$3)*10)),1))</f>
        <v>3.7</v>
      </c>
      <c r="AB155" s="143" t="n">
        <f aca="false">IF(AND(W155="x",X155="x",Y155="x",AA155="x"),"x",ROUND(AVERAGE(W155,X155,Y155,AA155),1))</f>
        <v>1.9</v>
      </c>
      <c r="AC155" s="135" t="n">
        <f aca="false">IF('Indicator Data'!AR155="No data","x",ROUND(IF('Indicator Data'!AR155&gt;AC$4,10,IF('Indicator Data'!AR155&lt;AC$3,0,10-(AC$4-'Indicator Data'!AR155)/(AC$4-AC$3)*10)),1))</f>
        <v>2.9</v>
      </c>
      <c r="AD155" s="135" t="n">
        <f aca="false">IF('Indicator Data'!AS155="No data","x",ROUND(IF('Indicator Data'!AS155&gt;AD$4,10,IF('Indicator Data'!AS155&lt;AD$3,0,10-(AD$4-'Indicator Data'!AS155)/(AD$4-AD$3)*10)),1))</f>
        <v>3.2</v>
      </c>
      <c r="AE155" s="143" t="n">
        <f aca="false">IF(AND(AC155="x",AD155="x"),"x",ROUND(AVERAGE(AD155,AC155),1))</f>
        <v>3.1</v>
      </c>
      <c r="AF155" s="139" t="n">
        <f aca="false">('Indicator Data'!BC155+'Indicator Data'!BB155*0.5+'Indicator Data'!BA155*0.25)/1000</f>
        <v>4.1995</v>
      </c>
      <c r="AG155" s="144" t="n">
        <f aca="false">AF155*1000/'Indicator Data'!BZ155</f>
        <v>0.000248833896633943</v>
      </c>
      <c r="AH155" s="143" t="n">
        <f aca="false">IF(AG155="x","x",ROUND(IF(AG155&gt;AH$4,10,IF(AG155&lt;AH$3,0,10-(AH$4-AG155)/(AH$4-AH$3)*10)),1))</f>
        <v>0</v>
      </c>
      <c r="AI155" s="135" t="n">
        <f aca="false">IF('Indicator Data'!BG155="No data","x",ROUND(IF('Indicator Data'!BG155&lt;$AI$3,10,IF('Indicator Data'!BG155&gt;$AI$4,0,($AI$4-'Indicator Data'!BG155)/($AI$4-$AI$3)*10)),1))</f>
        <v>4</v>
      </c>
      <c r="AJ155" s="135" t="n">
        <f aca="false">IF('Indicator Data'!BH155="No data","x",ROUND(IF('Indicator Data'!BH155&gt;$AJ$4,10,IF('Indicator Data'!BH155&lt;$AJ$3,0,10-($AJ$4-'Indicator Data'!BH155)/($AJ$4-$AJ$3)*10)),1))</f>
        <v>0.8</v>
      </c>
      <c r="AK155" s="143" t="n">
        <f aca="false">ROUND(AVERAGE(AJ155,AI155),1)</f>
        <v>2.4</v>
      </c>
      <c r="AL155" s="141" t="n">
        <f aca="false">ROUND(IF(AND(AB155="x",AE155="x",AK155="x"),AH155,IF(AND(AB155="x",AE155="x"),(10-GEOMEAN(((10-AK155)/10*9+1),((10-AH155)/10*9+1)))/9*10,IF(AK155="x",(10-GEOMEAN(((10-AB155)/10*9+1),((10-AE155)/10*9+1),((10-AH155)/10*9+1)))/9*10,IF(AB155="x",(10-GEOMEAN(((10-AK155)/10*9+1),((10-AE155)/10*9+1),((10-AH155)/10*9+1)))/9*10,(10-GEOMEAN(((10-AB155)/10*9+1),((10-AE155)/10*9+1),((10-AH155)/10*9+1),((10-AK155)/10*9+1)))/9*10)))),1)</f>
        <v>1.9</v>
      </c>
      <c r="AM155" s="145" t="n">
        <f aca="false">ROUND((10-GEOMEAN(((10-T155)/10*9+1),((10-AL155)/10*9+1)))/9*10,1)</f>
        <v>3.1</v>
      </c>
    </row>
    <row r="156" customFormat="false" ht="14.5" hidden="false" customHeight="false" outlineLevel="0" collapsed="false">
      <c r="A156" s="98" t="str">
        <f aca="false">'Indicator Data'!A156</f>
        <v>Serbia</v>
      </c>
      <c r="B156" s="99" t="str">
        <f aca="false">'Indicator Data'!B156</f>
        <v>SRB</v>
      </c>
      <c r="C156" s="134" t="n">
        <f aca="false">ROUND(IF('Indicator Data'!AK156="No data",IF((0.101*LN('Indicator Data'!BY156)-0.153)&gt;C$4,0,IF((0.101*LN('Indicator Data'!BY156)-0.153)&lt;C$3,10,(C$4-(0.101*LN('Indicator Data'!BY156)-0.153))/(C$4-C$3)*10)),IF('Indicator Data'!AK156&gt;C$4,0,IF('Indicator Data'!AK156&lt;C$3,10,(C$4-'Indicator Data'!AK156)/(C$4-C$3)*10))),1)</f>
        <v>1.9</v>
      </c>
      <c r="D156" s="135" t="n">
        <f aca="false">IF('Indicator Data'!AL156="No data","x",ROUND((IF(LOG('Indicator Data'!AL156*1000)&gt;D$4,10,IF(LOG('Indicator Data'!AL156*1000)&lt;D$3,0,10-(D$4-LOG('Indicator Data'!AL156*1000))/(D$4-D$3)*10))),1))</f>
        <v>0.6</v>
      </c>
      <c r="E156" s="136" t="n">
        <f aca="false">ROUND(IF(D156="x",C156,(10-GEOMEAN(((10-C156)/10*9+1),((10-D156)/10*9+1)))/9*10),1)</f>
        <v>1.3</v>
      </c>
      <c r="F156" s="135" t="n">
        <f aca="false">IF('Indicator Data'!AY156="No data","x",ROUND(IF('Indicator Data'!AY156&gt;F$4,10,IF('Indicator Data'!AY156&lt;F$3,0,10-(F$4-'Indicator Data'!AY156)/(F$4-F$3)*10)),1))</f>
        <v>1.8</v>
      </c>
      <c r="G156" s="135" t="n">
        <f aca="false">IF('Indicator Data'!AZ156="No data","x",ROUND(IF('Indicator Data'!AZ156&gt;G$4,10,IF('Indicator Data'!AZ156&lt;G$3,0,10-(G$4-'Indicator Data'!AZ156)/(G$4-G$3)*10)),1))</f>
        <v>2.4</v>
      </c>
      <c r="H156" s="136" t="n">
        <f aca="false">IF(AND(F156="x",G156="x"),"x",ROUND(AVERAGE(F156,G156),1))</f>
        <v>2.1</v>
      </c>
      <c r="I156" s="137" t="n">
        <f aca="false">SUM(IF('Indicator Data'!AM156=0,0,'Indicator Data'!AM156),SUM('Indicator Data'!AN156:AO156))</f>
        <v>483.750320610352</v>
      </c>
      <c r="J156" s="137" t="n">
        <f aca="false">I156/'Indicator Data'!BZ156*1000000</f>
        <v>66.2965147668247</v>
      </c>
      <c r="K156" s="135" t="n">
        <f aca="false">IF(J156="x","x",ROUND(IF(J156&gt;K$4,10,IF(J156&lt;K$3,0,10-(K$4-J156)/(K$4-K$3)*10)),1))</f>
        <v>1.3</v>
      </c>
      <c r="L156" s="135" t="n">
        <f aca="false">IF('Indicator Data'!AP156="No data","x",ROUND(IF('Indicator Data'!AP156&gt;L$4,10,IF('Indicator Data'!AP156&lt;L$3,0,10-(L$4-'Indicator Data'!AP156)/(L$4-L$3)*10)),1))</f>
        <v>0.6</v>
      </c>
      <c r="M156" s="135" t="n">
        <f aca="false">IF('Indicator Data'!AQ156="No data","x",IF('Indicator Data'!AQ156=0,0,ROUND(IF('Indicator Data'!AQ156&gt;M$4,10,IF('Indicator Data'!AQ156&lt;M$3,0,10-(M$4-'Indicator Data'!AQ156)/(M$4-M$3)*10)),1)))</f>
        <v>2.4</v>
      </c>
      <c r="N156" s="136" t="n">
        <f aca="false">ROUND(AVERAGE(K156,L156,M156),1)</f>
        <v>1.4</v>
      </c>
      <c r="O156" s="138" t="n">
        <f aca="false">ROUND(AVERAGE(E156,E156,H156,N156),1)</f>
        <v>1.5</v>
      </c>
      <c r="P156" s="139" t="n">
        <f aca="false">IF(AND('Indicator Data'!BD156="No data",'Indicator Data'!BE156="No data"),0,SUM('Indicator Data'!BD156:BF156)/1000)</f>
        <v>39.354</v>
      </c>
      <c r="Q156" s="135" t="n">
        <f aca="false">ROUND(IF(P156=0,0,IF(LOG(P156*1000)&gt;$Q$4,10,IF(LOG(P156*1000)&lt;Q$3,0,10-(Q$4-LOG(P156*1000))/(Q$4-Q$3)*10))),1)</f>
        <v>5.3</v>
      </c>
      <c r="R156" s="140" t="n">
        <f aca="false">P156*1000/'Indicator Data'!BZ156</f>
        <v>0.00539334638340246</v>
      </c>
      <c r="S156" s="135" t="n">
        <f aca="false">IF(R156="x","x",ROUND(IF(R156&gt;$S$4,10,IF(R156&lt;$S$3,0,((R156*100)/0.0052)^(1/4.0545)/6.5*10)),1))</f>
        <v>4.8</v>
      </c>
      <c r="T156" s="141" t="n">
        <f aca="false">ROUND(AVERAGE(Q156,S156),1)</f>
        <v>5.1</v>
      </c>
      <c r="U156" s="142" t="n">
        <f aca="false">IF('Indicator Data'!AU156="No data","x",ROUND(IF('Indicator Data'!AU156&gt;U$4,10,IF('Indicator Data'!AU156&lt;U$3,0,10-(U$4-'Indicator Data'!AU156)/(U$4-U$3)*10)),1))</f>
        <v>0.2</v>
      </c>
      <c r="V156" s="142" t="n">
        <f aca="false">IF('Indicator Data'!AV156="No data","x",IF('Indicator Data'!AV156=0,0,ROUND(IF('Indicator Data'!AV156&gt;V$4,10,IF('Indicator Data'!AV156&lt;V$3,0,10-(V$4-'Indicator Data'!AV156)/(V$4-V$3)*10)),1)))</f>
        <v>0.2</v>
      </c>
      <c r="W156" s="135" t="n">
        <f aca="false">IF(AND(U156="x",V156="x"),"x",AVERAGE(U156,V156))</f>
        <v>0.2</v>
      </c>
      <c r="X156" s="135" t="n">
        <f aca="false">IF('Indicator Data'!AT156="No data","x",ROUND(IF('Indicator Data'!AT156&gt;X$4,10,IF('Indicator Data'!AT156&lt;X$3,0,10-(X$4-'Indicator Data'!AT156)/(X$4-X$3)*10)),1))</f>
        <v>0.2</v>
      </c>
      <c r="Y156" s="135" t="str">
        <f aca="false">IF('Indicator Data'!AW156="No data","x",ROUND(IF('Indicator Data'!AW156&gt;Y$4,10,IF('Indicator Data'!AW156&lt;Y$3,0,10-(Y$4-'Indicator Data'!AW156)/(Y$4-Y$3)*10)),1))</f>
        <v>x</v>
      </c>
      <c r="Z156" s="140" t="n">
        <f aca="false">IF('Indicator Data'!AX156="No data","x",IF(('Indicator Data'!AX156/'Indicator Data'!BZ156)&gt;1,1,IF('Indicator Data'!AX156&gt;'Indicator Data'!AX156,1,'Indicator Data'!AX156/'Indicator Data'!BZ156)))</f>
        <v>0</v>
      </c>
      <c r="AA156" s="135" t="n">
        <f aca="false">IF(Z156="x","x",ROUND(IF(Z156&gt;AA$4,10,IF(Z156&lt;AA$3,0,10-(AA$4-Z156)/(AA$4-AA$3)*10)),1))</f>
        <v>0</v>
      </c>
      <c r="AB156" s="143" t="n">
        <f aca="false">IF(AND(W156="x",X156="x",Y156="x",AA156="x"),"x",ROUND(AVERAGE(W156,X156,Y156,AA156),1))</f>
        <v>0.1</v>
      </c>
      <c r="AC156" s="135" t="n">
        <f aca="false">IF('Indicator Data'!AR156="No data","x",ROUND(IF('Indicator Data'!AR156&gt;AC$4,10,IF('Indicator Data'!AR156&lt;AC$3,0,10-(AC$4-'Indicator Data'!AR156)/(AC$4-AC$3)*10)),1))</f>
        <v>0.4</v>
      </c>
      <c r="AD156" s="135" t="n">
        <f aca="false">IF('Indicator Data'!AS156="No data","x",ROUND(IF('Indicator Data'!AS156&gt;AD$4,10,IF('Indicator Data'!AS156&lt;AD$3,0,10-(AD$4-'Indicator Data'!AS156)/(AD$4-AD$3)*10)),1))</f>
        <v>0.2</v>
      </c>
      <c r="AE156" s="143" t="n">
        <f aca="false">IF(AND(AC156="x",AD156="x"),"x",ROUND(AVERAGE(AD156,AC156),1))</f>
        <v>0.3</v>
      </c>
      <c r="AF156" s="139" t="n">
        <f aca="false">('Indicator Data'!BC156+'Indicator Data'!BB156*0.5+'Indicator Data'!BA156*0.25)/1000</f>
        <v>0.536</v>
      </c>
      <c r="AG156" s="144" t="n">
        <f aca="false">AF156*1000/'Indicator Data'!BZ156</f>
        <v>7.34571749124287E-005</v>
      </c>
      <c r="AH156" s="143" t="n">
        <f aca="false">IF(AG156="x","x",ROUND(IF(AG156&gt;AH$4,10,IF(AG156&lt;AH$3,0,10-(AH$4-AG156)/(AH$4-AH$3)*10)),1))</f>
        <v>0</v>
      </c>
      <c r="AI156" s="135" t="n">
        <f aca="false">IF('Indicator Data'!BG156="No data","x",ROUND(IF('Indicator Data'!BG156&lt;$AI$3,10,IF('Indicator Data'!BG156&gt;$AI$4,0,($AI$4-'Indicator Data'!BG156)/($AI$4-$AI$3)*10)),1))</f>
        <v>4.7</v>
      </c>
      <c r="AJ156" s="135" t="n">
        <f aca="false">IF('Indicator Data'!BH156="No data","x",ROUND(IF('Indicator Data'!BH156&gt;$AJ$4,10,IF('Indicator Data'!BH156&lt;$AJ$3,0,10-($AJ$4-'Indicator Data'!BH156)/($AJ$4-$AJ$3)*10)),1))</f>
        <v>0</v>
      </c>
      <c r="AK156" s="143" t="n">
        <f aca="false">ROUND(AVERAGE(AJ156,AI156),1)</f>
        <v>2.4</v>
      </c>
      <c r="AL156" s="141" t="n">
        <f aca="false">ROUND(IF(AND(AB156="x",AE156="x",AK156="x"),AH156,IF(AND(AB156="x",AE156="x"),(10-GEOMEAN(((10-AK156)/10*9+1),((10-AH156)/10*9+1)))/9*10,IF(AK156="x",(10-GEOMEAN(((10-AB156)/10*9+1),((10-AE156)/10*9+1),((10-AH156)/10*9+1)))/9*10,IF(AB156="x",(10-GEOMEAN(((10-AK156)/10*9+1),((10-AE156)/10*9+1),((10-AH156)/10*9+1)))/9*10,(10-GEOMEAN(((10-AB156)/10*9+1),((10-AE156)/10*9+1),((10-AH156)/10*9+1),((10-AK156)/10*9+1)))/9*10)))),1)</f>
        <v>0.8</v>
      </c>
      <c r="AM156" s="145" t="n">
        <f aca="false">ROUND((10-GEOMEAN(((10-T156)/10*9+1),((10-AL156)/10*9+1)))/9*10,1)</f>
        <v>3.2</v>
      </c>
    </row>
    <row r="157" customFormat="false" ht="14.5" hidden="false" customHeight="false" outlineLevel="0" collapsed="false">
      <c r="A157" s="98" t="str">
        <f aca="false">'Indicator Data'!A157</f>
        <v>Seychelles</v>
      </c>
      <c r="B157" s="99" t="str">
        <f aca="false">'Indicator Data'!B157</f>
        <v>SYC</v>
      </c>
      <c r="C157" s="134" t="n">
        <f aca="false">ROUND(IF('Indicator Data'!AK157="No data",IF((0.101*LN('Indicator Data'!BY157)-0.153)&gt;C$4,0,IF((0.101*LN('Indicator Data'!BY157)-0.153)&lt;C$3,10,(C$4-(0.101*LN('Indicator Data'!BY157)-0.153))/(C$4-C$3)*10)),IF('Indicator Data'!AK157&gt;C$4,0,IF('Indicator Data'!AK157&lt;C$3,10,(C$4-'Indicator Data'!AK157)/(C$4-C$3)*10))),1)</f>
        <v>2.1</v>
      </c>
      <c r="D157" s="135" t="n">
        <f aca="false">IF('Indicator Data'!AL157="No data","x",ROUND((IF(LOG('Indicator Data'!AL157*1000)&gt;D$4,10,IF(LOG('Indicator Data'!AL157*1000)&lt;D$3,0,10-(D$4-LOG('Indicator Data'!AL157*1000))/(D$4-D$3)*10))),1))</f>
        <v>1.7</v>
      </c>
      <c r="E157" s="136" t="n">
        <f aca="false">ROUND(IF(D157="x",C157,(10-GEOMEAN(((10-C157)/10*9+1),((10-D157)/10*9+1)))/9*10),1)</f>
        <v>1.9</v>
      </c>
      <c r="F157" s="135" t="str">
        <f aca="false">IF('Indicator Data'!AY157="No data","x",ROUND(IF('Indicator Data'!AY157&gt;F$4,10,IF('Indicator Data'!AY157&lt;F$3,0,10-(F$4-'Indicator Data'!AY157)/(F$4-F$3)*10)),1))</f>
        <v>x</v>
      </c>
      <c r="G157" s="135" t="n">
        <f aca="false">IF('Indicator Data'!AZ157="No data","x",ROUND(IF('Indicator Data'!AZ157&gt;G$4,10,IF('Indicator Data'!AZ157&lt;G$3,0,10-(G$4-'Indicator Data'!AZ157)/(G$4-G$3)*10)),1))</f>
        <v>1.8</v>
      </c>
      <c r="H157" s="136" t="n">
        <f aca="false">IF(AND(F157="x",G157="x"),"x",ROUND(AVERAGE(F157,G157),1))</f>
        <v>1.8</v>
      </c>
      <c r="I157" s="137" t="n">
        <f aca="false">SUM(IF('Indicator Data'!AM157=0,0,'Indicator Data'!AM157),SUM('Indicator Data'!AN157:AO157))</f>
        <v>1.8</v>
      </c>
      <c r="J157" s="137" t="n">
        <f aca="false">I157/'Indicator Data'!BZ157*1000000</f>
        <v>16.9060913586392</v>
      </c>
      <c r="K157" s="135" t="n">
        <f aca="false">IF(J157="x","x",ROUND(IF(J157&gt;K$4,10,IF(J157&lt;K$3,0,10-(K$4-J157)/(K$4-K$3)*10)),1))</f>
        <v>0.3</v>
      </c>
      <c r="L157" s="135" t="n">
        <f aca="false">IF('Indicator Data'!AP157="No data","x",ROUND(IF('Indicator Data'!AP157&gt;L$4,10,IF('Indicator Data'!AP157&lt;L$3,0,10-(L$4-'Indicator Data'!AP157)/(L$4-L$3)*10)),1))</f>
        <v>0.8</v>
      </c>
      <c r="M157" s="135" t="n">
        <f aca="false">IF('Indicator Data'!AQ157="No data","x",IF('Indicator Data'!AQ157=0,0,ROUND(IF('Indicator Data'!AQ157&gt;M$4,10,IF('Indicator Data'!AQ157&lt;M$3,0,10-(M$4-'Indicator Data'!AQ157)/(M$4-M$3)*10)),1)))</f>
        <v>0.3</v>
      </c>
      <c r="N157" s="136" t="n">
        <f aca="false">ROUND(AVERAGE(K157,L157,M157),1)</f>
        <v>0.5</v>
      </c>
      <c r="O157" s="138" t="n">
        <f aca="false">ROUND(AVERAGE(E157,E157,H157,N157),1)</f>
        <v>1.5</v>
      </c>
      <c r="P157" s="139" t="n">
        <f aca="false">IF(AND('Indicator Data'!BD157="No data",'Indicator Data'!BE157="No data"),0,SUM('Indicator Data'!BD157:BF157)/1000)</f>
        <v>0</v>
      </c>
      <c r="Q157" s="135" t="n">
        <f aca="false">ROUND(IF(P157=0,0,IF(LOG(P157*1000)&gt;$Q$4,10,IF(LOG(P157*1000)&lt;Q$3,0,10-(Q$4-LOG(P157*1000))/(Q$4-Q$3)*10))),1)</f>
        <v>0</v>
      </c>
      <c r="R157" s="140" t="n">
        <f aca="false">P157*1000/'Indicator Data'!BZ157</f>
        <v>0</v>
      </c>
      <c r="S157" s="135" t="n">
        <f aca="false">IF(R157="x","x",ROUND(IF(R157&gt;$S$4,10,IF(R157&lt;$S$3,0,((R157*100)/0.0052)^(1/4.0545)/6.5*10)),1))</f>
        <v>0</v>
      </c>
      <c r="T157" s="141" t="n">
        <f aca="false">ROUND(AVERAGE(Q157,S157),1)</f>
        <v>0</v>
      </c>
      <c r="U157" s="142" t="str">
        <f aca="false">IF('Indicator Data'!AU157="No data","x",ROUND(IF('Indicator Data'!AU157&gt;U$4,10,IF('Indicator Data'!AU157&lt;U$3,0,10-(U$4-'Indicator Data'!AU157)/(U$4-U$3)*10)),1))</f>
        <v>x</v>
      </c>
      <c r="V157" s="142" t="str">
        <f aca="false">IF('Indicator Data'!AV157="No data","x",IF('Indicator Data'!AV157=0,0,ROUND(IF('Indicator Data'!AV157&gt;V$4,10,IF('Indicator Data'!AV157&lt;V$3,0,10-(V$4-'Indicator Data'!AV157)/(V$4-V$3)*10)),1)))</f>
        <v>x</v>
      </c>
      <c r="W157" s="135" t="str">
        <f aca="false">IF(AND(U157="x",V157="x"),"x",AVERAGE(U157,V157))</f>
        <v>x</v>
      </c>
      <c r="X157" s="135" t="n">
        <f aca="false">IF('Indicator Data'!AT157="No data","x",ROUND(IF('Indicator Data'!AT157&gt;X$4,10,IF('Indicator Data'!AT157&lt;X$3,0,10-(X$4-'Indicator Data'!AT157)/(X$4-X$3)*10)),1))</f>
        <v>0.2</v>
      </c>
      <c r="Y157" s="135" t="str">
        <f aca="false">IF('Indicator Data'!AW157="No data","x",ROUND(IF('Indicator Data'!AW157&gt;Y$4,10,IF('Indicator Data'!AW157&lt;Y$3,0,10-(Y$4-'Indicator Data'!AW157)/(Y$4-Y$3)*10)),1))</f>
        <v>x</v>
      </c>
      <c r="Z157" s="140" t="n">
        <f aca="false">IF('Indicator Data'!AX157="No data","x",IF(('Indicator Data'!AX157/'Indicator Data'!BZ157)&gt;1,1,IF('Indicator Data'!AX157&gt;'Indicator Data'!AX157,1,'Indicator Data'!AX157/'Indicator Data'!BZ157)))</f>
        <v>9.3922729770218E-006</v>
      </c>
      <c r="AA157" s="135" t="n">
        <f aca="false">IF(Z157="x","x",ROUND(IF(Z157&gt;AA$4,10,IF(Z157&lt;AA$3,0,10-(AA$4-Z157)/(AA$4-AA$3)*10)),1))</f>
        <v>0</v>
      </c>
      <c r="AB157" s="143" t="n">
        <f aca="false">IF(AND(W157="x",X157="x",Y157="x",AA157="x"),"x",ROUND(AVERAGE(W157,X157,Y157,AA157),1))</f>
        <v>0.1</v>
      </c>
      <c r="AC157" s="135" t="n">
        <f aca="false">IF('Indicator Data'!AR157="No data","x",ROUND(IF('Indicator Data'!AR157&gt;AC$4,10,IF('Indicator Data'!AR157&lt;AC$3,0,10-(AC$4-'Indicator Data'!AR157)/(AC$4-AC$3)*10)),1))</f>
        <v>1.1</v>
      </c>
      <c r="AD157" s="135" t="n">
        <f aca="false">IF('Indicator Data'!AS157="No data","x",ROUND(IF('Indicator Data'!AS157&gt;AD$4,10,IF('Indicator Data'!AS157&lt;AD$3,0,10-(AD$4-'Indicator Data'!AS157)/(AD$4-AD$3)*10)),1))</f>
        <v>0.8</v>
      </c>
      <c r="AE157" s="143" t="n">
        <f aca="false">IF(AND(AC157="x",AD157="x"),"x",ROUND(AVERAGE(AD157,AC157),1))</f>
        <v>1</v>
      </c>
      <c r="AF157" s="139" t="n">
        <f aca="false">('Indicator Data'!BC157+'Indicator Data'!BB157*0.5+'Indicator Data'!BA157*0.25)/1000</f>
        <v>0</v>
      </c>
      <c r="AG157" s="144" t="n">
        <f aca="false">AF157*1000/'Indicator Data'!BZ157</f>
        <v>0</v>
      </c>
      <c r="AH157" s="143" t="n">
        <f aca="false">IF(AG157="x","x",ROUND(IF(AG157&gt;AH$4,10,IF(AG157&lt;AH$3,0,10-(AH$4-AG157)/(AH$4-AH$3)*10)),1))</f>
        <v>0</v>
      </c>
      <c r="AI157" s="135" t="n">
        <f aca="false">IF('Indicator Data'!BG157="No data","x",ROUND(IF('Indicator Data'!BG157&lt;$AI$3,10,IF('Indicator Data'!BG157&gt;$AI$4,0,($AI$4-'Indicator Data'!BG157)/($AI$4-$AI$3)*10)),1))</f>
        <v>4.3</v>
      </c>
      <c r="AJ157" s="135" t="n">
        <f aca="false">IF('Indicator Data'!BH157="No data","x",ROUND(IF('Indicator Data'!BH157&gt;$AJ$4,10,IF('Indicator Data'!BH157&lt;$AJ$3,0,10-($AJ$4-'Indicator Data'!BH157)/($AJ$4-$AJ$3)*10)),1))</f>
        <v>8.1</v>
      </c>
      <c r="AK157" s="143" t="n">
        <f aca="false">ROUND(AVERAGE(AJ157,AI157),1)</f>
        <v>6.2</v>
      </c>
      <c r="AL157" s="141" t="n">
        <f aca="false">ROUND(IF(AND(AB157="x",AE157="x",AK157="x"),AH157,IF(AND(AB157="x",AE157="x"),(10-GEOMEAN(((10-AK157)/10*9+1),((10-AH157)/10*9+1)))/9*10,IF(AK157="x",(10-GEOMEAN(((10-AB157)/10*9+1),((10-AE157)/10*9+1),((10-AH157)/10*9+1)))/9*10,IF(AB157="x",(10-GEOMEAN(((10-AK157)/10*9+1),((10-AE157)/10*9+1),((10-AH157)/10*9+1)))/9*10,(10-GEOMEAN(((10-AB157)/10*9+1),((10-AE157)/10*9+1),((10-AH157)/10*9+1),((10-AK157)/10*9+1)))/9*10)))),1)</f>
        <v>2.3</v>
      </c>
      <c r="AM157" s="145" t="n">
        <f aca="false">ROUND((10-GEOMEAN(((10-T157)/10*9+1),((10-AL157)/10*9+1)))/9*10,1)</f>
        <v>1.2</v>
      </c>
    </row>
    <row r="158" customFormat="false" ht="14.5" hidden="false" customHeight="false" outlineLevel="0" collapsed="false">
      <c r="A158" s="98" t="str">
        <f aca="false">'Indicator Data'!A158</f>
        <v>Sierra Leone</v>
      </c>
      <c r="B158" s="99" t="str">
        <f aca="false">'Indicator Data'!B158</f>
        <v>SLE</v>
      </c>
      <c r="C158" s="134" t="n">
        <f aca="false">ROUND(IF('Indicator Data'!AK158="No data",IF((0.101*LN('Indicator Data'!BY158)-0.153)&gt;C$4,0,IF((0.101*LN('Indicator Data'!BY158)-0.153)&lt;C$3,10,(C$4-(0.101*LN('Indicator Data'!BY158)-0.153))/(C$4-C$3)*10)),IF('Indicator Data'!AK158&gt;C$4,0,IF('Indicator Data'!AK158&lt;C$3,10,(C$4-'Indicator Data'!AK158)/(C$4-C$3)*10))),1)</f>
        <v>9</v>
      </c>
      <c r="D158" s="135" t="n">
        <f aca="false">IF('Indicator Data'!AL158="No data","x",ROUND((IF(LOG('Indicator Data'!AL158*1000)&gt;D$4,10,IF(LOG('Indicator Data'!AL158*1000)&lt;D$3,0,10-(D$4-LOG('Indicator Data'!AL158*1000))/(D$4-D$3)*10))),1))</f>
        <v>9.2</v>
      </c>
      <c r="E158" s="136" t="n">
        <f aca="false">ROUND(IF(D158="x",C158,(10-GEOMEAN(((10-C158)/10*9+1),((10-D158)/10*9+1)))/9*10),1)</f>
        <v>9.1</v>
      </c>
      <c r="F158" s="135" t="n">
        <f aca="false">IF('Indicator Data'!AY158="No data","x",ROUND(IF('Indicator Data'!AY158&gt;F$4,10,IF('Indicator Data'!AY158&lt;F$3,0,10-(F$4-'Indicator Data'!AY158)/(F$4-F$3)*10)),1))</f>
        <v>8.6</v>
      </c>
      <c r="G158" s="135" t="n">
        <f aca="false">IF('Indicator Data'!AZ158="No data","x",ROUND(IF('Indicator Data'!AZ158&gt;G$4,10,IF('Indicator Data'!AZ158&lt;G$3,0,10-(G$4-'Indicator Data'!AZ158)/(G$4-G$3)*10)),1))</f>
        <v>2.7</v>
      </c>
      <c r="H158" s="136" t="n">
        <f aca="false">IF(AND(F158="x",G158="x"),"x",ROUND(AVERAGE(F158,G158),1))</f>
        <v>5.7</v>
      </c>
      <c r="I158" s="137" t="n">
        <f aca="false">SUM(IF('Indicator Data'!AM158=0,0,'Indicator Data'!AM158),SUM('Indicator Data'!AN158:AO158))</f>
        <v>567.209872896484</v>
      </c>
      <c r="J158" s="137" t="n">
        <f aca="false">I158/'Indicator Data'!BZ158*1000000</f>
        <v>67.3594650213071</v>
      </c>
      <c r="K158" s="135" t="n">
        <f aca="false">IF(J158="x","x",ROUND(IF(J158&gt;K$4,10,IF(J158&lt;K$3,0,10-(K$4-J158)/(K$4-K$3)*10)),1))</f>
        <v>1.3</v>
      </c>
      <c r="L158" s="135" t="n">
        <f aca="false">IF('Indicator Data'!AP158="No data","x",ROUND(IF('Indicator Data'!AP158&gt;L$4,10,IF('Indicator Data'!AP158&lt;L$3,0,10-(L$4-'Indicator Data'!AP158)/(L$4-L$3)*10)),1))</f>
        <v>10</v>
      </c>
      <c r="M158" s="135" t="n">
        <f aca="false">IF('Indicator Data'!AQ158="No data","x",IF('Indicator Data'!AQ158=0,0,ROUND(IF('Indicator Data'!AQ158&gt;M$4,10,IF('Indicator Data'!AQ158&lt;M$3,0,10-(M$4-'Indicator Data'!AQ158)/(M$4-M$3)*10)),1)))</f>
        <v>1.5</v>
      </c>
      <c r="N158" s="136" t="n">
        <f aca="false">ROUND(AVERAGE(K158,L158,M158),1)</f>
        <v>4.3</v>
      </c>
      <c r="O158" s="138" t="n">
        <f aca="false">ROUND(AVERAGE(E158,E158,H158,N158),1)</f>
        <v>7.1</v>
      </c>
      <c r="P158" s="139" t="n">
        <f aca="false">IF(AND('Indicator Data'!BD158="No data",'Indicator Data'!BE158="No data"),0,SUM('Indicator Data'!BD158:BF158)/1000)</f>
        <v>5.845</v>
      </c>
      <c r="Q158" s="135" t="n">
        <f aca="false">ROUND(IF(P158=0,0,IF(LOG(P158*1000)&gt;$Q$4,10,IF(LOG(P158*1000)&lt;Q$3,0,10-(Q$4-LOG(P158*1000))/(Q$4-Q$3)*10))),1)</f>
        <v>2.6</v>
      </c>
      <c r="R158" s="140" t="n">
        <f aca="false">P158*1000/'Indicator Data'!BZ158</f>
        <v>0.00069412767982865</v>
      </c>
      <c r="S158" s="135" t="n">
        <f aca="false">IF(R158="x","x",ROUND(IF(R158&gt;$S$4,10,IF(R158&lt;$S$3,0,((R158*100)/0.0052)^(1/4.0545)/6.5*10)),1))</f>
        <v>2.9</v>
      </c>
      <c r="T158" s="141" t="n">
        <f aca="false">ROUND(AVERAGE(Q158,S158),1)</f>
        <v>2.8</v>
      </c>
      <c r="U158" s="142" t="n">
        <f aca="false">IF('Indicator Data'!AU158="No data","x",ROUND(IF('Indicator Data'!AU158&gt;U$4,10,IF('Indicator Data'!AU158&lt;U$3,0,10-(U$4-'Indicator Data'!AU158)/(U$4-U$3)*10)),1))</f>
        <v>3</v>
      </c>
      <c r="V158" s="142" t="n">
        <f aca="false">IF('Indicator Data'!AV158="No data","x",IF('Indicator Data'!AV158=0,0,ROUND(IF('Indicator Data'!AV158&gt;V$4,10,IF('Indicator Data'!AV158&lt;V$3,0,10-(V$4-'Indicator Data'!AV158)/(V$4-V$3)*10)),1)))</f>
        <v>2.8</v>
      </c>
      <c r="W158" s="135" t="n">
        <f aca="false">IF(AND(U158="x",V158="x"),"x",AVERAGE(U158,V158))</f>
        <v>2.9</v>
      </c>
      <c r="X158" s="135" t="n">
        <f aca="false">IF('Indicator Data'!AT158="No data","x",ROUND(IF('Indicator Data'!AT158&gt;X$4,10,IF('Indicator Data'!AT158&lt;X$3,0,10-(X$4-'Indicator Data'!AT158)/(X$4-X$3)*10)),1))</f>
        <v>5.4</v>
      </c>
      <c r="Y158" s="135" t="n">
        <f aca="false">IF('Indicator Data'!AW158="No data","x",ROUND(IF('Indicator Data'!AW158&gt;Y$4,10,IF('Indicator Data'!AW158&lt;Y$3,0,10-(Y$4-'Indicator Data'!AW158)/(Y$4-Y$3)*10)),1))</f>
        <v>8.2</v>
      </c>
      <c r="Z158" s="140" t="n">
        <f aca="false">IF('Indicator Data'!AX158="No data","x",IF(('Indicator Data'!AX158/'Indicator Data'!BZ158)&gt;1,1,IF('Indicator Data'!AX158&gt;'Indicator Data'!AX158,1,'Indicator Data'!AX158/'Indicator Data'!BZ158)))</f>
        <v>0.904634338407254</v>
      </c>
      <c r="AA158" s="135" t="n">
        <f aca="false">IF(Z158="x","x",ROUND(IF(Z158&gt;AA$4,10,IF(Z158&lt;AA$3,0,10-(AA$4-Z158)/(AA$4-AA$3)*10)),1))</f>
        <v>10</v>
      </c>
      <c r="AB158" s="143" t="n">
        <f aca="false">IF(AND(W158="x",X158="x",Y158="x",AA158="x"),"x",ROUND(AVERAGE(W158,X158,Y158,AA158),1))</f>
        <v>6.6</v>
      </c>
      <c r="AC158" s="135" t="n">
        <f aca="false">IF('Indicator Data'!AR158="No data","x",ROUND(IF('Indicator Data'!AR158&gt;AC$4,10,IF('Indicator Data'!AR158&lt;AC$3,0,10-(AC$4-'Indicator Data'!AR158)/(AC$4-AC$3)*10)),1))</f>
        <v>8.3</v>
      </c>
      <c r="AD158" s="135" t="n">
        <f aca="false">IF('Indicator Data'!AS158="No data","x",ROUND(IF('Indicator Data'!AS158&gt;AD$4,10,IF('Indicator Data'!AS158&lt;AD$3,0,10-(AD$4-'Indicator Data'!AS158)/(AD$4-AD$3)*10)),1))</f>
        <v>2.7</v>
      </c>
      <c r="AE158" s="143" t="n">
        <f aca="false">IF(AND(AC158="x",AD158="x"),"x",ROUND(AVERAGE(AD158,AC158),1))</f>
        <v>5.5</v>
      </c>
      <c r="AF158" s="139" t="n">
        <f aca="false">('Indicator Data'!BC158+'Indicator Data'!BB158*0.5+'Indicator Data'!BA158*0.25)/1000</f>
        <v>0</v>
      </c>
      <c r="AG158" s="144" t="n">
        <f aca="false">AF158*1000/'Indicator Data'!BZ158</f>
        <v>0</v>
      </c>
      <c r="AH158" s="143" t="n">
        <f aca="false">IF(AG158="x","x",ROUND(IF(AG158&gt;AH$4,10,IF(AG158&lt;AH$3,0,10-(AH$4-AG158)/(AH$4-AH$3)*10)),1))</f>
        <v>0</v>
      </c>
      <c r="AI158" s="135" t="n">
        <f aca="false">IF('Indicator Data'!BG158="No data","x",ROUND(IF('Indicator Data'!BG158&lt;$AI$3,10,IF('Indicator Data'!BG158&gt;$AI$4,0,($AI$4-'Indicator Data'!BG158)/($AI$4-$AI$3)*10)),1))</f>
        <v>6.1</v>
      </c>
      <c r="AJ158" s="135" t="n">
        <f aca="false">IF('Indicator Data'!BH158="No data","x",ROUND(IF('Indicator Data'!BH158&gt;$AJ$4,10,IF('Indicator Data'!BH158&lt;$AJ$3,0,10-($AJ$4-'Indicator Data'!BH158)/($AJ$4-$AJ$3)*10)),1))</f>
        <v>7.5</v>
      </c>
      <c r="AK158" s="143" t="n">
        <f aca="false">ROUND(AVERAGE(AJ158,AI158),1)</f>
        <v>6.8</v>
      </c>
      <c r="AL158" s="141" t="n">
        <f aca="false">ROUND(IF(AND(AB158="x",AE158="x",AK158="x"),AH158,IF(AND(AB158="x",AE158="x"),(10-GEOMEAN(((10-AK158)/10*9+1),((10-AH158)/10*9+1)))/9*10,IF(AK158="x",(10-GEOMEAN(((10-AB158)/10*9+1),((10-AE158)/10*9+1),((10-AH158)/10*9+1)))/9*10,IF(AB158="x",(10-GEOMEAN(((10-AK158)/10*9+1),((10-AE158)/10*9+1),((10-AH158)/10*9+1)))/9*10,(10-GEOMEAN(((10-AB158)/10*9+1),((10-AE158)/10*9+1),((10-AH158)/10*9+1),((10-AK158)/10*9+1)))/9*10)))),1)</f>
        <v>5.2</v>
      </c>
      <c r="AM158" s="145" t="n">
        <f aca="false">ROUND((10-GEOMEAN(((10-T158)/10*9+1),((10-AL158)/10*9+1)))/9*10,1)</f>
        <v>4.1</v>
      </c>
    </row>
    <row r="159" customFormat="false" ht="14.5" hidden="false" customHeight="false" outlineLevel="0" collapsed="false">
      <c r="A159" s="98" t="str">
        <f aca="false">'Indicator Data'!A159</f>
        <v>Singapore</v>
      </c>
      <c r="B159" s="99" t="str">
        <f aca="false">'Indicator Data'!B159</f>
        <v>SGP</v>
      </c>
      <c r="C159" s="134" t="n">
        <f aca="false">ROUND(IF('Indicator Data'!AK159="No data",IF((0.101*LN('Indicator Data'!BY159)-0.153)&gt;C$4,0,IF((0.101*LN('Indicator Data'!BY159)-0.153)&lt;C$3,10,(C$4-(0.101*LN('Indicator Data'!BY159)-0.153))/(C$4-C$3)*10)),IF('Indicator Data'!AK159&gt;C$4,0,IF('Indicator Data'!AK159&lt;C$3,10,(C$4-'Indicator Data'!AK159)/(C$4-C$3)*10))),1)</f>
        <v>0</v>
      </c>
      <c r="D159" s="135" t="str">
        <f aca="false">IF('Indicator Data'!AL159="No data","x",ROUND((IF(LOG('Indicator Data'!AL159*1000)&gt;D$4,10,IF(LOG('Indicator Data'!AL159*1000)&lt;D$3,0,10-(D$4-LOG('Indicator Data'!AL159*1000))/(D$4-D$3)*10))),1))</f>
        <v>x</v>
      </c>
      <c r="E159" s="136" t="n">
        <f aca="false">ROUND(IF(D159="x",C159,(10-GEOMEAN(((10-C159)/10*9+1),((10-D159)/10*9+1)))/9*10),1)</f>
        <v>0</v>
      </c>
      <c r="F159" s="135" t="n">
        <f aca="false">IF('Indicator Data'!AY159="No data","x",ROUND(IF('Indicator Data'!AY159&gt;F$4,10,IF('Indicator Data'!AY159&lt;F$3,0,10-(F$4-'Indicator Data'!AY159)/(F$4-F$3)*10)),1))</f>
        <v>0.9</v>
      </c>
      <c r="G159" s="135" t="str">
        <f aca="false">IF('Indicator Data'!AZ159="No data","x",ROUND(IF('Indicator Data'!AZ159&gt;G$4,10,IF('Indicator Data'!AZ159&lt;G$3,0,10-(G$4-'Indicator Data'!AZ159)/(G$4-G$3)*10)),1))</f>
        <v>x</v>
      </c>
      <c r="H159" s="136" t="n">
        <f aca="false">IF(AND(F159="x",G159="x"),"x",ROUND(AVERAGE(F159,G159),1))</f>
        <v>0.9</v>
      </c>
      <c r="I159" s="137" t="n">
        <f aca="false">SUM(IF('Indicator Data'!AM159=0,0,'Indicator Data'!AM159),SUM('Indicator Data'!AN159:AO159))</f>
        <v>0.276227</v>
      </c>
      <c r="J159" s="137" t="n">
        <f aca="false">I159/'Indicator Data'!BZ159*1000000</f>
        <v>0.046494561029971</v>
      </c>
      <c r="K159" s="135" t="n">
        <f aca="false">IF(J159="x","x",ROUND(IF(J159&gt;K$4,10,IF(J159&lt;K$3,0,10-(K$4-J159)/(K$4-K$3)*10)),1))</f>
        <v>0</v>
      </c>
      <c r="L159" s="135" t="str">
        <f aca="false">IF('Indicator Data'!AP159="No data","x",ROUND(IF('Indicator Data'!AP159&gt;L$4,10,IF('Indicator Data'!AP159&lt;L$3,0,10-(L$4-'Indicator Data'!AP159)/(L$4-L$3)*10)),1))</f>
        <v>x</v>
      </c>
      <c r="M159" s="135" t="n">
        <f aca="false">IF('Indicator Data'!AQ159="No data","x",IF('Indicator Data'!AQ159=0,0,ROUND(IF('Indicator Data'!AQ159&gt;M$4,10,IF('Indicator Data'!AQ159&lt;M$3,0,10-(M$4-'Indicator Data'!AQ159)/(M$4-M$3)*10)),1)))</f>
        <v>0</v>
      </c>
      <c r="N159" s="136" t="n">
        <f aca="false">ROUND(AVERAGE(K159,L159,M159),1)</f>
        <v>0</v>
      </c>
      <c r="O159" s="138" t="n">
        <f aca="false">ROUND(AVERAGE(E159,E159,H159,N159),1)</f>
        <v>0.2</v>
      </c>
      <c r="P159" s="139" t="n">
        <f aca="false">IF(AND('Indicator Data'!BD159="No data",'Indicator Data'!BE159="No data"),0,SUM('Indicator Data'!BD159:BF159)/1000)</f>
        <v>0</v>
      </c>
      <c r="Q159" s="135" t="n">
        <f aca="false">ROUND(IF(P159=0,0,IF(LOG(P159*1000)&gt;$Q$4,10,IF(LOG(P159*1000)&lt;Q$3,0,10-(Q$4-LOG(P159*1000))/(Q$4-Q$3)*10))),1)</f>
        <v>0</v>
      </c>
      <c r="R159" s="140" t="n">
        <f aca="false">P159*1000/'Indicator Data'!BZ159</f>
        <v>0</v>
      </c>
      <c r="S159" s="135" t="n">
        <f aca="false">IF(R159="x","x",ROUND(IF(R159&gt;$S$4,10,IF(R159&lt;$S$3,0,((R159*100)/0.0052)^(1/4.0545)/6.5*10)),1))</f>
        <v>0</v>
      </c>
      <c r="T159" s="141" t="n">
        <f aca="false">ROUND(AVERAGE(Q159,S159),1)</f>
        <v>0</v>
      </c>
      <c r="U159" s="142" t="n">
        <f aca="false">IF('Indicator Data'!AU159="No data","x",ROUND(IF('Indicator Data'!AU159&gt;U$4,10,IF('Indicator Data'!AU159&lt;U$3,0,10-(U$4-'Indicator Data'!AU159)/(U$4-U$3)*10)),1))</f>
        <v>0.4</v>
      </c>
      <c r="V159" s="142" t="n">
        <f aca="false">IF('Indicator Data'!AV159="No data","x",IF('Indicator Data'!AV159=0,0,ROUND(IF('Indicator Data'!AV159&gt;V$4,10,IF('Indicator Data'!AV159&lt;V$3,0,10-(V$4-'Indicator Data'!AV159)/(V$4-V$3)*10)),1)))</f>
        <v>0</v>
      </c>
      <c r="W159" s="135" t="n">
        <f aca="false">IF(AND(U159="x",V159="x"),"x",AVERAGE(U159,V159))</f>
        <v>0.2</v>
      </c>
      <c r="X159" s="135" t="n">
        <f aca="false">IF('Indicator Data'!AT159="No data","x",ROUND(IF('Indicator Data'!AT159&gt;X$4,10,IF('Indicator Data'!AT159&lt;X$3,0,10-(X$4-'Indicator Data'!AT159)/(X$4-X$3)*10)),1))</f>
        <v>0.8</v>
      </c>
      <c r="Y159" s="135" t="str">
        <f aca="false">IF('Indicator Data'!AW159="No data","x",ROUND(IF('Indicator Data'!AW159&gt;Y$4,10,IF('Indicator Data'!AW159&lt;Y$3,0,10-(Y$4-'Indicator Data'!AW159)/(Y$4-Y$3)*10)),1))</f>
        <v>x</v>
      </c>
      <c r="Z159" s="140" t="n">
        <f aca="false">IF('Indicator Data'!AX159="No data","x",IF(('Indicator Data'!AX159/'Indicator Data'!BZ159)&gt;1,1,IF('Indicator Data'!AX159&gt;'Indicator Data'!AX159,1,'Indicator Data'!AX159/'Indicator Data'!BZ159)))</f>
        <v>0.00594422494098486</v>
      </c>
      <c r="AA159" s="135" t="n">
        <f aca="false">IF(Z159="x","x",ROUND(IF(Z159&gt;AA$4,10,IF(Z159&lt;AA$3,0,10-(AA$4-Z159)/(AA$4-AA$3)*10)),1))</f>
        <v>0.1</v>
      </c>
      <c r="AB159" s="143" t="n">
        <f aca="false">IF(AND(W159="x",X159="x",Y159="x",AA159="x"),"x",ROUND(AVERAGE(W159,X159,Y159,AA159),1))</f>
        <v>0.4</v>
      </c>
      <c r="AC159" s="135" t="n">
        <f aca="false">IF('Indicator Data'!AR159="No data","x",ROUND(IF('Indicator Data'!AR159&gt;AC$4,10,IF('Indicator Data'!AR159&lt;AC$3,0,10-(AC$4-'Indicator Data'!AR159)/(AC$4-AC$3)*10)),1))</f>
        <v>0.2</v>
      </c>
      <c r="AD159" s="135" t="str">
        <f aca="false">IF('Indicator Data'!AS159="No data","x",ROUND(IF('Indicator Data'!AS159&gt;AD$4,10,IF('Indicator Data'!AS159&lt;AD$3,0,10-(AD$4-'Indicator Data'!AS159)/(AD$4-AD$3)*10)),1))</f>
        <v>x</v>
      </c>
      <c r="AE159" s="143" t="n">
        <f aca="false">IF(AND(AC159="x",AD159="x"),"x",ROUND(AVERAGE(AD159,AC159),1))</f>
        <v>0.2</v>
      </c>
      <c r="AF159" s="139" t="n">
        <f aca="false">('Indicator Data'!BC159+'Indicator Data'!BB159*0.5+'Indicator Data'!BA159*0.25)/1000</f>
        <v>0</v>
      </c>
      <c r="AG159" s="144" t="n">
        <f aca="false">AF159*1000/'Indicator Data'!BZ159</f>
        <v>0</v>
      </c>
      <c r="AH159" s="143" t="n">
        <f aca="false">IF(AG159="x","x",ROUND(IF(AG159&gt;AH$4,10,IF(AG159&lt;AH$3,0,10-(AH$4-AG159)/(AH$4-AH$3)*10)),1))</f>
        <v>0</v>
      </c>
      <c r="AI159" s="135" t="n">
        <f aca="false">IF('Indicator Data'!BG159="No data","x",ROUND(IF('Indicator Data'!BG159&lt;$AI$3,10,IF('Indicator Data'!BG159&gt;$AI$4,0,($AI$4-'Indicator Data'!BG159)/($AI$4-$AI$3)*10)),1))</f>
        <v>3.5</v>
      </c>
      <c r="AJ159" s="135" t="n">
        <f aca="false">IF('Indicator Data'!BH159="No data","x",ROUND(IF('Indicator Data'!BH159&gt;$AJ$4,10,IF('Indicator Data'!BH159&lt;$AJ$3,0,10-($AJ$4-'Indicator Data'!BH159)/($AJ$4-$AJ$3)*10)),1))</f>
        <v>0.3</v>
      </c>
      <c r="AK159" s="143" t="n">
        <f aca="false">ROUND(AVERAGE(AJ159,AI159),1)</f>
        <v>1.9</v>
      </c>
      <c r="AL159" s="141" t="n">
        <f aca="false">ROUND(IF(AND(AB159="x",AE159="x",AK159="x"),AH159,IF(AND(AB159="x",AE159="x"),(10-GEOMEAN(((10-AK159)/10*9+1),((10-AH159)/10*9+1)))/9*10,IF(AK159="x",(10-GEOMEAN(((10-AB159)/10*9+1),((10-AE159)/10*9+1),((10-AH159)/10*9+1)))/9*10,IF(AB159="x",(10-GEOMEAN(((10-AK159)/10*9+1),((10-AE159)/10*9+1),((10-AH159)/10*9+1)))/9*10,(10-GEOMEAN(((10-AB159)/10*9+1),((10-AE159)/10*9+1),((10-AH159)/10*9+1),((10-AK159)/10*9+1)))/9*10)))),1)</f>
        <v>0.7</v>
      </c>
      <c r="AM159" s="145" t="n">
        <f aca="false">ROUND((10-GEOMEAN(((10-T159)/10*9+1),((10-AL159)/10*9+1)))/9*10,1)</f>
        <v>0.4</v>
      </c>
    </row>
    <row r="160" customFormat="false" ht="14.5" hidden="false" customHeight="false" outlineLevel="0" collapsed="false">
      <c r="A160" s="98" t="str">
        <f aca="false">'Indicator Data'!A160</f>
        <v>Slovakia</v>
      </c>
      <c r="B160" s="99" t="str">
        <f aca="false">'Indicator Data'!B160</f>
        <v>SVK</v>
      </c>
      <c r="C160" s="134" t="n">
        <f aca="false">ROUND(IF('Indicator Data'!AK160="No data",IF((0.101*LN('Indicator Data'!BY160)-0.153)&gt;C$4,0,IF((0.101*LN('Indicator Data'!BY160)-0.153)&lt;C$3,10,(C$4-(0.101*LN('Indicator Data'!BY160)-0.153))/(C$4-C$3)*10)),IF('Indicator Data'!AK160&gt;C$4,0,IF('Indicator Data'!AK160&lt;C$3,10,(C$4-'Indicator Data'!AK160)/(C$4-C$3)*10))),1)</f>
        <v>0.8</v>
      </c>
      <c r="D160" s="135" t="str">
        <f aca="false">IF('Indicator Data'!AL160="No data","x",ROUND((IF(LOG('Indicator Data'!AL160*1000)&gt;D$4,10,IF(LOG('Indicator Data'!AL160*1000)&lt;D$3,0,10-(D$4-LOG('Indicator Data'!AL160*1000))/(D$4-D$3)*10))),1))</f>
        <v>x</v>
      </c>
      <c r="E160" s="136" t="n">
        <f aca="false">ROUND(IF(D160="x",C160,(10-GEOMEAN(((10-C160)/10*9+1),((10-D160)/10*9+1)))/9*10),1)</f>
        <v>0.8</v>
      </c>
      <c r="F160" s="135" t="n">
        <f aca="false">IF('Indicator Data'!AY160="No data","x",ROUND(IF('Indicator Data'!AY160&gt;F$4,10,IF('Indicator Data'!AY160&lt;F$3,0,10-(F$4-'Indicator Data'!AY160)/(F$4-F$3)*10)),1))</f>
        <v>2.5</v>
      </c>
      <c r="G160" s="135" t="n">
        <f aca="false">IF('Indicator Data'!AZ160="No data","x",ROUND(IF('Indicator Data'!AZ160&gt;G$4,10,IF('Indicator Data'!AZ160&lt;G$3,0,10-(G$4-'Indicator Data'!AZ160)/(G$4-G$3)*10)),1))</f>
        <v>0</v>
      </c>
      <c r="H160" s="136" t="n">
        <f aca="false">IF(AND(F160="x",G160="x"),"x",ROUND(AVERAGE(F160,G160),1))</f>
        <v>1.3</v>
      </c>
      <c r="I160" s="137" t="n">
        <f aca="false">SUM(IF('Indicator Data'!AM160=0,0,'Indicator Data'!AM160),SUM('Indicator Data'!AN160:AO160))</f>
        <v>35.34872</v>
      </c>
      <c r="J160" s="137" t="n">
        <f aca="false">I160/'Indicator Data'!BZ160*1000000</f>
        <v>6.48883494486218</v>
      </c>
      <c r="K160" s="135" t="n">
        <f aca="false">IF(J160="x","x",ROUND(IF(J160&gt;K$4,10,IF(J160&lt;K$3,0,10-(K$4-J160)/(K$4-K$3)*10)),1))</f>
        <v>0.1</v>
      </c>
      <c r="L160" s="135" t="str">
        <f aca="false">IF('Indicator Data'!AP160="No data","x",ROUND(IF('Indicator Data'!AP160&gt;L$4,10,IF('Indicator Data'!AP160&lt;L$3,0,10-(L$4-'Indicator Data'!AP160)/(L$4-L$3)*10)),1))</f>
        <v>x</v>
      </c>
      <c r="M160" s="135" t="n">
        <f aca="false">IF('Indicator Data'!AQ160="No data","x",IF('Indicator Data'!AQ160=0,0,ROUND(IF('Indicator Data'!AQ160&gt;M$4,10,IF('Indicator Data'!AQ160&lt;M$3,0,10-(M$4-'Indicator Data'!AQ160)/(M$4-M$3)*10)),1)))</f>
        <v>0.8</v>
      </c>
      <c r="N160" s="136" t="n">
        <f aca="false">ROUND(AVERAGE(K160,L160,M160),1)</f>
        <v>0.5</v>
      </c>
      <c r="O160" s="138" t="n">
        <f aca="false">ROUND(AVERAGE(E160,E160,H160,N160),1)</f>
        <v>0.9</v>
      </c>
      <c r="P160" s="139" t="n">
        <f aca="false">IF(AND('Indicator Data'!BD160="No data",'Indicator Data'!BE160="No data"),0,SUM('Indicator Data'!BD160:BF160)/1000)</f>
        <v>88.116</v>
      </c>
      <c r="Q160" s="135" t="n">
        <f aca="false">ROUND(IF(P160=0,0,IF(LOG(P160*1000)&gt;$Q$4,10,IF(LOG(P160*1000)&lt;Q$3,0,10-(Q$4-LOG(P160*1000))/(Q$4-Q$3)*10))),1)</f>
        <v>6.5</v>
      </c>
      <c r="R160" s="140" t="n">
        <f aca="false">P160*1000/'Indicator Data'!BZ160</f>
        <v>0.0161751310938975</v>
      </c>
      <c r="S160" s="135" t="n">
        <f aca="false">IF(R160="x","x",ROUND(IF(R160&gt;$S$4,10,IF(R160&lt;$S$3,0,((R160*100)/0.0052)^(1/4.0545)/6.5*10)),1))</f>
        <v>6.3</v>
      </c>
      <c r="T160" s="141" t="n">
        <f aca="false">ROUND(AVERAGE(Q160,S160),1)</f>
        <v>6.4</v>
      </c>
      <c r="U160" s="142" t="str">
        <f aca="false">IF('Indicator Data'!AU160="No data","x",ROUND(IF('Indicator Data'!AU160&gt;U$4,10,IF('Indicator Data'!AU160&lt;U$3,0,10-(U$4-'Indicator Data'!AU160)/(U$4-U$3)*10)),1))</f>
        <v>x</v>
      </c>
      <c r="V160" s="142" t="str">
        <f aca="false">IF('Indicator Data'!AV160="No data","x",IF('Indicator Data'!AV160=0,0,ROUND(IF('Indicator Data'!AV160&gt;V$4,10,IF('Indicator Data'!AV160&lt;V$3,0,10-(V$4-'Indicator Data'!AV160)/(V$4-V$3)*10)),1)))</f>
        <v>x</v>
      </c>
      <c r="W160" s="135" t="str">
        <f aca="false">IF(AND(U160="x",V160="x"),"x",AVERAGE(U160,V160))</f>
        <v>x</v>
      </c>
      <c r="X160" s="135" t="n">
        <f aca="false">IF('Indicator Data'!AT160="No data","x",ROUND(IF('Indicator Data'!AT160&gt;X$4,10,IF('Indicator Data'!AT160&lt;X$3,0,10-(X$4-'Indicator Data'!AT160)/(X$4-X$3)*10)),1))</f>
        <v>0.1</v>
      </c>
      <c r="Y160" s="135" t="str">
        <f aca="false">IF('Indicator Data'!AW160="No data","x",ROUND(IF('Indicator Data'!AW160&gt;Y$4,10,IF('Indicator Data'!AW160&lt;Y$3,0,10-(Y$4-'Indicator Data'!AW160)/(Y$4-Y$3)*10)),1))</f>
        <v>x</v>
      </c>
      <c r="Z160" s="140" t="n">
        <f aca="false">IF('Indicator Data'!AX160="No data","x",IF(('Indicator Data'!AX160/'Indicator Data'!BZ160)&gt;1,1,IF('Indicator Data'!AX160&gt;'Indicator Data'!AX160,1,'Indicator Data'!AX160/'Indicator Data'!BZ160)))</f>
        <v>5.50699002243548E-007</v>
      </c>
      <c r="AA160" s="135" t="n">
        <f aca="false">IF(Z160="x","x",ROUND(IF(Z160&gt;AA$4,10,IF(Z160&lt;AA$3,0,10-(AA$4-Z160)/(AA$4-AA$3)*10)),1))</f>
        <v>0</v>
      </c>
      <c r="AB160" s="143" t="n">
        <f aca="false">IF(AND(W160="x",X160="x",Y160="x",AA160="x"),"x",ROUND(AVERAGE(W160,X160,Y160,AA160),1))</f>
        <v>0.1</v>
      </c>
      <c r="AC160" s="135" t="n">
        <f aca="false">IF('Indicator Data'!AR160="No data","x",ROUND(IF('Indicator Data'!AR160&gt;AC$4,10,IF('Indicator Data'!AR160&lt;AC$3,0,10-(AC$4-'Indicator Data'!AR160)/(AC$4-AC$3)*10)),1))</f>
        <v>0.4</v>
      </c>
      <c r="AD160" s="135" t="str">
        <f aca="false">IF('Indicator Data'!AS160="No data","x",ROUND(IF('Indicator Data'!AS160&gt;AD$4,10,IF('Indicator Data'!AS160&lt;AD$3,0,10-(AD$4-'Indicator Data'!AS160)/(AD$4-AD$3)*10)),1))</f>
        <v>x</v>
      </c>
      <c r="AE160" s="143" t="n">
        <f aca="false">IF(AND(AC160="x",AD160="x"),"x",ROUND(AVERAGE(AD160,AC160),1))</f>
        <v>0.4</v>
      </c>
      <c r="AF160" s="139" t="n">
        <f aca="false">('Indicator Data'!BC160+'Indicator Data'!BB160*0.5+'Indicator Data'!BA160*0.25)/1000</f>
        <v>0.0625</v>
      </c>
      <c r="AG160" s="144" t="n">
        <f aca="false">AF160*1000/'Indicator Data'!BZ160</f>
        <v>1.14728958800739E-005</v>
      </c>
      <c r="AH160" s="143" t="n">
        <f aca="false">IF(AG160="x","x",ROUND(IF(AG160&gt;AH$4,10,IF(AG160&lt;AH$3,0,10-(AH$4-AG160)/(AH$4-AH$3)*10)),1))</f>
        <v>0</v>
      </c>
      <c r="AI160" s="135" t="n">
        <f aca="false">IF('Indicator Data'!BG160="No data","x",ROUND(IF('Indicator Data'!BG160&lt;$AI$3,10,IF('Indicator Data'!BG160&gt;$AI$4,0,($AI$4-'Indicator Data'!BG160)/($AI$4-$AI$3)*10)),1))</f>
        <v>4.7</v>
      </c>
      <c r="AJ160" s="135" t="n">
        <f aca="false">IF('Indicator Data'!BH160="No data","x",ROUND(IF('Indicator Data'!BH160&gt;$AJ$4,10,IF('Indicator Data'!BH160&lt;$AJ$3,0,10-($AJ$4-'Indicator Data'!BH160)/($AJ$4-$AJ$3)*10)),1))</f>
        <v>0</v>
      </c>
      <c r="AK160" s="143" t="n">
        <f aca="false">ROUND(AVERAGE(AJ160,AI160),1)</f>
        <v>2.4</v>
      </c>
      <c r="AL160" s="141" t="n">
        <f aca="false">ROUND(IF(AND(AB160="x",AE160="x",AK160="x"),AH160,IF(AND(AB160="x",AE160="x"),(10-GEOMEAN(((10-AK160)/10*9+1),((10-AH160)/10*9+1)))/9*10,IF(AK160="x",(10-GEOMEAN(((10-AB160)/10*9+1),((10-AE160)/10*9+1),((10-AH160)/10*9+1)))/9*10,IF(AB160="x",(10-GEOMEAN(((10-AK160)/10*9+1),((10-AE160)/10*9+1),((10-AH160)/10*9+1)))/9*10,(10-GEOMEAN(((10-AB160)/10*9+1),((10-AE160)/10*9+1),((10-AH160)/10*9+1),((10-AK160)/10*9+1)))/9*10)))),1)</f>
        <v>0.8</v>
      </c>
      <c r="AM160" s="145" t="n">
        <f aca="false">ROUND((10-GEOMEAN(((10-T160)/10*9+1),((10-AL160)/10*9+1)))/9*10,1)</f>
        <v>4.1</v>
      </c>
    </row>
    <row r="161" customFormat="false" ht="14.5" hidden="false" customHeight="false" outlineLevel="0" collapsed="false">
      <c r="A161" s="98" t="str">
        <f aca="false">'Indicator Data'!A161</f>
        <v>Slovenia</v>
      </c>
      <c r="B161" s="99" t="str">
        <f aca="false">'Indicator Data'!B161</f>
        <v>SVN</v>
      </c>
      <c r="C161" s="134" t="n">
        <f aca="false">ROUND(IF('Indicator Data'!AK161="No data",IF((0.101*LN('Indicator Data'!BY161)-0.153)&gt;C$4,0,IF((0.101*LN('Indicator Data'!BY161)-0.153)&lt;C$3,10,(C$4-(0.101*LN('Indicator Data'!BY161)-0.153))/(C$4-C$3)*10)),IF('Indicator Data'!AK161&gt;C$4,0,IF('Indicator Data'!AK161&lt;C$3,10,(C$4-'Indicator Data'!AK161)/(C$4-C$3)*10))),1)</f>
        <v>0</v>
      </c>
      <c r="D161" s="135" t="str">
        <f aca="false">IF('Indicator Data'!AL161="No data","x",ROUND((IF(LOG('Indicator Data'!AL161*1000)&gt;D$4,10,IF(LOG('Indicator Data'!AL161*1000)&lt;D$3,0,10-(D$4-LOG('Indicator Data'!AL161*1000))/(D$4-D$3)*10))),1))</f>
        <v>x</v>
      </c>
      <c r="E161" s="136" t="n">
        <f aca="false">ROUND(IF(D161="x",C161,(10-GEOMEAN(((10-C161)/10*9+1),((10-D161)/10*9+1)))/9*10),1)</f>
        <v>0</v>
      </c>
      <c r="F161" s="135" t="n">
        <f aca="false">IF('Indicator Data'!AY161="No data","x",ROUND(IF('Indicator Data'!AY161&gt;F$4,10,IF('Indicator Data'!AY161&lt;F$3,0,10-(F$4-'Indicator Data'!AY161)/(F$4-F$3)*10)),1))</f>
        <v>0.8</v>
      </c>
      <c r="G161" s="135" t="n">
        <f aca="false">IF('Indicator Data'!AZ161="No data","x",ROUND(IF('Indicator Data'!AZ161&gt;G$4,10,IF('Indicator Data'!AZ161&lt;G$3,0,10-(G$4-'Indicator Data'!AZ161)/(G$4-G$3)*10)),1))</f>
        <v>0</v>
      </c>
      <c r="H161" s="136" t="n">
        <f aca="false">IF(AND(F161="x",G161="x"),"x",ROUND(AVERAGE(F161,G161),1))</f>
        <v>0.4</v>
      </c>
      <c r="I161" s="137" t="n">
        <f aca="false">SUM(IF('Indicator Data'!AM161=0,0,'Indicator Data'!AM161),SUM('Indicator Data'!AN161:AO161))</f>
        <v>0</v>
      </c>
      <c r="J161" s="137" t="n">
        <f aca="false">I161/'Indicator Data'!BZ161*1000000</f>
        <v>0</v>
      </c>
      <c r="K161" s="135" t="n">
        <f aca="false">IF(J161="x","x",ROUND(IF(J161&gt;K$4,10,IF(J161&lt;K$3,0,10-(K$4-J161)/(K$4-K$3)*10)),1))</f>
        <v>0</v>
      </c>
      <c r="L161" s="135" t="str">
        <f aca="false">IF('Indicator Data'!AP161="No data","x",ROUND(IF('Indicator Data'!AP161&gt;L$4,10,IF('Indicator Data'!AP161&lt;L$3,0,10-(L$4-'Indicator Data'!AP161)/(L$4-L$3)*10)),1))</f>
        <v>x</v>
      </c>
      <c r="M161" s="135" t="n">
        <f aca="false">IF('Indicator Data'!AQ161="No data","x",IF('Indicator Data'!AQ161=0,0,ROUND(IF('Indicator Data'!AQ161&gt;M$4,10,IF('Indicator Data'!AQ161&lt;M$3,0,10-(M$4-'Indicator Data'!AQ161)/(M$4-M$3)*10)),1)))</f>
        <v>0.4</v>
      </c>
      <c r="N161" s="136" t="n">
        <f aca="false">ROUND(AVERAGE(K161,L161,M161),1)</f>
        <v>0.2</v>
      </c>
      <c r="O161" s="138" t="n">
        <f aca="false">ROUND(AVERAGE(E161,E161,H161,N161),1)</f>
        <v>0.2</v>
      </c>
      <c r="P161" s="139" t="n">
        <f aca="false">IF(AND('Indicator Data'!BD161="No data",'Indicator Data'!BE161="No data"),0,SUM('Indicator Data'!BD161:BF161)/1000)</f>
        <v>8.305</v>
      </c>
      <c r="Q161" s="135" t="n">
        <f aca="false">ROUND(IF(P161=0,0,IF(LOG(P161*1000)&gt;$Q$4,10,IF(LOG(P161*1000)&lt;Q$3,0,10-(Q$4-LOG(P161*1000))/(Q$4-Q$3)*10))),1)</f>
        <v>3.1</v>
      </c>
      <c r="R161" s="140" t="n">
        <f aca="false">P161*1000/'Indicator Data'!BZ161</f>
        <v>0.00391854429264378</v>
      </c>
      <c r="S161" s="135" t="n">
        <f aca="false">IF(R161="x","x",ROUND(IF(R161&gt;$S$4,10,IF(R161&lt;$S$3,0,((R161*100)/0.0052)^(1/4.0545)/6.5*10)),1))</f>
        <v>4.5</v>
      </c>
      <c r="T161" s="141" t="n">
        <f aca="false">ROUND(AVERAGE(Q161,S161),1)</f>
        <v>3.8</v>
      </c>
      <c r="U161" s="142" t="n">
        <f aca="false">IF('Indicator Data'!AU161="No data","x",ROUND(IF('Indicator Data'!AU161&gt;U$4,10,IF('Indicator Data'!AU161&lt;U$3,0,10-(U$4-'Indicator Data'!AU161)/(U$4-U$3)*10)),1))</f>
        <v>0.2</v>
      </c>
      <c r="V161" s="142" t="n">
        <f aca="false">IF('Indicator Data'!AV161="No data","x",IF('Indicator Data'!AV161=0,0,ROUND(IF('Indicator Data'!AV161&gt;V$4,10,IF('Indicator Data'!AV161&lt;V$3,0,10-(V$4-'Indicator Data'!AV161)/(V$4-V$3)*10)),1)))</f>
        <v>0</v>
      </c>
      <c r="W161" s="135" t="n">
        <f aca="false">IF(AND(U161="x",V161="x"),"x",AVERAGE(U161,V161))</f>
        <v>0.1</v>
      </c>
      <c r="X161" s="135" t="n">
        <f aca="false">IF('Indicator Data'!AT161="No data","x",ROUND(IF('Indicator Data'!AT161&gt;X$4,10,IF('Indicator Data'!AT161&lt;X$3,0,10-(X$4-'Indicator Data'!AT161)/(X$4-X$3)*10)),1))</f>
        <v>0.1</v>
      </c>
      <c r="Y161" s="135" t="str">
        <f aca="false">IF('Indicator Data'!AW161="No data","x",ROUND(IF('Indicator Data'!AW161&gt;Y$4,10,IF('Indicator Data'!AW161&lt;Y$3,0,10-(Y$4-'Indicator Data'!AW161)/(Y$4-Y$3)*10)),1))</f>
        <v>x</v>
      </c>
      <c r="Z161" s="140" t="n">
        <f aca="false">IF('Indicator Data'!AX161="No data","x",IF(('Indicator Data'!AX161/'Indicator Data'!BZ161)&gt;1,1,IF('Indicator Data'!AX161&gt;'Indicator Data'!AX161,1,'Indicator Data'!AX161/'Indicator Data'!BZ161)))</f>
        <v>9.43659071076165E-007</v>
      </c>
      <c r="AA161" s="135" t="n">
        <f aca="false">IF(Z161="x","x",ROUND(IF(Z161&gt;AA$4,10,IF(Z161&lt;AA$3,0,10-(AA$4-Z161)/(AA$4-AA$3)*10)),1))</f>
        <v>0</v>
      </c>
      <c r="AB161" s="143" t="n">
        <f aca="false">IF(AND(W161="x",X161="x",Y161="x",AA161="x"),"x",ROUND(AVERAGE(W161,X161,Y161,AA161),1))</f>
        <v>0.1</v>
      </c>
      <c r="AC161" s="135" t="n">
        <f aca="false">IF('Indicator Data'!AR161="No data","x",ROUND(IF('Indicator Data'!AR161&gt;AC$4,10,IF('Indicator Data'!AR161&lt;AC$3,0,10-(AC$4-'Indicator Data'!AR161)/(AC$4-AC$3)*10)),1))</f>
        <v>0.2</v>
      </c>
      <c r="AD161" s="135" t="str">
        <f aca="false">IF('Indicator Data'!AS161="No data","x",ROUND(IF('Indicator Data'!AS161&gt;AD$4,10,IF('Indicator Data'!AS161&lt;AD$3,0,10-(AD$4-'Indicator Data'!AS161)/(AD$4-AD$3)*10)),1))</f>
        <v>x</v>
      </c>
      <c r="AE161" s="143" t="n">
        <f aca="false">IF(AND(AC161="x",AD161="x"),"x",ROUND(AVERAGE(AD161,AC161),1))</f>
        <v>0.2</v>
      </c>
      <c r="AF161" s="139" t="n">
        <f aca="false">('Indicator Data'!BC161+'Indicator Data'!BB161*0.5+'Indicator Data'!BA161*0.25)/1000</f>
        <v>0.75</v>
      </c>
      <c r="AG161" s="144" t="n">
        <f aca="false">AF161*1000/'Indicator Data'!BZ161</f>
        <v>0.000353872151653562</v>
      </c>
      <c r="AH161" s="143" t="n">
        <f aca="false">IF(AG161="x","x",ROUND(IF(AG161&gt;AH$4,10,IF(AG161&lt;AH$3,0,10-(AH$4-AG161)/(AH$4-AH$3)*10)),1))</f>
        <v>0</v>
      </c>
      <c r="AI161" s="135" t="n">
        <f aca="false">IF('Indicator Data'!BG161="No data","x",ROUND(IF('Indicator Data'!BG161&lt;$AI$3,10,IF('Indicator Data'!BG161&gt;$AI$4,0,($AI$4-'Indicator Data'!BG161)/($AI$4-$AI$3)*10)),1))</f>
        <v>3.1</v>
      </c>
      <c r="AJ161" s="135" t="n">
        <f aca="false">IF('Indicator Data'!BH161="No data","x",ROUND(IF('Indicator Data'!BH161&gt;$AJ$4,10,IF('Indicator Data'!BH161&lt;$AJ$3,0,10-($AJ$4-'Indicator Data'!BH161)/($AJ$4-$AJ$3)*10)),1))</f>
        <v>0</v>
      </c>
      <c r="AK161" s="143" t="n">
        <f aca="false">ROUND(AVERAGE(AJ161,AI161),1)</f>
        <v>1.6</v>
      </c>
      <c r="AL161" s="141" t="n">
        <f aca="false">ROUND(IF(AND(AB161="x",AE161="x",AK161="x"),AH161,IF(AND(AB161="x",AE161="x"),(10-GEOMEAN(((10-AK161)/10*9+1),((10-AH161)/10*9+1)))/9*10,IF(AK161="x",(10-GEOMEAN(((10-AB161)/10*9+1),((10-AE161)/10*9+1),((10-AH161)/10*9+1)))/9*10,IF(AB161="x",(10-GEOMEAN(((10-AK161)/10*9+1),((10-AE161)/10*9+1),((10-AH161)/10*9+1)))/9*10,(10-GEOMEAN(((10-AB161)/10*9+1),((10-AE161)/10*9+1),((10-AH161)/10*9+1),((10-AK161)/10*9+1)))/9*10)))),1)</f>
        <v>0.5</v>
      </c>
      <c r="AM161" s="145" t="n">
        <f aca="false">ROUND((10-GEOMEAN(((10-T161)/10*9+1),((10-AL161)/10*9+1)))/9*10,1)</f>
        <v>2.3</v>
      </c>
    </row>
    <row r="162" customFormat="false" ht="14.5" hidden="false" customHeight="false" outlineLevel="0" collapsed="false">
      <c r="A162" s="98" t="str">
        <f aca="false">'Indicator Data'!A162</f>
        <v>Solomon Islands</v>
      </c>
      <c r="B162" s="99" t="str">
        <f aca="false">'Indicator Data'!B162</f>
        <v>SLB</v>
      </c>
      <c r="C162" s="134" t="n">
        <f aca="false">ROUND(IF('Indicator Data'!AK162="No data",IF((0.101*LN('Indicator Data'!BY162)-0.153)&gt;C$4,0,IF((0.101*LN('Indicator Data'!BY162)-0.153)&lt;C$3,10,(C$4-(0.101*LN('Indicator Data'!BY162)-0.153))/(C$4-C$3)*10)),IF('Indicator Data'!AK162&gt;C$4,0,IF('Indicator Data'!AK162&lt;C$3,10,(C$4-'Indicator Data'!AK162)/(C$4-C$3)*10))),1)</f>
        <v>6.7</v>
      </c>
      <c r="D162" s="135" t="str">
        <f aca="false">IF('Indicator Data'!AL162="No data","x",ROUND((IF(LOG('Indicator Data'!AL162*1000)&gt;D$4,10,IF(LOG('Indicator Data'!AL162*1000)&lt;D$3,0,10-(D$4-LOG('Indicator Data'!AL162*1000))/(D$4-D$3)*10))),1))</f>
        <v>x</v>
      </c>
      <c r="E162" s="136" t="n">
        <f aca="false">ROUND(IF(D162="x",C162,(10-GEOMEAN(((10-C162)/10*9+1),((10-D162)/10*9+1)))/9*10),1)</f>
        <v>6.7</v>
      </c>
      <c r="F162" s="135" t="str">
        <f aca="false">IF('Indicator Data'!AY162="No data","x",ROUND(IF('Indicator Data'!AY162&gt;F$4,10,IF('Indicator Data'!AY162&lt;F$3,0,10-(F$4-'Indicator Data'!AY162)/(F$4-F$3)*10)),1))</f>
        <v>x</v>
      </c>
      <c r="G162" s="135" t="n">
        <f aca="false">IF('Indicator Data'!AZ162="No data","x",ROUND(IF('Indicator Data'!AZ162&gt;G$4,10,IF('Indicator Data'!AZ162&lt;G$3,0,10-(G$4-'Indicator Data'!AZ162)/(G$4-G$3)*10)),1))</f>
        <v>3</v>
      </c>
      <c r="H162" s="136" t="n">
        <f aca="false">IF(AND(F162="x",G162="x"),"x",ROUND(AVERAGE(F162,G162),1))</f>
        <v>3</v>
      </c>
      <c r="I162" s="137" t="n">
        <f aca="false">SUM(IF('Indicator Data'!AM162=0,0,'Indicator Data'!AM162),SUM('Indicator Data'!AN162:AO162))</f>
        <v>343.902831727539</v>
      </c>
      <c r="J162" s="137" t="n">
        <f aca="false">I162/'Indicator Data'!BZ162*1000000</f>
        <v>485.840709029922</v>
      </c>
      <c r="K162" s="135" t="n">
        <f aca="false">IF(J162="x","x",ROUND(IF(J162&gt;K$4,10,IF(J162&lt;K$3,0,10-(K$4-J162)/(K$4-K$3)*10)),1))</f>
        <v>9.7</v>
      </c>
      <c r="L162" s="135" t="n">
        <f aca="false">IF('Indicator Data'!AP162="No data","x",ROUND(IF('Indicator Data'!AP162&gt;L$4,10,IF('Indicator Data'!AP162&lt;L$3,0,10-(L$4-'Indicator Data'!AP162)/(L$4-L$3)*10)),1))</f>
        <v>9</v>
      </c>
      <c r="M162" s="135" t="n">
        <f aca="false">IF('Indicator Data'!AQ162="No data","x",IF('Indicator Data'!AQ162=0,0,ROUND(IF('Indicator Data'!AQ162&gt;M$4,10,IF('Indicator Data'!AQ162&lt;M$3,0,10-(M$4-'Indicator Data'!AQ162)/(M$4-M$3)*10)),1)))</f>
        <v>0.6</v>
      </c>
      <c r="N162" s="136" t="n">
        <f aca="false">ROUND(AVERAGE(K162,L162,M162),1)</f>
        <v>6.4</v>
      </c>
      <c r="O162" s="138" t="n">
        <f aca="false">ROUND(AVERAGE(E162,E162,H162,N162),1)</f>
        <v>5.7</v>
      </c>
      <c r="P162" s="139" t="n">
        <f aca="false">IF(AND('Indicator Data'!BD162="No data",'Indicator Data'!BE162="No data"),0,SUM('Indicator Data'!BD162:BF162)/1000)</f>
        <v>0</v>
      </c>
      <c r="Q162" s="135" t="n">
        <f aca="false">ROUND(IF(P162=0,0,IF(LOG(P162*1000)&gt;$Q$4,10,IF(LOG(P162*1000)&lt;Q$3,0,10-(Q$4-LOG(P162*1000))/(Q$4-Q$3)*10))),1)</f>
        <v>0</v>
      </c>
      <c r="R162" s="140" t="n">
        <f aca="false">P162*1000/'Indicator Data'!BZ162</f>
        <v>0</v>
      </c>
      <c r="S162" s="135" t="n">
        <f aca="false">IF(R162="x","x",ROUND(IF(R162&gt;$S$4,10,IF(R162&lt;$S$3,0,((R162*100)/0.0052)^(1/4.0545)/6.5*10)),1))</f>
        <v>0</v>
      </c>
      <c r="T162" s="141" t="n">
        <f aca="false">ROUND(AVERAGE(Q162,S162),1)</f>
        <v>0</v>
      </c>
      <c r="U162" s="142" t="str">
        <f aca="false">IF('Indicator Data'!AU162="No data","x",ROUND(IF('Indicator Data'!AU162&gt;U$4,10,IF('Indicator Data'!AU162&lt;U$3,0,10-(U$4-'Indicator Data'!AU162)/(U$4-U$3)*10)),1))</f>
        <v>x</v>
      </c>
      <c r="V162" s="142" t="str">
        <f aca="false">IF('Indicator Data'!AV162="No data","x",IF('Indicator Data'!AV162=0,0,ROUND(IF('Indicator Data'!AV162&gt;V$4,10,IF('Indicator Data'!AV162&lt;V$3,0,10-(V$4-'Indicator Data'!AV162)/(V$4-V$3)*10)),1)))</f>
        <v>x</v>
      </c>
      <c r="W162" s="135" t="str">
        <f aca="false">IF(AND(U162="x",V162="x"),"x",AVERAGE(U162,V162))</f>
        <v>x</v>
      </c>
      <c r="X162" s="135" t="n">
        <f aca="false">IF('Indicator Data'!AT162="No data","x",ROUND(IF('Indicator Data'!AT162&gt;X$4,10,IF('Indicator Data'!AT162&lt;X$3,0,10-(X$4-'Indicator Data'!AT162)/(X$4-X$3)*10)),1))</f>
        <v>1.2</v>
      </c>
      <c r="Y162" s="135" t="n">
        <f aca="false">IF('Indicator Data'!AW162="No data","x",ROUND(IF('Indicator Data'!AW162&gt;Y$4,10,IF('Indicator Data'!AW162&lt;Y$3,0,10-(Y$4-'Indicator Data'!AW162)/(Y$4-Y$3)*10)),1))</f>
        <v>4.2</v>
      </c>
      <c r="Z162" s="140" t="n">
        <f aca="false">IF('Indicator Data'!AX162="No data","x",IF(('Indicator Data'!AX162/'Indicator Data'!BZ162)&gt;1,1,IF('Indicator Data'!AX162&gt;'Indicator Data'!AX162,1,'Indicator Data'!AX162/'Indicator Data'!BZ162)))</f>
        <v>0.711283871888293</v>
      </c>
      <c r="AA162" s="135" t="n">
        <f aca="false">IF(Z162="x","x",ROUND(IF(Z162&gt;AA$4,10,IF(Z162&lt;AA$3,0,10-(AA$4-Z162)/(AA$4-AA$3)*10)),1))</f>
        <v>7.9</v>
      </c>
      <c r="AB162" s="143" t="n">
        <f aca="false">IF(AND(W162="x",X162="x",Y162="x",AA162="x"),"x",ROUND(AVERAGE(W162,X162,Y162,AA162),1))</f>
        <v>4.4</v>
      </c>
      <c r="AC162" s="135" t="n">
        <f aca="false">IF('Indicator Data'!AR162="No data","x",ROUND(IF('Indicator Data'!AR162&gt;AC$4,10,IF('Indicator Data'!AR162&lt;AC$3,0,10-(AC$4-'Indicator Data'!AR162)/(AC$4-AC$3)*10)),1))</f>
        <v>1.5</v>
      </c>
      <c r="AD162" s="135" t="n">
        <f aca="false">IF('Indicator Data'!AS162="No data","x",ROUND(IF('Indicator Data'!AS162&gt;AD$4,10,IF('Indicator Data'!AS162&lt;AD$3,0,10-(AD$4-'Indicator Data'!AS162)/(AD$4-AD$3)*10)),1))</f>
        <v>3.6</v>
      </c>
      <c r="AE162" s="143" t="n">
        <f aca="false">IF(AND(AC162="x",AD162="x"),"x",ROUND(AVERAGE(AD162,AC162),1))</f>
        <v>2.6</v>
      </c>
      <c r="AF162" s="139" t="n">
        <f aca="false">('Indicator Data'!BC162+'Indicator Data'!BB162*0.5+'Indicator Data'!BA162*0.25)/1000</f>
        <v>0</v>
      </c>
      <c r="AG162" s="144" t="n">
        <f aca="false">AF162*1000/'Indicator Data'!BZ162</f>
        <v>0</v>
      </c>
      <c r="AH162" s="143" t="n">
        <f aca="false">IF(AG162="x","x",ROUND(IF(AG162&gt;AH$4,10,IF(AG162&lt;AH$3,0,10-(AH$4-AG162)/(AH$4-AH$3)*10)),1))</f>
        <v>0</v>
      </c>
      <c r="AI162" s="135" t="n">
        <f aca="false">IF('Indicator Data'!BG162="No data","x",ROUND(IF('Indicator Data'!BG162&lt;$AI$3,10,IF('Indicator Data'!BG162&gt;$AI$4,0,($AI$4-'Indicator Data'!BG162)/($AI$4-$AI$3)*10)),1))</f>
        <v>5.2</v>
      </c>
      <c r="AJ162" s="135" t="n">
        <f aca="false">IF('Indicator Data'!BH162="No data","x",ROUND(IF('Indicator Data'!BH162&gt;$AJ$4,10,IF('Indicator Data'!BH162&lt;$AJ$3,0,10-($AJ$4-'Indicator Data'!BH162)/($AJ$4-$AJ$3)*10)),1))</f>
        <v>4.4</v>
      </c>
      <c r="AK162" s="143" t="n">
        <f aca="false">ROUND(AVERAGE(AJ162,AI162),1)</f>
        <v>4.8</v>
      </c>
      <c r="AL162" s="141" t="n">
        <f aca="false">ROUND(IF(AND(AB162="x",AE162="x",AK162="x"),AH162,IF(AND(AB162="x",AE162="x"),(10-GEOMEAN(((10-AK162)/10*9+1),((10-AH162)/10*9+1)))/9*10,IF(AK162="x",(10-GEOMEAN(((10-AB162)/10*9+1),((10-AE162)/10*9+1),((10-AH162)/10*9+1)))/9*10,IF(AB162="x",(10-GEOMEAN(((10-AK162)/10*9+1),((10-AE162)/10*9+1),((10-AH162)/10*9+1)))/9*10,(10-GEOMEAN(((10-AB162)/10*9+1),((10-AE162)/10*9+1),((10-AH162)/10*9+1),((10-AK162)/10*9+1)))/9*10)))),1)</f>
        <v>3.2</v>
      </c>
      <c r="AM162" s="145" t="n">
        <f aca="false">ROUND((10-GEOMEAN(((10-T162)/10*9+1),((10-AL162)/10*9+1)))/9*10,1)</f>
        <v>1.7</v>
      </c>
    </row>
    <row r="163" customFormat="false" ht="14.5" hidden="false" customHeight="false" outlineLevel="0" collapsed="false">
      <c r="A163" s="98" t="str">
        <f aca="false">'Indicator Data'!A163</f>
        <v>Somalia</v>
      </c>
      <c r="B163" s="99" t="str">
        <f aca="false">'Indicator Data'!B163</f>
        <v>SOM</v>
      </c>
      <c r="C163" s="134" t="n">
        <f aca="false">ROUND(IF('Indicator Data'!AK163="No data",IF((0.101*LN('Indicator Data'!BY163)-0.153)&gt;C$4,0,IF((0.101*LN('Indicator Data'!BY163)-0.153)&lt;C$3,10,(C$4-(0.101*LN('Indicator Data'!BY163)-0.153))/(C$4-C$3)*10)),IF('Indicator Data'!AK163&gt;C$4,0,IF('Indicator Data'!AK163&lt;C$3,10,(C$4-'Indicator Data'!AK163)/(C$4-C$3)*10))),1)</f>
        <v>8.7</v>
      </c>
      <c r="D163" s="135" t="str">
        <f aca="false">IF('Indicator Data'!AL163="No data","x",ROUND((IF(LOG('Indicator Data'!AL163*1000)&gt;D$4,10,IF(LOG('Indicator Data'!AL163*1000)&lt;D$3,0,10-(D$4-LOG('Indicator Data'!AL163*1000))/(D$4-D$3)*10))),1))</f>
        <v>x</v>
      </c>
      <c r="E163" s="136" t="n">
        <f aca="false">ROUND(IF(D163="x",C163,(10-GEOMEAN(((10-C163)/10*9+1),((10-D163)/10*9+1)))/9*10),1)</f>
        <v>8.7</v>
      </c>
      <c r="F163" s="135" t="str">
        <f aca="false">IF('Indicator Data'!AY163="No data","x",ROUND(IF('Indicator Data'!AY163&gt;F$4,10,IF('Indicator Data'!AY163&lt;F$3,0,10-(F$4-'Indicator Data'!AY163)/(F$4-F$3)*10)),1))</f>
        <v>x</v>
      </c>
      <c r="G163" s="135" t="n">
        <f aca="false">IF('Indicator Data'!AZ163="No data","x",ROUND(IF('Indicator Data'!AZ163&gt;G$4,10,IF('Indicator Data'!AZ163&lt;G$3,0,10-(G$4-'Indicator Data'!AZ163)/(G$4-G$3)*10)),1))</f>
        <v>2.9</v>
      </c>
      <c r="H163" s="136" t="n">
        <f aca="false">IF(AND(F163="x",G163="x"),"x",ROUND(AVERAGE(F163,G163),1))</f>
        <v>2.9</v>
      </c>
      <c r="I163" s="137" t="n">
        <f aca="false">SUM(IF('Indicator Data'!AM163=0,0,'Indicator Data'!AM163),SUM('Indicator Data'!AN163:AO163))</f>
        <v>5781.69567677344</v>
      </c>
      <c r="J163" s="137" t="n">
        <f aca="false">I163/'Indicator Data'!BZ163*1000000</f>
        <v>338.792802633924</v>
      </c>
      <c r="K163" s="135" t="n">
        <f aca="false">IF(J163="x","x",ROUND(IF(J163&gt;K$4,10,IF(J163&lt;K$3,0,10-(K$4-J163)/(K$4-K$3)*10)),1))</f>
        <v>6.8</v>
      </c>
      <c r="L163" s="135" t="n">
        <f aca="false">IF('Indicator Data'!AP163="No data","x",ROUND(IF('Indicator Data'!AP163&gt;L$4,10,IF('Indicator Data'!AP163&lt;L$3,0,10-(L$4-'Indicator Data'!AP163)/(L$4-L$3)*10)),1))</f>
        <v>10</v>
      </c>
      <c r="M163" s="135" t="n">
        <f aca="false">IF('Indicator Data'!AQ163="No data","x",IF('Indicator Data'!AQ163=0,0,ROUND(IF('Indicator Data'!AQ163&gt;M$4,10,IF('Indicator Data'!AQ163&lt;M$3,0,10-(M$4-'Indicator Data'!AQ163)/(M$4-M$3)*10)),1)))</f>
        <v>8.3</v>
      </c>
      <c r="N163" s="136" t="n">
        <f aca="false">ROUND(AVERAGE(K163,L163,M163),1)</f>
        <v>8.4</v>
      </c>
      <c r="O163" s="138" t="n">
        <f aca="false">ROUND(AVERAGE(E163,E163,H163,N163),1)</f>
        <v>7.2</v>
      </c>
      <c r="P163" s="139" t="n">
        <f aca="false">IF(AND('Indicator Data'!BD163="No data",'Indicator Data'!BE163="No data"),0,SUM('Indicator Data'!BD163:BF163)/1000)</f>
        <v>2999.005</v>
      </c>
      <c r="Q163" s="135" t="n">
        <f aca="false">ROUND(IF(P163=0,0,IF(LOG(P163*1000)&gt;$Q$4,10,IF(LOG(P163*1000)&lt;Q$3,0,10-(Q$4-LOG(P163*1000))/(Q$4-Q$3)*10))),1)</f>
        <v>10</v>
      </c>
      <c r="R163" s="140" t="n">
        <f aca="false">P163*1000/'Indicator Data'!BZ163</f>
        <v>0.175734138540852</v>
      </c>
      <c r="S163" s="135" t="n">
        <f aca="false">IF(R163="x","x",ROUND(IF(R163&gt;$S$4,10,IF(R163&lt;$S$3,0,((R163*100)/0.0052)^(1/4.0545)/6.5*10)),1))</f>
        <v>10</v>
      </c>
      <c r="T163" s="141" t="n">
        <f aca="false">ROUND(AVERAGE(Q163,S163),1)</f>
        <v>10</v>
      </c>
      <c r="U163" s="142" t="n">
        <f aca="false">IF('Indicator Data'!AU163="No data","x",ROUND(IF('Indicator Data'!AU163&gt;U$4,10,IF('Indicator Data'!AU163&lt;U$3,0,10-(U$4-'Indicator Data'!AU163)/(U$4-U$3)*10)),1))</f>
        <v>0.2</v>
      </c>
      <c r="V163" s="142" t="n">
        <f aca="false">IF('Indicator Data'!AV163="No data","x",IF('Indicator Data'!AV163=0,0,ROUND(IF('Indicator Data'!AV163&gt;V$4,10,IF('Indicator Data'!AV163&lt;V$3,0,10-(V$4-'Indicator Data'!AV163)/(V$4-V$3)*10)),1)))</f>
        <v>0.1</v>
      </c>
      <c r="W163" s="135" t="n">
        <f aca="false">IF(AND(U163="x",V163="x"),"x",AVERAGE(U163,V163))</f>
        <v>0.15</v>
      </c>
      <c r="X163" s="135" t="n">
        <f aca="false">IF('Indicator Data'!AT163="No data","x",ROUND(IF('Indicator Data'!AT163&gt;X$4,10,IF('Indicator Data'!AT163&lt;X$3,0,10-(X$4-'Indicator Data'!AT163)/(X$4-X$3)*10)),1))</f>
        <v>4.7</v>
      </c>
      <c r="Y163" s="135" t="n">
        <f aca="false">IF('Indicator Data'!AW163="No data","x",ROUND(IF('Indicator Data'!AW163&gt;Y$4,10,IF('Indicator Data'!AW163&lt;Y$3,0,10-(Y$4-'Indicator Data'!AW163)/(Y$4-Y$3)*10)),1))</f>
        <v>1.3</v>
      </c>
      <c r="Z163" s="140" t="n">
        <f aca="false">IF('Indicator Data'!AX163="No data","x",IF(('Indicator Data'!AX163/'Indicator Data'!BZ163)&gt;1,1,IF('Indicator Data'!AX163&gt;'Indicator Data'!AX163,1,'Indicator Data'!AX163/'Indicator Data'!BZ163)))</f>
        <v>0.216733975639855</v>
      </c>
      <c r="AA163" s="135" t="n">
        <f aca="false">IF(Z163="x","x",ROUND(IF(Z163&gt;AA$4,10,IF(Z163&lt;AA$3,0,10-(AA$4-Z163)/(AA$4-AA$3)*10)),1))</f>
        <v>2.4</v>
      </c>
      <c r="AB163" s="143" t="n">
        <f aca="false">IF(AND(W163="x",X163="x",Y163="x",AA163="x"),"x",ROUND(AVERAGE(W163,X163,Y163,AA163),1))</f>
        <v>2.1</v>
      </c>
      <c r="AC163" s="135" t="n">
        <f aca="false">IF('Indicator Data'!AR163="No data","x",ROUND(IF('Indicator Data'!AR163&gt;AC$4,10,IF('Indicator Data'!AR163&lt;AC$3,0,10-(AC$4-'Indicator Data'!AR163)/(AC$4-AC$3)*10)),1))</f>
        <v>8.8</v>
      </c>
      <c r="AD163" s="135" t="str">
        <f aca="false">IF('Indicator Data'!AS163="No data","x",ROUND(IF('Indicator Data'!AS163&gt;AD$4,10,IF('Indicator Data'!AS163&lt;AD$3,0,10-(AD$4-'Indicator Data'!AS163)/(AD$4-AD$3)*10)),1))</f>
        <v>x</v>
      </c>
      <c r="AE163" s="143" t="n">
        <f aca="false">IF(AND(AC163="x",AD163="x"),"x",ROUND(AVERAGE(AD163,AC163),1))</f>
        <v>8.8</v>
      </c>
      <c r="AF163" s="139" t="n">
        <f aca="false">('Indicator Data'!BC163+'Indicator Data'!BB163*0.5+'Indicator Data'!BA163*0.25)/1000</f>
        <v>2582.171</v>
      </c>
      <c r="AG163" s="144" t="n">
        <f aca="false">AF163*1000/'Indicator Data'!BZ163</f>
        <v>0.151308716140911</v>
      </c>
      <c r="AH163" s="143" t="n">
        <f aca="false">IF(AG163="x","x",ROUND(IF(AG163&gt;AH$4,10,IF(AG163&lt;AH$3,0,10-(AH$4-AG163)/(AH$4-AH$3)*10)),1))</f>
        <v>10</v>
      </c>
      <c r="AI163" s="135" t="n">
        <f aca="false">IF('Indicator Data'!BG163="No data","x",ROUND(IF('Indicator Data'!BG163&lt;$AI$3,10,IF('Indicator Data'!BG163&gt;$AI$4,0,($AI$4-'Indicator Data'!BG163)/($AI$4-$AI$3)*10)),1))</f>
        <v>9.5</v>
      </c>
      <c r="AJ163" s="135" t="n">
        <f aca="false">IF('Indicator Data'!BH163="No data","x",ROUND(IF('Indicator Data'!BH163&gt;$AJ$4,10,IF('Indicator Data'!BH163&lt;$AJ$3,0,10-($AJ$4-'Indicator Data'!BH163)/($AJ$4-$AJ$3)*10)),1))</f>
        <v>10</v>
      </c>
      <c r="AK163" s="143" t="n">
        <f aca="false">ROUND(AVERAGE(AJ163,AI163),1)</f>
        <v>9.8</v>
      </c>
      <c r="AL163" s="141" t="n">
        <f aca="false">ROUND(IF(AND(AB163="x",AE163="x",AK163="x"),AH163,IF(AND(AB163="x",AE163="x"),(10-GEOMEAN(((10-AK163)/10*9+1),((10-AH163)/10*9+1)))/9*10,IF(AK163="x",(10-GEOMEAN(((10-AB163)/10*9+1),((10-AE163)/10*9+1),((10-AH163)/10*9+1)))/9*10,IF(AB163="x",(10-GEOMEAN(((10-AK163)/10*9+1),((10-AE163)/10*9+1),((10-AH163)/10*9+1)))/9*10,(10-GEOMEAN(((10-AB163)/10*9+1),((10-AE163)/10*9+1),((10-AH163)/10*9+1),((10-AK163)/10*9+1)))/9*10)))),1)</f>
        <v>8.8</v>
      </c>
      <c r="AM163" s="145" t="n">
        <f aca="false">ROUND((10-GEOMEAN(((10-T163)/10*9+1),((10-AL163)/10*9+1)))/9*10,1)</f>
        <v>9.5</v>
      </c>
    </row>
    <row r="164" customFormat="false" ht="14.5" hidden="false" customHeight="false" outlineLevel="0" collapsed="false">
      <c r="A164" s="98" t="str">
        <f aca="false">'Indicator Data'!A164</f>
        <v>South Africa</v>
      </c>
      <c r="B164" s="99" t="str">
        <f aca="false">'Indicator Data'!B164</f>
        <v>ZAF</v>
      </c>
      <c r="C164" s="134" t="n">
        <f aca="false">ROUND(IF('Indicator Data'!AK164="No data",IF((0.101*LN('Indicator Data'!BY164)-0.153)&gt;C$4,0,IF((0.101*LN('Indicator Data'!BY164)-0.153)&lt;C$3,10,(C$4-(0.101*LN('Indicator Data'!BY164)-0.153))/(C$4-C$3)*10)),IF('Indicator Data'!AK164&gt;C$4,0,IF('Indicator Data'!AK164&lt;C$3,10,(C$4-'Indicator Data'!AK164)/(C$4-C$3)*10))),1)</f>
        <v>3.8</v>
      </c>
      <c r="D164" s="135" t="n">
        <f aca="false">IF('Indicator Data'!AL164="No data","x",ROUND((IF(LOG('Indicator Data'!AL164*1000)&gt;D$4,10,IF(LOG('Indicator Data'!AL164*1000)&lt;D$3,0,10-(D$4-LOG('Indicator Data'!AL164*1000))/(D$4-D$3)*10))),1))</f>
        <v>5.2</v>
      </c>
      <c r="E164" s="136" t="n">
        <f aca="false">ROUND(IF(D164="x",C164,(10-GEOMEAN(((10-C164)/10*9+1),((10-D164)/10*9+1)))/9*10),1)</f>
        <v>4.5</v>
      </c>
      <c r="F164" s="135" t="n">
        <f aca="false">IF('Indicator Data'!AY164="No data","x",ROUND(IF('Indicator Data'!AY164&gt;F$4,10,IF('Indicator Data'!AY164&lt;F$3,0,10-(F$4-'Indicator Data'!AY164)/(F$4-F$3)*10)),1))</f>
        <v>5.4</v>
      </c>
      <c r="G164" s="135" t="n">
        <f aca="false">IF('Indicator Data'!AZ164="No data","x",ROUND(IF('Indicator Data'!AZ164&gt;G$4,10,IF('Indicator Data'!AZ164&lt;G$3,0,10-(G$4-'Indicator Data'!AZ164)/(G$4-G$3)*10)),1))</f>
        <v>9.5</v>
      </c>
      <c r="H164" s="136" t="n">
        <f aca="false">IF(AND(F164="x",G164="x"),"x",ROUND(AVERAGE(F164,G164),1))</f>
        <v>7.5</v>
      </c>
      <c r="I164" s="137" t="n">
        <f aca="false">SUM(IF('Indicator Data'!AM164=0,0,'Indicator Data'!AM164),SUM('Indicator Data'!AN164:AO164))</f>
        <v>1546.21874141406</v>
      </c>
      <c r="J164" s="137" t="n">
        <f aca="false">I164/'Indicator Data'!BZ164*1000000</f>
        <v>26.03401260619</v>
      </c>
      <c r="K164" s="135" t="n">
        <f aca="false">IF(J164="x","x",ROUND(IF(J164&gt;K$4,10,IF(J164&lt;K$3,0,10-(K$4-J164)/(K$4-K$3)*10)),1))</f>
        <v>0.5</v>
      </c>
      <c r="L164" s="135" t="n">
        <f aca="false">IF('Indicator Data'!AP164="No data","x",ROUND(IF('Indicator Data'!AP164&gt;L$4,10,IF('Indicator Data'!AP164&lt;L$3,0,10-(L$4-'Indicator Data'!AP164)/(L$4-L$3)*10)),1))</f>
        <v>0.2</v>
      </c>
      <c r="M164" s="135" t="n">
        <f aca="false">IF('Indicator Data'!AQ164="No data","x",IF('Indicator Data'!AQ164=0,0,ROUND(IF('Indicator Data'!AQ164&gt;M$4,10,IF('Indicator Data'!AQ164&lt;M$3,0,10-(M$4-'Indicator Data'!AQ164)/(M$4-M$3)*10)),1)))</f>
        <v>0.1</v>
      </c>
      <c r="N164" s="136" t="n">
        <f aca="false">ROUND(AVERAGE(K164,L164,M164),1)</f>
        <v>0.3</v>
      </c>
      <c r="O164" s="138" t="n">
        <f aca="false">ROUND(AVERAGE(E164,E164,H164,N164),1)</f>
        <v>4.2</v>
      </c>
      <c r="P164" s="139" t="n">
        <f aca="false">IF(AND('Indicator Data'!BD164="No data",'Indicator Data'!BE164="No data"),0,SUM('Indicator Data'!BD164:BF164)/1000)</f>
        <v>242.063</v>
      </c>
      <c r="Q164" s="135" t="n">
        <f aca="false">ROUND(IF(P164=0,0,IF(LOG(P164*1000)&gt;$Q$4,10,IF(LOG(P164*1000)&lt;Q$3,0,10-(Q$4-LOG(P164*1000))/(Q$4-Q$3)*10))),1)</f>
        <v>7.9</v>
      </c>
      <c r="R164" s="140" t="n">
        <f aca="false">P164*1000/'Indicator Data'!BZ164</f>
        <v>0.00407566602622403</v>
      </c>
      <c r="S164" s="135" t="n">
        <f aca="false">IF(R164="x","x",ROUND(IF(R164&gt;$S$4,10,IF(R164&lt;$S$3,0,((R164*100)/0.0052)^(1/4.0545)/6.5*10)),1))</f>
        <v>4.5</v>
      </c>
      <c r="T164" s="141" t="n">
        <f aca="false">ROUND(AVERAGE(Q164,S164),1)</f>
        <v>6.2</v>
      </c>
      <c r="U164" s="142" t="n">
        <f aca="false">IF('Indicator Data'!AU164="No data","x",ROUND(IF('Indicator Data'!AU164&gt;U$4,10,IF('Indicator Data'!AU164&lt;U$3,0,10-(U$4-'Indicator Data'!AU164)/(U$4-U$3)*10)),1))</f>
        <v>10</v>
      </c>
      <c r="V164" s="142" t="n">
        <f aca="false">IF('Indicator Data'!AV164="No data","x",IF('Indicator Data'!AV164=0,0,ROUND(IF('Indicator Data'!AV164&gt;V$4,10,IF('Indicator Data'!AV164&lt;V$3,0,10-(V$4-'Indicator Data'!AV164)/(V$4-V$3)*10)),1)))</f>
        <v>10</v>
      </c>
      <c r="W164" s="135" t="n">
        <f aca="false">IF(AND(U164="x",V164="x"),"x",AVERAGE(U164,V164))</f>
        <v>10</v>
      </c>
      <c r="X164" s="135" t="n">
        <f aca="false">IF('Indicator Data'!AT164="No data","x",ROUND(IF('Indicator Data'!AT164&gt;X$4,10,IF('Indicator Data'!AT164&lt;X$3,0,10-(X$4-'Indicator Data'!AT164)/(X$4-X$3)*10)),1))</f>
        <v>10</v>
      </c>
      <c r="Y164" s="135" t="n">
        <f aca="false">IF('Indicator Data'!AW164="No data","x",ROUND(IF('Indicator Data'!AW164&gt;Y$4,10,IF('Indicator Data'!AW164&lt;Y$3,0,10-(Y$4-'Indicator Data'!AW164)/(Y$4-Y$3)*10)),1))</f>
        <v>0</v>
      </c>
      <c r="Z164" s="140" t="n">
        <f aca="false">IF('Indicator Data'!AX164="No data","x",IF(('Indicator Data'!AX164/'Indicator Data'!BZ164)&gt;1,1,IF('Indicator Data'!AX164&gt;'Indicator Data'!AX164,1,'Indicator Data'!AX164/'Indicator Data'!BZ164)))</f>
        <v>0.277857739567933</v>
      </c>
      <c r="AA164" s="135" t="n">
        <f aca="false">IF(Z164="x","x",ROUND(IF(Z164&gt;AA$4,10,IF(Z164&lt;AA$3,0,10-(AA$4-Z164)/(AA$4-AA$3)*10)),1))</f>
        <v>3.1</v>
      </c>
      <c r="AB164" s="143" t="n">
        <f aca="false">IF(AND(W164="x",X164="x",Y164="x",AA164="x"),"x",ROUND(AVERAGE(W164,X164,Y164,AA164),1))</f>
        <v>5.8</v>
      </c>
      <c r="AC164" s="135" t="n">
        <f aca="false">IF('Indicator Data'!AR164="No data","x",ROUND(IF('Indicator Data'!AR164&gt;AC$4,10,IF('Indicator Data'!AR164&lt;AC$3,0,10-(AC$4-'Indicator Data'!AR164)/(AC$4-AC$3)*10)),1))</f>
        <v>2.5</v>
      </c>
      <c r="AD164" s="135" t="n">
        <f aca="false">IF('Indicator Data'!AS164="No data","x",ROUND(IF('Indicator Data'!AS164&gt;AD$4,10,IF('Indicator Data'!AS164&lt;AD$3,0,10-(AD$4-'Indicator Data'!AS164)/(AD$4-AD$3)*10)),1))</f>
        <v>1.2</v>
      </c>
      <c r="AE164" s="143" t="n">
        <f aca="false">IF(AND(AC164="x",AD164="x"),"x",ROUND(AVERAGE(AD164,AC164),1))</f>
        <v>1.9</v>
      </c>
      <c r="AF164" s="139" t="n">
        <f aca="false">('Indicator Data'!BC164+'Indicator Data'!BB164*0.5+'Indicator Data'!BA164*0.25)/1000</f>
        <v>6128.637</v>
      </c>
      <c r="AG164" s="144" t="n">
        <f aca="false">AF164*1000/'Indicator Data'!BZ164</f>
        <v>0.103189159879699</v>
      </c>
      <c r="AH164" s="143" t="n">
        <f aca="false">IF(AG164="x","x",ROUND(IF(AG164&gt;AH$4,10,IF(AG164&lt;AH$3,0,10-(AH$4-AG164)/(AH$4-AH$3)*10)),1))</f>
        <v>10</v>
      </c>
      <c r="AI164" s="135" t="n">
        <f aca="false">IF('Indicator Data'!BG164="No data","x",ROUND(IF('Indicator Data'!BG164&lt;$AI$3,10,IF('Indicator Data'!BG164&gt;$AI$4,0,($AI$4-'Indicator Data'!BG164)/($AI$4-$AI$3)*10)),1))</f>
        <v>4.3</v>
      </c>
      <c r="AJ164" s="135" t="n">
        <f aca="false">IF('Indicator Data'!BH164="No data","x",ROUND(IF('Indicator Data'!BH164&gt;$AJ$4,10,IF('Indicator Data'!BH164&lt;$AJ$3,0,10-($AJ$4-'Indicator Data'!BH164)/($AJ$4-$AJ$3)*10)),1))</f>
        <v>0.6</v>
      </c>
      <c r="AK164" s="143" t="n">
        <f aca="false">ROUND(AVERAGE(AJ164,AI164),1)</f>
        <v>2.5</v>
      </c>
      <c r="AL164" s="141" t="n">
        <f aca="false">ROUND(IF(AND(AB164="x",AE164="x",AK164="x"),AH164,IF(AND(AB164="x",AE164="x"),(10-GEOMEAN(((10-AK164)/10*9+1),((10-AH164)/10*9+1)))/9*10,IF(AK164="x",(10-GEOMEAN(((10-AB164)/10*9+1),((10-AE164)/10*9+1),((10-AH164)/10*9+1)))/9*10,IF(AB164="x",(10-GEOMEAN(((10-AK164)/10*9+1),((10-AE164)/10*9+1),((10-AH164)/10*9+1)))/9*10,(10-GEOMEAN(((10-AB164)/10*9+1),((10-AE164)/10*9+1),((10-AH164)/10*9+1),((10-AK164)/10*9+1)))/9*10)))),1)</f>
        <v>6.5</v>
      </c>
      <c r="AM164" s="145" t="n">
        <f aca="false">ROUND((10-GEOMEAN(((10-T164)/10*9+1),((10-AL164)/10*9+1)))/9*10,1)</f>
        <v>6.4</v>
      </c>
    </row>
    <row r="165" customFormat="false" ht="14.5" hidden="false" customHeight="false" outlineLevel="0" collapsed="false">
      <c r="A165" s="98" t="str">
        <f aca="false">'Indicator Data'!A165</f>
        <v>South Sudan</v>
      </c>
      <c r="B165" s="99" t="str">
        <f aca="false">'Indicator Data'!B165</f>
        <v>SSD</v>
      </c>
      <c r="C165" s="134" t="n">
        <f aca="false">ROUND(IF('Indicator Data'!AK165="No data",IF((0.101*LN('Indicator Data'!BY165)-0.153)&gt;C$4,0,IF((0.101*LN('Indicator Data'!BY165)-0.153)&lt;C$3,10,(C$4-(0.101*LN('Indicator Data'!BY165)-0.153))/(C$4-C$3)*10)),IF('Indicator Data'!AK165&gt;C$4,0,IF('Indicator Data'!AK165&lt;C$3,10,(C$4-'Indicator Data'!AK165)/(C$4-C$3)*10))),1)</f>
        <v>9.3</v>
      </c>
      <c r="D165" s="135" t="n">
        <f aca="false">IF('Indicator Data'!AL165="No data","x",ROUND((IF(LOG('Indicator Data'!AL165*1000)&gt;D$4,10,IF(LOG('Indicator Data'!AL165*1000)&lt;D$3,0,10-(D$4-LOG('Indicator Data'!AL165*1000))/(D$4-D$3)*10))),1))</f>
        <v>10</v>
      </c>
      <c r="E165" s="136" t="n">
        <f aca="false">ROUND(IF(D165="x",C165,(10-GEOMEAN(((10-C165)/10*9+1),((10-D165)/10*9+1)))/9*10),1)</f>
        <v>9.7</v>
      </c>
      <c r="F165" s="135" t="str">
        <f aca="false">IF('Indicator Data'!AY165="No data","x",ROUND(IF('Indicator Data'!AY165&gt;F$4,10,IF('Indicator Data'!AY165&lt;F$3,0,10-(F$4-'Indicator Data'!AY165)/(F$4-F$3)*10)),1))</f>
        <v>x</v>
      </c>
      <c r="G165" s="135" t="n">
        <f aca="false">IF('Indicator Data'!AZ165="No data","x",ROUND(IF('Indicator Data'!AZ165&gt;G$4,10,IF('Indicator Data'!AZ165&lt;G$3,0,10-(G$4-'Indicator Data'!AZ165)/(G$4-G$3)*10)),1))</f>
        <v>4.8</v>
      </c>
      <c r="H165" s="136" t="n">
        <f aca="false">IF(AND(F165="x",G165="x"),"x",ROUND(AVERAGE(F165,G165),1))</f>
        <v>4.8</v>
      </c>
      <c r="I165" s="137" t="n">
        <f aca="false">SUM(IF('Indicator Data'!AM165=0,0,'Indicator Data'!AM165),SUM('Indicator Data'!AN165:AO165))</f>
        <v>6527.22579417969</v>
      </c>
      <c r="J165" s="137" t="n">
        <f aca="false">I165/'Indicator Data'!BZ165*1000000</f>
        <v>607.281411763648</v>
      </c>
      <c r="K165" s="135" t="n">
        <f aca="false">IF(J165="x","x",ROUND(IF(J165&gt;K$4,10,IF(J165&lt;K$3,0,10-(K$4-J165)/(K$4-K$3)*10)),1))</f>
        <v>10</v>
      </c>
      <c r="L165" s="135" t="str">
        <f aca="false">IF('Indicator Data'!AP165="No data","x",ROUND(IF('Indicator Data'!AP165&gt;L$4,10,IF('Indicator Data'!AP165&lt;L$3,0,10-(L$4-'Indicator Data'!AP165)/(L$4-L$3)*10)),1))</f>
        <v>x</v>
      </c>
      <c r="M165" s="135" t="str">
        <f aca="false">IF('Indicator Data'!AQ165="No data","x",IF('Indicator Data'!AQ165=0,0,ROUND(IF('Indicator Data'!AQ165&gt;M$4,10,IF('Indicator Data'!AQ165&lt;M$3,0,10-(M$4-'Indicator Data'!AQ165)/(M$4-M$3)*10)),1)))</f>
        <v>x</v>
      </c>
      <c r="N165" s="136" t="n">
        <f aca="false">ROUND(AVERAGE(K165,L165,M165),1)</f>
        <v>10</v>
      </c>
      <c r="O165" s="138" t="n">
        <f aca="false">ROUND(AVERAGE(E165,E165,H165,N165),1)</f>
        <v>8.6</v>
      </c>
      <c r="P165" s="139" t="n">
        <f aca="false">IF(AND('Indicator Data'!BD165="No data",'Indicator Data'!BE165="No data"),0,SUM('Indicator Data'!BD165:BF165)/1000)</f>
        <v>2616.012</v>
      </c>
      <c r="Q165" s="135" t="n">
        <f aca="false">ROUND(IF(P165=0,0,IF(LOG(P165*1000)&gt;$Q$4,10,IF(LOG(P165*1000)&lt;Q$3,0,10-(Q$4-LOG(P165*1000))/(Q$4-Q$3)*10))),1)</f>
        <v>10</v>
      </c>
      <c r="R165" s="140" t="n">
        <f aca="false">P165*1000/'Indicator Data'!BZ165</f>
        <v>0.243389076867426</v>
      </c>
      <c r="S165" s="135" t="n">
        <f aca="false">IF(R165="x","x",ROUND(IF(R165&gt;$S$4,10,IF(R165&lt;$S$3,0,((R165*100)/0.0052)^(1/4.0545)/6.5*10)),1))</f>
        <v>10</v>
      </c>
      <c r="T165" s="141" t="n">
        <f aca="false">ROUND(AVERAGE(Q165,S165),1)</f>
        <v>10</v>
      </c>
      <c r="U165" s="142" t="n">
        <f aca="false">IF('Indicator Data'!AU165="No data","x",ROUND(IF('Indicator Data'!AU165&gt;U$4,10,IF('Indicator Data'!AU165&lt;U$3,0,10-(U$4-'Indicator Data'!AU165)/(U$4-U$3)*10)),1))</f>
        <v>4.6</v>
      </c>
      <c r="V165" s="142" t="n">
        <f aca="false">IF('Indicator Data'!AV165="No data","x",IF('Indicator Data'!AV165=0,0,ROUND(IF('Indicator Data'!AV165&gt;V$4,10,IF('Indicator Data'!AV165&lt;V$3,0,10-(V$4-'Indicator Data'!AV165)/(V$4-V$3)*10)),1)))</f>
        <v>7.4</v>
      </c>
      <c r="W165" s="135" t="n">
        <f aca="false">IF(AND(U165="x",V165="x"),"x",AVERAGE(U165,V165))</f>
        <v>6</v>
      </c>
      <c r="X165" s="135" t="n">
        <f aca="false">IF('Indicator Data'!AT165="No data","x",ROUND(IF('Indicator Data'!AT165&gt;X$4,10,IF('Indicator Data'!AT165&lt;X$3,0,10-(X$4-'Indicator Data'!AT165)/(X$4-X$3)*10)),1))</f>
        <v>4.2</v>
      </c>
      <c r="Y165" s="135" t="n">
        <f aca="false">IF('Indicator Data'!AW165="No data","x",ROUND(IF('Indicator Data'!AW165&gt;Y$4,10,IF('Indicator Data'!AW165&lt;Y$3,0,10-(Y$4-'Indicator Data'!AW165)/(Y$4-Y$3)*10)),1))</f>
        <v>7.2</v>
      </c>
      <c r="Z165" s="140" t="n">
        <f aca="false">IF('Indicator Data'!AX165="No data","x",IF(('Indicator Data'!AX165/'Indicator Data'!BZ165)&gt;1,1,IF('Indicator Data'!AX165&gt;'Indicator Data'!AX165,1,'Indicator Data'!AX165/'Indicator Data'!BZ165)))</f>
        <v>0.797449394656183</v>
      </c>
      <c r="AA165" s="135" t="n">
        <f aca="false">IF(Z165="x","x",ROUND(IF(Z165&gt;AA$4,10,IF(Z165&lt;AA$3,0,10-(AA$4-Z165)/(AA$4-AA$3)*10)),1))</f>
        <v>8.9</v>
      </c>
      <c r="AB165" s="143" t="n">
        <f aca="false">IF(AND(W165="x",X165="x",Y165="x",AA165="x"),"x",ROUND(AVERAGE(W165,X165,Y165,AA165),1))</f>
        <v>6.6</v>
      </c>
      <c r="AC165" s="135" t="n">
        <f aca="false">IF('Indicator Data'!AR165="No data","x",ROUND(IF('Indicator Data'!AR165&gt;AC$4,10,IF('Indicator Data'!AR165&lt;AC$3,0,10-(AC$4-'Indicator Data'!AR165)/(AC$4-AC$3)*10)),1))</f>
        <v>7.5</v>
      </c>
      <c r="AD165" s="135" t="n">
        <f aca="false">IF('Indicator Data'!AS165="No data","x",ROUND(IF('Indicator Data'!AS165&gt;AD$4,10,IF('Indicator Data'!AS165&lt;AD$3,0,10-(AD$4-'Indicator Data'!AS165)/(AD$4-AD$3)*10)),1))</f>
        <v>6.2</v>
      </c>
      <c r="AE165" s="143" t="n">
        <f aca="false">IF(AND(AC165="x",AD165="x"),"x",ROUND(AVERAGE(AD165,AC165),1))</f>
        <v>6.9</v>
      </c>
      <c r="AF165" s="139" t="n">
        <f aca="false">('Indicator Data'!BC165+'Indicator Data'!BB165*0.5+'Indicator Data'!BA165*0.25)/1000</f>
        <v>687</v>
      </c>
      <c r="AG165" s="144" t="n">
        <f aca="false">AF165*1000/'Indicator Data'!BZ165</f>
        <v>0.0639172510706837</v>
      </c>
      <c r="AH165" s="143" t="n">
        <f aca="false">IF(AG165="x","x",ROUND(IF(AG165&gt;AH$4,10,IF(AG165&lt;AH$3,0,10-(AH$4-AG165)/(AH$4-AH$3)*10)),1))</f>
        <v>6.4</v>
      </c>
      <c r="AI165" s="135" t="n">
        <f aca="false">IF('Indicator Data'!BG165="No data","x",ROUND(IF('Indicator Data'!BG165&lt;$AI$3,10,IF('Indicator Data'!BG165&gt;$AI$4,0,($AI$4-'Indicator Data'!BG165)/($AI$4-$AI$3)*10)),1))</f>
        <v>7.2</v>
      </c>
      <c r="AJ165" s="135" t="n">
        <f aca="false">IF('Indicator Data'!BH165="No data","x",ROUND(IF('Indicator Data'!BH165&gt;$AJ$4,10,IF('Indicator Data'!BH165&lt;$AJ$3,0,10-($AJ$4-'Indicator Data'!BH165)/($AJ$4-$AJ$3)*10)),1))</f>
        <v>8.1</v>
      </c>
      <c r="AK165" s="143" t="n">
        <f aca="false">ROUND(AVERAGE(AJ165,AI165),1)</f>
        <v>7.7</v>
      </c>
      <c r="AL165" s="141" t="n">
        <f aca="false">ROUND(IF(AND(AB165="x",AE165="x",AK165="x"),AH165,IF(AND(AB165="x",AE165="x"),(10-GEOMEAN(((10-AK165)/10*9+1),((10-AH165)/10*9+1)))/9*10,IF(AK165="x",(10-GEOMEAN(((10-AB165)/10*9+1),((10-AE165)/10*9+1),((10-AH165)/10*9+1)))/9*10,IF(AB165="x",(10-GEOMEAN(((10-AK165)/10*9+1),((10-AE165)/10*9+1),((10-AH165)/10*9+1)))/9*10,(10-GEOMEAN(((10-AB165)/10*9+1),((10-AE165)/10*9+1),((10-AH165)/10*9+1),((10-AK165)/10*9+1)))/9*10)))),1)</f>
        <v>6.9</v>
      </c>
      <c r="AM165" s="145" t="n">
        <f aca="false">ROUND((10-GEOMEAN(((10-T165)/10*9+1),((10-AL165)/10*9+1)))/9*10,1)</f>
        <v>8.9</v>
      </c>
    </row>
    <row r="166" customFormat="false" ht="14.5" hidden="false" customHeight="false" outlineLevel="0" collapsed="false">
      <c r="A166" s="98" t="str">
        <f aca="false">'Indicator Data'!A166</f>
        <v>Spain</v>
      </c>
      <c r="B166" s="99" t="str">
        <f aca="false">'Indicator Data'!B166</f>
        <v>ESP</v>
      </c>
      <c r="C166" s="134" t="n">
        <f aca="false">ROUND(IF('Indicator Data'!AK166="No data",IF((0.101*LN('Indicator Data'!BY166)-0.153)&gt;C$4,0,IF((0.101*LN('Indicator Data'!BY166)-0.153)&lt;C$3,10,(C$4-(0.101*LN('Indicator Data'!BY166)-0.153))/(C$4-C$3)*10)),IF('Indicator Data'!AK166&gt;C$4,0,IF('Indicator Data'!AK166&lt;C$3,10,(C$4-'Indicator Data'!AK166)/(C$4-C$3)*10))),1)</f>
        <v>0</v>
      </c>
      <c r="D166" s="135" t="str">
        <f aca="false">IF('Indicator Data'!AL166="No data","x",ROUND((IF(LOG('Indicator Data'!AL166*1000)&gt;D$4,10,IF(LOG('Indicator Data'!AL166*1000)&lt;D$3,0,10-(D$4-LOG('Indicator Data'!AL166*1000))/(D$4-D$3)*10))),1))</f>
        <v>x</v>
      </c>
      <c r="E166" s="136" t="n">
        <f aca="false">ROUND(IF(D166="x",C166,(10-GEOMEAN(((10-C166)/10*9+1),((10-D166)/10*9+1)))/9*10),1)</f>
        <v>0</v>
      </c>
      <c r="F166" s="135" t="n">
        <f aca="false">IF('Indicator Data'!AY166="No data","x",ROUND(IF('Indicator Data'!AY166&gt;F$4,10,IF('Indicator Data'!AY166&lt;F$3,0,10-(F$4-'Indicator Data'!AY166)/(F$4-F$3)*10)),1))</f>
        <v>0.9</v>
      </c>
      <c r="G166" s="135" t="n">
        <f aca="false">IF('Indicator Data'!AZ166="No data","x",ROUND(IF('Indicator Data'!AZ166&gt;G$4,10,IF('Indicator Data'!AZ166&lt;G$3,0,10-(G$4-'Indicator Data'!AZ166)/(G$4-G$3)*10)),1))</f>
        <v>2.3</v>
      </c>
      <c r="H166" s="136" t="n">
        <f aca="false">IF(AND(F166="x",G166="x"),"x",ROUND(AVERAGE(F166,G166),1))</f>
        <v>1.6</v>
      </c>
      <c r="I166" s="137" t="n">
        <f aca="false">SUM(IF('Indicator Data'!AM166=0,0,'Indicator Data'!AM166),SUM('Indicator Data'!AN166:AO166))</f>
        <v>-0.491546</v>
      </c>
      <c r="J166" s="137" t="n">
        <f aca="false">I166/'Indicator Data'!BZ166*1000000</f>
        <v>-0.0103511837445145</v>
      </c>
      <c r="K166" s="135" t="n">
        <f aca="false">IF(J166="x","x",ROUND(IF(J166&gt;K$4,10,IF(J166&lt;K$3,0,10-(K$4-J166)/(K$4-K$3)*10)),1))</f>
        <v>0</v>
      </c>
      <c r="L166" s="135" t="str">
        <f aca="false">IF('Indicator Data'!AP166="No data","x",ROUND(IF('Indicator Data'!AP166&gt;L$4,10,IF('Indicator Data'!AP166&lt;L$3,0,10-(L$4-'Indicator Data'!AP166)/(L$4-L$3)*10)),1))</f>
        <v>x</v>
      </c>
      <c r="M166" s="135" t="n">
        <f aca="false">IF('Indicator Data'!AQ166="No data","x",IF('Indicator Data'!AQ166=0,0,ROUND(IF('Indicator Data'!AQ166&gt;M$4,10,IF('Indicator Data'!AQ166&lt;M$3,0,10-(M$4-'Indicator Data'!AQ166)/(M$4-M$3)*10)),1)))</f>
        <v>0.1</v>
      </c>
      <c r="N166" s="136" t="n">
        <f aca="false">ROUND(AVERAGE(K166,L166,M166),1)</f>
        <v>0.1</v>
      </c>
      <c r="O166" s="138" t="n">
        <f aca="false">ROUND(AVERAGE(E166,E166,H166,N166),1)</f>
        <v>0.4</v>
      </c>
      <c r="P166" s="139" t="n">
        <f aca="false">IF(AND('Indicator Data'!BD166="No data",'Indicator Data'!BE166="No data"),0,SUM('Indicator Data'!BD166:BF166)/1000)</f>
        <v>372.26</v>
      </c>
      <c r="Q166" s="135" t="n">
        <f aca="false">ROUND(IF(P166=0,0,IF(LOG(P166*1000)&gt;$Q$4,10,IF(LOG(P166*1000)&lt;Q$3,0,10-(Q$4-LOG(P166*1000))/(Q$4-Q$3)*10))),1)</f>
        <v>8.6</v>
      </c>
      <c r="R166" s="140" t="n">
        <f aca="false">P166*1000/'Indicator Data'!BZ166</f>
        <v>0.00783920866151482</v>
      </c>
      <c r="S166" s="135" t="n">
        <f aca="false">IF(R166="x","x",ROUND(IF(R166&gt;$S$4,10,IF(R166&lt;$S$3,0,((R166*100)/0.0052)^(1/4.0545)/6.5*10)),1))</f>
        <v>5.3</v>
      </c>
      <c r="T166" s="141" t="n">
        <f aca="false">ROUND(AVERAGE(Q166,S166),1)</f>
        <v>7</v>
      </c>
      <c r="U166" s="142" t="n">
        <f aca="false">IF('Indicator Data'!AU166="No data","x",ROUND(IF('Indicator Data'!AU166&gt;U$4,10,IF('Indicator Data'!AU166&lt;U$3,0,10-(U$4-'Indicator Data'!AU166)/(U$4-U$3)*10)),1))</f>
        <v>0.8</v>
      </c>
      <c r="V166" s="142" t="n">
        <f aca="false">IF('Indicator Data'!AV166="No data","x",IF('Indicator Data'!AV166=0,0,ROUND(IF('Indicator Data'!AV166&gt;V$4,10,IF('Indicator Data'!AV166&lt;V$3,0,10-(V$4-'Indicator Data'!AV166)/(V$4-V$3)*10)),1)))</f>
        <v>0.5</v>
      </c>
      <c r="W166" s="135" t="n">
        <f aca="false">IF(AND(U166="x",V166="x"),"x",AVERAGE(U166,V166))</f>
        <v>0.65</v>
      </c>
      <c r="X166" s="135" t="n">
        <f aca="false">IF('Indicator Data'!AT166="No data","x",ROUND(IF('Indicator Data'!AT166&gt;X$4,10,IF('Indicator Data'!AT166&lt;X$3,0,10-(X$4-'Indicator Data'!AT166)/(X$4-X$3)*10)),1))</f>
        <v>0.1</v>
      </c>
      <c r="Y166" s="135" t="str">
        <f aca="false">IF('Indicator Data'!AW166="No data","x",ROUND(IF('Indicator Data'!AW166&gt;Y$4,10,IF('Indicator Data'!AW166&lt;Y$3,0,10-(Y$4-'Indicator Data'!AW166)/(Y$4-Y$3)*10)),1))</f>
        <v>x</v>
      </c>
      <c r="Z166" s="140" t="n">
        <f aca="false">IF('Indicator Data'!AX166="No data","x",IF(('Indicator Data'!AX166/'Indicator Data'!BZ166)&gt;1,1,IF('Indicator Data'!AX166&gt;'Indicator Data'!AX166,1,'Indicator Data'!AX166/'Indicator Data'!BZ166)))</f>
        <v>2.10584233103606E-008</v>
      </c>
      <c r="AA166" s="135" t="n">
        <f aca="false">IF(Z166="x","x",ROUND(IF(Z166&gt;AA$4,10,IF(Z166&lt;AA$3,0,10-(AA$4-Z166)/(AA$4-AA$3)*10)),1))</f>
        <v>0</v>
      </c>
      <c r="AB166" s="143" t="n">
        <f aca="false">IF(AND(W166="x",X166="x",Y166="x",AA166="x"),"x",ROUND(AVERAGE(W166,X166,Y166,AA166),1))</f>
        <v>0.3</v>
      </c>
      <c r="AC166" s="135" t="n">
        <f aca="false">IF('Indicator Data'!AR166="No data","x",ROUND(IF('Indicator Data'!AR166&gt;AC$4,10,IF('Indicator Data'!AR166&lt;AC$3,0,10-(AC$4-'Indicator Data'!AR166)/(AC$4-AC$3)*10)),1))</f>
        <v>0.2</v>
      </c>
      <c r="AD166" s="135" t="str">
        <f aca="false">IF('Indicator Data'!AS166="No data","x",ROUND(IF('Indicator Data'!AS166&gt;AD$4,10,IF('Indicator Data'!AS166&lt;AD$3,0,10-(AD$4-'Indicator Data'!AS166)/(AD$4-AD$3)*10)),1))</f>
        <v>x</v>
      </c>
      <c r="AE166" s="143" t="n">
        <f aca="false">IF(AND(AC166="x",AD166="x"),"x",ROUND(AVERAGE(AD166,AC166),1))</f>
        <v>0.2</v>
      </c>
      <c r="AF166" s="139" t="n">
        <f aca="false">('Indicator Data'!BC166+'Indicator Data'!BB166*0.5+'Indicator Data'!BA166*0.25)/1000</f>
        <v>0.625</v>
      </c>
      <c r="AG166" s="144" t="n">
        <f aca="false">AF166*1000/'Indicator Data'!BZ166</f>
        <v>1.31615145689754E-005</v>
      </c>
      <c r="AH166" s="143" t="n">
        <f aca="false">IF(AG166="x","x",ROUND(IF(AG166&gt;AH$4,10,IF(AG166&lt;AH$3,0,10-(AH$4-AG166)/(AH$4-AH$3)*10)),1))</f>
        <v>0</v>
      </c>
      <c r="AI166" s="135" t="n">
        <f aca="false">IF('Indicator Data'!BG166="No data","x",ROUND(IF('Indicator Data'!BG166&lt;$AI$3,10,IF('Indicator Data'!BG166&gt;$AI$4,0,($AI$4-'Indicator Data'!BG166)/($AI$4-$AI$3)*10)),1))</f>
        <v>2.1</v>
      </c>
      <c r="AJ166" s="135" t="n">
        <f aca="false">IF('Indicator Data'!BH166="No data","x",ROUND(IF('Indicator Data'!BH166&gt;$AJ$4,10,IF('Indicator Data'!BH166&lt;$AJ$3,0,10-($AJ$4-'Indicator Data'!BH166)/($AJ$4-$AJ$3)*10)),1))</f>
        <v>0</v>
      </c>
      <c r="AK166" s="143" t="n">
        <f aca="false">ROUND(AVERAGE(AJ166,AI166),1)</f>
        <v>1.1</v>
      </c>
      <c r="AL166" s="141" t="n">
        <f aca="false">ROUND(IF(AND(AB166="x",AE166="x",AK166="x"),AH166,IF(AND(AB166="x",AE166="x"),(10-GEOMEAN(((10-AK166)/10*9+1),((10-AH166)/10*9+1)))/9*10,IF(AK166="x",(10-GEOMEAN(((10-AB166)/10*9+1),((10-AE166)/10*9+1),((10-AH166)/10*9+1)))/9*10,IF(AB166="x",(10-GEOMEAN(((10-AK166)/10*9+1),((10-AE166)/10*9+1),((10-AH166)/10*9+1)))/9*10,(10-GEOMEAN(((10-AB166)/10*9+1),((10-AE166)/10*9+1),((10-AH166)/10*9+1),((10-AK166)/10*9+1)))/9*10)))),1)</f>
        <v>0.4</v>
      </c>
      <c r="AM166" s="145" t="n">
        <f aca="false">ROUND((10-GEOMEAN(((10-T166)/10*9+1),((10-AL166)/10*9+1)))/9*10,1)</f>
        <v>4.5</v>
      </c>
    </row>
    <row r="167" customFormat="false" ht="14.5" hidden="false" customHeight="false" outlineLevel="0" collapsed="false">
      <c r="A167" s="98" t="str">
        <f aca="false">'Indicator Data'!A167</f>
        <v>Sri Lanka</v>
      </c>
      <c r="B167" s="99" t="str">
        <f aca="false">'Indicator Data'!B167</f>
        <v>LKA</v>
      </c>
      <c r="C167" s="134" t="n">
        <f aca="false">ROUND(IF('Indicator Data'!AK167="No data",IF((0.101*LN('Indicator Data'!BY167)-0.153)&gt;C$4,0,IF((0.101*LN('Indicator Data'!BY167)-0.153)&lt;C$3,10,(C$4-(0.101*LN('Indicator Data'!BY167)-0.153))/(C$4-C$3)*10)),IF('Indicator Data'!AK167&gt;C$4,0,IF('Indicator Data'!AK167&lt;C$3,10,(C$4-'Indicator Data'!AK167)/(C$4-C$3)*10))),1)</f>
        <v>2.4</v>
      </c>
      <c r="D167" s="135" t="n">
        <f aca="false">IF('Indicator Data'!AL167="No data","x",ROUND((IF(LOG('Indicator Data'!AL167*1000)&gt;D$4,10,IF(LOG('Indicator Data'!AL167*1000)&lt;D$3,0,10-(D$4-LOG('Indicator Data'!AL167*1000))/(D$4-D$3)*10))),1))</f>
        <v>3.9</v>
      </c>
      <c r="E167" s="136" t="n">
        <f aca="false">ROUND(IF(D167="x",C167,(10-GEOMEAN(((10-C167)/10*9+1),((10-D167)/10*9+1)))/9*10),1)</f>
        <v>3.2</v>
      </c>
      <c r="F167" s="135" t="n">
        <f aca="false">IF('Indicator Data'!AY167="No data","x",ROUND(IF('Indicator Data'!AY167&gt;F$4,10,IF('Indicator Data'!AY167&lt;F$3,0,10-(F$4-'Indicator Data'!AY167)/(F$4-F$3)*10)),1))</f>
        <v>5.3</v>
      </c>
      <c r="G167" s="135" t="n">
        <f aca="false">IF('Indicator Data'!AZ167="No data","x",ROUND(IF('Indicator Data'!AZ167&gt;G$4,10,IF('Indicator Data'!AZ167&lt;G$3,0,10-(G$4-'Indicator Data'!AZ167)/(G$4-G$3)*10)),1))</f>
        <v>3.6</v>
      </c>
      <c r="H167" s="136" t="n">
        <f aca="false">IF(AND(F167="x",G167="x"),"x",ROUND(AVERAGE(F167,G167),1))</f>
        <v>4.5</v>
      </c>
      <c r="I167" s="137" t="n">
        <f aca="false">SUM(IF('Indicator Data'!AM167=0,0,'Indicator Data'!AM167),SUM('Indicator Data'!AN167:AO167))</f>
        <v>343.65427979834</v>
      </c>
      <c r="J167" s="137" t="n">
        <f aca="false">I167/'Indicator Data'!BZ167*1000000</f>
        <v>15.7831872133361</v>
      </c>
      <c r="K167" s="135" t="n">
        <f aca="false">IF(J167="x","x",ROUND(IF(J167&gt;K$4,10,IF(J167&lt;K$3,0,10-(K$4-J167)/(K$4-K$3)*10)),1))</f>
        <v>0.3</v>
      </c>
      <c r="L167" s="135" t="n">
        <f aca="false">IF('Indicator Data'!AP167="No data","x",ROUND(IF('Indicator Data'!AP167&gt;L$4,10,IF('Indicator Data'!AP167&lt;L$3,0,10-(L$4-'Indicator Data'!AP167)/(L$4-L$3)*10)),1))</f>
        <v>0.2</v>
      </c>
      <c r="M167" s="135" t="n">
        <f aca="false">IF('Indicator Data'!AQ167="No data","x",IF('Indicator Data'!AQ167=0,0,ROUND(IF('Indicator Data'!AQ167&gt;M$4,10,IF('Indicator Data'!AQ167&lt;M$3,0,10-(M$4-'Indicator Data'!AQ167)/(M$4-M$3)*10)),1)))</f>
        <v>2.9</v>
      </c>
      <c r="N167" s="136" t="n">
        <f aca="false">ROUND(AVERAGE(K167,L167,M167),1)</f>
        <v>1.1</v>
      </c>
      <c r="O167" s="138" t="n">
        <f aca="false">ROUND(AVERAGE(E167,E167,H167,N167),1)</f>
        <v>3</v>
      </c>
      <c r="P167" s="139" t="n">
        <f aca="false">IF(AND('Indicator Data'!BD167="No data",'Indicator Data'!BE167="No data"),0,SUM('Indicator Data'!BD167:BF167)/1000)</f>
        <v>13.32</v>
      </c>
      <c r="Q167" s="135" t="n">
        <f aca="false">ROUND(IF(P167=0,0,IF(LOG(P167*1000)&gt;$Q$4,10,IF(LOG(P167*1000)&lt;Q$3,0,10-(Q$4-LOG(P167*1000))/(Q$4-Q$3)*10))),1)</f>
        <v>3.7</v>
      </c>
      <c r="R167" s="140" t="n">
        <f aca="false">P167*1000/'Indicator Data'!BZ167</f>
        <v>0.000611754504570706</v>
      </c>
      <c r="S167" s="135" t="n">
        <f aca="false">IF(R167="x","x",ROUND(IF(R167&gt;$S$4,10,IF(R167&lt;$S$3,0,((R167*100)/0.0052)^(1/4.0545)/6.5*10)),1))</f>
        <v>2.8</v>
      </c>
      <c r="T167" s="141" t="n">
        <f aca="false">ROUND(AVERAGE(Q167,S167),1)</f>
        <v>3.3</v>
      </c>
      <c r="U167" s="142" t="n">
        <f aca="false">IF('Indicator Data'!AU167="No data","x",ROUND(IF('Indicator Data'!AU167&gt;U$4,10,IF('Indicator Data'!AU167&lt;U$3,0,10-(U$4-'Indicator Data'!AU167)/(U$4-U$3)*10)),1))</f>
        <v>0.2</v>
      </c>
      <c r="V167" s="142" t="n">
        <f aca="false">IF('Indicator Data'!AV167="No data","x",IF('Indicator Data'!AV167=0,0,ROUND(IF('Indicator Data'!AV167&gt;V$4,10,IF('Indicator Data'!AV167&lt;V$3,0,10-(V$4-'Indicator Data'!AV167)/(V$4-V$3)*10)),1)))</f>
        <v>0</v>
      </c>
      <c r="W167" s="135" t="n">
        <f aca="false">IF(AND(U167="x",V167="x"),"x",AVERAGE(U167,V167))</f>
        <v>0.1</v>
      </c>
      <c r="X167" s="135" t="n">
        <f aca="false">IF('Indicator Data'!AT167="No data","x",ROUND(IF('Indicator Data'!AT167&gt;X$4,10,IF('Indicator Data'!AT167&lt;X$3,0,10-(X$4-'Indicator Data'!AT167)/(X$4-X$3)*10)),1))</f>
        <v>1.2</v>
      </c>
      <c r="Y167" s="135" t="n">
        <f aca="false">IF('Indicator Data'!AW167="No data","x",ROUND(IF('Indicator Data'!AW167&gt;Y$4,10,IF('Indicator Data'!AW167&lt;Y$3,0,10-(Y$4-'Indicator Data'!AW167)/(Y$4-Y$3)*10)),1))</f>
        <v>0</v>
      </c>
      <c r="Z167" s="140" t="n">
        <f aca="false">IF('Indicator Data'!AX167="No data","x",IF(('Indicator Data'!AX167/'Indicator Data'!BZ167)&gt;1,1,IF('Indicator Data'!AX167&gt;'Indicator Data'!AX167,1,'Indicator Data'!AX167/'Indicator Data'!BZ167)))</f>
        <v>0.00158440742482584</v>
      </c>
      <c r="AA167" s="135" t="n">
        <f aca="false">IF(Z167="x","x",ROUND(IF(Z167&gt;AA$4,10,IF(Z167&lt;AA$3,0,10-(AA$4-Z167)/(AA$4-AA$3)*10)),1))</f>
        <v>0</v>
      </c>
      <c r="AB167" s="143" t="n">
        <f aca="false">IF(AND(W167="x",X167="x",Y167="x",AA167="x"),"x",ROUND(AVERAGE(W167,X167,Y167,AA167),1))</f>
        <v>0.3</v>
      </c>
      <c r="AC167" s="135" t="n">
        <f aca="false">IF('Indicator Data'!AR167="No data","x",ROUND(IF('Indicator Data'!AR167&gt;AC$4,10,IF('Indicator Data'!AR167&lt;AC$3,0,10-(AC$4-'Indicator Data'!AR167)/(AC$4-AC$3)*10)),1))</f>
        <v>0.5</v>
      </c>
      <c r="AD167" s="135" t="n">
        <f aca="false">IF('Indicator Data'!AS167="No data","x",ROUND(IF('Indicator Data'!AS167&gt;AD$4,10,IF('Indicator Data'!AS167&lt;AD$3,0,10-(AD$4-'Indicator Data'!AS167)/(AD$4-AD$3)*10)),1))</f>
        <v>4.6</v>
      </c>
      <c r="AE167" s="143" t="n">
        <f aca="false">IF(AND(AC167="x",AD167="x"),"x",ROUND(AVERAGE(AD167,AC167),1))</f>
        <v>2.6</v>
      </c>
      <c r="AF167" s="139" t="n">
        <f aca="false">('Indicator Data'!BC167+'Indicator Data'!BB167*0.5+'Indicator Data'!BA167*0.25)/1000</f>
        <v>225.91775</v>
      </c>
      <c r="AG167" s="144" t="n">
        <f aca="false">AF167*1000/'Indicator Data'!BZ167</f>
        <v>0.0103758409328062</v>
      </c>
      <c r="AH167" s="143" t="n">
        <f aca="false">IF(AG167="x","x",ROUND(IF(AG167&gt;AH$4,10,IF(AG167&lt;AH$3,0,10-(AH$4-AG167)/(AH$4-AH$3)*10)),1))</f>
        <v>1</v>
      </c>
      <c r="AI167" s="135" t="n">
        <f aca="false">IF('Indicator Data'!BG167="No data","x",ROUND(IF('Indicator Data'!BG167&lt;$AI$3,10,IF('Indicator Data'!BG167&gt;$AI$4,0,($AI$4-'Indicator Data'!BG167)/($AI$4-$AI$3)*10)),1))</f>
        <v>3.5</v>
      </c>
      <c r="AJ167" s="135" t="n">
        <f aca="false">IF('Indicator Data'!BH167="No data","x",ROUND(IF('Indicator Data'!BH167&gt;$AJ$4,10,IF('Indicator Data'!BH167&lt;$AJ$3,0,10-($AJ$4-'Indicator Data'!BH167)/($AJ$4-$AJ$3)*10)),1))</f>
        <v>0</v>
      </c>
      <c r="AK167" s="143" t="n">
        <f aca="false">ROUND(AVERAGE(AJ167,AI167),1)</f>
        <v>1.8</v>
      </c>
      <c r="AL167" s="141" t="n">
        <f aca="false">ROUND(IF(AND(AB167="x",AE167="x",AK167="x"),AH167,IF(AND(AB167="x",AE167="x"),(10-GEOMEAN(((10-AK167)/10*9+1),((10-AH167)/10*9+1)))/9*10,IF(AK167="x",(10-GEOMEAN(((10-AB167)/10*9+1),((10-AE167)/10*9+1),((10-AH167)/10*9+1)))/9*10,IF(AB167="x",(10-GEOMEAN(((10-AK167)/10*9+1),((10-AE167)/10*9+1),((10-AH167)/10*9+1)))/9*10,(10-GEOMEAN(((10-AB167)/10*9+1),((10-AE167)/10*9+1),((10-AH167)/10*9+1),((10-AK167)/10*9+1)))/9*10)))),1)</f>
        <v>1.5</v>
      </c>
      <c r="AM167" s="145" t="n">
        <f aca="false">ROUND((10-GEOMEAN(((10-T167)/10*9+1),((10-AL167)/10*9+1)))/9*10,1)</f>
        <v>2.4</v>
      </c>
    </row>
    <row r="168" customFormat="false" ht="14.5" hidden="false" customHeight="false" outlineLevel="0" collapsed="false">
      <c r="A168" s="98" t="str">
        <f aca="false">'Indicator Data'!A168</f>
        <v>Sudan</v>
      </c>
      <c r="B168" s="99" t="str">
        <f aca="false">'Indicator Data'!B168</f>
        <v>SDN</v>
      </c>
      <c r="C168" s="134" t="n">
        <f aca="false">ROUND(IF('Indicator Data'!AK168="No data",IF((0.101*LN('Indicator Data'!BY168)-0.153)&gt;C$4,0,IF((0.101*LN('Indicator Data'!BY168)-0.153)&lt;C$3,10,(C$4-(0.101*LN('Indicator Data'!BY168)-0.153))/(C$4-C$3)*10)),IF('Indicator Data'!AK168&gt;C$4,0,IF('Indicator Data'!AK168&lt;C$3,10,(C$4-'Indicator Data'!AK168)/(C$4-C$3)*10))),1)</f>
        <v>7.8</v>
      </c>
      <c r="D168" s="135" t="n">
        <f aca="false">IF('Indicator Data'!AL168="No data","x",ROUND((IF(LOG('Indicator Data'!AL168*1000)&gt;D$4,10,IF(LOG('Indicator Data'!AL168*1000)&lt;D$3,0,10-(D$4-LOG('Indicator Data'!AL168*1000))/(D$4-D$3)*10))),1))</f>
        <v>9.1</v>
      </c>
      <c r="E168" s="136" t="n">
        <f aca="false">ROUND(IF(D168="x",C168,(10-GEOMEAN(((10-C168)/10*9+1),((10-D168)/10*9+1)))/9*10),1)</f>
        <v>8.5</v>
      </c>
      <c r="F168" s="135" t="n">
        <f aca="false">IF('Indicator Data'!AY168="No data","x",ROUND(IF('Indicator Data'!AY168&gt;F$4,10,IF('Indicator Data'!AY168&lt;F$3,0,10-(F$4-'Indicator Data'!AY168)/(F$4-F$3)*10)),1))</f>
        <v>7.3</v>
      </c>
      <c r="G168" s="135" t="n">
        <f aca="false">IF('Indicator Data'!AZ168="No data","x",ROUND(IF('Indicator Data'!AZ168&gt;G$4,10,IF('Indicator Data'!AZ168&lt;G$3,0,10-(G$4-'Indicator Data'!AZ168)/(G$4-G$3)*10)),1))</f>
        <v>2.3</v>
      </c>
      <c r="H168" s="136" t="n">
        <f aca="false">IF(AND(F168="x",G168="x"),"x",ROUND(AVERAGE(F168,G168),1))</f>
        <v>4.8</v>
      </c>
      <c r="I168" s="137" t="n">
        <f aca="false">SUM(IF('Indicator Data'!AM168=0,0,'Indicator Data'!AM168),SUM('Indicator Data'!AN168:AO168))</f>
        <v>3824.12602873047</v>
      </c>
      <c r="J168" s="137" t="n">
        <f aca="false">I168/'Indicator Data'!BZ168*1000000</f>
        <v>83.7573488678778</v>
      </c>
      <c r="K168" s="135" t="n">
        <f aca="false">IF(J168="x","x",ROUND(IF(J168&gt;K$4,10,IF(J168&lt;K$3,0,10-(K$4-J168)/(K$4-K$3)*10)),1))</f>
        <v>1.7</v>
      </c>
      <c r="L168" s="135" t="n">
        <f aca="false">IF('Indicator Data'!AP168="No data","x",ROUND(IF('Indicator Data'!AP168&gt;L$4,10,IF('Indicator Data'!AP168&lt;L$3,0,10-(L$4-'Indicator Data'!AP168)/(L$4-L$3)*10)),1))</f>
        <v>6.1</v>
      </c>
      <c r="M168" s="135" t="n">
        <f aca="false">IF('Indicator Data'!AQ168="No data","x",IF('Indicator Data'!AQ168=0,0,ROUND(IF('Indicator Data'!AQ168&gt;M$4,10,IF('Indicator Data'!AQ168&lt;M$3,0,10-(M$4-'Indicator Data'!AQ168)/(M$4-M$3)*10)),1)))</f>
        <v>0.6</v>
      </c>
      <c r="N168" s="136" t="n">
        <f aca="false">ROUND(AVERAGE(K168,L168,M168),1)</f>
        <v>2.8</v>
      </c>
      <c r="O168" s="138" t="n">
        <f aca="false">ROUND(AVERAGE(E168,E168,H168,N168),1)</f>
        <v>6.2</v>
      </c>
      <c r="P168" s="139" t="n">
        <f aca="false">IF(AND('Indicator Data'!BD168="No data",'Indicator Data'!BE168="No data"),0,SUM('Indicator Data'!BD168:BF168)/1000)</f>
        <v>4198.114</v>
      </c>
      <c r="Q168" s="135" t="n">
        <f aca="false">ROUND(IF(P168=0,0,IF(LOG(P168*1000)&gt;$Q$4,10,IF(LOG(P168*1000)&lt;Q$3,0,10-(Q$4-LOG(P168*1000))/(Q$4-Q$3)*10))),1)</f>
        <v>10</v>
      </c>
      <c r="R168" s="140" t="n">
        <f aca="false">P168*1000/'Indicator Data'!BZ168</f>
        <v>0.0919485645199443</v>
      </c>
      <c r="S168" s="135" t="n">
        <f aca="false">IF(R168="x","x",ROUND(IF(R168&gt;$S$4,10,IF(R168&lt;$S$3,0,((R168*100)/0.0052)^(1/4.0545)/6.5*10)),1))</f>
        <v>9.7</v>
      </c>
      <c r="T168" s="141" t="n">
        <f aca="false">ROUND(AVERAGE(Q168,S168),1)</f>
        <v>9.9</v>
      </c>
      <c r="U168" s="142" t="n">
        <f aca="false">IF('Indicator Data'!AU168="No data","x",ROUND(IF('Indicator Data'!AU168&gt;U$4,10,IF('Indicator Data'!AU168&lt;U$3,0,10-(U$4-'Indicator Data'!AU168)/(U$4-U$3)*10)),1))</f>
        <v>0.4</v>
      </c>
      <c r="V168" s="142" t="n">
        <f aca="false">IF('Indicator Data'!AV168="No data","x",IF('Indicator Data'!AV168=0,0,ROUND(IF('Indicator Data'!AV168&gt;V$4,10,IF('Indicator Data'!AV168&lt;V$3,0,10-(V$4-'Indicator Data'!AV168)/(V$4-V$3)*10)),1)))</f>
        <v>0.5</v>
      </c>
      <c r="W168" s="135" t="n">
        <f aca="false">IF(AND(U168="x",V168="x"),"x",AVERAGE(U168,V168))</f>
        <v>0.45</v>
      </c>
      <c r="X168" s="135" t="n">
        <f aca="false">IF('Indicator Data'!AT168="No data","x",ROUND(IF('Indicator Data'!AT168&gt;X$4,10,IF('Indicator Data'!AT168&lt;X$3,0,10-(X$4-'Indicator Data'!AT168)/(X$4-X$3)*10)),1))</f>
        <v>1.1</v>
      </c>
      <c r="Y168" s="135" t="n">
        <f aca="false">IF('Indicator Data'!AW168="No data","x",ROUND(IF('Indicator Data'!AW168&gt;Y$4,10,IF('Indicator Data'!AW168&lt;Y$3,0,10-(Y$4-'Indicator Data'!AW168)/(Y$4-Y$3)*10)),1))</f>
        <v>1.8</v>
      </c>
      <c r="Z168" s="140" t="n">
        <f aca="false">IF('Indicator Data'!AX168="No data","x",IF(('Indicator Data'!AX168/'Indicator Data'!BZ168)&gt;1,1,IF('Indicator Data'!AX168&gt;'Indicator Data'!AX168,1,'Indicator Data'!AX168/'Indicator Data'!BZ168)))</f>
        <v>0.272859855619705</v>
      </c>
      <c r="AA168" s="135" t="n">
        <f aca="false">IF(Z168="x","x",ROUND(IF(Z168&gt;AA$4,10,IF(Z168&lt;AA$3,0,10-(AA$4-Z168)/(AA$4-AA$3)*10)),1))</f>
        <v>3</v>
      </c>
      <c r="AB168" s="143" t="n">
        <f aca="false">IF(AND(W168="x",X168="x",Y168="x",AA168="x"),"x",ROUND(AVERAGE(W168,X168,Y168,AA168),1))</f>
        <v>1.6</v>
      </c>
      <c r="AC168" s="135" t="n">
        <f aca="false">IF('Indicator Data'!AR168="No data","x",ROUND(IF('Indicator Data'!AR168&gt;AC$4,10,IF('Indicator Data'!AR168&lt;AC$3,0,10-(AC$4-'Indicator Data'!AR168)/(AC$4-AC$3)*10)),1))</f>
        <v>4.4</v>
      </c>
      <c r="AD168" s="135" t="n">
        <f aca="false">IF('Indicator Data'!AS168="No data","x",ROUND(IF('Indicator Data'!AS168&gt;AD$4,10,IF('Indicator Data'!AS168&lt;AD$3,0,10-(AD$4-'Indicator Data'!AS168)/(AD$4-AD$3)*10)),1))</f>
        <v>7.3</v>
      </c>
      <c r="AE168" s="143" t="n">
        <f aca="false">IF(AND(AC168="x",AD168="x"),"x",ROUND(AVERAGE(AD168,AC168),1))</f>
        <v>5.9</v>
      </c>
      <c r="AF168" s="139" t="n">
        <f aca="false">('Indicator Data'!BC168+'Indicator Data'!BB168*0.5+'Indicator Data'!BA168*0.25)/1000</f>
        <v>389.76525</v>
      </c>
      <c r="AG168" s="144" t="n">
        <f aca="false">AF168*1000/'Indicator Data'!BZ168</f>
        <v>0.00853677514170821</v>
      </c>
      <c r="AH168" s="143" t="n">
        <f aca="false">IF(AG168="x","x",ROUND(IF(AG168&gt;AH$4,10,IF(AG168&lt;AH$3,0,10-(AH$4-AG168)/(AH$4-AH$3)*10)),1))</f>
        <v>0.9</v>
      </c>
      <c r="AI168" s="135" t="n">
        <f aca="false">IF('Indicator Data'!BG168="No data","x",ROUND(IF('Indicator Data'!BG168&lt;$AI$3,10,IF('Indicator Data'!BG168&gt;$AI$4,0,($AI$4-'Indicator Data'!BG168)/($AI$4-$AI$3)*10)),1))</f>
        <v>4.5</v>
      </c>
      <c r="AJ168" s="135" t="n">
        <f aca="false">IF('Indicator Data'!BH168="No data","x",ROUND(IF('Indicator Data'!BH168&gt;$AJ$4,10,IF('Indicator Data'!BH168&lt;$AJ$3,0,10-($AJ$4-'Indicator Data'!BH168)/($AJ$4-$AJ$3)*10)),1))</f>
        <v>2.6</v>
      </c>
      <c r="AK168" s="143" t="n">
        <f aca="false">ROUND(AVERAGE(AJ168,AI168),1)</f>
        <v>3.6</v>
      </c>
      <c r="AL168" s="141" t="n">
        <f aca="false">ROUND(IF(AND(AB168="x",AE168="x",AK168="x"),AH168,IF(AND(AB168="x",AE168="x"),(10-GEOMEAN(((10-AK168)/10*9+1),((10-AH168)/10*9+1)))/9*10,IF(AK168="x",(10-GEOMEAN(((10-AB168)/10*9+1),((10-AE168)/10*9+1),((10-AH168)/10*9+1)))/9*10,IF(AB168="x",(10-GEOMEAN(((10-AK168)/10*9+1),((10-AE168)/10*9+1),((10-AH168)/10*9+1)))/9*10,(10-GEOMEAN(((10-AB168)/10*9+1),((10-AE168)/10*9+1),((10-AH168)/10*9+1),((10-AK168)/10*9+1)))/9*10)))),1)</f>
        <v>3.3</v>
      </c>
      <c r="AM168" s="145" t="n">
        <f aca="false">ROUND((10-GEOMEAN(((10-T168)/10*9+1),((10-AL168)/10*9+1)))/9*10,1)</f>
        <v>8</v>
      </c>
    </row>
    <row r="169" customFormat="false" ht="14.5" hidden="false" customHeight="false" outlineLevel="0" collapsed="false">
      <c r="A169" s="98" t="str">
        <f aca="false">'Indicator Data'!A169</f>
        <v>Suriname</v>
      </c>
      <c r="B169" s="99" t="str">
        <f aca="false">'Indicator Data'!B169</f>
        <v>SUR</v>
      </c>
      <c r="C169" s="134" t="n">
        <f aca="false">ROUND(IF('Indicator Data'!AK169="No data",IF((0.101*LN('Indicator Data'!BY169)-0.153)&gt;C$4,0,IF((0.101*LN('Indicator Data'!BY169)-0.153)&lt;C$3,10,(C$4-(0.101*LN('Indicator Data'!BY169)-0.153))/(C$4-C$3)*10)),IF('Indicator Data'!AK169&gt;C$4,0,IF('Indicator Data'!AK169&lt;C$3,10,(C$4-'Indicator Data'!AK169)/(C$4-C$3)*10))),1)</f>
        <v>3.2</v>
      </c>
      <c r="D169" s="135" t="n">
        <f aca="false">IF('Indicator Data'!AL169="No data","x",ROUND((IF(LOG('Indicator Data'!AL169*1000)&gt;D$4,10,IF(LOG('Indicator Data'!AL169*1000)&lt;D$3,0,10-(D$4-LOG('Indicator Data'!AL169*1000))/(D$4-D$3)*10))),1))</f>
        <v>3.9</v>
      </c>
      <c r="E169" s="136" t="n">
        <f aca="false">ROUND(IF(D169="x",C169,(10-GEOMEAN(((10-C169)/10*9+1),((10-D169)/10*9+1)))/9*10),1)</f>
        <v>3.6</v>
      </c>
      <c r="F169" s="135" t="n">
        <f aca="false">IF('Indicator Data'!AY169="No data","x",ROUND(IF('Indicator Data'!AY169&gt;F$4,10,IF('Indicator Data'!AY169&lt;F$3,0,10-(F$4-'Indicator Data'!AY169)/(F$4-F$3)*10)),1))</f>
        <v>5.8</v>
      </c>
      <c r="G169" s="135" t="str">
        <f aca="false">IF('Indicator Data'!AZ169="No data","x",ROUND(IF('Indicator Data'!AZ169&gt;G$4,10,IF('Indicator Data'!AZ169&lt;G$3,0,10-(G$4-'Indicator Data'!AZ169)/(G$4-G$3)*10)),1))</f>
        <v>x</v>
      </c>
      <c r="H169" s="136" t="n">
        <f aca="false">IF(AND(F169="x",G169="x"),"x",ROUND(AVERAGE(F169,G169),1))</f>
        <v>5.8</v>
      </c>
      <c r="I169" s="137" t="n">
        <f aca="false">SUM(IF('Indicator Data'!AM169=0,0,'Indicator Data'!AM169),SUM('Indicator Data'!AN169:AO169))</f>
        <v>12.5260461907349</v>
      </c>
      <c r="J169" s="137" t="n">
        <f aca="false">I169/'Indicator Data'!BZ169*1000000</f>
        <v>20.4345235331968</v>
      </c>
      <c r="K169" s="135" t="n">
        <f aca="false">IF(J169="x","x",ROUND(IF(J169&gt;K$4,10,IF(J169&lt;K$3,0,10-(K$4-J169)/(K$4-K$3)*10)),1))</f>
        <v>0.4</v>
      </c>
      <c r="L169" s="135" t="n">
        <f aca="false">IF('Indicator Data'!AP169="No data","x",ROUND(IF('Indicator Data'!AP169&gt;L$4,10,IF('Indicator Data'!AP169&lt;L$3,0,10-(L$4-'Indicator Data'!AP169)/(L$4-L$3)*10)),1))</f>
        <v>0.7</v>
      </c>
      <c r="M169" s="135" t="n">
        <f aca="false">IF('Indicator Data'!AQ169="No data","x",IF('Indicator Data'!AQ169=0,0,ROUND(IF('Indicator Data'!AQ169&gt;M$4,10,IF('Indicator Data'!AQ169&lt;M$3,0,10-(M$4-'Indicator Data'!AQ169)/(M$4-M$3)*10)),1)))</f>
        <v>1.4</v>
      </c>
      <c r="N169" s="136" t="n">
        <f aca="false">ROUND(AVERAGE(K169,L169,M169),1)</f>
        <v>0.8</v>
      </c>
      <c r="O169" s="138" t="n">
        <f aca="false">ROUND(AVERAGE(E169,E169,H169,N169),1)</f>
        <v>3.5</v>
      </c>
      <c r="P169" s="139" t="n">
        <f aca="false">IF(AND('Indicator Data'!BD169="No data",'Indicator Data'!BE169="No data"),0,SUM('Indicator Data'!BD169:BF169)/1000)</f>
        <v>2.162</v>
      </c>
      <c r="Q169" s="135" t="n">
        <f aca="false">ROUND(IF(P169=0,0,IF(LOG(P169*1000)&gt;$Q$4,10,IF(LOG(P169*1000)&lt;Q$3,0,10-(Q$4-LOG(P169*1000))/(Q$4-Q$3)*10))),1)</f>
        <v>1.1</v>
      </c>
      <c r="R169" s="140" t="n">
        <f aca="false">P169*1000/'Indicator Data'!BZ169</f>
        <v>0.00352700598465377</v>
      </c>
      <c r="S169" s="135" t="n">
        <f aca="false">IF(R169="x","x",ROUND(IF(R169&gt;$S$4,10,IF(R169&lt;$S$3,0,((R169*100)/0.0052)^(1/4.0545)/6.5*10)),1))</f>
        <v>4.4</v>
      </c>
      <c r="T169" s="141" t="n">
        <f aca="false">ROUND(AVERAGE(Q169,S169),1)</f>
        <v>2.8</v>
      </c>
      <c r="U169" s="142" t="n">
        <f aca="false">IF('Indicator Data'!AU169="No data","x",ROUND(IF('Indicator Data'!AU169&gt;U$4,10,IF('Indicator Data'!AU169&lt;U$3,0,10-(U$4-'Indicator Data'!AU169)/(U$4-U$3)*10)),1))</f>
        <v>2.2</v>
      </c>
      <c r="V169" s="142" t="n">
        <f aca="false">IF('Indicator Data'!AV169="No data","x",IF('Indicator Data'!AV169=0,0,ROUND(IF('Indicator Data'!AV169&gt;V$4,10,IF('Indicator Data'!AV169&lt;V$3,0,10-(V$4-'Indicator Data'!AV169)/(V$4-V$3)*10)),1)))</f>
        <v>1.7</v>
      </c>
      <c r="W169" s="135" t="n">
        <f aca="false">IF(AND(U169="x",V169="x"),"x",AVERAGE(U169,V169))</f>
        <v>1.95</v>
      </c>
      <c r="X169" s="135" t="n">
        <f aca="false">IF('Indicator Data'!AT169="No data","x",ROUND(IF('Indicator Data'!AT169&gt;X$4,10,IF('Indicator Data'!AT169&lt;X$3,0,10-(X$4-'Indicator Data'!AT169)/(X$4-X$3)*10)),1))</f>
        <v>0.5</v>
      </c>
      <c r="Y169" s="135" t="n">
        <f aca="false">IF('Indicator Data'!AW169="No data","x",ROUND(IF('Indicator Data'!AW169&gt;Y$4,10,IF('Indicator Data'!AW169&lt;Y$3,0,10-(Y$4-'Indicator Data'!AW169)/(Y$4-Y$3)*10)),1))</f>
        <v>0</v>
      </c>
      <c r="Z169" s="140" t="n">
        <f aca="false">IF('Indicator Data'!AX169="No data","x",IF(('Indicator Data'!AX169/'Indicator Data'!BZ169)&gt;1,1,IF('Indicator Data'!AX169&gt;'Indicator Data'!AX169,1,'Indicator Data'!AX169/'Indicator Data'!BZ169)))</f>
        <v>0.00100655073660101</v>
      </c>
      <c r="AA169" s="135" t="n">
        <f aca="false">IF(Z169="x","x",ROUND(IF(Z169&gt;AA$4,10,IF(Z169&lt;AA$3,0,10-(AA$4-Z169)/(AA$4-AA$3)*10)),1))</f>
        <v>0</v>
      </c>
      <c r="AB169" s="143" t="n">
        <f aca="false">IF(AND(W169="x",X169="x",Y169="x",AA169="x"),"x",ROUND(AVERAGE(W169,X169,Y169,AA169),1))</f>
        <v>0.6</v>
      </c>
      <c r="AC169" s="135" t="n">
        <f aca="false">IF('Indicator Data'!AR169="No data","x",ROUND(IF('Indicator Data'!AR169&gt;AC$4,10,IF('Indicator Data'!AR169&lt;AC$3,0,10-(AC$4-'Indicator Data'!AR169)/(AC$4-AC$3)*10)),1))</f>
        <v>1.4</v>
      </c>
      <c r="AD169" s="135" t="n">
        <f aca="false">IF('Indicator Data'!AS169="No data","x",ROUND(IF('Indicator Data'!AS169&gt;AD$4,10,IF('Indicator Data'!AS169&lt;AD$3,0,10-(AD$4-'Indicator Data'!AS169)/(AD$4-AD$3)*10)),1))</f>
        <v>1.5</v>
      </c>
      <c r="AE169" s="143" t="n">
        <f aca="false">IF(AND(AC169="x",AD169="x"),"x",ROUND(AVERAGE(AD169,AC169),1))</f>
        <v>1.5</v>
      </c>
      <c r="AF169" s="139" t="n">
        <f aca="false">('Indicator Data'!BC169+'Indicator Data'!BB169*0.5+'Indicator Data'!BA169*0.25)/1000</f>
        <v>14.05</v>
      </c>
      <c r="AG169" s="144" t="n">
        <f aca="false">AF169*1000/'Indicator Data'!BZ169</f>
        <v>0.0229206448123892</v>
      </c>
      <c r="AH169" s="143" t="n">
        <f aca="false">IF(AG169="x","x",ROUND(IF(AG169&gt;AH$4,10,IF(AG169&lt;AH$3,0,10-(AH$4-AG169)/(AH$4-AH$3)*10)),1))</f>
        <v>2.3</v>
      </c>
      <c r="AI169" s="135" t="n">
        <f aca="false">IF('Indicator Data'!BG169="No data","x",ROUND(IF('Indicator Data'!BG169&lt;$AI$3,10,IF('Indicator Data'!BG169&gt;$AI$4,0,($AI$4-'Indicator Data'!BG169)/($AI$4-$AI$3)*10)),1))</f>
        <v>4.7</v>
      </c>
      <c r="AJ169" s="135" t="n">
        <f aca="false">IF('Indicator Data'!BH169="No data","x",ROUND(IF('Indicator Data'!BH169&gt;$AJ$4,10,IF('Indicator Data'!BH169&lt;$AJ$3,0,10-($AJ$4-'Indicator Data'!BH169)/($AJ$4-$AJ$3)*10)),1))</f>
        <v>1.1</v>
      </c>
      <c r="AK169" s="143" t="n">
        <f aca="false">ROUND(AVERAGE(AJ169,AI169),1)</f>
        <v>2.9</v>
      </c>
      <c r="AL169" s="141" t="n">
        <f aca="false">ROUND(IF(AND(AB169="x",AE169="x",AK169="x"),AH169,IF(AND(AB169="x",AE169="x"),(10-GEOMEAN(((10-AK169)/10*9+1),((10-AH169)/10*9+1)))/9*10,IF(AK169="x",(10-GEOMEAN(((10-AB169)/10*9+1),((10-AE169)/10*9+1),((10-AH169)/10*9+1)))/9*10,IF(AB169="x",(10-GEOMEAN(((10-AK169)/10*9+1),((10-AE169)/10*9+1),((10-AH169)/10*9+1)))/9*10,(10-GEOMEAN(((10-AB169)/10*9+1),((10-AE169)/10*9+1),((10-AH169)/10*9+1),((10-AK169)/10*9+1)))/9*10)))),1)</f>
        <v>1.9</v>
      </c>
      <c r="AM169" s="145" t="n">
        <f aca="false">ROUND((10-GEOMEAN(((10-T169)/10*9+1),((10-AL169)/10*9+1)))/9*10,1)</f>
        <v>2.4</v>
      </c>
    </row>
    <row r="170" customFormat="false" ht="14.5" hidden="false" customHeight="false" outlineLevel="0" collapsed="false">
      <c r="A170" s="98" t="str">
        <f aca="false">'Indicator Data'!A170</f>
        <v>Sweden</v>
      </c>
      <c r="B170" s="99" t="str">
        <f aca="false">'Indicator Data'!B170</f>
        <v>SWE</v>
      </c>
      <c r="C170" s="134" t="n">
        <f aca="false">ROUND(IF('Indicator Data'!AK170="No data",IF((0.101*LN('Indicator Data'!BY170)-0.153)&gt;C$4,0,IF((0.101*LN('Indicator Data'!BY170)-0.153)&lt;C$3,10,(C$4-(0.101*LN('Indicator Data'!BY170)-0.153))/(C$4-C$3)*10)),IF('Indicator Data'!AK170&gt;C$4,0,IF('Indicator Data'!AK170&lt;C$3,10,(C$4-'Indicator Data'!AK170)/(C$4-C$3)*10))),1)</f>
        <v>0</v>
      </c>
      <c r="D170" s="135" t="str">
        <f aca="false">IF('Indicator Data'!AL170="No data","x",ROUND((IF(LOG('Indicator Data'!AL170*1000)&gt;D$4,10,IF(LOG('Indicator Data'!AL170*1000)&lt;D$3,0,10-(D$4-LOG('Indicator Data'!AL170*1000))/(D$4-D$3)*10))),1))</f>
        <v>x</v>
      </c>
      <c r="E170" s="136" t="n">
        <f aca="false">ROUND(IF(D170="x",C170,(10-GEOMEAN(((10-C170)/10*9+1),((10-D170)/10*9+1)))/9*10),1)</f>
        <v>0</v>
      </c>
      <c r="F170" s="135" t="n">
        <f aca="false">IF('Indicator Data'!AY170="No data","x",ROUND(IF('Indicator Data'!AY170&gt;F$4,10,IF('Indicator Data'!AY170&lt;F$3,0,10-(F$4-'Indicator Data'!AY170)/(F$4-F$3)*10)),1))</f>
        <v>0.5</v>
      </c>
      <c r="G170" s="135" t="n">
        <f aca="false">IF('Indicator Data'!AZ170="No data","x",ROUND(IF('Indicator Data'!AZ170&gt;G$4,10,IF('Indicator Data'!AZ170&lt;G$3,0,10-(G$4-'Indicator Data'!AZ170)/(G$4-G$3)*10)),1))</f>
        <v>1.1</v>
      </c>
      <c r="H170" s="136" t="n">
        <f aca="false">IF(AND(F170="x",G170="x"),"x",ROUND(AVERAGE(F170,G170),1))</f>
        <v>0.8</v>
      </c>
      <c r="I170" s="137" t="n">
        <f aca="false">SUM(IF('Indicator Data'!AM170=0,0,'Indicator Data'!AM170),SUM('Indicator Data'!AN170:AO170))</f>
        <v>-0.516885</v>
      </c>
      <c r="J170" s="137" t="n">
        <f aca="false">I170/'Indicator Data'!BZ170*1000000</f>
        <v>-0.0493818868784726</v>
      </c>
      <c r="K170" s="135" t="n">
        <f aca="false">IF(J170="x","x",ROUND(IF(J170&gt;K$4,10,IF(J170&lt;K$3,0,10-(K$4-J170)/(K$4-K$3)*10)),1))</f>
        <v>0</v>
      </c>
      <c r="L170" s="135" t="str">
        <f aca="false">IF('Indicator Data'!AP170="No data","x",ROUND(IF('Indicator Data'!AP170&gt;L$4,10,IF('Indicator Data'!AP170&lt;L$3,0,10-(L$4-'Indicator Data'!AP170)/(L$4-L$3)*10)),1))</f>
        <v>x</v>
      </c>
      <c r="M170" s="135" t="n">
        <f aca="false">IF('Indicator Data'!AQ170="No data","x",IF('Indicator Data'!AQ170=0,0,ROUND(IF('Indicator Data'!AQ170&gt;M$4,10,IF('Indicator Data'!AQ170&lt;M$3,0,10-(M$4-'Indicator Data'!AQ170)/(M$4-M$3)*10)),1)))</f>
        <v>0.2</v>
      </c>
      <c r="N170" s="136" t="n">
        <f aca="false">ROUND(AVERAGE(K170,L170,M170),1)</f>
        <v>0.1</v>
      </c>
      <c r="O170" s="138" t="n">
        <f aca="false">ROUND(AVERAGE(E170,E170,H170,N170),1)</f>
        <v>0.2</v>
      </c>
      <c r="P170" s="139" t="n">
        <f aca="false">IF(AND('Indicator Data'!BD170="No data",'Indicator Data'!BE170="No data"),0,SUM('Indicator Data'!BD170:BF170)/1000)</f>
        <v>254.808</v>
      </c>
      <c r="Q170" s="135" t="n">
        <f aca="false">ROUND(IF(P170=0,0,IF(LOG(P170*1000)&gt;$Q$4,10,IF(LOG(P170*1000)&lt;Q$3,0,10-(Q$4-LOG(P170*1000))/(Q$4-Q$3)*10))),1)</f>
        <v>8</v>
      </c>
      <c r="R170" s="140" t="n">
        <f aca="false">P170*1000/'Indicator Data'!BZ170</f>
        <v>0.0243437124925851</v>
      </c>
      <c r="S170" s="135" t="n">
        <f aca="false">IF(R170="x","x",ROUND(IF(R170&gt;$S$4,10,IF(R170&lt;$S$3,0,((R170*100)/0.0052)^(1/4.0545)/6.5*10)),1))</f>
        <v>7</v>
      </c>
      <c r="T170" s="141" t="n">
        <f aca="false">ROUND(AVERAGE(Q170,S170),1)</f>
        <v>7.5</v>
      </c>
      <c r="U170" s="142" t="str">
        <f aca="false">IF('Indicator Data'!AU170="No data","x",ROUND(IF('Indicator Data'!AU170&gt;U$4,10,IF('Indicator Data'!AU170&lt;U$3,0,10-(U$4-'Indicator Data'!AU170)/(U$4-U$3)*10)),1))</f>
        <v>x</v>
      </c>
      <c r="V170" s="142" t="str">
        <f aca="false">IF('Indicator Data'!AV170="No data","x",IF('Indicator Data'!AV170=0,0,ROUND(IF('Indicator Data'!AV170&gt;V$4,10,IF('Indicator Data'!AV170&lt;V$3,0,10-(V$4-'Indicator Data'!AV170)/(V$4-V$3)*10)),1)))</f>
        <v>x</v>
      </c>
      <c r="W170" s="135" t="str">
        <f aca="false">IF(AND(U170="x",V170="x"),"x",AVERAGE(U170,V170))</f>
        <v>x</v>
      </c>
      <c r="X170" s="135" t="n">
        <f aca="false">IF('Indicator Data'!AT170="No data","x",ROUND(IF('Indicator Data'!AT170&gt;X$4,10,IF('Indicator Data'!AT170&lt;X$3,0,10-(X$4-'Indicator Data'!AT170)/(X$4-X$3)*10)),1))</f>
        <v>0.1</v>
      </c>
      <c r="Y170" s="135" t="str">
        <f aca="false">IF('Indicator Data'!AW170="No data","x",ROUND(IF('Indicator Data'!AW170&gt;Y$4,10,IF('Indicator Data'!AW170&lt;Y$3,0,10-(Y$4-'Indicator Data'!AW170)/(Y$4-Y$3)*10)),1))</f>
        <v>x</v>
      </c>
      <c r="Z170" s="140" t="n">
        <f aca="false">IF('Indicator Data'!AX170="No data","x",IF(('Indicator Data'!AX170/'Indicator Data'!BZ170)&gt;1,1,IF('Indicator Data'!AX170&gt;'Indicator Data'!AX170,1,'Indicator Data'!AX170/'Indicator Data'!BZ170)))</f>
        <v>1.71967451911452E-006</v>
      </c>
      <c r="AA170" s="135" t="n">
        <f aca="false">IF(Z170="x","x",ROUND(IF(Z170&gt;AA$4,10,IF(Z170&lt;AA$3,0,10-(AA$4-Z170)/(AA$4-AA$3)*10)),1))</f>
        <v>0</v>
      </c>
      <c r="AB170" s="143" t="n">
        <f aca="false">IF(AND(W170="x",X170="x",Y170="x",AA170="x"),"x",ROUND(AVERAGE(W170,X170,Y170,AA170),1))</f>
        <v>0.1</v>
      </c>
      <c r="AC170" s="135" t="n">
        <f aca="false">IF('Indicator Data'!AR170="No data","x",ROUND(IF('Indicator Data'!AR170&gt;AC$4,10,IF('Indicator Data'!AR170&lt;AC$3,0,10-(AC$4-'Indicator Data'!AR170)/(AC$4-AC$3)*10)),1))</f>
        <v>0.2</v>
      </c>
      <c r="AD170" s="135" t="str">
        <f aca="false">IF('Indicator Data'!AS170="No data","x",ROUND(IF('Indicator Data'!AS170&gt;AD$4,10,IF('Indicator Data'!AS170&lt;AD$3,0,10-(AD$4-'Indicator Data'!AS170)/(AD$4-AD$3)*10)),1))</f>
        <v>x</v>
      </c>
      <c r="AE170" s="143" t="n">
        <f aca="false">IF(AND(AC170="x",AD170="x"),"x",ROUND(AVERAGE(AD170,AC170),1))</f>
        <v>0.2</v>
      </c>
      <c r="AF170" s="139" t="n">
        <f aca="false">('Indicator Data'!BC170+'Indicator Data'!BB170*0.5+'Indicator Data'!BA170*0.25)/1000</f>
        <v>6.75</v>
      </c>
      <c r="AG170" s="144" t="n">
        <f aca="false">AF170*1000/'Indicator Data'!BZ170</f>
        <v>0.000644877944667944</v>
      </c>
      <c r="AH170" s="143" t="n">
        <f aca="false">IF(AG170="x","x",ROUND(IF(AG170&gt;AH$4,10,IF(AG170&lt;AH$3,0,10-(AH$4-AG170)/(AH$4-AH$3)*10)),1))</f>
        <v>0.1</v>
      </c>
      <c r="AI170" s="135" t="n">
        <f aca="false">IF('Indicator Data'!BG170="No data","x",ROUND(IF('Indicator Data'!BG170&lt;$AI$3,10,IF('Indicator Data'!BG170&gt;$AI$4,0,($AI$4-'Indicator Data'!BG170)/($AI$4-$AI$3)*10)),1))</f>
        <v>3.3</v>
      </c>
      <c r="AJ170" s="135" t="n">
        <f aca="false">IF('Indicator Data'!BH170="No data","x",ROUND(IF('Indicator Data'!BH170&gt;$AJ$4,10,IF('Indicator Data'!BH170&lt;$AJ$3,0,10-($AJ$4-'Indicator Data'!BH170)/($AJ$4-$AJ$3)*10)),1))</f>
        <v>0</v>
      </c>
      <c r="AK170" s="143" t="n">
        <f aca="false">ROUND(AVERAGE(AJ170,AI170),1)</f>
        <v>1.7</v>
      </c>
      <c r="AL170" s="141" t="n">
        <f aca="false">ROUND(IF(AND(AB170="x",AE170="x",AK170="x"),AH170,IF(AND(AB170="x",AE170="x"),(10-GEOMEAN(((10-AK170)/10*9+1),((10-AH170)/10*9+1)))/9*10,IF(AK170="x",(10-GEOMEAN(((10-AB170)/10*9+1),((10-AE170)/10*9+1),((10-AH170)/10*9+1)))/9*10,IF(AB170="x",(10-GEOMEAN(((10-AK170)/10*9+1),((10-AE170)/10*9+1),((10-AH170)/10*9+1)))/9*10,(10-GEOMEAN(((10-AB170)/10*9+1),((10-AE170)/10*9+1),((10-AH170)/10*9+1),((10-AK170)/10*9+1)))/9*10)))),1)</f>
        <v>0.5</v>
      </c>
      <c r="AM170" s="145" t="n">
        <f aca="false">ROUND((10-GEOMEAN(((10-T170)/10*9+1),((10-AL170)/10*9+1)))/9*10,1)</f>
        <v>4.9</v>
      </c>
    </row>
    <row r="171" customFormat="false" ht="14.5" hidden="false" customHeight="false" outlineLevel="0" collapsed="false">
      <c r="A171" s="98" t="str">
        <f aca="false">'Indicator Data'!A171</f>
        <v>Switzerland</v>
      </c>
      <c r="B171" s="99" t="str">
        <f aca="false">'Indicator Data'!B171</f>
        <v>CHE</v>
      </c>
      <c r="C171" s="134" t="n">
        <f aca="false">ROUND(IF('Indicator Data'!AK171="No data",IF((0.101*LN('Indicator Data'!BY171)-0.153)&gt;C$4,0,IF((0.101*LN('Indicator Data'!BY171)-0.153)&lt;C$3,10,(C$4-(0.101*LN('Indicator Data'!BY171)-0.153))/(C$4-C$3)*10)),IF('Indicator Data'!AK171&gt;C$4,0,IF('Indicator Data'!AK171&lt;C$3,10,(C$4-'Indicator Data'!AK171)/(C$4-C$3)*10))),1)</f>
        <v>0</v>
      </c>
      <c r="D171" s="135" t="str">
        <f aca="false">IF('Indicator Data'!AL171="No data","x",ROUND((IF(LOG('Indicator Data'!AL171*1000)&gt;D$4,10,IF(LOG('Indicator Data'!AL171*1000)&lt;D$3,0,10-(D$4-LOG('Indicator Data'!AL171*1000))/(D$4-D$3)*10))),1))</f>
        <v>x</v>
      </c>
      <c r="E171" s="136" t="n">
        <f aca="false">ROUND(IF(D171="x",C171,(10-GEOMEAN(((10-C171)/10*9+1),((10-D171)/10*9+1)))/9*10),1)</f>
        <v>0</v>
      </c>
      <c r="F171" s="135" t="n">
        <f aca="false">IF('Indicator Data'!AY171="No data","x",ROUND(IF('Indicator Data'!AY171&gt;F$4,10,IF('Indicator Data'!AY171&lt;F$3,0,10-(F$4-'Indicator Data'!AY171)/(F$4-F$3)*10)),1))</f>
        <v>0.3</v>
      </c>
      <c r="G171" s="135" t="n">
        <f aca="false">IF('Indicator Data'!AZ171="No data","x",ROUND(IF('Indicator Data'!AZ171&gt;G$4,10,IF('Indicator Data'!AZ171&lt;G$3,0,10-(G$4-'Indicator Data'!AZ171)/(G$4-G$3)*10)),1))</f>
        <v>2</v>
      </c>
      <c r="H171" s="136" t="n">
        <f aca="false">IF(AND(F171="x",G171="x"),"x",ROUND(AVERAGE(F171,G171),1))</f>
        <v>1.2</v>
      </c>
      <c r="I171" s="137" t="n">
        <f aca="false">SUM(IF('Indicator Data'!AM171=0,0,'Indicator Data'!AM171),SUM('Indicator Data'!AN171:AO171))</f>
        <v>59.404208</v>
      </c>
      <c r="J171" s="137" t="n">
        <f aca="false">I171/'Indicator Data'!BZ171*1000000</f>
        <v>6.83482143165329</v>
      </c>
      <c r="K171" s="135" t="n">
        <f aca="false">IF(J171="x","x",ROUND(IF(J171&gt;K$4,10,IF(J171&lt;K$3,0,10-(K$4-J171)/(K$4-K$3)*10)),1))</f>
        <v>0.1</v>
      </c>
      <c r="L171" s="135" t="str">
        <f aca="false">IF('Indicator Data'!AP171="No data","x",ROUND(IF('Indicator Data'!AP171&gt;L$4,10,IF('Indicator Data'!AP171&lt;L$3,0,10-(L$4-'Indicator Data'!AP171)/(L$4-L$3)*10)),1))</f>
        <v>x</v>
      </c>
      <c r="M171" s="135" t="n">
        <f aca="false">IF('Indicator Data'!AQ171="No data","x",IF('Indicator Data'!AQ171=0,0,ROUND(IF('Indicator Data'!AQ171&gt;M$4,10,IF('Indicator Data'!AQ171&lt;M$3,0,10-(M$4-'Indicator Data'!AQ171)/(M$4-M$3)*10)),1)))</f>
        <v>0.1</v>
      </c>
      <c r="N171" s="136" t="n">
        <f aca="false">ROUND(AVERAGE(K171,L171,M171),1)</f>
        <v>0.1</v>
      </c>
      <c r="O171" s="138" t="n">
        <f aca="false">ROUND(AVERAGE(E171,E171,H171,N171),1)</f>
        <v>0.3</v>
      </c>
      <c r="P171" s="139" t="n">
        <f aca="false">IF(AND('Indicator Data'!BD171="No data",'Indicator Data'!BE171="No data"),0,SUM('Indicator Data'!BD171:BF171)/1000)</f>
        <v>125.938</v>
      </c>
      <c r="Q171" s="135" t="n">
        <f aca="false">ROUND(IF(P171=0,0,IF(LOG(P171*1000)&gt;$Q$4,10,IF(LOG(P171*1000)&lt;Q$3,0,10-(Q$4-LOG(P171*1000))/(Q$4-Q$3)*10))),1)</f>
        <v>7</v>
      </c>
      <c r="R171" s="140" t="n">
        <f aca="false">P171*1000/'Indicator Data'!BZ171</f>
        <v>0.0144899455853288</v>
      </c>
      <c r="S171" s="135" t="n">
        <f aca="false">IF(R171="x","x",ROUND(IF(R171&gt;$S$4,10,IF(R171&lt;$S$3,0,((R171*100)/0.0052)^(1/4.0545)/6.5*10)),1))</f>
        <v>6.2</v>
      </c>
      <c r="T171" s="141" t="n">
        <f aca="false">ROUND(AVERAGE(Q171,S171),1)</f>
        <v>6.6</v>
      </c>
      <c r="U171" s="142" t="n">
        <f aca="false">IF('Indicator Data'!AU171="No data","x",ROUND(IF('Indicator Data'!AU171&gt;U$4,10,IF('Indicator Data'!AU171&lt;U$3,0,10-(U$4-'Indicator Data'!AU171)/(U$4-U$3)*10)),1))</f>
        <v>0.4</v>
      </c>
      <c r="V171" s="142" t="n">
        <f aca="false">IF('Indicator Data'!AV171="No data","x",IF('Indicator Data'!AV171=0,0,ROUND(IF('Indicator Data'!AV171&gt;V$4,10,IF('Indicator Data'!AV171&lt;V$3,0,10-(V$4-'Indicator Data'!AV171)/(V$4-V$3)*10)),1)))</f>
        <v>0.2</v>
      </c>
      <c r="W171" s="135" t="n">
        <f aca="false">IF(AND(U171="x",V171="x"),"x",AVERAGE(U171,V171))</f>
        <v>0.3</v>
      </c>
      <c r="X171" s="135" t="n">
        <f aca="false">IF('Indicator Data'!AT171="No data","x",ROUND(IF('Indicator Data'!AT171&gt;X$4,10,IF('Indicator Data'!AT171&lt;X$3,0,10-(X$4-'Indicator Data'!AT171)/(X$4-X$3)*10)),1))</f>
        <v>0.1</v>
      </c>
      <c r="Y171" s="135" t="str">
        <f aca="false">IF('Indicator Data'!AW171="No data","x",ROUND(IF('Indicator Data'!AW171&gt;Y$4,10,IF('Indicator Data'!AW171&lt;Y$3,0,10-(Y$4-'Indicator Data'!AW171)/(Y$4-Y$3)*10)),1))</f>
        <v>x</v>
      </c>
      <c r="Z171" s="140" t="n">
        <f aca="false">IF('Indicator Data'!AX171="No data","x",IF(('Indicator Data'!AX171/'Indicator Data'!BZ171)&gt;1,1,IF('Indicator Data'!AX171&gt;'Indicator Data'!AX171,1,'Indicator Data'!AX171/'Indicator Data'!BZ171)))</f>
        <v>0</v>
      </c>
      <c r="AA171" s="135" t="n">
        <f aca="false">IF(Z171="x","x",ROUND(IF(Z171&gt;AA$4,10,IF(Z171&lt;AA$3,0,10-(AA$4-Z171)/(AA$4-AA$3)*10)),1))</f>
        <v>0</v>
      </c>
      <c r="AB171" s="143" t="n">
        <f aca="false">IF(AND(W171="x",X171="x",Y171="x",AA171="x"),"x",ROUND(AVERAGE(W171,X171,Y171,AA171),1))</f>
        <v>0.1</v>
      </c>
      <c r="AC171" s="135" t="n">
        <f aca="false">IF('Indicator Data'!AR171="No data","x",ROUND(IF('Indicator Data'!AR171&gt;AC$4,10,IF('Indicator Data'!AR171&lt;AC$3,0,10-(AC$4-'Indicator Data'!AR171)/(AC$4-AC$3)*10)),1))</f>
        <v>0.3</v>
      </c>
      <c r="AD171" s="135" t="str">
        <f aca="false">IF('Indicator Data'!AS171="No data","x",ROUND(IF('Indicator Data'!AS171&gt;AD$4,10,IF('Indicator Data'!AS171&lt;AD$3,0,10-(AD$4-'Indicator Data'!AS171)/(AD$4-AD$3)*10)),1))</f>
        <v>x</v>
      </c>
      <c r="AE171" s="143" t="n">
        <f aca="false">IF(AND(AC171="x",AD171="x"),"x",ROUND(AVERAGE(AD171,AC171),1))</f>
        <v>0.3</v>
      </c>
      <c r="AF171" s="139" t="n">
        <f aca="false">('Indicator Data'!BC171+'Indicator Data'!BB171*0.5+'Indicator Data'!BA171*0.25)/1000</f>
        <v>0.00575</v>
      </c>
      <c r="AG171" s="144" t="n">
        <f aca="false">AF171*1000/'Indicator Data'!BZ171</f>
        <v>6.61573052737382E-007</v>
      </c>
      <c r="AH171" s="143" t="n">
        <f aca="false">IF(AG171="x","x",ROUND(IF(AG171&gt;AH$4,10,IF(AG171&lt;AH$3,0,10-(AH$4-AG171)/(AH$4-AH$3)*10)),1))</f>
        <v>0</v>
      </c>
      <c r="AI171" s="135" t="n">
        <f aca="false">IF('Indicator Data'!BG171="No data","x",ROUND(IF('Indicator Data'!BG171&lt;$AI$3,10,IF('Indicator Data'!BG171&gt;$AI$4,0,($AI$4-'Indicator Data'!BG171)/($AI$4-$AI$3)*10)),1))</f>
        <v>2.3</v>
      </c>
      <c r="AJ171" s="135" t="n">
        <f aca="false">IF('Indicator Data'!BH171="No data","x",ROUND(IF('Indicator Data'!BH171&gt;$AJ$4,10,IF('Indicator Data'!BH171&lt;$AJ$3,0,10-($AJ$4-'Indicator Data'!BH171)/($AJ$4-$AJ$3)*10)),1))</f>
        <v>0</v>
      </c>
      <c r="AK171" s="143" t="n">
        <f aca="false">ROUND(AVERAGE(AJ171,AI171),1)</f>
        <v>1.2</v>
      </c>
      <c r="AL171" s="141" t="n">
        <f aca="false">ROUND(IF(AND(AB171="x",AE171="x",AK171="x"),AH171,IF(AND(AB171="x",AE171="x"),(10-GEOMEAN(((10-AK171)/10*9+1),((10-AH171)/10*9+1)))/9*10,IF(AK171="x",(10-GEOMEAN(((10-AB171)/10*9+1),((10-AE171)/10*9+1),((10-AH171)/10*9+1)))/9*10,IF(AB171="x",(10-GEOMEAN(((10-AK171)/10*9+1),((10-AE171)/10*9+1),((10-AH171)/10*9+1)))/9*10,(10-GEOMEAN(((10-AB171)/10*9+1),((10-AE171)/10*9+1),((10-AH171)/10*9+1),((10-AK171)/10*9+1)))/9*10)))),1)</f>
        <v>0.4</v>
      </c>
      <c r="AM171" s="145" t="n">
        <f aca="false">ROUND((10-GEOMEAN(((10-T171)/10*9+1),((10-AL171)/10*9+1)))/9*10,1)</f>
        <v>4.2</v>
      </c>
    </row>
    <row r="172" customFormat="false" ht="14.5" hidden="false" customHeight="false" outlineLevel="0" collapsed="false">
      <c r="A172" s="98" t="str">
        <f aca="false">'Indicator Data'!A172</f>
        <v>Syria</v>
      </c>
      <c r="B172" s="99" t="str">
        <f aca="false">'Indicator Data'!B172</f>
        <v>SYR</v>
      </c>
      <c r="C172" s="134" t="n">
        <f aca="false">ROUND(IF('Indicator Data'!AK172="No data",IF((0.101*LN('Indicator Data'!BY172)-0.153)&gt;C$4,0,IF((0.101*LN('Indicator Data'!BY172)-0.153)&lt;C$3,10,(C$4-(0.101*LN('Indicator Data'!BY172)-0.153))/(C$4-C$3)*10)),IF('Indicator Data'!AK172&gt;C$4,0,IF('Indicator Data'!AK172&lt;C$3,10,(C$4-'Indicator Data'!AK172)/(C$4-C$3)*10))),1)</f>
        <v>6.7</v>
      </c>
      <c r="D172" s="135" t="n">
        <f aca="false">IF('Indicator Data'!AL172="No data","x",ROUND((IF(LOG('Indicator Data'!AL172*1000)&gt;D$4,10,IF(LOG('Indicator Data'!AL172*1000)&lt;D$3,0,10-(D$4-LOG('Indicator Data'!AL172*1000))/(D$4-D$3)*10))),1))</f>
        <v>5.4</v>
      </c>
      <c r="E172" s="136" t="n">
        <f aca="false">ROUND(IF(D172="x",C172,(10-GEOMEAN(((10-C172)/10*9+1),((10-D172)/10*9+1)))/9*10),1)</f>
        <v>6.1</v>
      </c>
      <c r="F172" s="135" t="n">
        <f aca="false">IF('Indicator Data'!AY172="No data","x",ROUND(IF('Indicator Data'!AY172&gt;F$4,10,IF('Indicator Data'!AY172&lt;F$3,0,10-(F$4-'Indicator Data'!AY172)/(F$4-F$3)*10)),1))</f>
        <v>6.4</v>
      </c>
      <c r="G172" s="135" t="str">
        <f aca="false">IF('Indicator Data'!AZ172="No data","x",ROUND(IF('Indicator Data'!AZ172&gt;G$4,10,IF('Indicator Data'!AZ172&lt;G$3,0,10-(G$4-'Indicator Data'!AZ172)/(G$4-G$3)*10)),1))</f>
        <v>x</v>
      </c>
      <c r="H172" s="136" t="n">
        <f aca="false">IF(AND(F172="x",G172="x"),"x",ROUND(AVERAGE(F172,G172),1))</f>
        <v>6.4</v>
      </c>
      <c r="I172" s="137" t="n">
        <f aca="false">SUM(IF('Indicator Data'!AM172=0,0,'Indicator Data'!AM172),SUM('Indicator Data'!AN172:AO172))</f>
        <v>4896.59985351563</v>
      </c>
      <c r="J172" s="137" t="n">
        <f aca="false">I172/'Indicator Data'!BZ172*1000000</f>
        <v>229.624617879209</v>
      </c>
      <c r="K172" s="135" t="n">
        <f aca="false">IF(J172="x","x",ROUND(IF(J172&gt;K$4,10,IF(J172&lt;K$3,0,10-(K$4-J172)/(K$4-K$3)*10)),1))</f>
        <v>4.6</v>
      </c>
      <c r="L172" s="135" t="n">
        <f aca="false">IF('Indicator Data'!AP172="No data","x",ROUND(IF('Indicator Data'!AP172&gt;L$4,10,IF('Indicator Data'!AP172&lt;L$3,0,10-(L$4-'Indicator Data'!AP172)/(L$4-L$3)*10)),1))</f>
        <v>10</v>
      </c>
      <c r="M172" s="135" t="str">
        <f aca="false">IF('Indicator Data'!AQ172="No data","x",IF('Indicator Data'!AQ172=0,0,ROUND(IF('Indicator Data'!AQ172&gt;M$4,10,IF('Indicator Data'!AQ172&lt;M$3,0,10-(M$4-'Indicator Data'!AQ172)/(M$4-M$3)*10)),1)))</f>
        <v>x</v>
      </c>
      <c r="N172" s="136" t="n">
        <f aca="false">ROUND(AVERAGE(K172,L172,M172),1)</f>
        <v>7.3</v>
      </c>
      <c r="O172" s="138" t="n">
        <f aca="false">ROUND(AVERAGE(E172,E172,H172,N172),1)</f>
        <v>6.5</v>
      </c>
      <c r="P172" s="139" t="n">
        <f aca="false">IF(AND('Indicator Data'!BD172="No data",'Indicator Data'!BE172="No data"),0,SUM('Indicator Data'!BD172:BF172)/1000)</f>
        <v>7272.011</v>
      </c>
      <c r="Q172" s="135" t="n">
        <f aca="false">ROUND(IF(P172=0,0,IF(LOG(P172*1000)&gt;$Q$4,10,IF(LOG(P172*1000)&lt;Q$3,0,10-(Q$4-LOG(P172*1000))/(Q$4-Q$3)*10))),1)</f>
        <v>10</v>
      </c>
      <c r="R172" s="140" t="n">
        <f aca="false">P172*1000/'Indicator Data'!BZ172</f>
        <v>0.341018828787798</v>
      </c>
      <c r="S172" s="135" t="n">
        <f aca="false">IF(R172="x","x",ROUND(IF(R172&gt;$S$4,10,IF(R172&lt;$S$3,0,((R172*100)/0.0052)^(1/4.0545)/6.5*10)),1))</f>
        <v>10</v>
      </c>
      <c r="T172" s="141" t="n">
        <f aca="false">ROUND(AVERAGE(Q172,S172),1)</f>
        <v>10</v>
      </c>
      <c r="U172" s="142" t="n">
        <f aca="false">IF('Indicator Data'!AU172="No data","x",ROUND(IF('Indicator Data'!AU172&gt;U$4,10,IF('Indicator Data'!AU172&lt;U$3,0,10-(U$4-'Indicator Data'!AU172)/(U$4-U$3)*10)),1))</f>
        <v>0.2</v>
      </c>
      <c r="V172" s="142" t="n">
        <f aca="false">IF('Indicator Data'!AV172="No data","x",IF('Indicator Data'!AV172=0,0,ROUND(IF('Indicator Data'!AV172&gt;V$4,10,IF('Indicator Data'!AV172&lt;V$3,0,10-(V$4-'Indicator Data'!AV172)/(V$4-V$3)*10)),1)))</f>
        <v>0</v>
      </c>
      <c r="W172" s="135" t="n">
        <f aca="false">IF(AND(U172="x",V172="x"),"x",AVERAGE(U172,V172))</f>
        <v>0.1</v>
      </c>
      <c r="X172" s="135" t="n">
        <f aca="false">IF('Indicator Data'!AT172="No data","x",ROUND(IF('Indicator Data'!AT172&gt;X$4,10,IF('Indicator Data'!AT172&lt;X$3,0,10-(X$4-'Indicator Data'!AT172)/(X$4-X$3)*10)),1))</f>
        <v>0.3</v>
      </c>
      <c r="Y172" s="135" t="n">
        <f aca="false">IF('Indicator Data'!AW172="No data","x",ROUND(IF('Indicator Data'!AW172&gt;Y$4,10,IF('Indicator Data'!AW172&lt;Y$3,0,10-(Y$4-'Indicator Data'!AW172)/(Y$4-Y$3)*10)),1))</f>
        <v>0</v>
      </c>
      <c r="Z172" s="140" t="n">
        <f aca="false">IF('Indicator Data'!AX172="No data","x",IF(('Indicator Data'!AX172/'Indicator Data'!BZ172)&gt;1,1,IF('Indicator Data'!AX172&gt;'Indicator Data'!AX172,1,'Indicator Data'!AX172/'Indicator Data'!BZ172)))</f>
        <v>0.114436498188364</v>
      </c>
      <c r="AA172" s="135" t="n">
        <f aca="false">IF(Z172="x","x",ROUND(IF(Z172&gt;AA$4,10,IF(Z172&lt;AA$3,0,10-(AA$4-Z172)/(AA$4-AA$3)*10)),1))</f>
        <v>1.3</v>
      </c>
      <c r="AB172" s="143" t="n">
        <f aca="false">IF(AND(W172="x",X172="x",Y172="x",AA172="x"),"x",ROUND(AVERAGE(W172,X172,Y172,AA172),1))</f>
        <v>0.4</v>
      </c>
      <c r="AC172" s="135" t="n">
        <f aca="false">IF('Indicator Data'!AR172="No data","x",ROUND(IF('Indicator Data'!AR172&gt;AC$4,10,IF('Indicator Data'!AR172&lt;AC$3,0,10-(AC$4-'Indicator Data'!AR172)/(AC$4-AC$3)*10)),1))</f>
        <v>1.7</v>
      </c>
      <c r="AD172" s="135" t="n">
        <f aca="false">IF('Indicator Data'!AS172="No data","x",ROUND(IF('Indicator Data'!AS172&gt;AD$4,10,IF('Indicator Data'!AS172&lt;AD$3,0,10-(AD$4-'Indicator Data'!AS172)/(AD$4-AD$3)*10)),1))</f>
        <v>2.3</v>
      </c>
      <c r="AE172" s="143" t="n">
        <f aca="false">IF(AND(AC172="x",AD172="x"),"x",ROUND(AVERAGE(AD172,AC172),1))</f>
        <v>2</v>
      </c>
      <c r="AF172" s="139" t="n">
        <f aca="false">('Indicator Data'!BC172+'Indicator Data'!BB172*0.5+'Indicator Data'!BA172*0.25)/1000</f>
        <v>2923.02125</v>
      </c>
      <c r="AG172" s="144" t="n">
        <f aca="false">AF172*1000/'Indicator Data'!BZ172</f>
        <v>0.137074226537452</v>
      </c>
      <c r="AH172" s="143" t="n">
        <f aca="false">IF(AG172="x","x",ROUND(IF(AG172&gt;AH$4,10,IF(AG172&lt;AH$3,0,10-(AH$4-AG172)/(AH$4-AH$3)*10)),1))</f>
        <v>10</v>
      </c>
      <c r="AI172" s="135" t="n">
        <f aca="false">IF('Indicator Data'!BG172="No data","x",ROUND(IF('Indicator Data'!BG172&lt;$AI$3,10,IF('Indicator Data'!BG172&gt;$AI$4,0,($AI$4-'Indicator Data'!BG172)/($AI$4-$AI$3)*10)),1))</f>
        <v>4.4</v>
      </c>
      <c r="AJ172" s="135" t="n">
        <f aca="false">IF('Indicator Data'!BH172="No data","x",ROUND(IF('Indicator Data'!BH172&gt;$AJ$4,10,IF('Indicator Data'!BH172&lt;$AJ$3,0,10-($AJ$4-'Indicator Data'!BH172)/($AJ$4-$AJ$3)*10)),1))</f>
        <v>1.7</v>
      </c>
      <c r="AK172" s="143" t="n">
        <f aca="false">ROUND(AVERAGE(AJ172,AI172),1)</f>
        <v>3.1</v>
      </c>
      <c r="AL172" s="141" t="n">
        <f aca="false">ROUND(IF(AND(AB172="x",AE172="x",AK172="x"),AH172,IF(AND(AB172="x",AE172="x"),(10-GEOMEAN(((10-AK172)/10*9+1),((10-AH172)/10*9+1)))/9*10,IF(AK172="x",(10-GEOMEAN(((10-AB172)/10*9+1),((10-AE172)/10*9+1),((10-AH172)/10*9+1)))/9*10,IF(AB172="x",(10-GEOMEAN(((10-AK172)/10*9+1),((10-AE172)/10*9+1),((10-AH172)/10*9+1)))/9*10,(10-GEOMEAN(((10-AB172)/10*9+1),((10-AE172)/10*9+1),((10-AH172)/10*9+1),((10-AK172)/10*9+1)))/9*10)))),1)</f>
        <v>5.7</v>
      </c>
      <c r="AM172" s="145" t="n">
        <f aca="false">ROUND((10-GEOMEAN(((10-T172)/10*9+1),((10-AL172)/10*9+1)))/9*10,1)</f>
        <v>8.7</v>
      </c>
    </row>
    <row r="173" customFormat="false" ht="14.5" hidden="false" customHeight="false" outlineLevel="0" collapsed="false">
      <c r="A173" s="98" t="str">
        <f aca="false">'Indicator Data'!A173</f>
        <v>Tajikistan</v>
      </c>
      <c r="B173" s="99" t="str">
        <f aca="false">'Indicator Data'!B173</f>
        <v>TJK</v>
      </c>
      <c r="C173" s="134" t="n">
        <f aca="false">ROUND(IF('Indicator Data'!AK173="No data",IF((0.101*LN('Indicator Data'!BY173)-0.153)&gt;C$4,0,IF((0.101*LN('Indicator Data'!BY173)-0.153)&lt;C$3,10,(C$4-(0.101*LN('Indicator Data'!BY173)-0.153))/(C$4-C$3)*10)),IF('Indicator Data'!AK173&gt;C$4,0,IF('Indicator Data'!AK173&lt;C$3,10,(C$4-'Indicator Data'!AK173)/(C$4-C$3)*10))),1)</f>
        <v>4.6</v>
      </c>
      <c r="D173" s="135" t="n">
        <f aca="false">IF('Indicator Data'!AL173="No data","x",ROUND((IF(LOG('Indicator Data'!AL173*1000)&gt;D$4,10,IF(LOG('Indicator Data'!AL173*1000)&lt;D$3,0,10-(D$4-LOG('Indicator Data'!AL173*1000))/(D$4-D$3)*10))),1))</f>
        <v>5.4</v>
      </c>
      <c r="E173" s="136" t="n">
        <f aca="false">ROUND(IF(D173="x",C173,(10-GEOMEAN(((10-C173)/10*9+1),((10-D173)/10*9+1)))/9*10),1)</f>
        <v>5</v>
      </c>
      <c r="F173" s="135" t="n">
        <f aca="false">IF('Indicator Data'!AY173="No data","x",ROUND(IF('Indicator Data'!AY173&gt;F$4,10,IF('Indicator Data'!AY173&lt;F$3,0,10-(F$4-'Indicator Data'!AY173)/(F$4-F$3)*10)),1))</f>
        <v>4.2</v>
      </c>
      <c r="G173" s="135" t="n">
        <f aca="false">IF('Indicator Data'!AZ173="No data","x",ROUND(IF('Indicator Data'!AZ173&gt;G$4,10,IF('Indicator Data'!AZ173&lt;G$3,0,10-(G$4-'Indicator Data'!AZ173)/(G$4-G$3)*10)),1))</f>
        <v>2.3</v>
      </c>
      <c r="H173" s="136" t="n">
        <f aca="false">IF(AND(F173="x",G173="x"),"x",ROUND(AVERAGE(F173,G173),1))</f>
        <v>3.3</v>
      </c>
      <c r="I173" s="137" t="n">
        <f aca="false">SUM(IF('Indicator Data'!AM173=0,0,'Indicator Data'!AM173),SUM('Indicator Data'!AN173:AO173))</f>
        <v>286.222566967285</v>
      </c>
      <c r="J173" s="137" t="n">
        <f aca="false">I173/'Indicator Data'!BZ173*1000000</f>
        <v>29.3559680190084</v>
      </c>
      <c r="K173" s="135" t="n">
        <f aca="false">IF(J173="x","x",ROUND(IF(J173&gt;K$4,10,IF(J173&lt;K$3,0,10-(K$4-J173)/(K$4-K$3)*10)),1))</f>
        <v>0.6</v>
      </c>
      <c r="L173" s="135" t="n">
        <f aca="false">IF('Indicator Data'!AP173="No data","x",ROUND(IF('Indicator Data'!AP173&gt;L$4,10,IF('Indicator Data'!AP173&lt;L$3,0,10-(L$4-'Indicator Data'!AP173)/(L$4-L$3)*10)),1))</f>
        <v>5.3</v>
      </c>
      <c r="M173" s="135" t="n">
        <f aca="false">IF('Indicator Data'!AQ173="No data","x",IF('Indicator Data'!AQ173=0,0,ROUND(IF('Indicator Data'!AQ173&gt;M$4,10,IF('Indicator Data'!AQ173&lt;M$3,0,10-(M$4-'Indicator Data'!AQ173)/(M$4-M$3)*10)),1)))</f>
        <v>9</v>
      </c>
      <c r="N173" s="136" t="n">
        <f aca="false">ROUND(AVERAGE(K173,L173,M173),1)</f>
        <v>5</v>
      </c>
      <c r="O173" s="138" t="n">
        <f aca="false">ROUND(AVERAGE(E173,E173,H173,N173),1)</f>
        <v>4.6</v>
      </c>
      <c r="P173" s="139" t="n">
        <f aca="false">IF(AND('Indicator Data'!BD173="No data",'Indicator Data'!BE173="No data"),0,SUM('Indicator Data'!BD173:BF173)/1000)</f>
        <v>20.545</v>
      </c>
      <c r="Q173" s="135" t="n">
        <f aca="false">ROUND(IF(P173=0,0,IF(LOG(P173*1000)&gt;$Q$4,10,IF(LOG(P173*1000)&lt;Q$3,0,10-(Q$4-LOG(P173*1000))/(Q$4-Q$3)*10))),1)</f>
        <v>4.4</v>
      </c>
      <c r="R173" s="140" t="n">
        <f aca="false">P173*1000/'Indicator Data'!BZ173</f>
        <v>0.002107165655528</v>
      </c>
      <c r="S173" s="135" t="n">
        <f aca="false">IF(R173="x","x",ROUND(IF(R173&gt;$S$4,10,IF(R173&lt;$S$3,0,((R173*100)/0.0052)^(1/4.0545)/6.5*10)),1))</f>
        <v>3.8</v>
      </c>
      <c r="T173" s="141" t="n">
        <f aca="false">ROUND(AVERAGE(Q173,S173),1)</f>
        <v>4.1</v>
      </c>
      <c r="U173" s="142" t="n">
        <f aca="false">IF('Indicator Data'!AU173="No data","x",ROUND(IF('Indicator Data'!AU173&gt;U$4,10,IF('Indicator Data'!AU173&lt;U$3,0,10-(U$4-'Indicator Data'!AU173)/(U$4-U$3)*10)),1))</f>
        <v>0.4</v>
      </c>
      <c r="V173" s="142" t="n">
        <f aca="false">IF('Indicator Data'!AV173="No data","x",IF('Indicator Data'!AV173=0,0,ROUND(IF('Indicator Data'!AV173&gt;V$4,10,IF('Indicator Data'!AV173&lt;V$3,0,10-(V$4-'Indicator Data'!AV173)/(V$4-V$3)*10)),1)))</f>
        <v>0.4</v>
      </c>
      <c r="W173" s="135" t="n">
        <f aca="false">IF(AND(U173="x",V173="x"),"x",AVERAGE(U173,V173))</f>
        <v>0.4</v>
      </c>
      <c r="X173" s="135" t="n">
        <f aca="false">IF('Indicator Data'!AT173="No data","x",ROUND(IF('Indicator Data'!AT173&gt;X$4,10,IF('Indicator Data'!AT173&lt;X$3,0,10-(X$4-'Indicator Data'!AT173)/(X$4-X$3)*10)),1))</f>
        <v>1.5</v>
      </c>
      <c r="Y173" s="135" t="n">
        <f aca="false">IF('Indicator Data'!AW173="No data","x",ROUND(IF('Indicator Data'!AW173&gt;Y$4,10,IF('Indicator Data'!AW173&lt;Y$3,0,10-(Y$4-'Indicator Data'!AW173)/(Y$4-Y$3)*10)),1))</f>
        <v>0</v>
      </c>
      <c r="Z173" s="140" t="n">
        <f aca="false">IF('Indicator Data'!AX173="No data","x",IF(('Indicator Data'!AX173/'Indicator Data'!BZ173)&gt;1,1,IF('Indicator Data'!AX173&gt;'Indicator Data'!AX173,1,'Indicator Data'!AX173/'Indicator Data'!BZ173)))</f>
        <v>0.346166240549806</v>
      </c>
      <c r="AA173" s="135" t="n">
        <f aca="false">IF(Z173="x","x",ROUND(IF(Z173&gt;AA$4,10,IF(Z173&lt;AA$3,0,10-(AA$4-Z173)/(AA$4-AA$3)*10)),1))</f>
        <v>3.8</v>
      </c>
      <c r="AB173" s="143" t="n">
        <f aca="false">IF(AND(W173="x",X173="x",Y173="x",AA173="x"),"x",ROUND(AVERAGE(W173,X173,Y173,AA173),1))</f>
        <v>1.4</v>
      </c>
      <c r="AC173" s="135" t="n">
        <f aca="false">IF('Indicator Data'!AR173="No data","x",ROUND(IF('Indicator Data'!AR173&gt;AC$4,10,IF('Indicator Data'!AR173&lt;AC$3,0,10-(AC$4-'Indicator Data'!AR173)/(AC$4-AC$3)*10)),1))</f>
        <v>2.5</v>
      </c>
      <c r="AD173" s="135" t="n">
        <f aca="false">IF('Indicator Data'!AS173="No data","x",ROUND(IF('Indicator Data'!AS173&gt;AD$4,10,IF('Indicator Data'!AS173&lt;AD$3,0,10-(AD$4-'Indicator Data'!AS173)/(AD$4-AD$3)*10)),1))</f>
        <v>1.7</v>
      </c>
      <c r="AE173" s="143" t="n">
        <f aca="false">IF(AND(AC173="x",AD173="x"),"x",ROUND(AVERAGE(AD173,AC173),1))</f>
        <v>2.1</v>
      </c>
      <c r="AF173" s="139" t="n">
        <f aca="false">('Indicator Data'!BC173+'Indicator Data'!BB173*0.5+'Indicator Data'!BA173*0.25)/1000</f>
        <v>13.2275</v>
      </c>
      <c r="AG173" s="144" t="n">
        <f aca="false">AF173*1000/'Indicator Data'!BZ173</f>
        <v>0.00135665776142598</v>
      </c>
      <c r="AH173" s="143" t="n">
        <f aca="false">IF(AG173="x","x",ROUND(IF(AG173&gt;AH$4,10,IF(AG173&lt;AH$3,0,10-(AH$4-AG173)/(AH$4-AH$3)*10)),1))</f>
        <v>0.1</v>
      </c>
      <c r="AI173" s="135" t="n">
        <f aca="false">IF('Indicator Data'!BG173="No data","x",ROUND(IF('Indicator Data'!BG173&lt;$AI$3,10,IF('Indicator Data'!BG173&gt;$AI$4,0,($AI$4-'Indicator Data'!BG173)/($AI$4-$AI$3)*10)),1))</f>
        <v>3.6</v>
      </c>
      <c r="AJ173" s="135" t="n">
        <f aca="false">IF('Indicator Data'!BH173="No data","x",ROUND(IF('Indicator Data'!BH173&gt;$AJ$4,10,IF('Indicator Data'!BH173&lt;$AJ$3,0,10-($AJ$4-'Indicator Data'!BH173)/($AJ$4-$AJ$3)*10)),1))</f>
        <v>1.2</v>
      </c>
      <c r="AK173" s="143" t="n">
        <f aca="false">ROUND(AVERAGE(AJ173,AI173),1)</f>
        <v>2.4</v>
      </c>
      <c r="AL173" s="141" t="n">
        <f aca="false">ROUND(IF(AND(AB173="x",AE173="x",AK173="x"),AH173,IF(AND(AB173="x",AE173="x"),(10-GEOMEAN(((10-AK173)/10*9+1),((10-AH173)/10*9+1)))/9*10,IF(AK173="x",(10-GEOMEAN(((10-AB173)/10*9+1),((10-AE173)/10*9+1),((10-AH173)/10*9+1)))/9*10,IF(AB173="x",(10-GEOMEAN(((10-AK173)/10*9+1),((10-AE173)/10*9+1),((10-AH173)/10*9+1)))/9*10,(10-GEOMEAN(((10-AB173)/10*9+1),((10-AE173)/10*9+1),((10-AH173)/10*9+1),((10-AK173)/10*9+1)))/9*10)))),1)</f>
        <v>1.5</v>
      </c>
      <c r="AM173" s="145" t="n">
        <f aca="false">ROUND((10-GEOMEAN(((10-T173)/10*9+1),((10-AL173)/10*9+1)))/9*10,1)</f>
        <v>2.9</v>
      </c>
    </row>
    <row r="174" customFormat="false" ht="14.5" hidden="false" customHeight="false" outlineLevel="0" collapsed="false">
      <c r="A174" s="98" t="str">
        <f aca="false">'Indicator Data'!A174</f>
        <v>Tanzania</v>
      </c>
      <c r="B174" s="99" t="str">
        <f aca="false">'Indicator Data'!B174</f>
        <v>TZA</v>
      </c>
      <c r="C174" s="134" t="n">
        <f aca="false">ROUND(IF('Indicator Data'!AK174="No data",IF((0.101*LN('Indicator Data'!BY174)-0.153)&gt;C$4,0,IF((0.101*LN('Indicator Data'!BY174)-0.153)&lt;C$3,10,(C$4-(0.101*LN('Indicator Data'!BY174)-0.153))/(C$4-C$3)*10)),IF('Indicator Data'!AK174&gt;C$4,0,IF('Indicator Data'!AK174&lt;C$3,10,(C$4-'Indicator Data'!AK174)/(C$4-C$3)*10))),1)</f>
        <v>7.4</v>
      </c>
      <c r="D174" s="135" t="n">
        <f aca="false">IF('Indicator Data'!AL174="No data","x",ROUND((IF(LOG('Indicator Data'!AL174*1000)&gt;D$4,10,IF(LOG('Indicator Data'!AL174*1000)&lt;D$3,0,10-(D$4-LOG('Indicator Data'!AL174*1000))/(D$4-D$3)*10))),1))</f>
        <v>9</v>
      </c>
      <c r="E174" s="136" t="n">
        <f aca="false">ROUND(IF(D174="x",C174,(10-GEOMEAN(((10-C174)/10*9+1),((10-D174)/10*9+1)))/9*10),1)</f>
        <v>8.3</v>
      </c>
      <c r="F174" s="135" t="n">
        <f aca="false">IF('Indicator Data'!AY174="No data","x",ROUND(IF('Indicator Data'!AY174&gt;F$4,10,IF('Indicator Data'!AY174&lt;F$3,0,10-(F$4-'Indicator Data'!AY174)/(F$4-F$3)*10)),1))</f>
        <v>7.4</v>
      </c>
      <c r="G174" s="135" t="n">
        <f aca="false">IF('Indicator Data'!AZ174="No data","x",ROUND(IF('Indicator Data'!AZ174&gt;G$4,10,IF('Indicator Data'!AZ174&lt;G$3,0,10-(G$4-'Indicator Data'!AZ174)/(G$4-G$3)*10)),1))</f>
        <v>3.9</v>
      </c>
      <c r="H174" s="136" t="n">
        <f aca="false">IF(AND(F174="x",G174="x"),"x",ROUND(AVERAGE(F174,G174),1))</f>
        <v>5.7</v>
      </c>
      <c r="I174" s="137" t="n">
        <f aca="false">SUM(IF('Indicator Data'!AM174=0,0,'Indicator Data'!AM174),SUM('Indicator Data'!AN174:AO174))</f>
        <v>2813.12897100781</v>
      </c>
      <c r="J174" s="137" t="n">
        <f aca="false">I174/'Indicator Data'!BZ174*1000000</f>
        <v>44.2397009886815</v>
      </c>
      <c r="K174" s="135" t="n">
        <f aca="false">IF(J174="x","x",ROUND(IF(J174&gt;K$4,10,IF(J174&lt;K$3,0,10-(K$4-J174)/(K$4-K$3)*10)),1))</f>
        <v>0.9</v>
      </c>
      <c r="L174" s="135" t="n">
        <f aca="false">IF('Indicator Data'!AP174="No data","x",ROUND(IF('Indicator Data'!AP174&gt;L$4,10,IF('Indicator Data'!AP174&lt;L$3,0,10-(L$4-'Indicator Data'!AP174)/(L$4-L$3)*10)),1))</f>
        <v>2.4</v>
      </c>
      <c r="M174" s="135" t="n">
        <f aca="false">IF('Indicator Data'!AQ174="No data","x",IF('Indicator Data'!AQ174=0,0,ROUND(IF('Indicator Data'!AQ174&gt;M$4,10,IF('Indicator Data'!AQ174&lt;M$3,0,10-(M$4-'Indicator Data'!AQ174)/(M$4-M$3)*10)),1)))</f>
        <v>0.2</v>
      </c>
      <c r="N174" s="136" t="n">
        <f aca="false">ROUND(AVERAGE(K174,L174,M174),1)</f>
        <v>1.2</v>
      </c>
      <c r="O174" s="138" t="n">
        <f aca="false">ROUND(AVERAGE(E174,E174,H174,N174),1)</f>
        <v>5.9</v>
      </c>
      <c r="P174" s="139" t="n">
        <f aca="false">IF(AND('Indicator Data'!BD174="No data",'Indicator Data'!BE174="No data"),0,SUM('Indicator Data'!BD174:BF174)/1000)</f>
        <v>240.813</v>
      </c>
      <c r="Q174" s="135" t="n">
        <f aca="false">ROUND(IF(P174=0,0,IF(LOG(P174*1000)&gt;$Q$4,10,IF(LOG(P174*1000)&lt;Q$3,0,10-(Q$4-LOG(P174*1000))/(Q$4-Q$3)*10))),1)</f>
        <v>7.9</v>
      </c>
      <c r="R174" s="140" t="n">
        <f aca="false">P174*1000/'Indicator Data'!BZ174</f>
        <v>0.0037870624574922</v>
      </c>
      <c r="S174" s="135" t="n">
        <f aca="false">IF(R174="x","x",ROUND(IF(R174&gt;$S$4,10,IF(R174&lt;$S$3,0,((R174*100)/0.0052)^(1/4.0545)/6.5*10)),1))</f>
        <v>4.4</v>
      </c>
      <c r="T174" s="141" t="n">
        <f aca="false">ROUND(AVERAGE(Q174,S174),1)</f>
        <v>6.2</v>
      </c>
      <c r="U174" s="142" t="n">
        <f aca="false">IF('Indicator Data'!AU174="No data","x",ROUND(IF('Indicator Data'!AU174&gt;U$4,10,IF('Indicator Data'!AU174&lt;U$3,0,10-(U$4-'Indicator Data'!AU174)/(U$4-U$3)*10)),1))</f>
        <v>9.4</v>
      </c>
      <c r="V174" s="142" t="n">
        <f aca="false">IF('Indicator Data'!AV174="No data","x",IF('Indicator Data'!AV174=0,0,ROUND(IF('Indicator Data'!AV174&gt;V$4,10,IF('Indicator Data'!AV174&lt;V$3,0,10-(V$4-'Indicator Data'!AV174)/(V$4-V$3)*10)),1)))</f>
        <v>6.9</v>
      </c>
      <c r="W174" s="135" t="n">
        <f aca="false">IF(AND(U174="x",V174="x"),"x",AVERAGE(U174,V174))</f>
        <v>8.15</v>
      </c>
      <c r="X174" s="135" t="n">
        <f aca="false">IF('Indicator Data'!AT174="No data","x",ROUND(IF('Indicator Data'!AT174&gt;X$4,10,IF('Indicator Data'!AT174&lt;X$3,0,10-(X$4-'Indicator Data'!AT174)/(X$4-X$3)*10)),1))</f>
        <v>4</v>
      </c>
      <c r="Y174" s="135" t="n">
        <f aca="false">IF('Indicator Data'!AW174="No data","x",ROUND(IF('Indicator Data'!AW174&gt;Y$4,10,IF('Indicator Data'!AW174&lt;Y$3,0,10-(Y$4-'Indicator Data'!AW174)/(Y$4-Y$3)*10)),1))</f>
        <v>3</v>
      </c>
      <c r="Z174" s="140" t="n">
        <f aca="false">IF('Indicator Data'!AX174="No data","x",IF(('Indicator Data'!AX174/'Indicator Data'!BZ174)&gt;1,1,IF('Indicator Data'!AX174&gt;'Indicator Data'!AX174,1,'Indicator Data'!AX174/'Indicator Data'!BZ174)))</f>
        <v>0.456670072322698</v>
      </c>
      <c r="AA174" s="135" t="n">
        <f aca="false">IF(Z174="x","x",ROUND(IF(Z174&gt;AA$4,10,IF(Z174&lt;AA$3,0,10-(AA$4-Z174)/(AA$4-AA$3)*10)),1))</f>
        <v>5.1</v>
      </c>
      <c r="AB174" s="143" t="n">
        <f aca="false">IF(AND(W174="x",X174="x",Y174="x",AA174="x"),"x",ROUND(AVERAGE(W174,X174,Y174,AA174),1))</f>
        <v>5.1</v>
      </c>
      <c r="AC174" s="135" t="n">
        <f aca="false">IF('Indicator Data'!AR174="No data","x",ROUND(IF('Indicator Data'!AR174&gt;AC$4,10,IF('Indicator Data'!AR174&lt;AC$3,0,10-(AC$4-'Indicator Data'!AR174)/(AC$4-AC$3)*10)),1))</f>
        <v>3.8</v>
      </c>
      <c r="AD174" s="135" t="n">
        <f aca="false">IF('Indicator Data'!AS174="No data","x",ROUND(IF('Indicator Data'!AS174&gt;AD$4,10,IF('Indicator Data'!AS174&lt;AD$3,0,10-(AD$4-'Indicator Data'!AS174)/(AD$4-AD$3)*10)),1))</f>
        <v>3.2</v>
      </c>
      <c r="AE174" s="143" t="n">
        <f aca="false">IF(AND(AC174="x",AD174="x"),"x",ROUND(AVERAGE(AD174,AC174),1))</f>
        <v>3.5</v>
      </c>
      <c r="AF174" s="139" t="n">
        <f aca="false">('Indicator Data'!BC174+'Indicator Data'!BB174*0.5+'Indicator Data'!BA174*0.25)/1000</f>
        <v>31.569</v>
      </c>
      <c r="AG174" s="144" t="n">
        <f aca="false">AF174*1000/'Indicator Data'!BZ174</f>
        <v>0.000496458973230562</v>
      </c>
      <c r="AH174" s="143" t="n">
        <f aca="false">IF(AG174="x","x",ROUND(IF(AG174&gt;AH$4,10,IF(AG174&lt;AH$3,0,10-(AH$4-AG174)/(AH$4-AH$3)*10)),1))</f>
        <v>0</v>
      </c>
      <c r="AI174" s="135" t="n">
        <f aca="false">IF('Indicator Data'!BG174="No data","x",ROUND(IF('Indicator Data'!BG174&lt;$AI$3,10,IF('Indicator Data'!BG174&gt;$AI$4,0,($AI$4-'Indicator Data'!BG174)/($AI$4-$AI$3)*10)),1))</f>
        <v>4.9</v>
      </c>
      <c r="AJ174" s="135" t="n">
        <f aca="false">IF('Indicator Data'!BH174="No data","x",ROUND(IF('Indicator Data'!BH174&gt;$AJ$4,10,IF('Indicator Data'!BH174&lt;$AJ$3,0,10-($AJ$4-'Indicator Data'!BH174)/($AJ$4-$AJ$3)*10)),1))</f>
        <v>5.9</v>
      </c>
      <c r="AK174" s="143" t="n">
        <f aca="false">ROUND(AVERAGE(AJ174,AI174),1)</f>
        <v>5.4</v>
      </c>
      <c r="AL174" s="141" t="n">
        <f aca="false">ROUND(IF(AND(AB174="x",AE174="x",AK174="x"),AH174,IF(AND(AB174="x",AE174="x"),(10-GEOMEAN(((10-AK174)/10*9+1),((10-AH174)/10*9+1)))/9*10,IF(AK174="x",(10-GEOMEAN(((10-AB174)/10*9+1),((10-AE174)/10*9+1),((10-AH174)/10*9+1)))/9*10,IF(AB174="x",(10-GEOMEAN(((10-AK174)/10*9+1),((10-AE174)/10*9+1),((10-AH174)/10*9+1)))/9*10,(10-GEOMEAN(((10-AB174)/10*9+1),((10-AE174)/10*9+1),((10-AH174)/10*9+1),((10-AK174)/10*9+1)))/9*10)))),1)</f>
        <v>3.8</v>
      </c>
      <c r="AM174" s="145" t="n">
        <f aca="false">ROUND((10-GEOMEAN(((10-T174)/10*9+1),((10-AL174)/10*9+1)))/9*10,1)</f>
        <v>5.1</v>
      </c>
    </row>
    <row r="175" customFormat="false" ht="14.5" hidden="false" customHeight="false" outlineLevel="0" collapsed="false">
      <c r="A175" s="98" t="str">
        <f aca="false">'Indicator Data'!A175</f>
        <v>Thailand</v>
      </c>
      <c r="B175" s="99" t="str">
        <f aca="false">'Indicator Data'!B175</f>
        <v>THA</v>
      </c>
      <c r="C175" s="134" t="n">
        <f aca="false">ROUND(IF('Indicator Data'!AK175="No data",IF((0.101*LN('Indicator Data'!BY175)-0.153)&gt;C$4,0,IF((0.101*LN('Indicator Data'!BY175)-0.153)&lt;C$3,10,(C$4-(0.101*LN('Indicator Data'!BY175)-0.153))/(C$4-C$3)*10)),IF('Indicator Data'!AK175&gt;C$4,0,IF('Indicator Data'!AK175&lt;C$3,10,(C$4-'Indicator Data'!AK175)/(C$4-C$3)*10))),1)</f>
        <v>2.5</v>
      </c>
      <c r="D175" s="135" t="n">
        <f aca="false">IF('Indicator Data'!AL175="No data","x",ROUND((IF(LOG('Indicator Data'!AL175*1000)&gt;D$4,10,IF(LOG('Indicator Data'!AL175*1000)&lt;D$3,0,10-(D$4-LOG('Indicator Data'!AL175*1000))/(D$4-D$3)*10))),1))</f>
        <v>1.8</v>
      </c>
      <c r="E175" s="136" t="n">
        <f aca="false">ROUND(IF(D175="x",C175,(10-GEOMEAN(((10-C175)/10*9+1),((10-D175)/10*9+1)))/9*10),1)</f>
        <v>2.2</v>
      </c>
      <c r="F175" s="135" t="n">
        <f aca="false">IF('Indicator Data'!AY175="No data","x",ROUND(IF('Indicator Data'!AY175&gt;F$4,10,IF('Indicator Data'!AY175&lt;F$3,0,10-(F$4-'Indicator Data'!AY175)/(F$4-F$3)*10)),1))</f>
        <v>4.8</v>
      </c>
      <c r="G175" s="135" t="n">
        <f aca="false">IF('Indicator Data'!AZ175="No data","x",ROUND(IF('Indicator Data'!AZ175&gt;G$4,10,IF('Indicator Data'!AZ175&lt;G$3,0,10-(G$4-'Indicator Data'!AZ175)/(G$4-G$3)*10)),1))</f>
        <v>2.5</v>
      </c>
      <c r="H175" s="136" t="n">
        <f aca="false">IF(AND(F175="x",G175="x"),"x",ROUND(AVERAGE(F175,G175),1))</f>
        <v>3.7</v>
      </c>
      <c r="I175" s="137" t="n">
        <f aca="false">SUM(IF('Indicator Data'!AM175=0,0,'Indicator Data'!AM175),SUM('Indicator Data'!AN175:AO175))</f>
        <v>-786.20617453125</v>
      </c>
      <c r="J175" s="137" t="n">
        <f aca="false">I175/'Indicator Data'!BZ175*1000000</f>
        <v>-10.9803638576753</v>
      </c>
      <c r="K175" s="135" t="n">
        <f aca="false">IF(J175="x","x",ROUND(IF(J175&gt;K$4,10,IF(J175&lt;K$3,0,10-(K$4-J175)/(K$4-K$3)*10)),1))</f>
        <v>0</v>
      </c>
      <c r="L175" s="135" t="n">
        <f aca="false">IF('Indicator Data'!AP175="No data","x",ROUND(IF('Indicator Data'!AP175&gt;L$4,10,IF('Indicator Data'!AP175&lt;L$3,0,10-(L$4-'Indicator Data'!AP175)/(L$4-L$3)*10)),1))</f>
        <v>0</v>
      </c>
      <c r="M175" s="135" t="n">
        <f aca="false">IF('Indicator Data'!AQ175="No data","x",IF('Indicator Data'!AQ175=0,0,ROUND(IF('Indicator Data'!AQ175&gt;M$4,10,IF('Indicator Data'!AQ175&lt;M$3,0,10-(M$4-'Indicator Data'!AQ175)/(M$4-M$3)*10)),1)))</f>
        <v>0.6</v>
      </c>
      <c r="N175" s="136" t="n">
        <f aca="false">ROUND(AVERAGE(K175,L175,M175),1)</f>
        <v>0.2</v>
      </c>
      <c r="O175" s="138" t="n">
        <f aca="false">ROUND(AVERAGE(E175,E175,H175,N175),1)</f>
        <v>2.1</v>
      </c>
      <c r="P175" s="139" t="n">
        <f aca="false">IF(AND('Indicator Data'!BD175="No data",'Indicator Data'!BE175="No data"),0,SUM('Indicator Data'!BD175:BF175)/1000)</f>
        <v>142.187</v>
      </c>
      <c r="Q175" s="135" t="n">
        <f aca="false">ROUND(IF(P175=0,0,IF(LOG(P175*1000)&gt;$Q$4,10,IF(LOG(P175*1000)&lt;Q$3,0,10-(Q$4-LOG(P175*1000))/(Q$4-Q$3)*10))),1)</f>
        <v>7.2</v>
      </c>
      <c r="R175" s="140" t="n">
        <f aca="false">P175*1000/'Indicator Data'!BZ175</f>
        <v>0.00198582133593918</v>
      </c>
      <c r="S175" s="135" t="n">
        <f aca="false">IF(R175="x","x",ROUND(IF(R175&gt;$S$4,10,IF(R175&lt;$S$3,0,((R175*100)/0.0052)^(1/4.0545)/6.5*10)),1))</f>
        <v>3.8</v>
      </c>
      <c r="T175" s="141" t="n">
        <f aca="false">ROUND(AVERAGE(Q175,S175),1)</f>
        <v>5.5</v>
      </c>
      <c r="U175" s="142" t="n">
        <f aca="false">IF('Indicator Data'!AU175="No data","x",ROUND(IF('Indicator Data'!AU175&gt;U$4,10,IF('Indicator Data'!AU175&lt;U$3,0,10-(U$4-'Indicator Data'!AU175)/(U$4-U$3)*10)),1))</f>
        <v>2</v>
      </c>
      <c r="V175" s="142" t="n">
        <f aca="false">IF('Indicator Data'!AV175="No data","x",IF('Indicator Data'!AV175=0,0,ROUND(IF('Indicator Data'!AV175&gt;V$4,10,IF('Indicator Data'!AV175&lt;V$3,0,10-(V$4-'Indicator Data'!AV175)/(V$4-V$3)*10)),1)))</f>
        <v>0.6</v>
      </c>
      <c r="W175" s="135" t="n">
        <f aca="false">IF(AND(U175="x",V175="x"),"x",AVERAGE(U175,V175))</f>
        <v>1.3</v>
      </c>
      <c r="X175" s="135" t="n">
        <f aca="false">IF('Indicator Data'!AT175="No data","x",ROUND(IF('Indicator Data'!AT175&gt;X$4,10,IF('Indicator Data'!AT175&lt;X$3,0,10-(X$4-'Indicator Data'!AT175)/(X$4-X$3)*10)),1))</f>
        <v>2.7</v>
      </c>
      <c r="Y175" s="135" t="n">
        <f aca="false">IF('Indicator Data'!AW175="No data","x",ROUND(IF('Indicator Data'!AW175&gt;Y$4,10,IF('Indicator Data'!AW175&lt;Y$3,0,10-(Y$4-'Indicator Data'!AW175)/(Y$4-Y$3)*10)),1))</f>
        <v>0</v>
      </c>
      <c r="Z175" s="140" t="n">
        <f aca="false">IF('Indicator Data'!AX175="No data","x",IF(('Indicator Data'!AX175/'Indicator Data'!BZ175)&gt;1,1,IF('Indicator Data'!AX175&gt;'Indicator Data'!AX175,1,'Indicator Data'!AX175/'Indicator Data'!BZ175)))</f>
        <v>0.000700142835786443</v>
      </c>
      <c r="AA175" s="135" t="n">
        <f aca="false">IF(Z175="x","x",ROUND(IF(Z175&gt;AA$4,10,IF(Z175&lt;AA$3,0,10-(AA$4-Z175)/(AA$4-AA$3)*10)),1))</f>
        <v>0</v>
      </c>
      <c r="AB175" s="143" t="n">
        <f aca="false">IF(AND(W175="x",X175="x",Y175="x",AA175="x"),"x",ROUND(AVERAGE(W175,X175,Y175,AA175),1))</f>
        <v>1</v>
      </c>
      <c r="AC175" s="135" t="n">
        <f aca="false">IF('Indicator Data'!AR175="No data","x",ROUND(IF('Indicator Data'!AR175&gt;AC$4,10,IF('Indicator Data'!AR175&lt;AC$3,0,10-(AC$4-'Indicator Data'!AR175)/(AC$4-AC$3)*10)),1))</f>
        <v>0.7</v>
      </c>
      <c r="AD175" s="135" t="n">
        <f aca="false">IF('Indicator Data'!AS175="No data","x",ROUND(IF('Indicator Data'!AS175&gt;AD$4,10,IF('Indicator Data'!AS175&lt;AD$3,0,10-(AD$4-'Indicator Data'!AS175)/(AD$4-AD$3)*10)),1))</f>
        <v>1.7</v>
      </c>
      <c r="AE175" s="143" t="n">
        <f aca="false">IF(AND(AC175="x",AD175="x"),"x",ROUND(AVERAGE(AD175,AC175),1))</f>
        <v>1.2</v>
      </c>
      <c r="AF175" s="139" t="n">
        <f aca="false">('Indicator Data'!BC175+'Indicator Data'!BB175*0.5+'Indicator Data'!BA175*0.25)/1000</f>
        <v>840.748</v>
      </c>
      <c r="AG175" s="144" t="n">
        <f aca="false">AF175*1000/'Indicator Data'!BZ175</f>
        <v>0.0117421094512733</v>
      </c>
      <c r="AH175" s="143" t="n">
        <f aca="false">IF(AG175="x","x",ROUND(IF(AG175&gt;AH$4,10,IF(AG175&lt;AH$3,0,10-(AH$4-AG175)/(AH$4-AH$3)*10)),1))</f>
        <v>1.2</v>
      </c>
      <c r="AI175" s="135" t="n">
        <f aca="false">IF('Indicator Data'!BG175="No data","x",ROUND(IF('Indicator Data'!BG175&lt;$AI$3,10,IF('Indicator Data'!BG175&gt;$AI$4,0,($AI$4-'Indicator Data'!BG175)/($AI$4-$AI$3)*10)),1))</f>
        <v>4.5</v>
      </c>
      <c r="AJ175" s="135" t="n">
        <f aca="false">IF('Indicator Data'!BH175="No data","x",ROUND(IF('Indicator Data'!BH175&gt;$AJ$4,10,IF('Indicator Data'!BH175&lt;$AJ$3,0,10-($AJ$4-'Indicator Data'!BH175)/($AJ$4-$AJ$3)*10)),1))</f>
        <v>1.3</v>
      </c>
      <c r="AK175" s="143" t="n">
        <f aca="false">ROUND(AVERAGE(AJ175,AI175),1)</f>
        <v>2.9</v>
      </c>
      <c r="AL175" s="141" t="n">
        <f aca="false">ROUND(IF(AND(AB175="x",AE175="x",AK175="x"),AH175,IF(AND(AB175="x",AE175="x"),(10-GEOMEAN(((10-AK175)/10*9+1),((10-AH175)/10*9+1)))/9*10,IF(AK175="x",(10-GEOMEAN(((10-AB175)/10*9+1),((10-AE175)/10*9+1),((10-AH175)/10*9+1)))/9*10,IF(AB175="x",(10-GEOMEAN(((10-AK175)/10*9+1),((10-AE175)/10*9+1),((10-AH175)/10*9+1)))/9*10,(10-GEOMEAN(((10-AB175)/10*9+1),((10-AE175)/10*9+1),((10-AH175)/10*9+1),((10-AK175)/10*9+1)))/9*10)))),1)</f>
        <v>1.6</v>
      </c>
      <c r="AM175" s="145" t="n">
        <f aca="false">ROUND((10-GEOMEAN(((10-T175)/10*9+1),((10-AL175)/10*9+1)))/9*10,1)</f>
        <v>3.8</v>
      </c>
    </row>
    <row r="176" customFormat="false" ht="14.5" hidden="false" customHeight="false" outlineLevel="0" collapsed="false">
      <c r="A176" s="98" t="str">
        <f aca="false">'Indicator Data'!A176</f>
        <v>Timor-Leste</v>
      </c>
      <c r="B176" s="99" t="str">
        <f aca="false">'Indicator Data'!B176</f>
        <v>TLS</v>
      </c>
      <c r="C176" s="134" t="n">
        <f aca="false">ROUND(IF('Indicator Data'!AK176="No data",IF((0.101*LN('Indicator Data'!BY176)-0.153)&gt;C$4,0,IF((0.101*LN('Indicator Data'!BY176)-0.153)&lt;C$3,10,(C$4-(0.101*LN('Indicator Data'!BY176)-0.153))/(C$4-C$3)*10)),IF('Indicator Data'!AK176&gt;C$4,0,IF('Indicator Data'!AK176&lt;C$3,10,(C$4-'Indicator Data'!AK176)/(C$4-C$3)*10))),1)</f>
        <v>5.9</v>
      </c>
      <c r="D176" s="135" t="n">
        <f aca="false">IF('Indicator Data'!AL176="No data","x",ROUND((IF(LOG('Indicator Data'!AL176*1000)&gt;D$4,10,IF(LOG('Indicator Data'!AL176*1000)&lt;D$3,0,10-(D$4-LOG('Indicator Data'!AL176*1000))/(D$4-D$3)*10))),1))</f>
        <v>8.6</v>
      </c>
      <c r="E176" s="136" t="n">
        <f aca="false">ROUND(IF(D176="x",C176,(10-GEOMEAN(((10-C176)/10*9+1),((10-D176)/10*9+1)))/9*10),1)</f>
        <v>7.5</v>
      </c>
      <c r="F176" s="135" t="str">
        <f aca="false">IF('Indicator Data'!AY176="No data","x",ROUND(IF('Indicator Data'!AY176&gt;F$4,10,IF('Indicator Data'!AY176&lt;F$3,0,10-(F$4-'Indicator Data'!AY176)/(F$4-F$3)*10)),1))</f>
        <v>x</v>
      </c>
      <c r="G176" s="135" t="n">
        <f aca="false">IF('Indicator Data'!AZ176="No data","x",ROUND(IF('Indicator Data'!AZ176&gt;G$4,10,IF('Indicator Data'!AZ176&lt;G$3,0,10-(G$4-'Indicator Data'!AZ176)/(G$4-G$3)*10)),1))</f>
        <v>0.9</v>
      </c>
      <c r="H176" s="136" t="n">
        <f aca="false">IF(AND(F176="x",G176="x"),"x",ROUND(AVERAGE(F176,G176),1))</f>
        <v>0.9</v>
      </c>
      <c r="I176" s="137" t="n">
        <f aca="false">SUM(IF('Indicator Data'!AM176=0,0,'Indicator Data'!AM176),SUM('Indicator Data'!AN176:AO176))</f>
        <v>371.568007</v>
      </c>
      <c r="J176" s="137" t="n">
        <f aca="false">I176/'Indicator Data'!BZ176*1000000</f>
        <v>281.290175495972</v>
      </c>
      <c r="K176" s="135" t="n">
        <f aca="false">IF(J176="x","x",ROUND(IF(J176&gt;K$4,10,IF(J176&lt;K$3,0,10-(K$4-J176)/(K$4-K$3)*10)),1))</f>
        <v>5.6</v>
      </c>
      <c r="L176" s="135" t="n">
        <f aca="false">IF('Indicator Data'!AP176="No data","x",ROUND(IF('Indicator Data'!AP176&gt;L$4,10,IF('Indicator Data'!AP176&lt;L$3,0,10-(L$4-'Indicator Data'!AP176)/(L$4-L$3)*10)),1))</f>
        <v>7</v>
      </c>
      <c r="M176" s="135" t="n">
        <f aca="false">IF('Indicator Data'!AQ176="No data","x",IF('Indicator Data'!AQ176=0,0,ROUND(IF('Indicator Data'!AQ176&gt;M$4,10,IF('Indicator Data'!AQ176&lt;M$3,0,10-(M$4-'Indicator Data'!AQ176)/(M$4-M$3)*10)),1)))</f>
        <v>2.7</v>
      </c>
      <c r="N176" s="136" t="n">
        <f aca="false">ROUND(AVERAGE(K176,L176,M176),1)</f>
        <v>5.1</v>
      </c>
      <c r="O176" s="138" t="n">
        <f aca="false">ROUND(AVERAGE(E176,E176,H176,N176),1)</f>
        <v>5.3</v>
      </c>
      <c r="P176" s="139" t="n">
        <f aca="false">IF(AND('Indicator Data'!BD176="No data",'Indicator Data'!BE176="No data"),0,SUM('Indicator Data'!BD176:BF176)/1000)</f>
        <v>0</v>
      </c>
      <c r="Q176" s="135" t="n">
        <f aca="false">ROUND(IF(P176=0,0,IF(LOG(P176*1000)&gt;$Q$4,10,IF(LOG(P176*1000)&lt;Q$3,0,10-(Q$4-LOG(P176*1000))/(Q$4-Q$3)*10))),1)</f>
        <v>0</v>
      </c>
      <c r="R176" s="140" t="n">
        <f aca="false">P176*1000/'Indicator Data'!BZ176</f>
        <v>0</v>
      </c>
      <c r="S176" s="135" t="n">
        <f aca="false">IF(R176="x","x",ROUND(IF(R176&gt;$S$4,10,IF(R176&lt;$S$3,0,((R176*100)/0.0052)^(1/4.0545)/6.5*10)),1))</f>
        <v>0</v>
      </c>
      <c r="T176" s="141" t="n">
        <f aca="false">ROUND(AVERAGE(Q176,S176),1)</f>
        <v>0</v>
      </c>
      <c r="U176" s="142" t="n">
        <f aca="false">IF('Indicator Data'!AU176="No data","x",ROUND(IF('Indicator Data'!AU176&gt;U$4,10,IF('Indicator Data'!AU176&lt;U$3,0,10-(U$4-'Indicator Data'!AU176)/(U$4-U$3)*10)),1))</f>
        <v>0.4</v>
      </c>
      <c r="V176" s="142" t="n">
        <f aca="false">IF('Indicator Data'!AV176="No data","x",IF('Indicator Data'!AV176=0,0,ROUND(IF('Indicator Data'!AV176&gt;V$4,10,IF('Indicator Data'!AV176&lt;V$3,0,10-(V$4-'Indicator Data'!AV176)/(V$4-V$3)*10)),1)))</f>
        <v>0.6</v>
      </c>
      <c r="W176" s="135" t="n">
        <f aca="false">IF(AND(U176="x",V176="x"),"x",AVERAGE(U176,V176))</f>
        <v>0.5</v>
      </c>
      <c r="X176" s="135" t="n">
        <f aca="false">IF('Indicator Data'!AT176="No data","x",ROUND(IF('Indicator Data'!AT176&gt;X$4,10,IF('Indicator Data'!AT176&lt;X$3,0,10-(X$4-'Indicator Data'!AT176)/(X$4-X$3)*10)),1))</f>
        <v>9.2</v>
      </c>
      <c r="Y176" s="135" t="n">
        <f aca="false">IF('Indicator Data'!AW176="No data","x",ROUND(IF('Indicator Data'!AW176&gt;Y$4,10,IF('Indicator Data'!AW176&lt;Y$3,0,10-(Y$4-'Indicator Data'!AW176)/(Y$4-Y$3)*10)),1))</f>
        <v>0</v>
      </c>
      <c r="Z176" s="140" t="n">
        <f aca="false">IF('Indicator Data'!AX176="No data","x",IF(('Indicator Data'!AX176/'Indicator Data'!BZ176)&gt;1,1,IF('Indicator Data'!AX176&gt;'Indicator Data'!AX176,1,'Indicator Data'!AX176/'Indicator Data'!BZ176)))</f>
        <v>1</v>
      </c>
      <c r="AA176" s="135" t="n">
        <f aca="false">IF(Z176="x","x",ROUND(IF(Z176&gt;AA$4,10,IF(Z176&lt;AA$3,0,10-(AA$4-Z176)/(AA$4-AA$3)*10)),1))</f>
        <v>10</v>
      </c>
      <c r="AB176" s="143" t="n">
        <f aca="false">IF(AND(W176="x",X176="x",Y176="x",AA176="x"),"x",ROUND(AVERAGE(W176,X176,Y176,AA176),1))</f>
        <v>4.9</v>
      </c>
      <c r="AC176" s="135" t="n">
        <f aca="false">IF('Indicator Data'!AR176="No data","x",ROUND(IF('Indicator Data'!AR176&gt;AC$4,10,IF('Indicator Data'!AR176&lt;AC$3,0,10-(AC$4-'Indicator Data'!AR176)/(AC$4-AC$3)*10)),1))</f>
        <v>3.3</v>
      </c>
      <c r="AD176" s="135" t="n">
        <f aca="false">IF('Indicator Data'!AS176="No data","x",ROUND(IF('Indicator Data'!AS176&gt;AD$4,10,IF('Indicator Data'!AS176&lt;AD$3,0,10-(AD$4-'Indicator Data'!AS176)/(AD$4-AD$3)*10)),1))</f>
        <v>7.1</v>
      </c>
      <c r="AE176" s="143" t="n">
        <f aca="false">IF(AND(AC176="x",AD176="x"),"x",ROUND(AVERAGE(AD176,AC176),1))</f>
        <v>5.2</v>
      </c>
      <c r="AF176" s="139" t="n">
        <f aca="false">('Indicator Data'!BC176+'Indicator Data'!BB176*0.5+'Indicator Data'!BA176*0.25)/1000</f>
        <v>75.47075</v>
      </c>
      <c r="AG176" s="144" t="n">
        <f aca="false">AF176*1000/'Indicator Data'!BZ176</f>
        <v>0.0571340376791714</v>
      </c>
      <c r="AH176" s="143" t="n">
        <f aca="false">IF(AG176="x","x",ROUND(IF(AG176&gt;AH$4,10,IF(AG176&lt;AH$3,0,10-(AH$4-AG176)/(AH$4-AH$3)*10)),1))</f>
        <v>5.7</v>
      </c>
      <c r="AI176" s="135" t="n">
        <f aca="false">IF('Indicator Data'!BG176="No data","x",ROUND(IF('Indicator Data'!BG176&lt;$AI$3,10,IF('Indicator Data'!BG176&gt;$AI$4,0,($AI$4-'Indicator Data'!BG176)/($AI$4-$AI$3)*10)),1))</f>
        <v>6.4</v>
      </c>
      <c r="AJ176" s="135" t="n">
        <f aca="false">IF('Indicator Data'!BH176="No data","x",ROUND(IF('Indicator Data'!BH176&gt;$AJ$4,10,IF('Indicator Data'!BH176&lt;$AJ$3,0,10-($AJ$4-'Indicator Data'!BH176)/($AJ$4-$AJ$3)*10)),1))</f>
        <v>7.1</v>
      </c>
      <c r="AK176" s="143" t="n">
        <f aca="false">ROUND(AVERAGE(AJ176,AI176),1)</f>
        <v>6.8</v>
      </c>
      <c r="AL176" s="141" t="n">
        <f aca="false">ROUND(IF(AND(AB176="x",AE176="x",AK176="x"),AH176,IF(AND(AB176="x",AE176="x"),(10-GEOMEAN(((10-AK176)/10*9+1),((10-AH176)/10*9+1)))/9*10,IF(AK176="x",(10-GEOMEAN(((10-AB176)/10*9+1),((10-AE176)/10*9+1),((10-AH176)/10*9+1)))/9*10,IF(AB176="x",(10-GEOMEAN(((10-AK176)/10*9+1),((10-AE176)/10*9+1),((10-AH176)/10*9+1)))/9*10,(10-GEOMEAN(((10-AB176)/10*9+1),((10-AE176)/10*9+1),((10-AH176)/10*9+1),((10-AK176)/10*9+1)))/9*10)))),1)</f>
        <v>5.7</v>
      </c>
      <c r="AM176" s="145" t="n">
        <f aca="false">ROUND((10-GEOMEAN(((10-T176)/10*9+1),((10-AL176)/10*9+1)))/9*10,1)</f>
        <v>3.4</v>
      </c>
    </row>
    <row r="177" customFormat="false" ht="14.5" hidden="false" customHeight="false" outlineLevel="0" collapsed="false">
      <c r="A177" s="98" t="str">
        <f aca="false">'Indicator Data'!A177</f>
        <v>Togo</v>
      </c>
      <c r="B177" s="99" t="str">
        <f aca="false">'Indicator Data'!B177</f>
        <v>TGO</v>
      </c>
      <c r="C177" s="134" t="n">
        <f aca="false">ROUND(IF('Indicator Data'!AK177="No data",IF((0.101*LN('Indicator Data'!BY177)-0.153)&gt;C$4,0,IF((0.101*LN('Indicator Data'!BY177)-0.153)&lt;C$3,10,(C$4-(0.101*LN('Indicator Data'!BY177)-0.153))/(C$4-C$3)*10)),IF('Indicator Data'!AK177&gt;C$4,0,IF('Indicator Data'!AK177&lt;C$3,10,(C$4-'Indicator Data'!AK177)/(C$4-C$3)*10))),1)</f>
        <v>7.7</v>
      </c>
      <c r="D177" s="135" t="n">
        <f aca="false">IF('Indicator Data'!AL177="No data","x",ROUND((IF(LOG('Indicator Data'!AL177*1000)&gt;D$4,10,IF(LOG('Indicator Data'!AL177*1000)&lt;D$3,0,10-(D$4-LOG('Indicator Data'!AL177*1000))/(D$4-D$3)*10))),1))</f>
        <v>8.3</v>
      </c>
      <c r="E177" s="136" t="n">
        <f aca="false">ROUND(IF(D177="x",C177,(10-GEOMEAN(((10-C177)/10*9+1),((10-D177)/10*9+1)))/9*10),1)</f>
        <v>8</v>
      </c>
      <c r="F177" s="135" t="n">
        <f aca="false">IF('Indicator Data'!AY177="No data","x",ROUND(IF('Indicator Data'!AY177&gt;F$4,10,IF('Indicator Data'!AY177&lt;F$3,0,10-(F$4-'Indicator Data'!AY177)/(F$4-F$3)*10)),1))</f>
        <v>7.6</v>
      </c>
      <c r="G177" s="135" t="n">
        <f aca="false">IF('Indicator Data'!AZ177="No data","x",ROUND(IF('Indicator Data'!AZ177&gt;G$4,10,IF('Indicator Data'!AZ177&lt;G$3,0,10-(G$4-'Indicator Data'!AZ177)/(G$4-G$3)*10)),1))</f>
        <v>4.4</v>
      </c>
      <c r="H177" s="136" t="n">
        <f aca="false">IF(AND(F177="x",G177="x"),"x",ROUND(AVERAGE(F177,G177),1))</f>
        <v>6</v>
      </c>
      <c r="I177" s="137" t="n">
        <f aca="false">SUM(IF('Indicator Data'!AM177=0,0,'Indicator Data'!AM177),SUM('Indicator Data'!AN177:AO177))</f>
        <v>202.645963051758</v>
      </c>
      <c r="J177" s="137" t="n">
        <f aca="false">I177/'Indicator Data'!BZ177*1000000</f>
        <v>23.4412922513283</v>
      </c>
      <c r="K177" s="135" t="n">
        <f aca="false">IF(J177="x","x",ROUND(IF(J177&gt;K$4,10,IF(J177&lt;K$3,0,10-(K$4-J177)/(K$4-K$3)*10)),1))</f>
        <v>0.5</v>
      </c>
      <c r="L177" s="135" t="n">
        <f aca="false">IF('Indicator Data'!AP177="No data","x",ROUND(IF('Indicator Data'!AP177&gt;L$4,10,IF('Indicator Data'!AP177&lt;L$3,0,10-(L$4-'Indicator Data'!AP177)/(L$4-L$3)*10)),1))</f>
        <v>4.9</v>
      </c>
      <c r="M177" s="135" t="n">
        <f aca="false">IF('Indicator Data'!AQ177="No data","x",IF('Indicator Data'!AQ177=0,0,ROUND(IF('Indicator Data'!AQ177&gt;M$4,10,IF('Indicator Data'!AQ177&lt;M$3,0,10-(M$4-'Indicator Data'!AQ177)/(M$4-M$3)*10)),1)))</f>
        <v>2.9</v>
      </c>
      <c r="N177" s="136" t="n">
        <f aca="false">ROUND(AVERAGE(K177,L177,M177),1)</f>
        <v>2.8</v>
      </c>
      <c r="O177" s="138" t="n">
        <f aca="false">ROUND(AVERAGE(E177,E177,H177,N177),1)</f>
        <v>6.2</v>
      </c>
      <c r="P177" s="139" t="n">
        <f aca="false">IF(AND('Indicator Data'!BD177="No data",'Indicator Data'!BE177="No data"),0,SUM('Indicator Data'!BD177:BF177)/1000)</f>
        <v>11.017</v>
      </c>
      <c r="Q177" s="135" t="n">
        <f aca="false">ROUND(IF(P177=0,0,IF(LOG(P177*1000)&gt;$Q$4,10,IF(LOG(P177*1000)&lt;Q$3,0,10-(Q$4-LOG(P177*1000))/(Q$4-Q$3)*10))),1)</f>
        <v>3.5</v>
      </c>
      <c r="R177" s="140" t="n">
        <f aca="false">P177*1000/'Indicator Data'!BZ177</f>
        <v>0.00127440346130618</v>
      </c>
      <c r="S177" s="135" t="n">
        <f aca="false">IF(R177="x","x",ROUND(IF(R177&gt;$S$4,10,IF(R177&lt;$S$3,0,((R177*100)/0.0052)^(1/4.0545)/6.5*10)),1))</f>
        <v>3.4</v>
      </c>
      <c r="T177" s="141" t="n">
        <f aca="false">ROUND(AVERAGE(Q177,S177),1)</f>
        <v>3.5</v>
      </c>
      <c r="U177" s="142" t="n">
        <f aca="false">IF('Indicator Data'!AU177="No data","x",ROUND(IF('Indicator Data'!AU177&gt;U$4,10,IF('Indicator Data'!AU177&lt;U$3,0,10-(U$4-'Indicator Data'!AU177)/(U$4-U$3)*10)),1))</f>
        <v>4</v>
      </c>
      <c r="V177" s="142" t="n">
        <f aca="false">IF('Indicator Data'!AV177="No data","x",IF('Indicator Data'!AV177=0,0,ROUND(IF('Indicator Data'!AV177&gt;V$4,10,IF('Indicator Data'!AV177&lt;V$3,0,10-(V$4-'Indicator Data'!AV177)/(V$4-V$3)*10)),1)))</f>
        <v>2</v>
      </c>
      <c r="W177" s="135" t="n">
        <f aca="false">IF(AND(U177="x",V177="x"),"x",AVERAGE(U177,V177))</f>
        <v>3</v>
      </c>
      <c r="X177" s="135" t="n">
        <f aca="false">IF('Indicator Data'!AT177="No data","x",ROUND(IF('Indicator Data'!AT177&gt;X$4,10,IF('Indicator Data'!AT177&lt;X$3,0,10-(X$4-'Indicator Data'!AT177)/(X$4-X$3)*10)),1))</f>
        <v>0.7</v>
      </c>
      <c r="Y177" s="135" t="n">
        <f aca="false">IF('Indicator Data'!AW177="No data","x",ROUND(IF('Indicator Data'!AW177&gt;Y$4,10,IF('Indicator Data'!AW177&lt;Y$3,0,10-(Y$4-'Indicator Data'!AW177)/(Y$4-Y$3)*10)),1))</f>
        <v>5.7</v>
      </c>
      <c r="Z177" s="140" t="n">
        <f aca="false">IF('Indicator Data'!AX177="No data","x",IF(('Indicator Data'!AX177/'Indicator Data'!BZ177)&gt;1,1,IF('Indicator Data'!AX177&gt;'Indicator Data'!AX177,1,'Indicator Data'!AX177/'Indicator Data'!BZ177)))</f>
        <v>0.532570973931353</v>
      </c>
      <c r="AA177" s="135" t="n">
        <f aca="false">IF(Z177="x","x",ROUND(IF(Z177&gt;AA$4,10,IF(Z177&lt;AA$3,0,10-(AA$4-Z177)/(AA$4-AA$3)*10)),1))</f>
        <v>5.9</v>
      </c>
      <c r="AB177" s="143" t="n">
        <f aca="false">IF(AND(W177="x",X177="x",Y177="x",AA177="x"),"x",ROUND(AVERAGE(W177,X177,Y177,AA177),1))</f>
        <v>3.8</v>
      </c>
      <c r="AC177" s="135" t="n">
        <f aca="false">IF('Indicator Data'!AR177="No data","x",ROUND(IF('Indicator Data'!AR177&gt;AC$4,10,IF('Indicator Data'!AR177&lt;AC$3,0,10-(AC$4-'Indicator Data'!AR177)/(AC$4-AC$3)*10)),1))</f>
        <v>5</v>
      </c>
      <c r="AD177" s="135" t="n">
        <f aca="false">IF('Indicator Data'!AS177="No data","x",ROUND(IF('Indicator Data'!AS177&gt;AD$4,10,IF('Indicator Data'!AS177&lt;AD$3,0,10-(AD$4-'Indicator Data'!AS177)/(AD$4-AD$3)*10)),1))</f>
        <v>3.4</v>
      </c>
      <c r="AE177" s="143" t="n">
        <f aca="false">IF(AND(AC177="x",AD177="x"),"x",ROUND(AVERAGE(AD177,AC177),1))</f>
        <v>4.2</v>
      </c>
      <c r="AF177" s="139" t="n">
        <f aca="false">('Indicator Data'!BC177+'Indicator Data'!BB177*0.5+'Indicator Data'!BA177*0.25)/1000</f>
        <v>14.25</v>
      </c>
      <c r="AG177" s="144" t="n">
        <f aca="false">AF177*1000/'Indicator Data'!BZ177</f>
        <v>0.00164838425375447</v>
      </c>
      <c r="AH177" s="143" t="n">
        <f aca="false">IF(AG177="x","x",ROUND(IF(AG177&gt;AH$4,10,IF(AG177&lt;AH$3,0,10-(AH$4-AG177)/(AH$4-AH$3)*10)),1))</f>
        <v>0.2</v>
      </c>
      <c r="AI177" s="135" t="n">
        <f aca="false">IF('Indicator Data'!BG177="No data","x",ROUND(IF('Indicator Data'!BG177&lt;$AI$3,10,IF('Indicator Data'!BG177&gt;$AI$4,0,($AI$4-'Indicator Data'!BG177)/($AI$4-$AI$3)*10)),1))</f>
        <v>4.9</v>
      </c>
      <c r="AJ177" s="135" t="n">
        <f aca="false">IF('Indicator Data'!BH177="No data","x",ROUND(IF('Indicator Data'!BH177&gt;$AJ$4,10,IF('Indicator Data'!BH177&lt;$AJ$3,0,10-($AJ$4-'Indicator Data'!BH177)/($AJ$4-$AJ$3)*10)),1))</f>
        <v>4.6</v>
      </c>
      <c r="AK177" s="143" t="n">
        <f aca="false">ROUND(AVERAGE(AJ177,AI177),1)</f>
        <v>4.8</v>
      </c>
      <c r="AL177" s="141" t="n">
        <f aca="false">ROUND(IF(AND(AB177="x",AE177="x",AK177="x"),AH177,IF(AND(AB177="x",AE177="x"),(10-GEOMEAN(((10-AK177)/10*9+1),((10-AH177)/10*9+1)))/9*10,IF(AK177="x",(10-GEOMEAN(((10-AB177)/10*9+1),((10-AE177)/10*9+1),((10-AH177)/10*9+1)))/9*10,IF(AB177="x",(10-GEOMEAN(((10-AK177)/10*9+1),((10-AE177)/10*9+1),((10-AH177)/10*9+1)))/9*10,(10-GEOMEAN(((10-AB177)/10*9+1),((10-AE177)/10*9+1),((10-AH177)/10*9+1),((10-AK177)/10*9+1)))/9*10)))),1)</f>
        <v>3.4</v>
      </c>
      <c r="AM177" s="145" t="n">
        <f aca="false">ROUND((10-GEOMEAN(((10-T177)/10*9+1),((10-AL177)/10*9+1)))/9*10,1)</f>
        <v>3.5</v>
      </c>
    </row>
    <row r="178" customFormat="false" ht="14.5" hidden="false" customHeight="false" outlineLevel="0" collapsed="false">
      <c r="A178" s="98" t="str">
        <f aca="false">'Indicator Data'!A178</f>
        <v>Tonga</v>
      </c>
      <c r="B178" s="99" t="str">
        <f aca="false">'Indicator Data'!B178</f>
        <v>TON</v>
      </c>
      <c r="C178" s="134" t="n">
        <f aca="false">ROUND(IF('Indicator Data'!AK178="No data",IF((0.101*LN('Indicator Data'!BY178)-0.153)&gt;C$4,0,IF((0.101*LN('Indicator Data'!BY178)-0.153)&lt;C$3,10,(C$4-(0.101*LN('Indicator Data'!BY178)-0.153))/(C$4-C$3)*10)),IF('Indicator Data'!AK178&gt;C$4,0,IF('Indicator Data'!AK178&lt;C$3,10,(C$4-'Indicator Data'!AK178)/(C$4-C$3)*10))),1)</f>
        <v>3.5</v>
      </c>
      <c r="D178" s="135" t="str">
        <f aca="false">IF('Indicator Data'!AL178="No data","x",ROUND((IF(LOG('Indicator Data'!AL178*1000)&gt;D$4,10,IF(LOG('Indicator Data'!AL178*1000)&lt;D$3,0,10-(D$4-LOG('Indicator Data'!AL178*1000))/(D$4-D$3)*10))),1))</f>
        <v>x</v>
      </c>
      <c r="E178" s="136" t="n">
        <f aca="false">ROUND(IF(D178="x",C178,(10-GEOMEAN(((10-C178)/10*9+1),((10-D178)/10*9+1)))/9*10),1)</f>
        <v>3.5</v>
      </c>
      <c r="F178" s="135" t="n">
        <f aca="false">IF('Indicator Data'!AY178="No data","x",ROUND(IF('Indicator Data'!AY178&gt;F$4,10,IF('Indicator Data'!AY178&lt;F$3,0,10-(F$4-'Indicator Data'!AY178)/(F$4-F$3)*10)),1))</f>
        <v>4.7</v>
      </c>
      <c r="G178" s="135" t="n">
        <f aca="false">IF('Indicator Data'!AZ178="No data","x",ROUND(IF('Indicator Data'!AZ178&gt;G$4,10,IF('Indicator Data'!AZ178&lt;G$3,0,10-(G$4-'Indicator Data'!AZ178)/(G$4-G$3)*10)),1))</f>
        <v>3.1</v>
      </c>
      <c r="H178" s="136" t="n">
        <f aca="false">IF(AND(F178="x",G178="x"),"x",ROUND(AVERAGE(F178,G178),1))</f>
        <v>3.9</v>
      </c>
      <c r="I178" s="137" t="n">
        <f aca="false">SUM(IF('Indicator Data'!AM178=0,0,'Indicator Data'!AM178),SUM('Indicator Data'!AN178:AO178))</f>
        <v>120.615946915527</v>
      </c>
      <c r="J178" s="137" t="n">
        <f aca="false">I178/'Indicator Data'!BZ178*1000000</f>
        <v>1137.70382972096</v>
      </c>
      <c r="K178" s="135" t="n">
        <f aca="false">IF(J178="x","x",ROUND(IF(J178&gt;K$4,10,IF(J178&lt;K$3,0,10-(K$4-J178)/(K$4-K$3)*10)),1))</f>
        <v>10</v>
      </c>
      <c r="L178" s="135" t="n">
        <f aca="false">IF('Indicator Data'!AP178="No data","x",ROUND(IF('Indicator Data'!AP178&gt;L$4,10,IF('Indicator Data'!AP178&lt;L$3,0,10-(L$4-'Indicator Data'!AP178)/(L$4-L$3)*10)),1))</f>
        <v>10</v>
      </c>
      <c r="M178" s="135" t="n">
        <f aca="false">IF('Indicator Data'!AQ178="No data","x",IF('Indicator Data'!AQ178=0,0,ROUND(IF('Indicator Data'!AQ178&gt;M$4,10,IF('Indicator Data'!AQ178&lt;M$3,0,10-(M$4-'Indicator Data'!AQ178)/(M$4-M$3)*10)),1)))</f>
        <v>10</v>
      </c>
      <c r="N178" s="136" t="n">
        <f aca="false">ROUND(AVERAGE(K178,L178,M178),1)</f>
        <v>10</v>
      </c>
      <c r="O178" s="138" t="n">
        <f aca="false">ROUND(AVERAGE(E178,E178,H178,N178),1)</f>
        <v>5.2</v>
      </c>
      <c r="P178" s="139" t="n">
        <f aca="false">IF(AND('Indicator Data'!BD178="No data",'Indicator Data'!BE178="No data"),0,SUM('Indicator Data'!BD178:BF178)/1000)</f>
        <v>0</v>
      </c>
      <c r="Q178" s="135" t="n">
        <f aca="false">ROUND(IF(P178=0,0,IF(LOG(P178*1000)&gt;$Q$4,10,IF(LOG(P178*1000)&lt;Q$3,0,10-(Q$4-LOG(P178*1000))/(Q$4-Q$3)*10))),1)</f>
        <v>0</v>
      </c>
      <c r="R178" s="140" t="n">
        <f aca="false">P178*1000/'Indicator Data'!BZ178</f>
        <v>0</v>
      </c>
      <c r="S178" s="135" t="n">
        <f aca="false">IF(R178="x","x",ROUND(IF(R178&gt;$S$4,10,IF(R178&lt;$S$3,0,((R178*100)/0.0052)^(1/4.0545)/6.5*10)),1))</f>
        <v>0</v>
      </c>
      <c r="T178" s="141" t="n">
        <f aca="false">ROUND(AVERAGE(Q178,S178),1)</f>
        <v>0</v>
      </c>
      <c r="U178" s="142" t="str">
        <f aca="false">IF('Indicator Data'!AU178="No data","x",ROUND(IF('Indicator Data'!AU178&gt;U$4,10,IF('Indicator Data'!AU178&lt;U$3,0,10-(U$4-'Indicator Data'!AU178)/(U$4-U$3)*10)),1))</f>
        <v>x</v>
      </c>
      <c r="V178" s="142" t="str">
        <f aca="false">IF('Indicator Data'!AV178="No data","x",IF('Indicator Data'!AV178=0,0,ROUND(IF('Indicator Data'!AV178&gt;V$4,10,IF('Indicator Data'!AV178&lt;V$3,0,10-(V$4-'Indicator Data'!AV178)/(V$4-V$3)*10)),1)))</f>
        <v>x</v>
      </c>
      <c r="W178" s="135" t="str">
        <f aca="false">IF(AND(U178="x",V178="x"),"x",AVERAGE(U178,V178))</f>
        <v>x</v>
      </c>
      <c r="X178" s="135" t="n">
        <f aca="false">IF('Indicator Data'!AT178="No data","x",ROUND(IF('Indicator Data'!AT178&gt;X$4,10,IF('Indicator Data'!AT178&lt;X$3,0,10-(X$4-'Indicator Data'!AT178)/(X$4-X$3)*10)),1))</f>
        <v>0.2</v>
      </c>
      <c r="Y178" s="135" t="str">
        <f aca="false">IF('Indicator Data'!AW178="No data","x",ROUND(IF('Indicator Data'!AW178&gt;Y$4,10,IF('Indicator Data'!AW178&lt;Y$3,0,10-(Y$4-'Indicator Data'!AW178)/(Y$4-Y$3)*10)),1))</f>
        <v>x</v>
      </c>
      <c r="Z178" s="140" t="n">
        <f aca="false">IF('Indicator Data'!AX178="No data","x",IF(('Indicator Data'!AX178/'Indicator Data'!BZ178)&gt;1,1,IF('Indicator Data'!AX178&gt;'Indicator Data'!AX178,1,'Indicator Data'!AX178/'Indicator Data'!BZ178)))</f>
        <v>0.350236282860296</v>
      </c>
      <c r="AA178" s="135" t="n">
        <f aca="false">IF(Z178="x","x",ROUND(IF(Z178&gt;AA$4,10,IF(Z178&lt;AA$3,0,10-(AA$4-Z178)/(AA$4-AA$3)*10)),1))</f>
        <v>3.9</v>
      </c>
      <c r="AB178" s="143" t="n">
        <f aca="false">IF(AND(W178="x",X178="x",Y178="x",AA178="x"),"x",ROUND(AVERAGE(W178,X178,Y178,AA178),1))</f>
        <v>2.1</v>
      </c>
      <c r="AC178" s="135" t="n">
        <f aca="false">IF('Indicator Data'!AR178="No data","x",ROUND(IF('Indicator Data'!AR178&gt;AC$4,10,IF('Indicator Data'!AR178&lt;AC$3,0,10-(AC$4-'Indicator Data'!AR178)/(AC$4-AC$3)*10)),1))</f>
        <v>0.9</v>
      </c>
      <c r="AD178" s="135" t="n">
        <f aca="false">IF('Indicator Data'!AS178="No data","x",ROUND(IF('Indicator Data'!AS178&gt;AD$4,10,IF('Indicator Data'!AS178&lt;AD$3,0,10-(AD$4-'Indicator Data'!AS178)/(AD$4-AD$3)*10)),1))</f>
        <v>0.2</v>
      </c>
      <c r="AE178" s="143" t="n">
        <f aca="false">IF(AND(AC178="x",AD178="x"),"x",ROUND(AVERAGE(AD178,AC178),1))</f>
        <v>0.6</v>
      </c>
      <c r="AF178" s="139" t="n">
        <f aca="false">('Indicator Data'!BC178+'Indicator Data'!BB178*0.5+'Indicator Data'!BA178*0.25)/1000</f>
        <v>84.49825</v>
      </c>
      <c r="AG178" s="144" t="n">
        <f aca="false">AF178*1000/'Indicator Data'!BZ178</f>
        <v>0.797025477046134</v>
      </c>
      <c r="AH178" s="143" t="n">
        <f aca="false">IF(AG178="x","x",ROUND(IF(AG178&gt;AH$4,10,IF(AG178&lt;AH$3,0,10-(AH$4-AG178)/(AH$4-AH$3)*10)),1))</f>
        <v>10</v>
      </c>
      <c r="AI178" s="135" t="n">
        <f aca="false">IF('Indicator Data'!BG178="No data","x",ROUND(IF('Indicator Data'!BG178&lt;$AI$3,10,IF('Indicator Data'!BG178&gt;$AI$4,0,($AI$4-'Indicator Data'!BG178)/($AI$4-$AI$3)*10)),1))</f>
        <v>8.4</v>
      </c>
      <c r="AJ178" s="135" t="n">
        <f aca="false">IF('Indicator Data'!BH178="No data","x",ROUND(IF('Indicator Data'!BH178&gt;$AJ$4,10,IF('Indicator Data'!BH178&lt;$AJ$3,0,10-($AJ$4-'Indicator Data'!BH178)/($AJ$4-$AJ$3)*10)),1))</f>
        <v>0</v>
      </c>
      <c r="AK178" s="143" t="n">
        <f aca="false">ROUND(AVERAGE(AJ178,AI178),1)</f>
        <v>4.2</v>
      </c>
      <c r="AL178" s="141" t="n">
        <f aca="false">ROUND(IF(AND(AB178="x",AE178="x",AK178="x"),AH178,IF(AND(AB178="x",AE178="x"),(10-GEOMEAN(((10-AK178)/10*9+1),((10-AH178)/10*9+1)))/9*10,IF(AK178="x",(10-GEOMEAN(((10-AB178)/10*9+1),((10-AE178)/10*9+1),((10-AH178)/10*9+1)))/9*10,IF(AB178="x",(10-GEOMEAN(((10-AK178)/10*9+1),((10-AE178)/10*9+1),((10-AH178)/10*9+1)))/9*10,(10-GEOMEAN(((10-AB178)/10*9+1),((10-AE178)/10*9+1),((10-AH178)/10*9+1),((10-AK178)/10*9+1)))/9*10)))),1)</f>
        <v>5.9</v>
      </c>
      <c r="AM178" s="145" t="n">
        <f aca="false">ROUND((10-GEOMEAN(((10-T178)/10*9+1),((10-AL178)/10*9+1)))/9*10,1)</f>
        <v>3.5</v>
      </c>
    </row>
    <row r="179" customFormat="false" ht="14.5" hidden="false" customHeight="false" outlineLevel="0" collapsed="false">
      <c r="A179" s="98" t="str">
        <f aca="false">'Indicator Data'!A179</f>
        <v>Trinidad and Tobago</v>
      </c>
      <c r="B179" s="99" t="str">
        <f aca="false">'Indicator Data'!B179</f>
        <v>TTO</v>
      </c>
      <c r="C179" s="134" t="n">
        <f aca="false">ROUND(IF('Indicator Data'!AK179="No data",IF((0.101*LN('Indicator Data'!BY179)-0.153)&gt;C$4,0,IF((0.101*LN('Indicator Data'!BY179)-0.153)&lt;C$3,10,(C$4-(0.101*LN('Indicator Data'!BY179)-0.153))/(C$4-C$3)*10)),IF('Indicator Data'!AK179&gt;C$4,0,IF('Indicator Data'!AK179&lt;C$3,10,(C$4-'Indicator Data'!AK179)/(C$4-C$3)*10))),1)</f>
        <v>2.1</v>
      </c>
      <c r="D179" s="135" t="n">
        <f aca="false">IF('Indicator Data'!AL179="No data","x",ROUND((IF(LOG('Indicator Data'!AL179*1000)&gt;D$4,10,IF(LOG('Indicator Data'!AL179*1000)&lt;D$3,0,10-(D$4-LOG('Indicator Data'!AL179*1000))/(D$4-D$3)*10))),1))</f>
        <v>1.4</v>
      </c>
      <c r="E179" s="136" t="n">
        <f aca="false">ROUND(IF(D179="x",C179,(10-GEOMEAN(((10-C179)/10*9+1),((10-D179)/10*9+1)))/9*10),1)</f>
        <v>1.8</v>
      </c>
      <c r="F179" s="135" t="n">
        <f aca="false">IF('Indicator Data'!AY179="No data","x",ROUND(IF('Indicator Data'!AY179&gt;F$4,10,IF('Indicator Data'!AY179&lt;F$3,0,10-(F$4-'Indicator Data'!AY179)/(F$4-F$3)*10)),1))</f>
        <v>4.3</v>
      </c>
      <c r="G179" s="135" t="str">
        <f aca="false">IF('Indicator Data'!AZ179="No data","x",ROUND(IF('Indicator Data'!AZ179&gt;G$4,10,IF('Indicator Data'!AZ179&lt;G$3,0,10-(G$4-'Indicator Data'!AZ179)/(G$4-G$3)*10)),1))</f>
        <v>x</v>
      </c>
      <c r="H179" s="136" t="n">
        <f aca="false">IF(AND(F179="x",G179="x"),"x",ROUND(AVERAGE(F179,G179),1))</f>
        <v>4.3</v>
      </c>
      <c r="I179" s="137" t="n">
        <f aca="false">SUM(IF('Indicator Data'!AM179=0,0,'Indicator Data'!AM179),SUM('Indicator Data'!AN179:AO179))</f>
        <v>15.667325</v>
      </c>
      <c r="J179" s="137" t="n">
        <f aca="false">I179/'Indicator Data'!BZ179*1000000</f>
        <v>10.2691911647592</v>
      </c>
      <c r="K179" s="135" t="n">
        <f aca="false">IF(J179="x","x",ROUND(IF(J179&gt;K$4,10,IF(J179&lt;K$3,0,10-(K$4-J179)/(K$4-K$3)*10)),1))</f>
        <v>0.2</v>
      </c>
      <c r="L179" s="135" t="str">
        <f aca="false">IF('Indicator Data'!AP179="No data","x",ROUND(IF('Indicator Data'!AP179&gt;L$4,10,IF('Indicator Data'!AP179&lt;L$3,0,10-(L$4-'Indicator Data'!AP179)/(L$4-L$3)*10)),1))</f>
        <v>x</v>
      </c>
      <c r="M179" s="135" t="n">
        <f aca="false">IF('Indicator Data'!AQ179="No data","x",IF('Indicator Data'!AQ179=0,0,ROUND(IF('Indicator Data'!AQ179&gt;M$4,10,IF('Indicator Data'!AQ179&lt;M$3,0,10-(M$4-'Indicator Data'!AQ179)/(M$4-M$3)*10)),1)))</f>
        <v>0.3</v>
      </c>
      <c r="N179" s="136" t="n">
        <f aca="false">ROUND(AVERAGE(K179,L179,M179),1)</f>
        <v>0.3</v>
      </c>
      <c r="O179" s="138" t="n">
        <f aca="false">ROUND(AVERAGE(E179,E179,H179,N179),1)</f>
        <v>2.1</v>
      </c>
      <c r="P179" s="139" t="n">
        <f aca="false">IF(AND('Indicator Data'!BD179="No data",'Indicator Data'!BE179="No data"),0,SUM('Indicator Data'!BD179:BF179)/1000)</f>
        <v>51.411</v>
      </c>
      <c r="Q179" s="135" t="n">
        <f aca="false">ROUND(IF(P179=0,0,IF(LOG(P179*1000)&gt;$Q$4,10,IF(LOG(P179*1000)&lt;Q$3,0,10-(Q$4-LOG(P179*1000))/(Q$4-Q$3)*10))),1)</f>
        <v>5.7</v>
      </c>
      <c r="R179" s="140" t="n">
        <f aca="false">P179*1000/'Indicator Data'!BZ179</f>
        <v>0.033697481029559</v>
      </c>
      <c r="S179" s="135" t="n">
        <f aca="false">IF(R179="x","x",ROUND(IF(R179&gt;$S$4,10,IF(R179&lt;$S$3,0,((R179*100)/0.0052)^(1/4.0545)/6.5*10)),1))</f>
        <v>7.6</v>
      </c>
      <c r="T179" s="141" t="n">
        <f aca="false">ROUND(AVERAGE(Q179,S179),1)</f>
        <v>6.7</v>
      </c>
      <c r="U179" s="142" t="n">
        <f aca="false">IF('Indicator Data'!AU179="No data","x",ROUND(IF('Indicator Data'!AU179&gt;U$4,10,IF('Indicator Data'!AU179&lt;U$3,0,10-(U$4-'Indicator Data'!AU179)/(U$4-U$3)*10)),1))</f>
        <v>1.4</v>
      </c>
      <c r="V179" s="142" t="n">
        <f aca="false">IF('Indicator Data'!AV179="No data","x",IF('Indicator Data'!AV179=0,0,ROUND(IF('Indicator Data'!AV179&gt;V$4,10,IF('Indicator Data'!AV179&lt;V$3,0,10-(V$4-'Indicator Data'!AV179)/(V$4-V$3)*10)),1)))</f>
        <v>0.4</v>
      </c>
      <c r="W179" s="135" t="n">
        <f aca="false">IF(AND(U179="x",V179="x"),"x",AVERAGE(U179,V179))</f>
        <v>0.9</v>
      </c>
      <c r="X179" s="135" t="n">
        <f aca="false">IF('Indicator Data'!AT179="No data","x",ROUND(IF('Indicator Data'!AT179&gt;X$4,10,IF('Indicator Data'!AT179&lt;X$3,0,10-(X$4-'Indicator Data'!AT179)/(X$4-X$3)*10)),1))</f>
        <v>0.3</v>
      </c>
      <c r="Y179" s="135" t="str">
        <f aca="false">IF('Indicator Data'!AW179="No data","x",ROUND(IF('Indicator Data'!AW179&gt;Y$4,10,IF('Indicator Data'!AW179&lt;Y$3,0,10-(Y$4-'Indicator Data'!AW179)/(Y$4-Y$3)*10)),1))</f>
        <v>x</v>
      </c>
      <c r="Z179" s="140" t="n">
        <f aca="false">IF('Indicator Data'!AX179="No data","x",IF(('Indicator Data'!AX179/'Indicator Data'!BZ179)&gt;1,1,IF('Indicator Data'!AX179&gt;'Indicator Data'!AX179,1,'Indicator Data'!AX179/'Indicator Data'!BZ179)))</f>
        <v>3.86717119049227E-005</v>
      </c>
      <c r="AA179" s="135" t="n">
        <f aca="false">IF(Z179="x","x",ROUND(IF(Z179&gt;AA$4,10,IF(Z179&lt;AA$3,0,10-(AA$4-Z179)/(AA$4-AA$3)*10)),1))</f>
        <v>0</v>
      </c>
      <c r="AB179" s="143" t="n">
        <f aca="false">IF(AND(W179="x",X179="x",Y179="x",AA179="x"),"x",ROUND(AVERAGE(W179,X179,Y179,AA179),1))</f>
        <v>0.4</v>
      </c>
      <c r="AC179" s="135" t="n">
        <f aca="false">IF('Indicator Data'!AR179="No data","x",ROUND(IF('Indicator Data'!AR179&gt;AC$4,10,IF('Indicator Data'!AR179&lt;AC$3,0,10-(AC$4-'Indicator Data'!AR179)/(AC$4-AC$3)*10)),1))</f>
        <v>1.3</v>
      </c>
      <c r="AD179" s="135" t="n">
        <f aca="false">IF('Indicator Data'!AS179="No data","x",ROUND(IF('Indicator Data'!AS179&gt;AD$4,10,IF('Indicator Data'!AS179&lt;AD$3,0,10-(AD$4-'Indicator Data'!AS179)/(AD$4-AD$3)*10)),1))</f>
        <v>1.1</v>
      </c>
      <c r="AE179" s="143" t="n">
        <f aca="false">IF(AND(AC179="x",AD179="x"),"x",ROUND(AVERAGE(AD179,AC179),1))</f>
        <v>1.2</v>
      </c>
      <c r="AF179" s="139" t="n">
        <f aca="false">('Indicator Data'!BC179+'Indicator Data'!BB179*0.5+'Indicator Data'!BA179*0.25)/1000</f>
        <v>0</v>
      </c>
      <c r="AG179" s="144" t="n">
        <f aca="false">AF179*1000/'Indicator Data'!BZ179</f>
        <v>0</v>
      </c>
      <c r="AH179" s="143" t="n">
        <f aca="false">IF(AG179="x","x",ROUND(IF(AG179&gt;AH$4,10,IF(AG179&lt;AH$3,0,10-(AH$4-AG179)/(AH$4-AH$3)*10)),1))</f>
        <v>0</v>
      </c>
      <c r="AI179" s="135" t="n">
        <f aca="false">IF('Indicator Data'!BG179="No data","x",ROUND(IF('Indicator Data'!BG179&lt;$AI$3,10,IF('Indicator Data'!BG179&gt;$AI$4,0,($AI$4-'Indicator Data'!BG179)/($AI$4-$AI$3)*10)),1))</f>
        <v>3.9</v>
      </c>
      <c r="AJ179" s="135" t="n">
        <f aca="false">IF('Indicator Data'!BH179="No data","x",ROUND(IF('Indicator Data'!BH179&gt;$AJ$4,10,IF('Indicator Data'!BH179&lt;$AJ$3,0,10-($AJ$4-'Indicator Data'!BH179)/($AJ$4-$AJ$3)*10)),1))</f>
        <v>0.8</v>
      </c>
      <c r="AK179" s="143" t="n">
        <f aca="false">ROUND(AVERAGE(AJ179,AI179),1)</f>
        <v>2.4</v>
      </c>
      <c r="AL179" s="141" t="n">
        <f aca="false">ROUND(IF(AND(AB179="x",AE179="x",AK179="x"),AH179,IF(AND(AB179="x",AE179="x"),(10-GEOMEAN(((10-AK179)/10*9+1),((10-AH179)/10*9+1)))/9*10,IF(AK179="x",(10-GEOMEAN(((10-AB179)/10*9+1),((10-AE179)/10*9+1),((10-AH179)/10*9+1)))/9*10,IF(AB179="x",(10-GEOMEAN(((10-AK179)/10*9+1),((10-AE179)/10*9+1),((10-AH179)/10*9+1)))/9*10,(10-GEOMEAN(((10-AB179)/10*9+1),((10-AE179)/10*9+1),((10-AH179)/10*9+1),((10-AK179)/10*9+1)))/9*10)))),1)</f>
        <v>1</v>
      </c>
      <c r="AM179" s="145" t="n">
        <f aca="false">ROUND((10-GEOMEAN(((10-T179)/10*9+1),((10-AL179)/10*9+1)))/9*10,1)</f>
        <v>4.4</v>
      </c>
    </row>
    <row r="180" customFormat="false" ht="14.5" hidden="false" customHeight="false" outlineLevel="0" collapsed="false">
      <c r="A180" s="98" t="str">
        <f aca="false">'Indicator Data'!A180</f>
        <v>Tunisia</v>
      </c>
      <c r="B180" s="99" t="str">
        <f aca="false">'Indicator Data'!B180</f>
        <v>TUN</v>
      </c>
      <c r="C180" s="134" t="n">
        <f aca="false">ROUND(IF('Indicator Data'!AK180="No data",IF((0.101*LN('Indicator Data'!BY180)-0.153)&gt;C$4,0,IF((0.101*LN('Indicator Data'!BY180)-0.153)&lt;C$3,10,(C$4-(0.101*LN('Indicator Data'!BY180)-0.153))/(C$4-C$3)*10)),IF('Indicator Data'!AK180&gt;C$4,0,IF('Indicator Data'!AK180&lt;C$3,10,(C$4-'Indicator Data'!AK180)/(C$4-C$3)*10))),1)</f>
        <v>3.2</v>
      </c>
      <c r="D180" s="135" t="n">
        <f aca="false">IF('Indicator Data'!AL180="No data","x",ROUND((IF(LOG('Indicator Data'!AL180*1000)&gt;D$4,10,IF(LOG('Indicator Data'!AL180*1000)&lt;D$3,0,10-(D$4-LOG('Indicator Data'!AL180*1000))/(D$4-D$3)*10))),1))</f>
        <v>1.7</v>
      </c>
      <c r="E180" s="136" t="n">
        <f aca="false">ROUND(IF(D180="x",C180,(10-GEOMEAN(((10-C180)/10*9+1),((10-D180)/10*9+1)))/9*10),1)</f>
        <v>2.5</v>
      </c>
      <c r="F180" s="135" t="n">
        <f aca="false">IF('Indicator Data'!AY180="No data","x",ROUND(IF('Indicator Data'!AY180&gt;F$4,10,IF('Indicator Data'!AY180&lt;F$3,0,10-(F$4-'Indicator Data'!AY180)/(F$4-F$3)*10)),1))</f>
        <v>3.9</v>
      </c>
      <c r="G180" s="135" t="n">
        <f aca="false">IF('Indicator Data'!AZ180="No data","x",ROUND(IF('Indicator Data'!AZ180&gt;G$4,10,IF('Indicator Data'!AZ180&lt;G$3,0,10-(G$4-'Indicator Data'!AZ180)/(G$4-G$3)*10)),1))</f>
        <v>1.9</v>
      </c>
      <c r="H180" s="136" t="n">
        <f aca="false">IF(AND(F180="x",G180="x"),"x",ROUND(AVERAGE(F180,G180),1))</f>
        <v>2.9</v>
      </c>
      <c r="I180" s="137" t="n">
        <f aca="false">SUM(IF('Indicator Data'!AM180=0,0,'Indicator Data'!AM180),SUM('Indicator Data'!AN180:AO180))</f>
        <v>1252.88058155859</v>
      </c>
      <c r="J180" s="137" t="n">
        <f aca="false">I180/'Indicator Data'!BZ180*1000000</f>
        <v>102.167993038426</v>
      </c>
      <c r="K180" s="135" t="n">
        <f aca="false">IF(J180="x","x",ROUND(IF(J180&gt;K$4,10,IF(J180&lt;K$3,0,10-(K$4-J180)/(K$4-K$3)*10)),1))</f>
        <v>2</v>
      </c>
      <c r="L180" s="135" t="n">
        <f aca="false">IF('Indicator Data'!AP180="No data","x",ROUND(IF('Indicator Data'!AP180&gt;L$4,10,IF('Indicator Data'!AP180&lt;L$3,0,10-(L$4-'Indicator Data'!AP180)/(L$4-L$3)*10)),1))</f>
        <v>1.6</v>
      </c>
      <c r="M180" s="135" t="n">
        <f aca="false">IF('Indicator Data'!AQ180="No data","x",IF('Indicator Data'!AQ180=0,0,ROUND(IF('Indicator Data'!AQ180&gt;M$4,10,IF('Indicator Data'!AQ180&lt;M$3,0,10-(M$4-'Indicator Data'!AQ180)/(M$4-M$3)*10)),1)))</f>
        <v>1.9</v>
      </c>
      <c r="N180" s="136" t="n">
        <f aca="false">ROUND(AVERAGE(K180,L180,M180),1)</f>
        <v>1.8</v>
      </c>
      <c r="O180" s="138" t="n">
        <f aca="false">ROUND(AVERAGE(E180,E180,H180,N180),1)</f>
        <v>2.4</v>
      </c>
      <c r="P180" s="139" t="n">
        <f aca="false">IF(AND('Indicator Data'!BD180="No data",'Indicator Data'!BE180="No data"),0,SUM('Indicator Data'!BD180:BF180)/1000)</f>
        <v>9.326</v>
      </c>
      <c r="Q180" s="135" t="n">
        <f aca="false">ROUND(IF(P180=0,0,IF(LOG(P180*1000)&gt;$Q$4,10,IF(LOG(P180*1000)&lt;Q$3,0,10-(Q$4-LOG(P180*1000))/(Q$4-Q$3)*10))),1)</f>
        <v>3.2</v>
      </c>
      <c r="R180" s="140" t="n">
        <f aca="false">P180*1000/'Indicator Data'!BZ180</f>
        <v>0.00076050241108458</v>
      </c>
      <c r="S180" s="135" t="n">
        <f aca="false">IF(R180="x","x",ROUND(IF(R180&gt;$S$4,10,IF(R180&lt;$S$3,0,((R180*100)/0.0052)^(1/4.0545)/6.5*10)),1))</f>
        <v>3</v>
      </c>
      <c r="T180" s="141" t="n">
        <f aca="false">ROUND(AVERAGE(Q180,S180),1)</f>
        <v>3.1</v>
      </c>
      <c r="U180" s="142" t="n">
        <f aca="false">IF('Indicator Data'!AU180="No data","x",ROUND(IF('Indicator Data'!AU180&gt;U$4,10,IF('Indicator Data'!AU180&lt;U$3,0,10-(U$4-'Indicator Data'!AU180)/(U$4-U$3)*10)),1))</f>
        <v>0.2</v>
      </c>
      <c r="V180" s="142" t="n">
        <f aca="false">IF('Indicator Data'!AV180="No data","x",IF('Indicator Data'!AV180=0,0,ROUND(IF('Indicator Data'!AV180&gt;V$4,10,IF('Indicator Data'!AV180&lt;V$3,0,10-(V$4-'Indicator Data'!AV180)/(V$4-V$3)*10)),1)))</f>
        <v>0.2</v>
      </c>
      <c r="W180" s="135" t="n">
        <f aca="false">IF(AND(U180="x",V180="x"),"x",AVERAGE(U180,V180))</f>
        <v>0.2</v>
      </c>
      <c r="X180" s="135" t="n">
        <f aca="false">IF('Indicator Data'!AT180="No data","x",ROUND(IF('Indicator Data'!AT180&gt;X$4,10,IF('Indicator Data'!AT180&lt;X$3,0,10-(X$4-'Indicator Data'!AT180)/(X$4-X$3)*10)),1))</f>
        <v>0.7</v>
      </c>
      <c r="Y180" s="135" t="str">
        <f aca="false">IF('Indicator Data'!AW180="No data","x",ROUND(IF('Indicator Data'!AW180&gt;Y$4,10,IF('Indicator Data'!AW180&lt;Y$3,0,10-(Y$4-'Indicator Data'!AW180)/(Y$4-Y$3)*10)),1))</f>
        <v>x</v>
      </c>
      <c r="Z180" s="140" t="n">
        <f aca="false">IF('Indicator Data'!AX180="No data","x",IF(('Indicator Data'!AX180/'Indicator Data'!BZ180)&gt;1,1,IF('Indicator Data'!AX180&gt;'Indicator Data'!AX180,1,'Indicator Data'!AX180/'Indicator Data'!BZ180)))</f>
        <v>0.000399740812688892</v>
      </c>
      <c r="AA180" s="135" t="n">
        <f aca="false">IF(Z180="x","x",ROUND(IF(Z180&gt;AA$4,10,IF(Z180&lt;AA$3,0,10-(AA$4-Z180)/(AA$4-AA$3)*10)),1))</f>
        <v>0</v>
      </c>
      <c r="AB180" s="143" t="n">
        <f aca="false">IF(AND(W180="x",X180="x",Y180="x",AA180="x"),"x",ROUND(AVERAGE(W180,X180,Y180,AA180),1))</f>
        <v>0.3</v>
      </c>
      <c r="AC180" s="135" t="n">
        <f aca="false">IF('Indicator Data'!AR180="No data","x",ROUND(IF('Indicator Data'!AR180&gt;AC$4,10,IF('Indicator Data'!AR180&lt;AC$3,0,10-(AC$4-'Indicator Data'!AR180)/(AC$4-AC$3)*10)),1))</f>
        <v>1.3</v>
      </c>
      <c r="AD180" s="135" t="n">
        <f aca="false">IF('Indicator Data'!AS180="No data","x",ROUND(IF('Indicator Data'!AS180&gt;AD$4,10,IF('Indicator Data'!AS180&lt;AD$3,0,10-(AD$4-'Indicator Data'!AS180)/(AD$4-AD$3)*10)),1))</f>
        <v>0.4</v>
      </c>
      <c r="AE180" s="143" t="n">
        <f aca="false">IF(AND(AC180="x",AD180="x"),"x",ROUND(AVERAGE(AD180,AC180),1))</f>
        <v>0.9</v>
      </c>
      <c r="AF180" s="139" t="n">
        <f aca="false">('Indicator Data'!BC180+'Indicator Data'!BB180*0.5+'Indicator Data'!BA180*0.25)/1000</f>
        <v>14.5</v>
      </c>
      <c r="AG180" s="144" t="n">
        <f aca="false">AF180*1000/'Indicator Data'!BZ180</f>
        <v>0.00118242386454283</v>
      </c>
      <c r="AH180" s="143" t="n">
        <f aca="false">IF(AG180="x","x",ROUND(IF(AG180&gt;AH$4,10,IF(AG180&lt;AH$3,0,10-(AH$4-AG180)/(AH$4-AH$3)*10)),1))</f>
        <v>0.1</v>
      </c>
      <c r="AI180" s="135" t="n">
        <f aca="false">IF('Indicator Data'!BG180="No data","x",ROUND(IF('Indicator Data'!BG180&lt;$AI$3,10,IF('Indicator Data'!BG180&gt;$AI$4,0,($AI$4-'Indicator Data'!BG180)/($AI$4-$AI$3)*10)),1))</f>
        <v>0.1</v>
      </c>
      <c r="AJ180" s="135" t="n">
        <f aca="false">IF('Indicator Data'!BH180="No data","x",ROUND(IF('Indicator Data'!BH180&gt;$AJ$4,10,IF('Indicator Data'!BH180&lt;$AJ$3,0,10-($AJ$4-'Indicator Data'!BH180)/($AJ$4-$AJ$3)*10)),1))</f>
        <v>0</v>
      </c>
      <c r="AK180" s="143" t="n">
        <f aca="false">ROUND(AVERAGE(AJ180,AI180),1)</f>
        <v>0.1</v>
      </c>
      <c r="AL180" s="141" t="n">
        <f aca="false">ROUND(IF(AND(AB180="x",AE180="x",AK180="x"),AH180,IF(AND(AB180="x",AE180="x"),(10-GEOMEAN(((10-AK180)/10*9+1),((10-AH180)/10*9+1)))/9*10,IF(AK180="x",(10-GEOMEAN(((10-AB180)/10*9+1),((10-AE180)/10*9+1),((10-AH180)/10*9+1)))/9*10,IF(AB180="x",(10-GEOMEAN(((10-AK180)/10*9+1),((10-AE180)/10*9+1),((10-AH180)/10*9+1)))/9*10,(10-GEOMEAN(((10-AB180)/10*9+1),((10-AE180)/10*9+1),((10-AH180)/10*9+1),((10-AK180)/10*9+1)))/9*10)))),1)</f>
        <v>0.4</v>
      </c>
      <c r="AM180" s="145" t="n">
        <f aca="false">ROUND((10-GEOMEAN(((10-T180)/10*9+1),((10-AL180)/10*9+1)))/9*10,1)</f>
        <v>1.8</v>
      </c>
    </row>
    <row r="181" customFormat="false" ht="14.5" hidden="false" customHeight="false" outlineLevel="0" collapsed="false">
      <c r="A181" s="98" t="str">
        <f aca="false">'Indicator Data'!A181</f>
        <v>Turkey</v>
      </c>
      <c r="B181" s="99" t="str">
        <f aca="false">'Indicator Data'!B181</f>
        <v>TUR</v>
      </c>
      <c r="C181" s="134" t="n">
        <f aca="false">ROUND(IF('Indicator Data'!AK181="No data",IF((0.101*LN('Indicator Data'!BY181)-0.153)&gt;C$4,0,IF((0.101*LN('Indicator Data'!BY181)-0.153)&lt;C$3,10,(C$4-(0.101*LN('Indicator Data'!BY181)-0.153))/(C$4-C$3)*10)),IF('Indicator Data'!AK181&gt;C$4,0,IF('Indicator Data'!AK181&lt;C$3,10,(C$4-'Indicator Data'!AK181)/(C$4-C$3)*10))),1)</f>
        <v>1.6</v>
      </c>
      <c r="D181" s="135" t="str">
        <f aca="false">IF('Indicator Data'!AL181="No data","x",ROUND((IF(LOG('Indicator Data'!AL181*1000)&gt;D$4,10,IF(LOG('Indicator Data'!AL181*1000)&lt;D$3,0,10-(D$4-LOG('Indicator Data'!AL181*1000))/(D$4-D$3)*10))),1))</f>
        <v>x</v>
      </c>
      <c r="E181" s="136" t="n">
        <f aca="false">ROUND(IF(D181="x",C181,(10-GEOMEAN(((10-C181)/10*9+1),((10-D181)/10*9+1)))/9*10),1)</f>
        <v>1.6</v>
      </c>
      <c r="F181" s="135" t="n">
        <f aca="false">IF('Indicator Data'!AY181="No data","x",ROUND(IF('Indicator Data'!AY181&gt;F$4,10,IF('Indicator Data'!AY181&lt;F$3,0,10-(F$4-'Indicator Data'!AY181)/(F$4-F$3)*10)),1))</f>
        <v>4.1</v>
      </c>
      <c r="G181" s="135" t="n">
        <f aca="false">IF('Indicator Data'!AZ181="No data","x",ROUND(IF('Indicator Data'!AZ181&gt;G$4,10,IF('Indicator Data'!AZ181&lt;G$3,0,10-(G$4-'Indicator Data'!AZ181)/(G$4-G$3)*10)),1))</f>
        <v>4.2</v>
      </c>
      <c r="H181" s="136" t="n">
        <f aca="false">IF(AND(F181="x",G181="x"),"x",ROUND(AVERAGE(F181,G181),1))</f>
        <v>4.2</v>
      </c>
      <c r="I181" s="137" t="n">
        <f aca="false">SUM(IF('Indicator Data'!AM181=0,0,'Indicator Data'!AM181),SUM('Indicator Data'!AN181:AO181))</f>
        <v>3170.89191132422</v>
      </c>
      <c r="J181" s="137" t="n">
        <f aca="false">I181/'Indicator Data'!BZ181*1000000</f>
        <v>37.4034438212526</v>
      </c>
      <c r="K181" s="135" t="n">
        <f aca="false">IF(J181="x","x",ROUND(IF(J181&gt;K$4,10,IF(J181&lt;K$3,0,10-(K$4-J181)/(K$4-K$3)*10)),1))</f>
        <v>0.7</v>
      </c>
      <c r="L181" s="135" t="n">
        <f aca="false">IF('Indicator Data'!AP181="No data","x",ROUND(IF('Indicator Data'!AP181&gt;L$4,10,IF('Indicator Data'!AP181&lt;L$3,0,10-(L$4-'Indicator Data'!AP181)/(L$4-L$3)*10)),1))</f>
        <v>0.1</v>
      </c>
      <c r="M181" s="135" t="n">
        <f aca="false">IF('Indicator Data'!AQ181="No data","x",IF('Indicator Data'!AQ181=0,0,ROUND(IF('Indicator Data'!AQ181&gt;M$4,10,IF('Indicator Data'!AQ181&lt;M$3,0,10-(M$4-'Indicator Data'!AQ181)/(M$4-M$3)*10)),1)))</f>
        <v>0</v>
      </c>
      <c r="N181" s="136" t="n">
        <f aca="false">ROUND(AVERAGE(K181,L181,M181),1)</f>
        <v>0.3</v>
      </c>
      <c r="O181" s="138" t="n">
        <f aca="false">ROUND(AVERAGE(E181,E181,H181,N181),1)</f>
        <v>1.9</v>
      </c>
      <c r="P181" s="139" t="n">
        <f aca="false">IF(AND('Indicator Data'!BD181="No data",'Indicator Data'!BE181="No data"),0,SUM('Indicator Data'!BD181:BF181)/1000)</f>
        <v>5153.814</v>
      </c>
      <c r="Q181" s="135" t="n">
        <f aca="false">ROUND(IF(P181=0,0,IF(LOG(P181*1000)&gt;$Q$4,10,IF(LOG(P181*1000)&lt;Q$3,0,10-(Q$4-LOG(P181*1000))/(Q$4-Q$3)*10))),1)</f>
        <v>10</v>
      </c>
      <c r="R181" s="140" t="n">
        <f aca="false">P181*1000/'Indicator Data'!BZ181</f>
        <v>0.0607937444117043</v>
      </c>
      <c r="S181" s="135" t="n">
        <f aca="false">IF(R181="x","x",ROUND(IF(R181&gt;$S$4,10,IF(R181&lt;$S$3,0,((R181*100)/0.0052)^(1/4.0545)/6.5*10)),1))</f>
        <v>8.8</v>
      </c>
      <c r="T181" s="141" t="n">
        <f aca="false">ROUND(AVERAGE(Q181,S181),1)</f>
        <v>9.4</v>
      </c>
      <c r="U181" s="142" t="str">
        <f aca="false">IF('Indicator Data'!AU181="No data","x",ROUND(IF('Indicator Data'!AU181&gt;U$4,10,IF('Indicator Data'!AU181&lt;U$3,0,10-(U$4-'Indicator Data'!AU181)/(U$4-U$3)*10)),1))</f>
        <v>x</v>
      </c>
      <c r="V181" s="142" t="str">
        <f aca="false">IF('Indicator Data'!AV181="No data","x",IF('Indicator Data'!AV181=0,0,ROUND(IF('Indicator Data'!AV181&gt;V$4,10,IF('Indicator Data'!AV181&lt;V$3,0,10-(V$4-'Indicator Data'!AV181)/(V$4-V$3)*10)),1)))</f>
        <v>x</v>
      </c>
      <c r="W181" s="135" t="str">
        <f aca="false">IF(AND(U181="x",V181="x"),"x",AVERAGE(U181,V181))</f>
        <v>x</v>
      </c>
      <c r="X181" s="135" t="n">
        <f aca="false">IF('Indicator Data'!AT181="No data","x",ROUND(IF('Indicator Data'!AT181&gt;X$4,10,IF('Indicator Data'!AT181&lt;X$3,0,10-(X$4-'Indicator Data'!AT181)/(X$4-X$3)*10)),1))</f>
        <v>0.3</v>
      </c>
      <c r="Y181" s="135" t="n">
        <f aca="false">IF('Indicator Data'!AW181="No data","x",ROUND(IF('Indicator Data'!AW181&gt;Y$4,10,IF('Indicator Data'!AW181&lt;Y$3,0,10-(Y$4-'Indicator Data'!AW181)/(Y$4-Y$3)*10)),1))</f>
        <v>0</v>
      </c>
      <c r="Z181" s="140" t="n">
        <f aca="false">IF('Indicator Data'!AX181="No data","x",IF(('Indicator Data'!AX181/'Indicator Data'!BZ181)&gt;1,1,IF('Indicator Data'!AX181&gt;'Indicator Data'!AX181,1,'Indicator Data'!AX181/'Indicator Data'!BZ181)))</f>
        <v>0</v>
      </c>
      <c r="AA181" s="135" t="n">
        <f aca="false">IF(Z181="x","x",ROUND(IF(Z181&gt;AA$4,10,IF(Z181&lt;AA$3,0,10-(AA$4-Z181)/(AA$4-AA$3)*10)),1))</f>
        <v>0</v>
      </c>
      <c r="AB181" s="143" t="n">
        <f aca="false">IF(AND(W181="x",X181="x",Y181="x",AA181="x"),"x",ROUND(AVERAGE(W181,X181,Y181,AA181),1))</f>
        <v>0.1</v>
      </c>
      <c r="AC181" s="135" t="n">
        <f aca="false">IF('Indicator Data'!AR181="No data","x",ROUND(IF('Indicator Data'!AR181&gt;AC$4,10,IF('Indicator Data'!AR181&lt;AC$3,0,10-(AC$4-'Indicator Data'!AR181)/(AC$4-AC$3)*10)),1))</f>
        <v>0.7</v>
      </c>
      <c r="AD181" s="135" t="n">
        <f aca="false">IF('Indicator Data'!AS181="No data","x",ROUND(IF('Indicator Data'!AS181&gt;AD$4,10,IF('Indicator Data'!AS181&lt;AD$3,0,10-(AD$4-'Indicator Data'!AS181)/(AD$4-AD$3)*10)),1))</f>
        <v>0.3</v>
      </c>
      <c r="AE181" s="143" t="n">
        <f aca="false">IF(AND(AC181="x",AD181="x"),"x",ROUND(AVERAGE(AD181,AC181),1))</f>
        <v>0.5</v>
      </c>
      <c r="AF181" s="139" t="n">
        <f aca="false">('Indicator Data'!BC181+'Indicator Data'!BB181*0.5+'Indicator Data'!BA181*0.25)/1000</f>
        <v>308.1825</v>
      </c>
      <c r="AG181" s="144" t="n">
        <f aca="false">AF181*1000/'Indicator Data'!BZ181</f>
        <v>0.00363528216911982</v>
      </c>
      <c r="AH181" s="143" t="n">
        <f aca="false">IF(AG181="x","x",ROUND(IF(AG181&gt;AH$4,10,IF(AG181&lt;AH$3,0,10-(AH$4-AG181)/(AH$4-AH$3)*10)),1))</f>
        <v>0.4</v>
      </c>
      <c r="AI181" s="135" t="n">
        <f aca="false">IF('Indicator Data'!BG181="No data","x",ROUND(IF('Indicator Data'!BG181&lt;$AI$3,10,IF('Indicator Data'!BG181&gt;$AI$4,0,($AI$4-'Indicator Data'!BG181)/($AI$4-$AI$3)*10)),1))</f>
        <v>0</v>
      </c>
      <c r="AJ181" s="135" t="n">
        <f aca="false">IF('Indicator Data'!BH181="No data","x",ROUND(IF('Indicator Data'!BH181&gt;$AJ$4,10,IF('Indicator Data'!BH181&lt;$AJ$3,0,10-($AJ$4-'Indicator Data'!BH181)/($AJ$4-$AJ$3)*10)),1))</f>
        <v>0</v>
      </c>
      <c r="AK181" s="143" t="n">
        <f aca="false">ROUND(AVERAGE(AJ181,AI181),1)</f>
        <v>0</v>
      </c>
      <c r="AL181" s="141" t="n">
        <f aca="false">ROUND(IF(AND(AB181="x",AE181="x",AK181="x"),AH181,IF(AND(AB181="x",AE181="x"),(10-GEOMEAN(((10-AK181)/10*9+1),((10-AH181)/10*9+1)))/9*10,IF(AK181="x",(10-GEOMEAN(((10-AB181)/10*9+1),((10-AE181)/10*9+1),((10-AH181)/10*9+1)))/9*10,IF(AB181="x",(10-GEOMEAN(((10-AK181)/10*9+1),((10-AE181)/10*9+1),((10-AH181)/10*9+1)))/9*10,(10-GEOMEAN(((10-AB181)/10*9+1),((10-AE181)/10*9+1),((10-AH181)/10*9+1),((10-AK181)/10*9+1)))/9*10)))),1)</f>
        <v>0.3</v>
      </c>
      <c r="AM181" s="145" t="n">
        <f aca="false">ROUND((10-GEOMEAN(((10-T181)/10*9+1),((10-AL181)/10*9+1)))/9*10,1)</f>
        <v>6.8</v>
      </c>
    </row>
    <row r="182" customFormat="false" ht="14.5" hidden="false" customHeight="false" outlineLevel="0" collapsed="false">
      <c r="A182" s="98" t="str">
        <f aca="false">'Indicator Data'!A182</f>
        <v>Turkmenistan</v>
      </c>
      <c r="B182" s="99" t="str">
        <f aca="false">'Indicator Data'!B182</f>
        <v>TKM</v>
      </c>
      <c r="C182" s="134" t="n">
        <f aca="false">ROUND(IF('Indicator Data'!AK182="No data",IF((0.101*LN('Indicator Data'!BY182)-0.153)&gt;C$4,0,IF((0.101*LN('Indicator Data'!BY182)-0.153)&lt;C$3,10,(C$4-(0.101*LN('Indicator Data'!BY182)-0.153))/(C$4-C$3)*10)),IF('Indicator Data'!AK182&gt;C$4,0,IF('Indicator Data'!AK182&lt;C$3,10,(C$4-'Indicator Data'!AK182)/(C$4-C$3)*10))),1)</f>
        <v>3.7</v>
      </c>
      <c r="D182" s="135" t="n">
        <f aca="false">IF('Indicator Data'!AL182="No data","x",ROUND((IF(LOG('Indicator Data'!AL182*1000)&gt;D$4,10,IF(LOG('Indicator Data'!AL182*1000)&lt;D$3,0,10-(D$4-LOG('Indicator Data'!AL182*1000))/(D$4-D$3)*10))),1))</f>
        <v>0.6</v>
      </c>
      <c r="E182" s="136" t="n">
        <f aca="false">ROUND(IF(D182="x",C182,(10-GEOMEAN(((10-C182)/10*9+1),((10-D182)/10*9+1)))/9*10),1)</f>
        <v>2.3</v>
      </c>
      <c r="F182" s="135" t="str">
        <f aca="false">IF('Indicator Data'!AY182="No data","x",ROUND(IF('Indicator Data'!AY182&gt;F$4,10,IF('Indicator Data'!AY182&lt;F$3,0,10-(F$4-'Indicator Data'!AY182)/(F$4-F$3)*10)),1))</f>
        <v>x</v>
      </c>
      <c r="G182" s="135" t="str">
        <f aca="false">IF('Indicator Data'!AZ182="No data","x",ROUND(IF('Indicator Data'!AZ182&gt;G$4,10,IF('Indicator Data'!AZ182&lt;G$3,0,10-(G$4-'Indicator Data'!AZ182)/(G$4-G$3)*10)),1))</f>
        <v>x</v>
      </c>
      <c r="H182" s="136" t="str">
        <f aca="false">IF(AND(F182="x",G182="x"),"x",ROUND(AVERAGE(F182,G182),1))</f>
        <v>x</v>
      </c>
      <c r="I182" s="137" t="n">
        <f aca="false">SUM(IF('Indicator Data'!AM182=0,0,'Indicator Data'!AM182),SUM('Indicator Data'!AN182:AO182))</f>
        <v>25.5524289046326</v>
      </c>
      <c r="J182" s="137" t="n">
        <f aca="false">I182/'Indicator Data'!BZ182*1000000</f>
        <v>4.02917267970217</v>
      </c>
      <c r="K182" s="135" t="n">
        <f aca="false">IF(J182="x","x",ROUND(IF(J182&gt;K$4,10,IF(J182&lt;K$3,0,10-(K$4-J182)/(K$4-K$3)*10)),1))</f>
        <v>0.1</v>
      </c>
      <c r="L182" s="135" t="n">
        <f aca="false">IF('Indicator Data'!AP182="No data","x",ROUND(IF('Indicator Data'!AP182&gt;L$4,10,IF('Indicator Data'!AP182&lt;L$3,0,10-(L$4-'Indicator Data'!AP182)/(L$4-L$3)*10)),1))</f>
        <v>0</v>
      </c>
      <c r="M182" s="135" t="n">
        <f aca="false">IF('Indicator Data'!AQ182="No data","x",IF('Indicator Data'!AQ182=0,0,ROUND(IF('Indicator Data'!AQ182&gt;M$4,10,IF('Indicator Data'!AQ182&lt;M$3,0,10-(M$4-'Indicator Data'!AQ182)/(M$4-M$3)*10)),1)))</f>
        <v>0</v>
      </c>
      <c r="N182" s="136" t="n">
        <f aca="false">ROUND(AVERAGE(K182,L182,M182),1)</f>
        <v>0</v>
      </c>
      <c r="O182" s="138" t="n">
        <f aca="false">ROUND(AVERAGE(E182,E182,H182,N182),1)</f>
        <v>1.5</v>
      </c>
      <c r="P182" s="139" t="n">
        <f aca="false">IF(AND('Indicator Data'!BD182="No data",'Indicator Data'!BE182="No data"),0,SUM('Indicator Data'!BD182:BF182)/1000)</f>
        <v>4.296</v>
      </c>
      <c r="Q182" s="135" t="n">
        <f aca="false">ROUND(IF(P182=0,0,IF(LOG(P182*1000)&gt;$Q$4,10,IF(LOG(P182*1000)&lt;Q$3,0,10-(Q$4-LOG(P182*1000))/(Q$4-Q$3)*10))),1)</f>
        <v>2.1</v>
      </c>
      <c r="R182" s="140" t="n">
        <f aca="false">P182*1000/'Indicator Data'!BZ182</f>
        <v>0.000677404324129139</v>
      </c>
      <c r="S182" s="135" t="n">
        <f aca="false">IF(R182="x","x",ROUND(IF(R182&gt;$S$4,10,IF(R182&lt;$S$3,0,((R182*100)/0.0052)^(1/4.0545)/6.5*10)),1))</f>
        <v>2.9</v>
      </c>
      <c r="T182" s="141" t="n">
        <f aca="false">ROUND(AVERAGE(Q182,S182),1)</f>
        <v>2.5</v>
      </c>
      <c r="U182" s="142" t="str">
        <f aca="false">IF('Indicator Data'!AU182="No data","x",ROUND(IF('Indicator Data'!AU182&gt;U$4,10,IF('Indicator Data'!AU182&lt;U$3,0,10-(U$4-'Indicator Data'!AU182)/(U$4-U$3)*10)),1))</f>
        <v>x</v>
      </c>
      <c r="V182" s="142" t="str">
        <f aca="false">IF('Indicator Data'!AV182="No data","x",IF('Indicator Data'!AV182=0,0,ROUND(IF('Indicator Data'!AV182&gt;V$4,10,IF('Indicator Data'!AV182&lt;V$3,0,10-(V$4-'Indicator Data'!AV182)/(V$4-V$3)*10)),1)))</f>
        <v>x</v>
      </c>
      <c r="W182" s="135" t="str">
        <f aca="false">IF(AND(U182="x",V182="x"),"x",AVERAGE(U182,V182))</f>
        <v>x</v>
      </c>
      <c r="X182" s="135" t="n">
        <f aca="false">IF('Indicator Data'!AT182="No data","x",ROUND(IF('Indicator Data'!AT182&gt;X$4,10,IF('Indicator Data'!AT182&lt;X$3,0,10-(X$4-'Indicator Data'!AT182)/(X$4-X$3)*10)),1))</f>
        <v>0.9</v>
      </c>
      <c r="Y182" s="135" t="n">
        <f aca="false">IF('Indicator Data'!AW182="No data","x",ROUND(IF('Indicator Data'!AW182&gt;Y$4,10,IF('Indicator Data'!AW182&lt;Y$3,0,10-(Y$4-'Indicator Data'!AW182)/(Y$4-Y$3)*10)),1))</f>
        <v>0</v>
      </c>
      <c r="Z182" s="140" t="n">
        <f aca="false">IF('Indicator Data'!AX182="No data","x",IF(('Indicator Data'!AX182/'Indicator Data'!BZ182)&gt;1,1,IF('Indicator Data'!AX182&gt;'Indicator Data'!AX182,1,'Indicator Data'!AX182/'Indicator Data'!BZ182)))</f>
        <v>6.22846154634567E-005</v>
      </c>
      <c r="AA182" s="135" t="n">
        <f aca="false">IF(Z182="x","x",ROUND(IF(Z182&gt;AA$4,10,IF(Z182&lt;AA$3,0,10-(AA$4-Z182)/(AA$4-AA$3)*10)),1))</f>
        <v>0</v>
      </c>
      <c r="AB182" s="143" t="n">
        <f aca="false">IF(AND(W182="x",X182="x",Y182="x",AA182="x"),"x",ROUND(AVERAGE(W182,X182,Y182,AA182),1))</f>
        <v>0.3</v>
      </c>
      <c r="AC182" s="135" t="n">
        <f aca="false">IF('Indicator Data'!AR182="No data","x",ROUND(IF('Indicator Data'!AR182&gt;AC$4,10,IF('Indicator Data'!AR182&lt;AC$3,0,10-(AC$4-'Indicator Data'!AR182)/(AC$4-AC$3)*10)),1))</f>
        <v>3.2</v>
      </c>
      <c r="AD182" s="135" t="n">
        <f aca="false">IF('Indicator Data'!AS182="No data","x",ROUND(IF('Indicator Data'!AS182&gt;AD$4,10,IF('Indicator Data'!AS182&lt;AD$3,0,10-(AD$4-'Indicator Data'!AS182)/(AD$4-AD$3)*10)),1))</f>
        <v>0.7</v>
      </c>
      <c r="AE182" s="143" t="n">
        <f aca="false">IF(AND(AC182="x",AD182="x"),"x",ROUND(AVERAGE(AD182,AC182),1))</f>
        <v>2</v>
      </c>
      <c r="AF182" s="139" t="n">
        <f aca="false">('Indicator Data'!BC182+'Indicator Data'!BB182*0.5+'Indicator Data'!BA182*0.25)/1000</f>
        <v>0</v>
      </c>
      <c r="AG182" s="144" t="n">
        <f aca="false">AF182*1000/'Indicator Data'!BZ182</f>
        <v>0</v>
      </c>
      <c r="AH182" s="143" t="n">
        <f aca="false">IF(AG182="x","x",ROUND(IF(AG182&gt;AH$4,10,IF(AG182&lt;AH$3,0,10-(AH$4-AG182)/(AH$4-AH$3)*10)),1))</f>
        <v>0</v>
      </c>
      <c r="AI182" s="135" t="n">
        <f aca="false">IF('Indicator Data'!BG182="No data","x",ROUND(IF('Indicator Data'!BG182&lt;$AI$3,10,IF('Indicator Data'!BG182&gt;$AI$4,0,($AI$4-'Indicator Data'!BG182)/($AI$4-$AI$3)*10)),1))</f>
        <v>0</v>
      </c>
      <c r="AJ182" s="135" t="n">
        <f aca="false">IF('Indicator Data'!BH182="No data","x",ROUND(IF('Indicator Data'!BH182&gt;$AJ$4,10,IF('Indicator Data'!BH182&lt;$AJ$3,0,10-($AJ$4-'Indicator Data'!BH182)/($AJ$4-$AJ$3)*10)),1))</f>
        <v>0</v>
      </c>
      <c r="AK182" s="143" t="n">
        <f aca="false">ROUND(AVERAGE(AJ182,AI182),1)</f>
        <v>0</v>
      </c>
      <c r="AL182" s="141" t="n">
        <f aca="false">ROUND(IF(AND(AB182="x",AE182="x",AK182="x"),AH182,IF(AND(AB182="x",AE182="x"),(10-GEOMEAN(((10-AK182)/10*9+1),((10-AH182)/10*9+1)))/9*10,IF(AK182="x",(10-GEOMEAN(((10-AB182)/10*9+1),((10-AE182)/10*9+1),((10-AH182)/10*9+1)))/9*10,IF(AB182="x",(10-GEOMEAN(((10-AK182)/10*9+1),((10-AE182)/10*9+1),((10-AH182)/10*9+1)))/9*10,(10-GEOMEAN(((10-AB182)/10*9+1),((10-AE182)/10*9+1),((10-AH182)/10*9+1),((10-AK182)/10*9+1)))/9*10)))),1)</f>
        <v>0.6</v>
      </c>
      <c r="AM182" s="145" t="n">
        <f aca="false">ROUND((10-GEOMEAN(((10-T182)/10*9+1),((10-AL182)/10*9+1)))/9*10,1)</f>
        <v>1.6</v>
      </c>
    </row>
    <row r="183" customFormat="false" ht="14.5" hidden="false" customHeight="false" outlineLevel="0" collapsed="false">
      <c r="A183" s="98" t="str">
        <f aca="false">'Indicator Data'!A183</f>
        <v>Tuvalu</v>
      </c>
      <c r="B183" s="99" t="str">
        <f aca="false">'Indicator Data'!B183</f>
        <v>TUV</v>
      </c>
      <c r="C183" s="134" t="n">
        <f aca="false">ROUND(IF('Indicator Data'!AK183="No data",IF((0.101*LN('Indicator Data'!BY183)-0.153)&gt;C$4,0,IF((0.101*LN('Indicator Data'!BY183)-0.153)&lt;C$3,10,(C$4-(0.101*LN('Indicator Data'!BY183)-0.153))/(C$4-C$3)*10)),IF('Indicator Data'!AK183&gt;C$4,0,IF('Indicator Data'!AK183&lt;C$3,10,(C$4-'Indicator Data'!AK183)/(C$4-C$3)*10))),1)</f>
        <v>3.7</v>
      </c>
      <c r="D183" s="135" t="str">
        <f aca="false">IF('Indicator Data'!AL183="No data","x",ROUND((IF(LOG('Indicator Data'!AL183*1000)&gt;D$4,10,IF(LOG('Indicator Data'!AL183*1000)&lt;D$3,0,10-(D$4-LOG('Indicator Data'!AL183*1000))/(D$4-D$3)*10))),1))</f>
        <v>x</v>
      </c>
      <c r="E183" s="136" t="n">
        <f aca="false">ROUND(IF(D183="x",C183,(10-GEOMEAN(((10-C183)/10*9+1),((10-D183)/10*9+1)))/9*10),1)</f>
        <v>3.7</v>
      </c>
      <c r="F183" s="135" t="str">
        <f aca="false">IF('Indicator Data'!AY183="No data","x",ROUND(IF('Indicator Data'!AY183&gt;F$4,10,IF('Indicator Data'!AY183&lt;F$3,0,10-(F$4-'Indicator Data'!AY183)/(F$4-F$3)*10)),1))</f>
        <v>x</v>
      </c>
      <c r="G183" s="135" t="n">
        <f aca="false">IF('Indicator Data'!AZ183="No data","x",ROUND(IF('Indicator Data'!AZ183&gt;G$4,10,IF('Indicator Data'!AZ183&lt;G$3,0,10-(G$4-'Indicator Data'!AZ183)/(G$4-G$3)*10)),1))</f>
        <v>3.5</v>
      </c>
      <c r="H183" s="136" t="n">
        <f aca="false">IF(AND(F183="x",G183="x"),"x",ROUND(AVERAGE(F183,G183),1))</f>
        <v>3.5</v>
      </c>
      <c r="I183" s="137" t="n">
        <f aca="false">SUM(IF('Indicator Data'!AM183=0,0,'Indicator Data'!AM183),SUM('Indicator Data'!AN183:AO183))</f>
        <v>33.3510495803833</v>
      </c>
      <c r="J183" s="137" t="n">
        <f aca="false">I183/'Indicator Data'!BZ183*1000000</f>
        <v>2976.84202083129</v>
      </c>
      <c r="K183" s="135" t="n">
        <f aca="false">IF(J183="x","x",ROUND(IF(J183&gt;K$4,10,IF(J183&lt;K$3,0,10-(K$4-J183)/(K$4-K$3)*10)),1))</f>
        <v>10</v>
      </c>
      <c r="L183" s="135" t="n">
        <f aca="false">IF('Indicator Data'!AP183="No data","x",ROUND(IF('Indicator Data'!AP183&gt;L$4,10,IF('Indicator Data'!AP183&lt;L$3,0,10-(L$4-'Indicator Data'!AP183)/(L$4-L$3)*10)),1))</f>
        <v>10</v>
      </c>
      <c r="M183" s="135" t="n">
        <f aca="false">IF('Indicator Data'!AQ183="No data","x",IF('Indicator Data'!AQ183=0,0,ROUND(IF('Indicator Data'!AQ183&gt;M$4,10,IF('Indicator Data'!AQ183&lt;M$3,0,10-(M$4-'Indicator Data'!AQ183)/(M$4-M$3)*10)),1)))</f>
        <v>0</v>
      </c>
      <c r="N183" s="136" t="n">
        <f aca="false">ROUND(AVERAGE(K183,L183,M183),1)</f>
        <v>6.7</v>
      </c>
      <c r="O183" s="138" t="n">
        <f aca="false">ROUND(AVERAGE(E183,E183,H183,N183),1)</f>
        <v>4.4</v>
      </c>
      <c r="P183" s="139" t="n">
        <f aca="false">IF(AND('Indicator Data'!BD183="No data",'Indicator Data'!BE183="No data"),0,SUM('Indicator Data'!BD183:BF183)/1000)</f>
        <v>0</v>
      </c>
      <c r="Q183" s="135" t="n">
        <f aca="false">ROUND(IF(P183=0,0,IF(LOG(P183*1000)&gt;$Q$4,10,IF(LOG(P183*1000)&lt;Q$3,0,10-(Q$4-LOG(P183*1000))/(Q$4-Q$3)*10))),1)</f>
        <v>0</v>
      </c>
      <c r="R183" s="140" t="n">
        <f aca="false">P183*1000/'Indicator Data'!BZ183</f>
        <v>0</v>
      </c>
      <c r="S183" s="135" t="n">
        <f aca="false">IF(R183="x","x",ROUND(IF(R183&gt;$S$4,10,IF(R183&lt;$S$3,0,((R183*100)/0.0052)^(1/4.0545)/6.5*10)),1))</f>
        <v>0</v>
      </c>
      <c r="T183" s="141" t="n">
        <f aca="false">ROUND(AVERAGE(Q183,S183),1)</f>
        <v>0</v>
      </c>
      <c r="U183" s="142" t="str">
        <f aca="false">IF('Indicator Data'!AU183="No data","x",ROUND(IF('Indicator Data'!AU183&gt;U$4,10,IF('Indicator Data'!AU183&lt;U$3,0,10-(U$4-'Indicator Data'!AU183)/(U$4-U$3)*10)),1))</f>
        <v>x</v>
      </c>
      <c r="V183" s="142" t="str">
        <f aca="false">IF('Indicator Data'!AV183="No data","x",IF('Indicator Data'!AV183=0,0,ROUND(IF('Indicator Data'!AV183&gt;V$4,10,IF('Indicator Data'!AV183&lt;V$3,0,10-(V$4-'Indicator Data'!AV183)/(V$4-V$3)*10)),1)))</f>
        <v>x</v>
      </c>
      <c r="W183" s="135" t="str">
        <f aca="false">IF(AND(U183="x",V183="x"),"x",AVERAGE(U183,V183))</f>
        <v>x</v>
      </c>
      <c r="X183" s="135" t="n">
        <f aca="false">IF('Indicator Data'!AT183="No data","x",ROUND(IF('Indicator Data'!AT183&gt;X$4,10,IF('Indicator Data'!AT183&lt;X$3,0,10-(X$4-'Indicator Data'!AT183)/(X$4-X$3)*10)),1))</f>
        <v>5.4</v>
      </c>
      <c r="Y183" s="135" t="str">
        <f aca="false">IF('Indicator Data'!AW183="No data","x",ROUND(IF('Indicator Data'!AW183&gt;Y$4,10,IF('Indicator Data'!AW183&lt;Y$3,0,10-(Y$4-'Indicator Data'!AW183)/(Y$4-Y$3)*10)),1))</f>
        <v>x</v>
      </c>
      <c r="Z183" s="140" t="n">
        <f aca="false">IF('Indicator Data'!AX183="No data","x",IF(('Indicator Data'!AX183/'Indicator Data'!BZ183)&gt;1,1,IF('Indicator Data'!AX183&gt;'Indicator Data'!AX183,1,'Indicator Data'!AX183/'Indicator Data'!BZ183)))</f>
        <v>1</v>
      </c>
      <c r="AA183" s="135" t="n">
        <f aca="false">IF(Z183="x","x",ROUND(IF(Z183&gt;AA$4,10,IF(Z183&lt;AA$3,0,10-(AA$4-Z183)/(AA$4-AA$3)*10)),1))</f>
        <v>10</v>
      </c>
      <c r="AB183" s="143" t="n">
        <f aca="false">IF(AND(W183="x",X183="x",Y183="x",AA183="x"),"x",ROUND(AVERAGE(W183,X183,Y183,AA183),1))</f>
        <v>7.7</v>
      </c>
      <c r="AC183" s="135" t="n">
        <f aca="false">IF('Indicator Data'!AR183="No data","x",ROUND(IF('Indicator Data'!AR183&gt;AC$4,10,IF('Indicator Data'!AR183&lt;AC$3,0,10-(AC$4-'Indicator Data'!AR183)/(AC$4-AC$3)*10)),1))</f>
        <v>1.7</v>
      </c>
      <c r="AD183" s="135" t="n">
        <f aca="false">IF('Indicator Data'!AS183="No data","x",ROUND(IF('Indicator Data'!AS183&gt;AD$4,10,IF('Indicator Data'!AS183&lt;AD$3,0,10-(AD$4-'Indicator Data'!AS183)/(AD$4-AD$3)*10)),1))</f>
        <v>0.6</v>
      </c>
      <c r="AE183" s="143" t="n">
        <f aca="false">IF(AND(AC183="x",AD183="x"),"x",ROUND(AVERAGE(AD183,AC183),1))</f>
        <v>1.2</v>
      </c>
      <c r="AF183" s="139" t="n">
        <f aca="false">('Indicator Data'!BC183+'Indicator Data'!BB183*0.5+'Indicator Data'!BA183*0.25)/1000</f>
        <v>6.477</v>
      </c>
      <c r="AG183" s="144" t="n">
        <f aca="false">AF183*1000/'Indicator Data'!BZ183</f>
        <v>0.578122908019815</v>
      </c>
      <c r="AH183" s="143" t="n">
        <f aca="false">IF(AG183="x","x",ROUND(IF(AG183&gt;AH$4,10,IF(AG183&lt;AH$3,0,10-(AH$4-AG183)/(AH$4-AH$3)*10)),1))</f>
        <v>10</v>
      </c>
      <c r="AI183" s="135" t="n">
        <f aca="false">IF('Indicator Data'!BG183="No data","x",ROUND(IF('Indicator Data'!BG183&lt;$AI$3,10,IF('Indicator Data'!BG183&gt;$AI$4,0,($AI$4-'Indicator Data'!BG183)/($AI$4-$AI$3)*10)),1))</f>
        <v>8.4</v>
      </c>
      <c r="AJ183" s="135" t="n">
        <f aca="false">IF('Indicator Data'!BH183="No data","x",ROUND(IF('Indicator Data'!BH183&gt;$AJ$4,10,IF('Indicator Data'!BH183&lt;$AJ$3,0,10-($AJ$4-'Indicator Data'!BH183)/($AJ$4-$AJ$3)*10)),1))</f>
        <v>0</v>
      </c>
      <c r="AK183" s="143" t="n">
        <f aca="false">ROUND(AVERAGE(AJ183,AI183),1)</f>
        <v>4.2</v>
      </c>
      <c r="AL183" s="141" t="n">
        <f aca="false">ROUND(IF(AND(AB183="x",AE183="x",AK183="x"),AH183,IF(AND(AB183="x",AE183="x"),(10-GEOMEAN(((10-AK183)/10*9+1),((10-AH183)/10*9+1)))/9*10,IF(AK183="x",(10-GEOMEAN(((10-AB183)/10*9+1),((10-AE183)/10*9+1),((10-AH183)/10*9+1)))/9*10,IF(AB183="x",(10-GEOMEAN(((10-AK183)/10*9+1),((10-AE183)/10*9+1),((10-AH183)/10*9+1)))/9*10,(10-GEOMEAN(((10-AB183)/10*9+1),((10-AE183)/10*9+1),((10-AH183)/10*9+1),((10-AK183)/10*9+1)))/9*10)))),1)</f>
        <v>7.1</v>
      </c>
      <c r="AM183" s="145" t="n">
        <f aca="false">ROUND((10-GEOMEAN(((10-T183)/10*9+1),((10-AL183)/10*9+1)))/9*10,1)</f>
        <v>4.4</v>
      </c>
    </row>
    <row r="184" customFormat="false" ht="14.5" hidden="false" customHeight="false" outlineLevel="0" collapsed="false">
      <c r="A184" s="98" t="str">
        <f aca="false">'Indicator Data'!A184</f>
        <v>Uganda</v>
      </c>
      <c r="B184" s="99" t="str">
        <f aca="false">'Indicator Data'!B184</f>
        <v>UGA</v>
      </c>
      <c r="C184" s="134" t="n">
        <f aca="false">ROUND(IF('Indicator Data'!AK184="No data",IF((0.101*LN('Indicator Data'!BY184)-0.153)&gt;C$4,0,IF((0.101*LN('Indicator Data'!BY184)-0.153)&lt;C$3,10,(C$4-(0.101*LN('Indicator Data'!BY184)-0.153))/(C$4-C$3)*10)),IF('Indicator Data'!AK184&gt;C$4,0,IF('Indicator Data'!AK184&lt;C$3,10,(C$4-'Indicator Data'!AK184)/(C$4-C$3)*10))),1)</f>
        <v>7.1</v>
      </c>
      <c r="D184" s="135" t="n">
        <f aca="false">IF('Indicator Data'!AL184="No data","x",ROUND((IF(LOG('Indicator Data'!AL184*1000)&gt;D$4,10,IF(LOG('Indicator Data'!AL184*1000)&lt;D$3,0,10-(D$4-LOG('Indicator Data'!AL184*1000))/(D$4-D$3)*10))),1))</f>
        <v>9</v>
      </c>
      <c r="E184" s="136" t="n">
        <f aca="false">ROUND(IF(D184="x",C184,(10-GEOMEAN(((10-C184)/10*9+1),((10-D184)/10*9+1)))/9*10),1)</f>
        <v>8.2</v>
      </c>
      <c r="F184" s="135" t="n">
        <f aca="false">IF('Indicator Data'!AY184="No data","x",ROUND(IF('Indicator Data'!AY184&gt;F$4,10,IF('Indicator Data'!AY184&lt;F$3,0,10-(F$4-'Indicator Data'!AY184)/(F$4-F$3)*10)),1))</f>
        <v>7.1</v>
      </c>
      <c r="G184" s="135" t="n">
        <f aca="false">IF('Indicator Data'!AZ184="No data","x",ROUND(IF('Indicator Data'!AZ184&gt;G$4,10,IF('Indicator Data'!AZ184&lt;G$3,0,10-(G$4-'Indicator Data'!AZ184)/(G$4-G$3)*10)),1))</f>
        <v>4.4</v>
      </c>
      <c r="H184" s="136" t="n">
        <f aca="false">IF(AND(F184="x",G184="x"),"x",ROUND(AVERAGE(F184,G184),1))</f>
        <v>5.8</v>
      </c>
      <c r="I184" s="137" t="n">
        <f aca="false">SUM(IF('Indicator Data'!AM184=0,0,'Indicator Data'!AM184),SUM('Indicator Data'!AN184:AO184))</f>
        <v>3037.58212852344</v>
      </c>
      <c r="J184" s="137" t="n">
        <f aca="false">I184/'Indicator Data'!BZ184*1000000</f>
        <v>66.24497246472</v>
      </c>
      <c r="K184" s="135" t="n">
        <f aca="false">IF(J184="x","x",ROUND(IF(J184&gt;K$4,10,IF(J184&lt;K$3,0,10-(K$4-J184)/(K$4-K$3)*10)),1))</f>
        <v>1.3</v>
      </c>
      <c r="L184" s="135" t="n">
        <f aca="false">IF('Indicator Data'!AP184="No data","x",ROUND(IF('Indicator Data'!AP184&gt;L$4,10,IF('Indicator Data'!AP184&lt;L$3,0,10-(L$4-'Indicator Data'!AP184)/(L$4-L$3)*10)),1))</f>
        <v>5.6</v>
      </c>
      <c r="M184" s="135" t="n">
        <f aca="false">IF('Indicator Data'!AQ184="No data","x",IF('Indicator Data'!AQ184=0,0,ROUND(IF('Indicator Data'!AQ184&gt;M$4,10,IF('Indicator Data'!AQ184&lt;M$3,0,10-(M$4-'Indicator Data'!AQ184)/(M$4-M$3)*10)),1)))</f>
        <v>0.9</v>
      </c>
      <c r="N184" s="136" t="n">
        <f aca="false">ROUND(AVERAGE(K184,L184,M184),1)</f>
        <v>2.6</v>
      </c>
      <c r="O184" s="138" t="n">
        <f aca="false">ROUND(AVERAGE(E184,E184,H184,N184),1)</f>
        <v>6.2</v>
      </c>
      <c r="P184" s="139" t="n">
        <f aca="false">IF(AND('Indicator Data'!BD184="No data",'Indicator Data'!BE184="No data"),0,SUM('Indicator Data'!BD184:BF184)/1000)</f>
        <v>1558.252</v>
      </c>
      <c r="Q184" s="135" t="n">
        <f aca="false">ROUND(IF(P184=0,0,IF(LOG(P184*1000)&gt;$Q$4,10,IF(LOG(P184*1000)&lt;Q$3,0,10-(Q$4-LOG(P184*1000))/(Q$4-Q$3)*10))),1)</f>
        <v>10</v>
      </c>
      <c r="R184" s="140" t="n">
        <f aca="false">P184*1000/'Indicator Data'!BZ184</f>
        <v>0.0339830682646507</v>
      </c>
      <c r="S184" s="135" t="n">
        <f aca="false">IF(R184="x","x",ROUND(IF(R184&gt;$S$4,10,IF(R184&lt;$S$3,0,((R184*100)/0.0052)^(1/4.0545)/6.5*10)),1))</f>
        <v>7.6</v>
      </c>
      <c r="T184" s="141" t="n">
        <f aca="false">ROUND(AVERAGE(Q184,S184),1)</f>
        <v>8.8</v>
      </c>
      <c r="U184" s="142" t="n">
        <f aca="false">IF('Indicator Data'!AU184="No data","x",ROUND(IF('Indicator Data'!AU184&gt;U$4,10,IF('Indicator Data'!AU184&lt;U$3,0,10-(U$4-'Indicator Data'!AU184)/(U$4-U$3)*10)),1))</f>
        <v>10</v>
      </c>
      <c r="V184" s="142" t="n">
        <f aca="false">IF('Indicator Data'!AV184="No data","x",IF('Indicator Data'!AV184=0,0,ROUND(IF('Indicator Data'!AV184&gt;V$4,10,IF('Indicator Data'!AV184&lt;V$3,0,10-(V$4-'Indicator Data'!AV184)/(V$4-V$3)*10)),1)))</f>
        <v>5.7</v>
      </c>
      <c r="W184" s="135" t="n">
        <f aca="false">IF(AND(U184="x",V184="x"),"x",AVERAGE(U184,V184))</f>
        <v>7.85</v>
      </c>
      <c r="X184" s="135" t="n">
        <f aca="false">IF('Indicator Data'!AT184="No data","x",ROUND(IF('Indicator Data'!AT184&gt;X$4,10,IF('Indicator Data'!AT184&lt;X$3,0,10-(X$4-'Indicator Data'!AT184)/(X$4-X$3)*10)),1))</f>
        <v>3.6</v>
      </c>
      <c r="Y184" s="135" t="n">
        <f aca="false">IF('Indicator Data'!AW184="No data","x",ROUND(IF('Indicator Data'!AW184&gt;Y$4,10,IF('Indicator Data'!AW184&lt;Y$3,0,10-(Y$4-'Indicator Data'!AW184)/(Y$4-Y$3)*10)),1))</f>
        <v>7.1</v>
      </c>
      <c r="Z184" s="140" t="n">
        <f aca="false">IF('Indicator Data'!AX184="No data","x",IF(('Indicator Data'!AX184/'Indicator Data'!BZ184)&gt;1,1,IF('Indicator Data'!AX184&gt;'Indicator Data'!AX184,1,'Indicator Data'!AX184/'Indicator Data'!BZ184)))</f>
        <v>0.505331818256363</v>
      </c>
      <c r="AA184" s="135" t="n">
        <f aca="false">IF(Z184="x","x",ROUND(IF(Z184&gt;AA$4,10,IF(Z184&lt;AA$3,0,10-(AA$4-Z184)/(AA$4-AA$3)*10)),1))</f>
        <v>5.6</v>
      </c>
      <c r="AB184" s="143" t="n">
        <f aca="false">IF(AND(W184="x",X184="x",Y184="x",AA184="x"),"x",ROUND(AVERAGE(W184,X184,Y184,AA184),1))</f>
        <v>6</v>
      </c>
      <c r="AC184" s="135" t="n">
        <f aca="false">IF('Indicator Data'!AR184="No data","x",ROUND(IF('Indicator Data'!AR184&gt;AC$4,10,IF('Indicator Data'!AR184&lt;AC$3,0,10-(AC$4-'Indicator Data'!AR184)/(AC$4-AC$3)*10)),1))</f>
        <v>3.3</v>
      </c>
      <c r="AD184" s="135" t="n">
        <f aca="false">IF('Indicator Data'!AS184="No data","x",ROUND(IF('Indicator Data'!AS184&gt;AD$4,10,IF('Indicator Data'!AS184&lt;AD$3,0,10-(AD$4-'Indicator Data'!AS184)/(AD$4-AD$3)*10)),1))</f>
        <v>1.7</v>
      </c>
      <c r="AE184" s="143" t="n">
        <f aca="false">IF(AND(AC184="x",AD184="x"),"x",ROUND(AVERAGE(AD184,AC184),1))</f>
        <v>2.5</v>
      </c>
      <c r="AF184" s="139" t="n">
        <f aca="false">('Indicator Data'!BC184+'Indicator Data'!BB184*0.5+'Indicator Data'!BA184*0.25)/1000</f>
        <v>613.282</v>
      </c>
      <c r="AG184" s="144" t="n">
        <f aca="false">AF184*1000/'Indicator Data'!BZ184</f>
        <v>0.0133747327591952</v>
      </c>
      <c r="AH184" s="143" t="n">
        <f aca="false">IF(AG184="x","x",ROUND(IF(AG184&gt;AH$4,10,IF(AG184&lt;AH$3,0,10-(AH$4-AG184)/(AH$4-AH$3)*10)),1))</f>
        <v>1.3</v>
      </c>
      <c r="AI184" s="135" t="n">
        <f aca="false">IF('Indicator Data'!BG184="No data","x",ROUND(IF('Indicator Data'!BG184&lt;$AI$3,10,IF('Indicator Data'!BG184&gt;$AI$4,0,($AI$4-'Indicator Data'!BG184)/($AI$4-$AI$3)*10)),1))</f>
        <v>7.3</v>
      </c>
      <c r="AJ184" s="135" t="n">
        <f aca="false">IF('Indicator Data'!BH184="No data","x",ROUND(IF('Indicator Data'!BH184&gt;$AJ$4,10,IF('Indicator Data'!BH184&lt;$AJ$3,0,10-($AJ$4-'Indicator Data'!BH184)/($AJ$4-$AJ$3)*10)),1))</f>
        <v>8.1</v>
      </c>
      <c r="AK184" s="143" t="n">
        <f aca="false">ROUND(AVERAGE(AJ184,AI184),1)</f>
        <v>7.7</v>
      </c>
      <c r="AL184" s="141" t="n">
        <f aca="false">ROUND(IF(AND(AB184="x",AE184="x",AK184="x"),AH184,IF(AND(AB184="x",AE184="x"),(10-GEOMEAN(((10-AK184)/10*9+1),((10-AH184)/10*9+1)))/9*10,IF(AK184="x",(10-GEOMEAN(((10-AB184)/10*9+1),((10-AE184)/10*9+1),((10-AH184)/10*9+1)))/9*10,IF(AB184="x",(10-GEOMEAN(((10-AK184)/10*9+1),((10-AE184)/10*9+1),((10-AH184)/10*9+1)))/9*10,(10-GEOMEAN(((10-AB184)/10*9+1),((10-AE184)/10*9+1),((10-AH184)/10*9+1),((10-AK184)/10*9+1)))/9*10)))),1)</f>
        <v>4.9</v>
      </c>
      <c r="AM184" s="145" t="n">
        <f aca="false">ROUND((10-GEOMEAN(((10-T184)/10*9+1),((10-AL184)/10*9+1)))/9*10,1)</f>
        <v>7.3</v>
      </c>
    </row>
    <row r="185" customFormat="false" ht="14.5" hidden="false" customHeight="false" outlineLevel="0" collapsed="false">
      <c r="A185" s="98" t="str">
        <f aca="false">'Indicator Data'!A185</f>
        <v>Ukraine</v>
      </c>
      <c r="B185" s="99" t="str">
        <f aca="false">'Indicator Data'!B185</f>
        <v>UKR</v>
      </c>
      <c r="C185" s="134" t="n">
        <f aca="false">ROUND(IF('Indicator Data'!AK185="No data",IF((0.101*LN('Indicator Data'!BY185)-0.153)&gt;C$4,0,IF((0.101*LN('Indicator Data'!BY185)-0.153)&lt;C$3,10,(C$4-(0.101*LN('Indicator Data'!BY185)-0.153))/(C$4-C$3)*10)),IF('Indicator Data'!AK185&gt;C$4,0,IF('Indicator Data'!AK185&lt;C$3,10,(C$4-'Indicator Data'!AK185)/(C$4-C$3)*10))),1)</f>
        <v>2.4</v>
      </c>
      <c r="D185" s="135" t="n">
        <f aca="false">IF('Indicator Data'!AL185="No data","x",ROUND((IF(LOG('Indicator Data'!AL185*1000)&gt;D$4,10,IF(LOG('Indicator Data'!AL185*1000)&lt;D$3,0,10-(D$4-LOG('Indicator Data'!AL185*1000))/(D$4-D$3)*10))),1))</f>
        <v>0</v>
      </c>
      <c r="E185" s="136" t="n">
        <f aca="false">ROUND(IF(D185="x",C185,(10-GEOMEAN(((10-C185)/10*9+1),((10-D185)/10*9+1)))/9*10),1)</f>
        <v>1.3</v>
      </c>
      <c r="F185" s="135" t="n">
        <f aca="false">IF('Indicator Data'!AY185="No data","x",ROUND(IF('Indicator Data'!AY185&gt;F$4,10,IF('Indicator Data'!AY185&lt;F$3,0,10-(F$4-'Indicator Data'!AY185)/(F$4-F$3)*10)),1))</f>
        <v>3.1</v>
      </c>
      <c r="G185" s="135" t="n">
        <f aca="false">IF('Indicator Data'!AZ185="No data","x",ROUND(IF('Indicator Data'!AZ185&gt;G$4,10,IF('Indicator Data'!AZ185&lt;G$3,0,10-(G$4-'Indicator Data'!AZ185)/(G$4-G$3)*10)),1))</f>
        <v>0.2</v>
      </c>
      <c r="H185" s="136" t="n">
        <f aca="false">IF(AND(F185="x",G185="x"),"x",ROUND(AVERAGE(F185,G185),1))</f>
        <v>1.7</v>
      </c>
      <c r="I185" s="137" t="n">
        <f aca="false">SUM(IF('Indicator Data'!AM185=0,0,'Indicator Data'!AM185),SUM('Indicator Data'!AN185:AO185))</f>
        <v>4701.65979932422</v>
      </c>
      <c r="J185" s="137" t="n">
        <f aca="false">I185/'Indicator Data'!BZ185*1000000</f>
        <v>108.006110696591</v>
      </c>
      <c r="K185" s="135" t="n">
        <f aca="false">IF(J185="x","x",ROUND(IF(J185&gt;K$4,10,IF(J185&lt;K$3,0,10-(K$4-J185)/(K$4-K$3)*10)),1))</f>
        <v>2.2</v>
      </c>
      <c r="L185" s="135" t="n">
        <f aca="false">IF('Indicator Data'!AP185="No data","x",ROUND(IF('Indicator Data'!AP185&gt;L$4,10,IF('Indicator Data'!AP185&lt;L$3,0,10-(L$4-'Indicator Data'!AP185)/(L$4-L$3)*10)),1))</f>
        <v>1</v>
      </c>
      <c r="M185" s="135" t="n">
        <f aca="false">IF('Indicator Data'!AQ185="No data","x",IF('Indicator Data'!AQ185=0,0,ROUND(IF('Indicator Data'!AQ185&gt;M$4,10,IF('Indicator Data'!AQ185&lt;M$3,0,10-(M$4-'Indicator Data'!AQ185)/(M$4-M$3)*10)),1)))</f>
        <v>3.2</v>
      </c>
      <c r="N185" s="136" t="n">
        <f aca="false">ROUND(AVERAGE(K185,L185,M185),1)</f>
        <v>2.1</v>
      </c>
      <c r="O185" s="138" t="n">
        <f aca="false">ROUND(AVERAGE(E185,E185,H185,N185),1)</f>
        <v>1.6</v>
      </c>
      <c r="P185" s="139" t="n">
        <f aca="false">IF(AND('Indicator Data'!BD185="No data",'Indicator Data'!BE185="No data"),0,SUM('Indicator Data'!BD185:BF185)/1000)</f>
        <v>6305.101</v>
      </c>
      <c r="Q185" s="135" t="n">
        <f aca="false">ROUND(IF(P185=0,0,IF(LOG(P185*1000)&gt;$Q$4,10,IF(LOG(P185*1000)&lt;Q$3,0,10-(Q$4-LOG(P185*1000))/(Q$4-Q$3)*10))),1)</f>
        <v>10</v>
      </c>
      <c r="R185" s="140" t="n">
        <f aca="false">P185*1000/'Indicator Data'!BZ185</f>
        <v>0.144840219332131</v>
      </c>
      <c r="S185" s="135" t="n">
        <f aca="false">IF(R185="x","x",ROUND(IF(R185&gt;$S$4,10,IF(R185&lt;$S$3,0,((R185*100)/0.0052)^(1/4.0545)/6.5*10)),1))</f>
        <v>10</v>
      </c>
      <c r="T185" s="141" t="n">
        <f aca="false">ROUND(AVERAGE(Q185,S185),1)</f>
        <v>10</v>
      </c>
      <c r="U185" s="142" t="n">
        <f aca="false">IF('Indicator Data'!AU185="No data","x",ROUND(IF('Indicator Data'!AU185&gt;U$4,10,IF('Indicator Data'!AU185&lt;U$3,0,10-(U$4-'Indicator Data'!AU185)/(U$4-U$3)*10)),1))</f>
        <v>2</v>
      </c>
      <c r="V185" s="142" t="n">
        <f aca="false">IF('Indicator Data'!AV185="No data","x",IF('Indicator Data'!AV185=0,0,ROUND(IF('Indicator Data'!AV185&gt;V$4,10,IF('Indicator Data'!AV185&lt;V$3,0,10-(V$4-'Indicator Data'!AV185)/(V$4-V$3)*10)),1)))</f>
        <v>1.4</v>
      </c>
      <c r="W185" s="135" t="n">
        <f aca="false">IF(AND(U185="x",V185="x"),"x",AVERAGE(U185,V185))</f>
        <v>1.7</v>
      </c>
      <c r="X185" s="135" t="n">
        <f aca="false">IF('Indicator Data'!AT185="No data","x",ROUND(IF('Indicator Data'!AT185&gt;X$4,10,IF('Indicator Data'!AT185&lt;X$3,0,10-(X$4-'Indicator Data'!AT185)/(X$4-X$3)*10)),1))</f>
        <v>1.3</v>
      </c>
      <c r="Y185" s="135" t="str">
        <f aca="false">IF('Indicator Data'!AW185="No data","x",ROUND(IF('Indicator Data'!AW185&gt;Y$4,10,IF('Indicator Data'!AW185&lt;Y$3,0,10-(Y$4-'Indicator Data'!AW185)/(Y$4-Y$3)*10)),1))</f>
        <v>x</v>
      </c>
      <c r="Z185" s="140" t="n">
        <f aca="false">IF('Indicator Data'!AX185="No data","x",IF(('Indicator Data'!AX185/'Indicator Data'!BZ185)&gt;1,1,IF('Indicator Data'!AX185&gt;'Indicator Data'!AX185,1,'Indicator Data'!AX185/'Indicator Data'!BZ185)))</f>
        <v>3.9052248784694E-007</v>
      </c>
      <c r="AA185" s="135" t="n">
        <f aca="false">IF(Z185="x","x",ROUND(IF(Z185&gt;AA$4,10,IF(Z185&lt;AA$3,0,10-(AA$4-Z185)/(AA$4-AA$3)*10)),1))</f>
        <v>0</v>
      </c>
      <c r="AB185" s="143" t="n">
        <f aca="false">IF(AND(W185="x",X185="x",Y185="x",AA185="x"),"x",ROUND(AVERAGE(W185,X185,Y185,AA185),1))</f>
        <v>1</v>
      </c>
      <c r="AC185" s="135" t="n">
        <f aca="false">IF('Indicator Data'!AR185="No data","x",ROUND(IF('Indicator Data'!AR185&gt;AC$4,10,IF('Indicator Data'!AR185&lt;AC$3,0,10-(AC$4-'Indicator Data'!AR185)/(AC$4-AC$3)*10)),1))</f>
        <v>0.6</v>
      </c>
      <c r="AD185" s="135" t="str">
        <f aca="false">IF('Indicator Data'!AS185="No data","x",ROUND(IF('Indicator Data'!AS185&gt;AD$4,10,IF('Indicator Data'!AS185&lt;AD$3,0,10-(AD$4-'Indicator Data'!AS185)/(AD$4-AD$3)*10)),1))</f>
        <v>x</v>
      </c>
      <c r="AE185" s="143" t="n">
        <f aca="false">IF(AND(AC185="x",AD185="x"),"x",ROUND(AVERAGE(AD185,AC185),1))</f>
        <v>0.6</v>
      </c>
      <c r="AF185" s="139" t="n">
        <f aca="false">('Indicator Data'!BC185+'Indicator Data'!BB185*0.5+'Indicator Data'!BA185*0.25)/1000</f>
        <v>12.1795</v>
      </c>
      <c r="AG185" s="144" t="n">
        <f aca="false">AF185*1000/'Indicator Data'!BZ185</f>
        <v>0.000279786390631283</v>
      </c>
      <c r="AH185" s="143" t="n">
        <f aca="false">IF(AG185="x","x",ROUND(IF(AG185&gt;AH$4,10,IF(AG185&lt;AH$3,0,10-(AH$4-AG185)/(AH$4-AH$3)*10)),1))</f>
        <v>0</v>
      </c>
      <c r="AI185" s="135" t="n">
        <f aca="false">IF('Indicator Data'!BG185="No data","x",ROUND(IF('Indicator Data'!BG185&lt;$AI$3,10,IF('Indicator Data'!BG185&gt;$AI$4,0,($AI$4-'Indicator Data'!BG185)/($AI$4-$AI$3)*10)),1))</f>
        <v>3.6</v>
      </c>
      <c r="AJ185" s="135" t="n">
        <f aca="false">IF('Indicator Data'!BH185="No data","x",ROUND(IF('Indicator Data'!BH185&gt;$AJ$4,10,IF('Indicator Data'!BH185&lt;$AJ$3,0,10-($AJ$4-'Indicator Data'!BH185)/($AJ$4-$AJ$3)*10)),1))</f>
        <v>0</v>
      </c>
      <c r="AK185" s="143" t="n">
        <f aca="false">ROUND(AVERAGE(AJ185,AI185),1)</f>
        <v>1.8</v>
      </c>
      <c r="AL185" s="141" t="n">
        <f aca="false">ROUND(IF(AND(AB185="x",AE185="x",AK185="x"),AH185,IF(AND(AB185="x",AE185="x"),(10-GEOMEAN(((10-AK185)/10*9+1),((10-AH185)/10*9+1)))/9*10,IF(AK185="x",(10-GEOMEAN(((10-AB185)/10*9+1),((10-AE185)/10*9+1),((10-AH185)/10*9+1)))/9*10,IF(AB185="x",(10-GEOMEAN(((10-AK185)/10*9+1),((10-AE185)/10*9+1),((10-AH185)/10*9+1)))/9*10,(10-GEOMEAN(((10-AB185)/10*9+1),((10-AE185)/10*9+1),((10-AH185)/10*9+1),((10-AK185)/10*9+1)))/9*10)))),1)</f>
        <v>0.9</v>
      </c>
      <c r="AM185" s="145" t="n">
        <f aca="false">ROUND((10-GEOMEAN(((10-T185)/10*9+1),((10-AL185)/10*9+1)))/9*10,1)</f>
        <v>7.7</v>
      </c>
    </row>
    <row r="186" customFormat="false" ht="14.5" hidden="false" customHeight="false" outlineLevel="0" collapsed="false">
      <c r="A186" s="98" t="str">
        <f aca="false">'Indicator Data'!A186</f>
        <v>United Arab Emirates</v>
      </c>
      <c r="B186" s="99" t="str">
        <f aca="false">'Indicator Data'!B186</f>
        <v>ARE</v>
      </c>
      <c r="C186" s="134" t="n">
        <f aca="false">ROUND(IF('Indicator Data'!AK186="No data",IF((0.101*LN('Indicator Data'!BY186)-0.153)&gt;C$4,0,IF((0.101*LN('Indicator Data'!BY186)-0.153)&lt;C$3,10,(C$4-(0.101*LN('Indicator Data'!BY186)-0.153))/(C$4-C$3)*10)),IF('Indicator Data'!AK186&gt;C$4,0,IF('Indicator Data'!AK186&lt;C$3,10,(C$4-'Indicator Data'!AK186)/(C$4-C$3)*10))),1)</f>
        <v>0.2</v>
      </c>
      <c r="D186" s="135" t="str">
        <f aca="false">IF('Indicator Data'!AL186="No data","x",ROUND((IF(LOG('Indicator Data'!AL186*1000)&gt;D$4,10,IF(LOG('Indicator Data'!AL186*1000)&lt;D$3,0,10-(D$4-LOG('Indicator Data'!AL186*1000))/(D$4-D$3)*10))),1))</f>
        <v>x</v>
      </c>
      <c r="E186" s="136" t="n">
        <f aca="false">ROUND(IF(D186="x",C186,(10-GEOMEAN(((10-C186)/10*9+1),((10-D186)/10*9+1)))/9*10),1)</f>
        <v>0.2</v>
      </c>
      <c r="F186" s="135" t="n">
        <f aca="false">IF('Indicator Data'!AY186="No data","x",ROUND(IF('Indicator Data'!AY186&gt;F$4,10,IF('Indicator Data'!AY186&lt;F$3,0,10-(F$4-'Indicator Data'!AY186)/(F$4-F$3)*10)),1))</f>
        <v>1.1</v>
      </c>
      <c r="G186" s="135" t="n">
        <f aca="false">IF('Indicator Data'!AZ186="No data","x",ROUND(IF('Indicator Data'!AZ186&gt;G$4,10,IF('Indicator Data'!AZ186&lt;G$3,0,10-(G$4-'Indicator Data'!AZ186)/(G$4-G$3)*10)),1))</f>
        <v>0.3</v>
      </c>
      <c r="H186" s="136" t="n">
        <f aca="false">IF(AND(F186="x",G186="x"),"x",ROUND(AVERAGE(F186,G186),1))</f>
        <v>0.7</v>
      </c>
      <c r="I186" s="137" t="n">
        <f aca="false">SUM(IF('Indicator Data'!AM186=0,0,'Indicator Data'!AM186),SUM('Indicator Data'!AN186:AO186))</f>
        <v>-26.336785</v>
      </c>
      <c r="J186" s="137" t="n">
        <f aca="false">I186/'Indicator Data'!BZ186*1000000</f>
        <v>-2.81221356553621</v>
      </c>
      <c r="K186" s="135" t="n">
        <f aca="false">IF(J186="x","x",ROUND(IF(J186&gt;K$4,10,IF(J186&lt;K$3,0,10-(K$4-J186)/(K$4-K$3)*10)),1))</f>
        <v>0</v>
      </c>
      <c r="L186" s="135" t="str">
        <f aca="false">IF('Indicator Data'!AP186="No data","x",ROUND(IF('Indicator Data'!AP186&gt;L$4,10,IF('Indicator Data'!AP186&lt;L$3,0,10-(L$4-'Indicator Data'!AP186)/(L$4-L$3)*10)),1))</f>
        <v>x</v>
      </c>
      <c r="M186" s="135" t="str">
        <f aca="false">IF('Indicator Data'!AQ186="No data","x",IF('Indicator Data'!AQ186=0,0,ROUND(IF('Indicator Data'!AQ186&gt;M$4,10,IF('Indicator Data'!AQ186&lt;M$3,0,10-(M$4-'Indicator Data'!AQ186)/(M$4-M$3)*10)),1)))</f>
        <v>x</v>
      </c>
      <c r="N186" s="136" t="n">
        <f aca="false">ROUND(AVERAGE(K186,L186,M186),1)</f>
        <v>0</v>
      </c>
      <c r="O186" s="138" t="n">
        <f aca="false">ROUND(AVERAGE(E186,E186,H186,N186),1)</f>
        <v>0.3</v>
      </c>
      <c r="P186" s="139" t="n">
        <f aca="false">IF(AND('Indicator Data'!BD186="No data",'Indicator Data'!BE186="No data"),0,SUM('Indicator Data'!BD186:BF186)/1000)</f>
        <v>8.558</v>
      </c>
      <c r="Q186" s="135" t="n">
        <f aca="false">ROUND(IF(P186=0,0,IF(LOG(P186*1000)&gt;$Q$4,10,IF(LOG(P186*1000)&lt;Q$3,0,10-(Q$4-LOG(P186*1000))/(Q$4-Q$3)*10))),1)</f>
        <v>3.1</v>
      </c>
      <c r="R186" s="140" t="n">
        <f aca="false">P186*1000/'Indicator Data'!BZ186</f>
        <v>0.000913814032117392</v>
      </c>
      <c r="S186" s="135" t="n">
        <f aca="false">IF(R186="x","x",ROUND(IF(R186&gt;$S$4,10,IF(R186&lt;$S$3,0,((R186*100)/0.0052)^(1/4.0545)/6.5*10)),1))</f>
        <v>3.1</v>
      </c>
      <c r="T186" s="141" t="n">
        <f aca="false">ROUND(AVERAGE(Q186,S186),1)</f>
        <v>3.1</v>
      </c>
      <c r="U186" s="142" t="n">
        <f aca="false">IF('Indicator Data'!AU186="No data","x",ROUND(IF('Indicator Data'!AU186&gt;U$4,10,IF('Indicator Data'!AU186&lt;U$3,0,10-(U$4-'Indicator Data'!AU186)/(U$4-U$3)*10)),1))</f>
        <v>0.2</v>
      </c>
      <c r="V186" s="142" t="n">
        <f aca="false">IF('Indicator Data'!AV186="No data","x",IF('Indicator Data'!AV186=0,0,ROUND(IF('Indicator Data'!AV186&gt;V$4,10,IF('Indicator Data'!AV186&lt;V$3,0,10-(V$4-'Indicator Data'!AV186)/(V$4-V$3)*10)),1)))</f>
        <v>0.7</v>
      </c>
      <c r="W186" s="135" t="n">
        <f aca="false">IF(AND(U186="x",V186="x"),"x",AVERAGE(U186,V186))</f>
        <v>0.45</v>
      </c>
      <c r="X186" s="135" t="n">
        <f aca="false">IF('Indicator Data'!AT186="No data","x",ROUND(IF('Indicator Data'!AT186&gt;X$4,10,IF('Indicator Data'!AT186&lt;X$3,0,10-(X$4-'Indicator Data'!AT186)/(X$4-X$3)*10)),1))</f>
        <v>0</v>
      </c>
      <c r="Y186" s="135" t="n">
        <f aca="false">IF('Indicator Data'!AW186="No data","x",ROUND(IF('Indicator Data'!AW186&gt;Y$4,10,IF('Indicator Data'!AW186&lt;Y$3,0,10-(Y$4-'Indicator Data'!AW186)/(Y$4-Y$3)*10)),1))</f>
        <v>0</v>
      </c>
      <c r="Z186" s="140" t="n">
        <f aca="false">IF('Indicator Data'!AX186="No data","x",IF(('Indicator Data'!AX186/'Indicator Data'!BZ186)&gt;1,1,IF('Indicator Data'!AX186&gt;'Indicator Data'!AX186,1,'Indicator Data'!AX186/'Indicator Data'!BZ186)))</f>
        <v>8.32875607678857E-006</v>
      </c>
      <c r="AA186" s="135" t="n">
        <f aca="false">IF(Z186="x","x",ROUND(IF(Z186&gt;AA$4,10,IF(Z186&lt;AA$3,0,10-(AA$4-Z186)/(AA$4-AA$3)*10)),1))</f>
        <v>0</v>
      </c>
      <c r="AB186" s="143" t="n">
        <f aca="false">IF(AND(W186="x",X186="x",Y186="x",AA186="x"),"x",ROUND(AVERAGE(W186,X186,Y186,AA186),1))</f>
        <v>0.1</v>
      </c>
      <c r="AC186" s="135" t="n">
        <f aca="false">IF('Indicator Data'!AR186="No data","x",ROUND(IF('Indicator Data'!AR186&gt;AC$4,10,IF('Indicator Data'!AR186&lt;AC$3,0,10-(AC$4-'Indicator Data'!AR186)/(AC$4-AC$3)*10)),1))</f>
        <v>0.5</v>
      </c>
      <c r="AD186" s="135" t="str">
        <f aca="false">IF('Indicator Data'!AS186="No data","x",ROUND(IF('Indicator Data'!AS186&gt;AD$4,10,IF('Indicator Data'!AS186&lt;AD$3,0,10-(AD$4-'Indicator Data'!AS186)/(AD$4-AD$3)*10)),1))</f>
        <v>x</v>
      </c>
      <c r="AE186" s="143" t="n">
        <f aca="false">IF(AND(AC186="x",AD186="x"),"x",ROUND(AVERAGE(AD186,AC186),1))</f>
        <v>0.5</v>
      </c>
      <c r="AF186" s="139" t="n">
        <f aca="false">('Indicator Data'!BC186+'Indicator Data'!BB186*0.5+'Indicator Data'!BA186*0.25)/1000</f>
        <v>0</v>
      </c>
      <c r="AG186" s="144" t="n">
        <f aca="false">AF186*1000/'Indicator Data'!BZ186</f>
        <v>0</v>
      </c>
      <c r="AH186" s="143" t="n">
        <f aca="false">IF(AG186="x","x",ROUND(IF(AG186&gt;AH$4,10,IF(AG186&lt;AH$3,0,10-(AH$4-AG186)/(AH$4-AH$3)*10)),1))</f>
        <v>0</v>
      </c>
      <c r="AI186" s="135" t="n">
        <f aca="false">IF('Indicator Data'!BG186="No data","x",ROUND(IF('Indicator Data'!BG186&lt;$AI$3,10,IF('Indicator Data'!BG186&gt;$AI$4,0,($AI$4-'Indicator Data'!BG186)/($AI$4-$AI$3)*10)),1))</f>
        <v>4.5</v>
      </c>
      <c r="AJ186" s="135" t="n">
        <f aca="false">IF('Indicator Data'!BH186="No data","x",ROUND(IF('Indicator Data'!BH186&gt;$AJ$4,10,IF('Indicator Data'!BH186&lt;$AJ$3,0,10-($AJ$4-'Indicator Data'!BH186)/($AJ$4-$AJ$3)*10)),1))</f>
        <v>0.2</v>
      </c>
      <c r="AK186" s="143" t="n">
        <f aca="false">ROUND(AVERAGE(AJ186,AI186),1)</f>
        <v>2.4</v>
      </c>
      <c r="AL186" s="141" t="n">
        <f aca="false">ROUND(IF(AND(AB186="x",AE186="x",AK186="x"),AH186,IF(AND(AB186="x",AE186="x"),(10-GEOMEAN(((10-AK186)/10*9+1),((10-AH186)/10*9+1)))/9*10,IF(AK186="x",(10-GEOMEAN(((10-AB186)/10*9+1),((10-AE186)/10*9+1),((10-AH186)/10*9+1)))/9*10,IF(AB186="x",(10-GEOMEAN(((10-AK186)/10*9+1),((10-AE186)/10*9+1),((10-AH186)/10*9+1)))/9*10,(10-GEOMEAN(((10-AB186)/10*9+1),((10-AE186)/10*9+1),((10-AH186)/10*9+1),((10-AK186)/10*9+1)))/9*10)))),1)</f>
        <v>0.8</v>
      </c>
      <c r="AM186" s="145" t="n">
        <f aca="false">ROUND((10-GEOMEAN(((10-T186)/10*9+1),((10-AL186)/10*9+1)))/9*10,1)</f>
        <v>2</v>
      </c>
    </row>
    <row r="187" customFormat="false" ht="14.5" hidden="false" customHeight="false" outlineLevel="0" collapsed="false">
      <c r="A187" s="98" t="str">
        <f aca="false">'Indicator Data'!A187</f>
        <v>United Kingdom</v>
      </c>
      <c r="B187" s="99" t="str">
        <f aca="false">'Indicator Data'!B187</f>
        <v>GBR</v>
      </c>
      <c r="C187" s="134" t="n">
        <f aca="false">ROUND(IF('Indicator Data'!AK187="No data",IF((0.101*LN('Indicator Data'!BY187)-0.153)&gt;C$4,0,IF((0.101*LN('Indicator Data'!BY187)-0.153)&lt;C$3,10,(C$4-(0.101*LN('Indicator Data'!BY187)-0.153))/(C$4-C$3)*10)),IF('Indicator Data'!AK187&gt;C$4,0,IF('Indicator Data'!AK187&lt;C$3,10,(C$4-'Indicator Data'!AK187)/(C$4-C$3)*10))),1)</f>
        <v>0</v>
      </c>
      <c r="D187" s="135" t="str">
        <f aca="false">IF('Indicator Data'!AL187="No data","x",ROUND((IF(LOG('Indicator Data'!AL187*1000)&gt;D$4,10,IF(LOG('Indicator Data'!AL187*1000)&lt;D$3,0,10-(D$4-LOG('Indicator Data'!AL187*1000))/(D$4-D$3)*10))),1))</f>
        <v>x</v>
      </c>
      <c r="E187" s="136" t="n">
        <f aca="false">ROUND(IF(D187="x",C187,(10-GEOMEAN(((10-C187)/10*9+1),((10-D187)/10*9+1)))/9*10),1)</f>
        <v>0</v>
      </c>
      <c r="F187" s="135" t="n">
        <f aca="false">IF('Indicator Data'!AY187="No data","x",ROUND(IF('Indicator Data'!AY187&gt;F$4,10,IF('Indicator Data'!AY187&lt;F$3,0,10-(F$4-'Indicator Data'!AY187)/(F$4-F$3)*10)),1))</f>
        <v>1.6</v>
      </c>
      <c r="G187" s="135" t="n">
        <f aca="false">IF('Indicator Data'!AZ187="No data","x",ROUND(IF('Indicator Data'!AZ187&gt;G$4,10,IF('Indicator Data'!AZ187&lt;G$3,0,10-(G$4-'Indicator Data'!AZ187)/(G$4-G$3)*10)),1))</f>
        <v>2.5</v>
      </c>
      <c r="H187" s="136" t="n">
        <f aca="false">IF(AND(F187="x",G187="x"),"x",ROUND(AVERAGE(F187,G187),1))</f>
        <v>2.1</v>
      </c>
      <c r="I187" s="137" t="n">
        <f aca="false">SUM(IF('Indicator Data'!AM187=0,0,'Indicator Data'!AM187),SUM('Indicator Data'!AN187:AO187))</f>
        <v>-19.674883</v>
      </c>
      <c r="J187" s="137" t="n">
        <f aca="false">I187/'Indicator Data'!BZ187*1000000</f>
        <v>-0.292428342368073</v>
      </c>
      <c r="K187" s="135" t="n">
        <f aca="false">IF(J187="x","x",ROUND(IF(J187&gt;K$4,10,IF(J187&lt;K$3,0,10-(K$4-J187)/(K$4-K$3)*10)),1))</f>
        <v>0</v>
      </c>
      <c r="L187" s="135" t="str">
        <f aca="false">IF('Indicator Data'!AP187="No data","x",ROUND(IF('Indicator Data'!AP187&gt;L$4,10,IF('Indicator Data'!AP187&lt;L$3,0,10-(L$4-'Indicator Data'!AP187)/(L$4-L$3)*10)),1))</f>
        <v>x</v>
      </c>
      <c r="M187" s="135" t="n">
        <f aca="false">IF('Indicator Data'!AQ187="No data","x",IF('Indicator Data'!AQ187=0,0,ROUND(IF('Indicator Data'!AQ187&gt;M$4,10,IF('Indicator Data'!AQ187&lt;M$3,0,10-(M$4-'Indicator Data'!AQ187)/(M$4-M$3)*10)),1)))</f>
        <v>0</v>
      </c>
      <c r="N187" s="136" t="n">
        <f aca="false">ROUND(AVERAGE(K187,L187,M187),1)</f>
        <v>0</v>
      </c>
      <c r="O187" s="138" t="n">
        <f aca="false">ROUND(AVERAGE(E187,E187,H187,N187),1)</f>
        <v>0.5</v>
      </c>
      <c r="P187" s="139" t="n">
        <f aca="false">IF(AND('Indicator Data'!BD187="No data",'Indicator Data'!BE187="No data"),0,SUM('Indicator Data'!BD187:BF187)/1000)</f>
        <v>241.975</v>
      </c>
      <c r="Q187" s="135" t="n">
        <f aca="false">ROUND(IF(P187=0,0,IF(LOG(P187*1000)&gt;$Q$4,10,IF(LOG(P187*1000)&lt;Q$3,0,10-(Q$4-LOG(P187*1000))/(Q$4-Q$3)*10))),1)</f>
        <v>7.9</v>
      </c>
      <c r="R187" s="140" t="n">
        <f aca="false">P187*1000/'Indicator Data'!BZ187</f>
        <v>0.00359648126723368</v>
      </c>
      <c r="S187" s="135" t="n">
        <f aca="false">IF(R187="x","x",ROUND(IF(R187&gt;$S$4,10,IF(R187&lt;$S$3,0,((R187*100)/0.0052)^(1/4.0545)/6.5*10)),1))</f>
        <v>4.4</v>
      </c>
      <c r="T187" s="141" t="n">
        <f aca="false">ROUND(AVERAGE(Q187,S187),1)</f>
        <v>6.2</v>
      </c>
      <c r="U187" s="142" t="str">
        <f aca="false">IF('Indicator Data'!AU187="No data","x",ROUND(IF('Indicator Data'!AU187&gt;U$4,10,IF('Indicator Data'!AU187&lt;U$3,0,10-(U$4-'Indicator Data'!AU187)/(U$4-U$3)*10)),1))</f>
        <v>x</v>
      </c>
      <c r="V187" s="142" t="str">
        <f aca="false">IF('Indicator Data'!AV187="No data","x",IF('Indicator Data'!AV187=0,0,ROUND(IF('Indicator Data'!AV187&gt;V$4,10,IF('Indicator Data'!AV187&lt;V$3,0,10-(V$4-'Indicator Data'!AV187)/(V$4-V$3)*10)),1)))</f>
        <v>x</v>
      </c>
      <c r="W187" s="135" t="str">
        <f aca="false">IF(AND(U187="x",V187="x"),"x",AVERAGE(U187,V187))</f>
        <v>x</v>
      </c>
      <c r="X187" s="135" t="n">
        <f aca="false">IF('Indicator Data'!AT187="No data","x",ROUND(IF('Indicator Data'!AT187&gt;X$4,10,IF('Indicator Data'!AT187&lt;X$3,0,10-(X$4-'Indicator Data'!AT187)/(X$4-X$3)*10)),1))</f>
        <v>0.1</v>
      </c>
      <c r="Y187" s="135" t="str">
        <f aca="false">IF('Indicator Data'!AW187="No data","x",ROUND(IF('Indicator Data'!AW187&gt;Y$4,10,IF('Indicator Data'!AW187&lt;Y$3,0,10-(Y$4-'Indicator Data'!AW187)/(Y$4-Y$3)*10)),1))</f>
        <v>x</v>
      </c>
      <c r="Z187" s="140" t="n">
        <f aca="false">IF('Indicator Data'!AX187="No data","x",IF(('Indicator Data'!AX187/'Indicator Data'!BZ187)&gt;1,1,IF('Indicator Data'!AX187&gt;'Indicator Data'!AX187,1,'Indicator Data'!AX187/'Indicator Data'!BZ187)))</f>
        <v>0</v>
      </c>
      <c r="AA187" s="135" t="n">
        <f aca="false">IF(Z187="x","x",ROUND(IF(Z187&gt;AA$4,10,IF(Z187&lt;AA$3,0,10-(AA$4-Z187)/(AA$4-AA$3)*10)),1))</f>
        <v>0</v>
      </c>
      <c r="AB187" s="143" t="n">
        <f aca="false">IF(AND(W187="x",X187="x",Y187="x",AA187="x"),"x",ROUND(AVERAGE(W187,X187,Y187,AA187),1))</f>
        <v>0.1</v>
      </c>
      <c r="AC187" s="135" t="n">
        <f aca="false">IF('Indicator Data'!AR187="No data","x",ROUND(IF('Indicator Data'!AR187&gt;AC$4,10,IF('Indicator Data'!AR187&lt;AC$3,0,10-(AC$4-'Indicator Data'!AR187)/(AC$4-AC$3)*10)),1))</f>
        <v>0.3</v>
      </c>
      <c r="AD187" s="135" t="str">
        <f aca="false">IF('Indicator Data'!AS187="No data","x",ROUND(IF('Indicator Data'!AS187&gt;AD$4,10,IF('Indicator Data'!AS187&lt;AD$3,0,10-(AD$4-'Indicator Data'!AS187)/(AD$4-AD$3)*10)),1))</f>
        <v>x</v>
      </c>
      <c r="AE187" s="143" t="n">
        <f aca="false">IF(AND(AC187="x",AD187="x"),"x",ROUND(AVERAGE(AD187,AC187),1))</f>
        <v>0.3</v>
      </c>
      <c r="AF187" s="139" t="n">
        <f aca="false">('Indicator Data'!BC187+'Indicator Data'!BB187*0.5+'Indicator Data'!BA187*0.25)/1000</f>
        <v>0.12</v>
      </c>
      <c r="AG187" s="144" t="n">
        <f aca="false">AF187*1000/'Indicator Data'!BZ187</f>
        <v>1.78356339319368E-006</v>
      </c>
      <c r="AH187" s="143" t="n">
        <f aca="false">IF(AG187="x","x",ROUND(IF(AG187&gt;AH$4,10,IF(AG187&lt;AH$3,0,10-(AH$4-AG187)/(AH$4-AH$3)*10)),1))</f>
        <v>0</v>
      </c>
      <c r="AI187" s="135" t="n">
        <f aca="false">IF('Indicator Data'!BG187="No data","x",ROUND(IF('Indicator Data'!BG187&lt;$AI$3,10,IF('Indicator Data'!BG187&gt;$AI$4,0,($AI$4-'Indicator Data'!BG187)/($AI$4-$AI$3)*10)),1))</f>
        <v>2.1</v>
      </c>
      <c r="AJ187" s="135" t="n">
        <f aca="false">IF('Indicator Data'!BH187="No data","x",ROUND(IF('Indicator Data'!BH187&gt;$AJ$4,10,IF('Indicator Data'!BH187&lt;$AJ$3,0,10-($AJ$4-'Indicator Data'!BH187)/($AJ$4-$AJ$3)*10)),1))</f>
        <v>0</v>
      </c>
      <c r="AK187" s="143" t="n">
        <f aca="false">ROUND(AVERAGE(AJ187,AI187),1)</f>
        <v>1.1</v>
      </c>
      <c r="AL187" s="141" t="n">
        <f aca="false">ROUND(IF(AND(AB187="x",AE187="x",AK187="x"),AH187,IF(AND(AB187="x",AE187="x"),(10-GEOMEAN(((10-AK187)/10*9+1),((10-AH187)/10*9+1)))/9*10,IF(AK187="x",(10-GEOMEAN(((10-AB187)/10*9+1),((10-AE187)/10*9+1),((10-AH187)/10*9+1)))/9*10,IF(AB187="x",(10-GEOMEAN(((10-AK187)/10*9+1),((10-AE187)/10*9+1),((10-AH187)/10*9+1)))/9*10,(10-GEOMEAN(((10-AB187)/10*9+1),((10-AE187)/10*9+1),((10-AH187)/10*9+1),((10-AK187)/10*9+1)))/9*10)))),1)</f>
        <v>0.4</v>
      </c>
      <c r="AM187" s="145" t="n">
        <f aca="false">ROUND((10-GEOMEAN(((10-T187)/10*9+1),((10-AL187)/10*9+1)))/9*10,1)</f>
        <v>3.9</v>
      </c>
    </row>
    <row r="188" customFormat="false" ht="14.5" hidden="false" customHeight="false" outlineLevel="0" collapsed="false">
      <c r="A188" s="98" t="str">
        <f aca="false">'Indicator Data'!A188</f>
        <v>United States of America</v>
      </c>
      <c r="B188" s="99" t="str">
        <f aca="false">'Indicator Data'!B188</f>
        <v>USA</v>
      </c>
      <c r="C188" s="134" t="n">
        <f aca="false">ROUND(IF('Indicator Data'!AK188="No data",IF((0.101*LN('Indicator Data'!BY188)-0.153)&gt;C$4,0,IF((0.101*LN('Indicator Data'!BY188)-0.153)&lt;C$3,10,(C$4-(0.101*LN('Indicator Data'!BY188)-0.153))/(C$4-C$3)*10)),IF('Indicator Data'!AK188&gt;C$4,0,IF('Indicator Data'!AK188&lt;C$3,10,(C$4-'Indicator Data'!AK188)/(C$4-C$3)*10))),1)</f>
        <v>0</v>
      </c>
      <c r="D188" s="135" t="str">
        <f aca="false">IF('Indicator Data'!AL188="No data","x",ROUND((IF(LOG('Indicator Data'!AL188*1000)&gt;D$4,10,IF(LOG('Indicator Data'!AL188*1000)&lt;D$3,0,10-(D$4-LOG('Indicator Data'!AL188*1000))/(D$4-D$3)*10))),1))</f>
        <v>x</v>
      </c>
      <c r="E188" s="136" t="n">
        <f aca="false">ROUND(IF(D188="x",C188,(10-GEOMEAN(((10-C188)/10*9+1),((10-D188)/10*9+1)))/9*10),1)</f>
        <v>0</v>
      </c>
      <c r="F188" s="135" t="n">
        <f aca="false">IF('Indicator Data'!AY188="No data","x",ROUND(IF('Indicator Data'!AY188&gt;F$4,10,IF('Indicator Data'!AY188&lt;F$3,0,10-(F$4-'Indicator Data'!AY188)/(F$4-F$3)*10)),1))</f>
        <v>2.7</v>
      </c>
      <c r="G188" s="135" t="n">
        <f aca="false">IF('Indicator Data'!AZ188="No data","x",ROUND(IF('Indicator Data'!AZ188&gt;G$4,10,IF('Indicator Data'!AZ188&lt;G$3,0,10-(G$4-'Indicator Data'!AZ188)/(G$4-G$3)*10)),1))</f>
        <v>4.1</v>
      </c>
      <c r="H188" s="136" t="n">
        <f aca="false">IF(AND(F188="x",G188="x"),"x",ROUND(AVERAGE(F188,G188),1))</f>
        <v>3.4</v>
      </c>
      <c r="I188" s="137" t="n">
        <f aca="false">SUM(IF('Indicator Data'!AM188=0,0,'Indicator Data'!AM188),SUM('Indicator Data'!AN188:AO188))</f>
        <v>-27.684555</v>
      </c>
      <c r="J188" s="137" t="n">
        <f aca="false">I188/'Indicator Data'!BZ188*1000000</f>
        <v>-0.0821505920848726</v>
      </c>
      <c r="K188" s="135" t="n">
        <f aca="false">IF(J188="x","x",ROUND(IF(J188&gt;K$4,10,IF(J188&lt;K$3,0,10-(K$4-J188)/(K$4-K$3)*10)),1))</f>
        <v>0</v>
      </c>
      <c r="L188" s="135" t="str">
        <f aca="false">IF('Indicator Data'!AP188="No data","x",ROUND(IF('Indicator Data'!AP188&gt;L$4,10,IF('Indicator Data'!AP188&lt;L$3,0,10-(L$4-'Indicator Data'!AP188)/(L$4-L$3)*10)),1))</f>
        <v>x</v>
      </c>
      <c r="M188" s="135" t="n">
        <f aca="false">IF('Indicator Data'!AQ188="No data","x",IF('Indicator Data'!AQ188=0,0,ROUND(IF('Indicator Data'!AQ188&gt;M$4,10,IF('Indicator Data'!AQ188&lt;M$3,0,10-(M$4-'Indicator Data'!AQ188)/(M$4-M$3)*10)),1)))</f>
        <v>0</v>
      </c>
      <c r="N188" s="136" t="n">
        <f aca="false">ROUND(AVERAGE(K188,L188,M188),1)</f>
        <v>0</v>
      </c>
      <c r="O188" s="138" t="n">
        <f aca="false">ROUND(AVERAGE(E188,E188,H188,N188),1)</f>
        <v>0.9</v>
      </c>
      <c r="P188" s="139" t="n">
        <f aca="false">IF(AND('Indicator Data'!BD188="No data",'Indicator Data'!BE188="No data"),0,SUM('Indicator Data'!BD188:BF188)/1000)</f>
        <v>1869.439</v>
      </c>
      <c r="Q188" s="135" t="n">
        <f aca="false">ROUND(IF(P188=0,0,IF(LOG(P188*1000)&gt;$Q$4,10,IF(LOG(P188*1000)&lt;Q$3,0,10-(Q$4-LOG(P188*1000))/(Q$4-Q$3)*10))),1)</f>
        <v>10</v>
      </c>
      <c r="R188" s="140" t="n">
        <f aca="false">P188*1000/'Indicator Data'!BZ188</f>
        <v>0.00554733571540348</v>
      </c>
      <c r="S188" s="135" t="n">
        <f aca="false">IF(R188="x","x",ROUND(IF(R188&gt;$S$4,10,IF(R188&lt;$S$3,0,((R188*100)/0.0052)^(1/4.0545)/6.5*10)),1))</f>
        <v>4.9</v>
      </c>
      <c r="T188" s="141" t="n">
        <f aca="false">ROUND(AVERAGE(Q188,S188),1)</f>
        <v>7.5</v>
      </c>
      <c r="U188" s="142" t="n">
        <f aca="false">IF('Indicator Data'!AU188="No data","x",ROUND(IF('Indicator Data'!AU188&gt;U$4,10,IF('Indicator Data'!AU188&lt;U$3,0,10-(U$4-'Indicator Data'!AU188)/(U$4-U$3)*10)),1))</f>
        <v>0.8</v>
      </c>
      <c r="V188" s="142" t="n">
        <f aca="false">IF('Indicator Data'!AV188="No data","x",IF('Indicator Data'!AV188=0,0,ROUND(IF('Indicator Data'!AV188&gt;V$4,10,IF('Indicator Data'!AV188&lt;V$3,0,10-(V$4-'Indicator Data'!AV188)/(V$4-V$3)*10)),1)))</f>
        <v>0.7</v>
      </c>
      <c r="W188" s="135" t="n">
        <f aca="false">IF(AND(U188="x",V188="x"),"x",AVERAGE(U188,V188))</f>
        <v>0.75</v>
      </c>
      <c r="X188" s="135" t="n">
        <f aca="false">IF('Indicator Data'!AT188="No data","x",ROUND(IF('Indicator Data'!AT188&gt;X$4,10,IF('Indicator Data'!AT188&lt;X$3,0,10-(X$4-'Indicator Data'!AT188)/(X$4-X$3)*10)),1))</f>
        <v>0</v>
      </c>
      <c r="Y188" s="135" t="str">
        <f aca="false">IF('Indicator Data'!AW188="No data","x",ROUND(IF('Indicator Data'!AW188&gt;Y$4,10,IF('Indicator Data'!AW188&lt;Y$3,0,10-(Y$4-'Indicator Data'!AW188)/(Y$4-Y$3)*10)),1))</f>
        <v>x</v>
      </c>
      <c r="Z188" s="140" t="n">
        <f aca="false">IF('Indicator Data'!AX188="No data","x",IF(('Indicator Data'!AX188/'Indicator Data'!BZ188)&gt;1,1,IF('Indicator Data'!AX188&gt;'Indicator Data'!AX188,1,'Indicator Data'!AX188/'Indicator Data'!BZ188)))</f>
        <v>1.38279903403001E-006</v>
      </c>
      <c r="AA188" s="135" t="n">
        <f aca="false">IF(Z188="x","x",ROUND(IF(Z188&gt;AA$4,10,IF(Z188&lt;AA$3,0,10-(AA$4-Z188)/(AA$4-AA$3)*10)),1))</f>
        <v>0</v>
      </c>
      <c r="AB188" s="143" t="n">
        <f aca="false">IF(AND(W188="x",X188="x",Y188="x",AA188="x"),"x",ROUND(AVERAGE(W188,X188,Y188,AA188),1))</f>
        <v>0.3</v>
      </c>
      <c r="AC188" s="135" t="n">
        <f aca="false">IF('Indicator Data'!AR188="No data","x",ROUND(IF('Indicator Data'!AR188&gt;AC$4,10,IF('Indicator Data'!AR188&lt;AC$3,0,10-(AC$4-'Indicator Data'!AR188)/(AC$4-AC$3)*10)),1))</f>
        <v>0.5</v>
      </c>
      <c r="AD188" s="135" t="n">
        <f aca="false">IF('Indicator Data'!AS188="No data","x",ROUND(IF('Indicator Data'!AS188&gt;AD$4,10,IF('Indicator Data'!AS188&lt;AD$3,0,10-(AD$4-'Indicator Data'!AS188)/(AD$4-AD$3)*10)),1))</f>
        <v>0.1</v>
      </c>
      <c r="AE188" s="143" t="n">
        <f aca="false">IF(AND(AC188="x",AD188="x"),"x",ROUND(AVERAGE(AD188,AC188),1))</f>
        <v>0.3</v>
      </c>
      <c r="AF188" s="139" t="n">
        <f aca="false">('Indicator Data'!BC188+'Indicator Data'!BB188*0.5+'Indicator Data'!BA188*0.25)/1000</f>
        <v>25.28725</v>
      </c>
      <c r="AG188" s="144" t="n">
        <f aca="false">AF188*1000/'Indicator Data'!BZ188</f>
        <v>7.50368774104621E-005</v>
      </c>
      <c r="AH188" s="143" t="n">
        <f aca="false">IF(AG188="x","x",ROUND(IF(AG188&gt;AH$4,10,IF(AG188&lt;AH$3,0,10-(AH$4-AG188)/(AH$4-AH$3)*10)),1))</f>
        <v>0</v>
      </c>
      <c r="AI188" s="135" t="n">
        <f aca="false">IF('Indicator Data'!BG188="No data","x",ROUND(IF('Indicator Data'!BG188&lt;$AI$3,10,IF('Indicator Data'!BG188&gt;$AI$4,0,($AI$4-'Indicator Data'!BG188)/($AI$4-$AI$3)*10)),1))</f>
        <v>0</v>
      </c>
      <c r="AJ188" s="135" t="n">
        <f aca="false">IF('Indicator Data'!BH188="No data","x",ROUND(IF('Indicator Data'!BH188&gt;$AJ$4,10,IF('Indicator Data'!BH188&lt;$AJ$3,0,10-($AJ$4-'Indicator Data'!BH188)/($AJ$4-$AJ$3)*10)),1))</f>
        <v>0</v>
      </c>
      <c r="AK188" s="143" t="n">
        <f aca="false">ROUND(AVERAGE(AJ188,AI188),1)</f>
        <v>0</v>
      </c>
      <c r="AL188" s="141" t="n">
        <f aca="false">ROUND(IF(AND(AB188="x",AE188="x",AK188="x"),AH188,IF(AND(AB188="x",AE188="x"),(10-GEOMEAN(((10-AK188)/10*9+1),((10-AH188)/10*9+1)))/9*10,IF(AK188="x",(10-GEOMEAN(((10-AB188)/10*9+1),((10-AE188)/10*9+1),((10-AH188)/10*9+1)))/9*10,IF(AB188="x",(10-GEOMEAN(((10-AK188)/10*9+1),((10-AE188)/10*9+1),((10-AH188)/10*9+1)))/9*10,(10-GEOMEAN(((10-AB188)/10*9+1),((10-AE188)/10*9+1),((10-AH188)/10*9+1),((10-AK188)/10*9+1)))/9*10)))),1)</f>
        <v>0.2</v>
      </c>
      <c r="AM188" s="145" t="n">
        <f aca="false">ROUND((10-GEOMEAN(((10-T188)/10*9+1),((10-AL188)/10*9+1)))/9*10,1)</f>
        <v>4.8</v>
      </c>
    </row>
    <row r="189" customFormat="false" ht="14.5" hidden="false" customHeight="false" outlineLevel="0" collapsed="false">
      <c r="A189" s="98" t="str">
        <f aca="false">'Indicator Data'!A189</f>
        <v>Uruguay</v>
      </c>
      <c r="B189" s="99" t="str">
        <f aca="false">'Indicator Data'!B189</f>
        <v>URY</v>
      </c>
      <c r="C189" s="134" t="n">
        <f aca="false">ROUND(IF('Indicator Data'!AK189="No data",IF((0.101*LN('Indicator Data'!BY189)-0.153)&gt;C$4,0,IF((0.101*LN('Indicator Data'!BY189)-0.153)&lt;C$3,10,(C$4-(0.101*LN('Indicator Data'!BY189)-0.153))/(C$4-C$3)*10)),IF('Indicator Data'!AK189&gt;C$4,0,IF('Indicator Data'!AK189&lt;C$3,10,(C$4-'Indicator Data'!AK189)/(C$4-C$3)*10))),1)</f>
        <v>1.7</v>
      </c>
      <c r="D189" s="135" t="str">
        <f aca="false">IF('Indicator Data'!AL189="No data","x",ROUND((IF(LOG('Indicator Data'!AL189*1000)&gt;D$4,10,IF(LOG('Indicator Data'!AL189*1000)&lt;D$3,0,10-(D$4-LOG('Indicator Data'!AL189*1000))/(D$4-D$3)*10))),1))</f>
        <v>x</v>
      </c>
      <c r="E189" s="136" t="n">
        <f aca="false">ROUND(IF(D189="x",C189,(10-GEOMEAN(((10-C189)/10*9+1),((10-D189)/10*9+1)))/9*10),1)</f>
        <v>1.7</v>
      </c>
      <c r="F189" s="135" t="n">
        <f aca="false">IF('Indicator Data'!AY189="No data","x",ROUND(IF('Indicator Data'!AY189&gt;F$4,10,IF('Indicator Data'!AY189&lt;F$3,0,10-(F$4-'Indicator Data'!AY189)/(F$4-F$3)*10)),1))</f>
        <v>3.8</v>
      </c>
      <c r="G189" s="135" t="n">
        <f aca="false">IF('Indicator Data'!AZ189="No data","x",ROUND(IF('Indicator Data'!AZ189&gt;G$4,10,IF('Indicator Data'!AZ189&lt;G$3,0,10-(G$4-'Indicator Data'!AZ189)/(G$4-G$3)*10)),1))</f>
        <v>3.8</v>
      </c>
      <c r="H189" s="136" t="n">
        <f aca="false">IF(AND(F189="x",G189="x"),"x",ROUND(AVERAGE(F189,G189),1))</f>
        <v>3.8</v>
      </c>
      <c r="I189" s="137" t="n">
        <f aca="false">SUM(IF('Indicator Data'!AM189=0,0,'Indicator Data'!AM189),SUM('Indicator Data'!AN189:AO189))</f>
        <v>5.351517</v>
      </c>
      <c r="J189" s="137" t="n">
        <f aca="false">I189/'Indicator Data'!BZ189*1000000</f>
        <v>1.56191234201613</v>
      </c>
      <c r="K189" s="135" t="n">
        <f aca="false">IF(J189="x","x",ROUND(IF(J189&gt;K$4,10,IF(J189&lt;K$3,0,10-(K$4-J189)/(K$4-K$3)*10)),1))</f>
        <v>0</v>
      </c>
      <c r="L189" s="135" t="n">
        <f aca="false">IF('Indicator Data'!AP189="No data","x",ROUND(IF('Indicator Data'!AP189&gt;L$4,10,IF('Indicator Data'!AP189&lt;L$3,0,10-(L$4-'Indicator Data'!AP189)/(L$4-L$3)*10)),1))</f>
        <v>0</v>
      </c>
      <c r="M189" s="135" t="n">
        <f aca="false">IF('Indicator Data'!AQ189="No data","x",IF('Indicator Data'!AQ189=0,0,ROUND(IF('Indicator Data'!AQ189&gt;M$4,10,IF('Indicator Data'!AQ189&lt;M$3,0,10-(M$4-'Indicator Data'!AQ189)/(M$4-M$3)*10)),1)))</f>
        <v>0.1</v>
      </c>
      <c r="N189" s="136" t="n">
        <f aca="false">ROUND(AVERAGE(K189,L189,M189),1)</f>
        <v>0</v>
      </c>
      <c r="O189" s="138" t="n">
        <f aca="false">ROUND(AVERAGE(E189,E189,H189,N189),1)</f>
        <v>1.8</v>
      </c>
      <c r="P189" s="139" t="n">
        <f aca="false">IF(AND('Indicator Data'!BD189="No data",'Indicator Data'!BE189="No data"),0,SUM('Indicator Data'!BD189:BF189)/1000)</f>
        <v>30.404</v>
      </c>
      <c r="Q189" s="135" t="n">
        <f aca="false">ROUND(IF(P189=0,0,IF(LOG(P189*1000)&gt;$Q$4,10,IF(LOG(P189*1000)&lt;Q$3,0,10-(Q$4-LOG(P189*1000))/(Q$4-Q$3)*10))),1)</f>
        <v>4.9</v>
      </c>
      <c r="R189" s="140" t="n">
        <f aca="false">P189*1000/'Indicator Data'!BZ189</f>
        <v>0.008873817059099</v>
      </c>
      <c r="S189" s="135" t="n">
        <f aca="false">IF(R189="x","x",ROUND(IF(R189&gt;$S$4,10,IF(R189&lt;$S$3,0,((R189*100)/0.0052)^(1/4.0545)/6.5*10)),1))</f>
        <v>5.5</v>
      </c>
      <c r="T189" s="141" t="n">
        <f aca="false">ROUND(AVERAGE(Q189,S189),1)</f>
        <v>5.2</v>
      </c>
      <c r="U189" s="142" t="n">
        <f aca="false">IF('Indicator Data'!AU189="No data","x",ROUND(IF('Indicator Data'!AU189&gt;U$4,10,IF('Indicator Data'!AU189&lt;U$3,0,10-(U$4-'Indicator Data'!AU189)/(U$4-U$3)*10)),1))</f>
        <v>0.8</v>
      </c>
      <c r="V189" s="142" t="n">
        <f aca="false">IF('Indicator Data'!AV189="No data","x",IF('Indicator Data'!AV189=0,0,ROUND(IF('Indicator Data'!AV189&gt;V$4,10,IF('Indicator Data'!AV189&lt;V$3,0,10-(V$4-'Indicator Data'!AV189)/(V$4-V$3)*10)),1)))</f>
        <v>1.1</v>
      </c>
      <c r="W189" s="135" t="n">
        <f aca="false">IF(AND(U189="x",V189="x"),"x",AVERAGE(U189,V189))</f>
        <v>0.95</v>
      </c>
      <c r="X189" s="135" t="n">
        <f aca="false">IF('Indicator Data'!AT189="No data","x",ROUND(IF('Indicator Data'!AT189&gt;X$4,10,IF('Indicator Data'!AT189&lt;X$3,0,10-(X$4-'Indicator Data'!AT189)/(X$4-X$3)*10)),1))</f>
        <v>0.6</v>
      </c>
      <c r="Y189" s="135" t="str">
        <f aca="false">IF('Indicator Data'!AW189="No data","x",ROUND(IF('Indicator Data'!AW189&gt;Y$4,10,IF('Indicator Data'!AW189&lt;Y$3,0,10-(Y$4-'Indicator Data'!AW189)/(Y$4-Y$3)*10)),1))</f>
        <v>x</v>
      </c>
      <c r="Z189" s="140" t="n">
        <f aca="false">IF('Indicator Data'!AX189="No data","x",IF(('Indicator Data'!AX189/'Indicator Data'!BZ189)&gt;1,1,IF('Indicator Data'!AX189&gt;'Indicator Data'!AX189,1,'Indicator Data'!AX189/'Indicator Data'!BZ189)))</f>
        <v>2.91863473855381E-006</v>
      </c>
      <c r="AA189" s="135" t="n">
        <f aca="false">IF(Z189="x","x",ROUND(IF(Z189&gt;AA$4,10,IF(Z189&lt;AA$3,0,10-(AA$4-Z189)/(AA$4-AA$3)*10)),1))</f>
        <v>0</v>
      </c>
      <c r="AB189" s="143" t="n">
        <f aca="false">IF(AND(W189="x",X189="x",Y189="x",AA189="x"),"x",ROUND(AVERAGE(W189,X189,Y189,AA189),1))</f>
        <v>0.5</v>
      </c>
      <c r="AC189" s="135" t="n">
        <f aca="false">IF('Indicator Data'!AR189="No data","x",ROUND(IF('Indicator Data'!AR189&gt;AC$4,10,IF('Indicator Data'!AR189&lt;AC$3,0,10-(AC$4-'Indicator Data'!AR189)/(AC$4-AC$3)*10)),1))</f>
        <v>0.5</v>
      </c>
      <c r="AD189" s="135" t="n">
        <f aca="false">IF('Indicator Data'!AS189="No data","x",ROUND(IF('Indicator Data'!AS189&gt;AD$4,10,IF('Indicator Data'!AS189&lt;AD$3,0,10-(AD$4-'Indicator Data'!AS189)/(AD$4-AD$3)*10)),1))</f>
        <v>0.4</v>
      </c>
      <c r="AE189" s="143" t="n">
        <f aca="false">IF(AND(AC189="x",AD189="x"),"x",ROUND(AVERAGE(AD189,AC189),1))</f>
        <v>0.5</v>
      </c>
      <c r="AF189" s="139" t="n">
        <f aca="false">('Indicator Data'!BC189+'Indicator Data'!BB189*0.5+'Indicator Data'!BA189*0.25)/1000</f>
        <v>0.18</v>
      </c>
      <c r="AG189" s="144" t="n">
        <f aca="false">AF189*1000/'Indicator Data'!BZ189</f>
        <v>5.25354252939685E-005</v>
      </c>
      <c r="AH189" s="143" t="n">
        <f aca="false">IF(AG189="x","x",ROUND(IF(AG189&gt;AH$4,10,IF(AG189&lt;AH$3,0,10-(AH$4-AG189)/(AH$4-AH$3)*10)),1))</f>
        <v>0</v>
      </c>
      <c r="AI189" s="135" t="n">
        <f aca="false">IF('Indicator Data'!BG189="No data","x",ROUND(IF('Indicator Data'!BG189&lt;$AI$3,10,IF('Indicator Data'!BG189&gt;$AI$4,0,($AI$4-'Indicator Data'!BG189)/($AI$4-$AI$3)*10)),1))</f>
        <v>2.4</v>
      </c>
      <c r="AJ189" s="135" t="n">
        <f aca="false">IF('Indicator Data'!BH189="No data","x",ROUND(IF('Indicator Data'!BH189&gt;$AJ$4,10,IF('Indicator Data'!BH189&lt;$AJ$3,0,10-($AJ$4-'Indicator Data'!BH189)/($AJ$4-$AJ$3)*10)),1))</f>
        <v>0</v>
      </c>
      <c r="AK189" s="143" t="n">
        <f aca="false">ROUND(AVERAGE(AJ189,AI189),1)</f>
        <v>1.2</v>
      </c>
      <c r="AL189" s="141" t="n">
        <f aca="false">ROUND(IF(AND(AB189="x",AE189="x",AK189="x"),AH189,IF(AND(AB189="x",AE189="x"),(10-GEOMEAN(((10-AK189)/10*9+1),((10-AH189)/10*9+1)))/9*10,IF(AK189="x",(10-GEOMEAN(((10-AB189)/10*9+1),((10-AE189)/10*9+1),((10-AH189)/10*9+1)))/9*10,IF(AB189="x",(10-GEOMEAN(((10-AK189)/10*9+1),((10-AE189)/10*9+1),((10-AH189)/10*9+1)))/9*10,(10-GEOMEAN(((10-AB189)/10*9+1),((10-AE189)/10*9+1),((10-AH189)/10*9+1),((10-AK189)/10*9+1)))/9*10)))),1)</f>
        <v>0.6</v>
      </c>
      <c r="AM189" s="145" t="n">
        <f aca="false">ROUND((10-GEOMEAN(((10-T189)/10*9+1),((10-AL189)/10*9+1)))/9*10,1)</f>
        <v>3.2</v>
      </c>
    </row>
    <row r="190" customFormat="false" ht="14.5" hidden="false" customHeight="false" outlineLevel="0" collapsed="false">
      <c r="A190" s="98" t="str">
        <f aca="false">'Indicator Data'!A190</f>
        <v>Uzbekistan</v>
      </c>
      <c r="B190" s="99" t="str">
        <f aca="false">'Indicator Data'!B190</f>
        <v>UZB</v>
      </c>
      <c r="C190" s="134" t="n">
        <f aca="false">ROUND(IF('Indicator Data'!AK190="No data",IF((0.101*LN('Indicator Data'!BY190)-0.153)&gt;C$4,0,IF((0.101*LN('Indicator Data'!BY190)-0.153)&lt;C$3,10,(C$4-(0.101*LN('Indicator Data'!BY190)-0.153))/(C$4-C$3)*10)),IF('Indicator Data'!AK190&gt;C$4,0,IF('Indicator Data'!AK190&lt;C$3,10,(C$4-'Indicator Data'!AK190)/(C$4-C$3)*10))),1)</f>
        <v>3.6</v>
      </c>
      <c r="D190" s="135" t="str">
        <f aca="false">IF('Indicator Data'!AL190="No data","x",ROUND((IF(LOG('Indicator Data'!AL190*1000)&gt;D$4,10,IF(LOG('Indicator Data'!AL190*1000)&lt;D$3,0,10-(D$4-LOG('Indicator Data'!AL190*1000))/(D$4-D$3)*10))),1))</f>
        <v>x</v>
      </c>
      <c r="E190" s="136" t="n">
        <f aca="false">ROUND(IF(D190="x",C190,(10-GEOMEAN(((10-C190)/10*9+1),((10-D190)/10*9+1)))/9*10),1)</f>
        <v>3.6</v>
      </c>
      <c r="F190" s="135" t="n">
        <f aca="false">IF('Indicator Data'!AY190="No data","x",ROUND(IF('Indicator Data'!AY190&gt;F$4,10,IF('Indicator Data'!AY190&lt;F$3,0,10-(F$4-'Indicator Data'!AY190)/(F$4-F$3)*10)),1))</f>
        <v>3.8</v>
      </c>
      <c r="G190" s="135" t="str">
        <f aca="false">IF('Indicator Data'!AZ190="No data","x",ROUND(IF('Indicator Data'!AZ190&gt;G$4,10,IF('Indicator Data'!AZ190&lt;G$3,0,10-(G$4-'Indicator Data'!AZ190)/(G$4-G$3)*10)),1))</f>
        <v>x</v>
      </c>
      <c r="H190" s="136" t="n">
        <f aca="false">IF(AND(F190="x",G190="x"),"x",ROUND(AVERAGE(F190,G190),1))</f>
        <v>3.8</v>
      </c>
      <c r="I190" s="137" t="n">
        <f aca="false">SUM(IF('Indicator Data'!AM190=0,0,'Indicator Data'!AM190),SUM('Indicator Data'!AN190:AO190))</f>
        <v>967.870976792969</v>
      </c>
      <c r="J190" s="137" t="n">
        <f aca="false">I190/'Indicator Data'!BZ190*1000000</f>
        <v>28.3987633621954</v>
      </c>
      <c r="K190" s="135" t="n">
        <f aca="false">IF(J190="x","x",ROUND(IF(J190&gt;K$4,10,IF(J190&lt;K$3,0,10-(K$4-J190)/(K$4-K$3)*10)),1))</f>
        <v>0.6</v>
      </c>
      <c r="L190" s="135" t="n">
        <f aca="false">IF('Indicator Data'!AP190="No data","x",ROUND(IF('Indicator Data'!AP190&gt;L$4,10,IF('Indicator Data'!AP190&lt;L$3,0,10-(L$4-'Indicator Data'!AP190)/(L$4-L$3)*10)),1))</f>
        <v>1.6</v>
      </c>
      <c r="M190" s="135" t="n">
        <f aca="false">IF('Indicator Data'!AQ190="No data","x",IF('Indicator Data'!AQ190=0,0,ROUND(IF('Indicator Data'!AQ190&gt;M$4,10,IF('Indicator Data'!AQ190&lt;M$3,0,10-(M$4-'Indicator Data'!AQ190)/(M$4-M$3)*10)),1)))</f>
        <v>3.9</v>
      </c>
      <c r="N190" s="136" t="n">
        <f aca="false">ROUND(AVERAGE(K190,L190,M190),1)</f>
        <v>2</v>
      </c>
      <c r="O190" s="138" t="n">
        <f aca="false">ROUND(AVERAGE(E190,E190,H190,N190),1)</f>
        <v>3.3</v>
      </c>
      <c r="P190" s="139" t="n">
        <f aca="false">IF(AND('Indicator Data'!BD190="No data",'Indicator Data'!BE190="No data"),0,SUM('Indicator Data'!BD190:BF190)/1000)</f>
        <v>51.025</v>
      </c>
      <c r="Q190" s="135" t="n">
        <f aca="false">ROUND(IF(P190=0,0,IF(LOG(P190*1000)&gt;$Q$4,10,IF(LOG(P190*1000)&lt;Q$3,0,10-(Q$4-LOG(P190*1000))/(Q$4-Q$3)*10))),1)</f>
        <v>5.7</v>
      </c>
      <c r="R190" s="140" t="n">
        <f aca="false">P190*1000/'Indicator Data'!BZ190</f>
        <v>0.00149714883006145</v>
      </c>
      <c r="S190" s="135" t="n">
        <f aca="false">IF(R190="x","x",ROUND(IF(R190&gt;$S$4,10,IF(R190&lt;$S$3,0,((R190*100)/0.0052)^(1/4.0545)/6.5*10)),1))</f>
        <v>3.5</v>
      </c>
      <c r="T190" s="141" t="n">
        <f aca="false">ROUND(AVERAGE(Q190,S190),1)</f>
        <v>4.6</v>
      </c>
      <c r="U190" s="142" t="n">
        <f aca="false">IF('Indicator Data'!AU190="No data","x",ROUND(IF('Indicator Data'!AU190&gt;U$4,10,IF('Indicator Data'!AU190&lt;U$3,0,10-(U$4-'Indicator Data'!AU190)/(U$4-U$3)*10)),1))</f>
        <v>0.4</v>
      </c>
      <c r="V190" s="142" t="n">
        <f aca="false">IF('Indicator Data'!AV190="No data","x",IF('Indicator Data'!AV190=0,0,ROUND(IF('Indicator Data'!AV190&gt;V$4,10,IF('Indicator Data'!AV190&lt;V$3,0,10-(V$4-'Indicator Data'!AV190)/(V$4-V$3)*10)),1)))</f>
        <v>0.4</v>
      </c>
      <c r="W190" s="135" t="n">
        <f aca="false">IF(AND(U190="x",V190="x"),"x",AVERAGE(U190,V190))</f>
        <v>0.4</v>
      </c>
      <c r="X190" s="135" t="n">
        <f aca="false">IF('Indicator Data'!AT190="No data","x",ROUND(IF('Indicator Data'!AT190&gt;X$4,10,IF('Indicator Data'!AT190&lt;X$3,0,10-(X$4-'Indicator Data'!AT190)/(X$4-X$3)*10)),1))</f>
        <v>1.2</v>
      </c>
      <c r="Y190" s="135" t="n">
        <f aca="false">IF('Indicator Data'!AW190="No data","x",ROUND(IF('Indicator Data'!AW190&gt;Y$4,10,IF('Indicator Data'!AW190&lt;Y$3,0,10-(Y$4-'Indicator Data'!AW190)/(Y$4-Y$3)*10)),1))</f>
        <v>0</v>
      </c>
      <c r="Z190" s="140" t="n">
        <f aca="false">IF('Indicator Data'!AX190="No data","x",IF(('Indicator Data'!AX190/'Indicator Data'!BZ190)&gt;1,1,IF('Indicator Data'!AX190&gt;'Indicator Data'!AX190,1,'Indicator Data'!AX190/'Indicator Data'!BZ190)))</f>
        <v>0.0119112016602112</v>
      </c>
      <c r="AA190" s="135" t="n">
        <f aca="false">IF(Z190="x","x",ROUND(IF(Z190&gt;AA$4,10,IF(Z190&lt;AA$3,0,10-(AA$4-Z190)/(AA$4-AA$3)*10)),1))</f>
        <v>0.1</v>
      </c>
      <c r="AB190" s="143" t="n">
        <f aca="false">IF(AND(W190="x",X190="x",Y190="x",AA190="x"),"x",ROUND(AVERAGE(W190,X190,Y190,AA190),1))</f>
        <v>0.4</v>
      </c>
      <c r="AC190" s="135" t="n">
        <f aca="false">IF('Indicator Data'!AR190="No data","x",ROUND(IF('Indicator Data'!AR190&gt;AC$4,10,IF('Indicator Data'!AR190&lt;AC$3,0,10-(AC$4-'Indicator Data'!AR190)/(AC$4-AC$3)*10)),1))</f>
        <v>1.1</v>
      </c>
      <c r="AD190" s="135" t="n">
        <f aca="false">IF('Indicator Data'!AS190="No data","x",ROUND(IF('Indicator Data'!AS190&gt;AD$4,10,IF('Indicator Data'!AS190&lt;AD$3,0,10-(AD$4-'Indicator Data'!AS190)/(AD$4-AD$3)*10)),1))</f>
        <v>0.6</v>
      </c>
      <c r="AE190" s="143" t="n">
        <f aca="false">IF(AND(AC190="x",AD190="x"),"x",ROUND(AVERAGE(AD190,AC190),1))</f>
        <v>0.9</v>
      </c>
      <c r="AF190" s="139" t="n">
        <f aca="false">('Indicator Data'!BC190+'Indicator Data'!BB190*0.5+'Indicator Data'!BA190*0.25)/1000</f>
        <v>17.6805</v>
      </c>
      <c r="AG190" s="144" t="n">
        <f aca="false">AF190*1000/'Indicator Data'!BZ190</f>
        <v>0.000518771972364555</v>
      </c>
      <c r="AH190" s="143" t="n">
        <f aca="false">IF(AG190="x","x",ROUND(IF(AG190&gt;AH$4,10,IF(AG190&lt;AH$3,0,10-(AH$4-AG190)/(AH$4-AH$3)*10)),1))</f>
        <v>0.1</v>
      </c>
      <c r="AI190" s="135" t="n">
        <f aca="false">IF('Indicator Data'!BG190="No data","x",ROUND(IF('Indicator Data'!BG190&lt;$AI$3,10,IF('Indicator Data'!BG190&gt;$AI$4,0,($AI$4-'Indicator Data'!BG190)/($AI$4-$AI$3)*10)),1))</f>
        <v>1.6</v>
      </c>
      <c r="AJ190" s="135" t="n">
        <f aca="false">IF('Indicator Data'!BH190="No data","x",ROUND(IF('Indicator Data'!BH190&gt;$AJ$4,10,IF('Indicator Data'!BH190&lt;$AJ$3,0,10-($AJ$4-'Indicator Data'!BH190)/($AJ$4-$AJ$3)*10)),1))</f>
        <v>0</v>
      </c>
      <c r="AK190" s="143" t="n">
        <f aca="false">ROUND(AVERAGE(AJ190,AI190),1)</f>
        <v>0.8</v>
      </c>
      <c r="AL190" s="141" t="n">
        <f aca="false">ROUND(IF(AND(AB190="x",AE190="x",AK190="x"),AH190,IF(AND(AB190="x",AE190="x"),(10-GEOMEAN(((10-AK190)/10*9+1),((10-AH190)/10*9+1)))/9*10,IF(AK190="x",(10-GEOMEAN(((10-AB190)/10*9+1),((10-AE190)/10*9+1),((10-AH190)/10*9+1)))/9*10,IF(AB190="x",(10-GEOMEAN(((10-AK190)/10*9+1),((10-AE190)/10*9+1),((10-AH190)/10*9+1)))/9*10,(10-GEOMEAN(((10-AB190)/10*9+1),((10-AE190)/10*9+1),((10-AH190)/10*9+1),((10-AK190)/10*9+1)))/9*10)))),1)</f>
        <v>0.6</v>
      </c>
      <c r="AM190" s="145" t="n">
        <f aca="false">ROUND((10-GEOMEAN(((10-T190)/10*9+1),((10-AL190)/10*9+1)))/9*10,1)</f>
        <v>2.8</v>
      </c>
    </row>
    <row r="191" customFormat="false" ht="14.5" hidden="false" customHeight="false" outlineLevel="0" collapsed="false">
      <c r="A191" s="98" t="str">
        <f aca="false">'Indicator Data'!A191</f>
        <v>Vanuatu</v>
      </c>
      <c r="B191" s="99" t="str">
        <f aca="false">'Indicator Data'!B191</f>
        <v>VUT</v>
      </c>
      <c r="C191" s="134" t="n">
        <f aca="false">ROUND(IF('Indicator Data'!AK191="No data",IF((0.101*LN('Indicator Data'!BY191)-0.153)&gt;C$4,0,IF((0.101*LN('Indicator Data'!BY191)-0.153)&lt;C$3,10,(C$4-(0.101*LN('Indicator Data'!BY191)-0.153))/(C$4-C$3)*10)),IF('Indicator Data'!AK191&gt;C$4,0,IF('Indicator Data'!AK191&lt;C$3,10,(C$4-'Indicator Data'!AK191)/(C$4-C$3)*10))),1)</f>
        <v>5.8</v>
      </c>
      <c r="D191" s="135" t="str">
        <f aca="false">IF('Indicator Data'!AL191="No data","x",ROUND((IF(LOG('Indicator Data'!AL191*1000)&gt;D$4,10,IF(LOG('Indicator Data'!AL191*1000)&lt;D$3,0,10-(D$4-LOG('Indicator Data'!AL191*1000))/(D$4-D$3)*10))),1))</f>
        <v>x</v>
      </c>
      <c r="E191" s="136" t="n">
        <f aca="false">ROUND(IF(D191="x",C191,(10-GEOMEAN(((10-C191)/10*9+1),((10-D191)/10*9+1)))/9*10),1)</f>
        <v>5.8</v>
      </c>
      <c r="F191" s="135" t="str">
        <f aca="false">IF('Indicator Data'!AY191="No data","x",ROUND(IF('Indicator Data'!AY191&gt;F$4,10,IF('Indicator Data'!AY191&lt;F$3,0,10-(F$4-'Indicator Data'!AY191)/(F$4-F$3)*10)),1))</f>
        <v>x</v>
      </c>
      <c r="G191" s="135" t="n">
        <f aca="false">IF('Indicator Data'!AZ191="No data","x",ROUND(IF('Indicator Data'!AZ191&gt;G$4,10,IF('Indicator Data'!AZ191&lt;G$3,0,10-(G$4-'Indicator Data'!AZ191)/(G$4-G$3)*10)),1))</f>
        <v>1.8</v>
      </c>
      <c r="H191" s="136" t="n">
        <f aca="false">IF(AND(F191="x",G191="x"),"x",ROUND(AVERAGE(F191,G191),1))</f>
        <v>1.8</v>
      </c>
      <c r="I191" s="137" t="n">
        <f aca="false">SUM(IF('Indicator Data'!AM191=0,0,'Indicator Data'!AM191),SUM('Indicator Data'!AN191:AO191))</f>
        <v>172.190567525879</v>
      </c>
      <c r="J191" s="137" t="n">
        <f aca="false">I191/'Indicator Data'!BZ191*1000000</f>
        <v>539.55146943668</v>
      </c>
      <c r="K191" s="135" t="n">
        <f aca="false">IF(J191="x","x",ROUND(IF(J191&gt;K$4,10,IF(J191&lt;K$3,0,10-(K$4-J191)/(K$4-K$3)*10)),1))</f>
        <v>10</v>
      </c>
      <c r="L191" s="135" t="n">
        <f aca="false">IF('Indicator Data'!AP191="No data","x",ROUND(IF('Indicator Data'!AP191&gt;L$4,10,IF('Indicator Data'!AP191&lt;L$3,0,10-(L$4-'Indicator Data'!AP191)/(L$4-L$3)*10)),1))</f>
        <v>10</v>
      </c>
      <c r="M191" s="135" t="n">
        <f aca="false">IF('Indicator Data'!AQ191="No data","x",IF('Indicator Data'!AQ191=0,0,ROUND(IF('Indicator Data'!AQ191&gt;M$4,10,IF('Indicator Data'!AQ191&lt;M$3,0,10-(M$4-'Indicator Data'!AQ191)/(M$4-M$3)*10)),1)))</f>
        <v>3.6</v>
      </c>
      <c r="N191" s="136" t="n">
        <f aca="false">ROUND(AVERAGE(K191,L191,M191),1)</f>
        <v>7.9</v>
      </c>
      <c r="O191" s="138" t="n">
        <f aca="false">ROUND(AVERAGE(E191,E191,H191,N191),1)</f>
        <v>5.3</v>
      </c>
      <c r="P191" s="139" t="n">
        <f aca="false">IF(AND('Indicator Data'!BD191="No data",'Indicator Data'!BE191="No data"),0,SUM('Indicator Data'!BD191:BF191)/1000)</f>
        <v>0.005</v>
      </c>
      <c r="Q191" s="135" t="n">
        <f aca="false">ROUND(IF(P191=0,0,IF(LOG(P191*1000)&gt;$Q$4,10,IF(LOG(P191*1000)&lt;Q$3,0,10-(Q$4-LOG(P191*1000))/(Q$4-Q$3)*10))),1)</f>
        <v>0</v>
      </c>
      <c r="R191" s="140" t="n">
        <f aca="false">P191*1000/'Indicator Data'!BZ191</f>
        <v>1.56672771682337E-005</v>
      </c>
      <c r="S191" s="135" t="n">
        <f aca="false">IF(R191="x","x",ROUND(IF(R191&gt;$S$4,10,IF(R191&lt;$S$3,0,((R191*100)/0.0052)^(1/4.0545)/6.5*10)),1))</f>
        <v>0</v>
      </c>
      <c r="T191" s="141" t="n">
        <f aca="false">ROUND(AVERAGE(Q191,S191),1)</f>
        <v>0</v>
      </c>
      <c r="U191" s="142" t="str">
        <f aca="false">IF('Indicator Data'!AU191="No data","x",ROUND(IF('Indicator Data'!AU191&gt;U$4,10,IF('Indicator Data'!AU191&lt;U$3,0,10-(U$4-'Indicator Data'!AU191)/(U$4-U$3)*10)),1))</f>
        <v>x</v>
      </c>
      <c r="V191" s="142" t="str">
        <f aca="false">IF('Indicator Data'!AV191="No data","x",IF('Indicator Data'!AV191=0,0,ROUND(IF('Indicator Data'!AV191&gt;V$4,10,IF('Indicator Data'!AV191&lt;V$3,0,10-(V$4-'Indicator Data'!AV191)/(V$4-V$3)*10)),1)))</f>
        <v>x</v>
      </c>
      <c r="W191" s="135" t="str">
        <f aca="false">IF(AND(U191="x",V191="x"),"x",AVERAGE(U191,V191))</f>
        <v>x</v>
      </c>
      <c r="X191" s="135" t="n">
        <f aca="false">IF('Indicator Data'!AT191="No data","x",ROUND(IF('Indicator Data'!AT191&gt;X$4,10,IF('Indicator Data'!AT191&lt;X$3,0,10-(X$4-'Indicator Data'!AT191)/(X$4-X$3)*10)),1))</f>
        <v>0.7</v>
      </c>
      <c r="Y191" s="135" t="n">
        <f aca="false">IF('Indicator Data'!AW191="No data","x",ROUND(IF('Indicator Data'!AW191&gt;Y$4,10,IF('Indicator Data'!AW191&lt;Y$3,0,10-(Y$4-'Indicator Data'!AW191)/(Y$4-Y$3)*10)),1))</f>
        <v>0.1</v>
      </c>
      <c r="Z191" s="140" t="n">
        <f aca="false">IF('Indicator Data'!AX191="No data","x",IF(('Indicator Data'!AX191/'Indicator Data'!BZ191)&gt;1,1,IF('Indicator Data'!AX191&gt;'Indicator Data'!AX191,1,'Indicator Data'!AX191/'Indicator Data'!BZ191)))</f>
        <v>0.937088048530958</v>
      </c>
      <c r="AA191" s="135" t="n">
        <f aca="false">IF(Z191="x","x",ROUND(IF(Z191&gt;AA$4,10,IF(Z191&lt;AA$3,0,10-(AA$4-Z191)/(AA$4-AA$3)*10)),1))</f>
        <v>10</v>
      </c>
      <c r="AB191" s="143" t="n">
        <f aca="false">IF(AND(W191="x",X191="x",Y191="x",AA191="x"),"x",ROUND(AVERAGE(W191,X191,Y191,AA191),1))</f>
        <v>3.6</v>
      </c>
      <c r="AC191" s="135" t="n">
        <f aca="false">IF('Indicator Data'!AR191="No data","x",ROUND(IF('Indicator Data'!AR191&gt;AC$4,10,IF('Indicator Data'!AR191&lt;AC$3,0,10-(AC$4-'Indicator Data'!AR191)/(AC$4-AC$3)*10)),1))</f>
        <v>1.9</v>
      </c>
      <c r="AD191" s="135" t="n">
        <f aca="false">IF('Indicator Data'!AS191="No data","x",ROUND(IF('Indicator Data'!AS191&gt;AD$4,10,IF('Indicator Data'!AS191&lt;AD$3,0,10-(AD$4-'Indicator Data'!AS191)/(AD$4-AD$3)*10)),1))</f>
        <v>2.6</v>
      </c>
      <c r="AE191" s="143" t="n">
        <f aca="false">IF(AND(AC191="x",AD191="x"),"x",ROUND(AVERAGE(AD191,AC191),1))</f>
        <v>2.3</v>
      </c>
      <c r="AF191" s="139" t="n">
        <f aca="false">('Indicator Data'!BC191+'Indicator Data'!BB191*0.5+'Indicator Data'!BA191*0.25)/1000</f>
        <v>22.75225</v>
      </c>
      <c r="AG191" s="144" t="n">
        <f aca="false">AF191*1000/'Indicator Data'!BZ191</f>
        <v>0.0712931613901888</v>
      </c>
      <c r="AH191" s="143" t="n">
        <f aca="false">IF(AG191="x","x",ROUND(IF(AG191&gt;AH$4,10,IF(AG191&lt;AH$3,0,10-(AH$4-AG191)/(AH$4-AH$3)*10)),1))</f>
        <v>7.1</v>
      </c>
      <c r="AI191" s="135" t="n">
        <f aca="false">IF('Indicator Data'!BG191="No data","x",ROUND(IF('Indicator Data'!BG191&lt;$AI$3,10,IF('Indicator Data'!BG191&gt;$AI$4,0,($AI$4-'Indicator Data'!BG191)/($AI$4-$AI$3)*10)),1))</f>
        <v>3.7</v>
      </c>
      <c r="AJ191" s="135" t="n">
        <f aca="false">IF('Indicator Data'!BH191="No data","x",ROUND(IF('Indicator Data'!BH191&gt;$AJ$4,10,IF('Indicator Data'!BH191&lt;$AJ$3,0,10-($AJ$4-'Indicator Data'!BH191)/($AJ$4-$AJ$3)*10)),1))</f>
        <v>2.3</v>
      </c>
      <c r="AK191" s="143" t="n">
        <f aca="false">ROUND(AVERAGE(AJ191,AI191),1)</f>
        <v>3</v>
      </c>
      <c r="AL191" s="141" t="n">
        <f aca="false">ROUND(IF(AND(AB191="x",AE191="x",AK191="x"),AH191,IF(AND(AB191="x",AE191="x"),(10-GEOMEAN(((10-AK191)/10*9+1),((10-AH191)/10*9+1)))/9*10,IF(AK191="x",(10-GEOMEAN(((10-AB191)/10*9+1),((10-AE191)/10*9+1),((10-AH191)/10*9+1)))/9*10,IF(AB191="x",(10-GEOMEAN(((10-AK191)/10*9+1),((10-AE191)/10*9+1),((10-AH191)/10*9+1)))/9*10,(10-GEOMEAN(((10-AB191)/10*9+1),((10-AE191)/10*9+1),((10-AH191)/10*9+1),((10-AK191)/10*9+1)))/9*10)))),1)</f>
        <v>4.3</v>
      </c>
      <c r="AM191" s="145" t="n">
        <f aca="false">ROUND((10-GEOMEAN(((10-T191)/10*9+1),((10-AL191)/10*9+1)))/9*10,1)</f>
        <v>2.4</v>
      </c>
    </row>
    <row r="192" customFormat="false" ht="14.5" hidden="false" customHeight="false" outlineLevel="0" collapsed="false">
      <c r="A192" s="98" t="str">
        <f aca="false">'Indicator Data'!A192</f>
        <v>Venezuela</v>
      </c>
      <c r="B192" s="99" t="str">
        <f aca="false">'Indicator Data'!B192</f>
        <v>VEN</v>
      </c>
      <c r="C192" s="134" t="n">
        <f aca="false">ROUND(IF('Indicator Data'!AK192="No data",IF((0.101*LN('Indicator Data'!BY192)-0.153)&gt;C$4,0,IF((0.101*LN('Indicator Data'!BY192)-0.153)&lt;C$3,10,(C$4-(0.101*LN('Indicator Data'!BY192)-0.153))/(C$4-C$3)*10)),IF('Indicator Data'!AK192&gt;C$4,0,IF('Indicator Data'!AK192&lt;C$3,10,(C$4-'Indicator Data'!AK192)/(C$4-C$3)*10))),1)</f>
        <v>3.8</v>
      </c>
      <c r="D192" s="135" t="str">
        <f aca="false">IF('Indicator Data'!AL192="No data","x",ROUND((IF(LOG('Indicator Data'!AL192*1000)&gt;D$4,10,IF(LOG('Indicator Data'!AL192*1000)&lt;D$3,0,10-(D$4-LOG('Indicator Data'!AL192*1000))/(D$4-D$3)*10))),1))</f>
        <v>x</v>
      </c>
      <c r="E192" s="136" t="n">
        <f aca="false">ROUND(IF(D192="x",C192,(10-GEOMEAN(((10-C192)/10*9+1),((10-D192)/10*9+1)))/9*10),1)</f>
        <v>3.8</v>
      </c>
      <c r="F192" s="135" t="n">
        <f aca="false">IF('Indicator Data'!AY192="No data","x",ROUND(IF('Indicator Data'!AY192&gt;F$4,10,IF('Indicator Data'!AY192&lt;F$3,0,10-(F$4-'Indicator Data'!AY192)/(F$4-F$3)*10)),1))</f>
        <v>6.4</v>
      </c>
      <c r="G192" s="135" t="str">
        <f aca="false">IF('Indicator Data'!AZ192="No data","x",ROUND(IF('Indicator Data'!AZ192&gt;G$4,10,IF('Indicator Data'!AZ192&lt;G$3,0,10-(G$4-'Indicator Data'!AZ192)/(G$4-G$3)*10)),1))</f>
        <v>x</v>
      </c>
      <c r="H192" s="136" t="n">
        <f aca="false">IF(AND(F192="x",G192="x"),"x",ROUND(AVERAGE(F192,G192),1))</f>
        <v>6.4</v>
      </c>
      <c r="I192" s="137" t="n">
        <f aca="false">SUM(IF('Indicator Data'!AM192=0,0,'Indicator Data'!AM192),SUM('Indicator Data'!AN192:AO192))</f>
        <v>1083.16186149316</v>
      </c>
      <c r="J192" s="137" t="n">
        <f aca="false">I192/'Indicator Data'!BZ192*1000000</f>
        <v>38.4101776048568</v>
      </c>
      <c r="K192" s="135" t="n">
        <f aca="false">IF(J192="x","x",ROUND(IF(J192&gt;K$4,10,IF(J192&lt;K$3,0,10-(K$4-J192)/(K$4-K$3)*10)),1))</f>
        <v>0.8</v>
      </c>
      <c r="L192" s="135" t="str">
        <f aca="false">IF('Indicator Data'!AP192="No data","x",ROUND(IF('Indicator Data'!AP192&gt;L$4,10,IF('Indicator Data'!AP192&lt;L$3,0,10-(L$4-'Indicator Data'!AP192)/(L$4-L$3)*10)),1))</f>
        <v>x</v>
      </c>
      <c r="M192" s="135" t="str">
        <f aca="false">IF('Indicator Data'!AQ192="No data","x",IF('Indicator Data'!AQ192=0,0,ROUND(IF('Indicator Data'!AQ192&gt;M$4,10,IF('Indicator Data'!AQ192&lt;M$3,0,10-(M$4-'Indicator Data'!AQ192)/(M$4-M$3)*10)),1)))</f>
        <v>x</v>
      </c>
      <c r="N192" s="136" t="n">
        <f aca="false">ROUND(AVERAGE(K192,L192,M192),1)</f>
        <v>0.8</v>
      </c>
      <c r="O192" s="138" t="n">
        <f aca="false">ROUND(AVERAGE(E192,E192,H192,N192),1)</f>
        <v>3.7</v>
      </c>
      <c r="P192" s="139" t="n">
        <f aca="false">IF(AND('Indicator Data'!BD192="No data",'Indicator Data'!BE192="No data"),0,SUM('Indicator Data'!BD192:BF192)/1000)</f>
        <v>39.844</v>
      </c>
      <c r="Q192" s="135" t="n">
        <f aca="false">ROUND(IF(P192=0,0,IF(LOG(P192*1000)&gt;$Q$4,10,IF(LOG(P192*1000)&lt;Q$3,0,10-(Q$4-LOG(P192*1000))/(Q$4-Q$3)*10))),1)</f>
        <v>5.3</v>
      </c>
      <c r="R192" s="140" t="n">
        <f aca="false">P192*1000/'Indicator Data'!BZ192</f>
        <v>0.00141291451526755</v>
      </c>
      <c r="S192" s="135" t="n">
        <f aca="false">IF(R192="x","x",ROUND(IF(R192&gt;$S$4,10,IF(R192&lt;$S$3,0,((R192*100)/0.0052)^(1/4.0545)/6.5*10)),1))</f>
        <v>3.5</v>
      </c>
      <c r="T192" s="141" t="n">
        <f aca="false">ROUND(AVERAGE(Q192,S192),1)</f>
        <v>4.4</v>
      </c>
      <c r="U192" s="142" t="n">
        <f aca="false">IF('Indicator Data'!AU192="No data","x",ROUND(IF('Indicator Data'!AU192&gt;U$4,10,IF('Indicator Data'!AU192&lt;U$3,0,10-(U$4-'Indicator Data'!AU192)/(U$4-U$3)*10)),1))</f>
        <v>1</v>
      </c>
      <c r="V192" s="142" t="n">
        <f aca="false">IF('Indicator Data'!AV192="No data","x",IF('Indicator Data'!AV192=0,0,ROUND(IF('Indicator Data'!AV192&gt;V$4,10,IF('Indicator Data'!AV192&lt;V$3,0,10-(V$4-'Indicator Data'!AV192)/(V$4-V$3)*10)),1)))</f>
        <v>0.4</v>
      </c>
      <c r="W192" s="135" t="n">
        <f aca="false">IF(AND(U192="x",V192="x"),"x",AVERAGE(U192,V192))</f>
        <v>0.7</v>
      </c>
      <c r="X192" s="135" t="n">
        <f aca="false">IF('Indicator Data'!AT192="No data","x",ROUND(IF('Indicator Data'!AT192&gt;X$4,10,IF('Indicator Data'!AT192&lt;X$3,0,10-(X$4-'Indicator Data'!AT192)/(X$4-X$3)*10)),1))</f>
        <v>0.9</v>
      </c>
      <c r="Y192" s="135" t="n">
        <f aca="false">IF('Indicator Data'!AW192="No data","x",ROUND(IF('Indicator Data'!AW192&gt;Y$4,10,IF('Indicator Data'!AW192&lt;Y$3,0,10-(Y$4-'Indicator Data'!AW192)/(Y$4-Y$3)*10)),1))</f>
        <v>0.4</v>
      </c>
      <c r="Z192" s="140" t="n">
        <f aca="false">IF('Indicator Data'!AX192="No data","x",IF(('Indicator Data'!AX192/'Indicator Data'!BZ192)&gt;1,1,IF('Indicator Data'!AX192&gt;'Indicator Data'!AX192,1,'Indicator Data'!AX192/'Indicator Data'!BZ192)))</f>
        <v>0.285914124556478</v>
      </c>
      <c r="AA192" s="135" t="n">
        <f aca="false">IF(Z192="x","x",ROUND(IF(Z192&gt;AA$4,10,IF(Z192&lt;AA$3,0,10-(AA$4-Z192)/(AA$4-AA$3)*10)),1))</f>
        <v>3.2</v>
      </c>
      <c r="AB192" s="143" t="n">
        <f aca="false">IF(AND(W192="x",X192="x",Y192="x",AA192="x"),"x",ROUND(AVERAGE(W192,X192,Y192,AA192),1))</f>
        <v>1.3</v>
      </c>
      <c r="AC192" s="135" t="n">
        <f aca="false">IF('Indicator Data'!AR192="No data","x",ROUND(IF('Indicator Data'!AR192&gt;AC$4,10,IF('Indicator Data'!AR192&lt;AC$3,0,10-(AC$4-'Indicator Data'!AR192)/(AC$4-AC$3)*10)),1))</f>
        <v>1.9</v>
      </c>
      <c r="AD192" s="135" t="str">
        <f aca="false">IF('Indicator Data'!AS192="No data","x",ROUND(IF('Indicator Data'!AS192&gt;AD$4,10,IF('Indicator Data'!AS192&lt;AD$3,0,10-(AD$4-'Indicator Data'!AS192)/(AD$4-AD$3)*10)),1))</f>
        <v>x</v>
      </c>
      <c r="AE192" s="143" t="n">
        <f aca="false">IF(AND(AC192="x",AD192="x"),"x",ROUND(AVERAGE(AD192,AC192),1))</f>
        <v>1.9</v>
      </c>
      <c r="AF192" s="139" t="n">
        <f aca="false">('Indicator Data'!BC192+'Indicator Data'!BB192*0.5+'Indicator Data'!BA192*0.25)/1000</f>
        <v>701.5725</v>
      </c>
      <c r="AG192" s="144" t="n">
        <f aca="false">AF192*1000/'Indicator Data'!BZ192</f>
        <v>0.0248785756641539</v>
      </c>
      <c r="AH192" s="143" t="n">
        <f aca="false">IF(AG192="x","x",ROUND(IF(AG192&gt;AH$4,10,IF(AG192&lt;AH$3,0,10-(AH$4-AG192)/(AH$4-AH$3)*10)),1))</f>
        <v>2.5</v>
      </c>
      <c r="AI192" s="135" t="n">
        <f aca="false">IF('Indicator Data'!BG192="No data","x",ROUND(IF('Indicator Data'!BG192&lt;$AI$3,10,IF('Indicator Data'!BG192&gt;$AI$4,0,($AI$4-'Indicator Data'!BG192)/($AI$4-$AI$3)*10)),1))</f>
        <v>7.1</v>
      </c>
      <c r="AJ192" s="135" t="n">
        <f aca="false">IF('Indicator Data'!BH192="No data","x",ROUND(IF('Indicator Data'!BH192&gt;$AJ$4,10,IF('Indicator Data'!BH192&lt;$AJ$3,0,10-($AJ$4-'Indicator Data'!BH192)/($AJ$4-$AJ$3)*10)),1))</f>
        <v>6</v>
      </c>
      <c r="AK192" s="143" t="n">
        <f aca="false">ROUND(AVERAGE(AJ192,AI192),1)</f>
        <v>6.6</v>
      </c>
      <c r="AL192" s="141" t="n">
        <f aca="false">ROUND(IF(AND(AB192="x",AE192="x",AK192="x"),AH192,IF(AND(AB192="x",AE192="x"),(10-GEOMEAN(((10-AK192)/10*9+1),((10-AH192)/10*9+1)))/9*10,IF(AK192="x",(10-GEOMEAN(((10-AB192)/10*9+1),((10-AE192)/10*9+1),((10-AH192)/10*9+1)))/9*10,IF(AB192="x",(10-GEOMEAN(((10-AK192)/10*9+1),((10-AE192)/10*9+1),((10-AH192)/10*9+1)))/9*10,(10-GEOMEAN(((10-AB192)/10*9+1),((10-AE192)/10*9+1),((10-AH192)/10*9+1),((10-AK192)/10*9+1)))/9*10)))),1)</f>
        <v>3.4</v>
      </c>
      <c r="AM192" s="145" t="n">
        <f aca="false">ROUND((10-GEOMEAN(((10-T192)/10*9+1),((10-AL192)/10*9+1)))/9*10,1)</f>
        <v>3.9</v>
      </c>
    </row>
    <row r="193" customFormat="false" ht="14.5" hidden="false" customHeight="false" outlineLevel="0" collapsed="false">
      <c r="A193" s="98" t="str">
        <f aca="false">'Indicator Data'!A193</f>
        <v>Viet Nam</v>
      </c>
      <c r="B193" s="99" t="str">
        <f aca="false">'Indicator Data'!B193</f>
        <v>VNM</v>
      </c>
      <c r="C193" s="134" t="n">
        <f aca="false">ROUND(IF('Indicator Data'!AK193="No data",IF((0.101*LN('Indicator Data'!BY193)-0.153)&gt;C$4,0,IF((0.101*LN('Indicator Data'!BY193)-0.153)&lt;C$3,10,(C$4-(0.101*LN('Indicator Data'!BY193)-0.153))/(C$4-C$3)*10)),IF('Indicator Data'!AK193&gt;C$4,0,IF('Indicator Data'!AK193&lt;C$3,10,(C$4-'Indicator Data'!AK193)/(C$4-C$3)*10))),1)</f>
        <v>3.9</v>
      </c>
      <c r="D193" s="135" t="n">
        <f aca="false">IF('Indicator Data'!AL193="No data","x",ROUND((IF(LOG('Indicator Data'!AL193*1000)&gt;D$4,10,IF(LOG('Indicator Data'!AL193*1000)&lt;D$3,0,10-(D$4-LOG('Indicator Data'!AL193*1000))/(D$4-D$3)*10))),1))</f>
        <v>4.8</v>
      </c>
      <c r="E193" s="136" t="n">
        <f aca="false">ROUND(IF(D193="x",C193,(10-GEOMEAN(((10-C193)/10*9+1),((10-D193)/10*9+1)))/9*10),1)</f>
        <v>4.4</v>
      </c>
      <c r="F193" s="135" t="n">
        <f aca="false">IF('Indicator Data'!AY193="No data","x",ROUND(IF('Indicator Data'!AY193&gt;F$4,10,IF('Indicator Data'!AY193&lt;F$3,0,10-(F$4-'Indicator Data'!AY193)/(F$4-F$3)*10)),1))</f>
        <v>3.9</v>
      </c>
      <c r="G193" s="135" t="n">
        <f aca="false">IF('Indicator Data'!AZ193="No data","x",ROUND(IF('Indicator Data'!AZ193&gt;G$4,10,IF('Indicator Data'!AZ193&lt;G$3,0,10-(G$4-'Indicator Data'!AZ193)/(G$4-G$3)*10)),1))</f>
        <v>2.7</v>
      </c>
      <c r="H193" s="136" t="n">
        <f aca="false">IF(AND(F193="x",G193="x"),"x",ROUND(AVERAGE(F193,G193),1))</f>
        <v>3.3</v>
      </c>
      <c r="I193" s="137" t="n">
        <f aca="false">SUM(IF('Indicator Data'!AM193=0,0,'Indicator Data'!AM193),SUM('Indicator Data'!AN193:AO193))</f>
        <v>1545.79309167578</v>
      </c>
      <c r="J193" s="137" t="n">
        <f aca="false">I193/'Indicator Data'!BZ193*1000000</f>
        <v>15.8594880799048</v>
      </c>
      <c r="K193" s="135" t="n">
        <f aca="false">IF(J193="x","x",ROUND(IF(J193&gt;K$4,10,IF(J193&lt;K$3,0,10-(K$4-J193)/(K$4-K$3)*10)),1))</f>
        <v>0.3</v>
      </c>
      <c r="L193" s="135" t="n">
        <f aca="false">IF('Indicator Data'!AP193="No data","x",ROUND(IF('Indicator Data'!AP193&gt;L$4,10,IF('Indicator Data'!AP193&lt;L$3,0,10-(L$4-'Indicator Data'!AP193)/(L$4-L$3)*10)),1))</f>
        <v>0.2</v>
      </c>
      <c r="M193" s="135" t="n">
        <f aca="false">IF('Indicator Data'!AQ193="No data","x",IF('Indicator Data'!AQ193=0,0,ROUND(IF('Indicator Data'!AQ193&gt;M$4,10,IF('Indicator Data'!AQ193&lt;M$3,0,10-(M$4-'Indicator Data'!AQ193)/(M$4-M$3)*10)),1)))</f>
        <v>1.7</v>
      </c>
      <c r="N193" s="136" t="n">
        <f aca="false">ROUND(AVERAGE(K193,L193,M193),1)</f>
        <v>0.7</v>
      </c>
      <c r="O193" s="138" t="n">
        <f aca="false">ROUND(AVERAGE(E193,E193,H193,N193),1)</f>
        <v>3.2</v>
      </c>
      <c r="P193" s="139" t="n">
        <f aca="false">IF(AND('Indicator Data'!BD193="No data",'Indicator Data'!BE193="No data"),0,SUM('Indicator Data'!BD193:BF193)/1000)</f>
        <v>0</v>
      </c>
      <c r="Q193" s="135" t="n">
        <f aca="false">ROUND(IF(P193=0,0,IF(LOG(P193*1000)&gt;$Q$4,10,IF(LOG(P193*1000)&lt;Q$3,0,10-(Q$4-LOG(P193*1000))/(Q$4-Q$3)*10))),1)</f>
        <v>0</v>
      </c>
      <c r="R193" s="140" t="n">
        <f aca="false">P193*1000/'Indicator Data'!BZ193</f>
        <v>0</v>
      </c>
      <c r="S193" s="135" t="n">
        <f aca="false">IF(R193="x","x",ROUND(IF(R193&gt;$S$4,10,IF(R193&lt;$S$3,0,((R193*100)/0.0052)^(1/4.0545)/6.5*10)),1))</f>
        <v>0</v>
      </c>
      <c r="T193" s="141" t="n">
        <f aca="false">ROUND(AVERAGE(Q193,S193),1)</f>
        <v>0</v>
      </c>
      <c r="U193" s="142" t="n">
        <f aca="false">IF('Indicator Data'!AU193="No data","x",ROUND(IF('Indicator Data'!AU193&gt;U$4,10,IF('Indicator Data'!AU193&lt;U$3,0,10-(U$4-'Indicator Data'!AU193)/(U$4-U$3)*10)),1))</f>
        <v>0.6</v>
      </c>
      <c r="V193" s="142" t="n">
        <f aca="false">IF('Indicator Data'!AV193="No data","x",IF('Indicator Data'!AV193=0,0,ROUND(IF('Indicator Data'!AV193&gt;V$4,10,IF('Indicator Data'!AV193&lt;V$3,0,10-(V$4-'Indicator Data'!AV193)/(V$4-V$3)*10)),1)))</f>
        <v>0.3</v>
      </c>
      <c r="W193" s="135" t="n">
        <f aca="false">IF(AND(U193="x",V193="x"),"x",AVERAGE(U193,V193))</f>
        <v>0.45</v>
      </c>
      <c r="X193" s="135" t="n">
        <f aca="false">IF('Indicator Data'!AT193="No data","x",ROUND(IF('Indicator Data'!AT193&gt;X$4,10,IF('Indicator Data'!AT193&lt;X$3,0,10-(X$4-'Indicator Data'!AT193)/(X$4-X$3)*10)),1))</f>
        <v>3.2</v>
      </c>
      <c r="Y193" s="135" t="n">
        <f aca="false">IF('Indicator Data'!AW193="No data","x",ROUND(IF('Indicator Data'!AW193&gt;Y$4,10,IF('Indicator Data'!AW193&lt;Y$3,0,10-(Y$4-'Indicator Data'!AW193)/(Y$4-Y$3)*10)),1))</f>
        <v>0</v>
      </c>
      <c r="Z193" s="140" t="n">
        <f aca="false">IF('Indicator Data'!AX193="No data","x",IF(('Indicator Data'!AX193/'Indicator Data'!BZ193)&gt;1,1,IF('Indicator Data'!AX193&gt;'Indicator Data'!AX193,1,'Indicator Data'!AX193/'Indicator Data'!BZ193)))</f>
        <v>0.0804786742795833</v>
      </c>
      <c r="AA193" s="135" t="n">
        <f aca="false">IF(Z193="x","x",ROUND(IF(Z193&gt;AA$4,10,IF(Z193&lt;AA$3,0,10-(AA$4-Z193)/(AA$4-AA$3)*10)),1))</f>
        <v>0.9</v>
      </c>
      <c r="AB193" s="143" t="n">
        <f aca="false">IF(AND(W193="x",X193="x",Y193="x",AA193="x"),"x",ROUND(AVERAGE(W193,X193,Y193,AA193),1))</f>
        <v>1.1</v>
      </c>
      <c r="AC193" s="135" t="n">
        <f aca="false">IF('Indicator Data'!AR193="No data","x",ROUND(IF('Indicator Data'!AR193&gt;AC$4,10,IF('Indicator Data'!AR193&lt;AC$3,0,10-(AC$4-'Indicator Data'!AR193)/(AC$4-AC$3)*10)),1))</f>
        <v>1.6</v>
      </c>
      <c r="AD193" s="135" t="n">
        <f aca="false">IF('Indicator Data'!AS193="No data","x",ROUND(IF('Indicator Data'!AS193&gt;AD$4,10,IF('Indicator Data'!AS193&lt;AD$3,0,10-(AD$4-'Indicator Data'!AS193)/(AD$4-AD$3)*10)),1))</f>
        <v>2.6</v>
      </c>
      <c r="AE193" s="143" t="n">
        <f aca="false">IF(AND(AC193="x",AD193="x"),"x",ROUND(AVERAGE(AD193,AC193),1))</f>
        <v>2.1</v>
      </c>
      <c r="AF193" s="139" t="n">
        <f aca="false">('Indicator Data'!BC193+'Indicator Data'!BB193*0.5+'Indicator Data'!BA193*0.25)/1000</f>
        <v>749.415</v>
      </c>
      <c r="AG193" s="144" t="n">
        <f aca="false">AF193*1000/'Indicator Data'!BZ193</f>
        <v>0.00768882868179795</v>
      </c>
      <c r="AH193" s="143" t="n">
        <f aca="false">IF(AG193="x","x",ROUND(IF(AG193&gt;AH$4,10,IF(AG193&lt;AH$3,0,10-(AH$4-AG193)/(AH$4-AH$3)*10)),1))</f>
        <v>0.8</v>
      </c>
      <c r="AI193" s="135" t="n">
        <f aca="false">IF('Indicator Data'!BG193="No data","x",ROUND(IF('Indicator Data'!BG193&lt;$AI$3,10,IF('Indicator Data'!BG193&gt;$AI$4,0,($AI$4-'Indicator Data'!BG193)/($AI$4-$AI$3)*10)),1))</f>
        <v>2.7</v>
      </c>
      <c r="AJ193" s="135" t="n">
        <f aca="false">IF('Indicator Data'!BH193="No data","x",ROUND(IF('Indicator Data'!BH193&gt;$AJ$4,10,IF('Indicator Data'!BH193&lt;$AJ$3,0,10-($AJ$4-'Indicator Data'!BH193)/($AJ$4-$AJ$3)*10)),1))</f>
        <v>0.2</v>
      </c>
      <c r="AK193" s="143" t="n">
        <f aca="false">ROUND(AVERAGE(AJ193,AI193),1)</f>
        <v>1.5</v>
      </c>
      <c r="AL193" s="141" t="n">
        <f aca="false">ROUND(IF(AND(AB193="x",AE193="x",AK193="x"),AH193,IF(AND(AB193="x",AE193="x"),(10-GEOMEAN(((10-AK193)/10*9+1),((10-AH193)/10*9+1)))/9*10,IF(AK193="x",(10-GEOMEAN(((10-AB193)/10*9+1),((10-AE193)/10*9+1),((10-AH193)/10*9+1)))/9*10,IF(AB193="x",(10-GEOMEAN(((10-AK193)/10*9+1),((10-AE193)/10*9+1),((10-AH193)/10*9+1)))/9*10,(10-GEOMEAN(((10-AB193)/10*9+1),((10-AE193)/10*9+1),((10-AH193)/10*9+1),((10-AK193)/10*9+1)))/9*10)))),1)</f>
        <v>1.4</v>
      </c>
      <c r="AM193" s="145" t="n">
        <f aca="false">ROUND((10-GEOMEAN(((10-T193)/10*9+1),((10-AL193)/10*9+1)))/9*10,1)</f>
        <v>0.7</v>
      </c>
    </row>
    <row r="194" customFormat="false" ht="14.5" hidden="false" customHeight="false" outlineLevel="0" collapsed="false">
      <c r="A194" s="98" t="str">
        <f aca="false">'Indicator Data'!A194</f>
        <v>Yemen</v>
      </c>
      <c r="B194" s="99" t="str">
        <f aca="false">'Indicator Data'!B194</f>
        <v>YEM</v>
      </c>
      <c r="C194" s="134" t="n">
        <f aca="false">ROUND(IF('Indicator Data'!AK194="No data",IF((0.101*LN('Indicator Data'!BY194)-0.153)&gt;C$4,0,IF((0.101*LN('Indicator Data'!BY194)-0.153)&lt;C$3,10,(C$4-(0.101*LN('Indicator Data'!BY194)-0.153))/(C$4-C$3)*10)),IF('Indicator Data'!AK194&gt;C$4,0,IF('Indicator Data'!AK194&lt;C$3,10,(C$4-'Indicator Data'!AK194)/(C$4-C$3)*10))),1)</f>
        <v>8.6</v>
      </c>
      <c r="D194" s="135" t="n">
        <f aca="false">IF('Indicator Data'!AL194="No data","x",ROUND((IF(LOG('Indicator Data'!AL194*1000)&gt;D$4,10,IF(LOG('Indicator Data'!AL194*1000)&lt;D$3,0,10-(D$4-LOG('Indicator Data'!AL194*1000))/(D$4-D$3)*10))),1))</f>
        <v>8.8</v>
      </c>
      <c r="E194" s="136" t="n">
        <f aca="false">ROUND(IF(D194="x",C194,(10-GEOMEAN(((10-C194)/10*9+1),((10-D194)/10*9+1)))/9*10),1)</f>
        <v>8.7</v>
      </c>
      <c r="F194" s="135" t="n">
        <f aca="false">IF('Indicator Data'!AY194="No data","x",ROUND(IF('Indicator Data'!AY194&gt;F$4,10,IF('Indicator Data'!AY194&lt;F$3,0,10-(F$4-'Indicator Data'!AY194)/(F$4-F$3)*10)),1))</f>
        <v>10</v>
      </c>
      <c r="G194" s="135" t="n">
        <f aca="false">IF('Indicator Data'!AZ194="No data","x",ROUND(IF('Indicator Data'!AZ194&gt;G$4,10,IF('Indicator Data'!AZ194&lt;G$3,0,10-(G$4-'Indicator Data'!AZ194)/(G$4-G$3)*10)),1))</f>
        <v>2.9</v>
      </c>
      <c r="H194" s="136" t="n">
        <f aca="false">IF(AND(F194="x",G194="x"),"x",ROUND(AVERAGE(F194,G194),1))</f>
        <v>6.5</v>
      </c>
      <c r="I194" s="137" t="n">
        <f aca="false">SUM(IF('Indicator Data'!AM194=0,0,'Indicator Data'!AM194),SUM('Indicator Data'!AN194:AO194))</f>
        <v>8582.78361111719</v>
      </c>
      <c r="J194" s="137" t="n">
        <f aca="false">I194/'Indicator Data'!BZ194*1000000</f>
        <v>260.229118099007</v>
      </c>
      <c r="K194" s="135" t="n">
        <f aca="false">IF(J194="x","x",ROUND(IF(J194&gt;K$4,10,IF(J194&lt;K$3,0,10-(K$4-J194)/(K$4-K$3)*10)),1))</f>
        <v>5.2</v>
      </c>
      <c r="L194" s="135" t="n">
        <f aca="false">IF('Indicator Data'!AP194="No data","x",ROUND(IF('Indicator Data'!AP194&gt;L$4,10,IF('Indicator Data'!AP194&lt;L$3,0,10-(L$4-'Indicator Data'!AP194)/(L$4-L$3)*10)),1))</f>
        <v>9</v>
      </c>
      <c r="M194" s="135" t="n">
        <f aca="false">IF('Indicator Data'!AQ194="No data","x",IF('Indicator Data'!AQ194=0,0,ROUND(IF('Indicator Data'!AQ194&gt;M$4,10,IF('Indicator Data'!AQ194&lt;M$3,0,10-(M$4-'Indicator Data'!AQ194)/(M$4-M$3)*10)),1)))</f>
        <v>4</v>
      </c>
      <c r="N194" s="136" t="n">
        <f aca="false">ROUND(AVERAGE(K194,L194,M194),1)</f>
        <v>6.1</v>
      </c>
      <c r="O194" s="138" t="n">
        <f aca="false">ROUND(AVERAGE(E194,E194,H194,N194),1)</f>
        <v>7.5</v>
      </c>
      <c r="P194" s="139" t="n">
        <f aca="false">IF(AND('Indicator Data'!BD194="No data",'Indicator Data'!BE194="No data"),0,SUM('Indicator Data'!BD194:BF194)/1000)</f>
        <v>4346.609</v>
      </c>
      <c r="Q194" s="135" t="n">
        <f aca="false">ROUND(IF(P194=0,0,IF(LOG(P194*1000)&gt;$Q$4,10,IF(LOG(P194*1000)&lt;Q$3,0,10-(Q$4-LOG(P194*1000))/(Q$4-Q$3)*10))),1)</f>
        <v>10</v>
      </c>
      <c r="R194" s="140" t="n">
        <f aca="false">P194*1000/'Indicator Data'!BZ194</f>
        <v>0.131788738717132</v>
      </c>
      <c r="S194" s="135" t="n">
        <f aca="false">IF(R194="x","x",ROUND(IF(R194&gt;$S$4,10,IF(R194&lt;$S$3,0,((R194*100)/0.0052)^(1/4.0545)/6.5*10)),1))</f>
        <v>10</v>
      </c>
      <c r="T194" s="141" t="n">
        <f aca="false">ROUND(AVERAGE(Q194,S194),1)</f>
        <v>10</v>
      </c>
      <c r="U194" s="142" t="n">
        <f aca="false">IF('Indicator Data'!AU194="No data","x",ROUND(IF('Indicator Data'!AU194&gt;U$4,10,IF('Indicator Data'!AU194&lt;U$3,0,10-(U$4-'Indicator Data'!AU194)/(U$4-U$3)*10)),1))</f>
        <v>0.2</v>
      </c>
      <c r="V194" s="142" t="n">
        <f aca="false">IF('Indicator Data'!AV194="No data","x",IF('Indicator Data'!AV194=0,0,ROUND(IF('Indicator Data'!AV194&gt;V$4,10,IF('Indicator Data'!AV194&lt;V$3,0,10-(V$4-'Indicator Data'!AV194)/(V$4-V$3)*10)),1)))</f>
        <v>0.2</v>
      </c>
      <c r="W194" s="135" t="n">
        <f aca="false">IF(AND(U194="x",V194="x"),"x",AVERAGE(U194,V194))</f>
        <v>0.2</v>
      </c>
      <c r="X194" s="135" t="n">
        <f aca="false">IF('Indicator Data'!AT194="No data","x",ROUND(IF('Indicator Data'!AT194&gt;X$4,10,IF('Indicator Data'!AT194&lt;X$3,0,10-(X$4-'Indicator Data'!AT194)/(X$4-X$3)*10)),1))</f>
        <v>0.9</v>
      </c>
      <c r="Y194" s="135" t="n">
        <f aca="false">IF('Indicator Data'!AW194="No data","x",ROUND(IF('Indicator Data'!AW194&gt;Y$4,10,IF('Indicator Data'!AW194&lt;Y$3,0,10-(Y$4-'Indicator Data'!AW194)/(Y$4-Y$3)*10)),1))</f>
        <v>1</v>
      </c>
      <c r="Z194" s="140" t="n">
        <f aca="false">IF('Indicator Data'!AX194="No data","x",IF(('Indicator Data'!AX194/'Indicator Data'!BZ194)&gt;1,1,IF('Indicator Data'!AX194&gt;'Indicator Data'!AX194,1,'Indicator Data'!AX194/'Indicator Data'!BZ194)))</f>
        <v>0.352701724189475</v>
      </c>
      <c r="AA194" s="135" t="n">
        <f aca="false">IF(Z194="x","x",ROUND(IF(Z194&gt;AA$4,10,IF(Z194&lt;AA$3,0,10-(AA$4-Z194)/(AA$4-AA$3)*10)),1))</f>
        <v>3.9</v>
      </c>
      <c r="AB194" s="143" t="n">
        <f aca="false">IF(AND(W194="x",X194="x",Y194="x",AA194="x"),"x",ROUND(AVERAGE(W194,X194,Y194,AA194),1))</f>
        <v>1.5</v>
      </c>
      <c r="AC194" s="135" t="n">
        <f aca="false">IF('Indicator Data'!AR194="No data","x",ROUND(IF('Indicator Data'!AR194&gt;AC$4,10,IF('Indicator Data'!AR194&lt;AC$3,0,10-(AC$4-'Indicator Data'!AR194)/(AC$4-AC$3)*10)),1))</f>
        <v>4.6</v>
      </c>
      <c r="AD194" s="135" t="n">
        <f aca="false">IF('Indicator Data'!AS194="No data","x",ROUND(IF('Indicator Data'!AS194&gt;AD$4,10,IF('Indicator Data'!AS194&lt;AD$3,0,10-(AD$4-'Indicator Data'!AS194)/(AD$4-AD$3)*10)),1))</f>
        <v>8.9</v>
      </c>
      <c r="AE194" s="143" t="n">
        <f aca="false">IF(AND(AC194="x",AD194="x"),"x",ROUND(AVERAGE(AD194,AC194),1))</f>
        <v>6.8</v>
      </c>
      <c r="AF194" s="139" t="n">
        <f aca="false">('Indicator Data'!BC194+'Indicator Data'!BB194*0.5+'Indicator Data'!BA194*0.25)/1000</f>
        <v>131.8155</v>
      </c>
      <c r="AG194" s="144" t="n">
        <f aca="false">AF194*1000/'Indicator Data'!BZ194</f>
        <v>0.00399663242964071</v>
      </c>
      <c r="AH194" s="143" t="n">
        <f aca="false">IF(AG194="x","x",ROUND(IF(AG194&gt;AH$4,10,IF(AG194&lt;AH$3,0,10-(AH$4-AG194)/(AH$4-AH$3)*10)),1))</f>
        <v>0.4</v>
      </c>
      <c r="AI194" s="135" t="n">
        <f aca="false">IF('Indicator Data'!BG194="No data","x",ROUND(IF('Indicator Data'!BG194&lt;$AI$3,10,IF('Indicator Data'!BG194&gt;$AI$4,0,($AI$4-'Indicator Data'!BG194)/($AI$4-$AI$3)*10)),1))</f>
        <v>7.2</v>
      </c>
      <c r="AJ194" s="135" t="n">
        <f aca="false">IF('Indicator Data'!BH194="No data","x",ROUND(IF('Indicator Data'!BH194&gt;$AJ$4,10,IF('Indicator Data'!BH194&lt;$AJ$3,0,10-($AJ$4-'Indicator Data'!BH194)/($AJ$4-$AJ$3)*10)),1))</f>
        <v>10</v>
      </c>
      <c r="AK194" s="143" t="n">
        <f aca="false">ROUND(AVERAGE(AJ194,AI194),1)</f>
        <v>8.6</v>
      </c>
      <c r="AL194" s="141" t="n">
        <f aca="false">ROUND(IF(AND(AB194="x",AE194="x",AK194="x"),AH194,IF(AND(AB194="x",AE194="x"),(10-GEOMEAN(((10-AK194)/10*9+1),((10-AH194)/10*9+1)))/9*10,IF(AK194="x",(10-GEOMEAN(((10-AB194)/10*9+1),((10-AE194)/10*9+1),((10-AH194)/10*9+1)))/9*10,IF(AB194="x",(10-GEOMEAN(((10-AK194)/10*9+1),((10-AE194)/10*9+1),((10-AH194)/10*9+1)))/9*10,(10-GEOMEAN(((10-AB194)/10*9+1),((10-AE194)/10*9+1),((10-AH194)/10*9+1),((10-AK194)/10*9+1)))/9*10)))),1)</f>
        <v>5.3</v>
      </c>
      <c r="AM194" s="145" t="n">
        <f aca="false">ROUND((10-GEOMEAN(((10-T194)/10*9+1),((10-AL194)/10*9+1)))/9*10,1)</f>
        <v>8.6</v>
      </c>
    </row>
    <row r="195" customFormat="false" ht="14.5" hidden="false" customHeight="false" outlineLevel="0" collapsed="false">
      <c r="A195" s="98" t="str">
        <f aca="false">'Indicator Data'!A195</f>
        <v>Zambia</v>
      </c>
      <c r="B195" s="99" t="str">
        <f aca="false">'Indicator Data'!B195</f>
        <v>ZMB</v>
      </c>
      <c r="C195" s="134" t="n">
        <f aca="false">ROUND(IF('Indicator Data'!AK195="No data",IF((0.101*LN('Indicator Data'!BY195)-0.153)&gt;C$4,0,IF((0.101*LN('Indicator Data'!BY195)-0.153)&lt;C$3,10,(C$4-(0.101*LN('Indicator Data'!BY195)-0.153))/(C$4-C$3)*10)),IF('Indicator Data'!AK195&gt;C$4,0,IF('Indicator Data'!AK195&lt;C$3,10,(C$4-'Indicator Data'!AK195)/(C$4-C$3)*10))),1)</f>
        <v>6.3</v>
      </c>
      <c r="D195" s="135" t="n">
        <f aca="false">IF('Indicator Data'!AL195="No data","x",ROUND((IF(LOG('Indicator Data'!AL195*1000)&gt;D$4,10,IF(LOG('Indicator Data'!AL195*1000)&lt;D$3,0,10-(D$4-LOG('Indicator Data'!AL195*1000))/(D$4-D$3)*10))),1))</f>
        <v>8.8</v>
      </c>
      <c r="E195" s="136" t="n">
        <f aca="false">ROUND(IF(D195="x",C195,(10-GEOMEAN(((10-C195)/10*9+1),((10-D195)/10*9+1)))/9*10),1)</f>
        <v>7.8</v>
      </c>
      <c r="F195" s="135" t="n">
        <f aca="false">IF('Indicator Data'!AY195="No data","x",ROUND(IF('Indicator Data'!AY195&gt;F$4,10,IF('Indicator Data'!AY195&lt;F$3,0,10-(F$4-'Indicator Data'!AY195)/(F$4-F$3)*10)),1))</f>
        <v>7.2</v>
      </c>
      <c r="G195" s="135" t="n">
        <f aca="false">IF('Indicator Data'!AZ195="No data","x",ROUND(IF('Indicator Data'!AZ195&gt;G$4,10,IF('Indicator Data'!AZ195&lt;G$3,0,10-(G$4-'Indicator Data'!AZ195)/(G$4-G$3)*10)),1))</f>
        <v>8</v>
      </c>
      <c r="H195" s="136" t="n">
        <f aca="false">IF(AND(F195="x",G195="x"),"x",ROUND(AVERAGE(F195,G195),1))</f>
        <v>7.6</v>
      </c>
      <c r="I195" s="137" t="n">
        <f aca="false">SUM(IF('Indicator Data'!AM195=0,0,'Indicator Data'!AM195),SUM('Indicator Data'!AN195:AO195))</f>
        <v>1325.29589837891</v>
      </c>
      <c r="J195" s="137" t="n">
        <f aca="false">I195/'Indicator Data'!BZ195*1000000</f>
        <v>68.057693176447</v>
      </c>
      <c r="K195" s="135" t="n">
        <f aca="false">IF(J195="x","x",ROUND(IF(J195&gt;K$4,10,IF(J195&lt;K$3,0,10-(K$4-J195)/(K$4-K$3)*10)),1))</f>
        <v>1.4</v>
      </c>
      <c r="L195" s="135" t="n">
        <f aca="false">IF('Indicator Data'!AP195="No data","x",ROUND(IF('Indicator Data'!AP195&gt;L$4,10,IF('Indicator Data'!AP195&lt;L$3,0,10-(L$4-'Indicator Data'!AP195)/(L$4-L$3)*10)),1))</f>
        <v>3.8</v>
      </c>
      <c r="M195" s="135" t="n">
        <f aca="false">IF('Indicator Data'!AQ195="No data","x",IF('Indicator Data'!AQ195=0,0,ROUND(IF('Indicator Data'!AQ195&gt;M$4,10,IF('Indicator Data'!AQ195&lt;M$3,0,10-(M$4-'Indicator Data'!AQ195)/(M$4-M$3)*10)),1)))</f>
        <v>0.2</v>
      </c>
      <c r="N195" s="136" t="n">
        <f aca="false">ROUND(AVERAGE(K195,L195,M195),1)</f>
        <v>1.8</v>
      </c>
      <c r="O195" s="138" t="n">
        <f aca="false">ROUND(AVERAGE(E195,E195,H195,N195),1)</f>
        <v>6.3</v>
      </c>
      <c r="P195" s="139" t="n">
        <f aca="false">IF(AND('Indicator Data'!BD195="No data",'Indicator Data'!BE195="No data"),0,SUM('Indicator Data'!BD195:BF195)/1000)</f>
        <v>83.889</v>
      </c>
      <c r="Q195" s="135" t="n">
        <f aca="false">ROUND(IF(P195=0,0,IF(LOG(P195*1000)&gt;$Q$4,10,IF(LOG(P195*1000)&lt;Q$3,0,10-(Q$4-LOG(P195*1000))/(Q$4-Q$3)*10))),1)</f>
        <v>6.4</v>
      </c>
      <c r="R195" s="140" t="n">
        <f aca="false">P195*1000/'Indicator Data'!BZ195</f>
        <v>0.00430793744239497</v>
      </c>
      <c r="S195" s="135" t="n">
        <f aca="false">IF(R195="x","x",ROUND(IF(R195&gt;$S$4,10,IF(R195&lt;$S$3,0,((R195*100)/0.0052)^(1/4.0545)/6.5*10)),1))</f>
        <v>4.6</v>
      </c>
      <c r="T195" s="141" t="n">
        <f aca="false">ROUND(AVERAGE(Q195,S195),1)</f>
        <v>5.5</v>
      </c>
      <c r="U195" s="142" t="n">
        <f aca="false">IF('Indicator Data'!AU195="No data","x",ROUND(IF('Indicator Data'!AU195&gt;U$4,10,IF('Indicator Data'!AU195&lt;U$3,0,10-(U$4-'Indicator Data'!AU195)/(U$4-U$3)*10)),1))</f>
        <v>10</v>
      </c>
      <c r="V195" s="142" t="n">
        <f aca="false">IF('Indicator Data'!AV195="No data","x",IF('Indicator Data'!AV195=0,0,ROUND(IF('Indicator Data'!AV195&gt;V$4,10,IF('Indicator Data'!AV195&lt;V$3,0,10-(V$4-'Indicator Data'!AV195)/(V$4-V$3)*10)),1)))</f>
        <v>10</v>
      </c>
      <c r="W195" s="135" t="n">
        <f aca="false">IF(AND(U195="x",V195="x"),"x",AVERAGE(U195,V195))</f>
        <v>10</v>
      </c>
      <c r="X195" s="135" t="n">
        <f aca="false">IF('Indicator Data'!AT195="No data","x",ROUND(IF('Indicator Data'!AT195&gt;X$4,10,IF('Indicator Data'!AT195&lt;X$3,0,10-(X$4-'Indicator Data'!AT195)/(X$4-X$3)*10)),1))</f>
        <v>5.8</v>
      </c>
      <c r="Y195" s="135" t="n">
        <f aca="false">IF('Indicator Data'!AW195="No data","x",ROUND(IF('Indicator Data'!AW195&gt;Y$4,10,IF('Indicator Data'!AW195&lt;Y$3,0,10-(Y$4-'Indicator Data'!AW195)/(Y$4-Y$3)*10)),1))</f>
        <v>4.7</v>
      </c>
      <c r="Z195" s="140" t="n">
        <f aca="false">IF('Indicator Data'!AX195="No data","x",IF(('Indicator Data'!AX195/'Indicator Data'!BZ195)&gt;1,1,IF('Indicator Data'!AX195&gt;'Indicator Data'!AX195,1,'Indicator Data'!AX195/'Indicator Data'!BZ195)))</f>
        <v>0.657842316415178</v>
      </c>
      <c r="AA195" s="135" t="n">
        <f aca="false">IF(Z195="x","x",ROUND(IF(Z195&gt;AA$4,10,IF(Z195&lt;AA$3,0,10-(AA$4-Z195)/(AA$4-AA$3)*10)),1))</f>
        <v>7.3</v>
      </c>
      <c r="AB195" s="143" t="n">
        <f aca="false">IF(AND(W195="x",X195="x",Y195="x",AA195="x"),"x",ROUND(AVERAGE(W195,X195,Y195,AA195),1))</f>
        <v>7</v>
      </c>
      <c r="AC195" s="135" t="n">
        <f aca="false">IF('Indicator Data'!AR195="No data","x",ROUND(IF('Indicator Data'!AR195&gt;AC$4,10,IF('Indicator Data'!AR195&lt;AC$3,0,10-(AC$4-'Indicator Data'!AR195)/(AC$4-AC$3)*10)),1))</f>
        <v>4.7</v>
      </c>
      <c r="AD195" s="135" t="n">
        <f aca="false">IF('Indicator Data'!AS195="No data","x",ROUND(IF('Indicator Data'!AS195&gt;AD$4,10,IF('Indicator Data'!AS195&lt;AD$3,0,10-(AD$4-'Indicator Data'!AS195)/(AD$4-AD$3)*10)),1))</f>
        <v>2.6</v>
      </c>
      <c r="AE195" s="143" t="n">
        <f aca="false">IF(AND(AC195="x",AD195="x"),"x",ROUND(AVERAGE(AD195,AC195),1))</f>
        <v>3.7</v>
      </c>
      <c r="AF195" s="139" t="n">
        <f aca="false">('Indicator Data'!BC195+'Indicator Data'!BB195*0.5+'Indicator Data'!BA195*0.25)/1000</f>
        <v>781.125</v>
      </c>
      <c r="AG195" s="144" t="n">
        <f aca="false">AF195*1000/'Indicator Data'!BZ195</f>
        <v>0.0401129782771373</v>
      </c>
      <c r="AH195" s="143" t="n">
        <f aca="false">IF(AG195="x","x",ROUND(IF(AG195&gt;AH$4,10,IF(AG195&lt;AH$3,0,10-(AH$4-AG195)/(AH$4-AH$3)*10)),1))</f>
        <v>4</v>
      </c>
      <c r="AI195" s="135" t="n">
        <f aca="false">IF('Indicator Data'!BG195="No data","x",ROUND(IF('Indicator Data'!BG195&lt;$AI$3,10,IF('Indicator Data'!BG195&gt;$AI$4,0,($AI$4-'Indicator Data'!BG195)/($AI$4-$AI$3)*10)),1))</f>
        <v>5.9</v>
      </c>
      <c r="AJ195" s="135" t="n">
        <f aca="false">IF('Indicator Data'!BH195="No data","x",ROUND(IF('Indicator Data'!BH195&gt;$AJ$4,10,IF('Indicator Data'!BH195&lt;$AJ$3,0,10-($AJ$4-'Indicator Data'!BH195)/($AJ$4-$AJ$3)*10)),1))</f>
        <v>8.1</v>
      </c>
      <c r="AK195" s="143" t="n">
        <f aca="false">ROUND(AVERAGE(AJ195,AI195),1)</f>
        <v>7</v>
      </c>
      <c r="AL195" s="141" t="n">
        <f aca="false">ROUND(IF(AND(AB195="x",AE195="x",AK195="x"),AH195,IF(AND(AB195="x",AE195="x"),(10-GEOMEAN(((10-AK195)/10*9+1),((10-AH195)/10*9+1)))/9*10,IF(AK195="x",(10-GEOMEAN(((10-AB195)/10*9+1),((10-AE195)/10*9+1),((10-AH195)/10*9+1)))/9*10,IF(AB195="x",(10-GEOMEAN(((10-AK195)/10*9+1),((10-AE195)/10*9+1),((10-AH195)/10*9+1)))/9*10,(10-GEOMEAN(((10-AB195)/10*9+1),((10-AE195)/10*9+1),((10-AH195)/10*9+1),((10-AK195)/10*9+1)))/9*10)))),1)</f>
        <v>5.6</v>
      </c>
      <c r="AM195" s="145" t="n">
        <f aca="false">ROUND((10-GEOMEAN(((10-T195)/10*9+1),((10-AL195)/10*9+1)))/9*10,1)</f>
        <v>5.6</v>
      </c>
    </row>
    <row r="196" customFormat="false" ht="14.5" hidden="false" customHeight="false" outlineLevel="0" collapsed="false">
      <c r="A196" s="98" t="str">
        <f aca="false">'Indicator Data'!A196</f>
        <v>Zimbabwe</v>
      </c>
      <c r="B196" s="99" t="str">
        <f aca="false">'Indicator Data'!B196</f>
        <v>ZWE</v>
      </c>
      <c r="C196" s="134" t="n">
        <f aca="false">ROUND(IF('Indicator Data'!AK196="No data",IF((0.101*LN('Indicator Data'!BY196)-0.153)&gt;C$4,0,IF((0.101*LN('Indicator Data'!BY196)-0.153)&lt;C$3,10,(C$4-(0.101*LN('Indicator Data'!BY196)-0.153))/(C$4-C$3)*10)),IF('Indicator Data'!AK196&gt;C$4,0,IF('Indicator Data'!AK196&lt;C$3,10,(C$4-'Indicator Data'!AK196)/(C$4-C$3)*10))),1)</f>
        <v>6.6</v>
      </c>
      <c r="D196" s="135" t="n">
        <f aca="false">IF('Indicator Data'!AL196="No data","x",ROUND((IF(LOG('Indicator Data'!AL196*1000)&gt;D$4,10,IF(LOG('Indicator Data'!AL196*1000)&lt;D$3,0,10-(D$4-LOG('Indicator Data'!AL196*1000))/(D$4-D$3)*10))),1))</f>
        <v>7.6</v>
      </c>
      <c r="E196" s="136" t="n">
        <f aca="false">ROUND(IF(D196="x",C196,(10-GEOMEAN(((10-C196)/10*9+1),((10-D196)/10*9+1)))/9*10),1)</f>
        <v>7.1</v>
      </c>
      <c r="F196" s="135" t="n">
        <f aca="false">IF('Indicator Data'!AY196="No data","x",ROUND(IF('Indicator Data'!AY196&gt;F$4,10,IF('Indicator Data'!AY196&lt;F$3,0,10-(F$4-'Indicator Data'!AY196)/(F$4-F$3)*10)),1))</f>
        <v>7</v>
      </c>
      <c r="G196" s="135" t="n">
        <f aca="false">IF('Indicator Data'!AZ196="No data","x",ROUND(IF('Indicator Data'!AZ196&gt;G$4,10,IF('Indicator Data'!AZ196&lt;G$3,0,10-(G$4-'Indicator Data'!AZ196)/(G$4-G$3)*10)),1))</f>
        <v>6.3</v>
      </c>
      <c r="H196" s="136" t="n">
        <f aca="false">IF(AND(F196="x",G196="x"),"x",ROUND(AVERAGE(F196,G196),1))</f>
        <v>6.7</v>
      </c>
      <c r="I196" s="137" t="n">
        <f aca="false">SUM(IF('Indicator Data'!AM196=0,0,'Indicator Data'!AM196),SUM('Indicator Data'!AN196:AO196))</f>
        <v>1469.87650935156</v>
      </c>
      <c r="J196" s="137" t="n">
        <f aca="false">I196/'Indicator Data'!BZ196*1000000</f>
        <v>91.9044801728226</v>
      </c>
      <c r="K196" s="135" t="n">
        <f aca="false">IF(J196="x","x",ROUND(IF(J196&gt;K$4,10,IF(J196&lt;K$3,0,10-(K$4-J196)/(K$4-K$3)*10)),1))</f>
        <v>1.8</v>
      </c>
      <c r="L196" s="135" t="n">
        <f aca="false">IF('Indicator Data'!AP196="No data","x",ROUND(IF('Indicator Data'!AP196&gt;L$4,10,IF('Indicator Data'!AP196&lt;L$3,0,10-(L$4-'Indicator Data'!AP196)/(L$4-L$3)*10)),1))</f>
        <v>3.8</v>
      </c>
      <c r="M196" s="135" t="n">
        <f aca="false">IF('Indicator Data'!AQ196="No data","x",IF('Indicator Data'!AQ196=0,0,ROUND(IF('Indicator Data'!AQ196&gt;M$4,10,IF('Indicator Data'!AQ196&lt;M$3,0,10-(M$4-'Indicator Data'!AQ196)/(M$4-M$3)*10)),1)))</f>
        <v>3.4</v>
      </c>
      <c r="N196" s="136" t="n">
        <f aca="false">ROUND(AVERAGE(K196,L196,M196),1)</f>
        <v>3</v>
      </c>
      <c r="O196" s="138" t="n">
        <f aca="false">ROUND(AVERAGE(E196,E196,H196,N196),1)</f>
        <v>6</v>
      </c>
      <c r="P196" s="139" t="n">
        <f aca="false">IF(AND('Indicator Data'!BD196="No data",'Indicator Data'!BE196="No data"),0,SUM('Indicator Data'!BD196:BF196)/1000)</f>
        <v>21.718</v>
      </c>
      <c r="Q196" s="135" t="n">
        <f aca="false">ROUND(IF(P196=0,0,IF(LOG(P196*1000)&gt;$Q$4,10,IF(LOG(P196*1000)&lt;Q$3,0,10-(Q$4-LOG(P196*1000))/(Q$4-Q$3)*10))),1)</f>
        <v>4.5</v>
      </c>
      <c r="R196" s="140" t="n">
        <f aca="false">P196*1000/'Indicator Data'!BZ196</f>
        <v>0.00135792461998994</v>
      </c>
      <c r="S196" s="135" t="n">
        <f aca="false">IF(R196="x","x",ROUND(IF(R196&gt;$S$4,10,IF(R196&lt;$S$3,0,((R196*100)/0.0052)^(1/4.0545)/6.5*10)),1))</f>
        <v>3.4</v>
      </c>
      <c r="T196" s="141" t="n">
        <f aca="false">ROUND(AVERAGE(Q196,S196),1)</f>
        <v>4</v>
      </c>
      <c r="U196" s="142" t="n">
        <f aca="false">IF('Indicator Data'!AU196="No data","x",ROUND(IF('Indicator Data'!AU196&gt;U$4,10,IF('Indicator Data'!AU196&lt;U$3,0,10-(U$4-'Indicator Data'!AU196)/(U$4-U$3)*10)),1))</f>
        <v>10</v>
      </c>
      <c r="V196" s="142" t="n">
        <f aca="false">IF('Indicator Data'!AV196="No data","x",IF('Indicator Data'!AV196=0,0,ROUND(IF('Indicator Data'!AV196&gt;V$4,10,IF('Indicator Data'!AV196&lt;V$3,0,10-(V$4-'Indicator Data'!AV196)/(V$4-V$3)*10)),1)))</f>
        <v>9.2</v>
      </c>
      <c r="W196" s="135" t="n">
        <f aca="false">IF(AND(U196="x",V196="x"),"x",AVERAGE(U196,V196))</f>
        <v>9.6</v>
      </c>
      <c r="X196" s="135" t="n">
        <f aca="false">IF('Indicator Data'!AT196="No data","x",ROUND(IF('Indicator Data'!AT196&gt;X$4,10,IF('Indicator Data'!AT196&lt;X$3,0,10-(X$4-'Indicator Data'!AT196)/(X$4-X$3)*10)),1))</f>
        <v>3.5</v>
      </c>
      <c r="Y196" s="135" t="n">
        <f aca="false">IF('Indicator Data'!AW196="No data","x",ROUND(IF('Indicator Data'!AW196&gt;Y$4,10,IF('Indicator Data'!AW196&lt;Y$3,0,10-(Y$4-'Indicator Data'!AW196)/(Y$4-Y$3)*10)),1))</f>
        <v>2.5</v>
      </c>
      <c r="Z196" s="140" t="n">
        <f aca="false">IF('Indicator Data'!AX196="No data","x",IF(('Indicator Data'!AX196/'Indicator Data'!BZ196)&gt;1,1,IF('Indicator Data'!AX196&gt;'Indicator Data'!AX196,1,'Indicator Data'!AX196/'Indicator Data'!BZ196)))</f>
        <v>0.502073776861185</v>
      </c>
      <c r="AA196" s="135" t="n">
        <f aca="false">IF(Z196="x","x",ROUND(IF(Z196&gt;AA$4,10,IF(Z196&lt;AA$3,0,10-(AA$4-Z196)/(AA$4-AA$3)*10)),1))</f>
        <v>5.6</v>
      </c>
      <c r="AB196" s="143" t="n">
        <f aca="false">IF(AND(W196="x",X196="x",Y196="x",AA196="x"),"x",ROUND(AVERAGE(W196,X196,Y196,AA196),1))</f>
        <v>5.3</v>
      </c>
      <c r="AC196" s="135" t="n">
        <f aca="false">IF('Indicator Data'!AR196="No data","x",ROUND(IF('Indicator Data'!AR196&gt;AC$4,10,IF('Indicator Data'!AR196&lt;AC$3,0,10-(AC$4-'Indicator Data'!AR196)/(AC$4-AC$3)*10)),1))</f>
        <v>4.1</v>
      </c>
      <c r="AD196" s="135" t="n">
        <f aca="false">IF('Indicator Data'!AS196="No data","x",ROUND(IF('Indicator Data'!AS196&gt;AD$4,10,IF('Indicator Data'!AS196&lt;AD$3,0,10-(AD$4-'Indicator Data'!AS196)/(AD$4-AD$3)*10)),1))</f>
        <v>2.2</v>
      </c>
      <c r="AE196" s="143" t="n">
        <f aca="false">IF(AND(AC196="x",AD196="x"),"x",ROUND(AVERAGE(AD196,AC196),1))</f>
        <v>3.2</v>
      </c>
      <c r="AF196" s="139" t="n">
        <f aca="false">('Indicator Data'!BC196+'Indicator Data'!BB196*0.5+'Indicator Data'!BA196*0.25)/1000</f>
        <v>87.95</v>
      </c>
      <c r="AG196" s="144" t="n">
        <f aca="false">AF196*1000/'Indicator Data'!BZ196</f>
        <v>0.00549910076103303</v>
      </c>
      <c r="AH196" s="143" t="n">
        <f aca="false">IF(AG196="x","x",ROUND(IF(AG196&gt;AH$4,10,IF(AG196&lt;AH$3,0,10-(AH$4-AG196)/(AH$4-AH$3)*10)),1))</f>
        <v>0.5</v>
      </c>
      <c r="AI196" s="135" t="n">
        <f aca="false">IF('Indicator Data'!BG196="No data","x",ROUND(IF('Indicator Data'!BG196&lt;$AI$3,10,IF('Indicator Data'!BG196&gt;$AI$4,0,($AI$4-'Indicator Data'!BG196)/($AI$4-$AI$3)*10)),1))</f>
        <v>9.5</v>
      </c>
      <c r="AJ196" s="135" t="n">
        <f aca="false">IF('Indicator Data'!BH196="No data","x",ROUND(IF('Indicator Data'!BH196&gt;$AJ$4,10,IF('Indicator Data'!BH196&lt;$AJ$3,0,10-($AJ$4-'Indicator Data'!BH196)/($AJ$4-$AJ$3)*10)),1))</f>
        <v>8.1</v>
      </c>
      <c r="AK196" s="143" t="n">
        <f aca="false">ROUND(AVERAGE(AJ196,AI196),1)</f>
        <v>8.8</v>
      </c>
      <c r="AL196" s="141" t="n">
        <f aca="false">ROUND(IF(AND(AB196="x",AE196="x",AK196="x"),AH196,IF(AND(AB196="x",AE196="x"),(10-GEOMEAN(((10-AK196)/10*9+1),((10-AH196)/10*9+1)))/9*10,IF(AK196="x",(10-GEOMEAN(((10-AB196)/10*9+1),((10-AE196)/10*9+1),((10-AH196)/10*9+1)))/9*10,IF(AB196="x",(10-GEOMEAN(((10-AK196)/10*9+1),((10-AE196)/10*9+1),((10-AH196)/10*9+1)))/9*10,(10-GEOMEAN(((10-AB196)/10*9+1),((10-AE196)/10*9+1),((10-AH196)/10*9+1),((10-AK196)/10*9+1)))/9*10)))),1)</f>
        <v>5.3</v>
      </c>
      <c r="AM196" s="145" t="n">
        <f aca="false">ROUND((10-GEOMEAN(((10-T196)/10*9+1),((10-AL196)/10*9+1)))/9*10,1)</f>
        <v>4.7</v>
      </c>
    </row>
  </sheetData>
  <mergeCells count="1">
    <mergeCell ref="A1:AM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C396"/>
    <pageSetUpPr fitToPage="false"/>
  </sheetPr>
  <dimension ref="A1:AB196"/>
  <sheetViews>
    <sheetView showFormulas="false" showGridLines="false" showRowColHeaders="true" showZeros="true" rightToLeft="false" tabSelected="true" showOutlineSymbols="true" defaultGridColor="true" view="normal" topLeftCell="A1" colorId="64" zoomScale="90" zoomScaleNormal="9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D112" activeCellId="0" sqref="D112"/>
    </sheetView>
  </sheetViews>
  <sheetFormatPr defaultColWidth="9.09375" defaultRowHeight="14.5" zeroHeight="false" outlineLevelRow="0" outlineLevelCol="0"/>
  <cols>
    <col collapsed="false" customWidth="true" hidden="false" outlineLevel="0" max="1" min="1" style="1" width="25.63"/>
    <col collapsed="false" customWidth="true" hidden="false" outlineLevel="0" max="2" min="2" style="146" width="8.09"/>
    <col collapsed="false" customWidth="true" hidden="false" outlineLevel="0" max="3" min="3" style="1" width="7.91"/>
    <col collapsed="false" customWidth="true" hidden="false" outlineLevel="0" max="4" min="4" style="147" width="7.91"/>
    <col collapsed="false" customWidth="true" hidden="false" outlineLevel="0" max="6" min="5" style="1" width="7.91"/>
    <col collapsed="false" customWidth="true" hidden="false" outlineLevel="0" max="8" min="7" style="147" width="7.91"/>
    <col collapsed="false" customWidth="true" hidden="false" outlineLevel="0" max="12" min="9" style="1" width="7.91"/>
    <col collapsed="false" customWidth="true" hidden="false" outlineLevel="0" max="14" min="13" style="147" width="7.91"/>
    <col collapsed="false" customWidth="true" hidden="false" outlineLevel="0" max="15" min="15" style="1" width="7.91"/>
    <col collapsed="false" customWidth="true" hidden="false" outlineLevel="0" max="17" min="16" style="53" width="7.91"/>
    <col collapsed="false" customWidth="true" hidden="false" outlineLevel="0" max="18" min="18" style="1" width="7.91"/>
    <col collapsed="false" customWidth="true" hidden="false" outlineLevel="0" max="25" min="19" style="53" width="7.91"/>
    <col collapsed="false" customWidth="true" hidden="false" outlineLevel="0" max="26" min="26" style="1" width="7.91"/>
    <col collapsed="false" customWidth="true" hidden="false" outlineLevel="0" max="27" min="27" style="147" width="7.91"/>
    <col collapsed="false" customWidth="false" hidden="false" outlineLevel="0" max="1024" min="28" style="1" width="9.09"/>
  </cols>
  <sheetData>
    <row r="1" customFormat="false" ht="14.5" hidden="false" customHeight="false" outlineLevel="0" collapsed="false">
      <c r="A1" s="148"/>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row>
    <row r="2" customFormat="false" ht="109.5" hidden="false" customHeight="true" outlineLevel="0" collapsed="false">
      <c r="A2" s="55"/>
      <c r="B2" s="149"/>
      <c r="C2" s="150" t="s">
        <v>234</v>
      </c>
      <c r="D2" s="151" t="s">
        <v>93</v>
      </c>
      <c r="E2" s="150" t="s">
        <v>235</v>
      </c>
      <c r="F2" s="150" t="s">
        <v>236</v>
      </c>
      <c r="G2" s="151" t="s">
        <v>94</v>
      </c>
      <c r="H2" s="152" t="s">
        <v>237</v>
      </c>
      <c r="I2" s="150" t="s">
        <v>238</v>
      </c>
      <c r="J2" s="150" t="s">
        <v>239</v>
      </c>
      <c r="K2" s="150" t="s">
        <v>240</v>
      </c>
      <c r="L2" s="150" t="s">
        <v>241</v>
      </c>
      <c r="M2" s="151" t="s">
        <v>96</v>
      </c>
      <c r="N2" s="153" t="s">
        <v>242</v>
      </c>
      <c r="O2" s="150" t="s">
        <v>242</v>
      </c>
      <c r="P2" s="150" t="s">
        <v>179</v>
      </c>
      <c r="Q2" s="150" t="s">
        <v>180</v>
      </c>
      <c r="R2" s="151" t="s">
        <v>243</v>
      </c>
      <c r="S2" s="150" t="s">
        <v>244</v>
      </c>
      <c r="T2" s="154" t="s">
        <v>245</v>
      </c>
      <c r="U2" s="154" t="s">
        <v>246</v>
      </c>
      <c r="V2" s="154" t="s">
        <v>247</v>
      </c>
      <c r="W2" s="150" t="s">
        <v>248</v>
      </c>
      <c r="X2" s="150" t="s">
        <v>249</v>
      </c>
      <c r="Y2" s="150" t="s">
        <v>250</v>
      </c>
      <c r="Z2" s="151" t="s">
        <v>251</v>
      </c>
      <c r="AA2" s="152" t="s">
        <v>252</v>
      </c>
    </row>
    <row r="3" customFormat="false" ht="14.5" hidden="false" customHeight="false" outlineLevel="0" collapsed="false">
      <c r="A3" s="155"/>
      <c r="B3" s="156" t="s">
        <v>202</v>
      </c>
      <c r="C3" s="157" t="n">
        <v>5</v>
      </c>
      <c r="D3" s="158"/>
      <c r="E3" s="157" t="n">
        <v>100</v>
      </c>
      <c r="F3" s="159" t="n">
        <v>2.5</v>
      </c>
      <c r="G3" s="160"/>
      <c r="H3" s="160"/>
      <c r="I3" s="157" t="n">
        <v>10000</v>
      </c>
      <c r="J3" s="157" t="n">
        <v>100</v>
      </c>
      <c r="K3" s="157" t="n">
        <v>100</v>
      </c>
      <c r="L3" s="157" t="n">
        <v>200</v>
      </c>
      <c r="M3" s="160"/>
      <c r="N3" s="160"/>
      <c r="O3" s="157" t="n">
        <v>100</v>
      </c>
      <c r="P3" s="157" t="n">
        <v>100</v>
      </c>
      <c r="Q3" s="157" t="n">
        <v>100</v>
      </c>
      <c r="R3" s="160"/>
      <c r="S3" s="161" t="n">
        <v>40</v>
      </c>
      <c r="T3" s="161" t="n">
        <v>99</v>
      </c>
      <c r="U3" s="161" t="n">
        <v>99</v>
      </c>
      <c r="V3" s="161" t="n">
        <v>99</v>
      </c>
      <c r="W3" s="161"/>
      <c r="X3" s="161" t="n">
        <v>3000</v>
      </c>
      <c r="Y3" s="161" t="n">
        <v>900</v>
      </c>
      <c r="Z3" s="161"/>
      <c r="AA3" s="160"/>
      <c r="AB3" s="162"/>
    </row>
    <row r="4" customFormat="false" ht="14.5" hidden="false" customHeight="false" outlineLevel="0" collapsed="false">
      <c r="A4" s="155"/>
      <c r="B4" s="156" t="s">
        <v>203</v>
      </c>
      <c r="C4" s="157" t="n">
        <v>1</v>
      </c>
      <c r="D4" s="158"/>
      <c r="E4" s="157" t="n">
        <v>0</v>
      </c>
      <c r="F4" s="159" t="n">
        <v>-2.5</v>
      </c>
      <c r="G4" s="160"/>
      <c r="H4" s="160"/>
      <c r="I4" s="157" t="n">
        <v>900</v>
      </c>
      <c r="J4" s="157" t="n">
        <v>0</v>
      </c>
      <c r="K4" s="157" t="n">
        <v>0</v>
      </c>
      <c r="L4" s="157" t="n">
        <v>5</v>
      </c>
      <c r="M4" s="160"/>
      <c r="N4" s="160"/>
      <c r="O4" s="157" t="n">
        <v>1</v>
      </c>
      <c r="P4" s="157" t="n">
        <v>10</v>
      </c>
      <c r="Q4" s="157" t="n">
        <v>50</v>
      </c>
      <c r="R4" s="160"/>
      <c r="S4" s="157" t="n">
        <v>0</v>
      </c>
      <c r="T4" s="157" t="n">
        <v>40</v>
      </c>
      <c r="U4" s="157" t="n">
        <v>40</v>
      </c>
      <c r="V4" s="157" t="n">
        <v>40</v>
      </c>
      <c r="W4" s="157"/>
      <c r="X4" s="157" t="n">
        <v>50</v>
      </c>
      <c r="Y4" s="157" t="n">
        <v>0</v>
      </c>
      <c r="Z4" s="163"/>
      <c r="AA4" s="160"/>
      <c r="AB4" s="162"/>
    </row>
    <row r="5" customFormat="false" ht="14.5" hidden="false" customHeight="false" outlineLevel="0" collapsed="false">
      <c r="A5" s="130" t="s">
        <v>62</v>
      </c>
      <c r="B5" s="164" t="s">
        <v>63</v>
      </c>
      <c r="C5" s="165"/>
      <c r="D5" s="166"/>
      <c r="E5" s="165"/>
      <c r="F5" s="167"/>
      <c r="G5" s="168"/>
      <c r="H5" s="168"/>
      <c r="I5" s="165"/>
      <c r="J5" s="165"/>
      <c r="K5" s="165"/>
      <c r="L5" s="165"/>
      <c r="M5" s="168"/>
      <c r="N5" s="168"/>
      <c r="O5" s="165"/>
      <c r="P5" s="165"/>
      <c r="Q5" s="165"/>
      <c r="R5" s="168"/>
      <c r="S5" s="165"/>
      <c r="T5" s="165"/>
      <c r="U5" s="165"/>
      <c r="V5" s="165"/>
      <c r="W5" s="165"/>
      <c r="X5" s="165"/>
      <c r="Y5" s="165"/>
      <c r="Z5" s="169"/>
      <c r="AA5" s="168"/>
      <c r="AB5" s="162"/>
    </row>
    <row r="6" customFormat="false" ht="14.5" hidden="false" customHeight="false" outlineLevel="0" collapsed="false">
      <c r="A6" s="170" t="str">
        <f aca="false">'Indicator Data'!A6</f>
        <v>Afghanistan</v>
      </c>
      <c r="B6" s="171" t="str">
        <f aca="false">'Indicator Data'!B6</f>
        <v>AFG</v>
      </c>
      <c r="C6" s="172" t="n">
        <f aca="false">IF('Indicator Data'!BI6="No data","x",ROUND(IF('Indicator Data'!BI6&gt;C$3,0,IF('Indicator Data'!BI6&lt;C$4,10,(C$3-'Indicator Data'!BI6)/(C$3-C$4)*10)),1))</f>
        <v>6.3</v>
      </c>
      <c r="D6" s="173" t="n">
        <f aca="false">IF(C6="x","x",C6)</f>
        <v>6.3</v>
      </c>
      <c r="E6" s="172" t="n">
        <f aca="false">IF('Indicator Data'!BK6="No data","x",ROUND(IF('Indicator Data'!BK6&gt;E$3,0,IF('Indicator Data'!BK6&lt;E$4,10,(E$3-'Indicator Data'!BK6)/(E$3-E$4)*10)),1))</f>
        <v>8.4</v>
      </c>
      <c r="F6" s="172" t="n">
        <f aca="false">IF('Indicator Data'!BJ6="No data","x",ROUND(IF('Indicator Data'!BJ6&gt;F$3,0,IF('Indicator Data'!BJ6&lt;F$4,10,(F$3-'Indicator Data'!BJ6)/(F$3-F$4)*10)),1))</f>
        <v>8</v>
      </c>
      <c r="G6" s="173" t="n">
        <f aca="false">IF(AND(E6="x",F6="x"),"x",ROUND(AVERAGE(E6,F6),1))</f>
        <v>8.2</v>
      </c>
      <c r="H6" s="174" t="n">
        <f aca="false">ROUND(AVERAGE(D6,G6),1)</f>
        <v>7.3</v>
      </c>
      <c r="I6" s="172" t="n">
        <f aca="false">IF('Indicator Data'!BM6="No data","x",ROUND(IF('Indicator Data'!BM6^2&gt;I$3,0,IF('Indicator Data'!BM6^2&lt;I$4,10,(I$3-'Indicator Data'!BM6^2)/(I$3-I$4)*10)),1))</f>
        <v>9.5</v>
      </c>
      <c r="J6" s="172" t="n">
        <f aca="false">IF(OR('Indicator Data'!BL6=0,'Indicator Data'!BL6="No data"),"x",ROUND(IF('Indicator Data'!BL6&gt;J$3,0,IF('Indicator Data'!BL6&lt;J$4,10,(J$3-'Indicator Data'!BL6)/(J$3-J$4)*10)),1))</f>
        <v>0.2</v>
      </c>
      <c r="K6" s="172" t="n">
        <f aca="false">IF('Indicator Data'!BN6="No data","x",ROUND(IF('Indicator Data'!BN6&gt;K$3,0,IF('Indicator Data'!BN6&lt;K$4,10,(K$3-'Indicator Data'!BN6)/(K$3-K$4)*10)),1))</f>
        <v>8.2</v>
      </c>
      <c r="L6" s="172" t="n">
        <f aca="false">IF('Indicator Data'!BO6="No data","x",ROUND(IF('Indicator Data'!BO6&gt;L$3,0,IF('Indicator Data'!BO6&lt;L$4,10,(L$3-'Indicator Data'!BO6)/(L$3-L$4)*10)),1))</f>
        <v>7.3</v>
      </c>
      <c r="M6" s="173" t="n">
        <f aca="false">IF(AND(I6="x",J6="x",K6="x",L6="x"),"x",ROUND(AVERAGE(I6,J6,K6,L6),1))</f>
        <v>6.3</v>
      </c>
      <c r="N6" s="175" t="n">
        <f aca="false">IF('Indicator Data'!BP6="No data","x",'Indicator Data'!BP6/'Indicator Data'!CB6*100)</f>
        <v>11.0390506416448</v>
      </c>
      <c r="O6" s="172" t="n">
        <f aca="false">IF(N6="x","x",ROUND(IF(N6&gt;O$3,0,IF(N6&lt;O$4,10,(O$3-N6)/(O$3-O$4)*10)),1))</f>
        <v>9</v>
      </c>
      <c r="P6" s="172" t="n">
        <f aca="false">IF('Indicator Data'!BQ6="No data","x",ROUND(IF('Indicator Data'!BQ6&gt;P$3,0,IF('Indicator Data'!BQ6&lt;P$4,10,(P$3-'Indicator Data'!BQ6)/(P$3-P$4)*10)),1))</f>
        <v>5.5</v>
      </c>
      <c r="Q6" s="172" t="n">
        <f aca="false">IF('Indicator Data'!BR6="No data","x",ROUND(IF('Indicator Data'!BR6&gt;Q$3,0,IF('Indicator Data'!BR6&lt;Q$4,10,(Q$3-'Indicator Data'!BR6)/(Q$3-Q$4)*10)),1))</f>
        <v>5</v>
      </c>
      <c r="R6" s="173" t="n">
        <f aca="false">IF(AND(O6="x",P6="x",Q6="x"),"x",ROUND(AVERAGE(O6,Q6,P6),1))</f>
        <v>6.5</v>
      </c>
      <c r="S6" s="172" t="n">
        <f aca="false">IF('Indicator Data'!BS6="No data","x",ROUND(IF('Indicator Data'!BS6&gt;S$3,0,IF('Indicator Data'!BS6&lt;S$4,10,(S$3-'Indicator Data'!BS6)/(S$3-S$4)*10)),1))</f>
        <v>9.3</v>
      </c>
      <c r="T6" s="176" t="n">
        <f aca="false">IF('Indicator Data'!BT6="No data","x",ROUND(IF('Indicator Data'!BT6&gt;T$3,0,IF('Indicator Data'!BT6&lt;T$4,10,(T$3-'Indicator Data'!BT6)/(T$3-T$4)*10)),1))</f>
        <v>4.9</v>
      </c>
      <c r="U6" s="176" t="n">
        <f aca="false">IF('Indicator Data'!BU6="No data","x",ROUND(IF('Indicator Data'!BU6&gt;U$3,0,IF('Indicator Data'!BU6&lt;U$4,10,(U$3-'Indicator Data'!BU6)/(U$3-U$4)*10)),1))</f>
        <v>9.5</v>
      </c>
      <c r="V6" s="176" t="n">
        <f aca="false">IF('Indicator Data'!BV6="No data","x",ROUND(IF('Indicator Data'!BV6&gt;V$3,0,IF('Indicator Data'!BV6&lt;V$4,10,(V$3-'Indicator Data'!BV6)/(V$3-V$4)*10)),1))</f>
        <v>5.3</v>
      </c>
      <c r="W6" s="172" t="n">
        <f aca="false">IF(AND(T6="X",U6="x",V6="x"),"x",AVERAGE(T6:V6))</f>
        <v>6.56666666666667</v>
      </c>
      <c r="X6" s="172" t="n">
        <f aca="false">IF('Indicator Data'!BW6="No data","x",ROUND(IF('Indicator Data'!BW6&gt;X$3,0,IF('Indicator Data'!BW6&lt;X$4,10,(X$3-'Indicator Data'!BW6)/(X$3-X$4)*10)),1))</f>
        <v>9.2</v>
      </c>
      <c r="Y6" s="172" t="n">
        <f aca="false">IF('Indicator Data'!BX6="No data","x",ROUND(IF('Indicator Data'!BX6&gt;Y$3,10,IF('Indicator Data'!BX6&lt;Y$4,0,10-(Y$3-'Indicator Data'!BX6)/(Y$3-Y$4)*10)),1))</f>
        <v>7.1</v>
      </c>
      <c r="Z6" s="173" t="n">
        <f aca="false">IF(AND(S6="x",W6="x",X6="x",Y6="x"),"x",ROUND(AVERAGE(S6,W6,X6,Y6),1))</f>
        <v>8</v>
      </c>
      <c r="AA6" s="174" t="n">
        <f aca="false">ROUND(AVERAGE(R6,M6,Z6),1)</f>
        <v>6.9</v>
      </c>
      <c r="AB6" s="162"/>
    </row>
    <row r="7" customFormat="false" ht="14.5" hidden="false" customHeight="false" outlineLevel="0" collapsed="false">
      <c r="A7" s="170" t="str">
        <f aca="false">'Indicator Data'!A7</f>
        <v>Albania</v>
      </c>
      <c r="B7" s="171" t="str">
        <f aca="false">'Indicator Data'!B7</f>
        <v>ALB</v>
      </c>
      <c r="C7" s="172" t="str">
        <f aca="false">IF('Indicator Data'!BI7="No data","x",ROUND(IF('Indicator Data'!BI7&gt;C$3,0,IF('Indicator Data'!BI7&lt;C$4,10,(C$3-'Indicator Data'!BI7)/(C$3-C$4)*10)),1))</f>
        <v>x</v>
      </c>
      <c r="D7" s="173" t="str">
        <f aca="false">IF(C7="x","x",C7)</f>
        <v>x</v>
      </c>
      <c r="E7" s="172" t="n">
        <f aca="false">IF('Indicator Data'!BK7="No data","x",ROUND(IF('Indicator Data'!BK7&gt;E$3,0,IF('Indicator Data'!BK7&lt;E$4,10,(E$3-'Indicator Data'!BK7)/(E$3-E$4)*10)),1))</f>
        <v>6.5</v>
      </c>
      <c r="F7" s="172" t="n">
        <f aca="false">IF('Indicator Data'!BJ7="No data","x",ROUND(IF('Indicator Data'!BJ7&gt;F$3,0,IF('Indicator Data'!BJ7&lt;F$4,10,(F$3-'Indicator Data'!BJ7)/(F$3-F$4)*10)),1))</f>
        <v>5.3</v>
      </c>
      <c r="G7" s="173" t="n">
        <f aca="false">IF(AND(E7="x",F7="x"),"x",ROUND(AVERAGE(E7,F7),1))</f>
        <v>5.9</v>
      </c>
      <c r="H7" s="174" t="n">
        <f aca="false">ROUND(AVERAGE(D7,G7),1)</f>
        <v>5.9</v>
      </c>
      <c r="I7" s="172" t="n">
        <f aca="false">IF('Indicator Data'!BM7="No data","x",ROUND(IF('Indicator Data'!BM7^2&gt;I$3,0,IF('Indicator Data'!BM7^2&lt;I$4,10,(I$3-'Indicator Data'!BM7^2)/(I$3-I$4)*10)),1))</f>
        <v>0.4</v>
      </c>
      <c r="J7" s="172" t="n">
        <f aca="false">IF(OR('Indicator Data'!BL7=0,'Indicator Data'!BL7="No data"),"x",ROUND(IF('Indicator Data'!BL7&gt;J$3,0,IF('Indicator Data'!BL7&lt;J$4,10,(J$3-'Indicator Data'!BL7)/(J$3-J$4)*10)),1))</f>
        <v>0</v>
      </c>
      <c r="K7" s="172" t="n">
        <f aca="false">IF('Indicator Data'!BN7="No data","x",ROUND(IF('Indicator Data'!BN7&gt;K$3,0,IF('Indicator Data'!BN7&lt;K$4,10,(K$3-'Indicator Data'!BN7)/(K$3-K$4)*10)),1))</f>
        <v>2.8</v>
      </c>
      <c r="L7" s="172" t="n">
        <f aca="false">IF('Indicator Data'!BO7="No data","x",ROUND(IF('Indicator Data'!BO7&gt;L$3,0,IF('Indicator Data'!BO7&lt;L$4,10,(L$3-'Indicator Data'!BO7)/(L$3-L$4)*10)),1))</f>
        <v>5.6</v>
      </c>
      <c r="M7" s="173" t="n">
        <f aca="false">IF(AND(I7="x",J7="x",K7="x",L7="x"),"x",ROUND(AVERAGE(I7,J7,K7,L7),1))</f>
        <v>2.2</v>
      </c>
      <c r="N7" s="175" t="n">
        <f aca="false">IF('Indicator Data'!BP7="No data","x",'Indicator Data'!BP7/'Indicator Data'!CB7*100)</f>
        <v>69.3430656934307</v>
      </c>
      <c r="O7" s="172" t="n">
        <f aca="false">IF(N7="x","x",ROUND(IF(N7&gt;O$3,0,IF(N7&lt;O$4,10,(O$3-N7)/(O$3-O$4)*10)),1))</f>
        <v>3.1</v>
      </c>
      <c r="P7" s="172" t="n">
        <f aca="false">IF('Indicator Data'!BQ7="No data","x",ROUND(IF('Indicator Data'!BQ7&gt;P$3,0,IF('Indicator Data'!BQ7&lt;P$4,10,(P$3-'Indicator Data'!BQ7)/(P$3-P$4)*10)),1))</f>
        <v>0.1</v>
      </c>
      <c r="Q7" s="172" t="n">
        <f aca="false">IF('Indicator Data'!BR7="No data","x",ROUND(IF('Indicator Data'!BR7&gt;Q$3,0,IF('Indicator Data'!BR7&lt;Q$4,10,(Q$3-'Indicator Data'!BR7)/(Q$3-Q$4)*10)),1))</f>
        <v>1</v>
      </c>
      <c r="R7" s="173" t="n">
        <f aca="false">IF(AND(O7="x",P7="x",Q7="x"),"x",ROUND(AVERAGE(O7,Q7,P7),1))</f>
        <v>1.4</v>
      </c>
      <c r="S7" s="172" t="n">
        <f aca="false">IF('Indicator Data'!BS7="No data","x",ROUND(IF('Indicator Data'!BS7&gt;S$3,0,IF('Indicator Data'!BS7&lt;S$4,10,(S$3-'Indicator Data'!BS7)/(S$3-S$4)*10)),1))</f>
        <v>7</v>
      </c>
      <c r="T7" s="176" t="n">
        <f aca="false">IF('Indicator Data'!BT7="No data","x",ROUND(IF('Indicator Data'!BT7&gt;T$3,0,IF('Indicator Data'!BT7&lt;T$4,10,(T$3-'Indicator Data'!BT7)/(T$3-T$4)*10)),1))</f>
        <v>0.2</v>
      </c>
      <c r="U7" s="176" t="n">
        <f aca="false">IF('Indicator Data'!BU7="No data","x",ROUND(IF('Indicator Data'!BU7&gt;U$3,0,IF('Indicator Data'!BU7&lt;U$4,10,(U$3-'Indicator Data'!BU7)/(U$3-U$4)*10)),1))</f>
        <v>0.8</v>
      </c>
      <c r="V7" s="176" t="n">
        <f aca="false">IF('Indicator Data'!BV7="No data","x",ROUND(IF('Indicator Data'!BV7&gt;V$3,0,IF('Indicator Data'!BV7&lt;V$4,10,(V$3-'Indicator Data'!BV7)/(V$3-V$4)*10)),1))</f>
        <v>1.2</v>
      </c>
      <c r="W7" s="172" t="n">
        <f aca="false">IF(AND(T7="X",U7="x",V7="x"),"x",AVERAGE(T7:V7))</f>
        <v>0.733333333333333</v>
      </c>
      <c r="X7" s="172" t="n">
        <f aca="false">IF('Indicator Data'!BW7="No data","x",ROUND(IF('Indicator Data'!BW7&gt;X$3,0,IF('Indicator Data'!BW7&lt;X$4,10,(X$3-'Indicator Data'!BW7)/(X$3-X$4)*10)),1))</f>
        <v>7.7</v>
      </c>
      <c r="Y7" s="172" t="n">
        <f aca="false">IF('Indicator Data'!BX7="No data","x",ROUND(IF('Indicator Data'!BX7&gt;Y$3,10,IF('Indicator Data'!BX7&lt;Y$4,0,10-(Y$3-'Indicator Data'!BX7)/(Y$3-Y$4)*10)),1))</f>
        <v>0.2</v>
      </c>
      <c r="Z7" s="173" t="n">
        <f aca="false">IF(AND(S7="x",W7="x",X7="x",Y7="x"),"x",ROUND(AVERAGE(S7,W7,X7,Y7),1))</f>
        <v>3.9</v>
      </c>
      <c r="AA7" s="174" t="n">
        <f aca="false">ROUND(AVERAGE(R7,M7,Z7),1)</f>
        <v>2.5</v>
      </c>
      <c r="AB7" s="162"/>
    </row>
    <row r="8" customFormat="false" ht="14.5" hidden="false" customHeight="false" outlineLevel="0" collapsed="false">
      <c r="A8" s="170" t="str">
        <f aca="false">'Indicator Data'!A8</f>
        <v>Algeria</v>
      </c>
      <c r="B8" s="171" t="str">
        <f aca="false">'Indicator Data'!B8</f>
        <v>DZA</v>
      </c>
      <c r="C8" s="172" t="n">
        <f aca="false">IF('Indicator Data'!BI8="No data","x",ROUND(IF('Indicator Data'!BI8&gt;C$3,0,IF('Indicator Data'!BI8&lt;C$4,10,(C$3-'Indicator Data'!BI8)/(C$3-C$4)*10)),1))</f>
        <v>3.5</v>
      </c>
      <c r="D8" s="173" t="n">
        <f aca="false">IF(C8="x","x",C8)</f>
        <v>3.5</v>
      </c>
      <c r="E8" s="172" t="n">
        <f aca="false">IF('Indicator Data'!BK8="No data","x",ROUND(IF('Indicator Data'!BK8&gt;E$3,0,IF('Indicator Data'!BK8&lt;E$4,10,(E$3-'Indicator Data'!BK8)/(E$3-E$4)*10)),1))</f>
        <v>6.7</v>
      </c>
      <c r="F8" s="172" t="n">
        <f aca="false">IF('Indicator Data'!BJ8="No data","x",ROUND(IF('Indicator Data'!BJ8&gt;F$3,0,IF('Indicator Data'!BJ8&lt;F$4,10,(F$3-'Indicator Data'!BJ8)/(F$3-F$4)*10)),1))</f>
        <v>6.1</v>
      </c>
      <c r="G8" s="173" t="n">
        <f aca="false">IF(AND(E8="x",F8="x"),"x",ROUND(AVERAGE(E8,F8),1))</f>
        <v>6.4</v>
      </c>
      <c r="H8" s="174" t="n">
        <f aca="false">ROUND(AVERAGE(D8,G8),1)</f>
        <v>5</v>
      </c>
      <c r="I8" s="172" t="n">
        <f aca="false">IF('Indicator Data'!BM8="No data","x",ROUND(IF('Indicator Data'!BM8^2&gt;I$3,0,IF('Indicator Data'!BM8^2&lt;I$4,10,(I$3-'Indicator Data'!BM8^2)/(I$3-I$4)*10)),1))</f>
        <v>3.7</v>
      </c>
      <c r="J8" s="172" t="n">
        <f aca="false">IF(OR('Indicator Data'!BL8=0,'Indicator Data'!BL8="No data"),"x",ROUND(IF('Indicator Data'!BL8&gt;J$3,0,IF('Indicator Data'!BL8&lt;J$4,10,(J$3-'Indicator Data'!BL8)/(J$3-J$4)*10)),1))</f>
        <v>0</v>
      </c>
      <c r="K8" s="172" t="n">
        <f aca="false">IF('Indicator Data'!BN8="No data","x",ROUND(IF('Indicator Data'!BN8&gt;K$3,0,IF('Indicator Data'!BN8&lt;K$4,10,(K$3-'Indicator Data'!BN8)/(K$3-K$4)*10)),1))</f>
        <v>3.7</v>
      </c>
      <c r="L8" s="172" t="n">
        <f aca="false">IF('Indicator Data'!BO8="No data","x",ROUND(IF('Indicator Data'!BO8&gt;L$3,0,IF('Indicator Data'!BO8&lt;L$4,10,(L$3-'Indicator Data'!BO8)/(L$3-L$4)*10)),1))</f>
        <v>4.9</v>
      </c>
      <c r="M8" s="173" t="n">
        <f aca="false">IF(AND(I8="x",J8="x",K8="x",L8="x"),"x",ROUND(AVERAGE(I8,J8,K8,L8),1))</f>
        <v>3.1</v>
      </c>
      <c r="N8" s="175" t="n">
        <f aca="false">IF('Indicator Data'!BP8="No data","x",'Indicator Data'!BP8/'Indicator Data'!CB8*100)</f>
        <v>4.61847220939313</v>
      </c>
      <c r="O8" s="172" t="n">
        <f aca="false">IF(N8="x","x",ROUND(IF(N8&gt;O$3,0,IF(N8&lt;O$4,10,(O$3-N8)/(O$3-O$4)*10)),1))</f>
        <v>9.6</v>
      </c>
      <c r="P8" s="172" t="n">
        <f aca="false">IF('Indicator Data'!BQ8="No data","x",ROUND(IF('Indicator Data'!BQ8&gt;P$3,0,IF('Indicator Data'!BQ8&lt;P$4,10,(P$3-'Indicator Data'!BQ8)/(P$3-P$4)*10)),1))</f>
        <v>1.6</v>
      </c>
      <c r="Q8" s="172" t="n">
        <f aca="false">IF('Indicator Data'!BR8="No data","x",ROUND(IF('Indicator Data'!BR8&gt;Q$3,0,IF('Indicator Data'!BR8&lt;Q$4,10,(Q$3-'Indicator Data'!BR8)/(Q$3-Q$4)*10)),1))</f>
        <v>1.1</v>
      </c>
      <c r="R8" s="173" t="n">
        <f aca="false">IF(AND(O8="x",P8="x",Q8="x"),"x",ROUND(AVERAGE(O8,Q8,P8),1))</f>
        <v>4.1</v>
      </c>
      <c r="S8" s="172" t="n">
        <f aca="false">IF('Indicator Data'!BS8="No data","x",ROUND(IF('Indicator Data'!BS8&gt;S$3,0,IF('Indicator Data'!BS8&lt;S$4,10,(S$3-'Indicator Data'!BS8)/(S$3-S$4)*10)),1))</f>
        <v>5.4</v>
      </c>
      <c r="T8" s="176" t="n">
        <f aca="false">IF('Indicator Data'!BT8="No data","x",ROUND(IF('Indicator Data'!BT8&gt;T$3,0,IF('Indicator Data'!BT8&lt;T$4,10,(T$3-'Indicator Data'!BT8)/(T$3-T$4)*10)),1))</f>
        <v>1.4</v>
      </c>
      <c r="U8" s="176" t="n">
        <f aca="false">IF('Indicator Data'!BU8="No data","x",ROUND(IF('Indicator Data'!BU8&gt;U$3,0,IF('Indicator Data'!BU8&lt;U$4,10,(U$3-'Indicator Data'!BU8)/(U$3-U$4)*10)),1))</f>
        <v>3.7</v>
      </c>
      <c r="V8" s="176" t="n">
        <f aca="false">IF('Indicator Data'!BV8="No data","x",ROUND(IF('Indicator Data'!BV8&gt;V$3,0,IF('Indicator Data'!BV8&lt;V$4,10,(V$3-'Indicator Data'!BV8)/(V$3-V$4)*10)),1))</f>
        <v>1.4</v>
      </c>
      <c r="W8" s="172" t="n">
        <f aca="false">IF(AND(T8="X",U8="x",V8="x"),"x",AVERAGE(T8:V8))</f>
        <v>2.16666666666667</v>
      </c>
      <c r="X8" s="172" t="n">
        <f aca="false">IF('Indicator Data'!BW8="No data","x",ROUND(IF('Indicator Data'!BW8&gt;X$3,0,IF('Indicator Data'!BW8&lt;X$4,10,(X$3-'Indicator Data'!BW8)/(X$3-X$4)*10)),1))</f>
        <v>7.6</v>
      </c>
      <c r="Y8" s="172" t="n">
        <f aca="false">IF('Indicator Data'!BX8="No data","x",ROUND(IF('Indicator Data'!BX8&gt;Y$3,10,IF('Indicator Data'!BX8&lt;Y$4,0,10-(Y$3-'Indicator Data'!BX8)/(Y$3-Y$4)*10)),1))</f>
        <v>1.2</v>
      </c>
      <c r="Z8" s="173" t="n">
        <f aca="false">IF(AND(S8="x",W8="x",X8="x",Y8="x"),"x",ROUND(AVERAGE(S8,W8,X8,Y8),1))</f>
        <v>4.1</v>
      </c>
      <c r="AA8" s="174" t="n">
        <f aca="false">ROUND(AVERAGE(R8,M8,Z8),1)</f>
        <v>3.8</v>
      </c>
      <c r="AB8" s="162"/>
    </row>
    <row r="9" customFormat="false" ht="14.5" hidden="false" customHeight="false" outlineLevel="0" collapsed="false">
      <c r="A9" s="170" t="str">
        <f aca="false">'Indicator Data'!A9</f>
        <v>Angola</v>
      </c>
      <c r="B9" s="171" t="str">
        <f aca="false">'Indicator Data'!B9</f>
        <v>AGO</v>
      </c>
      <c r="C9" s="172" t="n">
        <f aca="false">IF('Indicator Data'!BI9="No data","x",ROUND(IF('Indicator Data'!BI9&gt;C$3,0,IF('Indicator Data'!BI9&lt;C$4,10,(C$3-'Indicator Data'!BI9)/(C$3-C$4)*10)),1))</f>
        <v>5.2</v>
      </c>
      <c r="D9" s="173" t="n">
        <f aca="false">IF(C9="x","x",C9)</f>
        <v>5.2</v>
      </c>
      <c r="E9" s="172" t="n">
        <f aca="false">IF('Indicator Data'!BK9="No data","x",ROUND(IF('Indicator Data'!BK9&gt;E$3,0,IF('Indicator Data'!BK9&lt;E$4,10,(E$3-'Indicator Data'!BK9)/(E$3-E$4)*10)),1))</f>
        <v>7.1</v>
      </c>
      <c r="F9" s="172" t="n">
        <f aca="false">IF('Indicator Data'!BJ9="No data","x",ROUND(IF('Indicator Data'!BJ9&gt;F$3,0,IF('Indicator Data'!BJ9&lt;F$4,10,(F$3-'Indicator Data'!BJ9)/(F$3-F$4)*10)),1))</f>
        <v>7.4</v>
      </c>
      <c r="G9" s="173" t="n">
        <f aca="false">IF(AND(E9="x",F9="x"),"x",ROUND(AVERAGE(E9,F9),1))</f>
        <v>7.3</v>
      </c>
      <c r="H9" s="174" t="n">
        <f aca="false">ROUND(AVERAGE(D9,G9),1)</f>
        <v>6.3</v>
      </c>
      <c r="I9" s="172" t="n">
        <f aca="false">IF('Indicator Data'!BM9="No data","x",ROUND(IF('Indicator Data'!BM9^2&gt;I$3,0,IF('Indicator Data'!BM9^2&lt;I$4,10,(I$3-'Indicator Data'!BM9^2)/(I$3-I$4)*10)),1))</f>
        <v>6.2</v>
      </c>
      <c r="J9" s="172" t="n">
        <f aca="false">IF(OR('Indicator Data'!BL9=0,'Indicator Data'!BL9="No data"),"x",ROUND(IF('Indicator Data'!BL9&gt;J$3,0,IF('Indicator Data'!BL9&lt;J$4,10,(J$3-'Indicator Data'!BL9)/(J$3-J$4)*10)),1))</f>
        <v>5.3</v>
      </c>
      <c r="K9" s="172" t="n">
        <f aca="false">IF('Indicator Data'!BN9="No data","x",ROUND(IF('Indicator Data'!BN9&gt;K$3,0,IF('Indicator Data'!BN9&lt;K$4,10,(K$3-'Indicator Data'!BN9)/(K$3-K$4)*10)),1))</f>
        <v>6.4</v>
      </c>
      <c r="L9" s="172" t="n">
        <f aca="false">IF('Indicator Data'!BO9="No data","x",ROUND(IF('Indicator Data'!BO9&gt;L$3,0,IF('Indicator Data'!BO9&lt;L$4,10,(L$3-'Indicator Data'!BO9)/(L$3-L$4)*10)),1))</f>
        <v>8</v>
      </c>
      <c r="M9" s="173" t="n">
        <f aca="false">IF(AND(I9="x",J9="x",K9="x",L9="x"),"x",ROUND(AVERAGE(I9,J9,K9,L9),1))</f>
        <v>6.5</v>
      </c>
      <c r="N9" s="175" t="n">
        <f aca="false">IF('Indicator Data'!BP9="No data","x",'Indicator Data'!BP9/'Indicator Data'!CB9*100)</f>
        <v>4.09079971123767</v>
      </c>
      <c r="O9" s="172" t="n">
        <f aca="false">IF(N9="x","x",ROUND(IF(N9&gt;O$3,0,IF(N9&lt;O$4,10,(O$3-N9)/(O$3-O$4)*10)),1))</f>
        <v>9.7</v>
      </c>
      <c r="P9" s="172" t="n">
        <f aca="false">IF('Indicator Data'!BQ9="No data","x",ROUND(IF('Indicator Data'!BQ9&gt;P$3,0,IF('Indicator Data'!BQ9&lt;P$4,10,(P$3-'Indicator Data'!BQ9)/(P$3-P$4)*10)),1))</f>
        <v>5.4</v>
      </c>
      <c r="Q9" s="172" t="n">
        <f aca="false">IF('Indicator Data'!BR9="No data","x",ROUND(IF('Indicator Data'!BR9&gt;Q$3,0,IF('Indicator Data'!BR9&lt;Q$4,10,(Q$3-'Indicator Data'!BR9)/(Q$3-Q$4)*10)),1))</f>
        <v>8.6</v>
      </c>
      <c r="R9" s="173" t="n">
        <f aca="false">IF(AND(O9="x",P9="x",Q9="x"),"x",ROUND(AVERAGE(O9,Q9,P9),1))</f>
        <v>7.9</v>
      </c>
      <c r="S9" s="172" t="n">
        <f aca="false">IF('Indicator Data'!BS9="No data","x",ROUND(IF('Indicator Data'!BS9&gt;S$3,0,IF('Indicator Data'!BS9&lt;S$4,10,(S$3-'Indicator Data'!BS9)/(S$3-S$4)*10)),1))</f>
        <v>9.5</v>
      </c>
      <c r="T9" s="176" t="n">
        <f aca="false">IF('Indicator Data'!BT9="No data","x",ROUND(IF('Indicator Data'!BT9&gt;T$3,0,IF('Indicator Data'!BT9&lt;T$4,10,(T$3-'Indicator Data'!BT9)/(T$3-T$4)*10)),1))</f>
        <v>8.1</v>
      </c>
      <c r="U9" s="176" t="n">
        <f aca="false">IF('Indicator Data'!BU9="No data","x",ROUND(IF('Indicator Data'!BU9&gt;U$3,0,IF('Indicator Data'!BU9&lt;U$4,10,(U$3-'Indicator Data'!BU9)/(U$3-U$4)*10)),1))</f>
        <v>9.8</v>
      </c>
      <c r="V9" s="176" t="n">
        <f aca="false">IF('Indicator Data'!BV9="No data","x",ROUND(IF('Indicator Data'!BV9&gt;V$3,0,IF('Indicator Data'!BV9&lt;V$4,10,(V$3-'Indicator Data'!BV9)/(V$3-V$4)*10)),1))</f>
        <v>8.8</v>
      </c>
      <c r="W9" s="172" t="n">
        <f aca="false">IF(AND(T9="X",U9="x",V9="x"),"x",AVERAGE(T9:V9))</f>
        <v>8.9</v>
      </c>
      <c r="X9" s="172" t="n">
        <f aca="false">IF('Indicator Data'!BW9="No data","x",ROUND(IF('Indicator Data'!BW9&gt;X$3,0,IF('Indicator Data'!BW9&lt;X$4,10,(X$3-'Indicator Data'!BW9)/(X$3-X$4)*10)),1))</f>
        <v>9.6</v>
      </c>
      <c r="Y9" s="172" t="n">
        <f aca="false">IF('Indicator Data'!BX9="No data","x",ROUND(IF('Indicator Data'!BX9&gt;Y$3,10,IF('Indicator Data'!BX9&lt;Y$4,0,10-(Y$3-'Indicator Data'!BX9)/(Y$3-Y$4)*10)),1))</f>
        <v>2.7</v>
      </c>
      <c r="Z9" s="173" t="n">
        <f aca="false">IF(AND(S9="x",W9="x",X9="x",Y9="x"),"x",ROUND(AVERAGE(S9,W9,X9,Y9),1))</f>
        <v>7.7</v>
      </c>
      <c r="AA9" s="174" t="n">
        <f aca="false">ROUND(AVERAGE(R9,M9,Z9),1)</f>
        <v>7.4</v>
      </c>
      <c r="AB9" s="162"/>
    </row>
    <row r="10" customFormat="false" ht="14.5" hidden="false" customHeight="false" outlineLevel="0" collapsed="false">
      <c r="A10" s="170" t="str">
        <f aca="false">'Indicator Data'!A10</f>
        <v>Antigua and Barbuda</v>
      </c>
      <c r="B10" s="171" t="str">
        <f aca="false">'Indicator Data'!B10</f>
        <v>ATG</v>
      </c>
      <c r="C10" s="172" t="n">
        <f aca="false">IF('Indicator Data'!BI10="No data","x",ROUND(IF('Indicator Data'!BI10&gt;C$3,0,IF('Indicator Data'!BI10&lt;C$4,10,(C$3-'Indicator Data'!BI10)/(C$3-C$4)*10)),1))</f>
        <v>5.4</v>
      </c>
      <c r="D10" s="173" t="n">
        <f aca="false">IF(C10="x","x",C10)</f>
        <v>5.4</v>
      </c>
      <c r="E10" s="172" t="str">
        <f aca="false">IF('Indicator Data'!BK10="No data","x",ROUND(IF('Indicator Data'!BK10&gt;E$3,0,IF('Indicator Data'!BK10&lt;E$4,10,(E$3-'Indicator Data'!BK10)/(E$3-E$4)*10)),1))</f>
        <v>x</v>
      </c>
      <c r="F10" s="172" t="n">
        <f aca="false">IF('Indicator Data'!BJ10="No data","x",ROUND(IF('Indicator Data'!BJ10&gt;F$3,0,IF('Indicator Data'!BJ10&lt;F$4,10,(F$3-'Indicator Data'!BJ10)/(F$3-F$4)*10)),1))</f>
        <v>5.3</v>
      </c>
      <c r="G10" s="173" t="n">
        <f aca="false">IF(AND(E10="x",F10="x"),"x",ROUND(AVERAGE(E10,F10),1))</f>
        <v>5.3</v>
      </c>
      <c r="H10" s="174" t="n">
        <f aca="false">ROUND(AVERAGE(D10,G10),1)</f>
        <v>5.4</v>
      </c>
      <c r="I10" s="172" t="n">
        <f aca="false">IF('Indicator Data'!BM10="No data","x",ROUND(IF('Indicator Data'!BM10^2&gt;I$3,0,IF('Indicator Data'!BM10^2&lt;I$4,10,(I$3-'Indicator Data'!BM10^2)/(I$3-I$4)*10)),1))</f>
        <v>0.2</v>
      </c>
      <c r="J10" s="172" t="n">
        <f aca="false">IF(OR('Indicator Data'!BL10=0,'Indicator Data'!BL10="No data"),"x",ROUND(IF('Indicator Data'!BL10&gt;J$3,0,IF('Indicator Data'!BL10&lt;J$4,10,(J$3-'Indicator Data'!BL10)/(J$3-J$4)*10)),1))</f>
        <v>0</v>
      </c>
      <c r="K10" s="172" t="n">
        <f aca="false">IF('Indicator Data'!BN10="No data","x",ROUND(IF('Indicator Data'!BN10&gt;K$3,0,IF('Indicator Data'!BN10&lt;K$4,10,(K$3-'Indicator Data'!BN10)/(K$3-K$4)*10)),1))</f>
        <v>2.7</v>
      </c>
      <c r="L10" s="172" t="n">
        <f aca="false">IF('Indicator Data'!BO10="No data","x",ROUND(IF('Indicator Data'!BO10&gt;L$3,0,IF('Indicator Data'!BO10&lt;L$4,10,(L$3-'Indicator Data'!BO10)/(L$3-L$4)*10)),1))</f>
        <v>0.6</v>
      </c>
      <c r="M10" s="173" t="n">
        <f aca="false">IF(AND(I10="x",J10="x",K10="x",L10="x"),"x",ROUND(AVERAGE(I10,J10,K10,L10),1))</f>
        <v>0.9</v>
      </c>
      <c r="N10" s="175" t="n">
        <f aca="false">IF('Indicator Data'!BP10="No data","x",'Indicator Data'!BP10/'Indicator Data'!CB10*100)</f>
        <v>222.727272727273</v>
      </c>
      <c r="O10" s="172" t="n">
        <f aca="false">IF(N10="x","x",ROUND(IF(N10&gt;O$3,0,IF(N10&lt;O$4,10,(O$3-N10)/(O$3-O$4)*10)),1))</f>
        <v>0</v>
      </c>
      <c r="P10" s="172" t="n">
        <f aca="false">IF('Indicator Data'!BQ10="No data","x",ROUND(IF('Indicator Data'!BQ10&gt;P$3,0,IF('Indicator Data'!BQ10&lt;P$4,10,(P$3-'Indicator Data'!BQ10)/(P$3-P$4)*10)),1))</f>
        <v>1.4</v>
      </c>
      <c r="Q10" s="172" t="n">
        <f aca="false">IF('Indicator Data'!BR10="No data","x",ROUND(IF('Indicator Data'!BR10&gt;Q$3,0,IF('Indicator Data'!BR10&lt;Q$4,10,(Q$3-'Indicator Data'!BR10)/(Q$3-Q$4)*10)),1))</f>
        <v>0.7</v>
      </c>
      <c r="R10" s="173" t="n">
        <f aca="false">IF(AND(O10="x",P10="x",Q10="x"),"x",ROUND(AVERAGE(O10,Q10,P10),1))</f>
        <v>0.7</v>
      </c>
      <c r="S10" s="172" t="n">
        <f aca="false">IF('Indicator Data'!BS10="No data","x",ROUND(IF('Indicator Data'!BS10&gt;S$3,0,IF('Indicator Data'!BS10&lt;S$4,10,(S$3-'Indicator Data'!BS10)/(S$3-S$4)*10)),1))</f>
        <v>3.1</v>
      </c>
      <c r="T10" s="176" t="n">
        <f aca="false">IF('Indicator Data'!BT10="No data","x",ROUND(IF('Indicator Data'!BT10&gt;T$3,0,IF('Indicator Data'!BT10&lt;T$4,10,(T$3-'Indicator Data'!BT10)/(T$3-T$4)*10)),1))</f>
        <v>0.5</v>
      </c>
      <c r="U10" s="176" t="n">
        <f aca="false">IF('Indicator Data'!BU10="No data","x",ROUND(IF('Indicator Data'!BU10&gt;U$3,0,IF('Indicator Data'!BU10&lt;U$4,10,(U$3-'Indicator Data'!BU10)/(U$3-U$4)*10)),1))</f>
        <v>3.6</v>
      </c>
      <c r="V10" s="176" t="str">
        <f aca="false">IF('Indicator Data'!BV10="No data","x",ROUND(IF('Indicator Data'!BV10&gt;V$3,0,IF('Indicator Data'!BV10&lt;V$4,10,(V$3-'Indicator Data'!BV10)/(V$3-V$4)*10)),1))</f>
        <v>x</v>
      </c>
      <c r="W10" s="172" t="n">
        <f aca="false">IF(AND(T10="X",U10="x",V10="x"),"x",AVERAGE(T10:V10))</f>
        <v>2.05</v>
      </c>
      <c r="X10" s="172" t="n">
        <f aca="false">IF('Indicator Data'!BW10="No data","x",ROUND(IF('Indicator Data'!BW10&gt;X$3,0,IF('Indicator Data'!BW10&lt;X$4,10,(X$3-'Indicator Data'!BW10)/(X$3-X$4)*10)),1))</f>
        <v>6.7</v>
      </c>
      <c r="Y10" s="172" t="n">
        <f aca="false">IF('Indicator Data'!BX10="No data","x",ROUND(IF('Indicator Data'!BX10&gt;Y$3,10,IF('Indicator Data'!BX10&lt;Y$4,0,10-(Y$3-'Indicator Data'!BX10)/(Y$3-Y$4)*10)),1))</f>
        <v>0.5</v>
      </c>
      <c r="Z10" s="173" t="n">
        <f aca="false">IF(AND(S10="x",W10="x",X10="x",Y10="x"),"x",ROUND(AVERAGE(S10,W10,X10,Y10),1))</f>
        <v>3.1</v>
      </c>
      <c r="AA10" s="174" t="n">
        <f aca="false">ROUND(AVERAGE(R10,M10,Z10),1)</f>
        <v>1.6</v>
      </c>
      <c r="AB10" s="162"/>
    </row>
    <row r="11" customFormat="false" ht="14.5" hidden="false" customHeight="false" outlineLevel="0" collapsed="false">
      <c r="A11" s="170" t="str">
        <f aca="false">'Indicator Data'!A11</f>
        <v>Argentina</v>
      </c>
      <c r="B11" s="171" t="str">
        <f aca="false">'Indicator Data'!B11</f>
        <v>ARG</v>
      </c>
      <c r="C11" s="172" t="n">
        <f aca="false">IF('Indicator Data'!BI11="No data","x",ROUND(IF('Indicator Data'!BI11&gt;C$3,0,IF('Indicator Data'!BI11&lt;C$4,10,(C$3-'Indicator Data'!BI11)/(C$3-C$4)*10)),1))</f>
        <v>3.8</v>
      </c>
      <c r="D11" s="173" t="n">
        <f aca="false">IF(C11="x","x",C11)</f>
        <v>3.8</v>
      </c>
      <c r="E11" s="172" t="n">
        <f aca="false">IF('Indicator Data'!BK11="No data","x",ROUND(IF('Indicator Data'!BK11&gt;E$3,0,IF('Indicator Data'!BK11&lt;E$4,10,(E$3-'Indicator Data'!BK11)/(E$3-E$4)*10)),1))</f>
        <v>6.2</v>
      </c>
      <c r="F11" s="172" t="n">
        <f aca="false">IF('Indicator Data'!BJ11="No data","x",ROUND(IF('Indicator Data'!BJ11&gt;F$3,0,IF('Indicator Data'!BJ11&lt;F$4,10,(F$3-'Indicator Data'!BJ11)/(F$3-F$4)*10)),1))</f>
        <v>5.4</v>
      </c>
      <c r="G11" s="173" t="n">
        <f aca="false">IF(AND(E11="x",F11="x"),"x",ROUND(AVERAGE(E11,F11),1))</f>
        <v>5.8</v>
      </c>
      <c r="H11" s="174" t="n">
        <f aca="false">ROUND(AVERAGE(D11,G11),1)</f>
        <v>4.8</v>
      </c>
      <c r="I11" s="172" t="n">
        <f aca="false">IF('Indicator Data'!BM11="No data","x",ROUND(IF('Indicator Data'!BM11^2&gt;I$3,0,IF('Indicator Data'!BM11^2&lt;I$4,10,(I$3-'Indicator Data'!BM11^2)/(I$3-I$4)*10)),1))</f>
        <v>0.2</v>
      </c>
      <c r="J11" s="172" t="n">
        <f aca="false">IF(OR('Indicator Data'!BL11=0,'Indicator Data'!BL11="No data"),"x",ROUND(IF('Indicator Data'!BL11&gt;J$3,0,IF('Indicator Data'!BL11&lt;J$4,10,(J$3-'Indicator Data'!BL11)/(J$3-J$4)*10)),1))</f>
        <v>0</v>
      </c>
      <c r="K11" s="172" t="n">
        <f aca="false">IF('Indicator Data'!BN11="No data","x",ROUND(IF('Indicator Data'!BN11&gt;K$3,0,IF('Indicator Data'!BN11&lt;K$4,10,(K$3-'Indicator Data'!BN11)/(K$3-K$4)*10)),1))</f>
        <v>1.5</v>
      </c>
      <c r="L11" s="172" t="n">
        <f aca="false">IF('Indicator Data'!BO11="No data","x",ROUND(IF('Indicator Data'!BO11&gt;L$3,0,IF('Indicator Data'!BO11&lt;L$4,10,(L$3-'Indicator Data'!BO11)/(L$3-L$4)*10)),1))</f>
        <v>4</v>
      </c>
      <c r="M11" s="173" t="n">
        <f aca="false">IF(AND(I11="x",J11="x",K11="x",L11="x"),"x",ROUND(AVERAGE(I11,J11,K11,L11),1))</f>
        <v>1.4</v>
      </c>
      <c r="N11" s="175" t="n">
        <f aca="false">IF('Indicator Data'!BP11="No data","x",'Indicator Data'!BP11/'Indicator Data'!CB11*100)</f>
        <v>19.0010560202288</v>
      </c>
      <c r="O11" s="172" t="n">
        <f aca="false">IF(N11="x","x",ROUND(IF(N11&gt;O$3,0,IF(N11&lt;O$4,10,(O$3-N11)/(O$3-O$4)*10)),1))</f>
        <v>8.2</v>
      </c>
      <c r="P11" s="172" t="n">
        <f aca="false">IF('Indicator Data'!BQ11="No data","x",ROUND(IF('Indicator Data'!BQ11&gt;P$3,0,IF('Indicator Data'!BQ11&lt;P$4,10,(P$3-'Indicator Data'!BQ11)/(P$3-P$4)*10)),1))</f>
        <v>0.5</v>
      </c>
      <c r="Q11" s="172" t="n">
        <f aca="false">IF('Indicator Data'!BR11="No data","x",ROUND(IF('Indicator Data'!BR11&gt;Q$3,0,IF('Indicator Data'!BR11&lt;Q$4,10,(Q$3-'Indicator Data'!BR11)/(Q$3-Q$4)*10)),1))</f>
        <v>0.2</v>
      </c>
      <c r="R11" s="173" t="n">
        <f aca="false">IF(AND(O11="x",P11="x",Q11="x"),"x",ROUND(AVERAGE(O11,Q11,P11),1))</f>
        <v>3</v>
      </c>
      <c r="S11" s="172" t="n">
        <f aca="false">IF('Indicator Data'!BS11="No data","x",ROUND(IF('Indicator Data'!BS11&gt;S$3,0,IF('Indicator Data'!BS11&lt;S$4,10,(S$3-'Indicator Data'!BS11)/(S$3-S$4)*10)),1))</f>
        <v>0.1</v>
      </c>
      <c r="T11" s="176" t="n">
        <f aca="false">IF('Indicator Data'!BT11="No data","x",ROUND(IF('Indicator Data'!BT11&gt;T$3,0,IF('Indicator Data'!BT11&lt;T$4,10,(T$3-'Indicator Data'!BT11)/(T$3-T$4)*10)),1))</f>
        <v>4.2</v>
      </c>
      <c r="U11" s="176" t="n">
        <f aca="false">IF('Indicator Data'!BU11="No data","x",ROUND(IF('Indicator Data'!BU11&gt;U$3,0,IF('Indicator Data'!BU11&lt;U$4,10,(U$3-'Indicator Data'!BU11)/(U$3-U$4)*10)),1))</f>
        <v>4.7</v>
      </c>
      <c r="V11" s="176" t="n">
        <f aca="false">IF('Indicator Data'!BV11="No data","x",ROUND(IF('Indicator Data'!BV11&gt;V$3,0,IF('Indicator Data'!BV11&lt;V$4,10,(V$3-'Indicator Data'!BV11)/(V$3-V$4)*10)),1))</f>
        <v>4.1</v>
      </c>
      <c r="W11" s="172" t="n">
        <f aca="false">IF(AND(T11="X",U11="x",V11="x"),"x",AVERAGE(T11:V11))</f>
        <v>4.33333333333333</v>
      </c>
      <c r="X11" s="172" t="n">
        <f aca="false">IF('Indicator Data'!BW11="No data","x",ROUND(IF('Indicator Data'!BW11&gt;X$3,0,IF('Indicator Data'!BW11&lt;X$4,10,(X$3-'Indicator Data'!BW11)/(X$3-X$4)*10)),1))</f>
        <v>2.7</v>
      </c>
      <c r="Y11" s="172" t="n">
        <f aca="false">IF('Indicator Data'!BX11="No data","x",ROUND(IF('Indicator Data'!BX11&gt;Y$3,10,IF('Indicator Data'!BX11&lt;Y$4,0,10-(Y$3-'Indicator Data'!BX11)/(Y$3-Y$4)*10)),1))</f>
        <v>0.4</v>
      </c>
      <c r="Z11" s="173" t="n">
        <f aca="false">IF(AND(S11="x",W11="x",X11="x",Y11="x"),"x",ROUND(AVERAGE(S11,W11,X11,Y11),1))</f>
        <v>1.9</v>
      </c>
      <c r="AA11" s="174" t="n">
        <f aca="false">ROUND(AVERAGE(R11,M11,Z11),1)</f>
        <v>2.1</v>
      </c>
      <c r="AB11" s="162"/>
    </row>
    <row r="12" customFormat="false" ht="14.5" hidden="false" customHeight="false" outlineLevel="0" collapsed="false">
      <c r="A12" s="170" t="str">
        <f aca="false">'Indicator Data'!A12</f>
        <v>Armenia</v>
      </c>
      <c r="B12" s="171" t="str">
        <f aca="false">'Indicator Data'!B12</f>
        <v>ARM</v>
      </c>
      <c r="C12" s="172" t="n">
        <f aca="false">IF('Indicator Data'!BI12="No data","x",ROUND(IF('Indicator Data'!BI12&gt;C$3,0,IF('Indicator Data'!BI12&lt;C$4,10,(C$3-'Indicator Data'!BI12)/(C$3-C$4)*10)),1))</f>
        <v>7.5</v>
      </c>
      <c r="D12" s="173" t="n">
        <f aca="false">IF(C12="x","x",C12)</f>
        <v>7.5</v>
      </c>
      <c r="E12" s="172" t="n">
        <f aca="false">IF('Indicator Data'!BK12="No data","x",ROUND(IF('Indicator Data'!BK12&gt;E$3,0,IF('Indicator Data'!BK12&lt;E$4,10,(E$3-'Indicator Data'!BK12)/(E$3-E$4)*10)),1))</f>
        <v>5.1</v>
      </c>
      <c r="F12" s="172" t="n">
        <f aca="false">IF('Indicator Data'!BJ12="No data","x",ROUND(IF('Indicator Data'!BJ12&gt;F$3,0,IF('Indicator Data'!BJ12&lt;F$4,10,(F$3-'Indicator Data'!BJ12)/(F$3-F$4)*10)),1))</f>
        <v>5.2</v>
      </c>
      <c r="G12" s="173" t="n">
        <f aca="false">IF(AND(E12="x",F12="x"),"x",ROUND(AVERAGE(E12,F12),1))</f>
        <v>5.2</v>
      </c>
      <c r="H12" s="174" t="n">
        <f aca="false">ROUND(AVERAGE(D12,G12),1)</f>
        <v>6.4</v>
      </c>
      <c r="I12" s="172" t="n">
        <f aca="false">IF('Indicator Data'!BM12="No data","x",ROUND(IF('Indicator Data'!BM12^2&gt;I$3,0,IF('Indicator Data'!BM12^2&lt;I$4,10,(I$3-'Indicator Data'!BM12^2)/(I$3-I$4)*10)),1))</f>
        <v>0</v>
      </c>
      <c r="J12" s="172" t="n">
        <f aca="false">IF(OR('Indicator Data'!BL12=0,'Indicator Data'!BL12="No data"),"x",ROUND(IF('Indicator Data'!BL12&gt;J$3,0,IF('Indicator Data'!BL12&lt;J$4,10,(J$3-'Indicator Data'!BL12)/(J$3-J$4)*10)),1))</f>
        <v>0</v>
      </c>
      <c r="K12" s="172" t="n">
        <f aca="false">IF('Indicator Data'!BN12="No data","x",ROUND(IF('Indicator Data'!BN12&gt;K$3,0,IF('Indicator Data'!BN12&lt;K$4,10,(K$3-'Indicator Data'!BN12)/(K$3-K$4)*10)),1))</f>
        <v>2.3</v>
      </c>
      <c r="L12" s="172" t="n">
        <f aca="false">IF('Indicator Data'!BO12="No data","x",ROUND(IF('Indicator Data'!BO12&gt;L$3,0,IF('Indicator Data'!BO12&lt;L$4,10,(L$3-'Indicator Data'!BO12)/(L$3-L$4)*10)),1))</f>
        <v>4.2</v>
      </c>
      <c r="M12" s="173" t="n">
        <f aca="false">IF(AND(I12="x",J12="x",K12="x",L12="x"),"x",ROUND(AVERAGE(I12,J12,K12,L12),1))</f>
        <v>1.6</v>
      </c>
      <c r="N12" s="175" t="n">
        <f aca="false">IF('Indicator Data'!BP12="No data","x",'Indicator Data'!BP12/'Indicator Data'!CB12*100)</f>
        <v>70.2247191011236</v>
      </c>
      <c r="O12" s="172" t="n">
        <f aca="false">IF(N12="x","x",ROUND(IF(N12&gt;O$3,0,IF(N12&lt;O$4,10,(O$3-N12)/(O$3-O$4)*10)),1))</f>
        <v>3</v>
      </c>
      <c r="P12" s="172" t="n">
        <f aca="false">IF('Indicator Data'!BQ12="No data","x",ROUND(IF('Indicator Data'!BQ12&gt;P$3,0,IF('Indicator Data'!BQ12&lt;P$4,10,(P$3-'Indicator Data'!BQ12)/(P$3-P$4)*10)),1))</f>
        <v>0.7</v>
      </c>
      <c r="Q12" s="172" t="n">
        <f aca="false">IF('Indicator Data'!BR12="No data","x",ROUND(IF('Indicator Data'!BR12&gt;Q$3,0,IF('Indicator Data'!BR12&lt;Q$4,10,(Q$3-'Indicator Data'!BR12)/(Q$3-Q$4)*10)),1))</f>
        <v>0</v>
      </c>
      <c r="R12" s="173" t="n">
        <f aca="false">IF(AND(O12="x",P12="x",Q12="x"),"x",ROUND(AVERAGE(O12,Q12,P12),1))</f>
        <v>1.2</v>
      </c>
      <c r="S12" s="172" t="n">
        <f aca="false">IF('Indicator Data'!BS12="No data","x",ROUND(IF('Indicator Data'!BS12&gt;S$3,0,IF('Indicator Data'!BS12&lt;S$4,10,(S$3-'Indicator Data'!BS12)/(S$3-S$4)*10)),1))</f>
        <v>2.8</v>
      </c>
      <c r="T12" s="176" t="n">
        <f aca="false">IF('Indicator Data'!BT12="No data","x",ROUND(IF('Indicator Data'!BT12&gt;T$3,0,IF('Indicator Data'!BT12&lt;T$4,10,(T$3-'Indicator Data'!BT12)/(T$3-T$4)*10)),1))</f>
        <v>1.4</v>
      </c>
      <c r="U12" s="176" t="n">
        <f aca="false">IF('Indicator Data'!BU12="No data","x",ROUND(IF('Indicator Data'!BU12&gt;U$3,0,IF('Indicator Data'!BU12&lt;U$4,10,(U$3-'Indicator Data'!BU12)/(U$3-U$4)*10)),1))</f>
        <v>0.8</v>
      </c>
      <c r="V12" s="176" t="n">
        <f aca="false">IF('Indicator Data'!BV12="No data","x",ROUND(IF('Indicator Data'!BV12&gt;V$3,0,IF('Indicator Data'!BV12&lt;V$4,10,(V$3-'Indicator Data'!BV12)/(V$3-V$4)*10)),1))</f>
        <v>1.2</v>
      </c>
      <c r="W12" s="172" t="n">
        <f aca="false">IF(AND(T12="X",U12="x",V12="x"),"x",AVERAGE(T12:V12))</f>
        <v>1.13333333333333</v>
      </c>
      <c r="X12" s="172" t="n">
        <f aca="false">IF('Indicator Data'!BW12="No data","x",ROUND(IF('Indicator Data'!BW12&gt;X$3,0,IF('Indicator Data'!BW12&lt;X$4,10,(X$3-'Indicator Data'!BW12)/(X$3-X$4)*10)),1))</f>
        <v>4.7</v>
      </c>
      <c r="Y12" s="172" t="n">
        <f aca="false">IF('Indicator Data'!BX12="No data","x",ROUND(IF('Indicator Data'!BX12&gt;Y$3,10,IF('Indicator Data'!BX12&lt;Y$4,0,10-(Y$3-'Indicator Data'!BX12)/(Y$3-Y$4)*10)),1))</f>
        <v>0.3</v>
      </c>
      <c r="Z12" s="173" t="n">
        <f aca="false">IF(AND(S12="x",W12="x",X12="x",Y12="x"),"x",ROUND(AVERAGE(S12,W12,X12,Y12),1))</f>
        <v>2.2</v>
      </c>
      <c r="AA12" s="174" t="n">
        <f aca="false">ROUND(AVERAGE(R12,M12,Z12),1)</f>
        <v>1.7</v>
      </c>
      <c r="AB12" s="162"/>
    </row>
    <row r="13" customFormat="false" ht="14.5" hidden="false" customHeight="false" outlineLevel="0" collapsed="false">
      <c r="A13" s="170" t="str">
        <f aca="false">'Indicator Data'!A13</f>
        <v>Australia</v>
      </c>
      <c r="B13" s="171" t="str">
        <f aca="false">'Indicator Data'!B13</f>
        <v>AUS</v>
      </c>
      <c r="C13" s="172" t="n">
        <f aca="false">IF('Indicator Data'!BI13="No data","x",ROUND(IF('Indicator Data'!BI13&gt;C$3,0,IF('Indicator Data'!BI13&lt;C$4,10,(C$3-'Indicator Data'!BI13)/(C$3-C$4)*10)),1))</f>
        <v>2.4</v>
      </c>
      <c r="D13" s="173" t="n">
        <f aca="false">IF(C13="x","x",C13)</f>
        <v>2.4</v>
      </c>
      <c r="E13" s="172" t="n">
        <f aca="false">IF('Indicator Data'!BK13="No data","x",ROUND(IF('Indicator Data'!BK13&gt;E$3,0,IF('Indicator Data'!BK13&lt;E$4,10,(E$3-'Indicator Data'!BK13)/(E$3-E$4)*10)),1))</f>
        <v>2.7</v>
      </c>
      <c r="F13" s="172" t="n">
        <f aca="false">IF('Indicator Data'!BJ13="No data","x",ROUND(IF('Indicator Data'!BJ13&gt;F$3,0,IF('Indicator Data'!BJ13&lt;F$4,10,(F$3-'Indicator Data'!BJ13)/(F$3-F$4)*10)),1))</f>
        <v>1.8</v>
      </c>
      <c r="G13" s="173" t="n">
        <f aca="false">IF(AND(E13="x",F13="x"),"x",ROUND(AVERAGE(E13,F13),1))</f>
        <v>2.3</v>
      </c>
      <c r="H13" s="174" t="n">
        <f aca="false">ROUND(AVERAGE(D13,G13),1)</f>
        <v>2.4</v>
      </c>
      <c r="I13" s="172" t="str">
        <f aca="false">IF('Indicator Data'!BM13="No data","x",ROUND(IF('Indicator Data'!BM13^2&gt;I$3,0,IF('Indicator Data'!BM13^2&lt;I$4,10,(I$3-'Indicator Data'!BM13^2)/(I$3-I$4)*10)),1))</f>
        <v>x</v>
      </c>
      <c r="J13" s="172" t="n">
        <f aca="false">IF(OR('Indicator Data'!BL13=0,'Indicator Data'!BL13="No data"),"x",ROUND(IF('Indicator Data'!BL13&gt;J$3,0,IF('Indicator Data'!BL13&lt;J$4,10,(J$3-'Indicator Data'!BL13)/(J$3-J$4)*10)),1))</f>
        <v>0</v>
      </c>
      <c r="K13" s="172" t="n">
        <f aca="false">IF('Indicator Data'!BN13="No data","x",ROUND(IF('Indicator Data'!BN13&gt;K$3,0,IF('Indicator Data'!BN13&lt;K$4,10,(K$3-'Indicator Data'!BN13)/(K$3-K$4)*10)),1))</f>
        <v>1</v>
      </c>
      <c r="L13" s="172" t="n">
        <f aca="false">IF('Indicator Data'!BO13="No data","x",ROUND(IF('Indicator Data'!BO13&gt;L$3,0,IF('Indicator Data'!BO13&lt;L$4,10,(L$3-'Indicator Data'!BO13)/(L$3-L$4)*10)),1))</f>
        <v>4.7</v>
      </c>
      <c r="M13" s="173" t="n">
        <f aca="false">IF(AND(I13="x",J13="x",K13="x",L13="x"),"x",ROUND(AVERAGE(I13,J13,K13,L13),1))</f>
        <v>1.9</v>
      </c>
      <c r="N13" s="175" t="n">
        <f aca="false">IF('Indicator Data'!BP13="No data","x",'Indicator Data'!BP13/'Indicator Data'!CB13*100)</f>
        <v>10.0230399750075</v>
      </c>
      <c r="O13" s="172" t="n">
        <f aca="false">IF(N13="x","x",ROUND(IF(N13&gt;O$3,0,IF(N13&lt;O$4,10,(O$3-N13)/(O$3-O$4)*10)),1))</f>
        <v>9.1</v>
      </c>
      <c r="P13" s="172" t="n">
        <f aca="false">IF('Indicator Data'!BQ13="No data","x",ROUND(IF('Indicator Data'!BQ13&gt;P$3,0,IF('Indicator Data'!BQ13&lt;P$4,10,(P$3-'Indicator Data'!BQ13)/(P$3-P$4)*10)),1))</f>
        <v>0</v>
      </c>
      <c r="Q13" s="172" t="n">
        <f aca="false">IF('Indicator Data'!BR13="No data","x",ROUND(IF('Indicator Data'!BR13&gt;Q$3,0,IF('Indicator Data'!BR13&lt;Q$4,10,(Q$3-'Indicator Data'!BR13)/(Q$3-Q$4)*10)),1))</f>
        <v>0</v>
      </c>
      <c r="R13" s="173" t="n">
        <f aca="false">IF(AND(O13="x",P13="x",Q13="x"),"x",ROUND(AVERAGE(O13,Q13,P13),1))</f>
        <v>3</v>
      </c>
      <c r="S13" s="172" t="n">
        <f aca="false">IF('Indicator Data'!BS13="No data","x",ROUND(IF('Indicator Data'!BS13&gt;S$3,0,IF('Indicator Data'!BS13&lt;S$4,10,(S$3-'Indicator Data'!BS13)/(S$3-S$4)*10)),1))</f>
        <v>1</v>
      </c>
      <c r="T13" s="176" t="n">
        <f aca="false">IF('Indicator Data'!BT13="No data","x",ROUND(IF('Indicator Data'!BT13&gt;T$3,0,IF('Indicator Data'!BT13&lt;T$4,10,(T$3-'Indicator Data'!BT13)/(T$3-T$4)*10)),1))</f>
        <v>0.7</v>
      </c>
      <c r="U13" s="176" t="n">
        <f aca="false">IF('Indicator Data'!BU13="No data","x",ROUND(IF('Indicator Data'!BU13&gt;U$3,0,IF('Indicator Data'!BU13&lt;U$4,10,(U$3-'Indicator Data'!BU13)/(U$3-U$4)*10)),1))</f>
        <v>0.8</v>
      </c>
      <c r="V13" s="176" t="n">
        <f aca="false">IF('Indicator Data'!BV13="No data","x",ROUND(IF('Indicator Data'!BV13&gt;V$3,0,IF('Indicator Data'!BV13&lt;V$4,10,(V$3-'Indicator Data'!BV13)/(V$3-V$4)*10)),1))</f>
        <v>0.3</v>
      </c>
      <c r="W13" s="172" t="n">
        <f aca="false">IF(AND(T13="X",U13="x",V13="x"),"x",AVERAGE(T13:V13))</f>
        <v>0.6</v>
      </c>
      <c r="X13" s="172" t="n">
        <f aca="false">IF('Indicator Data'!BW13="No data","x",ROUND(IF('Indicator Data'!BW13&gt;X$3,0,IF('Indicator Data'!BW13&lt;X$4,10,(X$3-'Indicator Data'!BW13)/(X$3-X$4)*10)),1))</f>
        <v>0</v>
      </c>
      <c r="Y13" s="172" t="n">
        <f aca="false">IF('Indicator Data'!BX13="No data","x",ROUND(IF('Indicator Data'!BX13&gt;Y$3,10,IF('Indicator Data'!BX13&lt;Y$4,0,10-(Y$3-'Indicator Data'!BX13)/(Y$3-Y$4)*10)),1))</f>
        <v>0.1</v>
      </c>
      <c r="Z13" s="173" t="n">
        <f aca="false">IF(AND(S13="x",W13="x",X13="x",Y13="x"),"x",ROUND(AVERAGE(S13,W13,X13,Y13),1))</f>
        <v>0.4</v>
      </c>
      <c r="AA13" s="174" t="n">
        <f aca="false">ROUND(AVERAGE(R13,M13,Z13),1)</f>
        <v>1.8</v>
      </c>
      <c r="AB13" s="162"/>
    </row>
    <row r="14" customFormat="false" ht="14.5" hidden="false" customHeight="false" outlineLevel="0" collapsed="false">
      <c r="A14" s="170" t="str">
        <f aca="false">'Indicator Data'!A14</f>
        <v>Austria</v>
      </c>
      <c r="B14" s="171" t="str">
        <f aca="false">'Indicator Data'!B14</f>
        <v>AUT</v>
      </c>
      <c r="C14" s="172" t="n">
        <f aca="false">IF('Indicator Data'!BI14="No data","x",ROUND(IF('Indicator Data'!BI14&gt;C$3,0,IF('Indicator Data'!BI14&lt;C$4,10,(C$3-'Indicator Data'!BI14)/(C$3-C$4)*10)),1))</f>
        <v>2</v>
      </c>
      <c r="D14" s="173" t="n">
        <f aca="false">IF(C14="x","x",C14)</f>
        <v>2</v>
      </c>
      <c r="E14" s="172" t="n">
        <f aca="false">IF('Indicator Data'!BK14="No data","x",ROUND(IF('Indicator Data'!BK14&gt;E$3,0,IF('Indicator Data'!BK14&lt;E$4,10,(E$3-'Indicator Data'!BK14)/(E$3-E$4)*10)),1))</f>
        <v>2.6</v>
      </c>
      <c r="F14" s="172" t="n">
        <f aca="false">IF('Indicator Data'!BJ14="No data","x",ROUND(IF('Indicator Data'!BJ14&gt;F$3,0,IF('Indicator Data'!BJ14&lt;F$4,10,(F$3-'Indicator Data'!BJ14)/(F$3-F$4)*10)),1))</f>
        <v>1.7</v>
      </c>
      <c r="G14" s="173" t="n">
        <f aca="false">IF(AND(E14="x",F14="x"),"x",ROUND(AVERAGE(E14,F14),1))</f>
        <v>2.2</v>
      </c>
      <c r="H14" s="174" t="n">
        <f aca="false">ROUND(AVERAGE(D14,G14),1)</f>
        <v>2.1</v>
      </c>
      <c r="I14" s="172" t="str">
        <f aca="false">IF('Indicator Data'!BM14="No data","x",ROUND(IF('Indicator Data'!BM14^2&gt;I$3,0,IF('Indicator Data'!BM14^2&lt;I$4,10,(I$3-'Indicator Data'!BM14^2)/(I$3-I$4)*10)),1))</f>
        <v>x</v>
      </c>
      <c r="J14" s="172" t="n">
        <f aca="false">IF(OR('Indicator Data'!BL14=0,'Indicator Data'!BL14="No data"),"x",ROUND(IF('Indicator Data'!BL14&gt;J$3,0,IF('Indicator Data'!BL14&lt;J$4,10,(J$3-'Indicator Data'!BL14)/(J$3-J$4)*10)),1))</f>
        <v>0</v>
      </c>
      <c r="K14" s="172" t="n">
        <f aca="false">IF('Indicator Data'!BN14="No data","x",ROUND(IF('Indicator Data'!BN14&gt;K$3,0,IF('Indicator Data'!BN14&lt;K$4,10,(K$3-'Indicator Data'!BN14)/(K$3-K$4)*10)),1))</f>
        <v>1.2</v>
      </c>
      <c r="L14" s="172" t="n">
        <f aca="false">IF('Indicator Data'!BO14="No data","x",ROUND(IF('Indicator Data'!BO14&gt;L$3,0,IF('Indicator Data'!BO14&lt;L$4,10,(L$3-'Indicator Data'!BO14)/(L$3-L$4)*10)),1))</f>
        <v>4.2</v>
      </c>
      <c r="M14" s="173" t="n">
        <f aca="false">IF(AND(I14="x",J14="x",K14="x",L14="x"),"x",ROUND(AVERAGE(I14,J14,K14,L14),1))</f>
        <v>1.8</v>
      </c>
      <c r="N14" s="175" t="n">
        <f aca="false">IF('Indicator Data'!BP14="No data","x",'Indicator Data'!BP14/'Indicator Data'!CB14*100)</f>
        <v>351.903311531507</v>
      </c>
      <c r="O14" s="172" t="n">
        <f aca="false">IF(N14="x","x",ROUND(IF(N14&gt;O$3,0,IF(N14&lt;O$4,10,(O$3-N14)/(O$3-O$4)*10)),1))</f>
        <v>0</v>
      </c>
      <c r="P14" s="172" t="n">
        <f aca="false">IF('Indicator Data'!BQ14="No data","x",ROUND(IF('Indicator Data'!BQ14&gt;P$3,0,IF('Indicator Data'!BQ14&lt;P$4,10,(P$3-'Indicator Data'!BQ14)/(P$3-P$4)*10)),1))</f>
        <v>0</v>
      </c>
      <c r="Q14" s="172" t="n">
        <f aca="false">IF('Indicator Data'!BR14="No data","x",ROUND(IF('Indicator Data'!BR14&gt;Q$3,0,IF('Indicator Data'!BR14&lt;Q$4,10,(Q$3-'Indicator Data'!BR14)/(Q$3-Q$4)*10)),1))</f>
        <v>0</v>
      </c>
      <c r="R14" s="173" t="n">
        <f aca="false">IF(AND(O14="x",P14="x",Q14="x"),"x",ROUND(AVERAGE(O14,Q14,P14),1))</f>
        <v>0</v>
      </c>
      <c r="S14" s="172" t="n">
        <f aca="false">IF('Indicator Data'!BS14="No data","x",ROUND(IF('Indicator Data'!BS14&gt;S$3,0,IF('Indicator Data'!BS14&lt;S$4,10,(S$3-'Indicator Data'!BS14)/(S$3-S$4)*10)),1))</f>
        <v>0</v>
      </c>
      <c r="T14" s="176" t="n">
        <f aca="false">IF('Indicator Data'!BT14="No data","x",ROUND(IF('Indicator Data'!BT14&gt;T$3,0,IF('Indicator Data'!BT14&lt;T$4,10,(T$3-'Indicator Data'!BT14)/(T$3-T$4)*10)),1))</f>
        <v>2.4</v>
      </c>
      <c r="U14" s="176" t="n">
        <f aca="false">IF('Indicator Data'!BU14="No data","x",ROUND(IF('Indicator Data'!BU14&gt;U$3,0,IF('Indicator Data'!BU14&lt;U$4,10,(U$3-'Indicator Data'!BU14)/(U$3-U$4)*10)),1))</f>
        <v>2.5</v>
      </c>
      <c r="V14" s="176" t="str">
        <f aca="false">IF('Indicator Data'!BV14="No data","x",ROUND(IF('Indicator Data'!BV14&gt;V$3,0,IF('Indicator Data'!BV14&lt;V$4,10,(V$3-'Indicator Data'!BV14)/(V$3-V$4)*10)),1))</f>
        <v>x</v>
      </c>
      <c r="W14" s="172" t="n">
        <f aca="false">IF(AND(T14="X",U14="x",V14="x"),"x",AVERAGE(T14:V14))</f>
        <v>2.45</v>
      </c>
      <c r="X14" s="172" t="n">
        <f aca="false">IF('Indicator Data'!BW14="No data","x",ROUND(IF('Indicator Data'!BW14&gt;X$3,0,IF('Indicator Data'!BW14&lt;X$4,10,(X$3-'Indicator Data'!BW14)/(X$3-X$4)*10)),1))</f>
        <v>0</v>
      </c>
      <c r="Y14" s="172" t="n">
        <f aca="false">IF('Indicator Data'!BX14="No data","x",ROUND(IF('Indicator Data'!BX14&gt;Y$3,10,IF('Indicator Data'!BX14&lt;Y$4,0,10-(Y$3-'Indicator Data'!BX14)/(Y$3-Y$4)*10)),1))</f>
        <v>0.1</v>
      </c>
      <c r="Z14" s="173" t="n">
        <f aca="false">IF(AND(S14="x",W14="x",X14="x",Y14="x"),"x",ROUND(AVERAGE(S14,W14,X14,Y14),1))</f>
        <v>0.6</v>
      </c>
      <c r="AA14" s="174" t="n">
        <f aca="false">ROUND(AVERAGE(R14,M14,Z14),1)</f>
        <v>0.8</v>
      </c>
      <c r="AB14" s="162"/>
    </row>
    <row r="15" customFormat="false" ht="14.5" hidden="false" customHeight="false" outlineLevel="0" collapsed="false">
      <c r="A15" s="170" t="str">
        <f aca="false">'Indicator Data'!A15</f>
        <v>Azerbaijan</v>
      </c>
      <c r="B15" s="171" t="str">
        <f aca="false">'Indicator Data'!B15</f>
        <v>AZE</v>
      </c>
      <c r="C15" s="172" t="str">
        <f aca="false">IF('Indicator Data'!BI15="No data","x",ROUND(IF('Indicator Data'!BI15&gt;C$3,0,IF('Indicator Data'!BI15&lt;C$4,10,(C$3-'Indicator Data'!BI15)/(C$3-C$4)*10)),1))</f>
        <v>x</v>
      </c>
      <c r="D15" s="173" t="str">
        <f aca="false">IF(C15="x","x",C15)</f>
        <v>x</v>
      </c>
      <c r="E15" s="172" t="n">
        <f aca="false">IF('Indicator Data'!BK15="No data","x",ROUND(IF('Indicator Data'!BK15&gt;E$3,0,IF('Indicator Data'!BK15&lt;E$4,10,(E$3-'Indicator Data'!BK15)/(E$3-E$4)*10)),1))</f>
        <v>7</v>
      </c>
      <c r="F15" s="172" t="n">
        <f aca="false">IF('Indicator Data'!BJ15="No data","x",ROUND(IF('Indicator Data'!BJ15&gt;F$3,0,IF('Indicator Data'!BJ15&lt;F$4,10,(F$3-'Indicator Data'!BJ15)/(F$3-F$4)*10)),1))</f>
        <v>5.3</v>
      </c>
      <c r="G15" s="173" t="n">
        <f aca="false">IF(AND(E15="x",F15="x"),"x",ROUND(AVERAGE(E15,F15),1))</f>
        <v>6.2</v>
      </c>
      <c r="H15" s="174" t="n">
        <f aca="false">ROUND(AVERAGE(D15,G15),1)</f>
        <v>6.2</v>
      </c>
      <c r="I15" s="172" t="n">
        <f aca="false">IF('Indicator Data'!BM15="No data","x",ROUND(IF('Indicator Data'!BM15^2&gt;I$3,0,IF('Indicator Data'!BM15^2&lt;I$4,10,(I$3-'Indicator Data'!BM15^2)/(I$3-I$4)*10)),1))</f>
        <v>0</v>
      </c>
      <c r="J15" s="172" t="n">
        <f aca="false">IF(OR('Indicator Data'!BL15=0,'Indicator Data'!BL15="No data"),"x",ROUND(IF('Indicator Data'!BL15&gt;J$3,0,IF('Indicator Data'!BL15&lt;J$4,10,(J$3-'Indicator Data'!BL15)/(J$3-J$4)*10)),1))</f>
        <v>0</v>
      </c>
      <c r="K15" s="172" t="n">
        <f aca="false">IF('Indicator Data'!BN15="No data","x",ROUND(IF('Indicator Data'!BN15&gt;K$3,0,IF('Indicator Data'!BN15&lt;K$4,10,(K$3-'Indicator Data'!BN15)/(K$3-K$4)*10)),1))</f>
        <v>1.5</v>
      </c>
      <c r="L15" s="172" t="n">
        <f aca="false">IF('Indicator Data'!BO15="No data","x",ROUND(IF('Indicator Data'!BO15&gt;L$3,0,IF('Indicator Data'!BO15&lt;L$4,10,(L$3-'Indicator Data'!BO15)/(L$3-L$4)*10)),1))</f>
        <v>5</v>
      </c>
      <c r="M15" s="173" t="n">
        <f aca="false">IF(AND(I15="x",J15="x",K15="x",L15="x"),"x",ROUND(AVERAGE(I15,J15,K15,L15),1))</f>
        <v>1.6</v>
      </c>
      <c r="N15" s="175" t="n">
        <f aca="false">IF('Indicator Data'!BP15="No data","x",'Indicator Data'!BP15/'Indicator Data'!CB15*100)</f>
        <v>31.4549105954657</v>
      </c>
      <c r="O15" s="172" t="n">
        <f aca="false">IF(N15="x","x",ROUND(IF(N15&gt;O$3,0,IF(N15&lt;O$4,10,(O$3-N15)/(O$3-O$4)*10)),1))</f>
        <v>6.9</v>
      </c>
      <c r="P15" s="172" t="n">
        <f aca="false">IF('Indicator Data'!BQ15="No data","x",ROUND(IF('Indicator Data'!BQ15&gt;P$3,0,IF('Indicator Data'!BQ15&lt;P$4,10,(P$3-'Indicator Data'!BQ15)/(P$3-P$4)*10)),1))</f>
        <v>0.4</v>
      </c>
      <c r="Q15" s="172" t="n">
        <f aca="false">IF('Indicator Data'!BR15="No data","x",ROUND(IF('Indicator Data'!BR15&gt;Q$3,0,IF('Indicator Data'!BR15&lt;Q$4,10,(Q$3-'Indicator Data'!BR15)/(Q$3-Q$4)*10)),1))</f>
        <v>0.8</v>
      </c>
      <c r="R15" s="173" t="n">
        <f aca="false">IF(AND(O15="x",P15="x",Q15="x"),"x",ROUND(AVERAGE(O15,Q15,P15),1))</f>
        <v>2.7</v>
      </c>
      <c r="S15" s="172" t="n">
        <f aca="false">IF('Indicator Data'!BS15="No data","x",ROUND(IF('Indicator Data'!BS15&gt;S$3,0,IF('Indicator Data'!BS15&lt;S$4,10,(S$3-'Indicator Data'!BS15)/(S$3-S$4)*10)),1))</f>
        <v>1.4</v>
      </c>
      <c r="T15" s="176" t="n">
        <f aca="false">IF('Indicator Data'!BT15="No data","x",ROUND(IF('Indicator Data'!BT15&gt;T$3,0,IF('Indicator Data'!BT15&lt;T$4,10,(T$3-'Indicator Data'!BT15)/(T$3-T$4)*10)),1))</f>
        <v>3.4</v>
      </c>
      <c r="U15" s="176" t="n">
        <f aca="false">IF('Indicator Data'!BU15="No data","x",ROUND(IF('Indicator Data'!BU15&gt;U$3,0,IF('Indicator Data'!BU15&lt;U$4,10,(U$3-'Indicator Data'!BU15)/(U$3-U$4)*10)),1))</f>
        <v>3.4</v>
      </c>
      <c r="V15" s="176" t="n">
        <f aca="false">IF('Indicator Data'!BV15="No data","x",ROUND(IF('Indicator Data'!BV15&gt;V$3,0,IF('Indicator Data'!BV15&lt;V$4,10,(V$3-'Indicator Data'!BV15)/(V$3-V$4)*10)),1))</f>
        <v>3.4</v>
      </c>
      <c r="W15" s="172" t="n">
        <f aca="false">IF(AND(T15="X",U15="x",V15="x"),"x",AVERAGE(T15:V15))</f>
        <v>3.4</v>
      </c>
      <c r="X15" s="172" t="n">
        <f aca="false">IF('Indicator Data'!BW15="No data","x",ROUND(IF('Indicator Data'!BW15&gt;X$3,0,IF('Indicator Data'!BW15&lt;X$4,10,(X$3-'Indicator Data'!BW15)/(X$3-X$4)*10)),1))</f>
        <v>8.1</v>
      </c>
      <c r="Y15" s="172" t="n">
        <f aca="false">IF('Indicator Data'!BX15="No data","x",ROUND(IF('Indicator Data'!BX15&gt;Y$3,10,IF('Indicator Data'!BX15&lt;Y$4,0,10-(Y$3-'Indicator Data'!BX15)/(Y$3-Y$4)*10)),1))</f>
        <v>0.3</v>
      </c>
      <c r="Z15" s="173" t="n">
        <f aca="false">IF(AND(S15="x",W15="x",X15="x",Y15="x"),"x",ROUND(AVERAGE(S15,W15,X15,Y15),1))</f>
        <v>3.3</v>
      </c>
      <c r="AA15" s="174" t="n">
        <f aca="false">ROUND(AVERAGE(R15,M15,Z15),1)</f>
        <v>2.5</v>
      </c>
      <c r="AB15" s="162"/>
    </row>
    <row r="16" customFormat="false" ht="14.5" hidden="false" customHeight="false" outlineLevel="0" collapsed="false">
      <c r="A16" s="170" t="str">
        <f aca="false">'Indicator Data'!A16</f>
        <v>Bahamas</v>
      </c>
      <c r="B16" s="171" t="str">
        <f aca="false">'Indicator Data'!B16</f>
        <v>BHS</v>
      </c>
      <c r="C16" s="172" t="str">
        <f aca="false">IF('Indicator Data'!BI16="No data","x",ROUND(IF('Indicator Data'!BI16&gt;C$3,0,IF('Indicator Data'!BI16&lt;C$4,10,(C$3-'Indicator Data'!BI16)/(C$3-C$4)*10)),1))</f>
        <v>x</v>
      </c>
      <c r="D16" s="173" t="str">
        <f aca="false">IF(C16="x","x",C16)</f>
        <v>x</v>
      </c>
      <c r="E16" s="172" t="n">
        <f aca="false">IF('Indicator Data'!BK16="No data","x",ROUND(IF('Indicator Data'!BK16&gt;E$3,0,IF('Indicator Data'!BK16&lt;E$4,10,(E$3-'Indicator Data'!BK16)/(E$3-E$4)*10)),1))</f>
        <v>3.6</v>
      </c>
      <c r="F16" s="172" t="n">
        <f aca="false">IF('Indicator Data'!BJ16="No data","x",ROUND(IF('Indicator Data'!BJ16&gt;F$3,0,IF('Indicator Data'!BJ16&lt;F$4,10,(F$3-'Indicator Data'!BJ16)/(F$3-F$4)*10)),1))</f>
        <v>4.1</v>
      </c>
      <c r="G16" s="173" t="n">
        <f aca="false">IF(AND(E16="x",F16="x"),"x",ROUND(AVERAGE(E16,F16),1))</f>
        <v>3.9</v>
      </c>
      <c r="H16" s="174" t="n">
        <f aca="false">ROUND(AVERAGE(D16,G16),1)</f>
        <v>3.9</v>
      </c>
      <c r="I16" s="172" t="str">
        <f aca="false">IF('Indicator Data'!BM16="No data","x",ROUND(IF('Indicator Data'!BM16^2&gt;I$3,0,IF('Indicator Data'!BM16^2&lt;I$4,10,(I$3-'Indicator Data'!BM16^2)/(I$3-I$4)*10)),1))</f>
        <v>x</v>
      </c>
      <c r="J16" s="172" t="n">
        <f aca="false">IF(OR('Indicator Data'!BL16=0,'Indicator Data'!BL16="No data"),"x",ROUND(IF('Indicator Data'!BL16&gt;J$3,0,IF('Indicator Data'!BL16&lt;J$4,10,(J$3-'Indicator Data'!BL16)/(J$3-J$4)*10)),1))</f>
        <v>0</v>
      </c>
      <c r="K16" s="172" t="n">
        <f aca="false">IF('Indicator Data'!BN16="No data","x",ROUND(IF('Indicator Data'!BN16&gt;K$3,0,IF('Indicator Data'!BN16&lt;K$4,10,(K$3-'Indicator Data'!BN16)/(K$3-K$4)*10)),1))</f>
        <v>1.3</v>
      </c>
      <c r="L16" s="172" t="n">
        <f aca="false">IF('Indicator Data'!BO16="No data","x",ROUND(IF('Indicator Data'!BO16&gt;L$3,0,IF('Indicator Data'!BO16&lt;L$4,10,(L$3-'Indicator Data'!BO16)/(L$3-L$4)*10)),1))</f>
        <v>4.2</v>
      </c>
      <c r="M16" s="173" t="n">
        <f aca="false">IF(AND(I16="x",J16="x",K16="x",L16="x"),"x",ROUND(AVERAGE(I16,J16,K16,L16),1))</f>
        <v>1.8</v>
      </c>
      <c r="N16" s="175" t="n">
        <f aca="false">IF('Indicator Data'!BP16="No data","x",'Indicator Data'!BP16/'Indicator Data'!CB16*100)</f>
        <v>47.952047952048</v>
      </c>
      <c r="O16" s="172" t="n">
        <f aca="false">IF(N16="x","x",ROUND(IF(N16&gt;O$3,0,IF(N16&lt;O$4,10,(O$3-N16)/(O$3-O$4)*10)),1))</f>
        <v>5.3</v>
      </c>
      <c r="P16" s="172" t="n">
        <f aca="false">IF('Indicator Data'!BQ16="No data","x",ROUND(IF('Indicator Data'!BQ16&gt;P$3,0,IF('Indicator Data'!BQ16&lt;P$4,10,(P$3-'Indicator Data'!BQ16)/(P$3-P$4)*10)),1))</f>
        <v>0.6</v>
      </c>
      <c r="Q16" s="172" t="n">
        <f aca="false">IF('Indicator Data'!BR16="No data","x",ROUND(IF('Indicator Data'!BR16&gt;Q$3,0,IF('Indicator Data'!BR16&lt;Q$4,10,(Q$3-'Indicator Data'!BR16)/(Q$3-Q$4)*10)),1))</f>
        <v>0.2</v>
      </c>
      <c r="R16" s="173" t="n">
        <f aca="false">IF(AND(O16="x",P16="x",Q16="x"),"x",ROUND(AVERAGE(O16,Q16,P16),1))</f>
        <v>2</v>
      </c>
      <c r="S16" s="172" t="n">
        <f aca="false">IF('Indicator Data'!BS16="No data","x",ROUND(IF('Indicator Data'!BS16&gt;S$3,0,IF('Indicator Data'!BS16&lt;S$4,10,(S$3-'Indicator Data'!BS16)/(S$3-S$4)*10)),1))</f>
        <v>5.2</v>
      </c>
      <c r="T16" s="176" t="n">
        <f aca="false">IF('Indicator Data'!BT16="No data","x",ROUND(IF('Indicator Data'!BT16&gt;T$3,0,IF('Indicator Data'!BT16&lt;T$4,10,(T$3-'Indicator Data'!BT16)/(T$3-T$4)*10)),1))</f>
        <v>2.7</v>
      </c>
      <c r="U16" s="176" t="n">
        <f aca="false">IF('Indicator Data'!BU16="No data","x",ROUND(IF('Indicator Data'!BU16&gt;U$3,0,IF('Indicator Data'!BU16&lt;U$4,10,(U$3-'Indicator Data'!BU16)/(U$3-U$4)*10)),1))</f>
        <v>2.7</v>
      </c>
      <c r="V16" s="176" t="n">
        <f aca="false">IF('Indicator Data'!BV16="No data","x",ROUND(IF('Indicator Data'!BV16&gt;V$3,0,IF('Indicator Data'!BV16&lt;V$4,10,(V$3-'Indicator Data'!BV16)/(V$3-V$4)*10)),1))</f>
        <v>2.7</v>
      </c>
      <c r="W16" s="172" t="n">
        <f aca="false">IF(AND(T16="X",U16="x",V16="x"),"x",AVERAGE(T16:V16))</f>
        <v>2.7</v>
      </c>
      <c r="X16" s="172" t="n">
        <f aca="false">IF('Indicator Data'!BW16="No data","x",ROUND(IF('Indicator Data'!BW16&gt;X$3,0,IF('Indicator Data'!BW16&lt;X$4,10,(X$3-'Indicator Data'!BW16)/(X$3-X$4)*10)),1))</f>
        <v>2.6</v>
      </c>
      <c r="Y16" s="172" t="n">
        <f aca="false">IF('Indicator Data'!BX16="No data","x",ROUND(IF('Indicator Data'!BX16&gt;Y$3,10,IF('Indicator Data'!BX16&lt;Y$4,0,10-(Y$3-'Indicator Data'!BX16)/(Y$3-Y$4)*10)),1))</f>
        <v>0.8</v>
      </c>
      <c r="Z16" s="173" t="n">
        <f aca="false">IF(AND(S16="x",W16="x",X16="x",Y16="x"),"x",ROUND(AVERAGE(S16,W16,X16,Y16),1))</f>
        <v>2.8</v>
      </c>
      <c r="AA16" s="174" t="n">
        <f aca="false">ROUND(AVERAGE(R16,M16,Z16),1)</f>
        <v>2.2</v>
      </c>
      <c r="AB16" s="162"/>
    </row>
    <row r="17" customFormat="false" ht="14.5" hidden="false" customHeight="false" outlineLevel="0" collapsed="false">
      <c r="A17" s="170" t="str">
        <f aca="false">'Indicator Data'!A17</f>
        <v>Bahrain</v>
      </c>
      <c r="B17" s="171" t="str">
        <f aca="false">'Indicator Data'!B17</f>
        <v>BHR</v>
      </c>
      <c r="C17" s="172" t="n">
        <f aca="false">IF('Indicator Data'!BI17="No data","x",ROUND(IF('Indicator Data'!BI17&gt;C$3,0,IF('Indicator Data'!BI17&lt;C$4,10,(C$3-'Indicator Data'!BI17)/(C$3-C$4)*10)),1))</f>
        <v>3.8</v>
      </c>
      <c r="D17" s="173" t="n">
        <f aca="false">IF(C17="x","x",C17)</f>
        <v>3.8</v>
      </c>
      <c r="E17" s="172" t="n">
        <f aca="false">IF('Indicator Data'!BK17="No data","x",ROUND(IF('Indicator Data'!BK17&gt;E$3,0,IF('Indicator Data'!BK17&lt;E$4,10,(E$3-'Indicator Data'!BK17)/(E$3-E$4)*10)),1))</f>
        <v>5.8</v>
      </c>
      <c r="F17" s="172" t="n">
        <f aca="false">IF('Indicator Data'!BJ17="No data","x",ROUND(IF('Indicator Data'!BJ17&gt;F$3,0,IF('Indicator Data'!BJ17&lt;F$4,10,(F$3-'Indicator Data'!BJ17)/(F$3-F$4)*10)),1))</f>
        <v>4.1</v>
      </c>
      <c r="G17" s="173" t="n">
        <f aca="false">IF(AND(E17="x",F17="x"),"x",ROUND(AVERAGE(E17,F17),1))</f>
        <v>5</v>
      </c>
      <c r="H17" s="174" t="n">
        <f aca="false">ROUND(AVERAGE(D17,G17),1)</f>
        <v>4.4</v>
      </c>
      <c r="I17" s="172" t="n">
        <f aca="false">IF('Indicator Data'!BM17="No data","x",ROUND(IF('Indicator Data'!BM17^2&gt;I$3,0,IF('Indicator Data'!BM17^2&lt;I$4,10,(I$3-'Indicator Data'!BM17^2)/(I$3-I$4)*10)),1))</f>
        <v>0.6</v>
      </c>
      <c r="J17" s="172" t="n">
        <f aca="false">IF(OR('Indicator Data'!BL17=0,'Indicator Data'!BL17="No data"),"x",ROUND(IF('Indicator Data'!BL17&gt;J$3,0,IF('Indicator Data'!BL17&lt;J$4,10,(J$3-'Indicator Data'!BL17)/(J$3-J$4)*10)),1))</f>
        <v>0</v>
      </c>
      <c r="K17" s="172" t="n">
        <f aca="false">IF('Indicator Data'!BN17="No data","x",ROUND(IF('Indicator Data'!BN17&gt;K$3,0,IF('Indicator Data'!BN17&lt;K$4,10,(K$3-'Indicator Data'!BN17)/(K$3-K$4)*10)),1))</f>
        <v>0</v>
      </c>
      <c r="L17" s="172" t="n">
        <f aca="false">IF('Indicator Data'!BO17="No data","x",ROUND(IF('Indicator Data'!BO17&gt;L$3,0,IF('Indicator Data'!BO17&lt;L$4,10,(L$3-'Indicator Data'!BO17)/(L$3-L$4)*10)),1))</f>
        <v>5</v>
      </c>
      <c r="M17" s="173" t="n">
        <f aca="false">IF(AND(I17="x",J17="x",K17="x",L17="x"),"x",ROUND(AVERAGE(I17,J17,K17,L17),1))</f>
        <v>1.4</v>
      </c>
      <c r="N17" s="175" t="n">
        <f aca="false">IF('Indicator Data'!BP17="No data","x",'Indicator Data'!BP17/'Indicator Data'!CB17*100)</f>
        <v>447.368421052632</v>
      </c>
      <c r="O17" s="172" t="n">
        <f aca="false">IF(N17="x","x",ROUND(IF(N17&gt;O$3,0,IF(N17&lt;O$4,10,(O$3-N17)/(O$3-O$4)*10)),1))</f>
        <v>0</v>
      </c>
      <c r="P17" s="172" t="n">
        <f aca="false">IF('Indicator Data'!BQ17="No data","x",ROUND(IF('Indicator Data'!BQ17&gt;P$3,0,IF('Indicator Data'!BQ17&lt;P$4,10,(P$3-'Indicator Data'!BQ17)/(P$3-P$4)*10)),1))</f>
        <v>0</v>
      </c>
      <c r="Q17" s="172" t="n">
        <f aca="false">IF('Indicator Data'!BR17="No data","x",ROUND(IF('Indicator Data'!BR17&gt;Q$3,0,IF('Indicator Data'!BR17&lt;Q$4,10,(Q$3-'Indicator Data'!BR17)/(Q$3-Q$4)*10)),1))</f>
        <v>0</v>
      </c>
      <c r="R17" s="173" t="n">
        <f aca="false">IF(AND(O17="x",P17="x",Q17="x"),"x",ROUND(AVERAGE(O17,Q17,P17),1))</f>
        <v>0</v>
      </c>
      <c r="S17" s="172" t="n">
        <f aca="false">IF('Indicator Data'!BS17="No data","x",ROUND(IF('Indicator Data'!BS17&gt;S$3,0,IF('Indicator Data'!BS17&lt;S$4,10,(S$3-'Indicator Data'!BS17)/(S$3-S$4)*10)),1))</f>
        <v>7.7</v>
      </c>
      <c r="T17" s="176" t="n">
        <f aca="false">IF('Indicator Data'!BT17="No data","x",ROUND(IF('Indicator Data'!BT17&gt;T$3,0,IF('Indicator Data'!BT17&lt;T$4,10,(T$3-'Indicator Data'!BT17)/(T$3-T$4)*10)),1))</f>
        <v>0.2</v>
      </c>
      <c r="U17" s="176" t="n">
        <f aca="false">IF('Indicator Data'!BU17="No data","x",ROUND(IF('Indicator Data'!BU17&gt;U$3,0,IF('Indicator Data'!BU17&lt;U$4,10,(U$3-'Indicator Data'!BU17)/(U$3-U$4)*10)),1))</f>
        <v>0</v>
      </c>
      <c r="V17" s="176" t="n">
        <f aca="false">IF('Indicator Data'!BV17="No data","x",ROUND(IF('Indicator Data'!BV17&gt;V$3,0,IF('Indicator Data'!BV17&lt;V$4,10,(V$3-'Indicator Data'!BV17)/(V$3-V$4)*10)),1))</f>
        <v>0</v>
      </c>
      <c r="W17" s="172" t="n">
        <f aca="false">IF(AND(T17="X",U17="x",V17="x"),"x",AVERAGE(T17:V17))</f>
        <v>0.0666666666666667</v>
      </c>
      <c r="X17" s="172" t="n">
        <f aca="false">IF('Indicator Data'!BW17="No data","x",ROUND(IF('Indicator Data'!BW17&gt;X$3,0,IF('Indicator Data'!BW17&lt;X$4,10,(X$3-'Indicator Data'!BW17)/(X$3-X$4)*10)),1))</f>
        <v>3.8</v>
      </c>
      <c r="Y17" s="172" t="n">
        <f aca="false">IF('Indicator Data'!BX17="No data","x",ROUND(IF('Indicator Data'!BX17&gt;Y$3,10,IF('Indicator Data'!BX17&lt;Y$4,0,10-(Y$3-'Indicator Data'!BX17)/(Y$3-Y$4)*10)),1))</f>
        <v>0.2</v>
      </c>
      <c r="Z17" s="173" t="n">
        <f aca="false">IF(AND(S17="x",W17="x",X17="x",Y17="x"),"x",ROUND(AVERAGE(S17,W17,X17,Y17),1))</f>
        <v>2.9</v>
      </c>
      <c r="AA17" s="174" t="n">
        <f aca="false">ROUND(AVERAGE(R17,M17,Z17),1)</f>
        <v>1.4</v>
      </c>
      <c r="AB17" s="162"/>
    </row>
    <row r="18" customFormat="false" ht="14.5" hidden="false" customHeight="false" outlineLevel="0" collapsed="false">
      <c r="A18" s="170" t="str">
        <f aca="false">'Indicator Data'!A18</f>
        <v>Bangladesh</v>
      </c>
      <c r="B18" s="171" t="str">
        <f aca="false">'Indicator Data'!B18</f>
        <v>BGD</v>
      </c>
      <c r="C18" s="172" t="n">
        <f aca="false">IF('Indicator Data'!BI18="No data","x",ROUND(IF('Indicator Data'!BI18&gt;C$3,0,IF('Indicator Data'!BI18&lt;C$4,10,(C$3-'Indicator Data'!BI18)/(C$3-C$4)*10)),1))</f>
        <v>3</v>
      </c>
      <c r="D18" s="173" t="n">
        <f aca="false">IF(C18="x","x",C18)</f>
        <v>3</v>
      </c>
      <c r="E18" s="172" t="n">
        <f aca="false">IF('Indicator Data'!BK18="No data","x",ROUND(IF('Indicator Data'!BK18&gt;E$3,0,IF('Indicator Data'!BK18&lt;E$4,10,(E$3-'Indicator Data'!BK18)/(E$3-E$4)*10)),1))</f>
        <v>7.4</v>
      </c>
      <c r="F18" s="172" t="n">
        <f aca="false">IF('Indicator Data'!BJ18="No data","x",ROUND(IF('Indicator Data'!BJ18&gt;F$3,0,IF('Indicator Data'!BJ18&lt;F$4,10,(F$3-'Indicator Data'!BJ18)/(F$3-F$4)*10)),1))</f>
        <v>6.6</v>
      </c>
      <c r="G18" s="173" t="n">
        <f aca="false">IF(AND(E18="x",F18="x"),"x",ROUND(AVERAGE(E18,F18),1))</f>
        <v>7</v>
      </c>
      <c r="H18" s="174" t="n">
        <f aca="false">ROUND(AVERAGE(D18,G18),1)</f>
        <v>5</v>
      </c>
      <c r="I18" s="172" t="n">
        <f aca="false">IF('Indicator Data'!BM18="No data","x",ROUND(IF('Indicator Data'!BM18^2&gt;I$3,0,IF('Indicator Data'!BM18^2&lt;I$4,10,(I$3-'Indicator Data'!BM18^2)/(I$3-I$4)*10)),1))</f>
        <v>4.8</v>
      </c>
      <c r="J18" s="172" t="n">
        <f aca="false">IF(OR('Indicator Data'!BL18=0,'Indicator Data'!BL18="No data"),"x",ROUND(IF('Indicator Data'!BL18&gt;J$3,0,IF('Indicator Data'!BL18&lt;J$4,10,(J$3-'Indicator Data'!BL18)/(J$3-J$4)*10)),1))</f>
        <v>0.4</v>
      </c>
      <c r="K18" s="172" t="n">
        <f aca="false">IF('Indicator Data'!BN18="No data","x",ROUND(IF('Indicator Data'!BN18&gt;K$3,0,IF('Indicator Data'!BN18&lt;K$4,10,(K$3-'Indicator Data'!BN18)/(K$3-K$4)*10)),1))</f>
        <v>7.5</v>
      </c>
      <c r="L18" s="172" t="n">
        <f aca="false">IF('Indicator Data'!BO18="No data","x",ROUND(IF('Indicator Data'!BO18&gt;L$3,0,IF('Indicator Data'!BO18&lt;L$4,10,(L$3-'Indicator Data'!BO18)/(L$3-L$4)*10)),1))</f>
        <v>4.8</v>
      </c>
      <c r="M18" s="173" t="n">
        <f aca="false">IF(AND(I18="x",J18="x",K18="x",L18="x"),"x",ROUND(AVERAGE(I18,J18,K18,L18),1))</f>
        <v>4.4</v>
      </c>
      <c r="N18" s="175" t="n">
        <f aca="false">IF('Indicator Data'!BP18="No data","x",'Indicator Data'!BP18/'Indicator Data'!CB18*100)</f>
        <v>18.437427978797</v>
      </c>
      <c r="O18" s="172" t="n">
        <f aca="false">IF(N18="x","x",ROUND(IF(N18&gt;O$3,0,IF(N18&lt;O$4,10,(O$3-N18)/(O$3-O$4)*10)),1))</f>
        <v>8.2</v>
      </c>
      <c r="P18" s="172" t="n">
        <f aca="false">IF('Indicator Data'!BQ18="No data","x",ROUND(IF('Indicator Data'!BQ18&gt;P$3,0,IF('Indicator Data'!BQ18&lt;P$4,10,(P$3-'Indicator Data'!BQ18)/(P$3-P$4)*10)),1))</f>
        <v>5.1</v>
      </c>
      <c r="Q18" s="172" t="n">
        <f aca="false">IF('Indicator Data'!BR18="No data","x",ROUND(IF('Indicator Data'!BR18&gt;Q$3,0,IF('Indicator Data'!BR18&lt;Q$4,10,(Q$3-'Indicator Data'!BR18)/(Q$3-Q$4)*10)),1))</f>
        <v>0.5</v>
      </c>
      <c r="R18" s="173" t="n">
        <f aca="false">IF(AND(O18="x",P18="x",Q18="x"),"x",ROUND(AVERAGE(O18,Q18,P18),1))</f>
        <v>4.6</v>
      </c>
      <c r="S18" s="172" t="n">
        <f aca="false">IF('Indicator Data'!BS18="No data","x",ROUND(IF('Indicator Data'!BS18&gt;S$3,0,IF('Indicator Data'!BS18&lt;S$4,10,(S$3-'Indicator Data'!BS18)/(S$3-S$4)*10)),1))</f>
        <v>8.7</v>
      </c>
      <c r="T18" s="176" t="n">
        <f aca="false">IF('Indicator Data'!BT18="No data","x",ROUND(IF('Indicator Data'!BT18&gt;T$3,0,IF('Indicator Data'!BT18&lt;T$4,10,(T$3-'Indicator Data'!BT18)/(T$3-T$4)*10)),1))</f>
        <v>0.2</v>
      </c>
      <c r="U18" s="176" t="n">
        <f aca="false">IF('Indicator Data'!BU18="No data","x",ROUND(IF('Indicator Data'!BU18&gt;U$3,0,IF('Indicator Data'!BU18&lt;U$4,10,(U$3-'Indicator Data'!BU18)/(U$3-U$4)*10)),1))</f>
        <v>1</v>
      </c>
      <c r="V18" s="176" t="n">
        <f aca="false">IF('Indicator Data'!BV18="No data","x",ROUND(IF('Indicator Data'!BV18&gt;V$3,0,IF('Indicator Data'!BV18&lt;V$4,10,(V$3-'Indicator Data'!BV18)/(V$3-V$4)*10)),1))</f>
        <v>0</v>
      </c>
      <c r="W18" s="172" t="n">
        <f aca="false">IF(AND(T18="X",U18="x",V18="x"),"x",AVERAGE(T18:V18))</f>
        <v>0.4</v>
      </c>
      <c r="X18" s="172" t="n">
        <f aca="false">IF('Indicator Data'!BW18="No data","x",ROUND(IF('Indicator Data'!BW18&gt;X$3,0,IF('Indicator Data'!BW18&lt;X$4,10,(X$3-'Indicator Data'!BW18)/(X$3-X$4)*10)),1))</f>
        <v>9.8</v>
      </c>
      <c r="Y18" s="172" t="n">
        <f aca="false">IF('Indicator Data'!BX18="No data","x",ROUND(IF('Indicator Data'!BX18&gt;Y$3,10,IF('Indicator Data'!BX18&lt;Y$4,0,10-(Y$3-'Indicator Data'!BX18)/(Y$3-Y$4)*10)),1))</f>
        <v>1.9</v>
      </c>
      <c r="Z18" s="173" t="n">
        <f aca="false">IF(AND(S18="x",W18="x",X18="x",Y18="x"),"x",ROUND(AVERAGE(S18,W18,X18,Y18),1))</f>
        <v>5.2</v>
      </c>
      <c r="AA18" s="174" t="n">
        <f aca="false">ROUND(AVERAGE(R18,M18,Z18),1)</f>
        <v>4.7</v>
      </c>
      <c r="AB18" s="162"/>
    </row>
    <row r="19" customFormat="false" ht="14.5" hidden="false" customHeight="false" outlineLevel="0" collapsed="false">
      <c r="A19" s="170" t="str">
        <f aca="false">'Indicator Data'!A19</f>
        <v>Barbados</v>
      </c>
      <c r="B19" s="171" t="str">
        <f aca="false">'Indicator Data'!B19</f>
        <v>BRB</v>
      </c>
      <c r="C19" s="172" t="n">
        <f aca="false">IF('Indicator Data'!BI19="No data","x",ROUND(IF('Indicator Data'!BI19&gt;C$3,0,IF('Indicator Data'!BI19&lt;C$4,10,(C$3-'Indicator Data'!BI19)/(C$3-C$4)*10)),1))</f>
        <v>2.7</v>
      </c>
      <c r="D19" s="173" t="n">
        <f aca="false">IF(C19="x","x",C19)</f>
        <v>2.7</v>
      </c>
      <c r="E19" s="172" t="n">
        <f aca="false">IF('Indicator Data'!BK19="No data","x",ROUND(IF('Indicator Data'!BK19&gt;E$3,0,IF('Indicator Data'!BK19&lt;E$4,10,(E$3-'Indicator Data'!BK19)/(E$3-E$4)*10)),1))</f>
        <v>3.5</v>
      </c>
      <c r="F19" s="172" t="n">
        <f aca="false">IF('Indicator Data'!BJ19="No data","x",ROUND(IF('Indicator Data'!BJ19&gt;F$3,0,IF('Indicator Data'!BJ19&lt;F$4,10,(F$3-'Indicator Data'!BJ19)/(F$3-F$4)*10)),1))</f>
        <v>4</v>
      </c>
      <c r="G19" s="173" t="n">
        <f aca="false">IF(AND(E19="x",F19="x"),"x",ROUND(AVERAGE(E19,F19),1))</f>
        <v>3.8</v>
      </c>
      <c r="H19" s="174" t="n">
        <f aca="false">ROUND(AVERAGE(D19,G19),1)</f>
        <v>3.3</v>
      </c>
      <c r="I19" s="172" t="n">
        <f aca="false">IF('Indicator Data'!BM19="No data","x",ROUND(IF('Indicator Data'!BM19^2&gt;I$3,0,IF('Indicator Data'!BM19^2&lt;I$4,10,(I$3-'Indicator Data'!BM19^2)/(I$3-I$4)*10)),1))</f>
        <v>0.1</v>
      </c>
      <c r="J19" s="172" t="n">
        <f aca="false">IF(OR('Indicator Data'!BL19=0,'Indicator Data'!BL19="No data"),"x",ROUND(IF('Indicator Data'!BL19&gt;J$3,0,IF('Indicator Data'!BL19&lt;J$4,10,(J$3-'Indicator Data'!BL19)/(J$3-J$4)*10)),1))</f>
        <v>0</v>
      </c>
      <c r="K19" s="172" t="n">
        <f aca="false">IF('Indicator Data'!BN19="No data","x",ROUND(IF('Indicator Data'!BN19&gt;K$3,0,IF('Indicator Data'!BN19&lt;K$4,10,(K$3-'Indicator Data'!BN19)/(K$3-K$4)*10)),1))</f>
        <v>1.8</v>
      </c>
      <c r="L19" s="172" t="n">
        <f aca="false">IF('Indicator Data'!BO19="No data","x",ROUND(IF('Indicator Data'!BO19&gt;L$3,0,IF('Indicator Data'!BO19&lt;L$4,10,(L$3-'Indicator Data'!BO19)/(L$3-L$4)*10)),1))</f>
        <v>5</v>
      </c>
      <c r="M19" s="173" t="n">
        <f aca="false">IF(AND(I19="x",J19="x",K19="x",L19="x"),"x",ROUND(AVERAGE(I19,J19,K19,L19),1))</f>
        <v>1.7</v>
      </c>
      <c r="N19" s="175" t="n">
        <f aca="false">IF('Indicator Data'!BP19="No data","x",'Indicator Data'!BP19/'Indicator Data'!CB19*100)</f>
        <v>418.604651162791</v>
      </c>
      <c r="O19" s="172" t="n">
        <f aca="false">IF(N19="x","x",ROUND(IF(N19&gt;O$3,0,IF(N19&lt;O$4,10,(O$3-N19)/(O$3-O$4)*10)),1))</f>
        <v>0</v>
      </c>
      <c r="P19" s="172" t="n">
        <f aca="false">IF('Indicator Data'!BQ19="No data","x",ROUND(IF('Indicator Data'!BQ19&gt;P$3,0,IF('Indicator Data'!BQ19&lt;P$4,10,(P$3-'Indicator Data'!BQ19)/(P$3-P$4)*10)),1))</f>
        <v>0.2</v>
      </c>
      <c r="Q19" s="172" t="n">
        <f aca="false">IF('Indicator Data'!BR19="No data","x",ROUND(IF('Indicator Data'!BR19&gt;Q$3,0,IF('Indicator Data'!BR19&lt;Q$4,10,(Q$3-'Indicator Data'!BR19)/(Q$3-Q$4)*10)),1))</f>
        <v>0.3</v>
      </c>
      <c r="R19" s="173" t="n">
        <f aca="false">IF(AND(O19="x",P19="x",Q19="x"),"x",ROUND(AVERAGE(O19,Q19,P19),1))</f>
        <v>0.2</v>
      </c>
      <c r="S19" s="172" t="n">
        <f aca="false">IF('Indicator Data'!BS19="No data","x",ROUND(IF('Indicator Data'!BS19&gt;S$3,0,IF('Indicator Data'!BS19&lt;S$4,10,(S$3-'Indicator Data'!BS19)/(S$3-S$4)*10)),1))</f>
        <v>3.8</v>
      </c>
      <c r="T19" s="176" t="n">
        <f aca="false">IF('Indicator Data'!BT19="No data","x",ROUND(IF('Indicator Data'!BT19&gt;T$3,0,IF('Indicator Data'!BT19&lt;T$4,10,(T$3-'Indicator Data'!BT19)/(T$3-T$4)*10)),1))</f>
        <v>2.4</v>
      </c>
      <c r="U19" s="176" t="n">
        <f aca="false">IF('Indicator Data'!BU19="No data","x",ROUND(IF('Indicator Data'!BU19&gt;U$3,0,IF('Indicator Data'!BU19&lt;U$4,10,(U$3-'Indicator Data'!BU19)/(U$3-U$4)*10)),1))</f>
        <v>3.6</v>
      </c>
      <c r="V19" s="176" t="n">
        <f aca="false">IF('Indicator Data'!BV19="No data","x",ROUND(IF('Indicator Data'!BV19&gt;V$3,0,IF('Indicator Data'!BV19&lt;V$4,10,(V$3-'Indicator Data'!BV19)/(V$3-V$4)*10)),1))</f>
        <v>2.2</v>
      </c>
      <c r="W19" s="172" t="n">
        <f aca="false">IF(AND(T19="X",U19="x",V19="x"),"x",AVERAGE(T19:V19))</f>
        <v>2.73333333333333</v>
      </c>
      <c r="X19" s="172" t="n">
        <f aca="false">IF('Indicator Data'!BW19="No data","x",ROUND(IF('Indicator Data'!BW19&gt;X$3,0,IF('Indicator Data'!BW19&lt;X$4,10,(X$3-'Indicator Data'!BW19)/(X$3-X$4)*10)),1))</f>
        <v>6.7</v>
      </c>
      <c r="Y19" s="172" t="n">
        <f aca="false">IF('Indicator Data'!BX19="No data","x",ROUND(IF('Indicator Data'!BX19&gt;Y$3,10,IF('Indicator Data'!BX19&lt;Y$4,0,10-(Y$3-'Indicator Data'!BX19)/(Y$3-Y$4)*10)),1))</f>
        <v>0.3</v>
      </c>
      <c r="Z19" s="173" t="n">
        <f aca="false">IF(AND(S19="x",W19="x",X19="x",Y19="x"),"x",ROUND(AVERAGE(S19,W19,X19,Y19),1))</f>
        <v>3.4</v>
      </c>
      <c r="AA19" s="174" t="n">
        <f aca="false">ROUND(AVERAGE(R19,M19,Z19),1)</f>
        <v>1.8</v>
      </c>
      <c r="AB19" s="162"/>
    </row>
    <row r="20" customFormat="false" ht="14.5" hidden="false" customHeight="false" outlineLevel="0" collapsed="false">
      <c r="A20" s="170" t="str">
        <f aca="false">'Indicator Data'!A20</f>
        <v>Belarus</v>
      </c>
      <c r="B20" s="171" t="str">
        <f aca="false">'Indicator Data'!B20</f>
        <v>BLR</v>
      </c>
      <c r="C20" s="172" t="n">
        <f aca="false">IF('Indicator Data'!BI20="No data","x",ROUND(IF('Indicator Data'!BI20&gt;C$3,0,IF('Indicator Data'!BI20&lt;C$4,10,(C$3-'Indicator Data'!BI20)/(C$3-C$4)*10)),1))</f>
        <v>2.8</v>
      </c>
      <c r="D20" s="173" t="n">
        <f aca="false">IF(C20="x","x",C20)</f>
        <v>2.8</v>
      </c>
      <c r="E20" s="172" t="n">
        <f aca="false">IF('Indicator Data'!BK20="No data","x",ROUND(IF('Indicator Data'!BK20&gt;E$3,0,IF('Indicator Data'!BK20&lt;E$4,10,(E$3-'Indicator Data'!BK20)/(E$3-E$4)*10)),1))</f>
        <v>5.9</v>
      </c>
      <c r="F20" s="172" t="n">
        <f aca="false">IF('Indicator Data'!BJ20="No data","x",ROUND(IF('Indicator Data'!BJ20&gt;F$3,0,IF('Indicator Data'!BJ20&lt;F$4,10,(F$3-'Indicator Data'!BJ20)/(F$3-F$4)*10)),1))</f>
        <v>6.5</v>
      </c>
      <c r="G20" s="173" t="n">
        <f aca="false">IF(AND(E20="x",F20="x"),"x",ROUND(AVERAGE(E20,F20),1))</f>
        <v>6.2</v>
      </c>
      <c r="H20" s="174" t="n">
        <f aca="false">ROUND(AVERAGE(D20,G20),1)</f>
        <v>4.5</v>
      </c>
      <c r="I20" s="172" t="n">
        <f aca="false">IF('Indicator Data'!BM20="No data","x",ROUND(IF('Indicator Data'!BM20^2&gt;I$3,0,IF('Indicator Data'!BM20^2&lt;I$4,10,(I$3-'Indicator Data'!BM20^2)/(I$3-I$4)*10)),1))</f>
        <v>0</v>
      </c>
      <c r="J20" s="172" t="n">
        <f aca="false">IF(OR('Indicator Data'!BL20=0,'Indicator Data'!BL20="No data"),"x",ROUND(IF('Indicator Data'!BL20&gt;J$3,0,IF('Indicator Data'!BL20&lt;J$4,10,(J$3-'Indicator Data'!BL20)/(J$3-J$4)*10)),1))</f>
        <v>0</v>
      </c>
      <c r="K20" s="172" t="n">
        <f aca="false">IF('Indicator Data'!BN20="No data","x",ROUND(IF('Indicator Data'!BN20&gt;K$3,0,IF('Indicator Data'!BN20&lt;K$4,10,(K$3-'Indicator Data'!BN20)/(K$3-K$4)*10)),1))</f>
        <v>1.5</v>
      </c>
      <c r="L20" s="172" t="n">
        <f aca="false">IF('Indicator Data'!BO20="No data","x",ROUND(IF('Indicator Data'!BO20&gt;L$3,0,IF('Indicator Data'!BO20&lt;L$4,10,(L$3-'Indicator Data'!BO20)/(L$3-L$4)*10)),1))</f>
        <v>3.9</v>
      </c>
      <c r="M20" s="173" t="n">
        <f aca="false">IF(AND(I20="x",J20="x",K20="x",L20="x"),"x",ROUND(AVERAGE(I20,J20,K20,L20),1))</f>
        <v>1.4</v>
      </c>
      <c r="N20" s="175" t="n">
        <f aca="false">IF('Indicator Data'!BP20="No data","x",'Indicator Data'!BP20/'Indicator Data'!CB20*100)</f>
        <v>98.5658666403824</v>
      </c>
      <c r="O20" s="172" t="n">
        <f aca="false">IF(N20="x","x",ROUND(IF(N20&gt;O$3,0,IF(N20&lt;O$4,10,(O$3-N20)/(O$3-O$4)*10)),1))</f>
        <v>0.1</v>
      </c>
      <c r="P20" s="172" t="n">
        <f aca="false">IF('Indicator Data'!BQ20="No data","x",ROUND(IF('Indicator Data'!BQ20&gt;P$3,0,IF('Indicator Data'!BQ20&lt;P$4,10,(P$3-'Indicator Data'!BQ20)/(P$3-P$4)*10)),1))</f>
        <v>0.2</v>
      </c>
      <c r="Q20" s="172" t="n">
        <f aca="false">IF('Indicator Data'!BR20="No data","x",ROUND(IF('Indicator Data'!BR20&gt;Q$3,0,IF('Indicator Data'!BR20&lt;Q$4,10,(Q$3-'Indicator Data'!BR20)/(Q$3-Q$4)*10)),1))</f>
        <v>0.7</v>
      </c>
      <c r="R20" s="173" t="n">
        <f aca="false">IF(AND(O20="x",P20="x",Q20="x"),"x",ROUND(AVERAGE(O20,Q20,P20),1))</f>
        <v>0.3</v>
      </c>
      <c r="S20" s="172" t="n">
        <f aca="false">IF('Indicator Data'!BS20="No data","x",ROUND(IF('Indicator Data'!BS20&gt;S$3,0,IF('Indicator Data'!BS20&lt;S$4,10,(S$3-'Indicator Data'!BS20)/(S$3-S$4)*10)),1))</f>
        <v>0</v>
      </c>
      <c r="T20" s="176" t="n">
        <f aca="false">IF('Indicator Data'!BT20="No data","x",ROUND(IF('Indicator Data'!BT20&gt;T$3,0,IF('Indicator Data'!BT20&lt;T$4,10,(T$3-'Indicator Data'!BT20)/(T$3-T$4)*10)),1))</f>
        <v>0.3</v>
      </c>
      <c r="U20" s="176" t="n">
        <f aca="false">IF('Indicator Data'!BU20="No data","x",ROUND(IF('Indicator Data'!BU20&gt;U$3,0,IF('Indicator Data'!BU20&lt;U$4,10,(U$3-'Indicator Data'!BU20)/(U$3-U$4)*10)),1))</f>
        <v>0.2</v>
      </c>
      <c r="V20" s="176" t="str">
        <f aca="false">IF('Indicator Data'!BV20="No data","x",ROUND(IF('Indicator Data'!BV20&gt;V$3,0,IF('Indicator Data'!BV20&lt;V$4,10,(V$3-'Indicator Data'!BV20)/(V$3-V$4)*10)),1))</f>
        <v>x</v>
      </c>
      <c r="W20" s="172" t="n">
        <f aca="false">IF(AND(T20="X",U20="x",V20="x"),"x",AVERAGE(T20:V20))</f>
        <v>0.25</v>
      </c>
      <c r="X20" s="172" t="n">
        <f aca="false">IF('Indicator Data'!BW20="No data","x",ROUND(IF('Indicator Data'!BW20&gt;X$3,0,IF('Indicator Data'!BW20&lt;X$4,10,(X$3-'Indicator Data'!BW20)/(X$3-X$4)*10)),1))</f>
        <v>6.1</v>
      </c>
      <c r="Y20" s="172" t="n">
        <f aca="false">IF('Indicator Data'!BX20="No data","x",ROUND(IF('Indicator Data'!BX20&gt;Y$3,10,IF('Indicator Data'!BX20&lt;Y$4,0,10-(Y$3-'Indicator Data'!BX20)/(Y$3-Y$4)*10)),1))</f>
        <v>0</v>
      </c>
      <c r="Z20" s="173" t="n">
        <f aca="false">IF(AND(S20="x",W20="x",X20="x",Y20="x"),"x",ROUND(AVERAGE(S20,W20,X20,Y20),1))</f>
        <v>1.6</v>
      </c>
      <c r="AA20" s="174" t="n">
        <f aca="false">ROUND(AVERAGE(R20,M20,Z20),1)</f>
        <v>1.1</v>
      </c>
      <c r="AB20" s="162"/>
    </row>
    <row r="21" customFormat="false" ht="14.5" hidden="false" customHeight="false" outlineLevel="0" collapsed="false">
      <c r="A21" s="170" t="str">
        <f aca="false">'Indicator Data'!A21</f>
        <v>Belgium</v>
      </c>
      <c r="B21" s="171" t="str">
        <f aca="false">'Indicator Data'!B21</f>
        <v>BEL</v>
      </c>
      <c r="C21" s="172" t="str">
        <f aca="false">IF('Indicator Data'!BI21="No data","x",ROUND(IF('Indicator Data'!BI21&gt;C$3,0,IF('Indicator Data'!BI21&lt;C$4,10,(C$3-'Indicator Data'!BI21)/(C$3-C$4)*10)),1))</f>
        <v>x</v>
      </c>
      <c r="D21" s="173" t="str">
        <f aca="false">IF(C21="x","x",C21)</f>
        <v>x</v>
      </c>
      <c r="E21" s="172" t="n">
        <f aca="false">IF('Indicator Data'!BK21="No data","x",ROUND(IF('Indicator Data'!BK21&gt;E$3,0,IF('Indicator Data'!BK21&lt;E$4,10,(E$3-'Indicator Data'!BK21)/(E$3-E$4)*10)),1))</f>
        <v>2.7</v>
      </c>
      <c r="F21" s="172" t="n">
        <f aca="false">IF('Indicator Data'!BJ21="No data","x",ROUND(IF('Indicator Data'!BJ21&gt;F$3,0,IF('Indicator Data'!BJ21&lt;F$4,10,(F$3-'Indicator Data'!BJ21)/(F$3-F$4)*10)),1))</f>
        <v>2.8</v>
      </c>
      <c r="G21" s="173" t="n">
        <f aca="false">IF(AND(E21="x",F21="x"),"x",ROUND(AVERAGE(E21,F21),1))</f>
        <v>2.8</v>
      </c>
      <c r="H21" s="174" t="n">
        <f aca="false">ROUND(AVERAGE(D21,G21),1)</f>
        <v>2.8</v>
      </c>
      <c r="I21" s="172" t="str">
        <f aca="false">IF('Indicator Data'!BM21="No data","x",ROUND(IF('Indicator Data'!BM21^2&gt;I$3,0,IF('Indicator Data'!BM21^2&lt;I$4,10,(I$3-'Indicator Data'!BM21^2)/(I$3-I$4)*10)),1))</f>
        <v>x</v>
      </c>
      <c r="J21" s="172" t="n">
        <f aca="false">IF(OR('Indicator Data'!BL21=0,'Indicator Data'!BL21="No data"),"x",ROUND(IF('Indicator Data'!BL21&gt;J$3,0,IF('Indicator Data'!BL21&lt;J$4,10,(J$3-'Indicator Data'!BL21)/(J$3-J$4)*10)),1))</f>
        <v>0</v>
      </c>
      <c r="K21" s="172" t="n">
        <f aca="false">IF('Indicator Data'!BN21="No data","x",ROUND(IF('Indicator Data'!BN21&gt;K$3,0,IF('Indicator Data'!BN21&lt;K$4,10,(K$3-'Indicator Data'!BN21)/(K$3-K$4)*10)),1))</f>
        <v>0.8</v>
      </c>
      <c r="L21" s="172" t="n">
        <f aca="false">IF('Indicator Data'!BO21="No data","x",ROUND(IF('Indicator Data'!BO21&gt;L$3,0,IF('Indicator Data'!BO21&lt;L$4,10,(L$3-'Indicator Data'!BO21)/(L$3-L$4)*10)),1))</f>
        <v>5.2</v>
      </c>
      <c r="M21" s="173" t="n">
        <f aca="false">IF(AND(I21="x",J21="x",K21="x",L21="x"),"x",ROUND(AVERAGE(I21,J21,K21,L21),1))</f>
        <v>2</v>
      </c>
      <c r="N21" s="175" t="n">
        <f aca="false">IF('Indicator Data'!BP21="No data","x",'Indicator Data'!BP21/'Indicator Data'!CB21*100)</f>
        <v>495.376486129458</v>
      </c>
      <c r="O21" s="172" t="n">
        <f aca="false">IF(N21="x","x",ROUND(IF(N21&gt;O$3,0,IF(N21&lt;O$4,10,(O$3-N21)/(O$3-O$4)*10)),1))</f>
        <v>0</v>
      </c>
      <c r="P21" s="172" t="n">
        <f aca="false">IF('Indicator Data'!BQ21="No data","x",ROUND(IF('Indicator Data'!BQ21&gt;P$3,0,IF('Indicator Data'!BQ21&lt;P$4,10,(P$3-'Indicator Data'!BQ21)/(P$3-P$4)*10)),1))</f>
        <v>0.1</v>
      </c>
      <c r="Q21" s="172" t="n">
        <f aca="false">IF('Indicator Data'!BR21="No data","x",ROUND(IF('Indicator Data'!BR21&gt;Q$3,0,IF('Indicator Data'!BR21&lt;Q$4,10,(Q$3-'Indicator Data'!BR21)/(Q$3-Q$4)*10)),1))</f>
        <v>0</v>
      </c>
      <c r="R21" s="173" t="n">
        <f aca="false">IF(AND(O21="x",P21="x",Q21="x"),"x",ROUND(AVERAGE(O21,Q21,P21),1))</f>
        <v>0</v>
      </c>
      <c r="S21" s="172" t="n">
        <f aca="false">IF('Indicator Data'!BS21="No data","x",ROUND(IF('Indicator Data'!BS21&gt;S$3,0,IF('Indicator Data'!BS21&lt;S$4,10,(S$3-'Indicator Data'!BS21)/(S$3-S$4)*10)),1))</f>
        <v>1.7</v>
      </c>
      <c r="T21" s="176" t="n">
        <f aca="false">IF('Indicator Data'!BT21="No data","x",ROUND(IF('Indicator Data'!BT21&gt;T$3,0,IF('Indicator Data'!BT21&lt;T$4,10,(T$3-'Indicator Data'!BT21)/(T$3-T$4)*10)),1))</f>
        <v>0.3</v>
      </c>
      <c r="U21" s="176" t="n">
        <f aca="false">IF('Indicator Data'!BU21="No data","x",ROUND(IF('Indicator Data'!BU21&gt;U$3,0,IF('Indicator Data'!BU21&lt;U$4,10,(U$3-'Indicator Data'!BU21)/(U$3-U$4)*10)),1))</f>
        <v>2.4</v>
      </c>
      <c r="V21" s="176" t="n">
        <f aca="false">IF('Indicator Data'!BV21="No data","x",ROUND(IF('Indicator Data'!BV21&gt;V$3,0,IF('Indicator Data'!BV21&lt;V$4,10,(V$3-'Indicator Data'!BV21)/(V$3-V$4)*10)),1))</f>
        <v>0.8</v>
      </c>
      <c r="W21" s="172" t="n">
        <f aca="false">IF(AND(T21="X",U21="x",V21="x"),"x",AVERAGE(T21:V21))</f>
        <v>1.16666666666667</v>
      </c>
      <c r="X21" s="172" t="n">
        <f aca="false">IF('Indicator Data'!BW21="No data","x",ROUND(IF('Indicator Data'!BW21&gt;X$3,0,IF('Indicator Data'!BW21&lt;X$4,10,(X$3-'Indicator Data'!BW21)/(X$3-X$4)*10)),1))</f>
        <v>0</v>
      </c>
      <c r="Y21" s="172" t="n">
        <f aca="false">IF('Indicator Data'!BX21="No data","x",ROUND(IF('Indicator Data'!BX21&gt;Y$3,10,IF('Indicator Data'!BX21&lt;Y$4,0,10-(Y$3-'Indicator Data'!BX21)/(Y$3-Y$4)*10)),1))</f>
        <v>0.1</v>
      </c>
      <c r="Z21" s="173" t="n">
        <f aca="false">IF(AND(S21="x",W21="x",X21="x",Y21="x"),"x",ROUND(AVERAGE(S21,W21,X21,Y21),1))</f>
        <v>0.7</v>
      </c>
      <c r="AA21" s="174" t="n">
        <f aca="false">ROUND(AVERAGE(R21,M21,Z21),1)</f>
        <v>0.9</v>
      </c>
      <c r="AB21" s="162"/>
    </row>
    <row r="22" customFormat="false" ht="14.5" hidden="false" customHeight="false" outlineLevel="0" collapsed="false">
      <c r="A22" s="170" t="str">
        <f aca="false">'Indicator Data'!A22</f>
        <v>Belize</v>
      </c>
      <c r="B22" s="171" t="str">
        <f aca="false">'Indicator Data'!B22</f>
        <v>BLZ</v>
      </c>
      <c r="C22" s="172" t="str">
        <f aca="false">IF('Indicator Data'!BI22="No data","x",ROUND(IF('Indicator Data'!BI22&gt;C$3,0,IF('Indicator Data'!BI22&lt;C$4,10,(C$3-'Indicator Data'!BI22)/(C$3-C$4)*10)),1))</f>
        <v>x</v>
      </c>
      <c r="D22" s="173" t="str">
        <f aca="false">IF(C22="x","x",C22)</f>
        <v>x</v>
      </c>
      <c r="E22" s="172" t="str">
        <f aca="false">IF('Indicator Data'!BK22="No data","x",ROUND(IF('Indicator Data'!BK22&gt;E$3,0,IF('Indicator Data'!BK22&lt;E$4,10,(E$3-'Indicator Data'!BK22)/(E$3-E$4)*10)),1))</f>
        <v>x</v>
      </c>
      <c r="F22" s="172" t="n">
        <f aca="false">IF('Indicator Data'!BJ22="No data","x",ROUND(IF('Indicator Data'!BJ22&gt;F$3,0,IF('Indicator Data'!BJ22&lt;F$4,10,(F$3-'Indicator Data'!BJ22)/(F$3-F$4)*10)),1))</f>
        <v>6.3</v>
      </c>
      <c r="G22" s="173" t="n">
        <f aca="false">IF(AND(E22="x",F22="x"),"x",ROUND(AVERAGE(E22,F22),1))</f>
        <v>6.3</v>
      </c>
      <c r="H22" s="174" t="n">
        <f aca="false">ROUND(AVERAGE(D22,G22),1)</f>
        <v>6.3</v>
      </c>
      <c r="I22" s="172" t="str">
        <f aca="false">IF('Indicator Data'!BM22="No data","x",ROUND(IF('Indicator Data'!BM22^2&gt;I$3,0,IF('Indicator Data'!BM22^2&lt;I$4,10,(I$3-'Indicator Data'!BM22^2)/(I$3-I$4)*10)),1))</f>
        <v>x</v>
      </c>
      <c r="J22" s="172" t="n">
        <f aca="false">IF(OR('Indicator Data'!BL22=0,'Indicator Data'!BL22="No data"),"x",ROUND(IF('Indicator Data'!BL22&gt;J$3,0,IF('Indicator Data'!BL22&lt;J$4,10,(J$3-'Indicator Data'!BL22)/(J$3-J$4)*10)),1))</f>
        <v>0.3</v>
      </c>
      <c r="K22" s="172" t="n">
        <f aca="false">IF('Indicator Data'!BN22="No data","x",ROUND(IF('Indicator Data'!BN22&gt;K$3,0,IF('Indicator Data'!BN22&lt;K$4,10,(K$3-'Indicator Data'!BN22)/(K$3-K$4)*10)),1))</f>
        <v>4.9</v>
      </c>
      <c r="L22" s="172" t="n">
        <f aca="false">IF('Indicator Data'!BO22="No data","x",ROUND(IF('Indicator Data'!BO22&gt;L$3,0,IF('Indicator Data'!BO22&lt;L$4,10,(L$3-'Indicator Data'!BO22)/(L$3-L$4)*10)),1))</f>
        <v>6.9</v>
      </c>
      <c r="M22" s="173" t="n">
        <f aca="false">IF(AND(I22="x",J22="x",K22="x",L22="x"),"x",ROUND(AVERAGE(I22,J22,K22,L22),1))</f>
        <v>4</v>
      </c>
      <c r="N22" s="175" t="n">
        <f aca="false">IF('Indicator Data'!BP22="No data","x",'Indicator Data'!BP22/'Indicator Data'!CB22*100)</f>
        <v>26.3042525208242</v>
      </c>
      <c r="O22" s="172" t="n">
        <f aca="false">IF(N22="x","x",ROUND(IF(N22&gt;O$3,0,IF(N22&lt;O$4,10,(O$3-N22)/(O$3-O$4)*10)),1))</f>
        <v>7.4</v>
      </c>
      <c r="P22" s="172" t="n">
        <f aca="false">IF('Indicator Data'!BQ22="No data","x",ROUND(IF('Indicator Data'!BQ22&gt;P$3,0,IF('Indicator Data'!BQ22&lt;P$4,10,(P$3-'Indicator Data'!BQ22)/(P$3-P$4)*10)),1))</f>
        <v>1.3</v>
      </c>
      <c r="Q22" s="172" t="n">
        <f aca="false">IF('Indicator Data'!BR22="No data","x",ROUND(IF('Indicator Data'!BR22&gt;Q$3,0,IF('Indicator Data'!BR22&lt;Q$4,10,(Q$3-'Indicator Data'!BR22)/(Q$3-Q$4)*10)),1))</f>
        <v>0.3</v>
      </c>
      <c r="R22" s="173" t="n">
        <f aca="false">IF(AND(O22="x",P22="x",Q22="x"),"x",ROUND(AVERAGE(O22,Q22,P22),1))</f>
        <v>3</v>
      </c>
      <c r="S22" s="172" t="n">
        <f aca="false">IF('Indicator Data'!BS22="No data","x",ROUND(IF('Indicator Data'!BS22&gt;S$3,0,IF('Indicator Data'!BS22&lt;S$4,10,(S$3-'Indicator Data'!BS22)/(S$3-S$4)*10)),1))</f>
        <v>7.2</v>
      </c>
      <c r="T22" s="176" t="n">
        <f aca="false">IF('Indicator Data'!BT22="No data","x",ROUND(IF('Indicator Data'!BT22&gt;T$3,0,IF('Indicator Data'!BT22&lt;T$4,10,(T$3-'Indicator Data'!BT22)/(T$3-T$4)*10)),1))</f>
        <v>3.4</v>
      </c>
      <c r="U22" s="176" t="n">
        <f aca="false">IF('Indicator Data'!BU22="No data","x",ROUND(IF('Indicator Data'!BU22&gt;U$3,0,IF('Indicator Data'!BU22&lt;U$4,10,(U$3-'Indicator Data'!BU22)/(U$3-U$4)*10)),1))</f>
        <v>2</v>
      </c>
      <c r="V22" s="176" t="str">
        <f aca="false">IF('Indicator Data'!BV22="No data","x",ROUND(IF('Indicator Data'!BV22&gt;V$3,0,IF('Indicator Data'!BV22&lt;V$4,10,(V$3-'Indicator Data'!BV22)/(V$3-V$4)*10)),1))</f>
        <v>x</v>
      </c>
      <c r="W22" s="172" t="n">
        <f aca="false">IF(AND(T22="X",U22="x",V22="x"),"x",AVERAGE(T22:V22))</f>
        <v>2.7</v>
      </c>
      <c r="X22" s="172" t="n">
        <f aca="false">IF('Indicator Data'!BW22="No data","x",ROUND(IF('Indicator Data'!BW22&gt;X$3,0,IF('Indicator Data'!BW22&lt;X$4,10,(X$3-'Indicator Data'!BW22)/(X$3-X$4)*10)),1))</f>
        <v>8.7</v>
      </c>
      <c r="Y22" s="172" t="n">
        <f aca="false">IF('Indicator Data'!BX22="No data","x",ROUND(IF('Indicator Data'!BX22&gt;Y$3,10,IF('Indicator Data'!BX22&lt;Y$4,0,10-(Y$3-'Indicator Data'!BX22)/(Y$3-Y$4)*10)),1))</f>
        <v>0.4</v>
      </c>
      <c r="Z22" s="173" t="n">
        <f aca="false">IF(AND(S22="x",W22="x",X22="x",Y22="x"),"x",ROUND(AVERAGE(S22,W22,X22,Y22),1))</f>
        <v>4.8</v>
      </c>
      <c r="AA22" s="174" t="n">
        <f aca="false">ROUND(AVERAGE(R22,M22,Z22),1)</f>
        <v>3.9</v>
      </c>
      <c r="AB22" s="162"/>
    </row>
    <row r="23" customFormat="false" ht="14.5" hidden="false" customHeight="false" outlineLevel="0" collapsed="false">
      <c r="A23" s="170" t="str">
        <f aca="false">'Indicator Data'!A23</f>
        <v>Benin</v>
      </c>
      <c r="B23" s="171" t="str">
        <f aca="false">'Indicator Data'!B23</f>
        <v>BEN</v>
      </c>
      <c r="C23" s="172" t="n">
        <f aca="false">IF('Indicator Data'!BI23="No data","x",ROUND(IF('Indicator Data'!BI23&gt;C$3,0,IF('Indicator Data'!BI23&lt;C$4,10,(C$3-'Indicator Data'!BI23)/(C$3-C$4)*10)),1))</f>
        <v>5.5</v>
      </c>
      <c r="D23" s="173" t="n">
        <f aca="false">IF(C23="x","x",C23)</f>
        <v>5.5</v>
      </c>
      <c r="E23" s="172" t="n">
        <f aca="false">IF('Indicator Data'!BK23="No data","x",ROUND(IF('Indicator Data'!BK23&gt;E$3,0,IF('Indicator Data'!BK23&lt;E$4,10,(E$3-'Indicator Data'!BK23)/(E$3-E$4)*10)),1))</f>
        <v>5.8</v>
      </c>
      <c r="F23" s="172" t="n">
        <f aca="false">IF('Indicator Data'!BJ23="No data","x",ROUND(IF('Indicator Data'!BJ23&gt;F$3,0,IF('Indicator Data'!BJ23&lt;F$4,10,(F$3-'Indicator Data'!BJ23)/(F$3-F$4)*10)),1))</f>
        <v>5.5</v>
      </c>
      <c r="G23" s="173" t="n">
        <f aca="false">IF(AND(E23="x",F23="x"),"x",ROUND(AVERAGE(E23,F23),1))</f>
        <v>5.7</v>
      </c>
      <c r="H23" s="174" t="n">
        <f aca="false">ROUND(AVERAGE(D23,G23),1)</f>
        <v>5.6</v>
      </c>
      <c r="I23" s="172" t="n">
        <f aca="false">IF('Indicator Data'!BM23="No data","x",ROUND(IF('Indicator Data'!BM23^2&gt;I$3,0,IF('Indicator Data'!BM23^2&lt;I$4,10,(I$3-'Indicator Data'!BM23^2)/(I$3-I$4)*10)),1))</f>
        <v>9</v>
      </c>
      <c r="J23" s="172" t="n">
        <f aca="false">IF(OR('Indicator Data'!BL23=0,'Indicator Data'!BL23="No data"),"x",ROUND(IF('Indicator Data'!BL23&gt;J$3,0,IF('Indicator Data'!BL23&lt;J$4,10,(J$3-'Indicator Data'!BL23)/(J$3-J$4)*10)),1))</f>
        <v>5.9</v>
      </c>
      <c r="K23" s="172" t="n">
        <f aca="false">IF('Indicator Data'!BN23="No data","x",ROUND(IF('Indicator Data'!BN23&gt;K$3,0,IF('Indicator Data'!BN23&lt;K$4,10,(K$3-'Indicator Data'!BN23)/(K$3-K$4)*10)),1))</f>
        <v>7.4</v>
      </c>
      <c r="L23" s="172" t="n">
        <f aca="false">IF('Indicator Data'!BO23="No data","x",ROUND(IF('Indicator Data'!BO23&gt;L$3,0,IF('Indicator Data'!BO23&lt;L$4,10,(L$3-'Indicator Data'!BO23)/(L$3-L$4)*10)),1))</f>
        <v>5.5</v>
      </c>
      <c r="M23" s="173" t="n">
        <f aca="false">IF(AND(I23="x",J23="x",K23="x",L23="x"),"x",ROUND(AVERAGE(I23,J23,K23,L23),1))</f>
        <v>7</v>
      </c>
      <c r="N23" s="175" t="n">
        <f aca="false">IF('Indicator Data'!BP23="No data","x",'Indicator Data'!BP23/'Indicator Data'!CB23*100)</f>
        <v>11.5289109613338</v>
      </c>
      <c r="O23" s="172" t="n">
        <f aca="false">IF(N23="x","x",ROUND(IF(N23&gt;O$3,0,IF(N23&lt;O$4,10,(O$3-N23)/(O$3-O$4)*10)),1))</f>
        <v>8.9</v>
      </c>
      <c r="P23" s="172" t="n">
        <f aca="false">IF('Indicator Data'!BQ23="No data","x",ROUND(IF('Indicator Data'!BQ23&gt;P$3,0,IF('Indicator Data'!BQ23&lt;P$4,10,(P$3-'Indicator Data'!BQ23)/(P$3-P$4)*10)),1))</f>
        <v>9.2</v>
      </c>
      <c r="Q23" s="172" t="n">
        <f aca="false">IF('Indicator Data'!BR23="No data","x",ROUND(IF('Indicator Data'!BR23&gt;Q$3,0,IF('Indicator Data'!BR23&lt;Q$4,10,(Q$3-'Indicator Data'!BR23)/(Q$3-Q$4)*10)),1))</f>
        <v>6.9</v>
      </c>
      <c r="R23" s="173" t="n">
        <f aca="false">IF(AND(O23="x",P23="x",Q23="x"),"x",ROUND(AVERAGE(O23,Q23,P23),1))</f>
        <v>8.3</v>
      </c>
      <c r="S23" s="172" t="n">
        <f aca="false">IF('Indicator Data'!BS23="No data","x",ROUND(IF('Indicator Data'!BS23&gt;S$3,0,IF('Indicator Data'!BS23&lt;S$4,10,(S$3-'Indicator Data'!BS23)/(S$3-S$4)*10)),1))</f>
        <v>9.6</v>
      </c>
      <c r="T23" s="176" t="n">
        <f aca="false">IF('Indicator Data'!BT23="No data","x",ROUND(IF('Indicator Data'!BT23&gt;T$3,0,IF('Indicator Data'!BT23&lt;T$4,10,(T$3-'Indicator Data'!BT23)/(T$3-T$4)*10)),1))</f>
        <v>4.6</v>
      </c>
      <c r="U23" s="176" t="str">
        <f aca="false">IF('Indicator Data'!BU23="No data","x",ROUND(IF('Indicator Data'!BU23&gt;U$3,0,IF('Indicator Data'!BU23&lt;U$4,10,(U$3-'Indicator Data'!BU23)/(U$3-U$4)*10)),1))</f>
        <v>x</v>
      </c>
      <c r="V23" s="176" t="n">
        <f aca="false">IF('Indicator Data'!BV23="No data","x",ROUND(IF('Indicator Data'!BV23&gt;V$3,0,IF('Indicator Data'!BV23&lt;V$4,10,(V$3-'Indicator Data'!BV23)/(V$3-V$4)*10)),1))</f>
        <v>5.3</v>
      </c>
      <c r="W23" s="172" t="n">
        <f aca="false">IF(AND(T23="X",U23="x",V23="x"),"x",AVERAGE(T23:V23))</f>
        <v>4.95</v>
      </c>
      <c r="X23" s="172" t="n">
        <f aca="false">IF('Indicator Data'!BW23="No data","x",ROUND(IF('Indicator Data'!BW23&gt;X$3,0,IF('Indicator Data'!BW23&lt;X$4,10,(X$3-'Indicator Data'!BW23)/(X$3-X$4)*10)),1))</f>
        <v>9.9</v>
      </c>
      <c r="Y23" s="172" t="n">
        <f aca="false">IF('Indicator Data'!BX23="No data","x",ROUND(IF('Indicator Data'!BX23&gt;Y$3,10,IF('Indicator Data'!BX23&lt;Y$4,0,10-(Y$3-'Indicator Data'!BX23)/(Y$3-Y$4)*10)),1))</f>
        <v>4.4</v>
      </c>
      <c r="Z23" s="173" t="n">
        <f aca="false">IF(AND(S23="x",W23="x",X23="x",Y23="x"),"x",ROUND(AVERAGE(S23,W23,X23,Y23),1))</f>
        <v>7.2</v>
      </c>
      <c r="AA23" s="174" t="n">
        <f aca="false">ROUND(AVERAGE(R23,M23,Z23),1)</f>
        <v>7.5</v>
      </c>
      <c r="AB23" s="162"/>
    </row>
    <row r="24" customFormat="false" ht="14.5" hidden="false" customHeight="false" outlineLevel="0" collapsed="false">
      <c r="A24" s="170" t="str">
        <f aca="false">'Indicator Data'!A24</f>
        <v>Bhutan</v>
      </c>
      <c r="B24" s="171" t="str">
        <f aca="false">'Indicator Data'!B24</f>
        <v>BTN</v>
      </c>
      <c r="C24" s="172" t="n">
        <f aca="false">IF('Indicator Data'!BI24="No data","x",ROUND(IF('Indicator Data'!BI24&gt;C$3,0,IF('Indicator Data'!BI24&lt;C$4,10,(C$3-'Indicator Data'!BI24)/(C$3-C$4)*10)),1))</f>
        <v>4.5</v>
      </c>
      <c r="D24" s="173" t="n">
        <f aca="false">IF(C24="x","x",C24)</f>
        <v>4.5</v>
      </c>
      <c r="E24" s="172" t="n">
        <f aca="false">IF('Indicator Data'!BK24="No data","x",ROUND(IF('Indicator Data'!BK24&gt;E$3,0,IF('Indicator Data'!BK24&lt;E$4,10,(E$3-'Indicator Data'!BK24)/(E$3-E$4)*10)),1))</f>
        <v>3.2</v>
      </c>
      <c r="F24" s="172" t="n">
        <f aca="false">IF('Indicator Data'!BJ24="No data","x",ROUND(IF('Indicator Data'!BJ24&gt;F$3,0,IF('Indicator Data'!BJ24&lt;F$4,10,(F$3-'Indicator Data'!BJ24)/(F$3-F$4)*10)),1))</f>
        <v>4.3</v>
      </c>
      <c r="G24" s="173" t="n">
        <f aca="false">IF(AND(E24="x",F24="x"),"x",ROUND(AVERAGE(E24,F24),1))</f>
        <v>3.8</v>
      </c>
      <c r="H24" s="174" t="n">
        <f aca="false">ROUND(AVERAGE(D24,G24),1)</f>
        <v>4.2</v>
      </c>
      <c r="I24" s="172" t="n">
        <f aca="false">IF('Indicator Data'!BM24="No data","x",ROUND(IF('Indicator Data'!BM24^2&gt;I$3,0,IF('Indicator Data'!BM24^2&lt;I$4,10,(I$3-'Indicator Data'!BM24^2)/(I$3-I$4)*10)),1))</f>
        <v>6.1</v>
      </c>
      <c r="J24" s="172" t="n">
        <f aca="false">IF(OR('Indicator Data'!BL24=0,'Indicator Data'!BL24="No data"),"x",ROUND(IF('Indicator Data'!BL24&gt;J$3,0,IF('Indicator Data'!BL24&lt;J$4,10,(J$3-'Indicator Data'!BL24)/(J$3-J$4)*10)),1))</f>
        <v>0</v>
      </c>
      <c r="K24" s="172" t="n">
        <f aca="false">IF('Indicator Data'!BN24="No data","x",ROUND(IF('Indicator Data'!BN24&gt;K$3,0,IF('Indicator Data'!BN24&lt;K$4,10,(K$3-'Indicator Data'!BN24)/(K$3-K$4)*10)),1))</f>
        <v>4.7</v>
      </c>
      <c r="L24" s="172" t="n">
        <f aca="false">IF('Indicator Data'!BO24="No data","x",ROUND(IF('Indicator Data'!BO24&gt;L$3,0,IF('Indicator Data'!BO24&lt;L$4,10,(L$3-'Indicator Data'!BO24)/(L$3-L$4)*10)),1))</f>
        <v>5.3</v>
      </c>
      <c r="M24" s="173" t="n">
        <f aca="false">IF(AND(I24="x",J24="x",K24="x",L24="x"),"x",ROUND(AVERAGE(I24,J24,K24,L24),1))</f>
        <v>4</v>
      </c>
      <c r="N24" s="175" t="n">
        <f aca="false">IF('Indicator Data'!BP24="No data","x",'Indicator Data'!BP24/'Indicator Data'!CB24*100)</f>
        <v>4.16731781007449</v>
      </c>
      <c r="O24" s="172" t="n">
        <f aca="false">IF(N24="x","x",ROUND(IF(N24&gt;O$3,0,IF(N24&lt;O$4,10,(O$3-N24)/(O$3-O$4)*10)),1))</f>
        <v>9.7</v>
      </c>
      <c r="P24" s="172" t="n">
        <f aca="false">IF('Indicator Data'!BQ24="No data","x",ROUND(IF('Indicator Data'!BQ24&gt;P$3,0,IF('Indicator Data'!BQ24&lt;P$4,10,(P$3-'Indicator Data'!BQ24)/(P$3-P$4)*10)),1))</f>
        <v>2.6</v>
      </c>
      <c r="Q24" s="172" t="n">
        <f aca="false">IF('Indicator Data'!BR24="No data","x",ROUND(IF('Indicator Data'!BR24&gt;Q$3,0,IF('Indicator Data'!BR24&lt;Q$4,10,(Q$3-'Indicator Data'!BR24)/(Q$3-Q$4)*10)),1))</f>
        <v>0.5</v>
      </c>
      <c r="R24" s="173" t="n">
        <f aca="false">IF(AND(O24="x",P24="x",Q24="x"),"x",ROUND(AVERAGE(O24,Q24,P24),1))</f>
        <v>4.3</v>
      </c>
      <c r="S24" s="172" t="n">
        <f aca="false">IF('Indicator Data'!BS24="No data","x",ROUND(IF('Indicator Data'!BS24&gt;S$3,0,IF('Indicator Data'!BS24&lt;S$4,10,(S$3-'Indicator Data'!BS24)/(S$3-S$4)*10)),1))</f>
        <v>9.1</v>
      </c>
      <c r="T24" s="176" t="n">
        <f aca="false">IF('Indicator Data'!BT24="No data","x",ROUND(IF('Indicator Data'!BT24&gt;T$3,0,IF('Indicator Data'!BT24&lt;T$4,10,(T$3-'Indicator Data'!BT24)/(T$3-T$4)*10)),1))</f>
        <v>0.7</v>
      </c>
      <c r="U24" s="176" t="n">
        <f aca="false">IF('Indicator Data'!BU24="No data","x",ROUND(IF('Indicator Data'!BU24&gt;U$3,0,IF('Indicator Data'!BU24&lt;U$4,10,(U$3-'Indicator Data'!BU24)/(U$3-U$4)*10)),1))</f>
        <v>1.2</v>
      </c>
      <c r="V24" s="176" t="n">
        <f aca="false">IF('Indicator Data'!BV24="No data","x",ROUND(IF('Indicator Data'!BV24&gt;V$3,0,IF('Indicator Data'!BV24&lt;V$4,10,(V$3-'Indicator Data'!BV24)/(V$3-V$4)*10)),1))</f>
        <v>1.5</v>
      </c>
      <c r="W24" s="172" t="n">
        <f aca="false">IF(AND(T24="X",U24="x",V24="x"),"x",AVERAGE(T24:V24))</f>
        <v>1.13333333333333</v>
      </c>
      <c r="X24" s="172" t="n">
        <f aca="false">IF('Indicator Data'!BW24="No data","x",ROUND(IF('Indicator Data'!BW24&gt;X$3,0,IF('Indicator Data'!BW24&lt;X$4,10,(X$3-'Indicator Data'!BW24)/(X$3-X$4)*10)),1))</f>
        <v>8.7</v>
      </c>
      <c r="Y24" s="172" t="n">
        <f aca="false">IF('Indicator Data'!BX24="No data","x",ROUND(IF('Indicator Data'!BX24&gt;Y$3,10,IF('Indicator Data'!BX24&lt;Y$4,0,10-(Y$3-'Indicator Data'!BX24)/(Y$3-Y$4)*10)),1))</f>
        <v>2</v>
      </c>
      <c r="Z24" s="173" t="n">
        <f aca="false">IF(AND(S24="x",W24="x",X24="x",Y24="x"),"x",ROUND(AVERAGE(S24,W24,X24,Y24),1))</f>
        <v>5.2</v>
      </c>
      <c r="AA24" s="174" t="n">
        <f aca="false">ROUND(AVERAGE(R24,M24,Z24),1)</f>
        <v>4.5</v>
      </c>
      <c r="AB24" s="162"/>
    </row>
    <row r="25" customFormat="false" ht="14.5" hidden="false" customHeight="false" outlineLevel="0" collapsed="false">
      <c r="A25" s="170" t="str">
        <f aca="false">'Indicator Data'!A25</f>
        <v>Bolivia</v>
      </c>
      <c r="B25" s="171" t="str">
        <f aca="false">'Indicator Data'!B25</f>
        <v>BOL</v>
      </c>
      <c r="C25" s="172" t="n">
        <f aca="false">IF('Indicator Data'!BI25="No data","x",ROUND(IF('Indicator Data'!BI25&gt;C$3,0,IF('Indicator Data'!BI25&lt;C$4,10,(C$3-'Indicator Data'!BI25)/(C$3-C$4)*10)),1))</f>
        <v>5.6</v>
      </c>
      <c r="D25" s="173" t="n">
        <f aca="false">IF(C25="x","x",C25)</f>
        <v>5.6</v>
      </c>
      <c r="E25" s="172" t="n">
        <f aca="false">IF('Indicator Data'!BK25="No data","x",ROUND(IF('Indicator Data'!BK25&gt;E$3,0,IF('Indicator Data'!BK25&lt;E$4,10,(E$3-'Indicator Data'!BK25)/(E$3-E$4)*10)),1))</f>
        <v>7</v>
      </c>
      <c r="F25" s="172" t="n">
        <f aca="false">IF('Indicator Data'!BJ25="No data","x",ROUND(IF('Indicator Data'!BJ25&gt;F$3,0,IF('Indicator Data'!BJ25&lt;F$4,10,(F$3-'Indicator Data'!BJ25)/(F$3-F$4)*10)),1))</f>
        <v>6.1</v>
      </c>
      <c r="G25" s="173" t="n">
        <f aca="false">IF(AND(E25="x",F25="x"),"x",ROUND(AVERAGE(E25,F25),1))</f>
        <v>6.6</v>
      </c>
      <c r="H25" s="174" t="n">
        <f aca="false">ROUND(AVERAGE(D25,G25),1)</f>
        <v>6.1</v>
      </c>
      <c r="I25" s="172" t="n">
        <f aca="false">IF('Indicator Data'!BM25="No data","x",ROUND(IF('Indicator Data'!BM25^2&gt;I$3,0,IF('Indicator Data'!BM25^2&lt;I$4,10,(I$3-'Indicator Data'!BM25^2)/(I$3-I$4)*10)),1))</f>
        <v>1.3</v>
      </c>
      <c r="J25" s="172" t="n">
        <f aca="false">IF(OR('Indicator Data'!BL25=0,'Indicator Data'!BL25="No data"),"x",ROUND(IF('Indicator Data'!BL25&gt;J$3,0,IF('Indicator Data'!BL25&lt;J$4,10,(J$3-'Indicator Data'!BL25)/(J$3-J$4)*10)),1))</f>
        <v>0.2</v>
      </c>
      <c r="K25" s="172" t="n">
        <f aca="false">IF('Indicator Data'!BN25="No data","x",ROUND(IF('Indicator Data'!BN25&gt;K$3,0,IF('Indicator Data'!BN25&lt;K$4,10,(K$3-'Indicator Data'!BN25)/(K$3-K$4)*10)),1))</f>
        <v>4</v>
      </c>
      <c r="L25" s="172" t="n">
        <f aca="false">IF('Indicator Data'!BO25="No data","x",ROUND(IF('Indicator Data'!BO25&gt;L$3,0,IF('Indicator Data'!BO25&lt;L$4,10,(L$3-'Indicator Data'!BO25)/(L$3-L$4)*10)),1))</f>
        <v>5.1</v>
      </c>
      <c r="M25" s="173" t="n">
        <f aca="false">IF(AND(I25="x",J25="x",K25="x",L25="x"),"x",ROUND(AVERAGE(I25,J25,K25,L25),1))</f>
        <v>2.7</v>
      </c>
      <c r="N25" s="175" t="n">
        <f aca="false">IF('Indicator Data'!BP25="No data","x",'Indicator Data'!BP25/'Indicator Data'!CB25*100)</f>
        <v>8.76950060001846</v>
      </c>
      <c r="O25" s="172" t="n">
        <f aca="false">IF(N25="x","x",ROUND(IF(N25&gt;O$3,0,IF(N25&lt;O$4,10,(O$3-N25)/(O$3-O$4)*10)),1))</f>
        <v>9.2</v>
      </c>
      <c r="P25" s="172" t="n">
        <f aca="false">IF('Indicator Data'!BQ25="No data","x",ROUND(IF('Indicator Data'!BQ25&gt;P$3,0,IF('Indicator Data'!BQ25&lt;P$4,10,(P$3-'Indicator Data'!BQ25)/(P$3-P$4)*10)),1))</f>
        <v>3.8</v>
      </c>
      <c r="Q25" s="172" t="n">
        <f aca="false">IF('Indicator Data'!BR25="No data","x",ROUND(IF('Indicator Data'!BR25&gt;Q$3,0,IF('Indicator Data'!BR25&lt;Q$4,10,(Q$3-'Indicator Data'!BR25)/(Q$3-Q$4)*10)),1))</f>
        <v>1.3</v>
      </c>
      <c r="R25" s="173" t="n">
        <f aca="false">IF(AND(O25="x",P25="x",Q25="x"),"x",ROUND(AVERAGE(O25,Q25,P25),1))</f>
        <v>4.8</v>
      </c>
      <c r="S25" s="172" t="n">
        <f aca="false">IF('Indicator Data'!BS25="No data","x",ROUND(IF('Indicator Data'!BS25&gt;S$3,0,IF('Indicator Data'!BS25&lt;S$4,10,(S$3-'Indicator Data'!BS25)/(S$3-S$4)*10)),1))</f>
        <v>6</v>
      </c>
      <c r="T25" s="176" t="n">
        <f aca="false">IF('Indicator Data'!BT25="No data","x",ROUND(IF('Indicator Data'!BT25&gt;T$3,0,IF('Indicator Data'!BT25&lt;T$4,10,(T$3-'Indicator Data'!BT25)/(T$3-T$4)*10)),1))</f>
        <v>5.3</v>
      </c>
      <c r="U25" s="176" t="n">
        <f aca="false">IF('Indicator Data'!BU25="No data","x",ROUND(IF('Indicator Data'!BU25&gt;U$3,0,IF('Indicator Data'!BU25&lt;U$4,10,(U$3-'Indicator Data'!BU25)/(U$3-U$4)*10)),1))</f>
        <v>9</v>
      </c>
      <c r="V25" s="176" t="n">
        <f aca="false">IF('Indicator Data'!BV25="No data","x",ROUND(IF('Indicator Data'!BV25&gt;V$3,0,IF('Indicator Data'!BV25&lt;V$4,10,(V$3-'Indicator Data'!BV25)/(V$3-V$4)*10)),1))</f>
        <v>5.3</v>
      </c>
      <c r="W25" s="172" t="n">
        <f aca="false">IF(AND(T25="X",U25="x",V25="x"),"x",AVERAGE(T25:V25))</f>
        <v>6.53333333333333</v>
      </c>
      <c r="X25" s="172" t="n">
        <f aca="false">IF('Indicator Data'!BW25="No data","x",ROUND(IF('Indicator Data'!BW25&gt;X$3,0,IF('Indicator Data'!BW25&lt;X$4,10,(X$3-'Indicator Data'!BW25)/(X$3-X$4)*10)),1))</f>
        <v>8</v>
      </c>
      <c r="Y25" s="172" t="n">
        <f aca="false">IF('Indicator Data'!BX25="No data","x",ROUND(IF('Indicator Data'!BX25&gt;Y$3,10,IF('Indicator Data'!BX25&lt;Y$4,0,10-(Y$3-'Indicator Data'!BX25)/(Y$3-Y$4)*10)),1))</f>
        <v>1.7</v>
      </c>
      <c r="Z25" s="173" t="n">
        <f aca="false">IF(AND(S25="x",W25="x",X25="x",Y25="x"),"x",ROUND(AVERAGE(S25,W25,X25,Y25),1))</f>
        <v>5.6</v>
      </c>
      <c r="AA25" s="174" t="n">
        <f aca="false">ROUND(AVERAGE(R25,M25,Z25),1)</f>
        <v>4.4</v>
      </c>
      <c r="AB25" s="162"/>
    </row>
    <row r="26" customFormat="false" ht="14.5" hidden="false" customHeight="false" outlineLevel="0" collapsed="false">
      <c r="A26" s="170" t="str">
        <f aca="false">'Indicator Data'!A26</f>
        <v>Bosnia and Herzegovina</v>
      </c>
      <c r="B26" s="171" t="str">
        <f aca="false">'Indicator Data'!B26</f>
        <v>BIH</v>
      </c>
      <c r="C26" s="172" t="str">
        <f aca="false">IF('Indicator Data'!BI26="No data","x",ROUND(IF('Indicator Data'!BI26&gt;C$3,0,IF('Indicator Data'!BI26&lt;C$4,10,(C$3-'Indicator Data'!BI26)/(C$3-C$4)*10)),1))</f>
        <v>x</v>
      </c>
      <c r="D26" s="173" t="str">
        <f aca="false">IF(C26="x","x",C26)</f>
        <v>x</v>
      </c>
      <c r="E26" s="172" t="n">
        <f aca="false">IF('Indicator Data'!BK26="No data","x",ROUND(IF('Indicator Data'!BK26&gt;E$3,0,IF('Indicator Data'!BK26&lt;E$4,10,(E$3-'Indicator Data'!BK26)/(E$3-E$4)*10)),1))</f>
        <v>6.5</v>
      </c>
      <c r="F26" s="172" t="n">
        <f aca="false">IF('Indicator Data'!BJ26="No data","x",ROUND(IF('Indicator Data'!BJ26&gt;F$3,0,IF('Indicator Data'!BJ26&lt;F$4,10,(F$3-'Indicator Data'!BJ26)/(F$3-F$4)*10)),1))</f>
        <v>7</v>
      </c>
      <c r="G26" s="173" t="n">
        <f aca="false">IF(AND(E26="x",F26="x"),"x",ROUND(AVERAGE(E26,F26),1))</f>
        <v>6.8</v>
      </c>
      <c r="H26" s="174" t="n">
        <f aca="false">ROUND(AVERAGE(D26,G26),1)</f>
        <v>6.8</v>
      </c>
      <c r="I26" s="172" t="n">
        <f aca="false">IF('Indicator Data'!BM26="No data","x",ROUND(IF('Indicator Data'!BM26^2&gt;I$3,0,IF('Indicator Data'!BM26^2&lt;I$4,10,(I$3-'Indicator Data'!BM26^2)/(I$3-I$4)*10)),1))</f>
        <v>0.7</v>
      </c>
      <c r="J26" s="172" t="n">
        <f aca="false">IF(OR('Indicator Data'!BL26=0,'Indicator Data'!BL26="No data"),"x",ROUND(IF('Indicator Data'!BL26&gt;J$3,0,IF('Indicator Data'!BL26&lt;J$4,10,(J$3-'Indicator Data'!BL26)/(J$3-J$4)*10)),1))</f>
        <v>0</v>
      </c>
      <c r="K26" s="172" t="n">
        <f aca="false">IF('Indicator Data'!BN26="No data","x",ROUND(IF('Indicator Data'!BN26&gt;K$3,0,IF('Indicator Data'!BN26&lt;K$4,10,(K$3-'Indicator Data'!BN26)/(K$3-K$4)*10)),1))</f>
        <v>2.7</v>
      </c>
      <c r="L26" s="172" t="n">
        <f aca="false">IF('Indicator Data'!BO26="No data","x",ROUND(IF('Indicator Data'!BO26&gt;L$3,0,IF('Indicator Data'!BO26&lt;L$4,10,(L$3-'Indicator Data'!BO26)/(L$3-L$4)*10)),1))</f>
        <v>4.8</v>
      </c>
      <c r="M26" s="173" t="n">
        <f aca="false">IF(AND(I26="x",J26="x",K26="x",L26="x"),"x",ROUND(AVERAGE(I26,J26,K26,L26),1))</f>
        <v>2.1</v>
      </c>
      <c r="N26" s="175" t="n">
        <f aca="false">IF('Indicator Data'!BP26="No data","x",'Indicator Data'!BP26/'Indicator Data'!CB26*100)</f>
        <v>74.5098039215686</v>
      </c>
      <c r="O26" s="172" t="n">
        <f aca="false">IF(N26="x","x",ROUND(IF(N26&gt;O$3,0,IF(N26&lt;O$4,10,(O$3-N26)/(O$3-O$4)*10)),1))</f>
        <v>2.6</v>
      </c>
      <c r="P26" s="172" t="n">
        <f aca="false">IF('Indicator Data'!BQ26="No data","x",ROUND(IF('Indicator Data'!BQ26&gt;P$3,0,IF('Indicator Data'!BQ26&lt;P$4,10,(P$3-'Indicator Data'!BQ26)/(P$3-P$4)*10)),1))</f>
        <v>0.5</v>
      </c>
      <c r="Q26" s="172" t="n">
        <f aca="false">IF('Indicator Data'!BR26="No data","x",ROUND(IF('Indicator Data'!BR26&gt;Q$3,0,IF('Indicator Data'!BR26&lt;Q$4,10,(Q$3-'Indicator Data'!BR26)/(Q$3-Q$4)*10)),1))</f>
        <v>0.8</v>
      </c>
      <c r="R26" s="173" t="n">
        <f aca="false">IF(AND(O26="x",P26="x",Q26="x"),"x",ROUND(AVERAGE(O26,Q26,P26),1))</f>
        <v>1.3</v>
      </c>
      <c r="S26" s="172" t="n">
        <f aca="false">IF('Indicator Data'!BS26="No data","x",ROUND(IF('Indicator Data'!BS26&gt;S$3,0,IF('Indicator Data'!BS26&lt;S$4,10,(S$3-'Indicator Data'!BS26)/(S$3-S$4)*10)),1))</f>
        <v>5</v>
      </c>
      <c r="T26" s="176" t="n">
        <f aca="false">IF('Indicator Data'!BT26="No data","x",ROUND(IF('Indicator Data'!BT26&gt;T$3,0,IF('Indicator Data'!BT26&lt;T$4,10,(T$3-'Indicator Data'!BT26)/(T$3-T$4)*10)),1))</f>
        <v>4.4</v>
      </c>
      <c r="U26" s="176" t="n">
        <f aca="false">IF('Indicator Data'!BU26="No data","x",ROUND(IF('Indicator Data'!BU26&gt;U$3,0,IF('Indicator Data'!BU26&lt;U$4,10,(U$3-'Indicator Data'!BU26)/(U$3-U$4)*10)),1))</f>
        <v>3.9</v>
      </c>
      <c r="V26" s="176" t="str">
        <f aca="false">IF('Indicator Data'!BV26="No data","x",ROUND(IF('Indicator Data'!BV26&gt;V$3,0,IF('Indicator Data'!BV26&lt;V$4,10,(V$3-'Indicator Data'!BV26)/(V$3-V$4)*10)),1))</f>
        <v>x</v>
      </c>
      <c r="W26" s="172" t="n">
        <f aca="false">IF(AND(T26="X",U26="x",V26="x"),"x",AVERAGE(T26:V26))</f>
        <v>4.15</v>
      </c>
      <c r="X26" s="172" t="n">
        <f aca="false">IF('Indicator Data'!BW26="No data","x",ROUND(IF('Indicator Data'!BW26&gt;X$3,0,IF('Indicator Data'!BW26&lt;X$4,10,(X$3-'Indicator Data'!BW26)/(X$3-X$4)*10)),1))</f>
        <v>5.2</v>
      </c>
      <c r="Y26" s="172" t="n">
        <f aca="false">IF('Indicator Data'!BX26="No data","x",ROUND(IF('Indicator Data'!BX26&gt;Y$3,10,IF('Indicator Data'!BX26&lt;Y$4,0,10-(Y$3-'Indicator Data'!BX26)/(Y$3-Y$4)*10)),1))</f>
        <v>0.1</v>
      </c>
      <c r="Z26" s="173" t="n">
        <f aca="false">IF(AND(S26="x",W26="x",X26="x",Y26="x"),"x",ROUND(AVERAGE(S26,W26,X26,Y26),1))</f>
        <v>3.6</v>
      </c>
      <c r="AA26" s="174" t="n">
        <f aca="false">ROUND(AVERAGE(R26,M26,Z26),1)</f>
        <v>2.3</v>
      </c>
      <c r="AB26" s="162"/>
    </row>
    <row r="27" customFormat="false" ht="14.5" hidden="false" customHeight="false" outlineLevel="0" collapsed="false">
      <c r="A27" s="170" t="str">
        <f aca="false">'Indicator Data'!A27</f>
        <v>Botswana</v>
      </c>
      <c r="B27" s="171" t="str">
        <f aca="false">'Indicator Data'!B27</f>
        <v>BWA</v>
      </c>
      <c r="C27" s="172" t="n">
        <f aca="false">IF('Indicator Data'!BI27="No data","x",ROUND(IF('Indicator Data'!BI27&gt;C$3,0,IF('Indicator Data'!BI27&lt;C$4,10,(C$3-'Indicator Data'!BI27)/(C$3-C$4)*10)),1))</f>
        <v>5.6</v>
      </c>
      <c r="D27" s="173" t="n">
        <f aca="false">IF(C27="x","x",C27)</f>
        <v>5.6</v>
      </c>
      <c r="E27" s="172" t="n">
        <f aca="false">IF('Indicator Data'!BK27="No data","x",ROUND(IF('Indicator Data'!BK27&gt;E$3,0,IF('Indicator Data'!BK27&lt;E$4,10,(E$3-'Indicator Data'!BK27)/(E$3-E$4)*10)),1))</f>
        <v>4.5</v>
      </c>
      <c r="F27" s="172" t="n">
        <f aca="false">IF('Indicator Data'!BJ27="No data","x",ROUND(IF('Indicator Data'!BJ27&gt;F$3,0,IF('Indicator Data'!BJ27&lt;F$4,10,(F$3-'Indicator Data'!BJ27)/(F$3-F$4)*10)),1))</f>
        <v>4.5</v>
      </c>
      <c r="G27" s="173" t="n">
        <f aca="false">IF(AND(E27="x",F27="x"),"x",ROUND(AVERAGE(E27,F27),1))</f>
        <v>4.5</v>
      </c>
      <c r="H27" s="174" t="n">
        <f aca="false">ROUND(AVERAGE(D27,G27),1)</f>
        <v>5.1</v>
      </c>
      <c r="I27" s="172" t="n">
        <f aca="false">IF('Indicator Data'!BM27="No data","x",ROUND(IF('Indicator Data'!BM27^2&gt;I$3,0,IF('Indicator Data'!BM27^2&lt;I$4,10,(I$3-'Indicator Data'!BM27^2)/(I$3-I$4)*10)),1))</f>
        <v>2.7</v>
      </c>
      <c r="J27" s="172" t="n">
        <f aca="false">IF(OR('Indicator Data'!BL27=0,'Indicator Data'!BL27="No data"),"x",ROUND(IF('Indicator Data'!BL27&gt;J$3,0,IF('Indicator Data'!BL27&lt;J$4,10,(J$3-'Indicator Data'!BL27)/(J$3-J$4)*10)),1))</f>
        <v>2.8</v>
      </c>
      <c r="K27" s="172" t="n">
        <f aca="false">IF('Indicator Data'!BN27="No data","x",ROUND(IF('Indicator Data'!BN27&gt;K$3,0,IF('Indicator Data'!BN27&lt;K$4,10,(K$3-'Indicator Data'!BN27)/(K$3-K$4)*10)),1))</f>
        <v>3.6</v>
      </c>
      <c r="L27" s="172" t="n">
        <f aca="false">IF('Indicator Data'!BO27="No data","x",ROUND(IF('Indicator Data'!BO27&gt;L$3,0,IF('Indicator Data'!BO27&lt;L$4,10,(L$3-'Indicator Data'!BO27)/(L$3-L$4)*10)),1))</f>
        <v>1.9</v>
      </c>
      <c r="M27" s="173" t="n">
        <f aca="false">IF(AND(I27="x",J27="x",K27="x",L27="x"),"x",ROUND(AVERAGE(I27,J27,K27,L27),1))</f>
        <v>2.8</v>
      </c>
      <c r="N27" s="175" t="n">
        <f aca="false">IF('Indicator Data'!BP27="No data","x",'Indicator Data'!BP27/'Indicator Data'!CB27*100)</f>
        <v>7.0580346902405</v>
      </c>
      <c r="O27" s="172" t="n">
        <f aca="false">IF(N27="x","x",ROUND(IF(N27&gt;O$3,0,IF(N27&lt;O$4,10,(O$3-N27)/(O$3-O$4)*10)),1))</f>
        <v>9.4</v>
      </c>
      <c r="P27" s="172" t="n">
        <f aca="false">IF('Indicator Data'!BQ27="No data","x",ROUND(IF('Indicator Data'!BQ27&gt;P$3,0,IF('Indicator Data'!BQ27&lt;P$4,10,(P$3-'Indicator Data'!BQ27)/(P$3-P$4)*10)),1))</f>
        <v>2.2</v>
      </c>
      <c r="Q27" s="172" t="n">
        <f aca="false">IF('Indicator Data'!BR27="No data","x",ROUND(IF('Indicator Data'!BR27&gt;Q$3,0,IF('Indicator Data'!BR27&lt;Q$4,10,(Q$3-'Indicator Data'!BR27)/(Q$3-Q$4)*10)),1))</f>
        <v>1.6</v>
      </c>
      <c r="R27" s="173" t="n">
        <f aca="false">IF(AND(O27="x",P27="x",Q27="x"),"x",ROUND(AVERAGE(O27,Q27,P27),1))</f>
        <v>4.4</v>
      </c>
      <c r="S27" s="172" t="n">
        <f aca="false">IF('Indicator Data'!BS27="No data","x",ROUND(IF('Indicator Data'!BS27&gt;S$3,0,IF('Indicator Data'!BS27&lt;S$4,10,(S$3-'Indicator Data'!BS27)/(S$3-S$4)*10)),1))</f>
        <v>9.1</v>
      </c>
      <c r="T27" s="176" t="n">
        <f aca="false">IF('Indicator Data'!BT27="No data","x",ROUND(IF('Indicator Data'!BT27&gt;T$3,0,IF('Indicator Data'!BT27&lt;T$4,10,(T$3-'Indicator Data'!BT27)/(T$3-T$4)*10)),1))</f>
        <v>0.7</v>
      </c>
      <c r="U27" s="176" t="n">
        <f aca="false">IF('Indicator Data'!BU27="No data","x",ROUND(IF('Indicator Data'!BU27&gt;U$3,0,IF('Indicator Data'!BU27&lt;U$4,10,(U$3-'Indicator Data'!BU27)/(U$3-U$4)*10)),1))</f>
        <v>5.6</v>
      </c>
      <c r="V27" s="176" t="n">
        <f aca="false">IF('Indicator Data'!BV27="No data","x",ROUND(IF('Indicator Data'!BV27&gt;V$3,0,IF('Indicator Data'!BV27&lt;V$4,10,(V$3-'Indicator Data'!BV27)/(V$3-V$4)*10)),1))</f>
        <v>1.5</v>
      </c>
      <c r="W27" s="172" t="n">
        <f aca="false">IF(AND(T27="X",U27="x",V27="x"),"x",AVERAGE(T27:V27))</f>
        <v>2.6</v>
      </c>
      <c r="X27" s="172" t="n">
        <f aca="false">IF('Indicator Data'!BW27="No data","x",ROUND(IF('Indicator Data'!BW27&gt;X$3,0,IF('Indicator Data'!BW27&lt;X$4,10,(X$3-'Indicator Data'!BW27)/(X$3-X$4)*10)),1))</f>
        <v>6.4</v>
      </c>
      <c r="Y27" s="172" t="n">
        <f aca="false">IF('Indicator Data'!BX27="No data","x",ROUND(IF('Indicator Data'!BX27&gt;Y$3,10,IF('Indicator Data'!BX27&lt;Y$4,0,10-(Y$3-'Indicator Data'!BX27)/(Y$3-Y$4)*10)),1))</f>
        <v>1.6</v>
      </c>
      <c r="Z27" s="173" t="n">
        <f aca="false">IF(AND(S27="x",W27="x",X27="x",Y27="x"),"x",ROUND(AVERAGE(S27,W27,X27,Y27),1))</f>
        <v>4.9</v>
      </c>
      <c r="AA27" s="174" t="n">
        <f aca="false">ROUND(AVERAGE(R27,M27,Z27),1)</f>
        <v>4</v>
      </c>
      <c r="AB27" s="162"/>
    </row>
    <row r="28" customFormat="false" ht="14.5" hidden="false" customHeight="false" outlineLevel="0" collapsed="false">
      <c r="A28" s="170" t="str">
        <f aca="false">'Indicator Data'!A28</f>
        <v>Brazil</v>
      </c>
      <c r="B28" s="171" t="str">
        <f aca="false">'Indicator Data'!B28</f>
        <v>BRA</v>
      </c>
      <c r="C28" s="172" t="n">
        <f aca="false">IF('Indicator Data'!BI28="No data","x",ROUND(IF('Indicator Data'!BI28&gt;C$3,0,IF('Indicator Data'!BI28&lt;C$4,10,(C$3-'Indicator Data'!BI28)/(C$3-C$4)*10)),1))</f>
        <v>4.3</v>
      </c>
      <c r="D28" s="173" t="n">
        <f aca="false">IF(C28="x","x",C28)</f>
        <v>4.3</v>
      </c>
      <c r="E28" s="172" t="n">
        <f aca="false">IF('Indicator Data'!BK28="No data","x",ROUND(IF('Indicator Data'!BK28&gt;E$3,0,IF('Indicator Data'!BK28&lt;E$4,10,(E$3-'Indicator Data'!BK28)/(E$3-E$4)*10)),1))</f>
        <v>6.2</v>
      </c>
      <c r="F28" s="172" t="n">
        <f aca="false">IF('Indicator Data'!BJ28="No data","x",ROUND(IF('Indicator Data'!BJ28&gt;F$3,0,IF('Indicator Data'!BJ28&lt;F$4,10,(F$3-'Indicator Data'!BJ28)/(F$3-F$4)*10)),1))</f>
        <v>5.9</v>
      </c>
      <c r="G28" s="173" t="n">
        <f aca="false">IF(AND(E28="x",F28="x"),"x",ROUND(AVERAGE(E28,F28),1))</f>
        <v>6.1</v>
      </c>
      <c r="H28" s="174" t="n">
        <f aca="false">ROUND(AVERAGE(D28,G28),1)</f>
        <v>5.2</v>
      </c>
      <c r="I28" s="172" t="n">
        <f aca="false">IF('Indicator Data'!BM28="No data","x",ROUND(IF('Indicator Data'!BM28^2&gt;I$3,0,IF('Indicator Data'!BM28^2&lt;I$4,10,(I$3-'Indicator Data'!BM28^2)/(I$3-I$4)*10)),1))</f>
        <v>1.4</v>
      </c>
      <c r="J28" s="172" t="n">
        <f aca="false">IF(OR('Indicator Data'!BL28=0,'Indicator Data'!BL28="No data"),"x",ROUND(IF('Indicator Data'!BL28&gt;J$3,0,IF('Indicator Data'!BL28&lt;J$4,10,(J$3-'Indicator Data'!BL28)/(J$3-J$4)*10)),1))</f>
        <v>0</v>
      </c>
      <c r="K28" s="172" t="n">
        <f aca="false">IF('Indicator Data'!BN28="No data","x",ROUND(IF('Indicator Data'!BN28&gt;K$3,0,IF('Indicator Data'!BN28&lt;K$4,10,(K$3-'Indicator Data'!BN28)/(K$3-K$4)*10)),1))</f>
        <v>1.9</v>
      </c>
      <c r="L28" s="172" t="n">
        <f aca="false">IF('Indicator Data'!BO28="No data","x",ROUND(IF('Indicator Data'!BO28&gt;L$3,0,IF('Indicator Data'!BO28&lt;L$4,10,(L$3-'Indicator Data'!BO28)/(L$3-L$4)*10)),1))</f>
        <v>5.3</v>
      </c>
      <c r="M28" s="173" t="n">
        <f aca="false">IF(AND(I28="x",J28="x",K28="x",L28="x"),"x",ROUND(AVERAGE(I28,J28,K28,L28),1))</f>
        <v>2.2</v>
      </c>
      <c r="N28" s="175" t="n">
        <f aca="false">IF('Indicator Data'!BP28="No data","x",'Indicator Data'!BP28/'Indicator Data'!CB28*100)</f>
        <v>10.6390272619163</v>
      </c>
      <c r="O28" s="172" t="n">
        <f aca="false">IF(N28="x","x",ROUND(IF(N28&gt;O$3,0,IF(N28&lt;O$4,10,(O$3-N28)/(O$3-O$4)*10)),1))</f>
        <v>9</v>
      </c>
      <c r="P28" s="172" t="n">
        <f aca="false">IF('Indicator Data'!BQ28="No data","x",ROUND(IF('Indicator Data'!BQ28&gt;P$3,0,IF('Indicator Data'!BQ28&lt;P$4,10,(P$3-'Indicator Data'!BQ28)/(P$3-P$4)*10)),1))</f>
        <v>1.1</v>
      </c>
      <c r="Q28" s="172" t="n">
        <f aca="false">IF('Indicator Data'!BR28="No data","x",ROUND(IF('Indicator Data'!BR28&gt;Q$3,0,IF('Indicator Data'!BR28&lt;Q$4,10,(Q$3-'Indicator Data'!BR28)/(Q$3-Q$4)*10)),1))</f>
        <v>0.1</v>
      </c>
      <c r="R28" s="173" t="n">
        <f aca="false">IF(AND(O28="x",P28="x",Q28="x"),"x",ROUND(AVERAGE(O28,Q28,P28),1))</f>
        <v>3.4</v>
      </c>
      <c r="S28" s="172" t="n">
        <f aca="false">IF('Indicator Data'!BS28="No data","x",ROUND(IF('Indicator Data'!BS28&gt;S$3,0,IF('Indicator Data'!BS28&lt;S$4,10,(S$3-'Indicator Data'!BS28)/(S$3-S$4)*10)),1))</f>
        <v>4.6</v>
      </c>
      <c r="T28" s="176" t="n">
        <f aca="false">IF('Indicator Data'!BT28="No data","x",ROUND(IF('Indicator Data'!BT28&gt;T$3,0,IF('Indicator Data'!BT28&lt;T$4,10,(T$3-'Indicator Data'!BT28)/(T$3-T$4)*10)),1))</f>
        <v>3.7</v>
      </c>
      <c r="U28" s="176" t="n">
        <f aca="false">IF('Indicator Data'!BU28="No data","x",ROUND(IF('Indicator Data'!BU28&gt;U$3,0,IF('Indicator Data'!BU28&lt;U$4,10,(U$3-'Indicator Data'!BU28)/(U$3-U$4)*10)),1))</f>
        <v>9.3</v>
      </c>
      <c r="V28" s="176" t="n">
        <f aca="false">IF('Indicator Data'!BV28="No data","x",ROUND(IF('Indicator Data'!BV28&gt;V$3,0,IF('Indicator Data'!BV28&lt;V$4,10,(V$3-'Indicator Data'!BV28)/(V$3-V$4)*10)),1))</f>
        <v>3.4</v>
      </c>
      <c r="W28" s="172" t="n">
        <f aca="false">IF(AND(T28="X",U28="x",V28="x"),"x",AVERAGE(T28:V28))</f>
        <v>5.46666666666667</v>
      </c>
      <c r="X28" s="172" t="n">
        <f aca="false">IF('Indicator Data'!BW28="No data","x",ROUND(IF('Indicator Data'!BW28&gt;X$3,0,IF('Indicator Data'!BW28&lt;X$4,10,(X$3-'Indicator Data'!BW28)/(X$3-X$4)*10)),1))</f>
        <v>5.1</v>
      </c>
      <c r="Y28" s="172" t="n">
        <f aca="false">IF('Indicator Data'!BX28="No data","x",ROUND(IF('Indicator Data'!BX28&gt;Y$3,10,IF('Indicator Data'!BX28&lt;Y$4,0,10-(Y$3-'Indicator Data'!BX28)/(Y$3-Y$4)*10)),1))</f>
        <v>0.7</v>
      </c>
      <c r="Z28" s="173" t="n">
        <f aca="false">IF(AND(S28="x",W28="x",X28="x",Y28="x"),"x",ROUND(AVERAGE(S28,W28,X28,Y28),1))</f>
        <v>4</v>
      </c>
      <c r="AA28" s="174" t="n">
        <f aca="false">ROUND(AVERAGE(R28,M28,Z28),1)</f>
        <v>3.2</v>
      </c>
      <c r="AB28" s="162"/>
    </row>
    <row r="29" customFormat="false" ht="14.5" hidden="false" customHeight="false" outlineLevel="0" collapsed="false">
      <c r="A29" s="170" t="str">
        <f aca="false">'Indicator Data'!A29</f>
        <v>Brunei Darussalam</v>
      </c>
      <c r="B29" s="171" t="str">
        <f aca="false">'Indicator Data'!B29</f>
        <v>BRN</v>
      </c>
      <c r="C29" s="172" t="n">
        <f aca="false">IF('Indicator Data'!BI29="No data","x",ROUND(IF('Indicator Data'!BI29&gt;C$3,0,IF('Indicator Data'!BI29&lt;C$4,10,(C$3-'Indicator Data'!BI29)/(C$3-C$4)*10)),1))</f>
        <v>6</v>
      </c>
      <c r="D29" s="173" t="n">
        <f aca="false">IF(C29="x","x",C29)</f>
        <v>6</v>
      </c>
      <c r="E29" s="172" t="n">
        <f aca="false">IF('Indicator Data'!BK29="No data","x",ROUND(IF('Indicator Data'!BK29&gt;E$3,0,IF('Indicator Data'!BK29&lt;E$4,10,(E$3-'Indicator Data'!BK29)/(E$3-E$4)*10)),1))</f>
        <v>4</v>
      </c>
      <c r="F29" s="172" t="n">
        <f aca="false">IF('Indicator Data'!BJ29="No data","x",ROUND(IF('Indicator Data'!BJ29&gt;F$3,0,IF('Indicator Data'!BJ29&lt;F$4,10,(F$3-'Indicator Data'!BJ29)/(F$3-F$4)*10)),1))</f>
        <v>2.1</v>
      </c>
      <c r="G29" s="173" t="n">
        <f aca="false">IF(AND(E29="x",F29="x"),"x",ROUND(AVERAGE(E29,F29),1))</f>
        <v>3.1</v>
      </c>
      <c r="H29" s="174" t="n">
        <f aca="false">ROUND(AVERAGE(D29,G29),1)</f>
        <v>4.6</v>
      </c>
      <c r="I29" s="172" t="n">
        <f aca="false">IF('Indicator Data'!BM29="No data","x",ROUND(IF('Indicator Data'!BM29^2&gt;I$3,0,IF('Indicator Data'!BM29^2&lt;I$4,10,(I$3-'Indicator Data'!BM29^2)/(I$3-I$4)*10)),1))</f>
        <v>0.6</v>
      </c>
      <c r="J29" s="172" t="n">
        <f aca="false">IF(OR('Indicator Data'!BL29=0,'Indicator Data'!BL29="No data"),"x",ROUND(IF('Indicator Data'!BL29&gt;J$3,0,IF('Indicator Data'!BL29&lt;J$4,10,(J$3-'Indicator Data'!BL29)/(J$3-J$4)*10)),1))</f>
        <v>0</v>
      </c>
      <c r="K29" s="172" t="n">
        <f aca="false">IF('Indicator Data'!BN29="No data","x",ROUND(IF('Indicator Data'!BN29&gt;K$3,0,IF('Indicator Data'!BN29&lt;K$4,10,(K$3-'Indicator Data'!BN29)/(K$3-K$4)*10)),1))</f>
        <v>0.5</v>
      </c>
      <c r="L29" s="172" t="n">
        <f aca="false">IF('Indicator Data'!BO29="No data","x",ROUND(IF('Indicator Data'!BO29&gt;L$3,0,IF('Indicator Data'!BO29&lt;L$4,10,(L$3-'Indicator Data'!BO29)/(L$3-L$4)*10)),1))</f>
        <v>4</v>
      </c>
      <c r="M29" s="173" t="n">
        <f aca="false">IF(AND(I29="x",J29="x",K29="x",L29="x"),"x",ROUND(AVERAGE(I29,J29,K29,L29),1))</f>
        <v>1.3</v>
      </c>
      <c r="N29" s="175" t="n">
        <f aca="false">IF('Indicator Data'!BP29="No data","x",'Indicator Data'!BP29/'Indicator Data'!CB29*100)</f>
        <v>28.4629981024668</v>
      </c>
      <c r="O29" s="172" t="n">
        <f aca="false">IF(N29="x","x",ROUND(IF(N29&gt;O$3,0,IF(N29&lt;O$4,10,(O$3-N29)/(O$3-O$4)*10)),1))</f>
        <v>7.2</v>
      </c>
      <c r="P29" s="172" t="n">
        <f aca="false">IF('Indicator Data'!BQ29="No data","x",ROUND(IF('Indicator Data'!BQ29&gt;P$3,0,IF('Indicator Data'!BQ29&lt;P$4,10,(P$3-'Indicator Data'!BQ29)/(P$3-P$4)*10)),1))</f>
        <v>0.4</v>
      </c>
      <c r="Q29" s="172" t="n">
        <f aca="false">IF('Indicator Data'!BR29="No data","x",ROUND(IF('Indicator Data'!BR29&gt;Q$3,0,IF('Indicator Data'!BR29&lt;Q$4,10,(Q$3-'Indicator Data'!BR29)/(Q$3-Q$4)*10)),1))</f>
        <v>0</v>
      </c>
      <c r="R29" s="173" t="n">
        <f aca="false">IF(AND(O29="x",P29="x",Q29="x"),"x",ROUND(AVERAGE(O29,Q29,P29),1))</f>
        <v>2.5</v>
      </c>
      <c r="S29" s="172" t="n">
        <f aca="false">IF('Indicator Data'!BS29="No data","x",ROUND(IF('Indicator Data'!BS29&gt;S$3,0,IF('Indicator Data'!BS29&lt;S$4,10,(S$3-'Indicator Data'!BS29)/(S$3-S$4)*10)),1))</f>
        <v>5.6</v>
      </c>
      <c r="T29" s="176" t="n">
        <f aca="false">IF('Indicator Data'!BT29="No data","x",ROUND(IF('Indicator Data'!BT29&gt;T$3,0,IF('Indicator Data'!BT29&lt;T$4,10,(T$3-'Indicator Data'!BT29)/(T$3-T$4)*10)),1))</f>
        <v>0</v>
      </c>
      <c r="U29" s="176" t="n">
        <f aca="false">IF('Indicator Data'!BU29="No data","x",ROUND(IF('Indicator Data'!BU29&gt;U$3,0,IF('Indicator Data'!BU29&lt;U$4,10,(U$3-'Indicator Data'!BU29)/(U$3-U$4)*10)),1))</f>
        <v>0.3</v>
      </c>
      <c r="V29" s="176" t="str">
        <f aca="false">IF('Indicator Data'!BV29="No data","x",ROUND(IF('Indicator Data'!BV29&gt;V$3,0,IF('Indicator Data'!BV29&lt;V$4,10,(V$3-'Indicator Data'!BV29)/(V$3-V$4)*10)),1))</f>
        <v>x</v>
      </c>
      <c r="W29" s="172" t="n">
        <f aca="false">IF(AND(T29="X",U29="x",V29="x"),"x",AVERAGE(T29:V29))</f>
        <v>0.15</v>
      </c>
      <c r="X29" s="172" t="n">
        <f aca="false">IF('Indicator Data'!BW29="No data","x",ROUND(IF('Indicator Data'!BW29&gt;X$3,0,IF('Indicator Data'!BW29&lt;X$4,10,(X$3-'Indicator Data'!BW29)/(X$3-X$4)*10)),1))</f>
        <v>5.4</v>
      </c>
      <c r="Y29" s="172" t="n">
        <f aca="false">IF('Indicator Data'!BX29="No data","x",ROUND(IF('Indicator Data'!BX29&gt;Y$3,10,IF('Indicator Data'!BX29&lt;Y$4,0,10-(Y$3-'Indicator Data'!BX29)/(Y$3-Y$4)*10)),1))</f>
        <v>0.3</v>
      </c>
      <c r="Z29" s="173" t="n">
        <f aca="false">IF(AND(S29="x",W29="x",X29="x",Y29="x"),"x",ROUND(AVERAGE(S29,W29,X29,Y29),1))</f>
        <v>2.9</v>
      </c>
      <c r="AA29" s="174" t="n">
        <f aca="false">ROUND(AVERAGE(R29,M29,Z29),1)</f>
        <v>2.2</v>
      </c>
      <c r="AB29" s="162"/>
    </row>
    <row r="30" customFormat="false" ht="14.5" hidden="false" customHeight="false" outlineLevel="0" collapsed="false">
      <c r="A30" s="170" t="str">
        <f aca="false">'Indicator Data'!A30</f>
        <v>Bulgaria</v>
      </c>
      <c r="B30" s="171" t="str">
        <f aca="false">'Indicator Data'!B30</f>
        <v>BGR</v>
      </c>
      <c r="C30" s="172" t="n">
        <f aca="false">IF('Indicator Data'!BI30="No data","x",ROUND(IF('Indicator Data'!BI30&gt;C$3,0,IF('Indicator Data'!BI30&lt;C$4,10,(C$3-'Indicator Data'!BI30)/(C$3-C$4)*10)),1))</f>
        <v>3.2</v>
      </c>
      <c r="D30" s="173" t="n">
        <f aca="false">IF(C30="x","x",C30)</f>
        <v>3.2</v>
      </c>
      <c r="E30" s="172" t="n">
        <f aca="false">IF('Indicator Data'!BK30="No data","x",ROUND(IF('Indicator Data'!BK30&gt;E$3,0,IF('Indicator Data'!BK30&lt;E$4,10,(E$3-'Indicator Data'!BK30)/(E$3-E$4)*10)),1))</f>
        <v>5.8</v>
      </c>
      <c r="F30" s="172" t="n">
        <f aca="false">IF('Indicator Data'!BJ30="No data","x",ROUND(IF('Indicator Data'!BJ30&gt;F$3,0,IF('Indicator Data'!BJ30&lt;F$4,10,(F$3-'Indicator Data'!BJ30)/(F$3-F$4)*10)),1))</f>
        <v>5.1</v>
      </c>
      <c r="G30" s="173" t="n">
        <f aca="false">IF(AND(E30="x",F30="x"),"x",ROUND(AVERAGE(E30,F30),1))</f>
        <v>5.5</v>
      </c>
      <c r="H30" s="174" t="n">
        <f aca="false">ROUND(AVERAGE(D30,G30),1)</f>
        <v>4.4</v>
      </c>
      <c r="I30" s="172" t="n">
        <f aca="false">IF('Indicator Data'!BM30="No data","x",ROUND(IF('Indicator Data'!BM30^2&gt;I$3,0,IF('Indicator Data'!BM30^2&lt;I$4,10,(I$3-'Indicator Data'!BM30^2)/(I$3-I$4)*10)),1))</f>
        <v>0.4</v>
      </c>
      <c r="J30" s="172" t="n">
        <f aca="false">IF(OR('Indicator Data'!BL30=0,'Indicator Data'!BL30="No data"),"x",ROUND(IF('Indicator Data'!BL30&gt;J$3,0,IF('Indicator Data'!BL30&lt;J$4,10,(J$3-'Indicator Data'!BL30)/(J$3-J$4)*10)),1))</f>
        <v>0</v>
      </c>
      <c r="K30" s="172" t="n">
        <f aca="false">IF('Indicator Data'!BN30="No data","x",ROUND(IF('Indicator Data'!BN30&gt;K$3,0,IF('Indicator Data'!BN30&lt;K$4,10,(K$3-'Indicator Data'!BN30)/(K$3-K$4)*10)),1))</f>
        <v>3</v>
      </c>
      <c r="L30" s="172" t="n">
        <f aca="false">IF('Indicator Data'!BO30="No data","x",ROUND(IF('Indicator Data'!BO30&gt;L$3,0,IF('Indicator Data'!BO30&lt;L$4,10,(L$3-'Indicator Data'!BO30)/(L$3-L$4)*10)),1))</f>
        <v>4.4</v>
      </c>
      <c r="M30" s="173" t="n">
        <f aca="false">IF(AND(I30="x",J30="x",K30="x",L30="x"),"x",ROUND(AVERAGE(I30,J30,K30,L30),1))</f>
        <v>2</v>
      </c>
      <c r="N30" s="175" t="n">
        <f aca="false">IF('Indicator Data'!BP30="No data","x",'Indicator Data'!BP30/'Indicator Data'!CB30*100)</f>
        <v>77.376565954311</v>
      </c>
      <c r="O30" s="172" t="n">
        <f aca="false">IF(N30="x","x",ROUND(IF(N30&gt;O$3,0,IF(N30&lt;O$4,10,(O$3-N30)/(O$3-O$4)*10)),1))</f>
        <v>2.3</v>
      </c>
      <c r="P30" s="172" t="n">
        <f aca="false">IF('Indicator Data'!BQ30="No data","x",ROUND(IF('Indicator Data'!BQ30&gt;P$3,0,IF('Indicator Data'!BQ30&lt;P$4,10,(P$3-'Indicator Data'!BQ30)/(P$3-P$4)*10)),1))</f>
        <v>1.6</v>
      </c>
      <c r="Q30" s="172" t="n">
        <f aca="false">IF('Indicator Data'!BR30="No data","x",ROUND(IF('Indicator Data'!BR30&gt;Q$3,0,IF('Indicator Data'!BR30&lt;Q$4,10,(Q$3-'Indicator Data'!BR30)/(Q$3-Q$4)*10)),1))</f>
        <v>0.2</v>
      </c>
      <c r="R30" s="173" t="n">
        <f aca="false">IF(AND(O30="x",P30="x",Q30="x"),"x",ROUND(AVERAGE(O30,Q30,P30),1))</f>
        <v>1.4</v>
      </c>
      <c r="S30" s="172" t="n">
        <f aca="false">IF('Indicator Data'!BS30="No data","x",ROUND(IF('Indicator Data'!BS30&gt;S$3,0,IF('Indicator Data'!BS30&lt;S$4,10,(S$3-'Indicator Data'!BS30)/(S$3-S$4)*10)),1))</f>
        <v>0</v>
      </c>
      <c r="T30" s="176" t="n">
        <f aca="false">IF('Indicator Data'!BT30="No data","x",ROUND(IF('Indicator Data'!BT30&gt;T$3,0,IF('Indicator Data'!BT30&lt;T$4,10,(T$3-'Indicator Data'!BT30)/(T$3-T$4)*10)),1))</f>
        <v>1.4</v>
      </c>
      <c r="U30" s="176" t="n">
        <f aca="false">IF('Indicator Data'!BU30="No data","x",ROUND(IF('Indicator Data'!BU30&gt;U$3,0,IF('Indicator Data'!BU30&lt;U$4,10,(U$3-'Indicator Data'!BU30)/(U$3-U$4)*10)),1))</f>
        <v>2.5</v>
      </c>
      <c r="V30" s="176" t="n">
        <f aca="false">IF('Indicator Data'!BV30="No data","x",ROUND(IF('Indicator Data'!BV30&gt;V$3,0,IF('Indicator Data'!BV30&lt;V$4,10,(V$3-'Indicator Data'!BV30)/(V$3-V$4)*10)),1))</f>
        <v>2.4</v>
      </c>
      <c r="W30" s="172" t="n">
        <f aca="false">IF(AND(T30="X",U30="x",V30="x"),"x",AVERAGE(T30:V30))</f>
        <v>2.1</v>
      </c>
      <c r="X30" s="172" t="n">
        <f aca="false">IF('Indicator Data'!BW30="No data","x",ROUND(IF('Indicator Data'!BW30&gt;X$3,0,IF('Indicator Data'!BW30&lt;X$4,10,(X$3-'Indicator Data'!BW30)/(X$3-X$4)*10)),1))</f>
        <v>4.1</v>
      </c>
      <c r="Y30" s="172" t="n">
        <f aca="false">IF('Indicator Data'!BX30="No data","x",ROUND(IF('Indicator Data'!BX30&gt;Y$3,10,IF('Indicator Data'!BX30&lt;Y$4,0,10-(Y$3-'Indicator Data'!BX30)/(Y$3-Y$4)*10)),1))</f>
        <v>0.1</v>
      </c>
      <c r="Z30" s="173" t="n">
        <f aca="false">IF(AND(S30="x",W30="x",X30="x",Y30="x"),"x",ROUND(AVERAGE(S30,W30,X30,Y30),1))</f>
        <v>1.6</v>
      </c>
      <c r="AA30" s="174" t="n">
        <f aca="false">ROUND(AVERAGE(R30,M30,Z30),1)</f>
        <v>1.7</v>
      </c>
      <c r="AB30" s="162"/>
    </row>
    <row r="31" customFormat="false" ht="14.5" hidden="false" customHeight="false" outlineLevel="0" collapsed="false">
      <c r="A31" s="170" t="str">
        <f aca="false">'Indicator Data'!A31</f>
        <v>Burkina Faso</v>
      </c>
      <c r="B31" s="171" t="str">
        <f aca="false">'Indicator Data'!B31</f>
        <v>BFA</v>
      </c>
      <c r="C31" s="172" t="n">
        <f aca="false">IF('Indicator Data'!BI31="No data","x",ROUND(IF('Indicator Data'!BI31&gt;C$3,0,IF('Indicator Data'!BI31&lt;C$4,10,(C$3-'Indicator Data'!BI31)/(C$3-C$4)*10)),1))</f>
        <v>3.2</v>
      </c>
      <c r="D31" s="173" t="n">
        <f aca="false">IF(C31="x","x",C31)</f>
        <v>3.2</v>
      </c>
      <c r="E31" s="172" t="n">
        <f aca="false">IF('Indicator Data'!BK31="No data","x",ROUND(IF('Indicator Data'!BK31&gt;E$3,0,IF('Indicator Data'!BK31&lt;E$4,10,(E$3-'Indicator Data'!BK31)/(E$3-E$4)*10)),1))</f>
        <v>5.8</v>
      </c>
      <c r="F31" s="172" t="n">
        <f aca="false">IF('Indicator Data'!BJ31="No data","x",ROUND(IF('Indicator Data'!BJ31&gt;F$3,0,IF('Indicator Data'!BJ31&lt;F$4,10,(F$3-'Indicator Data'!BJ31)/(F$3-F$4)*10)),1))</f>
        <v>6.3</v>
      </c>
      <c r="G31" s="173" t="n">
        <f aca="false">IF(AND(E31="x",F31="x"),"x",ROUND(AVERAGE(E31,F31),1))</f>
        <v>6.1</v>
      </c>
      <c r="H31" s="174" t="n">
        <f aca="false">ROUND(AVERAGE(D31,G31),1)</f>
        <v>4.7</v>
      </c>
      <c r="I31" s="172" t="n">
        <f aca="false">IF('Indicator Data'!BM31="No data","x",ROUND(IF('Indicator Data'!BM31^2&gt;I$3,0,IF('Indicator Data'!BM31^2&lt;I$4,10,(I$3-'Indicator Data'!BM31^2)/(I$3-I$4)*10)),1))</f>
        <v>9.3</v>
      </c>
      <c r="J31" s="172" t="n">
        <f aca="false">IF(OR('Indicator Data'!BL31=0,'Indicator Data'!BL31="No data"),"x",ROUND(IF('Indicator Data'!BL31&gt;J$3,0,IF('Indicator Data'!BL31&lt;J$4,10,(J$3-'Indicator Data'!BL31)/(J$3-J$4)*10)),1))</f>
        <v>8.1</v>
      </c>
      <c r="K31" s="172" t="n">
        <f aca="false">IF('Indicator Data'!BN31="No data","x",ROUND(IF('Indicator Data'!BN31&gt;K$3,0,IF('Indicator Data'!BN31&lt;K$4,10,(K$3-'Indicator Data'!BN31)/(K$3-K$4)*10)),1))</f>
        <v>7.8</v>
      </c>
      <c r="L31" s="172" t="n">
        <f aca="false">IF('Indicator Data'!BO31="No data","x",ROUND(IF('Indicator Data'!BO31&gt;L$3,0,IF('Indicator Data'!BO31&lt;L$4,10,(L$3-'Indicator Data'!BO31)/(L$3-L$4)*10)),1))</f>
        <v>4.8</v>
      </c>
      <c r="M31" s="173" t="n">
        <f aca="false">IF(AND(I31="x",J31="x",K31="x",L31="x"),"x",ROUND(AVERAGE(I31,J31,K31,L31),1))</f>
        <v>7.5</v>
      </c>
      <c r="N31" s="175" t="n">
        <f aca="false">IF('Indicator Data'!BP31="No data","x",'Indicator Data'!BP31/'Indicator Data'!CB31*100)</f>
        <v>14.9853801169591</v>
      </c>
      <c r="O31" s="172" t="n">
        <f aca="false">IF(N31="x","x",ROUND(IF(N31&gt;O$3,0,IF(N31&lt;O$4,10,(O$3-N31)/(O$3-O$4)*10)),1))</f>
        <v>8.6</v>
      </c>
      <c r="P31" s="172" t="n">
        <f aca="false">IF('Indicator Data'!BQ31="No data","x",ROUND(IF('Indicator Data'!BQ31&gt;P$3,0,IF('Indicator Data'!BQ31&lt;P$4,10,(P$3-'Indicator Data'!BQ31)/(P$3-P$4)*10)),1))</f>
        <v>8.7</v>
      </c>
      <c r="Q31" s="172" t="n">
        <f aca="false">IF('Indicator Data'!BR31="No data","x",ROUND(IF('Indicator Data'!BR31&gt;Q$3,0,IF('Indicator Data'!BR31&lt;Q$4,10,(Q$3-'Indicator Data'!BR31)/(Q$3-Q$4)*10)),1))</f>
        <v>10</v>
      </c>
      <c r="R31" s="173" t="n">
        <f aca="false">IF(AND(O31="x",P31="x",Q31="x"),"x",ROUND(AVERAGE(O31,Q31,P31),1))</f>
        <v>9.1</v>
      </c>
      <c r="S31" s="172" t="n">
        <f aca="false">IF('Indicator Data'!BS31="No data","x",ROUND(IF('Indicator Data'!BS31&gt;S$3,0,IF('Indicator Data'!BS31&lt;S$4,10,(S$3-'Indicator Data'!BS31)/(S$3-S$4)*10)),1))</f>
        <v>9.8</v>
      </c>
      <c r="T31" s="176" t="n">
        <f aca="false">IF('Indicator Data'!BT31="No data","x",ROUND(IF('Indicator Data'!BT31&gt;T$3,0,IF('Indicator Data'!BT31&lt;T$4,10,(T$3-'Indicator Data'!BT31)/(T$3-T$4)*10)),1))</f>
        <v>1.4</v>
      </c>
      <c r="U31" s="176" t="n">
        <f aca="false">IF('Indicator Data'!BU31="No data","x",ROUND(IF('Indicator Data'!BU31&gt;U$3,0,IF('Indicator Data'!BU31&lt;U$4,10,(U$3-'Indicator Data'!BU31)/(U$3-U$4)*10)),1))</f>
        <v>4.7</v>
      </c>
      <c r="V31" s="176" t="n">
        <f aca="false">IF('Indicator Data'!BV31="No data","x",ROUND(IF('Indicator Data'!BV31&gt;V$3,0,IF('Indicator Data'!BV31&lt;V$4,10,(V$3-'Indicator Data'!BV31)/(V$3-V$4)*10)),1))</f>
        <v>1.4</v>
      </c>
      <c r="W31" s="172" t="n">
        <f aca="false">IF(AND(T31="X",U31="x",V31="x"),"x",AVERAGE(T31:V31))</f>
        <v>2.5</v>
      </c>
      <c r="X31" s="172" t="n">
        <f aca="false">IF('Indicator Data'!BW31="No data","x",ROUND(IF('Indicator Data'!BW31&gt;X$3,0,IF('Indicator Data'!BW31&lt;X$4,10,(X$3-'Indicator Data'!BW31)/(X$3-X$4)*10)),1))</f>
        <v>9.8</v>
      </c>
      <c r="Y31" s="172" t="n">
        <f aca="false">IF('Indicator Data'!BX31="No data","x",ROUND(IF('Indicator Data'!BX31&gt;Y$3,10,IF('Indicator Data'!BX31&lt;Y$4,0,10-(Y$3-'Indicator Data'!BX31)/(Y$3-Y$4)*10)),1))</f>
        <v>3.6</v>
      </c>
      <c r="Z31" s="173" t="n">
        <f aca="false">IF(AND(S31="x",W31="x",X31="x",Y31="x"),"x",ROUND(AVERAGE(S31,W31,X31,Y31),1))</f>
        <v>6.4</v>
      </c>
      <c r="AA31" s="174" t="n">
        <f aca="false">ROUND(AVERAGE(R31,M31,Z31),1)</f>
        <v>7.7</v>
      </c>
      <c r="AB31" s="162"/>
    </row>
    <row r="32" customFormat="false" ht="14.5" hidden="false" customHeight="false" outlineLevel="0" collapsed="false">
      <c r="A32" s="170" t="str">
        <f aca="false">'Indicator Data'!A32</f>
        <v>Burundi</v>
      </c>
      <c r="B32" s="171" t="str">
        <f aca="false">'Indicator Data'!B32</f>
        <v>BDI</v>
      </c>
      <c r="C32" s="172" t="n">
        <f aca="false">IF('Indicator Data'!BI32="No data","x",ROUND(IF('Indicator Data'!BI32&gt;C$3,0,IF('Indicator Data'!BI32&lt;C$4,10,(C$3-'Indicator Data'!BI32)/(C$3-C$4)*10)),1))</f>
        <v>4.6</v>
      </c>
      <c r="D32" s="173" t="n">
        <f aca="false">IF(C32="x","x",C32)</f>
        <v>4.6</v>
      </c>
      <c r="E32" s="172" t="n">
        <f aca="false">IF('Indicator Data'!BK32="No data","x",ROUND(IF('Indicator Data'!BK32&gt;E$3,0,IF('Indicator Data'!BK32&lt;E$4,10,(E$3-'Indicator Data'!BK32)/(E$3-E$4)*10)),1))</f>
        <v>8.1</v>
      </c>
      <c r="F32" s="172" t="n">
        <f aca="false">IF('Indicator Data'!BJ32="No data","x",ROUND(IF('Indicator Data'!BJ32&gt;F$3,0,IF('Indicator Data'!BJ32&lt;F$4,10,(F$3-'Indicator Data'!BJ32)/(F$3-F$4)*10)),1))</f>
        <v>7.5</v>
      </c>
      <c r="G32" s="173" t="n">
        <f aca="false">IF(AND(E32="x",F32="x"),"x",ROUND(AVERAGE(E32,F32),1))</f>
        <v>7.8</v>
      </c>
      <c r="H32" s="174" t="n">
        <f aca="false">ROUND(AVERAGE(D32,G32),1)</f>
        <v>6.2</v>
      </c>
      <c r="I32" s="172" t="n">
        <f aca="false">IF('Indicator Data'!BM32="No data","x",ROUND(IF('Indicator Data'!BM32^2&gt;I$3,0,IF('Indicator Data'!BM32^2&lt;I$4,10,(I$3-'Indicator Data'!BM32^2)/(I$3-I$4)*10)),1))</f>
        <v>5.9</v>
      </c>
      <c r="J32" s="172" t="n">
        <f aca="false">IF(OR('Indicator Data'!BL32=0,'Indicator Data'!BL32="No data"),"x",ROUND(IF('Indicator Data'!BL32&gt;J$3,0,IF('Indicator Data'!BL32&lt;J$4,10,(J$3-'Indicator Data'!BL32)/(J$3-J$4)*10)),1))</f>
        <v>8.8</v>
      </c>
      <c r="K32" s="172" t="n">
        <f aca="false">IF('Indicator Data'!BN32="No data","x",ROUND(IF('Indicator Data'!BN32&gt;K$3,0,IF('Indicator Data'!BN32&lt;K$4,10,(K$3-'Indicator Data'!BN32)/(K$3-K$4)*10)),1))</f>
        <v>9.1</v>
      </c>
      <c r="L32" s="172" t="n">
        <f aca="false">IF('Indicator Data'!BO32="No data","x",ROUND(IF('Indicator Data'!BO32&gt;L$3,0,IF('Indicator Data'!BO32&lt;L$4,10,(L$3-'Indicator Data'!BO32)/(L$3-L$4)*10)),1))</f>
        <v>7.4</v>
      </c>
      <c r="M32" s="173" t="n">
        <f aca="false">IF(AND(I32="x",J32="x",K32="x",L32="x"),"x",ROUND(AVERAGE(I32,J32,K32,L32),1))</f>
        <v>7.8</v>
      </c>
      <c r="N32" s="175" t="n">
        <f aca="false">IF('Indicator Data'!BP32="No data","x",'Indicator Data'!BP32/'Indicator Data'!CB32*100)</f>
        <v>23.3644859813084</v>
      </c>
      <c r="O32" s="172" t="n">
        <f aca="false">IF(N32="x","x",ROUND(IF(N32&gt;O$3,0,IF(N32&lt;O$4,10,(O$3-N32)/(O$3-O$4)*10)),1))</f>
        <v>7.7</v>
      </c>
      <c r="P32" s="172" t="n">
        <f aca="false">IF('Indicator Data'!BQ32="No data","x",ROUND(IF('Indicator Data'!BQ32&gt;P$3,0,IF('Indicator Data'!BQ32&lt;P$4,10,(P$3-'Indicator Data'!BQ32)/(P$3-P$4)*10)),1))</f>
        <v>6</v>
      </c>
      <c r="Q32" s="172" t="n">
        <f aca="false">IF('Indicator Data'!BR32="No data","x",ROUND(IF('Indicator Data'!BR32&gt;Q$3,0,IF('Indicator Data'!BR32&lt;Q$4,10,(Q$3-'Indicator Data'!BR32)/(Q$3-Q$4)*10)),1))</f>
        <v>7.6</v>
      </c>
      <c r="R32" s="173" t="n">
        <f aca="false">IF(AND(O32="x",P32="x",Q32="x"),"x",ROUND(AVERAGE(O32,Q32,P32),1))</f>
        <v>7.1</v>
      </c>
      <c r="S32" s="172" t="n">
        <f aca="false">IF('Indicator Data'!BS32="No data","x",ROUND(IF('Indicator Data'!BS32&gt;S$3,0,IF('Indicator Data'!BS32&lt;S$4,10,(S$3-'Indicator Data'!BS32)/(S$3-S$4)*10)),1))</f>
        <v>9.9</v>
      </c>
      <c r="T32" s="176" t="n">
        <f aca="false">IF('Indicator Data'!BT32="No data","x",ROUND(IF('Indicator Data'!BT32&gt;T$3,0,IF('Indicator Data'!BT32&lt;T$4,10,(T$3-'Indicator Data'!BT32)/(T$3-T$4)*10)),1))</f>
        <v>1</v>
      </c>
      <c r="U32" s="176" t="n">
        <f aca="false">IF('Indicator Data'!BU32="No data","x",ROUND(IF('Indicator Data'!BU32&gt;U$3,0,IF('Indicator Data'!BU32&lt;U$4,10,(U$3-'Indicator Data'!BU32)/(U$3-U$4)*10)),1))</f>
        <v>2.7</v>
      </c>
      <c r="V32" s="176" t="n">
        <f aca="false">IF('Indicator Data'!BV32="No data","x",ROUND(IF('Indicator Data'!BV32&gt;V$3,0,IF('Indicator Data'!BV32&lt;V$4,10,(V$3-'Indicator Data'!BV32)/(V$3-V$4)*10)),1))</f>
        <v>1</v>
      </c>
      <c r="W32" s="172" t="n">
        <f aca="false">IF(AND(T32="X",U32="x",V32="x"),"x",AVERAGE(T32:V32))</f>
        <v>1.56666666666667</v>
      </c>
      <c r="X32" s="172" t="n">
        <f aca="false">IF('Indicator Data'!BW32="No data","x",ROUND(IF('Indicator Data'!BW32&gt;X$3,0,IF('Indicator Data'!BW32&lt;X$4,10,(X$3-'Indicator Data'!BW32)/(X$3-X$4)*10)),1))</f>
        <v>10</v>
      </c>
      <c r="Y32" s="172" t="n">
        <f aca="false">IF('Indicator Data'!BX32="No data","x",ROUND(IF('Indicator Data'!BX32&gt;Y$3,10,IF('Indicator Data'!BX32&lt;Y$4,0,10-(Y$3-'Indicator Data'!BX32)/(Y$3-Y$4)*10)),1))</f>
        <v>6.1</v>
      </c>
      <c r="Z32" s="173" t="n">
        <f aca="false">IF(AND(S32="x",W32="x",X32="x",Y32="x"),"x",ROUND(AVERAGE(S32,W32,X32,Y32),1))</f>
        <v>6.9</v>
      </c>
      <c r="AA32" s="174" t="n">
        <f aca="false">ROUND(AVERAGE(R32,M32,Z32),1)</f>
        <v>7.3</v>
      </c>
      <c r="AB32" s="162"/>
    </row>
    <row r="33" customFormat="false" ht="14.5" hidden="false" customHeight="false" outlineLevel="0" collapsed="false">
      <c r="A33" s="170" t="str">
        <f aca="false">'Indicator Data'!A33</f>
        <v>Cabo Verde</v>
      </c>
      <c r="B33" s="171" t="str">
        <f aca="false">'Indicator Data'!B33</f>
        <v>CPV</v>
      </c>
      <c r="C33" s="172" t="n">
        <f aca="false">IF('Indicator Data'!BI33="No data","x",ROUND(IF('Indicator Data'!BI33&gt;C$3,0,IF('Indicator Data'!BI33&lt;C$4,10,(C$3-'Indicator Data'!BI33)/(C$3-C$4)*10)),1))</f>
        <v>3.4</v>
      </c>
      <c r="D33" s="173" t="n">
        <f aca="false">IF(C33="x","x",C33)</f>
        <v>3.4</v>
      </c>
      <c r="E33" s="172" t="n">
        <f aca="false">IF('Indicator Data'!BK33="No data","x",ROUND(IF('Indicator Data'!BK33&gt;E$3,0,IF('Indicator Data'!BK33&lt;E$4,10,(E$3-'Indicator Data'!BK33)/(E$3-E$4)*10)),1))</f>
        <v>4.2</v>
      </c>
      <c r="F33" s="172" t="n">
        <f aca="false">IF('Indicator Data'!BJ33="No data","x",ROUND(IF('Indicator Data'!BJ33&gt;F$3,0,IF('Indicator Data'!BJ33&lt;F$4,10,(F$3-'Indicator Data'!BJ33)/(F$3-F$4)*10)),1))</f>
        <v>4.4</v>
      </c>
      <c r="G33" s="173" t="n">
        <f aca="false">IF(AND(E33="x",F33="x"),"x",ROUND(AVERAGE(E33,F33),1))</f>
        <v>4.3</v>
      </c>
      <c r="H33" s="174" t="n">
        <f aca="false">ROUND(AVERAGE(D33,G33),1)</f>
        <v>3.9</v>
      </c>
      <c r="I33" s="172" t="n">
        <f aca="false">IF('Indicator Data'!BM33="No data","x",ROUND(IF('Indicator Data'!BM33^2&gt;I$3,0,IF('Indicator Data'!BM33^2&lt;I$4,10,(I$3-'Indicator Data'!BM33^2)/(I$3-I$4)*10)),1))</f>
        <v>2.7</v>
      </c>
      <c r="J33" s="172" t="n">
        <f aca="false">IF(OR('Indicator Data'!BL33=0,'Indicator Data'!BL33="No data"),"x",ROUND(IF('Indicator Data'!BL33&gt;J$3,0,IF('Indicator Data'!BL33&lt;J$4,10,(J$3-'Indicator Data'!BL33)/(J$3-J$4)*10)),1))</f>
        <v>0.6</v>
      </c>
      <c r="K33" s="172" t="n">
        <f aca="false">IF('Indicator Data'!BN33="No data","x",ROUND(IF('Indicator Data'!BN33&gt;K$3,0,IF('Indicator Data'!BN33&lt;K$4,10,(K$3-'Indicator Data'!BN33)/(K$3-K$4)*10)),1))</f>
        <v>3.6</v>
      </c>
      <c r="L33" s="172" t="n">
        <f aca="false">IF('Indicator Data'!BO33="No data","x",ROUND(IF('Indicator Data'!BO33&gt;L$3,0,IF('Indicator Data'!BO33&lt;L$4,10,(L$3-'Indicator Data'!BO33)/(L$3-L$4)*10)),1))</f>
        <v>5.2</v>
      </c>
      <c r="M33" s="173" t="n">
        <f aca="false">IF(AND(I33="x",J33="x",K33="x",L33="x"),"x",ROUND(AVERAGE(I33,J33,K33,L33),1))</f>
        <v>3</v>
      </c>
      <c r="N33" s="175" t="n">
        <f aca="false">IF('Indicator Data'!BP33="No data","x",'Indicator Data'!BP33/'Indicator Data'!CB33*100)</f>
        <v>59.5533498759305</v>
      </c>
      <c r="O33" s="172" t="n">
        <f aca="false">IF(N33="x","x",ROUND(IF(N33&gt;O$3,0,IF(N33&lt;O$4,10,(O$3-N33)/(O$3-O$4)*10)),1))</f>
        <v>4.1</v>
      </c>
      <c r="P33" s="172" t="n">
        <f aca="false">IF('Indicator Data'!BQ33="No data","x",ROUND(IF('Indicator Data'!BQ33&gt;P$3,0,IF('Indicator Data'!BQ33&lt;P$4,10,(P$3-'Indicator Data'!BQ33)/(P$3-P$4)*10)),1))</f>
        <v>2.3</v>
      </c>
      <c r="Q33" s="172" t="n">
        <f aca="false">IF('Indicator Data'!BR33="No data","x",ROUND(IF('Indicator Data'!BR33&gt;Q$3,0,IF('Indicator Data'!BR33&lt;Q$4,10,(Q$3-'Indicator Data'!BR33)/(Q$3-Q$4)*10)),1))</f>
        <v>2.2</v>
      </c>
      <c r="R33" s="173" t="n">
        <f aca="false">IF(AND(O33="x",P33="x",Q33="x"),"x",ROUND(AVERAGE(O33,Q33,P33),1))</f>
        <v>2.9</v>
      </c>
      <c r="S33" s="172" t="n">
        <f aca="false">IF('Indicator Data'!BS33="No data","x",ROUND(IF('Indicator Data'!BS33&gt;S$3,0,IF('Indicator Data'!BS33&lt;S$4,10,(S$3-'Indicator Data'!BS33)/(S$3-S$4)*10)),1))</f>
        <v>8.1</v>
      </c>
      <c r="T33" s="176" t="n">
        <f aca="false">IF('Indicator Data'!BT33="No data","x",ROUND(IF('Indicator Data'!BT33&gt;T$3,0,IF('Indicator Data'!BT33&lt;T$4,10,(T$3-'Indicator Data'!BT33)/(T$3-T$4)*10)),1))</f>
        <v>1</v>
      </c>
      <c r="U33" s="176" t="n">
        <f aca="false">IF('Indicator Data'!BU33="No data","x",ROUND(IF('Indicator Data'!BU33&gt;U$3,0,IF('Indicator Data'!BU33&lt;U$4,10,(U$3-'Indicator Data'!BU33)/(U$3-U$4)*10)),1))</f>
        <v>2.2</v>
      </c>
      <c r="V33" s="176" t="str">
        <f aca="false">IF('Indicator Data'!BV33="No data","x",ROUND(IF('Indicator Data'!BV33&gt;V$3,0,IF('Indicator Data'!BV33&lt;V$4,10,(V$3-'Indicator Data'!BV33)/(V$3-V$4)*10)),1))</f>
        <v>x</v>
      </c>
      <c r="W33" s="172" t="n">
        <f aca="false">IF(AND(T33="X",U33="x",V33="x"),"x",AVERAGE(T33:V33))</f>
        <v>1.6</v>
      </c>
      <c r="X33" s="172" t="n">
        <f aca="false">IF('Indicator Data'!BW33="No data","x",ROUND(IF('Indicator Data'!BW33&gt;X$3,0,IF('Indicator Data'!BW33&lt;X$4,10,(X$3-'Indicator Data'!BW33)/(X$3-X$4)*10)),1))</f>
        <v>8.9</v>
      </c>
      <c r="Y33" s="172" t="n">
        <f aca="false">IF('Indicator Data'!BX33="No data","x",ROUND(IF('Indicator Data'!BX33&gt;Y$3,10,IF('Indicator Data'!BX33&lt;Y$4,0,10-(Y$3-'Indicator Data'!BX33)/(Y$3-Y$4)*10)),1))</f>
        <v>0.6</v>
      </c>
      <c r="Z33" s="173" t="n">
        <f aca="false">IF(AND(S33="x",W33="x",X33="x",Y33="x"),"x",ROUND(AVERAGE(S33,W33,X33,Y33),1))</f>
        <v>4.8</v>
      </c>
      <c r="AA33" s="174" t="n">
        <f aca="false">ROUND(AVERAGE(R33,M33,Z33),1)</f>
        <v>3.6</v>
      </c>
      <c r="AB33" s="162"/>
    </row>
    <row r="34" customFormat="false" ht="14.5" hidden="false" customHeight="false" outlineLevel="0" collapsed="false">
      <c r="A34" s="170" t="str">
        <f aca="false">'Indicator Data'!A34</f>
        <v>Cambodia</v>
      </c>
      <c r="B34" s="171" t="str">
        <f aca="false">'Indicator Data'!B34</f>
        <v>KHM</v>
      </c>
      <c r="C34" s="172" t="n">
        <f aca="false">IF('Indicator Data'!BI34="No data","x",ROUND(IF('Indicator Data'!BI34&gt;C$3,0,IF('Indicator Data'!BI34&lt;C$4,10,(C$3-'Indicator Data'!BI34)/(C$3-C$4)*10)),1))</f>
        <v>6.8</v>
      </c>
      <c r="D34" s="173" t="n">
        <f aca="false">IF(C34="x","x",C34)</f>
        <v>6.8</v>
      </c>
      <c r="E34" s="172" t="n">
        <f aca="false">IF('Indicator Data'!BK34="No data","x",ROUND(IF('Indicator Data'!BK34&gt;E$3,0,IF('Indicator Data'!BK34&lt;E$4,10,(E$3-'Indicator Data'!BK34)/(E$3-E$4)*10)),1))</f>
        <v>7.7</v>
      </c>
      <c r="F34" s="172" t="n">
        <f aca="false">IF('Indicator Data'!BJ34="No data","x",ROUND(IF('Indicator Data'!BJ34&gt;F$3,0,IF('Indicator Data'!BJ34&lt;F$4,10,(F$3-'Indicator Data'!BJ34)/(F$3-F$4)*10)),1))</f>
        <v>5.8</v>
      </c>
      <c r="G34" s="173" t="n">
        <f aca="false">IF(AND(E34="x",F34="x"),"x",ROUND(AVERAGE(E34,F34),1))</f>
        <v>6.8</v>
      </c>
      <c r="H34" s="174" t="n">
        <f aca="false">ROUND(AVERAGE(D34,G34),1)</f>
        <v>6.8</v>
      </c>
      <c r="I34" s="172" t="n">
        <f aca="false">IF('Indicator Data'!BM34="No data","x",ROUND(IF('Indicator Data'!BM34^2&gt;I$3,0,IF('Indicator Data'!BM34^2&lt;I$4,10,(I$3-'Indicator Data'!BM34^2)/(I$3-I$4)*10)),1))</f>
        <v>3.9</v>
      </c>
      <c r="J34" s="172" t="n">
        <f aca="false">IF(OR('Indicator Data'!BL34=0,'Indicator Data'!BL34="No data"),"x",ROUND(IF('Indicator Data'!BL34&gt;J$3,0,IF('Indicator Data'!BL34&lt;J$4,10,(J$3-'Indicator Data'!BL34)/(J$3-J$4)*10)),1))</f>
        <v>1.4</v>
      </c>
      <c r="K34" s="172" t="n">
        <f aca="false">IF('Indicator Data'!BN34="No data","x",ROUND(IF('Indicator Data'!BN34&gt;K$3,0,IF('Indicator Data'!BN34&lt;K$4,10,(K$3-'Indicator Data'!BN34)/(K$3-K$4)*10)),1))</f>
        <v>3.5</v>
      </c>
      <c r="L34" s="172" t="n">
        <f aca="false">IF('Indicator Data'!BO34="No data","x",ROUND(IF('Indicator Data'!BO34&gt;L$3,0,IF('Indicator Data'!BO34&lt;L$4,10,(L$3-'Indicator Data'!BO34)/(L$3-L$4)*10)),1))</f>
        <v>3.8</v>
      </c>
      <c r="M34" s="173" t="n">
        <f aca="false">IF(AND(I34="x",J34="x",K34="x",L34="x"),"x",ROUND(AVERAGE(I34,J34,K34,L34),1))</f>
        <v>3.2</v>
      </c>
      <c r="N34" s="175" t="n">
        <f aca="false">IF('Indicator Data'!BP34="No data","x",'Indicator Data'!BP34/'Indicator Data'!CB34*100)</f>
        <v>18.6947654656696</v>
      </c>
      <c r="O34" s="172" t="n">
        <f aca="false">IF(N34="x","x",ROUND(IF(N34&gt;O$3,0,IF(N34&lt;O$4,10,(O$3-N34)/(O$3-O$4)*10)),1))</f>
        <v>8.2</v>
      </c>
      <c r="P34" s="172" t="n">
        <f aca="false">IF('Indicator Data'!BQ34="No data","x",ROUND(IF('Indicator Data'!BQ34&gt;P$3,0,IF('Indicator Data'!BQ34&lt;P$4,10,(P$3-'Indicator Data'!BQ34)/(P$3-P$4)*10)),1))</f>
        <v>3.5</v>
      </c>
      <c r="Q34" s="172" t="n">
        <f aca="false">IF('Indicator Data'!BR34="No data","x",ROUND(IF('Indicator Data'!BR34&gt;Q$3,0,IF('Indicator Data'!BR34&lt;Q$4,10,(Q$3-'Indicator Data'!BR34)/(Q$3-Q$4)*10)),1))</f>
        <v>5.8</v>
      </c>
      <c r="R34" s="173" t="n">
        <f aca="false">IF(AND(O34="x",P34="x",Q34="x"),"x",ROUND(AVERAGE(O34,Q34,P34),1))</f>
        <v>5.8</v>
      </c>
      <c r="S34" s="172" t="n">
        <f aca="false">IF('Indicator Data'!BS34="No data","x",ROUND(IF('Indicator Data'!BS34&gt;S$3,0,IF('Indicator Data'!BS34&lt;S$4,10,(S$3-'Indicator Data'!BS34)/(S$3-S$4)*10)),1))</f>
        <v>9.6</v>
      </c>
      <c r="T34" s="176" t="n">
        <f aca="false">IF('Indicator Data'!BT34="No data","x",ROUND(IF('Indicator Data'!BT34&gt;T$3,0,IF('Indicator Data'!BT34&lt;T$4,10,(T$3-'Indicator Data'!BT34)/(T$3-T$4)*10)),1))</f>
        <v>1.2</v>
      </c>
      <c r="U34" s="176" t="n">
        <f aca="false">IF('Indicator Data'!BU34="No data","x",ROUND(IF('Indicator Data'!BU34&gt;U$3,0,IF('Indicator Data'!BU34&lt;U$4,10,(U$3-'Indicator Data'!BU34)/(U$3-U$4)*10)),1))</f>
        <v>3.2</v>
      </c>
      <c r="V34" s="176" t="n">
        <f aca="false">IF('Indicator Data'!BV34="No data","x",ROUND(IF('Indicator Data'!BV34&gt;V$3,0,IF('Indicator Data'!BV34&lt;V$4,10,(V$3-'Indicator Data'!BV34)/(V$3-V$4)*10)),1))</f>
        <v>1.5</v>
      </c>
      <c r="W34" s="172" t="n">
        <f aca="false">IF(AND(T34="X",U34="x",V34="x"),"x",AVERAGE(T34:V34))</f>
        <v>1.96666666666667</v>
      </c>
      <c r="X34" s="172" t="n">
        <f aca="false">IF('Indicator Data'!BW34="No data","x",ROUND(IF('Indicator Data'!BW34&gt;X$3,0,IF('Indicator Data'!BW34&lt;X$4,10,(X$3-'Indicator Data'!BW34)/(X$3-X$4)*10)),1))</f>
        <v>9.1</v>
      </c>
      <c r="Y34" s="172" t="n">
        <f aca="false">IF('Indicator Data'!BX34="No data","x",ROUND(IF('Indicator Data'!BX34&gt;Y$3,10,IF('Indicator Data'!BX34&lt;Y$4,0,10-(Y$3-'Indicator Data'!BX34)/(Y$3-Y$4)*10)),1))</f>
        <v>1.8</v>
      </c>
      <c r="Z34" s="173" t="n">
        <f aca="false">IF(AND(S34="x",W34="x",X34="x",Y34="x"),"x",ROUND(AVERAGE(S34,W34,X34,Y34),1))</f>
        <v>5.6</v>
      </c>
      <c r="AA34" s="174" t="n">
        <f aca="false">ROUND(AVERAGE(R34,M34,Z34),1)</f>
        <v>4.9</v>
      </c>
      <c r="AB34" s="162"/>
    </row>
    <row r="35" customFormat="false" ht="14.5" hidden="false" customHeight="false" outlineLevel="0" collapsed="false">
      <c r="A35" s="170" t="str">
        <f aca="false">'Indicator Data'!A35</f>
        <v>Cameroon</v>
      </c>
      <c r="B35" s="171" t="str">
        <f aca="false">'Indicator Data'!B35</f>
        <v>CMR</v>
      </c>
      <c r="C35" s="172" t="n">
        <f aca="false">IF('Indicator Data'!BI35="No data","x",ROUND(IF('Indicator Data'!BI35&gt;C$3,0,IF('Indicator Data'!BI35&lt;C$4,10,(C$3-'Indicator Data'!BI35)/(C$3-C$4)*10)),1))</f>
        <v>2.6</v>
      </c>
      <c r="D35" s="173" t="n">
        <f aca="false">IF(C35="x","x",C35)</f>
        <v>2.6</v>
      </c>
      <c r="E35" s="172" t="n">
        <f aca="false">IF('Indicator Data'!BK35="No data","x",ROUND(IF('Indicator Data'!BK35&gt;E$3,0,IF('Indicator Data'!BK35&lt;E$4,10,(E$3-'Indicator Data'!BK35)/(E$3-E$4)*10)),1))</f>
        <v>7.3</v>
      </c>
      <c r="F35" s="172" t="n">
        <f aca="false">IF('Indicator Data'!BJ35="No data","x",ROUND(IF('Indicator Data'!BJ35&gt;F$3,0,IF('Indicator Data'!BJ35&lt;F$4,10,(F$3-'Indicator Data'!BJ35)/(F$3-F$4)*10)),1))</f>
        <v>6.8</v>
      </c>
      <c r="G35" s="173" t="n">
        <f aca="false">IF(AND(E35="x",F35="x"),"x",ROUND(AVERAGE(E35,F35),1))</f>
        <v>7.1</v>
      </c>
      <c r="H35" s="174" t="n">
        <f aca="false">ROUND(AVERAGE(D35,G35),1)</f>
        <v>4.9</v>
      </c>
      <c r="I35" s="172" t="n">
        <f aca="false">IF('Indicator Data'!BM35="No data","x",ROUND(IF('Indicator Data'!BM35^2&gt;I$3,0,IF('Indicator Data'!BM35^2&lt;I$4,10,(I$3-'Indicator Data'!BM35^2)/(I$3-I$4)*10)),1))</f>
        <v>4.5</v>
      </c>
      <c r="J35" s="172" t="n">
        <f aca="false">IF(OR('Indicator Data'!BL35=0,'Indicator Data'!BL35="No data"),"x",ROUND(IF('Indicator Data'!BL35&gt;J$3,0,IF('Indicator Data'!BL35&lt;J$4,10,(J$3-'Indicator Data'!BL35)/(J$3-J$4)*10)),1))</f>
        <v>3.5</v>
      </c>
      <c r="K35" s="172" t="n">
        <f aca="false">IF('Indicator Data'!BN35="No data","x",ROUND(IF('Indicator Data'!BN35&gt;K$3,0,IF('Indicator Data'!BN35&lt;K$4,10,(K$3-'Indicator Data'!BN35)/(K$3-K$4)*10)),1))</f>
        <v>6.2</v>
      </c>
      <c r="L35" s="172" t="n">
        <f aca="false">IF('Indicator Data'!BO35="No data","x",ROUND(IF('Indicator Data'!BO35&gt;L$3,0,IF('Indicator Data'!BO35&lt;L$4,10,(L$3-'Indicator Data'!BO35)/(L$3-L$4)*10)),1))</f>
        <v>5.9</v>
      </c>
      <c r="M35" s="173" t="n">
        <f aca="false">IF(AND(I35="x",J35="x",K35="x",L35="x"),"x",ROUND(AVERAGE(I35,J35,K35,L35),1))</f>
        <v>5</v>
      </c>
      <c r="N35" s="175" t="n">
        <f aca="false">IF('Indicator Data'!BP35="No data","x",'Indicator Data'!BP35/'Indicator Data'!CB35*100)</f>
        <v>7.82720907110067</v>
      </c>
      <c r="O35" s="172" t="n">
        <f aca="false">IF(N35="x","x",ROUND(IF(N35&gt;O$3,0,IF(N35&lt;O$4,10,(O$3-N35)/(O$3-O$4)*10)),1))</f>
        <v>9.3</v>
      </c>
      <c r="P35" s="172" t="n">
        <f aca="false">IF('Indicator Data'!BQ35="No data","x",ROUND(IF('Indicator Data'!BQ35&gt;P$3,0,IF('Indicator Data'!BQ35&lt;P$4,10,(P$3-'Indicator Data'!BQ35)/(P$3-P$4)*10)),1))</f>
        <v>6.2</v>
      </c>
      <c r="Q35" s="172" t="n">
        <f aca="false">IF('Indicator Data'!BR35="No data","x",ROUND(IF('Indicator Data'!BR35&gt;Q$3,0,IF('Indicator Data'!BR35&lt;Q$4,10,(Q$3-'Indicator Data'!BR35)/(Q$3-Q$4)*10)),1))</f>
        <v>6.9</v>
      </c>
      <c r="R35" s="173" t="n">
        <f aca="false">IF(AND(O35="x",P35="x",Q35="x"),"x",ROUND(AVERAGE(O35,Q35,P35),1))</f>
        <v>7.5</v>
      </c>
      <c r="S35" s="172" t="n">
        <f aca="false">IF('Indicator Data'!BS35="No data","x",ROUND(IF('Indicator Data'!BS35&gt;S$3,0,IF('Indicator Data'!BS35&lt;S$4,10,(S$3-'Indicator Data'!BS35)/(S$3-S$4)*10)),1))</f>
        <v>9.8</v>
      </c>
      <c r="T35" s="176" t="n">
        <f aca="false">IF('Indicator Data'!BT35="No data","x",ROUND(IF('Indicator Data'!BT35&gt;T$3,0,IF('Indicator Data'!BT35&lt;T$4,10,(T$3-'Indicator Data'!BT35)/(T$3-T$4)*10)),1))</f>
        <v>5.1</v>
      </c>
      <c r="U35" s="176" t="n">
        <f aca="false">IF('Indicator Data'!BU35="No data","x",ROUND(IF('Indicator Data'!BU35&gt;U$3,0,IF('Indicator Data'!BU35&lt;U$4,10,(U$3-'Indicator Data'!BU35)/(U$3-U$4)*10)),1))</f>
        <v>10</v>
      </c>
      <c r="V35" s="176" t="n">
        <f aca="false">IF('Indicator Data'!BV35="No data","x",ROUND(IF('Indicator Data'!BV35&gt;V$3,0,IF('Indicator Data'!BV35&lt;V$4,10,(V$3-'Indicator Data'!BV35)/(V$3-V$4)*10)),1))</f>
        <v>5.1</v>
      </c>
      <c r="W35" s="172" t="n">
        <f aca="false">IF(AND(T35="X",U35="x",V35="x"),"x",AVERAGE(T35:V35))</f>
        <v>6.73333333333333</v>
      </c>
      <c r="X35" s="172" t="n">
        <f aca="false">IF('Indicator Data'!BW35="No data","x",ROUND(IF('Indicator Data'!BW35&gt;X$3,0,IF('Indicator Data'!BW35&lt;X$4,10,(X$3-'Indicator Data'!BW35)/(X$3-X$4)*10)),1))</f>
        <v>9.7</v>
      </c>
      <c r="Y35" s="172" t="n">
        <f aca="false">IF('Indicator Data'!BX35="No data","x",ROUND(IF('Indicator Data'!BX35&gt;Y$3,10,IF('Indicator Data'!BX35&lt;Y$4,0,10-(Y$3-'Indicator Data'!BX35)/(Y$3-Y$4)*10)),1))</f>
        <v>5.9</v>
      </c>
      <c r="Z35" s="173" t="n">
        <f aca="false">IF(AND(S35="x",W35="x",X35="x",Y35="x"),"x",ROUND(AVERAGE(S35,W35,X35,Y35),1))</f>
        <v>8</v>
      </c>
      <c r="AA35" s="174" t="n">
        <f aca="false">ROUND(AVERAGE(R35,M35,Z35),1)</f>
        <v>6.8</v>
      </c>
      <c r="AB35" s="162"/>
    </row>
    <row r="36" customFormat="false" ht="14.5" hidden="false" customHeight="false" outlineLevel="0" collapsed="false">
      <c r="A36" s="170" t="str">
        <f aca="false">'Indicator Data'!A36</f>
        <v>Canada</v>
      </c>
      <c r="B36" s="171" t="str">
        <f aca="false">'Indicator Data'!B36</f>
        <v>CAN</v>
      </c>
      <c r="C36" s="172" t="n">
        <f aca="false">IF('Indicator Data'!BI36="No data","x",ROUND(IF('Indicator Data'!BI36&gt;C$3,0,IF('Indicator Data'!BI36&lt;C$4,10,(C$3-'Indicator Data'!BI36)/(C$3-C$4)*10)),1))</f>
        <v>3</v>
      </c>
      <c r="D36" s="173" t="n">
        <f aca="false">IF(C36="x","x",C36)</f>
        <v>3</v>
      </c>
      <c r="E36" s="172" t="n">
        <f aca="false">IF('Indicator Data'!BK36="No data","x",ROUND(IF('Indicator Data'!BK36&gt;E$3,0,IF('Indicator Data'!BK36&lt;E$4,10,(E$3-'Indicator Data'!BK36)/(E$3-E$4)*10)),1))</f>
        <v>2.6</v>
      </c>
      <c r="F36" s="172" t="n">
        <f aca="false">IF('Indicator Data'!BJ36="No data","x",ROUND(IF('Indicator Data'!BJ36&gt;F$3,0,IF('Indicator Data'!BJ36&lt;F$4,10,(F$3-'Indicator Data'!BJ36)/(F$3-F$4)*10)),1))</f>
        <v>1.7</v>
      </c>
      <c r="G36" s="173" t="n">
        <f aca="false">IF(AND(E36="x",F36="x"),"x",ROUND(AVERAGE(E36,F36),1))</f>
        <v>2.2</v>
      </c>
      <c r="H36" s="174" t="n">
        <f aca="false">ROUND(AVERAGE(D36,G36),1)</f>
        <v>2.6</v>
      </c>
      <c r="I36" s="172" t="str">
        <f aca="false">IF('Indicator Data'!BM36="No data","x",ROUND(IF('Indicator Data'!BM36^2&gt;I$3,0,IF('Indicator Data'!BM36^2&lt;I$4,10,(I$3-'Indicator Data'!BM36^2)/(I$3-I$4)*10)),1))</f>
        <v>x</v>
      </c>
      <c r="J36" s="172" t="n">
        <f aca="false">IF(OR('Indicator Data'!BL36=0,'Indicator Data'!BL36="No data"),"x",ROUND(IF('Indicator Data'!BL36&gt;J$3,0,IF('Indicator Data'!BL36&lt;J$4,10,(J$3-'Indicator Data'!BL36)/(J$3-J$4)*10)),1))</f>
        <v>0</v>
      </c>
      <c r="K36" s="172" t="n">
        <f aca="false">IF('Indicator Data'!BN36="No data","x",ROUND(IF('Indicator Data'!BN36&gt;K$3,0,IF('Indicator Data'!BN36&lt;K$4,10,(K$3-'Indicator Data'!BN36)/(K$3-K$4)*10)),1))</f>
        <v>0.3</v>
      </c>
      <c r="L36" s="172" t="n">
        <f aca="false">IF('Indicator Data'!BO36="No data","x",ROUND(IF('Indicator Data'!BO36&gt;L$3,0,IF('Indicator Data'!BO36&lt;L$4,10,(L$3-'Indicator Data'!BO36)/(L$3-L$4)*10)),1))</f>
        <v>5.9</v>
      </c>
      <c r="M36" s="173" t="n">
        <f aca="false">IF(AND(I36="x",J36="x",K36="x",L36="x"),"x",ROUND(AVERAGE(I36,J36,K36,L36),1))</f>
        <v>2.1</v>
      </c>
      <c r="N36" s="175" t="n">
        <f aca="false">IF('Indicator Data'!BP36="No data","x",'Indicator Data'!BP36/'Indicator Data'!CB36*100)</f>
        <v>13.1962245601533</v>
      </c>
      <c r="O36" s="172" t="n">
        <f aca="false">IF(N36="x","x",ROUND(IF(N36&gt;O$3,0,IF(N36&lt;O$4,10,(O$3-N36)/(O$3-O$4)*10)),1))</f>
        <v>8.8</v>
      </c>
      <c r="P36" s="172" t="n">
        <f aca="false">IF('Indicator Data'!BQ36="No data","x",ROUND(IF('Indicator Data'!BQ36&gt;P$3,0,IF('Indicator Data'!BQ36&lt;P$4,10,(P$3-'Indicator Data'!BQ36)/(P$3-P$4)*10)),1))</f>
        <v>0.1</v>
      </c>
      <c r="Q36" s="172" t="n">
        <f aca="false">IF('Indicator Data'!BR36="No data","x",ROUND(IF('Indicator Data'!BR36&gt;Q$3,0,IF('Indicator Data'!BR36&lt;Q$4,10,(Q$3-'Indicator Data'!BR36)/(Q$3-Q$4)*10)),1))</f>
        <v>0.2</v>
      </c>
      <c r="R36" s="173" t="n">
        <f aca="false">IF(AND(O36="x",P36="x",Q36="x"),"x",ROUND(AVERAGE(O36,Q36,P36),1))</f>
        <v>3</v>
      </c>
      <c r="S36" s="172" t="n">
        <f aca="false">IF('Indicator Data'!BS36="No data","x",ROUND(IF('Indicator Data'!BS36&gt;S$3,0,IF('Indicator Data'!BS36&lt;S$4,10,(S$3-'Indicator Data'!BS36)/(S$3-S$4)*10)),1))</f>
        <v>3.5</v>
      </c>
      <c r="T36" s="176" t="n">
        <f aca="false">IF('Indicator Data'!BT36="No data","x",ROUND(IF('Indicator Data'!BT36&gt;T$3,0,IF('Indicator Data'!BT36&lt;T$4,10,(T$3-'Indicator Data'!BT36)/(T$3-T$4)*10)),1))</f>
        <v>1.4</v>
      </c>
      <c r="U36" s="176" t="n">
        <f aca="false">IF('Indicator Data'!BU36="No data","x",ROUND(IF('Indicator Data'!BU36&gt;U$3,0,IF('Indicator Data'!BU36&lt;U$4,10,(U$3-'Indicator Data'!BU36)/(U$3-U$4)*10)),1))</f>
        <v>2.7</v>
      </c>
      <c r="V36" s="176" t="n">
        <f aca="false">IF('Indicator Data'!BV36="No data","x",ROUND(IF('Indicator Data'!BV36&gt;V$3,0,IF('Indicator Data'!BV36&lt;V$4,10,(V$3-'Indicator Data'!BV36)/(V$3-V$4)*10)),1))</f>
        <v>2.5</v>
      </c>
      <c r="W36" s="172" t="n">
        <f aca="false">IF(AND(T36="X",U36="x",V36="x"),"x",AVERAGE(T36:V36))</f>
        <v>2.2</v>
      </c>
      <c r="X36" s="172" t="n">
        <f aca="false">IF('Indicator Data'!BW36="No data","x",ROUND(IF('Indicator Data'!BW36&gt;X$3,0,IF('Indicator Data'!BW36&lt;X$4,10,(X$3-'Indicator Data'!BW36)/(X$3-X$4)*10)),1))</f>
        <v>0</v>
      </c>
      <c r="Y36" s="172" t="n">
        <f aca="false">IF('Indicator Data'!BX36="No data","x",ROUND(IF('Indicator Data'!BX36&gt;Y$3,10,IF('Indicator Data'!BX36&lt;Y$4,0,10-(Y$3-'Indicator Data'!BX36)/(Y$3-Y$4)*10)),1))</f>
        <v>0.1</v>
      </c>
      <c r="Z36" s="173" t="n">
        <f aca="false">IF(AND(S36="x",W36="x",X36="x",Y36="x"),"x",ROUND(AVERAGE(S36,W36,X36,Y36),1))</f>
        <v>1.5</v>
      </c>
      <c r="AA36" s="174" t="n">
        <f aca="false">ROUND(AVERAGE(R36,M36,Z36),1)</f>
        <v>2.2</v>
      </c>
      <c r="AB36" s="162"/>
    </row>
    <row r="37" customFormat="false" ht="14.5" hidden="false" customHeight="false" outlineLevel="0" collapsed="false">
      <c r="A37" s="170" t="str">
        <f aca="false">'Indicator Data'!A37</f>
        <v>Central African Republic</v>
      </c>
      <c r="B37" s="171" t="str">
        <f aca="false">'Indicator Data'!B37</f>
        <v>CAF</v>
      </c>
      <c r="C37" s="172" t="str">
        <f aca="false">IF('Indicator Data'!BI37="No data","x",ROUND(IF('Indicator Data'!BI37&gt;C$3,0,IF('Indicator Data'!BI37&lt;C$4,10,(C$3-'Indicator Data'!BI37)/(C$3-C$4)*10)),1))</f>
        <v>x</v>
      </c>
      <c r="D37" s="173" t="str">
        <f aca="false">IF(C37="x","x",C37)</f>
        <v>x</v>
      </c>
      <c r="E37" s="172" t="n">
        <f aca="false">IF('Indicator Data'!BK37="No data","x",ROUND(IF('Indicator Data'!BK37&gt;E$3,0,IF('Indicator Data'!BK37&lt;E$4,10,(E$3-'Indicator Data'!BK37)/(E$3-E$4)*10)),1))</f>
        <v>7.6</v>
      </c>
      <c r="F37" s="172" t="n">
        <f aca="false">IF('Indicator Data'!BJ37="No data","x",ROUND(IF('Indicator Data'!BJ37&gt;F$3,0,IF('Indicator Data'!BJ37&lt;F$4,10,(F$3-'Indicator Data'!BJ37)/(F$3-F$4)*10)),1))</f>
        <v>8.4</v>
      </c>
      <c r="G37" s="173" t="n">
        <f aca="false">IF(AND(E37="x",F37="x"),"x",ROUND(AVERAGE(E37,F37),1))</f>
        <v>8</v>
      </c>
      <c r="H37" s="174" t="n">
        <f aca="false">ROUND(AVERAGE(D37,G37),1)</f>
        <v>8</v>
      </c>
      <c r="I37" s="172" t="n">
        <f aca="false">IF('Indicator Data'!BM37="No data","x",ROUND(IF('Indicator Data'!BM37^2&gt;I$3,0,IF('Indicator Data'!BM37^2&lt;I$4,10,(I$3-'Indicator Data'!BM37^2)/(I$3-I$4)*10)),1))</f>
        <v>9.5</v>
      </c>
      <c r="J37" s="172" t="n">
        <f aca="false">IF(OR('Indicator Data'!BL37=0,'Indicator Data'!BL37="No data"),"x",ROUND(IF('Indicator Data'!BL37&gt;J$3,0,IF('Indicator Data'!BL37&lt;J$4,10,(J$3-'Indicator Data'!BL37)/(J$3-J$4)*10)),1))</f>
        <v>8.5</v>
      </c>
      <c r="K37" s="172" t="n">
        <f aca="false">IF('Indicator Data'!BN37="No data","x",ROUND(IF('Indicator Data'!BN37&gt;K$3,0,IF('Indicator Data'!BN37&lt;K$4,10,(K$3-'Indicator Data'!BN37)/(K$3-K$4)*10)),1))</f>
        <v>9</v>
      </c>
      <c r="L37" s="172" t="n">
        <f aca="false">IF('Indicator Data'!BO37="No data","x",ROUND(IF('Indicator Data'!BO37&gt;L$3,0,IF('Indicator Data'!BO37&lt;L$4,10,(L$3-'Indicator Data'!BO37)/(L$3-L$4)*10)),1))</f>
        <v>8.3</v>
      </c>
      <c r="M37" s="173" t="n">
        <f aca="false">IF(AND(I37="x",J37="x",K37="x",L37="x"),"x",ROUND(AVERAGE(I37,J37,K37,L37),1))</f>
        <v>8.8</v>
      </c>
      <c r="N37" s="175" t="n">
        <f aca="false">IF('Indicator Data'!BP37="No data","x",'Indicator Data'!BP37/'Indicator Data'!CB37*100)</f>
        <v>4.81556390253299</v>
      </c>
      <c r="O37" s="172" t="n">
        <f aca="false">IF(N37="x","x",ROUND(IF(N37&gt;O$3,0,IF(N37&lt;O$4,10,(O$3-N37)/(O$3-O$4)*10)),1))</f>
        <v>9.6</v>
      </c>
      <c r="P37" s="172" t="n">
        <f aca="false">IF('Indicator Data'!BQ37="No data","x",ROUND(IF('Indicator Data'!BQ37&gt;P$3,0,IF('Indicator Data'!BQ37&lt;P$4,10,(P$3-'Indicator Data'!BQ37)/(P$3-P$4)*10)),1))</f>
        <v>9.5</v>
      </c>
      <c r="Q37" s="172" t="n">
        <f aca="false">IF('Indicator Data'!BR37="No data","x",ROUND(IF('Indicator Data'!BR37&gt;Q$3,0,IF('Indicator Data'!BR37&lt;Q$4,10,(Q$3-'Indicator Data'!BR37)/(Q$3-Q$4)*10)),1))</f>
        <v>10</v>
      </c>
      <c r="R37" s="173" t="n">
        <f aca="false">IF(AND(O37="x",P37="x",Q37="x"),"x",ROUND(AVERAGE(O37,Q37,P37),1))</f>
        <v>9.7</v>
      </c>
      <c r="S37" s="172" t="n">
        <f aca="false">IF('Indicator Data'!BS37="No data","x",ROUND(IF('Indicator Data'!BS37&gt;S$3,0,IF('Indicator Data'!BS37&lt;S$4,10,(S$3-'Indicator Data'!BS37)/(S$3-S$4)*10)),1))</f>
        <v>9.8</v>
      </c>
      <c r="T37" s="176" t="n">
        <f aca="false">IF('Indicator Data'!BT37="No data","x",ROUND(IF('Indicator Data'!BT37&gt;T$3,0,IF('Indicator Data'!BT37&lt;T$4,10,(T$3-'Indicator Data'!BT37)/(T$3-T$4)*10)),1))</f>
        <v>9.7</v>
      </c>
      <c r="U37" s="176" t="str">
        <f aca="false">IF('Indicator Data'!BU37="No data","x",ROUND(IF('Indicator Data'!BU37&gt;U$3,0,IF('Indicator Data'!BU37&lt;U$4,10,(U$3-'Indicator Data'!BU37)/(U$3-U$4)*10)),1))</f>
        <v>x</v>
      </c>
      <c r="V37" s="176" t="n">
        <f aca="false">IF('Indicator Data'!BV37="No data","x",ROUND(IF('Indicator Data'!BV37&gt;V$3,0,IF('Indicator Data'!BV37&lt;V$4,10,(V$3-'Indicator Data'!BV37)/(V$3-V$4)*10)),1))</f>
        <v>10</v>
      </c>
      <c r="W37" s="172" t="n">
        <f aca="false">IF(AND(T37="X",U37="x",V37="x"),"x",AVERAGE(T37:V37))</f>
        <v>9.85</v>
      </c>
      <c r="X37" s="172" t="n">
        <f aca="false">IF('Indicator Data'!BW37="No data","x",ROUND(IF('Indicator Data'!BW37&gt;X$3,0,IF('Indicator Data'!BW37&lt;X$4,10,(X$3-'Indicator Data'!BW37)/(X$3-X$4)*10)),1))</f>
        <v>9.9</v>
      </c>
      <c r="Y37" s="172" t="n">
        <f aca="false">IF('Indicator Data'!BX37="No data","x",ROUND(IF('Indicator Data'!BX37&gt;Y$3,10,IF('Indicator Data'!BX37&lt;Y$4,0,10-(Y$3-'Indicator Data'!BX37)/(Y$3-Y$4)*10)),1))</f>
        <v>9.2</v>
      </c>
      <c r="Z37" s="173" t="n">
        <f aca="false">IF(AND(S37="x",W37="x",X37="x",Y37="x"),"x",ROUND(AVERAGE(S37,W37,X37,Y37),1))</f>
        <v>9.7</v>
      </c>
      <c r="AA37" s="174" t="n">
        <f aca="false">ROUND(AVERAGE(R37,M37,Z37),1)</f>
        <v>9.4</v>
      </c>
      <c r="AB37" s="162"/>
    </row>
    <row r="38" customFormat="false" ht="14.5" hidden="false" customHeight="false" outlineLevel="0" collapsed="false">
      <c r="A38" s="170" t="str">
        <f aca="false">'Indicator Data'!A38</f>
        <v>Chad</v>
      </c>
      <c r="B38" s="171" t="str">
        <f aca="false">'Indicator Data'!B38</f>
        <v>TCD</v>
      </c>
      <c r="C38" s="172" t="str">
        <f aca="false">IF('Indicator Data'!BI38="No data","x",ROUND(IF('Indicator Data'!BI38&gt;C$3,0,IF('Indicator Data'!BI38&lt;C$4,10,(C$3-'Indicator Data'!BI38)/(C$3-C$4)*10)),1))</f>
        <v>x</v>
      </c>
      <c r="D38" s="173" t="str">
        <f aca="false">IF(C38="x","x",C38)</f>
        <v>x</v>
      </c>
      <c r="E38" s="172" t="n">
        <f aca="false">IF('Indicator Data'!BK38="No data","x",ROUND(IF('Indicator Data'!BK38&gt;E$3,0,IF('Indicator Data'!BK38&lt;E$4,10,(E$3-'Indicator Data'!BK38)/(E$3-E$4)*10)),1))</f>
        <v>8</v>
      </c>
      <c r="F38" s="172" t="n">
        <f aca="false">IF('Indicator Data'!BJ38="No data","x",ROUND(IF('Indicator Data'!BJ38&gt;F$3,0,IF('Indicator Data'!BJ38&lt;F$4,10,(F$3-'Indicator Data'!BJ38)/(F$3-F$4)*10)),1))</f>
        <v>7.9</v>
      </c>
      <c r="G38" s="173" t="n">
        <f aca="false">IF(AND(E38="x",F38="x"),"x",ROUND(AVERAGE(E38,F38),1))</f>
        <v>8</v>
      </c>
      <c r="H38" s="174" t="n">
        <f aca="false">ROUND(AVERAGE(D38,G38),1)</f>
        <v>8</v>
      </c>
      <c r="I38" s="172" t="n">
        <f aca="false">IF('Indicator Data'!BM38="No data","x",ROUND(IF('Indicator Data'!BM38^2&gt;I$3,0,IF('Indicator Data'!BM38^2&lt;I$4,10,(I$3-'Indicator Data'!BM38^2)/(I$3-I$4)*10)),1))</f>
        <v>10</v>
      </c>
      <c r="J38" s="172" t="n">
        <f aca="false">IF(OR('Indicator Data'!BL38=0,'Indicator Data'!BL38="No data"),"x",ROUND(IF('Indicator Data'!BL38&gt;J$3,0,IF('Indicator Data'!BL38&lt;J$4,10,(J$3-'Indicator Data'!BL38)/(J$3-J$4)*10)),1))</f>
        <v>8.9</v>
      </c>
      <c r="K38" s="172" t="n">
        <f aca="false">IF('Indicator Data'!BN38="No data","x",ROUND(IF('Indicator Data'!BN38&gt;K$3,0,IF('Indicator Data'!BN38&lt;K$4,10,(K$3-'Indicator Data'!BN38)/(K$3-K$4)*10)),1))</f>
        <v>9</v>
      </c>
      <c r="L38" s="172" t="n">
        <f aca="false">IF('Indicator Data'!BO38="No data","x",ROUND(IF('Indicator Data'!BO38&gt;L$3,0,IF('Indicator Data'!BO38&lt;L$4,10,(L$3-'Indicator Data'!BO38)/(L$3-L$4)*10)),1))</f>
        <v>7.5</v>
      </c>
      <c r="M38" s="173" t="n">
        <f aca="false">IF(AND(I38="x",J38="x",K38="x",L38="x"),"x",ROUND(AVERAGE(I38,J38,K38,L38),1))</f>
        <v>8.9</v>
      </c>
      <c r="N38" s="175" t="n">
        <f aca="false">IF('Indicator Data'!BP38="No data","x",'Indicator Data'!BP38/'Indicator Data'!CB38*100)</f>
        <v>2.46188055908513</v>
      </c>
      <c r="O38" s="172" t="n">
        <f aca="false">IF(N38="x","x",ROUND(IF(N38&gt;O$3,0,IF(N38&lt;O$4,10,(O$3-N38)/(O$3-O$4)*10)),1))</f>
        <v>9.9</v>
      </c>
      <c r="P38" s="172" t="n">
        <f aca="false">IF('Indicator Data'!BQ38="No data","x",ROUND(IF('Indicator Data'!BQ38&gt;P$3,0,IF('Indicator Data'!BQ38&lt;P$4,10,(P$3-'Indicator Data'!BQ38)/(P$3-P$4)*10)),1))</f>
        <v>9.8</v>
      </c>
      <c r="Q38" s="172" t="n">
        <f aca="false">IF('Indicator Data'!BR38="No data","x",ROUND(IF('Indicator Data'!BR38&gt;Q$3,0,IF('Indicator Data'!BR38&lt;Q$4,10,(Q$3-'Indicator Data'!BR38)/(Q$3-Q$4)*10)),1))</f>
        <v>10</v>
      </c>
      <c r="R38" s="173" t="n">
        <f aca="false">IF(AND(O38="x",P38="x",Q38="x"),"x",ROUND(AVERAGE(O38,Q38,P38),1))</f>
        <v>9.9</v>
      </c>
      <c r="S38" s="172" t="n">
        <f aca="false">IF('Indicator Data'!BS38="No data","x",ROUND(IF('Indicator Data'!BS38&gt;S$3,0,IF('Indicator Data'!BS38&lt;S$4,10,(S$3-'Indicator Data'!BS38)/(S$3-S$4)*10)),1))</f>
        <v>9.9</v>
      </c>
      <c r="T38" s="176" t="n">
        <f aca="false">IF('Indicator Data'!BT38="No data","x",ROUND(IF('Indicator Data'!BT38&gt;T$3,0,IF('Indicator Data'!BT38&lt;T$4,10,(T$3-'Indicator Data'!BT38)/(T$3-T$4)*10)),1))</f>
        <v>8</v>
      </c>
      <c r="U38" s="176" t="str">
        <f aca="false">IF('Indicator Data'!BU38="No data","x",ROUND(IF('Indicator Data'!BU38&gt;U$3,0,IF('Indicator Data'!BU38&lt;U$4,10,(U$3-'Indicator Data'!BU38)/(U$3-U$4)*10)),1))</f>
        <v>x</v>
      </c>
      <c r="V38" s="176" t="str">
        <f aca="false">IF('Indicator Data'!BV38="No data","x",ROUND(IF('Indicator Data'!BV38&gt;V$3,0,IF('Indicator Data'!BV38&lt;V$4,10,(V$3-'Indicator Data'!BV38)/(V$3-V$4)*10)),1))</f>
        <v>x</v>
      </c>
      <c r="W38" s="172" t="n">
        <f aca="false">IF(AND(T38="X",U38="x",V38="x"),"x",AVERAGE(T38:V38))</f>
        <v>8</v>
      </c>
      <c r="X38" s="172" t="n">
        <f aca="false">IF('Indicator Data'!BW38="No data","x",ROUND(IF('Indicator Data'!BW38&gt;X$3,0,IF('Indicator Data'!BW38&lt;X$4,10,(X$3-'Indicator Data'!BW38)/(X$3-X$4)*10)),1))</f>
        <v>9.9</v>
      </c>
      <c r="Y38" s="172" t="n">
        <f aca="false">IF('Indicator Data'!BX38="No data","x",ROUND(IF('Indicator Data'!BX38&gt;Y$3,10,IF('Indicator Data'!BX38&lt;Y$4,0,10-(Y$3-'Indicator Data'!BX38)/(Y$3-Y$4)*10)),1))</f>
        <v>10</v>
      </c>
      <c r="Z38" s="173" t="n">
        <f aca="false">IF(AND(S38="x",W38="x",X38="x",Y38="x"),"x",ROUND(AVERAGE(S38,W38,X38,Y38),1))</f>
        <v>9.5</v>
      </c>
      <c r="AA38" s="174" t="n">
        <f aca="false">ROUND(AVERAGE(R38,M38,Z38),1)</f>
        <v>9.4</v>
      </c>
      <c r="AB38" s="162"/>
    </row>
    <row r="39" customFormat="false" ht="14.5" hidden="false" customHeight="false" outlineLevel="0" collapsed="false">
      <c r="A39" s="170" t="str">
        <f aca="false">'Indicator Data'!A39</f>
        <v>Chile</v>
      </c>
      <c r="B39" s="171" t="str">
        <f aca="false">'Indicator Data'!B39</f>
        <v>CHL</v>
      </c>
      <c r="C39" s="172" t="n">
        <f aca="false">IF('Indicator Data'!BI39="No data","x",ROUND(IF('Indicator Data'!BI39&gt;C$3,0,IF('Indicator Data'!BI39&lt;C$4,10,(C$3-'Indicator Data'!BI39)/(C$3-C$4)*10)),1))</f>
        <v>3.2</v>
      </c>
      <c r="D39" s="173" t="n">
        <f aca="false">IF(C39="x","x",C39)</f>
        <v>3.2</v>
      </c>
      <c r="E39" s="172" t="n">
        <f aca="false">IF('Indicator Data'!BK39="No data","x",ROUND(IF('Indicator Data'!BK39&gt;E$3,0,IF('Indicator Data'!BK39&lt;E$4,10,(E$3-'Indicator Data'!BK39)/(E$3-E$4)*10)),1))</f>
        <v>3.3</v>
      </c>
      <c r="F39" s="172" t="n">
        <f aca="false">IF('Indicator Data'!BJ39="No data","x",ROUND(IF('Indicator Data'!BJ39&gt;F$3,0,IF('Indicator Data'!BJ39&lt;F$4,10,(F$3-'Indicator Data'!BJ39)/(F$3-F$4)*10)),1))</f>
        <v>3</v>
      </c>
      <c r="G39" s="173" t="n">
        <f aca="false">IF(AND(E39="x",F39="x"),"x",ROUND(AVERAGE(E39,F39),1))</f>
        <v>3.2</v>
      </c>
      <c r="H39" s="174" t="n">
        <f aca="false">ROUND(AVERAGE(D39,G39),1)</f>
        <v>3.2</v>
      </c>
      <c r="I39" s="172" t="n">
        <f aca="false">IF('Indicator Data'!BM39="No data","x",ROUND(IF('Indicator Data'!BM39^2&gt;I$3,0,IF('Indicator Data'!BM39^2&lt;I$4,10,(I$3-'Indicator Data'!BM39^2)/(I$3-I$4)*10)),1))</f>
        <v>0.8</v>
      </c>
      <c r="J39" s="172" t="n">
        <f aca="false">IF(OR('Indicator Data'!BL39=0,'Indicator Data'!BL39="No data"),"x",ROUND(IF('Indicator Data'!BL39&gt;J$3,0,IF('Indicator Data'!BL39&lt;J$4,10,(J$3-'Indicator Data'!BL39)/(J$3-J$4)*10)),1))</f>
        <v>0</v>
      </c>
      <c r="K39" s="172" t="n">
        <f aca="false">IF('Indicator Data'!BN39="No data","x",ROUND(IF('Indicator Data'!BN39&gt;K$3,0,IF('Indicator Data'!BN39&lt;K$4,10,(K$3-'Indicator Data'!BN39)/(K$3-K$4)*10)),1))</f>
        <v>1.2</v>
      </c>
      <c r="L39" s="172" t="n">
        <f aca="false">IF('Indicator Data'!BO39="No data","x",ROUND(IF('Indicator Data'!BO39&gt;L$3,0,IF('Indicator Data'!BO39&lt;L$4,10,(L$3-'Indicator Data'!BO39)/(L$3-L$4)*10)),1))</f>
        <v>3.5</v>
      </c>
      <c r="M39" s="173" t="n">
        <f aca="false">IF(AND(I39="x",J39="x",K39="x",L39="x"),"x",ROUND(AVERAGE(I39,J39,K39,L39),1))</f>
        <v>1.4</v>
      </c>
      <c r="N39" s="175" t="n">
        <f aca="false">IF('Indicator Data'!BP39="No data","x",'Indicator Data'!BP39/'Indicator Data'!CB39*100)</f>
        <v>20.1739804070302</v>
      </c>
      <c r="O39" s="172" t="n">
        <f aca="false">IF(N39="x","x",ROUND(IF(N39&gt;O$3,0,IF(N39&lt;O$4,10,(O$3-N39)/(O$3-O$4)*10)),1))</f>
        <v>8.1</v>
      </c>
      <c r="P39" s="172" t="n">
        <f aca="false">IF('Indicator Data'!BQ39="No data","x",ROUND(IF('Indicator Data'!BQ39&gt;P$3,0,IF('Indicator Data'!BQ39&lt;P$4,10,(P$3-'Indicator Data'!BQ39)/(P$3-P$4)*10)),1))</f>
        <v>0</v>
      </c>
      <c r="Q39" s="172" t="n">
        <f aca="false">IF('Indicator Data'!BR39="No data","x",ROUND(IF('Indicator Data'!BR39&gt;Q$3,0,IF('Indicator Data'!BR39&lt;Q$4,10,(Q$3-'Indicator Data'!BR39)/(Q$3-Q$4)*10)),1))</f>
        <v>0</v>
      </c>
      <c r="R39" s="173" t="n">
        <f aca="false">IF(AND(O39="x",P39="x",Q39="x"),"x",ROUND(AVERAGE(O39,Q39,P39),1))</f>
        <v>2.7</v>
      </c>
      <c r="S39" s="172" t="n">
        <f aca="false">IF('Indicator Data'!BS39="No data","x",ROUND(IF('Indicator Data'!BS39&gt;S$3,0,IF('Indicator Data'!BS39&lt;S$4,10,(S$3-'Indicator Data'!BS39)/(S$3-S$4)*10)),1))</f>
        <v>7.3</v>
      </c>
      <c r="T39" s="176" t="n">
        <f aca="false">IF('Indicator Data'!BT39="No data","x",ROUND(IF('Indicator Data'!BT39&gt;T$3,0,IF('Indicator Data'!BT39&lt;T$4,10,(T$3-'Indicator Data'!BT39)/(T$3-T$4)*10)),1))</f>
        <v>1</v>
      </c>
      <c r="U39" s="176" t="n">
        <f aca="false">IF('Indicator Data'!BU39="No data","x",ROUND(IF('Indicator Data'!BU39&gt;U$3,0,IF('Indicator Data'!BU39&lt;U$4,10,(U$3-'Indicator Data'!BU39)/(U$3-U$4)*10)),1))</f>
        <v>2.7</v>
      </c>
      <c r="V39" s="176" t="n">
        <f aca="false">IF('Indicator Data'!BV39="No data","x",ROUND(IF('Indicator Data'!BV39&gt;V$3,0,IF('Indicator Data'!BV39&lt;V$4,10,(V$3-'Indicator Data'!BV39)/(V$3-V$4)*10)),1))</f>
        <v>1.7</v>
      </c>
      <c r="W39" s="172" t="n">
        <f aca="false">IF(AND(T39="X",U39="x",V39="x"),"x",AVERAGE(T39:V39))</f>
        <v>1.8</v>
      </c>
      <c r="X39" s="172" t="n">
        <f aca="false">IF('Indicator Data'!BW39="No data","x",ROUND(IF('Indicator Data'!BW39&gt;X$3,0,IF('Indicator Data'!BW39&lt;X$4,10,(X$3-'Indicator Data'!BW39)/(X$3-X$4)*10)),1))</f>
        <v>2</v>
      </c>
      <c r="Y39" s="172" t="n">
        <f aca="false">IF('Indicator Data'!BX39="No data","x",ROUND(IF('Indicator Data'!BX39&gt;Y$3,10,IF('Indicator Data'!BX39&lt;Y$4,0,10-(Y$3-'Indicator Data'!BX39)/(Y$3-Y$4)*10)),1))</f>
        <v>0.1</v>
      </c>
      <c r="Z39" s="173" t="n">
        <f aca="false">IF(AND(S39="x",W39="x",X39="x",Y39="x"),"x",ROUND(AVERAGE(S39,W39,X39,Y39),1))</f>
        <v>2.8</v>
      </c>
      <c r="AA39" s="174" t="n">
        <f aca="false">ROUND(AVERAGE(R39,M39,Z39),1)</f>
        <v>2.3</v>
      </c>
      <c r="AB39" s="162"/>
    </row>
    <row r="40" customFormat="false" ht="14.5" hidden="false" customHeight="false" outlineLevel="0" collapsed="false">
      <c r="A40" s="170" t="str">
        <f aca="false">'Indicator Data'!A40</f>
        <v>China</v>
      </c>
      <c r="B40" s="171" t="str">
        <f aca="false">'Indicator Data'!B40</f>
        <v>CHN</v>
      </c>
      <c r="C40" s="172" t="n">
        <f aca="false">IF('Indicator Data'!BI40="No data","x",ROUND(IF('Indicator Data'!BI40&gt;C$3,0,IF('Indicator Data'!BI40&lt;C$4,10,(C$3-'Indicator Data'!BI40)/(C$3-C$4)*10)),1))</f>
        <v>2.5</v>
      </c>
      <c r="D40" s="173" t="n">
        <f aca="false">IF(C40="x","x",C40)</f>
        <v>2.5</v>
      </c>
      <c r="E40" s="172" t="n">
        <f aca="false">IF('Indicator Data'!BK40="No data","x",ROUND(IF('Indicator Data'!BK40&gt;E$3,0,IF('Indicator Data'!BK40&lt;E$4,10,(E$3-'Indicator Data'!BK40)/(E$3-E$4)*10)),1))</f>
        <v>5.5</v>
      </c>
      <c r="F40" s="172" t="n">
        <f aca="false">IF('Indicator Data'!BJ40="No data","x",ROUND(IF('Indicator Data'!BJ40&gt;F$3,0,IF('Indicator Data'!BJ40&lt;F$4,10,(F$3-'Indicator Data'!BJ40)/(F$3-F$4)*10)),1))</f>
        <v>3.7</v>
      </c>
      <c r="G40" s="173" t="n">
        <f aca="false">IF(AND(E40="x",F40="x"),"x",ROUND(AVERAGE(E40,F40),1))</f>
        <v>4.6</v>
      </c>
      <c r="H40" s="174" t="n">
        <f aca="false">ROUND(AVERAGE(D40,G40),1)</f>
        <v>3.6</v>
      </c>
      <c r="I40" s="172" t="n">
        <f aca="false">IF('Indicator Data'!BM40="No data","x",ROUND(IF('Indicator Data'!BM40^2&gt;I$3,0,IF('Indicator Data'!BM40^2&lt;I$4,10,(I$3-'Indicator Data'!BM40^2)/(I$3-I$4)*10)),1))</f>
        <v>0.7</v>
      </c>
      <c r="J40" s="172" t="n">
        <f aca="false">IF(OR('Indicator Data'!BL40=0,'Indicator Data'!BL40="No data"),"x",ROUND(IF('Indicator Data'!BL40&gt;J$3,0,IF('Indicator Data'!BL40&lt;J$4,10,(J$3-'Indicator Data'!BL40)/(J$3-J$4)*10)),1))</f>
        <v>0</v>
      </c>
      <c r="K40" s="172" t="n">
        <f aca="false">IF('Indicator Data'!BN40="No data","x",ROUND(IF('Indicator Data'!BN40&gt;K$3,0,IF('Indicator Data'!BN40&lt;K$4,10,(K$3-'Indicator Data'!BN40)/(K$3-K$4)*10)),1))</f>
        <v>3</v>
      </c>
      <c r="L40" s="172" t="n">
        <f aca="false">IF('Indicator Data'!BO40="No data","x",ROUND(IF('Indicator Data'!BO40&gt;L$3,0,IF('Indicator Data'!BO40&lt;L$4,10,(L$3-'Indicator Data'!BO40)/(L$3-L$4)*10)),1))</f>
        <v>4.1</v>
      </c>
      <c r="M40" s="173" t="n">
        <f aca="false">IF(AND(I40="x",J40="x",K40="x",L40="x"),"x",ROUND(AVERAGE(I40,J40,K40,L40),1))</f>
        <v>2</v>
      </c>
      <c r="N40" s="175" t="n">
        <f aca="false">IF('Indicator Data'!BP40="No data","x",'Indicator Data'!BP40/'Indicator Data'!CB40*100)</f>
        <v>10.7209978247095</v>
      </c>
      <c r="O40" s="172" t="n">
        <f aca="false">IF(N40="x","x",ROUND(IF(N40&gt;O$3,0,IF(N40&lt;O$4,10,(O$3-N40)/(O$3-O$4)*10)),1))</f>
        <v>9</v>
      </c>
      <c r="P40" s="172" t="n">
        <f aca="false">IF('Indicator Data'!BQ40="No data","x",ROUND(IF('Indicator Data'!BQ40&gt;P$3,0,IF('Indicator Data'!BQ40&lt;P$4,10,(P$3-'Indicator Data'!BQ40)/(P$3-P$4)*10)),1))</f>
        <v>0.8</v>
      </c>
      <c r="Q40" s="172" t="n">
        <f aca="false">IF('Indicator Data'!BR40="No data","x",ROUND(IF('Indicator Data'!BR40&gt;Q$3,0,IF('Indicator Data'!BR40&lt;Q$4,10,(Q$3-'Indicator Data'!BR40)/(Q$3-Q$4)*10)),1))</f>
        <v>1.1</v>
      </c>
      <c r="R40" s="173" t="n">
        <f aca="false">IF(AND(O40="x",P40="x",Q40="x"),"x",ROUND(AVERAGE(O40,Q40,P40),1))</f>
        <v>3.6</v>
      </c>
      <c r="S40" s="172" t="n">
        <f aca="false">IF('Indicator Data'!BS40="No data","x",ROUND(IF('Indicator Data'!BS40&gt;S$3,0,IF('Indicator Data'!BS40&lt;S$4,10,(S$3-'Indicator Data'!BS40)/(S$3-S$4)*10)),1))</f>
        <v>5.5</v>
      </c>
      <c r="T40" s="176" t="n">
        <f aca="false">IF('Indicator Data'!BT40="No data","x",ROUND(IF('Indicator Data'!BT40&gt;T$3,0,IF('Indicator Data'!BT40&lt;T$4,10,(T$3-'Indicator Data'!BT40)/(T$3-T$4)*10)),1))</f>
        <v>0</v>
      </c>
      <c r="U40" s="176" t="n">
        <f aca="false">IF('Indicator Data'!BU40="No data","x",ROUND(IF('Indicator Data'!BU40&gt;U$3,0,IF('Indicator Data'!BU40&lt;U$4,10,(U$3-'Indicator Data'!BU40)/(U$3-U$4)*10)),1))</f>
        <v>0</v>
      </c>
      <c r="V40" s="176" t="str">
        <f aca="false">IF('Indicator Data'!BV40="No data","x",ROUND(IF('Indicator Data'!BV40&gt;V$3,0,IF('Indicator Data'!BV40&lt;V$4,10,(V$3-'Indicator Data'!BV40)/(V$3-V$4)*10)),1))</f>
        <v>x</v>
      </c>
      <c r="W40" s="172" t="n">
        <f aca="false">IF(AND(T40="X",U40="x",V40="x"),"x",AVERAGE(T40:V40))</f>
        <v>0</v>
      </c>
      <c r="X40" s="172" t="n">
        <f aca="false">IF('Indicator Data'!BW40="No data","x",ROUND(IF('Indicator Data'!BW40&gt;X$3,0,IF('Indicator Data'!BW40&lt;X$4,10,(X$3-'Indicator Data'!BW40)/(X$3-X$4)*10)),1))</f>
        <v>7.2</v>
      </c>
      <c r="Y40" s="172" t="n">
        <f aca="false">IF('Indicator Data'!BX40="No data","x",ROUND(IF('Indicator Data'!BX40&gt;Y$3,10,IF('Indicator Data'!BX40&lt;Y$4,0,10-(Y$3-'Indicator Data'!BX40)/(Y$3-Y$4)*10)),1))</f>
        <v>0.3</v>
      </c>
      <c r="Z40" s="173" t="n">
        <f aca="false">IF(AND(S40="x",W40="x",X40="x",Y40="x"),"x",ROUND(AVERAGE(S40,W40,X40,Y40),1))</f>
        <v>3.3</v>
      </c>
      <c r="AA40" s="174" t="n">
        <f aca="false">ROUND(AVERAGE(R40,M40,Z40),1)</f>
        <v>3</v>
      </c>
      <c r="AB40" s="162"/>
    </row>
    <row r="41" customFormat="false" ht="14.5" hidden="false" customHeight="false" outlineLevel="0" collapsed="false">
      <c r="A41" s="170" t="str">
        <f aca="false">'Indicator Data'!A41</f>
        <v>Colombia</v>
      </c>
      <c r="B41" s="171" t="str">
        <f aca="false">'Indicator Data'!B41</f>
        <v>COL</v>
      </c>
      <c r="C41" s="172" t="n">
        <f aca="false">IF('Indicator Data'!BI41="No data","x",ROUND(IF('Indicator Data'!BI41&gt;C$3,0,IF('Indicator Data'!BI41&lt;C$4,10,(C$3-'Indicator Data'!BI41)/(C$3-C$4)*10)),1))</f>
        <v>3</v>
      </c>
      <c r="D41" s="173" t="n">
        <f aca="false">IF(C41="x","x",C41)</f>
        <v>3</v>
      </c>
      <c r="E41" s="172" t="n">
        <f aca="false">IF('Indicator Data'!BK41="No data","x",ROUND(IF('Indicator Data'!BK41&gt;E$3,0,IF('Indicator Data'!BK41&lt;E$4,10,(E$3-'Indicator Data'!BK41)/(E$3-E$4)*10)),1))</f>
        <v>6.1</v>
      </c>
      <c r="F41" s="172" t="n">
        <f aca="false">IF('Indicator Data'!BJ41="No data","x",ROUND(IF('Indicator Data'!BJ41&gt;F$3,0,IF('Indicator Data'!BJ41&lt;F$4,10,(F$3-'Indicator Data'!BJ41)/(F$3-F$4)*10)),1))</f>
        <v>4.9</v>
      </c>
      <c r="G41" s="173" t="n">
        <f aca="false">IF(AND(E41="x",F41="x"),"x",ROUND(AVERAGE(E41,F41),1))</f>
        <v>5.5</v>
      </c>
      <c r="H41" s="174" t="n">
        <f aca="false">ROUND(AVERAGE(D41,G41),1)</f>
        <v>4.3</v>
      </c>
      <c r="I41" s="172" t="n">
        <f aca="false">IF('Indicator Data'!BM41="No data","x",ROUND(IF('Indicator Data'!BM41^2&gt;I$3,0,IF('Indicator Data'!BM41^2&lt;I$4,10,(I$3-'Indicator Data'!BM41^2)/(I$3-I$4)*10)),1))</f>
        <v>0.9</v>
      </c>
      <c r="J41" s="172" t="n">
        <f aca="false">IF(OR('Indicator Data'!BL41=0,'Indicator Data'!BL41="No data"),"x",ROUND(IF('Indicator Data'!BL41&gt;J$3,0,IF('Indicator Data'!BL41&lt;J$4,10,(J$3-'Indicator Data'!BL41)/(J$3-J$4)*10)),1))</f>
        <v>0</v>
      </c>
      <c r="K41" s="172" t="n">
        <f aca="false">IF('Indicator Data'!BN41="No data","x",ROUND(IF('Indicator Data'!BN41&gt;K$3,0,IF('Indicator Data'!BN41&lt;K$4,10,(K$3-'Indicator Data'!BN41)/(K$3-K$4)*10)),1))</f>
        <v>3</v>
      </c>
      <c r="L41" s="172" t="n">
        <f aca="false">IF('Indicator Data'!BO41="No data","x",ROUND(IF('Indicator Data'!BO41&gt;L$3,0,IF('Indicator Data'!BO41&lt;L$4,10,(L$3-'Indicator Data'!BO41)/(L$3-L$4)*10)),1))</f>
        <v>3.4</v>
      </c>
      <c r="M41" s="173" t="n">
        <f aca="false">IF(AND(I41="x",J41="x",K41="x",L41="x"),"x",ROUND(AVERAGE(I41,J41,K41,L41),1))</f>
        <v>1.8</v>
      </c>
      <c r="N41" s="175" t="n">
        <f aca="false">IF('Indicator Data'!BP41="No data","x",'Indicator Data'!BP41/'Indicator Data'!CB41*100)</f>
        <v>10.815682739973</v>
      </c>
      <c r="O41" s="172" t="n">
        <f aca="false">IF(N41="x","x",ROUND(IF(N41&gt;O$3,0,IF(N41&lt;O$4,10,(O$3-N41)/(O$3-O$4)*10)),1))</f>
        <v>9</v>
      </c>
      <c r="P41" s="172" t="n">
        <f aca="false">IF('Indicator Data'!BQ41="No data","x",ROUND(IF('Indicator Data'!BQ41&gt;P$3,0,IF('Indicator Data'!BQ41&lt;P$4,10,(P$3-'Indicator Data'!BQ41)/(P$3-P$4)*10)),1))</f>
        <v>0.7</v>
      </c>
      <c r="Q41" s="172" t="n">
        <f aca="false">IF('Indicator Data'!BR41="No data","x",ROUND(IF('Indicator Data'!BR41&gt;Q$3,0,IF('Indicator Data'!BR41&lt;Q$4,10,(Q$3-'Indicator Data'!BR41)/(Q$3-Q$4)*10)),1))</f>
        <v>0.5</v>
      </c>
      <c r="R41" s="173" t="n">
        <f aca="false">IF(AND(O41="x",P41="x",Q41="x"),"x",ROUND(AVERAGE(O41,Q41,P41),1))</f>
        <v>3.4</v>
      </c>
      <c r="S41" s="172" t="n">
        <f aca="false">IF('Indicator Data'!BS41="No data","x",ROUND(IF('Indicator Data'!BS41&gt;S$3,0,IF('Indicator Data'!BS41&lt;S$4,10,(S$3-'Indicator Data'!BS41)/(S$3-S$4)*10)),1))</f>
        <v>4.8</v>
      </c>
      <c r="T41" s="176" t="n">
        <f aca="false">IF('Indicator Data'!BT41="No data","x",ROUND(IF('Indicator Data'!BT41&gt;T$3,0,IF('Indicator Data'!BT41&lt;T$4,10,(T$3-'Indicator Data'!BT41)/(T$3-T$4)*10)),1))</f>
        <v>1.9</v>
      </c>
      <c r="U41" s="176" t="n">
        <f aca="false">IF('Indicator Data'!BU41="No data","x",ROUND(IF('Indicator Data'!BU41&gt;U$3,0,IF('Indicator Data'!BU41&lt;U$4,10,(U$3-'Indicator Data'!BU41)/(U$3-U$4)*10)),1))</f>
        <v>1.9</v>
      </c>
      <c r="V41" s="176" t="n">
        <f aca="false">IF('Indicator Data'!BV41="No data","x",ROUND(IF('Indicator Data'!BV41&gt;V$3,0,IF('Indicator Data'!BV41&lt;V$4,10,(V$3-'Indicator Data'!BV41)/(V$3-V$4)*10)),1))</f>
        <v>1.7</v>
      </c>
      <c r="W41" s="172" t="n">
        <f aca="false">IF(AND(T41="X",U41="x",V41="x"),"x",AVERAGE(T41:V41))</f>
        <v>1.83333333333333</v>
      </c>
      <c r="X41" s="172" t="n">
        <f aca="false">IF('Indicator Data'!BW41="No data","x",ROUND(IF('Indicator Data'!BW41&gt;X$3,0,IF('Indicator Data'!BW41&lt;X$4,10,(X$3-'Indicator Data'!BW41)/(X$3-X$4)*10)),1))</f>
        <v>6.1</v>
      </c>
      <c r="Y41" s="172" t="n">
        <f aca="false">IF('Indicator Data'!BX41="No data","x",ROUND(IF('Indicator Data'!BX41&gt;Y$3,10,IF('Indicator Data'!BX41&lt;Y$4,0,10-(Y$3-'Indicator Data'!BX41)/(Y$3-Y$4)*10)),1))</f>
        <v>0.9</v>
      </c>
      <c r="Z41" s="173" t="n">
        <f aca="false">IF(AND(S41="x",W41="x",X41="x",Y41="x"),"x",ROUND(AVERAGE(S41,W41,X41,Y41),1))</f>
        <v>3.4</v>
      </c>
      <c r="AA41" s="174" t="n">
        <f aca="false">ROUND(AVERAGE(R41,M41,Z41),1)</f>
        <v>2.9</v>
      </c>
      <c r="AB41" s="162"/>
    </row>
    <row r="42" customFormat="false" ht="14.5" hidden="false" customHeight="false" outlineLevel="0" collapsed="false">
      <c r="A42" s="170" t="str">
        <f aca="false">'Indicator Data'!A42</f>
        <v>Comoros</v>
      </c>
      <c r="B42" s="171" t="str">
        <f aca="false">'Indicator Data'!B42</f>
        <v>COM</v>
      </c>
      <c r="C42" s="172" t="n">
        <f aca="false">IF('Indicator Data'!BI42="No data","x",ROUND(IF('Indicator Data'!BI42&gt;C$3,0,IF('Indicator Data'!BI42&lt;C$4,10,(C$3-'Indicator Data'!BI42)/(C$3-C$4)*10)),1))</f>
        <v>7.8</v>
      </c>
      <c r="D42" s="173" t="n">
        <f aca="false">IF(C42="x","x",C42)</f>
        <v>7.8</v>
      </c>
      <c r="E42" s="172" t="n">
        <f aca="false">IF('Indicator Data'!BK42="No data","x",ROUND(IF('Indicator Data'!BK42&gt;E$3,0,IF('Indicator Data'!BK42&lt;E$4,10,(E$3-'Indicator Data'!BK42)/(E$3-E$4)*10)),1))</f>
        <v>8</v>
      </c>
      <c r="F42" s="172" t="n">
        <f aca="false">IF('Indicator Data'!BJ42="No data","x",ROUND(IF('Indicator Data'!BJ42&gt;F$3,0,IF('Indicator Data'!BJ42&lt;F$4,10,(F$3-'Indicator Data'!BJ42)/(F$3-F$4)*10)),1))</f>
        <v>8.2</v>
      </c>
      <c r="G42" s="173" t="n">
        <f aca="false">IF(AND(E42="x",F42="x"),"x",ROUND(AVERAGE(E42,F42),1))</f>
        <v>8.1</v>
      </c>
      <c r="H42" s="174" t="n">
        <f aca="false">ROUND(AVERAGE(D42,G42),1)</f>
        <v>8</v>
      </c>
      <c r="I42" s="172" t="n">
        <f aca="false">IF('Indicator Data'!BM42="No data","x",ROUND(IF('Indicator Data'!BM42^2&gt;I$3,0,IF('Indicator Data'!BM42^2&lt;I$4,10,(I$3-'Indicator Data'!BM42^2)/(I$3-I$4)*10)),1))</f>
        <v>7.2</v>
      </c>
      <c r="J42" s="172" t="n">
        <f aca="false">IF(OR('Indicator Data'!BL42=0,'Indicator Data'!BL42="No data"),"x",ROUND(IF('Indicator Data'!BL42&gt;J$3,0,IF('Indicator Data'!BL42&lt;J$4,10,(J$3-'Indicator Data'!BL42)/(J$3-J$4)*10)),1))</f>
        <v>1.3</v>
      </c>
      <c r="K42" s="172" t="n">
        <f aca="false">IF('Indicator Data'!BN42="No data","x",ROUND(IF('Indicator Data'!BN42&gt;K$3,0,IF('Indicator Data'!BN42&lt;K$4,10,(K$3-'Indicator Data'!BN42)/(K$3-K$4)*10)),1))</f>
        <v>9.2</v>
      </c>
      <c r="L42" s="172" t="n">
        <f aca="false">IF('Indicator Data'!BO42="No data","x",ROUND(IF('Indicator Data'!BO42&gt;L$3,0,IF('Indicator Data'!BO42&lt;L$4,10,(L$3-'Indicator Data'!BO42)/(L$3-L$4)*10)),1))</f>
        <v>5.6</v>
      </c>
      <c r="M42" s="173" t="n">
        <f aca="false">IF(AND(I42="x",J42="x",K42="x",L42="x"),"x",ROUND(AVERAGE(I42,J42,K42,L42),1))</f>
        <v>5.8</v>
      </c>
      <c r="N42" s="175" t="n">
        <f aca="false">IF('Indicator Data'!BP42="No data","x",'Indicator Data'!BP42/'Indicator Data'!CB42*100)</f>
        <v>37.0768404083826</v>
      </c>
      <c r="O42" s="172" t="n">
        <f aca="false">IF(N42="x","x",ROUND(IF(N42&gt;O$3,0,IF(N42&lt;O$4,10,(O$3-N42)/(O$3-O$4)*10)),1))</f>
        <v>6.4</v>
      </c>
      <c r="P42" s="172" t="n">
        <f aca="false">IF('Indicator Data'!BQ42="No data","x",ROUND(IF('Indicator Data'!BQ42&gt;P$3,0,IF('Indicator Data'!BQ42&lt;P$4,10,(P$3-'Indicator Data'!BQ42)/(P$3-P$4)*10)),1))</f>
        <v>7.1</v>
      </c>
      <c r="Q42" s="172" t="n">
        <f aca="false">IF('Indicator Data'!BR42="No data","x",ROUND(IF('Indicator Data'!BR42&gt;Q$3,0,IF('Indicator Data'!BR42&lt;Q$4,10,(Q$3-'Indicator Data'!BR42)/(Q$3-Q$4)*10)),1))</f>
        <v>4</v>
      </c>
      <c r="R42" s="173" t="n">
        <f aca="false">IF(AND(O42="x",P42="x",Q42="x"),"x",ROUND(AVERAGE(O42,Q42,P42),1))</f>
        <v>5.8</v>
      </c>
      <c r="S42" s="172" t="n">
        <f aca="false">IF('Indicator Data'!BS42="No data","x",ROUND(IF('Indicator Data'!BS42&gt;S$3,0,IF('Indicator Data'!BS42&lt;S$4,10,(S$3-'Indicator Data'!BS42)/(S$3-S$4)*10)),1))</f>
        <v>9.6</v>
      </c>
      <c r="T42" s="176" t="n">
        <f aca="false">IF('Indicator Data'!BT42="No data","x",ROUND(IF('Indicator Data'!BT42&gt;T$3,0,IF('Indicator Data'!BT42&lt;T$4,10,(T$3-'Indicator Data'!BT42)/(T$3-T$4)*10)),1))</f>
        <v>2</v>
      </c>
      <c r="U42" s="176" t="str">
        <f aca="false">IF('Indicator Data'!BU42="No data","x",ROUND(IF('Indicator Data'!BU42&gt;U$3,0,IF('Indicator Data'!BU42&lt;U$4,10,(U$3-'Indicator Data'!BU42)/(U$3-U$4)*10)),1))</f>
        <v>x</v>
      </c>
      <c r="V42" s="176" t="str">
        <f aca="false">IF('Indicator Data'!BV42="No data","x",ROUND(IF('Indicator Data'!BV42&gt;V$3,0,IF('Indicator Data'!BV42&lt;V$4,10,(V$3-'Indicator Data'!BV42)/(V$3-V$4)*10)),1))</f>
        <v>x</v>
      </c>
      <c r="W42" s="172" t="n">
        <f aca="false">IF(AND(T42="X",U42="x",V42="x"),"x",AVERAGE(T42:V42))</f>
        <v>2</v>
      </c>
      <c r="X42" s="172" t="n">
        <f aca="false">IF('Indicator Data'!BW42="No data","x",ROUND(IF('Indicator Data'!BW42&gt;X$3,0,IF('Indicator Data'!BW42&lt;X$4,10,(X$3-'Indicator Data'!BW42)/(X$3-X$4)*10)),1))</f>
        <v>9.6</v>
      </c>
      <c r="Y42" s="172" t="n">
        <f aca="false">IF('Indicator Data'!BX42="No data","x",ROUND(IF('Indicator Data'!BX42&gt;Y$3,10,IF('Indicator Data'!BX42&lt;Y$4,0,10-(Y$3-'Indicator Data'!BX42)/(Y$3-Y$4)*10)),1))</f>
        <v>3</v>
      </c>
      <c r="Z42" s="173" t="n">
        <f aca="false">IF(AND(S42="x",W42="x",X42="x",Y42="x"),"x",ROUND(AVERAGE(S42,W42,X42,Y42),1))</f>
        <v>6.1</v>
      </c>
      <c r="AA42" s="174" t="n">
        <f aca="false">ROUND(AVERAGE(R42,M42,Z42),1)</f>
        <v>5.9</v>
      </c>
      <c r="AB42" s="162"/>
    </row>
    <row r="43" customFormat="false" ht="14.5" hidden="false" customHeight="false" outlineLevel="0" collapsed="false">
      <c r="A43" s="170" t="str">
        <f aca="false">'Indicator Data'!A43</f>
        <v>Congo</v>
      </c>
      <c r="B43" s="171" t="str">
        <f aca="false">'Indicator Data'!B43</f>
        <v>COG</v>
      </c>
      <c r="C43" s="172" t="str">
        <f aca="false">IF('Indicator Data'!BI43="No data","x",ROUND(IF('Indicator Data'!BI43&gt;C$3,0,IF('Indicator Data'!BI43&lt;C$4,10,(C$3-'Indicator Data'!BI43)/(C$3-C$4)*10)),1))</f>
        <v>x</v>
      </c>
      <c r="D43" s="173" t="str">
        <f aca="false">IF(C43="x","x",C43)</f>
        <v>x</v>
      </c>
      <c r="E43" s="172" t="n">
        <f aca="false">IF('Indicator Data'!BK43="No data","x",ROUND(IF('Indicator Data'!BK43&gt;E$3,0,IF('Indicator Data'!BK43&lt;E$4,10,(E$3-'Indicator Data'!BK43)/(E$3-E$4)*10)),1))</f>
        <v>7.9</v>
      </c>
      <c r="F43" s="172" t="n">
        <f aca="false">IF('Indicator Data'!BJ43="No data","x",ROUND(IF('Indicator Data'!BJ43&gt;F$3,0,IF('Indicator Data'!BJ43&lt;F$4,10,(F$3-'Indicator Data'!BJ43)/(F$3-F$4)*10)),1))</f>
        <v>7.9</v>
      </c>
      <c r="G43" s="173" t="n">
        <f aca="false">IF(AND(E43="x",F43="x"),"x",ROUND(AVERAGE(E43,F43),1))</f>
        <v>7.9</v>
      </c>
      <c r="H43" s="174" t="n">
        <f aca="false">ROUND(AVERAGE(D43,G43),1)</f>
        <v>7.9</v>
      </c>
      <c r="I43" s="172" t="n">
        <f aca="false">IF('Indicator Data'!BM43="No data","x",ROUND(IF('Indicator Data'!BM43^2&gt;I$3,0,IF('Indicator Data'!BM43^2&lt;I$4,10,(I$3-'Indicator Data'!BM43^2)/(I$3-I$4)*10)),1))</f>
        <v>3.9</v>
      </c>
      <c r="J43" s="172" t="n">
        <f aca="false">IF(OR('Indicator Data'!BL43=0,'Indicator Data'!BL43="No data"),"x",ROUND(IF('Indicator Data'!BL43&gt;J$3,0,IF('Indicator Data'!BL43&lt;J$4,10,(J$3-'Indicator Data'!BL43)/(J$3-J$4)*10)),1))</f>
        <v>5</v>
      </c>
      <c r="K43" s="172" t="n">
        <f aca="false">IF('Indicator Data'!BN43="No data","x",ROUND(IF('Indicator Data'!BN43&gt;K$3,0,IF('Indicator Data'!BN43&lt;K$4,10,(K$3-'Indicator Data'!BN43)/(K$3-K$4)*10)),1))</f>
        <v>9.1</v>
      </c>
      <c r="L43" s="172" t="n">
        <f aca="false">IF('Indicator Data'!BO43="No data","x",ROUND(IF('Indicator Data'!BO43&gt;L$3,0,IF('Indicator Data'!BO43&lt;L$4,10,(L$3-'Indicator Data'!BO43)/(L$3-L$4)*10)),1))</f>
        <v>5.7</v>
      </c>
      <c r="M43" s="173" t="n">
        <f aca="false">IF(AND(I43="x",J43="x",K43="x",L43="x"),"x",ROUND(AVERAGE(I43,J43,K43,L43),1))</f>
        <v>5.9</v>
      </c>
      <c r="N43" s="175" t="n">
        <f aca="false">IF('Indicator Data'!BP43="No data","x",'Indicator Data'!BP43/'Indicator Data'!CB43*100)</f>
        <v>1.72767203513909</v>
      </c>
      <c r="O43" s="172" t="n">
        <f aca="false">IF(N43="x","x",ROUND(IF(N43&gt;O$3,0,IF(N43&lt;O$4,10,(O$3-N43)/(O$3-O$4)*10)),1))</f>
        <v>9.9</v>
      </c>
      <c r="P43" s="172" t="n">
        <f aca="false">IF('Indicator Data'!BQ43="No data","x",ROUND(IF('Indicator Data'!BQ43&gt;P$3,0,IF('Indicator Data'!BQ43&lt;P$4,10,(P$3-'Indicator Data'!BQ43)/(P$3-P$4)*10)),1))</f>
        <v>8.8</v>
      </c>
      <c r="Q43" s="172" t="n">
        <f aca="false">IF('Indicator Data'!BR43="No data","x",ROUND(IF('Indicator Data'!BR43&gt;Q$3,0,IF('Indicator Data'!BR43&lt;Q$4,10,(Q$3-'Indicator Data'!BR43)/(Q$3-Q$4)*10)),1))</f>
        <v>5.2</v>
      </c>
      <c r="R43" s="173" t="n">
        <f aca="false">IF(AND(O43="x",P43="x",Q43="x"),"x",ROUND(AVERAGE(O43,Q43,P43),1))</f>
        <v>8</v>
      </c>
      <c r="S43" s="172" t="n">
        <f aca="false">IF('Indicator Data'!BS43="No data","x",ROUND(IF('Indicator Data'!BS43&gt;S$3,0,IF('Indicator Data'!BS43&lt;S$4,10,(S$3-'Indicator Data'!BS43)/(S$3-S$4)*10)),1))</f>
        <v>9.7</v>
      </c>
      <c r="T43" s="176" t="n">
        <f aca="false">IF('Indicator Data'!BT43="No data","x",ROUND(IF('Indicator Data'!BT43&gt;T$3,0,IF('Indicator Data'!BT43&lt;T$4,10,(T$3-'Indicator Data'!BT43)/(T$3-T$4)*10)),1))</f>
        <v>4.4</v>
      </c>
      <c r="U43" s="176" t="n">
        <f aca="false">IF('Indicator Data'!BU43="No data","x",ROUND(IF('Indicator Data'!BU43&gt;U$3,0,IF('Indicator Data'!BU43&lt;U$4,10,(U$3-'Indicator Data'!BU43)/(U$3-U$4)*10)),1))</f>
        <v>10</v>
      </c>
      <c r="V43" s="176" t="n">
        <f aca="false">IF('Indicator Data'!BV43="No data","x",ROUND(IF('Indicator Data'!BV43&gt;V$3,0,IF('Indicator Data'!BV43&lt;V$4,10,(V$3-'Indicator Data'!BV43)/(V$3-V$4)*10)),1))</f>
        <v>4.7</v>
      </c>
      <c r="W43" s="172" t="n">
        <f aca="false">IF(AND(T43="X",U43="x",V43="x"),"x",AVERAGE(T43:V43))</f>
        <v>6.36666666666667</v>
      </c>
      <c r="X43" s="172" t="n">
        <f aca="false">IF('Indicator Data'!BW43="No data","x",ROUND(IF('Indicator Data'!BW43&gt;X$3,0,IF('Indicator Data'!BW43&lt;X$4,10,(X$3-'Indicator Data'!BW43)/(X$3-X$4)*10)),1))</f>
        <v>9.9</v>
      </c>
      <c r="Y43" s="172" t="n">
        <f aca="false">IF('Indicator Data'!BX43="No data","x",ROUND(IF('Indicator Data'!BX43&gt;Y$3,10,IF('Indicator Data'!BX43&lt;Y$4,0,10-(Y$3-'Indicator Data'!BX43)/(Y$3-Y$4)*10)),1))</f>
        <v>4.2</v>
      </c>
      <c r="Z43" s="173" t="n">
        <f aca="false">IF(AND(S43="x",W43="x",X43="x",Y43="x"),"x",ROUND(AVERAGE(S43,W43,X43,Y43),1))</f>
        <v>7.5</v>
      </c>
      <c r="AA43" s="174" t="n">
        <f aca="false">ROUND(AVERAGE(R43,M43,Z43),1)</f>
        <v>7.1</v>
      </c>
      <c r="AB43" s="162"/>
    </row>
    <row r="44" customFormat="false" ht="14.5" hidden="false" customHeight="false" outlineLevel="0" collapsed="false">
      <c r="A44" s="170" t="str">
        <f aca="false">'Indicator Data'!A44</f>
        <v>Congo DR</v>
      </c>
      <c r="B44" s="171" t="str">
        <f aca="false">'Indicator Data'!B44</f>
        <v>COD</v>
      </c>
      <c r="C44" s="172" t="n">
        <f aca="false">IF('Indicator Data'!BI44="No data","x",ROUND(IF('Indicator Data'!BI44&gt;C$3,0,IF('Indicator Data'!BI44&lt;C$4,10,(C$3-'Indicator Data'!BI44)/(C$3-C$4)*10)),1))</f>
        <v>7.5</v>
      </c>
      <c r="D44" s="173" t="n">
        <f aca="false">IF(C44="x","x",C44)</f>
        <v>7.5</v>
      </c>
      <c r="E44" s="172" t="n">
        <f aca="false">IF('Indicator Data'!BK44="No data","x",ROUND(IF('Indicator Data'!BK44&gt;E$3,0,IF('Indicator Data'!BK44&lt;E$4,10,(E$3-'Indicator Data'!BK44)/(E$3-E$4)*10)),1))</f>
        <v>8.1</v>
      </c>
      <c r="F44" s="172" t="n">
        <f aca="false">IF('Indicator Data'!BJ44="No data","x",ROUND(IF('Indicator Data'!BJ44&gt;F$3,0,IF('Indicator Data'!BJ44&lt;F$4,10,(F$3-'Indicator Data'!BJ44)/(F$3-F$4)*10)),1))</f>
        <v>8.3</v>
      </c>
      <c r="G44" s="173" t="n">
        <f aca="false">IF(AND(E44="x",F44="x"),"x",ROUND(AVERAGE(E44,F44),1))</f>
        <v>8.2</v>
      </c>
      <c r="H44" s="174" t="n">
        <f aca="false">ROUND(AVERAGE(D44,G44),1)</f>
        <v>7.9</v>
      </c>
      <c r="I44" s="172" t="n">
        <f aca="false">IF('Indicator Data'!BM44="No data","x",ROUND(IF('Indicator Data'!BM44^2&gt;I$3,0,IF('Indicator Data'!BM44^2&lt;I$4,10,(I$3-'Indicator Data'!BM44^2)/(I$3-I$4)*10)),1))</f>
        <v>4.5</v>
      </c>
      <c r="J44" s="172" t="n">
        <f aca="false">IF(OR('Indicator Data'!BL44=0,'Indicator Data'!BL44="No data"),"x",ROUND(IF('Indicator Data'!BL44&gt;J$3,0,IF('Indicator Data'!BL44&lt;J$4,10,(J$3-'Indicator Data'!BL44)/(J$3-J$4)*10)),1))</f>
        <v>8.1</v>
      </c>
      <c r="K44" s="172" t="n">
        <f aca="false">IF('Indicator Data'!BN44="No data","x",ROUND(IF('Indicator Data'!BN44&gt;K$3,0,IF('Indicator Data'!BN44&lt;K$4,10,(K$3-'Indicator Data'!BN44)/(K$3-K$4)*10)),1))</f>
        <v>8.6</v>
      </c>
      <c r="L44" s="172" t="n">
        <f aca="false">IF('Indicator Data'!BO44="No data","x",ROUND(IF('Indicator Data'!BO44&gt;L$3,0,IF('Indicator Data'!BO44&lt;L$4,10,(L$3-'Indicator Data'!BO44)/(L$3-L$4)*10)),1))</f>
        <v>7.9</v>
      </c>
      <c r="M44" s="173" t="n">
        <f aca="false">IF(AND(I44="x",J44="x",K44="x",L44="x"),"x",ROUND(AVERAGE(I44,J44,K44,L44),1))</f>
        <v>7.3</v>
      </c>
      <c r="N44" s="175" t="n">
        <f aca="false">IF('Indicator Data'!BP44="No data","x",'Indicator Data'!BP44/'Indicator Data'!CB44*100)</f>
        <v>7.93983370459408</v>
      </c>
      <c r="O44" s="172" t="n">
        <f aca="false">IF(N44="x","x",ROUND(IF(N44&gt;O$3,0,IF(N44&lt;O$4,10,(O$3-N44)/(O$3-O$4)*10)),1))</f>
        <v>9.3</v>
      </c>
      <c r="P44" s="172" t="n">
        <f aca="false">IF('Indicator Data'!BQ44="No data","x",ROUND(IF('Indicator Data'!BQ44&gt;P$3,0,IF('Indicator Data'!BQ44&lt;P$4,10,(P$3-'Indicator Data'!BQ44)/(P$3-P$4)*10)),1))</f>
        <v>9.4</v>
      </c>
      <c r="Q44" s="172" t="n">
        <f aca="false">IF('Indicator Data'!BR44="No data","x",ROUND(IF('Indicator Data'!BR44&gt;Q$3,0,IF('Indicator Data'!BR44&lt;Q$4,10,(Q$3-'Indicator Data'!BR44)/(Q$3-Q$4)*10)),1))</f>
        <v>10</v>
      </c>
      <c r="R44" s="173" t="n">
        <f aca="false">IF(AND(O44="x",P44="x",Q44="x"),"x",ROUND(AVERAGE(O44,Q44,P44),1))</f>
        <v>9.6</v>
      </c>
      <c r="S44" s="172" t="n">
        <f aca="false">IF('Indicator Data'!BS44="No data","x",ROUND(IF('Indicator Data'!BS44&gt;S$3,0,IF('Indicator Data'!BS44&lt;S$4,10,(S$3-'Indicator Data'!BS44)/(S$3-S$4)*10)),1))</f>
        <v>9.8</v>
      </c>
      <c r="T44" s="176" t="n">
        <f aca="false">IF('Indicator Data'!BT44="No data","x",ROUND(IF('Indicator Data'!BT44&gt;T$3,0,IF('Indicator Data'!BT44&lt;T$4,10,(T$3-'Indicator Data'!BT44)/(T$3-T$4)*10)),1))</f>
        <v>7.1</v>
      </c>
      <c r="U44" s="176" t="str">
        <f aca="false">IF('Indicator Data'!BU44="No data","x",ROUND(IF('Indicator Data'!BU44&gt;U$3,0,IF('Indicator Data'!BU44&lt;U$4,10,(U$3-'Indicator Data'!BU44)/(U$3-U$4)*10)),1))</f>
        <v>x</v>
      </c>
      <c r="V44" s="176" t="n">
        <f aca="false">IF('Indicator Data'!BV44="No data","x",ROUND(IF('Indicator Data'!BV44&gt;V$3,0,IF('Indicator Data'!BV44&lt;V$4,10,(V$3-'Indicator Data'!BV44)/(V$3-V$4)*10)),1))</f>
        <v>6.9</v>
      </c>
      <c r="W44" s="172" t="n">
        <f aca="false">IF(AND(T44="X",U44="x",V44="x"),"x",AVERAGE(T44:V44))</f>
        <v>7</v>
      </c>
      <c r="X44" s="172" t="n">
        <f aca="false">IF('Indicator Data'!BW44="No data","x",ROUND(IF('Indicator Data'!BW44&gt;X$3,0,IF('Indicator Data'!BW44&lt;X$4,10,(X$3-'Indicator Data'!BW44)/(X$3-X$4)*10)),1))</f>
        <v>10</v>
      </c>
      <c r="Y44" s="172" t="n">
        <f aca="false">IF('Indicator Data'!BX44="No data","x",ROUND(IF('Indicator Data'!BX44&gt;Y$3,10,IF('Indicator Data'!BX44&lt;Y$4,0,10-(Y$3-'Indicator Data'!BX44)/(Y$3-Y$4)*10)),1))</f>
        <v>5.3</v>
      </c>
      <c r="Z44" s="173" t="n">
        <f aca="false">IF(AND(S44="x",W44="x",X44="x",Y44="x"),"x",ROUND(AVERAGE(S44,W44,X44,Y44),1))</f>
        <v>8</v>
      </c>
      <c r="AA44" s="174" t="n">
        <f aca="false">ROUND(AVERAGE(R44,M44,Z44),1)</f>
        <v>8.3</v>
      </c>
      <c r="AB44" s="162"/>
    </row>
    <row r="45" customFormat="false" ht="14.5" hidden="false" customHeight="false" outlineLevel="0" collapsed="false">
      <c r="A45" s="170" t="str">
        <f aca="false">'Indicator Data'!A45</f>
        <v>Costa Rica</v>
      </c>
      <c r="B45" s="171" t="str">
        <f aca="false">'Indicator Data'!B45</f>
        <v>CRI</v>
      </c>
      <c r="C45" s="172" t="n">
        <f aca="false">IF('Indicator Data'!BI45="No data","x",ROUND(IF('Indicator Data'!BI45&gt;C$3,0,IF('Indicator Data'!BI45&lt;C$4,10,(C$3-'Indicator Data'!BI45)/(C$3-C$4)*10)),1))</f>
        <v>1.5</v>
      </c>
      <c r="D45" s="173" t="n">
        <f aca="false">IF(C45="x","x",C45)</f>
        <v>1.5</v>
      </c>
      <c r="E45" s="172" t="n">
        <f aca="false">IF('Indicator Data'!BK45="No data","x",ROUND(IF('Indicator Data'!BK45&gt;E$3,0,IF('Indicator Data'!BK45&lt;E$4,10,(E$3-'Indicator Data'!BK45)/(E$3-E$4)*10)),1))</f>
        <v>4.2</v>
      </c>
      <c r="F45" s="172" t="n">
        <f aca="false">IF('Indicator Data'!BJ45="No data","x",ROUND(IF('Indicator Data'!BJ45&gt;F$3,0,IF('Indicator Data'!BJ45&lt;F$4,10,(F$3-'Indicator Data'!BJ45)/(F$3-F$4)*10)),1))</f>
        <v>4.3</v>
      </c>
      <c r="G45" s="173" t="n">
        <f aca="false">IF(AND(E45="x",F45="x"),"x",ROUND(AVERAGE(E45,F45),1))</f>
        <v>4.3</v>
      </c>
      <c r="H45" s="174" t="n">
        <f aca="false">ROUND(AVERAGE(D45,G45),1)</f>
        <v>2.9</v>
      </c>
      <c r="I45" s="172" t="n">
        <f aca="false">IF('Indicator Data'!BM45="No data","x",ROUND(IF('Indicator Data'!BM45^2&gt;I$3,0,IF('Indicator Data'!BM45^2&lt;I$4,10,(I$3-'Indicator Data'!BM45^2)/(I$3-I$4)*10)),1))</f>
        <v>0.5</v>
      </c>
      <c r="J45" s="172" t="n">
        <f aca="false">IF(OR('Indicator Data'!BL45=0,'Indicator Data'!BL45="No data"),"x",ROUND(IF('Indicator Data'!BL45&gt;J$3,0,IF('Indicator Data'!BL45&lt;J$4,10,(J$3-'Indicator Data'!BL45)/(J$3-J$4)*10)),1))</f>
        <v>0</v>
      </c>
      <c r="K45" s="172" t="n">
        <f aca="false">IF('Indicator Data'!BN45="No data","x",ROUND(IF('Indicator Data'!BN45&gt;K$3,0,IF('Indicator Data'!BN45&lt;K$4,10,(K$3-'Indicator Data'!BN45)/(K$3-K$4)*10)),1))</f>
        <v>1.9</v>
      </c>
      <c r="L45" s="172" t="n">
        <f aca="false">IF('Indicator Data'!BO45="No data","x",ROUND(IF('Indicator Data'!BO45&gt;L$3,0,IF('Indicator Data'!BO45&lt;L$4,10,(L$3-'Indicator Data'!BO45)/(L$3-L$4)*10)),1))</f>
        <v>2.7</v>
      </c>
      <c r="M45" s="173" t="n">
        <f aca="false">IF(AND(I45="x",J45="x",K45="x",L45="x"),"x",ROUND(AVERAGE(I45,J45,K45,L45),1))</f>
        <v>1.3</v>
      </c>
      <c r="N45" s="175" t="n">
        <f aca="false">IF('Indicator Data'!BP45="No data","x",'Indicator Data'!BP45/'Indicator Data'!CB45*100)</f>
        <v>45.0450450450451</v>
      </c>
      <c r="O45" s="172" t="n">
        <f aca="false">IF(N45="x","x",ROUND(IF(N45&gt;O$3,0,IF(N45&lt;O$4,10,(O$3-N45)/(O$3-O$4)*10)),1))</f>
        <v>5.6</v>
      </c>
      <c r="P45" s="172" t="n">
        <f aca="false">IF('Indicator Data'!BQ45="No data","x",ROUND(IF('Indicator Data'!BQ45&gt;P$3,0,IF('Indicator Data'!BQ45&lt;P$4,10,(P$3-'Indicator Data'!BQ45)/(P$3-P$4)*10)),1))</f>
        <v>0.2</v>
      </c>
      <c r="Q45" s="172" t="n">
        <f aca="false">IF('Indicator Data'!BR45="No data","x",ROUND(IF('Indicator Data'!BR45&gt;Q$3,0,IF('Indicator Data'!BR45&lt;Q$4,10,(Q$3-'Indicator Data'!BR45)/(Q$3-Q$4)*10)),1))</f>
        <v>0</v>
      </c>
      <c r="R45" s="173" t="n">
        <f aca="false">IF(AND(O45="x",P45="x",Q45="x"),"x",ROUND(AVERAGE(O45,Q45,P45),1))</f>
        <v>1.9</v>
      </c>
      <c r="S45" s="172" t="n">
        <f aca="false">IF('Indicator Data'!BS45="No data","x",ROUND(IF('Indicator Data'!BS45&gt;S$3,0,IF('Indicator Data'!BS45&lt;S$4,10,(S$3-'Indicator Data'!BS45)/(S$3-S$4)*10)),1))</f>
        <v>7.1</v>
      </c>
      <c r="T45" s="176" t="n">
        <f aca="false">IF('Indicator Data'!BT45="No data","x",ROUND(IF('Indicator Data'!BT45&gt;T$3,0,IF('Indicator Data'!BT45&lt;T$4,10,(T$3-'Indicator Data'!BT45)/(T$3-T$4)*10)),1))</f>
        <v>0.7</v>
      </c>
      <c r="U45" s="176" t="n">
        <f aca="false">IF('Indicator Data'!BU45="No data","x",ROUND(IF('Indicator Data'!BU45&gt;U$3,0,IF('Indicator Data'!BU45&lt;U$4,10,(U$3-'Indicator Data'!BU45)/(U$3-U$4)*10)),1))</f>
        <v>1</v>
      </c>
      <c r="V45" s="176" t="n">
        <f aca="false">IF('Indicator Data'!BV45="No data","x",ROUND(IF('Indicator Data'!BV45&gt;V$3,0,IF('Indicator Data'!BV45&lt;V$4,10,(V$3-'Indicator Data'!BV45)/(V$3-V$4)*10)),1))</f>
        <v>0.7</v>
      </c>
      <c r="W45" s="172" t="n">
        <f aca="false">IF(AND(T45="X",U45="x",V45="x"),"x",AVERAGE(T45:V45))</f>
        <v>0.8</v>
      </c>
      <c r="X45" s="172" t="n">
        <f aca="false">IF('Indicator Data'!BW45="No data","x",ROUND(IF('Indicator Data'!BW45&gt;X$3,0,IF('Indicator Data'!BW45&lt;X$4,10,(X$3-'Indicator Data'!BW45)/(X$3-X$4)*10)),1))</f>
        <v>4.6</v>
      </c>
      <c r="Y45" s="172" t="n">
        <f aca="false">IF('Indicator Data'!BX45="No data","x",ROUND(IF('Indicator Data'!BX45&gt;Y$3,10,IF('Indicator Data'!BX45&lt;Y$4,0,10-(Y$3-'Indicator Data'!BX45)/(Y$3-Y$4)*10)),1))</f>
        <v>0.3</v>
      </c>
      <c r="Z45" s="173" t="n">
        <f aca="false">IF(AND(S45="x",W45="x",X45="x",Y45="x"),"x",ROUND(AVERAGE(S45,W45,X45,Y45),1))</f>
        <v>3.2</v>
      </c>
      <c r="AA45" s="174" t="n">
        <f aca="false">ROUND(AVERAGE(R45,M45,Z45),1)</f>
        <v>2.1</v>
      </c>
      <c r="AB45" s="162"/>
    </row>
    <row r="46" customFormat="false" ht="14.5" hidden="false" customHeight="false" outlineLevel="0" collapsed="false">
      <c r="A46" s="170" t="str">
        <f aca="false">'Indicator Data'!A46</f>
        <v>Côte d'Ivoire</v>
      </c>
      <c r="B46" s="171" t="str">
        <f aca="false">'Indicator Data'!B46</f>
        <v>CIV</v>
      </c>
      <c r="C46" s="172" t="n">
        <f aca="false">IF('Indicator Data'!BI46="No data","x",ROUND(IF('Indicator Data'!BI46&gt;C$3,0,IF('Indicator Data'!BI46&lt;C$4,10,(C$3-'Indicator Data'!BI46)/(C$3-C$4)*10)),1))</f>
        <v>7.8</v>
      </c>
      <c r="D46" s="173" t="n">
        <f aca="false">IF(C46="x","x",C46)</f>
        <v>7.8</v>
      </c>
      <c r="E46" s="172" t="n">
        <f aca="false">IF('Indicator Data'!BK46="No data","x",ROUND(IF('Indicator Data'!BK46&gt;E$3,0,IF('Indicator Data'!BK46&lt;E$4,10,(E$3-'Indicator Data'!BK46)/(E$3-E$4)*10)),1))</f>
        <v>6.4</v>
      </c>
      <c r="F46" s="172" t="n">
        <f aca="false">IF('Indicator Data'!BJ46="No data","x",ROUND(IF('Indicator Data'!BJ46&gt;F$3,0,IF('Indicator Data'!BJ46&lt;F$4,10,(F$3-'Indicator Data'!BJ46)/(F$3-F$4)*10)),1))</f>
        <v>6</v>
      </c>
      <c r="G46" s="173" t="n">
        <f aca="false">IF(AND(E46="x",F46="x"),"x",ROUND(AVERAGE(E46,F46),1))</f>
        <v>6.2</v>
      </c>
      <c r="H46" s="174" t="n">
        <f aca="false">ROUND(AVERAGE(D46,G46),1)</f>
        <v>7</v>
      </c>
      <c r="I46" s="172" t="n">
        <f aca="false">IF('Indicator Data'!BM46="No data","x",ROUND(IF('Indicator Data'!BM46^2&gt;I$3,0,IF('Indicator Data'!BM46^2&lt;I$4,10,(I$3-'Indicator Data'!BM46^2)/(I$3-I$4)*10)),1))</f>
        <v>2.1</v>
      </c>
      <c r="J46" s="172" t="n">
        <f aca="false">IF(OR('Indicator Data'!BL46=0,'Indicator Data'!BL46="No data"),"x",ROUND(IF('Indicator Data'!BL46&gt;J$3,0,IF('Indicator Data'!BL46&lt;J$4,10,(J$3-'Indicator Data'!BL46)/(J$3-J$4)*10)),1))</f>
        <v>3</v>
      </c>
      <c r="K46" s="172" t="n">
        <f aca="false">IF('Indicator Data'!BN46="No data","x",ROUND(IF('Indicator Data'!BN46&gt;K$3,0,IF('Indicator Data'!BN46&lt;K$4,10,(K$3-'Indicator Data'!BN46)/(K$3-K$4)*10)),1))</f>
        <v>6.4</v>
      </c>
      <c r="L46" s="172" t="n">
        <f aca="false">IF('Indicator Data'!BO46="No data","x",ROUND(IF('Indicator Data'!BO46&gt;L$3,0,IF('Indicator Data'!BO46&lt;L$4,10,(L$3-'Indicator Data'!BO46)/(L$3-L$4)*10)),1))</f>
        <v>2.5</v>
      </c>
      <c r="M46" s="173" t="n">
        <f aca="false">IF(AND(I46="x",J46="x",K46="x",L46="x"),"x",ROUND(AVERAGE(I46,J46,K46,L46),1))</f>
        <v>3.5</v>
      </c>
      <c r="N46" s="175" t="n">
        <f aca="false">IF('Indicator Data'!BP46="No data","x",'Indicator Data'!BP46/'Indicator Data'!CB46*100)</f>
        <v>10.062893081761</v>
      </c>
      <c r="O46" s="172" t="n">
        <f aca="false">IF(N46="x","x",ROUND(IF(N46&gt;O$3,0,IF(N46&lt;O$4,10,(O$3-N46)/(O$3-O$4)*10)),1))</f>
        <v>9.1</v>
      </c>
      <c r="P46" s="172" t="n">
        <f aca="false">IF('Indicator Data'!BQ46="No data","x",ROUND(IF('Indicator Data'!BQ46&gt;P$3,0,IF('Indicator Data'!BQ46&lt;P$4,10,(P$3-'Indicator Data'!BQ46)/(P$3-P$4)*10)),1))</f>
        <v>7.3</v>
      </c>
      <c r="Q46" s="172" t="n">
        <f aca="false">IF('Indicator Data'!BR46="No data","x",ROUND(IF('Indicator Data'!BR46&gt;Q$3,0,IF('Indicator Data'!BR46&lt;Q$4,10,(Q$3-'Indicator Data'!BR46)/(Q$3-Q$4)*10)),1))</f>
        <v>5.8</v>
      </c>
      <c r="R46" s="173" t="n">
        <f aca="false">IF(AND(O46="x",P46="x",Q46="x"),"x",ROUND(AVERAGE(O46,Q46,P46),1))</f>
        <v>7.4</v>
      </c>
      <c r="S46" s="172" t="n">
        <f aca="false">IF('Indicator Data'!BS46="No data","x",ROUND(IF('Indicator Data'!BS46&gt;S$3,0,IF('Indicator Data'!BS46&lt;S$4,10,(S$3-'Indicator Data'!BS46)/(S$3-S$4)*10)),1))</f>
        <v>9.4</v>
      </c>
      <c r="T46" s="176" t="n">
        <f aca="false">IF('Indicator Data'!BT46="No data","x",ROUND(IF('Indicator Data'!BT46&gt;T$3,0,IF('Indicator Data'!BT46&lt;T$4,10,(T$3-'Indicator Data'!BT46)/(T$3-T$4)*10)),1))</f>
        <v>3.2</v>
      </c>
      <c r="U46" s="176" t="str">
        <f aca="false">IF('Indicator Data'!BU46="No data","x",ROUND(IF('Indicator Data'!BU46&gt;U$3,0,IF('Indicator Data'!BU46&lt;U$4,10,(U$3-'Indicator Data'!BU46)/(U$3-U$4)*10)),1))</f>
        <v>x</v>
      </c>
      <c r="V46" s="176" t="n">
        <f aca="false">IF('Indicator Data'!BV46="No data","x",ROUND(IF('Indicator Data'!BV46&gt;V$3,0,IF('Indicator Data'!BV46&lt;V$4,10,(V$3-'Indicator Data'!BV46)/(V$3-V$4)*10)),1))</f>
        <v>3.4</v>
      </c>
      <c r="W46" s="172" t="n">
        <f aca="false">IF(AND(T46="X",U46="x",V46="x"),"x",AVERAGE(T46:V46))</f>
        <v>3.3</v>
      </c>
      <c r="X46" s="172" t="n">
        <f aca="false">IF('Indicator Data'!BW46="No data","x",ROUND(IF('Indicator Data'!BW46&gt;X$3,0,IF('Indicator Data'!BW46&lt;X$4,10,(X$3-'Indicator Data'!BW46)/(X$3-X$4)*10)),1))</f>
        <v>9.6</v>
      </c>
      <c r="Y46" s="172" t="n">
        <f aca="false">IF('Indicator Data'!BX46="No data","x",ROUND(IF('Indicator Data'!BX46&gt;Y$3,10,IF('Indicator Data'!BX46&lt;Y$4,0,10-(Y$3-'Indicator Data'!BX46)/(Y$3-Y$4)*10)),1))</f>
        <v>6.9</v>
      </c>
      <c r="Z46" s="173" t="n">
        <f aca="false">IF(AND(S46="x",W46="x",X46="x",Y46="x"),"x",ROUND(AVERAGE(S46,W46,X46,Y46),1))</f>
        <v>7.3</v>
      </c>
      <c r="AA46" s="174" t="n">
        <f aca="false">ROUND(AVERAGE(R46,M46,Z46),1)</f>
        <v>6.1</v>
      </c>
      <c r="AB46" s="162"/>
    </row>
    <row r="47" customFormat="false" ht="14.5" hidden="false" customHeight="false" outlineLevel="0" collapsed="false">
      <c r="A47" s="170" t="str">
        <f aca="false">'Indicator Data'!A47</f>
        <v>Croatia</v>
      </c>
      <c r="B47" s="171" t="str">
        <f aca="false">'Indicator Data'!B47</f>
        <v>HRV</v>
      </c>
      <c r="C47" s="172" t="n">
        <f aca="false">IF('Indicator Data'!BI47="No data","x",ROUND(IF('Indicator Data'!BI47&gt;C$3,0,IF('Indicator Data'!BI47&lt;C$4,10,(C$3-'Indicator Data'!BI47)/(C$3-C$4)*10)),1))</f>
        <v>4.4</v>
      </c>
      <c r="D47" s="173" t="n">
        <f aca="false">IF(C47="x","x",C47)</f>
        <v>4.4</v>
      </c>
      <c r="E47" s="172" t="n">
        <f aca="false">IF('Indicator Data'!BK47="No data","x",ROUND(IF('Indicator Data'!BK47&gt;E$3,0,IF('Indicator Data'!BK47&lt;E$4,10,(E$3-'Indicator Data'!BK47)/(E$3-E$4)*10)),1))</f>
        <v>5.3</v>
      </c>
      <c r="F47" s="172" t="n">
        <f aca="false">IF('Indicator Data'!BJ47="No data","x",ROUND(IF('Indicator Data'!BJ47&gt;F$3,0,IF('Indicator Data'!BJ47&lt;F$4,10,(F$3-'Indicator Data'!BJ47)/(F$3-F$4)*10)),1))</f>
        <v>4.1</v>
      </c>
      <c r="G47" s="173" t="n">
        <f aca="false">IF(AND(E47="x",F47="x"),"x",ROUND(AVERAGE(E47,F47),1))</f>
        <v>4.7</v>
      </c>
      <c r="H47" s="174" t="n">
        <f aca="false">ROUND(AVERAGE(D47,G47),1)</f>
        <v>4.6</v>
      </c>
      <c r="I47" s="172" t="n">
        <f aca="false">IF('Indicator Data'!BM47="No data","x",ROUND(IF('Indicator Data'!BM47^2&gt;I$3,0,IF('Indicator Data'!BM47^2&lt;I$4,10,(I$3-'Indicator Data'!BM47^2)/(I$3-I$4)*10)),1))</f>
        <v>0.2</v>
      </c>
      <c r="J47" s="172" t="n">
        <f aca="false">IF(OR('Indicator Data'!BL47=0,'Indicator Data'!BL47="No data"),"x",ROUND(IF('Indicator Data'!BL47&gt;J$3,0,IF('Indicator Data'!BL47&lt;J$4,10,(J$3-'Indicator Data'!BL47)/(J$3-J$4)*10)),1))</f>
        <v>0</v>
      </c>
      <c r="K47" s="172" t="n">
        <f aca="false">IF('Indicator Data'!BN47="No data","x",ROUND(IF('Indicator Data'!BN47&gt;K$3,0,IF('Indicator Data'!BN47&lt;K$4,10,(K$3-'Indicator Data'!BN47)/(K$3-K$4)*10)),1))</f>
        <v>2.2</v>
      </c>
      <c r="L47" s="172" t="n">
        <f aca="false">IF('Indicator Data'!BO47="No data","x",ROUND(IF('Indicator Data'!BO47&gt;L$3,0,IF('Indicator Data'!BO47&lt;L$4,10,(L$3-'Indicator Data'!BO47)/(L$3-L$4)*10)),1))</f>
        <v>4.8</v>
      </c>
      <c r="M47" s="173" t="n">
        <f aca="false">IF(AND(I47="x",J47="x",K47="x",L47="x"),"x",ROUND(AVERAGE(I47,J47,K47,L47),1))</f>
        <v>1.8</v>
      </c>
      <c r="N47" s="175" t="n">
        <f aca="false">IF('Indicator Data'!BP47="No data","x",'Indicator Data'!BP47/'Indicator Data'!CB47*100)</f>
        <v>148.320228734811</v>
      </c>
      <c r="O47" s="172" t="n">
        <f aca="false">IF(N47="x","x",ROUND(IF(N47&gt;O$3,0,IF(N47&lt;O$4,10,(O$3-N47)/(O$3-O$4)*10)),1))</f>
        <v>0</v>
      </c>
      <c r="P47" s="172" t="n">
        <f aca="false">IF('Indicator Data'!BQ47="No data","x",ROUND(IF('Indicator Data'!BQ47&gt;P$3,0,IF('Indicator Data'!BQ47&lt;P$4,10,(P$3-'Indicator Data'!BQ47)/(P$3-P$4)*10)),1))</f>
        <v>0.4</v>
      </c>
      <c r="Q47" s="172" t="n">
        <f aca="false">IF('Indicator Data'!BR47="No data","x",ROUND(IF('Indicator Data'!BR47&gt;Q$3,0,IF('Indicator Data'!BR47&lt;Q$4,10,(Q$3-'Indicator Data'!BR47)/(Q$3-Q$4)*10)),1))</f>
        <v>0.1</v>
      </c>
      <c r="R47" s="173" t="n">
        <f aca="false">IF(AND(O47="x",P47="x",Q47="x"),"x",ROUND(AVERAGE(O47,Q47,P47),1))</f>
        <v>0.2</v>
      </c>
      <c r="S47" s="172" t="n">
        <f aca="false">IF('Indicator Data'!BS47="No data","x",ROUND(IF('Indicator Data'!BS47&gt;S$3,0,IF('Indicator Data'!BS47&lt;S$4,10,(S$3-'Indicator Data'!BS47)/(S$3-S$4)*10)),1))</f>
        <v>2.5</v>
      </c>
      <c r="T47" s="176" t="n">
        <f aca="false">IF('Indicator Data'!BT47="No data","x",ROUND(IF('Indicator Data'!BT47&gt;T$3,0,IF('Indicator Data'!BT47&lt;T$4,10,(T$3-'Indicator Data'!BT47)/(T$3-T$4)*10)),1))</f>
        <v>0.8</v>
      </c>
      <c r="U47" s="176" t="n">
        <f aca="false">IF('Indicator Data'!BU47="No data","x",ROUND(IF('Indicator Data'!BU47&gt;U$3,0,IF('Indicator Data'!BU47&lt;U$4,10,(U$3-'Indicator Data'!BU47)/(U$3-U$4)*10)),1))</f>
        <v>1.4</v>
      </c>
      <c r="V47" s="176" t="str">
        <f aca="false">IF('Indicator Data'!BV47="No data","x",ROUND(IF('Indicator Data'!BV47&gt;V$3,0,IF('Indicator Data'!BV47&lt;V$4,10,(V$3-'Indicator Data'!BV47)/(V$3-V$4)*10)),1))</f>
        <v>x</v>
      </c>
      <c r="W47" s="172" t="n">
        <f aca="false">IF(AND(T47="X",U47="x",V47="x"),"x",AVERAGE(T47:V47))</f>
        <v>1.1</v>
      </c>
      <c r="X47" s="172" t="n">
        <f aca="false">IF('Indicator Data'!BW47="No data","x",ROUND(IF('Indicator Data'!BW47&gt;X$3,0,IF('Indicator Data'!BW47&lt;X$4,10,(X$3-'Indicator Data'!BW47)/(X$3-X$4)*10)),1))</f>
        <v>2.8</v>
      </c>
      <c r="Y47" s="172" t="n">
        <f aca="false">IF('Indicator Data'!BX47="No data","x",ROUND(IF('Indicator Data'!BX47&gt;Y$3,10,IF('Indicator Data'!BX47&lt;Y$4,0,10-(Y$3-'Indicator Data'!BX47)/(Y$3-Y$4)*10)),1))</f>
        <v>0.1</v>
      </c>
      <c r="Z47" s="173" t="n">
        <f aca="false">IF(AND(S47="x",W47="x",X47="x",Y47="x"),"x",ROUND(AVERAGE(S47,W47,X47,Y47),1))</f>
        <v>1.6</v>
      </c>
      <c r="AA47" s="174" t="n">
        <f aca="false">ROUND(AVERAGE(R47,M47,Z47),1)</f>
        <v>1.2</v>
      </c>
      <c r="AB47" s="162"/>
    </row>
    <row r="48" customFormat="false" ht="14.5" hidden="false" customHeight="false" outlineLevel="0" collapsed="false">
      <c r="A48" s="170" t="str">
        <f aca="false">'Indicator Data'!A48</f>
        <v>Cuba</v>
      </c>
      <c r="B48" s="171" t="str">
        <f aca="false">'Indicator Data'!B48</f>
        <v>CUB</v>
      </c>
      <c r="C48" s="172" t="n">
        <f aca="false">IF('Indicator Data'!BI48="No data","x",ROUND(IF('Indicator Data'!BI48&gt;C$3,0,IF('Indicator Data'!BI48&lt;C$4,10,(C$3-'Indicator Data'!BI48)/(C$3-C$4)*10)),1))</f>
        <v>2.5</v>
      </c>
      <c r="D48" s="173" t="n">
        <f aca="false">IF(C48="x","x",C48)</f>
        <v>2.5</v>
      </c>
      <c r="E48" s="172" t="n">
        <f aca="false">IF('Indicator Data'!BK48="No data","x",ROUND(IF('Indicator Data'!BK48&gt;E$3,0,IF('Indicator Data'!BK48&lt;E$4,10,(E$3-'Indicator Data'!BK48)/(E$3-E$4)*10)),1))</f>
        <v>5.4</v>
      </c>
      <c r="F48" s="172" t="n">
        <f aca="false">IF('Indicator Data'!BJ48="No data","x",ROUND(IF('Indicator Data'!BJ48&gt;F$3,0,IF('Indicator Data'!BJ48&lt;F$4,10,(F$3-'Indicator Data'!BJ48)/(F$3-F$4)*10)),1))</f>
        <v>5.3</v>
      </c>
      <c r="G48" s="173" t="n">
        <f aca="false">IF(AND(E48="x",F48="x"),"x",ROUND(AVERAGE(E48,F48),1))</f>
        <v>5.4</v>
      </c>
      <c r="H48" s="174" t="n">
        <f aca="false">ROUND(AVERAGE(D48,G48),1)</f>
        <v>4</v>
      </c>
      <c r="I48" s="172" t="n">
        <f aca="false">IF('Indicator Data'!BM48="No data","x",ROUND(IF('Indicator Data'!BM48^2&gt;I$3,0,IF('Indicator Data'!BM48^2&lt;I$4,10,(I$3-'Indicator Data'!BM48^2)/(I$3-I$4)*10)),1))</f>
        <v>0.1</v>
      </c>
      <c r="J48" s="172" t="n">
        <f aca="false">IF(OR('Indicator Data'!BL48=0,'Indicator Data'!BL48="No data"),"x",ROUND(IF('Indicator Data'!BL48&gt;J$3,0,IF('Indicator Data'!BL48&lt;J$4,10,(J$3-'Indicator Data'!BL48)/(J$3-J$4)*10)),1))</f>
        <v>0</v>
      </c>
      <c r="K48" s="172" t="n">
        <f aca="false">IF('Indicator Data'!BN48="No data","x",ROUND(IF('Indicator Data'!BN48&gt;K$3,0,IF('Indicator Data'!BN48&lt;K$4,10,(K$3-'Indicator Data'!BN48)/(K$3-K$4)*10)),1))</f>
        <v>2.6</v>
      </c>
      <c r="L48" s="172" t="n">
        <f aca="false">IF('Indicator Data'!BO48="No data","x",ROUND(IF('Indicator Data'!BO48&gt;L$3,0,IF('Indicator Data'!BO48&lt;L$4,10,(L$3-'Indicator Data'!BO48)/(L$3-L$4)*10)),1))</f>
        <v>7.2</v>
      </c>
      <c r="M48" s="173" t="n">
        <f aca="false">IF(AND(I48="x",J48="x",K48="x",L48="x"),"x",ROUND(AVERAGE(I48,J48,K48,L48),1))</f>
        <v>2.5</v>
      </c>
      <c r="N48" s="175" t="n">
        <f aca="false">IF('Indicator Data'!BP48="No data","x",'Indicator Data'!BP48/'Indicator Data'!CB48*100)</f>
        <v>62.9462608042089</v>
      </c>
      <c r="O48" s="172" t="n">
        <f aca="false">IF(N48="x","x",ROUND(IF(N48&gt;O$3,0,IF(N48&lt;O$4,10,(O$3-N48)/(O$3-O$4)*10)),1))</f>
        <v>3.7</v>
      </c>
      <c r="P48" s="172" t="n">
        <f aca="false">IF('Indicator Data'!BQ48="No data","x",ROUND(IF('Indicator Data'!BQ48&gt;P$3,0,IF('Indicator Data'!BQ48&lt;P$4,10,(P$3-'Indicator Data'!BQ48)/(P$3-P$4)*10)),1))</f>
        <v>1</v>
      </c>
      <c r="Q48" s="172" t="n">
        <f aca="false">IF('Indicator Data'!BR48="No data","x",ROUND(IF('Indicator Data'!BR48&gt;Q$3,0,IF('Indicator Data'!BR48&lt;Q$4,10,(Q$3-'Indicator Data'!BR48)/(Q$3-Q$4)*10)),1))</f>
        <v>0.6</v>
      </c>
      <c r="R48" s="173" t="n">
        <f aca="false">IF(AND(O48="x",P48="x",Q48="x"),"x",ROUND(AVERAGE(O48,Q48,P48),1))</f>
        <v>1.8</v>
      </c>
      <c r="S48" s="172" t="n">
        <f aca="false">IF('Indicator Data'!BS48="No data","x",ROUND(IF('Indicator Data'!BS48&gt;S$3,0,IF('Indicator Data'!BS48&lt;S$4,10,(S$3-'Indicator Data'!BS48)/(S$3-S$4)*10)),1))</f>
        <v>0</v>
      </c>
      <c r="T48" s="176" t="n">
        <f aca="false">IF('Indicator Data'!BT48="No data","x",ROUND(IF('Indicator Data'!BT48&gt;T$3,0,IF('Indicator Data'!BT48&lt;T$4,10,(T$3-'Indicator Data'!BT48)/(T$3-T$4)*10)),1))</f>
        <v>0</v>
      </c>
      <c r="U48" s="176" t="n">
        <f aca="false">IF('Indicator Data'!BU48="No data","x",ROUND(IF('Indicator Data'!BU48&gt;U$3,0,IF('Indicator Data'!BU48&lt;U$4,10,(U$3-'Indicator Data'!BU48)/(U$3-U$4)*10)),1))</f>
        <v>0.2</v>
      </c>
      <c r="V48" s="176" t="str">
        <f aca="false">IF('Indicator Data'!BV48="No data","x",ROUND(IF('Indicator Data'!BV48&gt;V$3,0,IF('Indicator Data'!BV48&lt;V$4,10,(V$3-'Indicator Data'!BV48)/(V$3-V$4)*10)),1))</f>
        <v>x</v>
      </c>
      <c r="W48" s="172" t="n">
        <f aca="false">IF(AND(T48="X",U48="x",V48="x"),"x",AVERAGE(T48:V48))</f>
        <v>0.1</v>
      </c>
      <c r="X48" s="172" t="n">
        <f aca="false">IF('Indicator Data'!BW48="No data","x",ROUND(IF('Indicator Data'!BW48&gt;X$3,0,IF('Indicator Data'!BW48&lt;X$4,10,(X$3-'Indicator Data'!BW48)/(X$3-X$4)*10)),1))</f>
        <v>1.4</v>
      </c>
      <c r="Y48" s="172" t="n">
        <f aca="false">IF('Indicator Data'!BX48="No data","x",ROUND(IF('Indicator Data'!BX48&gt;Y$3,10,IF('Indicator Data'!BX48&lt;Y$4,0,10-(Y$3-'Indicator Data'!BX48)/(Y$3-Y$4)*10)),1))</f>
        <v>0.4</v>
      </c>
      <c r="Z48" s="173" t="n">
        <f aca="false">IF(AND(S48="x",W48="x",X48="x",Y48="x"),"x",ROUND(AVERAGE(S48,W48,X48,Y48),1))</f>
        <v>0.5</v>
      </c>
      <c r="AA48" s="174" t="n">
        <f aca="false">ROUND(AVERAGE(R48,M48,Z48),1)</f>
        <v>1.6</v>
      </c>
      <c r="AB48" s="162"/>
    </row>
    <row r="49" customFormat="false" ht="14.5" hidden="false" customHeight="false" outlineLevel="0" collapsed="false">
      <c r="A49" s="170" t="str">
        <f aca="false">'Indicator Data'!A49</f>
        <v>Cyprus</v>
      </c>
      <c r="B49" s="171" t="str">
        <f aca="false">'Indicator Data'!B49</f>
        <v>CYP</v>
      </c>
      <c r="C49" s="172" t="str">
        <f aca="false">IF('Indicator Data'!BI49="No data","x",ROUND(IF('Indicator Data'!BI49&gt;C$3,0,IF('Indicator Data'!BI49&lt;C$4,10,(C$3-'Indicator Data'!BI49)/(C$3-C$4)*10)),1))</f>
        <v>x</v>
      </c>
      <c r="D49" s="173" t="str">
        <f aca="false">IF(C49="x","x",C49)</f>
        <v>x</v>
      </c>
      <c r="E49" s="172" t="n">
        <f aca="false">IF('Indicator Data'!BK49="No data","x",ROUND(IF('Indicator Data'!BK49&gt;E$3,0,IF('Indicator Data'!BK49&lt;E$4,10,(E$3-'Indicator Data'!BK49)/(E$3-E$4)*10)),1))</f>
        <v>4.7</v>
      </c>
      <c r="F49" s="172" t="n">
        <f aca="false">IF('Indicator Data'!BJ49="No data","x",ROUND(IF('Indicator Data'!BJ49&gt;F$3,0,IF('Indicator Data'!BJ49&lt;F$4,10,(F$3-'Indicator Data'!BJ49)/(F$3-F$4)*10)),1))</f>
        <v>3.2</v>
      </c>
      <c r="G49" s="173" t="n">
        <f aca="false">IF(AND(E49="x",F49="x"),"x",ROUND(AVERAGE(E49,F49),1))</f>
        <v>4</v>
      </c>
      <c r="H49" s="174" t="n">
        <f aca="false">ROUND(AVERAGE(D49,G49),1)</f>
        <v>4</v>
      </c>
      <c r="I49" s="172" t="n">
        <f aca="false">IF('Indicator Data'!BM49="No data","x",ROUND(IF('Indicator Data'!BM49^2&gt;I$3,0,IF('Indicator Data'!BM49^2&lt;I$4,10,(I$3-'Indicator Data'!BM49^2)/(I$3-I$4)*10)),1))</f>
        <v>0.3</v>
      </c>
      <c r="J49" s="172" t="n">
        <f aca="false">IF(OR('Indicator Data'!BL49=0,'Indicator Data'!BL49="No data"),"x",ROUND(IF('Indicator Data'!BL49&gt;J$3,0,IF('Indicator Data'!BL49&lt;J$4,10,(J$3-'Indicator Data'!BL49)/(J$3-J$4)*10)),1))</f>
        <v>0</v>
      </c>
      <c r="K49" s="172" t="n">
        <f aca="false">IF('Indicator Data'!BN49="No data","x",ROUND(IF('Indicator Data'!BN49&gt;K$3,0,IF('Indicator Data'!BN49&lt;K$4,10,(K$3-'Indicator Data'!BN49)/(K$3-K$4)*10)),1))</f>
        <v>0.9</v>
      </c>
      <c r="L49" s="172" t="n">
        <f aca="false">IF('Indicator Data'!BO49="No data","x",ROUND(IF('Indicator Data'!BO49&gt;L$3,0,IF('Indicator Data'!BO49&lt;L$4,10,(L$3-'Indicator Data'!BO49)/(L$3-L$4)*10)),1))</f>
        <v>3.1</v>
      </c>
      <c r="M49" s="173" t="n">
        <f aca="false">IF(AND(I49="x",J49="x",K49="x",L49="x"),"x",ROUND(AVERAGE(I49,J49,K49,L49),1))</f>
        <v>1.1</v>
      </c>
      <c r="N49" s="175" t="n">
        <f aca="false">IF('Indicator Data'!BP49="No data","x",'Indicator Data'!BP49/'Indicator Data'!CB49*100)</f>
        <v>205.627705627706</v>
      </c>
      <c r="O49" s="172" t="n">
        <f aca="false">IF(N49="x","x",ROUND(IF(N49&gt;O$3,0,IF(N49&lt;O$4,10,(O$3-N49)/(O$3-O$4)*10)),1))</f>
        <v>0</v>
      </c>
      <c r="P49" s="172" t="n">
        <f aca="false">IF('Indicator Data'!BQ49="No data","x",ROUND(IF('Indicator Data'!BQ49&gt;P$3,0,IF('Indicator Data'!BQ49&lt;P$4,10,(P$3-'Indicator Data'!BQ49)/(P$3-P$4)*10)),1))</f>
        <v>0.1</v>
      </c>
      <c r="Q49" s="172" t="n">
        <f aca="false">IF('Indicator Data'!BR49="No data","x",ROUND(IF('Indicator Data'!BR49&gt;Q$3,0,IF('Indicator Data'!BR49&lt;Q$4,10,(Q$3-'Indicator Data'!BR49)/(Q$3-Q$4)*10)),1))</f>
        <v>0</v>
      </c>
      <c r="R49" s="173" t="n">
        <f aca="false">IF(AND(O49="x",P49="x",Q49="x"),"x",ROUND(AVERAGE(O49,Q49,P49),1))</f>
        <v>0</v>
      </c>
      <c r="S49" s="172" t="n">
        <f aca="false">IF('Indicator Data'!BS49="No data","x",ROUND(IF('Indicator Data'!BS49&gt;S$3,0,IF('Indicator Data'!BS49&lt;S$4,10,(S$3-'Indicator Data'!BS49)/(S$3-S$4)*10)),1))</f>
        <v>5.1</v>
      </c>
      <c r="T49" s="176" t="n">
        <f aca="false">IF('Indicator Data'!BT49="No data","x",ROUND(IF('Indicator Data'!BT49&gt;T$3,0,IF('Indicator Data'!BT49&lt;T$4,10,(T$3-'Indicator Data'!BT49)/(T$3-T$4)*10)),1))</f>
        <v>0.5</v>
      </c>
      <c r="U49" s="176" t="n">
        <f aca="false">IF('Indicator Data'!BU49="No data","x",ROUND(IF('Indicator Data'!BU49&gt;U$3,0,IF('Indicator Data'!BU49&lt;U$4,10,(U$3-'Indicator Data'!BU49)/(U$3-U$4)*10)),1))</f>
        <v>1.9</v>
      </c>
      <c r="V49" s="176" t="n">
        <f aca="false">IF('Indicator Data'!BV49="No data","x",ROUND(IF('Indicator Data'!BV49&gt;V$3,0,IF('Indicator Data'!BV49&lt;V$4,10,(V$3-'Indicator Data'!BV49)/(V$3-V$4)*10)),1))</f>
        <v>3.1</v>
      </c>
      <c r="W49" s="172" t="n">
        <f aca="false">IF(AND(T49="X",U49="x",V49="x"),"x",AVERAGE(T49:V49))</f>
        <v>1.83333333333333</v>
      </c>
      <c r="X49" s="172" t="n">
        <f aca="false">IF('Indicator Data'!BW49="No data","x",ROUND(IF('Indicator Data'!BW49&gt;X$3,0,IF('Indicator Data'!BW49&lt;X$4,10,(X$3-'Indicator Data'!BW49)/(X$3-X$4)*10)),1))</f>
        <v>0</v>
      </c>
      <c r="Y49" s="172" t="n">
        <f aca="false">IF('Indicator Data'!BX49="No data","x",ROUND(IF('Indicator Data'!BX49&gt;Y$3,10,IF('Indicator Data'!BX49&lt;Y$4,0,10-(Y$3-'Indicator Data'!BX49)/(Y$3-Y$4)*10)),1))</f>
        <v>0.1</v>
      </c>
      <c r="Z49" s="173" t="n">
        <f aca="false">IF(AND(S49="x",W49="x",X49="x",Y49="x"),"x",ROUND(AVERAGE(S49,W49,X49,Y49),1))</f>
        <v>1.8</v>
      </c>
      <c r="AA49" s="174" t="n">
        <f aca="false">ROUND(AVERAGE(R49,M49,Z49),1)</f>
        <v>1</v>
      </c>
      <c r="AB49" s="162"/>
    </row>
    <row r="50" customFormat="false" ht="14.5" hidden="false" customHeight="false" outlineLevel="0" collapsed="false">
      <c r="A50" s="170" t="str">
        <f aca="false">'Indicator Data'!A50</f>
        <v>Czech Republic</v>
      </c>
      <c r="B50" s="171" t="str">
        <f aca="false">'Indicator Data'!B50</f>
        <v>CZE</v>
      </c>
      <c r="C50" s="172" t="n">
        <f aca="false">IF('Indicator Data'!BI50="No data","x",ROUND(IF('Indicator Data'!BI50&gt;C$3,0,IF('Indicator Data'!BI50&lt;C$4,10,(C$3-'Indicator Data'!BI50)/(C$3-C$4)*10)),1))</f>
        <v>2.5</v>
      </c>
      <c r="D50" s="173" t="n">
        <f aca="false">IF(C50="x","x",C50)</f>
        <v>2.5</v>
      </c>
      <c r="E50" s="172" t="n">
        <f aca="false">IF('Indicator Data'!BK50="No data","x",ROUND(IF('Indicator Data'!BK50&gt;E$3,0,IF('Indicator Data'!BK50&lt;E$4,10,(E$3-'Indicator Data'!BK50)/(E$3-E$4)*10)),1))</f>
        <v>4.6</v>
      </c>
      <c r="F50" s="172" t="n">
        <f aca="false">IF('Indicator Data'!BJ50="No data","x",ROUND(IF('Indicator Data'!BJ50&gt;F$3,0,IF('Indicator Data'!BJ50&lt;F$4,10,(F$3-'Indicator Data'!BJ50)/(F$3-F$4)*10)),1))</f>
        <v>3.1</v>
      </c>
      <c r="G50" s="173" t="n">
        <f aca="false">IF(AND(E50="x",F50="x"),"x",ROUND(AVERAGE(E50,F50),1))</f>
        <v>3.9</v>
      </c>
      <c r="H50" s="174" t="n">
        <f aca="false">ROUND(AVERAGE(D50,G50),1)</f>
        <v>3.2</v>
      </c>
      <c r="I50" s="172" t="n">
        <f aca="false">IF('Indicator Data'!BM50="No data","x",ROUND(IF('Indicator Data'!BM50^2&gt;I$3,0,IF('Indicator Data'!BM50^2&lt;I$4,10,(I$3-'Indicator Data'!BM50^2)/(I$3-I$4)*10)),1))</f>
        <v>0</v>
      </c>
      <c r="J50" s="172" t="n">
        <f aca="false">IF(OR('Indicator Data'!BL50=0,'Indicator Data'!BL50="No data"),"x",ROUND(IF('Indicator Data'!BL50&gt;J$3,0,IF('Indicator Data'!BL50&lt;J$4,10,(J$3-'Indicator Data'!BL50)/(J$3-J$4)*10)),1))</f>
        <v>0</v>
      </c>
      <c r="K50" s="172" t="n">
        <f aca="false">IF('Indicator Data'!BN50="No data","x",ROUND(IF('Indicator Data'!BN50&gt;K$3,0,IF('Indicator Data'!BN50&lt;K$4,10,(K$3-'Indicator Data'!BN50)/(K$3-K$4)*10)),1))</f>
        <v>1.9</v>
      </c>
      <c r="L50" s="172" t="n">
        <f aca="false">IF('Indicator Data'!BO50="No data","x",ROUND(IF('Indicator Data'!BO50&gt;L$3,0,IF('Indicator Data'!BO50&lt;L$4,10,(L$3-'Indicator Data'!BO50)/(L$3-L$4)*10)),1))</f>
        <v>4</v>
      </c>
      <c r="M50" s="173" t="n">
        <f aca="false">IF(AND(I50="x",J50="x",K50="x",L50="x"),"x",ROUND(AVERAGE(I50,J50,K50,L50),1))</f>
        <v>1.5</v>
      </c>
      <c r="N50" s="175" t="n">
        <f aca="false">IF('Indicator Data'!BP50="No data","x",'Indicator Data'!BP50/'Indicator Data'!CB50*100)</f>
        <v>271.879854997411</v>
      </c>
      <c r="O50" s="172" t="n">
        <f aca="false">IF(N50="x","x",ROUND(IF(N50&gt;O$3,0,IF(N50&lt;O$4,10,(O$3-N50)/(O$3-O$4)*10)),1))</f>
        <v>0</v>
      </c>
      <c r="P50" s="172" t="n">
        <f aca="false">IF('Indicator Data'!BQ50="No data","x",ROUND(IF('Indicator Data'!BQ50&gt;P$3,0,IF('Indicator Data'!BQ50&lt;P$4,10,(P$3-'Indicator Data'!BQ50)/(P$3-P$4)*10)),1))</f>
        <v>0.1</v>
      </c>
      <c r="Q50" s="172" t="n">
        <f aca="false">IF('Indicator Data'!BR50="No data","x",ROUND(IF('Indicator Data'!BR50&gt;Q$3,0,IF('Indicator Data'!BR50&lt;Q$4,10,(Q$3-'Indicator Data'!BR50)/(Q$3-Q$4)*10)),1))</f>
        <v>0</v>
      </c>
      <c r="R50" s="173" t="n">
        <f aca="false">IF(AND(O50="x",P50="x",Q50="x"),"x",ROUND(AVERAGE(O50,Q50,P50),1))</f>
        <v>0</v>
      </c>
      <c r="S50" s="172" t="n">
        <f aca="false">IF('Indicator Data'!BS50="No data","x",ROUND(IF('Indicator Data'!BS50&gt;S$3,0,IF('Indicator Data'!BS50&lt;S$4,10,(S$3-'Indicator Data'!BS50)/(S$3-S$4)*10)),1))</f>
        <v>0</v>
      </c>
      <c r="T50" s="176" t="n">
        <f aca="false">IF('Indicator Data'!BT50="No data","x",ROUND(IF('Indicator Data'!BT50&gt;T$3,0,IF('Indicator Data'!BT50&lt;T$4,10,(T$3-'Indicator Data'!BT50)/(T$3-T$4)*10)),1))</f>
        <v>0.3</v>
      </c>
      <c r="U50" s="176" t="n">
        <f aca="false">IF('Indicator Data'!BU50="No data","x",ROUND(IF('Indicator Data'!BU50&gt;U$3,0,IF('Indicator Data'!BU50&lt;U$4,10,(U$3-'Indicator Data'!BU50)/(U$3-U$4)*10)),1))</f>
        <v>1.5</v>
      </c>
      <c r="V50" s="176" t="str">
        <f aca="false">IF('Indicator Data'!BV50="No data","x",ROUND(IF('Indicator Data'!BV50&gt;V$3,0,IF('Indicator Data'!BV50&lt;V$4,10,(V$3-'Indicator Data'!BV50)/(V$3-V$4)*10)),1))</f>
        <v>x</v>
      </c>
      <c r="W50" s="172" t="n">
        <f aca="false">IF(AND(T50="X",U50="x",V50="x"),"x",AVERAGE(T50:V50))</f>
        <v>0.9</v>
      </c>
      <c r="X50" s="172" t="n">
        <f aca="false">IF('Indicator Data'!BW50="No data","x",ROUND(IF('Indicator Data'!BW50&gt;X$3,0,IF('Indicator Data'!BW50&lt;X$4,10,(X$3-'Indicator Data'!BW50)/(X$3-X$4)*10)),1))</f>
        <v>0</v>
      </c>
      <c r="Y50" s="172" t="n">
        <f aca="false">IF('Indicator Data'!BX50="No data","x",ROUND(IF('Indicator Data'!BX50&gt;Y$3,10,IF('Indicator Data'!BX50&lt;Y$4,0,10-(Y$3-'Indicator Data'!BX50)/(Y$3-Y$4)*10)),1))</f>
        <v>0</v>
      </c>
      <c r="Z50" s="173" t="n">
        <f aca="false">IF(AND(S50="x",W50="x",X50="x",Y50="x"),"x",ROUND(AVERAGE(S50,W50,X50,Y50),1))</f>
        <v>0.2</v>
      </c>
      <c r="AA50" s="174" t="n">
        <f aca="false">ROUND(AVERAGE(R50,M50,Z50),1)</f>
        <v>0.6</v>
      </c>
      <c r="AB50" s="162"/>
    </row>
    <row r="51" customFormat="false" ht="14.5" hidden="false" customHeight="false" outlineLevel="0" collapsed="false">
      <c r="A51" s="170" t="str">
        <f aca="false">'Indicator Data'!A51</f>
        <v>Denmark</v>
      </c>
      <c r="B51" s="171" t="str">
        <f aca="false">'Indicator Data'!B51</f>
        <v>DNK</v>
      </c>
      <c r="C51" s="172" t="n">
        <f aca="false">IF('Indicator Data'!BI51="No data","x",ROUND(IF('Indicator Data'!BI51&gt;C$3,0,IF('Indicator Data'!BI51&lt;C$4,10,(C$3-'Indicator Data'!BI51)/(C$3-C$4)*10)),1))</f>
        <v>2.7</v>
      </c>
      <c r="D51" s="173" t="n">
        <f aca="false">IF(C51="x","x",C51)</f>
        <v>2.7</v>
      </c>
      <c r="E51" s="172" t="n">
        <f aca="false">IF('Indicator Data'!BK51="No data","x",ROUND(IF('Indicator Data'!BK51&gt;E$3,0,IF('Indicator Data'!BK51&lt;E$4,10,(E$3-'Indicator Data'!BK51)/(E$3-E$4)*10)),1))</f>
        <v>1.2</v>
      </c>
      <c r="F51" s="172" t="n">
        <f aca="false">IF('Indicator Data'!BJ51="No data","x",ROUND(IF('Indicator Data'!BJ51&gt;F$3,0,IF('Indicator Data'!BJ51&lt;F$4,10,(F$3-'Indicator Data'!BJ51)/(F$3-F$4)*10)),1))</f>
        <v>1.2</v>
      </c>
      <c r="G51" s="173" t="n">
        <f aca="false">IF(AND(E51="x",F51="x"),"x",ROUND(AVERAGE(E51,F51),1))</f>
        <v>1.2</v>
      </c>
      <c r="H51" s="174" t="n">
        <f aca="false">ROUND(AVERAGE(D51,G51),1)</f>
        <v>2</v>
      </c>
      <c r="I51" s="172" t="str">
        <f aca="false">IF('Indicator Data'!BM51="No data","x",ROUND(IF('Indicator Data'!BM51^2&gt;I$3,0,IF('Indicator Data'!BM51^2&lt;I$4,10,(I$3-'Indicator Data'!BM51^2)/(I$3-I$4)*10)),1))</f>
        <v>x</v>
      </c>
      <c r="J51" s="172" t="n">
        <f aca="false">IF(OR('Indicator Data'!BL51=0,'Indicator Data'!BL51="No data"),"x",ROUND(IF('Indicator Data'!BL51&gt;J$3,0,IF('Indicator Data'!BL51&lt;J$4,10,(J$3-'Indicator Data'!BL51)/(J$3-J$4)*10)),1))</f>
        <v>0</v>
      </c>
      <c r="K51" s="172" t="n">
        <f aca="false">IF('Indicator Data'!BN51="No data","x",ROUND(IF('Indicator Data'!BN51&gt;K$3,0,IF('Indicator Data'!BN51&lt;K$4,10,(K$3-'Indicator Data'!BN51)/(K$3-K$4)*10)),1))</f>
        <v>0.3</v>
      </c>
      <c r="L51" s="172" t="n">
        <f aca="false">IF('Indicator Data'!BO51="No data","x",ROUND(IF('Indicator Data'!BO51&gt;L$3,0,IF('Indicator Data'!BO51&lt;L$4,10,(L$3-'Indicator Data'!BO51)/(L$3-L$4)*10)),1))</f>
        <v>3.8</v>
      </c>
      <c r="M51" s="173" t="n">
        <f aca="false">IF(AND(I51="x",J51="x",K51="x",L51="x"),"x",ROUND(AVERAGE(I51,J51,K51,L51),1))</f>
        <v>1.4</v>
      </c>
      <c r="N51" s="175" t="n">
        <f aca="false">IF('Indicator Data'!BP51="No data","x",'Indicator Data'!BP51/'Indicator Data'!CB51*100)</f>
        <v>353.523450388876</v>
      </c>
      <c r="O51" s="172" t="n">
        <f aca="false">IF(N51="x","x",ROUND(IF(N51&gt;O$3,0,IF(N51&lt;O$4,10,(O$3-N51)/(O$3-O$4)*10)),1))</f>
        <v>0</v>
      </c>
      <c r="P51" s="172" t="n">
        <f aca="false">IF('Indicator Data'!BQ51="No data","x",ROUND(IF('Indicator Data'!BQ51&gt;P$3,0,IF('Indicator Data'!BQ51&lt;P$4,10,(P$3-'Indicator Data'!BQ51)/(P$3-P$4)*10)),1))</f>
        <v>0</v>
      </c>
      <c r="Q51" s="172" t="n">
        <f aca="false">IF('Indicator Data'!BR51="No data","x",ROUND(IF('Indicator Data'!BR51&gt;Q$3,0,IF('Indicator Data'!BR51&lt;Q$4,10,(Q$3-'Indicator Data'!BR51)/(Q$3-Q$4)*10)),1))</f>
        <v>0</v>
      </c>
      <c r="R51" s="173" t="n">
        <f aca="false">IF(AND(O51="x",P51="x",Q51="x"),"x",ROUND(AVERAGE(O51,Q51,P51),1))</f>
        <v>0</v>
      </c>
      <c r="S51" s="172" t="n">
        <f aca="false">IF('Indicator Data'!BS51="No data","x",ROUND(IF('Indicator Data'!BS51&gt;S$3,0,IF('Indicator Data'!BS51&lt;S$4,10,(S$3-'Indicator Data'!BS51)/(S$3-S$4)*10)),1))</f>
        <v>0</v>
      </c>
      <c r="T51" s="176" t="n">
        <f aca="false">IF('Indicator Data'!BT51="No data","x",ROUND(IF('Indicator Data'!BT51&gt;T$3,0,IF('Indicator Data'!BT51&lt;T$4,10,(T$3-'Indicator Data'!BT51)/(T$3-T$4)*10)),1))</f>
        <v>0.3</v>
      </c>
      <c r="U51" s="176" t="n">
        <f aca="false">IF('Indicator Data'!BU51="No data","x",ROUND(IF('Indicator Data'!BU51&gt;U$3,0,IF('Indicator Data'!BU51&lt;U$4,10,(U$3-'Indicator Data'!BU51)/(U$3-U$4)*10)),1))</f>
        <v>1.5</v>
      </c>
      <c r="V51" s="176" t="n">
        <f aca="false">IF('Indicator Data'!BV51="No data","x",ROUND(IF('Indicator Data'!BV51&gt;V$3,0,IF('Indicator Data'!BV51&lt;V$4,10,(V$3-'Indicator Data'!BV51)/(V$3-V$4)*10)),1))</f>
        <v>0.5</v>
      </c>
      <c r="W51" s="172" t="n">
        <f aca="false">IF(AND(T51="X",U51="x",V51="x"),"x",AVERAGE(T51:V51))</f>
        <v>0.766666666666667</v>
      </c>
      <c r="X51" s="172" t="n">
        <f aca="false">IF('Indicator Data'!BW51="No data","x",ROUND(IF('Indicator Data'!BW51&gt;X$3,0,IF('Indicator Data'!BW51&lt;X$4,10,(X$3-'Indicator Data'!BW51)/(X$3-X$4)*10)),1))</f>
        <v>0</v>
      </c>
      <c r="Y51" s="172" t="n">
        <f aca="false">IF('Indicator Data'!BX51="No data","x",ROUND(IF('Indicator Data'!BX51&gt;Y$3,10,IF('Indicator Data'!BX51&lt;Y$4,0,10-(Y$3-'Indicator Data'!BX51)/(Y$3-Y$4)*10)),1))</f>
        <v>0</v>
      </c>
      <c r="Z51" s="173" t="n">
        <f aca="false">IF(AND(S51="x",W51="x",X51="x",Y51="x"),"x",ROUND(AVERAGE(S51,W51,X51,Y51),1))</f>
        <v>0.2</v>
      </c>
      <c r="AA51" s="174" t="n">
        <f aca="false">ROUND(AVERAGE(R51,M51,Z51),1)</f>
        <v>0.5</v>
      </c>
      <c r="AB51" s="162"/>
    </row>
    <row r="52" customFormat="false" ht="14.5" hidden="false" customHeight="false" outlineLevel="0" collapsed="false">
      <c r="A52" s="170" t="str">
        <f aca="false">'Indicator Data'!A52</f>
        <v>Djibouti</v>
      </c>
      <c r="B52" s="171" t="str">
        <f aca="false">'Indicator Data'!B52</f>
        <v>DJI</v>
      </c>
      <c r="C52" s="172" t="n">
        <f aca="false">IF('Indicator Data'!BI52="No data","x",ROUND(IF('Indicator Data'!BI52&gt;C$3,0,IF('Indicator Data'!BI52&lt;C$4,10,(C$3-'Indicator Data'!BI52)/(C$3-C$4)*10)),1))</f>
        <v>5.5</v>
      </c>
      <c r="D52" s="173" t="n">
        <f aca="false">IF(C52="x","x",C52)</f>
        <v>5.5</v>
      </c>
      <c r="E52" s="172" t="n">
        <f aca="false">IF('Indicator Data'!BK52="No data","x",ROUND(IF('Indicator Data'!BK52&gt;E$3,0,IF('Indicator Data'!BK52&lt;E$4,10,(E$3-'Indicator Data'!BK52)/(E$3-E$4)*10)),1))</f>
        <v>7</v>
      </c>
      <c r="F52" s="172" t="n">
        <f aca="false">IF('Indicator Data'!BJ52="No data","x",ROUND(IF('Indicator Data'!BJ52&gt;F$3,0,IF('Indicator Data'!BJ52&lt;F$4,10,(F$3-'Indicator Data'!BJ52)/(F$3-F$4)*10)),1))</f>
        <v>6.4</v>
      </c>
      <c r="G52" s="173" t="n">
        <f aca="false">IF(AND(E52="x",F52="x"),"x",ROUND(AVERAGE(E52,F52),1))</f>
        <v>6.7</v>
      </c>
      <c r="H52" s="174" t="n">
        <f aca="false">ROUND(AVERAGE(D52,G52),1)</f>
        <v>6.1</v>
      </c>
      <c r="I52" s="172" t="str">
        <f aca="false">IF('Indicator Data'!BM52="No data","x",ROUND(IF('Indicator Data'!BM52^2&gt;I$3,0,IF('Indicator Data'!BM52^2&lt;I$4,10,(I$3-'Indicator Data'!BM52^2)/(I$3-I$4)*10)),1))</f>
        <v>x</v>
      </c>
      <c r="J52" s="172" t="n">
        <f aca="false">IF(OR('Indicator Data'!BL52=0,'Indicator Data'!BL52="No data"),"x",ROUND(IF('Indicator Data'!BL52&gt;J$3,0,IF('Indicator Data'!BL52&lt;J$4,10,(J$3-'Indicator Data'!BL52)/(J$3-J$4)*10)),1))</f>
        <v>3.8</v>
      </c>
      <c r="K52" s="172" t="n">
        <f aca="false">IF('Indicator Data'!BN52="No data","x",ROUND(IF('Indicator Data'!BN52&gt;K$3,0,IF('Indicator Data'!BN52&lt;K$4,10,(K$3-'Indicator Data'!BN52)/(K$3-K$4)*10)),1))</f>
        <v>4.1</v>
      </c>
      <c r="L52" s="172" t="n">
        <f aca="false">IF('Indicator Data'!BO52="No data","x",ROUND(IF('Indicator Data'!BO52&gt;L$3,0,IF('Indicator Data'!BO52&lt;L$4,10,(L$3-'Indicator Data'!BO52)/(L$3-L$4)*10)),1))</f>
        <v>8</v>
      </c>
      <c r="M52" s="173" t="n">
        <f aca="false">IF(AND(I52="x",J52="x",K52="x",L52="x"),"x",ROUND(AVERAGE(I52,J52,K52,L52),1))</f>
        <v>5.3</v>
      </c>
      <c r="N52" s="175" t="n">
        <f aca="false">IF('Indicator Data'!BP52="No data","x",'Indicator Data'!BP52/'Indicator Data'!CB52*100)</f>
        <v>11.2165660051769</v>
      </c>
      <c r="O52" s="172" t="n">
        <f aca="false">IF(N52="x","x",ROUND(IF(N52&gt;O$3,0,IF(N52&lt;O$4,10,(O$3-N52)/(O$3-O$4)*10)),1))</f>
        <v>9</v>
      </c>
      <c r="P52" s="172" t="n">
        <f aca="false">IF('Indicator Data'!BQ52="No data","x",ROUND(IF('Indicator Data'!BQ52&gt;P$3,0,IF('Indicator Data'!BQ52&lt;P$4,10,(P$3-'Indicator Data'!BQ52)/(P$3-P$4)*10)),1))</f>
        <v>3.7</v>
      </c>
      <c r="Q52" s="172" t="n">
        <f aca="false">IF('Indicator Data'!BR52="No data","x",ROUND(IF('Indicator Data'!BR52&gt;Q$3,0,IF('Indicator Data'!BR52&lt;Q$4,10,(Q$3-'Indicator Data'!BR52)/(Q$3-Q$4)*10)),1))</f>
        <v>4.8</v>
      </c>
      <c r="R52" s="173" t="n">
        <f aca="false">IF(AND(O52="x",P52="x",Q52="x"),"x",ROUND(AVERAGE(O52,Q52,P52),1))</f>
        <v>5.8</v>
      </c>
      <c r="S52" s="172" t="n">
        <f aca="false">IF('Indicator Data'!BS52="No data","x",ROUND(IF('Indicator Data'!BS52&gt;S$3,0,IF('Indicator Data'!BS52&lt;S$4,10,(S$3-'Indicator Data'!BS52)/(S$3-S$4)*10)),1))</f>
        <v>9.4</v>
      </c>
      <c r="T52" s="176" t="n">
        <f aca="false">IF('Indicator Data'!BT52="No data","x",ROUND(IF('Indicator Data'!BT52&gt;T$3,0,IF('Indicator Data'!BT52&lt;T$4,10,(T$3-'Indicator Data'!BT52)/(T$3-T$4)*10)),1))</f>
        <v>4.9</v>
      </c>
      <c r="U52" s="176" t="n">
        <f aca="false">IF('Indicator Data'!BU52="No data","x",ROUND(IF('Indicator Data'!BU52&gt;U$3,0,IF('Indicator Data'!BU52&lt;U$4,10,(U$3-'Indicator Data'!BU52)/(U$3-U$4)*10)),1))</f>
        <v>6.6</v>
      </c>
      <c r="V52" s="176" t="n">
        <f aca="false">IF('Indicator Data'!BV52="No data","x",ROUND(IF('Indicator Data'!BV52&gt;V$3,0,IF('Indicator Data'!BV52&lt;V$4,10,(V$3-'Indicator Data'!BV52)/(V$3-V$4)*10)),1))</f>
        <v>4.9</v>
      </c>
      <c r="W52" s="172" t="n">
        <f aca="false">IF(AND(T52="X",U52="x",V52="x"),"x",AVERAGE(T52:V52))</f>
        <v>5.46666666666667</v>
      </c>
      <c r="X52" s="172" t="n">
        <f aca="false">IF('Indicator Data'!BW52="No data","x",ROUND(IF('Indicator Data'!BW52&gt;X$3,0,IF('Indicator Data'!BW52&lt;X$4,10,(X$3-'Indicator Data'!BW52)/(X$3-X$4)*10)),1))</f>
        <v>9.8</v>
      </c>
      <c r="Y52" s="172" t="n">
        <f aca="false">IF('Indicator Data'!BX52="No data","x",ROUND(IF('Indicator Data'!BX52&gt;Y$3,10,IF('Indicator Data'!BX52&lt;Y$4,0,10-(Y$3-'Indicator Data'!BX52)/(Y$3-Y$4)*10)),1))</f>
        <v>2.8</v>
      </c>
      <c r="Z52" s="173" t="n">
        <f aca="false">IF(AND(S52="x",W52="x",X52="x",Y52="x"),"x",ROUND(AVERAGE(S52,W52,X52,Y52),1))</f>
        <v>6.9</v>
      </c>
      <c r="AA52" s="174" t="n">
        <f aca="false">ROUND(AVERAGE(R52,M52,Z52),1)</f>
        <v>6</v>
      </c>
      <c r="AB52" s="162"/>
    </row>
    <row r="53" customFormat="false" ht="14.5" hidden="false" customHeight="false" outlineLevel="0" collapsed="false">
      <c r="A53" s="170" t="str">
        <f aca="false">'Indicator Data'!A53</f>
        <v>Dominica</v>
      </c>
      <c r="B53" s="171" t="str">
        <f aca="false">'Indicator Data'!B53</f>
        <v>DMA</v>
      </c>
      <c r="C53" s="172" t="str">
        <f aca="false">IF('Indicator Data'!BI53="No data","x",ROUND(IF('Indicator Data'!BI53&gt;C$3,0,IF('Indicator Data'!BI53&lt;C$4,10,(C$3-'Indicator Data'!BI53)/(C$3-C$4)*10)),1))</f>
        <v>x</v>
      </c>
      <c r="D53" s="173" t="str">
        <f aca="false">IF(C53="x","x",C53)</f>
        <v>x</v>
      </c>
      <c r="E53" s="172" t="n">
        <f aca="false">IF('Indicator Data'!BK53="No data","x",ROUND(IF('Indicator Data'!BK53&gt;E$3,0,IF('Indicator Data'!BK53&lt;E$4,10,(E$3-'Indicator Data'!BK53)/(E$3-E$4)*10)),1))</f>
        <v>4.5</v>
      </c>
      <c r="F53" s="172" t="n">
        <f aca="false">IF('Indicator Data'!BJ53="No data","x",ROUND(IF('Indicator Data'!BJ53&gt;F$3,0,IF('Indicator Data'!BJ53&lt;F$4,10,(F$3-'Indicator Data'!BJ53)/(F$3-F$4)*10)),1))</f>
        <v>5.4</v>
      </c>
      <c r="G53" s="173" t="n">
        <f aca="false">IF(AND(E53="x",F53="x"),"x",ROUND(AVERAGE(E53,F53),1))</f>
        <v>5</v>
      </c>
      <c r="H53" s="174" t="n">
        <f aca="false">ROUND(AVERAGE(D53,G53),1)</f>
        <v>5</v>
      </c>
      <c r="I53" s="172" t="str">
        <f aca="false">IF('Indicator Data'!BM53="No data","x",ROUND(IF('Indicator Data'!BM53^2&gt;I$3,0,IF('Indicator Data'!BM53^2&lt;I$4,10,(I$3-'Indicator Data'!BM53^2)/(I$3-I$4)*10)),1))</f>
        <v>x</v>
      </c>
      <c r="J53" s="172" t="n">
        <f aca="false">IF(OR('Indicator Data'!BL53=0,'Indicator Data'!BL53="No data"),"x",ROUND(IF('Indicator Data'!BL53&gt;J$3,0,IF('Indicator Data'!BL53&lt;J$4,10,(J$3-'Indicator Data'!BL53)/(J$3-J$4)*10)),1))</f>
        <v>0</v>
      </c>
      <c r="K53" s="172" t="n">
        <f aca="false">IF('Indicator Data'!BN53="No data","x",ROUND(IF('Indicator Data'!BN53&gt;K$3,0,IF('Indicator Data'!BN53&lt;K$4,10,(K$3-'Indicator Data'!BN53)/(K$3-K$4)*10)),1))</f>
        <v>3</v>
      </c>
      <c r="L53" s="172" t="n">
        <f aca="false">IF('Indicator Data'!BO53="No data","x",ROUND(IF('Indicator Data'!BO53&gt;L$3,0,IF('Indicator Data'!BO53&lt;L$4,10,(L$3-'Indicator Data'!BO53)/(L$3-L$4)*10)),1))</f>
        <v>4.8</v>
      </c>
      <c r="M53" s="173" t="n">
        <f aca="false">IF(AND(I53="x",J53="x",K53="x",L53="x"),"x",ROUND(AVERAGE(I53,J53,K53,L53),1))</f>
        <v>2.6</v>
      </c>
      <c r="N53" s="175" t="n">
        <f aca="false">IF('Indicator Data'!BP53="No data","x",'Indicator Data'!BP53/'Indicator Data'!CB53*100)</f>
        <v>133.333333333333</v>
      </c>
      <c r="O53" s="172" t="n">
        <f aca="false">IF(N53="x","x",ROUND(IF(N53&gt;O$3,0,IF(N53&lt;O$4,10,(O$3-N53)/(O$3-O$4)*10)),1))</f>
        <v>0</v>
      </c>
      <c r="P53" s="172" t="n">
        <f aca="false">IF('Indicator Data'!BQ53="No data","x",ROUND(IF('Indicator Data'!BQ53&gt;P$3,0,IF('Indicator Data'!BQ53&lt;P$4,10,(P$3-'Indicator Data'!BQ53)/(P$3-P$4)*10)),1))</f>
        <v>2.2</v>
      </c>
      <c r="Q53" s="172" t="n">
        <f aca="false">IF('Indicator Data'!BR53="No data","x",ROUND(IF('Indicator Data'!BR53&gt;Q$3,0,IF('Indicator Data'!BR53&lt;Q$4,10,(Q$3-'Indicator Data'!BR53)/(Q$3-Q$4)*10)),1))</f>
        <v>0.9</v>
      </c>
      <c r="R53" s="173" t="n">
        <f aca="false">IF(AND(O53="x",P53="x",Q53="x"),"x",ROUND(AVERAGE(O53,Q53,P53),1))</f>
        <v>1</v>
      </c>
      <c r="S53" s="172" t="n">
        <f aca="false">IF('Indicator Data'!BS53="No data","x",ROUND(IF('Indicator Data'!BS53&gt;S$3,0,IF('Indicator Data'!BS53&lt;S$4,10,(S$3-'Indicator Data'!BS53)/(S$3-S$4)*10)),1))</f>
        <v>7.3</v>
      </c>
      <c r="T53" s="176" t="n">
        <f aca="false">IF('Indicator Data'!BT53="No data","x",ROUND(IF('Indicator Data'!BT53&gt;T$3,0,IF('Indicator Data'!BT53&lt;T$4,10,(T$3-'Indicator Data'!BT53)/(T$3-T$4)*10)),1))</f>
        <v>0.3</v>
      </c>
      <c r="U53" s="176" t="n">
        <f aca="false">IF('Indicator Data'!BU53="No data","x",ROUND(IF('Indicator Data'!BU53&gt;U$3,0,IF('Indicator Data'!BU53&lt;U$4,10,(U$3-'Indicator Data'!BU53)/(U$3-U$4)*10)),1))</f>
        <v>1.5</v>
      </c>
      <c r="V53" s="176" t="str">
        <f aca="false">IF('Indicator Data'!BV53="No data","x",ROUND(IF('Indicator Data'!BV53&gt;V$3,0,IF('Indicator Data'!BV53&lt;V$4,10,(V$3-'Indicator Data'!BV53)/(V$3-V$4)*10)),1))</f>
        <v>x</v>
      </c>
      <c r="W53" s="172" t="n">
        <f aca="false">IF(AND(T53="X",U53="x",V53="x"),"x",AVERAGE(T53:V53))</f>
        <v>0.9</v>
      </c>
      <c r="X53" s="172" t="n">
        <f aca="false">IF('Indicator Data'!BW53="No data","x",ROUND(IF('Indicator Data'!BW53&gt;X$3,0,IF('Indicator Data'!BW53&lt;X$4,10,(X$3-'Indicator Data'!BW53)/(X$3-X$4)*10)),1))</f>
        <v>7.9</v>
      </c>
      <c r="Y53" s="172" t="str">
        <f aca="false">IF('Indicator Data'!BX53="No data","x",ROUND(IF('Indicator Data'!BX53&gt;Y$3,10,IF('Indicator Data'!BX53&lt;Y$4,0,10-(Y$3-'Indicator Data'!BX53)/(Y$3-Y$4)*10)),1))</f>
        <v>x</v>
      </c>
      <c r="Z53" s="173" t="n">
        <f aca="false">IF(AND(S53="x",W53="x",X53="x",Y53="x"),"x",ROUND(AVERAGE(S53,W53,X53,Y53),1))</f>
        <v>5.4</v>
      </c>
      <c r="AA53" s="174" t="n">
        <f aca="false">ROUND(AVERAGE(R53,M53,Z53),1)</f>
        <v>3</v>
      </c>
      <c r="AB53" s="162"/>
    </row>
    <row r="54" customFormat="false" ht="14.5" hidden="false" customHeight="false" outlineLevel="0" collapsed="false">
      <c r="A54" s="170" t="str">
        <f aca="false">'Indicator Data'!A54</f>
        <v>Dominican Republic</v>
      </c>
      <c r="B54" s="171" t="str">
        <f aca="false">'Indicator Data'!B54</f>
        <v>DOM</v>
      </c>
      <c r="C54" s="172" t="n">
        <f aca="false">IF('Indicator Data'!BI54="No data","x",ROUND(IF('Indicator Data'!BI54&gt;C$3,0,IF('Indicator Data'!BI54&lt;C$4,10,(C$3-'Indicator Data'!BI54)/(C$3-C$4)*10)),1))</f>
        <v>4.6</v>
      </c>
      <c r="D54" s="173" t="n">
        <f aca="false">IF(C54="x","x",C54)</f>
        <v>4.6</v>
      </c>
      <c r="E54" s="172" t="n">
        <f aca="false">IF('Indicator Data'!BK54="No data","x",ROUND(IF('Indicator Data'!BK54&gt;E$3,0,IF('Indicator Data'!BK54&lt;E$4,10,(E$3-'Indicator Data'!BK54)/(E$3-E$4)*10)),1))</f>
        <v>7</v>
      </c>
      <c r="F54" s="172" t="n">
        <f aca="false">IF('Indicator Data'!BJ54="No data","x",ROUND(IF('Indicator Data'!BJ54&gt;F$3,0,IF('Indicator Data'!BJ54&lt;F$4,10,(F$3-'Indicator Data'!BJ54)/(F$3-F$4)*10)),1))</f>
        <v>5.7</v>
      </c>
      <c r="G54" s="173" t="n">
        <f aca="false">IF(AND(E54="x",F54="x"),"x",ROUND(AVERAGE(E54,F54),1))</f>
        <v>6.4</v>
      </c>
      <c r="H54" s="174" t="n">
        <f aca="false">ROUND(AVERAGE(D54,G54),1)</f>
        <v>5.5</v>
      </c>
      <c r="I54" s="172" t="n">
        <f aca="false">IF('Indicator Data'!BM54="No data","x",ROUND(IF('Indicator Data'!BM54^2&gt;I$3,0,IF('Indicator Data'!BM54^2&lt;I$4,10,(I$3-'Indicator Data'!BM54^2)/(I$3-I$4)*10)),1))</f>
        <v>1.3</v>
      </c>
      <c r="J54" s="172" t="n">
        <f aca="false">IF(OR('Indicator Data'!BL54=0,'Indicator Data'!BL54="No data"),"x",ROUND(IF('Indicator Data'!BL54&gt;J$3,0,IF('Indicator Data'!BL54&lt;J$4,10,(J$3-'Indicator Data'!BL54)/(J$3-J$4)*10)),1))</f>
        <v>0</v>
      </c>
      <c r="K54" s="172" t="n">
        <f aca="false">IF('Indicator Data'!BN54="No data","x",ROUND(IF('Indicator Data'!BN54&gt;K$3,0,IF('Indicator Data'!BN54&lt;K$4,10,(K$3-'Indicator Data'!BN54)/(K$3-K$4)*10)),1))</f>
        <v>2.3</v>
      </c>
      <c r="L54" s="172" t="n">
        <f aca="false">IF('Indicator Data'!BO54="No data","x",ROUND(IF('Indicator Data'!BO54&gt;L$3,0,IF('Indicator Data'!BO54&lt;L$4,10,(L$3-'Indicator Data'!BO54)/(L$3-L$4)*10)),1))</f>
        <v>6</v>
      </c>
      <c r="M54" s="173" t="n">
        <f aca="false">IF(AND(I54="x",J54="x",K54="x",L54="x"),"x",ROUND(AVERAGE(I54,J54,K54,L54),1))</f>
        <v>2.4</v>
      </c>
      <c r="N54" s="175" t="n">
        <f aca="false">IF('Indicator Data'!BP54="No data","x",'Indicator Data'!BP54/'Indicator Data'!CB54*100)</f>
        <v>60.0165562913907</v>
      </c>
      <c r="O54" s="172" t="n">
        <f aca="false">IF(N54="x","x",ROUND(IF(N54&gt;O$3,0,IF(N54&lt;O$4,10,(O$3-N54)/(O$3-O$4)*10)),1))</f>
        <v>4</v>
      </c>
      <c r="P54" s="172" t="n">
        <f aca="false">IF('Indicator Data'!BQ54="No data","x",ROUND(IF('Indicator Data'!BQ54&gt;P$3,0,IF('Indicator Data'!BQ54&lt;P$4,10,(P$3-'Indicator Data'!BQ54)/(P$3-P$4)*10)),1))</f>
        <v>1.4</v>
      </c>
      <c r="Q54" s="172" t="n">
        <f aca="false">IF('Indicator Data'!BR54="No data","x",ROUND(IF('Indicator Data'!BR54&gt;Q$3,0,IF('Indicator Data'!BR54&lt;Q$4,10,(Q$3-'Indicator Data'!BR54)/(Q$3-Q$4)*10)),1))</f>
        <v>0.7</v>
      </c>
      <c r="R54" s="173" t="n">
        <f aca="false">IF(AND(O54="x",P54="x",Q54="x"),"x",ROUND(AVERAGE(O54,Q54,P54),1))</f>
        <v>2</v>
      </c>
      <c r="S54" s="172" t="n">
        <f aca="false">IF('Indicator Data'!BS54="No data","x",ROUND(IF('Indicator Data'!BS54&gt;S$3,0,IF('Indicator Data'!BS54&lt;S$4,10,(S$3-'Indicator Data'!BS54)/(S$3-S$4)*10)),1))</f>
        <v>6.1</v>
      </c>
      <c r="T54" s="176" t="n">
        <f aca="false">IF('Indicator Data'!BT54="No data","x",ROUND(IF('Indicator Data'!BT54&gt;T$3,0,IF('Indicator Data'!BT54&lt;T$4,10,(T$3-'Indicator Data'!BT54)/(T$3-T$4)*10)),1))</f>
        <v>2.9</v>
      </c>
      <c r="U54" s="176" t="n">
        <f aca="false">IF('Indicator Data'!BU54="No data","x",ROUND(IF('Indicator Data'!BU54&gt;U$3,0,IF('Indicator Data'!BU54&lt;U$4,10,(U$3-'Indicator Data'!BU54)/(U$3-U$4)*10)),1))</f>
        <v>7.5</v>
      </c>
      <c r="V54" s="176" t="n">
        <f aca="false">IF('Indicator Data'!BV54="No data","x",ROUND(IF('Indicator Data'!BV54&gt;V$3,0,IF('Indicator Data'!BV54&lt;V$4,10,(V$3-'Indicator Data'!BV54)/(V$3-V$4)*10)),1))</f>
        <v>5.1</v>
      </c>
      <c r="W54" s="172" t="n">
        <f aca="false">IF(AND(T54="X",U54="x",V54="x"),"x",AVERAGE(T54:V54))</f>
        <v>5.16666666666667</v>
      </c>
      <c r="X54" s="172" t="n">
        <f aca="false">IF('Indicator Data'!BW54="No data","x",ROUND(IF('Indicator Data'!BW54&gt;X$3,0,IF('Indicator Data'!BW54&lt;X$4,10,(X$3-'Indicator Data'!BW54)/(X$3-X$4)*10)),1))</f>
        <v>6.3</v>
      </c>
      <c r="Y54" s="172" t="n">
        <f aca="false">IF('Indicator Data'!BX54="No data","x",ROUND(IF('Indicator Data'!BX54&gt;Y$3,10,IF('Indicator Data'!BX54&lt;Y$4,0,10-(Y$3-'Indicator Data'!BX54)/(Y$3-Y$4)*10)),1))</f>
        <v>1.1</v>
      </c>
      <c r="Z54" s="173" t="n">
        <f aca="false">IF(AND(S54="x",W54="x",X54="x",Y54="x"),"x",ROUND(AVERAGE(S54,W54,X54,Y54),1))</f>
        <v>4.7</v>
      </c>
      <c r="AA54" s="174" t="n">
        <f aca="false">ROUND(AVERAGE(R54,M54,Z54),1)</f>
        <v>3</v>
      </c>
      <c r="AB54" s="162"/>
    </row>
    <row r="55" customFormat="false" ht="14.5" hidden="false" customHeight="false" outlineLevel="0" collapsed="false">
      <c r="A55" s="170" t="str">
        <f aca="false">'Indicator Data'!A55</f>
        <v>Ecuador</v>
      </c>
      <c r="B55" s="171" t="str">
        <f aca="false">'Indicator Data'!B55</f>
        <v>ECU</v>
      </c>
      <c r="C55" s="172" t="n">
        <f aca="false">IF('Indicator Data'!BI55="No data","x",ROUND(IF('Indicator Data'!BI55&gt;C$3,0,IF('Indicator Data'!BI55&lt;C$4,10,(C$3-'Indicator Data'!BI55)/(C$3-C$4)*10)),1))</f>
        <v>3</v>
      </c>
      <c r="D55" s="173" t="n">
        <f aca="false">IF(C55="x","x",C55)</f>
        <v>3</v>
      </c>
      <c r="E55" s="172" t="n">
        <f aca="false">IF('Indicator Data'!BK55="No data","x",ROUND(IF('Indicator Data'!BK55&gt;E$3,0,IF('Indicator Data'!BK55&lt;E$4,10,(E$3-'Indicator Data'!BK55)/(E$3-E$4)*10)),1))</f>
        <v>6.4</v>
      </c>
      <c r="F55" s="172" t="n">
        <f aca="false">IF('Indicator Data'!BJ55="No data","x",ROUND(IF('Indicator Data'!BJ55&gt;F$3,0,IF('Indicator Data'!BJ55&lt;F$4,10,(F$3-'Indicator Data'!BJ55)/(F$3-F$4)*10)),1))</f>
        <v>5.9</v>
      </c>
      <c r="G55" s="173" t="n">
        <f aca="false">IF(AND(E55="x",F55="x"),"x",ROUND(AVERAGE(E55,F55),1))</f>
        <v>6.2</v>
      </c>
      <c r="H55" s="174" t="n">
        <f aca="false">ROUND(AVERAGE(D55,G55),1)</f>
        <v>4.6</v>
      </c>
      <c r="I55" s="172" t="n">
        <f aca="false">IF('Indicator Data'!BM55="No data","x",ROUND(IF('Indicator Data'!BM55^2&gt;I$3,0,IF('Indicator Data'!BM55^2&lt;I$4,10,(I$3-'Indicator Data'!BM55^2)/(I$3-I$4)*10)),1))</f>
        <v>1.4</v>
      </c>
      <c r="J55" s="172" t="n">
        <f aca="false">IF(OR('Indicator Data'!BL55=0,'Indicator Data'!BL55="No data"),"x",ROUND(IF('Indicator Data'!BL55&gt;J$3,0,IF('Indicator Data'!BL55&lt;J$4,10,(J$3-'Indicator Data'!BL55)/(J$3-J$4)*10)),1))</f>
        <v>0.1</v>
      </c>
      <c r="K55" s="172" t="n">
        <f aca="false">IF('Indicator Data'!BN55="No data","x",ROUND(IF('Indicator Data'!BN55&gt;K$3,0,IF('Indicator Data'!BN55&lt;K$4,10,(K$3-'Indicator Data'!BN55)/(K$3-K$4)*10)),1))</f>
        <v>3.5</v>
      </c>
      <c r="L55" s="172" t="n">
        <f aca="false">IF('Indicator Data'!BO55="No data","x",ROUND(IF('Indicator Data'!BO55&gt;L$3,0,IF('Indicator Data'!BO55&lt;L$4,10,(L$3-'Indicator Data'!BO55)/(L$3-L$4)*10)),1))</f>
        <v>5.8</v>
      </c>
      <c r="M55" s="173" t="n">
        <f aca="false">IF(AND(I55="x",J55="x",K55="x",L55="x"),"x",ROUND(AVERAGE(I55,J55,K55,L55),1))</f>
        <v>2.7</v>
      </c>
      <c r="N55" s="175" t="n">
        <f aca="false">IF('Indicator Data'!BP55="No data","x",'Indicator Data'!BP55/'Indicator Data'!CB55*100)</f>
        <v>24.9637622805605</v>
      </c>
      <c r="O55" s="172" t="n">
        <f aca="false">IF(N55="x","x",ROUND(IF(N55&gt;O$3,0,IF(N55&lt;O$4,10,(O$3-N55)/(O$3-O$4)*10)),1))</f>
        <v>7.6</v>
      </c>
      <c r="P55" s="172" t="n">
        <f aca="false">IF('Indicator Data'!BQ55="No data","x",ROUND(IF('Indicator Data'!BQ55&gt;P$3,0,IF('Indicator Data'!BQ55&lt;P$4,10,(P$3-'Indicator Data'!BQ55)/(P$3-P$4)*10)),1))</f>
        <v>0.9</v>
      </c>
      <c r="Q55" s="172" t="n">
        <f aca="false">IF('Indicator Data'!BR55="No data","x",ROUND(IF('Indicator Data'!BR55&gt;Q$3,0,IF('Indicator Data'!BR55&lt;Q$4,10,(Q$3-'Indicator Data'!BR55)/(Q$3-Q$4)*10)),1))</f>
        <v>0.9</v>
      </c>
      <c r="R55" s="173" t="n">
        <f aca="false">IF(AND(O55="x",P55="x",Q55="x"),"x",ROUND(AVERAGE(O55,Q55,P55),1))</f>
        <v>3.1</v>
      </c>
      <c r="S55" s="172" t="n">
        <f aca="false">IF('Indicator Data'!BS55="No data","x",ROUND(IF('Indicator Data'!BS55&gt;S$3,0,IF('Indicator Data'!BS55&lt;S$4,10,(S$3-'Indicator Data'!BS55)/(S$3-S$4)*10)),1))</f>
        <v>4.9</v>
      </c>
      <c r="T55" s="176" t="n">
        <f aca="false">IF('Indicator Data'!BT55="No data","x",ROUND(IF('Indicator Data'!BT55&gt;T$3,0,IF('Indicator Data'!BT55&lt;T$4,10,(T$3-'Indicator Data'!BT55)/(T$3-T$4)*10)),1))</f>
        <v>4.9</v>
      </c>
      <c r="U55" s="176" t="n">
        <f aca="false">IF('Indicator Data'!BU55="No data","x",ROUND(IF('Indicator Data'!BU55&gt;U$3,0,IF('Indicator Data'!BU55&lt;U$4,10,(U$3-'Indicator Data'!BU55)/(U$3-U$4)*10)),1))</f>
        <v>4.9</v>
      </c>
      <c r="V55" s="176" t="n">
        <f aca="false">IF('Indicator Data'!BV55="No data","x",ROUND(IF('Indicator Data'!BV55&gt;V$3,0,IF('Indicator Data'!BV55&lt;V$4,10,(V$3-'Indicator Data'!BV55)/(V$3-V$4)*10)),1))</f>
        <v>3.9</v>
      </c>
      <c r="W55" s="172" t="n">
        <f aca="false">IF(AND(T55="X",U55="x",V55="x"),"x",AVERAGE(T55:V55))</f>
        <v>4.56666666666667</v>
      </c>
      <c r="X55" s="172" t="n">
        <f aca="false">IF('Indicator Data'!BW55="No data","x",ROUND(IF('Indicator Data'!BW55&gt;X$3,0,IF('Indicator Data'!BW55&lt;X$4,10,(X$3-'Indicator Data'!BW55)/(X$3-X$4)*10)),1))</f>
        <v>7</v>
      </c>
      <c r="Y55" s="172" t="n">
        <f aca="false">IF('Indicator Data'!BX55="No data","x",ROUND(IF('Indicator Data'!BX55&gt;Y$3,10,IF('Indicator Data'!BX55&lt;Y$4,0,10-(Y$3-'Indicator Data'!BX55)/(Y$3-Y$4)*10)),1))</f>
        <v>0.7</v>
      </c>
      <c r="Z55" s="173" t="n">
        <f aca="false">IF(AND(S55="x",W55="x",X55="x",Y55="x"),"x",ROUND(AVERAGE(S55,W55,X55,Y55),1))</f>
        <v>4.3</v>
      </c>
      <c r="AA55" s="174" t="n">
        <f aca="false">ROUND(AVERAGE(R55,M55,Z55),1)</f>
        <v>3.4</v>
      </c>
      <c r="AB55" s="162"/>
    </row>
    <row r="56" customFormat="false" ht="14.5" hidden="false" customHeight="false" outlineLevel="0" collapsed="false">
      <c r="A56" s="170" t="str">
        <f aca="false">'Indicator Data'!A56</f>
        <v>Egypt</v>
      </c>
      <c r="B56" s="171" t="str">
        <f aca="false">'Indicator Data'!B56</f>
        <v>EGY</v>
      </c>
      <c r="C56" s="172" t="n">
        <f aca="false">IF('Indicator Data'!BI56="No data","x",ROUND(IF('Indicator Data'!BI56&gt;C$3,0,IF('Indicator Data'!BI56&lt;C$4,10,(C$3-'Indicator Data'!BI56)/(C$3-C$4)*10)),1))</f>
        <v>4.2</v>
      </c>
      <c r="D56" s="173" t="n">
        <f aca="false">IF(C56="x","x",C56)</f>
        <v>4.2</v>
      </c>
      <c r="E56" s="172" t="n">
        <f aca="false">IF('Indicator Data'!BK56="No data","x",ROUND(IF('Indicator Data'!BK56&gt;E$3,0,IF('Indicator Data'!BK56&lt;E$4,10,(E$3-'Indicator Data'!BK56)/(E$3-E$4)*10)),1))</f>
        <v>6.7</v>
      </c>
      <c r="F56" s="172" t="n">
        <f aca="false">IF('Indicator Data'!BJ56="No data","x",ROUND(IF('Indicator Data'!BJ56&gt;F$3,0,IF('Indicator Data'!BJ56&lt;F$4,10,(F$3-'Indicator Data'!BJ56)/(F$3-F$4)*10)),1))</f>
        <v>6.1</v>
      </c>
      <c r="G56" s="173" t="n">
        <f aca="false">IF(AND(E56="x",F56="x"),"x",ROUND(AVERAGE(E56,F56),1))</f>
        <v>6.4</v>
      </c>
      <c r="H56" s="174" t="n">
        <f aca="false">ROUND(AVERAGE(D56,G56),1)</f>
        <v>5.3</v>
      </c>
      <c r="I56" s="172" t="n">
        <f aca="false">IF('Indicator Data'!BM56="No data","x",ROUND(IF('Indicator Data'!BM56^2&gt;I$3,0,IF('Indicator Data'!BM56^2&lt;I$4,10,(I$3-'Indicator Data'!BM56^2)/(I$3-I$4)*10)),1))</f>
        <v>5.4</v>
      </c>
      <c r="J56" s="172" t="n">
        <f aca="false">IF(OR('Indicator Data'!BL56=0,'Indicator Data'!BL56="No data"),"x",ROUND(IF('Indicator Data'!BL56&gt;J$3,0,IF('Indicator Data'!BL56&lt;J$4,10,(J$3-'Indicator Data'!BL56)/(J$3-J$4)*10)),1))</f>
        <v>0</v>
      </c>
      <c r="K56" s="172" t="n">
        <f aca="false">IF('Indicator Data'!BN56="No data","x",ROUND(IF('Indicator Data'!BN56&gt;K$3,0,IF('Indicator Data'!BN56&lt;K$4,10,(K$3-'Indicator Data'!BN56)/(K$3-K$4)*10)),1))</f>
        <v>2.8</v>
      </c>
      <c r="L56" s="172" t="n">
        <f aca="false">IF('Indicator Data'!BO56="No data","x",ROUND(IF('Indicator Data'!BO56&gt;L$3,0,IF('Indicator Data'!BO56&lt;L$4,10,(L$3-'Indicator Data'!BO56)/(L$3-L$4)*10)),1))</f>
        <v>5.5</v>
      </c>
      <c r="M56" s="173" t="n">
        <f aca="false">IF(AND(I56="x",J56="x",K56="x",L56="x"),"x",ROUND(AVERAGE(I56,J56,K56,L56),1))</f>
        <v>3.4</v>
      </c>
      <c r="N56" s="175" t="n">
        <f aca="false">IF('Indicator Data'!BP56="No data","x",'Indicator Data'!BP56/'Indicator Data'!CB56*100)</f>
        <v>8.3379376161535</v>
      </c>
      <c r="O56" s="172" t="n">
        <f aca="false">IF(N56="x","x",ROUND(IF(N56&gt;O$3,0,IF(N56&lt;O$4,10,(O$3-N56)/(O$3-O$4)*10)),1))</f>
        <v>9.3</v>
      </c>
      <c r="P56" s="172" t="n">
        <f aca="false">IF('Indicator Data'!BQ56="No data","x",ROUND(IF('Indicator Data'!BQ56&gt;P$3,0,IF('Indicator Data'!BQ56&lt;P$4,10,(P$3-'Indicator Data'!BQ56)/(P$3-P$4)*10)),1))</f>
        <v>0.3</v>
      </c>
      <c r="Q56" s="172" t="n">
        <f aca="false">IF('Indicator Data'!BR56="No data","x",ROUND(IF('Indicator Data'!BR56&gt;Q$3,0,IF('Indicator Data'!BR56&lt;Q$4,10,(Q$3-'Indicator Data'!BR56)/(Q$3-Q$4)*10)),1))</f>
        <v>0.1</v>
      </c>
      <c r="R56" s="173" t="n">
        <f aca="false">IF(AND(O56="x",P56="x",Q56="x"),"x",ROUND(AVERAGE(O56,Q56,P56),1))</f>
        <v>3.2</v>
      </c>
      <c r="S56" s="172" t="n">
        <f aca="false">IF('Indicator Data'!BS56="No data","x",ROUND(IF('Indicator Data'!BS56&gt;S$3,0,IF('Indicator Data'!BS56&lt;S$4,10,(S$3-'Indicator Data'!BS56)/(S$3-S$4)*10)),1))</f>
        <v>8</v>
      </c>
      <c r="T56" s="176" t="n">
        <f aca="false">IF('Indicator Data'!BT56="No data","x",ROUND(IF('Indicator Data'!BT56&gt;T$3,0,IF('Indicator Data'!BT56&lt;T$4,10,(T$3-'Indicator Data'!BT56)/(T$3-T$4)*10)),1))</f>
        <v>0.8</v>
      </c>
      <c r="U56" s="176" t="n">
        <f aca="false">IF('Indicator Data'!BU56="No data","x",ROUND(IF('Indicator Data'!BU56&gt;U$3,0,IF('Indicator Data'!BU56&lt;U$4,10,(U$3-'Indicator Data'!BU56)/(U$3-U$4)*10)),1))</f>
        <v>0.8</v>
      </c>
      <c r="V56" s="176" t="str">
        <f aca="false">IF('Indicator Data'!BV56="No data","x",ROUND(IF('Indicator Data'!BV56&gt;V$3,0,IF('Indicator Data'!BV56&lt;V$4,10,(V$3-'Indicator Data'!BV56)/(V$3-V$4)*10)),1))</f>
        <v>x</v>
      </c>
      <c r="W56" s="172" t="n">
        <f aca="false">IF(AND(T56="X",U56="x",V56="x"),"x",AVERAGE(T56:V56))</f>
        <v>0.8</v>
      </c>
      <c r="X56" s="172" t="n">
        <f aca="false">IF('Indicator Data'!BW56="No data","x",ROUND(IF('Indicator Data'!BW56&gt;X$3,0,IF('Indicator Data'!BW56&lt;X$4,10,(X$3-'Indicator Data'!BW56)/(X$3-X$4)*10)),1))</f>
        <v>8.2</v>
      </c>
      <c r="Y56" s="172" t="n">
        <f aca="false">IF('Indicator Data'!BX56="No data","x",ROUND(IF('Indicator Data'!BX56&gt;Y$3,10,IF('Indicator Data'!BX56&lt;Y$4,0,10-(Y$3-'Indicator Data'!BX56)/(Y$3-Y$4)*10)),1))</f>
        <v>0.4</v>
      </c>
      <c r="Z56" s="173" t="n">
        <f aca="false">IF(AND(S56="x",W56="x",X56="x",Y56="x"),"x",ROUND(AVERAGE(S56,W56,X56,Y56),1))</f>
        <v>4.4</v>
      </c>
      <c r="AA56" s="174" t="n">
        <f aca="false">ROUND(AVERAGE(R56,M56,Z56),1)</f>
        <v>3.7</v>
      </c>
      <c r="AB56" s="162"/>
    </row>
    <row r="57" customFormat="false" ht="14.5" hidden="false" customHeight="false" outlineLevel="0" collapsed="false">
      <c r="A57" s="170" t="str">
        <f aca="false">'Indicator Data'!A57</f>
        <v>El Salvador</v>
      </c>
      <c r="B57" s="171" t="str">
        <f aca="false">'Indicator Data'!B57</f>
        <v>SLV</v>
      </c>
      <c r="C57" s="172" t="n">
        <f aca="false">IF('Indicator Data'!BI57="No data","x",ROUND(IF('Indicator Data'!BI57&gt;C$3,0,IF('Indicator Data'!BI57&lt;C$4,10,(C$3-'Indicator Data'!BI57)/(C$3-C$4)*10)),1))</f>
        <v>5.2</v>
      </c>
      <c r="D57" s="173" t="n">
        <f aca="false">IF(C57="x","x",C57)</f>
        <v>5.2</v>
      </c>
      <c r="E57" s="172" t="n">
        <f aca="false">IF('Indicator Data'!BK57="No data","x",ROUND(IF('Indicator Data'!BK57&gt;E$3,0,IF('Indicator Data'!BK57&lt;E$4,10,(E$3-'Indicator Data'!BK57)/(E$3-E$4)*10)),1))</f>
        <v>6.6</v>
      </c>
      <c r="F57" s="172" t="n">
        <f aca="false">IF('Indicator Data'!BJ57="No data","x",ROUND(IF('Indicator Data'!BJ57&gt;F$3,0,IF('Indicator Data'!BJ57&lt;F$4,10,(F$3-'Indicator Data'!BJ57)/(F$3-F$4)*10)),1))</f>
        <v>5.7</v>
      </c>
      <c r="G57" s="173" t="n">
        <f aca="false">IF(AND(E57="x",F57="x"),"x",ROUND(AVERAGE(E57,F57),1))</f>
        <v>6.2</v>
      </c>
      <c r="H57" s="174" t="n">
        <f aca="false">ROUND(AVERAGE(D57,G57),1)</f>
        <v>5.7</v>
      </c>
      <c r="I57" s="172" t="n">
        <f aca="false">IF('Indicator Data'!BM57="No data","x",ROUND(IF('Indicator Data'!BM57^2&gt;I$3,0,IF('Indicator Data'!BM57^2&lt;I$4,10,(I$3-'Indicator Data'!BM57^2)/(I$3-I$4)*10)),1))</f>
        <v>2.1</v>
      </c>
      <c r="J57" s="172" t="n">
        <f aca="false">IF(OR('Indicator Data'!BL57=0,'Indicator Data'!BL57="No data"),"x",ROUND(IF('Indicator Data'!BL57&gt;J$3,0,IF('Indicator Data'!BL57&lt;J$4,10,(J$3-'Indicator Data'!BL57)/(J$3-J$4)*10)),1))</f>
        <v>0</v>
      </c>
      <c r="K57" s="172" t="n">
        <f aca="false">IF('Indicator Data'!BN57="No data","x",ROUND(IF('Indicator Data'!BN57&gt;K$3,0,IF('Indicator Data'!BN57&lt;K$4,10,(K$3-'Indicator Data'!BN57)/(K$3-K$4)*10)),1))</f>
        <v>4.5</v>
      </c>
      <c r="L57" s="172" t="n">
        <f aca="false">IF('Indicator Data'!BO57="No data","x",ROUND(IF('Indicator Data'!BO57&gt;L$3,0,IF('Indicator Data'!BO57&lt;L$4,10,(L$3-'Indicator Data'!BO57)/(L$3-L$4)*10)),1))</f>
        <v>2.4</v>
      </c>
      <c r="M57" s="173" t="n">
        <f aca="false">IF(AND(I57="x",J57="x",K57="x",L57="x"),"x",ROUND(AVERAGE(I57,J57,K57,L57),1))</f>
        <v>2.3</v>
      </c>
      <c r="N57" s="175" t="n">
        <f aca="false">IF('Indicator Data'!BP57="No data","x",'Indicator Data'!BP57/'Indicator Data'!CB57*100)</f>
        <v>53.0888030888031</v>
      </c>
      <c r="O57" s="172" t="n">
        <f aca="false">IF(N57="x","x",ROUND(IF(N57&gt;O$3,0,IF(N57&lt;O$4,10,(O$3-N57)/(O$3-O$4)*10)),1))</f>
        <v>4.7</v>
      </c>
      <c r="P57" s="172" t="n">
        <f aca="false">IF('Indicator Data'!BQ57="No data","x",ROUND(IF('Indicator Data'!BQ57&gt;P$3,0,IF('Indicator Data'!BQ57&lt;P$4,10,(P$3-'Indicator Data'!BQ57)/(P$3-P$4)*10)),1))</f>
        <v>2</v>
      </c>
      <c r="Q57" s="172" t="n">
        <f aca="false">IF('Indicator Data'!BR57="No data","x",ROUND(IF('Indicator Data'!BR57&gt;Q$3,0,IF('Indicator Data'!BR57&lt;Q$4,10,(Q$3-'Indicator Data'!BR57)/(Q$3-Q$4)*10)),1))</f>
        <v>0.4</v>
      </c>
      <c r="R57" s="173" t="n">
        <f aca="false">IF(AND(O57="x",P57="x",Q57="x"),"x",ROUND(AVERAGE(O57,Q57,P57),1))</f>
        <v>2.4</v>
      </c>
      <c r="S57" s="172" t="n">
        <f aca="false">IF('Indicator Data'!BS57="No data","x",ROUND(IF('Indicator Data'!BS57&gt;S$3,0,IF('Indicator Data'!BS57&lt;S$4,10,(S$3-'Indicator Data'!BS57)/(S$3-S$4)*10)),1))</f>
        <v>6.1</v>
      </c>
      <c r="T57" s="176" t="n">
        <f aca="false">IF('Indicator Data'!BT57="No data","x",ROUND(IF('Indicator Data'!BT57&gt;T$3,0,IF('Indicator Data'!BT57&lt;T$4,10,(T$3-'Indicator Data'!BT57)/(T$3-T$4)*10)),1))</f>
        <v>4.6</v>
      </c>
      <c r="U57" s="176" t="n">
        <f aca="false">IF('Indicator Data'!BU57="No data","x",ROUND(IF('Indicator Data'!BU57&gt;U$3,0,IF('Indicator Data'!BU57&lt;U$4,10,(U$3-'Indicator Data'!BU57)/(U$3-U$4)*10)),1))</f>
        <v>7.3</v>
      </c>
      <c r="V57" s="176" t="n">
        <f aca="false">IF('Indicator Data'!BV57="No data","x",ROUND(IF('Indicator Data'!BV57&gt;V$3,0,IF('Indicator Data'!BV57&lt;V$4,10,(V$3-'Indicator Data'!BV57)/(V$3-V$4)*10)),1))</f>
        <v>3.6</v>
      </c>
      <c r="W57" s="172" t="n">
        <f aca="false">IF(AND(T57="X",U57="x",V57="x"),"x",AVERAGE(T57:V57))</f>
        <v>5.16666666666667</v>
      </c>
      <c r="X57" s="172" t="n">
        <f aca="false">IF('Indicator Data'!BW57="No data","x",ROUND(IF('Indicator Data'!BW57&gt;X$3,0,IF('Indicator Data'!BW57&lt;X$4,10,(X$3-'Indicator Data'!BW57)/(X$3-X$4)*10)),1))</f>
        <v>7.9</v>
      </c>
      <c r="Y57" s="172" t="n">
        <f aca="false">IF('Indicator Data'!BX57="No data","x",ROUND(IF('Indicator Data'!BX57&gt;Y$3,10,IF('Indicator Data'!BX57&lt;Y$4,0,10-(Y$3-'Indicator Data'!BX57)/(Y$3-Y$4)*10)),1))</f>
        <v>0.5</v>
      </c>
      <c r="Z57" s="173" t="n">
        <f aca="false">IF(AND(S57="x",W57="x",X57="x",Y57="x"),"x",ROUND(AVERAGE(S57,W57,X57,Y57),1))</f>
        <v>4.9</v>
      </c>
      <c r="AA57" s="174" t="n">
        <f aca="false">ROUND(AVERAGE(R57,M57,Z57),1)</f>
        <v>3.2</v>
      </c>
      <c r="AB57" s="162"/>
    </row>
    <row r="58" customFormat="false" ht="14.5" hidden="false" customHeight="false" outlineLevel="0" collapsed="false">
      <c r="A58" s="170" t="str">
        <f aca="false">'Indicator Data'!A58</f>
        <v>Equatorial Guinea</v>
      </c>
      <c r="B58" s="171" t="str">
        <f aca="false">'Indicator Data'!B58</f>
        <v>GNQ</v>
      </c>
      <c r="C58" s="172" t="str">
        <f aca="false">IF('Indicator Data'!BI58="No data","x",ROUND(IF('Indicator Data'!BI58&gt;C$3,0,IF('Indicator Data'!BI58&lt;C$4,10,(C$3-'Indicator Data'!BI58)/(C$3-C$4)*10)),1))</f>
        <v>x</v>
      </c>
      <c r="D58" s="173" t="str">
        <f aca="false">IF(C58="x","x",C58)</f>
        <v>x</v>
      </c>
      <c r="E58" s="172" t="n">
        <f aca="false">IF('Indicator Data'!BK58="No data","x",ROUND(IF('Indicator Data'!BK58&gt;E$3,0,IF('Indicator Data'!BK58&lt;E$4,10,(E$3-'Indicator Data'!BK58)/(E$3-E$4)*10)),1))</f>
        <v>8.3</v>
      </c>
      <c r="F58" s="172" t="n">
        <f aca="false">IF('Indicator Data'!BJ58="No data","x",ROUND(IF('Indicator Data'!BJ58&gt;F$3,0,IF('Indicator Data'!BJ58&lt;F$4,10,(F$3-'Indicator Data'!BJ58)/(F$3-F$4)*10)),1))</f>
        <v>7.9</v>
      </c>
      <c r="G58" s="173" t="n">
        <f aca="false">IF(AND(E58="x",F58="x"),"x",ROUND(AVERAGE(E58,F58),1))</f>
        <v>8.1</v>
      </c>
      <c r="H58" s="174" t="n">
        <f aca="false">ROUND(AVERAGE(D58,G58),1)</f>
        <v>8.1</v>
      </c>
      <c r="I58" s="172" t="n">
        <f aca="false">IF('Indicator Data'!BM58="No data","x",ROUND(IF('Indicator Data'!BM58^2&gt;I$3,0,IF('Indicator Data'!BM58^2&lt;I$4,10,(I$3-'Indicator Data'!BM58^2)/(I$3-I$4)*10)),1))</f>
        <v>1.2</v>
      </c>
      <c r="J58" s="172" t="n">
        <f aca="false">IF(OR('Indicator Data'!BL58=0,'Indicator Data'!BL58="No data"),"x",ROUND(IF('Indicator Data'!BL58&gt;J$3,0,IF('Indicator Data'!BL58&lt;J$4,10,(J$3-'Indicator Data'!BL58)/(J$3-J$4)*10)),1))</f>
        <v>3.3</v>
      </c>
      <c r="K58" s="172" t="n">
        <f aca="false">IF('Indicator Data'!BN58="No data","x",ROUND(IF('Indicator Data'!BN58&gt;K$3,0,IF('Indicator Data'!BN58&lt;K$4,10,(K$3-'Indicator Data'!BN58)/(K$3-K$4)*10)),1))</f>
        <v>7.4</v>
      </c>
      <c r="L58" s="172" t="n">
        <f aca="false">IF('Indicator Data'!BO58="No data","x",ROUND(IF('Indicator Data'!BO58&gt;L$3,0,IF('Indicator Data'!BO58&lt;L$4,10,(L$3-'Indicator Data'!BO58)/(L$3-L$4)*10)),1))</f>
        <v>7.9</v>
      </c>
      <c r="M58" s="173" t="n">
        <f aca="false">IF(AND(I58="x",J58="x",K58="x",L58="x"),"x",ROUND(AVERAGE(I58,J58,K58,L58),1))</f>
        <v>5</v>
      </c>
      <c r="N58" s="175" t="n">
        <f aca="false">IF('Indicator Data'!BP58="No data","x",'Indicator Data'!BP58/'Indicator Data'!CB58*100)</f>
        <v>11.4081996434938</v>
      </c>
      <c r="O58" s="172" t="n">
        <f aca="false">IF(N58="x","x",ROUND(IF(N58&gt;O$3,0,IF(N58&lt;O$4,10,(O$3-N58)/(O$3-O$4)*10)),1))</f>
        <v>8.9</v>
      </c>
      <c r="P58" s="172" t="n">
        <f aca="false">IF('Indicator Data'!BQ58="No data","x",ROUND(IF('Indicator Data'!BQ58&gt;P$3,0,IF('Indicator Data'!BQ58&lt;P$4,10,(P$3-'Indicator Data'!BQ58)/(P$3-P$4)*10)),1))</f>
        <v>3.7</v>
      </c>
      <c r="Q58" s="172" t="n">
        <f aca="false">IF('Indicator Data'!BR58="No data","x",ROUND(IF('Indicator Data'!BR58&gt;Q$3,0,IF('Indicator Data'!BR58&lt;Q$4,10,(Q$3-'Indicator Data'!BR58)/(Q$3-Q$4)*10)),1))</f>
        <v>7.1</v>
      </c>
      <c r="R58" s="173" t="n">
        <f aca="false">IF(AND(O58="x",P58="x",Q58="x"),"x",ROUND(AVERAGE(O58,Q58,P58),1))</f>
        <v>6.6</v>
      </c>
      <c r="S58" s="172" t="n">
        <f aca="false">IF('Indicator Data'!BS58="No data","x",ROUND(IF('Indicator Data'!BS58&gt;S$3,0,IF('Indicator Data'!BS58&lt;S$4,10,(S$3-'Indicator Data'!BS58)/(S$3-S$4)*10)),1))</f>
        <v>9</v>
      </c>
      <c r="T58" s="176" t="n">
        <f aca="false">IF('Indicator Data'!BT58="No data","x",ROUND(IF('Indicator Data'!BT58&gt;T$3,0,IF('Indicator Data'!BT58&lt;T$4,10,(T$3-'Indicator Data'!BT58)/(T$3-T$4)*10)),1))</f>
        <v>7.8</v>
      </c>
      <c r="U58" s="176" t="str">
        <f aca="false">IF('Indicator Data'!BU58="No data","x",ROUND(IF('Indicator Data'!BU58&gt;U$3,0,IF('Indicator Data'!BU58&lt;U$4,10,(U$3-'Indicator Data'!BU58)/(U$3-U$4)*10)),1))</f>
        <v>x</v>
      </c>
      <c r="V58" s="176" t="str">
        <f aca="false">IF('Indicator Data'!BV58="No data","x",ROUND(IF('Indicator Data'!BV58&gt;V$3,0,IF('Indicator Data'!BV58&lt;V$4,10,(V$3-'Indicator Data'!BV58)/(V$3-V$4)*10)),1))</f>
        <v>x</v>
      </c>
      <c r="W58" s="172" t="n">
        <f aca="false">IF(AND(T58="X",U58="x",V58="x"),"x",AVERAGE(T58:V58))</f>
        <v>7.8</v>
      </c>
      <c r="X58" s="172" t="n">
        <f aca="false">IF('Indicator Data'!BW58="No data","x",ROUND(IF('Indicator Data'!BW58&gt;X$3,0,IF('Indicator Data'!BW58&lt;X$4,10,(X$3-'Indicator Data'!BW58)/(X$3-X$4)*10)),1))</f>
        <v>8.1</v>
      </c>
      <c r="Y58" s="172" t="n">
        <f aca="false">IF('Indicator Data'!BX58="No data","x",ROUND(IF('Indicator Data'!BX58&gt;Y$3,10,IF('Indicator Data'!BX58&lt;Y$4,0,10-(Y$3-'Indicator Data'!BX58)/(Y$3-Y$4)*10)),1))</f>
        <v>3.3</v>
      </c>
      <c r="Z58" s="173" t="n">
        <f aca="false">IF(AND(S58="x",W58="x",X58="x",Y58="x"),"x",ROUND(AVERAGE(S58,W58,X58,Y58),1))</f>
        <v>7.1</v>
      </c>
      <c r="AA58" s="174" t="n">
        <f aca="false">ROUND(AVERAGE(R58,M58,Z58),1)</f>
        <v>6.2</v>
      </c>
      <c r="AB58" s="162"/>
    </row>
    <row r="59" customFormat="false" ht="14.5" hidden="false" customHeight="false" outlineLevel="0" collapsed="false">
      <c r="A59" s="170" t="str">
        <f aca="false">'Indicator Data'!A59</f>
        <v>Eritrea</v>
      </c>
      <c r="B59" s="171" t="str">
        <f aca="false">'Indicator Data'!B59</f>
        <v>ERI</v>
      </c>
      <c r="C59" s="172" t="str">
        <f aca="false">IF('Indicator Data'!BI59="No data","x",ROUND(IF('Indicator Data'!BI59&gt;C$3,0,IF('Indicator Data'!BI59&lt;C$4,10,(C$3-'Indicator Data'!BI59)/(C$3-C$4)*10)),1))</f>
        <v>x</v>
      </c>
      <c r="D59" s="173" t="str">
        <f aca="false">IF(C59="x","x",C59)</f>
        <v>x</v>
      </c>
      <c r="E59" s="172" t="n">
        <f aca="false">IF('Indicator Data'!BK59="No data","x",ROUND(IF('Indicator Data'!BK59&gt;E$3,0,IF('Indicator Data'!BK59&lt;E$4,10,(E$3-'Indicator Data'!BK59)/(E$3-E$4)*10)),1))</f>
        <v>7.8</v>
      </c>
      <c r="F59" s="172" t="n">
        <f aca="false">IF('Indicator Data'!BJ59="No data","x",ROUND(IF('Indicator Data'!BJ59&gt;F$3,0,IF('Indicator Data'!BJ59&lt;F$4,10,(F$3-'Indicator Data'!BJ59)/(F$3-F$4)*10)),1))</f>
        <v>8.2</v>
      </c>
      <c r="G59" s="173" t="n">
        <f aca="false">IF(AND(E59="x",F59="x"),"x",ROUND(AVERAGE(E59,F59),1))</f>
        <v>8</v>
      </c>
      <c r="H59" s="174" t="n">
        <f aca="false">ROUND(AVERAGE(D59,G59),1)</f>
        <v>8</v>
      </c>
      <c r="I59" s="172" t="n">
        <f aca="false">IF('Indicator Data'!BM59="No data","x",ROUND(IF('Indicator Data'!BM59^2&gt;I$3,0,IF('Indicator Data'!BM59^2&lt;I$4,10,(I$3-'Indicator Data'!BM59^2)/(I$3-I$4)*10)),1))</f>
        <v>4.5</v>
      </c>
      <c r="J59" s="172" t="n">
        <f aca="false">IF(OR('Indicator Data'!BL59=0,'Indicator Data'!BL59="No data"),"x",ROUND(IF('Indicator Data'!BL59&gt;J$3,0,IF('Indicator Data'!BL59&lt;J$4,10,(J$3-'Indicator Data'!BL59)/(J$3-J$4)*10)),1))</f>
        <v>4.8</v>
      </c>
      <c r="K59" s="172" t="n">
        <f aca="false">IF('Indicator Data'!BN59="No data","x",ROUND(IF('Indicator Data'!BN59&gt;K$3,0,IF('Indicator Data'!BN59&lt;K$4,10,(K$3-'Indicator Data'!BN59)/(K$3-K$4)*10)),1))</f>
        <v>9.9</v>
      </c>
      <c r="L59" s="172" t="n">
        <f aca="false">IF('Indicator Data'!BO59="No data","x",ROUND(IF('Indicator Data'!BO59&gt;L$3,0,IF('Indicator Data'!BO59&lt;L$4,10,(L$3-'Indicator Data'!BO59)/(L$3-L$4)*10)),1))</f>
        <v>7.7</v>
      </c>
      <c r="M59" s="173" t="n">
        <f aca="false">IF(AND(I59="x",J59="x",K59="x",L59="x"),"x",ROUND(AVERAGE(I59,J59,K59,L59),1))</f>
        <v>6.7</v>
      </c>
      <c r="N59" s="175" t="n">
        <f aca="false">IF('Indicator Data'!BP59="No data","x",'Indicator Data'!BP59/'Indicator Data'!CB59*100)</f>
        <v>4.65346534653465</v>
      </c>
      <c r="O59" s="172" t="n">
        <f aca="false">IF(N59="x","x",ROUND(IF(N59&gt;O$3,0,IF(N59&lt;O$4,10,(O$3-N59)/(O$3-O$4)*10)),1))</f>
        <v>9.6</v>
      </c>
      <c r="P59" s="172" t="n">
        <f aca="false">IF('Indicator Data'!BQ59="No data","x",ROUND(IF('Indicator Data'!BQ59&gt;P$3,0,IF('Indicator Data'!BQ59&lt;P$4,10,(P$3-'Indicator Data'!BQ59)/(P$3-P$4)*10)),1))</f>
        <v>9.8</v>
      </c>
      <c r="Q59" s="172" t="n">
        <f aca="false">IF('Indicator Data'!BR59="No data","x",ROUND(IF('Indicator Data'!BR59&gt;Q$3,0,IF('Indicator Data'!BR59&lt;Q$4,10,(Q$3-'Indicator Data'!BR59)/(Q$3-Q$4)*10)),1))</f>
        <v>9.6</v>
      </c>
      <c r="R59" s="173" t="n">
        <f aca="false">IF(AND(O59="x",P59="x",Q59="x"),"x",ROUND(AVERAGE(O59,Q59,P59),1))</f>
        <v>9.7</v>
      </c>
      <c r="S59" s="172" t="str">
        <f aca="false">IF('Indicator Data'!BS59="No data","x",ROUND(IF('Indicator Data'!BS59&gt;S$3,0,IF('Indicator Data'!BS59&lt;S$4,10,(S$3-'Indicator Data'!BS59)/(S$3-S$4)*10)),1))</f>
        <v>x</v>
      </c>
      <c r="T59" s="176" t="n">
        <f aca="false">IF('Indicator Data'!BT59="No data","x",ROUND(IF('Indicator Data'!BT59&gt;T$3,0,IF('Indicator Data'!BT59&lt;T$4,10,(T$3-'Indicator Data'!BT59)/(T$3-T$4)*10)),1))</f>
        <v>0.7</v>
      </c>
      <c r="U59" s="176" t="n">
        <f aca="false">IF('Indicator Data'!BU59="No data","x",ROUND(IF('Indicator Data'!BU59&gt;U$3,0,IF('Indicator Data'!BU59&lt;U$4,10,(U$3-'Indicator Data'!BU59)/(U$3-U$4)*10)),1))</f>
        <v>2.4</v>
      </c>
      <c r="V59" s="176" t="n">
        <f aca="false">IF('Indicator Data'!BV59="No data","x",ROUND(IF('Indicator Data'!BV59&gt;V$3,0,IF('Indicator Data'!BV59&lt;V$4,10,(V$3-'Indicator Data'!BV59)/(V$3-V$4)*10)),1))</f>
        <v>0.7</v>
      </c>
      <c r="W59" s="172" t="n">
        <f aca="false">IF(AND(T59="X",U59="x",V59="x"),"x",AVERAGE(T59:V59))</f>
        <v>1.26666666666667</v>
      </c>
      <c r="X59" s="172" t="n">
        <f aca="false">IF('Indicator Data'!BW59="No data","x",ROUND(IF('Indicator Data'!BW59&gt;X$3,0,IF('Indicator Data'!BW59&lt;X$4,10,(X$3-'Indicator Data'!BW59)/(X$3-X$4)*10)),1))</f>
        <v>9.9</v>
      </c>
      <c r="Y59" s="172" t="n">
        <f aca="false">IF('Indicator Data'!BX59="No data","x",ROUND(IF('Indicator Data'!BX59&gt;Y$3,10,IF('Indicator Data'!BX59&lt;Y$4,0,10-(Y$3-'Indicator Data'!BX59)/(Y$3-Y$4)*10)),1))</f>
        <v>5.3</v>
      </c>
      <c r="Z59" s="173" t="n">
        <f aca="false">IF(AND(S59="x",W59="x",X59="x",Y59="x"),"x",ROUND(AVERAGE(S59,W59,X59,Y59),1))</f>
        <v>5.5</v>
      </c>
      <c r="AA59" s="174" t="n">
        <f aca="false">ROUND(AVERAGE(R59,M59,Z59),1)</f>
        <v>7.3</v>
      </c>
      <c r="AB59" s="162"/>
    </row>
    <row r="60" customFormat="false" ht="14.5" hidden="false" customHeight="false" outlineLevel="0" collapsed="false">
      <c r="A60" s="170" t="str">
        <f aca="false">'Indicator Data'!A60</f>
        <v>Estonia</v>
      </c>
      <c r="B60" s="171" t="str">
        <f aca="false">'Indicator Data'!B60</f>
        <v>EST</v>
      </c>
      <c r="C60" s="172" t="str">
        <f aca="false">IF('Indicator Data'!BI60="No data","x",ROUND(IF('Indicator Data'!BI60&gt;C$3,0,IF('Indicator Data'!BI60&lt;C$4,10,(C$3-'Indicator Data'!BI60)/(C$3-C$4)*10)),1))</f>
        <v>x</v>
      </c>
      <c r="D60" s="173" t="str">
        <f aca="false">IF(C60="x","x",C60)</f>
        <v>x</v>
      </c>
      <c r="E60" s="172" t="n">
        <f aca="false">IF('Indicator Data'!BK60="No data","x",ROUND(IF('Indicator Data'!BK60&gt;E$3,0,IF('Indicator Data'!BK60&lt;E$4,10,(E$3-'Indicator Data'!BK60)/(E$3-E$4)*10)),1))</f>
        <v>2.6</v>
      </c>
      <c r="F60" s="172" t="n">
        <f aca="false">IF('Indicator Data'!BJ60="No data","x",ROUND(IF('Indicator Data'!BJ60&gt;F$3,0,IF('Indicator Data'!BJ60&lt;F$4,10,(F$3-'Indicator Data'!BJ60)/(F$3-F$4)*10)),1))</f>
        <v>2.3</v>
      </c>
      <c r="G60" s="173" t="n">
        <f aca="false">IF(AND(E60="x",F60="x"),"x",ROUND(AVERAGE(E60,F60),1))</f>
        <v>2.5</v>
      </c>
      <c r="H60" s="174" t="n">
        <f aca="false">ROUND(AVERAGE(D60,G60),1)</f>
        <v>2.5</v>
      </c>
      <c r="I60" s="172" t="n">
        <f aca="false">IF('Indicator Data'!BM60="No data","x",ROUND(IF('Indicator Data'!BM60^2&gt;I$3,0,IF('Indicator Data'!BM60^2&lt;I$4,10,(I$3-'Indicator Data'!BM60^2)/(I$3-I$4)*10)),1))</f>
        <v>0</v>
      </c>
      <c r="J60" s="172" t="n">
        <f aca="false">IF(OR('Indicator Data'!BL60=0,'Indicator Data'!BL60="No data"),"x",ROUND(IF('Indicator Data'!BL60&gt;J$3,0,IF('Indicator Data'!BL60&lt;J$4,10,(J$3-'Indicator Data'!BL60)/(J$3-J$4)*10)),1))</f>
        <v>0</v>
      </c>
      <c r="K60" s="172" t="n">
        <f aca="false">IF('Indicator Data'!BN60="No data","x",ROUND(IF('Indicator Data'!BN60&gt;K$3,0,IF('Indicator Data'!BN60&lt;K$4,10,(K$3-'Indicator Data'!BN60)/(K$3-K$4)*10)),1))</f>
        <v>1.1</v>
      </c>
      <c r="L60" s="172" t="n">
        <f aca="false">IF('Indicator Data'!BO60="No data","x",ROUND(IF('Indicator Data'!BO60&gt;L$3,0,IF('Indicator Data'!BO60&lt;L$4,10,(L$3-'Indicator Data'!BO60)/(L$3-L$4)*10)),1))</f>
        <v>2.8</v>
      </c>
      <c r="M60" s="173" t="n">
        <f aca="false">IF(AND(I60="x",J60="x",K60="x",L60="x"),"x",ROUND(AVERAGE(I60,J60,K60,L60),1))</f>
        <v>1</v>
      </c>
      <c r="N60" s="175" t="n">
        <f aca="false">IF('Indicator Data'!BP60="No data","x",'Indicator Data'!BP60/'Indicator Data'!CB60*100)</f>
        <v>125.029488086813</v>
      </c>
      <c r="O60" s="172" t="n">
        <f aca="false">IF(N60="x","x",ROUND(IF(N60&gt;O$3,0,IF(N60&lt;O$4,10,(O$3-N60)/(O$3-O$4)*10)),1))</f>
        <v>0</v>
      </c>
      <c r="P60" s="172" t="n">
        <f aca="false">IF('Indicator Data'!BQ60="No data","x",ROUND(IF('Indicator Data'!BQ60&gt;P$3,0,IF('Indicator Data'!BQ60&lt;P$4,10,(P$3-'Indicator Data'!BQ60)/(P$3-P$4)*10)),1))</f>
        <v>0.1</v>
      </c>
      <c r="Q60" s="172" t="n">
        <f aca="false">IF('Indicator Data'!BR60="No data","x",ROUND(IF('Indicator Data'!BR60&gt;Q$3,0,IF('Indicator Data'!BR60&lt;Q$4,10,(Q$3-'Indicator Data'!BR60)/(Q$3-Q$4)*10)),1))</f>
        <v>0.1</v>
      </c>
      <c r="R60" s="173" t="n">
        <f aca="false">IF(AND(O60="x",P60="x",Q60="x"),"x",ROUND(AVERAGE(O60,Q60,P60),1))</f>
        <v>0.1</v>
      </c>
      <c r="S60" s="172" t="n">
        <f aca="false">IF('Indicator Data'!BS60="No data","x",ROUND(IF('Indicator Data'!BS60&gt;S$3,0,IF('Indicator Data'!BS60&lt;S$4,10,(S$3-'Indicator Data'!BS60)/(S$3-S$4)*10)),1))</f>
        <v>1.3</v>
      </c>
      <c r="T60" s="176" t="n">
        <f aca="false">IF('Indicator Data'!BT60="No data","x",ROUND(IF('Indicator Data'!BT60&gt;T$3,0,IF('Indicator Data'!BT60&lt;T$4,10,(T$3-'Indicator Data'!BT60)/(T$3-T$4)*10)),1))</f>
        <v>1.4</v>
      </c>
      <c r="U60" s="176" t="n">
        <f aca="false">IF('Indicator Data'!BU60="No data","x",ROUND(IF('Indicator Data'!BU60&gt;U$3,0,IF('Indicator Data'!BU60&lt;U$4,10,(U$3-'Indicator Data'!BU60)/(U$3-U$4)*10)),1))</f>
        <v>2</v>
      </c>
      <c r="V60" s="176" t="str">
        <f aca="false">IF('Indicator Data'!BV60="No data","x",ROUND(IF('Indicator Data'!BV60&gt;V$3,0,IF('Indicator Data'!BV60&lt;V$4,10,(V$3-'Indicator Data'!BV60)/(V$3-V$4)*10)),1))</f>
        <v>x</v>
      </c>
      <c r="W60" s="172" t="n">
        <f aca="false">IF(AND(T60="X",U60="x",V60="x"),"x",AVERAGE(T60:V60))</f>
        <v>1.7</v>
      </c>
      <c r="X60" s="172" t="n">
        <f aca="false">IF('Indicator Data'!BW60="No data","x",ROUND(IF('Indicator Data'!BW60&gt;X$3,0,IF('Indicator Data'!BW60&lt;X$4,10,(X$3-'Indicator Data'!BW60)/(X$3-X$4)*10)),1))</f>
        <v>1.3</v>
      </c>
      <c r="Y60" s="172" t="n">
        <f aca="false">IF('Indicator Data'!BX60="No data","x",ROUND(IF('Indicator Data'!BX60&gt;Y$3,10,IF('Indicator Data'!BX60&lt;Y$4,0,10-(Y$3-'Indicator Data'!BX60)/(Y$3-Y$4)*10)),1))</f>
        <v>0.1</v>
      </c>
      <c r="Z60" s="173" t="n">
        <f aca="false">IF(AND(S60="x",W60="x",X60="x",Y60="x"),"x",ROUND(AVERAGE(S60,W60,X60,Y60),1))</f>
        <v>1.1</v>
      </c>
      <c r="AA60" s="174" t="n">
        <f aca="false">ROUND(AVERAGE(R60,M60,Z60),1)</f>
        <v>0.7</v>
      </c>
      <c r="AB60" s="162"/>
    </row>
    <row r="61" customFormat="false" ht="14.5" hidden="false" customHeight="false" outlineLevel="0" collapsed="false">
      <c r="A61" s="170" t="str">
        <f aca="false">'Indicator Data'!A61</f>
        <v>Eswatini</v>
      </c>
      <c r="B61" s="171" t="str">
        <f aca="false">'Indicator Data'!B61</f>
        <v>SWZ</v>
      </c>
      <c r="C61" s="172" t="n">
        <f aca="false">IF('Indicator Data'!BI61="No data","x",ROUND(IF('Indicator Data'!BI61&gt;C$3,0,IF('Indicator Data'!BI61&lt;C$4,10,(C$3-'Indicator Data'!BI61)/(C$3-C$4)*10)),1))</f>
        <v>4.4</v>
      </c>
      <c r="D61" s="173" t="n">
        <f aca="false">IF(C61="x","x",C61)</f>
        <v>4.4</v>
      </c>
      <c r="E61" s="172" t="n">
        <f aca="false">IF('Indicator Data'!BK61="No data","x",ROUND(IF('Indicator Data'!BK61&gt;E$3,0,IF('Indicator Data'!BK61&lt;E$4,10,(E$3-'Indicator Data'!BK61)/(E$3-E$4)*10)),1))</f>
        <v>6.8</v>
      </c>
      <c r="F61" s="172" t="n">
        <f aca="false">IF('Indicator Data'!BJ61="No data","x",ROUND(IF('Indicator Data'!BJ61&gt;F$3,0,IF('Indicator Data'!BJ61&lt;F$4,10,(F$3-'Indicator Data'!BJ61)/(F$3-F$4)*10)),1))</f>
        <v>6.5</v>
      </c>
      <c r="G61" s="173" t="n">
        <f aca="false">IF(AND(E61="x",F61="x"),"x",ROUND(AVERAGE(E61,F61),1))</f>
        <v>6.7</v>
      </c>
      <c r="H61" s="174" t="n">
        <f aca="false">ROUND(AVERAGE(D61,G61),1)</f>
        <v>5.6</v>
      </c>
      <c r="I61" s="172" t="n">
        <f aca="false">IF('Indicator Data'!BM61="No data","x",ROUND(IF('Indicator Data'!BM61^2&gt;I$3,0,IF('Indicator Data'!BM61^2&lt;I$4,10,(I$3-'Indicator Data'!BM61^2)/(I$3-I$4)*10)),1))</f>
        <v>2.4</v>
      </c>
      <c r="J61" s="172" t="n">
        <f aca="false">IF(OR('Indicator Data'!BL61=0,'Indicator Data'!BL61="No data"),"x",ROUND(IF('Indicator Data'!BL61&gt;J$3,0,IF('Indicator Data'!BL61&lt;J$4,10,(J$3-'Indicator Data'!BL61)/(J$3-J$4)*10)),1))</f>
        <v>2</v>
      </c>
      <c r="K61" s="172" t="n">
        <f aca="false">IF('Indicator Data'!BN61="No data","x",ROUND(IF('Indicator Data'!BN61&gt;K$3,0,IF('Indicator Data'!BN61&lt;K$4,10,(K$3-'Indicator Data'!BN61)/(K$3-K$4)*10)),1))</f>
        <v>7</v>
      </c>
      <c r="L61" s="172" t="n">
        <f aca="false">IF('Indicator Data'!BO61="No data","x",ROUND(IF('Indicator Data'!BO61&gt;L$3,0,IF('Indicator Data'!BO61&lt;L$4,10,(L$3-'Indicator Data'!BO61)/(L$3-L$4)*10)),1))</f>
        <v>4.8</v>
      </c>
      <c r="M61" s="173" t="n">
        <f aca="false">IF(AND(I61="x",J61="x",K61="x",L61="x"),"x",ROUND(AVERAGE(I61,J61,K61,L61),1))</f>
        <v>4.1</v>
      </c>
      <c r="N61" s="175" t="n">
        <f aca="false">IF('Indicator Data'!BP61="No data","x",'Indicator Data'!BP61/'Indicator Data'!CB61*100)</f>
        <v>41.8604651162791</v>
      </c>
      <c r="O61" s="172" t="n">
        <f aca="false">IF(N61="x","x",ROUND(IF(N61&gt;O$3,0,IF(N61&lt;O$4,10,(O$3-N61)/(O$3-O$4)*10)),1))</f>
        <v>5.9</v>
      </c>
      <c r="P61" s="172" t="n">
        <f aca="false">IF('Indicator Data'!BQ61="No data","x",ROUND(IF('Indicator Data'!BQ61&gt;P$3,0,IF('Indicator Data'!BQ61&lt;P$4,10,(P$3-'Indicator Data'!BQ61)/(P$3-P$4)*10)),1))</f>
        <v>4</v>
      </c>
      <c r="Q61" s="172" t="n">
        <f aca="false">IF('Indicator Data'!BR61="No data","x",ROUND(IF('Indicator Data'!BR61&gt;Q$3,0,IF('Indicator Data'!BR61&lt;Q$4,10,(Q$3-'Indicator Data'!BR61)/(Q$3-Q$4)*10)),1))</f>
        <v>5.8</v>
      </c>
      <c r="R61" s="173" t="n">
        <f aca="false">IF(AND(O61="x",P61="x",Q61="x"),"x",ROUND(AVERAGE(O61,Q61,P61),1))</f>
        <v>5.2</v>
      </c>
      <c r="S61" s="172" t="n">
        <f aca="false">IF('Indicator Data'!BS61="No data","x",ROUND(IF('Indicator Data'!BS61&gt;S$3,0,IF('Indicator Data'!BS61&lt;S$4,10,(S$3-'Indicator Data'!BS61)/(S$3-S$4)*10)),1))</f>
        <v>9.8</v>
      </c>
      <c r="T61" s="176" t="n">
        <f aca="false">IF('Indicator Data'!BT61="No data","x",ROUND(IF('Indicator Data'!BT61&gt;T$3,0,IF('Indicator Data'!BT61&lt;T$4,10,(T$3-'Indicator Data'!BT61)/(T$3-T$4)*10)),1))</f>
        <v>2.7</v>
      </c>
      <c r="U61" s="176" t="n">
        <f aca="false">IF('Indicator Data'!BU61="No data","x",ROUND(IF('Indicator Data'!BU61&gt;U$3,0,IF('Indicator Data'!BU61&lt;U$4,10,(U$3-'Indicator Data'!BU61)/(U$3-U$4)*10)),1))</f>
        <v>4.9</v>
      </c>
      <c r="V61" s="176" t="n">
        <f aca="false">IF('Indicator Data'!BV61="No data","x",ROUND(IF('Indicator Data'!BV61&gt;V$3,0,IF('Indicator Data'!BV61&lt;V$4,10,(V$3-'Indicator Data'!BV61)/(V$3-V$4)*10)),1))</f>
        <v>2.7</v>
      </c>
      <c r="W61" s="172" t="n">
        <f aca="false">IF(AND(T61="X",U61="x",V61="x"),"x",AVERAGE(T61:V61))</f>
        <v>3.43333333333333</v>
      </c>
      <c r="X61" s="172" t="n">
        <f aca="false">IF('Indicator Data'!BW61="No data","x",ROUND(IF('Indicator Data'!BW61&gt;X$3,0,IF('Indicator Data'!BW61&lt;X$4,10,(X$3-'Indicator Data'!BW61)/(X$3-X$4)*10)),1))</f>
        <v>8.1</v>
      </c>
      <c r="Y61" s="172" t="n">
        <f aca="false">IF('Indicator Data'!BX61="No data","x",ROUND(IF('Indicator Data'!BX61&gt;Y$3,10,IF('Indicator Data'!BX61&lt;Y$4,0,10-(Y$3-'Indicator Data'!BX61)/(Y$3-Y$4)*10)),1))</f>
        <v>4.9</v>
      </c>
      <c r="Z61" s="173" t="n">
        <f aca="false">IF(AND(S61="x",W61="x",X61="x",Y61="x"),"x",ROUND(AVERAGE(S61,W61,X61,Y61),1))</f>
        <v>6.6</v>
      </c>
      <c r="AA61" s="174" t="n">
        <f aca="false">ROUND(AVERAGE(R61,M61,Z61),1)</f>
        <v>5.3</v>
      </c>
      <c r="AB61" s="162"/>
    </row>
    <row r="62" customFormat="false" ht="14.5" hidden="false" customHeight="false" outlineLevel="0" collapsed="false">
      <c r="A62" s="170" t="str">
        <f aca="false">'Indicator Data'!A62</f>
        <v>Ethiopia</v>
      </c>
      <c r="B62" s="171" t="str">
        <f aca="false">'Indicator Data'!B62</f>
        <v>ETH</v>
      </c>
      <c r="C62" s="172" t="n">
        <f aca="false">IF('Indicator Data'!BI62="No data","x",ROUND(IF('Indicator Data'!BI62&gt;C$3,0,IF('Indicator Data'!BI62&lt;C$4,10,(C$3-'Indicator Data'!BI62)/(C$3-C$4)*10)),1))</f>
        <v>2.9</v>
      </c>
      <c r="D62" s="173" t="n">
        <f aca="false">IF(C62="x","x",C62)</f>
        <v>2.9</v>
      </c>
      <c r="E62" s="172" t="n">
        <f aca="false">IF('Indicator Data'!BK62="No data","x",ROUND(IF('Indicator Data'!BK62&gt;E$3,0,IF('Indicator Data'!BK62&lt;E$4,10,(E$3-'Indicator Data'!BK62)/(E$3-E$4)*10)),1))</f>
        <v>6.1</v>
      </c>
      <c r="F62" s="172" t="n">
        <f aca="false">IF('Indicator Data'!BJ62="No data","x",ROUND(IF('Indicator Data'!BJ62&gt;F$3,0,IF('Indicator Data'!BJ62&lt;F$4,10,(F$3-'Indicator Data'!BJ62)/(F$3-F$4)*10)),1))</f>
        <v>6.1</v>
      </c>
      <c r="G62" s="173" t="n">
        <f aca="false">IF(AND(E62="x",F62="x"),"x",ROUND(AVERAGE(E62,F62),1))</f>
        <v>6.1</v>
      </c>
      <c r="H62" s="174" t="n">
        <f aca="false">ROUND(AVERAGE(D62,G62),1)</f>
        <v>4.5</v>
      </c>
      <c r="I62" s="172" t="n">
        <f aca="false">IF('Indicator Data'!BM62="No data","x",ROUND(IF('Indicator Data'!BM62^2&gt;I$3,0,IF('Indicator Data'!BM62^2&lt;I$4,10,(I$3-'Indicator Data'!BM62^2)/(I$3-I$4)*10)),1))</f>
        <v>8</v>
      </c>
      <c r="J62" s="172" t="n">
        <f aca="false">IF(OR('Indicator Data'!BL62=0,'Indicator Data'!BL62="No data"),"x",ROUND(IF('Indicator Data'!BL62&gt;J$3,0,IF('Indicator Data'!BL62&lt;J$4,10,(J$3-'Indicator Data'!BL62)/(J$3-J$4)*10)),1))</f>
        <v>4.9</v>
      </c>
      <c r="K62" s="172" t="n">
        <f aca="false">IF('Indicator Data'!BN62="No data","x",ROUND(IF('Indicator Data'!BN62&gt;K$3,0,IF('Indicator Data'!BN62&lt;K$4,10,(K$3-'Indicator Data'!BN62)/(K$3-K$4)*10)),1))</f>
        <v>7.6</v>
      </c>
      <c r="L62" s="172" t="n">
        <f aca="false">IF('Indicator Data'!BO62="No data","x",ROUND(IF('Indicator Data'!BO62&gt;L$3,0,IF('Indicator Data'!BO62&lt;L$4,10,(L$3-'Indicator Data'!BO62)/(L$3-L$4)*10)),1))</f>
        <v>8.3</v>
      </c>
      <c r="M62" s="173" t="n">
        <f aca="false">IF(AND(I62="x",J62="x",K62="x",L62="x"),"x",ROUND(AVERAGE(I62,J62,K62,L62),1))</f>
        <v>7.2</v>
      </c>
      <c r="N62" s="175" t="n">
        <f aca="false">IF('Indicator Data'!BP62="No data","x",'Indicator Data'!BP62/'Indicator Data'!CB62*100)</f>
        <v>8.4</v>
      </c>
      <c r="O62" s="172" t="n">
        <f aca="false">IF(N62="x","x",ROUND(IF(N62&gt;O$3,0,IF(N62&lt;O$4,10,(O$3-N62)/(O$3-O$4)*10)),1))</f>
        <v>9.3</v>
      </c>
      <c r="P62" s="172" t="n">
        <f aca="false">IF('Indicator Data'!BQ62="No data","x",ROUND(IF('Indicator Data'!BQ62&gt;P$3,0,IF('Indicator Data'!BQ62&lt;P$4,10,(P$3-'Indicator Data'!BQ62)/(P$3-P$4)*10)),1))</f>
        <v>10</v>
      </c>
      <c r="Q62" s="172" t="n">
        <f aca="false">IF('Indicator Data'!BR62="No data","x",ROUND(IF('Indicator Data'!BR62&gt;Q$3,0,IF('Indicator Data'!BR62&lt;Q$4,10,(Q$3-'Indicator Data'!BR62)/(Q$3-Q$4)*10)),1))</f>
        <v>10</v>
      </c>
      <c r="R62" s="173" t="n">
        <f aca="false">IF(AND(O62="x",P62="x",Q62="x"),"x",ROUND(AVERAGE(O62,Q62,P62),1))</f>
        <v>9.8</v>
      </c>
      <c r="S62" s="172" t="n">
        <f aca="false">IF('Indicator Data'!BS62="No data","x",ROUND(IF('Indicator Data'!BS62&gt;S$3,0,IF('Indicator Data'!BS62&lt;S$4,10,(S$3-'Indicator Data'!BS62)/(S$3-S$4)*10)),1))</f>
        <v>9.8</v>
      </c>
      <c r="T62" s="176" t="n">
        <f aca="false">IF('Indicator Data'!BT62="No data","x",ROUND(IF('Indicator Data'!BT62&gt;T$3,0,IF('Indicator Data'!BT62&lt;T$4,10,(T$3-'Indicator Data'!BT62)/(T$3-T$4)*10)),1))</f>
        <v>4.7</v>
      </c>
      <c r="U62" s="176" t="n">
        <f aca="false">IF('Indicator Data'!BU62="No data","x",ROUND(IF('Indicator Data'!BU62&gt;U$3,0,IF('Indicator Data'!BU62&lt;U$4,10,(U$3-'Indicator Data'!BU62)/(U$3-U$4)*10)),1))</f>
        <v>9</v>
      </c>
      <c r="V62" s="176" t="n">
        <f aca="false">IF('Indicator Data'!BV62="No data","x",ROUND(IF('Indicator Data'!BV62&gt;V$3,0,IF('Indicator Data'!BV62&lt;V$4,10,(V$3-'Indicator Data'!BV62)/(V$3-V$4)*10)),1))</f>
        <v>5.4</v>
      </c>
      <c r="W62" s="172" t="n">
        <f aca="false">IF(AND(T62="X",U62="x",V62="x"),"x",AVERAGE(T62:V62))</f>
        <v>6.36666666666667</v>
      </c>
      <c r="X62" s="172" t="n">
        <f aca="false">IF('Indicator Data'!BW62="No data","x",ROUND(IF('Indicator Data'!BW62&gt;X$3,0,IF('Indicator Data'!BW62&lt;X$4,10,(X$3-'Indicator Data'!BW62)/(X$3-X$4)*10)),1))</f>
        <v>9.9</v>
      </c>
      <c r="Y62" s="172" t="n">
        <f aca="false">IF('Indicator Data'!BX62="No data","x",ROUND(IF('Indicator Data'!BX62&gt;Y$3,10,IF('Indicator Data'!BX62&lt;Y$4,0,10-(Y$3-'Indicator Data'!BX62)/(Y$3-Y$4)*10)),1))</f>
        <v>4.5</v>
      </c>
      <c r="Z62" s="173" t="n">
        <f aca="false">IF(AND(S62="x",W62="x",X62="x",Y62="x"),"x",ROUND(AVERAGE(S62,W62,X62,Y62),1))</f>
        <v>7.6</v>
      </c>
      <c r="AA62" s="174" t="n">
        <f aca="false">ROUND(AVERAGE(R62,M62,Z62),1)</f>
        <v>8.2</v>
      </c>
      <c r="AB62" s="162"/>
    </row>
    <row r="63" customFormat="false" ht="14.5" hidden="false" customHeight="false" outlineLevel="0" collapsed="false">
      <c r="A63" s="170" t="str">
        <f aca="false">'Indicator Data'!A63</f>
        <v>Fiji</v>
      </c>
      <c r="B63" s="171" t="str">
        <f aca="false">'Indicator Data'!B63</f>
        <v>FJI</v>
      </c>
      <c r="C63" s="172" t="n">
        <f aca="false">IF('Indicator Data'!BI63="No data","x",ROUND(IF('Indicator Data'!BI63&gt;C$3,0,IF('Indicator Data'!BI63&lt;C$4,10,(C$3-'Indicator Data'!BI63)/(C$3-C$4)*10)),1))</f>
        <v>0.1</v>
      </c>
      <c r="D63" s="173" t="n">
        <f aca="false">IF(C63="x","x",C63)</f>
        <v>0.1</v>
      </c>
      <c r="E63" s="172" t="n">
        <f aca="false">IF('Indicator Data'!BK63="No data","x",ROUND(IF('Indicator Data'!BK63&gt;E$3,0,IF('Indicator Data'!BK63&lt;E$4,10,(E$3-'Indicator Data'!BK63)/(E$3-E$4)*10)),1))</f>
        <v>4.5</v>
      </c>
      <c r="F63" s="172" t="n">
        <f aca="false">IF('Indicator Data'!BJ63="No data","x",ROUND(IF('Indicator Data'!BJ63&gt;F$3,0,IF('Indicator Data'!BJ63&lt;F$4,10,(F$3-'Indicator Data'!BJ63)/(F$3-F$4)*10)),1))</f>
        <v>4.4</v>
      </c>
      <c r="G63" s="173" t="n">
        <f aca="false">IF(AND(E63="x",F63="x"),"x",ROUND(AVERAGE(E63,F63),1))</f>
        <v>4.5</v>
      </c>
      <c r="H63" s="174" t="n">
        <f aca="false">ROUND(AVERAGE(D63,G63),1)</f>
        <v>2.3</v>
      </c>
      <c r="I63" s="172" t="n">
        <f aca="false">IF('Indicator Data'!BM63="No data","x",ROUND(IF('Indicator Data'!BM63^2&gt;I$3,0,IF('Indicator Data'!BM63^2&lt;I$4,10,(I$3-'Indicator Data'!BM63^2)/(I$3-I$4)*10)),1))</f>
        <v>0.2</v>
      </c>
      <c r="J63" s="172" t="n">
        <f aca="false">IF(OR('Indicator Data'!BL63=0,'Indicator Data'!BL63="No data"),"x",ROUND(IF('Indicator Data'!BL63&gt;J$3,0,IF('Indicator Data'!BL63&lt;J$4,10,(J$3-'Indicator Data'!BL63)/(J$3-J$4)*10)),1))</f>
        <v>0</v>
      </c>
      <c r="K63" s="172" t="n">
        <f aca="false">IF('Indicator Data'!BN63="No data","x",ROUND(IF('Indicator Data'!BN63&gt;K$3,0,IF('Indicator Data'!BN63&lt;K$4,10,(K$3-'Indicator Data'!BN63)/(K$3-K$4)*10)),1))</f>
        <v>3.1</v>
      </c>
      <c r="L63" s="172" t="n">
        <f aca="false">IF('Indicator Data'!BO63="No data","x",ROUND(IF('Indicator Data'!BO63&gt;L$3,0,IF('Indicator Data'!BO63&lt;L$4,10,(L$3-'Indicator Data'!BO63)/(L$3-L$4)*10)),1))</f>
        <v>4.6</v>
      </c>
      <c r="M63" s="173" t="n">
        <f aca="false">IF(AND(I63="x",J63="x",K63="x",L63="x"),"x",ROUND(AVERAGE(I63,J63,K63,L63),1))</f>
        <v>2</v>
      </c>
      <c r="N63" s="175" t="n">
        <f aca="false">IF('Indicator Data'!BP63="No data","x",'Indicator Data'!BP63/'Indicator Data'!CB63*100)</f>
        <v>18.6097427476738</v>
      </c>
      <c r="O63" s="172" t="n">
        <f aca="false">IF(N63="x","x",ROUND(IF(N63&gt;O$3,0,IF(N63&lt;O$4,10,(O$3-N63)/(O$3-O$4)*10)),1))</f>
        <v>8.2</v>
      </c>
      <c r="P63" s="172" t="n">
        <f aca="false">IF('Indicator Data'!BQ63="No data","x",ROUND(IF('Indicator Data'!BQ63&gt;P$3,0,IF('Indicator Data'!BQ63&lt;P$4,10,(P$3-'Indicator Data'!BQ63)/(P$3-P$4)*10)),1))</f>
        <v>0.1</v>
      </c>
      <c r="Q63" s="172" t="n">
        <f aca="false">IF('Indicator Data'!BR63="No data","x",ROUND(IF('Indicator Data'!BR63&gt;Q$3,0,IF('Indicator Data'!BR63&lt;Q$4,10,(Q$3-'Indicator Data'!BR63)/(Q$3-Q$4)*10)),1))</f>
        <v>1.1</v>
      </c>
      <c r="R63" s="173" t="n">
        <f aca="false">IF(AND(O63="x",P63="x",Q63="x"),"x",ROUND(AVERAGE(O63,Q63,P63),1))</f>
        <v>3.1</v>
      </c>
      <c r="S63" s="172" t="n">
        <f aca="false">IF('Indicator Data'!BS63="No data","x",ROUND(IF('Indicator Data'!BS63&gt;S$3,0,IF('Indicator Data'!BS63&lt;S$4,10,(S$3-'Indicator Data'!BS63)/(S$3-S$4)*10)),1))</f>
        <v>7.9</v>
      </c>
      <c r="T63" s="176" t="n">
        <f aca="false">IF('Indicator Data'!BT63="No data","x",ROUND(IF('Indicator Data'!BT63&gt;T$3,0,IF('Indicator Data'!BT63&lt;T$4,10,(T$3-'Indicator Data'!BT63)/(T$3-T$4)*10)),1))</f>
        <v>0</v>
      </c>
      <c r="U63" s="176" t="n">
        <f aca="false">IF('Indicator Data'!BU63="No data","x",ROUND(IF('Indicator Data'!BU63&gt;U$3,0,IF('Indicator Data'!BU63&lt;U$4,10,(U$3-'Indicator Data'!BU63)/(U$3-U$4)*10)),1))</f>
        <v>0.8</v>
      </c>
      <c r="V63" s="176" t="n">
        <f aca="false">IF('Indicator Data'!BV63="No data","x",ROUND(IF('Indicator Data'!BV63&gt;V$3,0,IF('Indicator Data'!BV63&lt;V$4,10,(V$3-'Indicator Data'!BV63)/(V$3-V$4)*10)),1))</f>
        <v>0</v>
      </c>
      <c r="W63" s="172" t="n">
        <f aca="false">IF(AND(T63="X",U63="x",V63="x"),"x",AVERAGE(T63:V63))</f>
        <v>0.266666666666667</v>
      </c>
      <c r="X63" s="172" t="n">
        <f aca="false">IF('Indicator Data'!BW63="No data","x",ROUND(IF('Indicator Data'!BW63&gt;X$3,0,IF('Indicator Data'!BW63&lt;X$4,10,(X$3-'Indicator Data'!BW63)/(X$3-X$4)*10)),1))</f>
        <v>8.3</v>
      </c>
      <c r="Y63" s="172" t="n">
        <f aca="false">IF('Indicator Data'!BX63="No data","x",ROUND(IF('Indicator Data'!BX63&gt;Y$3,10,IF('Indicator Data'!BX63&lt;Y$4,0,10-(Y$3-'Indicator Data'!BX63)/(Y$3-Y$4)*10)),1))</f>
        <v>0.4</v>
      </c>
      <c r="Z63" s="173" t="n">
        <f aca="false">IF(AND(S63="x",W63="x",X63="x",Y63="x"),"x",ROUND(AVERAGE(S63,W63,X63,Y63),1))</f>
        <v>4.2</v>
      </c>
      <c r="AA63" s="174" t="n">
        <f aca="false">ROUND(AVERAGE(R63,M63,Z63),1)</f>
        <v>3.1</v>
      </c>
      <c r="AB63" s="162"/>
    </row>
    <row r="64" customFormat="false" ht="14.5" hidden="false" customHeight="false" outlineLevel="0" collapsed="false">
      <c r="A64" s="170" t="str">
        <f aca="false">'Indicator Data'!A64</f>
        <v>Finland</v>
      </c>
      <c r="B64" s="171" t="str">
        <f aca="false">'Indicator Data'!B64</f>
        <v>FIN</v>
      </c>
      <c r="C64" s="172" t="n">
        <f aca="false">IF('Indicator Data'!BI64="No data","x",ROUND(IF('Indicator Data'!BI64&gt;C$3,0,IF('Indicator Data'!BI64&lt;C$4,10,(C$3-'Indicator Data'!BI64)/(C$3-C$4)*10)),1))</f>
        <v>2.2</v>
      </c>
      <c r="D64" s="173" t="n">
        <f aca="false">IF(C64="x","x",C64)</f>
        <v>2.2</v>
      </c>
      <c r="E64" s="172" t="n">
        <f aca="false">IF('Indicator Data'!BK64="No data","x",ROUND(IF('Indicator Data'!BK64&gt;E$3,0,IF('Indicator Data'!BK64&lt;E$4,10,(E$3-'Indicator Data'!BK64)/(E$3-E$4)*10)),1))</f>
        <v>1.2</v>
      </c>
      <c r="F64" s="172" t="n">
        <f aca="false">IF('Indicator Data'!BJ64="No data","x",ROUND(IF('Indicator Data'!BJ64&gt;F$3,0,IF('Indicator Data'!BJ64&lt;F$4,10,(F$3-'Indicator Data'!BJ64)/(F$3-F$4)*10)),1))</f>
        <v>1.1</v>
      </c>
      <c r="G64" s="173" t="n">
        <f aca="false">IF(AND(E64="x",F64="x"),"x",ROUND(AVERAGE(E64,F64),1))</f>
        <v>1.2</v>
      </c>
      <c r="H64" s="174" t="n">
        <f aca="false">ROUND(AVERAGE(D64,G64),1)</f>
        <v>1.7</v>
      </c>
      <c r="I64" s="172" t="str">
        <f aca="false">IF('Indicator Data'!BM64="No data","x",ROUND(IF('Indicator Data'!BM64^2&gt;I$3,0,IF('Indicator Data'!BM64^2&lt;I$4,10,(I$3-'Indicator Data'!BM64^2)/(I$3-I$4)*10)),1))</f>
        <v>x</v>
      </c>
      <c r="J64" s="172" t="n">
        <f aca="false">IF(OR('Indicator Data'!BL64=0,'Indicator Data'!BL64="No data"),"x",ROUND(IF('Indicator Data'!BL64&gt;J$3,0,IF('Indicator Data'!BL64&lt;J$4,10,(J$3-'Indicator Data'!BL64)/(J$3-J$4)*10)),1))</f>
        <v>0</v>
      </c>
      <c r="K64" s="172" t="n">
        <f aca="false">IF('Indicator Data'!BN64="No data","x",ROUND(IF('Indicator Data'!BN64&gt;K$3,0,IF('Indicator Data'!BN64&lt;K$4,10,(K$3-'Indicator Data'!BN64)/(K$3-K$4)*10)),1))</f>
        <v>0.8</v>
      </c>
      <c r="L64" s="172" t="n">
        <f aca="false">IF('Indicator Data'!BO64="No data","x",ROUND(IF('Indicator Data'!BO64&gt;L$3,0,IF('Indicator Data'!BO64&lt;L$4,10,(L$3-'Indicator Data'!BO64)/(L$3-L$4)*10)),1))</f>
        <v>3.7</v>
      </c>
      <c r="M64" s="173" t="n">
        <f aca="false">IF(AND(I64="x",J64="x",K64="x",L64="x"),"x",ROUND(AVERAGE(I64,J64,K64,L64),1))</f>
        <v>1.5</v>
      </c>
      <c r="N64" s="175" t="n">
        <f aca="false">IF('Indicator Data'!BP64="No data","x",'Indicator Data'!BP64/'Indicator Data'!CB64*100)</f>
        <v>85.5572740136234</v>
      </c>
      <c r="O64" s="172" t="n">
        <f aca="false">IF(N64="x","x",ROUND(IF(N64&gt;O$3,0,IF(N64&lt;O$4,10,(O$3-N64)/(O$3-O$4)*10)),1))</f>
        <v>1.5</v>
      </c>
      <c r="P64" s="172" t="n">
        <f aca="false">IF('Indicator Data'!BQ64="No data","x",ROUND(IF('Indicator Data'!BQ64&gt;P$3,0,IF('Indicator Data'!BQ64&lt;P$4,10,(P$3-'Indicator Data'!BQ64)/(P$3-P$4)*10)),1))</f>
        <v>0.1</v>
      </c>
      <c r="Q64" s="172" t="n">
        <f aca="false">IF('Indicator Data'!BR64="No data","x",ROUND(IF('Indicator Data'!BR64&gt;Q$3,0,IF('Indicator Data'!BR64&lt;Q$4,10,(Q$3-'Indicator Data'!BR64)/(Q$3-Q$4)*10)),1))</f>
        <v>0</v>
      </c>
      <c r="R64" s="173" t="n">
        <f aca="false">IF(AND(O64="x",P64="x",Q64="x"),"x",ROUND(AVERAGE(O64,Q64,P64),1))</f>
        <v>0.5</v>
      </c>
      <c r="S64" s="172" t="n">
        <f aca="false">IF('Indicator Data'!BS64="No data","x",ROUND(IF('Indicator Data'!BS64&gt;S$3,0,IF('Indicator Data'!BS64&lt;S$4,10,(S$3-'Indicator Data'!BS64)/(S$3-S$4)*10)),1))</f>
        <v>0.5</v>
      </c>
      <c r="T64" s="176" t="n">
        <f aca="false">IF('Indicator Data'!BT64="No data","x",ROUND(IF('Indicator Data'!BT64&gt;T$3,0,IF('Indicator Data'!BT64&lt;T$4,10,(T$3-'Indicator Data'!BT64)/(T$3-T$4)*10)),1))</f>
        <v>1.4</v>
      </c>
      <c r="U64" s="176" t="n">
        <f aca="false">IF('Indicator Data'!BU64="No data","x",ROUND(IF('Indicator Data'!BU64&gt;U$3,0,IF('Indicator Data'!BU64&lt;U$4,10,(U$3-'Indicator Data'!BU64)/(U$3-U$4)*10)),1))</f>
        <v>1</v>
      </c>
      <c r="V64" s="176" t="n">
        <f aca="false">IF('Indicator Data'!BV64="No data","x",ROUND(IF('Indicator Data'!BV64&gt;V$3,0,IF('Indicator Data'!BV64&lt;V$4,10,(V$3-'Indicator Data'!BV64)/(V$3-V$4)*10)),1))</f>
        <v>1.7</v>
      </c>
      <c r="W64" s="172" t="n">
        <f aca="false">IF(AND(T64="X",U64="x",V64="x"),"x",AVERAGE(T64:V64))</f>
        <v>1.36666666666667</v>
      </c>
      <c r="X64" s="172" t="n">
        <f aca="false">IF('Indicator Data'!BW64="No data","x",ROUND(IF('Indicator Data'!BW64&gt;X$3,0,IF('Indicator Data'!BW64&lt;X$4,10,(X$3-'Indicator Data'!BW64)/(X$3-X$4)*10)),1))</f>
        <v>0</v>
      </c>
      <c r="Y64" s="172" t="n">
        <f aca="false">IF('Indicator Data'!BX64="No data","x",ROUND(IF('Indicator Data'!BX64&gt;Y$3,10,IF('Indicator Data'!BX64&lt;Y$4,0,10-(Y$3-'Indicator Data'!BX64)/(Y$3-Y$4)*10)),1))</f>
        <v>0</v>
      </c>
      <c r="Z64" s="173" t="n">
        <f aca="false">IF(AND(S64="x",W64="x",X64="x",Y64="x"),"x",ROUND(AVERAGE(S64,W64,X64,Y64),1))</f>
        <v>0.5</v>
      </c>
      <c r="AA64" s="174" t="n">
        <f aca="false">ROUND(AVERAGE(R64,M64,Z64),1)</f>
        <v>0.8</v>
      </c>
      <c r="AB64" s="162"/>
    </row>
    <row r="65" customFormat="false" ht="14.5" hidden="false" customHeight="false" outlineLevel="0" collapsed="false">
      <c r="A65" s="170" t="str">
        <f aca="false">'Indicator Data'!A65</f>
        <v>France</v>
      </c>
      <c r="B65" s="171" t="str">
        <f aca="false">'Indicator Data'!B65</f>
        <v>FRA</v>
      </c>
      <c r="C65" s="172" t="n">
        <f aca="false">IF('Indicator Data'!BI65="No data","x",ROUND(IF('Indicator Data'!BI65&gt;C$3,0,IF('Indicator Data'!BI65&lt;C$4,10,(C$3-'Indicator Data'!BI65)/(C$3-C$4)*10)),1))</f>
        <v>2.9</v>
      </c>
      <c r="D65" s="173" t="n">
        <f aca="false">IF(C65="x","x",C65)</f>
        <v>2.9</v>
      </c>
      <c r="E65" s="172" t="n">
        <f aca="false">IF('Indicator Data'!BK65="No data","x",ROUND(IF('Indicator Data'!BK65&gt;E$3,0,IF('Indicator Data'!BK65&lt;E$4,10,(E$3-'Indicator Data'!BK65)/(E$3-E$4)*10)),1))</f>
        <v>2.9</v>
      </c>
      <c r="F65" s="172" t="n">
        <f aca="false">IF('Indicator Data'!BJ65="No data","x",ROUND(IF('Indicator Data'!BJ65&gt;F$3,0,IF('Indicator Data'!BJ65&lt;F$4,10,(F$3-'Indicator Data'!BJ65)/(F$3-F$4)*10)),1))</f>
        <v>2.5</v>
      </c>
      <c r="G65" s="173" t="n">
        <f aca="false">IF(AND(E65="x",F65="x"),"x",ROUND(AVERAGE(E65,F65),1))</f>
        <v>2.7</v>
      </c>
      <c r="H65" s="174" t="n">
        <f aca="false">ROUND(AVERAGE(D65,G65),1)</f>
        <v>2.8</v>
      </c>
      <c r="I65" s="172" t="str">
        <f aca="false">IF('Indicator Data'!BM65="No data","x",ROUND(IF('Indicator Data'!BM65^2&gt;I$3,0,IF('Indicator Data'!BM65^2&lt;I$4,10,(I$3-'Indicator Data'!BM65^2)/(I$3-I$4)*10)),1))</f>
        <v>x</v>
      </c>
      <c r="J65" s="172" t="n">
        <f aca="false">IF(OR('Indicator Data'!BL65=0,'Indicator Data'!BL65="No data"),"x",ROUND(IF('Indicator Data'!BL65&gt;J$3,0,IF('Indicator Data'!BL65&lt;J$4,10,(J$3-'Indicator Data'!BL65)/(J$3-J$4)*10)),1))</f>
        <v>0</v>
      </c>
      <c r="K65" s="172" t="n">
        <f aca="false">IF('Indicator Data'!BN65="No data","x",ROUND(IF('Indicator Data'!BN65&gt;K$3,0,IF('Indicator Data'!BN65&lt;K$4,10,(K$3-'Indicator Data'!BN65)/(K$3-K$4)*10)),1))</f>
        <v>1.5</v>
      </c>
      <c r="L65" s="172" t="n">
        <f aca="false">IF('Indicator Data'!BO65="No data","x",ROUND(IF('Indicator Data'!BO65&gt;L$3,0,IF('Indicator Data'!BO65&lt;L$4,10,(L$3-'Indicator Data'!BO65)/(L$3-L$4)*10)),1))</f>
        <v>4.5</v>
      </c>
      <c r="M65" s="173" t="n">
        <f aca="false">IF(AND(I65="x",J65="x",K65="x",L65="x"),"x",ROUND(AVERAGE(I65,J65,K65,L65),1))</f>
        <v>2</v>
      </c>
      <c r="N65" s="175" t="n">
        <f aca="false">IF('Indicator Data'!BP65="No data","x",'Indicator Data'!BP65/'Indicator Data'!CB65*100)</f>
        <v>255.633057006172</v>
      </c>
      <c r="O65" s="172" t="n">
        <f aca="false">IF(N65="x","x",ROUND(IF(N65&gt;O$3,0,IF(N65&lt;O$4,10,(O$3-N65)/(O$3-O$4)*10)),1))</f>
        <v>0</v>
      </c>
      <c r="P65" s="172" t="n">
        <f aca="false">IF('Indicator Data'!BQ65="No data","x",ROUND(IF('Indicator Data'!BQ65&gt;P$3,0,IF('Indicator Data'!BQ65&lt;P$4,10,(P$3-'Indicator Data'!BQ65)/(P$3-P$4)*10)),1))</f>
        <v>0.2</v>
      </c>
      <c r="Q65" s="172" t="n">
        <f aca="false">IF('Indicator Data'!BR65="No data","x",ROUND(IF('Indicator Data'!BR65&gt;Q$3,0,IF('Indicator Data'!BR65&lt;Q$4,10,(Q$3-'Indicator Data'!BR65)/(Q$3-Q$4)*10)),1))</f>
        <v>0</v>
      </c>
      <c r="R65" s="173" t="n">
        <f aca="false">IF(AND(O65="x",P65="x",Q65="x"),"x",ROUND(AVERAGE(O65,Q65,P65),1))</f>
        <v>0.1</v>
      </c>
      <c r="S65" s="172" t="n">
        <f aca="false">IF('Indicator Data'!BS65="No data","x",ROUND(IF('Indicator Data'!BS65&gt;S$3,0,IF('Indicator Data'!BS65&lt;S$4,10,(S$3-'Indicator Data'!BS65)/(S$3-S$4)*10)),1))</f>
        <v>1.9</v>
      </c>
      <c r="T65" s="176" t="n">
        <f aca="false">IF('Indicator Data'!BT65="No data","x",ROUND(IF('Indicator Data'!BT65&gt;T$3,0,IF('Indicator Data'!BT65&lt;T$4,10,(T$3-'Indicator Data'!BT65)/(T$3-T$4)*10)),1))</f>
        <v>0.5</v>
      </c>
      <c r="U65" s="176" t="n">
        <f aca="false">IF('Indicator Data'!BU65="No data","x",ROUND(IF('Indicator Data'!BU65&gt;U$3,0,IF('Indicator Data'!BU65&lt;U$4,10,(U$3-'Indicator Data'!BU65)/(U$3-U$4)*10)),1))</f>
        <v>2.7</v>
      </c>
      <c r="V65" s="176" t="n">
        <f aca="false">IF('Indicator Data'!BV65="No data","x",ROUND(IF('Indicator Data'!BV65&gt;V$3,0,IF('Indicator Data'!BV65&lt;V$4,10,(V$3-'Indicator Data'!BV65)/(V$3-V$4)*10)),1))</f>
        <v>1.2</v>
      </c>
      <c r="W65" s="172" t="n">
        <f aca="false">IF(AND(T65="X",U65="x",V65="x"),"x",AVERAGE(T65:V65))</f>
        <v>1.46666666666667</v>
      </c>
      <c r="X65" s="172" t="n">
        <f aca="false">IF('Indicator Data'!BW65="No data","x",ROUND(IF('Indicator Data'!BW65&gt;X$3,0,IF('Indicator Data'!BW65&lt;X$4,10,(X$3-'Indicator Data'!BW65)/(X$3-X$4)*10)),1))</f>
        <v>0</v>
      </c>
      <c r="Y65" s="172" t="n">
        <f aca="false">IF('Indicator Data'!BX65="No data","x",ROUND(IF('Indicator Data'!BX65&gt;Y$3,10,IF('Indicator Data'!BX65&lt;Y$4,0,10-(Y$3-'Indicator Data'!BX65)/(Y$3-Y$4)*10)),1))</f>
        <v>0.1</v>
      </c>
      <c r="Z65" s="173" t="n">
        <f aca="false">IF(AND(S65="x",W65="x",X65="x",Y65="x"),"x",ROUND(AVERAGE(S65,W65,X65,Y65),1))</f>
        <v>0.9</v>
      </c>
      <c r="AA65" s="174" t="n">
        <f aca="false">ROUND(AVERAGE(R65,M65,Z65),1)</f>
        <v>1</v>
      </c>
      <c r="AB65" s="162"/>
    </row>
    <row r="66" customFormat="false" ht="14.5" hidden="false" customHeight="false" outlineLevel="0" collapsed="false">
      <c r="A66" s="170" t="str">
        <f aca="false">'Indicator Data'!A66</f>
        <v>Gabon</v>
      </c>
      <c r="B66" s="171" t="str">
        <f aca="false">'Indicator Data'!B66</f>
        <v>GAB</v>
      </c>
      <c r="C66" s="172" t="n">
        <f aca="false">IF('Indicator Data'!BI66="No data","x",ROUND(IF('Indicator Data'!BI66&gt;C$3,0,IF('Indicator Data'!BI66&lt;C$4,10,(C$3-'Indicator Data'!BI66)/(C$3-C$4)*10)),1))</f>
        <v>6.7</v>
      </c>
      <c r="D66" s="173" t="n">
        <f aca="false">IF(C66="x","x",C66)</f>
        <v>6.7</v>
      </c>
      <c r="E66" s="172" t="n">
        <f aca="false">IF('Indicator Data'!BK66="No data","x",ROUND(IF('Indicator Data'!BK66&gt;E$3,0,IF('Indicator Data'!BK66&lt;E$4,10,(E$3-'Indicator Data'!BK66)/(E$3-E$4)*10)),1))</f>
        <v>6.9</v>
      </c>
      <c r="F66" s="172" t="n">
        <f aca="false">IF('Indicator Data'!BJ66="No data","x",ROUND(IF('Indicator Data'!BJ66&gt;F$3,0,IF('Indicator Data'!BJ66&lt;F$4,10,(F$3-'Indicator Data'!BJ66)/(F$3-F$4)*10)),1))</f>
        <v>6.8</v>
      </c>
      <c r="G66" s="173" t="n">
        <f aca="false">IF(AND(E66="x",F66="x"),"x",ROUND(AVERAGE(E66,F66),1))</f>
        <v>6.9</v>
      </c>
      <c r="H66" s="174" t="n">
        <f aca="false">ROUND(AVERAGE(D66,G66),1)</f>
        <v>6.8</v>
      </c>
      <c r="I66" s="172" t="n">
        <f aca="false">IF('Indicator Data'!BM66="No data","x",ROUND(IF('Indicator Data'!BM66^2&gt;I$3,0,IF('Indicator Data'!BM66^2&lt;I$4,10,(I$3-'Indicator Data'!BM66^2)/(I$3-I$4)*10)),1))</f>
        <v>3.1</v>
      </c>
      <c r="J66" s="172" t="n">
        <f aca="false">IF(OR('Indicator Data'!BL66=0,'Indicator Data'!BL66="No data"),"x",ROUND(IF('Indicator Data'!BL66&gt;J$3,0,IF('Indicator Data'!BL66&lt;J$4,10,(J$3-'Indicator Data'!BL66)/(J$3-J$4)*10)),1))</f>
        <v>0.8</v>
      </c>
      <c r="K66" s="172" t="n">
        <f aca="false">IF('Indicator Data'!BN66="No data","x",ROUND(IF('Indicator Data'!BN66&gt;K$3,0,IF('Indicator Data'!BN66&lt;K$4,10,(K$3-'Indicator Data'!BN66)/(K$3-K$4)*10)),1))</f>
        <v>3.8</v>
      </c>
      <c r="L66" s="172" t="n">
        <f aca="false">IF('Indicator Data'!BO66="No data","x",ROUND(IF('Indicator Data'!BO66&gt;L$3,0,IF('Indicator Data'!BO66&lt;L$4,10,(L$3-'Indicator Data'!BO66)/(L$3-L$4)*10)),1))</f>
        <v>3.2</v>
      </c>
      <c r="M66" s="173" t="n">
        <f aca="false">IF(AND(I66="x",J66="x",K66="x",L66="x"),"x",ROUND(AVERAGE(I66,J66,K66,L66),1))</f>
        <v>2.7</v>
      </c>
      <c r="N66" s="175" t="n">
        <f aca="false">IF('Indicator Data'!BP66="No data","x",'Indicator Data'!BP66/'Indicator Data'!CB66*100)</f>
        <v>1.74641983932937</v>
      </c>
      <c r="O66" s="172" t="n">
        <f aca="false">IF(N66="x","x",ROUND(IF(N66&gt;O$3,0,IF(N66&lt;O$4,10,(O$3-N66)/(O$3-O$4)*10)),1))</f>
        <v>9.9</v>
      </c>
      <c r="P66" s="172" t="n">
        <f aca="false">IF('Indicator Data'!BQ66="No data","x",ROUND(IF('Indicator Data'!BQ66&gt;P$3,0,IF('Indicator Data'!BQ66&lt;P$4,10,(P$3-'Indicator Data'!BQ66)/(P$3-P$4)*10)),1))</f>
        <v>5.6</v>
      </c>
      <c r="Q66" s="172" t="n">
        <f aca="false">IF('Indicator Data'!BR66="No data","x",ROUND(IF('Indicator Data'!BR66&gt;Q$3,0,IF('Indicator Data'!BR66&lt;Q$4,10,(Q$3-'Indicator Data'!BR66)/(Q$3-Q$4)*10)),1))</f>
        <v>2.9</v>
      </c>
      <c r="R66" s="173" t="n">
        <f aca="false">IF(AND(O66="x",P66="x",Q66="x"),"x",ROUND(AVERAGE(O66,Q66,P66),1))</f>
        <v>6.1</v>
      </c>
      <c r="S66" s="172" t="n">
        <f aca="false">IF('Indicator Data'!BS66="No data","x",ROUND(IF('Indicator Data'!BS66&gt;S$3,0,IF('Indicator Data'!BS66&lt;S$4,10,(S$3-'Indicator Data'!BS66)/(S$3-S$4)*10)),1))</f>
        <v>9.1</v>
      </c>
      <c r="T66" s="176" t="n">
        <f aca="false">IF('Indicator Data'!BT66="No data","x",ROUND(IF('Indicator Data'!BT66&gt;T$3,0,IF('Indicator Data'!BT66&lt;T$4,10,(T$3-'Indicator Data'!BT66)/(T$3-T$4)*10)),1))</f>
        <v>6.1</v>
      </c>
      <c r="U66" s="176" t="str">
        <f aca="false">IF('Indicator Data'!BU66="No data","x",ROUND(IF('Indicator Data'!BU66&gt;U$3,0,IF('Indicator Data'!BU66&lt;U$4,10,(U$3-'Indicator Data'!BU66)/(U$3-U$4)*10)),1))</f>
        <v>x</v>
      </c>
      <c r="V66" s="176" t="str">
        <f aca="false">IF('Indicator Data'!BV66="No data","x",ROUND(IF('Indicator Data'!BV66&gt;V$3,0,IF('Indicator Data'!BV66&lt;V$4,10,(V$3-'Indicator Data'!BV66)/(V$3-V$4)*10)),1))</f>
        <v>x</v>
      </c>
      <c r="W66" s="172" t="n">
        <f aca="false">IF(AND(T66="X",U66="x",V66="x"),"x",AVERAGE(T66:V66))</f>
        <v>6.1</v>
      </c>
      <c r="X66" s="172" t="n">
        <f aca="false">IF('Indicator Data'!BW66="No data","x",ROUND(IF('Indicator Data'!BW66&gt;X$3,0,IF('Indicator Data'!BW66&lt;X$4,10,(X$3-'Indicator Data'!BW66)/(X$3-X$4)*10)),1))</f>
        <v>8.7</v>
      </c>
      <c r="Y66" s="172" t="n">
        <f aca="false">IF('Indicator Data'!BX66="No data","x",ROUND(IF('Indicator Data'!BX66&gt;Y$3,10,IF('Indicator Data'!BX66&lt;Y$4,0,10-(Y$3-'Indicator Data'!BX66)/(Y$3-Y$4)*10)),1))</f>
        <v>2.8</v>
      </c>
      <c r="Z66" s="173" t="n">
        <f aca="false">IF(AND(S66="x",W66="x",X66="x",Y66="x"),"x",ROUND(AVERAGE(S66,W66,X66,Y66),1))</f>
        <v>6.7</v>
      </c>
      <c r="AA66" s="174" t="n">
        <f aca="false">ROUND(AVERAGE(R66,M66,Z66),1)</f>
        <v>5.2</v>
      </c>
      <c r="AB66" s="162"/>
    </row>
    <row r="67" customFormat="false" ht="14.5" hidden="false" customHeight="false" outlineLevel="0" collapsed="false">
      <c r="A67" s="170" t="str">
        <f aca="false">'Indicator Data'!A67</f>
        <v>Gambia</v>
      </c>
      <c r="B67" s="171" t="str">
        <f aca="false">'Indicator Data'!B67</f>
        <v>GMB</v>
      </c>
      <c r="C67" s="172" t="n">
        <f aca="false">IF('Indicator Data'!BI67="No data","x",ROUND(IF('Indicator Data'!BI67&gt;C$3,0,IF('Indicator Data'!BI67&lt;C$4,10,(C$3-'Indicator Data'!BI67)/(C$3-C$4)*10)),1))</f>
        <v>3</v>
      </c>
      <c r="D67" s="173" t="n">
        <f aca="false">IF(C67="x","x",C67)</f>
        <v>3</v>
      </c>
      <c r="E67" s="172" t="n">
        <f aca="false">IF('Indicator Data'!BK67="No data","x",ROUND(IF('Indicator Data'!BK67&gt;E$3,0,IF('Indicator Data'!BK67&lt;E$4,10,(E$3-'Indicator Data'!BK67)/(E$3-E$4)*10)),1))</f>
        <v>6.3</v>
      </c>
      <c r="F67" s="172" t="n">
        <f aca="false">IF('Indicator Data'!BJ67="No data","x",ROUND(IF('Indicator Data'!BJ67&gt;F$3,0,IF('Indicator Data'!BJ67&lt;F$4,10,(F$3-'Indicator Data'!BJ67)/(F$3-F$4)*10)),1))</f>
        <v>6.3</v>
      </c>
      <c r="G67" s="173" t="n">
        <f aca="false">IF(AND(E67="x",F67="x"),"x",ROUND(AVERAGE(E67,F67),1))</f>
        <v>6.3</v>
      </c>
      <c r="H67" s="174" t="n">
        <f aca="false">ROUND(AVERAGE(D67,G67),1)</f>
        <v>4.7</v>
      </c>
      <c r="I67" s="172" t="n">
        <f aca="false">IF('Indicator Data'!BM67="No data","x",ROUND(IF('Indicator Data'!BM67^2&gt;I$3,0,IF('Indicator Data'!BM67^2&lt;I$4,10,(I$3-'Indicator Data'!BM67^2)/(I$3-I$4)*10)),1))</f>
        <v>8.2</v>
      </c>
      <c r="J67" s="172" t="n">
        <f aca="false">IF(OR('Indicator Data'!BL67=0,'Indicator Data'!BL67="No data"),"x",ROUND(IF('Indicator Data'!BL67&gt;J$3,0,IF('Indicator Data'!BL67&lt;J$4,10,(J$3-'Indicator Data'!BL67)/(J$3-J$4)*10)),1))</f>
        <v>3.8</v>
      </c>
      <c r="K67" s="172" t="n">
        <f aca="false">IF('Indicator Data'!BN67="No data","x",ROUND(IF('Indicator Data'!BN67&gt;K$3,0,IF('Indicator Data'!BN67&lt;K$4,10,(K$3-'Indicator Data'!BN67)/(K$3-K$4)*10)),1))</f>
        <v>6.4</v>
      </c>
      <c r="L67" s="172" t="n">
        <f aca="false">IF('Indicator Data'!BO67="No data","x",ROUND(IF('Indicator Data'!BO67&gt;L$3,0,IF('Indicator Data'!BO67&lt;L$4,10,(L$3-'Indicator Data'!BO67)/(L$3-L$4)*10)),1))</f>
        <v>4.6</v>
      </c>
      <c r="M67" s="173" t="n">
        <f aca="false">IF(AND(I67="x",J67="x",K67="x",L67="x"),"x",ROUND(AVERAGE(I67,J67,K67,L67),1))</f>
        <v>5.8</v>
      </c>
      <c r="N67" s="175" t="n">
        <f aca="false">IF('Indicator Data'!BP67="No data","x",'Indicator Data'!BP67/'Indicator Data'!CB67*100)</f>
        <v>41.501976284585</v>
      </c>
      <c r="O67" s="172" t="n">
        <f aca="false">IF(N67="x","x",ROUND(IF(N67&gt;O$3,0,IF(N67&lt;O$4,10,(O$3-N67)/(O$3-O$4)*10)),1))</f>
        <v>5.9</v>
      </c>
      <c r="P67" s="172" t="n">
        <f aca="false">IF('Indicator Data'!BQ67="No data","x",ROUND(IF('Indicator Data'!BQ67&gt;P$3,0,IF('Indicator Data'!BQ67&lt;P$4,10,(P$3-'Indicator Data'!BQ67)/(P$3-P$4)*10)),1))</f>
        <v>5.9</v>
      </c>
      <c r="Q67" s="172" t="n">
        <f aca="false">IF('Indicator Data'!BR67="No data","x",ROUND(IF('Indicator Data'!BR67&gt;Q$3,0,IF('Indicator Data'!BR67&lt;Q$4,10,(Q$3-'Indicator Data'!BR67)/(Q$3-Q$4)*10)),1))</f>
        <v>3.8</v>
      </c>
      <c r="R67" s="173" t="n">
        <f aca="false">IF(AND(O67="x",P67="x",Q67="x"),"x",ROUND(AVERAGE(O67,Q67,P67),1))</f>
        <v>5.2</v>
      </c>
      <c r="S67" s="172" t="n">
        <f aca="false">IF('Indicator Data'!BS67="No data","x",ROUND(IF('Indicator Data'!BS67&gt;S$3,0,IF('Indicator Data'!BS67&lt;S$4,10,(S$3-'Indicator Data'!BS67)/(S$3-S$4)*10)),1))</f>
        <v>9.7</v>
      </c>
      <c r="T67" s="176" t="n">
        <f aca="false">IF('Indicator Data'!BT67="No data","x",ROUND(IF('Indicator Data'!BT67&gt;T$3,0,IF('Indicator Data'!BT67&lt;T$4,10,(T$3-'Indicator Data'!BT67)/(T$3-T$4)*10)),1))</f>
        <v>1.9</v>
      </c>
      <c r="U67" s="176" t="n">
        <f aca="false">IF('Indicator Data'!BU67="No data","x",ROUND(IF('Indicator Data'!BU67&gt;U$3,0,IF('Indicator Data'!BU67&lt;U$4,10,(U$3-'Indicator Data'!BU67)/(U$3-U$4)*10)),1))</f>
        <v>6.4</v>
      </c>
      <c r="V67" s="176" t="n">
        <f aca="false">IF('Indicator Data'!BV67="No data","x",ROUND(IF('Indicator Data'!BV67&gt;V$3,0,IF('Indicator Data'!BV67&lt;V$4,10,(V$3-'Indicator Data'!BV67)/(V$3-V$4)*10)),1))</f>
        <v>2</v>
      </c>
      <c r="W67" s="172" t="n">
        <f aca="false">IF(AND(T67="X",U67="x",V67="x"),"x",AVERAGE(T67:V67))</f>
        <v>3.43333333333333</v>
      </c>
      <c r="X67" s="172" t="n">
        <f aca="false">IF('Indicator Data'!BW67="No data","x",ROUND(IF('Indicator Data'!BW67&gt;X$3,0,IF('Indicator Data'!BW67&lt;X$4,10,(X$3-'Indicator Data'!BW67)/(X$3-X$4)*10)),1))</f>
        <v>9.9</v>
      </c>
      <c r="Y67" s="172" t="n">
        <f aca="false">IF('Indicator Data'!BX67="No data","x",ROUND(IF('Indicator Data'!BX67&gt;Y$3,10,IF('Indicator Data'!BX67&lt;Y$4,0,10-(Y$3-'Indicator Data'!BX67)/(Y$3-Y$4)*10)),1))</f>
        <v>6.6</v>
      </c>
      <c r="Z67" s="173" t="n">
        <f aca="false">IF(AND(S67="x",W67="x",X67="x",Y67="x"),"x",ROUND(AVERAGE(S67,W67,X67,Y67),1))</f>
        <v>7.4</v>
      </c>
      <c r="AA67" s="174" t="n">
        <f aca="false">ROUND(AVERAGE(R67,M67,Z67),1)</f>
        <v>6.1</v>
      </c>
      <c r="AB67" s="162"/>
    </row>
    <row r="68" customFormat="false" ht="14.5" hidden="false" customHeight="false" outlineLevel="0" collapsed="false">
      <c r="A68" s="170" t="str">
        <f aca="false">'Indicator Data'!A68</f>
        <v>Georgia</v>
      </c>
      <c r="B68" s="171" t="str">
        <f aca="false">'Indicator Data'!B68</f>
        <v>GEO</v>
      </c>
      <c r="C68" s="172" t="n">
        <f aca="false">IF('Indicator Data'!BI68="No data","x",ROUND(IF('Indicator Data'!BI68&gt;C$3,0,IF('Indicator Data'!BI68&lt;C$4,10,(C$3-'Indicator Data'!BI68)/(C$3-C$4)*10)),1))</f>
        <v>4.7</v>
      </c>
      <c r="D68" s="173" t="n">
        <f aca="false">IF(C68="x","x",C68)</f>
        <v>4.7</v>
      </c>
      <c r="E68" s="172" t="n">
        <f aca="false">IF('Indicator Data'!BK68="No data","x",ROUND(IF('Indicator Data'!BK68&gt;E$3,0,IF('Indicator Data'!BK68&lt;E$4,10,(E$3-'Indicator Data'!BK68)/(E$3-E$4)*10)),1))</f>
        <v>4.5</v>
      </c>
      <c r="F68" s="172" t="n">
        <f aca="false">IF('Indicator Data'!BJ68="No data","x",ROUND(IF('Indicator Data'!BJ68&gt;F$3,0,IF('Indicator Data'!BJ68&lt;F$4,10,(F$3-'Indicator Data'!BJ68)/(F$3-F$4)*10)),1))</f>
        <v>3.4</v>
      </c>
      <c r="G68" s="173" t="n">
        <f aca="false">IF(AND(E68="x",F68="x"),"x",ROUND(AVERAGE(E68,F68),1))</f>
        <v>4</v>
      </c>
      <c r="H68" s="174" t="n">
        <f aca="false">ROUND(AVERAGE(D68,G68),1)</f>
        <v>4.4</v>
      </c>
      <c r="I68" s="172" t="n">
        <f aca="false">IF('Indicator Data'!BM68="No data","x",ROUND(IF('Indicator Data'!BM68^2&gt;I$3,0,IF('Indicator Data'!BM68^2&lt;I$4,10,(I$3-'Indicator Data'!BM68^2)/(I$3-I$4)*10)),1))</f>
        <v>0.1</v>
      </c>
      <c r="J68" s="172" t="n">
        <f aca="false">IF(OR('Indicator Data'!BL68=0,'Indicator Data'!BL68="No data"),"x",ROUND(IF('Indicator Data'!BL68&gt;J$3,0,IF('Indicator Data'!BL68&lt;J$4,10,(J$3-'Indicator Data'!BL68)/(J$3-J$4)*10)),1))</f>
        <v>0</v>
      </c>
      <c r="K68" s="172" t="n">
        <f aca="false">IF('Indicator Data'!BN68="No data","x",ROUND(IF('Indicator Data'!BN68&gt;K$3,0,IF('Indicator Data'!BN68&lt;K$4,10,(K$3-'Indicator Data'!BN68)/(K$3-K$4)*10)),1))</f>
        <v>2.7</v>
      </c>
      <c r="L68" s="172" t="n">
        <f aca="false">IF('Indicator Data'!BO68="No data","x",ROUND(IF('Indicator Data'!BO68&gt;L$3,0,IF('Indicator Data'!BO68&lt;L$4,10,(L$3-'Indicator Data'!BO68)/(L$3-L$4)*10)),1))</f>
        <v>3.7</v>
      </c>
      <c r="M68" s="173" t="n">
        <f aca="false">IF(AND(I68="x",J68="x",K68="x",L68="x"),"x",ROUND(AVERAGE(I68,J68,K68,L68),1))</f>
        <v>1.6</v>
      </c>
      <c r="N68" s="175" t="n">
        <f aca="false">IF('Indicator Data'!BP68="No data","x",'Indicator Data'!BP68/'Indicator Data'!CB68*100)</f>
        <v>82.0261908188229</v>
      </c>
      <c r="O68" s="172" t="n">
        <f aca="false">IF(N68="x","x",ROUND(IF(N68&gt;O$3,0,IF(N68&lt;O$4,10,(O$3-N68)/(O$3-O$4)*10)),1))</f>
        <v>1.8</v>
      </c>
      <c r="P68" s="172" t="n">
        <f aca="false">IF('Indicator Data'!BQ68="No data","x",ROUND(IF('Indicator Data'!BQ68&gt;P$3,0,IF('Indicator Data'!BQ68&lt;P$4,10,(P$3-'Indicator Data'!BQ68)/(P$3-P$4)*10)),1))</f>
        <v>1.6</v>
      </c>
      <c r="Q68" s="172" t="n">
        <f aca="false">IF('Indicator Data'!BR68="No data","x",ROUND(IF('Indicator Data'!BR68&gt;Q$3,0,IF('Indicator Data'!BR68&lt;Q$4,10,(Q$3-'Indicator Data'!BR68)/(Q$3-Q$4)*10)),1))</f>
        <v>0.5</v>
      </c>
      <c r="R68" s="173" t="n">
        <f aca="false">IF(AND(O68="x",P68="x",Q68="x"),"x",ROUND(AVERAGE(O68,Q68,P68),1))</f>
        <v>1.3</v>
      </c>
      <c r="S68" s="172" t="n">
        <f aca="false">IF('Indicator Data'!BS68="No data","x",ROUND(IF('Indicator Data'!BS68&gt;S$3,0,IF('Indicator Data'!BS68&lt;S$4,10,(S$3-'Indicator Data'!BS68)/(S$3-S$4)*10)),1))</f>
        <v>0</v>
      </c>
      <c r="T68" s="176" t="n">
        <f aca="false">IF('Indicator Data'!BT68="No data","x",ROUND(IF('Indicator Data'!BT68&gt;T$3,0,IF('Indicator Data'!BT68&lt;T$4,10,(T$3-'Indicator Data'!BT68)/(T$3-T$4)*10)),1))</f>
        <v>1.9</v>
      </c>
      <c r="U68" s="176" t="n">
        <f aca="false">IF('Indicator Data'!BU68="No data","x",ROUND(IF('Indicator Data'!BU68&gt;U$3,0,IF('Indicator Data'!BU68&lt;U$4,10,(U$3-'Indicator Data'!BU68)/(U$3-U$4)*10)),1))</f>
        <v>3.7</v>
      </c>
      <c r="V68" s="176" t="n">
        <f aca="false">IF('Indicator Data'!BV68="No data","x",ROUND(IF('Indicator Data'!BV68&gt;V$3,0,IF('Indicator Data'!BV68&lt;V$4,10,(V$3-'Indicator Data'!BV68)/(V$3-V$4)*10)),1))</f>
        <v>2.9</v>
      </c>
      <c r="W68" s="172" t="n">
        <f aca="false">IF(AND(T68="X",U68="x",V68="x"),"x",AVERAGE(T68:V68))</f>
        <v>2.83333333333333</v>
      </c>
      <c r="X68" s="172" t="n">
        <f aca="false">IF('Indicator Data'!BW68="No data","x",ROUND(IF('Indicator Data'!BW68&gt;X$3,0,IF('Indicator Data'!BW68&lt;X$4,10,(X$3-'Indicator Data'!BW68)/(X$3-X$4)*10)),1))</f>
        <v>6.9</v>
      </c>
      <c r="Y68" s="172" t="n">
        <f aca="false">IF('Indicator Data'!BX68="No data","x",ROUND(IF('Indicator Data'!BX68&gt;Y$3,10,IF('Indicator Data'!BX68&lt;Y$4,0,10-(Y$3-'Indicator Data'!BX68)/(Y$3-Y$4)*10)),1))</f>
        <v>0.3</v>
      </c>
      <c r="Z68" s="173" t="n">
        <f aca="false">IF(AND(S68="x",W68="x",X68="x",Y68="x"),"x",ROUND(AVERAGE(S68,W68,X68,Y68),1))</f>
        <v>2.5</v>
      </c>
      <c r="AA68" s="174" t="n">
        <f aca="false">ROUND(AVERAGE(R68,M68,Z68),1)</f>
        <v>1.8</v>
      </c>
      <c r="AB68" s="162"/>
    </row>
    <row r="69" customFormat="false" ht="14.5" hidden="false" customHeight="false" outlineLevel="0" collapsed="false">
      <c r="A69" s="170" t="str">
        <f aca="false">'Indicator Data'!A69</f>
        <v>Germany</v>
      </c>
      <c r="B69" s="171" t="str">
        <f aca="false">'Indicator Data'!B69</f>
        <v>DEU</v>
      </c>
      <c r="C69" s="172" t="n">
        <f aca="false">IF('Indicator Data'!BI69="No data","x",ROUND(IF('Indicator Data'!BI69&gt;C$3,0,IF('Indicator Data'!BI69&lt;C$4,10,(C$3-'Indicator Data'!BI69)/(C$3-C$4)*10)),1))</f>
        <v>2.7</v>
      </c>
      <c r="D69" s="173" t="n">
        <f aca="false">IF(C69="x","x",C69)</f>
        <v>2.7</v>
      </c>
      <c r="E69" s="172" t="n">
        <f aca="false">IF('Indicator Data'!BK69="No data","x",ROUND(IF('Indicator Data'!BK69&gt;E$3,0,IF('Indicator Data'!BK69&lt;E$4,10,(E$3-'Indicator Data'!BK69)/(E$3-E$4)*10)),1))</f>
        <v>2</v>
      </c>
      <c r="F69" s="172" t="n">
        <f aca="false">IF('Indicator Data'!BJ69="No data","x",ROUND(IF('Indicator Data'!BJ69&gt;F$3,0,IF('Indicator Data'!BJ69&lt;F$4,10,(F$3-'Indicator Data'!BJ69)/(F$3-F$4)*10)),1))</f>
        <v>2.3</v>
      </c>
      <c r="G69" s="173" t="n">
        <f aca="false">IF(AND(E69="x",F69="x"),"x",ROUND(AVERAGE(E69,F69),1))</f>
        <v>2.2</v>
      </c>
      <c r="H69" s="174" t="n">
        <f aca="false">ROUND(AVERAGE(D69,G69),1)</f>
        <v>2.5</v>
      </c>
      <c r="I69" s="172" t="str">
        <f aca="false">IF('Indicator Data'!BM69="No data","x",ROUND(IF('Indicator Data'!BM69^2&gt;I$3,0,IF('Indicator Data'!BM69^2&lt;I$4,10,(I$3-'Indicator Data'!BM69^2)/(I$3-I$4)*10)),1))</f>
        <v>x</v>
      </c>
      <c r="J69" s="172" t="n">
        <f aca="false">IF(OR('Indicator Data'!BL69=0,'Indicator Data'!BL69="No data"),"x",ROUND(IF('Indicator Data'!BL69&gt;J$3,0,IF('Indicator Data'!BL69&lt;J$4,10,(J$3-'Indicator Data'!BL69)/(J$3-J$4)*10)),1))</f>
        <v>0</v>
      </c>
      <c r="K69" s="172" t="n">
        <f aca="false">IF('Indicator Data'!BN69="No data","x",ROUND(IF('Indicator Data'!BN69&gt;K$3,0,IF('Indicator Data'!BN69&lt;K$4,10,(K$3-'Indicator Data'!BN69)/(K$3-K$4)*10)),1))</f>
        <v>1</v>
      </c>
      <c r="L69" s="172" t="n">
        <f aca="false">IF('Indicator Data'!BO69="No data","x",ROUND(IF('Indicator Data'!BO69&gt;L$3,0,IF('Indicator Data'!BO69&lt;L$4,10,(L$3-'Indicator Data'!BO69)/(L$3-L$4)*10)),1))</f>
        <v>3.7</v>
      </c>
      <c r="M69" s="173" t="n">
        <f aca="false">IF(AND(I69="x",J69="x",K69="x",L69="x"),"x",ROUND(AVERAGE(I69,J69,K69,L69),1))</f>
        <v>1.6</v>
      </c>
      <c r="N69" s="175" t="n">
        <f aca="false">IF('Indicator Data'!BP69="No data","x",'Indicator Data'!BP69/'Indicator Data'!CB69*100)</f>
        <v>516.395558998193</v>
      </c>
      <c r="O69" s="172" t="n">
        <f aca="false">IF(N69="x","x",ROUND(IF(N69&gt;O$3,0,IF(N69&lt;O$4,10,(O$3-N69)/(O$3-O$4)*10)),1))</f>
        <v>0</v>
      </c>
      <c r="P69" s="172" t="n">
        <f aca="false">IF('Indicator Data'!BQ69="No data","x",ROUND(IF('Indicator Data'!BQ69&gt;P$3,0,IF('Indicator Data'!BQ69&lt;P$4,10,(P$3-'Indicator Data'!BQ69)/(P$3-P$4)*10)),1))</f>
        <v>0.1</v>
      </c>
      <c r="Q69" s="172" t="n">
        <f aca="false">IF('Indicator Data'!BR69="No data","x",ROUND(IF('Indicator Data'!BR69&gt;Q$3,0,IF('Indicator Data'!BR69&lt;Q$4,10,(Q$3-'Indicator Data'!BR69)/(Q$3-Q$4)*10)),1))</f>
        <v>0</v>
      </c>
      <c r="R69" s="173" t="n">
        <f aca="false">IF(AND(O69="x",P69="x",Q69="x"),"x",ROUND(AVERAGE(O69,Q69,P69),1))</f>
        <v>0</v>
      </c>
      <c r="S69" s="172" t="n">
        <f aca="false">IF('Indicator Data'!BS69="No data","x",ROUND(IF('Indicator Data'!BS69&gt;S$3,0,IF('Indicator Data'!BS69&lt;S$4,10,(S$3-'Indicator Data'!BS69)/(S$3-S$4)*10)),1))</f>
        <v>0</v>
      </c>
      <c r="T69" s="176" t="n">
        <f aca="false">IF('Indicator Data'!BT69="No data","x",ROUND(IF('Indicator Data'!BT69&gt;T$3,0,IF('Indicator Data'!BT69&lt;T$4,10,(T$3-'Indicator Data'!BT69)/(T$3-T$4)*10)),1))</f>
        <v>1</v>
      </c>
      <c r="U69" s="176" t="n">
        <f aca="false">IF('Indicator Data'!BU69="No data","x",ROUND(IF('Indicator Data'!BU69&gt;U$3,0,IF('Indicator Data'!BU69&lt;U$4,10,(U$3-'Indicator Data'!BU69)/(U$3-U$4)*10)),1))</f>
        <v>1</v>
      </c>
      <c r="V69" s="176" t="n">
        <f aca="false">IF('Indicator Data'!BV69="No data","x",ROUND(IF('Indicator Data'!BV69&gt;V$3,0,IF('Indicator Data'!BV69&lt;V$4,10,(V$3-'Indicator Data'!BV69)/(V$3-V$4)*10)),1))</f>
        <v>2.7</v>
      </c>
      <c r="W69" s="172" t="n">
        <f aca="false">IF(AND(T69="X",U69="x",V69="x"),"x",AVERAGE(T69:V69))</f>
        <v>1.56666666666667</v>
      </c>
      <c r="X69" s="172" t="n">
        <f aca="false">IF('Indicator Data'!BW69="No data","x",ROUND(IF('Indicator Data'!BW69&gt;X$3,0,IF('Indicator Data'!BW69&lt;X$4,10,(X$3-'Indicator Data'!BW69)/(X$3-X$4)*10)),1))</f>
        <v>0</v>
      </c>
      <c r="Y69" s="172" t="n">
        <f aca="false">IF('Indicator Data'!BX69="No data","x",ROUND(IF('Indicator Data'!BX69&gt;Y$3,10,IF('Indicator Data'!BX69&lt;Y$4,0,10-(Y$3-'Indicator Data'!BX69)/(Y$3-Y$4)*10)),1))</f>
        <v>0.1</v>
      </c>
      <c r="Z69" s="173" t="n">
        <f aca="false">IF(AND(S69="x",W69="x",X69="x",Y69="x"),"x",ROUND(AVERAGE(S69,W69,X69,Y69),1))</f>
        <v>0.4</v>
      </c>
      <c r="AA69" s="174" t="n">
        <f aca="false">ROUND(AVERAGE(R69,M69,Z69),1)</f>
        <v>0.7</v>
      </c>
      <c r="AB69" s="162"/>
    </row>
    <row r="70" customFormat="false" ht="14.5" hidden="false" customHeight="false" outlineLevel="0" collapsed="false">
      <c r="A70" s="170" t="str">
        <f aca="false">'Indicator Data'!A70</f>
        <v>Ghana</v>
      </c>
      <c r="B70" s="171" t="str">
        <f aca="false">'Indicator Data'!B70</f>
        <v>GHA</v>
      </c>
      <c r="C70" s="172" t="n">
        <f aca="false">IF('Indicator Data'!BI70="No data","x",ROUND(IF('Indicator Data'!BI70&gt;C$3,0,IF('Indicator Data'!BI70&lt;C$4,10,(C$3-'Indicator Data'!BI70)/(C$3-C$4)*10)),1))</f>
        <v>3.4</v>
      </c>
      <c r="D70" s="173" t="n">
        <f aca="false">IF(C70="x","x",C70)</f>
        <v>3.4</v>
      </c>
      <c r="E70" s="172" t="n">
        <f aca="false">IF('Indicator Data'!BK70="No data","x",ROUND(IF('Indicator Data'!BK70&gt;E$3,0,IF('Indicator Data'!BK70&lt;E$4,10,(E$3-'Indicator Data'!BK70)/(E$3-E$4)*10)),1))</f>
        <v>5.7</v>
      </c>
      <c r="F70" s="172" t="n">
        <f aca="false">IF('Indicator Data'!BJ70="No data","x",ROUND(IF('Indicator Data'!BJ70&gt;F$3,0,IF('Indicator Data'!BJ70&lt;F$4,10,(F$3-'Indicator Data'!BJ70)/(F$3-F$4)*10)),1))</f>
        <v>5.3</v>
      </c>
      <c r="G70" s="173" t="n">
        <f aca="false">IF(AND(E70="x",F70="x"),"x",ROUND(AVERAGE(E70,F70),1))</f>
        <v>5.5</v>
      </c>
      <c r="H70" s="174" t="n">
        <f aca="false">ROUND(AVERAGE(D70,G70),1)</f>
        <v>4.5</v>
      </c>
      <c r="I70" s="172" t="n">
        <f aca="false">IF('Indicator Data'!BM70="No data","x",ROUND(IF('Indicator Data'!BM70^2&gt;I$3,0,IF('Indicator Data'!BM70^2&lt;I$4,10,(I$3-'Indicator Data'!BM70^2)/(I$3-I$4)*10)),1))</f>
        <v>4.1</v>
      </c>
      <c r="J70" s="172" t="n">
        <f aca="false">IF(OR('Indicator Data'!BL70=0,'Indicator Data'!BL70="No data"),"x",ROUND(IF('Indicator Data'!BL70&gt;J$3,0,IF('Indicator Data'!BL70&lt;J$4,10,(J$3-'Indicator Data'!BL70)/(J$3-J$4)*10)),1))</f>
        <v>1.4</v>
      </c>
      <c r="K70" s="172" t="n">
        <f aca="false">IF('Indicator Data'!BN70="No data","x",ROUND(IF('Indicator Data'!BN70&gt;K$3,0,IF('Indicator Data'!BN70&lt;K$4,10,(K$3-'Indicator Data'!BN70)/(K$3-K$4)*10)),1))</f>
        <v>4.2</v>
      </c>
      <c r="L70" s="172" t="n">
        <f aca="false">IF('Indicator Data'!BO70="No data","x",ROUND(IF('Indicator Data'!BO70&gt;L$3,0,IF('Indicator Data'!BO70&lt;L$4,10,(L$3-'Indicator Data'!BO70)/(L$3-L$4)*10)),1))</f>
        <v>3.6</v>
      </c>
      <c r="M70" s="173" t="n">
        <f aca="false">IF(AND(I70="x",J70="x",K70="x",L70="x"),"x",ROUND(AVERAGE(I70,J70,K70,L70),1))</f>
        <v>3.3</v>
      </c>
      <c r="N70" s="175" t="n">
        <f aca="false">IF('Indicator Data'!BP70="No data","x",'Indicator Data'!BP70/'Indicator Data'!CB70*100)</f>
        <v>18.4582930473763</v>
      </c>
      <c r="O70" s="172" t="n">
        <f aca="false">IF(N70="x","x",ROUND(IF(N70&gt;O$3,0,IF(N70&lt;O$4,10,(O$3-N70)/(O$3-O$4)*10)),1))</f>
        <v>8.2</v>
      </c>
      <c r="P70" s="172" t="n">
        <f aca="false">IF('Indicator Data'!BQ70="No data","x",ROUND(IF('Indicator Data'!BQ70&gt;P$3,0,IF('Indicator Data'!BQ70&lt;P$4,10,(P$3-'Indicator Data'!BQ70)/(P$3-P$4)*10)),1))</f>
        <v>8.5</v>
      </c>
      <c r="Q70" s="172" t="n">
        <f aca="false">IF('Indicator Data'!BR70="No data","x",ROUND(IF('Indicator Data'!BR70&gt;Q$3,0,IF('Indicator Data'!BR70&lt;Q$4,10,(Q$3-'Indicator Data'!BR70)/(Q$3-Q$4)*10)),1))</f>
        <v>2.8</v>
      </c>
      <c r="R70" s="173" t="n">
        <f aca="false">IF(AND(O70="x",P70="x",Q70="x"),"x",ROUND(AVERAGE(O70,Q70,P70),1))</f>
        <v>6.5</v>
      </c>
      <c r="S70" s="172" t="n">
        <f aca="false">IF('Indicator Data'!BS70="No data","x",ROUND(IF('Indicator Data'!BS70&gt;S$3,0,IF('Indicator Data'!BS70&lt;S$4,10,(S$3-'Indicator Data'!BS70)/(S$3-S$4)*10)),1))</f>
        <v>9.6</v>
      </c>
      <c r="T70" s="176" t="n">
        <f aca="false">IF('Indicator Data'!BT70="No data","x",ROUND(IF('Indicator Data'!BT70&gt;T$3,0,IF('Indicator Data'!BT70&lt;T$4,10,(T$3-'Indicator Data'!BT70)/(T$3-T$4)*10)),1))</f>
        <v>0.8</v>
      </c>
      <c r="U70" s="176" t="n">
        <f aca="false">IF('Indicator Data'!BU70="No data","x",ROUND(IF('Indicator Data'!BU70&gt;U$3,0,IF('Indicator Data'!BU70&lt;U$4,10,(U$3-'Indicator Data'!BU70)/(U$3-U$4)*10)),1))</f>
        <v>3.4</v>
      </c>
      <c r="V70" s="176" t="n">
        <f aca="false">IF('Indicator Data'!BV70="No data","x",ROUND(IF('Indicator Data'!BV70&gt;V$3,0,IF('Indicator Data'!BV70&lt;V$4,10,(V$3-'Indicator Data'!BV70)/(V$3-V$4)*10)),1))</f>
        <v>0.7</v>
      </c>
      <c r="W70" s="172" t="n">
        <f aca="false">IF(AND(T70="X",U70="x",V70="x"),"x",AVERAGE(T70:V70))</f>
        <v>1.63333333333333</v>
      </c>
      <c r="X70" s="172" t="n">
        <f aca="false">IF('Indicator Data'!BW70="No data","x",ROUND(IF('Indicator Data'!BW70&gt;X$3,0,IF('Indicator Data'!BW70&lt;X$4,10,(X$3-'Indicator Data'!BW70)/(X$3-X$4)*10)),1))</f>
        <v>9.5</v>
      </c>
      <c r="Y70" s="172" t="n">
        <f aca="false">IF('Indicator Data'!BX70="No data","x",ROUND(IF('Indicator Data'!BX70&gt;Y$3,10,IF('Indicator Data'!BX70&lt;Y$4,0,10-(Y$3-'Indicator Data'!BX70)/(Y$3-Y$4)*10)),1))</f>
        <v>3.4</v>
      </c>
      <c r="Z70" s="173" t="n">
        <f aca="false">IF(AND(S70="x",W70="x",X70="x",Y70="x"),"x",ROUND(AVERAGE(S70,W70,X70,Y70),1))</f>
        <v>6</v>
      </c>
      <c r="AA70" s="174" t="n">
        <f aca="false">ROUND(AVERAGE(R70,M70,Z70),1)</f>
        <v>5.3</v>
      </c>
      <c r="AB70" s="162"/>
    </row>
    <row r="71" customFormat="false" ht="14.5" hidden="false" customHeight="false" outlineLevel="0" collapsed="false">
      <c r="A71" s="170" t="str">
        <f aca="false">'Indicator Data'!A71</f>
        <v>Greece</v>
      </c>
      <c r="B71" s="171" t="str">
        <f aca="false">'Indicator Data'!B71</f>
        <v>GRC</v>
      </c>
      <c r="C71" s="172" t="n">
        <f aca="false">IF('Indicator Data'!BI71="No data","x",ROUND(IF('Indicator Data'!BI71&gt;C$3,0,IF('Indicator Data'!BI71&lt;C$4,10,(C$3-'Indicator Data'!BI71)/(C$3-C$4)*10)),1))</f>
        <v>2.3</v>
      </c>
      <c r="D71" s="173" t="n">
        <f aca="false">IF(C71="x","x",C71)</f>
        <v>2.3</v>
      </c>
      <c r="E71" s="172" t="n">
        <f aca="false">IF('Indicator Data'!BK71="No data","x",ROUND(IF('Indicator Data'!BK71&gt;E$3,0,IF('Indicator Data'!BK71&lt;E$4,10,(E$3-'Indicator Data'!BK71)/(E$3-E$4)*10)),1))</f>
        <v>5.1</v>
      </c>
      <c r="F71" s="172" t="n">
        <f aca="false">IF('Indicator Data'!BJ71="No data","x",ROUND(IF('Indicator Data'!BJ71&gt;F$3,0,IF('Indicator Data'!BJ71&lt;F$4,10,(F$3-'Indicator Data'!BJ71)/(F$3-F$4)*10)),1))</f>
        <v>4.1</v>
      </c>
      <c r="G71" s="173" t="n">
        <f aca="false">IF(AND(E71="x",F71="x"),"x",ROUND(AVERAGE(E71,F71),1))</f>
        <v>4.6</v>
      </c>
      <c r="H71" s="174" t="n">
        <f aca="false">ROUND(AVERAGE(D71,G71),1)</f>
        <v>3.5</v>
      </c>
      <c r="I71" s="172" t="n">
        <f aca="false">IF('Indicator Data'!BM71="No data","x",ROUND(IF('Indicator Data'!BM71^2&gt;I$3,0,IF('Indicator Data'!BM71^2&lt;I$4,10,(I$3-'Indicator Data'!BM71^2)/(I$3-I$4)*10)),1))</f>
        <v>0.4</v>
      </c>
      <c r="J71" s="172" t="n">
        <f aca="false">IF(OR('Indicator Data'!BL71=0,'Indicator Data'!BL71="No data"),"x",ROUND(IF('Indicator Data'!BL71&gt;J$3,0,IF('Indicator Data'!BL71&lt;J$4,10,(J$3-'Indicator Data'!BL71)/(J$3-J$4)*10)),1))</f>
        <v>0</v>
      </c>
      <c r="K71" s="172" t="n">
        <f aca="false">IF('Indicator Data'!BN71="No data","x",ROUND(IF('Indicator Data'!BN71&gt;K$3,0,IF('Indicator Data'!BN71&lt;K$4,10,(K$3-'Indicator Data'!BN71)/(K$3-K$4)*10)),1))</f>
        <v>2.2</v>
      </c>
      <c r="L71" s="172" t="n">
        <f aca="false">IF('Indicator Data'!BO71="No data","x",ROUND(IF('Indicator Data'!BO71&gt;L$3,0,IF('Indicator Data'!BO71&lt;L$4,10,(L$3-'Indicator Data'!BO71)/(L$3-L$4)*10)),1))</f>
        <v>4.6</v>
      </c>
      <c r="M71" s="173" t="n">
        <f aca="false">IF(AND(I71="x",J71="x",K71="x",L71="x"),"x",ROUND(AVERAGE(I71,J71,K71,L71),1))</f>
        <v>1.8</v>
      </c>
      <c r="N71" s="175" t="n">
        <f aca="false">IF('Indicator Data'!BP71="No data","x",'Indicator Data'!BP71/'Indicator Data'!CB71*100)</f>
        <v>131.88518231187</v>
      </c>
      <c r="O71" s="172" t="n">
        <f aca="false">IF(N71="x","x",ROUND(IF(N71&gt;O$3,0,IF(N71&lt;O$4,10,(O$3-N71)/(O$3-O$4)*10)),1))</f>
        <v>0</v>
      </c>
      <c r="P71" s="172" t="n">
        <f aca="false">IF('Indicator Data'!BQ71="No data","x",ROUND(IF('Indicator Data'!BQ71&gt;P$3,0,IF('Indicator Data'!BQ71&lt;P$4,10,(P$3-'Indicator Data'!BQ71)/(P$3-P$4)*10)),1))</f>
        <v>0.1</v>
      </c>
      <c r="Q71" s="172" t="n">
        <f aca="false">IF('Indicator Data'!BR71="No data","x",ROUND(IF('Indicator Data'!BR71&gt;Q$3,0,IF('Indicator Data'!BR71&lt;Q$4,10,(Q$3-'Indicator Data'!BR71)/(Q$3-Q$4)*10)),1))</f>
        <v>0</v>
      </c>
      <c r="R71" s="173" t="n">
        <f aca="false">IF(AND(O71="x",P71="x",Q71="x"),"x",ROUND(AVERAGE(O71,Q71,P71),1))</f>
        <v>0</v>
      </c>
      <c r="S71" s="172" t="n">
        <f aca="false">IF('Indicator Data'!BS71="No data","x",ROUND(IF('Indicator Data'!BS71&gt;S$3,0,IF('Indicator Data'!BS71&lt;S$4,10,(S$3-'Indicator Data'!BS71)/(S$3-S$4)*10)),1))</f>
        <v>0</v>
      </c>
      <c r="T71" s="176" t="n">
        <f aca="false">IF('Indicator Data'!BT71="No data","x",ROUND(IF('Indicator Data'!BT71&gt;T$3,0,IF('Indicator Data'!BT71&lt;T$4,10,(T$3-'Indicator Data'!BT71)/(T$3-T$4)*10)),1))</f>
        <v>0</v>
      </c>
      <c r="U71" s="176" t="n">
        <f aca="false">IF('Indicator Data'!BU71="No data","x",ROUND(IF('Indicator Data'!BU71&gt;U$3,0,IF('Indicator Data'!BU71&lt;U$4,10,(U$3-'Indicator Data'!BU71)/(U$3-U$4)*10)),1))</f>
        <v>2.7</v>
      </c>
      <c r="V71" s="176" t="n">
        <f aca="false">IF('Indicator Data'!BV71="No data","x",ROUND(IF('Indicator Data'!BV71&gt;V$3,0,IF('Indicator Data'!BV71&lt;V$4,10,(V$3-'Indicator Data'!BV71)/(V$3-V$4)*10)),1))</f>
        <v>0.5</v>
      </c>
      <c r="W71" s="172" t="n">
        <f aca="false">IF(AND(T71="X",U71="x",V71="x"),"x",AVERAGE(T71:V71))</f>
        <v>1.06666666666667</v>
      </c>
      <c r="X71" s="172" t="n">
        <f aca="false">IF('Indicator Data'!BW71="No data","x",ROUND(IF('Indicator Data'!BW71&gt;X$3,0,IF('Indicator Data'!BW71&lt;X$4,10,(X$3-'Indicator Data'!BW71)/(X$3-X$4)*10)),1))</f>
        <v>2</v>
      </c>
      <c r="Y71" s="172" t="n">
        <f aca="false">IF('Indicator Data'!BX71="No data","x",ROUND(IF('Indicator Data'!BX71&gt;Y$3,10,IF('Indicator Data'!BX71&lt;Y$4,0,10-(Y$3-'Indicator Data'!BX71)/(Y$3-Y$4)*10)),1))</f>
        <v>0</v>
      </c>
      <c r="Z71" s="173" t="n">
        <f aca="false">IF(AND(S71="x",W71="x",X71="x",Y71="x"),"x",ROUND(AVERAGE(S71,W71,X71,Y71),1))</f>
        <v>0.8</v>
      </c>
      <c r="AA71" s="174" t="n">
        <f aca="false">ROUND(AVERAGE(R71,M71,Z71),1)</f>
        <v>0.9</v>
      </c>
      <c r="AB71" s="162"/>
    </row>
    <row r="72" customFormat="false" ht="14.5" hidden="false" customHeight="false" outlineLevel="0" collapsed="false">
      <c r="A72" s="170" t="str">
        <f aca="false">'Indicator Data'!A72</f>
        <v>Grenada</v>
      </c>
      <c r="B72" s="171" t="str">
        <f aca="false">'Indicator Data'!B72</f>
        <v>GRD</v>
      </c>
      <c r="C72" s="172" t="n">
        <f aca="false">IF('Indicator Data'!BI72="No data","x",ROUND(IF('Indicator Data'!BI72&gt;C$3,0,IF('Indicator Data'!BI72&lt;C$4,10,(C$3-'Indicator Data'!BI72)/(C$3-C$4)*10)),1))</f>
        <v>4.7</v>
      </c>
      <c r="D72" s="173" t="n">
        <f aca="false">IF(C72="x","x",C72)</f>
        <v>4.7</v>
      </c>
      <c r="E72" s="172" t="n">
        <f aca="false">IF('Indicator Data'!BK72="No data","x",ROUND(IF('Indicator Data'!BK72&gt;E$3,0,IF('Indicator Data'!BK72&lt;E$4,10,(E$3-'Indicator Data'!BK72)/(E$3-E$4)*10)),1))</f>
        <v>4.7</v>
      </c>
      <c r="F72" s="172" t="n">
        <f aca="false">IF('Indicator Data'!BJ72="No data","x",ROUND(IF('Indicator Data'!BJ72&gt;F$3,0,IF('Indicator Data'!BJ72&lt;F$4,10,(F$3-'Indicator Data'!BJ72)/(F$3-F$4)*10)),1))</f>
        <v>5.1</v>
      </c>
      <c r="G72" s="173" t="n">
        <f aca="false">IF(AND(E72="x",F72="x"),"x",ROUND(AVERAGE(E72,F72),1))</f>
        <v>4.9</v>
      </c>
      <c r="H72" s="174" t="n">
        <f aca="false">ROUND(AVERAGE(D72,G72),1)</f>
        <v>4.8</v>
      </c>
      <c r="I72" s="172" t="n">
        <f aca="false">IF('Indicator Data'!BM72="No data","x",ROUND(IF('Indicator Data'!BM72^2&gt;I$3,0,IF('Indicator Data'!BM72^2&lt;I$4,10,(I$3-'Indicator Data'!BM72^2)/(I$3-I$4)*10)),1))</f>
        <v>0.3</v>
      </c>
      <c r="J72" s="172" t="n">
        <f aca="false">IF(OR('Indicator Data'!BL72=0,'Indicator Data'!BL72="No data"),"x",ROUND(IF('Indicator Data'!BL72&gt;J$3,0,IF('Indicator Data'!BL72&lt;J$4,10,(J$3-'Indicator Data'!BL72)/(J$3-J$4)*10)),1))</f>
        <v>0.6</v>
      </c>
      <c r="K72" s="172" t="n">
        <f aca="false">IF('Indicator Data'!BN72="No data","x",ROUND(IF('Indicator Data'!BN72&gt;K$3,0,IF('Indicator Data'!BN72&lt;K$4,10,(K$3-'Indicator Data'!BN72)/(K$3-K$4)*10)),1))</f>
        <v>4.3</v>
      </c>
      <c r="L72" s="172" t="n">
        <f aca="false">IF('Indicator Data'!BO72="No data","x",ROUND(IF('Indicator Data'!BO72&gt;L$3,0,IF('Indicator Data'!BO72&lt;L$4,10,(L$3-'Indicator Data'!BO72)/(L$3-L$4)*10)),1))</f>
        <v>4.7</v>
      </c>
      <c r="M72" s="173" t="n">
        <f aca="false">IF(AND(I72="x",J72="x",K72="x",L72="x"),"x",ROUND(AVERAGE(I72,J72,K72,L72),1))</f>
        <v>2.5</v>
      </c>
      <c r="N72" s="175" t="n">
        <f aca="false">IF('Indicator Data'!BP72="No data","x",'Indicator Data'!BP72/'Indicator Data'!CB72*100)</f>
        <v>232.352941176471</v>
      </c>
      <c r="O72" s="172" t="n">
        <f aca="false">IF(N72="x","x",ROUND(IF(N72&gt;O$3,0,IF(N72&lt;O$4,10,(O$3-N72)/(O$3-O$4)*10)),1))</f>
        <v>0</v>
      </c>
      <c r="P72" s="172" t="n">
        <f aca="false">IF('Indicator Data'!BQ72="No data","x",ROUND(IF('Indicator Data'!BQ72&gt;P$3,0,IF('Indicator Data'!BQ72&lt;P$4,10,(P$3-'Indicator Data'!BQ72)/(P$3-P$4)*10)),1))</f>
        <v>0.9</v>
      </c>
      <c r="Q72" s="172" t="n">
        <f aca="false">IF('Indicator Data'!BR72="No data","x",ROUND(IF('Indicator Data'!BR72&gt;Q$3,0,IF('Indicator Data'!BR72&lt;Q$4,10,(Q$3-'Indicator Data'!BR72)/(Q$3-Q$4)*10)),1))</f>
        <v>0.9</v>
      </c>
      <c r="R72" s="173" t="n">
        <f aca="false">IF(AND(O72="x",P72="x",Q72="x"),"x",ROUND(AVERAGE(O72,Q72,P72),1))</f>
        <v>0.6</v>
      </c>
      <c r="S72" s="172" t="n">
        <f aca="false">IF('Indicator Data'!BS72="No data","x",ROUND(IF('Indicator Data'!BS72&gt;S$3,0,IF('Indicator Data'!BS72&lt;S$4,10,(S$3-'Indicator Data'!BS72)/(S$3-S$4)*10)),1))</f>
        <v>6.4</v>
      </c>
      <c r="T72" s="176" t="n">
        <f aca="false">IF('Indicator Data'!BT72="No data","x",ROUND(IF('Indicator Data'!BT72&gt;T$3,0,IF('Indicator Data'!BT72&lt;T$4,10,(T$3-'Indicator Data'!BT72)/(T$3-T$4)*10)),1))</f>
        <v>4.6</v>
      </c>
      <c r="U72" s="176" t="n">
        <f aca="false">IF('Indicator Data'!BU72="No data","x",ROUND(IF('Indicator Data'!BU72&gt;U$3,0,IF('Indicator Data'!BU72&lt;U$4,10,(U$3-'Indicator Data'!BU72)/(U$3-U$4)*10)),1))</f>
        <v>3.4</v>
      </c>
      <c r="V72" s="176" t="str">
        <f aca="false">IF('Indicator Data'!BV72="No data","x",ROUND(IF('Indicator Data'!BV72&gt;V$3,0,IF('Indicator Data'!BV72&lt;V$4,10,(V$3-'Indicator Data'!BV72)/(V$3-V$4)*10)),1))</f>
        <v>x</v>
      </c>
      <c r="W72" s="172" t="n">
        <f aca="false">IF(AND(T72="X",U72="x",V72="x"),"x",AVERAGE(T72:V72))</f>
        <v>4</v>
      </c>
      <c r="X72" s="172" t="n">
        <f aca="false">IF('Indicator Data'!BW72="No data","x",ROUND(IF('Indicator Data'!BW72&gt;X$3,0,IF('Indicator Data'!BW72&lt;X$4,10,(X$3-'Indicator Data'!BW72)/(X$3-X$4)*10)),1))</f>
        <v>7.2</v>
      </c>
      <c r="Y72" s="172" t="n">
        <f aca="false">IF('Indicator Data'!BX72="No data","x",ROUND(IF('Indicator Data'!BX72&gt;Y$3,10,IF('Indicator Data'!BX72&lt;Y$4,0,10-(Y$3-'Indicator Data'!BX72)/(Y$3-Y$4)*10)),1))</f>
        <v>0.3</v>
      </c>
      <c r="Z72" s="173" t="n">
        <f aca="false">IF(AND(S72="x",W72="x",X72="x",Y72="x"),"x",ROUND(AVERAGE(S72,W72,X72,Y72),1))</f>
        <v>4.5</v>
      </c>
      <c r="AA72" s="174" t="n">
        <f aca="false">ROUND(AVERAGE(R72,M72,Z72),1)</f>
        <v>2.5</v>
      </c>
      <c r="AB72" s="162"/>
    </row>
    <row r="73" customFormat="false" ht="14.5" hidden="false" customHeight="false" outlineLevel="0" collapsed="false">
      <c r="A73" s="170" t="str">
        <f aca="false">'Indicator Data'!A73</f>
        <v>Guatemala</v>
      </c>
      <c r="B73" s="171" t="str">
        <f aca="false">'Indicator Data'!B73</f>
        <v>GTM</v>
      </c>
      <c r="C73" s="172" t="n">
        <f aca="false">IF('Indicator Data'!BI73="No data","x",ROUND(IF('Indicator Data'!BI73&gt;C$3,0,IF('Indicator Data'!BI73&lt;C$4,10,(C$3-'Indicator Data'!BI73)/(C$3-C$4)*10)),1))</f>
        <v>5.5</v>
      </c>
      <c r="D73" s="173" t="n">
        <f aca="false">IF(C73="x","x",C73)</f>
        <v>5.5</v>
      </c>
      <c r="E73" s="172" t="n">
        <f aca="false">IF('Indicator Data'!BK73="No data","x",ROUND(IF('Indicator Data'!BK73&gt;E$3,0,IF('Indicator Data'!BK73&lt;E$4,10,(E$3-'Indicator Data'!BK73)/(E$3-E$4)*10)),1))</f>
        <v>7.5</v>
      </c>
      <c r="F73" s="172" t="n">
        <f aca="false">IF('Indicator Data'!BJ73="No data","x",ROUND(IF('Indicator Data'!BJ73&gt;F$3,0,IF('Indicator Data'!BJ73&lt;F$4,10,(F$3-'Indicator Data'!BJ73)/(F$3-F$4)*10)),1))</f>
        <v>6.4</v>
      </c>
      <c r="G73" s="173" t="n">
        <f aca="false">IF(AND(E73="x",F73="x"),"x",ROUND(AVERAGE(E73,F73),1))</f>
        <v>7</v>
      </c>
      <c r="H73" s="174" t="n">
        <f aca="false">ROUND(AVERAGE(D73,G73),1)</f>
        <v>6.3</v>
      </c>
      <c r="I73" s="172" t="n">
        <f aca="false">IF('Indicator Data'!BM73="No data","x",ROUND(IF('Indicator Data'!BM73^2&gt;I$3,0,IF('Indicator Data'!BM73^2&lt;I$4,10,(I$3-'Indicator Data'!BM73^2)/(I$3-I$4)*10)),1))</f>
        <v>3.8</v>
      </c>
      <c r="J73" s="172" t="n">
        <f aca="false">IF(OR('Indicator Data'!BL73=0,'Indicator Data'!BL73="No data"),"x",ROUND(IF('Indicator Data'!BL73&gt;J$3,0,IF('Indicator Data'!BL73&lt;J$4,10,(J$3-'Indicator Data'!BL73)/(J$3-J$4)*10)),1))</f>
        <v>0.3</v>
      </c>
      <c r="K73" s="172" t="n">
        <f aca="false">IF('Indicator Data'!BN73="No data","x",ROUND(IF('Indicator Data'!BN73&gt;K$3,0,IF('Indicator Data'!BN73&lt;K$4,10,(K$3-'Indicator Data'!BN73)/(K$3-K$4)*10)),1))</f>
        <v>5</v>
      </c>
      <c r="L73" s="172" t="n">
        <f aca="false">IF('Indicator Data'!BO73="No data","x",ROUND(IF('Indicator Data'!BO73&gt;L$3,0,IF('Indicator Data'!BO73&lt;L$4,10,(L$3-'Indicator Data'!BO73)/(L$3-L$4)*10)),1))</f>
        <v>4.4</v>
      </c>
      <c r="M73" s="173" t="n">
        <f aca="false">IF(AND(I73="x",J73="x",K73="x",L73="x"),"x",ROUND(AVERAGE(I73,J73,K73,L73),1))</f>
        <v>3.4</v>
      </c>
      <c r="N73" s="175" t="n">
        <f aca="false">IF('Indicator Data'!BP73="No data","x",'Indicator Data'!BP73/'Indicator Data'!CB73*100)</f>
        <v>19.5968645016797</v>
      </c>
      <c r="O73" s="172" t="n">
        <f aca="false">IF(N73="x","x",ROUND(IF(N73&gt;O$3,0,IF(N73&lt;O$4,10,(O$3-N73)/(O$3-O$4)*10)),1))</f>
        <v>8.1</v>
      </c>
      <c r="P73" s="172" t="n">
        <f aca="false">IF('Indicator Data'!BQ73="No data","x",ROUND(IF('Indicator Data'!BQ73&gt;P$3,0,IF('Indicator Data'!BQ73&lt;P$4,10,(P$3-'Indicator Data'!BQ73)/(P$3-P$4)*10)),1))</f>
        <v>3.6</v>
      </c>
      <c r="Q73" s="172" t="n">
        <f aca="false">IF('Indicator Data'!BR73="No data","x",ROUND(IF('Indicator Data'!BR73&gt;Q$3,0,IF('Indicator Data'!BR73&lt;Q$4,10,(Q$3-'Indicator Data'!BR73)/(Q$3-Q$4)*10)),1))</f>
        <v>1.2</v>
      </c>
      <c r="R73" s="173" t="n">
        <f aca="false">IF(AND(O73="x",P73="x",Q73="x"),"x",ROUND(AVERAGE(O73,Q73,P73),1))</f>
        <v>4.3</v>
      </c>
      <c r="S73" s="172" t="n">
        <f aca="false">IF('Indicator Data'!BS73="No data","x",ROUND(IF('Indicator Data'!BS73&gt;S$3,0,IF('Indicator Data'!BS73&lt;S$4,10,(S$3-'Indicator Data'!BS73)/(S$3-S$4)*10)),1))</f>
        <v>9.1</v>
      </c>
      <c r="T73" s="176" t="n">
        <f aca="false">IF('Indicator Data'!BT73="No data","x",ROUND(IF('Indicator Data'!BT73&gt;T$3,0,IF('Indicator Data'!BT73&lt;T$4,10,(T$3-'Indicator Data'!BT73)/(T$3-T$4)*10)),1))</f>
        <v>2.7</v>
      </c>
      <c r="U73" s="176" t="n">
        <f aca="false">IF('Indicator Data'!BU73="No data","x",ROUND(IF('Indicator Data'!BU73&gt;U$3,0,IF('Indicator Data'!BU73&lt;U$4,10,(U$3-'Indicator Data'!BU73)/(U$3-U$4)*10)),1))</f>
        <v>3.4</v>
      </c>
      <c r="V73" s="176" t="n">
        <f aca="false">IF('Indicator Data'!BV73="No data","x",ROUND(IF('Indicator Data'!BV73&gt;V$3,0,IF('Indicator Data'!BV73&lt;V$4,10,(V$3-'Indicator Data'!BV73)/(V$3-V$4)*10)),1))</f>
        <v>2.2</v>
      </c>
      <c r="W73" s="172" t="n">
        <f aca="false">IF(AND(T73="X",U73="x",V73="x"),"x",AVERAGE(T73:V73))</f>
        <v>2.76666666666667</v>
      </c>
      <c r="X73" s="172" t="n">
        <f aca="false">IF('Indicator Data'!BW73="No data","x",ROUND(IF('Indicator Data'!BW73&gt;X$3,0,IF('Indicator Data'!BW73&lt;X$4,10,(X$3-'Indicator Data'!BW73)/(X$3-X$4)*10)),1))</f>
        <v>8.4</v>
      </c>
      <c r="Y73" s="172" t="n">
        <f aca="false">IF('Indicator Data'!BX73="No data","x",ROUND(IF('Indicator Data'!BX73&gt;Y$3,10,IF('Indicator Data'!BX73&lt;Y$4,0,10-(Y$3-'Indicator Data'!BX73)/(Y$3-Y$4)*10)),1))</f>
        <v>1.1</v>
      </c>
      <c r="Z73" s="173" t="n">
        <f aca="false">IF(AND(S73="x",W73="x",X73="x",Y73="x"),"x",ROUND(AVERAGE(S73,W73,X73,Y73),1))</f>
        <v>5.3</v>
      </c>
      <c r="AA73" s="174" t="n">
        <f aca="false">ROUND(AVERAGE(R73,M73,Z73),1)</f>
        <v>4.3</v>
      </c>
      <c r="AB73" s="162"/>
    </row>
    <row r="74" customFormat="false" ht="14.5" hidden="false" customHeight="false" outlineLevel="0" collapsed="false">
      <c r="A74" s="170" t="str">
        <f aca="false">'Indicator Data'!A74</f>
        <v>Guinea</v>
      </c>
      <c r="B74" s="171" t="str">
        <f aca="false">'Indicator Data'!B74</f>
        <v>GIN</v>
      </c>
      <c r="C74" s="172" t="n">
        <f aca="false">IF('Indicator Data'!BI74="No data","x",ROUND(IF('Indicator Data'!BI74&gt;C$3,0,IF('Indicator Data'!BI74&lt;C$4,10,(C$3-'Indicator Data'!BI74)/(C$3-C$4)*10)),1))</f>
        <v>5</v>
      </c>
      <c r="D74" s="173" t="n">
        <f aca="false">IF(C74="x","x",C74)</f>
        <v>5</v>
      </c>
      <c r="E74" s="172" t="n">
        <f aca="false">IF('Indicator Data'!BK74="No data","x",ROUND(IF('Indicator Data'!BK74&gt;E$3,0,IF('Indicator Data'!BK74&lt;E$4,10,(E$3-'Indicator Data'!BK74)/(E$3-E$4)*10)),1))</f>
        <v>7.5</v>
      </c>
      <c r="F74" s="172" t="n">
        <f aca="false">IF('Indicator Data'!BJ74="No data","x",ROUND(IF('Indicator Data'!BJ74&gt;F$3,0,IF('Indicator Data'!BJ74&lt;F$4,10,(F$3-'Indicator Data'!BJ74)/(F$3-F$4)*10)),1))</f>
        <v>6.8</v>
      </c>
      <c r="G74" s="173" t="n">
        <f aca="false">IF(AND(E74="x",F74="x"),"x",ROUND(AVERAGE(E74,F74),1))</f>
        <v>7.2</v>
      </c>
      <c r="H74" s="174" t="n">
        <f aca="false">ROUND(AVERAGE(D74,G74),1)</f>
        <v>6.1</v>
      </c>
      <c r="I74" s="172" t="n">
        <f aca="false">IF('Indicator Data'!BM74="No data","x",ROUND(IF('Indicator Data'!BM74^2&gt;I$3,0,IF('Indicator Data'!BM74^2&lt;I$4,10,(I$3-'Indicator Data'!BM74^2)/(I$3-I$4)*10)),1))</f>
        <v>9.3</v>
      </c>
      <c r="J74" s="172" t="n">
        <f aca="false">IF(OR('Indicator Data'!BL74=0,'Indicator Data'!BL74="No data"),"x",ROUND(IF('Indicator Data'!BL74&gt;J$3,0,IF('Indicator Data'!BL74&lt;J$4,10,(J$3-'Indicator Data'!BL74)/(J$3-J$4)*10)),1))</f>
        <v>5.5</v>
      </c>
      <c r="K74" s="172" t="n">
        <f aca="false">IF('Indicator Data'!BN74="No data","x",ROUND(IF('Indicator Data'!BN74&gt;K$3,0,IF('Indicator Data'!BN74&lt;K$4,10,(K$3-'Indicator Data'!BN74)/(K$3-K$4)*10)),1))</f>
        <v>7.4</v>
      </c>
      <c r="L74" s="172" t="n">
        <f aca="false">IF('Indicator Data'!BO74="No data","x",ROUND(IF('Indicator Data'!BO74&gt;L$3,0,IF('Indicator Data'!BO74&lt;L$4,10,(L$3-'Indicator Data'!BO74)/(L$3-L$4)*10)),1))</f>
        <v>4.9</v>
      </c>
      <c r="M74" s="173" t="n">
        <f aca="false">IF(AND(I74="x",J74="x",K74="x",L74="x"),"x",ROUND(AVERAGE(I74,J74,K74,L74),1))</f>
        <v>6.8</v>
      </c>
      <c r="N74" s="175" t="n">
        <f aca="false">IF('Indicator Data'!BP74="No data","x",'Indicator Data'!BP74/'Indicator Data'!CB74*100)</f>
        <v>13.8368875142439</v>
      </c>
      <c r="O74" s="172" t="n">
        <f aca="false">IF(N74="x","x",ROUND(IF(N74&gt;O$3,0,IF(N74&lt;O$4,10,(O$3-N74)/(O$3-O$4)*10)),1))</f>
        <v>8.7</v>
      </c>
      <c r="P74" s="172" t="n">
        <f aca="false">IF('Indicator Data'!BQ74="No data","x",ROUND(IF('Indicator Data'!BQ74&gt;P$3,0,IF('Indicator Data'!BQ74&lt;P$4,10,(P$3-'Indicator Data'!BQ74)/(P$3-P$4)*10)),1))</f>
        <v>7.8</v>
      </c>
      <c r="Q74" s="172" t="n">
        <f aca="false">IF('Indicator Data'!BR74="No data","x",ROUND(IF('Indicator Data'!BR74&gt;Q$3,0,IF('Indicator Data'!BR74&lt;Q$4,10,(Q$3-'Indicator Data'!BR74)/(Q$3-Q$4)*10)),1))</f>
        <v>7.2</v>
      </c>
      <c r="R74" s="173" t="n">
        <f aca="false">IF(AND(O74="x",P74="x",Q74="x"),"x",ROUND(AVERAGE(O74,Q74,P74),1))</f>
        <v>7.9</v>
      </c>
      <c r="S74" s="172" t="n">
        <f aca="false">IF('Indicator Data'!BS74="No data","x",ROUND(IF('Indicator Data'!BS74&gt;S$3,0,IF('Indicator Data'!BS74&lt;S$4,10,(S$3-'Indicator Data'!BS74)/(S$3-S$4)*10)),1))</f>
        <v>9.8</v>
      </c>
      <c r="T74" s="176" t="n">
        <f aca="false">IF('Indicator Data'!BT74="No data","x",ROUND(IF('Indicator Data'!BT74&gt;T$3,0,IF('Indicator Data'!BT74&lt;T$4,10,(T$3-'Indicator Data'!BT74)/(T$3-T$4)*10)),1))</f>
        <v>8.8</v>
      </c>
      <c r="U74" s="176" t="str">
        <f aca="false">IF('Indicator Data'!BU74="No data","x",ROUND(IF('Indicator Data'!BU74&gt;U$3,0,IF('Indicator Data'!BU74&lt;U$4,10,(U$3-'Indicator Data'!BU74)/(U$3-U$4)*10)),1))</f>
        <v>x</v>
      </c>
      <c r="V74" s="176" t="str">
        <f aca="false">IF('Indicator Data'!BV74="No data","x",ROUND(IF('Indicator Data'!BV74&gt;V$3,0,IF('Indicator Data'!BV74&lt;V$4,10,(V$3-'Indicator Data'!BV74)/(V$3-V$4)*10)),1))</f>
        <v>x</v>
      </c>
      <c r="W74" s="172" t="n">
        <f aca="false">IF(AND(T74="X",U74="x",V74="x"),"x",AVERAGE(T74:V74))</f>
        <v>8.8</v>
      </c>
      <c r="X74" s="172" t="n">
        <f aca="false">IF('Indicator Data'!BW74="No data","x",ROUND(IF('Indicator Data'!BW74&gt;X$3,0,IF('Indicator Data'!BW74&lt;X$4,10,(X$3-'Indicator Data'!BW74)/(X$3-X$4)*10)),1))</f>
        <v>9.8</v>
      </c>
      <c r="Y74" s="172" t="n">
        <f aca="false">IF('Indicator Data'!BX74="No data","x",ROUND(IF('Indicator Data'!BX74&gt;Y$3,10,IF('Indicator Data'!BX74&lt;Y$4,0,10-(Y$3-'Indicator Data'!BX74)/(Y$3-Y$4)*10)),1))</f>
        <v>6.4</v>
      </c>
      <c r="Z74" s="173" t="n">
        <f aca="false">IF(AND(S74="x",W74="x",X74="x",Y74="x"),"x",ROUND(AVERAGE(S74,W74,X74,Y74),1))</f>
        <v>8.7</v>
      </c>
      <c r="AA74" s="174" t="n">
        <f aca="false">ROUND(AVERAGE(R74,M74,Z74),1)</f>
        <v>7.8</v>
      </c>
      <c r="AB74" s="162"/>
    </row>
    <row r="75" customFormat="false" ht="14.5" hidden="false" customHeight="false" outlineLevel="0" collapsed="false">
      <c r="A75" s="170" t="str">
        <f aca="false">'Indicator Data'!A75</f>
        <v>Guinea-Bissau</v>
      </c>
      <c r="B75" s="171" t="str">
        <f aca="false">'Indicator Data'!B75</f>
        <v>GNB</v>
      </c>
      <c r="C75" s="172" t="n">
        <f aca="false">IF('Indicator Data'!BI75="No data","x",ROUND(IF('Indicator Data'!BI75&gt;C$3,0,IF('Indicator Data'!BI75&lt;C$4,10,(C$3-'Indicator Data'!BI75)/(C$3-C$4)*10)),1))</f>
        <v>7.8</v>
      </c>
      <c r="D75" s="173" t="n">
        <f aca="false">IF(C75="x","x",C75)</f>
        <v>7.8</v>
      </c>
      <c r="E75" s="172" t="n">
        <f aca="false">IF('Indicator Data'!BK75="No data","x",ROUND(IF('Indicator Data'!BK75&gt;E$3,0,IF('Indicator Data'!BK75&lt;E$4,10,(E$3-'Indicator Data'!BK75)/(E$3-E$4)*10)),1))</f>
        <v>7.9</v>
      </c>
      <c r="F75" s="172" t="n">
        <f aca="false">IF('Indicator Data'!BJ75="No data","x",ROUND(IF('Indicator Data'!BJ75&gt;F$3,0,IF('Indicator Data'!BJ75&lt;F$4,10,(F$3-'Indicator Data'!BJ75)/(F$3-F$4)*10)),1))</f>
        <v>7.9</v>
      </c>
      <c r="G75" s="173" t="n">
        <f aca="false">IF(AND(E75="x",F75="x"),"x",ROUND(AVERAGE(E75,F75),1))</f>
        <v>7.9</v>
      </c>
      <c r="H75" s="174" t="n">
        <f aca="false">ROUND(AVERAGE(D75,G75),1)</f>
        <v>7.9</v>
      </c>
      <c r="I75" s="172" t="n">
        <f aca="false">IF('Indicator Data'!BM75="No data","x",ROUND(IF('Indicator Data'!BM75^2&gt;I$3,0,IF('Indicator Data'!BM75^2&lt;I$4,10,(I$3-'Indicator Data'!BM75^2)/(I$3-I$4)*10)),1))</f>
        <v>8.7</v>
      </c>
      <c r="J75" s="172" t="n">
        <f aca="false">IF(OR('Indicator Data'!BL75=0,'Indicator Data'!BL75="No data"),"x",ROUND(IF('Indicator Data'!BL75&gt;J$3,0,IF('Indicator Data'!BL75&lt;J$4,10,(J$3-'Indicator Data'!BL75)/(J$3-J$4)*10)),1))</f>
        <v>6.7</v>
      </c>
      <c r="K75" s="172" t="n">
        <f aca="false">IF('Indicator Data'!BN75="No data","x",ROUND(IF('Indicator Data'!BN75&gt;K$3,0,IF('Indicator Data'!BN75&lt;K$4,10,(K$3-'Indicator Data'!BN75)/(K$3-K$4)*10)),1))</f>
        <v>7.7</v>
      </c>
      <c r="L75" s="172" t="n">
        <f aca="false">IF('Indicator Data'!BO75="No data","x",ROUND(IF('Indicator Data'!BO75&gt;L$3,0,IF('Indicator Data'!BO75&lt;L$4,10,(L$3-'Indicator Data'!BO75)/(L$3-L$4)*10)),1))</f>
        <v>5.3</v>
      </c>
      <c r="M75" s="173" t="n">
        <f aca="false">IF(AND(I75="x",J75="x",K75="x",L75="x"),"x",ROUND(AVERAGE(I75,J75,K75,L75),1))</f>
        <v>7.1</v>
      </c>
      <c r="N75" s="175" t="n">
        <f aca="false">IF('Indicator Data'!BP75="No data","x",'Indicator Data'!BP75/'Indicator Data'!CB75*100)</f>
        <v>12.0910384068279</v>
      </c>
      <c r="O75" s="172" t="n">
        <f aca="false">IF(N75="x","x",ROUND(IF(N75&gt;O$3,0,IF(N75&lt;O$4,10,(O$3-N75)/(O$3-O$4)*10)),1))</f>
        <v>8.9</v>
      </c>
      <c r="P75" s="172" t="n">
        <f aca="false">IF('Indicator Data'!BQ75="No data","x",ROUND(IF('Indicator Data'!BQ75&gt;P$3,0,IF('Indicator Data'!BQ75&lt;P$4,10,(P$3-'Indicator Data'!BQ75)/(P$3-P$4)*10)),1))</f>
        <v>9.1</v>
      </c>
      <c r="Q75" s="172" t="n">
        <f aca="false">IF('Indicator Data'!BR75="No data","x",ROUND(IF('Indicator Data'!BR75&gt;Q$3,0,IF('Indicator Data'!BR75&lt;Q$4,10,(Q$3-'Indicator Data'!BR75)/(Q$3-Q$4)*10)),1))</f>
        <v>8.2</v>
      </c>
      <c r="R75" s="173" t="n">
        <f aca="false">IF(AND(O75="x",P75="x",Q75="x"),"x",ROUND(AVERAGE(O75,Q75,P75),1))</f>
        <v>8.7</v>
      </c>
      <c r="S75" s="172" t="n">
        <f aca="false">IF('Indicator Data'!BS75="No data","x",ROUND(IF('Indicator Data'!BS75&gt;S$3,0,IF('Indicator Data'!BS75&lt;S$4,10,(S$3-'Indicator Data'!BS75)/(S$3-S$4)*10)),1))</f>
        <v>9.5</v>
      </c>
      <c r="T75" s="176" t="n">
        <f aca="false">IF('Indicator Data'!BT75="No data","x",ROUND(IF('Indicator Data'!BT75&gt;T$3,0,IF('Indicator Data'!BT75&lt;T$4,10,(T$3-'Indicator Data'!BT75)/(T$3-T$4)*10)),1))</f>
        <v>4.2</v>
      </c>
      <c r="U75" s="176" t="str">
        <f aca="false">IF('Indicator Data'!BU75="No data","x",ROUND(IF('Indicator Data'!BU75&gt;U$3,0,IF('Indicator Data'!BU75&lt;U$4,10,(U$3-'Indicator Data'!BU75)/(U$3-U$4)*10)),1))</f>
        <v>x</v>
      </c>
      <c r="V75" s="176" t="n">
        <f aca="false">IF('Indicator Data'!BV75="No data","x",ROUND(IF('Indicator Data'!BV75&gt;V$3,0,IF('Indicator Data'!BV75&lt;V$4,10,(V$3-'Indicator Data'!BV75)/(V$3-V$4)*10)),1))</f>
        <v>4.2</v>
      </c>
      <c r="W75" s="172" t="n">
        <f aca="false">IF(AND(T75="X",U75="x",V75="x"),"x",AVERAGE(T75:V75))</f>
        <v>4.2</v>
      </c>
      <c r="X75" s="172" t="n">
        <f aca="false">IF('Indicator Data'!BW75="No data","x",ROUND(IF('Indicator Data'!BW75&gt;X$3,0,IF('Indicator Data'!BW75&lt;X$4,10,(X$3-'Indicator Data'!BW75)/(X$3-X$4)*10)),1))</f>
        <v>9.5</v>
      </c>
      <c r="Y75" s="172" t="n">
        <f aca="false">IF('Indicator Data'!BX75="No data","x",ROUND(IF('Indicator Data'!BX75&gt;Y$3,10,IF('Indicator Data'!BX75&lt;Y$4,0,10-(Y$3-'Indicator Data'!BX75)/(Y$3-Y$4)*10)),1))</f>
        <v>7.4</v>
      </c>
      <c r="Z75" s="173" t="n">
        <f aca="false">IF(AND(S75="x",W75="x",X75="x",Y75="x"),"x",ROUND(AVERAGE(S75,W75,X75,Y75),1))</f>
        <v>7.7</v>
      </c>
      <c r="AA75" s="174" t="n">
        <f aca="false">ROUND(AVERAGE(R75,M75,Z75),1)</f>
        <v>7.8</v>
      </c>
      <c r="AB75" s="162"/>
    </row>
    <row r="76" customFormat="false" ht="14.5" hidden="false" customHeight="false" outlineLevel="0" collapsed="false">
      <c r="A76" s="170" t="str">
        <f aca="false">'Indicator Data'!A76</f>
        <v>Guyana</v>
      </c>
      <c r="B76" s="171" t="str">
        <f aca="false">'Indicator Data'!B76</f>
        <v>GUY</v>
      </c>
      <c r="C76" s="172" t="str">
        <f aca="false">IF('Indicator Data'!BI76="No data","x",ROUND(IF('Indicator Data'!BI76&gt;C$3,0,IF('Indicator Data'!BI76&lt;C$4,10,(C$3-'Indicator Data'!BI76)/(C$3-C$4)*10)),1))</f>
        <v>x</v>
      </c>
      <c r="D76" s="173" t="str">
        <f aca="false">IF(C76="x","x",C76)</f>
        <v>x</v>
      </c>
      <c r="E76" s="172" t="n">
        <f aca="false">IF('Indicator Data'!BK76="No data","x",ROUND(IF('Indicator Data'!BK76&gt;E$3,0,IF('Indicator Data'!BK76&lt;E$4,10,(E$3-'Indicator Data'!BK76)/(E$3-E$4)*10)),1))</f>
        <v>6.1</v>
      </c>
      <c r="F76" s="172" t="n">
        <f aca="false">IF('Indicator Data'!BJ76="No data","x",ROUND(IF('Indicator Data'!BJ76&gt;F$3,0,IF('Indicator Data'!BJ76&lt;F$4,10,(F$3-'Indicator Data'!BJ76)/(F$3-F$4)*10)),1))</f>
        <v>5.9</v>
      </c>
      <c r="G76" s="173" t="n">
        <f aca="false">IF(AND(E76="x",F76="x"),"x",ROUND(AVERAGE(E76,F76),1))</f>
        <v>6</v>
      </c>
      <c r="H76" s="174" t="n">
        <f aca="false">ROUND(AVERAGE(D76,G76),1)</f>
        <v>6</v>
      </c>
      <c r="I76" s="172" t="n">
        <f aca="false">IF('Indicator Data'!BM76="No data","x",ROUND(IF('Indicator Data'!BM76^2&gt;I$3,0,IF('Indicator Data'!BM76^2&lt;I$4,10,(I$3-'Indicator Data'!BM76^2)/(I$3-I$4)*10)),1))</f>
        <v>2.9</v>
      </c>
      <c r="J76" s="172" t="n">
        <f aca="false">IF(OR('Indicator Data'!BL76=0,'Indicator Data'!BL76="No data"),"x",ROUND(IF('Indicator Data'!BL76&gt;J$3,0,IF('Indicator Data'!BL76&lt;J$4,10,(J$3-'Indicator Data'!BL76)/(J$3-J$4)*10)),1))</f>
        <v>0.7</v>
      </c>
      <c r="K76" s="172" t="n">
        <f aca="false">IF('Indicator Data'!BN76="No data","x",ROUND(IF('Indicator Data'!BN76&gt;K$3,0,IF('Indicator Data'!BN76&lt;K$4,10,(K$3-'Indicator Data'!BN76)/(K$3-K$4)*10)),1))</f>
        <v>6.3</v>
      </c>
      <c r="L76" s="172" t="n">
        <f aca="false">IF('Indicator Data'!BO76="No data","x",ROUND(IF('Indicator Data'!BO76&gt;L$3,0,IF('Indicator Data'!BO76&lt;L$4,10,(L$3-'Indicator Data'!BO76)/(L$3-L$4)*10)),1))</f>
        <v>4.7</v>
      </c>
      <c r="M76" s="173" t="n">
        <f aca="false">IF(AND(I76="x",J76="x",K76="x",L76="x"),"x",ROUND(AVERAGE(I76,J76,K76,L76),1))</f>
        <v>3.7</v>
      </c>
      <c r="N76" s="175" t="n">
        <f aca="false">IF('Indicator Data'!BP76="No data","x",'Indicator Data'!BP76/'Indicator Data'!CB76*100)</f>
        <v>2.13360426720853</v>
      </c>
      <c r="O76" s="172" t="n">
        <f aca="false">IF(N76="x","x",ROUND(IF(N76&gt;O$3,0,IF(N76&lt;O$4,10,(O$3-N76)/(O$3-O$4)*10)),1))</f>
        <v>9.9</v>
      </c>
      <c r="P76" s="172" t="n">
        <f aca="false">IF('Indicator Data'!BQ76="No data","x",ROUND(IF('Indicator Data'!BQ76&gt;P$3,0,IF('Indicator Data'!BQ76&lt;P$4,10,(P$3-'Indicator Data'!BQ76)/(P$3-P$4)*10)),1))</f>
        <v>1.6</v>
      </c>
      <c r="Q76" s="172" t="n">
        <f aca="false">IF('Indicator Data'!BR76="No data","x",ROUND(IF('Indicator Data'!BR76&gt;Q$3,0,IF('Indicator Data'!BR76&lt;Q$4,10,(Q$3-'Indicator Data'!BR76)/(Q$3-Q$4)*10)),1))</f>
        <v>0.9</v>
      </c>
      <c r="R76" s="173" t="n">
        <f aca="false">IF(AND(O76="x",P76="x",Q76="x"),"x",ROUND(AVERAGE(O76,Q76,P76),1))</f>
        <v>4.1</v>
      </c>
      <c r="S76" s="172" t="n">
        <f aca="false">IF('Indicator Data'!BS76="No data","x",ROUND(IF('Indicator Data'!BS76&gt;S$3,0,IF('Indicator Data'!BS76&lt;S$4,10,(S$3-'Indicator Data'!BS76)/(S$3-S$4)*10)),1))</f>
        <v>8</v>
      </c>
      <c r="T76" s="176" t="n">
        <f aca="false">IF('Indicator Data'!BT76="No data","x",ROUND(IF('Indicator Data'!BT76&gt;T$3,0,IF('Indicator Data'!BT76&lt;T$4,10,(T$3-'Indicator Data'!BT76)/(T$3-T$4)*10)),1))</f>
        <v>0</v>
      </c>
      <c r="U76" s="176" t="n">
        <f aca="false">IF('Indicator Data'!BU76="No data","x",ROUND(IF('Indicator Data'!BU76&gt;U$3,0,IF('Indicator Data'!BU76&lt;U$4,10,(U$3-'Indicator Data'!BU76)/(U$3-U$4)*10)),1))</f>
        <v>0.3</v>
      </c>
      <c r="V76" s="176" t="n">
        <f aca="false">IF('Indicator Data'!BV76="No data","x",ROUND(IF('Indicator Data'!BV76&gt;V$3,0,IF('Indicator Data'!BV76&lt;V$4,10,(V$3-'Indicator Data'!BV76)/(V$3-V$4)*10)),1))</f>
        <v>1.7</v>
      </c>
      <c r="W76" s="172" t="n">
        <f aca="false">IF(AND(T76="X",U76="x",V76="x"),"x",AVERAGE(T76:V76))</f>
        <v>0.666666666666667</v>
      </c>
      <c r="X76" s="172" t="n">
        <f aca="false">IF('Indicator Data'!BW76="No data","x",ROUND(IF('Indicator Data'!BW76&gt;X$3,0,IF('Indicator Data'!BW76&lt;X$4,10,(X$3-'Indicator Data'!BW76)/(X$3-X$4)*10)),1))</f>
        <v>7.9</v>
      </c>
      <c r="Y76" s="172" t="n">
        <f aca="false">IF('Indicator Data'!BX76="No data","x",ROUND(IF('Indicator Data'!BX76&gt;Y$3,10,IF('Indicator Data'!BX76&lt;Y$4,0,10-(Y$3-'Indicator Data'!BX76)/(Y$3-Y$4)*10)),1))</f>
        <v>1.9</v>
      </c>
      <c r="Z76" s="173" t="n">
        <f aca="false">IF(AND(S76="x",W76="x",X76="x",Y76="x"),"x",ROUND(AVERAGE(S76,W76,X76,Y76),1))</f>
        <v>4.6</v>
      </c>
      <c r="AA76" s="174" t="n">
        <f aca="false">ROUND(AVERAGE(R76,M76,Z76),1)</f>
        <v>4.1</v>
      </c>
      <c r="AB76" s="162"/>
    </row>
    <row r="77" customFormat="false" ht="14.5" hidden="false" customHeight="false" outlineLevel="0" collapsed="false">
      <c r="A77" s="170" t="str">
        <f aca="false">'Indicator Data'!A77</f>
        <v>Haiti</v>
      </c>
      <c r="B77" s="171" t="str">
        <f aca="false">'Indicator Data'!B77</f>
        <v>HTI</v>
      </c>
      <c r="C77" s="172" t="n">
        <f aca="false">IF('Indicator Data'!BI77="No data","x",ROUND(IF('Indicator Data'!BI77&gt;C$3,0,IF('Indicator Data'!BI77&lt;C$4,10,(C$3-'Indicator Data'!BI77)/(C$3-C$4)*10)),1))</f>
        <v>6.7</v>
      </c>
      <c r="D77" s="173" t="n">
        <f aca="false">IF(C77="x","x",C77)</f>
        <v>6.7</v>
      </c>
      <c r="E77" s="172" t="n">
        <f aca="false">IF('Indicator Data'!BK77="No data","x",ROUND(IF('Indicator Data'!BK77&gt;E$3,0,IF('Indicator Data'!BK77&lt;E$4,10,(E$3-'Indicator Data'!BK77)/(E$3-E$4)*10)),1))</f>
        <v>8</v>
      </c>
      <c r="F77" s="172" t="n">
        <f aca="false">IF('Indicator Data'!BJ77="No data","x",ROUND(IF('Indicator Data'!BJ77&gt;F$3,0,IF('Indicator Data'!BJ77&lt;F$4,10,(F$3-'Indicator Data'!BJ77)/(F$3-F$4)*10)),1))</f>
        <v>9.1</v>
      </c>
      <c r="G77" s="173" t="n">
        <f aca="false">IF(AND(E77="x",F77="x"),"x",ROUND(AVERAGE(E77,F77),1))</f>
        <v>8.6</v>
      </c>
      <c r="H77" s="174" t="n">
        <f aca="false">ROUND(AVERAGE(D77,G77),1)</f>
        <v>7.7</v>
      </c>
      <c r="I77" s="172" t="n">
        <f aca="false">IF('Indicator Data'!BM77="No data","x",ROUND(IF('Indicator Data'!BM77^2&gt;I$3,0,IF('Indicator Data'!BM77^2&lt;I$4,10,(I$3-'Indicator Data'!BM77^2)/(I$3-I$4)*10)),1))</f>
        <v>6.8</v>
      </c>
      <c r="J77" s="172" t="n">
        <f aca="false">IF(OR('Indicator Data'!BL77=0,'Indicator Data'!BL77="No data"),"x",ROUND(IF('Indicator Data'!BL77&gt;J$3,0,IF('Indicator Data'!BL77&lt;J$4,10,(J$3-'Indicator Data'!BL77)/(J$3-J$4)*10)),1))</f>
        <v>5.3</v>
      </c>
      <c r="K77" s="172" t="n">
        <f aca="false">IF('Indicator Data'!BN77="No data","x",ROUND(IF('Indicator Data'!BN77&gt;K$3,0,IF('Indicator Data'!BN77&lt;K$4,10,(K$3-'Indicator Data'!BN77)/(K$3-K$4)*10)),1))</f>
        <v>6.6</v>
      </c>
      <c r="L77" s="172" t="n">
        <f aca="false">IF('Indicator Data'!BO77="No data","x",ROUND(IF('Indicator Data'!BO77&gt;L$3,0,IF('Indicator Data'!BO77&lt;L$4,10,(L$3-'Indicator Data'!BO77)/(L$3-L$4)*10)),1))</f>
        <v>7</v>
      </c>
      <c r="M77" s="173" t="n">
        <f aca="false">IF(AND(I77="x",J77="x",K77="x",L77="x"),"x",ROUND(AVERAGE(I77,J77,K77,L77),1))</f>
        <v>6.4</v>
      </c>
      <c r="N77" s="175" t="n">
        <f aca="false">IF('Indicator Data'!BP77="No data","x",'Indicator Data'!BP77/'Indicator Data'!CB77*100)</f>
        <v>83.4542815674891</v>
      </c>
      <c r="O77" s="172" t="n">
        <f aca="false">IF(N77="x","x",ROUND(IF(N77&gt;O$3,0,IF(N77&lt;O$4,10,(O$3-N77)/(O$3-O$4)*10)),1))</f>
        <v>1.7</v>
      </c>
      <c r="P77" s="172" t="n">
        <f aca="false">IF('Indicator Data'!BQ77="No data","x",ROUND(IF('Indicator Data'!BQ77&gt;P$3,0,IF('Indicator Data'!BQ77&lt;P$4,10,(P$3-'Indicator Data'!BQ77)/(P$3-P$4)*10)),1))</f>
        <v>7</v>
      </c>
      <c r="Q77" s="172" t="n">
        <f aca="false">IF('Indicator Data'!BR77="No data","x",ROUND(IF('Indicator Data'!BR77&gt;Q$3,0,IF('Indicator Data'!BR77&lt;Q$4,10,(Q$3-'Indicator Data'!BR77)/(Q$3-Q$4)*10)),1))</f>
        <v>6.7</v>
      </c>
      <c r="R77" s="173" t="n">
        <f aca="false">IF(AND(O77="x",P77="x",Q77="x"),"x",ROUND(AVERAGE(O77,Q77,P77),1))</f>
        <v>5.1</v>
      </c>
      <c r="S77" s="172" t="n">
        <f aca="false">IF('Indicator Data'!BS77="No data","x",ROUND(IF('Indicator Data'!BS77&gt;S$3,0,IF('Indicator Data'!BS77&lt;S$4,10,(S$3-'Indicator Data'!BS77)/(S$3-S$4)*10)),1))</f>
        <v>9.4</v>
      </c>
      <c r="T77" s="176" t="n">
        <f aca="false">IF('Indicator Data'!BT77="No data","x",ROUND(IF('Indicator Data'!BT77&gt;T$3,0,IF('Indicator Data'!BT77&lt;T$4,10,(T$3-'Indicator Data'!BT77)/(T$3-T$4)*10)),1))</f>
        <v>8.1</v>
      </c>
      <c r="U77" s="176" t="n">
        <f aca="false">IF('Indicator Data'!BU77="No data","x",ROUND(IF('Indicator Data'!BU77&gt;U$3,0,IF('Indicator Data'!BU77&lt;U$4,10,(U$3-'Indicator Data'!BU77)/(U$3-U$4)*10)),1))</f>
        <v>9.8</v>
      </c>
      <c r="V77" s="176" t="n">
        <f aca="false">IF('Indicator Data'!BV77="No data","x",ROUND(IF('Indicator Data'!BV77&gt;V$3,0,IF('Indicator Data'!BV77&lt;V$4,10,(V$3-'Indicator Data'!BV77)/(V$3-V$4)*10)),1))</f>
        <v>8.1</v>
      </c>
      <c r="W77" s="172" t="n">
        <f aca="false">IF(AND(T77="X",U77="x",V77="x"),"x",AVERAGE(T77:V77))</f>
        <v>8.66666666666667</v>
      </c>
      <c r="X77" s="172" t="n">
        <f aca="false">IF('Indicator Data'!BW77="No data","x",ROUND(IF('Indicator Data'!BW77&gt;X$3,0,IF('Indicator Data'!BW77&lt;X$4,10,(X$3-'Indicator Data'!BW77)/(X$3-X$4)*10)),1))</f>
        <v>9.7</v>
      </c>
      <c r="Y77" s="172" t="n">
        <f aca="false">IF('Indicator Data'!BX77="No data","x",ROUND(IF('Indicator Data'!BX77&gt;Y$3,10,IF('Indicator Data'!BX77&lt;Y$4,0,10-(Y$3-'Indicator Data'!BX77)/(Y$3-Y$4)*10)),1))</f>
        <v>5.3</v>
      </c>
      <c r="Z77" s="173" t="n">
        <f aca="false">IF(AND(S77="x",W77="x",X77="x",Y77="x"),"x",ROUND(AVERAGE(S77,W77,X77,Y77),1))</f>
        <v>8.3</v>
      </c>
      <c r="AA77" s="174" t="n">
        <f aca="false">ROUND(AVERAGE(R77,M77,Z77),1)</f>
        <v>6.6</v>
      </c>
      <c r="AB77" s="162"/>
    </row>
    <row r="78" customFormat="false" ht="14.5" hidden="false" customHeight="false" outlineLevel="0" collapsed="false">
      <c r="A78" s="170" t="str">
        <f aca="false">'Indicator Data'!A78</f>
        <v>Honduras</v>
      </c>
      <c r="B78" s="171" t="str">
        <f aca="false">'Indicator Data'!B78</f>
        <v>HND</v>
      </c>
      <c r="C78" s="172" t="n">
        <f aca="false">IF('Indicator Data'!BI78="No data","x",ROUND(IF('Indicator Data'!BI78&gt;C$3,0,IF('Indicator Data'!BI78&lt;C$4,10,(C$3-'Indicator Data'!BI78)/(C$3-C$4)*10)),1))</f>
        <v>5.2</v>
      </c>
      <c r="D78" s="173" t="n">
        <f aca="false">IF(C78="x","x",C78)</f>
        <v>5.2</v>
      </c>
      <c r="E78" s="172" t="n">
        <f aca="false">IF('Indicator Data'!BK78="No data","x",ROUND(IF('Indicator Data'!BK78&gt;E$3,0,IF('Indicator Data'!BK78&lt;E$4,10,(E$3-'Indicator Data'!BK78)/(E$3-E$4)*10)),1))</f>
        <v>7.7</v>
      </c>
      <c r="F78" s="172" t="n">
        <f aca="false">IF('Indicator Data'!BJ78="No data","x",ROUND(IF('Indicator Data'!BJ78&gt;F$3,0,IF('Indicator Data'!BJ78&lt;F$4,10,(F$3-'Indicator Data'!BJ78)/(F$3-F$4)*10)),1))</f>
        <v>6.2</v>
      </c>
      <c r="G78" s="173" t="n">
        <f aca="false">IF(AND(E78="x",F78="x"),"x",ROUND(AVERAGE(E78,F78),1))</f>
        <v>7</v>
      </c>
      <c r="H78" s="174" t="n">
        <f aca="false">ROUND(AVERAGE(D78,G78),1)</f>
        <v>6.1</v>
      </c>
      <c r="I78" s="172" t="n">
        <f aca="false">IF('Indicator Data'!BM78="No data","x",ROUND(IF('Indicator Data'!BM78^2&gt;I$3,0,IF('Indicator Data'!BM78^2&lt;I$4,10,(I$3-'Indicator Data'!BM78^2)/(I$3-I$4)*10)),1))</f>
        <v>2.4</v>
      </c>
      <c r="J78" s="172" t="n">
        <f aca="false">IF(OR('Indicator Data'!BL78=0,'Indicator Data'!BL78="No data"),"x",ROUND(IF('Indicator Data'!BL78&gt;J$3,0,IF('Indicator Data'!BL78&lt;J$4,10,(J$3-'Indicator Data'!BL78)/(J$3-J$4)*10)),1))</f>
        <v>0.7</v>
      </c>
      <c r="K78" s="172" t="n">
        <f aca="false">IF('Indicator Data'!BN78="No data","x",ROUND(IF('Indicator Data'!BN78&gt;K$3,0,IF('Indicator Data'!BN78&lt;K$4,10,(K$3-'Indicator Data'!BN78)/(K$3-K$4)*10)),1))</f>
        <v>5.8</v>
      </c>
      <c r="L78" s="172" t="n">
        <f aca="false">IF('Indicator Data'!BO78="No data","x",ROUND(IF('Indicator Data'!BO78&gt;L$3,0,IF('Indicator Data'!BO78&lt;L$4,10,(L$3-'Indicator Data'!BO78)/(L$3-L$4)*10)),1))</f>
        <v>6.7</v>
      </c>
      <c r="M78" s="173" t="n">
        <f aca="false">IF(AND(I78="x",J78="x",K78="x",L78="x"),"x",ROUND(AVERAGE(I78,J78,K78,L78),1))</f>
        <v>3.9</v>
      </c>
      <c r="N78" s="175" t="n">
        <f aca="false">IF('Indicator Data'!BP78="No data","x",'Indicator Data'!BP78/'Indicator Data'!CB78*100)</f>
        <v>13.4060237733488</v>
      </c>
      <c r="O78" s="172" t="n">
        <f aca="false">IF(N78="x","x",ROUND(IF(N78&gt;O$3,0,IF(N78&lt;O$4,10,(O$3-N78)/(O$3-O$4)*10)),1))</f>
        <v>8.7</v>
      </c>
      <c r="P78" s="172" t="n">
        <f aca="false">IF('Indicator Data'!BQ78="No data","x",ROUND(IF('Indicator Data'!BQ78&gt;P$3,0,IF('Indicator Data'!BQ78&lt;P$4,10,(P$3-'Indicator Data'!BQ78)/(P$3-P$4)*10)),1))</f>
        <v>1.8</v>
      </c>
      <c r="Q78" s="172" t="n">
        <f aca="false">IF('Indicator Data'!BR78="No data","x",ROUND(IF('Indicator Data'!BR78&gt;Q$3,0,IF('Indicator Data'!BR78&lt;Q$4,10,(Q$3-'Indicator Data'!BR78)/(Q$3-Q$4)*10)),1))</f>
        <v>0.9</v>
      </c>
      <c r="R78" s="173" t="n">
        <f aca="false">IF(AND(O78="x",P78="x",Q78="x"),"x",ROUND(AVERAGE(O78,Q78,P78),1))</f>
        <v>3.8</v>
      </c>
      <c r="S78" s="172" t="n">
        <f aca="false">IF('Indicator Data'!BS78="No data","x",ROUND(IF('Indicator Data'!BS78&gt;S$3,0,IF('Indicator Data'!BS78&lt;S$4,10,(S$3-'Indicator Data'!BS78)/(S$3-S$4)*10)),1))</f>
        <v>9.2</v>
      </c>
      <c r="T78" s="176" t="n">
        <f aca="false">IF('Indicator Data'!BT78="No data","x",ROUND(IF('Indicator Data'!BT78&gt;T$3,0,IF('Indicator Data'!BT78&lt;T$4,10,(T$3-'Indicator Data'!BT78)/(T$3-T$4)*10)),1))</f>
        <v>3.2</v>
      </c>
      <c r="U78" s="176" t="n">
        <f aca="false">IF('Indicator Data'!BU78="No data","x",ROUND(IF('Indicator Data'!BU78&gt;U$3,0,IF('Indicator Data'!BU78&lt;U$4,10,(U$3-'Indicator Data'!BU78)/(U$3-U$4)*10)),1))</f>
        <v>3.4</v>
      </c>
      <c r="V78" s="176" t="n">
        <f aca="false">IF('Indicator Data'!BV78="No data","x",ROUND(IF('Indicator Data'!BV78&gt;V$3,0,IF('Indicator Data'!BV78&lt;V$4,10,(V$3-'Indicator Data'!BV78)/(V$3-V$4)*10)),1))</f>
        <v>3.2</v>
      </c>
      <c r="W78" s="172" t="n">
        <f aca="false">IF(AND(T78="X",U78="x",V78="x"),"x",AVERAGE(T78:V78))</f>
        <v>3.26666666666667</v>
      </c>
      <c r="X78" s="172" t="n">
        <f aca="false">IF('Indicator Data'!BW78="No data","x",ROUND(IF('Indicator Data'!BW78&gt;X$3,0,IF('Indicator Data'!BW78&lt;X$4,10,(X$3-'Indicator Data'!BW78)/(X$3-X$4)*10)),1))</f>
        <v>8.7</v>
      </c>
      <c r="Y78" s="172" t="n">
        <f aca="false">IF('Indicator Data'!BX78="No data","x",ROUND(IF('Indicator Data'!BX78&gt;Y$3,10,IF('Indicator Data'!BX78&lt;Y$4,0,10-(Y$3-'Indicator Data'!BX78)/(Y$3-Y$4)*10)),1))</f>
        <v>0.7</v>
      </c>
      <c r="Z78" s="173" t="n">
        <f aca="false">IF(AND(S78="x",W78="x",X78="x",Y78="x"),"x",ROUND(AVERAGE(S78,W78,X78,Y78),1))</f>
        <v>5.5</v>
      </c>
      <c r="AA78" s="174" t="n">
        <f aca="false">ROUND(AVERAGE(R78,M78,Z78),1)</f>
        <v>4.4</v>
      </c>
      <c r="AB78" s="162"/>
    </row>
    <row r="79" customFormat="false" ht="14.5" hidden="false" customHeight="false" outlineLevel="0" collapsed="false">
      <c r="A79" s="170" t="str">
        <f aca="false">'Indicator Data'!A79</f>
        <v>Hungary</v>
      </c>
      <c r="B79" s="171" t="str">
        <f aca="false">'Indicator Data'!B79</f>
        <v>HUN</v>
      </c>
      <c r="C79" s="172" t="n">
        <f aca="false">IF('Indicator Data'!BI79="No data","x",ROUND(IF('Indicator Data'!BI79&gt;C$3,0,IF('Indicator Data'!BI79&lt;C$4,10,(C$3-'Indicator Data'!BI79)/(C$3-C$4)*10)),1))</f>
        <v>1.4</v>
      </c>
      <c r="D79" s="173" t="n">
        <f aca="false">IF(C79="x","x",C79)</f>
        <v>1.4</v>
      </c>
      <c r="E79" s="172" t="n">
        <f aca="false">IF('Indicator Data'!BK79="No data","x",ROUND(IF('Indicator Data'!BK79&gt;E$3,0,IF('Indicator Data'!BK79&lt;E$4,10,(E$3-'Indicator Data'!BK79)/(E$3-E$4)*10)),1))</f>
        <v>5.7</v>
      </c>
      <c r="F79" s="172" t="n">
        <f aca="false">IF('Indicator Data'!BJ79="No data","x",ROUND(IF('Indicator Data'!BJ79&gt;F$3,0,IF('Indicator Data'!BJ79&lt;F$4,10,(F$3-'Indicator Data'!BJ79)/(F$3-F$4)*10)),1))</f>
        <v>3.8</v>
      </c>
      <c r="G79" s="173" t="n">
        <f aca="false">IF(AND(E79="x",F79="x"),"x",ROUND(AVERAGE(E79,F79),1))</f>
        <v>4.8</v>
      </c>
      <c r="H79" s="174" t="n">
        <f aca="false">ROUND(AVERAGE(D79,G79),1)</f>
        <v>3.1</v>
      </c>
      <c r="I79" s="172" t="n">
        <f aca="false">IF('Indicator Data'!BM79="No data","x",ROUND(IF('Indicator Data'!BM79^2&gt;I$3,0,IF('Indicator Data'!BM79^2&lt;I$4,10,(I$3-'Indicator Data'!BM79^2)/(I$3-I$4)*10)),1))</f>
        <v>0.2</v>
      </c>
      <c r="J79" s="172" t="n">
        <f aca="false">IF(OR('Indicator Data'!BL79=0,'Indicator Data'!BL79="No data"),"x",ROUND(IF('Indicator Data'!BL79&gt;J$3,0,IF('Indicator Data'!BL79&lt;J$4,10,(J$3-'Indicator Data'!BL79)/(J$3-J$4)*10)),1))</f>
        <v>0</v>
      </c>
      <c r="K79" s="172" t="n">
        <f aca="false">IF('Indicator Data'!BN79="No data","x",ROUND(IF('Indicator Data'!BN79&gt;K$3,0,IF('Indicator Data'!BN79&lt;K$4,10,(K$3-'Indicator Data'!BN79)/(K$3-K$4)*10)),1))</f>
        <v>1.5</v>
      </c>
      <c r="L79" s="172" t="n">
        <f aca="false">IF('Indicator Data'!BO79="No data","x",ROUND(IF('Indicator Data'!BO79&gt;L$3,0,IF('Indicator Data'!BO79&lt;L$4,10,(L$3-'Indicator Data'!BO79)/(L$3-L$4)*10)),1))</f>
        <v>4.8</v>
      </c>
      <c r="M79" s="173" t="n">
        <f aca="false">IF(AND(I79="x",J79="x",K79="x",L79="x"),"x",ROUND(AVERAGE(I79,J79,K79,L79),1))</f>
        <v>1.6</v>
      </c>
      <c r="N79" s="175" t="n">
        <f aca="false">IF('Indicator Data'!BP79="No data","x",'Indicator Data'!BP79/'Indicator Data'!CB79*100)</f>
        <v>176.736993261902</v>
      </c>
      <c r="O79" s="172" t="n">
        <f aca="false">IF(N79="x","x",ROUND(IF(N79&gt;O$3,0,IF(N79&lt;O$4,10,(O$3-N79)/(O$3-O$4)*10)),1))</f>
        <v>0</v>
      </c>
      <c r="P79" s="172" t="n">
        <f aca="false">IF('Indicator Data'!BQ79="No data","x",ROUND(IF('Indicator Data'!BQ79&gt;P$3,0,IF('Indicator Data'!BQ79&lt;P$4,10,(P$3-'Indicator Data'!BQ79)/(P$3-P$4)*10)),1))</f>
        <v>0.2</v>
      </c>
      <c r="Q79" s="172" t="n">
        <f aca="false">IF('Indicator Data'!BR79="No data","x",ROUND(IF('Indicator Data'!BR79&gt;Q$3,0,IF('Indicator Data'!BR79&lt;Q$4,10,(Q$3-'Indicator Data'!BR79)/(Q$3-Q$4)*10)),1))</f>
        <v>0</v>
      </c>
      <c r="R79" s="173" t="n">
        <f aca="false">IF(AND(O79="x",P79="x",Q79="x"),"x",ROUND(AVERAGE(O79,Q79,P79),1))</f>
        <v>0.1</v>
      </c>
      <c r="S79" s="172" t="n">
        <f aca="false">IF('Indicator Data'!BS79="No data","x",ROUND(IF('Indicator Data'!BS79&gt;S$3,0,IF('Indicator Data'!BS79&lt;S$4,10,(S$3-'Indicator Data'!BS79)/(S$3-S$4)*10)),1))</f>
        <v>1.9</v>
      </c>
      <c r="T79" s="176" t="n">
        <f aca="false">IF('Indicator Data'!BT79="No data","x",ROUND(IF('Indicator Data'!BT79&gt;T$3,0,IF('Indicator Data'!BT79&lt;T$4,10,(T$3-'Indicator Data'!BT79)/(T$3-T$4)*10)),1))</f>
        <v>0</v>
      </c>
      <c r="U79" s="176" t="n">
        <f aca="false">IF('Indicator Data'!BU79="No data","x",ROUND(IF('Indicator Data'!BU79&gt;U$3,0,IF('Indicator Data'!BU79&lt;U$4,10,(U$3-'Indicator Data'!BU79)/(U$3-U$4)*10)),1))</f>
        <v>0</v>
      </c>
      <c r="V79" s="176" t="n">
        <f aca="false">IF('Indicator Data'!BV79="No data","x",ROUND(IF('Indicator Data'!BV79&gt;V$3,0,IF('Indicator Data'!BV79&lt;V$4,10,(V$3-'Indicator Data'!BV79)/(V$3-V$4)*10)),1))</f>
        <v>0</v>
      </c>
      <c r="W79" s="172" t="n">
        <f aca="false">IF(AND(T79="X",U79="x",V79="x"),"x",AVERAGE(T79:V79))</f>
        <v>0</v>
      </c>
      <c r="X79" s="172" t="n">
        <f aca="false">IF('Indicator Data'!BW79="No data","x",ROUND(IF('Indicator Data'!BW79&gt;X$3,0,IF('Indicator Data'!BW79&lt;X$4,10,(X$3-'Indicator Data'!BW79)/(X$3-X$4)*10)),1))</f>
        <v>2.9</v>
      </c>
      <c r="Y79" s="172" t="n">
        <f aca="false">IF('Indicator Data'!BX79="No data","x",ROUND(IF('Indicator Data'!BX79&gt;Y$3,10,IF('Indicator Data'!BX79&lt;Y$4,0,10-(Y$3-'Indicator Data'!BX79)/(Y$3-Y$4)*10)),1))</f>
        <v>0.1</v>
      </c>
      <c r="Z79" s="173" t="n">
        <f aca="false">IF(AND(S79="x",W79="x",X79="x",Y79="x"),"x",ROUND(AVERAGE(S79,W79,X79,Y79),1))</f>
        <v>1.2</v>
      </c>
      <c r="AA79" s="174" t="n">
        <f aca="false">ROUND(AVERAGE(R79,M79,Z79),1)</f>
        <v>1</v>
      </c>
      <c r="AB79" s="162"/>
    </row>
    <row r="80" customFormat="false" ht="14.5" hidden="false" customHeight="false" outlineLevel="0" collapsed="false">
      <c r="A80" s="170" t="str">
        <f aca="false">'Indicator Data'!A80</f>
        <v>Iceland</v>
      </c>
      <c r="B80" s="171" t="str">
        <f aca="false">'Indicator Data'!B80</f>
        <v>ISL</v>
      </c>
      <c r="C80" s="172" t="str">
        <f aca="false">IF('Indicator Data'!BI80="No data","x",ROUND(IF('Indicator Data'!BI80&gt;C$3,0,IF('Indicator Data'!BI80&lt;C$4,10,(C$3-'Indicator Data'!BI80)/(C$3-C$4)*10)),1))</f>
        <v>x</v>
      </c>
      <c r="D80" s="173" t="str">
        <f aca="false">IF(C80="x","x",C80)</f>
        <v>x</v>
      </c>
      <c r="E80" s="172" t="n">
        <f aca="false">IF('Indicator Data'!BK80="No data","x",ROUND(IF('Indicator Data'!BK80&gt;E$3,0,IF('Indicator Data'!BK80&lt;E$4,10,(E$3-'Indicator Data'!BK80)/(E$3-E$4)*10)),1))</f>
        <v>2.6</v>
      </c>
      <c r="F80" s="172" t="n">
        <f aca="false">IF('Indicator Data'!BJ80="No data","x",ROUND(IF('Indicator Data'!BJ80&gt;F$3,0,IF('Indicator Data'!BJ80&lt;F$4,10,(F$3-'Indicator Data'!BJ80)/(F$3-F$4)*10)),1))</f>
        <v>2</v>
      </c>
      <c r="G80" s="173" t="n">
        <f aca="false">IF(AND(E80="x",F80="x"),"x",ROUND(AVERAGE(E80,F80),1))</f>
        <v>2.3</v>
      </c>
      <c r="H80" s="174" t="n">
        <f aca="false">ROUND(AVERAGE(D80,G80),1)</f>
        <v>2.3</v>
      </c>
      <c r="I80" s="172" t="str">
        <f aca="false">IF('Indicator Data'!BM80="No data","x",ROUND(IF('Indicator Data'!BM80^2&gt;I$3,0,IF('Indicator Data'!BM80^2&lt;I$4,10,(I$3-'Indicator Data'!BM80^2)/(I$3-I$4)*10)),1))</f>
        <v>x</v>
      </c>
      <c r="J80" s="172" t="n">
        <f aca="false">IF(OR('Indicator Data'!BL80=0,'Indicator Data'!BL80="No data"),"x",ROUND(IF('Indicator Data'!BL80&gt;J$3,0,IF('Indicator Data'!BL80&lt;J$4,10,(J$3-'Indicator Data'!BL80)/(J$3-J$4)*10)),1))</f>
        <v>0</v>
      </c>
      <c r="K80" s="172" t="n">
        <f aca="false">IF('Indicator Data'!BN80="No data","x",ROUND(IF('Indicator Data'!BN80&gt;K$3,0,IF('Indicator Data'!BN80&lt;K$4,10,(K$3-'Indicator Data'!BN80)/(K$3-K$4)*10)),1))</f>
        <v>0.1</v>
      </c>
      <c r="L80" s="172" t="n">
        <f aca="false">IF('Indicator Data'!BO80="No data","x",ROUND(IF('Indicator Data'!BO80&gt;L$3,0,IF('Indicator Data'!BO80&lt;L$4,10,(L$3-'Indicator Data'!BO80)/(L$3-L$4)*10)),1))</f>
        <v>3.9</v>
      </c>
      <c r="M80" s="173" t="n">
        <f aca="false">IF(AND(I80="x",J80="x",K80="x",L80="x"),"x",ROUND(AVERAGE(I80,J80,K80,L80),1))</f>
        <v>1.3</v>
      </c>
      <c r="N80" s="175" t="n">
        <f aca="false">IF('Indicator Data'!BP80="No data","x",'Indicator Data'!BP80/'Indicator Data'!CB80*100)</f>
        <v>23.9401496259352</v>
      </c>
      <c r="O80" s="172" t="n">
        <f aca="false">IF(N80="x","x",ROUND(IF(N80&gt;O$3,0,IF(N80&lt;O$4,10,(O$3-N80)/(O$3-O$4)*10)),1))</f>
        <v>7.7</v>
      </c>
      <c r="P80" s="172" t="n">
        <f aca="false">IF('Indicator Data'!BQ80="No data","x",ROUND(IF('Indicator Data'!BQ80&gt;P$3,0,IF('Indicator Data'!BQ80&lt;P$4,10,(P$3-'Indicator Data'!BQ80)/(P$3-P$4)*10)),1))</f>
        <v>0.1</v>
      </c>
      <c r="Q80" s="172" t="n">
        <f aca="false">IF('Indicator Data'!BR80="No data","x",ROUND(IF('Indicator Data'!BR80&gt;Q$3,0,IF('Indicator Data'!BR80&lt;Q$4,10,(Q$3-'Indicator Data'!BR80)/(Q$3-Q$4)*10)),1))</f>
        <v>0</v>
      </c>
      <c r="R80" s="173" t="n">
        <f aca="false">IF(AND(O80="x",P80="x",Q80="x"),"x",ROUND(AVERAGE(O80,Q80,P80),1))</f>
        <v>2.6</v>
      </c>
      <c r="S80" s="172" t="n">
        <f aca="false">IF('Indicator Data'!BS80="No data","x",ROUND(IF('Indicator Data'!BS80&gt;S$3,0,IF('Indicator Data'!BS80&lt;S$4,10,(S$3-'Indicator Data'!BS80)/(S$3-S$4)*10)),1))</f>
        <v>0.1</v>
      </c>
      <c r="T80" s="176" t="n">
        <f aca="false">IF('Indicator Data'!BT80="No data","x",ROUND(IF('Indicator Data'!BT80&gt;T$3,0,IF('Indicator Data'!BT80&lt;T$4,10,(T$3-'Indicator Data'!BT80)/(T$3-T$4)*10)),1))</f>
        <v>1</v>
      </c>
      <c r="U80" s="176" t="n">
        <f aca="false">IF('Indicator Data'!BU80="No data","x",ROUND(IF('Indicator Data'!BU80&gt;U$3,0,IF('Indicator Data'!BU80&lt;U$4,10,(U$3-'Indicator Data'!BU80)/(U$3-U$4)*10)),1))</f>
        <v>1</v>
      </c>
      <c r="V80" s="176" t="n">
        <f aca="false">IF('Indicator Data'!BV80="No data","x",ROUND(IF('Indicator Data'!BV80&gt;V$3,0,IF('Indicator Data'!BV80&lt;V$4,10,(V$3-'Indicator Data'!BV80)/(V$3-V$4)*10)),1))</f>
        <v>1</v>
      </c>
      <c r="W80" s="172" t="n">
        <f aca="false">IF(AND(T80="X",U80="x",V80="x"),"x",AVERAGE(T80:V80))</f>
        <v>1</v>
      </c>
      <c r="X80" s="172" t="n">
        <f aca="false">IF('Indicator Data'!BW80="No data","x",ROUND(IF('Indicator Data'!BW80&gt;X$3,0,IF('Indicator Data'!BW80&lt;X$4,10,(X$3-'Indicator Data'!BW80)/(X$3-X$4)*10)),1))</f>
        <v>0</v>
      </c>
      <c r="Y80" s="172" t="n">
        <f aca="false">IF('Indicator Data'!BX80="No data","x",ROUND(IF('Indicator Data'!BX80&gt;Y$3,10,IF('Indicator Data'!BX80&lt;Y$4,0,10-(Y$3-'Indicator Data'!BX80)/(Y$3-Y$4)*10)),1))</f>
        <v>0</v>
      </c>
      <c r="Z80" s="173" t="n">
        <f aca="false">IF(AND(S80="x",W80="x",X80="x",Y80="x"),"x",ROUND(AVERAGE(S80,W80,X80,Y80),1))</f>
        <v>0.3</v>
      </c>
      <c r="AA80" s="174" t="n">
        <f aca="false">ROUND(AVERAGE(R80,M80,Z80),1)</f>
        <v>1.4</v>
      </c>
      <c r="AB80" s="162"/>
    </row>
    <row r="81" customFormat="false" ht="14.5" hidden="false" customHeight="false" outlineLevel="0" collapsed="false">
      <c r="A81" s="170" t="str">
        <f aca="false">'Indicator Data'!A81</f>
        <v>India</v>
      </c>
      <c r="B81" s="171" t="str">
        <f aca="false">'Indicator Data'!B81</f>
        <v>IND</v>
      </c>
      <c r="C81" s="172" t="n">
        <f aca="false">IF('Indicator Data'!BI81="No data","x",ROUND(IF('Indicator Data'!BI81&gt;C$3,0,IF('Indicator Data'!BI81&lt;C$4,10,(C$3-'Indicator Data'!BI81)/(C$3-C$4)*10)),1))</f>
        <v>1.8</v>
      </c>
      <c r="D81" s="173" t="n">
        <f aca="false">IF(C81="x","x",C81)</f>
        <v>1.8</v>
      </c>
      <c r="E81" s="172" t="n">
        <f aca="false">IF('Indicator Data'!BK81="No data","x",ROUND(IF('Indicator Data'!BK81&gt;E$3,0,IF('Indicator Data'!BK81&lt;E$4,10,(E$3-'Indicator Data'!BK81)/(E$3-E$4)*10)),1))</f>
        <v>6</v>
      </c>
      <c r="F81" s="172" t="n">
        <f aca="false">IF('Indicator Data'!BJ81="No data","x",ROUND(IF('Indicator Data'!BJ81&gt;F$3,0,IF('Indicator Data'!BJ81&lt;F$4,10,(F$3-'Indicator Data'!BJ81)/(F$3-F$4)*10)),1))</f>
        <v>4.2</v>
      </c>
      <c r="G81" s="173" t="n">
        <f aca="false">IF(AND(E81="x",F81="x"),"x",ROUND(AVERAGE(E81,F81),1))</f>
        <v>5.1</v>
      </c>
      <c r="H81" s="174" t="n">
        <f aca="false">ROUND(AVERAGE(D81,G81),1)</f>
        <v>3.5</v>
      </c>
      <c r="I81" s="172" t="n">
        <f aca="false">IF('Indicator Data'!BM81="No data","x",ROUND(IF('Indicator Data'!BM81^2&gt;I$3,0,IF('Indicator Data'!BM81^2&lt;I$4,10,(I$3-'Indicator Data'!BM81^2)/(I$3-I$4)*10)),1))</f>
        <v>4.9</v>
      </c>
      <c r="J81" s="172" t="n">
        <f aca="false">IF(OR('Indicator Data'!BL81=0,'Indicator Data'!BL81="No data"),"x",ROUND(IF('Indicator Data'!BL81&gt;J$3,0,IF('Indicator Data'!BL81&lt;J$4,10,(J$3-'Indicator Data'!BL81)/(J$3-J$4)*10)),1))</f>
        <v>0.1</v>
      </c>
      <c r="K81" s="172" t="n">
        <f aca="false">IF('Indicator Data'!BN81="No data","x",ROUND(IF('Indicator Data'!BN81&gt;K$3,0,IF('Indicator Data'!BN81&lt;K$4,10,(K$3-'Indicator Data'!BN81)/(K$3-K$4)*10)),1))</f>
        <v>5.7</v>
      </c>
      <c r="L81" s="172" t="n">
        <f aca="false">IF('Indicator Data'!BO81="No data","x",ROUND(IF('Indicator Data'!BO81&gt;L$3,0,IF('Indicator Data'!BO81&lt;L$4,10,(L$3-'Indicator Data'!BO81)/(L$3-L$4)*10)),1))</f>
        <v>6</v>
      </c>
      <c r="M81" s="173" t="n">
        <f aca="false">IF(AND(I81="x",J81="x",K81="x",L81="x"),"x",ROUND(AVERAGE(I81,J81,K81,L81),1))</f>
        <v>4.2</v>
      </c>
      <c r="N81" s="175" t="n">
        <f aca="false">IF('Indicator Data'!BP81="No data","x",'Indicator Data'!BP81/'Indicator Data'!CB81*100)</f>
        <v>24.5527531035689</v>
      </c>
      <c r="O81" s="172" t="n">
        <f aca="false">IF(N81="x","x",ROUND(IF(N81&gt;O$3,0,IF(N81&lt;O$4,10,(O$3-N81)/(O$3-O$4)*10)),1))</f>
        <v>7.6</v>
      </c>
      <c r="P81" s="172" t="n">
        <f aca="false">IF('Indicator Data'!BQ81="No data","x",ROUND(IF('Indicator Data'!BQ81&gt;P$3,0,IF('Indicator Data'!BQ81&lt;P$4,10,(P$3-'Indicator Data'!BQ81)/(P$3-P$4)*10)),1))</f>
        <v>3.2</v>
      </c>
      <c r="Q81" s="172" t="n">
        <f aca="false">IF('Indicator Data'!BR81="No data","x",ROUND(IF('Indicator Data'!BR81&gt;Q$3,0,IF('Indicator Data'!BR81&lt;Q$4,10,(Q$3-'Indicator Data'!BR81)/(Q$3-Q$4)*10)),1))</f>
        <v>1.9</v>
      </c>
      <c r="R81" s="173" t="n">
        <f aca="false">IF(AND(O81="x",P81="x",Q81="x"),"x",ROUND(AVERAGE(O81,Q81,P81),1))</f>
        <v>4.2</v>
      </c>
      <c r="S81" s="172" t="n">
        <f aca="false">IF('Indicator Data'!BS81="No data","x",ROUND(IF('Indicator Data'!BS81&gt;S$3,0,IF('Indicator Data'!BS81&lt;S$4,10,(S$3-'Indicator Data'!BS81)/(S$3-S$4)*10)),1))</f>
        <v>8.1</v>
      </c>
      <c r="T81" s="176" t="n">
        <f aca="false">IF('Indicator Data'!BT81="No data","x",ROUND(IF('Indicator Data'!BT81&gt;T$3,0,IF('Indicator Data'!BT81&lt;T$4,10,(T$3-'Indicator Data'!BT81)/(T$3-T$4)*10)),1))</f>
        <v>2.4</v>
      </c>
      <c r="U81" s="176" t="n">
        <f aca="false">IF('Indicator Data'!BU81="No data","x",ROUND(IF('Indicator Data'!BU81&gt;U$3,0,IF('Indicator Data'!BU81&lt;U$4,10,(U$3-'Indicator Data'!BU81)/(U$3-U$4)*10)),1))</f>
        <v>3.1</v>
      </c>
      <c r="V81" s="176" t="n">
        <f aca="false">IF('Indicator Data'!BV81="No data","x",ROUND(IF('Indicator Data'!BV81&gt;V$3,0,IF('Indicator Data'!BV81&lt;V$4,10,(V$3-'Indicator Data'!BV81)/(V$3-V$4)*10)),1))</f>
        <v>10</v>
      </c>
      <c r="W81" s="172" t="n">
        <f aca="false">IF(AND(T81="X",U81="x",V81="x"),"x",AVERAGE(T81:V81))</f>
        <v>5.16666666666667</v>
      </c>
      <c r="X81" s="172" t="n">
        <f aca="false">IF('Indicator Data'!BW81="No data","x",ROUND(IF('Indicator Data'!BW81&gt;X$3,0,IF('Indicator Data'!BW81&lt;X$4,10,(X$3-'Indicator Data'!BW81)/(X$3-X$4)*10)),1))</f>
        <v>9.5</v>
      </c>
      <c r="Y81" s="172" t="n">
        <f aca="false">IF('Indicator Data'!BX81="No data","x",ROUND(IF('Indicator Data'!BX81&gt;Y$3,10,IF('Indicator Data'!BX81&lt;Y$4,0,10-(Y$3-'Indicator Data'!BX81)/(Y$3-Y$4)*10)),1))</f>
        <v>1.6</v>
      </c>
      <c r="Z81" s="173" t="n">
        <f aca="false">IF(AND(S81="x",W81="x",X81="x",Y81="x"),"x",ROUND(AVERAGE(S81,W81,X81,Y81),1))</f>
        <v>6.1</v>
      </c>
      <c r="AA81" s="174" t="n">
        <f aca="false">ROUND(AVERAGE(R81,M81,Z81),1)</f>
        <v>4.8</v>
      </c>
      <c r="AB81" s="162"/>
    </row>
    <row r="82" customFormat="false" ht="14.5" hidden="false" customHeight="false" outlineLevel="0" collapsed="false">
      <c r="A82" s="170" t="str">
        <f aca="false">'Indicator Data'!A82</f>
        <v>Indonesia</v>
      </c>
      <c r="B82" s="171" t="str">
        <f aca="false">'Indicator Data'!B82</f>
        <v>IDN</v>
      </c>
      <c r="C82" s="172" t="n">
        <f aca="false">IF('Indicator Data'!BI82="No data","x",ROUND(IF('Indicator Data'!BI82&gt;C$3,0,IF('Indicator Data'!BI82&lt;C$4,10,(C$3-'Indicator Data'!BI82)/(C$3-C$4)*10)),1))</f>
        <v>3.3</v>
      </c>
      <c r="D82" s="173" t="n">
        <f aca="false">IF(C82="x","x",C82)</f>
        <v>3.3</v>
      </c>
      <c r="E82" s="172" t="n">
        <f aca="false">IF('Indicator Data'!BK82="No data","x",ROUND(IF('Indicator Data'!BK82&gt;E$3,0,IF('Indicator Data'!BK82&lt;E$4,10,(E$3-'Indicator Data'!BK82)/(E$3-E$4)*10)),1))</f>
        <v>6.2</v>
      </c>
      <c r="F82" s="172" t="n">
        <f aca="false">IF('Indicator Data'!BJ82="No data","x",ROUND(IF('Indicator Data'!BJ82&gt;F$3,0,IF('Indicator Data'!BJ82&lt;F$4,10,(F$3-'Indicator Data'!BJ82)/(F$3-F$4)*10)),1))</f>
        <v>4.3</v>
      </c>
      <c r="G82" s="173" t="n">
        <f aca="false">IF(AND(E82="x",F82="x"),"x",ROUND(AVERAGE(E82,F82),1))</f>
        <v>5.3</v>
      </c>
      <c r="H82" s="174" t="n">
        <f aca="false">ROUND(AVERAGE(D82,G82),1)</f>
        <v>4.3</v>
      </c>
      <c r="I82" s="172" t="n">
        <f aca="false">IF('Indicator Data'!BM82="No data","x",ROUND(IF('Indicator Data'!BM82^2&gt;I$3,0,IF('Indicator Data'!BM82^2&lt;I$4,10,(I$3-'Indicator Data'!BM82^2)/(I$3-I$4)*10)),1))</f>
        <v>0.9</v>
      </c>
      <c r="J82" s="172" t="n">
        <f aca="false">IF(OR('Indicator Data'!BL82=0,'Indicator Data'!BL82="No data"),"x",ROUND(IF('Indicator Data'!BL82&gt;J$3,0,IF('Indicator Data'!BL82&lt;J$4,10,(J$3-'Indicator Data'!BL82)/(J$3-J$4)*10)),1))</f>
        <v>0.3</v>
      </c>
      <c r="K82" s="172" t="n">
        <f aca="false">IF('Indicator Data'!BN82="No data","x",ROUND(IF('Indicator Data'!BN82&gt;K$3,0,IF('Indicator Data'!BN82&lt;K$4,10,(K$3-'Indicator Data'!BN82)/(K$3-K$4)*10)),1))</f>
        <v>4.6</v>
      </c>
      <c r="L82" s="172" t="n">
        <f aca="false">IF('Indicator Data'!BO82="No data","x",ROUND(IF('Indicator Data'!BO82&gt;L$3,0,IF('Indicator Data'!BO82&lt;L$4,10,(L$3-'Indicator Data'!BO82)/(L$3-L$4)*10)),1))</f>
        <v>3.6</v>
      </c>
      <c r="M82" s="173" t="n">
        <f aca="false">IF(AND(I82="x",J82="x",K82="x",L82="x"),"x",ROUND(AVERAGE(I82,J82,K82,L82),1))</f>
        <v>2.4</v>
      </c>
      <c r="N82" s="175" t="n">
        <f aca="false">IF('Indicator Data'!BP82="No data","x",'Indicator Data'!BP82/'Indicator Data'!CB82*100)</f>
        <v>9.9361327467335</v>
      </c>
      <c r="O82" s="172" t="n">
        <f aca="false">IF(N82="x","x",ROUND(IF(N82&gt;O$3,0,IF(N82&lt;O$4,10,(O$3-N82)/(O$3-O$4)*10)),1))</f>
        <v>9.1</v>
      </c>
      <c r="P82" s="172" t="n">
        <f aca="false">IF('Indicator Data'!BQ82="No data","x",ROUND(IF('Indicator Data'!BQ82&gt;P$3,0,IF('Indicator Data'!BQ82&lt;P$4,10,(P$3-'Indicator Data'!BQ82)/(P$3-P$4)*10)),1))</f>
        <v>1.5</v>
      </c>
      <c r="Q82" s="172" t="n">
        <f aca="false">IF('Indicator Data'!BR82="No data","x",ROUND(IF('Indicator Data'!BR82&gt;Q$3,0,IF('Indicator Data'!BR82&lt;Q$4,10,(Q$3-'Indicator Data'!BR82)/(Q$3-Q$4)*10)),1))</f>
        <v>1.5</v>
      </c>
      <c r="R82" s="173" t="n">
        <f aca="false">IF(AND(O82="x",P82="x",Q82="x"),"x",ROUND(AVERAGE(O82,Q82,P82),1))</f>
        <v>4</v>
      </c>
      <c r="S82" s="172" t="n">
        <f aca="false">IF('Indicator Data'!BS82="No data","x",ROUND(IF('Indicator Data'!BS82&gt;S$3,0,IF('Indicator Data'!BS82&lt;S$4,10,(S$3-'Indicator Data'!BS82)/(S$3-S$4)*10)),1))</f>
        <v>9.1</v>
      </c>
      <c r="T82" s="176" t="n">
        <f aca="false">IF('Indicator Data'!BT82="No data","x",ROUND(IF('Indicator Data'!BT82&gt;T$3,0,IF('Indicator Data'!BT82&lt;T$4,10,(T$3-'Indicator Data'!BT82)/(T$3-T$4)*10)),1))</f>
        <v>3.7</v>
      </c>
      <c r="U82" s="176" t="n">
        <f aca="false">IF('Indicator Data'!BU82="No data","x",ROUND(IF('Indicator Data'!BU82&gt;U$3,0,IF('Indicator Data'!BU82&lt;U$4,10,(U$3-'Indicator Data'!BU82)/(U$3-U$4)*10)),1))</f>
        <v>8.5</v>
      </c>
      <c r="V82" s="176" t="n">
        <f aca="false">IF('Indicator Data'!BV82="No data","x",ROUND(IF('Indicator Data'!BV82&gt;V$3,0,IF('Indicator Data'!BV82&lt;V$4,10,(V$3-'Indicator Data'!BV82)/(V$3-V$4)*10)),1))</f>
        <v>10</v>
      </c>
      <c r="W82" s="172" t="n">
        <f aca="false">IF(AND(T82="X",U82="x",V82="x"),"x",AVERAGE(T82:V82))</f>
        <v>7.4</v>
      </c>
      <c r="X82" s="172" t="n">
        <f aca="false">IF('Indicator Data'!BW82="No data","x",ROUND(IF('Indicator Data'!BW82&gt;X$3,0,IF('Indicator Data'!BW82&lt;X$4,10,(X$3-'Indicator Data'!BW82)/(X$3-X$4)*10)),1))</f>
        <v>9</v>
      </c>
      <c r="Y82" s="172" t="n">
        <f aca="false">IF('Indicator Data'!BX82="No data","x",ROUND(IF('Indicator Data'!BX82&gt;Y$3,10,IF('Indicator Data'!BX82&lt;Y$4,0,10-(Y$3-'Indicator Data'!BX82)/(Y$3-Y$4)*10)),1))</f>
        <v>2</v>
      </c>
      <c r="Z82" s="173" t="n">
        <f aca="false">IF(AND(S82="x",W82="x",X82="x",Y82="x"),"x",ROUND(AVERAGE(S82,W82,X82,Y82),1))</f>
        <v>6.9</v>
      </c>
      <c r="AA82" s="174" t="n">
        <f aca="false">ROUND(AVERAGE(R82,M82,Z82),1)</f>
        <v>4.4</v>
      </c>
      <c r="AB82" s="162"/>
    </row>
    <row r="83" customFormat="false" ht="14.5" hidden="false" customHeight="false" outlineLevel="0" collapsed="false">
      <c r="A83" s="170" t="str">
        <f aca="false">'Indicator Data'!A83</f>
        <v>Iran</v>
      </c>
      <c r="B83" s="171" t="str">
        <f aca="false">'Indicator Data'!B83</f>
        <v>IRN</v>
      </c>
      <c r="C83" s="172" t="n">
        <f aca="false">IF('Indicator Data'!BI83="No data","x",ROUND(IF('Indicator Data'!BI83&gt;C$3,0,IF('Indicator Data'!BI83&lt;C$4,10,(C$3-'Indicator Data'!BI83)/(C$3-C$4)*10)),1))</f>
        <v>4.4</v>
      </c>
      <c r="D83" s="173" t="n">
        <f aca="false">IF(C83="x","x",C83)</f>
        <v>4.4</v>
      </c>
      <c r="E83" s="172" t="n">
        <f aca="false">IF('Indicator Data'!BK83="No data","x",ROUND(IF('Indicator Data'!BK83&gt;E$3,0,IF('Indicator Data'!BK83&lt;E$4,10,(E$3-'Indicator Data'!BK83)/(E$3-E$4)*10)),1))</f>
        <v>7.5</v>
      </c>
      <c r="F83" s="172" t="n">
        <f aca="false">IF('Indicator Data'!BJ83="No data","x",ROUND(IF('Indicator Data'!BJ83&gt;F$3,0,IF('Indicator Data'!BJ83&lt;F$4,10,(F$3-'Indicator Data'!BJ83)/(F$3-F$4)*10)),1))</f>
        <v>7</v>
      </c>
      <c r="G83" s="173" t="n">
        <f aca="false">IF(AND(E83="x",F83="x"),"x",ROUND(AVERAGE(E83,F83),1))</f>
        <v>7.3</v>
      </c>
      <c r="H83" s="174" t="n">
        <f aca="false">ROUND(AVERAGE(D83,G83),1)</f>
        <v>5.9</v>
      </c>
      <c r="I83" s="172" t="n">
        <f aca="false">IF('Indicator Data'!BM83="No data","x",ROUND(IF('Indicator Data'!BM83^2&gt;I$3,0,IF('Indicator Data'!BM83^2&lt;I$4,10,(I$3-'Indicator Data'!BM83^2)/(I$3-I$4)*10)),1))</f>
        <v>2.9</v>
      </c>
      <c r="J83" s="172" t="n">
        <f aca="false">IF(OR('Indicator Data'!BL83=0,'Indicator Data'!BL83="No data"),"x",ROUND(IF('Indicator Data'!BL83&gt;J$3,0,IF('Indicator Data'!BL83&lt;J$4,10,(J$3-'Indicator Data'!BL83)/(J$3-J$4)*10)),1))</f>
        <v>0</v>
      </c>
      <c r="K83" s="172" t="n">
        <f aca="false">IF('Indicator Data'!BN83="No data","x",ROUND(IF('Indicator Data'!BN83&gt;K$3,0,IF('Indicator Data'!BN83&lt;K$4,10,(K$3-'Indicator Data'!BN83)/(K$3-K$4)*10)),1))</f>
        <v>1.6</v>
      </c>
      <c r="L83" s="172" t="n">
        <f aca="false">IF('Indicator Data'!BO83="No data","x",ROUND(IF('Indicator Data'!BO83&gt;L$3,0,IF('Indicator Data'!BO83&lt;L$4,10,(L$3-'Indicator Data'!BO83)/(L$3-L$4)*10)),1))</f>
        <v>2.5</v>
      </c>
      <c r="M83" s="173" t="n">
        <f aca="false">IF(AND(I83="x",J83="x",K83="x",L83="x"),"x",ROUND(AVERAGE(I83,J83,K83,L83),1))</f>
        <v>1.8</v>
      </c>
      <c r="N83" s="175" t="n">
        <f aca="false">IF('Indicator Data'!BP83="No data","x",'Indicator Data'!BP83/'Indicator Data'!CB83*100)</f>
        <v>9.82469067575451</v>
      </c>
      <c r="O83" s="172" t="n">
        <f aca="false">IF(N83="x","x",ROUND(IF(N83&gt;O$3,0,IF(N83&lt;O$4,10,(O$3-N83)/(O$3-O$4)*10)),1))</f>
        <v>9.1</v>
      </c>
      <c r="P83" s="172" t="n">
        <f aca="false">IF('Indicator Data'!BQ83="No data","x",ROUND(IF('Indicator Data'!BQ83&gt;P$3,0,IF('Indicator Data'!BQ83&lt;P$4,10,(P$3-'Indicator Data'!BQ83)/(P$3-P$4)*10)),1))</f>
        <v>1.1</v>
      </c>
      <c r="Q83" s="172" t="n">
        <f aca="false">IF('Indicator Data'!BR83="No data","x",ROUND(IF('Indicator Data'!BR83&gt;Q$3,0,IF('Indicator Data'!BR83&lt;Q$4,10,(Q$3-'Indicator Data'!BR83)/(Q$3-Q$4)*10)),1))</f>
        <v>0.5</v>
      </c>
      <c r="R83" s="173" t="n">
        <f aca="false">IF(AND(O83="x",P83="x",Q83="x"),"x",ROUND(AVERAGE(O83,Q83,P83),1))</f>
        <v>3.6</v>
      </c>
      <c r="S83" s="172" t="n">
        <f aca="false">IF('Indicator Data'!BS83="No data","x",ROUND(IF('Indicator Data'!BS83&gt;S$3,0,IF('Indicator Data'!BS83&lt;S$4,10,(S$3-'Indicator Data'!BS83)/(S$3-S$4)*10)),1))</f>
        <v>7.2</v>
      </c>
      <c r="T83" s="176" t="n">
        <f aca="false">IF('Indicator Data'!BT83="No data","x",ROUND(IF('Indicator Data'!BT83&gt;T$3,0,IF('Indicator Data'!BT83&lt;T$4,10,(T$3-'Indicator Data'!BT83)/(T$3-T$4)*10)),1))</f>
        <v>0</v>
      </c>
      <c r="U83" s="176" t="n">
        <f aca="false">IF('Indicator Data'!BU83="No data","x",ROUND(IF('Indicator Data'!BU83&gt;U$3,0,IF('Indicator Data'!BU83&lt;U$4,10,(U$3-'Indicator Data'!BU83)/(U$3-U$4)*10)),1))</f>
        <v>0.2</v>
      </c>
      <c r="V83" s="176" t="str">
        <f aca="false">IF('Indicator Data'!BV83="No data","x",ROUND(IF('Indicator Data'!BV83&gt;V$3,0,IF('Indicator Data'!BV83&lt;V$4,10,(V$3-'Indicator Data'!BV83)/(V$3-V$4)*10)),1))</f>
        <v>x</v>
      </c>
      <c r="W83" s="172" t="n">
        <f aca="false">IF(AND(T83="X",U83="x",V83="x"),"x",AVERAGE(T83:V83))</f>
        <v>0.1</v>
      </c>
      <c r="X83" s="172" t="n">
        <f aca="false">IF('Indicator Data'!BW83="No data","x",ROUND(IF('Indicator Data'!BW83&gt;X$3,0,IF('Indicator Data'!BW83&lt;X$4,10,(X$3-'Indicator Data'!BW83)/(X$3-X$4)*10)),1))</f>
        <v>7.2</v>
      </c>
      <c r="Y83" s="172" t="n">
        <f aca="false">IF('Indicator Data'!BX83="No data","x",ROUND(IF('Indicator Data'!BX83&gt;Y$3,10,IF('Indicator Data'!BX83&lt;Y$4,0,10-(Y$3-'Indicator Data'!BX83)/(Y$3-Y$4)*10)),1))</f>
        <v>0.2</v>
      </c>
      <c r="Z83" s="173" t="n">
        <f aca="false">IF(AND(S83="x",W83="x",X83="x",Y83="x"),"x",ROUND(AVERAGE(S83,W83,X83,Y83),1))</f>
        <v>3.7</v>
      </c>
      <c r="AA83" s="174" t="n">
        <f aca="false">ROUND(AVERAGE(R83,M83,Z83),1)</f>
        <v>3</v>
      </c>
      <c r="AB83" s="162"/>
    </row>
    <row r="84" customFormat="false" ht="14.5" hidden="false" customHeight="false" outlineLevel="0" collapsed="false">
      <c r="A84" s="170" t="str">
        <f aca="false">'Indicator Data'!A84</f>
        <v>Iraq</v>
      </c>
      <c r="B84" s="171" t="str">
        <f aca="false">'Indicator Data'!B84</f>
        <v>IRQ</v>
      </c>
      <c r="C84" s="172" t="n">
        <f aca="false">IF('Indicator Data'!BI84="No data","x",ROUND(IF('Indicator Data'!BI84&gt;C$3,0,IF('Indicator Data'!BI84&lt;C$4,10,(C$3-'Indicator Data'!BI84)/(C$3-C$4)*10)),1))</f>
        <v>8.4</v>
      </c>
      <c r="D84" s="173" t="n">
        <f aca="false">IF(C84="x","x",C84)</f>
        <v>8.4</v>
      </c>
      <c r="E84" s="172" t="n">
        <f aca="false">IF('Indicator Data'!BK84="No data","x",ROUND(IF('Indicator Data'!BK84&gt;E$3,0,IF('Indicator Data'!BK84&lt;E$4,10,(E$3-'Indicator Data'!BK84)/(E$3-E$4)*10)),1))</f>
        <v>7.7</v>
      </c>
      <c r="F84" s="172" t="n">
        <f aca="false">IF('Indicator Data'!BJ84="No data","x",ROUND(IF('Indicator Data'!BJ84&gt;F$3,0,IF('Indicator Data'!BJ84&lt;F$4,10,(F$3-'Indicator Data'!BJ84)/(F$3-F$4)*10)),1))</f>
        <v>7.7</v>
      </c>
      <c r="G84" s="173" t="n">
        <f aca="false">IF(AND(E84="x",F84="x"),"x",ROUND(AVERAGE(E84,F84),1))</f>
        <v>7.7</v>
      </c>
      <c r="H84" s="174" t="n">
        <f aca="false">ROUND(AVERAGE(D84,G84),1)</f>
        <v>8.1</v>
      </c>
      <c r="I84" s="172" t="n">
        <f aca="false">IF('Indicator Data'!BM84="No data","x",ROUND(IF('Indicator Data'!BM84^2&gt;I$3,0,IF('Indicator Data'!BM84^2&lt;I$4,10,(I$3-'Indicator Data'!BM84^2)/(I$3-I$4)*10)),1))</f>
        <v>2.9</v>
      </c>
      <c r="J84" s="172" t="n">
        <f aca="false">IF(OR('Indicator Data'!BL84=0,'Indicator Data'!BL84="No data"),"x",ROUND(IF('Indicator Data'!BL84&gt;J$3,0,IF('Indicator Data'!BL84&lt;J$4,10,(J$3-'Indicator Data'!BL84)/(J$3-J$4)*10)),1))</f>
        <v>0</v>
      </c>
      <c r="K84" s="172" t="n">
        <f aca="false">IF('Indicator Data'!BN84="No data","x",ROUND(IF('Indicator Data'!BN84&gt;K$3,0,IF('Indicator Data'!BN84&lt;K$4,10,(K$3-'Indicator Data'!BN84)/(K$3-K$4)*10)),1))</f>
        <v>4</v>
      </c>
      <c r="L84" s="172" t="n">
        <f aca="false">IF('Indicator Data'!BO84="No data","x",ROUND(IF('Indicator Data'!BO84&gt;L$3,0,IF('Indicator Data'!BO84&lt;L$4,10,(L$3-'Indicator Data'!BO84)/(L$3-L$4)*10)),1))</f>
        <v>5.5</v>
      </c>
      <c r="M84" s="173" t="n">
        <f aca="false">IF(AND(I84="x",J84="x",K84="x",L84="x"),"x",ROUND(AVERAGE(I84,J84,K84,L84),1))</f>
        <v>3.1</v>
      </c>
      <c r="N84" s="175" t="n">
        <f aca="false">IF('Indicator Data'!BP84="No data","x",'Indicator Data'!BP84/'Indicator Data'!CB84*100)</f>
        <v>11.0517590716522</v>
      </c>
      <c r="O84" s="172" t="n">
        <f aca="false">IF(N84="x","x",ROUND(IF(N84&gt;O$3,0,IF(N84&lt;O$4,10,(O$3-N84)/(O$3-O$4)*10)),1))</f>
        <v>9</v>
      </c>
      <c r="P84" s="172" t="n">
        <f aca="false">IF('Indicator Data'!BQ84="No data","x",ROUND(IF('Indicator Data'!BQ84&gt;P$3,0,IF('Indicator Data'!BQ84&lt;P$4,10,(P$3-'Indicator Data'!BQ84)/(P$3-P$4)*10)),1))</f>
        <v>0</v>
      </c>
      <c r="Q84" s="172" t="n">
        <f aca="false">IF('Indicator Data'!BR84="No data","x",ROUND(IF('Indicator Data'!BR84&gt;Q$3,0,IF('Indicator Data'!BR84&lt;Q$4,10,(Q$3-'Indicator Data'!BR84)/(Q$3-Q$4)*10)),1))</f>
        <v>0.3</v>
      </c>
      <c r="R84" s="173" t="n">
        <f aca="false">IF(AND(O84="x",P84="x",Q84="x"),"x",ROUND(AVERAGE(O84,Q84,P84),1))</f>
        <v>3.1</v>
      </c>
      <c r="S84" s="172" t="n">
        <f aca="false">IF('Indicator Data'!BS84="No data","x",ROUND(IF('Indicator Data'!BS84&gt;S$3,0,IF('Indicator Data'!BS84&lt;S$4,10,(S$3-'Indicator Data'!BS84)/(S$3-S$4)*10)),1))</f>
        <v>7.9</v>
      </c>
      <c r="T84" s="176" t="n">
        <f aca="false">IF('Indicator Data'!BT84="No data","x",ROUND(IF('Indicator Data'!BT84&gt;T$3,0,IF('Indicator Data'!BT84&lt;T$4,10,(T$3-'Indicator Data'!BT84)/(T$3-T$4)*10)),1))</f>
        <v>4.2</v>
      </c>
      <c r="U84" s="176" t="n">
        <f aca="false">IF('Indicator Data'!BU84="No data","x",ROUND(IF('Indicator Data'!BU84&gt;U$3,0,IF('Indicator Data'!BU84&lt;U$4,10,(U$3-'Indicator Data'!BU84)/(U$3-U$4)*10)),1))</f>
        <v>1</v>
      </c>
      <c r="V84" s="176" t="n">
        <f aca="false">IF('Indicator Data'!BV84="No data","x",ROUND(IF('Indicator Data'!BV84&gt;V$3,0,IF('Indicator Data'!BV84&lt;V$4,10,(V$3-'Indicator Data'!BV84)/(V$3-V$4)*10)),1))</f>
        <v>10</v>
      </c>
      <c r="W84" s="172" t="n">
        <f aca="false">IF(AND(T84="X",U84="x",V84="x"),"x",AVERAGE(T84:V84))</f>
        <v>5.06666666666667</v>
      </c>
      <c r="X84" s="172" t="n">
        <f aca="false">IF('Indicator Data'!BW84="No data","x",ROUND(IF('Indicator Data'!BW84&gt;X$3,0,IF('Indicator Data'!BW84&lt;X$4,10,(X$3-'Indicator Data'!BW84)/(X$3-X$4)*10)),1))</f>
        <v>8.5</v>
      </c>
      <c r="Y84" s="172" t="n">
        <f aca="false">IF('Indicator Data'!BX84="No data","x",ROUND(IF('Indicator Data'!BX84&gt;Y$3,10,IF('Indicator Data'!BX84&lt;Y$4,0,10-(Y$3-'Indicator Data'!BX84)/(Y$3-Y$4)*10)),1))</f>
        <v>0.9</v>
      </c>
      <c r="Z84" s="173" t="n">
        <f aca="false">IF(AND(S84="x",W84="x",X84="x",Y84="x"),"x",ROUND(AVERAGE(S84,W84,X84,Y84),1))</f>
        <v>5.6</v>
      </c>
      <c r="AA84" s="174" t="n">
        <f aca="false">ROUND(AVERAGE(R84,M84,Z84),1)</f>
        <v>3.9</v>
      </c>
      <c r="AB84" s="162"/>
    </row>
    <row r="85" customFormat="false" ht="14.5" hidden="false" customHeight="false" outlineLevel="0" collapsed="false">
      <c r="A85" s="170" t="str">
        <f aca="false">'Indicator Data'!A85</f>
        <v>Ireland</v>
      </c>
      <c r="B85" s="171" t="str">
        <f aca="false">'Indicator Data'!B85</f>
        <v>IRL</v>
      </c>
      <c r="C85" s="172" t="str">
        <f aca="false">IF('Indicator Data'!BI85="No data","x",ROUND(IF('Indicator Data'!BI85&gt;C$3,0,IF('Indicator Data'!BI85&lt;C$4,10,(C$3-'Indicator Data'!BI85)/(C$3-C$4)*10)),1))</f>
        <v>x</v>
      </c>
      <c r="D85" s="173" t="str">
        <f aca="false">IF(C85="x","x",C85)</f>
        <v>x</v>
      </c>
      <c r="E85" s="172" t="n">
        <f aca="false">IF('Indicator Data'!BK85="No data","x",ROUND(IF('Indicator Data'!BK85&gt;E$3,0,IF('Indicator Data'!BK85&lt;E$4,10,(E$3-'Indicator Data'!BK85)/(E$3-E$4)*10)),1))</f>
        <v>2.6</v>
      </c>
      <c r="F85" s="172" t="n">
        <f aca="false">IF('Indicator Data'!BJ85="No data","x",ROUND(IF('Indicator Data'!BJ85&gt;F$3,0,IF('Indicator Data'!BJ85&lt;F$4,10,(F$3-'Indicator Data'!BJ85)/(F$3-F$4)*10)),1))</f>
        <v>2</v>
      </c>
      <c r="G85" s="173" t="n">
        <f aca="false">IF(AND(E85="x",F85="x"),"x",ROUND(AVERAGE(E85,F85),1))</f>
        <v>2.3</v>
      </c>
      <c r="H85" s="174" t="n">
        <f aca="false">ROUND(AVERAGE(D85,G85),1)</f>
        <v>2.3</v>
      </c>
      <c r="I85" s="172" t="str">
        <f aca="false">IF('Indicator Data'!BM85="No data","x",ROUND(IF('Indicator Data'!BM85^2&gt;I$3,0,IF('Indicator Data'!BM85^2&lt;I$4,10,(I$3-'Indicator Data'!BM85^2)/(I$3-I$4)*10)),1))</f>
        <v>x</v>
      </c>
      <c r="J85" s="172" t="n">
        <f aca="false">IF(OR('Indicator Data'!BL85=0,'Indicator Data'!BL85="No data"),"x",ROUND(IF('Indicator Data'!BL85&gt;J$3,0,IF('Indicator Data'!BL85&lt;J$4,10,(J$3-'Indicator Data'!BL85)/(J$3-J$4)*10)),1))</f>
        <v>0</v>
      </c>
      <c r="K85" s="172" t="n">
        <f aca="false">IF('Indicator Data'!BN85="No data","x",ROUND(IF('Indicator Data'!BN85&gt;K$3,0,IF('Indicator Data'!BN85&lt;K$4,10,(K$3-'Indicator Data'!BN85)/(K$3-K$4)*10)),1))</f>
        <v>0.8</v>
      </c>
      <c r="L85" s="172" t="n">
        <f aca="false">IF('Indicator Data'!BO85="No data","x",ROUND(IF('Indicator Data'!BO85&gt;L$3,0,IF('Indicator Data'!BO85&lt;L$4,10,(L$3-'Indicator Data'!BO85)/(L$3-L$4)*10)),1))</f>
        <v>4.8</v>
      </c>
      <c r="M85" s="173" t="n">
        <f aca="false">IF(AND(I85="x",J85="x",K85="x",L85="x"),"x",ROUND(AVERAGE(I85,J85,K85,L85),1))</f>
        <v>1.9</v>
      </c>
      <c r="N85" s="175" t="n">
        <f aca="false">IF('Indicator Data'!BP85="No data","x",'Indicator Data'!BP85/'Indicator Data'!CB85*100)</f>
        <v>159.67484395413</v>
      </c>
      <c r="O85" s="172" t="n">
        <f aca="false">IF(N85="x","x",ROUND(IF(N85&gt;O$3,0,IF(N85&lt;O$4,10,(O$3-N85)/(O$3-O$4)*10)),1))</f>
        <v>0</v>
      </c>
      <c r="P85" s="172" t="n">
        <f aca="false">IF('Indicator Data'!BQ85="No data","x",ROUND(IF('Indicator Data'!BQ85&gt;P$3,0,IF('Indicator Data'!BQ85&lt;P$4,10,(P$3-'Indicator Data'!BQ85)/(P$3-P$4)*10)),1))</f>
        <v>1</v>
      </c>
      <c r="Q85" s="172" t="n">
        <f aca="false">IF('Indicator Data'!BR85="No data","x",ROUND(IF('Indicator Data'!BR85&gt;Q$3,0,IF('Indicator Data'!BR85&lt;Q$4,10,(Q$3-'Indicator Data'!BR85)/(Q$3-Q$4)*10)),1))</f>
        <v>0.5</v>
      </c>
      <c r="R85" s="173" t="n">
        <f aca="false">IF(AND(O85="x",P85="x",Q85="x"),"x",ROUND(AVERAGE(O85,Q85,P85),1))</f>
        <v>0.5</v>
      </c>
      <c r="S85" s="172" t="n">
        <f aca="false">IF('Indicator Data'!BS85="No data","x",ROUND(IF('Indicator Data'!BS85&gt;S$3,0,IF('Indicator Data'!BS85&lt;S$4,10,(S$3-'Indicator Data'!BS85)/(S$3-S$4)*10)),1))</f>
        <v>2.3</v>
      </c>
      <c r="T85" s="176" t="n">
        <f aca="false">IF('Indicator Data'!BT85="No data","x",ROUND(IF('Indicator Data'!BT85&gt;T$3,0,IF('Indicator Data'!BT85&lt;T$4,10,(T$3-'Indicator Data'!BT85)/(T$3-T$4)*10)),1))</f>
        <v>0.8</v>
      </c>
      <c r="U85" s="176" t="str">
        <f aca="false">IF('Indicator Data'!BU85="No data","x",ROUND(IF('Indicator Data'!BU85&gt;U$3,0,IF('Indicator Data'!BU85&lt;U$4,10,(U$3-'Indicator Data'!BU85)/(U$3-U$4)*10)),1))</f>
        <v>x</v>
      </c>
      <c r="V85" s="176" t="n">
        <f aca="false">IF('Indicator Data'!BV85="No data","x",ROUND(IF('Indicator Data'!BV85&gt;V$3,0,IF('Indicator Data'!BV85&lt;V$4,10,(V$3-'Indicator Data'!BV85)/(V$3-V$4)*10)),1))</f>
        <v>2.2</v>
      </c>
      <c r="W85" s="172" t="n">
        <f aca="false">IF(AND(T85="X",U85="x",V85="x"),"x",AVERAGE(T85:V85))</f>
        <v>1.5</v>
      </c>
      <c r="X85" s="172" t="n">
        <f aca="false">IF('Indicator Data'!BW85="No data","x",ROUND(IF('Indicator Data'!BW85&gt;X$3,0,IF('Indicator Data'!BW85&lt;X$4,10,(X$3-'Indicator Data'!BW85)/(X$3-X$4)*10)),1))</f>
        <v>0</v>
      </c>
      <c r="Y85" s="172" t="n">
        <f aca="false">IF('Indicator Data'!BX85="No data","x",ROUND(IF('Indicator Data'!BX85&gt;Y$3,10,IF('Indicator Data'!BX85&lt;Y$4,0,10-(Y$3-'Indicator Data'!BX85)/(Y$3-Y$4)*10)),1))</f>
        <v>0.1</v>
      </c>
      <c r="Z85" s="173" t="n">
        <f aca="false">IF(AND(S85="x",W85="x",X85="x",Y85="x"),"x",ROUND(AVERAGE(S85,W85,X85,Y85),1))</f>
        <v>1</v>
      </c>
      <c r="AA85" s="174" t="n">
        <f aca="false">ROUND(AVERAGE(R85,M85,Z85),1)</f>
        <v>1.1</v>
      </c>
      <c r="AB85" s="162"/>
    </row>
    <row r="86" customFormat="false" ht="14.5" hidden="false" customHeight="false" outlineLevel="0" collapsed="false">
      <c r="A86" s="170" t="str">
        <f aca="false">'Indicator Data'!A86</f>
        <v>Israel</v>
      </c>
      <c r="B86" s="171" t="str">
        <f aca="false">'Indicator Data'!B86</f>
        <v>ISR</v>
      </c>
      <c r="C86" s="172" t="str">
        <f aca="false">IF('Indicator Data'!BI86="No data","x",ROUND(IF('Indicator Data'!BI86&gt;C$3,0,IF('Indicator Data'!BI86&lt;C$4,10,(C$3-'Indicator Data'!BI86)/(C$3-C$4)*10)),1))</f>
        <v>x</v>
      </c>
      <c r="D86" s="173" t="str">
        <f aca="false">IF(C86="x","x",C86)</f>
        <v>x</v>
      </c>
      <c r="E86" s="172" t="n">
        <f aca="false">IF('Indicator Data'!BK86="No data","x",ROUND(IF('Indicator Data'!BK86&gt;E$3,0,IF('Indicator Data'!BK86&lt;E$4,10,(E$3-'Indicator Data'!BK86)/(E$3-E$4)*10)),1))</f>
        <v>4.1</v>
      </c>
      <c r="F86" s="172" t="n">
        <f aca="false">IF('Indicator Data'!BJ86="No data","x",ROUND(IF('Indicator Data'!BJ86&gt;F$3,0,IF('Indicator Data'!BJ86&lt;F$4,10,(F$3-'Indicator Data'!BJ86)/(F$3-F$4)*10)),1))</f>
        <v>2.8</v>
      </c>
      <c r="G86" s="173" t="n">
        <f aca="false">IF(AND(E86="x",F86="x"),"x",ROUND(AVERAGE(E86,F86),1))</f>
        <v>3.5</v>
      </c>
      <c r="H86" s="174" t="n">
        <f aca="false">ROUND(AVERAGE(D86,G86),1)</f>
        <v>3.5</v>
      </c>
      <c r="I86" s="172" t="str">
        <f aca="false">IF('Indicator Data'!BM86="No data","x",ROUND(IF('Indicator Data'!BM86^2&gt;I$3,0,IF('Indicator Data'!BM86^2&lt;I$4,10,(I$3-'Indicator Data'!BM86^2)/(I$3-I$4)*10)),1))</f>
        <v>x</v>
      </c>
      <c r="J86" s="172" t="n">
        <f aca="false">IF(OR('Indicator Data'!BL86=0,'Indicator Data'!BL86="No data"),"x",ROUND(IF('Indicator Data'!BL86&gt;J$3,0,IF('Indicator Data'!BL86&lt;J$4,10,(J$3-'Indicator Data'!BL86)/(J$3-J$4)*10)),1))</f>
        <v>0</v>
      </c>
      <c r="K86" s="172" t="n">
        <f aca="false">IF('Indicator Data'!BN86="No data","x",ROUND(IF('Indicator Data'!BN86&gt;K$3,0,IF('Indicator Data'!BN86&lt;K$4,10,(K$3-'Indicator Data'!BN86)/(K$3-K$4)*10)),1))</f>
        <v>1</v>
      </c>
      <c r="L86" s="172" t="n">
        <f aca="false">IF('Indicator Data'!BO86="No data","x",ROUND(IF('Indicator Data'!BO86&gt;L$3,0,IF('Indicator Data'!BO86&lt;L$4,10,(L$3-'Indicator Data'!BO86)/(L$3-L$4)*10)),1))</f>
        <v>3</v>
      </c>
      <c r="M86" s="173" t="n">
        <f aca="false">IF(AND(I86="x",J86="x",K86="x",L86="x"),"x",ROUND(AVERAGE(I86,J86,K86,L86),1))</f>
        <v>1.3</v>
      </c>
      <c r="N86" s="175" t="n">
        <f aca="false">IF('Indicator Data'!BP86="No data","x",'Indicator Data'!BP86/'Indicator Data'!CB86*100)</f>
        <v>212.569316081331</v>
      </c>
      <c r="O86" s="172" t="n">
        <f aca="false">IF(N86="x","x",ROUND(IF(N86&gt;O$3,0,IF(N86&lt;O$4,10,(O$3-N86)/(O$3-O$4)*10)),1))</f>
        <v>0</v>
      </c>
      <c r="P86" s="172" t="n">
        <f aca="false">IF('Indicator Data'!BQ86="No data","x",ROUND(IF('Indicator Data'!BQ86&gt;P$3,0,IF('Indicator Data'!BQ86&lt;P$4,10,(P$3-'Indicator Data'!BQ86)/(P$3-P$4)*10)),1))</f>
        <v>0</v>
      </c>
      <c r="Q86" s="172" t="n">
        <f aca="false">IF('Indicator Data'!BR86="No data","x",ROUND(IF('Indicator Data'!BR86&gt;Q$3,0,IF('Indicator Data'!BR86&lt;Q$4,10,(Q$3-'Indicator Data'!BR86)/(Q$3-Q$4)*10)),1))</f>
        <v>0</v>
      </c>
      <c r="R86" s="173" t="n">
        <f aca="false">IF(AND(O86="x",P86="x",Q86="x"),"x",ROUND(AVERAGE(O86,Q86,P86),1))</f>
        <v>0</v>
      </c>
      <c r="S86" s="172" t="n">
        <f aca="false">IF('Indicator Data'!BS86="No data","x",ROUND(IF('Indicator Data'!BS86&gt;S$3,0,IF('Indicator Data'!BS86&lt;S$4,10,(S$3-'Indicator Data'!BS86)/(S$3-S$4)*10)),1))</f>
        <v>2</v>
      </c>
      <c r="T86" s="176" t="n">
        <f aca="false">IF('Indicator Data'!BT86="No data","x",ROUND(IF('Indicator Data'!BT86&gt;T$3,0,IF('Indicator Data'!BT86&lt;T$4,10,(T$3-'Indicator Data'!BT86)/(T$3-T$4)*10)),1))</f>
        <v>0.2</v>
      </c>
      <c r="U86" s="176" t="n">
        <f aca="false">IF('Indicator Data'!BU86="No data","x",ROUND(IF('Indicator Data'!BU86&gt;U$3,0,IF('Indicator Data'!BU86&lt;U$4,10,(U$3-'Indicator Data'!BU86)/(U$3-U$4)*10)),1))</f>
        <v>0.5</v>
      </c>
      <c r="V86" s="176" t="n">
        <f aca="false">IF('Indicator Data'!BV86="No data","x",ROUND(IF('Indicator Data'!BV86&gt;V$3,0,IF('Indicator Data'!BV86&lt;V$4,10,(V$3-'Indicator Data'!BV86)/(V$3-V$4)*10)),1))</f>
        <v>0.8</v>
      </c>
      <c r="W86" s="172" t="n">
        <f aca="false">IF(AND(T86="X",U86="x",V86="x"),"x",AVERAGE(T86:V86))</f>
        <v>0.5</v>
      </c>
      <c r="X86" s="172" t="n">
        <f aca="false">IF('Indicator Data'!BW86="No data","x",ROUND(IF('Indicator Data'!BW86&gt;X$3,0,IF('Indicator Data'!BW86&lt;X$4,10,(X$3-'Indicator Data'!BW86)/(X$3-X$4)*10)),1))</f>
        <v>0</v>
      </c>
      <c r="Y86" s="172" t="n">
        <f aca="false">IF('Indicator Data'!BX86="No data","x",ROUND(IF('Indicator Data'!BX86&gt;Y$3,10,IF('Indicator Data'!BX86&lt;Y$4,0,10-(Y$3-'Indicator Data'!BX86)/(Y$3-Y$4)*10)),1))</f>
        <v>0</v>
      </c>
      <c r="Z86" s="173" t="n">
        <f aca="false">IF(AND(S86="x",W86="x",X86="x",Y86="x"),"x",ROUND(AVERAGE(S86,W86,X86,Y86),1))</f>
        <v>0.6</v>
      </c>
      <c r="AA86" s="174" t="n">
        <f aca="false">ROUND(AVERAGE(R86,M86,Z86),1)</f>
        <v>0.6</v>
      </c>
      <c r="AB86" s="162"/>
    </row>
    <row r="87" customFormat="false" ht="14.5" hidden="false" customHeight="false" outlineLevel="0" collapsed="false">
      <c r="A87" s="170" t="str">
        <f aca="false">'Indicator Data'!A87</f>
        <v>Italy</v>
      </c>
      <c r="B87" s="171" t="str">
        <f aca="false">'Indicator Data'!B87</f>
        <v>ITA</v>
      </c>
      <c r="C87" s="172" t="n">
        <f aca="false">IF('Indicator Data'!BI87="No data","x",ROUND(IF('Indicator Data'!BI87&gt;C$3,0,IF('Indicator Data'!BI87&lt;C$4,10,(C$3-'Indicator Data'!BI87)/(C$3-C$4)*10)),1))</f>
        <v>2.4</v>
      </c>
      <c r="D87" s="173" t="n">
        <f aca="false">IF(C87="x","x",C87)</f>
        <v>2.4</v>
      </c>
      <c r="E87" s="172" t="n">
        <f aca="false">IF('Indicator Data'!BK87="No data","x",ROUND(IF('Indicator Data'!BK87&gt;E$3,0,IF('Indicator Data'!BK87&lt;E$4,10,(E$3-'Indicator Data'!BK87)/(E$3-E$4)*10)),1))</f>
        <v>4.4</v>
      </c>
      <c r="F87" s="172" t="n">
        <f aca="false">IF('Indicator Data'!BJ87="No data","x",ROUND(IF('Indicator Data'!BJ87&gt;F$3,0,IF('Indicator Data'!BJ87&lt;F$4,10,(F$3-'Indicator Data'!BJ87)/(F$3-F$4)*10)),1))</f>
        <v>4.2</v>
      </c>
      <c r="G87" s="173" t="n">
        <f aca="false">IF(AND(E87="x",F87="x"),"x",ROUND(AVERAGE(E87,F87),1))</f>
        <v>4.3</v>
      </c>
      <c r="H87" s="174" t="n">
        <f aca="false">ROUND(AVERAGE(D87,G87),1)</f>
        <v>3.4</v>
      </c>
      <c r="I87" s="172" t="n">
        <f aca="false">IF('Indicator Data'!BM87="No data","x",ROUND(IF('Indicator Data'!BM87^2&gt;I$3,0,IF('Indicator Data'!BM87^2&lt;I$4,10,(I$3-'Indicator Data'!BM87^2)/(I$3-I$4)*10)),1))</f>
        <v>0.1</v>
      </c>
      <c r="J87" s="172" t="n">
        <f aca="false">IF(OR('Indicator Data'!BL87=0,'Indicator Data'!BL87="No data"),"x",ROUND(IF('Indicator Data'!BL87&gt;J$3,0,IF('Indicator Data'!BL87&lt;J$4,10,(J$3-'Indicator Data'!BL87)/(J$3-J$4)*10)),1))</f>
        <v>0</v>
      </c>
      <c r="K87" s="172" t="n">
        <f aca="false">IF('Indicator Data'!BN87="No data","x",ROUND(IF('Indicator Data'!BN87&gt;K$3,0,IF('Indicator Data'!BN87&lt;K$4,10,(K$3-'Indicator Data'!BN87)/(K$3-K$4)*10)),1))</f>
        <v>3</v>
      </c>
      <c r="L87" s="172" t="n">
        <f aca="false">IF('Indicator Data'!BO87="No data","x",ROUND(IF('Indicator Data'!BO87&gt;L$3,0,IF('Indicator Data'!BO87&lt;L$4,10,(L$3-'Indicator Data'!BO87)/(L$3-L$4)*10)),1))</f>
        <v>3.7</v>
      </c>
      <c r="M87" s="173" t="n">
        <f aca="false">IF(AND(I87="x",J87="x",K87="x",L87="x"),"x",ROUND(AVERAGE(I87,J87,K87,L87),1))</f>
        <v>1.7</v>
      </c>
      <c r="N87" s="175" t="n">
        <f aca="false">IF('Indicator Data'!BP87="No data","x",'Indicator Data'!BP87/'Indicator Data'!CB87*100)</f>
        <v>241.38165499422</v>
      </c>
      <c r="O87" s="172" t="n">
        <f aca="false">IF(N87="x","x",ROUND(IF(N87&gt;O$3,0,IF(N87&lt;O$4,10,(O$3-N87)/(O$3-O$4)*10)),1))</f>
        <v>0</v>
      </c>
      <c r="P87" s="172" t="n">
        <f aca="false">IF('Indicator Data'!BQ87="No data","x",ROUND(IF('Indicator Data'!BQ87&gt;P$3,0,IF('Indicator Data'!BQ87&lt;P$4,10,(P$3-'Indicator Data'!BQ87)/(P$3-P$4)*10)),1))</f>
        <v>0</v>
      </c>
      <c r="Q87" s="172" t="n">
        <f aca="false">IF('Indicator Data'!BR87="No data","x",ROUND(IF('Indicator Data'!BR87&gt;Q$3,0,IF('Indicator Data'!BR87&lt;Q$4,10,(Q$3-'Indicator Data'!BR87)/(Q$3-Q$4)*10)),1))</f>
        <v>0</v>
      </c>
      <c r="R87" s="173" t="n">
        <f aca="false">IF(AND(O87="x",P87="x",Q87="x"),"x",ROUND(AVERAGE(O87,Q87,P87),1))</f>
        <v>0</v>
      </c>
      <c r="S87" s="172" t="n">
        <f aca="false">IF('Indicator Data'!BS87="No data","x",ROUND(IF('Indicator Data'!BS87&gt;S$3,0,IF('Indicator Data'!BS87&lt;S$4,10,(S$3-'Indicator Data'!BS87)/(S$3-S$4)*10)),1))</f>
        <v>0</v>
      </c>
      <c r="T87" s="176" t="n">
        <f aca="false">IF('Indicator Data'!BT87="No data","x",ROUND(IF('Indicator Data'!BT87&gt;T$3,0,IF('Indicator Data'!BT87&lt;T$4,10,(T$3-'Indicator Data'!BT87)/(T$3-T$4)*10)),1))</f>
        <v>0.8</v>
      </c>
      <c r="U87" s="176" t="n">
        <f aca="false">IF('Indicator Data'!BU87="No data","x",ROUND(IF('Indicator Data'!BU87&gt;U$3,0,IF('Indicator Data'!BU87&lt;U$4,10,(U$3-'Indicator Data'!BU87)/(U$3-U$4)*10)),1))</f>
        <v>2.2</v>
      </c>
      <c r="V87" s="176" t="n">
        <f aca="false">IF('Indicator Data'!BV87="No data","x",ROUND(IF('Indicator Data'!BV87&gt;V$3,0,IF('Indicator Data'!BV87&lt;V$4,10,(V$3-'Indicator Data'!BV87)/(V$3-V$4)*10)),1))</f>
        <v>1.4</v>
      </c>
      <c r="W87" s="172" t="n">
        <f aca="false">IF(AND(T87="X",U87="x",V87="x"),"x",AVERAGE(T87:V87))</f>
        <v>1.46666666666667</v>
      </c>
      <c r="X87" s="172" t="n">
        <f aca="false">IF('Indicator Data'!BW87="No data","x",ROUND(IF('Indicator Data'!BW87&gt;X$3,0,IF('Indicator Data'!BW87&lt;X$4,10,(X$3-'Indicator Data'!BW87)/(X$3-X$4)*10)),1))</f>
        <v>0</v>
      </c>
      <c r="Y87" s="172" t="n">
        <f aca="false">IF('Indicator Data'!BX87="No data","x",ROUND(IF('Indicator Data'!BX87&gt;Y$3,10,IF('Indicator Data'!BX87&lt;Y$4,0,10-(Y$3-'Indicator Data'!BX87)/(Y$3-Y$4)*10)),1))</f>
        <v>0</v>
      </c>
      <c r="Z87" s="173" t="n">
        <f aca="false">IF(AND(S87="x",W87="x",X87="x",Y87="x"),"x",ROUND(AVERAGE(S87,W87,X87,Y87),1))</f>
        <v>0.4</v>
      </c>
      <c r="AA87" s="174" t="n">
        <f aca="false">ROUND(AVERAGE(R87,M87,Z87),1)</f>
        <v>0.7</v>
      </c>
      <c r="AB87" s="162"/>
    </row>
    <row r="88" customFormat="false" ht="14.5" hidden="false" customHeight="false" outlineLevel="0" collapsed="false">
      <c r="A88" s="170" t="str">
        <f aca="false">'Indicator Data'!A88</f>
        <v>Jamaica</v>
      </c>
      <c r="B88" s="171" t="str">
        <f aca="false">'Indicator Data'!B88</f>
        <v>JAM</v>
      </c>
      <c r="C88" s="172" t="n">
        <f aca="false">IF('Indicator Data'!BI88="No data","x",ROUND(IF('Indicator Data'!BI88&gt;C$3,0,IF('Indicator Data'!BI88&lt;C$4,10,(C$3-'Indicator Data'!BI88)/(C$3-C$4)*10)),1))</f>
        <v>3.3</v>
      </c>
      <c r="D88" s="173" t="n">
        <f aca="false">IF(C88="x","x",C88)</f>
        <v>3.3</v>
      </c>
      <c r="E88" s="172" t="n">
        <f aca="false">IF('Indicator Data'!BK88="No data","x",ROUND(IF('Indicator Data'!BK88&gt;E$3,0,IF('Indicator Data'!BK88&lt;E$4,10,(E$3-'Indicator Data'!BK88)/(E$3-E$4)*10)),1))</f>
        <v>5.6</v>
      </c>
      <c r="F88" s="172" t="n">
        <f aca="false">IF('Indicator Data'!BJ88="No data","x",ROUND(IF('Indicator Data'!BJ88&gt;F$3,0,IF('Indicator Data'!BJ88&lt;F$4,10,(F$3-'Indicator Data'!BJ88)/(F$3-F$4)*10)),1))</f>
        <v>4.2</v>
      </c>
      <c r="G88" s="173" t="n">
        <f aca="false">IF(AND(E88="x",F88="x"),"x",ROUND(AVERAGE(E88,F88),1))</f>
        <v>4.9</v>
      </c>
      <c r="H88" s="174" t="n">
        <f aca="false">ROUND(AVERAGE(D88,G88),1)</f>
        <v>4.1</v>
      </c>
      <c r="I88" s="172" t="n">
        <f aca="false">IF('Indicator Data'!BM88="No data","x",ROUND(IF('Indicator Data'!BM88^2&gt;I$3,0,IF('Indicator Data'!BM88^2&lt;I$4,10,(I$3-'Indicator Data'!BM88^2)/(I$3-I$4)*10)),1))</f>
        <v>2.5</v>
      </c>
      <c r="J88" s="172" t="n">
        <f aca="false">IF(OR('Indicator Data'!BL88=0,'Indicator Data'!BL88="No data"),"x",ROUND(IF('Indicator Data'!BL88&gt;J$3,0,IF('Indicator Data'!BL88&lt;J$4,10,(J$3-'Indicator Data'!BL88)/(J$3-J$4)*10)),1))</f>
        <v>0</v>
      </c>
      <c r="K88" s="172" t="n">
        <f aca="false">IF('Indicator Data'!BN88="No data","x",ROUND(IF('Indicator Data'!BN88&gt;K$3,0,IF('Indicator Data'!BN88&lt;K$4,10,(K$3-'Indicator Data'!BN88)/(K$3-K$4)*10)),1))</f>
        <v>3.2</v>
      </c>
      <c r="L88" s="172" t="n">
        <f aca="false">IF('Indicator Data'!BO88="No data","x",ROUND(IF('Indicator Data'!BO88&gt;L$3,0,IF('Indicator Data'!BO88&lt;L$4,10,(L$3-'Indicator Data'!BO88)/(L$3-L$4)*10)),1))</f>
        <v>5.3</v>
      </c>
      <c r="M88" s="173" t="n">
        <f aca="false">IF(AND(I88="x",J88="x",K88="x",L88="x"),"x",ROUND(AVERAGE(I88,J88,K88,L88),1))</f>
        <v>2.8</v>
      </c>
      <c r="N88" s="175" t="n">
        <f aca="false">IF('Indicator Data'!BP88="No data","x",'Indicator Data'!BP88/'Indicator Data'!CB88*100)</f>
        <v>76.6389658356417</v>
      </c>
      <c r="O88" s="172" t="n">
        <f aca="false">IF(N88="x","x",ROUND(IF(N88&gt;O$3,0,IF(N88&lt;O$4,10,(O$3-N88)/(O$3-O$4)*10)),1))</f>
        <v>2.4</v>
      </c>
      <c r="P88" s="172" t="n">
        <f aca="false">IF('Indicator Data'!BQ88="No data","x",ROUND(IF('Indicator Data'!BQ88&gt;P$3,0,IF('Indicator Data'!BQ88&lt;P$4,10,(P$3-'Indicator Data'!BQ88)/(P$3-P$4)*10)),1))</f>
        <v>1.5</v>
      </c>
      <c r="Q88" s="172" t="n">
        <f aca="false">IF('Indicator Data'!BR88="No data","x",ROUND(IF('Indicator Data'!BR88&gt;Q$3,0,IF('Indicator Data'!BR88&lt;Q$4,10,(Q$3-'Indicator Data'!BR88)/(Q$3-Q$4)*10)),1))</f>
        <v>1.8</v>
      </c>
      <c r="R88" s="173" t="n">
        <f aca="false">IF(AND(O88="x",P88="x",Q88="x"),"x",ROUND(AVERAGE(O88,Q88,P88),1))</f>
        <v>1.9</v>
      </c>
      <c r="S88" s="172" t="n">
        <f aca="false">IF('Indicator Data'!BS88="No data","x",ROUND(IF('Indicator Data'!BS88&gt;S$3,0,IF('Indicator Data'!BS88&lt;S$4,10,(S$3-'Indicator Data'!BS88)/(S$3-S$4)*10)),1))</f>
        <v>6.7</v>
      </c>
      <c r="T88" s="176" t="n">
        <f aca="false">IF('Indicator Data'!BT88="No data","x",ROUND(IF('Indicator Data'!BT88&gt;T$3,0,IF('Indicator Data'!BT88&lt;T$4,10,(T$3-'Indicator Data'!BT88)/(T$3-T$4)*10)),1))</f>
        <v>0.5</v>
      </c>
      <c r="U88" s="176" t="n">
        <f aca="false">IF('Indicator Data'!BU88="No data","x",ROUND(IF('Indicator Data'!BU88&gt;U$3,0,IF('Indicator Data'!BU88&lt;U$4,10,(U$3-'Indicator Data'!BU88)/(U$3-U$4)*10)),1))</f>
        <v>1.7</v>
      </c>
      <c r="V88" s="176" t="str">
        <f aca="false">IF('Indicator Data'!BV88="No data","x",ROUND(IF('Indicator Data'!BV88&gt;V$3,0,IF('Indicator Data'!BV88&lt;V$4,10,(V$3-'Indicator Data'!BV88)/(V$3-V$4)*10)),1))</f>
        <v>x</v>
      </c>
      <c r="W88" s="172" t="n">
        <f aca="false">IF(AND(T88="X",U88="x",V88="x"),"x",AVERAGE(T88:V88))</f>
        <v>1.1</v>
      </c>
      <c r="X88" s="172" t="n">
        <f aca="false">IF('Indicator Data'!BW88="No data","x",ROUND(IF('Indicator Data'!BW88&gt;X$3,0,IF('Indicator Data'!BW88&lt;X$4,10,(X$3-'Indicator Data'!BW88)/(X$3-X$4)*10)),1))</f>
        <v>8.1</v>
      </c>
      <c r="Y88" s="172" t="n">
        <f aca="false">IF('Indicator Data'!BX88="No data","x",ROUND(IF('Indicator Data'!BX88&gt;Y$3,10,IF('Indicator Data'!BX88&lt;Y$4,0,10-(Y$3-'Indicator Data'!BX88)/(Y$3-Y$4)*10)),1))</f>
        <v>0.9</v>
      </c>
      <c r="Z88" s="173" t="n">
        <f aca="false">IF(AND(S88="x",W88="x",X88="x",Y88="x"),"x",ROUND(AVERAGE(S88,W88,X88,Y88),1))</f>
        <v>4.2</v>
      </c>
      <c r="AA88" s="174" t="n">
        <f aca="false">ROUND(AVERAGE(R88,M88,Z88),1)</f>
        <v>3</v>
      </c>
      <c r="AB88" s="162"/>
    </row>
    <row r="89" customFormat="false" ht="14.5" hidden="false" customHeight="false" outlineLevel="0" collapsed="false">
      <c r="A89" s="170" t="str">
        <f aca="false">'Indicator Data'!A89</f>
        <v>Japan</v>
      </c>
      <c r="B89" s="171" t="str">
        <f aca="false">'Indicator Data'!B89</f>
        <v>JPN</v>
      </c>
      <c r="C89" s="172" t="n">
        <f aca="false">IF('Indicator Data'!BI89="No data","x",ROUND(IF('Indicator Data'!BI89&gt;C$3,0,IF('Indicator Data'!BI89&lt;C$4,10,(C$3-'Indicator Data'!BI89)/(C$3-C$4)*10)),1))</f>
        <v>1.9</v>
      </c>
      <c r="D89" s="173" t="n">
        <f aca="false">IF(C89="x","x",C89)</f>
        <v>1.9</v>
      </c>
      <c r="E89" s="172" t="n">
        <f aca="false">IF('Indicator Data'!BK89="No data","x",ROUND(IF('Indicator Data'!BK89&gt;E$3,0,IF('Indicator Data'!BK89&lt;E$4,10,(E$3-'Indicator Data'!BK89)/(E$3-E$4)*10)),1))</f>
        <v>2.7</v>
      </c>
      <c r="F89" s="172" t="n">
        <f aca="false">IF('Indicator Data'!BJ89="No data","x",ROUND(IF('Indicator Data'!BJ89&gt;F$3,0,IF('Indicator Data'!BJ89&lt;F$4,10,(F$3-'Indicator Data'!BJ89)/(F$3-F$4)*10)),1))</f>
        <v>1.8</v>
      </c>
      <c r="G89" s="173" t="n">
        <f aca="false">IF(AND(E89="x",F89="x"),"x",ROUND(AVERAGE(E89,F89),1))</f>
        <v>2.3</v>
      </c>
      <c r="H89" s="174" t="n">
        <f aca="false">ROUND(AVERAGE(D89,G89),1)</f>
        <v>2.1</v>
      </c>
      <c r="I89" s="172" t="str">
        <f aca="false">IF('Indicator Data'!BM89="No data","x",ROUND(IF('Indicator Data'!BM89^2&gt;I$3,0,IF('Indicator Data'!BM89^2&lt;I$4,10,(I$3-'Indicator Data'!BM89^2)/(I$3-I$4)*10)),1))</f>
        <v>x</v>
      </c>
      <c r="J89" s="172" t="n">
        <f aca="false">IF(OR('Indicator Data'!BL89=0,'Indicator Data'!BL89="No data"),"x",ROUND(IF('Indicator Data'!BL89&gt;J$3,0,IF('Indicator Data'!BL89&lt;J$4,10,(J$3-'Indicator Data'!BL89)/(J$3-J$4)*10)),1))</f>
        <v>0</v>
      </c>
      <c r="K89" s="172" t="n">
        <f aca="false">IF('Indicator Data'!BN89="No data","x",ROUND(IF('Indicator Data'!BN89&gt;K$3,0,IF('Indicator Data'!BN89&lt;K$4,10,(K$3-'Indicator Data'!BN89)/(K$3-K$4)*10)),1))</f>
        <v>1</v>
      </c>
      <c r="L89" s="172" t="n">
        <f aca="false">IF('Indicator Data'!BO89="No data","x",ROUND(IF('Indicator Data'!BO89&gt;L$3,0,IF('Indicator Data'!BO89&lt;L$4,10,(L$3-'Indicator Data'!BO89)/(L$3-L$4)*10)),1))</f>
        <v>2.3</v>
      </c>
      <c r="M89" s="173" t="n">
        <f aca="false">IF(AND(I89="x",J89="x",K89="x",L89="x"),"x",ROUND(AVERAGE(I89,J89,K89,L89),1))</f>
        <v>1.1</v>
      </c>
      <c r="N89" s="175" t="n">
        <f aca="false">IF('Indicator Data'!BP89="No data","x",'Indicator Data'!BP89/'Indicator Data'!CB89*100)</f>
        <v>384.087791495199</v>
      </c>
      <c r="O89" s="172" t="n">
        <f aca="false">IF(N89="x","x",ROUND(IF(N89&gt;O$3,0,IF(N89&lt;O$4,10,(O$3-N89)/(O$3-O$4)*10)),1))</f>
        <v>0</v>
      </c>
      <c r="P89" s="172" t="n">
        <f aca="false">IF('Indicator Data'!BQ89="No data","x",ROUND(IF('Indicator Data'!BQ89&gt;P$3,0,IF('Indicator Data'!BQ89&lt;P$4,10,(P$3-'Indicator Data'!BQ89)/(P$3-P$4)*10)),1))</f>
        <v>0</v>
      </c>
      <c r="Q89" s="172" t="n">
        <f aca="false">IF('Indicator Data'!BR89="No data","x",ROUND(IF('Indicator Data'!BR89&gt;Q$3,0,IF('Indicator Data'!BR89&lt;Q$4,10,(Q$3-'Indicator Data'!BR89)/(Q$3-Q$4)*10)),1))</f>
        <v>0.2</v>
      </c>
      <c r="R89" s="173" t="n">
        <f aca="false">IF(AND(O89="x",P89="x",Q89="x"),"x",ROUND(AVERAGE(O89,Q89,P89),1))</f>
        <v>0.1</v>
      </c>
      <c r="S89" s="172" t="n">
        <f aca="false">IF('Indicator Data'!BS89="No data","x",ROUND(IF('Indicator Data'!BS89&gt;S$3,0,IF('Indicator Data'!BS89&lt;S$4,10,(S$3-'Indicator Data'!BS89)/(S$3-S$4)*10)),1))</f>
        <v>4</v>
      </c>
      <c r="T89" s="176" t="n">
        <f aca="false">IF('Indicator Data'!BT89="No data","x",ROUND(IF('Indicator Data'!BT89&gt;T$3,0,IF('Indicator Data'!BT89&lt;T$4,10,(T$3-'Indicator Data'!BT89)/(T$3-T$4)*10)),1))</f>
        <v>0.5</v>
      </c>
      <c r="U89" s="176" t="n">
        <f aca="false">IF('Indicator Data'!BU89="No data","x",ROUND(IF('Indicator Data'!BU89&gt;U$3,0,IF('Indicator Data'!BU89&lt;U$4,10,(U$3-'Indicator Data'!BU89)/(U$3-U$4)*10)),1))</f>
        <v>0.7</v>
      </c>
      <c r="V89" s="176" t="n">
        <f aca="false">IF('Indicator Data'!BV89="No data","x",ROUND(IF('Indicator Data'!BV89&gt;V$3,0,IF('Indicator Data'!BV89&lt;V$4,10,(V$3-'Indicator Data'!BV89)/(V$3-V$4)*10)),1))</f>
        <v>0.7</v>
      </c>
      <c r="W89" s="172" t="n">
        <f aca="false">IF(AND(T89="X",U89="x",V89="x"),"x",AVERAGE(T89:V89))</f>
        <v>0.633333333333333</v>
      </c>
      <c r="X89" s="172" t="n">
        <f aca="false">IF('Indicator Data'!BW89="No data","x",ROUND(IF('Indicator Data'!BW89&gt;X$3,0,IF('Indicator Data'!BW89&lt;X$4,10,(X$3-'Indicator Data'!BW89)/(X$3-X$4)*10)),1))</f>
        <v>0</v>
      </c>
      <c r="Y89" s="172" t="n">
        <f aca="false">IF('Indicator Data'!BX89="No data","x",ROUND(IF('Indicator Data'!BX89&gt;Y$3,10,IF('Indicator Data'!BX89&lt;Y$4,0,10-(Y$3-'Indicator Data'!BX89)/(Y$3-Y$4)*10)),1))</f>
        <v>0.1</v>
      </c>
      <c r="Z89" s="173" t="n">
        <f aca="false">IF(AND(S89="x",W89="x",X89="x",Y89="x"),"x",ROUND(AVERAGE(S89,W89,X89,Y89),1))</f>
        <v>1.2</v>
      </c>
      <c r="AA89" s="174" t="n">
        <f aca="false">ROUND(AVERAGE(R89,M89,Z89),1)</f>
        <v>0.8</v>
      </c>
      <c r="AB89" s="162"/>
    </row>
    <row r="90" customFormat="false" ht="14.5" hidden="false" customHeight="false" outlineLevel="0" collapsed="false">
      <c r="A90" s="170" t="str">
        <f aca="false">'Indicator Data'!A90</f>
        <v>Jordan</v>
      </c>
      <c r="B90" s="171" t="str">
        <f aca="false">'Indicator Data'!B90</f>
        <v>JOR</v>
      </c>
      <c r="C90" s="172" t="n">
        <f aca="false">IF('Indicator Data'!BI90="No data","x",ROUND(IF('Indicator Data'!BI90&gt;C$3,0,IF('Indicator Data'!BI90&lt;C$4,10,(C$3-'Indicator Data'!BI90)/(C$3-C$4)*10)),1))</f>
        <v>6.1</v>
      </c>
      <c r="D90" s="173" t="n">
        <f aca="false">IF(C90="x","x",C90)</f>
        <v>6.1</v>
      </c>
      <c r="E90" s="172" t="n">
        <f aca="false">IF('Indicator Data'!BK90="No data","x",ROUND(IF('Indicator Data'!BK90&gt;E$3,0,IF('Indicator Data'!BK90&lt;E$4,10,(E$3-'Indicator Data'!BK90)/(E$3-E$4)*10)),1))</f>
        <v>5.1</v>
      </c>
      <c r="F90" s="172" t="n">
        <f aca="false">IF('Indicator Data'!BJ90="No data","x",ROUND(IF('Indicator Data'!BJ90&gt;F$3,0,IF('Indicator Data'!BJ90&lt;F$4,10,(F$3-'Indicator Data'!BJ90)/(F$3-F$4)*10)),1))</f>
        <v>4.8</v>
      </c>
      <c r="G90" s="173" t="n">
        <f aca="false">IF(AND(E90="x",F90="x"),"x",ROUND(AVERAGE(E90,F90),1))</f>
        <v>5</v>
      </c>
      <c r="H90" s="174" t="n">
        <f aca="false">ROUND(AVERAGE(D90,G90),1)</f>
        <v>5.6</v>
      </c>
      <c r="I90" s="172" t="n">
        <f aca="false">IF('Indicator Data'!BM90="No data","x",ROUND(IF('Indicator Data'!BM90^2&gt;I$3,0,IF('Indicator Data'!BM90^2&lt;I$4,10,(I$3-'Indicator Data'!BM90^2)/(I$3-I$4)*10)),1))</f>
        <v>0.4</v>
      </c>
      <c r="J90" s="172" t="n">
        <f aca="false">IF(OR('Indicator Data'!BL90=0,'Indicator Data'!BL90="No data"),"x",ROUND(IF('Indicator Data'!BL90&gt;J$3,0,IF('Indicator Data'!BL90&lt;J$4,10,(J$3-'Indicator Data'!BL90)/(J$3-J$4)*10)),1))</f>
        <v>0</v>
      </c>
      <c r="K90" s="172" t="n">
        <f aca="false">IF('Indicator Data'!BN90="No data","x",ROUND(IF('Indicator Data'!BN90&gt;K$3,0,IF('Indicator Data'!BN90&lt;K$4,10,(K$3-'Indicator Data'!BN90)/(K$3-K$4)*10)),1))</f>
        <v>3.4</v>
      </c>
      <c r="L90" s="172" t="n">
        <f aca="false">IF('Indicator Data'!BO90="No data","x",ROUND(IF('Indicator Data'!BO90&gt;L$3,0,IF('Indicator Data'!BO90&lt;L$4,10,(L$3-'Indicator Data'!BO90)/(L$3-L$4)*10)),1))</f>
        <v>6.7</v>
      </c>
      <c r="M90" s="173" t="n">
        <f aca="false">IF(AND(I90="x",J90="x",K90="x",L90="x"),"x",ROUND(AVERAGE(I90,J90,K90,L90),1))</f>
        <v>2.6</v>
      </c>
      <c r="N90" s="175" t="n">
        <f aca="false">IF('Indicator Data'!BP90="No data","x",'Indicator Data'!BP90/'Indicator Data'!CB90*100)</f>
        <v>32.6650146429376</v>
      </c>
      <c r="O90" s="172" t="n">
        <f aca="false">IF(N90="x","x",ROUND(IF(N90&gt;O$3,0,IF(N90&lt;O$4,10,(O$3-N90)/(O$3-O$4)*10)),1))</f>
        <v>6.8</v>
      </c>
      <c r="P90" s="172" t="n">
        <f aca="false">IF('Indicator Data'!BQ90="No data","x",ROUND(IF('Indicator Data'!BQ90&gt;P$3,0,IF('Indicator Data'!BQ90&lt;P$4,10,(P$3-'Indicator Data'!BQ90)/(P$3-P$4)*10)),1))</f>
        <v>0.3</v>
      </c>
      <c r="Q90" s="172" t="n">
        <f aca="false">IF('Indicator Data'!BR90="No data","x",ROUND(IF('Indicator Data'!BR90&gt;Q$3,0,IF('Indicator Data'!BR90&lt;Q$4,10,(Q$3-'Indicator Data'!BR90)/(Q$3-Q$4)*10)),1))</f>
        <v>0.2</v>
      </c>
      <c r="R90" s="173" t="n">
        <f aca="false">IF(AND(O90="x",P90="x",Q90="x"),"x",ROUND(AVERAGE(O90,Q90,P90),1))</f>
        <v>2.4</v>
      </c>
      <c r="S90" s="172" t="n">
        <f aca="false">IF('Indicator Data'!BS90="No data","x",ROUND(IF('Indicator Data'!BS90&gt;S$3,0,IF('Indicator Data'!BS90&lt;S$4,10,(S$3-'Indicator Data'!BS90)/(S$3-S$4)*10)),1))</f>
        <v>4.1</v>
      </c>
      <c r="T90" s="176" t="n">
        <f aca="false">IF('Indicator Data'!BT90="No data","x",ROUND(IF('Indicator Data'!BT90&gt;T$3,0,IF('Indicator Data'!BT90&lt;T$4,10,(T$3-'Indicator Data'!BT90)/(T$3-T$4)*10)),1))</f>
        <v>3.7</v>
      </c>
      <c r="U90" s="176" t="n">
        <f aca="false">IF('Indicator Data'!BU90="No data","x",ROUND(IF('Indicator Data'!BU90&gt;U$3,0,IF('Indicator Data'!BU90&lt;U$4,10,(U$3-'Indicator Data'!BU90)/(U$3-U$4)*10)),1))</f>
        <v>1.5</v>
      </c>
      <c r="V90" s="176" t="str">
        <f aca="false">IF('Indicator Data'!BV90="No data","x",ROUND(IF('Indicator Data'!BV90&gt;V$3,0,IF('Indicator Data'!BV90&lt;V$4,10,(V$3-'Indicator Data'!BV90)/(V$3-V$4)*10)),1))</f>
        <v>x</v>
      </c>
      <c r="W90" s="172" t="n">
        <f aca="false">IF(AND(T90="X",U90="x",V90="x"),"x",AVERAGE(T90:V90))</f>
        <v>2.6</v>
      </c>
      <c r="X90" s="172" t="n">
        <f aca="false">IF('Indicator Data'!BW90="No data","x",ROUND(IF('Indicator Data'!BW90&gt;X$3,0,IF('Indicator Data'!BW90&lt;X$4,10,(X$3-'Indicator Data'!BW90)/(X$3-X$4)*10)),1))</f>
        <v>7.5</v>
      </c>
      <c r="Y90" s="172" t="n">
        <f aca="false">IF('Indicator Data'!BX90="No data","x",ROUND(IF('Indicator Data'!BX90&gt;Y$3,10,IF('Indicator Data'!BX90&lt;Y$4,0,10-(Y$3-'Indicator Data'!BX90)/(Y$3-Y$4)*10)),1))</f>
        <v>0.5</v>
      </c>
      <c r="Z90" s="173" t="n">
        <f aca="false">IF(AND(S90="x",W90="x",X90="x",Y90="x"),"x",ROUND(AVERAGE(S90,W90,X90,Y90),1))</f>
        <v>3.7</v>
      </c>
      <c r="AA90" s="174" t="n">
        <f aca="false">ROUND(AVERAGE(R90,M90,Z90),1)</f>
        <v>2.9</v>
      </c>
      <c r="AB90" s="162"/>
    </row>
    <row r="91" customFormat="false" ht="14.5" hidden="false" customHeight="false" outlineLevel="0" collapsed="false">
      <c r="A91" s="170" t="str">
        <f aca="false">'Indicator Data'!A91</f>
        <v>Kazakhstan</v>
      </c>
      <c r="B91" s="171" t="str">
        <f aca="false">'Indicator Data'!B91</f>
        <v>KAZ</v>
      </c>
      <c r="C91" s="172" t="n">
        <f aca="false">IF('Indicator Data'!BI91="No data","x",ROUND(IF('Indicator Data'!BI91&gt;C$3,0,IF('Indicator Data'!BI91&lt;C$4,10,(C$3-'Indicator Data'!BI91)/(C$3-C$4)*10)),1))</f>
        <v>3.8</v>
      </c>
      <c r="D91" s="173" t="n">
        <f aca="false">IF(C91="x","x",C91)</f>
        <v>3.8</v>
      </c>
      <c r="E91" s="172" t="n">
        <f aca="false">IF('Indicator Data'!BK91="No data","x",ROUND(IF('Indicator Data'!BK91&gt;E$3,0,IF('Indicator Data'!BK91&lt;E$4,10,(E$3-'Indicator Data'!BK91)/(E$3-E$4)*10)),1))</f>
        <v>6.3</v>
      </c>
      <c r="F91" s="172" t="n">
        <f aca="false">IF('Indicator Data'!BJ91="No data","x",ROUND(IF('Indicator Data'!BJ91&gt;F$3,0,IF('Indicator Data'!BJ91&lt;F$4,10,(F$3-'Indicator Data'!BJ91)/(F$3-F$4)*10)),1))</f>
        <v>4.7</v>
      </c>
      <c r="G91" s="173" t="n">
        <f aca="false">IF(AND(E91="x",F91="x"),"x",ROUND(AVERAGE(E91,F91),1))</f>
        <v>5.5</v>
      </c>
      <c r="H91" s="174" t="n">
        <f aca="false">ROUND(AVERAGE(D91,G91),1)</f>
        <v>4.7</v>
      </c>
      <c r="I91" s="172" t="n">
        <f aca="false">IF('Indicator Data'!BM91="No data","x",ROUND(IF('Indicator Data'!BM91^2&gt;I$3,0,IF('Indicator Data'!BM91^2&lt;I$4,10,(I$3-'Indicator Data'!BM91^2)/(I$3-I$4)*10)),1))</f>
        <v>0</v>
      </c>
      <c r="J91" s="172" t="n">
        <f aca="false">IF(OR('Indicator Data'!BL91=0,'Indicator Data'!BL91="No data"),"x",ROUND(IF('Indicator Data'!BL91&gt;J$3,0,IF('Indicator Data'!BL91&lt;J$4,10,(J$3-'Indicator Data'!BL91)/(J$3-J$4)*10)),1))</f>
        <v>0</v>
      </c>
      <c r="K91" s="172" t="n">
        <f aca="false">IF('Indicator Data'!BN91="No data","x",ROUND(IF('Indicator Data'!BN91&gt;K$3,0,IF('Indicator Data'!BN91&lt;K$4,10,(K$3-'Indicator Data'!BN91)/(K$3-K$4)*10)),1))</f>
        <v>1.4</v>
      </c>
      <c r="L91" s="172" t="n">
        <f aca="false">IF('Indicator Data'!BO91="No data","x",ROUND(IF('Indicator Data'!BO91&gt;L$3,0,IF('Indicator Data'!BO91&lt;L$4,10,(L$3-'Indicator Data'!BO91)/(L$3-L$4)*10)),1))</f>
        <v>3.6</v>
      </c>
      <c r="M91" s="173" t="n">
        <f aca="false">IF(AND(I91="x",J91="x",K91="x",L91="x"),"x",ROUND(AVERAGE(I91,J91,K91,L91),1))</f>
        <v>1.3</v>
      </c>
      <c r="N91" s="175" t="n">
        <f aca="false">IF('Indicator Data'!BP91="No data","x",'Indicator Data'!BP91/'Indicator Data'!CB91*100)</f>
        <v>5.92658443530763</v>
      </c>
      <c r="O91" s="172" t="n">
        <f aca="false">IF(N91="x","x",ROUND(IF(N91&gt;O$3,0,IF(N91&lt;O$4,10,(O$3-N91)/(O$3-O$4)*10)),1))</f>
        <v>9.5</v>
      </c>
      <c r="P91" s="172" t="n">
        <f aca="false">IF('Indicator Data'!BQ91="No data","x",ROUND(IF('Indicator Data'!BQ91&gt;P$3,0,IF('Indicator Data'!BQ91&lt;P$4,10,(P$3-'Indicator Data'!BQ91)/(P$3-P$4)*10)),1))</f>
        <v>0.2</v>
      </c>
      <c r="Q91" s="172" t="n">
        <f aca="false">IF('Indicator Data'!BR91="No data","x",ROUND(IF('Indicator Data'!BR91&gt;Q$3,0,IF('Indicator Data'!BR91&lt;Q$4,10,(Q$3-'Indicator Data'!BR91)/(Q$3-Q$4)*10)),1))</f>
        <v>0.9</v>
      </c>
      <c r="R91" s="173" t="n">
        <f aca="false">IF(AND(O91="x",P91="x",Q91="x"),"x",ROUND(AVERAGE(O91,Q91,P91),1))</f>
        <v>3.5</v>
      </c>
      <c r="S91" s="172" t="n">
        <f aca="false">IF('Indicator Data'!BS91="No data","x",ROUND(IF('Indicator Data'!BS91&gt;S$3,0,IF('Indicator Data'!BS91&lt;S$4,10,(S$3-'Indicator Data'!BS91)/(S$3-S$4)*10)),1))</f>
        <v>1.9</v>
      </c>
      <c r="T91" s="176" t="n">
        <f aca="false">IF('Indicator Data'!BT91="No data","x",ROUND(IF('Indicator Data'!BT91&gt;T$3,0,IF('Indicator Data'!BT91&lt;T$4,10,(T$3-'Indicator Data'!BT91)/(T$3-T$4)*10)),1))</f>
        <v>1.9</v>
      </c>
      <c r="U91" s="176" t="n">
        <f aca="false">IF('Indicator Data'!BU91="No data","x",ROUND(IF('Indicator Data'!BU91&gt;U$3,0,IF('Indicator Data'!BU91&lt;U$4,10,(U$3-'Indicator Data'!BU91)/(U$3-U$4)*10)),1))</f>
        <v>1.4</v>
      </c>
      <c r="V91" s="176" t="n">
        <f aca="false">IF('Indicator Data'!BV91="No data","x",ROUND(IF('Indicator Data'!BV91&gt;V$3,0,IF('Indicator Data'!BV91&lt;V$4,10,(V$3-'Indicator Data'!BV91)/(V$3-V$4)*10)),1))</f>
        <v>1.7</v>
      </c>
      <c r="W91" s="172" t="n">
        <f aca="false">IF(AND(T91="X",U91="x",V91="x"),"x",AVERAGE(T91:V91))</f>
        <v>1.66666666666667</v>
      </c>
      <c r="X91" s="172" t="n">
        <f aca="false">IF('Indicator Data'!BW91="No data","x",ROUND(IF('Indicator Data'!BW91&gt;X$3,0,IF('Indicator Data'!BW91&lt;X$4,10,(X$3-'Indicator Data'!BW91)/(X$3-X$4)*10)),1))</f>
        <v>7.6</v>
      </c>
      <c r="Y91" s="172" t="n">
        <f aca="false">IF('Indicator Data'!BX91="No data","x",ROUND(IF('Indicator Data'!BX91&gt;Y$3,10,IF('Indicator Data'!BX91&lt;Y$4,0,10-(Y$3-'Indicator Data'!BX91)/(Y$3-Y$4)*10)),1))</f>
        <v>0.1</v>
      </c>
      <c r="Z91" s="173" t="n">
        <f aca="false">IF(AND(S91="x",W91="x",X91="x",Y91="x"),"x",ROUND(AVERAGE(S91,W91,X91,Y91),1))</f>
        <v>2.8</v>
      </c>
      <c r="AA91" s="174" t="n">
        <f aca="false">ROUND(AVERAGE(R91,M91,Z91),1)</f>
        <v>2.5</v>
      </c>
      <c r="AB91" s="162"/>
    </row>
    <row r="92" customFormat="false" ht="14.5" hidden="false" customHeight="false" outlineLevel="0" collapsed="false">
      <c r="A92" s="170" t="str">
        <f aca="false">'Indicator Data'!A92</f>
        <v>Kenya</v>
      </c>
      <c r="B92" s="171" t="str">
        <f aca="false">'Indicator Data'!B92</f>
        <v>KEN</v>
      </c>
      <c r="C92" s="172" t="n">
        <f aca="false">IF('Indicator Data'!BI92="No data","x",ROUND(IF('Indicator Data'!BI92&gt;C$3,0,IF('Indicator Data'!BI92&lt;C$4,10,(C$3-'Indicator Data'!BI92)/(C$3-C$4)*10)),1))</f>
        <v>3.9</v>
      </c>
      <c r="D92" s="173" t="n">
        <f aca="false">IF(C92="x","x",C92)</f>
        <v>3.9</v>
      </c>
      <c r="E92" s="172" t="n">
        <f aca="false">IF('Indicator Data'!BK92="No data","x",ROUND(IF('Indicator Data'!BK92&gt;E$3,0,IF('Indicator Data'!BK92&lt;E$4,10,(E$3-'Indicator Data'!BK92)/(E$3-E$4)*10)),1))</f>
        <v>7</v>
      </c>
      <c r="F92" s="172" t="n">
        <f aca="false">IF('Indicator Data'!BJ92="No data","x",ROUND(IF('Indicator Data'!BJ92&gt;F$3,0,IF('Indicator Data'!BJ92&lt;F$4,10,(F$3-'Indicator Data'!BJ92)/(F$3-F$4)*10)),1))</f>
        <v>5.7</v>
      </c>
      <c r="G92" s="173" t="n">
        <f aca="false">IF(AND(E92="x",F92="x"),"x",ROUND(AVERAGE(E92,F92),1))</f>
        <v>6.4</v>
      </c>
      <c r="H92" s="174" t="n">
        <f aca="false">ROUND(AVERAGE(D92,G92),1)</f>
        <v>5.2</v>
      </c>
      <c r="I92" s="172" t="n">
        <f aca="false">IF('Indicator Data'!BM92="No data","x",ROUND(IF('Indicator Data'!BM92^2&gt;I$3,0,IF('Indicator Data'!BM92^2&lt;I$4,10,(I$3-'Indicator Data'!BM92^2)/(I$3-I$4)*10)),1))</f>
        <v>3.7</v>
      </c>
      <c r="J92" s="172" t="n">
        <f aca="false">IF(OR('Indicator Data'!BL92=0,'Indicator Data'!BL92="No data"),"x",ROUND(IF('Indicator Data'!BL92&gt;J$3,0,IF('Indicator Data'!BL92&lt;J$4,10,(J$3-'Indicator Data'!BL92)/(J$3-J$4)*10)),1))</f>
        <v>2.9</v>
      </c>
      <c r="K92" s="172" t="n">
        <f aca="false">IF('Indicator Data'!BN92="No data","x",ROUND(IF('Indicator Data'!BN92&gt;K$3,0,IF('Indicator Data'!BN92&lt;K$4,10,(K$3-'Indicator Data'!BN92)/(K$3-K$4)*10)),1))</f>
        <v>7.1</v>
      </c>
      <c r="L92" s="172" t="n">
        <f aca="false">IF('Indicator Data'!BO92="No data","x",ROUND(IF('Indicator Data'!BO92&gt;L$3,0,IF('Indicator Data'!BO92&lt;L$4,10,(L$3-'Indicator Data'!BO92)/(L$3-L$4)*10)),1))</f>
        <v>4.4</v>
      </c>
      <c r="M92" s="173" t="n">
        <f aca="false">IF(AND(I92="x",J92="x",K92="x",L92="x"),"x",ROUND(AVERAGE(I92,J92,K92,L92),1))</f>
        <v>4.5</v>
      </c>
      <c r="N92" s="175" t="n">
        <f aca="false">IF('Indicator Data'!BP92="No data","x",'Indicator Data'!BP92/'Indicator Data'!CB92*100)</f>
        <v>10.542221597498</v>
      </c>
      <c r="O92" s="172" t="n">
        <f aca="false">IF(N92="x","x",ROUND(IF(N92&gt;O$3,0,IF(N92&lt;O$4,10,(O$3-N92)/(O$3-O$4)*10)),1))</f>
        <v>9</v>
      </c>
      <c r="P92" s="172" t="n">
        <f aca="false">IF('Indicator Data'!BQ92="No data","x",ROUND(IF('Indicator Data'!BQ92&gt;P$3,0,IF('Indicator Data'!BQ92&lt;P$4,10,(P$3-'Indicator Data'!BQ92)/(P$3-P$4)*10)),1))</f>
        <v>7.5</v>
      </c>
      <c r="Q92" s="172" t="n">
        <f aca="false">IF('Indicator Data'!BR92="No data","x",ROUND(IF('Indicator Data'!BR92&gt;Q$3,0,IF('Indicator Data'!BR92&lt;Q$4,10,(Q$3-'Indicator Data'!BR92)/(Q$3-Q$4)*10)),1))</f>
        <v>7.7</v>
      </c>
      <c r="R92" s="173" t="n">
        <f aca="false">IF(AND(O92="x",P92="x",Q92="x"),"x",ROUND(AVERAGE(O92,Q92,P92),1))</f>
        <v>8.1</v>
      </c>
      <c r="S92" s="172" t="n">
        <f aca="false">IF('Indicator Data'!BS92="No data","x",ROUND(IF('Indicator Data'!BS92&gt;S$3,0,IF('Indicator Data'!BS92&lt;S$4,10,(S$3-'Indicator Data'!BS92)/(S$3-S$4)*10)),1))</f>
        <v>9.5</v>
      </c>
      <c r="T92" s="176" t="n">
        <f aca="false">IF('Indicator Data'!BT92="No data","x",ROUND(IF('Indicator Data'!BT92&gt;T$3,0,IF('Indicator Data'!BT92&lt;T$4,10,(T$3-'Indicator Data'!BT92)/(T$3-T$4)*10)),1))</f>
        <v>1.7</v>
      </c>
      <c r="U92" s="176" t="n">
        <f aca="false">IF('Indicator Data'!BU92="No data","x",ROUND(IF('Indicator Data'!BU92&gt;U$3,0,IF('Indicator Data'!BU92&lt;U$4,10,(U$3-'Indicator Data'!BU92)/(U$3-U$4)*10)),1))</f>
        <v>8.5</v>
      </c>
      <c r="V92" s="176" t="n">
        <f aca="false">IF('Indicator Data'!BV92="No data","x",ROUND(IF('Indicator Data'!BV92&gt;V$3,0,IF('Indicator Data'!BV92&lt;V$4,10,(V$3-'Indicator Data'!BV92)/(V$3-V$4)*10)),1))</f>
        <v>1.5</v>
      </c>
      <c r="W92" s="172" t="n">
        <f aca="false">IF(AND(T92="X",U92="x",V92="x"),"x",AVERAGE(T92:V92))</f>
        <v>3.9</v>
      </c>
      <c r="X92" s="172" t="n">
        <f aca="false">IF('Indicator Data'!BW92="No data","x",ROUND(IF('Indicator Data'!BW92&gt;X$3,0,IF('Indicator Data'!BW92&lt;X$4,10,(X$3-'Indicator Data'!BW92)/(X$3-X$4)*10)),1))</f>
        <v>9.5</v>
      </c>
      <c r="Y92" s="172" t="n">
        <f aca="false">IF('Indicator Data'!BX92="No data","x",ROUND(IF('Indicator Data'!BX92&gt;Y$3,10,IF('Indicator Data'!BX92&lt;Y$4,0,10-(Y$3-'Indicator Data'!BX92)/(Y$3-Y$4)*10)),1))</f>
        <v>3.8</v>
      </c>
      <c r="Z92" s="173" t="n">
        <f aca="false">IF(AND(S92="x",W92="x",X92="x",Y92="x"),"x",ROUND(AVERAGE(S92,W92,X92,Y92),1))</f>
        <v>6.7</v>
      </c>
      <c r="AA92" s="174" t="n">
        <f aca="false">ROUND(AVERAGE(R92,M92,Z92),1)</f>
        <v>6.4</v>
      </c>
      <c r="AB92" s="162"/>
    </row>
    <row r="93" customFormat="false" ht="14.5" hidden="false" customHeight="false" outlineLevel="0" collapsed="false">
      <c r="A93" s="170" t="str">
        <f aca="false">'Indicator Data'!A93</f>
        <v>Kiribati</v>
      </c>
      <c r="B93" s="171" t="str">
        <f aca="false">'Indicator Data'!B93</f>
        <v>KIR</v>
      </c>
      <c r="C93" s="172" t="str">
        <f aca="false">IF('Indicator Data'!BI93="No data","x",ROUND(IF('Indicator Data'!BI93&gt;C$3,0,IF('Indicator Data'!BI93&lt;C$4,10,(C$3-'Indicator Data'!BI93)/(C$3-C$4)*10)),1))</f>
        <v>x</v>
      </c>
      <c r="D93" s="173" t="str">
        <f aca="false">IF(C93="x","x",C93)</f>
        <v>x</v>
      </c>
      <c r="E93" s="172" t="str">
        <f aca="false">IF('Indicator Data'!BK93="No data","x",ROUND(IF('Indicator Data'!BK93&gt;E$3,0,IF('Indicator Data'!BK93&lt;E$4,10,(E$3-'Indicator Data'!BK93)/(E$3-E$4)*10)),1))</f>
        <v>x</v>
      </c>
      <c r="F93" s="172" t="n">
        <f aca="false">IF('Indicator Data'!BJ93="No data","x",ROUND(IF('Indicator Data'!BJ93&gt;F$3,0,IF('Indicator Data'!BJ93&lt;F$4,10,(F$3-'Indicator Data'!BJ93)/(F$3-F$4)*10)),1))</f>
        <v>5.5</v>
      </c>
      <c r="G93" s="173" t="n">
        <f aca="false">IF(AND(E93="x",F93="x"),"x",ROUND(AVERAGE(E93,F93),1))</f>
        <v>5.5</v>
      </c>
      <c r="H93" s="174" t="n">
        <f aca="false">ROUND(AVERAGE(D93,G93),1)</f>
        <v>5.5</v>
      </c>
      <c r="I93" s="172" t="str">
        <f aca="false">IF('Indicator Data'!BM93="No data","x",ROUND(IF('Indicator Data'!BM93^2&gt;I$3,0,IF('Indicator Data'!BM93^2&lt;I$4,10,(I$3-'Indicator Data'!BM93^2)/(I$3-I$4)*10)),1))</f>
        <v>x</v>
      </c>
      <c r="J93" s="172" t="n">
        <f aca="false">IF(OR('Indicator Data'!BL93=0,'Indicator Data'!BL93="No data"),"x",ROUND(IF('Indicator Data'!BL93&gt;J$3,0,IF('Indicator Data'!BL93&lt;J$4,10,(J$3-'Indicator Data'!BL93)/(J$3-J$4)*10)),1))</f>
        <v>0.8</v>
      </c>
      <c r="K93" s="172" t="n">
        <f aca="false">IF('Indicator Data'!BN93="No data","x",ROUND(IF('Indicator Data'!BN93&gt;K$3,0,IF('Indicator Data'!BN93&lt;K$4,10,(K$3-'Indicator Data'!BN93)/(K$3-K$4)*10)),1))</f>
        <v>6.2</v>
      </c>
      <c r="L93" s="172" t="n">
        <f aca="false">IF('Indicator Data'!BO93="No data","x",ROUND(IF('Indicator Data'!BO93&gt;L$3,0,IF('Indicator Data'!BO93&lt;L$4,10,(L$3-'Indicator Data'!BO93)/(L$3-L$4)*10)),1))</f>
        <v>7.9</v>
      </c>
      <c r="M93" s="173" t="n">
        <f aca="false">IF(AND(I93="x",J93="x",K93="x",L93="x"),"x",ROUND(AVERAGE(I93,J93,K93,L93),1))</f>
        <v>5</v>
      </c>
      <c r="N93" s="175" t="n">
        <f aca="false">IF('Indicator Data'!BP93="No data","x",'Indicator Data'!BP93/'Indicator Data'!CB93*100)</f>
        <v>92.5925925925926</v>
      </c>
      <c r="O93" s="172" t="n">
        <f aca="false">IF(N93="x","x",ROUND(IF(N93&gt;O$3,0,IF(N93&lt;O$4,10,(O$3-N93)/(O$3-O$4)*10)),1))</f>
        <v>0.7</v>
      </c>
      <c r="P93" s="172" t="n">
        <f aca="false">IF('Indicator Data'!BQ93="No data","x",ROUND(IF('Indicator Data'!BQ93&gt;P$3,0,IF('Indicator Data'!BQ93&lt;P$4,10,(P$3-'Indicator Data'!BQ93)/(P$3-P$4)*10)),1))</f>
        <v>6</v>
      </c>
      <c r="Q93" s="172" t="n">
        <f aca="false">IF('Indicator Data'!BR93="No data","x",ROUND(IF('Indicator Data'!BR93&gt;Q$3,0,IF('Indicator Data'!BR93&lt;Q$4,10,(Q$3-'Indicator Data'!BR93)/(Q$3-Q$4)*10)),1))</f>
        <v>4.4</v>
      </c>
      <c r="R93" s="173" t="n">
        <f aca="false">IF(AND(O93="x",P93="x",Q93="x"),"x",ROUND(AVERAGE(O93,Q93,P93),1))</f>
        <v>3.7</v>
      </c>
      <c r="S93" s="172" t="n">
        <f aca="false">IF('Indicator Data'!BS93="No data","x",ROUND(IF('Indicator Data'!BS93&gt;S$3,0,IF('Indicator Data'!BS93&lt;S$4,10,(S$3-'Indicator Data'!BS93)/(S$3-S$4)*10)),1))</f>
        <v>9.5</v>
      </c>
      <c r="T93" s="176" t="n">
        <f aca="false">IF('Indicator Data'!BT93="No data","x",ROUND(IF('Indicator Data'!BT93&gt;T$3,0,IF('Indicator Data'!BT93&lt;T$4,10,(T$3-'Indicator Data'!BT93)/(T$3-T$4)*10)),1))</f>
        <v>1.2</v>
      </c>
      <c r="U93" s="176" t="n">
        <f aca="false">IF('Indicator Data'!BU93="No data","x",ROUND(IF('Indicator Data'!BU93&gt;U$3,0,IF('Indicator Data'!BU93&lt;U$4,10,(U$3-'Indicator Data'!BU93)/(U$3-U$4)*10)),1))</f>
        <v>7.1</v>
      </c>
      <c r="V93" s="176" t="n">
        <f aca="false">IF('Indicator Data'!BV93="No data","x",ROUND(IF('Indicator Data'!BV93&gt;V$3,0,IF('Indicator Data'!BV93&lt;V$4,10,(V$3-'Indicator Data'!BV93)/(V$3-V$4)*10)),1))</f>
        <v>1.4</v>
      </c>
      <c r="W93" s="172" t="n">
        <f aca="false">IF(AND(T93="X",U93="x",V93="x"),"x",AVERAGE(T93:V93))</f>
        <v>3.23333333333333</v>
      </c>
      <c r="X93" s="172" t="n">
        <f aca="false">IF('Indicator Data'!BW93="No data","x",ROUND(IF('Indicator Data'!BW93&gt;X$3,0,IF('Indicator Data'!BW93&lt;X$4,10,(X$3-'Indicator Data'!BW93)/(X$3-X$4)*10)),1))</f>
        <v>9.3</v>
      </c>
      <c r="Y93" s="172" t="n">
        <f aca="false">IF('Indicator Data'!BX93="No data","x",ROUND(IF('Indicator Data'!BX93&gt;Y$3,10,IF('Indicator Data'!BX93&lt;Y$4,0,10-(Y$3-'Indicator Data'!BX93)/(Y$3-Y$4)*10)),1))</f>
        <v>1</v>
      </c>
      <c r="Z93" s="173" t="n">
        <f aca="false">IF(AND(S93="x",W93="x",X93="x",Y93="x"),"x",ROUND(AVERAGE(S93,W93,X93,Y93),1))</f>
        <v>5.8</v>
      </c>
      <c r="AA93" s="174" t="n">
        <f aca="false">ROUND(AVERAGE(R93,M93,Z93),1)</f>
        <v>4.8</v>
      </c>
      <c r="AB93" s="162"/>
    </row>
    <row r="94" customFormat="false" ht="14.5" hidden="false" customHeight="false" outlineLevel="0" collapsed="false">
      <c r="A94" s="170" t="str">
        <f aca="false">'Indicator Data'!A94</f>
        <v>Korea DPR</v>
      </c>
      <c r="B94" s="171" t="str">
        <f aca="false">'Indicator Data'!B94</f>
        <v>PRK</v>
      </c>
      <c r="C94" s="172" t="str">
        <f aca="false">IF('Indicator Data'!BI94="No data","x",ROUND(IF('Indicator Data'!BI94&gt;C$3,0,IF('Indicator Data'!BI94&lt;C$4,10,(C$3-'Indicator Data'!BI94)/(C$3-C$4)*10)),1))</f>
        <v>x</v>
      </c>
      <c r="D94" s="173" t="str">
        <f aca="false">IF(C94="x","x",C94)</f>
        <v>x</v>
      </c>
      <c r="E94" s="172" t="n">
        <f aca="false">IF('Indicator Data'!BK94="No data","x",ROUND(IF('Indicator Data'!BK94&gt;E$3,0,IF('Indicator Data'!BK94&lt;E$4,10,(E$3-'Indicator Data'!BK94)/(E$3-E$4)*10)),1))</f>
        <v>8.4</v>
      </c>
      <c r="F94" s="172" t="n">
        <f aca="false">IF('Indicator Data'!BJ94="No data","x",ROUND(IF('Indicator Data'!BJ94&gt;F$3,0,IF('Indicator Data'!BJ94&lt;F$4,10,(F$3-'Indicator Data'!BJ94)/(F$3-F$4)*10)),1))</f>
        <v>7.8</v>
      </c>
      <c r="G94" s="173" t="n">
        <f aca="false">IF(AND(E94="x",F94="x"),"x",ROUND(AVERAGE(E94,F94),1))</f>
        <v>8.1</v>
      </c>
      <c r="H94" s="174" t="n">
        <f aca="false">ROUND(AVERAGE(D94,G94),1)</f>
        <v>8.1</v>
      </c>
      <c r="I94" s="172" t="str">
        <f aca="false">IF('Indicator Data'!BM94="No data","x",ROUND(IF('Indicator Data'!BM94^2&gt;I$3,0,IF('Indicator Data'!BM94^2&lt;I$4,10,(I$3-'Indicator Data'!BM94^2)/(I$3-I$4)*10)),1))</f>
        <v>x</v>
      </c>
      <c r="J94" s="172" t="n">
        <f aca="false">IF(OR('Indicator Data'!BL94=0,'Indicator Data'!BL94="No data"),"x",ROUND(IF('Indicator Data'!BL94&gt;J$3,0,IF('Indicator Data'!BL94&lt;J$4,10,(J$3-'Indicator Data'!BL94)/(J$3-J$4)*10)),1))</f>
        <v>4.8</v>
      </c>
      <c r="K94" s="172" t="str">
        <f aca="false">IF('Indicator Data'!BN94="No data","x",ROUND(IF('Indicator Data'!BN94&gt;K$3,0,IF('Indicator Data'!BN94&lt;K$4,10,(K$3-'Indicator Data'!BN94)/(K$3-K$4)*10)),1))</f>
        <v>x</v>
      </c>
      <c r="L94" s="172" t="n">
        <f aca="false">IF('Indicator Data'!BO94="No data","x",ROUND(IF('Indicator Data'!BO94&gt;L$3,0,IF('Indicator Data'!BO94&lt;L$4,10,(L$3-'Indicator Data'!BO94)/(L$3-L$4)*10)),1))</f>
        <v>9.1</v>
      </c>
      <c r="M94" s="173" t="n">
        <f aca="false">IF(AND(I94="x",J94="x",K94="x",L94="x"),"x",ROUND(AVERAGE(I94,J94,K94,L94),1))</f>
        <v>7</v>
      </c>
      <c r="N94" s="175" t="n">
        <f aca="false">IF('Indicator Data'!BP94="No data","x",'Indicator Data'!BP94/'Indicator Data'!CB94*100)</f>
        <v>29.0673532098663</v>
      </c>
      <c r="O94" s="172" t="n">
        <f aca="false">IF(N94="x","x",ROUND(IF(N94&gt;O$3,0,IF(N94&lt;O$4,10,(O$3-N94)/(O$3-O$4)*10)),1))</f>
        <v>7.2</v>
      </c>
      <c r="P94" s="172" t="n">
        <f aca="false">IF('Indicator Data'!BQ94="No data","x",ROUND(IF('Indicator Data'!BQ94&gt;P$3,0,IF('Indicator Data'!BQ94&lt;P$4,10,(P$3-'Indicator Data'!BQ94)/(P$3-P$4)*10)),1))</f>
        <v>1.7</v>
      </c>
      <c r="Q94" s="172" t="n">
        <f aca="false">IF('Indicator Data'!BR94="No data","x",ROUND(IF('Indicator Data'!BR94&gt;Q$3,0,IF('Indicator Data'!BR94&lt;Q$4,10,(Q$3-'Indicator Data'!BR94)/(Q$3-Q$4)*10)),1))</f>
        <v>1.2</v>
      </c>
      <c r="R94" s="173" t="n">
        <f aca="false">IF(AND(O94="x",P94="x",Q94="x"),"x",ROUND(AVERAGE(O94,Q94,P94),1))</f>
        <v>3.4</v>
      </c>
      <c r="S94" s="172" t="n">
        <f aca="false">IF('Indicator Data'!BS94="No data","x",ROUND(IF('Indicator Data'!BS94&gt;S$3,0,IF('Indicator Data'!BS94&lt;S$4,10,(S$3-'Indicator Data'!BS94)/(S$3-S$4)*10)),1))</f>
        <v>0.8</v>
      </c>
      <c r="T94" s="176" t="n">
        <f aca="false">IF('Indicator Data'!BT94="No data","x",ROUND(IF('Indicator Data'!BT94&gt;T$3,0,IF('Indicator Data'!BT94&lt;T$4,10,(T$3-'Indicator Data'!BT94)/(T$3-T$4)*10)),1))</f>
        <v>0.3</v>
      </c>
      <c r="U94" s="176" t="n">
        <f aca="false">IF('Indicator Data'!BU94="No data","x",ROUND(IF('Indicator Data'!BU94&gt;U$3,0,IF('Indicator Data'!BU94&lt;U$4,10,(U$3-'Indicator Data'!BU94)/(U$3-U$4)*10)),1))</f>
        <v>0</v>
      </c>
      <c r="V94" s="176" t="str">
        <f aca="false">IF('Indicator Data'!BV94="No data","x",ROUND(IF('Indicator Data'!BV94&gt;V$3,0,IF('Indicator Data'!BV94&lt;V$4,10,(V$3-'Indicator Data'!BV94)/(V$3-V$4)*10)),1))</f>
        <v>x</v>
      </c>
      <c r="W94" s="172" t="n">
        <f aca="false">IF(AND(T94="X",U94="x",V94="x"),"x",AVERAGE(T94:V94))</f>
        <v>0.15</v>
      </c>
      <c r="X94" s="172" t="str">
        <f aca="false">IF('Indicator Data'!BW94="No data","x",ROUND(IF('Indicator Data'!BW94&gt;X$3,0,IF('Indicator Data'!BW94&lt;X$4,10,(X$3-'Indicator Data'!BW94)/(X$3-X$4)*10)),1))</f>
        <v>x</v>
      </c>
      <c r="Y94" s="172" t="n">
        <f aca="false">IF('Indicator Data'!BX94="No data","x",ROUND(IF('Indicator Data'!BX94&gt;Y$3,10,IF('Indicator Data'!BX94&lt;Y$4,0,10-(Y$3-'Indicator Data'!BX94)/(Y$3-Y$4)*10)),1))</f>
        <v>1</v>
      </c>
      <c r="Z94" s="173" t="n">
        <f aca="false">IF(AND(S94="x",W94="x",X94="x",Y94="x"),"x",ROUND(AVERAGE(S94,W94,X94,Y94),1))</f>
        <v>0.7</v>
      </c>
      <c r="AA94" s="174" t="n">
        <f aca="false">ROUND(AVERAGE(R94,M94,Z94),1)</f>
        <v>3.7</v>
      </c>
      <c r="AB94" s="162"/>
    </row>
    <row r="95" customFormat="false" ht="14.5" hidden="false" customHeight="false" outlineLevel="0" collapsed="false">
      <c r="A95" s="170" t="str">
        <f aca="false">'Indicator Data'!A95</f>
        <v>Korea Republic of</v>
      </c>
      <c r="B95" s="171" t="str">
        <f aca="false">'Indicator Data'!B95</f>
        <v>KOR</v>
      </c>
      <c r="C95" s="172" t="n">
        <f aca="false">IF('Indicator Data'!BI95="No data","x",ROUND(IF('Indicator Data'!BI95&gt;C$3,0,IF('Indicator Data'!BI95&lt;C$4,10,(C$3-'Indicator Data'!BI95)/(C$3-C$4)*10)),1))</f>
        <v>1.5</v>
      </c>
      <c r="D95" s="173" t="n">
        <f aca="false">IF(C95="x","x",C95)</f>
        <v>1.5</v>
      </c>
      <c r="E95" s="172" t="n">
        <f aca="false">IF('Indicator Data'!BK95="No data","x",ROUND(IF('Indicator Data'!BK95&gt;E$3,0,IF('Indicator Data'!BK95&lt;E$4,10,(E$3-'Indicator Data'!BK95)/(E$3-E$4)*10)),1))</f>
        <v>3.8</v>
      </c>
      <c r="F95" s="172" t="n">
        <f aca="false">IF('Indicator Data'!BJ95="No data","x",ROUND(IF('Indicator Data'!BJ95&gt;F$3,0,IF('Indicator Data'!BJ95&lt;F$4,10,(F$3-'Indicator Data'!BJ95)/(F$3-F$4)*10)),1))</f>
        <v>2.2</v>
      </c>
      <c r="G95" s="173" t="n">
        <f aca="false">IF(AND(E95="x",F95="x"),"x",ROUND(AVERAGE(E95,F95),1))</f>
        <v>3</v>
      </c>
      <c r="H95" s="174" t="n">
        <f aca="false">ROUND(AVERAGE(D95,G95),1)</f>
        <v>2.3</v>
      </c>
      <c r="I95" s="172" t="str">
        <f aca="false">IF('Indicator Data'!BM95="No data","x",ROUND(IF('Indicator Data'!BM95^2&gt;I$3,0,IF('Indicator Data'!BM95^2&lt;I$4,10,(I$3-'Indicator Data'!BM95^2)/(I$3-I$4)*10)),1))</f>
        <v>x</v>
      </c>
      <c r="J95" s="172" t="n">
        <f aca="false">IF(OR('Indicator Data'!BL95=0,'Indicator Data'!BL95="No data"),"x",ROUND(IF('Indicator Data'!BL95&gt;J$3,0,IF('Indicator Data'!BL95&lt;J$4,10,(J$3-'Indicator Data'!BL95)/(J$3-J$4)*10)),1))</f>
        <v>0</v>
      </c>
      <c r="K95" s="172" t="n">
        <f aca="false">IF('Indicator Data'!BN95="No data","x",ROUND(IF('Indicator Data'!BN95&gt;K$3,0,IF('Indicator Data'!BN95&lt;K$4,10,(K$3-'Indicator Data'!BN95)/(K$3-K$4)*10)),1))</f>
        <v>0.3</v>
      </c>
      <c r="L95" s="172" t="n">
        <f aca="false">IF('Indicator Data'!BO95="No data","x",ROUND(IF('Indicator Data'!BO95&gt;L$3,0,IF('Indicator Data'!BO95&lt;L$4,10,(L$3-'Indicator Data'!BO95)/(L$3-L$4)*10)),1))</f>
        <v>3.2</v>
      </c>
      <c r="M95" s="173" t="n">
        <f aca="false">IF(AND(I95="x",J95="x",K95="x",L95="x"),"x",ROUND(AVERAGE(I95,J95,K95,L95),1))</f>
        <v>1.2</v>
      </c>
      <c r="N95" s="175" t="n">
        <f aca="false">IF('Indicator Data'!BP95="No data","x",'Indicator Data'!BP95/'Indicator Data'!CB95*100)</f>
        <v>102.986611740474</v>
      </c>
      <c r="O95" s="172" t="n">
        <f aca="false">IF(N95="x","x",ROUND(IF(N95&gt;O$3,0,IF(N95&lt;O$4,10,(O$3-N95)/(O$3-O$4)*10)),1))</f>
        <v>0</v>
      </c>
      <c r="P95" s="172" t="n">
        <f aca="false">IF('Indicator Data'!BQ95="No data","x",ROUND(IF('Indicator Data'!BQ95&gt;P$3,0,IF('Indicator Data'!BQ95&lt;P$4,10,(P$3-'Indicator Data'!BQ95)/(P$3-P$4)*10)),1))</f>
        <v>0</v>
      </c>
      <c r="Q95" s="172" t="n">
        <f aca="false">IF('Indicator Data'!BR95="No data","x",ROUND(IF('Indicator Data'!BR95&gt;Q$3,0,IF('Indicator Data'!BR95&lt;Q$4,10,(Q$3-'Indicator Data'!BR95)/(Q$3-Q$4)*10)),1))</f>
        <v>0</v>
      </c>
      <c r="R95" s="173" t="n">
        <f aca="false">IF(AND(O95="x",P95="x",Q95="x"),"x",ROUND(AVERAGE(O95,Q95,P95),1))</f>
        <v>0</v>
      </c>
      <c r="S95" s="172" t="n">
        <f aca="false">IF('Indicator Data'!BS95="No data","x",ROUND(IF('Indicator Data'!BS95&gt;S$3,0,IF('Indicator Data'!BS95&lt;S$4,10,(S$3-'Indicator Data'!BS95)/(S$3-S$4)*10)),1))</f>
        <v>4.1</v>
      </c>
      <c r="T95" s="176" t="n">
        <f aca="false">IF('Indicator Data'!BT95="No data","x",ROUND(IF('Indicator Data'!BT95&gt;T$3,0,IF('Indicator Data'!BT95&lt;T$4,10,(T$3-'Indicator Data'!BT95)/(T$3-T$4)*10)),1))</f>
        <v>0.2</v>
      </c>
      <c r="U95" s="176" t="n">
        <f aca="false">IF('Indicator Data'!BU95="No data","x",ROUND(IF('Indicator Data'!BU95&gt;U$3,0,IF('Indicator Data'!BU95&lt;U$4,10,(U$3-'Indicator Data'!BU95)/(U$3-U$4)*10)),1))</f>
        <v>0.5</v>
      </c>
      <c r="V95" s="176" t="n">
        <f aca="false">IF('Indicator Data'!BV95="No data","x",ROUND(IF('Indicator Data'!BV95&gt;V$3,0,IF('Indicator Data'!BV95&lt;V$4,10,(V$3-'Indicator Data'!BV95)/(V$3-V$4)*10)),1))</f>
        <v>0.2</v>
      </c>
      <c r="W95" s="172" t="n">
        <f aca="false">IF(AND(T95="X",U95="x",V95="x"),"x",AVERAGE(T95:V95))</f>
        <v>0.3</v>
      </c>
      <c r="X95" s="172" t="n">
        <f aca="false">IF('Indicator Data'!BW95="No data","x",ROUND(IF('Indicator Data'!BW95&gt;X$3,0,IF('Indicator Data'!BW95&lt;X$4,10,(X$3-'Indicator Data'!BW95)/(X$3-X$4)*10)),1))</f>
        <v>0</v>
      </c>
      <c r="Y95" s="172" t="n">
        <f aca="false">IF('Indicator Data'!BX95="No data","x",ROUND(IF('Indicator Data'!BX95&gt;Y$3,10,IF('Indicator Data'!BX95&lt;Y$4,0,10-(Y$3-'Indicator Data'!BX95)/(Y$3-Y$4)*10)),1))</f>
        <v>0.1</v>
      </c>
      <c r="Z95" s="173" t="n">
        <f aca="false">IF(AND(S95="x",W95="x",X95="x",Y95="x"),"x",ROUND(AVERAGE(S95,W95,X95,Y95),1))</f>
        <v>1.1</v>
      </c>
      <c r="AA95" s="174" t="n">
        <f aca="false">ROUND(AVERAGE(R95,M95,Z95),1)</f>
        <v>0.8</v>
      </c>
      <c r="AB95" s="162"/>
    </row>
    <row r="96" customFormat="false" ht="14.5" hidden="false" customHeight="false" outlineLevel="0" collapsed="false">
      <c r="A96" s="170" t="str">
        <f aca="false">'Indicator Data'!A96</f>
        <v>Kuwait</v>
      </c>
      <c r="B96" s="171" t="str">
        <f aca="false">'Indicator Data'!B96</f>
        <v>KWT</v>
      </c>
      <c r="C96" s="172" t="str">
        <f aca="false">IF('Indicator Data'!BI96="No data","x",ROUND(IF('Indicator Data'!BI96&gt;C$3,0,IF('Indicator Data'!BI96&lt;C$4,10,(C$3-'Indicator Data'!BI96)/(C$3-C$4)*10)),1))</f>
        <v>x</v>
      </c>
      <c r="D96" s="173" t="str">
        <f aca="false">IF(C96="x","x",C96)</f>
        <v>x</v>
      </c>
      <c r="E96" s="172" t="n">
        <f aca="false">IF('Indicator Data'!BK96="No data","x",ROUND(IF('Indicator Data'!BK96&gt;E$3,0,IF('Indicator Data'!BK96&lt;E$4,10,(E$3-'Indicator Data'!BK96)/(E$3-E$4)*10)),1))</f>
        <v>5.7</v>
      </c>
      <c r="F96" s="172" t="n">
        <f aca="false">IF('Indicator Data'!BJ96="No data","x",ROUND(IF('Indicator Data'!BJ96&gt;F$3,0,IF('Indicator Data'!BJ96&lt;F$4,10,(F$3-'Indicator Data'!BJ96)/(F$3-F$4)*10)),1))</f>
        <v>5.3</v>
      </c>
      <c r="G96" s="173" t="n">
        <f aca="false">IF(AND(E96="x",F96="x"),"x",ROUND(AVERAGE(E96,F96),1))</f>
        <v>5.5</v>
      </c>
      <c r="H96" s="174" t="n">
        <f aca="false">ROUND(AVERAGE(D96,G96),1)</f>
        <v>5.5</v>
      </c>
      <c r="I96" s="172" t="n">
        <f aca="false">IF('Indicator Data'!BM96="No data","x",ROUND(IF('Indicator Data'!BM96^2&gt;I$3,0,IF('Indicator Data'!BM96^2&lt;I$4,10,(I$3-'Indicator Data'!BM96^2)/(I$3-I$4)*10)),1))</f>
        <v>0.8</v>
      </c>
      <c r="J96" s="172" t="n">
        <f aca="false">IF(OR('Indicator Data'!BL96=0,'Indicator Data'!BL96="No data"),"x",ROUND(IF('Indicator Data'!BL96&gt;J$3,0,IF('Indicator Data'!BL96&lt;J$4,10,(J$3-'Indicator Data'!BL96)/(J$3-J$4)*10)),1))</f>
        <v>0</v>
      </c>
      <c r="K96" s="172" t="n">
        <f aca="false">IF('Indicator Data'!BN96="No data","x",ROUND(IF('Indicator Data'!BN96&gt;K$3,0,IF('Indicator Data'!BN96&lt;K$4,10,(K$3-'Indicator Data'!BN96)/(K$3-K$4)*10)),1))</f>
        <v>0.1</v>
      </c>
      <c r="L96" s="172" t="n">
        <f aca="false">IF('Indicator Data'!BO96="No data","x",ROUND(IF('Indicator Data'!BO96&gt;L$3,0,IF('Indicator Data'!BO96&lt;L$4,10,(L$3-'Indicator Data'!BO96)/(L$3-L$4)*10)),1))</f>
        <v>2.1</v>
      </c>
      <c r="M96" s="173" t="n">
        <f aca="false">IF(AND(I96="x",J96="x",K96="x",L96="x"),"x",ROUND(AVERAGE(I96,J96,K96,L96),1))</f>
        <v>0.8</v>
      </c>
      <c r="N96" s="175" t="n">
        <f aca="false">IF('Indicator Data'!BP96="No data","x",'Indicator Data'!BP96/'Indicator Data'!CB96*100)</f>
        <v>52.1885521885522</v>
      </c>
      <c r="O96" s="172" t="n">
        <f aca="false">IF(N96="x","x",ROUND(IF(N96&gt;O$3,0,IF(N96&lt;O$4,10,(O$3-N96)/(O$3-O$4)*10)),1))</f>
        <v>4.8</v>
      </c>
      <c r="P96" s="172" t="n">
        <f aca="false">IF('Indicator Data'!BQ96="No data","x",ROUND(IF('Indicator Data'!BQ96&gt;P$3,0,IF('Indicator Data'!BQ96&lt;P$4,10,(P$3-'Indicator Data'!BQ96)/(P$3-P$4)*10)),1))</f>
        <v>0</v>
      </c>
      <c r="Q96" s="172" t="n">
        <f aca="false">IF('Indicator Data'!BR96="No data","x",ROUND(IF('Indicator Data'!BR96&gt;Q$3,0,IF('Indicator Data'!BR96&lt;Q$4,10,(Q$3-'Indicator Data'!BR96)/(Q$3-Q$4)*10)),1))</f>
        <v>0</v>
      </c>
      <c r="R96" s="173" t="n">
        <f aca="false">IF(AND(O96="x",P96="x",Q96="x"),"x",ROUND(AVERAGE(O96,Q96,P96),1))</f>
        <v>1.6</v>
      </c>
      <c r="S96" s="172" t="n">
        <f aca="false">IF('Indicator Data'!BS96="No data","x",ROUND(IF('Indicator Data'!BS96&gt;S$3,0,IF('Indicator Data'!BS96&lt;S$4,10,(S$3-'Indicator Data'!BS96)/(S$3-S$4)*10)),1))</f>
        <v>3.6</v>
      </c>
      <c r="T96" s="176" t="n">
        <f aca="false">IF('Indicator Data'!BT96="No data","x",ROUND(IF('Indicator Data'!BT96&gt;T$3,0,IF('Indicator Data'!BT96&lt;T$4,10,(T$3-'Indicator Data'!BT96)/(T$3-T$4)*10)),1))</f>
        <v>1.4</v>
      </c>
      <c r="U96" s="176" t="n">
        <f aca="false">IF('Indicator Data'!BU96="No data","x",ROUND(IF('Indicator Data'!BU96&gt;U$3,0,IF('Indicator Data'!BU96&lt;U$4,10,(U$3-'Indicator Data'!BU96)/(U$3-U$4)*10)),1))</f>
        <v>0.8</v>
      </c>
      <c r="V96" s="176" t="n">
        <f aca="false">IF('Indicator Data'!BV96="No data","x",ROUND(IF('Indicator Data'!BV96&gt;V$3,0,IF('Indicator Data'!BV96&lt;V$4,10,(V$3-'Indicator Data'!BV96)/(V$3-V$4)*10)),1))</f>
        <v>1.4</v>
      </c>
      <c r="W96" s="172" t="n">
        <f aca="false">IF(AND(T96="X",U96="x",V96="x"),"x",AVERAGE(T96:V96))</f>
        <v>1.2</v>
      </c>
      <c r="X96" s="172" t="n">
        <f aca="false">IF('Indicator Data'!BW96="No data","x",ROUND(IF('Indicator Data'!BW96&gt;X$3,0,IF('Indicator Data'!BW96&lt;X$4,10,(X$3-'Indicator Data'!BW96)/(X$3-X$4)*10)),1))</f>
        <v>0.5</v>
      </c>
      <c r="Y96" s="172" t="n">
        <f aca="false">IF('Indicator Data'!BX96="No data","x",ROUND(IF('Indicator Data'!BX96&gt;Y$3,10,IF('Indicator Data'!BX96&lt;Y$4,0,10-(Y$3-'Indicator Data'!BX96)/(Y$3-Y$4)*10)),1))</f>
        <v>0.1</v>
      </c>
      <c r="Z96" s="173" t="n">
        <f aca="false">IF(AND(S96="x",W96="x",X96="x",Y96="x"),"x",ROUND(AVERAGE(S96,W96,X96,Y96),1))</f>
        <v>1.4</v>
      </c>
      <c r="AA96" s="174" t="n">
        <f aca="false">ROUND(AVERAGE(R96,M96,Z96),1)</f>
        <v>1.3</v>
      </c>
      <c r="AB96" s="162"/>
    </row>
    <row r="97" customFormat="false" ht="14.5" hidden="false" customHeight="false" outlineLevel="0" collapsed="false">
      <c r="A97" s="170" t="str">
        <f aca="false">'Indicator Data'!A97</f>
        <v>Kyrgyzstan</v>
      </c>
      <c r="B97" s="171" t="str">
        <f aca="false">'Indicator Data'!B97</f>
        <v>KGZ</v>
      </c>
      <c r="C97" s="172" t="n">
        <f aca="false">IF('Indicator Data'!BI97="No data","x",ROUND(IF('Indicator Data'!BI97&gt;C$3,0,IF('Indicator Data'!BI97&lt;C$4,10,(C$3-'Indicator Data'!BI97)/(C$3-C$4)*10)),1))</f>
        <v>3.7</v>
      </c>
      <c r="D97" s="173" t="n">
        <f aca="false">IF(C97="x","x",C97)</f>
        <v>3.7</v>
      </c>
      <c r="E97" s="172" t="n">
        <f aca="false">IF('Indicator Data'!BK97="No data","x",ROUND(IF('Indicator Data'!BK97&gt;E$3,0,IF('Indicator Data'!BK97&lt;E$4,10,(E$3-'Indicator Data'!BK97)/(E$3-E$4)*10)),1))</f>
        <v>7.3</v>
      </c>
      <c r="F97" s="172" t="n">
        <f aca="false">IF('Indicator Data'!BJ97="No data","x",ROUND(IF('Indicator Data'!BJ97&gt;F$3,0,IF('Indicator Data'!BJ97&lt;F$4,10,(F$3-'Indicator Data'!BJ97)/(F$3-F$4)*10)),1))</f>
        <v>6.1</v>
      </c>
      <c r="G97" s="173" t="n">
        <f aca="false">IF(AND(E97="x",F97="x"),"x",ROUND(AVERAGE(E97,F97),1))</f>
        <v>6.7</v>
      </c>
      <c r="H97" s="174" t="n">
        <f aca="false">ROUND(AVERAGE(D97,G97),1)</f>
        <v>5.2</v>
      </c>
      <c r="I97" s="172" t="n">
        <f aca="false">IF('Indicator Data'!BM97="No data","x",ROUND(IF('Indicator Data'!BM97^2&gt;I$3,0,IF('Indicator Data'!BM97^2&lt;I$4,10,(I$3-'Indicator Data'!BM97^2)/(I$3-I$4)*10)),1))</f>
        <v>0.1</v>
      </c>
      <c r="J97" s="172" t="n">
        <f aca="false">IF(OR('Indicator Data'!BL97=0,'Indicator Data'!BL97="No data"),"x",ROUND(IF('Indicator Data'!BL97&gt;J$3,0,IF('Indicator Data'!BL97&lt;J$4,10,(J$3-'Indicator Data'!BL97)/(J$3-J$4)*10)),1))</f>
        <v>0</v>
      </c>
      <c r="K97" s="172" t="n">
        <f aca="false">IF('Indicator Data'!BN97="No data","x",ROUND(IF('Indicator Data'!BN97&gt;K$3,0,IF('Indicator Data'!BN97&lt;K$4,10,(K$3-'Indicator Data'!BN97)/(K$3-K$4)*10)),1))</f>
        <v>4.9</v>
      </c>
      <c r="L97" s="172" t="n">
        <f aca="false">IF('Indicator Data'!BO97="No data","x",ROUND(IF('Indicator Data'!BO97&gt;L$3,0,IF('Indicator Data'!BO97&lt;L$4,10,(L$3-'Indicator Data'!BO97)/(L$3-L$4)*10)),1))</f>
        <v>3.6</v>
      </c>
      <c r="M97" s="173" t="n">
        <f aca="false">IF(AND(I97="x",J97="x",K97="x",L97="x"),"x",ROUND(AVERAGE(I97,J97,K97,L97),1))</f>
        <v>2.2</v>
      </c>
      <c r="N97" s="175" t="n">
        <f aca="false">IF('Indicator Data'!BP97="No data","x",'Indicator Data'!BP97/'Indicator Data'!CB97*100)</f>
        <v>19.8123044838373</v>
      </c>
      <c r="O97" s="172" t="n">
        <f aca="false">IF(N97="x","x",ROUND(IF(N97&gt;O$3,0,IF(N97&lt;O$4,10,(O$3-N97)/(O$3-O$4)*10)),1))</f>
        <v>8.1</v>
      </c>
      <c r="P97" s="172" t="n">
        <f aca="false">IF('Indicator Data'!BQ97="No data","x",ROUND(IF('Indicator Data'!BQ97&gt;P$3,0,IF('Indicator Data'!BQ97&lt;P$4,10,(P$3-'Indicator Data'!BQ97)/(P$3-P$4)*10)),1))</f>
        <v>0.2</v>
      </c>
      <c r="Q97" s="172" t="n">
        <f aca="false">IF('Indicator Data'!BR97="No data","x",ROUND(IF('Indicator Data'!BR97&gt;Q$3,0,IF('Indicator Data'!BR97&lt;Q$4,10,(Q$3-'Indicator Data'!BR97)/(Q$3-Q$4)*10)),1))</f>
        <v>1.7</v>
      </c>
      <c r="R97" s="173" t="n">
        <f aca="false">IF(AND(O97="x",P97="x",Q97="x"),"x",ROUND(AVERAGE(O97,Q97,P97),1))</f>
        <v>3.3</v>
      </c>
      <c r="S97" s="172" t="n">
        <f aca="false">IF('Indicator Data'!BS97="No data","x",ROUND(IF('Indicator Data'!BS97&gt;S$3,0,IF('Indicator Data'!BS97&lt;S$4,10,(S$3-'Indicator Data'!BS97)/(S$3-S$4)*10)),1))</f>
        <v>5.3</v>
      </c>
      <c r="T97" s="176" t="n">
        <f aca="false">IF('Indicator Data'!BT97="No data","x",ROUND(IF('Indicator Data'!BT97&gt;T$3,0,IF('Indicator Data'!BT97&lt;T$4,10,(T$3-'Indicator Data'!BT97)/(T$3-T$4)*10)),1))</f>
        <v>2</v>
      </c>
      <c r="U97" s="176" t="n">
        <f aca="false">IF('Indicator Data'!BU97="No data","x",ROUND(IF('Indicator Data'!BU97&gt;U$3,0,IF('Indicator Data'!BU97&lt;U$4,10,(U$3-'Indicator Data'!BU97)/(U$3-U$4)*10)),1))</f>
        <v>1</v>
      </c>
      <c r="V97" s="176" t="n">
        <f aca="false">IF('Indicator Data'!BV97="No data","x",ROUND(IF('Indicator Data'!BV97&gt;V$3,0,IF('Indicator Data'!BV97&lt;V$4,10,(V$3-'Indicator Data'!BV97)/(V$3-V$4)*10)),1))</f>
        <v>1.5</v>
      </c>
      <c r="W97" s="172" t="n">
        <f aca="false">IF(AND(T97="X",U97="x",V97="x"),"x",AVERAGE(T97:V97))</f>
        <v>1.5</v>
      </c>
      <c r="X97" s="172" t="n">
        <f aca="false">IF('Indicator Data'!BW97="No data","x",ROUND(IF('Indicator Data'!BW97&gt;X$3,0,IF('Indicator Data'!BW97&lt;X$4,10,(X$3-'Indicator Data'!BW97)/(X$3-X$4)*10)),1))</f>
        <v>9.3</v>
      </c>
      <c r="Y97" s="172" t="n">
        <f aca="false">IF('Indicator Data'!BX97="No data","x",ROUND(IF('Indicator Data'!BX97&gt;Y$3,10,IF('Indicator Data'!BX97&lt;Y$4,0,10-(Y$3-'Indicator Data'!BX97)/(Y$3-Y$4)*10)),1))</f>
        <v>0.7</v>
      </c>
      <c r="Z97" s="173" t="n">
        <f aca="false">IF(AND(S97="x",W97="x",X97="x",Y97="x"),"x",ROUND(AVERAGE(S97,W97,X97,Y97),1))</f>
        <v>4.2</v>
      </c>
      <c r="AA97" s="174" t="n">
        <f aca="false">ROUND(AVERAGE(R97,M97,Z97),1)</f>
        <v>3.2</v>
      </c>
      <c r="AB97" s="162"/>
    </row>
    <row r="98" customFormat="false" ht="14.5" hidden="false" customHeight="false" outlineLevel="0" collapsed="false">
      <c r="A98" s="170" t="str">
        <f aca="false">'Indicator Data'!A98</f>
        <v>Lao PDR</v>
      </c>
      <c r="B98" s="171" t="str">
        <f aca="false">'Indicator Data'!B98</f>
        <v>LAO</v>
      </c>
      <c r="C98" s="172" t="n">
        <f aca="false">IF('Indicator Data'!BI98="No data","x",ROUND(IF('Indicator Data'!BI98&gt;C$3,0,IF('Indicator Data'!BI98&lt;C$4,10,(C$3-'Indicator Data'!BI98)/(C$3-C$4)*10)),1))</f>
        <v>6.1</v>
      </c>
      <c r="D98" s="173" t="n">
        <f aca="false">IF(C98="x","x",C98)</f>
        <v>6.1</v>
      </c>
      <c r="E98" s="172" t="n">
        <f aca="false">IF('Indicator Data'!BK98="No data","x",ROUND(IF('Indicator Data'!BK98&gt;E$3,0,IF('Indicator Data'!BK98&lt;E$4,10,(E$3-'Indicator Data'!BK98)/(E$3-E$4)*10)),1))</f>
        <v>7</v>
      </c>
      <c r="F98" s="172" t="n">
        <f aca="false">IF('Indicator Data'!BJ98="No data","x",ROUND(IF('Indicator Data'!BJ98&gt;F$3,0,IF('Indicator Data'!BJ98&lt;F$4,10,(F$3-'Indicator Data'!BJ98)/(F$3-F$4)*10)),1))</f>
        <v>6.5</v>
      </c>
      <c r="G98" s="173" t="n">
        <f aca="false">IF(AND(E98="x",F98="x"),"x",ROUND(AVERAGE(E98,F98),1))</f>
        <v>6.8</v>
      </c>
      <c r="H98" s="174" t="n">
        <f aca="false">ROUND(AVERAGE(D98,G98),1)</f>
        <v>6.5</v>
      </c>
      <c r="I98" s="172" t="n">
        <f aca="false">IF('Indicator Data'!BM98="No data","x",ROUND(IF('Indicator Data'!BM98^2&gt;I$3,0,IF('Indicator Data'!BM98^2&lt;I$4,10,(I$3-'Indicator Data'!BM98^2)/(I$3-I$4)*10)),1))</f>
        <v>3.1</v>
      </c>
      <c r="J98" s="172" t="n">
        <f aca="false">IF(OR('Indicator Data'!BL98=0,'Indicator Data'!BL98="No data"),"x",ROUND(IF('Indicator Data'!BL98&gt;J$3,0,IF('Indicator Data'!BL98&lt;J$4,10,(J$3-'Indicator Data'!BL98)/(J$3-J$4)*10)),1))</f>
        <v>0</v>
      </c>
      <c r="K98" s="172" t="n">
        <f aca="false">IF('Indicator Data'!BN98="No data","x",ROUND(IF('Indicator Data'!BN98&gt;K$3,0,IF('Indicator Data'!BN98&lt;K$4,10,(K$3-'Indicator Data'!BN98)/(K$3-K$4)*10)),1))</f>
        <v>6.6</v>
      </c>
      <c r="L98" s="172" t="n">
        <f aca="false">IF('Indicator Data'!BO98="No data","x",ROUND(IF('Indicator Data'!BO98&gt;L$3,0,IF('Indicator Data'!BO98&lt;L$4,10,(L$3-'Indicator Data'!BO98)/(L$3-L$4)*10)),1))</f>
        <v>7.4</v>
      </c>
      <c r="M98" s="173" t="n">
        <f aca="false">IF(AND(I98="x",J98="x",K98="x",L98="x"),"x",ROUND(AVERAGE(I98,J98,K98,L98),1))</f>
        <v>4.3</v>
      </c>
      <c r="N98" s="175" t="n">
        <f aca="false">IF('Indicator Data'!BP98="No data","x",'Indicator Data'!BP98/'Indicator Data'!CB98*100)</f>
        <v>10.8318890814558</v>
      </c>
      <c r="O98" s="172" t="n">
        <f aca="false">IF(N98="x","x",ROUND(IF(N98&gt;O$3,0,IF(N98&lt;O$4,10,(O$3-N98)/(O$3-O$4)*10)),1))</f>
        <v>9</v>
      </c>
      <c r="P98" s="172" t="n">
        <f aca="false">IF('Indicator Data'!BQ98="No data","x",ROUND(IF('Indicator Data'!BQ98&gt;P$3,0,IF('Indicator Data'!BQ98&lt;P$4,10,(P$3-'Indicator Data'!BQ98)/(P$3-P$4)*10)),1))</f>
        <v>2.3</v>
      </c>
      <c r="Q98" s="172" t="n">
        <f aca="false">IF('Indicator Data'!BR98="No data","x",ROUND(IF('Indicator Data'!BR98&gt;Q$3,0,IF('Indicator Data'!BR98&lt;Q$4,10,(Q$3-'Indicator Data'!BR98)/(Q$3-Q$4)*10)),1))</f>
        <v>3</v>
      </c>
      <c r="R98" s="173" t="n">
        <f aca="false">IF(AND(O98="x",P98="x",Q98="x"),"x",ROUND(AVERAGE(O98,Q98,P98),1))</f>
        <v>4.8</v>
      </c>
      <c r="S98" s="172" t="n">
        <f aca="false">IF('Indicator Data'!BS98="No data","x",ROUND(IF('Indicator Data'!BS98&gt;S$3,0,IF('Indicator Data'!BS98&lt;S$4,10,(S$3-'Indicator Data'!BS98)/(S$3-S$4)*10)),1))</f>
        <v>8.8</v>
      </c>
      <c r="T98" s="176" t="n">
        <f aca="false">IF('Indicator Data'!BT98="No data","x",ROUND(IF('Indicator Data'!BT98&gt;T$3,0,IF('Indicator Data'!BT98&lt;T$4,10,(T$3-'Indicator Data'!BT98)/(T$3-T$4)*10)),1))</f>
        <v>3.4</v>
      </c>
      <c r="U98" s="176" t="n">
        <f aca="false">IF('Indicator Data'!BU98="No data","x",ROUND(IF('Indicator Data'!BU98&gt;U$3,0,IF('Indicator Data'!BU98&lt;U$4,10,(U$3-'Indicator Data'!BU98)/(U$3-U$4)*10)),1))</f>
        <v>8.8</v>
      </c>
      <c r="V98" s="176" t="n">
        <f aca="false">IF('Indicator Data'!BV98="No data","x",ROUND(IF('Indicator Data'!BV98&gt;V$3,0,IF('Indicator Data'!BV98&lt;V$4,10,(V$3-'Indicator Data'!BV98)/(V$3-V$4)*10)),1))</f>
        <v>3.7</v>
      </c>
      <c r="W98" s="172" t="n">
        <f aca="false">IF(AND(T98="X",U98="x",V98="x"),"x",AVERAGE(T98:V98))</f>
        <v>5.3</v>
      </c>
      <c r="X98" s="172" t="n">
        <f aca="false">IF('Indicator Data'!BW98="No data","x",ROUND(IF('Indicator Data'!BW98&gt;X$3,0,IF('Indicator Data'!BW98&lt;X$4,10,(X$3-'Indicator Data'!BW98)/(X$3-X$4)*10)),1))</f>
        <v>9.4</v>
      </c>
      <c r="Y98" s="172" t="n">
        <f aca="false">IF('Indicator Data'!BX98="No data","x",ROUND(IF('Indicator Data'!BX98&gt;Y$3,10,IF('Indicator Data'!BX98&lt;Y$4,0,10-(Y$3-'Indicator Data'!BX98)/(Y$3-Y$4)*10)),1))</f>
        <v>2.1</v>
      </c>
      <c r="Z98" s="173" t="n">
        <f aca="false">IF(AND(S98="x",W98="x",X98="x",Y98="x"),"x",ROUND(AVERAGE(S98,W98,X98,Y98),1))</f>
        <v>6.4</v>
      </c>
      <c r="AA98" s="174" t="n">
        <f aca="false">ROUND(AVERAGE(R98,M98,Z98),1)</f>
        <v>5.2</v>
      </c>
      <c r="AB98" s="162"/>
    </row>
    <row r="99" customFormat="false" ht="14.5" hidden="false" customHeight="false" outlineLevel="0" collapsed="false">
      <c r="A99" s="170" t="str">
        <f aca="false">'Indicator Data'!A99</f>
        <v>Latvia</v>
      </c>
      <c r="B99" s="171" t="str">
        <f aca="false">'Indicator Data'!B99</f>
        <v>LVA</v>
      </c>
      <c r="C99" s="172" t="str">
        <f aca="false">IF('Indicator Data'!BI99="No data","x",ROUND(IF('Indicator Data'!BI99&gt;C$3,0,IF('Indicator Data'!BI99&lt;C$4,10,(C$3-'Indicator Data'!BI99)/(C$3-C$4)*10)),1))</f>
        <v>x</v>
      </c>
      <c r="D99" s="173" t="str">
        <f aca="false">IF(C99="x","x",C99)</f>
        <v>x</v>
      </c>
      <c r="E99" s="172" t="n">
        <f aca="false">IF('Indicator Data'!BK99="No data","x",ROUND(IF('Indicator Data'!BK99&gt;E$3,0,IF('Indicator Data'!BK99&lt;E$4,10,(E$3-'Indicator Data'!BK99)/(E$3-E$4)*10)),1))</f>
        <v>4.1</v>
      </c>
      <c r="F99" s="172" t="n">
        <f aca="false">IF('Indicator Data'!BJ99="No data","x",ROUND(IF('Indicator Data'!BJ99&gt;F$3,0,IF('Indicator Data'!BJ99&lt;F$4,10,(F$3-'Indicator Data'!BJ99)/(F$3-F$4)*10)),1))</f>
        <v>3.2</v>
      </c>
      <c r="G99" s="173" t="n">
        <f aca="false">IF(AND(E99="x",F99="x"),"x",ROUND(AVERAGE(E99,F99),1))</f>
        <v>3.7</v>
      </c>
      <c r="H99" s="174" t="n">
        <f aca="false">ROUND(AVERAGE(D99,G99),1)</f>
        <v>3.7</v>
      </c>
      <c r="I99" s="172" t="n">
        <f aca="false">IF('Indicator Data'!BM99="No data","x",ROUND(IF('Indicator Data'!BM99^2&gt;I$3,0,IF('Indicator Data'!BM99^2&lt;I$4,10,(I$3-'Indicator Data'!BM99^2)/(I$3-I$4)*10)),1))</f>
        <v>0</v>
      </c>
      <c r="J99" s="172" t="n">
        <f aca="false">IF(OR('Indicator Data'!BL99=0,'Indicator Data'!BL99="No data"),"x",ROUND(IF('Indicator Data'!BL99&gt;J$3,0,IF('Indicator Data'!BL99&lt;J$4,10,(J$3-'Indicator Data'!BL99)/(J$3-J$4)*10)),1))</f>
        <v>0</v>
      </c>
      <c r="K99" s="172" t="n">
        <f aca="false">IF('Indicator Data'!BN99="No data","x",ROUND(IF('Indicator Data'!BN99&gt;K$3,0,IF('Indicator Data'!BN99&lt;K$4,10,(K$3-'Indicator Data'!BN99)/(K$3-K$4)*10)),1))</f>
        <v>1.1</v>
      </c>
      <c r="L99" s="172" t="n">
        <f aca="false">IF('Indicator Data'!BO99="No data","x",ROUND(IF('Indicator Data'!BO99&gt;L$3,0,IF('Indicator Data'!BO99&lt;L$4,10,(L$3-'Indicator Data'!BO99)/(L$3-L$4)*10)),1))</f>
        <v>4.7</v>
      </c>
      <c r="M99" s="173" t="n">
        <f aca="false">IF(AND(I99="x",J99="x",K99="x",L99="x"),"x",ROUND(AVERAGE(I99,J99,K99,L99),1))</f>
        <v>1.5</v>
      </c>
      <c r="N99" s="175" t="n">
        <f aca="false">IF('Indicator Data'!BP99="No data","x",'Indicator Data'!BP99/'Indicator Data'!CB99*100)</f>
        <v>90.032154340836</v>
      </c>
      <c r="O99" s="172" t="n">
        <f aca="false">IF(N99="x","x",ROUND(IF(N99&gt;O$3,0,IF(N99&lt;O$4,10,(O$3-N99)/(O$3-O$4)*10)),1))</f>
        <v>1</v>
      </c>
      <c r="P99" s="172" t="n">
        <f aca="false">IF('Indicator Data'!BQ99="No data","x",ROUND(IF('Indicator Data'!BQ99&gt;P$3,0,IF('Indicator Data'!BQ99&lt;P$4,10,(P$3-'Indicator Data'!BQ99)/(P$3-P$4)*10)),1))</f>
        <v>0.8</v>
      </c>
      <c r="Q99" s="172" t="n">
        <f aca="false">IF('Indicator Data'!BR99="No data","x",ROUND(IF('Indicator Data'!BR99&gt;Q$3,0,IF('Indicator Data'!BR99&lt;Q$4,10,(Q$3-'Indicator Data'!BR99)/(Q$3-Q$4)*10)),1))</f>
        <v>0.2</v>
      </c>
      <c r="R99" s="173" t="n">
        <f aca="false">IF(AND(O99="x",P99="x",Q99="x"),"x",ROUND(AVERAGE(O99,Q99,P99),1))</f>
        <v>0.7</v>
      </c>
      <c r="S99" s="172" t="n">
        <f aca="false">IF('Indicator Data'!BS99="No data","x",ROUND(IF('Indicator Data'!BS99&gt;S$3,0,IF('Indicator Data'!BS99&lt;S$4,10,(S$3-'Indicator Data'!BS99)/(S$3-S$4)*10)),1))</f>
        <v>2</v>
      </c>
      <c r="T99" s="176" t="n">
        <f aca="false">IF('Indicator Data'!BT99="No data","x",ROUND(IF('Indicator Data'!BT99&gt;T$3,0,IF('Indicator Data'!BT99&lt;T$4,10,(T$3-'Indicator Data'!BT99)/(T$3-T$4)*10)),1))</f>
        <v>0</v>
      </c>
      <c r="U99" s="176" t="n">
        <f aca="false">IF('Indicator Data'!BU99="No data","x",ROUND(IF('Indicator Data'!BU99&gt;U$3,0,IF('Indicator Data'!BU99&lt;U$4,10,(U$3-'Indicator Data'!BU99)/(U$3-U$4)*10)),1))</f>
        <v>0.8</v>
      </c>
      <c r="V99" s="176" t="n">
        <f aca="false">IF('Indicator Data'!BV99="No data","x",ROUND(IF('Indicator Data'!BV99&gt;V$3,0,IF('Indicator Data'!BV99&lt;V$4,10,(V$3-'Indicator Data'!BV99)/(V$3-V$4)*10)),1))</f>
        <v>1.4</v>
      </c>
      <c r="W99" s="172" t="n">
        <f aca="false">IF(AND(T99="X",U99="x",V99="x"),"x",AVERAGE(T99:V99))</f>
        <v>0.733333333333333</v>
      </c>
      <c r="X99" s="172" t="n">
        <f aca="false">IF('Indicator Data'!BW99="No data","x",ROUND(IF('Indicator Data'!BW99&gt;X$3,0,IF('Indicator Data'!BW99&lt;X$4,10,(X$3-'Indicator Data'!BW99)/(X$3-X$4)*10)),1))</f>
        <v>3.1</v>
      </c>
      <c r="Y99" s="172" t="n">
        <f aca="false">IF('Indicator Data'!BX99="No data","x",ROUND(IF('Indicator Data'!BX99&gt;Y$3,10,IF('Indicator Data'!BX99&lt;Y$4,0,10-(Y$3-'Indicator Data'!BX99)/(Y$3-Y$4)*10)),1))</f>
        <v>0.2</v>
      </c>
      <c r="Z99" s="173" t="n">
        <f aca="false">IF(AND(S99="x",W99="x",X99="x",Y99="x"),"x",ROUND(AVERAGE(S99,W99,X99,Y99),1))</f>
        <v>1.5</v>
      </c>
      <c r="AA99" s="174" t="n">
        <f aca="false">ROUND(AVERAGE(R99,M99,Z99),1)</f>
        <v>1.2</v>
      </c>
      <c r="AB99" s="162"/>
    </row>
    <row r="100" customFormat="false" ht="14.5" hidden="false" customHeight="false" outlineLevel="0" collapsed="false">
      <c r="A100" s="170" t="str">
        <f aca="false">'Indicator Data'!A100</f>
        <v>Lebanon</v>
      </c>
      <c r="B100" s="171" t="str">
        <f aca="false">'Indicator Data'!B100</f>
        <v>LBN</v>
      </c>
      <c r="C100" s="172" t="n">
        <f aca="false">IF('Indicator Data'!BI100="No data","x",ROUND(IF('Indicator Data'!BI100&gt;C$3,0,IF('Indicator Data'!BI100&lt;C$4,10,(C$3-'Indicator Data'!BI100)/(C$3-C$4)*10)),1))</f>
        <v>4.7</v>
      </c>
      <c r="D100" s="173" t="n">
        <f aca="false">IF(C100="x","x",C100)</f>
        <v>4.7</v>
      </c>
      <c r="E100" s="172" t="n">
        <f aca="false">IF('Indicator Data'!BK100="No data","x",ROUND(IF('Indicator Data'!BK100&gt;E$3,0,IF('Indicator Data'!BK100&lt;E$4,10,(E$3-'Indicator Data'!BK100)/(E$3-E$4)*10)),1))</f>
        <v>7.6</v>
      </c>
      <c r="F100" s="172" t="n">
        <f aca="false">IF('Indicator Data'!BJ100="No data","x",ROUND(IF('Indicator Data'!BJ100&gt;F$3,0,IF('Indicator Data'!BJ100&lt;F$4,10,(F$3-'Indicator Data'!BJ100)/(F$3-F$4)*10)),1))</f>
        <v>7.3</v>
      </c>
      <c r="G100" s="173" t="n">
        <f aca="false">IF(AND(E100="x",F100="x"),"x",ROUND(AVERAGE(E100,F100),1))</f>
        <v>7.5</v>
      </c>
      <c r="H100" s="174" t="n">
        <f aca="false">ROUND(AVERAGE(D100,G100),1)</f>
        <v>6.1</v>
      </c>
      <c r="I100" s="172" t="n">
        <f aca="false">IF('Indicator Data'!BM100="No data","x",ROUND(IF('Indicator Data'!BM100^2&gt;I$3,0,IF('Indicator Data'!BM100^2&lt;I$4,10,(I$3-'Indicator Data'!BM100^2)/(I$3-I$4)*10)),1))</f>
        <v>1.1</v>
      </c>
      <c r="J100" s="172" t="n">
        <f aca="false">IF(OR('Indicator Data'!BL100=0,'Indicator Data'!BL100="No data"),"x",ROUND(IF('Indicator Data'!BL100&gt;J$3,0,IF('Indicator Data'!BL100&lt;J$4,10,(J$3-'Indicator Data'!BL100)/(J$3-J$4)*10)),1))</f>
        <v>0</v>
      </c>
      <c r="K100" s="172" t="n">
        <f aca="false">IF('Indicator Data'!BN100="No data","x",ROUND(IF('Indicator Data'!BN100&gt;K$3,0,IF('Indicator Data'!BN100&lt;K$4,10,(K$3-'Indicator Data'!BN100)/(K$3-K$4)*10)),1))</f>
        <v>1.6</v>
      </c>
      <c r="L100" s="172" t="n">
        <f aca="false">IF('Indicator Data'!BO100="No data","x",ROUND(IF('Indicator Data'!BO100&gt;L$3,0,IF('Indicator Data'!BO100&lt;L$4,10,(L$3-'Indicator Data'!BO100)/(L$3-L$4)*10)),1))</f>
        <v>7</v>
      </c>
      <c r="M100" s="173" t="n">
        <f aca="false">IF(AND(I100="x",J100="x",K100="x",L100="x"),"x",ROUND(AVERAGE(I100,J100,K100,L100),1))</f>
        <v>2.4</v>
      </c>
      <c r="N100" s="175" t="n">
        <f aca="false">IF('Indicator Data'!BP100="No data","x",'Indicator Data'!BP100/'Indicator Data'!CB100*100)</f>
        <v>107.52688172043</v>
      </c>
      <c r="O100" s="172" t="n">
        <f aca="false">IF(N100="x","x",ROUND(IF(N100&gt;O$3,0,IF(N100&lt;O$4,10,(O$3-N100)/(O$3-O$4)*10)),1))</f>
        <v>0</v>
      </c>
      <c r="P100" s="172" t="n">
        <f aca="false">IF('Indicator Data'!BQ100="No data","x",ROUND(IF('Indicator Data'!BQ100&gt;P$3,0,IF('Indicator Data'!BQ100&lt;P$4,10,(P$3-'Indicator Data'!BQ100)/(P$3-P$4)*10)),1))</f>
        <v>0.1</v>
      </c>
      <c r="Q100" s="172" t="n">
        <f aca="false">IF('Indicator Data'!BR100="No data","x",ROUND(IF('Indicator Data'!BR100&gt;Q$3,0,IF('Indicator Data'!BR100&lt;Q$4,10,(Q$3-'Indicator Data'!BR100)/(Q$3-Q$4)*10)),1))</f>
        <v>1.5</v>
      </c>
      <c r="R100" s="173" t="n">
        <f aca="false">IF(AND(O100="x",P100="x",Q100="x"),"x",ROUND(AVERAGE(O100,Q100,P100),1))</f>
        <v>0.5</v>
      </c>
      <c r="S100" s="172" t="n">
        <f aca="false">IF('Indicator Data'!BS100="No data","x",ROUND(IF('Indicator Data'!BS100&gt;S$3,0,IF('Indicator Data'!BS100&lt;S$4,10,(S$3-'Indicator Data'!BS100)/(S$3-S$4)*10)),1))</f>
        <v>4.3</v>
      </c>
      <c r="T100" s="176" t="n">
        <f aca="false">IF('Indicator Data'!BT100="No data","x",ROUND(IF('Indicator Data'!BT100&gt;T$3,0,IF('Indicator Data'!BT100&lt;T$4,10,(T$3-'Indicator Data'!BT100)/(T$3-T$4)*10)),1))</f>
        <v>4.7</v>
      </c>
      <c r="U100" s="176" t="n">
        <f aca="false">IF('Indicator Data'!BU100="No data","x",ROUND(IF('Indicator Data'!BU100&gt;U$3,0,IF('Indicator Data'!BU100&lt;U$4,10,(U$3-'Indicator Data'!BU100)/(U$3-U$4)*10)),1))</f>
        <v>5.9</v>
      </c>
      <c r="V100" s="176" t="n">
        <f aca="false">IF('Indicator Data'!BV100="No data","x",ROUND(IF('Indicator Data'!BV100&gt;V$3,0,IF('Indicator Data'!BV100&lt;V$4,10,(V$3-'Indicator Data'!BV100)/(V$3-V$4)*10)),1))</f>
        <v>4.2</v>
      </c>
      <c r="W100" s="172" t="n">
        <f aca="false">IF(AND(T100="X",U100="x",V100="x"),"x",AVERAGE(T100:V100))</f>
        <v>4.93333333333333</v>
      </c>
      <c r="X100" s="172" t="n">
        <f aca="false">IF('Indicator Data'!BW100="No data","x",ROUND(IF('Indicator Data'!BW100&gt;X$3,0,IF('Indicator Data'!BW100&lt;X$4,10,(X$3-'Indicator Data'!BW100)/(X$3-X$4)*10)),1))</f>
        <v>5.8</v>
      </c>
      <c r="Y100" s="172" t="n">
        <f aca="false">IF('Indicator Data'!BX100="No data","x",ROUND(IF('Indicator Data'!BX100&gt;Y$3,10,IF('Indicator Data'!BX100&lt;Y$4,0,10-(Y$3-'Indicator Data'!BX100)/(Y$3-Y$4)*10)),1))</f>
        <v>0.3</v>
      </c>
      <c r="Z100" s="173" t="n">
        <f aca="false">IF(AND(S100="x",W100="x",X100="x",Y100="x"),"x",ROUND(AVERAGE(S100,W100,X100,Y100),1))</f>
        <v>3.8</v>
      </c>
      <c r="AA100" s="174" t="n">
        <f aca="false">ROUND(AVERAGE(R100,M100,Z100),1)</f>
        <v>2.2</v>
      </c>
      <c r="AB100" s="162"/>
    </row>
    <row r="101" customFormat="false" ht="14.5" hidden="false" customHeight="false" outlineLevel="0" collapsed="false">
      <c r="A101" s="170" t="str">
        <f aca="false">'Indicator Data'!A101</f>
        <v>Lesotho</v>
      </c>
      <c r="B101" s="171" t="str">
        <f aca="false">'Indicator Data'!B101</f>
        <v>LSO</v>
      </c>
      <c r="C101" s="172" t="n">
        <f aca="false">IF('Indicator Data'!BI101="No data","x",ROUND(IF('Indicator Data'!BI101&gt;C$3,0,IF('Indicator Data'!BI101&lt;C$4,10,(C$3-'Indicator Data'!BI101)/(C$3-C$4)*10)),1))</f>
        <v>8.4</v>
      </c>
      <c r="D101" s="173" t="n">
        <f aca="false">IF(C101="x","x",C101)</f>
        <v>8.4</v>
      </c>
      <c r="E101" s="172" t="n">
        <f aca="false">IF('Indicator Data'!BK101="No data","x",ROUND(IF('Indicator Data'!BK101&gt;E$3,0,IF('Indicator Data'!BK101&lt;E$4,10,(E$3-'Indicator Data'!BK101)/(E$3-E$4)*10)),1))</f>
        <v>6.2</v>
      </c>
      <c r="F101" s="172" t="n">
        <f aca="false">IF('Indicator Data'!BJ101="No data","x",ROUND(IF('Indicator Data'!BJ101&gt;F$3,0,IF('Indicator Data'!BJ101&lt;F$4,10,(F$3-'Indicator Data'!BJ101)/(F$3-F$4)*10)),1))</f>
        <v>6.8</v>
      </c>
      <c r="G101" s="173" t="n">
        <f aca="false">IF(AND(E101="x",F101="x"),"x",ROUND(AVERAGE(E101,F101),1))</f>
        <v>6.5</v>
      </c>
      <c r="H101" s="174" t="n">
        <f aca="false">ROUND(AVERAGE(D101,G101),1)</f>
        <v>7.5</v>
      </c>
      <c r="I101" s="172" t="n">
        <f aca="false">IF('Indicator Data'!BM101="No data","x",ROUND(IF('Indicator Data'!BM101^2&gt;I$3,0,IF('Indicator Data'!BM101^2&lt;I$4,10,(I$3-'Indicator Data'!BM101^2)/(I$3-I$4)*10)),1))</f>
        <v>4.5</v>
      </c>
      <c r="J101" s="172" t="n">
        <f aca="false">IF(OR('Indicator Data'!BL101=0,'Indicator Data'!BL101="No data"),"x",ROUND(IF('Indicator Data'!BL101&gt;J$3,0,IF('Indicator Data'!BL101&lt;J$4,10,(J$3-'Indicator Data'!BL101)/(J$3-J$4)*10)),1))</f>
        <v>5.3</v>
      </c>
      <c r="K101" s="172" t="n">
        <f aca="false">IF('Indicator Data'!BN101="No data","x",ROUND(IF('Indicator Data'!BN101&gt;K$3,0,IF('Indicator Data'!BN101&lt;K$4,10,(K$3-'Indicator Data'!BN101)/(K$3-K$4)*10)),1))</f>
        <v>5.7</v>
      </c>
      <c r="L101" s="172" t="n">
        <f aca="false">IF('Indicator Data'!BO101="No data","x",ROUND(IF('Indicator Data'!BO101&gt;L$3,0,IF('Indicator Data'!BO101&lt;L$4,10,(L$3-'Indicator Data'!BO101)/(L$3-L$4)*10)),1))</f>
        <v>6.5</v>
      </c>
      <c r="M101" s="173" t="n">
        <f aca="false">IF(AND(I101="x",J101="x",K101="x",L101="x"),"x",ROUND(AVERAGE(I101,J101,K101,L101),1))</f>
        <v>5.5</v>
      </c>
      <c r="N101" s="175" t="n">
        <f aca="false">IF('Indicator Data'!BP101="No data","x",'Indicator Data'!BP101/'Indicator Data'!CB101*100)</f>
        <v>18.1159420289855</v>
      </c>
      <c r="O101" s="172" t="n">
        <f aca="false">IF(N101="x","x",ROUND(IF(N101&gt;O$3,0,IF(N101&lt;O$4,10,(O$3-N101)/(O$3-O$4)*10)),1))</f>
        <v>8.3</v>
      </c>
      <c r="P101" s="172" t="n">
        <f aca="false">IF('Indicator Data'!BQ101="No data","x",ROUND(IF('Indicator Data'!BQ101&gt;P$3,0,IF('Indicator Data'!BQ101&lt;P$4,10,(P$3-'Indicator Data'!BQ101)/(P$3-P$4)*10)),1))</f>
        <v>5.5</v>
      </c>
      <c r="Q101" s="172" t="n">
        <f aca="false">IF('Indicator Data'!BR101="No data","x",ROUND(IF('Indicator Data'!BR101&gt;Q$3,0,IF('Indicator Data'!BR101&lt;Q$4,10,(Q$3-'Indicator Data'!BR101)/(Q$3-Q$4)*10)),1))</f>
        <v>5.6</v>
      </c>
      <c r="R101" s="173" t="n">
        <f aca="false">IF(AND(O101="x",P101="x",Q101="x"),"x",ROUND(AVERAGE(O101,Q101,P101),1))</f>
        <v>6.5</v>
      </c>
      <c r="S101" s="172" t="str">
        <f aca="false">IF('Indicator Data'!BS101="No data","x",ROUND(IF('Indicator Data'!BS101&gt;S$3,0,IF('Indicator Data'!BS101&lt;S$4,10,(S$3-'Indicator Data'!BS101)/(S$3-S$4)*10)),1))</f>
        <v>x</v>
      </c>
      <c r="T101" s="176" t="n">
        <f aca="false">IF('Indicator Data'!BT101="No data","x",ROUND(IF('Indicator Data'!BT101&gt;T$3,0,IF('Indicator Data'!BT101&lt;T$4,10,(T$3-'Indicator Data'!BT101)/(T$3-T$4)*10)),1))</f>
        <v>2</v>
      </c>
      <c r="U101" s="176" t="n">
        <f aca="false">IF('Indicator Data'!BU101="No data","x",ROUND(IF('Indicator Data'!BU101&gt;U$3,0,IF('Indicator Data'!BU101&lt;U$4,10,(U$3-'Indicator Data'!BU101)/(U$3-U$4)*10)),1))</f>
        <v>5.1</v>
      </c>
      <c r="V101" s="176" t="n">
        <f aca="false">IF('Indicator Data'!BV101="No data","x",ROUND(IF('Indicator Data'!BV101&gt;V$3,0,IF('Indicator Data'!BV101&lt;V$4,10,(V$3-'Indicator Data'!BV101)/(V$3-V$4)*10)),1))</f>
        <v>2</v>
      </c>
      <c r="W101" s="172" t="n">
        <f aca="false">IF(AND(T101="X",U101="x",V101="x"),"x",AVERAGE(T101:V101))</f>
        <v>3.03333333333333</v>
      </c>
      <c r="X101" s="172" t="n">
        <f aca="false">IF('Indicator Data'!BW101="No data","x",ROUND(IF('Indicator Data'!BW101&gt;X$3,0,IF('Indicator Data'!BW101&lt;X$4,10,(X$3-'Indicator Data'!BW101)/(X$3-X$4)*10)),1))</f>
        <v>9.1</v>
      </c>
      <c r="Y101" s="172" t="n">
        <f aca="false">IF('Indicator Data'!BX101="No data","x",ROUND(IF('Indicator Data'!BX101&gt;Y$3,10,IF('Indicator Data'!BX101&lt;Y$4,0,10-(Y$3-'Indicator Data'!BX101)/(Y$3-Y$4)*10)),1))</f>
        <v>6</v>
      </c>
      <c r="Z101" s="173" t="n">
        <f aca="false">IF(AND(S101="x",W101="x",X101="x",Y101="x"),"x",ROUND(AVERAGE(S101,W101,X101,Y101),1))</f>
        <v>6</v>
      </c>
      <c r="AA101" s="174" t="n">
        <f aca="false">ROUND(AVERAGE(R101,M101,Z101),1)</f>
        <v>6</v>
      </c>
      <c r="AB101" s="162"/>
    </row>
    <row r="102" customFormat="false" ht="14.5" hidden="false" customHeight="false" outlineLevel="0" collapsed="false">
      <c r="A102" s="170" t="str">
        <f aca="false">'Indicator Data'!A102</f>
        <v>Liberia</v>
      </c>
      <c r="B102" s="171" t="str">
        <f aca="false">'Indicator Data'!B102</f>
        <v>LBR</v>
      </c>
      <c r="C102" s="172" t="str">
        <f aca="false">IF('Indicator Data'!BI102="No data","x",ROUND(IF('Indicator Data'!BI102&gt;C$3,0,IF('Indicator Data'!BI102&lt;C$4,10,(C$3-'Indicator Data'!BI102)/(C$3-C$4)*10)),1))</f>
        <v>x</v>
      </c>
      <c r="D102" s="173" t="str">
        <f aca="false">IF(C102="x","x",C102)</f>
        <v>x</v>
      </c>
      <c r="E102" s="172" t="n">
        <f aca="false">IF('Indicator Data'!BK102="No data","x",ROUND(IF('Indicator Data'!BK102&gt;E$3,0,IF('Indicator Data'!BK102&lt;E$4,10,(E$3-'Indicator Data'!BK102)/(E$3-E$4)*10)),1))</f>
        <v>7.1</v>
      </c>
      <c r="F102" s="172" t="n">
        <f aca="false">IF('Indicator Data'!BJ102="No data","x",ROUND(IF('Indicator Data'!BJ102&gt;F$3,0,IF('Indicator Data'!BJ102&lt;F$4,10,(F$3-'Indicator Data'!BJ102)/(F$3-F$4)*10)),1))</f>
        <v>7.8</v>
      </c>
      <c r="G102" s="173" t="n">
        <f aca="false">IF(AND(E102="x",F102="x"),"x",ROUND(AVERAGE(E102,F102),1))</f>
        <v>7.5</v>
      </c>
      <c r="H102" s="174" t="n">
        <f aca="false">ROUND(AVERAGE(D102,G102),1)</f>
        <v>7.5</v>
      </c>
      <c r="I102" s="172" t="n">
        <f aca="false">IF('Indicator Data'!BM102="No data","x",ROUND(IF('Indicator Data'!BM102^2&gt;I$3,0,IF('Indicator Data'!BM102^2&lt;I$4,10,(I$3-'Indicator Data'!BM102^2)/(I$3-I$4)*10)),1))</f>
        <v>8.4</v>
      </c>
      <c r="J102" s="172" t="n">
        <f aca="false">IF(OR('Indicator Data'!BL102=0,'Indicator Data'!BL102="No data"),"x",ROUND(IF('Indicator Data'!BL102&gt;J$3,0,IF('Indicator Data'!BL102&lt;J$4,10,(J$3-'Indicator Data'!BL102)/(J$3-J$4)*10)),1))</f>
        <v>7.2</v>
      </c>
      <c r="K102" s="172" t="n">
        <f aca="false">IF('Indicator Data'!BN102="No data","x",ROUND(IF('Indicator Data'!BN102&gt;K$3,0,IF('Indicator Data'!BN102&lt;K$4,10,(K$3-'Indicator Data'!BN102)/(K$3-K$4)*10)),1))</f>
        <v>7.4</v>
      </c>
      <c r="L102" s="172" t="n">
        <f aca="false">IF('Indicator Data'!BO102="No data","x",ROUND(IF('Indicator Data'!BO102&gt;L$3,0,IF('Indicator Data'!BO102&lt;L$4,10,(L$3-'Indicator Data'!BO102)/(L$3-L$4)*10)),1))</f>
        <v>8.6</v>
      </c>
      <c r="M102" s="173" t="n">
        <f aca="false">IF(AND(I102="x",J102="x",K102="x",L102="x"),"x",ROUND(AVERAGE(I102,J102,K102,L102),1))</f>
        <v>7.9</v>
      </c>
      <c r="N102" s="175" t="n">
        <f aca="false">IF('Indicator Data'!BP102="No data","x",'Indicator Data'!BP102/'Indicator Data'!CB102*100)</f>
        <v>9.03239202657807</v>
      </c>
      <c r="O102" s="172" t="n">
        <f aca="false">IF(N102="x","x",ROUND(IF(N102&gt;O$3,0,IF(N102&lt;O$4,10,(O$3-N102)/(O$3-O$4)*10)),1))</f>
        <v>9.2</v>
      </c>
      <c r="P102" s="172" t="n">
        <f aca="false">IF('Indicator Data'!BQ102="No data","x",ROUND(IF('Indicator Data'!BQ102&gt;P$3,0,IF('Indicator Data'!BQ102&lt;P$4,10,(P$3-'Indicator Data'!BQ102)/(P$3-P$4)*10)),1))</f>
        <v>9.1</v>
      </c>
      <c r="Q102" s="172" t="n">
        <f aca="false">IF('Indicator Data'!BR102="No data","x",ROUND(IF('Indicator Data'!BR102&gt;Q$3,0,IF('Indicator Data'!BR102&lt;Q$4,10,(Q$3-'Indicator Data'!BR102)/(Q$3-Q$4)*10)),1))</f>
        <v>4.9</v>
      </c>
      <c r="R102" s="173" t="n">
        <f aca="false">IF(AND(O102="x",P102="x",Q102="x"),"x",ROUND(AVERAGE(O102,Q102,P102),1))</f>
        <v>7.7</v>
      </c>
      <c r="S102" s="172" t="n">
        <f aca="false">IF('Indicator Data'!BS102="No data","x",ROUND(IF('Indicator Data'!BS102&gt;S$3,0,IF('Indicator Data'!BS102&lt;S$4,10,(S$3-'Indicator Data'!BS102)/(S$3-S$4)*10)),1))</f>
        <v>9.9</v>
      </c>
      <c r="T102" s="176" t="n">
        <f aca="false">IF('Indicator Data'!BT102="No data","x",ROUND(IF('Indicator Data'!BT102&gt;T$3,0,IF('Indicator Data'!BT102&lt;T$4,10,(T$3-'Indicator Data'!BT102)/(T$3-T$4)*10)),1))</f>
        <v>5.8</v>
      </c>
      <c r="U102" s="176" t="n">
        <f aca="false">IF('Indicator Data'!BU102="No data","x",ROUND(IF('Indicator Data'!BU102&gt;U$3,0,IF('Indicator Data'!BU102&lt;U$4,10,(U$3-'Indicator Data'!BU102)/(U$3-U$4)*10)),1))</f>
        <v>10</v>
      </c>
      <c r="V102" s="176" t="n">
        <f aca="false">IF('Indicator Data'!BV102="No data","x",ROUND(IF('Indicator Data'!BV102&gt;V$3,0,IF('Indicator Data'!BV102&lt;V$4,10,(V$3-'Indicator Data'!BV102)/(V$3-V$4)*10)),1))</f>
        <v>5.8</v>
      </c>
      <c r="W102" s="172" t="n">
        <f aca="false">IF(AND(T102="X",U102="x",V102="x"),"x",AVERAGE(T102:V102))</f>
        <v>7.2</v>
      </c>
      <c r="X102" s="172" t="n">
        <f aca="false">IF('Indicator Data'!BW102="No data","x",ROUND(IF('Indicator Data'!BW102&gt;X$3,0,IF('Indicator Data'!BW102&lt;X$4,10,(X$3-'Indicator Data'!BW102)/(X$3-X$4)*10)),1))</f>
        <v>9.7</v>
      </c>
      <c r="Y102" s="172" t="n">
        <f aca="false">IF('Indicator Data'!BX102="No data","x",ROUND(IF('Indicator Data'!BX102&gt;Y$3,10,IF('Indicator Data'!BX102&lt;Y$4,0,10-(Y$3-'Indicator Data'!BX102)/(Y$3-Y$4)*10)),1))</f>
        <v>7.3</v>
      </c>
      <c r="Z102" s="173" t="n">
        <f aca="false">IF(AND(S102="x",W102="x",X102="x",Y102="x"),"x",ROUND(AVERAGE(S102,W102,X102,Y102),1))</f>
        <v>8.5</v>
      </c>
      <c r="AA102" s="174" t="n">
        <f aca="false">ROUND(AVERAGE(R102,M102,Z102),1)</f>
        <v>8</v>
      </c>
      <c r="AB102" s="162"/>
    </row>
    <row r="103" customFormat="false" ht="14.5" hidden="false" customHeight="false" outlineLevel="0" collapsed="false">
      <c r="A103" s="170" t="str">
        <f aca="false">'Indicator Data'!A103</f>
        <v>Libya</v>
      </c>
      <c r="B103" s="171" t="str">
        <f aca="false">'Indicator Data'!B103</f>
        <v>LBY</v>
      </c>
      <c r="C103" s="172" t="str">
        <f aca="false">IF('Indicator Data'!BI103="No data","x",ROUND(IF('Indicator Data'!BI103&gt;C$3,0,IF('Indicator Data'!BI103&lt;C$4,10,(C$3-'Indicator Data'!BI103)/(C$3-C$4)*10)),1))</f>
        <v>x</v>
      </c>
      <c r="D103" s="173" t="str">
        <f aca="false">IF(C103="x","x",C103)</f>
        <v>x</v>
      </c>
      <c r="E103" s="172" t="n">
        <f aca="false">IF('Indicator Data'!BK103="No data","x",ROUND(IF('Indicator Data'!BK103&gt;E$3,0,IF('Indicator Data'!BK103&lt;E$4,10,(E$3-'Indicator Data'!BK103)/(E$3-E$4)*10)),1))</f>
        <v>8.3</v>
      </c>
      <c r="F103" s="172" t="n">
        <f aca="false">IF('Indicator Data'!BJ103="No data","x",ROUND(IF('Indicator Data'!BJ103&gt;F$3,0,IF('Indicator Data'!BJ103&lt;F$4,10,(F$3-'Indicator Data'!BJ103)/(F$3-F$4)*10)),1))</f>
        <v>9</v>
      </c>
      <c r="G103" s="173" t="n">
        <f aca="false">IF(AND(E103="x",F103="x"),"x",ROUND(AVERAGE(E103,F103),1))</f>
        <v>8.7</v>
      </c>
      <c r="H103" s="174" t="n">
        <f aca="false">ROUND(AVERAGE(D103,G103),1)</f>
        <v>8.7</v>
      </c>
      <c r="I103" s="172" t="str">
        <f aca="false">IF('Indicator Data'!BM103="No data","x",ROUND(IF('Indicator Data'!BM103^2&gt;I$3,0,IF('Indicator Data'!BM103^2&lt;I$4,10,(I$3-'Indicator Data'!BM103^2)/(I$3-I$4)*10)),1))</f>
        <v>x</v>
      </c>
      <c r="J103" s="172" t="n">
        <f aca="false">IF(OR('Indicator Data'!BL103=0,'Indicator Data'!BL103="No data"),"x",ROUND(IF('Indicator Data'!BL103&gt;J$3,0,IF('Indicator Data'!BL103&lt;J$4,10,(J$3-'Indicator Data'!BL103)/(J$3-J$4)*10)),1))</f>
        <v>3</v>
      </c>
      <c r="K103" s="172" t="n">
        <f aca="false">IF('Indicator Data'!BN103="No data","x",ROUND(IF('Indicator Data'!BN103&gt;K$3,0,IF('Indicator Data'!BN103&lt;K$4,10,(K$3-'Indicator Data'!BN103)/(K$3-K$4)*10)),1))</f>
        <v>7.8</v>
      </c>
      <c r="L103" s="172" t="n">
        <f aca="false">IF('Indicator Data'!BO103="No data","x",ROUND(IF('Indicator Data'!BO103&gt;L$3,0,IF('Indicator Data'!BO103&lt;L$4,10,(L$3-'Indicator Data'!BO103)/(L$3-L$4)*10)),1))</f>
        <v>8.1</v>
      </c>
      <c r="M103" s="173" t="n">
        <f aca="false">IF(AND(I103="x",J103="x",K103="x",L103="x"),"x",ROUND(AVERAGE(I103,J103,K103,L103),1))</f>
        <v>6.3</v>
      </c>
      <c r="N103" s="175" t="n">
        <f aca="false">IF('Indicator Data'!BP103="No data","x",'Indicator Data'!BP103/'Indicator Data'!CB103*100)</f>
        <v>3.52364822624095</v>
      </c>
      <c r="O103" s="172" t="n">
        <f aca="false">IF(N103="x","x",ROUND(IF(N103&gt;O$3,0,IF(N103&lt;O$4,10,(O$3-N103)/(O$3-O$4)*10)),1))</f>
        <v>9.7</v>
      </c>
      <c r="P103" s="172" t="n">
        <f aca="false">IF('Indicator Data'!BQ103="No data","x",ROUND(IF('Indicator Data'!BQ103&gt;P$3,0,IF('Indicator Data'!BQ103&lt;P$4,10,(P$3-'Indicator Data'!BQ103)/(P$3-P$4)*10)),1))</f>
        <v>0.9</v>
      </c>
      <c r="Q103" s="172" t="n">
        <f aca="false">IF('Indicator Data'!BR103="No data","x",ROUND(IF('Indicator Data'!BR103&gt;Q$3,0,IF('Indicator Data'!BR103&lt;Q$4,10,(Q$3-'Indicator Data'!BR103)/(Q$3-Q$4)*10)),1))</f>
        <v>0</v>
      </c>
      <c r="R103" s="173" t="n">
        <f aca="false">IF(AND(O103="x",P103="x",Q103="x"),"x",ROUND(AVERAGE(O103,Q103,P103),1))</f>
        <v>3.5</v>
      </c>
      <c r="S103" s="172" t="n">
        <f aca="false">IF('Indicator Data'!BS103="No data","x",ROUND(IF('Indicator Data'!BS103&gt;S$3,0,IF('Indicator Data'!BS103&lt;S$4,10,(S$3-'Indicator Data'!BS103)/(S$3-S$4)*10)),1))</f>
        <v>4.6</v>
      </c>
      <c r="T103" s="176" t="n">
        <f aca="false">IF('Indicator Data'!BT103="No data","x",ROUND(IF('Indicator Data'!BT103&gt;T$3,0,IF('Indicator Data'!BT103&lt;T$4,10,(T$3-'Indicator Data'!BT103)/(T$3-T$4)*10)),1))</f>
        <v>4.4</v>
      </c>
      <c r="U103" s="176" t="n">
        <f aca="false">IF('Indicator Data'!BU103="No data","x",ROUND(IF('Indicator Data'!BU103&gt;U$3,0,IF('Indicator Data'!BU103&lt;U$4,10,(U$3-'Indicator Data'!BU103)/(U$3-U$4)*10)),1))</f>
        <v>4.6</v>
      </c>
      <c r="V103" s="176" t="n">
        <f aca="false">IF('Indicator Data'!BV103="No data","x",ROUND(IF('Indicator Data'!BV103&gt;V$3,0,IF('Indicator Data'!BV103&lt;V$4,10,(V$3-'Indicator Data'!BV103)/(V$3-V$4)*10)),1))</f>
        <v>4.4</v>
      </c>
      <c r="W103" s="172" t="n">
        <f aca="false">IF(AND(T103="X",U103="x",V103="x"),"x",AVERAGE(T103:V103))</f>
        <v>4.46666666666667</v>
      </c>
      <c r="X103" s="172" t="str">
        <f aca="false">IF('Indicator Data'!BW103="No data","x",ROUND(IF('Indicator Data'!BW103&gt;X$3,0,IF('Indicator Data'!BW103&lt;X$4,10,(X$3-'Indicator Data'!BW103)/(X$3-X$4)*10)),1))</f>
        <v>x</v>
      </c>
      <c r="Y103" s="172" t="n">
        <f aca="false">IF('Indicator Data'!BX103="No data","x",ROUND(IF('Indicator Data'!BX103&gt;Y$3,10,IF('Indicator Data'!BX103&lt;Y$4,0,10-(Y$3-'Indicator Data'!BX103)/(Y$3-Y$4)*10)),1))</f>
        <v>0.8</v>
      </c>
      <c r="Z103" s="173" t="n">
        <f aca="false">IF(AND(S103="x",W103="x",X103="x",Y103="x"),"x",ROUND(AVERAGE(S103,W103,X103,Y103),1))</f>
        <v>3.3</v>
      </c>
      <c r="AA103" s="174" t="n">
        <f aca="false">ROUND(AVERAGE(R103,M103,Z103),1)</f>
        <v>4.4</v>
      </c>
      <c r="AB103" s="162"/>
    </row>
    <row r="104" customFormat="false" ht="14.5" hidden="false" customHeight="false" outlineLevel="0" collapsed="false">
      <c r="A104" s="170" t="str">
        <f aca="false">'Indicator Data'!A104</f>
        <v>Liechtenstein</v>
      </c>
      <c r="B104" s="171" t="str">
        <f aca="false">'Indicator Data'!B104</f>
        <v>LIE</v>
      </c>
      <c r="C104" s="172" t="str">
        <f aca="false">IF('Indicator Data'!BI104="No data","x",ROUND(IF('Indicator Data'!BI104&gt;C$3,0,IF('Indicator Data'!BI104&lt;C$4,10,(C$3-'Indicator Data'!BI104)/(C$3-C$4)*10)),1))</f>
        <v>x</v>
      </c>
      <c r="D104" s="173" t="str">
        <f aca="false">IF(C104="x","x",C104)</f>
        <v>x</v>
      </c>
      <c r="E104" s="172" t="str">
        <f aca="false">IF('Indicator Data'!BK104="No data","x",ROUND(IF('Indicator Data'!BK104&gt;E$3,0,IF('Indicator Data'!BK104&lt;E$4,10,(E$3-'Indicator Data'!BK104)/(E$3-E$4)*10)),1))</f>
        <v>x</v>
      </c>
      <c r="F104" s="172" t="n">
        <f aca="false">IF('Indicator Data'!BJ104="No data","x",ROUND(IF('Indicator Data'!BJ104&gt;F$3,0,IF('Indicator Data'!BJ104&lt;F$4,10,(F$3-'Indicator Data'!BJ104)/(F$3-F$4)*10)),1))</f>
        <v>1.4</v>
      </c>
      <c r="G104" s="173" t="n">
        <f aca="false">IF(AND(E104="x",F104="x"),"x",ROUND(AVERAGE(E104,F104),1))</f>
        <v>1.4</v>
      </c>
      <c r="H104" s="174" t="n">
        <f aca="false">ROUND(AVERAGE(D104,G104),1)</f>
        <v>1.4</v>
      </c>
      <c r="I104" s="172" t="str">
        <f aca="false">IF('Indicator Data'!BM104="No data","x",ROUND(IF('Indicator Data'!BM104^2&gt;I$3,0,IF('Indicator Data'!BM104^2&lt;I$4,10,(I$3-'Indicator Data'!BM104^2)/(I$3-I$4)*10)),1))</f>
        <v>x</v>
      </c>
      <c r="J104" s="172" t="n">
        <f aca="false">IF(OR('Indicator Data'!BL104=0,'Indicator Data'!BL104="No data"),"x",ROUND(IF('Indicator Data'!BL104&gt;J$3,0,IF('Indicator Data'!BL104&lt;J$4,10,(J$3-'Indicator Data'!BL104)/(J$3-J$4)*10)),1))</f>
        <v>0</v>
      </c>
      <c r="K104" s="172" t="n">
        <f aca="false">IF('Indicator Data'!BN104="No data","x",ROUND(IF('Indicator Data'!BN104&gt;K$3,0,IF('Indicator Data'!BN104&lt;K$4,10,(K$3-'Indicator Data'!BN104)/(K$3-K$4)*10)),1))</f>
        <v>0</v>
      </c>
      <c r="L104" s="172" t="n">
        <f aca="false">IF('Indicator Data'!BO104="No data","x",ROUND(IF('Indicator Data'!BO104&gt;L$3,0,IF('Indicator Data'!BO104&lt;L$4,10,(L$3-'Indicator Data'!BO104)/(L$3-L$4)*10)),1))</f>
        <v>3.7</v>
      </c>
      <c r="M104" s="173" t="n">
        <f aca="false">IF(AND(I104="x",J104="x",K104="x",L104="x"),"x",ROUND(AVERAGE(I104,J104,K104,L104),1))</f>
        <v>1.2</v>
      </c>
      <c r="N104" s="175" t="n">
        <f aca="false">IF('Indicator Data'!BP104="No data","x",'Indicator Data'!BP104/'Indicator Data'!CB104*100)</f>
        <v>687.5</v>
      </c>
      <c r="O104" s="172" t="n">
        <f aca="false">IF(N104="x","x",ROUND(IF(N104&gt;O$3,0,IF(N104&lt;O$4,10,(O$3-N104)/(O$3-O$4)*10)),1))</f>
        <v>0</v>
      </c>
      <c r="P104" s="172" t="n">
        <f aca="false">IF('Indicator Data'!BQ104="No data","x",ROUND(IF('Indicator Data'!BQ104&gt;P$3,0,IF('Indicator Data'!BQ104&lt;P$4,10,(P$3-'Indicator Data'!BQ104)/(P$3-P$4)*10)),1))</f>
        <v>0</v>
      </c>
      <c r="Q104" s="172" t="n">
        <f aca="false">IF('Indicator Data'!BR104="No data","x",ROUND(IF('Indicator Data'!BR104&gt;Q$3,0,IF('Indicator Data'!BR104&lt;Q$4,10,(Q$3-'Indicator Data'!BR104)/(Q$3-Q$4)*10)),1))</f>
        <v>0</v>
      </c>
      <c r="R104" s="173" t="n">
        <f aca="false">IF(AND(O104="x",P104="x",Q104="x"),"x",ROUND(AVERAGE(O104,Q104,P104),1))</f>
        <v>0</v>
      </c>
      <c r="S104" s="172" t="str">
        <f aca="false">IF('Indicator Data'!BS104="No data","x",ROUND(IF('Indicator Data'!BS104&gt;S$3,0,IF('Indicator Data'!BS104&lt;S$4,10,(S$3-'Indicator Data'!BS104)/(S$3-S$4)*10)),1))</f>
        <v>x</v>
      </c>
      <c r="T104" s="176" t="str">
        <f aca="false">IF('Indicator Data'!BT104="No data","x",ROUND(IF('Indicator Data'!BT104&gt;T$3,0,IF('Indicator Data'!BT104&lt;T$4,10,(T$3-'Indicator Data'!BT104)/(T$3-T$4)*10)),1))</f>
        <v>x</v>
      </c>
      <c r="U104" s="176" t="str">
        <f aca="false">IF('Indicator Data'!BU104="No data","x",ROUND(IF('Indicator Data'!BU104&gt;U$3,0,IF('Indicator Data'!BU104&lt;U$4,10,(U$3-'Indicator Data'!BU104)/(U$3-U$4)*10)),1))</f>
        <v>x</v>
      </c>
      <c r="V104" s="176" t="str">
        <f aca="false">IF('Indicator Data'!BV104="No data","x",ROUND(IF('Indicator Data'!BV104&gt;V$3,0,IF('Indicator Data'!BV104&lt;V$4,10,(V$3-'Indicator Data'!BV104)/(V$3-V$4)*10)),1))</f>
        <v>x</v>
      </c>
      <c r="W104" s="172" t="str">
        <f aca="false">IF(AND(T104="X",U104="x",V104="x"),"x",AVERAGE(T104:V104))</f>
        <v>x</v>
      </c>
      <c r="X104" s="172" t="str">
        <f aca="false">IF('Indicator Data'!BW104="No data","x",ROUND(IF('Indicator Data'!BW104&gt;X$3,0,IF('Indicator Data'!BW104&lt;X$4,10,(X$3-'Indicator Data'!BW104)/(X$3-X$4)*10)),1))</f>
        <v>x</v>
      </c>
      <c r="Y104" s="172" t="str">
        <f aca="false">IF('Indicator Data'!BX104="No data","x",ROUND(IF('Indicator Data'!BX104&gt;Y$3,10,IF('Indicator Data'!BX104&lt;Y$4,0,10-(Y$3-'Indicator Data'!BX104)/(Y$3-Y$4)*10)),1))</f>
        <v>x</v>
      </c>
      <c r="Z104" s="173" t="str">
        <f aca="false">IF(AND(S104="x",W104="x",X104="x",Y104="x"),"x",ROUND(AVERAGE(S104,W104,X104,Y104),1))</f>
        <v>x</v>
      </c>
      <c r="AA104" s="174" t="n">
        <f aca="false">ROUND(AVERAGE(R104,M104,Z104),1)</f>
        <v>0.6</v>
      </c>
      <c r="AB104" s="162"/>
    </row>
    <row r="105" customFormat="false" ht="14.5" hidden="false" customHeight="false" outlineLevel="0" collapsed="false">
      <c r="A105" s="170" t="str">
        <f aca="false">'Indicator Data'!A105</f>
        <v>Lithuania</v>
      </c>
      <c r="B105" s="171" t="str">
        <f aca="false">'Indicator Data'!B105</f>
        <v>LTU</v>
      </c>
      <c r="C105" s="172" t="str">
        <f aca="false">IF('Indicator Data'!BI105="No data","x",ROUND(IF('Indicator Data'!BI105&gt;C$3,0,IF('Indicator Data'!BI105&lt;C$4,10,(C$3-'Indicator Data'!BI105)/(C$3-C$4)*10)),1))</f>
        <v>x</v>
      </c>
      <c r="D105" s="173" t="str">
        <f aca="false">IF(C105="x","x",C105)</f>
        <v>x</v>
      </c>
      <c r="E105" s="172" t="n">
        <f aca="false">IF('Indicator Data'!BK105="No data","x",ROUND(IF('Indicator Data'!BK105&gt;E$3,0,IF('Indicator Data'!BK105&lt;E$4,10,(E$3-'Indicator Data'!BK105)/(E$3-E$4)*10)),1))</f>
        <v>3.9</v>
      </c>
      <c r="F105" s="172" t="n">
        <f aca="false">IF('Indicator Data'!BJ105="No data","x",ROUND(IF('Indicator Data'!BJ105&gt;F$3,0,IF('Indicator Data'!BJ105&lt;F$4,10,(F$3-'Indicator Data'!BJ105)/(F$3-F$4)*10)),1))</f>
        <v>2.9</v>
      </c>
      <c r="G105" s="173" t="n">
        <f aca="false">IF(AND(E105="x",F105="x"),"x",ROUND(AVERAGE(E105,F105),1))</f>
        <v>3.4</v>
      </c>
      <c r="H105" s="174" t="n">
        <f aca="false">ROUND(AVERAGE(D105,G105),1)</f>
        <v>3.4</v>
      </c>
      <c r="I105" s="172" t="n">
        <f aca="false">IF('Indicator Data'!BM105="No data","x",ROUND(IF('Indicator Data'!BM105^2&gt;I$3,0,IF('Indicator Data'!BM105^2&lt;I$4,10,(I$3-'Indicator Data'!BM105^2)/(I$3-I$4)*10)),1))</f>
        <v>0</v>
      </c>
      <c r="J105" s="172" t="n">
        <f aca="false">IF(OR('Indicator Data'!BL105=0,'Indicator Data'!BL105="No data"),"x",ROUND(IF('Indicator Data'!BL105&gt;J$3,0,IF('Indicator Data'!BL105&lt;J$4,10,(J$3-'Indicator Data'!BL105)/(J$3-J$4)*10)),1))</f>
        <v>0</v>
      </c>
      <c r="K105" s="172" t="n">
        <f aca="false">IF('Indicator Data'!BN105="No data","x",ROUND(IF('Indicator Data'!BN105&gt;K$3,0,IF('Indicator Data'!BN105&lt;K$4,10,(K$3-'Indicator Data'!BN105)/(K$3-K$4)*10)),1))</f>
        <v>1.7</v>
      </c>
      <c r="L105" s="172" t="n">
        <f aca="false">IF('Indicator Data'!BO105="No data","x",ROUND(IF('Indicator Data'!BO105&gt;L$3,0,IF('Indicator Data'!BO105&lt;L$4,10,(L$3-'Indicator Data'!BO105)/(L$3-L$4)*10)),1))</f>
        <v>3.3</v>
      </c>
      <c r="M105" s="173" t="n">
        <f aca="false">IF(AND(I105="x",J105="x",K105="x",L105="x"),"x",ROUND(AVERAGE(I105,J105,K105,L105),1))</f>
        <v>1.3</v>
      </c>
      <c r="N105" s="175" t="n">
        <f aca="false">IF('Indicator Data'!BP105="No data","x",'Indicator Data'!BP105/'Indicator Data'!CB105*100)</f>
        <v>140.409101062642</v>
      </c>
      <c r="O105" s="172" t="n">
        <f aca="false">IF(N105="x","x",ROUND(IF(N105&gt;O$3,0,IF(N105&lt;O$4,10,(O$3-N105)/(O$3-O$4)*10)),1))</f>
        <v>0</v>
      </c>
      <c r="P105" s="172" t="n">
        <f aca="false">IF('Indicator Data'!BQ105="No data","x",ROUND(IF('Indicator Data'!BQ105&gt;P$3,0,IF('Indicator Data'!BQ105&lt;P$4,10,(P$3-'Indicator Data'!BQ105)/(P$3-P$4)*10)),1))</f>
        <v>0.7</v>
      </c>
      <c r="Q105" s="172" t="n">
        <f aca="false">IF('Indicator Data'!BR105="No data","x",ROUND(IF('Indicator Data'!BR105&gt;Q$3,0,IF('Indicator Data'!BR105&lt;Q$4,10,(Q$3-'Indicator Data'!BR105)/(Q$3-Q$4)*10)),1))</f>
        <v>0.4</v>
      </c>
      <c r="R105" s="173" t="n">
        <f aca="false">IF(AND(O105="x",P105="x",Q105="x"),"x",ROUND(AVERAGE(O105,Q105,P105),1))</f>
        <v>0.4</v>
      </c>
      <c r="S105" s="172" t="n">
        <f aca="false">IF('Indicator Data'!BS105="No data","x",ROUND(IF('Indicator Data'!BS105&gt;S$3,0,IF('Indicator Data'!BS105&lt;S$4,10,(S$3-'Indicator Data'!BS105)/(S$3-S$4)*10)),1))</f>
        <v>0</v>
      </c>
      <c r="T105" s="176" t="n">
        <f aca="false">IF('Indicator Data'!BT105="No data","x",ROUND(IF('Indicator Data'!BT105&gt;T$3,0,IF('Indicator Data'!BT105&lt;T$4,10,(T$3-'Indicator Data'!BT105)/(T$3-T$4)*10)),1))</f>
        <v>1.4</v>
      </c>
      <c r="U105" s="176" t="n">
        <f aca="false">IF('Indicator Data'!BU105="No data","x",ROUND(IF('Indicator Data'!BU105&gt;U$3,0,IF('Indicator Data'!BU105&lt;U$4,10,(U$3-'Indicator Data'!BU105)/(U$3-U$4)*10)),1))</f>
        <v>1.4</v>
      </c>
      <c r="V105" s="176" t="n">
        <f aca="false">IF('Indicator Data'!BV105="No data","x",ROUND(IF('Indicator Data'!BV105&gt;V$3,0,IF('Indicator Data'!BV105&lt;V$4,10,(V$3-'Indicator Data'!BV105)/(V$3-V$4)*10)),1))</f>
        <v>2.7</v>
      </c>
      <c r="W105" s="172" t="n">
        <f aca="false">IF(AND(T105="X",U105="x",V105="x"),"x",AVERAGE(T105:V105))</f>
        <v>1.83333333333333</v>
      </c>
      <c r="X105" s="172" t="n">
        <f aca="false">IF('Indicator Data'!BW105="No data","x",ROUND(IF('Indicator Data'!BW105&gt;X$3,0,IF('Indicator Data'!BW105&lt;X$4,10,(X$3-'Indicator Data'!BW105)/(X$3-X$4)*10)),1))</f>
        <v>0.7</v>
      </c>
      <c r="Y105" s="172" t="n">
        <f aca="false">IF('Indicator Data'!BX105="No data","x",ROUND(IF('Indicator Data'!BX105&gt;Y$3,10,IF('Indicator Data'!BX105&lt;Y$4,0,10-(Y$3-'Indicator Data'!BX105)/(Y$3-Y$4)*10)),1))</f>
        <v>0.1</v>
      </c>
      <c r="Z105" s="173" t="n">
        <f aca="false">IF(AND(S105="x",W105="x",X105="x",Y105="x"),"x",ROUND(AVERAGE(S105,W105,X105,Y105),1))</f>
        <v>0.7</v>
      </c>
      <c r="AA105" s="174" t="n">
        <f aca="false">ROUND(AVERAGE(R105,M105,Z105),1)</f>
        <v>0.8</v>
      </c>
      <c r="AB105" s="162"/>
    </row>
    <row r="106" customFormat="false" ht="14.5" hidden="false" customHeight="false" outlineLevel="0" collapsed="false">
      <c r="A106" s="170" t="str">
        <f aca="false">'Indicator Data'!A106</f>
        <v>Luxembourg</v>
      </c>
      <c r="B106" s="171" t="str">
        <f aca="false">'Indicator Data'!B106</f>
        <v>LUX</v>
      </c>
      <c r="C106" s="172" t="str">
        <f aca="false">IF('Indicator Data'!BI106="No data","x",ROUND(IF('Indicator Data'!BI106&gt;C$3,0,IF('Indicator Data'!BI106&lt;C$4,10,(C$3-'Indicator Data'!BI106)/(C$3-C$4)*10)),1))</f>
        <v>x</v>
      </c>
      <c r="D106" s="173" t="str">
        <f aca="false">IF(C106="x","x",C106)</f>
        <v>x</v>
      </c>
      <c r="E106" s="172" t="n">
        <f aca="false">IF('Indicator Data'!BK106="No data","x",ROUND(IF('Indicator Data'!BK106&gt;E$3,0,IF('Indicator Data'!BK106&lt;E$4,10,(E$3-'Indicator Data'!BK106)/(E$3-E$4)*10)),1))</f>
        <v>1.9</v>
      </c>
      <c r="F106" s="172" t="n">
        <f aca="false">IF('Indicator Data'!BJ106="No data","x",ROUND(IF('Indicator Data'!BJ106&gt;F$3,0,IF('Indicator Data'!BJ106&lt;F$4,10,(F$3-'Indicator Data'!BJ106)/(F$3-F$4)*10)),1))</f>
        <v>1.3</v>
      </c>
      <c r="G106" s="173" t="n">
        <f aca="false">IF(AND(E106="x",F106="x"),"x",ROUND(AVERAGE(E106,F106),1))</f>
        <v>1.6</v>
      </c>
      <c r="H106" s="174" t="n">
        <f aca="false">ROUND(AVERAGE(D106,G106),1)</f>
        <v>1.6</v>
      </c>
      <c r="I106" s="172" t="str">
        <f aca="false">IF('Indicator Data'!BM106="No data","x",ROUND(IF('Indicator Data'!BM106^2&gt;I$3,0,IF('Indicator Data'!BM106^2&lt;I$4,10,(I$3-'Indicator Data'!BM106^2)/(I$3-I$4)*10)),1))</f>
        <v>x</v>
      </c>
      <c r="J106" s="172" t="n">
        <f aca="false">IF(OR('Indicator Data'!BL106=0,'Indicator Data'!BL106="No data"),"x",ROUND(IF('Indicator Data'!BL106&gt;J$3,0,IF('Indicator Data'!BL106&lt;J$4,10,(J$3-'Indicator Data'!BL106)/(J$3-J$4)*10)),1))</f>
        <v>0</v>
      </c>
      <c r="K106" s="172" t="n">
        <f aca="false">IF('Indicator Data'!BN106="No data","x",ROUND(IF('Indicator Data'!BN106&gt;K$3,0,IF('Indicator Data'!BN106&lt;K$4,10,(K$3-'Indicator Data'!BN106)/(K$3-K$4)*10)),1))</f>
        <v>0.1</v>
      </c>
      <c r="L106" s="172" t="n">
        <f aca="false">IF('Indicator Data'!BO106="No data","x",ROUND(IF('Indicator Data'!BO106&gt;L$3,0,IF('Indicator Data'!BO106&lt;L$4,10,(L$3-'Indicator Data'!BO106)/(L$3-L$4)*10)),1))</f>
        <v>3</v>
      </c>
      <c r="M106" s="173" t="n">
        <f aca="false">IF(AND(I106="x",J106="x",K106="x",L106="x"),"x",ROUND(AVERAGE(I106,J106,K106,L106),1))</f>
        <v>1</v>
      </c>
      <c r="N106" s="175" t="n">
        <f aca="false">IF('Indicator Data'!BP106="No data","x",'Indicator Data'!BP106/'Indicator Data'!CB106*100)</f>
        <v>540.540540540541</v>
      </c>
      <c r="O106" s="172" t="n">
        <f aca="false">IF(N106="x","x",ROUND(IF(N106&gt;O$3,0,IF(N106&lt;O$4,10,(O$3-N106)/(O$3-O$4)*10)),1))</f>
        <v>0</v>
      </c>
      <c r="P106" s="172" t="n">
        <f aca="false">IF('Indicator Data'!BQ106="No data","x",ROUND(IF('Indicator Data'!BQ106&gt;P$3,0,IF('Indicator Data'!BQ106&lt;P$4,10,(P$3-'Indicator Data'!BQ106)/(P$3-P$4)*10)),1))</f>
        <v>0.3</v>
      </c>
      <c r="Q106" s="172" t="n">
        <f aca="false">IF('Indicator Data'!BR106="No data","x",ROUND(IF('Indicator Data'!BR106&gt;Q$3,0,IF('Indicator Data'!BR106&lt;Q$4,10,(Q$3-'Indicator Data'!BR106)/(Q$3-Q$4)*10)),1))</f>
        <v>0</v>
      </c>
      <c r="R106" s="173" t="n">
        <f aca="false">IF(AND(O106="x",P106="x",Q106="x"),"x",ROUND(AVERAGE(O106,Q106,P106),1))</f>
        <v>0.1</v>
      </c>
      <c r="S106" s="172" t="n">
        <f aca="false">IF('Indicator Data'!BS106="No data","x",ROUND(IF('Indicator Data'!BS106&gt;S$3,0,IF('Indicator Data'!BS106&lt;S$4,10,(S$3-'Indicator Data'!BS106)/(S$3-S$4)*10)),1))</f>
        <v>2.4</v>
      </c>
      <c r="T106" s="176" t="n">
        <f aca="false">IF('Indicator Data'!BT106="No data","x",ROUND(IF('Indicator Data'!BT106&gt;T$3,0,IF('Indicator Data'!BT106&lt;T$4,10,(T$3-'Indicator Data'!BT106)/(T$3-T$4)*10)),1))</f>
        <v>0</v>
      </c>
      <c r="U106" s="176" t="n">
        <f aca="false">IF('Indicator Data'!BU106="No data","x",ROUND(IF('Indicator Data'!BU106&gt;U$3,0,IF('Indicator Data'!BU106&lt;U$4,10,(U$3-'Indicator Data'!BU106)/(U$3-U$4)*10)),1))</f>
        <v>1.5</v>
      </c>
      <c r="V106" s="176" t="n">
        <f aca="false">IF('Indicator Data'!BV106="No data","x",ROUND(IF('Indicator Data'!BV106&gt;V$3,0,IF('Indicator Data'!BV106&lt;V$4,10,(V$3-'Indicator Data'!BV106)/(V$3-V$4)*10)),1))</f>
        <v>0.5</v>
      </c>
      <c r="W106" s="172" t="n">
        <f aca="false">IF(AND(T106="X",U106="x",V106="x"),"x",AVERAGE(T106:V106))</f>
        <v>0.666666666666667</v>
      </c>
      <c r="X106" s="172" t="n">
        <f aca="false">IF('Indicator Data'!BW106="No data","x",ROUND(IF('Indicator Data'!BW106&gt;X$3,0,IF('Indicator Data'!BW106&lt;X$4,10,(X$3-'Indicator Data'!BW106)/(X$3-X$4)*10)),1))</f>
        <v>0</v>
      </c>
      <c r="Y106" s="172" t="n">
        <f aca="false">IF('Indicator Data'!BX106="No data","x",ROUND(IF('Indicator Data'!BX106&gt;Y$3,10,IF('Indicator Data'!BX106&lt;Y$4,0,10-(Y$3-'Indicator Data'!BX106)/(Y$3-Y$4)*10)),1))</f>
        <v>0.1</v>
      </c>
      <c r="Z106" s="173" t="n">
        <f aca="false">IF(AND(S106="x",W106="x",X106="x",Y106="x"),"x",ROUND(AVERAGE(S106,W106,X106,Y106),1))</f>
        <v>0.8</v>
      </c>
      <c r="AA106" s="174" t="n">
        <f aca="false">ROUND(AVERAGE(R106,M106,Z106),1)</f>
        <v>0.6</v>
      </c>
      <c r="AB106" s="162"/>
    </row>
    <row r="107" customFormat="false" ht="14.5" hidden="false" customHeight="false" outlineLevel="0" collapsed="false">
      <c r="A107" s="170" t="str">
        <f aca="false">'Indicator Data'!A107</f>
        <v>Madagascar</v>
      </c>
      <c r="B107" s="171" t="str">
        <f aca="false">'Indicator Data'!B107</f>
        <v>MDG</v>
      </c>
      <c r="C107" s="172" t="n">
        <f aca="false">IF('Indicator Data'!BI107="No data","x",ROUND(IF('Indicator Data'!BI107&gt;C$3,0,IF('Indicator Data'!BI107&lt;C$4,10,(C$3-'Indicator Data'!BI107)/(C$3-C$4)*10)),1))</f>
        <v>4.7</v>
      </c>
      <c r="D107" s="173" t="n">
        <f aca="false">IF(C107="x","x",C107)</f>
        <v>4.7</v>
      </c>
      <c r="E107" s="172" t="n">
        <f aca="false">IF('Indicator Data'!BK107="No data","x",ROUND(IF('Indicator Data'!BK107&gt;E$3,0,IF('Indicator Data'!BK107&lt;E$4,10,(E$3-'Indicator Data'!BK107)/(E$3-E$4)*10)),1))</f>
        <v>7.4</v>
      </c>
      <c r="F107" s="172" t="n">
        <f aca="false">IF('Indicator Data'!BJ107="No data","x",ROUND(IF('Indicator Data'!BJ107&gt;F$3,0,IF('Indicator Data'!BJ107&lt;F$4,10,(F$3-'Indicator Data'!BJ107)/(F$3-F$4)*10)),1))</f>
        <v>7</v>
      </c>
      <c r="G107" s="173" t="n">
        <f aca="false">IF(AND(E107="x",F107="x"),"x",ROUND(AVERAGE(E107,F107),1))</f>
        <v>7.2</v>
      </c>
      <c r="H107" s="174" t="n">
        <f aca="false">ROUND(AVERAGE(D107,G107),1)</f>
        <v>6</v>
      </c>
      <c r="I107" s="172" t="n">
        <f aca="false">IF('Indicator Data'!BM107="No data","x",ROUND(IF('Indicator Data'!BM107^2&gt;I$3,0,IF('Indicator Data'!BM107^2&lt;I$4,10,(I$3-'Indicator Data'!BM107^2)/(I$3-I$4)*10)),1))</f>
        <v>4.5</v>
      </c>
      <c r="J107" s="172" t="n">
        <f aca="false">IF(OR('Indicator Data'!BL107=0,'Indicator Data'!BL107="No data"),"x",ROUND(IF('Indicator Data'!BL107&gt;J$3,0,IF('Indicator Data'!BL107&lt;J$4,10,(J$3-'Indicator Data'!BL107)/(J$3-J$4)*10)),1))</f>
        <v>6.6</v>
      </c>
      <c r="K107" s="172" t="n">
        <f aca="false">IF('Indicator Data'!BN107="No data","x",ROUND(IF('Indicator Data'!BN107&gt;K$3,0,IF('Indicator Data'!BN107&lt;K$4,10,(K$3-'Indicator Data'!BN107)/(K$3-K$4)*10)),1))</f>
        <v>8.5</v>
      </c>
      <c r="L107" s="172" t="n">
        <f aca="false">IF('Indicator Data'!BO107="No data","x",ROUND(IF('Indicator Data'!BO107&gt;L$3,0,IF('Indicator Data'!BO107&lt;L$4,10,(L$3-'Indicator Data'!BO107)/(L$3-L$4)*10)),1))</f>
        <v>7.3</v>
      </c>
      <c r="M107" s="173" t="n">
        <f aca="false">IF(AND(I107="x",J107="x",K107="x",L107="x"),"x",ROUND(AVERAGE(I107,J107,K107,L107),1))</f>
        <v>6.7</v>
      </c>
      <c r="N107" s="175" t="n">
        <f aca="false">IF('Indicator Data'!BP107="No data","x",'Indicator Data'!BP107/'Indicator Data'!CB107*100)</f>
        <v>7.91003198404237</v>
      </c>
      <c r="O107" s="172" t="n">
        <f aca="false">IF(N107="x","x",ROUND(IF(N107&gt;O$3,0,IF(N107&lt;O$4,10,(O$3-N107)/(O$3-O$4)*10)),1))</f>
        <v>9.3</v>
      </c>
      <c r="P107" s="172" t="n">
        <f aca="false">IF('Indicator Data'!BQ107="No data","x",ROUND(IF('Indicator Data'!BQ107&gt;P$3,0,IF('Indicator Data'!BQ107&lt;P$4,10,(P$3-'Indicator Data'!BQ107)/(P$3-P$4)*10)),1))</f>
        <v>9.7</v>
      </c>
      <c r="Q107" s="172" t="n">
        <f aca="false">IF('Indicator Data'!BR107="No data","x",ROUND(IF('Indicator Data'!BR107&gt;Q$3,0,IF('Indicator Data'!BR107&lt;Q$4,10,(Q$3-'Indicator Data'!BR107)/(Q$3-Q$4)*10)),1))</f>
        <v>9.3</v>
      </c>
      <c r="R107" s="173" t="n">
        <f aca="false">IF(AND(O107="x",P107="x",Q107="x"),"x",ROUND(AVERAGE(O107,Q107,P107),1))</f>
        <v>9.4</v>
      </c>
      <c r="S107" s="172" t="n">
        <f aca="false">IF('Indicator Data'!BS107="No data","x",ROUND(IF('Indicator Data'!BS107&gt;S$3,0,IF('Indicator Data'!BS107&lt;S$4,10,(S$3-'Indicator Data'!BS107)/(S$3-S$4)*10)),1))</f>
        <v>9.5</v>
      </c>
      <c r="T107" s="176" t="n">
        <f aca="false">IF('Indicator Data'!BT107="No data","x",ROUND(IF('Indicator Data'!BT107&gt;T$3,0,IF('Indicator Data'!BT107&lt;T$4,10,(T$3-'Indicator Data'!BT107)/(T$3-T$4)*10)),1))</f>
        <v>5.3</v>
      </c>
      <c r="U107" s="176" t="n">
        <f aca="false">IF('Indicator Data'!BU107="No data","x",ROUND(IF('Indicator Data'!BU107&gt;U$3,0,IF('Indicator Data'!BU107&lt;U$4,10,(U$3-'Indicator Data'!BU107)/(U$3-U$4)*10)),1))</f>
        <v>10</v>
      </c>
      <c r="V107" s="176" t="n">
        <f aca="false">IF('Indicator Data'!BV107="No data","x",ROUND(IF('Indicator Data'!BV107&gt;V$3,0,IF('Indicator Data'!BV107&lt;V$4,10,(V$3-'Indicator Data'!BV107)/(V$3-V$4)*10)),1))</f>
        <v>5.8</v>
      </c>
      <c r="W107" s="172" t="n">
        <f aca="false">IF(AND(T107="X",U107="x",V107="x"),"x",AVERAGE(T107:V107))</f>
        <v>7.03333333333333</v>
      </c>
      <c r="X107" s="172" t="n">
        <f aca="false">IF('Indicator Data'!BW107="No data","x",ROUND(IF('Indicator Data'!BW107&gt;X$3,0,IF('Indicator Data'!BW107&lt;X$4,10,(X$3-'Indicator Data'!BW107)/(X$3-X$4)*10)),1))</f>
        <v>9.9</v>
      </c>
      <c r="Y107" s="172" t="n">
        <f aca="false">IF('Indicator Data'!BX107="No data","x",ROUND(IF('Indicator Data'!BX107&gt;Y$3,10,IF('Indicator Data'!BX107&lt;Y$4,0,10-(Y$3-'Indicator Data'!BX107)/(Y$3-Y$4)*10)),1))</f>
        <v>3.7</v>
      </c>
      <c r="Z107" s="173" t="n">
        <f aca="false">IF(AND(S107="x",W107="x",X107="x",Y107="x"),"x",ROUND(AVERAGE(S107,W107,X107,Y107),1))</f>
        <v>7.5</v>
      </c>
      <c r="AA107" s="174" t="n">
        <f aca="false">ROUND(AVERAGE(R107,M107,Z107),1)</f>
        <v>7.9</v>
      </c>
      <c r="AB107" s="162"/>
    </row>
    <row r="108" customFormat="false" ht="14.5" hidden="false" customHeight="false" outlineLevel="0" collapsed="false">
      <c r="A108" s="170" t="str">
        <f aca="false">'Indicator Data'!A108</f>
        <v>Malawi</v>
      </c>
      <c r="B108" s="171" t="str">
        <f aca="false">'Indicator Data'!B108</f>
        <v>MWI</v>
      </c>
      <c r="C108" s="172" t="n">
        <f aca="false">IF('Indicator Data'!BI108="No data","x",ROUND(IF('Indicator Data'!BI108&gt;C$3,0,IF('Indicator Data'!BI108&lt;C$4,10,(C$3-'Indicator Data'!BI108)/(C$3-C$4)*10)),1))</f>
        <v>4</v>
      </c>
      <c r="D108" s="173" t="n">
        <f aca="false">IF(C108="x","x",C108)</f>
        <v>4</v>
      </c>
      <c r="E108" s="172" t="n">
        <f aca="false">IF('Indicator Data'!BK108="No data","x",ROUND(IF('Indicator Data'!BK108&gt;E$3,0,IF('Indicator Data'!BK108&lt;E$4,10,(E$3-'Indicator Data'!BK108)/(E$3-E$4)*10)),1))</f>
        <v>6.5</v>
      </c>
      <c r="F108" s="172" t="n">
        <f aca="false">IF('Indicator Data'!BJ108="No data","x",ROUND(IF('Indicator Data'!BJ108&gt;F$3,0,IF('Indicator Data'!BJ108&lt;F$4,10,(F$3-'Indicator Data'!BJ108)/(F$3-F$4)*10)),1))</f>
        <v>6.6</v>
      </c>
      <c r="G108" s="173" t="n">
        <f aca="false">IF(AND(E108="x",F108="x"),"x",ROUND(AVERAGE(E108,F108),1))</f>
        <v>6.6</v>
      </c>
      <c r="H108" s="174" t="n">
        <f aca="false">ROUND(AVERAGE(D108,G108),1)</f>
        <v>5.3</v>
      </c>
      <c r="I108" s="172" t="n">
        <f aca="false">IF('Indicator Data'!BM108="No data","x",ROUND(IF('Indicator Data'!BM108^2&gt;I$3,0,IF('Indicator Data'!BM108^2&lt;I$4,10,(I$3-'Indicator Data'!BM108^2)/(I$3-I$4)*10)),1))</f>
        <v>6.7</v>
      </c>
      <c r="J108" s="172" t="n">
        <f aca="false">IF(OR('Indicator Data'!BL108=0,'Indicator Data'!BL108="No data"),"x",ROUND(IF('Indicator Data'!BL108&gt;J$3,0,IF('Indicator Data'!BL108&lt;J$4,10,(J$3-'Indicator Data'!BL108)/(J$3-J$4)*10)),1))</f>
        <v>8.5</v>
      </c>
      <c r="K108" s="172" t="n">
        <f aca="false">IF('Indicator Data'!BN108="No data","x",ROUND(IF('Indicator Data'!BN108&gt;K$3,0,IF('Indicator Data'!BN108&lt;K$4,10,(K$3-'Indicator Data'!BN108)/(K$3-K$4)*10)),1))</f>
        <v>9</v>
      </c>
      <c r="L108" s="172" t="n">
        <f aca="false">IF('Indicator Data'!BO108="No data","x",ROUND(IF('Indicator Data'!BO108&gt;L$3,0,IF('Indicator Data'!BO108&lt;L$4,10,(L$3-'Indicator Data'!BO108)/(L$3-L$4)*10)),1))</f>
        <v>7.6</v>
      </c>
      <c r="M108" s="173" t="n">
        <f aca="false">IF(AND(I108="x",J108="x",K108="x",L108="x"),"x",ROUND(AVERAGE(I108,J108,K108,L108),1))</f>
        <v>8</v>
      </c>
      <c r="N108" s="175" t="n">
        <f aca="false">IF('Indicator Data'!BP108="No data","x",'Indicator Data'!BP108/'Indicator Data'!CB108*100)</f>
        <v>19.0920661858294</v>
      </c>
      <c r="O108" s="172" t="n">
        <f aca="false">IF(N108="x","x",ROUND(IF(N108&gt;O$3,0,IF(N108&lt;O$4,10,(O$3-N108)/(O$3-O$4)*10)),1))</f>
        <v>8.2</v>
      </c>
      <c r="P108" s="172" t="n">
        <f aca="false">IF('Indicator Data'!BQ108="No data","x",ROUND(IF('Indicator Data'!BQ108&gt;P$3,0,IF('Indicator Data'!BQ108&lt;P$4,10,(P$3-'Indicator Data'!BQ108)/(P$3-P$4)*10)),1))</f>
        <v>8.2</v>
      </c>
      <c r="Q108" s="172" t="n">
        <f aca="false">IF('Indicator Data'!BR108="No data","x",ROUND(IF('Indicator Data'!BR108&gt;Q$3,0,IF('Indicator Data'!BR108&lt;Q$4,10,(Q$3-'Indicator Data'!BR108)/(Q$3-Q$4)*10)),1))</f>
        <v>6</v>
      </c>
      <c r="R108" s="173" t="n">
        <f aca="false">IF(AND(O108="x",P108="x",Q108="x"),"x",ROUND(AVERAGE(O108,Q108,P108),1))</f>
        <v>7.5</v>
      </c>
      <c r="S108" s="172" t="n">
        <f aca="false">IF('Indicator Data'!BS108="No data","x",ROUND(IF('Indicator Data'!BS108&gt;S$3,0,IF('Indicator Data'!BS108&lt;S$4,10,(S$3-'Indicator Data'!BS108)/(S$3-S$4)*10)),1))</f>
        <v>10</v>
      </c>
      <c r="T108" s="176" t="n">
        <f aca="false">IF('Indicator Data'!BT108="No data","x",ROUND(IF('Indicator Data'!BT108&gt;T$3,0,IF('Indicator Data'!BT108&lt;T$4,10,(T$3-'Indicator Data'!BT108)/(T$3-T$4)*10)),1))</f>
        <v>0.8</v>
      </c>
      <c r="U108" s="176" t="n">
        <f aca="false">IF('Indicator Data'!BU108="No data","x",ROUND(IF('Indicator Data'!BU108&gt;U$3,0,IF('Indicator Data'!BU108&lt;U$4,10,(U$3-'Indicator Data'!BU108)/(U$3-U$4)*10)),1))</f>
        <v>4.1</v>
      </c>
      <c r="V108" s="176" t="n">
        <f aca="false">IF('Indicator Data'!BV108="No data","x",ROUND(IF('Indicator Data'!BV108&gt;V$3,0,IF('Indicator Data'!BV108&lt;V$4,10,(V$3-'Indicator Data'!BV108)/(V$3-V$4)*10)),1))</f>
        <v>1</v>
      </c>
      <c r="W108" s="172" t="n">
        <f aca="false">IF(AND(T108="X",U108="x",V108="x"),"x",AVERAGE(T108:V108))</f>
        <v>1.96666666666667</v>
      </c>
      <c r="X108" s="172" t="n">
        <f aca="false">IF('Indicator Data'!BW108="No data","x",ROUND(IF('Indicator Data'!BW108&gt;X$3,0,IF('Indicator Data'!BW108&lt;X$4,10,(X$3-'Indicator Data'!BW108)/(X$3-X$4)*10)),1))</f>
        <v>9.9</v>
      </c>
      <c r="Y108" s="172" t="n">
        <f aca="false">IF('Indicator Data'!BX108="No data","x",ROUND(IF('Indicator Data'!BX108&gt;Y$3,10,IF('Indicator Data'!BX108&lt;Y$4,0,10-(Y$3-'Indicator Data'!BX108)/(Y$3-Y$4)*10)),1))</f>
        <v>3.9</v>
      </c>
      <c r="Z108" s="173" t="n">
        <f aca="false">IF(AND(S108="x",W108="x",X108="x",Y108="x"),"x",ROUND(AVERAGE(S108,W108,X108,Y108),1))</f>
        <v>6.4</v>
      </c>
      <c r="AA108" s="174" t="n">
        <f aca="false">ROUND(AVERAGE(R108,M108,Z108),1)</f>
        <v>7.3</v>
      </c>
      <c r="AB108" s="162"/>
    </row>
    <row r="109" customFormat="false" ht="14.5" hidden="false" customHeight="false" outlineLevel="0" collapsed="false">
      <c r="A109" s="170" t="str">
        <f aca="false">'Indicator Data'!A109</f>
        <v>Malaysia</v>
      </c>
      <c r="B109" s="171" t="str">
        <f aca="false">'Indicator Data'!B109</f>
        <v>MYS</v>
      </c>
      <c r="C109" s="172" t="n">
        <f aca="false">IF('Indicator Data'!BI109="No data","x",ROUND(IF('Indicator Data'!BI109&gt;C$3,0,IF('Indicator Data'!BI109&lt;C$4,10,(C$3-'Indicator Data'!BI109)/(C$3-C$4)*10)),1))</f>
        <v>2.6</v>
      </c>
      <c r="D109" s="173" t="n">
        <f aca="false">IF(C109="x","x",C109)</f>
        <v>2.6</v>
      </c>
      <c r="E109" s="172" t="n">
        <f aca="false">IF('Indicator Data'!BK109="No data","x",ROUND(IF('Indicator Data'!BK109&gt;E$3,0,IF('Indicator Data'!BK109&lt;E$4,10,(E$3-'Indicator Data'!BK109)/(E$3-E$4)*10)),1))</f>
        <v>5.2</v>
      </c>
      <c r="F109" s="172" t="n">
        <f aca="false">IF('Indicator Data'!BJ109="No data","x",ROUND(IF('Indicator Data'!BJ109&gt;F$3,0,IF('Indicator Data'!BJ109&lt;F$4,10,(F$3-'Indicator Data'!BJ109)/(F$3-F$4)*10)),1))</f>
        <v>2.9</v>
      </c>
      <c r="G109" s="173" t="n">
        <f aca="false">IF(AND(E109="x",F109="x"),"x",ROUND(AVERAGE(E109,F109),1))</f>
        <v>4.1</v>
      </c>
      <c r="H109" s="174" t="n">
        <f aca="false">ROUND(AVERAGE(D109,G109),1)</f>
        <v>3.4</v>
      </c>
      <c r="I109" s="172" t="n">
        <f aca="false">IF('Indicator Data'!BM109="No data","x",ROUND(IF('Indicator Data'!BM109^2&gt;I$3,0,IF('Indicator Data'!BM109^2&lt;I$4,10,(I$3-'Indicator Data'!BM109^2)/(I$3-I$4)*10)),1))</f>
        <v>1.1</v>
      </c>
      <c r="J109" s="172" t="n">
        <f aca="false">IF(OR('Indicator Data'!BL109=0,'Indicator Data'!BL109="No data"),"x",ROUND(IF('Indicator Data'!BL109&gt;J$3,0,IF('Indicator Data'!BL109&lt;J$4,10,(J$3-'Indicator Data'!BL109)/(J$3-J$4)*10)),1))</f>
        <v>0</v>
      </c>
      <c r="K109" s="172" t="n">
        <f aca="false">IF('Indicator Data'!BN109="No data","x",ROUND(IF('Indicator Data'!BN109&gt;K$3,0,IF('Indicator Data'!BN109&lt;K$4,10,(K$3-'Indicator Data'!BN109)/(K$3-K$4)*10)),1))</f>
        <v>1</v>
      </c>
      <c r="L109" s="172" t="n">
        <f aca="false">IF('Indicator Data'!BO109="No data","x",ROUND(IF('Indicator Data'!BO109&gt;L$3,0,IF('Indicator Data'!BO109&lt;L$4,10,(L$3-'Indicator Data'!BO109)/(L$3-L$4)*10)),1))</f>
        <v>3.3</v>
      </c>
      <c r="M109" s="173" t="n">
        <f aca="false">IF(AND(I109="x",J109="x",K109="x",L109="x"),"x",ROUND(AVERAGE(I109,J109,K109,L109),1))</f>
        <v>1.4</v>
      </c>
      <c r="N109" s="175" t="n">
        <f aca="false">IF('Indicator Data'!BP109="No data","x",'Indicator Data'!BP109/'Indicator Data'!CB109*100)</f>
        <v>21.0013696545427</v>
      </c>
      <c r="O109" s="172" t="n">
        <f aca="false">IF(N109="x","x",ROUND(IF(N109&gt;O$3,0,IF(N109&lt;O$4,10,(O$3-N109)/(O$3-O$4)*10)),1))</f>
        <v>8</v>
      </c>
      <c r="P109" s="172" t="n">
        <f aca="false">IF('Indicator Data'!BQ109="No data","x",ROUND(IF('Indicator Data'!BQ109&gt;P$3,0,IF('Indicator Data'!BQ109&lt;P$4,10,(P$3-'Indicator Data'!BQ109)/(P$3-P$4)*10)),1))</f>
        <v>0</v>
      </c>
      <c r="Q109" s="172" t="n">
        <f aca="false">IF('Indicator Data'!BR109="No data","x",ROUND(IF('Indicator Data'!BR109&gt;Q$3,0,IF('Indicator Data'!BR109&lt;Q$4,10,(Q$3-'Indicator Data'!BR109)/(Q$3-Q$4)*10)),1))</f>
        <v>0.6</v>
      </c>
      <c r="R109" s="173" t="n">
        <f aca="false">IF(AND(O109="x",P109="x",Q109="x"),"x",ROUND(AVERAGE(O109,Q109,P109),1))</f>
        <v>2.9</v>
      </c>
      <c r="S109" s="172" t="n">
        <f aca="false">IF('Indicator Data'!BS109="No data","x",ROUND(IF('Indicator Data'!BS109&gt;S$3,0,IF('Indicator Data'!BS109&lt;S$4,10,(S$3-'Indicator Data'!BS109)/(S$3-S$4)*10)),1))</f>
        <v>6.2</v>
      </c>
      <c r="T109" s="176" t="n">
        <f aca="false">IF('Indicator Data'!BT109="No data","x",ROUND(IF('Indicator Data'!BT109&gt;T$3,0,IF('Indicator Data'!BT109&lt;T$4,10,(T$3-'Indicator Data'!BT109)/(T$3-T$4)*10)),1))</f>
        <v>0.2</v>
      </c>
      <c r="U109" s="176" t="n">
        <f aca="false">IF('Indicator Data'!BU109="No data","x",ROUND(IF('Indicator Data'!BU109&gt;U$3,0,IF('Indicator Data'!BU109&lt;U$4,10,(U$3-'Indicator Data'!BU109)/(U$3-U$4)*10)),1))</f>
        <v>2.5</v>
      </c>
      <c r="V109" s="176" t="str">
        <f aca="false">IF('Indicator Data'!BV109="No data","x",ROUND(IF('Indicator Data'!BV109&gt;V$3,0,IF('Indicator Data'!BV109&lt;V$4,10,(V$3-'Indicator Data'!BV109)/(V$3-V$4)*10)),1))</f>
        <v>x</v>
      </c>
      <c r="W109" s="172" t="n">
        <f aca="false">IF(AND(T109="X",U109="x",V109="x"),"x",AVERAGE(T109:V109))</f>
        <v>1.35</v>
      </c>
      <c r="X109" s="172" t="n">
        <f aca="false">IF('Indicator Data'!BW109="No data","x",ROUND(IF('Indicator Data'!BW109&gt;X$3,0,IF('Indicator Data'!BW109&lt;X$4,10,(X$3-'Indicator Data'!BW109)/(X$3-X$4)*10)),1))</f>
        <v>6.3</v>
      </c>
      <c r="Y109" s="172" t="n">
        <f aca="false">IF('Indicator Data'!BX109="No data","x",ROUND(IF('Indicator Data'!BX109&gt;Y$3,10,IF('Indicator Data'!BX109&lt;Y$4,0,10-(Y$3-'Indicator Data'!BX109)/(Y$3-Y$4)*10)),1))</f>
        <v>0.3</v>
      </c>
      <c r="Z109" s="173" t="n">
        <f aca="false">IF(AND(S109="x",W109="x",X109="x",Y109="x"),"x",ROUND(AVERAGE(S109,W109,X109,Y109),1))</f>
        <v>3.5</v>
      </c>
      <c r="AA109" s="174" t="n">
        <f aca="false">ROUND(AVERAGE(R109,M109,Z109),1)</f>
        <v>2.6</v>
      </c>
      <c r="AB109" s="162"/>
    </row>
    <row r="110" customFormat="false" ht="14.5" hidden="false" customHeight="false" outlineLevel="0" collapsed="false">
      <c r="A110" s="170" t="str">
        <f aca="false">'Indicator Data'!A110</f>
        <v>Maldives</v>
      </c>
      <c r="B110" s="171" t="str">
        <f aca="false">'Indicator Data'!B110</f>
        <v>MDV</v>
      </c>
      <c r="C110" s="172" t="n">
        <f aca="false">IF('Indicator Data'!BI110="No data","x",ROUND(IF('Indicator Data'!BI110&gt;C$3,0,IF('Indicator Data'!BI110&lt;C$4,10,(C$3-'Indicator Data'!BI110)/(C$3-C$4)*10)),1))</f>
        <v>5.8</v>
      </c>
      <c r="D110" s="173" t="n">
        <f aca="false">IF(C110="x","x",C110)</f>
        <v>5.8</v>
      </c>
      <c r="E110" s="172" t="n">
        <f aca="false">IF('Indicator Data'!BK110="No data","x",ROUND(IF('Indicator Data'!BK110&gt;E$3,0,IF('Indicator Data'!BK110&lt;E$4,10,(E$3-'Indicator Data'!BK110)/(E$3-E$4)*10)),1))</f>
        <v>6</v>
      </c>
      <c r="F110" s="172" t="n">
        <f aca="false">IF('Indicator Data'!BJ110="No data","x",ROUND(IF('Indicator Data'!BJ110&gt;F$3,0,IF('Indicator Data'!BJ110&lt;F$4,10,(F$3-'Indicator Data'!BJ110)/(F$3-F$4)*10)),1))</f>
        <v>5.4</v>
      </c>
      <c r="G110" s="173" t="n">
        <f aca="false">IF(AND(E110="x",F110="x"),"x",ROUND(AVERAGE(E110,F110),1))</f>
        <v>5.7</v>
      </c>
      <c r="H110" s="174" t="n">
        <f aca="false">ROUND(AVERAGE(D110,G110),1)</f>
        <v>5.8</v>
      </c>
      <c r="I110" s="172" t="n">
        <f aca="false">IF('Indicator Data'!BM110="No data","x",ROUND(IF('Indicator Data'!BM110^2&gt;I$3,0,IF('Indicator Data'!BM110^2&lt;I$4,10,(I$3-'Indicator Data'!BM110^2)/(I$3-I$4)*10)),1))</f>
        <v>0.5</v>
      </c>
      <c r="J110" s="172" t="n">
        <f aca="false">IF(OR('Indicator Data'!BL110=0,'Indicator Data'!BL110="No data"),"x",ROUND(IF('Indicator Data'!BL110&gt;J$3,0,IF('Indicator Data'!BL110&lt;J$4,10,(J$3-'Indicator Data'!BL110)/(J$3-J$4)*10)),1))</f>
        <v>0</v>
      </c>
      <c r="K110" s="172" t="n">
        <f aca="false">IF('Indicator Data'!BN110="No data","x",ROUND(IF('Indicator Data'!BN110&gt;K$3,0,IF('Indicator Data'!BN110&lt;K$4,10,(K$3-'Indicator Data'!BN110)/(K$3-K$4)*10)),1))</f>
        <v>3.7</v>
      </c>
      <c r="L110" s="172" t="n">
        <f aca="false">IF('Indicator Data'!BO110="No data","x",ROUND(IF('Indicator Data'!BO110&gt;L$3,0,IF('Indicator Data'!BO110&lt;L$4,10,(L$3-'Indicator Data'!BO110)/(L$3-L$4)*10)),1))</f>
        <v>3.4</v>
      </c>
      <c r="M110" s="173" t="n">
        <f aca="false">IF(AND(I110="x",J110="x",K110="x",L110="x"),"x",ROUND(AVERAGE(I110,J110,K110,L110),1))</f>
        <v>1.9</v>
      </c>
      <c r="N110" s="175" t="n">
        <f aca="false">IF('Indicator Data'!BP110="No data","x",'Indicator Data'!BP110/'Indicator Data'!CB110*100)</f>
        <v>226.666666666667</v>
      </c>
      <c r="O110" s="172" t="n">
        <f aca="false">IF(N110="x","x",ROUND(IF(N110&gt;O$3,0,IF(N110&lt;O$4,10,(O$3-N110)/(O$3-O$4)*10)),1))</f>
        <v>0</v>
      </c>
      <c r="P110" s="172" t="n">
        <f aca="false">IF('Indicator Data'!BQ110="No data","x",ROUND(IF('Indicator Data'!BQ110&gt;P$3,0,IF('Indicator Data'!BQ110&lt;P$4,10,(P$3-'Indicator Data'!BQ110)/(P$3-P$4)*10)),1))</f>
        <v>0.1</v>
      </c>
      <c r="Q110" s="172" t="n">
        <f aca="false">IF('Indicator Data'!BR110="No data","x",ROUND(IF('Indicator Data'!BR110&gt;Q$3,0,IF('Indicator Data'!BR110&lt;Q$4,10,(Q$3-'Indicator Data'!BR110)/(Q$3-Q$4)*10)),1))</f>
        <v>0.1</v>
      </c>
      <c r="R110" s="173" t="n">
        <f aca="false">IF(AND(O110="x",P110="x",Q110="x"),"x",ROUND(AVERAGE(O110,Q110,P110),1))</f>
        <v>0.1</v>
      </c>
      <c r="S110" s="172" t="n">
        <f aca="false">IF('Indicator Data'!BS110="No data","x",ROUND(IF('Indicator Data'!BS110&gt;S$3,0,IF('Indicator Data'!BS110&lt;S$4,10,(S$3-'Indicator Data'!BS110)/(S$3-S$4)*10)),1))</f>
        <v>7.4</v>
      </c>
      <c r="T110" s="176" t="n">
        <f aca="false">IF('Indicator Data'!BT110="No data","x",ROUND(IF('Indicator Data'!BT110&gt;T$3,0,IF('Indicator Data'!BT110&lt;T$4,10,(T$3-'Indicator Data'!BT110)/(T$3-T$4)*10)),1))</f>
        <v>0</v>
      </c>
      <c r="U110" s="176" t="n">
        <f aca="false">IF('Indicator Data'!BU110="No data","x",ROUND(IF('Indicator Data'!BU110&gt;U$3,0,IF('Indicator Data'!BU110&lt;U$4,10,(U$3-'Indicator Data'!BU110)/(U$3-U$4)*10)),1))</f>
        <v>0.5</v>
      </c>
      <c r="V110" s="176" t="str">
        <f aca="false">IF('Indicator Data'!BV110="No data","x",ROUND(IF('Indicator Data'!BV110&gt;V$3,0,IF('Indicator Data'!BV110&lt;V$4,10,(V$3-'Indicator Data'!BV110)/(V$3-V$4)*10)),1))</f>
        <v>x</v>
      </c>
      <c r="W110" s="172" t="n">
        <f aca="false">IF(AND(T110="X",U110="x",V110="x"),"x",AVERAGE(T110:V110))</f>
        <v>0.25</v>
      </c>
      <c r="X110" s="172" t="n">
        <f aca="false">IF('Indicator Data'!BW110="No data","x",ROUND(IF('Indicator Data'!BW110&gt;X$3,0,IF('Indicator Data'!BW110&lt;X$4,10,(X$3-'Indicator Data'!BW110)/(X$3-X$4)*10)),1))</f>
        <v>4.6</v>
      </c>
      <c r="Y110" s="172" t="n">
        <f aca="false">IF('Indicator Data'!BX110="No data","x",ROUND(IF('Indicator Data'!BX110&gt;Y$3,10,IF('Indicator Data'!BX110&lt;Y$4,0,10-(Y$3-'Indicator Data'!BX110)/(Y$3-Y$4)*10)),1))</f>
        <v>0.6</v>
      </c>
      <c r="Z110" s="173" t="n">
        <f aca="false">IF(AND(S110="x",W110="x",X110="x",Y110="x"),"x",ROUND(AVERAGE(S110,W110,X110,Y110),1))</f>
        <v>3.2</v>
      </c>
      <c r="AA110" s="174" t="n">
        <f aca="false">ROUND(AVERAGE(R110,M110,Z110),1)</f>
        <v>1.7</v>
      </c>
      <c r="AB110" s="162"/>
    </row>
    <row r="111" customFormat="false" ht="14.5" hidden="false" customHeight="false" outlineLevel="0" collapsed="false">
      <c r="A111" s="170" t="str">
        <f aca="false">'Indicator Data'!A111</f>
        <v>Mali</v>
      </c>
      <c r="B111" s="171" t="str">
        <f aca="false">'Indicator Data'!B111</f>
        <v>MLI</v>
      </c>
      <c r="C111" s="172" t="n">
        <f aca="false">IF('Indicator Data'!BI111="No data","x",ROUND(IF('Indicator Data'!BI111&gt;C$3,0,IF('Indicator Data'!BI111&lt;C$4,10,(C$3-'Indicator Data'!BI111)/(C$3-C$4)*10)),1))</f>
        <v>4.9</v>
      </c>
      <c r="D111" s="173" t="n">
        <f aca="false">IF(C111="x","x",C111)</f>
        <v>4.9</v>
      </c>
      <c r="E111" s="172" t="n">
        <f aca="false">IF('Indicator Data'!BK111="No data","x",ROUND(IF('Indicator Data'!BK111&gt;E$3,0,IF('Indicator Data'!BK111&lt;E$4,10,(E$3-'Indicator Data'!BK111)/(E$3-E$4)*10)),1))</f>
        <v>7.1</v>
      </c>
      <c r="F111" s="172" t="n">
        <f aca="false">IF('Indicator Data'!BJ111="No data","x",ROUND(IF('Indicator Data'!BJ111&gt;F$3,0,IF('Indicator Data'!BJ111&lt;F$4,10,(F$3-'Indicator Data'!BJ111)/(F$3-F$4)*10)),1))</f>
        <v>7.3</v>
      </c>
      <c r="G111" s="173" t="n">
        <f aca="false">IF(AND(E111="x",F111="x"),"x",ROUND(AVERAGE(E111,F111),1))</f>
        <v>7.2</v>
      </c>
      <c r="H111" s="174" t="n">
        <f aca="false">ROUND(AVERAGE(D111,G111),1)</f>
        <v>6.1</v>
      </c>
      <c r="I111" s="172" t="n">
        <f aca="false">IF('Indicator Data'!BM111="No data","x",ROUND(IF('Indicator Data'!BM111^2&gt;I$3,0,IF('Indicator Data'!BM111^2&lt;I$4,10,(I$3-'Indicator Data'!BM111^2)/(I$3-I$4)*10)),1))</f>
        <v>9.9</v>
      </c>
      <c r="J111" s="172" t="n">
        <f aca="false">IF(OR('Indicator Data'!BL111=0,'Indicator Data'!BL111="No data"),"x",ROUND(IF('Indicator Data'!BL111&gt;J$3,0,IF('Indicator Data'!BL111&lt;J$4,10,(J$3-'Indicator Data'!BL111)/(J$3-J$4)*10)),1))</f>
        <v>4.9</v>
      </c>
      <c r="K111" s="172" t="n">
        <f aca="false">IF('Indicator Data'!BN111="No data","x",ROUND(IF('Indicator Data'!BN111&gt;K$3,0,IF('Indicator Data'!BN111&lt;K$4,10,(K$3-'Indicator Data'!BN111)/(K$3-K$4)*10)),1))</f>
        <v>7.3</v>
      </c>
      <c r="L111" s="172" t="n">
        <f aca="false">IF('Indicator Data'!BO111="No data","x",ROUND(IF('Indicator Data'!BO111&gt;L$3,0,IF('Indicator Data'!BO111&lt;L$4,10,(L$3-'Indicator Data'!BO111)/(L$3-L$4)*10)),1))</f>
        <v>3.8</v>
      </c>
      <c r="M111" s="173" t="n">
        <f aca="false">IF(AND(I111="x",J111="x",K111="x",L111="x"),"x",ROUND(AVERAGE(I111,J111,K111,L111),1))</f>
        <v>6.5</v>
      </c>
      <c r="N111" s="175" t="n">
        <f aca="false">IF('Indicator Data'!BP111="No data","x",'Indicator Data'!BP111/'Indicator Data'!CB111*100)</f>
        <v>9.01498946885321</v>
      </c>
      <c r="O111" s="172" t="n">
        <f aca="false">IF(N111="x","x",ROUND(IF(N111&gt;O$3,0,IF(N111&lt;O$4,10,(O$3-N111)/(O$3-O$4)*10)),1))</f>
        <v>9.2</v>
      </c>
      <c r="P111" s="172" t="n">
        <f aca="false">IF('Indicator Data'!BQ111="No data","x",ROUND(IF('Indicator Data'!BQ111&gt;P$3,0,IF('Indicator Data'!BQ111&lt;P$4,10,(P$3-'Indicator Data'!BQ111)/(P$3-P$4)*10)),1))</f>
        <v>6.1</v>
      </c>
      <c r="Q111" s="172" t="n">
        <f aca="false">IF('Indicator Data'!BR111="No data","x",ROUND(IF('Indicator Data'!BR111&gt;Q$3,0,IF('Indicator Data'!BR111&lt;Q$4,10,(Q$3-'Indicator Data'!BR111)/(Q$3-Q$4)*10)),1))</f>
        <v>3.5</v>
      </c>
      <c r="R111" s="173" t="n">
        <f aca="false">IF(AND(O111="x",P111="x",Q111="x"),"x",ROUND(AVERAGE(O111,Q111,P111),1))</f>
        <v>6.3</v>
      </c>
      <c r="S111" s="172" t="n">
        <f aca="false">IF('Indicator Data'!BS111="No data","x",ROUND(IF('Indicator Data'!BS111&gt;S$3,0,IF('Indicator Data'!BS111&lt;S$4,10,(S$3-'Indicator Data'!BS111)/(S$3-S$4)*10)),1))</f>
        <v>9.7</v>
      </c>
      <c r="T111" s="176" t="n">
        <f aca="false">IF('Indicator Data'!BT111="No data","x",ROUND(IF('Indicator Data'!BT111&gt;T$3,0,IF('Indicator Data'!BT111&lt;T$4,10,(T$3-'Indicator Data'!BT111)/(T$3-T$4)*10)),1))</f>
        <v>4.9</v>
      </c>
      <c r="U111" s="176" t="n">
        <f aca="false">IF('Indicator Data'!BU111="No data","x",ROUND(IF('Indicator Data'!BU111&gt;U$3,0,IF('Indicator Data'!BU111&lt;U$4,10,(U$3-'Indicator Data'!BU111)/(U$3-U$4)*10)),1))</f>
        <v>10</v>
      </c>
      <c r="V111" s="176" t="n">
        <f aca="false">IF('Indicator Data'!BV111="No data","x",ROUND(IF('Indicator Data'!BV111&gt;V$3,0,IF('Indicator Data'!BV111&lt;V$4,10,(V$3-'Indicator Data'!BV111)/(V$3-V$4)*10)),1))</f>
        <v>5.6</v>
      </c>
      <c r="W111" s="172" t="n">
        <f aca="false">IF(AND(T111="X",U111="x",V111="x"),"x",AVERAGE(T111:V111))</f>
        <v>6.83333333333333</v>
      </c>
      <c r="X111" s="172" t="n">
        <f aca="false">IF('Indicator Data'!BW111="No data","x",ROUND(IF('Indicator Data'!BW111&gt;X$3,0,IF('Indicator Data'!BW111&lt;X$4,10,(X$3-'Indicator Data'!BW111)/(X$3-X$4)*10)),1))</f>
        <v>9.8</v>
      </c>
      <c r="Y111" s="172" t="n">
        <f aca="false">IF('Indicator Data'!BX111="No data","x",ROUND(IF('Indicator Data'!BX111&gt;Y$3,10,IF('Indicator Data'!BX111&lt;Y$4,0,10-(Y$3-'Indicator Data'!BX111)/(Y$3-Y$4)*10)),1))</f>
        <v>6.2</v>
      </c>
      <c r="Z111" s="173" t="n">
        <f aca="false">IF(AND(S111="x",W111="x",X111="x",Y111="x"),"x",ROUND(AVERAGE(S111,W111,X111,Y111),1))</f>
        <v>8.1</v>
      </c>
      <c r="AA111" s="174" t="n">
        <f aca="false">ROUND(AVERAGE(R111,M111,Z111),1)</f>
        <v>7</v>
      </c>
      <c r="AB111" s="162"/>
    </row>
    <row r="112" customFormat="false" ht="14.5" hidden="false" customHeight="false" outlineLevel="0" collapsed="false">
      <c r="A112" s="170" t="str">
        <f aca="false">'Indicator Data'!A112</f>
        <v>Malta</v>
      </c>
      <c r="B112" s="171" t="str">
        <f aca="false">'Indicator Data'!B112</f>
        <v>MLT</v>
      </c>
      <c r="C112" s="172" t="str">
        <f aca="false">IF('Indicator Data'!BI112="No data","x",ROUND(IF('Indicator Data'!BI112&gt;C$3,0,IF('Indicator Data'!BI112&lt;C$4,10,(C$3-'Indicator Data'!BI112)/(C$3-C$4)*10)),1))</f>
        <v>x</v>
      </c>
      <c r="D112" s="173" t="str">
        <f aca="false">IF(C112="x","x",C112)</f>
        <v>x</v>
      </c>
      <c r="E112" s="172" t="n">
        <f aca="false">IF('Indicator Data'!BK112="No data","x",ROUND(IF('Indicator Data'!BK112&gt;E$3,0,IF('Indicator Data'!BK112&lt;E$4,10,(E$3-'Indicator Data'!BK112)/(E$3-E$4)*10)),1))</f>
        <v>4.6</v>
      </c>
      <c r="F112" s="172" t="n">
        <f aca="false">IF('Indicator Data'!BJ112="No data","x",ROUND(IF('Indicator Data'!BJ112&gt;F$3,0,IF('Indicator Data'!BJ112&lt;F$4,10,(F$3-'Indicator Data'!BJ112)/(F$3-F$4)*10)),1))</f>
        <v>2.9</v>
      </c>
      <c r="G112" s="173" t="n">
        <f aca="false">IF(AND(E112="x",F112="x"),"x",ROUND(AVERAGE(E112,F112),1))</f>
        <v>3.8</v>
      </c>
      <c r="H112" s="174" t="n">
        <f aca="false">ROUND(AVERAGE(D112,G112),1)</f>
        <v>3.8</v>
      </c>
      <c r="I112" s="172" t="n">
        <f aca="false">IF('Indicator Data'!BM112="No data","x",ROUND(IF('Indicator Data'!BM112^2&gt;I$3,0,IF('Indicator Data'!BM112^2&lt;I$4,10,(I$3-'Indicator Data'!BM112^2)/(I$3-I$4)*10)),1))</f>
        <v>1.2</v>
      </c>
      <c r="J112" s="172" t="n">
        <f aca="false">IF(OR('Indicator Data'!BL112=0,'Indicator Data'!BL112="No data"),"x",ROUND(IF('Indicator Data'!BL112&gt;J$3,0,IF('Indicator Data'!BL112&lt;J$4,10,(J$3-'Indicator Data'!BL112)/(J$3-J$4)*10)),1))</f>
        <v>0</v>
      </c>
      <c r="K112" s="172" t="n">
        <f aca="false">IF('Indicator Data'!BN112="No data","x",ROUND(IF('Indicator Data'!BN112&gt;K$3,0,IF('Indicator Data'!BN112&lt;K$4,10,(K$3-'Indicator Data'!BN112)/(K$3-K$4)*10)),1))</f>
        <v>1.3</v>
      </c>
      <c r="L112" s="172" t="n">
        <f aca="false">IF('Indicator Data'!BO112="No data","x",ROUND(IF('Indicator Data'!BO112&gt;L$3,0,IF('Indicator Data'!BO112&lt;L$4,10,(L$3-'Indicator Data'!BO112)/(L$3-L$4)*10)),1))</f>
        <v>2.9</v>
      </c>
      <c r="M112" s="173" t="n">
        <f aca="false">IF(AND(I112="x",J112="x",K112="x",L112="x"),"x",ROUND(AVERAGE(I112,J112,K112,L112),1))</f>
        <v>1.4</v>
      </c>
      <c r="N112" s="175" t="n">
        <f aca="false">IF('Indicator Data'!BP112="No data","x",'Indicator Data'!BP112/'Indicator Data'!CB112*100)</f>
        <v>843.75</v>
      </c>
      <c r="O112" s="172" t="n">
        <f aca="false">IF(N112="x","x",ROUND(IF(N112&gt;O$3,0,IF(N112&lt;O$4,10,(O$3-N112)/(O$3-O$4)*10)),1))</f>
        <v>0</v>
      </c>
      <c r="P112" s="172" t="n">
        <f aca="false">IF('Indicator Data'!BQ112="No data","x",ROUND(IF('Indicator Data'!BQ112&gt;P$3,0,IF('Indicator Data'!BQ112&lt;P$4,10,(P$3-'Indicator Data'!BQ112)/(P$3-P$4)*10)),1))</f>
        <v>0</v>
      </c>
      <c r="Q112" s="172" t="n">
        <f aca="false">IF('Indicator Data'!BR112="No data","x",ROUND(IF('Indicator Data'!BR112&gt;Q$3,0,IF('Indicator Data'!BR112&lt;Q$4,10,(Q$3-'Indicator Data'!BR112)/(Q$3-Q$4)*10)),1))</f>
        <v>0</v>
      </c>
      <c r="R112" s="173" t="n">
        <f aca="false">IF(AND(O112="x",P112="x",Q112="x"),"x",ROUND(AVERAGE(O112,Q112,P112),1))</f>
        <v>0</v>
      </c>
      <c r="S112" s="172" t="n">
        <f aca="false">IF('Indicator Data'!BS112="No data","x",ROUND(IF('Indicator Data'!BS112&gt;S$3,0,IF('Indicator Data'!BS112&lt;S$4,10,(S$3-'Indicator Data'!BS112)/(S$3-S$4)*10)),1))</f>
        <v>0.4</v>
      </c>
      <c r="T112" s="176" t="n">
        <f aca="false">IF('Indicator Data'!BT112="No data","x",ROUND(IF('Indicator Data'!BT112&gt;T$3,0,IF('Indicator Data'!BT112&lt;T$4,10,(T$3-'Indicator Data'!BT112)/(T$3-T$4)*10)),1))</f>
        <v>0.2</v>
      </c>
      <c r="U112" s="176" t="n">
        <f aca="false">IF('Indicator Data'!BU112="No data","x",ROUND(IF('Indicator Data'!BU112&gt;U$3,0,IF('Indicator Data'!BU112&lt;U$4,10,(U$3-'Indicator Data'!BU112)/(U$3-U$4)*10)),1))</f>
        <v>0</v>
      </c>
      <c r="V112" s="176" t="str">
        <f aca="false">IF('Indicator Data'!BV112="No data","x",ROUND(IF('Indicator Data'!BV112&gt;V$3,0,IF('Indicator Data'!BV112&lt;V$4,10,(V$3-'Indicator Data'!BV112)/(V$3-V$4)*10)),1))</f>
        <v>x</v>
      </c>
      <c r="W112" s="172" t="n">
        <f aca="false">IF(AND(T112="X",U112="x",V112="x"),"x",AVERAGE(T112:V112))</f>
        <v>0.1</v>
      </c>
      <c r="X112" s="172" t="n">
        <f aca="false">IF('Indicator Data'!BW112="No data","x",ROUND(IF('Indicator Data'!BW112&gt;X$3,0,IF('Indicator Data'!BW112&lt;X$4,10,(X$3-'Indicator Data'!BW112)/(X$3-X$4)*10)),1))</f>
        <v>0</v>
      </c>
      <c r="Y112" s="172" t="n">
        <f aca="false">IF('Indicator Data'!BX112="No data","x",ROUND(IF('Indicator Data'!BX112&gt;Y$3,10,IF('Indicator Data'!BX112&lt;Y$4,0,10-(Y$3-'Indicator Data'!BX112)/(Y$3-Y$4)*10)),1))</f>
        <v>0.1</v>
      </c>
      <c r="Z112" s="173" t="n">
        <f aca="false">IF(AND(S112="x",W112="x",X112="x",Y112="x"),"x",ROUND(AVERAGE(S112,W112,X112,Y112),1))</f>
        <v>0.2</v>
      </c>
      <c r="AA112" s="174" t="n">
        <f aca="false">ROUND(AVERAGE(R112,M112,Z112),1)</f>
        <v>0.5</v>
      </c>
      <c r="AB112" s="162"/>
    </row>
    <row r="113" customFormat="false" ht="14.5" hidden="false" customHeight="false" outlineLevel="0" collapsed="false">
      <c r="A113" s="170" t="str">
        <f aca="false">'Indicator Data'!A113</f>
        <v>Marshall Islands</v>
      </c>
      <c r="B113" s="171" t="str">
        <f aca="false">'Indicator Data'!B113</f>
        <v>MHL</v>
      </c>
      <c r="C113" s="172" t="n">
        <f aca="false">IF('Indicator Data'!BI113="No data","x",ROUND(IF('Indicator Data'!BI113&gt;C$3,0,IF('Indicator Data'!BI113&lt;C$4,10,(C$3-'Indicator Data'!BI113)/(C$3-C$4)*10)),1))</f>
        <v>7.3</v>
      </c>
      <c r="D113" s="173" t="n">
        <f aca="false">IF(C113="x","x",C113)</f>
        <v>7.3</v>
      </c>
      <c r="E113" s="172" t="str">
        <f aca="false">IF('Indicator Data'!BK113="No data","x",ROUND(IF('Indicator Data'!BK113&gt;E$3,0,IF('Indicator Data'!BK113&lt;E$4,10,(E$3-'Indicator Data'!BK113)/(E$3-E$4)*10)),1))</f>
        <v>x</v>
      </c>
      <c r="F113" s="172" t="n">
        <f aca="false">IF('Indicator Data'!BJ113="No data","x",ROUND(IF('Indicator Data'!BJ113&gt;F$3,0,IF('Indicator Data'!BJ113&lt;F$4,10,(F$3-'Indicator Data'!BJ113)/(F$3-F$4)*10)),1))</f>
        <v>7.9</v>
      </c>
      <c r="G113" s="173" t="n">
        <f aca="false">IF(AND(E113="x",F113="x"),"x",ROUND(AVERAGE(E113,F113),1))</f>
        <v>7.9</v>
      </c>
      <c r="H113" s="174" t="n">
        <f aca="false">ROUND(AVERAGE(D113,G113),1)</f>
        <v>7.6</v>
      </c>
      <c r="I113" s="172" t="n">
        <f aca="false">IF('Indicator Data'!BM113="No data","x",ROUND(IF('Indicator Data'!BM113^2&gt;I$3,0,IF('Indicator Data'!BM113^2&lt;I$4,10,(I$3-'Indicator Data'!BM113^2)/(I$3-I$4)*10)),1))</f>
        <v>0.4</v>
      </c>
      <c r="J113" s="172" t="n">
        <f aca="false">IF(OR('Indicator Data'!BL113=0,'Indicator Data'!BL113="No data"),"x",ROUND(IF('Indicator Data'!BL113&gt;J$3,0,IF('Indicator Data'!BL113&lt;J$4,10,(J$3-'Indicator Data'!BL113)/(J$3-J$4)*10)),1))</f>
        <v>0.1</v>
      </c>
      <c r="K113" s="172" t="n">
        <f aca="false">IF('Indicator Data'!BN113="No data","x",ROUND(IF('Indicator Data'!BN113&gt;K$3,0,IF('Indicator Data'!BN113&lt;K$4,10,(K$3-'Indicator Data'!BN113)/(K$3-K$4)*10)),1))</f>
        <v>6.1</v>
      </c>
      <c r="L113" s="172" t="n">
        <f aca="false">IF('Indicator Data'!BO113="No data","x",ROUND(IF('Indicator Data'!BO113&gt;L$3,0,IF('Indicator Data'!BO113&lt;L$4,10,(L$3-'Indicator Data'!BO113)/(L$3-L$4)*10)),1))</f>
        <v>8.9</v>
      </c>
      <c r="M113" s="173" t="n">
        <f aca="false">IF(AND(I113="x",J113="x",K113="x",L113="x"),"x",ROUND(AVERAGE(I113,J113,K113,L113),1))</f>
        <v>3.9</v>
      </c>
      <c r="N113" s="175" t="n">
        <f aca="false">IF('Indicator Data'!BP113="No data","x",'Indicator Data'!BP113/'Indicator Data'!CB113*100)</f>
        <v>144.444444444444</v>
      </c>
      <c r="O113" s="172" t="n">
        <f aca="false">IF(N113="x","x",ROUND(IF(N113&gt;O$3,0,IF(N113&lt;O$4,10,(O$3-N113)/(O$3-O$4)*10)),1))</f>
        <v>0</v>
      </c>
      <c r="P113" s="172" t="n">
        <f aca="false">IF('Indicator Data'!BQ113="No data","x",ROUND(IF('Indicator Data'!BQ113&gt;P$3,0,IF('Indicator Data'!BQ113&lt;P$4,10,(P$3-'Indicator Data'!BQ113)/(P$3-P$4)*10)),1))</f>
        <v>1.8</v>
      </c>
      <c r="Q113" s="172" t="n">
        <f aca="false">IF('Indicator Data'!BR113="No data","x",ROUND(IF('Indicator Data'!BR113&gt;Q$3,0,IF('Indicator Data'!BR113&lt;Q$4,10,(Q$3-'Indicator Data'!BR113)/(Q$3-Q$4)*10)),1))</f>
        <v>2.3</v>
      </c>
      <c r="R113" s="173" t="n">
        <f aca="false">IF(AND(O113="x",P113="x",Q113="x"),"x",ROUND(AVERAGE(O113,Q113,P113),1))</f>
        <v>1.4</v>
      </c>
      <c r="S113" s="172" t="n">
        <f aca="false">IF('Indicator Data'!BS113="No data","x",ROUND(IF('Indicator Data'!BS113&gt;S$3,0,IF('Indicator Data'!BS113&lt;S$4,10,(S$3-'Indicator Data'!BS113)/(S$3-S$4)*10)),1))</f>
        <v>8.9</v>
      </c>
      <c r="T113" s="176" t="n">
        <f aca="false">IF('Indicator Data'!BT113="No data","x",ROUND(IF('Indicator Data'!BT113&gt;T$3,0,IF('Indicator Data'!BT113&lt;T$4,10,(T$3-'Indicator Data'!BT113)/(T$3-T$4)*10)),1))</f>
        <v>3.4</v>
      </c>
      <c r="U113" s="176" t="n">
        <f aca="false">IF('Indicator Data'!BU113="No data","x",ROUND(IF('Indicator Data'!BU113&gt;U$3,0,IF('Indicator Data'!BU113&lt;U$4,10,(U$3-'Indicator Data'!BU113)/(U$3-U$4)*10)),1))</f>
        <v>5.9</v>
      </c>
      <c r="V113" s="176" t="n">
        <f aca="false">IF('Indicator Data'!BV113="No data","x",ROUND(IF('Indicator Data'!BV113&gt;V$3,0,IF('Indicator Data'!BV113&lt;V$4,10,(V$3-'Indicator Data'!BV113)/(V$3-V$4)*10)),1))</f>
        <v>6.1</v>
      </c>
      <c r="W113" s="172" t="n">
        <f aca="false">IF(AND(T113="X",U113="x",V113="x"),"x",AVERAGE(T113:V113))</f>
        <v>5.13333333333333</v>
      </c>
      <c r="X113" s="172" t="n">
        <f aca="false">IF('Indicator Data'!BW113="No data","x",ROUND(IF('Indicator Data'!BW113&gt;X$3,0,IF('Indicator Data'!BW113&lt;X$4,10,(X$3-'Indicator Data'!BW113)/(X$3-X$4)*10)),1))</f>
        <v>8.2</v>
      </c>
      <c r="Y113" s="172" t="str">
        <f aca="false">IF('Indicator Data'!BX113="No data","x",ROUND(IF('Indicator Data'!BX113&gt;Y$3,10,IF('Indicator Data'!BX113&lt;Y$4,0,10-(Y$3-'Indicator Data'!BX113)/(Y$3-Y$4)*10)),1))</f>
        <v>x</v>
      </c>
      <c r="Z113" s="173" t="n">
        <f aca="false">IF(AND(S113="x",W113="x",X113="x",Y113="x"),"x",ROUND(AVERAGE(S113,W113,X113,Y113),1))</f>
        <v>7.4</v>
      </c>
      <c r="AA113" s="174" t="n">
        <f aca="false">ROUND(AVERAGE(R113,M113,Z113),1)</f>
        <v>4.2</v>
      </c>
      <c r="AB113" s="162"/>
    </row>
    <row r="114" customFormat="false" ht="14.5" hidden="false" customHeight="false" outlineLevel="0" collapsed="false">
      <c r="A114" s="170" t="str">
        <f aca="false">'Indicator Data'!A114</f>
        <v>Mauritania</v>
      </c>
      <c r="B114" s="171" t="str">
        <f aca="false">'Indicator Data'!B114</f>
        <v>MRT</v>
      </c>
      <c r="C114" s="172" t="n">
        <f aca="false">IF('Indicator Data'!BI114="No data","x",ROUND(IF('Indicator Data'!BI114&gt;C$3,0,IF('Indicator Data'!BI114&lt;C$4,10,(C$3-'Indicator Data'!BI114)/(C$3-C$4)*10)),1))</f>
        <v>4.8</v>
      </c>
      <c r="D114" s="173" t="n">
        <f aca="false">IF(C114="x","x",C114)</f>
        <v>4.8</v>
      </c>
      <c r="E114" s="172" t="n">
        <f aca="false">IF('Indicator Data'!BK114="No data","x",ROUND(IF('Indicator Data'!BK114&gt;E$3,0,IF('Indicator Data'!BK114&lt;E$4,10,(E$3-'Indicator Data'!BK114)/(E$3-E$4)*10)),1))</f>
        <v>7.2</v>
      </c>
      <c r="F114" s="172" t="n">
        <f aca="false">IF('Indicator Data'!BJ114="No data","x",ROUND(IF('Indicator Data'!BJ114&gt;F$3,0,IF('Indicator Data'!BJ114&lt;F$4,10,(F$3-'Indicator Data'!BJ114)/(F$3-F$4)*10)),1))</f>
        <v>6.5</v>
      </c>
      <c r="G114" s="173" t="n">
        <f aca="false">IF(AND(E114="x",F114="x"),"x",ROUND(AVERAGE(E114,F114),1))</f>
        <v>6.9</v>
      </c>
      <c r="H114" s="174" t="n">
        <f aca="false">ROUND(AVERAGE(D114,G114),1)</f>
        <v>5.9</v>
      </c>
      <c r="I114" s="172" t="n">
        <f aca="false">IF('Indicator Data'!BM114="No data","x",ROUND(IF('Indicator Data'!BM114^2&gt;I$3,0,IF('Indicator Data'!BM114^2&lt;I$4,10,(I$3-'Indicator Data'!BM114^2)/(I$3-I$4)*10)),1))</f>
        <v>7.8</v>
      </c>
      <c r="J114" s="172" t="n">
        <f aca="false">IF(OR('Indicator Data'!BL114=0,'Indicator Data'!BL114="No data"),"x",ROUND(IF('Indicator Data'!BL114&gt;J$3,0,IF('Indicator Data'!BL114&lt;J$4,10,(J$3-'Indicator Data'!BL114)/(J$3-J$4)*10)),1))</f>
        <v>5.3</v>
      </c>
      <c r="K114" s="172" t="n">
        <f aca="false">IF('Indicator Data'!BN114="No data","x",ROUND(IF('Indicator Data'!BN114&gt;K$3,0,IF('Indicator Data'!BN114&lt;K$4,10,(K$3-'Indicator Data'!BN114)/(K$3-K$4)*10)),1))</f>
        <v>5.9</v>
      </c>
      <c r="L114" s="172" t="n">
        <f aca="false">IF('Indicator Data'!BO114="No data","x",ROUND(IF('Indicator Data'!BO114&gt;L$3,0,IF('Indicator Data'!BO114&lt;L$4,10,(L$3-'Indicator Data'!BO114)/(L$3-L$4)*10)),1))</f>
        <v>4.8</v>
      </c>
      <c r="M114" s="173" t="n">
        <f aca="false">IF(AND(I114="x",J114="x",K114="x",L114="x"),"x",ROUND(AVERAGE(I114,J114,K114,L114),1))</f>
        <v>6</v>
      </c>
      <c r="N114" s="175" t="n">
        <f aca="false">IF('Indicator Data'!BP114="No data","x",'Indicator Data'!BP114/'Indicator Data'!CB114*100)</f>
        <v>1.45532162607936</v>
      </c>
      <c r="O114" s="172" t="n">
        <f aca="false">IF(N114="x","x",ROUND(IF(N114&gt;O$3,0,IF(N114&lt;O$4,10,(O$3-N114)/(O$3-O$4)*10)),1))</f>
        <v>10</v>
      </c>
      <c r="P114" s="172" t="n">
        <f aca="false">IF('Indicator Data'!BQ114="No data","x",ROUND(IF('Indicator Data'!BQ114&gt;P$3,0,IF('Indicator Data'!BQ114&lt;P$4,10,(P$3-'Indicator Data'!BQ114)/(P$3-P$4)*10)),1))</f>
        <v>5.6</v>
      </c>
      <c r="Q114" s="172" t="n">
        <f aca="false">IF('Indicator Data'!BR114="No data","x",ROUND(IF('Indicator Data'!BR114&gt;Q$3,0,IF('Indicator Data'!BR114&lt;Q$4,10,(Q$3-'Indicator Data'!BR114)/(Q$3-Q$4)*10)),1))</f>
        <v>5.7</v>
      </c>
      <c r="R114" s="173" t="n">
        <f aca="false">IF(AND(O114="x",P114="x",Q114="x"),"x",ROUND(AVERAGE(O114,Q114,P114),1))</f>
        <v>7.1</v>
      </c>
      <c r="S114" s="172" t="n">
        <f aca="false">IF('Indicator Data'!BS114="No data","x",ROUND(IF('Indicator Data'!BS114&gt;S$3,0,IF('Indicator Data'!BS114&lt;S$4,10,(S$3-'Indicator Data'!BS114)/(S$3-S$4)*10)),1))</f>
        <v>9.6</v>
      </c>
      <c r="T114" s="176" t="n">
        <f aca="false">IF('Indicator Data'!BT114="No data","x",ROUND(IF('Indicator Data'!BT114&gt;T$3,0,IF('Indicator Data'!BT114&lt;T$4,10,(T$3-'Indicator Data'!BT114)/(T$3-T$4)*10)),1))</f>
        <v>4.7</v>
      </c>
      <c r="U114" s="176" t="str">
        <f aca="false">IF('Indicator Data'!BU114="No data","x",ROUND(IF('Indicator Data'!BU114&gt;U$3,0,IF('Indicator Data'!BU114&lt;U$4,10,(U$3-'Indicator Data'!BU114)/(U$3-U$4)*10)),1))</f>
        <v>x</v>
      </c>
      <c r="V114" s="176" t="n">
        <f aca="false">IF('Indicator Data'!BV114="No data","x",ROUND(IF('Indicator Data'!BV114&gt;V$3,0,IF('Indicator Data'!BV114&lt;V$4,10,(V$3-'Indicator Data'!BV114)/(V$3-V$4)*10)),1))</f>
        <v>4.9</v>
      </c>
      <c r="W114" s="172" t="n">
        <f aca="false">IF(AND(T114="X",U114="x",V114="x"),"x",AVERAGE(T114:V114))</f>
        <v>4.8</v>
      </c>
      <c r="X114" s="172" t="n">
        <f aca="false">IF('Indicator Data'!BW114="No data","x",ROUND(IF('Indicator Data'!BW114&gt;X$3,0,IF('Indicator Data'!BW114&lt;X$4,10,(X$3-'Indicator Data'!BW114)/(X$3-X$4)*10)),1))</f>
        <v>9.5</v>
      </c>
      <c r="Y114" s="172" t="n">
        <f aca="false">IF('Indicator Data'!BX114="No data","x",ROUND(IF('Indicator Data'!BX114&gt;Y$3,10,IF('Indicator Data'!BX114&lt;Y$4,0,10-(Y$3-'Indicator Data'!BX114)/(Y$3-Y$4)*10)),1))</f>
        <v>8.5</v>
      </c>
      <c r="Z114" s="173" t="n">
        <f aca="false">IF(AND(S114="x",W114="x",X114="x",Y114="x"),"x",ROUND(AVERAGE(S114,W114,X114,Y114),1))</f>
        <v>8.1</v>
      </c>
      <c r="AA114" s="174" t="n">
        <f aca="false">ROUND(AVERAGE(R114,M114,Z114),1)</f>
        <v>7.1</v>
      </c>
      <c r="AB114" s="162"/>
    </row>
    <row r="115" customFormat="false" ht="14.5" hidden="false" customHeight="false" outlineLevel="0" collapsed="false">
      <c r="A115" s="170" t="str">
        <f aca="false">'Indicator Data'!A115</f>
        <v>Mauritius</v>
      </c>
      <c r="B115" s="171" t="str">
        <f aca="false">'Indicator Data'!B115</f>
        <v>MUS</v>
      </c>
      <c r="C115" s="172" t="n">
        <f aca="false">IF('Indicator Data'!BI115="No data","x",ROUND(IF('Indicator Data'!BI115&gt;C$3,0,IF('Indicator Data'!BI115&lt;C$4,10,(C$3-'Indicator Data'!BI115)/(C$3-C$4)*10)),1))</f>
        <v>3.2</v>
      </c>
      <c r="D115" s="173" t="n">
        <f aca="false">IF(C115="x","x",C115)</f>
        <v>3.2</v>
      </c>
      <c r="E115" s="172" t="n">
        <f aca="false">IF('Indicator Data'!BK115="No data","x",ROUND(IF('Indicator Data'!BK115&gt;E$3,0,IF('Indicator Data'!BK115&lt;E$4,10,(E$3-'Indicator Data'!BK115)/(E$3-E$4)*10)),1))</f>
        <v>4.6</v>
      </c>
      <c r="F115" s="172" t="n">
        <f aca="false">IF('Indicator Data'!BJ115="No data","x",ROUND(IF('Indicator Data'!BJ115&gt;F$3,0,IF('Indicator Data'!BJ115&lt;F$4,10,(F$3-'Indicator Data'!BJ115)/(F$3-F$4)*10)),1))</f>
        <v>3.3</v>
      </c>
      <c r="G115" s="173" t="n">
        <f aca="false">IF(AND(E115="x",F115="x"),"x",ROUND(AVERAGE(E115,F115),1))</f>
        <v>4</v>
      </c>
      <c r="H115" s="174" t="n">
        <f aca="false">ROUND(AVERAGE(D115,G115),1)</f>
        <v>3.6</v>
      </c>
      <c r="I115" s="172" t="n">
        <f aca="false">IF('Indicator Data'!BM115="No data","x",ROUND(IF('Indicator Data'!BM115^2&gt;I$3,0,IF('Indicator Data'!BM115^2&lt;I$4,10,(I$3-'Indicator Data'!BM115^2)/(I$3-I$4)*10)),1))</f>
        <v>1.8</v>
      </c>
      <c r="J115" s="172" t="n">
        <f aca="false">IF(OR('Indicator Data'!BL115=0,'Indicator Data'!BL115="No data"),"x",ROUND(IF('Indicator Data'!BL115&gt;J$3,0,IF('Indicator Data'!BL115&lt;J$4,10,(J$3-'Indicator Data'!BL115)/(J$3-J$4)*10)),1))</f>
        <v>0</v>
      </c>
      <c r="K115" s="172" t="n">
        <f aca="false">IF('Indicator Data'!BN115="No data","x",ROUND(IF('Indicator Data'!BN115&gt;K$3,0,IF('Indicator Data'!BN115&lt;K$4,10,(K$3-'Indicator Data'!BN115)/(K$3-K$4)*10)),1))</f>
        <v>3.5</v>
      </c>
      <c r="L115" s="172" t="n">
        <f aca="false">IF('Indicator Data'!BO115="No data","x",ROUND(IF('Indicator Data'!BO115&gt;L$3,0,IF('Indicator Data'!BO115&lt;L$4,10,(L$3-'Indicator Data'!BO115)/(L$3-L$4)*10)),1))</f>
        <v>2.5</v>
      </c>
      <c r="M115" s="173" t="n">
        <f aca="false">IF(AND(I115="x",J115="x",K115="x",L115="x"),"x",ROUND(AVERAGE(I115,J115,K115,L115),1))</f>
        <v>2</v>
      </c>
      <c r="N115" s="175" t="n">
        <f aca="false">IF('Indicator Data'!BP115="No data","x",'Indicator Data'!BP115/'Indicator Data'!CB115*100)</f>
        <v>137.931034482759</v>
      </c>
      <c r="O115" s="172" t="n">
        <f aca="false">IF(N115="x","x",ROUND(IF(N115&gt;O$3,0,IF(N115&lt;O$4,10,(O$3-N115)/(O$3-O$4)*10)),1))</f>
        <v>0</v>
      </c>
      <c r="P115" s="172" t="n">
        <f aca="false">IF('Indicator Data'!BQ115="No data","x",ROUND(IF('Indicator Data'!BQ115&gt;P$3,0,IF('Indicator Data'!BQ115&lt;P$4,10,(P$3-'Indicator Data'!BQ115)/(P$3-P$4)*10)),1))</f>
        <v>0.5</v>
      </c>
      <c r="Q115" s="172" t="n">
        <f aca="false">IF('Indicator Data'!BR115="No data","x",ROUND(IF('Indicator Data'!BR115&gt;Q$3,0,IF('Indicator Data'!BR115&lt;Q$4,10,(Q$3-'Indicator Data'!BR115)/(Q$3-Q$4)*10)),1))</f>
        <v>0</v>
      </c>
      <c r="R115" s="173" t="n">
        <f aca="false">IF(AND(O115="x",P115="x",Q115="x"),"x",ROUND(AVERAGE(O115,Q115,P115),1))</f>
        <v>0.2</v>
      </c>
      <c r="S115" s="172" t="n">
        <f aca="false">IF('Indicator Data'!BS115="No data","x",ROUND(IF('Indicator Data'!BS115&gt;S$3,0,IF('Indicator Data'!BS115&lt;S$4,10,(S$3-'Indicator Data'!BS115)/(S$3-S$4)*10)),1))</f>
        <v>4.9</v>
      </c>
      <c r="T115" s="176" t="n">
        <f aca="false">IF('Indicator Data'!BT115="No data","x",ROUND(IF('Indicator Data'!BT115&gt;T$3,0,IF('Indicator Data'!BT115&lt;T$4,10,(T$3-'Indicator Data'!BT115)/(T$3-T$4)*10)),1))</f>
        <v>1</v>
      </c>
      <c r="U115" s="176" t="n">
        <f aca="false">IF('Indicator Data'!BU115="No data","x",ROUND(IF('Indicator Data'!BU115&gt;U$3,0,IF('Indicator Data'!BU115&lt;U$4,10,(U$3-'Indicator Data'!BU115)/(U$3-U$4)*10)),1))</f>
        <v>2</v>
      </c>
      <c r="V115" s="176" t="n">
        <f aca="false">IF('Indicator Data'!BV115="No data","x",ROUND(IF('Indicator Data'!BV115&gt;V$3,0,IF('Indicator Data'!BV115&lt;V$4,10,(V$3-'Indicator Data'!BV115)/(V$3-V$4)*10)),1))</f>
        <v>2.2</v>
      </c>
      <c r="W115" s="172" t="n">
        <f aca="false">IF(AND(T115="X",U115="x",V115="x"),"x",AVERAGE(T115:V115))</f>
        <v>1.73333333333333</v>
      </c>
      <c r="X115" s="172" t="n">
        <f aca="false">IF('Indicator Data'!BW115="No data","x",ROUND(IF('Indicator Data'!BW115&gt;X$3,0,IF('Indicator Data'!BW115&lt;X$4,10,(X$3-'Indicator Data'!BW115)/(X$3-X$4)*10)),1))</f>
        <v>5.2</v>
      </c>
      <c r="Y115" s="172" t="n">
        <f aca="false">IF('Indicator Data'!BX115="No data","x",ROUND(IF('Indicator Data'!BX115&gt;Y$3,10,IF('Indicator Data'!BX115&lt;Y$4,0,10-(Y$3-'Indicator Data'!BX115)/(Y$3-Y$4)*10)),1))</f>
        <v>0.7</v>
      </c>
      <c r="Z115" s="173" t="n">
        <f aca="false">IF(AND(S115="x",W115="x",X115="x",Y115="x"),"x",ROUND(AVERAGE(S115,W115,X115,Y115),1))</f>
        <v>3.1</v>
      </c>
      <c r="AA115" s="174" t="n">
        <f aca="false">ROUND(AVERAGE(R115,M115,Z115),1)</f>
        <v>1.8</v>
      </c>
      <c r="AB115" s="162"/>
    </row>
    <row r="116" customFormat="false" ht="14.5" hidden="false" customHeight="false" outlineLevel="0" collapsed="false">
      <c r="A116" s="170" t="str">
        <f aca="false">'Indicator Data'!A116</f>
        <v>Mexico</v>
      </c>
      <c r="B116" s="171" t="str">
        <f aca="false">'Indicator Data'!B116</f>
        <v>MEX</v>
      </c>
      <c r="C116" s="172" t="n">
        <f aca="false">IF('Indicator Data'!BI116="No data","x",ROUND(IF('Indicator Data'!BI116&gt;C$3,0,IF('Indicator Data'!BI116&lt;C$4,10,(C$3-'Indicator Data'!BI116)/(C$3-C$4)*10)),1))</f>
        <v>5.1</v>
      </c>
      <c r="D116" s="173" t="n">
        <f aca="false">IF(C116="x","x",C116)</f>
        <v>5.1</v>
      </c>
      <c r="E116" s="172" t="n">
        <f aca="false">IF('Indicator Data'!BK116="No data","x",ROUND(IF('Indicator Data'!BK116&gt;E$3,0,IF('Indicator Data'!BK116&lt;E$4,10,(E$3-'Indicator Data'!BK116)/(E$3-E$4)*10)),1))</f>
        <v>6.9</v>
      </c>
      <c r="F116" s="172" t="n">
        <f aca="false">IF('Indicator Data'!BJ116="No data","x",ROUND(IF('Indicator Data'!BJ116&gt;F$3,0,IF('Indicator Data'!BJ116&lt;F$4,10,(F$3-'Indicator Data'!BJ116)/(F$3-F$4)*10)),1))</f>
        <v>5.3</v>
      </c>
      <c r="G116" s="173" t="n">
        <f aca="false">IF(AND(E116="x",F116="x"),"x",ROUND(AVERAGE(E116,F116),1))</f>
        <v>6.1</v>
      </c>
      <c r="H116" s="174" t="n">
        <f aca="false">ROUND(AVERAGE(D116,G116),1)</f>
        <v>5.6</v>
      </c>
      <c r="I116" s="172" t="n">
        <f aca="false">IF('Indicator Data'!BM116="No data","x",ROUND(IF('Indicator Data'!BM116^2&gt;I$3,0,IF('Indicator Data'!BM116^2&lt;I$4,10,(I$3-'Indicator Data'!BM116^2)/(I$3-I$4)*10)),1))</f>
        <v>1</v>
      </c>
      <c r="J116" s="172" t="n">
        <f aca="false">IF(OR('Indicator Data'!BL116=0,'Indicator Data'!BL116="No data"),"x",ROUND(IF('Indicator Data'!BL116&gt;J$3,0,IF('Indicator Data'!BL116&lt;J$4,10,(J$3-'Indicator Data'!BL116)/(J$3-J$4)*10)),1))</f>
        <v>0.1</v>
      </c>
      <c r="K116" s="172" t="n">
        <f aca="false">IF('Indicator Data'!BN116="No data","x",ROUND(IF('Indicator Data'!BN116&gt;K$3,0,IF('Indicator Data'!BN116&lt;K$4,10,(K$3-'Indicator Data'!BN116)/(K$3-K$4)*10)),1))</f>
        <v>2.8</v>
      </c>
      <c r="L116" s="172" t="n">
        <f aca="false">IF('Indicator Data'!BO116="No data","x",ROUND(IF('Indicator Data'!BO116&gt;L$3,0,IF('Indicator Data'!BO116&lt;L$4,10,(L$3-'Indicator Data'!BO116)/(L$3-L$4)*10)),1))</f>
        <v>5.4</v>
      </c>
      <c r="M116" s="173" t="n">
        <f aca="false">IF(AND(I116="x",J116="x",K116="x",L116="x"),"x",ROUND(AVERAGE(I116,J116,K116,L116),1))</f>
        <v>2.3</v>
      </c>
      <c r="N116" s="175" t="n">
        <f aca="false">IF('Indicator Data'!BP116="No data","x",'Indicator Data'!BP116/'Indicator Data'!CB116*100)</f>
        <v>18.5189948301139</v>
      </c>
      <c r="O116" s="172" t="n">
        <f aca="false">IF(N116="x","x",ROUND(IF(N116&gt;O$3,0,IF(N116&lt;O$4,10,(O$3-N116)/(O$3-O$4)*10)),1))</f>
        <v>8.2</v>
      </c>
      <c r="P116" s="172" t="n">
        <f aca="false">IF('Indicator Data'!BQ116="No data","x",ROUND(IF('Indicator Data'!BQ116&gt;P$3,0,IF('Indicator Data'!BQ116&lt;P$4,10,(P$3-'Indicator Data'!BQ116)/(P$3-P$4)*10)),1))</f>
        <v>0.8</v>
      </c>
      <c r="Q116" s="172" t="n">
        <f aca="false">IF('Indicator Data'!BR116="No data","x",ROUND(IF('Indicator Data'!BR116&gt;Q$3,0,IF('Indicator Data'!BR116&lt;Q$4,10,(Q$3-'Indicator Data'!BR116)/(Q$3-Q$4)*10)),1))</f>
        <v>0.1</v>
      </c>
      <c r="R116" s="173" t="n">
        <f aca="false">IF(AND(O116="x",P116="x",Q116="x"),"x",ROUND(AVERAGE(O116,Q116,P116),1))</f>
        <v>3</v>
      </c>
      <c r="S116" s="172" t="n">
        <f aca="false">IF('Indicator Data'!BS116="No data","x",ROUND(IF('Indicator Data'!BS116&gt;S$3,0,IF('Indicator Data'!BS116&lt;S$4,10,(S$3-'Indicator Data'!BS116)/(S$3-S$4)*10)),1))</f>
        <v>4.4</v>
      </c>
      <c r="T116" s="176" t="n">
        <f aca="false">IF('Indicator Data'!BT116="No data","x",ROUND(IF('Indicator Data'!BT116&gt;T$3,0,IF('Indicator Data'!BT116&lt;T$4,10,(T$3-'Indicator Data'!BT116)/(T$3-T$4)*10)),1))</f>
        <v>4.2</v>
      </c>
      <c r="U116" s="176" t="n">
        <f aca="false">IF('Indicator Data'!BU116="No data","x",ROUND(IF('Indicator Data'!BU116&gt;U$3,0,IF('Indicator Data'!BU116&lt;U$4,10,(U$3-'Indicator Data'!BU116)/(U$3-U$4)*10)),1))</f>
        <v>3.6</v>
      </c>
      <c r="V116" s="176" t="n">
        <f aca="false">IF('Indicator Data'!BV116="No data","x",ROUND(IF('Indicator Data'!BV116&gt;V$3,0,IF('Indicator Data'!BV116&lt;V$4,10,(V$3-'Indicator Data'!BV116)/(V$3-V$4)*10)),1))</f>
        <v>4.1</v>
      </c>
      <c r="W116" s="172" t="n">
        <f aca="false">IF(AND(T116="X",U116="x",V116="x"),"x",AVERAGE(T116:V116))</f>
        <v>3.96666666666667</v>
      </c>
      <c r="X116" s="172" t="n">
        <f aca="false">IF('Indicator Data'!BW116="No data","x",ROUND(IF('Indicator Data'!BW116&gt;X$3,0,IF('Indicator Data'!BW116&lt;X$4,10,(X$3-'Indicator Data'!BW116)/(X$3-X$4)*10)),1))</f>
        <v>6.4</v>
      </c>
      <c r="Y116" s="172" t="n">
        <f aca="false">IF('Indicator Data'!BX116="No data","x",ROUND(IF('Indicator Data'!BX116&gt;Y$3,10,IF('Indicator Data'!BX116&lt;Y$4,0,10-(Y$3-'Indicator Data'!BX116)/(Y$3-Y$4)*10)),1))</f>
        <v>0.4</v>
      </c>
      <c r="Z116" s="173" t="n">
        <f aca="false">IF(AND(S116="x",W116="x",X116="x",Y116="x"),"x",ROUND(AVERAGE(S116,W116,X116,Y116),1))</f>
        <v>3.8</v>
      </c>
      <c r="AA116" s="174" t="n">
        <f aca="false">ROUND(AVERAGE(R116,M116,Z116),1)</f>
        <v>3</v>
      </c>
      <c r="AB116" s="162"/>
    </row>
    <row r="117" customFormat="false" ht="14.5" hidden="false" customHeight="false" outlineLevel="0" collapsed="false">
      <c r="A117" s="170" t="str">
        <f aca="false">'Indicator Data'!A117</f>
        <v>Micronesia</v>
      </c>
      <c r="B117" s="171" t="str">
        <f aca="false">'Indicator Data'!B117</f>
        <v>FSM</v>
      </c>
      <c r="C117" s="172" t="n">
        <f aca="false">IF('Indicator Data'!BI117="No data","x",ROUND(IF('Indicator Data'!BI117&gt;C$3,0,IF('Indicator Data'!BI117&lt;C$4,10,(C$3-'Indicator Data'!BI117)/(C$3-C$4)*10)),1))</f>
        <v>6</v>
      </c>
      <c r="D117" s="173" t="n">
        <f aca="false">IF(C117="x","x",C117)</f>
        <v>6</v>
      </c>
      <c r="E117" s="172" t="str">
        <f aca="false">IF('Indicator Data'!BK117="No data","x",ROUND(IF('Indicator Data'!BK117&gt;E$3,0,IF('Indicator Data'!BK117&lt;E$4,10,(E$3-'Indicator Data'!BK117)/(E$3-E$4)*10)),1))</f>
        <v>x</v>
      </c>
      <c r="F117" s="172" t="n">
        <f aca="false">IF('Indicator Data'!BJ117="No data","x",ROUND(IF('Indicator Data'!BJ117&gt;F$3,0,IF('Indicator Data'!BJ117&lt;F$4,10,(F$3-'Indicator Data'!BJ117)/(F$3-F$4)*10)),1))</f>
        <v>5.2</v>
      </c>
      <c r="G117" s="173" t="n">
        <f aca="false">IF(AND(E117="x",F117="x"),"x",ROUND(AVERAGE(E117,F117),1))</f>
        <v>5.2</v>
      </c>
      <c r="H117" s="174" t="n">
        <f aca="false">ROUND(AVERAGE(D117,G117),1)</f>
        <v>5.6</v>
      </c>
      <c r="I117" s="172" t="str">
        <f aca="false">IF('Indicator Data'!BM117="No data","x",ROUND(IF('Indicator Data'!BM117^2&gt;I$3,0,IF('Indicator Data'!BM117^2&lt;I$4,10,(I$3-'Indicator Data'!BM117^2)/(I$3-I$4)*10)),1))</f>
        <v>x</v>
      </c>
      <c r="J117" s="172" t="n">
        <f aca="false">IF(OR('Indicator Data'!BL117=0,'Indicator Data'!BL117="No data"),"x",ROUND(IF('Indicator Data'!BL117&gt;J$3,0,IF('Indicator Data'!BL117&lt;J$4,10,(J$3-'Indicator Data'!BL117)/(J$3-J$4)*10)),1))</f>
        <v>1.7</v>
      </c>
      <c r="K117" s="172" t="n">
        <f aca="false">IF('Indicator Data'!BN117="No data","x",ROUND(IF('Indicator Data'!BN117&gt;K$3,0,IF('Indicator Data'!BN117&lt;K$4,10,(K$3-'Indicator Data'!BN117)/(K$3-K$4)*10)),1))</f>
        <v>6.5</v>
      </c>
      <c r="L117" s="172" t="n">
        <f aca="false">IF('Indicator Data'!BO117="No data","x",ROUND(IF('Indicator Data'!BO117&gt;L$3,0,IF('Indicator Data'!BO117&lt;L$4,10,(L$3-'Indicator Data'!BO117)/(L$3-L$4)*10)),1))</f>
        <v>9.3</v>
      </c>
      <c r="M117" s="173" t="n">
        <f aca="false">IF(AND(I117="x",J117="x",K117="x",L117="x"),"x",ROUND(AVERAGE(I117,J117,K117,L117),1))</f>
        <v>5.8</v>
      </c>
      <c r="N117" s="175" t="n">
        <f aca="false">IF('Indicator Data'!BP117="No data","x",'Indicator Data'!BP117/'Indicator Data'!CB117*100)</f>
        <v>54.2857142857143</v>
      </c>
      <c r="O117" s="172" t="n">
        <f aca="false">IF(N117="x","x",ROUND(IF(N117&gt;O$3,0,IF(N117&lt;O$4,10,(O$3-N117)/(O$3-O$4)*10)),1))</f>
        <v>4.6</v>
      </c>
      <c r="P117" s="172" t="n">
        <f aca="false">IF('Indicator Data'!BQ117="No data","x",ROUND(IF('Indicator Data'!BQ117&gt;P$3,0,IF('Indicator Data'!BQ117&lt;P$4,10,(P$3-'Indicator Data'!BQ117)/(P$3-P$4)*10)),1))</f>
        <v>1.3</v>
      </c>
      <c r="Q117" s="172" t="n">
        <f aca="false">IF('Indicator Data'!BR117="No data","x",ROUND(IF('Indicator Data'!BR117&gt;Q$3,0,IF('Indicator Data'!BR117&lt;Q$4,10,(Q$3-'Indicator Data'!BR117)/(Q$3-Q$4)*10)),1))</f>
        <v>2.3</v>
      </c>
      <c r="R117" s="173" t="n">
        <f aca="false">IF(AND(O117="x",P117="x",Q117="x"),"x",ROUND(AVERAGE(O117,Q117,P117),1))</f>
        <v>2.7</v>
      </c>
      <c r="S117" s="172" t="str">
        <f aca="false">IF('Indicator Data'!BS117="No data","x",ROUND(IF('Indicator Data'!BS117&gt;S$3,0,IF('Indicator Data'!BS117&lt;S$4,10,(S$3-'Indicator Data'!BS117)/(S$3-S$4)*10)),1))</f>
        <v>x</v>
      </c>
      <c r="T117" s="176" t="n">
        <f aca="false">IF('Indicator Data'!BT117="No data","x",ROUND(IF('Indicator Data'!BT117&gt;T$3,0,IF('Indicator Data'!BT117&lt;T$4,10,(T$3-'Indicator Data'!BT117)/(T$3-T$4)*10)),1))</f>
        <v>2.7</v>
      </c>
      <c r="U117" s="176" t="n">
        <f aca="false">IF('Indicator Data'!BU117="No data","x",ROUND(IF('Indicator Data'!BU117&gt;U$3,0,IF('Indicator Data'!BU117&lt;U$4,10,(U$3-'Indicator Data'!BU117)/(U$3-U$4)*10)),1))</f>
        <v>6.3</v>
      </c>
      <c r="V117" s="176" t="n">
        <f aca="false">IF('Indicator Data'!BV117="No data","x",ROUND(IF('Indicator Data'!BV117&gt;V$3,0,IF('Indicator Data'!BV117&lt;V$4,10,(V$3-'Indicator Data'!BV117)/(V$3-V$4)*10)),1))</f>
        <v>3.4</v>
      </c>
      <c r="W117" s="172" t="n">
        <f aca="false">IF(AND(T117="X",U117="x",V117="x"),"x",AVERAGE(T117:V117))</f>
        <v>4.13333333333333</v>
      </c>
      <c r="X117" s="172" t="n">
        <f aca="false">IF('Indicator Data'!BW117="No data","x",ROUND(IF('Indicator Data'!BW117&gt;X$3,0,IF('Indicator Data'!BW117&lt;X$4,10,(X$3-'Indicator Data'!BW117)/(X$3-X$4)*10)),1))</f>
        <v>8.9</v>
      </c>
      <c r="Y117" s="172" t="n">
        <f aca="false">IF('Indicator Data'!BX117="No data","x",ROUND(IF('Indicator Data'!BX117&gt;Y$3,10,IF('Indicator Data'!BX117&lt;Y$4,0,10-(Y$3-'Indicator Data'!BX117)/(Y$3-Y$4)*10)),1))</f>
        <v>1</v>
      </c>
      <c r="Z117" s="173" t="n">
        <f aca="false">IF(AND(S117="x",W117="x",X117="x",Y117="x"),"x",ROUND(AVERAGE(S117,W117,X117,Y117),1))</f>
        <v>4.7</v>
      </c>
      <c r="AA117" s="174" t="n">
        <f aca="false">ROUND(AVERAGE(R117,M117,Z117),1)</f>
        <v>4.4</v>
      </c>
      <c r="AB117" s="162"/>
    </row>
    <row r="118" customFormat="false" ht="14.5" hidden="false" customHeight="false" outlineLevel="0" collapsed="false">
      <c r="A118" s="170" t="str">
        <f aca="false">'Indicator Data'!A118</f>
        <v>Moldova Republic of</v>
      </c>
      <c r="B118" s="171" t="str">
        <f aca="false">'Indicator Data'!B118</f>
        <v>MDA</v>
      </c>
      <c r="C118" s="172" t="n">
        <f aca="false">IF('Indicator Data'!BI118="No data","x",ROUND(IF('Indicator Data'!BI118&gt;C$3,0,IF('Indicator Data'!BI118&lt;C$4,10,(C$3-'Indicator Data'!BI118)/(C$3-C$4)*10)),1))</f>
        <v>6.2</v>
      </c>
      <c r="D118" s="173" t="n">
        <f aca="false">IF(C118="x","x",C118)</f>
        <v>6.2</v>
      </c>
      <c r="E118" s="172" t="n">
        <f aca="false">IF('Indicator Data'!BK118="No data","x",ROUND(IF('Indicator Data'!BK118&gt;E$3,0,IF('Indicator Data'!BK118&lt;E$4,10,(E$3-'Indicator Data'!BK118)/(E$3-E$4)*10)),1))</f>
        <v>6.4</v>
      </c>
      <c r="F118" s="172" t="n">
        <f aca="false">IF('Indicator Data'!BJ118="No data","x",ROUND(IF('Indicator Data'!BJ118&gt;F$3,0,IF('Indicator Data'!BJ118&lt;F$4,10,(F$3-'Indicator Data'!BJ118)/(F$3-F$4)*10)),1))</f>
        <v>5.9</v>
      </c>
      <c r="G118" s="173" t="n">
        <f aca="false">IF(AND(E118="x",F118="x"),"x",ROUND(AVERAGE(E118,F118),1))</f>
        <v>6.2</v>
      </c>
      <c r="H118" s="174" t="n">
        <f aca="false">ROUND(AVERAGE(D118,G118),1)</f>
        <v>6.2</v>
      </c>
      <c r="I118" s="172" t="n">
        <f aca="false">IF('Indicator Data'!BM118="No data","x",ROUND(IF('Indicator Data'!BM118^2&gt;I$3,0,IF('Indicator Data'!BM118^2&lt;I$4,10,(I$3-'Indicator Data'!BM118^2)/(I$3-I$4)*10)),1))</f>
        <v>0.1</v>
      </c>
      <c r="J118" s="172" t="n">
        <f aca="false">IF(OR('Indicator Data'!BL118=0,'Indicator Data'!BL118="No data"),"x",ROUND(IF('Indicator Data'!BL118&gt;J$3,0,IF('Indicator Data'!BL118&lt;J$4,10,(J$3-'Indicator Data'!BL118)/(J$3-J$4)*10)),1))</f>
        <v>0</v>
      </c>
      <c r="K118" s="172" t="n">
        <f aca="false">IF('Indicator Data'!BN118="No data","x",ROUND(IF('Indicator Data'!BN118&gt;K$3,0,IF('Indicator Data'!BN118&lt;K$4,10,(K$3-'Indicator Data'!BN118)/(K$3-K$4)*10)),1))</f>
        <v>2.4</v>
      </c>
      <c r="L118" s="172" t="n">
        <f aca="false">IF('Indicator Data'!BO118="No data","x",ROUND(IF('Indicator Data'!BO118&gt;L$3,0,IF('Indicator Data'!BO118&lt;L$4,10,(L$3-'Indicator Data'!BO118)/(L$3-L$4)*10)),1))</f>
        <v>5.9</v>
      </c>
      <c r="M118" s="173" t="n">
        <f aca="false">IF(AND(I118="x",J118="x",K118="x",L118="x"),"x",ROUND(AVERAGE(I118,J118,K118,L118),1))</f>
        <v>2.1</v>
      </c>
      <c r="N118" s="175" t="n">
        <f aca="false">IF('Indicator Data'!BP118="No data","x",'Indicator Data'!BP118/'Indicator Data'!CB118*100)</f>
        <v>127.838314969258</v>
      </c>
      <c r="O118" s="172" t="n">
        <f aca="false">IF(N118="x","x",ROUND(IF(N118&gt;O$3,0,IF(N118&lt;O$4,10,(O$3-N118)/(O$3-O$4)*10)),1))</f>
        <v>0</v>
      </c>
      <c r="P118" s="172" t="n">
        <f aca="false">IF('Indicator Data'!BQ118="No data","x",ROUND(IF('Indicator Data'!BQ118&gt;P$3,0,IF('Indicator Data'!BQ118&lt;P$4,10,(P$3-'Indicator Data'!BQ118)/(P$3-P$4)*10)),1))</f>
        <v>2.4</v>
      </c>
      <c r="Q118" s="172" t="n">
        <f aca="false">IF('Indicator Data'!BR118="No data","x",ROUND(IF('Indicator Data'!BR118&gt;Q$3,0,IF('Indicator Data'!BR118&lt;Q$4,10,(Q$3-'Indicator Data'!BR118)/(Q$3-Q$4)*10)),1))</f>
        <v>1.9</v>
      </c>
      <c r="R118" s="173" t="n">
        <f aca="false">IF(AND(O118="x",P118="x",Q118="x"),"x",ROUND(AVERAGE(O118,Q118,P118),1))</f>
        <v>1.4</v>
      </c>
      <c r="S118" s="172" t="n">
        <f aca="false">IF('Indicator Data'!BS118="No data","x",ROUND(IF('Indicator Data'!BS118&gt;S$3,0,IF('Indicator Data'!BS118&lt;S$4,10,(S$3-'Indicator Data'!BS118)/(S$3-S$4)*10)),1))</f>
        <v>2</v>
      </c>
      <c r="T118" s="176" t="n">
        <f aca="false">IF('Indicator Data'!BT118="No data","x",ROUND(IF('Indicator Data'!BT118&gt;T$3,0,IF('Indicator Data'!BT118&lt;T$4,10,(T$3-'Indicator Data'!BT118)/(T$3-T$4)*10)),1))</f>
        <v>2.2</v>
      </c>
      <c r="U118" s="176" t="n">
        <f aca="false">IF('Indicator Data'!BU118="No data","x",ROUND(IF('Indicator Data'!BU118&gt;U$3,0,IF('Indicator Data'!BU118&lt;U$4,10,(U$3-'Indicator Data'!BU118)/(U$3-U$4)*10)),1))</f>
        <v>1</v>
      </c>
      <c r="V118" s="176" t="n">
        <f aca="false">IF('Indicator Data'!BV118="No data","x",ROUND(IF('Indicator Data'!BV118&gt;V$3,0,IF('Indicator Data'!BV118&lt;V$4,10,(V$3-'Indicator Data'!BV118)/(V$3-V$4)*10)),1))</f>
        <v>4.6</v>
      </c>
      <c r="W118" s="172" t="n">
        <f aca="false">IF(AND(T118="X",U118="x",V118="x"),"x",AVERAGE(T118:V118))</f>
        <v>2.6</v>
      </c>
      <c r="X118" s="172" t="n">
        <f aca="false">IF('Indicator Data'!BW118="No data","x",ROUND(IF('Indicator Data'!BW118&gt;X$3,0,IF('Indicator Data'!BW118&lt;X$4,10,(X$3-'Indicator Data'!BW118)/(X$3-X$4)*10)),1))</f>
        <v>7.3</v>
      </c>
      <c r="Y118" s="172" t="n">
        <f aca="false">IF('Indicator Data'!BX118="No data","x",ROUND(IF('Indicator Data'!BX118&gt;Y$3,10,IF('Indicator Data'!BX118&lt;Y$4,0,10-(Y$3-'Indicator Data'!BX118)/(Y$3-Y$4)*10)),1))</f>
        <v>0.2</v>
      </c>
      <c r="Z118" s="173" t="n">
        <f aca="false">IF(AND(S118="x",W118="x",X118="x",Y118="x"),"x",ROUND(AVERAGE(S118,W118,X118,Y118),1))</f>
        <v>3</v>
      </c>
      <c r="AA118" s="174" t="n">
        <f aca="false">ROUND(AVERAGE(R118,M118,Z118),1)</f>
        <v>2.2</v>
      </c>
      <c r="AB118" s="162"/>
    </row>
    <row r="119" customFormat="false" ht="14.5" hidden="false" customHeight="false" outlineLevel="0" collapsed="false">
      <c r="A119" s="170" t="str">
        <f aca="false">'Indicator Data'!A119</f>
        <v>Mongolia</v>
      </c>
      <c r="B119" s="171" t="str">
        <f aca="false">'Indicator Data'!B119</f>
        <v>MNG</v>
      </c>
      <c r="C119" s="172" t="n">
        <f aca="false">IF('Indicator Data'!BI119="No data","x",ROUND(IF('Indicator Data'!BI119&gt;C$3,0,IF('Indicator Data'!BI119&lt;C$4,10,(C$3-'Indicator Data'!BI119)/(C$3-C$4)*10)),1))</f>
        <v>5.1</v>
      </c>
      <c r="D119" s="173" t="n">
        <f aca="false">IF(C119="x","x",C119)</f>
        <v>5.1</v>
      </c>
      <c r="E119" s="172" t="n">
        <f aca="false">IF('Indicator Data'!BK119="No data","x",ROUND(IF('Indicator Data'!BK119&gt;E$3,0,IF('Indicator Data'!BK119&lt;E$4,10,(E$3-'Indicator Data'!BK119)/(E$3-E$4)*10)),1))</f>
        <v>6.5</v>
      </c>
      <c r="F119" s="172" t="n">
        <f aca="false">IF('Indicator Data'!BJ119="No data","x",ROUND(IF('Indicator Data'!BJ119&gt;F$3,0,IF('Indicator Data'!BJ119&lt;F$4,10,(F$3-'Indicator Data'!BJ119)/(F$3-F$4)*10)),1))</f>
        <v>5.7</v>
      </c>
      <c r="G119" s="173" t="n">
        <f aca="false">IF(AND(E119="x",F119="x"),"x",ROUND(AVERAGE(E119,F119),1))</f>
        <v>6.1</v>
      </c>
      <c r="H119" s="174" t="n">
        <f aca="false">ROUND(AVERAGE(D119,G119),1)</f>
        <v>5.6</v>
      </c>
      <c r="I119" s="172" t="n">
        <f aca="false">IF('Indicator Data'!BM119="No data","x",ROUND(IF('Indicator Data'!BM119^2&gt;I$3,0,IF('Indicator Data'!BM119^2&lt;I$4,10,(I$3-'Indicator Data'!BM119^2)/(I$3-I$4)*10)),1))</f>
        <v>0.2</v>
      </c>
      <c r="J119" s="172" t="n">
        <f aca="false">IF(OR('Indicator Data'!BL119=0,'Indicator Data'!BL119="No data"),"x",ROUND(IF('Indicator Data'!BL119&gt;J$3,0,IF('Indicator Data'!BL119&lt;J$4,10,(J$3-'Indicator Data'!BL119)/(J$3-J$4)*10)),1))</f>
        <v>0.2</v>
      </c>
      <c r="K119" s="172" t="n">
        <f aca="false">IF('Indicator Data'!BN119="No data","x",ROUND(IF('Indicator Data'!BN119&gt;K$3,0,IF('Indicator Data'!BN119&lt;K$4,10,(K$3-'Indicator Data'!BN119)/(K$3-K$4)*10)),1))</f>
        <v>3.7</v>
      </c>
      <c r="L119" s="172" t="n">
        <f aca="false">IF('Indicator Data'!BO119="No data","x",ROUND(IF('Indicator Data'!BO119&gt;L$3,0,IF('Indicator Data'!BO119&lt;L$4,10,(L$3-'Indicator Data'!BO119)/(L$3-L$4)*10)),1))</f>
        <v>3.4</v>
      </c>
      <c r="M119" s="173" t="n">
        <f aca="false">IF(AND(I119="x",J119="x",K119="x",L119="x"),"x",ROUND(AVERAGE(I119,J119,K119,L119),1))</f>
        <v>1.9</v>
      </c>
      <c r="N119" s="175" t="n">
        <f aca="false">IF('Indicator Data'!BP119="No data","x",'Indicator Data'!BP119/'Indicator Data'!CB119*100)</f>
        <v>4.18393882437756</v>
      </c>
      <c r="O119" s="172" t="n">
        <f aca="false">IF(N119="x","x",ROUND(IF(N119&gt;O$3,0,IF(N119&lt;O$4,10,(O$3-N119)/(O$3-O$4)*10)),1))</f>
        <v>9.7</v>
      </c>
      <c r="P119" s="172" t="n">
        <f aca="false">IF('Indicator Data'!BQ119="No data","x",ROUND(IF('Indicator Data'!BQ119&gt;P$3,0,IF('Indicator Data'!BQ119&lt;P$4,10,(P$3-'Indicator Data'!BQ119)/(P$3-P$4)*10)),1))</f>
        <v>3.6</v>
      </c>
      <c r="Q119" s="172" t="n">
        <f aca="false">IF('Indicator Data'!BR119="No data","x",ROUND(IF('Indicator Data'!BR119&gt;Q$3,0,IF('Indicator Data'!BR119&lt;Q$4,10,(Q$3-'Indicator Data'!BR119)/(Q$3-Q$4)*10)),1))</f>
        <v>2.9</v>
      </c>
      <c r="R119" s="173" t="n">
        <f aca="false">IF(AND(O119="x",P119="x",Q119="x"),"x",ROUND(AVERAGE(O119,Q119,P119),1))</f>
        <v>5.4</v>
      </c>
      <c r="S119" s="172" t="n">
        <f aca="false">IF('Indicator Data'!BS119="No data","x",ROUND(IF('Indicator Data'!BS119&gt;S$3,0,IF('Indicator Data'!BS119&lt;S$4,10,(S$3-'Indicator Data'!BS119)/(S$3-S$4)*10)),1))</f>
        <v>2.8</v>
      </c>
      <c r="T119" s="176" t="n">
        <f aca="false">IF('Indicator Data'!BT119="No data","x",ROUND(IF('Indicator Data'!BT119&gt;T$3,0,IF('Indicator Data'!BT119&lt;T$4,10,(T$3-'Indicator Data'!BT119)/(T$3-T$4)*10)),1))</f>
        <v>0.5</v>
      </c>
      <c r="U119" s="176" t="n">
        <f aca="false">IF('Indicator Data'!BU119="No data","x",ROUND(IF('Indicator Data'!BU119&gt;U$3,0,IF('Indicator Data'!BU119&lt;U$4,10,(U$3-'Indicator Data'!BU119)/(U$3-U$4)*10)),1))</f>
        <v>0.5</v>
      </c>
      <c r="V119" s="176" t="n">
        <f aca="false">IF('Indicator Data'!BV119="No data","x",ROUND(IF('Indicator Data'!BV119&gt;V$3,0,IF('Indicator Data'!BV119&lt;V$4,10,(V$3-'Indicator Data'!BV119)/(V$3-V$4)*10)),1))</f>
        <v>1.2</v>
      </c>
      <c r="W119" s="172" t="n">
        <f aca="false">IF(AND(T119="X",U119="x",V119="x"),"x",AVERAGE(T119:V119))</f>
        <v>0.733333333333333</v>
      </c>
      <c r="X119" s="172" t="n">
        <f aca="false">IF('Indicator Data'!BW119="No data","x",ROUND(IF('Indicator Data'!BW119&gt;X$3,0,IF('Indicator Data'!BW119&lt;X$4,10,(X$3-'Indicator Data'!BW119)/(X$3-X$4)*10)),1))</f>
        <v>8.5</v>
      </c>
      <c r="Y119" s="172" t="n">
        <f aca="false">IF('Indicator Data'!BX119="No data","x",ROUND(IF('Indicator Data'!BX119&gt;Y$3,10,IF('Indicator Data'!BX119&lt;Y$4,0,10-(Y$3-'Indicator Data'!BX119)/(Y$3-Y$4)*10)),1))</f>
        <v>0.5</v>
      </c>
      <c r="Z119" s="173" t="n">
        <f aca="false">IF(AND(S119="x",W119="x",X119="x",Y119="x"),"x",ROUND(AVERAGE(S119,W119,X119,Y119),1))</f>
        <v>3.1</v>
      </c>
      <c r="AA119" s="174" t="n">
        <f aca="false">ROUND(AVERAGE(R119,M119,Z119),1)</f>
        <v>3.5</v>
      </c>
      <c r="AB119" s="162"/>
    </row>
    <row r="120" customFormat="false" ht="14.5" hidden="false" customHeight="false" outlineLevel="0" collapsed="false">
      <c r="A120" s="170" t="str">
        <f aca="false">'Indicator Data'!A120</f>
        <v>Montenegro</v>
      </c>
      <c r="B120" s="171" t="str">
        <f aca="false">'Indicator Data'!B120</f>
        <v>MNE</v>
      </c>
      <c r="C120" s="172" t="n">
        <f aca="false">IF('Indicator Data'!BI120="No data","x",ROUND(IF('Indicator Data'!BI120&gt;C$3,0,IF('Indicator Data'!BI120&lt;C$4,10,(C$3-'Indicator Data'!BI120)/(C$3-C$4)*10)),1))</f>
        <v>4</v>
      </c>
      <c r="D120" s="173" t="n">
        <f aca="false">IF(C120="x","x",C120)</f>
        <v>4</v>
      </c>
      <c r="E120" s="172" t="n">
        <f aca="false">IF('Indicator Data'!BK120="No data","x",ROUND(IF('Indicator Data'!BK120&gt;E$3,0,IF('Indicator Data'!BK120&lt;E$4,10,(E$3-'Indicator Data'!BK120)/(E$3-E$4)*10)),1))</f>
        <v>5.4</v>
      </c>
      <c r="F120" s="172" t="n">
        <f aca="false">IF('Indicator Data'!BJ120="No data","x",ROUND(IF('Indicator Data'!BJ120&gt;F$3,0,IF('Indicator Data'!BJ120&lt;F$4,10,(F$3-'Indicator Data'!BJ120)/(F$3-F$4)*10)),1))</f>
        <v>5</v>
      </c>
      <c r="G120" s="173" t="n">
        <f aca="false">IF(AND(E120="x",F120="x"),"x",ROUND(AVERAGE(E120,F120),1))</f>
        <v>5.2</v>
      </c>
      <c r="H120" s="174" t="n">
        <f aca="false">ROUND(AVERAGE(D120,G120),1)</f>
        <v>4.6</v>
      </c>
      <c r="I120" s="172" t="n">
        <f aca="false">IF('Indicator Data'!BM120="No data","x",ROUND(IF('Indicator Data'!BM120^2&gt;I$3,0,IF('Indicator Data'!BM120^2&lt;I$4,10,(I$3-'Indicator Data'!BM120^2)/(I$3-I$4)*10)),1))</f>
        <v>0.3</v>
      </c>
      <c r="J120" s="172" t="n">
        <f aca="false">IF(OR('Indicator Data'!BL120=0,'Indicator Data'!BL120="No data"),"x",ROUND(IF('Indicator Data'!BL120&gt;J$3,0,IF('Indicator Data'!BL120&lt;J$4,10,(J$3-'Indicator Data'!BL120)/(J$3-J$4)*10)),1))</f>
        <v>0</v>
      </c>
      <c r="K120" s="172" t="n">
        <f aca="false">IF('Indicator Data'!BN120="No data","x",ROUND(IF('Indicator Data'!BN120&gt;K$3,0,IF('Indicator Data'!BN120&lt;K$4,10,(K$3-'Indicator Data'!BN120)/(K$3-K$4)*10)),1))</f>
        <v>2.2</v>
      </c>
      <c r="L120" s="172" t="n">
        <f aca="false">IF('Indicator Data'!BO120="No data","x",ROUND(IF('Indicator Data'!BO120&gt;L$3,0,IF('Indicator Data'!BO120&lt;L$4,10,(L$3-'Indicator Data'!BO120)/(L$3-L$4)*10)),1))</f>
        <v>1.4</v>
      </c>
      <c r="M120" s="173" t="n">
        <f aca="false">IF(AND(I120="x",J120="x",K120="x",L120="x"),"x",ROUND(AVERAGE(I120,J120,K120,L120),1))</f>
        <v>1</v>
      </c>
      <c r="N120" s="175" t="n">
        <f aca="false">IF('Indicator Data'!BP120="No data","x",'Indicator Data'!BP120/'Indicator Data'!CB120*100)</f>
        <v>81.7843866171004</v>
      </c>
      <c r="O120" s="172" t="n">
        <f aca="false">IF(N120="x","x",ROUND(IF(N120&gt;O$3,0,IF(N120&lt;O$4,10,(O$3-N120)/(O$3-O$4)*10)),1))</f>
        <v>1.8</v>
      </c>
      <c r="P120" s="172" t="n">
        <f aca="false">IF('Indicator Data'!BQ120="No data","x",ROUND(IF('Indicator Data'!BQ120&gt;P$3,0,IF('Indicator Data'!BQ120&lt;P$4,10,(P$3-'Indicator Data'!BQ120)/(P$3-P$4)*10)),1))</f>
        <v>0.2</v>
      </c>
      <c r="Q120" s="172" t="n">
        <f aca="false">IF('Indicator Data'!BR120="No data","x",ROUND(IF('Indicator Data'!BR120&gt;Q$3,0,IF('Indicator Data'!BR120&lt;Q$4,10,(Q$3-'Indicator Data'!BR120)/(Q$3-Q$4)*10)),1))</f>
        <v>0.2</v>
      </c>
      <c r="R120" s="173" t="n">
        <f aca="false">IF(AND(O120="x",P120="x",Q120="x"),"x",ROUND(AVERAGE(O120,Q120,P120),1))</f>
        <v>0.7</v>
      </c>
      <c r="S120" s="172" t="n">
        <f aca="false">IF('Indicator Data'!BS120="No data","x",ROUND(IF('Indicator Data'!BS120&gt;S$3,0,IF('Indicator Data'!BS120&lt;S$4,10,(S$3-'Indicator Data'!BS120)/(S$3-S$4)*10)),1))</f>
        <v>4.2</v>
      </c>
      <c r="T120" s="176" t="n">
        <f aca="false">IF('Indicator Data'!BT120="No data","x",ROUND(IF('Indicator Data'!BT120&gt;T$3,0,IF('Indicator Data'!BT120&lt;T$4,10,(T$3-'Indicator Data'!BT120)/(T$3-T$4)*10)),1))</f>
        <v>2.5</v>
      </c>
      <c r="U120" s="176" t="n">
        <f aca="false">IF('Indicator Data'!BU120="No data","x",ROUND(IF('Indicator Data'!BU120&gt;U$3,0,IF('Indicator Data'!BU120&lt;U$4,10,(U$3-'Indicator Data'!BU120)/(U$3-U$4)*10)),1))</f>
        <v>3.9</v>
      </c>
      <c r="V120" s="176" t="str">
        <f aca="false">IF('Indicator Data'!BV120="No data","x",ROUND(IF('Indicator Data'!BV120&gt;V$3,0,IF('Indicator Data'!BV120&lt;V$4,10,(V$3-'Indicator Data'!BV120)/(V$3-V$4)*10)),1))</f>
        <v>x</v>
      </c>
      <c r="W120" s="172" t="n">
        <f aca="false">IF(AND(T120="X",U120="x",V120="x"),"x",AVERAGE(T120:V120))</f>
        <v>3.2</v>
      </c>
      <c r="X120" s="172" t="n">
        <f aca="false">IF('Indicator Data'!BW120="No data","x",ROUND(IF('Indicator Data'!BW120&gt;X$3,0,IF('Indicator Data'!BW120&lt;X$4,10,(X$3-'Indicator Data'!BW120)/(X$3-X$4)*10)),1))</f>
        <v>3.4</v>
      </c>
      <c r="Y120" s="172" t="n">
        <f aca="false">IF('Indicator Data'!BX120="No data","x",ROUND(IF('Indicator Data'!BX120&gt;Y$3,10,IF('Indicator Data'!BX120&lt;Y$4,0,10-(Y$3-'Indicator Data'!BX120)/(Y$3-Y$4)*10)),1))</f>
        <v>0.1</v>
      </c>
      <c r="Z120" s="173" t="n">
        <f aca="false">IF(AND(S120="x",W120="x",X120="x",Y120="x"),"x",ROUND(AVERAGE(S120,W120,X120,Y120),1))</f>
        <v>2.7</v>
      </c>
      <c r="AA120" s="174" t="n">
        <f aca="false">ROUND(AVERAGE(R120,M120,Z120),1)</f>
        <v>1.5</v>
      </c>
      <c r="AB120" s="162"/>
    </row>
    <row r="121" customFormat="false" ht="14.5" hidden="false" customHeight="false" outlineLevel="0" collapsed="false">
      <c r="A121" s="170" t="str">
        <f aca="false">'Indicator Data'!A121</f>
        <v>Morocco</v>
      </c>
      <c r="B121" s="171" t="str">
        <f aca="false">'Indicator Data'!B121</f>
        <v>MAR</v>
      </c>
      <c r="C121" s="172" t="n">
        <f aca="false">IF('Indicator Data'!BI121="No data","x",ROUND(IF('Indicator Data'!BI121&gt;C$3,0,IF('Indicator Data'!BI121&lt;C$4,10,(C$3-'Indicator Data'!BI121)/(C$3-C$4)*10)),1))</f>
        <v>5.6</v>
      </c>
      <c r="D121" s="173" t="n">
        <f aca="false">IF(C121="x","x",C121)</f>
        <v>5.6</v>
      </c>
      <c r="E121" s="172" t="n">
        <f aca="false">IF('Indicator Data'!BK121="No data","x",ROUND(IF('Indicator Data'!BK121&gt;E$3,0,IF('Indicator Data'!BK121&lt;E$4,10,(E$3-'Indicator Data'!BK121)/(E$3-E$4)*10)),1))</f>
        <v>6.1</v>
      </c>
      <c r="F121" s="172" t="n">
        <f aca="false">IF('Indicator Data'!BJ121="No data","x",ROUND(IF('Indicator Data'!BJ121&gt;F$3,0,IF('Indicator Data'!BJ121&lt;F$4,10,(F$3-'Indicator Data'!BJ121)/(F$3-F$4)*10)),1))</f>
        <v>5.1</v>
      </c>
      <c r="G121" s="173" t="n">
        <f aca="false">IF(AND(E121="x",F121="x"),"x",ROUND(AVERAGE(E121,F121),1))</f>
        <v>5.6</v>
      </c>
      <c r="H121" s="174" t="n">
        <f aca="false">ROUND(AVERAGE(D121,G121),1)</f>
        <v>5.6</v>
      </c>
      <c r="I121" s="172" t="n">
        <f aca="false">IF('Indicator Data'!BM121="No data","x",ROUND(IF('Indicator Data'!BM121^2&gt;I$3,0,IF('Indicator Data'!BM121^2&lt;I$4,10,(I$3-'Indicator Data'!BM121^2)/(I$3-I$4)*10)),1))</f>
        <v>5</v>
      </c>
      <c r="J121" s="172" t="n">
        <f aca="false">IF(OR('Indicator Data'!BL121=0,'Indicator Data'!BL121="No data"),"x",ROUND(IF('Indicator Data'!BL121&gt;J$3,0,IF('Indicator Data'!BL121&lt;J$4,10,(J$3-'Indicator Data'!BL121)/(J$3-J$4)*10)),1))</f>
        <v>0</v>
      </c>
      <c r="K121" s="172" t="n">
        <f aca="false">IF('Indicator Data'!BN121="No data","x",ROUND(IF('Indicator Data'!BN121&gt;K$3,0,IF('Indicator Data'!BN121&lt;K$4,10,(K$3-'Indicator Data'!BN121)/(K$3-K$4)*10)),1))</f>
        <v>1.6</v>
      </c>
      <c r="L121" s="172" t="n">
        <f aca="false">IF('Indicator Data'!BO121="No data","x",ROUND(IF('Indicator Data'!BO121&gt;L$3,0,IF('Indicator Data'!BO121&lt;L$4,10,(L$3-'Indicator Data'!BO121)/(L$3-L$4)*10)),1))</f>
        <v>3.4</v>
      </c>
      <c r="M121" s="173" t="n">
        <f aca="false">IF(AND(I121="x",J121="x",K121="x",L121="x"),"x",ROUND(AVERAGE(I121,J121,K121,L121),1))</f>
        <v>2.5</v>
      </c>
      <c r="N121" s="175" t="n">
        <f aca="false">IF('Indicator Data'!BP121="No data","x",'Indicator Data'!BP121/'Indicator Data'!CB121*100)</f>
        <v>29.1283889760251</v>
      </c>
      <c r="O121" s="172" t="n">
        <f aca="false">IF(N121="x","x",ROUND(IF(N121&gt;O$3,0,IF(N121&lt;O$4,10,(O$3-N121)/(O$3-O$4)*10)),1))</f>
        <v>7.2</v>
      </c>
      <c r="P121" s="172" t="n">
        <f aca="false">IF('Indicator Data'!BQ121="No data","x",ROUND(IF('Indicator Data'!BQ121&gt;P$3,0,IF('Indicator Data'!BQ121&lt;P$4,10,(P$3-'Indicator Data'!BQ121)/(P$3-P$4)*10)),1))</f>
        <v>1.4</v>
      </c>
      <c r="Q121" s="172" t="n">
        <f aca="false">IF('Indicator Data'!BR121="No data","x",ROUND(IF('Indicator Data'!BR121&gt;Q$3,0,IF('Indicator Data'!BR121&lt;Q$4,10,(Q$3-'Indicator Data'!BR121)/(Q$3-Q$4)*10)),1))</f>
        <v>1.9</v>
      </c>
      <c r="R121" s="173" t="n">
        <f aca="false">IF(AND(O121="x",P121="x",Q121="x"),"x",ROUND(AVERAGE(O121,Q121,P121),1))</f>
        <v>3.5</v>
      </c>
      <c r="S121" s="172" t="n">
        <f aca="false">IF('Indicator Data'!BS121="No data","x",ROUND(IF('Indicator Data'!BS121&gt;S$3,0,IF('Indicator Data'!BS121&lt;S$4,10,(S$3-'Indicator Data'!BS121)/(S$3-S$4)*10)),1))</f>
        <v>8.2</v>
      </c>
      <c r="T121" s="176" t="n">
        <f aca="false">IF('Indicator Data'!BT121="No data","x",ROUND(IF('Indicator Data'!BT121&gt;T$3,0,IF('Indicator Data'!BT121&lt;T$4,10,(T$3-'Indicator Data'!BT121)/(T$3-T$4)*10)),1))</f>
        <v>0</v>
      </c>
      <c r="U121" s="176" t="n">
        <f aca="false">IF('Indicator Data'!BU121="No data","x",ROUND(IF('Indicator Data'!BU121&gt;U$3,0,IF('Indicator Data'!BU121&lt;U$4,10,(U$3-'Indicator Data'!BU121)/(U$3-U$4)*10)),1))</f>
        <v>0</v>
      </c>
      <c r="V121" s="176" t="n">
        <f aca="false">IF('Indicator Data'!BV121="No data","x",ROUND(IF('Indicator Data'!BV121&gt;V$3,0,IF('Indicator Data'!BV121&lt;V$4,10,(V$3-'Indicator Data'!BV121)/(V$3-V$4)*10)),1))</f>
        <v>0.2</v>
      </c>
      <c r="W121" s="172" t="n">
        <f aca="false">IF(AND(T121="X",U121="x",V121="x"),"x",AVERAGE(T121:V121))</f>
        <v>0.0666666666666667</v>
      </c>
      <c r="X121" s="172" t="n">
        <f aca="false">IF('Indicator Data'!BW121="No data","x",ROUND(IF('Indicator Data'!BW121&gt;X$3,0,IF('Indicator Data'!BW121&lt;X$4,10,(X$3-'Indicator Data'!BW121)/(X$3-X$4)*10)),1))</f>
        <v>8.7</v>
      </c>
      <c r="Y121" s="172" t="n">
        <f aca="false">IF('Indicator Data'!BX121="No data","x",ROUND(IF('Indicator Data'!BX121&gt;Y$3,10,IF('Indicator Data'!BX121&lt;Y$4,0,10-(Y$3-'Indicator Data'!BX121)/(Y$3-Y$4)*10)),1))</f>
        <v>0.8</v>
      </c>
      <c r="Z121" s="173" t="n">
        <f aca="false">IF(AND(S121="x",W121="x",X121="x",Y121="x"),"x",ROUND(AVERAGE(S121,W121,X121,Y121),1))</f>
        <v>4.4</v>
      </c>
      <c r="AA121" s="174" t="n">
        <f aca="false">ROUND(AVERAGE(R121,M121,Z121),1)</f>
        <v>3.5</v>
      </c>
      <c r="AB121" s="162"/>
    </row>
    <row r="122" customFormat="false" ht="14.5" hidden="false" customHeight="false" outlineLevel="0" collapsed="false">
      <c r="A122" s="170" t="str">
        <f aca="false">'Indicator Data'!A122</f>
        <v>Mozambique</v>
      </c>
      <c r="B122" s="171" t="str">
        <f aca="false">'Indicator Data'!B122</f>
        <v>MOZ</v>
      </c>
      <c r="C122" s="172" t="n">
        <f aca="false">IF('Indicator Data'!BI122="No data","x",ROUND(IF('Indicator Data'!BI122&gt;C$3,0,IF('Indicator Data'!BI122&lt;C$4,10,(C$3-'Indicator Data'!BI122)/(C$3-C$4)*10)),1))</f>
        <v>2.1</v>
      </c>
      <c r="D122" s="173" t="n">
        <f aca="false">IF(C122="x","x",C122)</f>
        <v>2.1</v>
      </c>
      <c r="E122" s="172" t="n">
        <f aca="false">IF('Indicator Data'!BK122="No data","x",ROUND(IF('Indicator Data'!BK122&gt;E$3,0,IF('Indicator Data'!BK122&lt;E$4,10,(E$3-'Indicator Data'!BK122)/(E$3-E$4)*10)),1))</f>
        <v>7.4</v>
      </c>
      <c r="F122" s="172" t="n">
        <f aca="false">IF('Indicator Data'!BJ122="No data","x",ROUND(IF('Indicator Data'!BJ122&gt;F$3,0,IF('Indicator Data'!BJ122&lt;F$4,10,(F$3-'Indicator Data'!BJ122)/(F$3-F$4)*10)),1))</f>
        <v>6.4</v>
      </c>
      <c r="G122" s="173" t="n">
        <f aca="false">IF(AND(E122="x",F122="x"),"x",ROUND(AVERAGE(E122,F122),1))</f>
        <v>6.9</v>
      </c>
      <c r="H122" s="174" t="n">
        <f aca="false">ROUND(AVERAGE(D122,G122),1)</f>
        <v>4.5</v>
      </c>
      <c r="I122" s="172" t="n">
        <f aca="false">IF('Indicator Data'!BM122="No data","x",ROUND(IF('Indicator Data'!BM122^2&gt;I$3,0,IF('Indicator Data'!BM122^2&lt;I$4,10,(I$3-'Indicator Data'!BM122^2)/(I$3-I$4)*10)),1))</f>
        <v>6.9</v>
      </c>
      <c r="J122" s="172" t="n">
        <f aca="false">IF(OR('Indicator Data'!BL122=0,'Indicator Data'!BL122="No data"),"x",ROUND(IF('Indicator Data'!BL122&gt;J$3,0,IF('Indicator Data'!BL122&lt;J$4,10,(J$3-'Indicator Data'!BL122)/(J$3-J$4)*10)),1))</f>
        <v>6.9</v>
      </c>
      <c r="K122" s="172" t="n">
        <f aca="false">IF('Indicator Data'!BN122="No data","x",ROUND(IF('Indicator Data'!BN122&gt;K$3,0,IF('Indicator Data'!BN122&lt;K$4,10,(K$3-'Indicator Data'!BN122)/(K$3-K$4)*10)),1))</f>
        <v>8.4</v>
      </c>
      <c r="L122" s="172" t="n">
        <f aca="false">IF('Indicator Data'!BO122="No data","x",ROUND(IF('Indicator Data'!BO122&gt;L$3,0,IF('Indicator Data'!BO122&lt;L$4,10,(L$3-'Indicator Data'!BO122)/(L$3-L$4)*10)),1))</f>
        <v>7.7</v>
      </c>
      <c r="M122" s="173" t="n">
        <f aca="false">IF(AND(I122="x",J122="x",K122="x",L122="x"),"x",ROUND(AVERAGE(I122,J122,K122,L122),1))</f>
        <v>7.5</v>
      </c>
      <c r="N122" s="175" t="n">
        <f aca="false">IF('Indicator Data'!BP122="No data","x",'Indicator Data'!BP122/'Indicator Data'!CB122*100)</f>
        <v>5.21376433785193</v>
      </c>
      <c r="O122" s="172" t="n">
        <f aca="false">IF(N122="x","x",ROUND(IF(N122&gt;O$3,0,IF(N122&lt;O$4,10,(O$3-N122)/(O$3-O$4)*10)),1))</f>
        <v>9.6</v>
      </c>
      <c r="P122" s="172" t="n">
        <f aca="false">IF('Indicator Data'!BQ122="No data","x",ROUND(IF('Indicator Data'!BQ122&gt;P$3,0,IF('Indicator Data'!BQ122&lt;P$4,10,(P$3-'Indicator Data'!BQ122)/(P$3-P$4)*10)),1))</f>
        <v>7</v>
      </c>
      <c r="Q122" s="172" t="n">
        <f aca="false">IF('Indicator Data'!BR122="No data","x",ROUND(IF('Indicator Data'!BR122&gt;Q$3,0,IF('Indicator Data'!BR122&lt;Q$4,10,(Q$3-'Indicator Data'!BR122)/(Q$3-Q$4)*10)),1))</f>
        <v>7.3</v>
      </c>
      <c r="R122" s="173" t="n">
        <f aca="false">IF(AND(O122="x",P122="x",Q122="x"),"x",ROUND(AVERAGE(O122,Q122,P122),1))</f>
        <v>8</v>
      </c>
      <c r="S122" s="172" t="n">
        <f aca="false">IF('Indicator Data'!BS122="No data","x",ROUND(IF('Indicator Data'!BS122&gt;S$3,0,IF('Indicator Data'!BS122&lt;S$4,10,(S$3-'Indicator Data'!BS122)/(S$3-S$4)*10)),1))</f>
        <v>9.8</v>
      </c>
      <c r="T122" s="176" t="n">
        <f aca="false">IF('Indicator Data'!BT122="No data","x",ROUND(IF('Indicator Data'!BT122&gt;T$3,0,IF('Indicator Data'!BT122&lt;T$4,10,(T$3-'Indicator Data'!BT122)/(T$3-T$4)*10)),1))</f>
        <v>3.4</v>
      </c>
      <c r="U122" s="176" t="n">
        <f aca="false">IF('Indicator Data'!BU122="No data","x",ROUND(IF('Indicator Data'!BU122&gt;U$3,0,IF('Indicator Data'!BU122&lt;U$4,10,(U$3-'Indicator Data'!BU122)/(U$3-U$4)*10)),1))</f>
        <v>6.3</v>
      </c>
      <c r="V122" s="176" t="n">
        <f aca="false">IF('Indicator Data'!BV122="No data","x",ROUND(IF('Indicator Data'!BV122&gt;V$3,0,IF('Indicator Data'!BV122&lt;V$4,10,(V$3-'Indicator Data'!BV122)/(V$3-V$4)*10)),1))</f>
        <v>5.8</v>
      </c>
      <c r="W122" s="172" t="n">
        <f aca="false">IF(AND(T122="X",U122="x",V122="x"),"x",AVERAGE(T122:V122))</f>
        <v>5.16666666666667</v>
      </c>
      <c r="X122" s="172" t="n">
        <f aca="false">IF('Indicator Data'!BW122="No data","x",ROUND(IF('Indicator Data'!BW122&gt;X$3,0,IF('Indicator Data'!BW122&lt;X$4,10,(X$3-'Indicator Data'!BW122)/(X$3-X$4)*10)),1))</f>
        <v>9.8</v>
      </c>
      <c r="Y122" s="172" t="n">
        <f aca="false">IF('Indicator Data'!BX122="No data","x",ROUND(IF('Indicator Data'!BX122&gt;Y$3,10,IF('Indicator Data'!BX122&lt;Y$4,0,10-(Y$3-'Indicator Data'!BX122)/(Y$3-Y$4)*10)),1))</f>
        <v>3.2</v>
      </c>
      <c r="Z122" s="173" t="n">
        <f aca="false">IF(AND(S122="x",W122="x",X122="x",Y122="x"),"x",ROUND(AVERAGE(S122,W122,X122,Y122),1))</f>
        <v>7</v>
      </c>
      <c r="AA122" s="174" t="n">
        <f aca="false">ROUND(AVERAGE(R122,M122,Z122),1)</f>
        <v>7.5</v>
      </c>
      <c r="AB122" s="162"/>
    </row>
    <row r="123" customFormat="false" ht="14.5" hidden="false" customHeight="false" outlineLevel="0" collapsed="false">
      <c r="A123" s="170" t="str">
        <f aca="false">'Indicator Data'!A123</f>
        <v>Myanmar</v>
      </c>
      <c r="B123" s="171" t="str">
        <f aca="false">'Indicator Data'!B123</f>
        <v>MMR</v>
      </c>
      <c r="C123" s="172" t="n">
        <f aca="false">IF('Indicator Data'!BI123="No data","x",ROUND(IF('Indicator Data'!BI123&gt;C$3,0,IF('Indicator Data'!BI123&lt;C$4,10,(C$3-'Indicator Data'!BI123)/(C$3-C$4)*10)),1))</f>
        <v>7.1</v>
      </c>
      <c r="D123" s="173" t="n">
        <f aca="false">IF(C123="x","x",C123)</f>
        <v>7.1</v>
      </c>
      <c r="E123" s="172" t="n">
        <f aca="false">IF('Indicator Data'!BK123="No data","x",ROUND(IF('Indicator Data'!BK123&gt;E$3,0,IF('Indicator Data'!BK123&lt;E$4,10,(E$3-'Indicator Data'!BK123)/(E$3-E$4)*10)),1))</f>
        <v>7.2</v>
      </c>
      <c r="F123" s="172" t="n">
        <f aca="false">IF('Indicator Data'!BJ123="No data","x",ROUND(IF('Indicator Data'!BJ123&gt;F$3,0,IF('Indicator Data'!BJ123&lt;F$4,10,(F$3-'Indicator Data'!BJ123)/(F$3-F$4)*10)),1))</f>
        <v>7</v>
      </c>
      <c r="G123" s="173" t="n">
        <f aca="false">IF(AND(E123="x",F123="x"),"x",ROUND(AVERAGE(E123,F123),1))</f>
        <v>7.1</v>
      </c>
      <c r="H123" s="174" t="n">
        <f aca="false">ROUND(AVERAGE(D123,G123),1)</f>
        <v>7.1</v>
      </c>
      <c r="I123" s="172" t="n">
        <f aca="false">IF('Indicator Data'!BM123="No data","x",ROUND(IF('Indicator Data'!BM123^2&gt;I$3,0,IF('Indicator Data'!BM123^2&lt;I$4,10,(I$3-'Indicator Data'!BM123^2)/(I$3-I$4)*10)),1))</f>
        <v>2.3</v>
      </c>
      <c r="J123" s="172" t="n">
        <f aca="false">IF(OR('Indicator Data'!BL123=0,'Indicator Data'!BL123="No data"),"x",ROUND(IF('Indicator Data'!BL123&gt;J$3,0,IF('Indicator Data'!BL123&lt;J$4,10,(J$3-'Indicator Data'!BL123)/(J$3-J$4)*10)),1))</f>
        <v>3</v>
      </c>
      <c r="K123" s="172" t="n">
        <f aca="false">IF('Indicator Data'!BN123="No data","x",ROUND(IF('Indicator Data'!BN123&gt;K$3,0,IF('Indicator Data'!BN123&lt;K$4,10,(K$3-'Indicator Data'!BN123)/(K$3-K$4)*10)),1))</f>
        <v>6.5</v>
      </c>
      <c r="L123" s="172" t="n">
        <f aca="false">IF('Indicator Data'!BO123="No data","x",ROUND(IF('Indicator Data'!BO123&gt;L$3,0,IF('Indicator Data'!BO123&lt;L$4,10,(L$3-'Indicator Data'!BO123)/(L$3-L$4)*10)),1))</f>
        <v>2.9</v>
      </c>
      <c r="M123" s="173" t="n">
        <f aca="false">IF(AND(I123="x",J123="x",K123="x",L123="x"),"x",ROUND(AVERAGE(I123,J123,K123,L123),1))</f>
        <v>3.7</v>
      </c>
      <c r="N123" s="175" t="n">
        <f aca="false">IF('Indicator Data'!BP123="No data","x",'Indicator Data'!BP123/'Indicator Data'!CB123*100)</f>
        <v>7.19435472760948</v>
      </c>
      <c r="O123" s="172" t="n">
        <f aca="false">IF(N123="x","x",ROUND(IF(N123&gt;O$3,0,IF(N123&lt;O$4,10,(O$3-N123)/(O$3-O$4)*10)),1))</f>
        <v>9.4</v>
      </c>
      <c r="P123" s="172" t="n">
        <f aca="false">IF('Indicator Data'!BQ123="No data","x",ROUND(IF('Indicator Data'!BQ123&gt;P$3,0,IF('Indicator Data'!BQ123&lt;P$4,10,(P$3-'Indicator Data'!BQ123)/(P$3-P$4)*10)),1))</f>
        <v>2.9</v>
      </c>
      <c r="Q123" s="172" t="n">
        <f aca="false">IF('Indicator Data'!BR123="No data","x",ROUND(IF('Indicator Data'!BR123&gt;Q$3,0,IF('Indicator Data'!BR123&lt;Q$4,10,(Q$3-'Indicator Data'!BR123)/(Q$3-Q$4)*10)),1))</f>
        <v>3.3</v>
      </c>
      <c r="R123" s="173" t="n">
        <f aca="false">IF(AND(O123="x",P123="x",Q123="x"),"x",ROUND(AVERAGE(O123,Q123,P123),1))</f>
        <v>5.2</v>
      </c>
      <c r="S123" s="172" t="n">
        <f aca="false">IF('Indicator Data'!BS123="No data","x",ROUND(IF('Indicator Data'!BS123&gt;S$3,0,IF('Indicator Data'!BS123&lt;S$4,10,(S$3-'Indicator Data'!BS123)/(S$3-S$4)*10)),1))</f>
        <v>7.8</v>
      </c>
      <c r="T123" s="176" t="n">
        <f aca="false">IF('Indicator Data'!BT123="No data","x",ROUND(IF('Indicator Data'!BT123&gt;T$3,0,IF('Indicator Data'!BT123&lt;T$4,10,(T$3-'Indicator Data'!BT123)/(T$3-T$4)*10)),1))</f>
        <v>2.5</v>
      </c>
      <c r="U123" s="176" t="n">
        <f aca="false">IF('Indicator Data'!BU123="No data","x",ROUND(IF('Indicator Data'!BU123&gt;U$3,0,IF('Indicator Data'!BU123&lt;U$4,10,(U$3-'Indicator Data'!BU123)/(U$3-U$4)*10)),1))</f>
        <v>1.5</v>
      </c>
      <c r="V123" s="176" t="n">
        <f aca="false">IF('Indicator Data'!BV123="No data","x",ROUND(IF('Indicator Data'!BV123&gt;V$3,0,IF('Indicator Data'!BV123&lt;V$4,10,(V$3-'Indicator Data'!BV123)/(V$3-V$4)*10)),1))</f>
        <v>2.2</v>
      </c>
      <c r="W123" s="172" t="n">
        <f aca="false">IF(AND(T123="X",U123="x",V123="x"),"x",AVERAGE(T123:V123))</f>
        <v>2.06666666666667</v>
      </c>
      <c r="X123" s="172" t="n">
        <f aca="false">IF('Indicator Data'!BW123="No data","x",ROUND(IF('Indicator Data'!BW123&gt;X$3,0,IF('Indicator Data'!BW123&lt;X$4,10,(X$3-'Indicator Data'!BW123)/(X$3-X$4)*10)),1))</f>
        <v>9.4</v>
      </c>
      <c r="Y123" s="172" t="n">
        <f aca="false">IF('Indicator Data'!BX123="No data","x",ROUND(IF('Indicator Data'!BX123&gt;Y$3,10,IF('Indicator Data'!BX123&lt;Y$4,0,10-(Y$3-'Indicator Data'!BX123)/(Y$3-Y$4)*10)),1))</f>
        <v>2.8</v>
      </c>
      <c r="Z123" s="173" t="n">
        <f aca="false">IF(AND(S123="x",W123="x",X123="x",Y123="x"),"x",ROUND(AVERAGE(S123,W123,X123,Y123),1))</f>
        <v>5.5</v>
      </c>
      <c r="AA123" s="174" t="n">
        <f aca="false">ROUND(AVERAGE(R123,M123,Z123),1)</f>
        <v>4.8</v>
      </c>
      <c r="AB123" s="162"/>
    </row>
    <row r="124" customFormat="false" ht="14.5" hidden="false" customHeight="false" outlineLevel="0" collapsed="false">
      <c r="A124" s="170" t="str">
        <f aca="false">'Indicator Data'!A124</f>
        <v>Namibia</v>
      </c>
      <c r="B124" s="171" t="str">
        <f aca="false">'Indicator Data'!B124</f>
        <v>NAM</v>
      </c>
      <c r="C124" s="172" t="n">
        <f aca="false">IF('Indicator Data'!BI124="No data","x",ROUND(IF('Indicator Data'!BI124&gt;C$3,0,IF('Indicator Data'!BI124&lt;C$4,10,(C$3-'Indicator Data'!BI124)/(C$3-C$4)*10)),1))</f>
        <v>4.3</v>
      </c>
      <c r="D124" s="173" t="n">
        <f aca="false">IF(C124="x","x",C124)</f>
        <v>4.3</v>
      </c>
      <c r="E124" s="172" t="n">
        <f aca="false">IF('Indicator Data'!BK124="No data","x",ROUND(IF('Indicator Data'!BK124&gt;E$3,0,IF('Indicator Data'!BK124&lt;E$4,10,(E$3-'Indicator Data'!BK124)/(E$3-E$4)*10)),1))</f>
        <v>5.1</v>
      </c>
      <c r="F124" s="172" t="n">
        <f aca="false">IF('Indicator Data'!BJ124="No data","x",ROUND(IF('Indicator Data'!BJ124&gt;F$3,0,IF('Indicator Data'!BJ124&lt;F$4,10,(F$3-'Indicator Data'!BJ124)/(F$3-F$4)*10)),1))</f>
        <v>4.9</v>
      </c>
      <c r="G124" s="173" t="n">
        <f aca="false">IF(AND(E124="x",F124="x"),"x",ROUND(AVERAGE(E124,F124),1))</f>
        <v>5</v>
      </c>
      <c r="H124" s="174" t="n">
        <f aca="false">ROUND(AVERAGE(D124,G124),1)</f>
        <v>4.7</v>
      </c>
      <c r="I124" s="172" t="n">
        <f aca="false">IF('Indicator Data'!BM124="No data","x",ROUND(IF('Indicator Data'!BM124^2&gt;I$3,0,IF('Indicator Data'!BM124^2&lt;I$4,10,(I$3-'Indicator Data'!BM124^2)/(I$3-I$4)*10)),1))</f>
        <v>1.8</v>
      </c>
      <c r="J124" s="172" t="n">
        <f aca="false">IF(OR('Indicator Data'!BL124=0,'Indicator Data'!BL124="No data"),"x",ROUND(IF('Indicator Data'!BL124&gt;J$3,0,IF('Indicator Data'!BL124&lt;J$4,10,(J$3-'Indicator Data'!BL124)/(J$3-J$4)*10)),1))</f>
        <v>4.4</v>
      </c>
      <c r="K124" s="172" t="n">
        <f aca="false">IF('Indicator Data'!BN124="No data","x",ROUND(IF('Indicator Data'!BN124&gt;K$3,0,IF('Indicator Data'!BN124&lt;K$4,10,(K$3-'Indicator Data'!BN124)/(K$3-K$4)*10)),1))</f>
        <v>5.9</v>
      </c>
      <c r="L124" s="172" t="n">
        <f aca="false">IF('Indicator Data'!BO124="No data","x",ROUND(IF('Indicator Data'!BO124&gt;L$3,0,IF('Indicator Data'!BO124&lt;L$4,10,(L$3-'Indicator Data'!BO124)/(L$3-L$4)*10)),1))</f>
        <v>4.4</v>
      </c>
      <c r="M124" s="173" t="n">
        <f aca="false">IF(AND(I124="x",J124="x",K124="x",L124="x"),"x",ROUND(AVERAGE(I124,J124,K124,L124),1))</f>
        <v>4.1</v>
      </c>
      <c r="N124" s="175" t="n">
        <f aca="false">IF('Indicator Data'!BP124="No data","x",'Indicator Data'!BP124/'Indicator Data'!CB124*100)</f>
        <v>7.04490519743954</v>
      </c>
      <c r="O124" s="172" t="n">
        <f aca="false">IF(N124="x","x",ROUND(IF(N124&gt;O$3,0,IF(N124&lt;O$4,10,(O$3-N124)/(O$3-O$4)*10)),1))</f>
        <v>9.4</v>
      </c>
      <c r="P124" s="172" t="n">
        <f aca="false">IF('Indicator Data'!BQ124="No data","x",ROUND(IF('Indicator Data'!BQ124&gt;P$3,0,IF('Indicator Data'!BQ124&lt;P$4,10,(P$3-'Indicator Data'!BQ124)/(P$3-P$4)*10)),1))</f>
        <v>7.2</v>
      </c>
      <c r="Q124" s="172" t="n">
        <f aca="false">IF('Indicator Data'!BR124="No data","x",ROUND(IF('Indicator Data'!BR124&gt;Q$3,0,IF('Indicator Data'!BR124&lt;Q$4,10,(Q$3-'Indicator Data'!BR124)/(Q$3-Q$4)*10)),1))</f>
        <v>3.1</v>
      </c>
      <c r="R124" s="173" t="n">
        <f aca="false">IF(AND(O124="x",P124="x",Q124="x"),"x",ROUND(AVERAGE(O124,Q124,P124),1))</f>
        <v>6.6</v>
      </c>
      <c r="S124" s="172" t="str">
        <f aca="false">IF('Indicator Data'!BS124="No data","x",ROUND(IF('Indicator Data'!BS124&gt;S$3,0,IF('Indicator Data'!BS124&lt;S$4,10,(S$3-'Indicator Data'!BS124)/(S$3-S$4)*10)),1))</f>
        <v>x</v>
      </c>
      <c r="T124" s="176" t="n">
        <f aca="false">IF('Indicator Data'!BT124="No data","x",ROUND(IF('Indicator Data'!BT124&gt;T$3,0,IF('Indicator Data'!BT124&lt;T$4,10,(T$3-'Indicator Data'!BT124)/(T$3-T$4)*10)),1))</f>
        <v>2</v>
      </c>
      <c r="U124" s="176" t="n">
        <f aca="false">IF('Indicator Data'!BU124="No data","x",ROUND(IF('Indicator Data'!BU124&gt;U$3,0,IF('Indicator Data'!BU124&lt;U$4,10,(U$3-'Indicator Data'!BU124)/(U$3-U$4)*10)),1))</f>
        <v>7.3</v>
      </c>
      <c r="V124" s="176" t="n">
        <f aca="false">IF('Indicator Data'!BV124="No data","x",ROUND(IF('Indicator Data'!BV124&gt;V$3,0,IF('Indicator Data'!BV124&lt;V$4,10,(V$3-'Indicator Data'!BV124)/(V$3-V$4)*10)),1))</f>
        <v>7.1</v>
      </c>
      <c r="W124" s="172" t="n">
        <f aca="false">IF(AND(T124="X",U124="x",V124="x"),"x",AVERAGE(T124:V124))</f>
        <v>5.46666666666667</v>
      </c>
      <c r="X124" s="172" t="n">
        <f aca="false">IF('Indicator Data'!BW124="No data","x",ROUND(IF('Indicator Data'!BW124&gt;X$3,0,IF('Indicator Data'!BW124&lt;X$4,10,(X$3-'Indicator Data'!BW124)/(X$3-X$4)*10)),1))</f>
        <v>7.2</v>
      </c>
      <c r="Y124" s="172" t="n">
        <f aca="false">IF('Indicator Data'!BX124="No data","x",ROUND(IF('Indicator Data'!BX124&gt;Y$3,10,IF('Indicator Data'!BX124&lt;Y$4,0,10-(Y$3-'Indicator Data'!BX124)/(Y$3-Y$4)*10)),1))</f>
        <v>2.2</v>
      </c>
      <c r="Z124" s="173" t="n">
        <f aca="false">IF(AND(S124="x",W124="x",X124="x",Y124="x"),"x",ROUND(AVERAGE(S124,W124,X124,Y124),1))</f>
        <v>5</v>
      </c>
      <c r="AA124" s="174" t="n">
        <f aca="false">ROUND(AVERAGE(R124,M124,Z124),1)</f>
        <v>5.2</v>
      </c>
      <c r="AB124" s="162"/>
    </row>
    <row r="125" customFormat="false" ht="14.5" hidden="false" customHeight="false" outlineLevel="0" collapsed="false">
      <c r="A125" s="170" t="str">
        <f aca="false">'Indicator Data'!A125</f>
        <v>Nauru</v>
      </c>
      <c r="B125" s="171" t="str">
        <f aca="false">'Indicator Data'!B125</f>
        <v>NRU</v>
      </c>
      <c r="C125" s="172" t="n">
        <f aca="false">IF('Indicator Data'!BI125="No data","x",ROUND(IF('Indicator Data'!BI125&gt;C$3,0,IF('Indicator Data'!BI125&lt;C$4,10,(C$3-'Indicator Data'!BI125)/(C$3-C$4)*10)),1))</f>
        <v>8.1</v>
      </c>
      <c r="D125" s="173" t="n">
        <f aca="false">IF(C125="x","x",C125)</f>
        <v>8.1</v>
      </c>
      <c r="E125" s="172" t="str">
        <f aca="false">IF('Indicator Data'!BK125="No data","x",ROUND(IF('Indicator Data'!BK125&gt;E$3,0,IF('Indicator Data'!BK125&lt;E$4,10,(E$3-'Indicator Data'!BK125)/(E$3-E$4)*10)),1))</f>
        <v>x</v>
      </c>
      <c r="F125" s="172" t="n">
        <f aca="false">IF('Indicator Data'!BJ125="No data","x",ROUND(IF('Indicator Data'!BJ125&gt;F$3,0,IF('Indicator Data'!BJ125&lt;F$4,10,(F$3-'Indicator Data'!BJ125)/(F$3-F$4)*10)),1))</f>
        <v>5.2</v>
      </c>
      <c r="G125" s="173" t="n">
        <f aca="false">IF(AND(E125="x",F125="x"),"x",ROUND(AVERAGE(E125,F125),1))</f>
        <v>5.2</v>
      </c>
      <c r="H125" s="174" t="n">
        <f aca="false">ROUND(AVERAGE(D125,G125),1)</f>
        <v>6.7</v>
      </c>
      <c r="I125" s="172" t="str">
        <f aca="false">IF('Indicator Data'!BM125="No data","x",ROUND(IF('Indicator Data'!BM125^2&gt;I$3,0,IF('Indicator Data'!BM125^2&lt;I$4,10,(I$3-'Indicator Data'!BM125^2)/(I$3-I$4)*10)),1))</f>
        <v>x</v>
      </c>
      <c r="J125" s="172" t="n">
        <f aca="false">IF(OR('Indicator Data'!BL125=0,'Indicator Data'!BL125="No data"),"x",ROUND(IF('Indicator Data'!BL125&gt;J$3,0,IF('Indicator Data'!BL125&lt;J$4,10,(J$3-'Indicator Data'!BL125)/(J$3-J$4)*10)),1))</f>
        <v>0</v>
      </c>
      <c r="K125" s="172" t="n">
        <f aca="false">IF('Indicator Data'!BN125="No data","x",ROUND(IF('Indicator Data'!BN125&gt;K$3,0,IF('Indicator Data'!BN125&lt;K$4,10,(K$3-'Indicator Data'!BN125)/(K$3-K$4)*10)),1))</f>
        <v>3.8</v>
      </c>
      <c r="L125" s="172" t="n">
        <f aca="false">IF('Indicator Data'!BO125="No data","x",ROUND(IF('Indicator Data'!BO125&gt;L$3,0,IF('Indicator Data'!BO125&lt;L$4,10,(L$3-'Indicator Data'!BO125)/(L$3-L$4)*10)),1))</f>
        <v>5.5</v>
      </c>
      <c r="M125" s="173" t="n">
        <f aca="false">IF(AND(I125="x",J125="x",K125="x",L125="x"),"x",ROUND(AVERAGE(I125,J125,K125,L125),1))</f>
        <v>3.1</v>
      </c>
      <c r="N125" s="175" t="n">
        <f aca="false">IF('Indicator Data'!BP125="No data","x",'Indicator Data'!BP125/'Indicator Data'!CB125*100)</f>
        <v>219.047619047619</v>
      </c>
      <c r="O125" s="172" t="n">
        <f aca="false">IF(N125="x","x",ROUND(IF(N125&gt;O$3,0,IF(N125&lt;O$4,10,(O$3-N125)/(O$3-O$4)*10)),1))</f>
        <v>0</v>
      </c>
      <c r="P125" s="172" t="n">
        <f aca="false">IF('Indicator Data'!BQ125="No data","x",ROUND(IF('Indicator Data'!BQ125&gt;P$3,0,IF('Indicator Data'!BQ125&lt;P$4,10,(P$3-'Indicator Data'!BQ125)/(P$3-P$4)*10)),1))</f>
        <v>3.8</v>
      </c>
      <c r="Q125" s="172" t="n">
        <f aca="false">IF('Indicator Data'!BR125="No data","x",ROUND(IF('Indicator Data'!BR125&gt;Q$3,0,IF('Indicator Data'!BR125&lt;Q$4,10,(Q$3-'Indicator Data'!BR125)/(Q$3-Q$4)*10)),1))</f>
        <v>0</v>
      </c>
      <c r="R125" s="173" t="n">
        <f aca="false">IF(AND(O125="x",P125="x",Q125="x"),"x",ROUND(AVERAGE(O125,Q125,P125),1))</f>
        <v>1.3</v>
      </c>
      <c r="S125" s="172" t="n">
        <f aca="false">IF('Indicator Data'!BS125="No data","x",ROUND(IF('Indicator Data'!BS125&gt;S$3,0,IF('Indicator Data'!BS125&lt;S$4,10,(S$3-'Indicator Data'!BS125)/(S$3-S$4)*10)),1))</f>
        <v>6.9</v>
      </c>
      <c r="T125" s="176" t="n">
        <f aca="false">IF('Indicator Data'!BT125="No data","x",ROUND(IF('Indicator Data'!BT125&gt;T$3,0,IF('Indicator Data'!BT125&lt;T$4,10,(T$3-'Indicator Data'!BT125)/(T$3-T$4)*10)),1))</f>
        <v>0.7</v>
      </c>
      <c r="U125" s="176" t="n">
        <f aca="false">IF('Indicator Data'!BU125="No data","x",ROUND(IF('Indicator Data'!BU125&gt;U$3,0,IF('Indicator Data'!BU125&lt;U$4,10,(U$3-'Indicator Data'!BU125)/(U$3-U$4)*10)),1))</f>
        <v>0.3</v>
      </c>
      <c r="V125" s="176" t="str">
        <f aca="false">IF('Indicator Data'!BV125="No data","x",ROUND(IF('Indicator Data'!BV125&gt;V$3,0,IF('Indicator Data'!BV125&lt;V$4,10,(V$3-'Indicator Data'!BV125)/(V$3-V$4)*10)),1))</f>
        <v>x</v>
      </c>
      <c r="W125" s="172" t="n">
        <f aca="false">IF(AND(T125="X",U125="x",V125="x"),"x",AVERAGE(T125:V125))</f>
        <v>0.5</v>
      </c>
      <c r="X125" s="172" t="n">
        <f aca="false">IF('Indicator Data'!BW125="No data","x",ROUND(IF('Indicator Data'!BW125&gt;X$3,0,IF('Indicator Data'!BW125&lt;X$4,10,(X$3-'Indicator Data'!BW125)/(X$3-X$4)*10)),1))</f>
        <v>5.5</v>
      </c>
      <c r="Y125" s="172" t="str">
        <f aca="false">IF('Indicator Data'!BX125="No data","x",ROUND(IF('Indicator Data'!BX125&gt;Y$3,10,IF('Indicator Data'!BX125&lt;Y$4,0,10-(Y$3-'Indicator Data'!BX125)/(Y$3-Y$4)*10)),1))</f>
        <v>x</v>
      </c>
      <c r="Z125" s="173" t="n">
        <f aca="false">IF(AND(S125="x",W125="x",X125="x",Y125="x"),"x",ROUND(AVERAGE(S125,W125,X125,Y125),1))</f>
        <v>4.3</v>
      </c>
      <c r="AA125" s="174" t="n">
        <f aca="false">ROUND(AVERAGE(R125,M125,Z125),1)</f>
        <v>2.9</v>
      </c>
      <c r="AB125" s="162"/>
    </row>
    <row r="126" customFormat="false" ht="14.5" hidden="false" customHeight="false" outlineLevel="0" collapsed="false">
      <c r="A126" s="170" t="str">
        <f aca="false">'Indicator Data'!A126</f>
        <v>Nepal</v>
      </c>
      <c r="B126" s="171" t="str">
        <f aca="false">'Indicator Data'!B126</f>
        <v>NPL</v>
      </c>
      <c r="C126" s="172" t="n">
        <f aca="false">IF('Indicator Data'!BI126="No data","x",ROUND(IF('Indicator Data'!BI126&gt;C$3,0,IF('Indicator Data'!BI126&lt;C$4,10,(C$3-'Indicator Data'!BI126)/(C$3-C$4)*10)),1))</f>
        <v>5.4</v>
      </c>
      <c r="D126" s="173" t="n">
        <f aca="false">IF(C126="x","x",C126)</f>
        <v>5.4</v>
      </c>
      <c r="E126" s="172" t="n">
        <f aca="false">IF('Indicator Data'!BK126="No data","x",ROUND(IF('Indicator Data'!BK126&gt;E$3,0,IF('Indicator Data'!BK126&lt;E$4,10,(E$3-'Indicator Data'!BK126)/(E$3-E$4)*10)),1))</f>
        <v>6.7</v>
      </c>
      <c r="F126" s="172" t="n">
        <f aca="false">IF('Indicator Data'!BJ126="No data","x",ROUND(IF('Indicator Data'!BJ126&gt;F$3,0,IF('Indicator Data'!BJ126&lt;F$4,10,(F$3-'Indicator Data'!BJ126)/(F$3-F$4)*10)),1))</f>
        <v>6.9</v>
      </c>
      <c r="G126" s="173" t="n">
        <f aca="false">IF(AND(E126="x",F126="x"),"x",ROUND(AVERAGE(E126,F126),1))</f>
        <v>6.8</v>
      </c>
      <c r="H126" s="174" t="n">
        <f aca="false">ROUND(AVERAGE(D126,G126),1)</f>
        <v>6.1</v>
      </c>
      <c r="I126" s="172" t="n">
        <f aca="false">IF('Indicator Data'!BM126="No data","x",ROUND(IF('Indicator Data'!BM126^2&gt;I$3,0,IF('Indicator Data'!BM126^2&lt;I$4,10,(I$3-'Indicator Data'!BM126^2)/(I$3-I$4)*10)),1))</f>
        <v>5.9</v>
      </c>
      <c r="J126" s="172" t="n">
        <f aca="false">IF(OR('Indicator Data'!BL126=0,'Indicator Data'!BL126="No data"),"x",ROUND(IF('Indicator Data'!BL126&gt;J$3,0,IF('Indicator Data'!BL126&lt;J$4,10,(J$3-'Indicator Data'!BL126)/(J$3-J$4)*10)),1))</f>
        <v>1</v>
      </c>
      <c r="K126" s="172" t="n">
        <f aca="false">IF('Indicator Data'!BN126="No data","x",ROUND(IF('Indicator Data'!BN126&gt;K$3,0,IF('Indicator Data'!BN126&lt;K$4,10,(K$3-'Indicator Data'!BN126)/(K$3-K$4)*10)),1))</f>
        <v>6.2</v>
      </c>
      <c r="L126" s="172" t="n">
        <f aca="false">IF('Indicator Data'!BO126="No data","x",ROUND(IF('Indicator Data'!BO126&gt;L$3,0,IF('Indicator Data'!BO126&lt;L$4,10,(L$3-'Indicator Data'!BO126)/(L$3-L$4)*10)),1))</f>
        <v>3.5</v>
      </c>
      <c r="M126" s="173" t="n">
        <f aca="false">IF(AND(I126="x",J126="x",K126="x",L126="x"),"x",ROUND(AVERAGE(I126,J126,K126,L126),1))</f>
        <v>4.2</v>
      </c>
      <c r="N126" s="175" t="n">
        <f aca="false">IF('Indicator Data'!BP126="No data","x",'Indicator Data'!BP126/'Indicator Data'!CB126*100)</f>
        <v>15.3470526682944</v>
      </c>
      <c r="O126" s="172" t="n">
        <f aca="false">IF(N126="x","x",ROUND(IF(N126&gt;O$3,0,IF(N126&lt;O$4,10,(O$3-N126)/(O$3-O$4)*10)),1))</f>
        <v>8.6</v>
      </c>
      <c r="P126" s="172" t="n">
        <f aca="false">IF('Indicator Data'!BQ126="No data","x",ROUND(IF('Indicator Data'!BQ126&gt;P$3,0,IF('Indicator Data'!BQ126&lt;P$4,10,(P$3-'Indicator Data'!BQ126)/(P$3-P$4)*10)),1))</f>
        <v>2.6</v>
      </c>
      <c r="Q126" s="172" t="n">
        <f aca="false">IF('Indicator Data'!BR126="No data","x",ROUND(IF('Indicator Data'!BR126&gt;Q$3,0,IF('Indicator Data'!BR126&lt;Q$4,10,(Q$3-'Indicator Data'!BR126)/(Q$3-Q$4)*10)),1))</f>
        <v>2</v>
      </c>
      <c r="R126" s="173" t="n">
        <f aca="false">IF(AND(O126="x",P126="x",Q126="x"),"x",ROUND(AVERAGE(O126,Q126,P126),1))</f>
        <v>4.4</v>
      </c>
      <c r="S126" s="172" t="n">
        <f aca="false">IF('Indicator Data'!BS126="No data","x",ROUND(IF('Indicator Data'!BS126&gt;S$3,0,IF('Indicator Data'!BS126&lt;S$4,10,(S$3-'Indicator Data'!BS126)/(S$3-S$4)*10)),1))</f>
        <v>8.4</v>
      </c>
      <c r="T126" s="176" t="n">
        <f aca="false">IF('Indicator Data'!BT126="No data","x",ROUND(IF('Indicator Data'!BT126&gt;T$3,0,IF('Indicator Data'!BT126&lt;T$4,10,(T$3-'Indicator Data'!BT126)/(T$3-T$4)*10)),1))</f>
        <v>2.5</v>
      </c>
      <c r="U126" s="176" t="n">
        <f aca="false">IF('Indicator Data'!BU126="No data","x",ROUND(IF('Indicator Data'!BU126&gt;U$3,0,IF('Indicator Data'!BU126&lt;U$4,10,(U$3-'Indicator Data'!BU126)/(U$3-U$4)*10)),1))</f>
        <v>4.2</v>
      </c>
      <c r="V126" s="176" t="n">
        <f aca="false">IF('Indicator Data'!BV126="No data","x",ROUND(IF('Indicator Data'!BV126&gt;V$3,0,IF('Indicator Data'!BV126&lt;V$4,10,(V$3-'Indicator Data'!BV126)/(V$3-V$4)*10)),1))</f>
        <v>3.2</v>
      </c>
      <c r="W126" s="172" t="n">
        <f aca="false">IF(AND(T126="X",U126="x",V126="x"),"x",AVERAGE(T126:V126))</f>
        <v>3.3</v>
      </c>
      <c r="X126" s="172" t="n">
        <f aca="false">IF('Indicator Data'!BW126="No data","x",ROUND(IF('Indicator Data'!BW126&gt;X$3,0,IF('Indicator Data'!BW126&lt;X$4,10,(X$3-'Indicator Data'!BW126)/(X$3-X$4)*10)),1))</f>
        <v>9.6</v>
      </c>
      <c r="Y126" s="172" t="n">
        <f aca="false">IF('Indicator Data'!BX126="No data","x",ROUND(IF('Indicator Data'!BX126&gt;Y$3,10,IF('Indicator Data'!BX126&lt;Y$4,0,10-(Y$3-'Indicator Data'!BX126)/(Y$3-Y$4)*10)),1))</f>
        <v>2.1</v>
      </c>
      <c r="Z126" s="173" t="n">
        <f aca="false">IF(AND(S126="x",W126="x",X126="x",Y126="x"),"x",ROUND(AVERAGE(S126,W126,X126,Y126),1))</f>
        <v>5.9</v>
      </c>
      <c r="AA126" s="174" t="n">
        <f aca="false">ROUND(AVERAGE(R126,M126,Z126),1)</f>
        <v>4.8</v>
      </c>
      <c r="AB126" s="162"/>
    </row>
    <row r="127" customFormat="false" ht="14.5" hidden="false" customHeight="false" outlineLevel="0" collapsed="false">
      <c r="A127" s="170" t="str">
        <f aca="false">'Indicator Data'!A127</f>
        <v>Netherlands</v>
      </c>
      <c r="B127" s="171" t="str">
        <f aca="false">'Indicator Data'!B127</f>
        <v>NLD</v>
      </c>
      <c r="C127" s="172" t="n">
        <f aca="false">IF('Indicator Data'!BI127="No data","x",ROUND(IF('Indicator Data'!BI127&gt;C$3,0,IF('Indicator Data'!BI127&lt;C$4,10,(C$3-'Indicator Data'!BI127)/(C$3-C$4)*10)),1))</f>
        <v>1.7</v>
      </c>
      <c r="D127" s="173" t="n">
        <f aca="false">IF(C127="x","x",C127)</f>
        <v>1.7</v>
      </c>
      <c r="E127" s="172" t="n">
        <f aca="false">IF('Indicator Data'!BK127="No data","x",ROUND(IF('Indicator Data'!BK127&gt;E$3,0,IF('Indicator Data'!BK127&lt;E$4,10,(E$3-'Indicator Data'!BK127)/(E$3-E$4)*10)),1))</f>
        <v>1.8</v>
      </c>
      <c r="F127" s="172" t="n">
        <f aca="false">IF('Indicator Data'!BJ127="No data","x",ROUND(IF('Indicator Data'!BJ127&gt;F$3,0,IF('Indicator Data'!BJ127&lt;F$4,10,(F$3-'Indicator Data'!BJ127)/(F$3-F$4)*10)),1))</f>
        <v>1.3</v>
      </c>
      <c r="G127" s="173" t="n">
        <f aca="false">IF(AND(E127="x",F127="x"),"x",ROUND(AVERAGE(E127,F127),1))</f>
        <v>1.6</v>
      </c>
      <c r="H127" s="174" t="n">
        <f aca="false">ROUND(AVERAGE(D127,G127),1)</f>
        <v>1.7</v>
      </c>
      <c r="I127" s="172" t="str">
        <f aca="false">IF('Indicator Data'!BM127="No data","x",ROUND(IF('Indicator Data'!BM127^2&gt;I$3,0,IF('Indicator Data'!BM127^2&lt;I$4,10,(I$3-'Indicator Data'!BM127^2)/(I$3-I$4)*10)),1))</f>
        <v>x</v>
      </c>
      <c r="J127" s="172" t="n">
        <f aca="false">IF(OR('Indicator Data'!BL127=0,'Indicator Data'!BL127="No data"),"x",ROUND(IF('Indicator Data'!BL127&gt;J$3,0,IF('Indicator Data'!BL127&lt;J$4,10,(J$3-'Indicator Data'!BL127)/(J$3-J$4)*10)),1))</f>
        <v>0</v>
      </c>
      <c r="K127" s="172" t="n">
        <f aca="false">IF('Indicator Data'!BN127="No data","x",ROUND(IF('Indicator Data'!BN127&gt;K$3,0,IF('Indicator Data'!BN127&lt;K$4,10,(K$3-'Indicator Data'!BN127)/(K$3-K$4)*10)),1))</f>
        <v>0.9</v>
      </c>
      <c r="L127" s="172" t="n">
        <f aca="false">IF('Indicator Data'!BO127="No data","x",ROUND(IF('Indicator Data'!BO127&gt;L$3,0,IF('Indicator Data'!BO127&lt;L$4,10,(L$3-'Indicator Data'!BO127)/(L$3-L$4)*10)),1))</f>
        <v>3.8</v>
      </c>
      <c r="M127" s="173" t="n">
        <f aca="false">IF(AND(I127="x",J127="x",K127="x",L127="x"),"x",ROUND(AVERAGE(I127,J127,K127,L127),1))</f>
        <v>1.6</v>
      </c>
      <c r="N127" s="175" t="n">
        <f aca="false">IF('Indicator Data'!BP127="No data","x",'Indicator Data'!BP127/'Indicator Data'!CB127*100)</f>
        <v>622.591165134895</v>
      </c>
      <c r="O127" s="172" t="n">
        <f aca="false">IF(N127="x","x",ROUND(IF(N127&gt;O$3,0,IF(N127&lt;O$4,10,(O$3-N127)/(O$3-O$4)*10)),1))</f>
        <v>0</v>
      </c>
      <c r="P127" s="172" t="n">
        <f aca="false">IF('Indicator Data'!BQ127="No data","x",ROUND(IF('Indicator Data'!BQ127&gt;P$3,0,IF('Indicator Data'!BQ127&lt;P$4,10,(P$3-'Indicator Data'!BQ127)/(P$3-P$4)*10)),1))</f>
        <v>0.3</v>
      </c>
      <c r="Q127" s="172" t="n">
        <f aca="false">IF('Indicator Data'!BR127="No data","x",ROUND(IF('Indicator Data'!BR127&gt;Q$3,0,IF('Indicator Data'!BR127&lt;Q$4,10,(Q$3-'Indicator Data'!BR127)/(Q$3-Q$4)*10)),1))</f>
        <v>0</v>
      </c>
      <c r="R127" s="173" t="n">
        <f aca="false">IF(AND(O127="x",P127="x",Q127="x"),"x",ROUND(AVERAGE(O127,Q127,P127),1))</f>
        <v>0.1</v>
      </c>
      <c r="S127" s="172" t="n">
        <f aca="false">IF('Indicator Data'!BS127="No data","x",ROUND(IF('Indicator Data'!BS127&gt;S$3,0,IF('Indicator Data'!BS127&lt;S$4,10,(S$3-'Indicator Data'!BS127)/(S$3-S$4)*10)),1))</f>
        <v>1.2</v>
      </c>
      <c r="T127" s="176" t="n">
        <f aca="false">IF('Indicator Data'!BT127="No data","x",ROUND(IF('Indicator Data'!BT127&gt;T$3,0,IF('Indicator Data'!BT127&lt;T$4,10,(T$3-'Indicator Data'!BT127)/(T$3-T$4)*10)),1))</f>
        <v>0.8</v>
      </c>
      <c r="U127" s="176" t="n">
        <f aca="false">IF('Indicator Data'!BU127="No data","x",ROUND(IF('Indicator Data'!BU127&gt;U$3,0,IF('Indicator Data'!BU127&lt;U$4,10,(U$3-'Indicator Data'!BU127)/(U$3-U$4)*10)),1))</f>
        <v>1.7</v>
      </c>
      <c r="V127" s="176" t="n">
        <f aca="false">IF('Indicator Data'!BV127="No data","x",ROUND(IF('Indicator Data'!BV127&gt;V$3,0,IF('Indicator Data'!BV127&lt;V$4,10,(V$3-'Indicator Data'!BV127)/(V$3-V$4)*10)),1))</f>
        <v>1</v>
      </c>
      <c r="W127" s="172" t="n">
        <f aca="false">IF(AND(T127="X",U127="x",V127="x"),"x",AVERAGE(T127:V127))</f>
        <v>1.16666666666667</v>
      </c>
      <c r="X127" s="172" t="n">
        <f aca="false">IF('Indicator Data'!BW127="No data","x",ROUND(IF('Indicator Data'!BW127&gt;X$3,0,IF('Indicator Data'!BW127&lt;X$4,10,(X$3-'Indicator Data'!BW127)/(X$3-X$4)*10)),1))</f>
        <v>0</v>
      </c>
      <c r="Y127" s="172" t="n">
        <f aca="false">IF('Indicator Data'!BX127="No data","x",ROUND(IF('Indicator Data'!BX127&gt;Y$3,10,IF('Indicator Data'!BX127&lt;Y$4,0,10-(Y$3-'Indicator Data'!BX127)/(Y$3-Y$4)*10)),1))</f>
        <v>0.1</v>
      </c>
      <c r="Z127" s="173" t="n">
        <f aca="false">IF(AND(S127="x",W127="x",X127="x",Y127="x"),"x",ROUND(AVERAGE(S127,W127,X127,Y127),1))</f>
        <v>0.6</v>
      </c>
      <c r="AA127" s="174" t="n">
        <f aca="false">ROUND(AVERAGE(R127,M127,Z127),1)</f>
        <v>0.8</v>
      </c>
      <c r="AB127" s="162"/>
    </row>
    <row r="128" customFormat="false" ht="14.5" hidden="false" customHeight="false" outlineLevel="0" collapsed="false">
      <c r="A128" s="170" t="str">
        <f aca="false">'Indicator Data'!A128</f>
        <v>New Zealand</v>
      </c>
      <c r="B128" s="171" t="str">
        <f aca="false">'Indicator Data'!B128</f>
        <v>NZL</v>
      </c>
      <c r="C128" s="172" t="n">
        <f aca="false">IF('Indicator Data'!BI128="No data","x",ROUND(IF('Indicator Data'!BI128&gt;C$3,0,IF('Indicator Data'!BI128&lt;C$4,10,(C$3-'Indicator Data'!BI128)/(C$3-C$4)*10)),1))</f>
        <v>2.6</v>
      </c>
      <c r="D128" s="173" t="n">
        <f aca="false">IF(C128="x","x",C128)</f>
        <v>2.6</v>
      </c>
      <c r="E128" s="172" t="n">
        <f aca="false">IF('Indicator Data'!BK128="No data","x",ROUND(IF('Indicator Data'!BK128&gt;E$3,0,IF('Indicator Data'!BK128&lt;E$4,10,(E$3-'Indicator Data'!BK128)/(E$3-E$4)*10)),1))</f>
        <v>1.2</v>
      </c>
      <c r="F128" s="172" t="n">
        <f aca="false">IF('Indicator Data'!BJ128="No data","x",ROUND(IF('Indicator Data'!BJ128&gt;F$3,0,IF('Indicator Data'!BJ128&lt;F$4,10,(F$3-'Indicator Data'!BJ128)/(F$3-F$4)*10)),1))</f>
        <v>1.8</v>
      </c>
      <c r="G128" s="173" t="n">
        <f aca="false">IF(AND(E128="x",F128="x"),"x",ROUND(AVERAGE(E128,F128),1))</f>
        <v>1.5</v>
      </c>
      <c r="H128" s="174" t="n">
        <f aca="false">ROUND(AVERAGE(D128,G128),1)</f>
        <v>2.1</v>
      </c>
      <c r="I128" s="172" t="str">
        <f aca="false">IF('Indicator Data'!BM128="No data","x",ROUND(IF('Indicator Data'!BM128^2&gt;I$3,0,IF('Indicator Data'!BM128^2&lt;I$4,10,(I$3-'Indicator Data'!BM128^2)/(I$3-I$4)*10)),1))</f>
        <v>x</v>
      </c>
      <c r="J128" s="172" t="n">
        <f aca="false">IF(OR('Indicator Data'!BL128=0,'Indicator Data'!BL128="No data"),"x",ROUND(IF('Indicator Data'!BL128&gt;J$3,0,IF('Indicator Data'!BL128&lt;J$4,10,(J$3-'Indicator Data'!BL128)/(J$3-J$4)*10)),1))</f>
        <v>0</v>
      </c>
      <c r="K128" s="172" t="n">
        <f aca="false">IF('Indicator Data'!BN128="No data","x",ROUND(IF('Indicator Data'!BN128&gt;K$3,0,IF('Indicator Data'!BN128&lt;K$4,10,(K$3-'Indicator Data'!BN128)/(K$3-K$4)*10)),1))</f>
        <v>0.9</v>
      </c>
      <c r="L128" s="172" t="n">
        <f aca="false">IF('Indicator Data'!BO128="No data","x",ROUND(IF('Indicator Data'!BO128&gt;L$3,0,IF('Indicator Data'!BO128&lt;L$4,10,(L$3-'Indicator Data'!BO128)/(L$3-L$4)*10)),1))</f>
        <v>3.7</v>
      </c>
      <c r="M128" s="173" t="n">
        <f aca="false">IF(AND(I128="x",J128="x",K128="x",L128="x"),"x",ROUND(AVERAGE(I128,J128,K128,L128),1))</f>
        <v>1.5</v>
      </c>
      <c r="N128" s="175" t="n">
        <f aca="false">IF('Indicator Data'!BP128="No data","x",'Indicator Data'!BP128/'Indicator Data'!CB128*100)</f>
        <v>41.7758535566443</v>
      </c>
      <c r="O128" s="172" t="n">
        <f aca="false">IF(N128="x","x",ROUND(IF(N128&gt;O$3,0,IF(N128&lt;O$4,10,(O$3-N128)/(O$3-O$4)*10)),1))</f>
        <v>5.9</v>
      </c>
      <c r="P128" s="172" t="n">
        <f aca="false">IF('Indicator Data'!BQ128="No data","x",ROUND(IF('Indicator Data'!BQ128&gt;P$3,0,IF('Indicator Data'!BQ128&lt;P$4,10,(P$3-'Indicator Data'!BQ128)/(P$3-P$4)*10)),1))</f>
        <v>0</v>
      </c>
      <c r="Q128" s="172" t="n">
        <f aca="false">IF('Indicator Data'!BR128="No data","x",ROUND(IF('Indicator Data'!BR128&gt;Q$3,0,IF('Indicator Data'!BR128&lt;Q$4,10,(Q$3-'Indicator Data'!BR128)/(Q$3-Q$4)*10)),1))</f>
        <v>0</v>
      </c>
      <c r="R128" s="173" t="n">
        <f aca="false">IF(AND(O128="x",P128="x",Q128="x"),"x",ROUND(AVERAGE(O128,Q128,P128),1))</f>
        <v>2</v>
      </c>
      <c r="S128" s="172" t="n">
        <f aca="false">IF('Indicator Data'!BS128="No data","x",ROUND(IF('Indicator Data'!BS128&gt;S$3,0,IF('Indicator Data'!BS128&lt;S$4,10,(S$3-'Indicator Data'!BS128)/(S$3-S$4)*10)),1))</f>
        <v>2.4</v>
      </c>
      <c r="T128" s="176" t="n">
        <f aca="false">IF('Indicator Data'!BT128="No data","x",ROUND(IF('Indicator Data'!BT128&gt;T$3,0,IF('Indicator Data'!BT128&lt;T$4,10,(T$3-'Indicator Data'!BT128)/(T$3-T$4)*10)),1))</f>
        <v>1.2</v>
      </c>
      <c r="U128" s="176" t="n">
        <f aca="false">IF('Indicator Data'!BU128="No data","x",ROUND(IF('Indicator Data'!BU128&gt;U$3,0,IF('Indicator Data'!BU128&lt;U$4,10,(U$3-'Indicator Data'!BU128)/(U$3-U$4)*10)),1))</f>
        <v>1.4</v>
      </c>
      <c r="V128" s="176" t="n">
        <f aca="false">IF('Indicator Data'!BV128="No data","x",ROUND(IF('Indicator Data'!BV128&gt;V$3,0,IF('Indicator Data'!BV128&lt;V$4,10,(V$3-'Indicator Data'!BV128)/(V$3-V$4)*10)),1))</f>
        <v>1.2</v>
      </c>
      <c r="W128" s="172" t="n">
        <f aca="false">IF(AND(T128="X",U128="x",V128="x"),"x",AVERAGE(T128:V128))</f>
        <v>1.26666666666667</v>
      </c>
      <c r="X128" s="172" t="n">
        <f aca="false">IF('Indicator Data'!BW128="No data","x",ROUND(IF('Indicator Data'!BW128&gt;X$3,0,IF('Indicator Data'!BW128&lt;X$4,10,(X$3-'Indicator Data'!BW128)/(X$3-X$4)*10)),1))</f>
        <v>0</v>
      </c>
      <c r="Y128" s="172" t="n">
        <f aca="false">IF('Indicator Data'!BX128="No data","x",ROUND(IF('Indicator Data'!BX128&gt;Y$3,10,IF('Indicator Data'!BX128&lt;Y$4,0,10-(Y$3-'Indicator Data'!BX128)/(Y$3-Y$4)*10)),1))</f>
        <v>0.1</v>
      </c>
      <c r="Z128" s="173" t="n">
        <f aca="false">IF(AND(S128="x",W128="x",X128="x",Y128="x"),"x",ROUND(AVERAGE(S128,W128,X128,Y128),1))</f>
        <v>0.9</v>
      </c>
      <c r="AA128" s="174" t="n">
        <f aca="false">ROUND(AVERAGE(R128,M128,Z128),1)</f>
        <v>1.5</v>
      </c>
      <c r="AB128" s="162"/>
    </row>
    <row r="129" customFormat="false" ht="14.5" hidden="false" customHeight="false" outlineLevel="0" collapsed="false">
      <c r="A129" s="170" t="str">
        <f aca="false">'Indicator Data'!A129</f>
        <v>Nicaragua</v>
      </c>
      <c r="B129" s="171" t="str">
        <f aca="false">'Indicator Data'!B129</f>
        <v>NIC</v>
      </c>
      <c r="C129" s="172" t="n">
        <f aca="false">IF('Indicator Data'!BI129="No data","x",ROUND(IF('Indicator Data'!BI129&gt;C$3,0,IF('Indicator Data'!BI129&lt;C$4,10,(C$3-'Indicator Data'!BI129)/(C$3-C$4)*10)),1))</f>
        <v>4.7</v>
      </c>
      <c r="D129" s="173" t="n">
        <f aca="false">IF(C129="x","x",C129)</f>
        <v>4.7</v>
      </c>
      <c r="E129" s="172" t="n">
        <f aca="false">IF('Indicator Data'!BK129="No data","x",ROUND(IF('Indicator Data'!BK129&gt;E$3,0,IF('Indicator Data'!BK129&lt;E$4,10,(E$3-'Indicator Data'!BK129)/(E$3-E$4)*10)),1))</f>
        <v>8</v>
      </c>
      <c r="F129" s="172" t="n">
        <f aca="false">IF('Indicator Data'!BJ129="No data","x",ROUND(IF('Indicator Data'!BJ129&gt;F$3,0,IF('Indicator Data'!BJ129&lt;F$4,10,(F$3-'Indicator Data'!BJ129)/(F$3-F$4)*10)),1))</f>
        <v>6.4</v>
      </c>
      <c r="G129" s="173" t="n">
        <f aca="false">IF(AND(E129="x",F129="x"),"x",ROUND(AVERAGE(E129,F129),1))</f>
        <v>7.2</v>
      </c>
      <c r="H129" s="174" t="n">
        <f aca="false">ROUND(AVERAGE(D129,G129),1)</f>
        <v>6</v>
      </c>
      <c r="I129" s="172" t="n">
        <f aca="false">IF('Indicator Data'!BM129="No data","x",ROUND(IF('Indicator Data'!BM129^2&gt;I$3,0,IF('Indicator Data'!BM129^2&lt;I$4,10,(I$3-'Indicator Data'!BM129^2)/(I$3-I$4)*10)),1))</f>
        <v>3.5</v>
      </c>
      <c r="J129" s="172" t="n">
        <f aca="false">IF(OR('Indicator Data'!BL129=0,'Indicator Data'!BL129="No data"),"x",ROUND(IF('Indicator Data'!BL129&gt;J$3,0,IF('Indicator Data'!BL129&lt;J$4,10,(J$3-'Indicator Data'!BL129)/(J$3-J$4)*10)),1))</f>
        <v>1.1</v>
      </c>
      <c r="K129" s="172" t="n">
        <f aca="false">IF('Indicator Data'!BN129="No data","x",ROUND(IF('Indicator Data'!BN129&gt;K$3,0,IF('Indicator Data'!BN129&lt;K$4,10,(K$3-'Indicator Data'!BN129)/(K$3-K$4)*10)),1))</f>
        <v>5.5</v>
      </c>
      <c r="L129" s="172" t="n">
        <f aca="false">IF('Indicator Data'!BO129="No data","x",ROUND(IF('Indicator Data'!BO129&gt;L$3,0,IF('Indicator Data'!BO129&lt;L$4,10,(L$3-'Indicator Data'!BO129)/(L$3-L$4)*10)),1))</f>
        <v>5.6</v>
      </c>
      <c r="M129" s="173" t="n">
        <f aca="false">IF(AND(I129="x",J129="x",K129="x",L129="x"),"x",ROUND(AVERAGE(I129,J129,K129,L129),1))</f>
        <v>3.9</v>
      </c>
      <c r="N129" s="175" t="n">
        <f aca="false">IF('Indicator Data'!BP129="No data","x",'Indicator Data'!BP129/'Indicator Data'!CB129*100)</f>
        <v>14.9576200764501</v>
      </c>
      <c r="O129" s="172" t="n">
        <f aca="false">IF(N129="x","x",ROUND(IF(N129&gt;O$3,0,IF(N129&lt;O$4,10,(O$3-N129)/(O$3-O$4)*10)),1))</f>
        <v>8.6</v>
      </c>
      <c r="P129" s="172" t="n">
        <f aca="false">IF('Indicator Data'!BQ129="No data","x",ROUND(IF('Indicator Data'!BQ129&gt;P$3,0,IF('Indicator Data'!BQ129&lt;P$4,10,(P$3-'Indicator Data'!BQ129)/(P$3-P$4)*10)),1))</f>
        <v>3</v>
      </c>
      <c r="Q129" s="172" t="n">
        <f aca="false">IF('Indicator Data'!BR129="No data","x",ROUND(IF('Indicator Data'!BR129&gt;Q$3,0,IF('Indicator Data'!BR129&lt;Q$4,10,(Q$3-'Indicator Data'!BR129)/(Q$3-Q$4)*10)),1))</f>
        <v>3.7</v>
      </c>
      <c r="R129" s="173" t="n">
        <f aca="false">IF(AND(O129="x",P129="x",Q129="x"),"x",ROUND(AVERAGE(O129,Q129,P129),1))</f>
        <v>5.1</v>
      </c>
      <c r="S129" s="172" t="n">
        <f aca="false">IF('Indicator Data'!BS129="No data","x",ROUND(IF('Indicator Data'!BS129&gt;S$3,0,IF('Indicator Data'!BS129&lt;S$4,10,(S$3-'Indicator Data'!BS129)/(S$3-S$4)*10)),1))</f>
        <v>7.5</v>
      </c>
      <c r="T129" s="176" t="n">
        <f aca="false">IF('Indicator Data'!BT129="No data","x",ROUND(IF('Indicator Data'!BT129&gt;T$3,0,IF('Indicator Data'!BT129&lt;T$4,10,(T$3-'Indicator Data'!BT129)/(T$3-T$4)*10)),1))</f>
        <v>1.2</v>
      </c>
      <c r="U129" s="176" t="n">
        <f aca="false">IF('Indicator Data'!BU129="No data","x",ROUND(IF('Indicator Data'!BU129&gt;U$3,0,IF('Indicator Data'!BU129&lt;U$4,10,(U$3-'Indicator Data'!BU129)/(U$3-U$4)*10)),1))</f>
        <v>0.2</v>
      </c>
      <c r="V129" s="176" t="n">
        <f aca="false">IF('Indicator Data'!BV129="No data","x",ROUND(IF('Indicator Data'!BV129&gt;V$3,0,IF('Indicator Data'!BV129&lt;V$4,10,(V$3-'Indicator Data'!BV129)/(V$3-V$4)*10)),1))</f>
        <v>1.2</v>
      </c>
      <c r="W129" s="172" t="n">
        <f aca="false">IF(AND(T129="X",U129="x",V129="x"),"x",AVERAGE(T129:V129))</f>
        <v>0.866666666666667</v>
      </c>
      <c r="X129" s="172" t="n">
        <f aca="false">IF('Indicator Data'!BW129="No data","x",ROUND(IF('Indicator Data'!BW129&gt;X$3,0,IF('Indicator Data'!BW129&lt;X$4,10,(X$3-'Indicator Data'!BW129)/(X$3-X$4)*10)),1))</f>
        <v>8.6</v>
      </c>
      <c r="Y129" s="172" t="n">
        <f aca="false">IF('Indicator Data'!BX129="No data","x",ROUND(IF('Indicator Data'!BX129&gt;Y$3,10,IF('Indicator Data'!BX129&lt;Y$4,0,10-(Y$3-'Indicator Data'!BX129)/(Y$3-Y$4)*10)),1))</f>
        <v>1.1</v>
      </c>
      <c r="Z129" s="173" t="n">
        <f aca="false">IF(AND(S129="x",W129="x",X129="x",Y129="x"),"x",ROUND(AVERAGE(S129,W129,X129,Y129),1))</f>
        <v>4.5</v>
      </c>
      <c r="AA129" s="174" t="n">
        <f aca="false">ROUND(AVERAGE(R129,M129,Z129),1)</f>
        <v>4.5</v>
      </c>
      <c r="AB129" s="162"/>
    </row>
    <row r="130" customFormat="false" ht="14.5" hidden="false" customHeight="false" outlineLevel="0" collapsed="false">
      <c r="A130" s="170" t="str">
        <f aca="false">'Indicator Data'!A130</f>
        <v>Niger</v>
      </c>
      <c r="B130" s="171" t="str">
        <f aca="false">'Indicator Data'!B130</f>
        <v>NER</v>
      </c>
      <c r="C130" s="172" t="n">
        <f aca="false">IF('Indicator Data'!BI130="No data","x",ROUND(IF('Indicator Data'!BI130&gt;C$3,0,IF('Indicator Data'!BI130&lt;C$4,10,(C$3-'Indicator Data'!BI130)/(C$3-C$4)*10)),1))</f>
        <v>5.2</v>
      </c>
      <c r="D130" s="173" t="n">
        <f aca="false">IF(C130="x","x",C130)</f>
        <v>5.2</v>
      </c>
      <c r="E130" s="172" t="n">
        <f aca="false">IF('Indicator Data'!BK130="No data","x",ROUND(IF('Indicator Data'!BK130&gt;E$3,0,IF('Indicator Data'!BK130&lt;E$4,10,(E$3-'Indicator Data'!BK130)/(E$3-E$4)*10)),1))</f>
        <v>6.9</v>
      </c>
      <c r="F130" s="172" t="n">
        <f aca="false">IF('Indicator Data'!BJ130="No data","x",ROUND(IF('Indicator Data'!BJ130&gt;F$3,0,IF('Indicator Data'!BJ130&lt;F$4,10,(F$3-'Indicator Data'!BJ130)/(F$3-F$4)*10)),1))</f>
        <v>6.2</v>
      </c>
      <c r="G130" s="173" t="n">
        <f aca="false">IF(AND(E130="x",F130="x"),"x",ROUND(AVERAGE(E130,F130),1))</f>
        <v>6.6</v>
      </c>
      <c r="H130" s="174" t="n">
        <f aca="false">ROUND(AVERAGE(D130,G130),1)</f>
        <v>5.9</v>
      </c>
      <c r="I130" s="172" t="n">
        <f aca="false">IF('Indicator Data'!BM130="No data","x",ROUND(IF('Indicator Data'!BM130^2&gt;I$3,0,IF('Indicator Data'!BM130^2&lt;I$4,10,(I$3-'Indicator Data'!BM130^2)/(I$3-I$4)*10)),1))</f>
        <v>9.6</v>
      </c>
      <c r="J130" s="172" t="n">
        <f aca="false">IF(OR('Indicator Data'!BL130=0,'Indicator Data'!BL130="No data"),"x",ROUND(IF('Indicator Data'!BL130&gt;J$3,0,IF('Indicator Data'!BL130&lt;J$4,10,(J$3-'Indicator Data'!BL130)/(J$3-J$4)*10)),1))</f>
        <v>8.1</v>
      </c>
      <c r="K130" s="172" t="n">
        <f aca="false">IF('Indicator Data'!BN130="No data","x",ROUND(IF('Indicator Data'!BN130&gt;K$3,0,IF('Indicator Data'!BN130&lt;K$4,10,(K$3-'Indicator Data'!BN130)/(K$3-K$4)*10)),1))</f>
        <v>9.5</v>
      </c>
      <c r="L130" s="172" t="n">
        <f aca="false">IF('Indicator Data'!BO130="No data","x",ROUND(IF('Indicator Data'!BO130&gt;L$3,0,IF('Indicator Data'!BO130&lt;L$4,10,(L$3-'Indicator Data'!BO130)/(L$3-L$4)*10)),1))</f>
        <v>7.2</v>
      </c>
      <c r="M130" s="173" t="n">
        <f aca="false">IF(AND(I130="x",J130="x",K130="x",L130="x"),"x",ROUND(AVERAGE(I130,J130,K130,L130),1))</f>
        <v>8.6</v>
      </c>
      <c r="N130" s="175" t="n">
        <f aca="false">IF('Indicator Data'!BP130="No data","x",'Indicator Data'!BP130/'Indicator Data'!CB130*100)</f>
        <v>3.86831925475645</v>
      </c>
      <c r="O130" s="172" t="n">
        <f aca="false">IF(N130="x","x",ROUND(IF(N130&gt;O$3,0,IF(N130&lt;O$4,10,(O$3-N130)/(O$3-O$4)*10)),1))</f>
        <v>9.7</v>
      </c>
      <c r="P130" s="172" t="n">
        <f aca="false">IF('Indicator Data'!BQ130="No data","x",ROUND(IF('Indicator Data'!BQ130&gt;P$3,0,IF('Indicator Data'!BQ130&lt;P$4,10,(P$3-'Indicator Data'!BQ130)/(P$3-P$4)*10)),1))</f>
        <v>9.5</v>
      </c>
      <c r="Q130" s="172" t="n">
        <f aca="false">IF('Indicator Data'!BR130="No data","x",ROUND(IF('Indicator Data'!BR130&gt;Q$3,0,IF('Indicator Data'!BR130&lt;Q$4,10,(Q$3-'Indicator Data'!BR130)/(Q$3-Q$4)*10)),1))</f>
        <v>10</v>
      </c>
      <c r="R130" s="173" t="n">
        <f aca="false">IF(AND(O130="x",P130="x",Q130="x"),"x",ROUND(AVERAGE(O130,Q130,P130),1))</f>
        <v>9.7</v>
      </c>
      <c r="S130" s="172" t="n">
        <f aca="false">IF('Indicator Data'!BS130="No data","x",ROUND(IF('Indicator Data'!BS130&gt;S$3,0,IF('Indicator Data'!BS130&lt;S$4,10,(S$3-'Indicator Data'!BS130)/(S$3-S$4)*10)),1))</f>
        <v>9.9</v>
      </c>
      <c r="T130" s="176" t="n">
        <f aca="false">IF('Indicator Data'!BT130="No data","x",ROUND(IF('Indicator Data'!BT130&gt;T$3,0,IF('Indicator Data'!BT130&lt;T$4,10,(T$3-'Indicator Data'!BT130)/(T$3-T$4)*10)),1))</f>
        <v>3.1</v>
      </c>
      <c r="U130" s="176" t="n">
        <f aca="false">IF('Indicator Data'!BU130="No data","x",ROUND(IF('Indicator Data'!BU130&gt;U$3,0,IF('Indicator Data'!BU130&lt;U$4,10,(U$3-'Indicator Data'!BU130)/(U$3-U$4)*10)),1))</f>
        <v>6.6</v>
      </c>
      <c r="V130" s="176" t="n">
        <f aca="false">IF('Indicator Data'!BV130="No data","x",ROUND(IF('Indicator Data'!BV130&gt;V$3,0,IF('Indicator Data'!BV130&lt;V$4,10,(V$3-'Indicator Data'!BV130)/(V$3-V$4)*10)),1))</f>
        <v>3.1</v>
      </c>
      <c r="W130" s="172" t="n">
        <f aca="false">IF(AND(T130="X",U130="x",V130="x"),"x",AVERAGE(T130:V130))</f>
        <v>4.26666666666667</v>
      </c>
      <c r="X130" s="172" t="n">
        <f aca="false">IF('Indicator Data'!BW130="No data","x",ROUND(IF('Indicator Data'!BW130&gt;X$3,0,IF('Indicator Data'!BW130&lt;X$4,10,(X$3-'Indicator Data'!BW130)/(X$3-X$4)*10)),1))</f>
        <v>9.9</v>
      </c>
      <c r="Y130" s="172" t="n">
        <f aca="false">IF('Indicator Data'!BX130="No data","x",ROUND(IF('Indicator Data'!BX130&gt;Y$3,10,IF('Indicator Data'!BX130&lt;Y$4,0,10-(Y$3-'Indicator Data'!BX130)/(Y$3-Y$4)*10)),1))</f>
        <v>5.7</v>
      </c>
      <c r="Z130" s="173" t="n">
        <f aca="false">IF(AND(S130="x",W130="x",X130="x",Y130="x"),"x",ROUND(AVERAGE(S130,W130,X130,Y130),1))</f>
        <v>7.4</v>
      </c>
      <c r="AA130" s="174" t="n">
        <f aca="false">ROUND(AVERAGE(R130,M130,Z130),1)</f>
        <v>8.6</v>
      </c>
      <c r="AB130" s="162"/>
    </row>
    <row r="131" customFormat="false" ht="14.5" hidden="false" customHeight="false" outlineLevel="0" collapsed="false">
      <c r="A131" s="170" t="str">
        <f aca="false">'Indicator Data'!A131</f>
        <v>Nigeria</v>
      </c>
      <c r="B131" s="171" t="str">
        <f aca="false">'Indicator Data'!B131</f>
        <v>NGA</v>
      </c>
      <c r="C131" s="172" t="n">
        <f aca="false">IF('Indicator Data'!BI131="No data","x",ROUND(IF('Indicator Data'!BI131&gt;C$3,0,IF('Indicator Data'!BI131&lt;C$4,10,(C$3-'Indicator Data'!BI131)/(C$3-C$4)*10)),1))</f>
        <v>2.7</v>
      </c>
      <c r="D131" s="173" t="n">
        <f aca="false">IF(C131="x","x",C131)</f>
        <v>2.7</v>
      </c>
      <c r="E131" s="172" t="n">
        <f aca="false">IF('Indicator Data'!BK131="No data","x",ROUND(IF('Indicator Data'!BK131&gt;E$3,0,IF('Indicator Data'!BK131&lt;E$4,10,(E$3-'Indicator Data'!BK131)/(E$3-E$4)*10)),1))</f>
        <v>7.6</v>
      </c>
      <c r="F131" s="172" t="n">
        <f aca="false">IF('Indicator Data'!BJ131="No data","x",ROUND(IF('Indicator Data'!BJ131&gt;F$3,0,IF('Indicator Data'!BJ131&lt;F$4,10,(F$3-'Indicator Data'!BJ131)/(F$3-F$4)*10)),1))</f>
        <v>7.1</v>
      </c>
      <c r="G131" s="173" t="n">
        <f aca="false">IF(AND(E131="x",F131="x"),"x",ROUND(AVERAGE(E131,F131),1))</f>
        <v>7.4</v>
      </c>
      <c r="H131" s="174" t="n">
        <f aca="false">ROUND(AVERAGE(D131,G131),1)</f>
        <v>5.1</v>
      </c>
      <c r="I131" s="172" t="n">
        <f aca="false">IF('Indicator Data'!BM131="No data","x",ROUND(IF('Indicator Data'!BM131^2&gt;I$3,0,IF('Indicator Data'!BM131^2&lt;I$4,10,(I$3-'Indicator Data'!BM131^2)/(I$3-I$4)*10)),1))</f>
        <v>6.8</v>
      </c>
      <c r="J131" s="172" t="n">
        <f aca="false">IF(OR('Indicator Data'!BL131=0,'Indicator Data'!BL131="No data"),"x",ROUND(IF('Indicator Data'!BL131&gt;J$3,0,IF('Indicator Data'!BL131&lt;J$4,10,(J$3-'Indicator Data'!BL131)/(J$3-J$4)*10)),1))</f>
        <v>4.5</v>
      </c>
      <c r="K131" s="172" t="n">
        <f aca="false">IF('Indicator Data'!BN131="No data","x",ROUND(IF('Indicator Data'!BN131&gt;K$3,0,IF('Indicator Data'!BN131&lt;K$4,10,(K$3-'Indicator Data'!BN131)/(K$3-K$4)*10)),1))</f>
        <v>6.5</v>
      </c>
      <c r="L131" s="172" t="n">
        <f aca="false">IF('Indicator Data'!BO131="No data","x",ROUND(IF('Indicator Data'!BO131&gt;L$3,0,IF('Indicator Data'!BO131&lt;L$4,10,(L$3-'Indicator Data'!BO131)/(L$3-L$4)*10)),1))</f>
        <v>5.2</v>
      </c>
      <c r="M131" s="173" t="n">
        <f aca="false">IF(AND(I131="x",J131="x",K131="x",L131="x"),"x",ROUND(AVERAGE(I131,J131,K131,L131),1))</f>
        <v>5.8</v>
      </c>
      <c r="N131" s="175" t="n">
        <f aca="false">IF('Indicator Data'!BP131="No data","x",'Indicator Data'!BP131/'Indicator Data'!CB131*100)</f>
        <v>10.7601260471908</v>
      </c>
      <c r="O131" s="172" t="n">
        <f aca="false">IF(N131="x","x",ROUND(IF(N131&gt;O$3,0,IF(N131&lt;O$4,10,(O$3-N131)/(O$3-O$4)*10)),1))</f>
        <v>9</v>
      </c>
      <c r="P131" s="172" t="n">
        <f aca="false">IF('Indicator Data'!BQ131="No data","x",ROUND(IF('Indicator Data'!BQ131&gt;P$3,0,IF('Indicator Data'!BQ131&lt;P$4,10,(P$3-'Indicator Data'!BQ131)/(P$3-P$4)*10)),1))</f>
        <v>6.4</v>
      </c>
      <c r="Q131" s="172" t="n">
        <f aca="false">IF('Indicator Data'!BR131="No data","x",ROUND(IF('Indicator Data'!BR131&gt;Q$3,0,IF('Indicator Data'!BR131&lt;Q$4,10,(Q$3-'Indicator Data'!BR131)/(Q$3-Q$4)*10)),1))</f>
        <v>4.5</v>
      </c>
      <c r="R131" s="173" t="n">
        <f aca="false">IF(AND(O131="x",P131="x",Q131="x"),"x",ROUND(AVERAGE(O131,Q131,P131),1))</f>
        <v>6.6</v>
      </c>
      <c r="S131" s="172" t="n">
        <f aca="false">IF('Indicator Data'!BS131="No data","x",ROUND(IF('Indicator Data'!BS131&gt;S$3,0,IF('Indicator Data'!BS131&lt;S$4,10,(S$3-'Indicator Data'!BS131)/(S$3-S$4)*10)),1))</f>
        <v>9</v>
      </c>
      <c r="T131" s="176" t="n">
        <f aca="false">IF('Indicator Data'!BT131="No data","x",ROUND(IF('Indicator Data'!BT131&gt;T$3,0,IF('Indicator Data'!BT131&lt;T$4,10,(T$3-'Indicator Data'!BT131)/(T$3-T$4)*10)),1))</f>
        <v>7.1</v>
      </c>
      <c r="U131" s="176" t="n">
        <f aca="false">IF('Indicator Data'!BU131="No data","x",ROUND(IF('Indicator Data'!BU131&gt;U$3,0,IF('Indicator Data'!BU131&lt;U$4,10,(U$3-'Indicator Data'!BU131)/(U$3-U$4)*10)),1))</f>
        <v>10</v>
      </c>
      <c r="V131" s="176" t="n">
        <f aca="false">IF('Indicator Data'!BV131="No data","x",ROUND(IF('Indicator Data'!BV131&gt;V$3,0,IF('Indicator Data'!BV131&lt;V$4,10,(V$3-'Indicator Data'!BV131)/(V$3-V$4)*10)),1))</f>
        <v>7.1</v>
      </c>
      <c r="W131" s="172" t="n">
        <f aca="false">IF(AND(T131="X",U131="x",V131="x"),"x",AVERAGE(T131:V131))</f>
        <v>8.06666666666667</v>
      </c>
      <c r="X131" s="172" t="n">
        <f aca="false">IF('Indicator Data'!BW131="No data","x",ROUND(IF('Indicator Data'!BW131&gt;X$3,0,IF('Indicator Data'!BW131&lt;X$4,10,(X$3-'Indicator Data'!BW131)/(X$3-X$4)*10)),1))</f>
        <v>9.6</v>
      </c>
      <c r="Y131" s="172" t="n">
        <f aca="false">IF('Indicator Data'!BX131="No data","x",ROUND(IF('Indicator Data'!BX131&gt;Y$3,10,IF('Indicator Data'!BX131&lt;Y$4,0,10-(Y$3-'Indicator Data'!BX131)/(Y$3-Y$4)*10)),1))</f>
        <v>10</v>
      </c>
      <c r="Z131" s="173" t="n">
        <f aca="false">IF(AND(S131="x",W131="x",X131="x",Y131="x"),"x",ROUND(AVERAGE(S131,W131,X131,Y131),1))</f>
        <v>9.2</v>
      </c>
      <c r="AA131" s="174" t="n">
        <f aca="false">ROUND(AVERAGE(R131,M131,Z131),1)</f>
        <v>7.2</v>
      </c>
      <c r="AB131" s="162"/>
    </row>
    <row r="132" customFormat="false" ht="14.5" hidden="false" customHeight="false" outlineLevel="0" collapsed="false">
      <c r="A132" s="170" t="str">
        <f aca="false">'Indicator Data'!A132</f>
        <v>North Macedonia</v>
      </c>
      <c r="B132" s="171" t="str">
        <f aca="false">'Indicator Data'!B132</f>
        <v>MKD</v>
      </c>
      <c r="C132" s="172" t="n">
        <f aca="false">IF('Indicator Data'!BI132="No data","x",ROUND(IF('Indicator Data'!BI132&gt;C$3,0,IF('Indicator Data'!BI132&lt;C$4,10,(C$3-'Indicator Data'!BI132)/(C$3-C$4)*10)),1))</f>
        <v>3.8</v>
      </c>
      <c r="D132" s="173" t="n">
        <f aca="false">IF(C132="x","x",C132)</f>
        <v>3.8</v>
      </c>
      <c r="E132" s="172" t="n">
        <f aca="false">IF('Indicator Data'!BK132="No data","x",ROUND(IF('Indicator Data'!BK132&gt;E$3,0,IF('Indicator Data'!BK132&lt;E$4,10,(E$3-'Indicator Data'!BK132)/(E$3-E$4)*10)),1))</f>
        <v>6.1</v>
      </c>
      <c r="F132" s="172" t="n">
        <f aca="false">IF('Indicator Data'!BJ132="No data","x",ROUND(IF('Indicator Data'!BJ132&gt;F$3,0,IF('Indicator Data'!BJ132&lt;F$4,10,(F$3-'Indicator Data'!BJ132)/(F$3-F$4)*10)),1))</f>
        <v>4.7</v>
      </c>
      <c r="G132" s="173" t="n">
        <f aca="false">IF(AND(E132="x",F132="x"),"x",ROUND(AVERAGE(E132,F132),1))</f>
        <v>5.4</v>
      </c>
      <c r="H132" s="174" t="n">
        <f aca="false">ROUND(AVERAGE(D132,G132),1)</f>
        <v>4.6</v>
      </c>
      <c r="I132" s="172" t="n">
        <f aca="false">IF('Indicator Data'!BM132="No data","x",ROUND(IF('Indicator Data'!BM132^2&gt;I$3,0,IF('Indicator Data'!BM132^2&lt;I$4,10,(I$3-'Indicator Data'!BM132^2)/(I$3-I$4)*10)),1))</f>
        <v>0.5</v>
      </c>
      <c r="J132" s="172" t="n">
        <f aca="false">IF(OR('Indicator Data'!BL132=0,'Indicator Data'!BL132="No data"),"x",ROUND(IF('Indicator Data'!BL132&gt;J$3,0,IF('Indicator Data'!BL132&lt;J$4,10,(J$3-'Indicator Data'!BL132)/(J$3-J$4)*10)),1))</f>
        <v>0</v>
      </c>
      <c r="K132" s="172" t="n">
        <f aca="false">IF('Indicator Data'!BN132="No data","x",ROUND(IF('Indicator Data'!BN132&gt;K$3,0,IF('Indicator Data'!BN132&lt;K$4,10,(K$3-'Indicator Data'!BN132)/(K$3-K$4)*10)),1))</f>
        <v>1.9</v>
      </c>
      <c r="L132" s="172" t="n">
        <f aca="false">IF('Indicator Data'!BO132="No data","x",ROUND(IF('Indicator Data'!BO132&gt;L$3,0,IF('Indicator Data'!BO132&lt;L$4,10,(L$3-'Indicator Data'!BO132)/(L$3-L$4)*10)),1))</f>
        <v>5.7</v>
      </c>
      <c r="M132" s="173" t="n">
        <f aca="false">IF(AND(I132="x",J132="x",K132="x",L132="x"),"x",ROUND(AVERAGE(I132,J132,K132,L132),1))</f>
        <v>2</v>
      </c>
      <c r="N132" s="175" t="n">
        <f aca="false">IF('Indicator Data'!BP132="No data","x",'Indicator Data'!BP132/'Indicator Data'!CB132*100)</f>
        <v>55.5114988104679</v>
      </c>
      <c r="O132" s="172" t="n">
        <f aca="false">IF(N132="x","x",ROUND(IF(N132&gt;O$3,0,IF(N132&lt;O$4,10,(O$3-N132)/(O$3-O$4)*10)),1))</f>
        <v>4.5</v>
      </c>
      <c r="P132" s="172" t="n">
        <f aca="false">IF('Indicator Data'!BQ132="No data","x",ROUND(IF('Indicator Data'!BQ132&gt;P$3,0,IF('Indicator Data'!BQ132&lt;P$4,10,(P$3-'Indicator Data'!BQ132)/(P$3-P$4)*10)),1))</f>
        <v>0.2</v>
      </c>
      <c r="Q132" s="172" t="n">
        <f aca="false">IF('Indicator Data'!BR132="No data","x",ROUND(IF('Indicator Data'!BR132&gt;Q$3,0,IF('Indicator Data'!BR132&lt;Q$4,10,(Q$3-'Indicator Data'!BR132)/(Q$3-Q$4)*10)),1))</f>
        <v>0.5</v>
      </c>
      <c r="R132" s="173" t="n">
        <f aca="false">IF(AND(O132="x",P132="x",Q132="x"),"x",ROUND(AVERAGE(O132,Q132,P132),1))</f>
        <v>1.7</v>
      </c>
      <c r="S132" s="172" t="n">
        <f aca="false">IF('Indicator Data'!BS132="No data","x",ROUND(IF('Indicator Data'!BS132&gt;S$3,0,IF('Indicator Data'!BS132&lt;S$4,10,(S$3-'Indicator Data'!BS132)/(S$3-S$4)*10)),1))</f>
        <v>2.8</v>
      </c>
      <c r="T132" s="176" t="n">
        <f aca="false">IF('Indicator Data'!BT132="No data","x",ROUND(IF('Indicator Data'!BT132&gt;T$3,0,IF('Indicator Data'!BT132&lt;T$4,10,(T$3-'Indicator Data'!BT132)/(T$3-T$4)*10)),1))</f>
        <v>2.5</v>
      </c>
      <c r="U132" s="176" t="n">
        <f aca="false">IF('Indicator Data'!BU132="No data","x",ROUND(IF('Indicator Data'!BU132&gt;U$3,0,IF('Indicator Data'!BU132&lt;U$4,10,(U$3-'Indicator Data'!BU132)/(U$3-U$4)*10)),1))</f>
        <v>5.3</v>
      </c>
      <c r="V132" s="176" t="n">
        <f aca="false">IF('Indicator Data'!BV132="No data","x",ROUND(IF('Indicator Data'!BV132&gt;V$3,0,IF('Indicator Data'!BV132&lt;V$4,10,(V$3-'Indicator Data'!BV132)/(V$3-V$4)*10)),1))</f>
        <v>10</v>
      </c>
      <c r="W132" s="172" t="n">
        <f aca="false">IF(AND(T132="X",U132="x",V132="x"),"x",AVERAGE(T132:V132))</f>
        <v>5.93333333333333</v>
      </c>
      <c r="X132" s="172" t="n">
        <f aca="false">IF('Indicator Data'!BW132="No data","x",ROUND(IF('Indicator Data'!BW132&gt;X$3,0,IF('Indicator Data'!BW132&lt;X$4,10,(X$3-'Indicator Data'!BW132)/(X$3-X$4)*10)),1))</f>
        <v>5.7</v>
      </c>
      <c r="Y132" s="172" t="n">
        <f aca="false">IF('Indicator Data'!BX132="No data","x",ROUND(IF('Indicator Data'!BX132&gt;Y$3,10,IF('Indicator Data'!BX132&lt;Y$4,0,10-(Y$3-'Indicator Data'!BX132)/(Y$3-Y$4)*10)),1))</f>
        <v>0.1</v>
      </c>
      <c r="Z132" s="173" t="n">
        <f aca="false">IF(AND(S132="x",W132="x",X132="x",Y132="x"),"x",ROUND(AVERAGE(S132,W132,X132,Y132),1))</f>
        <v>3.6</v>
      </c>
      <c r="AA132" s="174" t="n">
        <f aca="false">ROUND(AVERAGE(R132,M132,Z132),1)</f>
        <v>2.4</v>
      </c>
      <c r="AB132" s="162"/>
    </row>
    <row r="133" customFormat="false" ht="14.5" hidden="false" customHeight="false" outlineLevel="0" collapsed="false">
      <c r="A133" s="170" t="str">
        <f aca="false">'Indicator Data'!A133</f>
        <v>Norway</v>
      </c>
      <c r="B133" s="171" t="str">
        <f aca="false">'Indicator Data'!B133</f>
        <v>NOR</v>
      </c>
      <c r="C133" s="172" t="n">
        <f aca="false">IF('Indicator Data'!BI133="No data","x",ROUND(IF('Indicator Data'!BI133&gt;C$3,0,IF('Indicator Data'!BI133&lt;C$4,10,(C$3-'Indicator Data'!BI133)/(C$3-C$4)*10)),1))</f>
        <v>2.3</v>
      </c>
      <c r="D133" s="173" t="n">
        <f aca="false">IF(C133="x","x",C133)</f>
        <v>2.3</v>
      </c>
      <c r="E133" s="172" t="n">
        <f aca="false">IF('Indicator Data'!BK133="No data","x",ROUND(IF('Indicator Data'!BK133&gt;E$3,0,IF('Indicator Data'!BK133&lt;E$4,10,(E$3-'Indicator Data'!BK133)/(E$3-E$4)*10)),1))</f>
        <v>1.5</v>
      </c>
      <c r="F133" s="172" t="n">
        <f aca="false">IF('Indicator Data'!BJ133="No data","x",ROUND(IF('Indicator Data'!BJ133&gt;F$3,0,IF('Indicator Data'!BJ133&lt;F$4,10,(F$3-'Indicator Data'!BJ133)/(F$3-F$4)*10)),1))</f>
        <v>1.1</v>
      </c>
      <c r="G133" s="173" t="n">
        <f aca="false">IF(AND(E133="x",F133="x"),"x",ROUND(AVERAGE(E133,F133),1))</f>
        <v>1.3</v>
      </c>
      <c r="H133" s="174" t="n">
        <f aca="false">ROUND(AVERAGE(D133,G133),1)</f>
        <v>1.8</v>
      </c>
      <c r="I133" s="172" t="str">
        <f aca="false">IF('Indicator Data'!BM133="No data","x",ROUND(IF('Indicator Data'!BM133^2&gt;I$3,0,IF('Indicator Data'!BM133^2&lt;I$4,10,(I$3-'Indicator Data'!BM133^2)/(I$3-I$4)*10)),1))</f>
        <v>x</v>
      </c>
      <c r="J133" s="172" t="n">
        <f aca="false">IF(OR('Indicator Data'!BL133=0,'Indicator Data'!BL133="No data"),"x",ROUND(IF('Indicator Data'!BL133&gt;J$3,0,IF('Indicator Data'!BL133&lt;J$4,10,(J$3-'Indicator Data'!BL133)/(J$3-J$4)*10)),1))</f>
        <v>0</v>
      </c>
      <c r="K133" s="172" t="n">
        <f aca="false">IF('Indicator Data'!BN133="No data","x",ROUND(IF('Indicator Data'!BN133&gt;K$3,0,IF('Indicator Data'!BN133&lt;K$4,10,(K$3-'Indicator Data'!BN133)/(K$3-K$4)*10)),1))</f>
        <v>0.3</v>
      </c>
      <c r="L133" s="172" t="n">
        <f aca="false">IF('Indicator Data'!BO133="No data","x",ROUND(IF('Indicator Data'!BO133&gt;L$3,0,IF('Indicator Data'!BO133&lt;L$4,10,(L$3-'Indicator Data'!BO133)/(L$3-L$4)*10)),1))</f>
        <v>4.7</v>
      </c>
      <c r="M133" s="173" t="n">
        <f aca="false">IF(AND(I133="x",J133="x",K133="x",L133="x"),"x",ROUND(AVERAGE(I133,J133,K133,L133),1))</f>
        <v>1.7</v>
      </c>
      <c r="N133" s="175" t="n">
        <f aca="false">IF('Indicator Data'!BP133="No data","x",'Indicator Data'!BP133/'Indicator Data'!CB133*100)</f>
        <v>46.0147904683648</v>
      </c>
      <c r="O133" s="172" t="n">
        <f aca="false">IF(N133="x","x",ROUND(IF(N133&gt;O$3,0,IF(N133&lt;O$4,10,(O$3-N133)/(O$3-O$4)*10)),1))</f>
        <v>5.5</v>
      </c>
      <c r="P133" s="172" t="n">
        <f aca="false">IF('Indicator Data'!BQ133="No data","x",ROUND(IF('Indicator Data'!BQ133&gt;P$3,0,IF('Indicator Data'!BQ133&lt;P$4,10,(P$3-'Indicator Data'!BQ133)/(P$3-P$4)*10)),1))</f>
        <v>0.2</v>
      </c>
      <c r="Q133" s="172" t="n">
        <f aca="false">IF('Indicator Data'!BR133="No data","x",ROUND(IF('Indicator Data'!BR133&gt;Q$3,0,IF('Indicator Data'!BR133&lt;Q$4,10,(Q$3-'Indicator Data'!BR133)/(Q$3-Q$4)*10)),1))</f>
        <v>0</v>
      </c>
      <c r="R133" s="173" t="n">
        <f aca="false">IF(AND(O133="x",P133="x",Q133="x"),"x",ROUND(AVERAGE(O133,Q133,P133),1))</f>
        <v>1.9</v>
      </c>
      <c r="S133" s="172" t="n">
        <f aca="false">IF('Indicator Data'!BS133="No data","x",ROUND(IF('Indicator Data'!BS133&gt;S$3,0,IF('Indicator Data'!BS133&lt;S$4,10,(S$3-'Indicator Data'!BS133)/(S$3-S$4)*10)),1))</f>
        <v>0</v>
      </c>
      <c r="T133" s="176" t="n">
        <f aca="false">IF('Indicator Data'!BT133="No data","x",ROUND(IF('Indicator Data'!BT133&gt;T$3,0,IF('Indicator Data'!BT133&lt;T$4,10,(T$3-'Indicator Data'!BT133)/(T$3-T$4)*10)),1))</f>
        <v>0.3</v>
      </c>
      <c r="U133" s="176" t="n">
        <f aca="false">IF('Indicator Data'!BU133="No data","x",ROUND(IF('Indicator Data'!BU133&gt;U$3,0,IF('Indicator Data'!BU133&lt;U$4,10,(U$3-'Indicator Data'!BU133)/(U$3-U$4)*10)),1))</f>
        <v>0.7</v>
      </c>
      <c r="V133" s="176" t="n">
        <f aca="false">IF('Indicator Data'!BV133="No data","x",ROUND(IF('Indicator Data'!BV133&gt;V$3,0,IF('Indicator Data'!BV133&lt;V$4,10,(V$3-'Indicator Data'!BV133)/(V$3-V$4)*10)),1))</f>
        <v>0.5</v>
      </c>
      <c r="W133" s="172" t="n">
        <f aca="false">IF(AND(T133="X",U133="x",V133="x"),"x",AVERAGE(T133:V133))</f>
        <v>0.5</v>
      </c>
      <c r="X133" s="172" t="n">
        <f aca="false">IF('Indicator Data'!BW133="No data","x",ROUND(IF('Indicator Data'!BW133&gt;X$3,0,IF('Indicator Data'!BW133&lt;X$4,10,(X$3-'Indicator Data'!BW133)/(X$3-X$4)*10)),1))</f>
        <v>0</v>
      </c>
      <c r="Y133" s="172" t="n">
        <f aca="false">IF('Indicator Data'!BX133="No data","x",ROUND(IF('Indicator Data'!BX133&gt;Y$3,10,IF('Indicator Data'!BX133&lt;Y$4,0,10-(Y$3-'Indicator Data'!BX133)/(Y$3-Y$4)*10)),1))</f>
        <v>0</v>
      </c>
      <c r="Z133" s="173" t="n">
        <f aca="false">IF(AND(S133="x",W133="x",X133="x",Y133="x"),"x",ROUND(AVERAGE(S133,W133,X133,Y133),1))</f>
        <v>0.1</v>
      </c>
      <c r="AA133" s="174" t="n">
        <f aca="false">ROUND(AVERAGE(R133,M133,Z133),1)</f>
        <v>1.2</v>
      </c>
      <c r="AB133" s="162"/>
    </row>
    <row r="134" customFormat="false" ht="14.5" hidden="false" customHeight="false" outlineLevel="0" collapsed="false">
      <c r="A134" s="170" t="str">
        <f aca="false">'Indicator Data'!A134</f>
        <v>Oman</v>
      </c>
      <c r="B134" s="171" t="str">
        <f aca="false">'Indicator Data'!B134</f>
        <v>OMN</v>
      </c>
      <c r="C134" s="172" t="str">
        <f aca="false">IF('Indicator Data'!BI134="No data","x",ROUND(IF('Indicator Data'!BI134&gt;C$3,0,IF('Indicator Data'!BI134&lt;C$4,10,(C$3-'Indicator Data'!BI134)/(C$3-C$4)*10)),1))</f>
        <v>x</v>
      </c>
      <c r="D134" s="173" t="str">
        <f aca="false">IF(C134="x","x",C134)</f>
        <v>x</v>
      </c>
      <c r="E134" s="172" t="n">
        <f aca="false">IF('Indicator Data'!BK134="No data","x",ROUND(IF('Indicator Data'!BK134&gt;E$3,0,IF('Indicator Data'!BK134&lt;E$4,10,(E$3-'Indicator Data'!BK134)/(E$3-E$4)*10)),1))</f>
        <v>4.8</v>
      </c>
      <c r="F134" s="172" t="n">
        <f aca="false">IF('Indicator Data'!BJ134="No data","x",ROUND(IF('Indicator Data'!BJ134&gt;F$3,0,IF('Indicator Data'!BJ134&lt;F$4,10,(F$3-'Indicator Data'!BJ134)/(F$3-F$4)*10)),1))</f>
        <v>4.7</v>
      </c>
      <c r="G134" s="173" t="n">
        <f aca="false">IF(AND(E134="x",F134="x"),"x",ROUND(AVERAGE(E134,F134),1))</f>
        <v>4.8</v>
      </c>
      <c r="H134" s="174" t="n">
        <f aca="false">ROUND(AVERAGE(D134,G134),1)</f>
        <v>4.8</v>
      </c>
      <c r="I134" s="172" t="n">
        <f aca="false">IF('Indicator Data'!BM134="No data","x",ROUND(IF('Indicator Data'!BM134^2&gt;I$3,0,IF('Indicator Data'!BM134^2&lt;I$4,10,(I$3-'Indicator Data'!BM134^2)/(I$3-I$4)*10)),1))</f>
        <v>0.9</v>
      </c>
      <c r="J134" s="172" t="n">
        <f aca="false">IF(OR('Indicator Data'!BL134=0,'Indicator Data'!BL134="No data"),"x",ROUND(IF('Indicator Data'!BL134&gt;J$3,0,IF('Indicator Data'!BL134&lt;J$4,10,(J$3-'Indicator Data'!BL134)/(J$3-J$4)*10)),1))</f>
        <v>0</v>
      </c>
      <c r="K134" s="172" t="n">
        <f aca="false">IF('Indicator Data'!BN134="No data","x",ROUND(IF('Indicator Data'!BN134&gt;K$3,0,IF('Indicator Data'!BN134&lt;K$4,10,(K$3-'Indicator Data'!BN134)/(K$3-K$4)*10)),1))</f>
        <v>0.5</v>
      </c>
      <c r="L134" s="172" t="n">
        <f aca="false">IF('Indicator Data'!BO134="No data","x",ROUND(IF('Indicator Data'!BO134&gt;L$3,0,IF('Indicator Data'!BO134&lt;L$4,10,(L$3-'Indicator Data'!BO134)/(L$3-L$4)*10)),1))</f>
        <v>3.4</v>
      </c>
      <c r="M134" s="173" t="n">
        <f aca="false">IF(AND(I134="x",J134="x",K134="x",L134="x"),"x",ROUND(AVERAGE(I134,J134,K134,L134),1))</f>
        <v>1.2</v>
      </c>
      <c r="N134" s="175" t="n">
        <f aca="false">IF('Indicator Data'!BP134="No data","x",'Indicator Data'!BP134/'Indicator Data'!CB134*100)</f>
        <v>13.5702746365105</v>
      </c>
      <c r="O134" s="172" t="n">
        <f aca="false">IF(N134="x","x",ROUND(IF(N134&gt;O$3,0,IF(N134&lt;O$4,10,(O$3-N134)/(O$3-O$4)*10)),1))</f>
        <v>8.7</v>
      </c>
      <c r="P134" s="172" t="n">
        <f aca="false">IF('Indicator Data'!BQ134="No data","x",ROUND(IF('Indicator Data'!BQ134&gt;P$3,0,IF('Indicator Data'!BQ134&lt;P$4,10,(P$3-'Indicator Data'!BQ134)/(P$3-P$4)*10)),1))</f>
        <v>0.1</v>
      </c>
      <c r="Q134" s="172" t="n">
        <f aca="false">IF('Indicator Data'!BR134="No data","x",ROUND(IF('Indicator Data'!BR134&gt;Q$3,0,IF('Indicator Data'!BR134&lt;Q$4,10,(Q$3-'Indicator Data'!BR134)/(Q$3-Q$4)*10)),1))</f>
        <v>1.6</v>
      </c>
      <c r="R134" s="173" t="n">
        <f aca="false">IF(AND(O134="x",P134="x",Q134="x"),"x",ROUND(AVERAGE(O134,Q134,P134),1))</f>
        <v>3.5</v>
      </c>
      <c r="S134" s="172" t="n">
        <f aca="false">IF('Indicator Data'!BS134="No data","x",ROUND(IF('Indicator Data'!BS134&gt;S$3,0,IF('Indicator Data'!BS134&lt;S$4,10,(S$3-'Indicator Data'!BS134)/(S$3-S$4)*10)),1))</f>
        <v>5.1</v>
      </c>
      <c r="T134" s="176" t="n">
        <f aca="false">IF('Indicator Data'!BT134="No data","x",ROUND(IF('Indicator Data'!BT134&gt;T$3,0,IF('Indicator Data'!BT134&lt;T$4,10,(T$3-'Indicator Data'!BT134)/(T$3-T$4)*10)),1))</f>
        <v>0</v>
      </c>
      <c r="U134" s="176" t="n">
        <f aca="false">IF('Indicator Data'!BU134="No data","x",ROUND(IF('Indicator Data'!BU134&gt;U$3,0,IF('Indicator Data'!BU134&lt;U$4,10,(U$3-'Indicator Data'!BU134)/(U$3-U$4)*10)),1))</f>
        <v>0</v>
      </c>
      <c r="V134" s="176" t="n">
        <f aca="false">IF('Indicator Data'!BV134="No data","x",ROUND(IF('Indicator Data'!BV134&gt;V$3,0,IF('Indicator Data'!BV134&lt;V$4,10,(V$3-'Indicator Data'!BV134)/(V$3-V$4)*10)),1))</f>
        <v>0</v>
      </c>
      <c r="W134" s="172" t="n">
        <f aca="false">IF(AND(T134="X",U134="x",V134="x"),"x",AVERAGE(T134:V134))</f>
        <v>0</v>
      </c>
      <c r="X134" s="172" t="n">
        <f aca="false">IF('Indicator Data'!BW134="No data","x",ROUND(IF('Indicator Data'!BW134&gt;X$3,0,IF('Indicator Data'!BW134&lt;X$4,10,(X$3-'Indicator Data'!BW134)/(X$3-X$4)*10)),1))</f>
        <v>6.2</v>
      </c>
      <c r="Y134" s="172" t="n">
        <f aca="false">IF('Indicator Data'!BX134="No data","x",ROUND(IF('Indicator Data'!BX134&gt;Y$3,10,IF('Indicator Data'!BX134&lt;Y$4,0,10-(Y$3-'Indicator Data'!BX134)/(Y$3-Y$4)*10)),1))</f>
        <v>0.2</v>
      </c>
      <c r="Z134" s="173" t="n">
        <f aca="false">IF(AND(S134="x",W134="x",X134="x",Y134="x"),"x",ROUND(AVERAGE(S134,W134,X134,Y134),1))</f>
        <v>2.9</v>
      </c>
      <c r="AA134" s="174" t="n">
        <f aca="false">ROUND(AVERAGE(R134,M134,Z134),1)</f>
        <v>2.5</v>
      </c>
      <c r="AB134" s="162"/>
    </row>
    <row r="135" customFormat="false" ht="14.5" hidden="false" customHeight="false" outlineLevel="0" collapsed="false">
      <c r="A135" s="170" t="str">
        <f aca="false">'Indicator Data'!A135</f>
        <v>Pakistan</v>
      </c>
      <c r="B135" s="171" t="str">
        <f aca="false">'Indicator Data'!B135</f>
        <v>PAK</v>
      </c>
      <c r="C135" s="172" t="n">
        <f aca="false">IF('Indicator Data'!BI135="No data","x",ROUND(IF('Indicator Data'!BI135&gt;C$3,0,IF('Indicator Data'!BI135&lt;C$4,10,(C$3-'Indicator Data'!BI135)/(C$3-C$4)*10)),1))</f>
        <v>4</v>
      </c>
      <c r="D135" s="173" t="n">
        <f aca="false">IF(C135="x","x",C135)</f>
        <v>4</v>
      </c>
      <c r="E135" s="172" t="n">
        <f aca="false">IF('Indicator Data'!BK135="No data","x",ROUND(IF('Indicator Data'!BK135&gt;E$3,0,IF('Indicator Data'!BK135&lt;E$4,10,(E$3-'Indicator Data'!BK135)/(E$3-E$4)*10)),1))</f>
        <v>7.2</v>
      </c>
      <c r="F135" s="172" t="n">
        <f aca="false">IF('Indicator Data'!BJ135="No data","x",ROUND(IF('Indicator Data'!BJ135&gt;F$3,0,IF('Indicator Data'!BJ135&lt;F$4,10,(F$3-'Indicator Data'!BJ135)/(F$3-F$4)*10)),1))</f>
        <v>6.1</v>
      </c>
      <c r="G135" s="173" t="n">
        <f aca="false">IF(AND(E135="x",F135="x"),"x",ROUND(AVERAGE(E135,F135),1))</f>
        <v>6.7</v>
      </c>
      <c r="H135" s="174" t="n">
        <f aca="false">ROUND(AVERAGE(D135,G135),1)</f>
        <v>5.4</v>
      </c>
      <c r="I135" s="172" t="n">
        <f aca="false">IF('Indicator Data'!BM135="No data","x",ROUND(IF('Indicator Data'!BM135^2&gt;I$3,0,IF('Indicator Data'!BM135^2&lt;I$4,10,(I$3-'Indicator Data'!BM135^2)/(I$3-I$4)*10)),1))</f>
        <v>7.3</v>
      </c>
      <c r="J135" s="172" t="n">
        <f aca="false">IF(OR('Indicator Data'!BL135=0,'Indicator Data'!BL135="No data"),"x",ROUND(IF('Indicator Data'!BL135&gt;J$3,0,IF('Indicator Data'!BL135&lt;J$4,10,(J$3-'Indicator Data'!BL135)/(J$3-J$4)*10)),1))</f>
        <v>2.5</v>
      </c>
      <c r="K135" s="172" t="n">
        <f aca="false">IF('Indicator Data'!BN135="No data","x",ROUND(IF('Indicator Data'!BN135&gt;K$3,0,IF('Indicator Data'!BN135&lt;K$4,10,(K$3-'Indicator Data'!BN135)/(K$3-K$4)*10)),1))</f>
        <v>7.5</v>
      </c>
      <c r="L135" s="172" t="n">
        <f aca="false">IF('Indicator Data'!BO135="No data","x",ROUND(IF('Indicator Data'!BO135&gt;L$3,0,IF('Indicator Data'!BO135&lt;L$4,10,(L$3-'Indicator Data'!BO135)/(L$3-L$4)*10)),1))</f>
        <v>6.2</v>
      </c>
      <c r="M135" s="173" t="n">
        <f aca="false">IF(AND(I135="x",J135="x",K135="x",L135="x"),"x",ROUND(AVERAGE(I135,J135,K135,L135),1))</f>
        <v>5.9</v>
      </c>
      <c r="N135" s="175" t="n">
        <f aca="false">IF('Indicator Data'!BP135="No data","x",'Indicator Data'!BP135/'Indicator Data'!CB135*100)</f>
        <v>12.9721876297219</v>
      </c>
      <c r="O135" s="172" t="n">
        <f aca="false">IF(N135="x","x",ROUND(IF(N135&gt;O$3,0,IF(N135&lt;O$4,10,(O$3-N135)/(O$3-O$4)*10)),1))</f>
        <v>8.8</v>
      </c>
      <c r="P135" s="172" t="n">
        <f aca="false">IF('Indicator Data'!BQ135="No data","x",ROUND(IF('Indicator Data'!BQ135&gt;P$3,0,IF('Indicator Data'!BQ135&lt;P$4,10,(P$3-'Indicator Data'!BQ135)/(P$3-P$4)*10)),1))</f>
        <v>3.5</v>
      </c>
      <c r="Q135" s="172" t="n">
        <f aca="false">IF('Indicator Data'!BR135="No data","x",ROUND(IF('Indicator Data'!BR135&gt;Q$3,0,IF('Indicator Data'!BR135&lt;Q$4,10,(Q$3-'Indicator Data'!BR135)/(Q$3-Q$4)*10)),1))</f>
        <v>2</v>
      </c>
      <c r="R135" s="173" t="n">
        <f aca="false">IF(AND(O135="x",P135="x",Q135="x"),"x",ROUND(AVERAGE(O135,Q135,P135),1))</f>
        <v>4.8</v>
      </c>
      <c r="S135" s="172" t="n">
        <f aca="false">IF('Indicator Data'!BS135="No data","x",ROUND(IF('Indicator Data'!BS135&gt;S$3,0,IF('Indicator Data'!BS135&lt;S$4,10,(S$3-'Indicator Data'!BS135)/(S$3-S$4)*10)),1))</f>
        <v>7.6</v>
      </c>
      <c r="T135" s="176" t="n">
        <f aca="false">IF('Indicator Data'!BT135="No data","x",ROUND(IF('Indicator Data'!BT135&gt;T$3,0,IF('Indicator Data'!BT135&lt;T$4,10,(T$3-'Indicator Data'!BT135)/(T$3-T$4)*10)),1))</f>
        <v>3.7</v>
      </c>
      <c r="U135" s="176" t="n">
        <f aca="false">IF('Indicator Data'!BU135="No data","x",ROUND(IF('Indicator Data'!BU135&gt;U$3,0,IF('Indicator Data'!BU135&lt;U$4,10,(U$3-'Indicator Data'!BU135)/(U$3-U$4)*10)),1))</f>
        <v>4.2</v>
      </c>
      <c r="V135" s="176" t="n">
        <f aca="false">IF('Indicator Data'!BV135="No data","x",ROUND(IF('Indicator Data'!BV135&gt;V$3,0,IF('Indicator Data'!BV135&lt;V$4,10,(V$3-'Indicator Data'!BV135)/(V$3-V$4)*10)),1))</f>
        <v>3.2</v>
      </c>
      <c r="W135" s="172" t="n">
        <f aca="false">IF(AND(T135="X",U135="x",V135="x"),"x",AVERAGE(T135:V135))</f>
        <v>3.7</v>
      </c>
      <c r="X135" s="172" t="n">
        <f aca="false">IF('Indicator Data'!BW135="No data","x",ROUND(IF('Indicator Data'!BW135&gt;X$3,0,IF('Indicator Data'!BW135&lt;X$4,10,(X$3-'Indicator Data'!BW135)/(X$3-X$4)*10)),1))</f>
        <v>9.6</v>
      </c>
      <c r="Y135" s="172" t="n">
        <f aca="false">IF('Indicator Data'!BX135="No data","x",ROUND(IF('Indicator Data'!BX135&gt;Y$3,10,IF('Indicator Data'!BX135&lt;Y$4,0,10-(Y$3-'Indicator Data'!BX135)/(Y$3-Y$4)*10)),1))</f>
        <v>1.6</v>
      </c>
      <c r="Z135" s="173" t="n">
        <f aca="false">IF(AND(S135="x",W135="x",X135="x",Y135="x"),"x",ROUND(AVERAGE(S135,W135,X135,Y135),1))</f>
        <v>5.6</v>
      </c>
      <c r="AA135" s="174" t="n">
        <f aca="false">ROUND(AVERAGE(R135,M135,Z135),1)</f>
        <v>5.4</v>
      </c>
      <c r="AB135" s="162"/>
    </row>
    <row r="136" customFormat="false" ht="14.5" hidden="false" customHeight="false" outlineLevel="0" collapsed="false">
      <c r="A136" s="170" t="str">
        <f aca="false">'Indicator Data'!A136</f>
        <v>Palau</v>
      </c>
      <c r="B136" s="171" t="str">
        <f aca="false">'Indicator Data'!B136</f>
        <v>PLW</v>
      </c>
      <c r="C136" s="172" t="n">
        <f aca="false">IF('Indicator Data'!BI136="No data","x",ROUND(IF('Indicator Data'!BI136&gt;C$3,0,IF('Indicator Data'!BI136&lt;C$4,10,(C$3-'Indicator Data'!BI136)/(C$3-C$4)*10)),1))</f>
        <v>5.9</v>
      </c>
      <c r="D136" s="173" t="n">
        <f aca="false">IF(C136="x","x",C136)</f>
        <v>5.9</v>
      </c>
      <c r="E136" s="172" t="str">
        <f aca="false">IF('Indicator Data'!BK136="No data","x",ROUND(IF('Indicator Data'!BK136&gt;E$3,0,IF('Indicator Data'!BK136&lt;E$4,10,(E$3-'Indicator Data'!BK136)/(E$3-E$4)*10)),1))</f>
        <v>x</v>
      </c>
      <c r="F136" s="172" t="n">
        <f aca="false">IF('Indicator Data'!BJ136="No data","x",ROUND(IF('Indicator Data'!BJ136&gt;F$3,0,IF('Indicator Data'!BJ136&lt;F$4,10,(F$3-'Indicator Data'!BJ136)/(F$3-F$4)*10)),1))</f>
        <v>5.1</v>
      </c>
      <c r="G136" s="173" t="n">
        <f aca="false">IF(AND(E136="x",F136="x"),"x",ROUND(AVERAGE(E136,F136),1))</f>
        <v>5.1</v>
      </c>
      <c r="H136" s="174" t="n">
        <f aca="false">ROUND(AVERAGE(D136,G136),1)</f>
        <v>5.5</v>
      </c>
      <c r="I136" s="172" t="n">
        <f aca="false">IF('Indicator Data'!BM136="No data","x",ROUND(IF('Indicator Data'!BM136^2&gt;I$3,0,IF('Indicator Data'!BM136^2&lt;I$4,10,(I$3-'Indicator Data'!BM136^2)/(I$3-I$4)*10)),1))</f>
        <v>0.7</v>
      </c>
      <c r="J136" s="172" t="n">
        <f aca="false">IF(OR('Indicator Data'!BL136=0,'Indicator Data'!BL136="No data"),"x",ROUND(IF('Indicator Data'!BL136&gt;J$3,0,IF('Indicator Data'!BL136&lt;J$4,10,(J$3-'Indicator Data'!BL136)/(J$3-J$4)*10)),1))</f>
        <v>0</v>
      </c>
      <c r="K136" s="172" t="str">
        <f aca="false">IF('Indicator Data'!BN136="No data","x",ROUND(IF('Indicator Data'!BN136&gt;K$3,0,IF('Indicator Data'!BN136&lt;K$4,10,(K$3-'Indicator Data'!BN136)/(K$3-K$4)*10)),1))</f>
        <v>x</v>
      </c>
      <c r="L136" s="172" t="n">
        <f aca="false">IF('Indicator Data'!BO136="No data","x",ROUND(IF('Indicator Data'!BO136&gt;L$3,0,IF('Indicator Data'!BO136&lt;L$4,10,(L$3-'Indicator Data'!BO136)/(L$3-L$4)*10)),1))</f>
        <v>3.5</v>
      </c>
      <c r="M136" s="173" t="n">
        <f aca="false">IF(AND(I136="x",J136="x",K136="x",L136="x"),"x",ROUND(AVERAGE(I136,J136,K136,L136),1))</f>
        <v>1.4</v>
      </c>
      <c r="N136" s="175" t="n">
        <f aca="false">IF('Indicator Data'!BP136="No data","x",'Indicator Data'!BP136/'Indicator Data'!CB136*100)</f>
        <v>60.8695652173913</v>
      </c>
      <c r="O136" s="172" t="n">
        <f aca="false">IF(N136="x","x",ROUND(IF(N136&gt;O$3,0,IF(N136&lt;O$4,10,(O$3-N136)/(O$3-O$4)*10)),1))</f>
        <v>4</v>
      </c>
      <c r="P136" s="172" t="n">
        <f aca="false">IF('Indicator Data'!BQ136="No data","x",ROUND(IF('Indicator Data'!BQ136&gt;P$3,0,IF('Indicator Data'!BQ136&lt;P$4,10,(P$3-'Indicator Data'!BQ136)/(P$3-P$4)*10)),1))</f>
        <v>0</v>
      </c>
      <c r="Q136" s="172" t="n">
        <f aca="false">IF('Indicator Data'!BR136="No data","x",ROUND(IF('Indicator Data'!BR136&gt;Q$3,0,IF('Indicator Data'!BR136&lt;Q$4,10,(Q$3-'Indicator Data'!BR136)/(Q$3-Q$4)*10)),1))</f>
        <v>0.1</v>
      </c>
      <c r="R136" s="173" t="n">
        <f aca="false">IF(AND(O136="x",P136="x",Q136="x"),"x",ROUND(AVERAGE(O136,Q136,P136),1))</f>
        <v>1.4</v>
      </c>
      <c r="S136" s="172" t="n">
        <f aca="false">IF('Indicator Data'!BS136="No data","x",ROUND(IF('Indicator Data'!BS136&gt;S$3,0,IF('Indicator Data'!BS136&lt;S$4,10,(S$3-'Indicator Data'!BS136)/(S$3-S$4)*10)),1))</f>
        <v>7</v>
      </c>
      <c r="T136" s="176" t="n">
        <f aca="false">IF('Indicator Data'!BT136="No data","x",ROUND(IF('Indicator Data'!BT136&gt;T$3,0,IF('Indicator Data'!BT136&lt;T$4,10,(T$3-'Indicator Data'!BT136)/(T$3-T$4)*10)),1))</f>
        <v>0.5</v>
      </c>
      <c r="U136" s="176" t="n">
        <f aca="false">IF('Indicator Data'!BU136="No data","x",ROUND(IF('Indicator Data'!BU136&gt;U$3,0,IF('Indicator Data'!BU136&lt;U$4,10,(U$3-'Indicator Data'!BU136)/(U$3-U$4)*10)),1))</f>
        <v>2.7</v>
      </c>
      <c r="V136" s="176" t="n">
        <f aca="false">IF('Indicator Data'!BV136="No data","x",ROUND(IF('Indicator Data'!BV136&gt;V$3,0,IF('Indicator Data'!BV136&lt;V$4,10,(V$3-'Indicator Data'!BV136)/(V$3-V$4)*10)),1))</f>
        <v>4.1</v>
      </c>
      <c r="W136" s="172" t="n">
        <f aca="false">IF(AND(T136="X",U136="x",V136="x"),"x",AVERAGE(T136:V136))</f>
        <v>2.43333333333333</v>
      </c>
      <c r="X136" s="172" t="n">
        <f aca="false">IF('Indicator Data'!BW136="No data","x",ROUND(IF('Indicator Data'!BW136&gt;X$3,0,IF('Indicator Data'!BW136&lt;X$4,10,(X$3-'Indicator Data'!BW136)/(X$3-X$4)*10)),1))</f>
        <v>0.3</v>
      </c>
      <c r="Y136" s="172" t="str">
        <f aca="false">IF('Indicator Data'!BX136="No data","x",ROUND(IF('Indicator Data'!BX136&gt;Y$3,10,IF('Indicator Data'!BX136&lt;Y$4,0,10-(Y$3-'Indicator Data'!BX136)/(Y$3-Y$4)*10)),1))</f>
        <v>x</v>
      </c>
      <c r="Z136" s="173" t="n">
        <f aca="false">IF(AND(S136="x",W136="x",X136="x",Y136="x"),"x",ROUND(AVERAGE(S136,W136,X136,Y136),1))</f>
        <v>3.2</v>
      </c>
      <c r="AA136" s="174" t="n">
        <f aca="false">ROUND(AVERAGE(R136,M136,Z136),1)</f>
        <v>2</v>
      </c>
      <c r="AB136" s="162"/>
    </row>
    <row r="137" customFormat="false" ht="14.5" hidden="false" customHeight="false" outlineLevel="0" collapsed="false">
      <c r="A137" s="170" t="str">
        <f aca="false">'Indicator Data'!A137</f>
        <v>Palestine</v>
      </c>
      <c r="B137" s="171" t="str">
        <f aca="false">'Indicator Data'!B137</f>
        <v>PSE</v>
      </c>
      <c r="C137" s="172" t="n">
        <f aca="false">IF('Indicator Data'!BI137="No data","x",ROUND(IF('Indicator Data'!BI137&gt;C$3,0,IF('Indicator Data'!BI137&lt;C$4,10,(C$3-'Indicator Data'!BI137)/(C$3-C$4)*10)),1))</f>
        <v>5.7</v>
      </c>
      <c r="D137" s="173" t="n">
        <f aca="false">IF(C137="x","x",C137)</f>
        <v>5.7</v>
      </c>
      <c r="E137" s="172" t="str">
        <f aca="false">IF('Indicator Data'!BK137="No data","x",ROUND(IF('Indicator Data'!BK137&gt;E$3,0,IF('Indicator Data'!BK137&lt;E$4,10,(E$3-'Indicator Data'!BK137)/(E$3-E$4)*10)),1))</f>
        <v>x</v>
      </c>
      <c r="F137" s="172" t="n">
        <f aca="false">IF('Indicator Data'!BJ137="No data","x",ROUND(IF('Indicator Data'!BJ137&gt;F$3,0,IF('Indicator Data'!BJ137&lt;F$4,10,(F$3-'Indicator Data'!BJ137)/(F$3-F$4)*10)),1))</f>
        <v>6.5</v>
      </c>
      <c r="G137" s="173" t="n">
        <f aca="false">IF(AND(E137="x",F137="x"),"x",ROUND(AVERAGE(E137,F137),1))</f>
        <v>6.5</v>
      </c>
      <c r="H137" s="174" t="n">
        <f aca="false">ROUND(AVERAGE(D137,G137),1)</f>
        <v>6.1</v>
      </c>
      <c r="I137" s="172" t="n">
        <f aca="false">IF('Indicator Data'!BM137="No data","x",ROUND(IF('Indicator Data'!BM137^2&gt;I$3,0,IF('Indicator Data'!BM137^2&lt;I$4,10,(I$3-'Indicator Data'!BM137^2)/(I$3-I$4)*10)),1))</f>
        <v>0.5</v>
      </c>
      <c r="J137" s="172" t="n">
        <f aca="false">IF(OR('Indicator Data'!BL137=0,'Indicator Data'!BL137="No data"),"x",ROUND(IF('Indicator Data'!BL137&gt;J$3,0,IF('Indicator Data'!BL137&lt;J$4,10,(J$3-'Indicator Data'!BL137)/(J$3-J$4)*10)),1))</f>
        <v>0</v>
      </c>
      <c r="K137" s="172" t="n">
        <f aca="false">IF('Indicator Data'!BN137="No data","x",ROUND(IF('Indicator Data'!BN137&gt;K$3,0,IF('Indicator Data'!BN137&lt;K$4,10,(K$3-'Indicator Data'!BN137)/(K$3-K$4)*10)),1))</f>
        <v>2.5</v>
      </c>
      <c r="L137" s="172" t="n">
        <f aca="false">IF('Indicator Data'!BO137="No data","x",ROUND(IF('Indicator Data'!BO137&gt;L$3,0,IF('Indicator Data'!BO137&lt;L$4,10,(L$3-'Indicator Data'!BO137)/(L$3-L$4)*10)),1))</f>
        <v>6</v>
      </c>
      <c r="M137" s="173" t="n">
        <f aca="false">IF(AND(I137="x",J137="x",K137="x",L137="x"),"x",ROUND(AVERAGE(I137,J137,K137,L137),1))</f>
        <v>2.3</v>
      </c>
      <c r="N137" s="175" t="n">
        <f aca="false">IF('Indicator Data'!BP137="No data","x",'Indicator Data'!BP137/'Indicator Data'!CB137*100)</f>
        <v>282.392026578073</v>
      </c>
      <c r="O137" s="172" t="n">
        <f aca="false">IF(N137="x","x",ROUND(IF(N137&gt;O$3,0,IF(N137&lt;O$4,10,(O$3-N137)/(O$3-O$4)*10)),1))</f>
        <v>0</v>
      </c>
      <c r="P137" s="172" t="n">
        <f aca="false">IF('Indicator Data'!BQ137="No data","x",ROUND(IF('Indicator Data'!BQ137&gt;P$3,0,IF('Indicator Data'!BQ137&lt;P$4,10,(P$3-'Indicator Data'!BQ137)/(P$3-P$4)*10)),1))</f>
        <v>0.2</v>
      </c>
      <c r="Q137" s="172" t="n">
        <f aca="false">IF('Indicator Data'!BR137="No data","x",ROUND(IF('Indicator Data'!BR137&gt;Q$3,0,IF('Indicator Data'!BR137&lt;Q$4,10,(Q$3-'Indicator Data'!BR137)/(Q$3-Q$4)*10)),1))</f>
        <v>0.4</v>
      </c>
      <c r="R137" s="173" t="n">
        <f aca="false">IF(AND(O137="x",P137="x",Q137="x"),"x",ROUND(AVERAGE(O137,Q137,P137),1))</f>
        <v>0.2</v>
      </c>
      <c r="S137" s="172" t="str">
        <f aca="false">IF('Indicator Data'!BS137="No data","x",ROUND(IF('Indicator Data'!BS137&gt;S$3,0,IF('Indicator Data'!BS137&lt;S$4,10,(S$3-'Indicator Data'!BS137)/(S$3-S$4)*10)),1))</f>
        <v>x</v>
      </c>
      <c r="T137" s="176" t="n">
        <f aca="false">IF('Indicator Data'!BT137="No data","x",ROUND(IF('Indicator Data'!BT137&gt;T$3,0,IF('Indicator Data'!BT137&lt;T$4,10,(T$3-'Indicator Data'!BT137)/(T$3-T$4)*10)),1))</f>
        <v>0</v>
      </c>
      <c r="U137" s="176" t="n">
        <f aca="false">IF('Indicator Data'!BU137="No data","x",ROUND(IF('Indicator Data'!BU137&gt;U$3,0,IF('Indicator Data'!BU137&lt;U$4,10,(U$3-'Indicator Data'!BU137)/(U$3-U$4)*10)),1))</f>
        <v>0</v>
      </c>
      <c r="V137" s="176" t="n">
        <f aca="false">IF('Indicator Data'!BV137="No data","x",ROUND(IF('Indicator Data'!BV137&gt;V$3,0,IF('Indicator Data'!BV137&lt;V$4,10,(V$3-'Indicator Data'!BV137)/(V$3-V$4)*10)),1))</f>
        <v>0</v>
      </c>
      <c r="W137" s="172" t="n">
        <f aca="false">IF(AND(T137="X",U137="x",V137="x"),"x",AVERAGE(T137:V137))</f>
        <v>0</v>
      </c>
      <c r="X137" s="172" t="str">
        <f aca="false">IF('Indicator Data'!BW137="No data","x",ROUND(IF('Indicator Data'!BW137&gt;X$3,0,IF('Indicator Data'!BW137&lt;X$4,10,(X$3-'Indicator Data'!BW137)/(X$3-X$4)*10)),1))</f>
        <v>x</v>
      </c>
      <c r="Y137" s="172" t="n">
        <f aca="false">IF('Indicator Data'!BX137="No data","x",ROUND(IF('Indicator Data'!BX137&gt;Y$3,10,IF('Indicator Data'!BX137&lt;Y$4,0,10-(Y$3-'Indicator Data'!BX137)/(Y$3-Y$4)*10)),1))</f>
        <v>0.3</v>
      </c>
      <c r="Z137" s="173" t="n">
        <f aca="false">IF(AND(S137="x",W137="x",X137="x",Y137="x"),"x",ROUND(AVERAGE(S137,W137,X137,Y137),1))</f>
        <v>0.2</v>
      </c>
      <c r="AA137" s="174" t="n">
        <f aca="false">ROUND(AVERAGE(R137,M137,Z137),1)</f>
        <v>0.9</v>
      </c>
      <c r="AB137" s="162"/>
    </row>
    <row r="138" customFormat="false" ht="14.5" hidden="false" customHeight="false" outlineLevel="0" collapsed="false">
      <c r="A138" s="170" t="str">
        <f aca="false">'Indicator Data'!A138</f>
        <v>Panama</v>
      </c>
      <c r="B138" s="171" t="str">
        <f aca="false">'Indicator Data'!B138</f>
        <v>PAN</v>
      </c>
      <c r="C138" s="172" t="n">
        <f aca="false">IF('Indicator Data'!BI138="No data","x",ROUND(IF('Indicator Data'!BI138&gt;C$3,0,IF('Indicator Data'!BI138&lt;C$4,10,(C$3-'Indicator Data'!BI138)/(C$3-C$4)*10)),1))</f>
        <v>4.3</v>
      </c>
      <c r="D138" s="173" t="n">
        <f aca="false">IF(C138="x","x",C138)</f>
        <v>4.3</v>
      </c>
      <c r="E138" s="172" t="n">
        <f aca="false">IF('Indicator Data'!BK138="No data","x",ROUND(IF('Indicator Data'!BK138&gt;E$3,0,IF('Indicator Data'!BK138&lt;E$4,10,(E$3-'Indicator Data'!BK138)/(E$3-E$4)*10)),1))</f>
        <v>6.4</v>
      </c>
      <c r="F138" s="172" t="n">
        <f aca="false">IF('Indicator Data'!BJ138="No data","x",ROUND(IF('Indicator Data'!BJ138&gt;F$3,0,IF('Indicator Data'!BJ138&lt;F$4,10,(F$3-'Indicator Data'!BJ138)/(F$3-F$4)*10)),1))</f>
        <v>4.9</v>
      </c>
      <c r="G138" s="173" t="n">
        <f aca="false">IF(AND(E138="x",F138="x"),"x",ROUND(AVERAGE(E138,F138),1))</f>
        <v>5.7</v>
      </c>
      <c r="H138" s="174" t="n">
        <f aca="false">ROUND(AVERAGE(D138,G138),1)</f>
        <v>5</v>
      </c>
      <c r="I138" s="172" t="n">
        <f aca="false">IF('Indicator Data'!BM138="No data","x",ROUND(IF('Indicator Data'!BM138^2&gt;I$3,0,IF('Indicator Data'!BM138^2&lt;I$4,10,(I$3-'Indicator Data'!BM138^2)/(I$3-I$4)*10)),1))</f>
        <v>0.9</v>
      </c>
      <c r="J138" s="172" t="n">
        <f aca="false">IF(OR('Indicator Data'!BL138=0,'Indicator Data'!BL138="No data"),"x",ROUND(IF('Indicator Data'!BL138&gt;J$3,0,IF('Indicator Data'!BL138&lt;J$4,10,(J$3-'Indicator Data'!BL138)/(J$3-J$4)*10)),1))</f>
        <v>0.3</v>
      </c>
      <c r="K138" s="172" t="n">
        <f aca="false">IF('Indicator Data'!BN138="No data","x",ROUND(IF('Indicator Data'!BN138&gt;K$3,0,IF('Indicator Data'!BN138&lt;K$4,10,(K$3-'Indicator Data'!BN138)/(K$3-K$4)*10)),1))</f>
        <v>3.6</v>
      </c>
      <c r="L138" s="172" t="n">
        <f aca="false">IF('Indicator Data'!BO138="No data","x",ROUND(IF('Indicator Data'!BO138&gt;L$3,0,IF('Indicator Data'!BO138&lt;L$4,10,(L$3-'Indicator Data'!BO138)/(L$3-L$4)*10)),1))</f>
        <v>3.3</v>
      </c>
      <c r="M138" s="173" t="n">
        <f aca="false">IF(AND(I138="x",J138="x",K138="x",L138="x"),"x",ROUND(AVERAGE(I138,J138,K138,L138),1))</f>
        <v>2</v>
      </c>
      <c r="N138" s="175" t="n">
        <f aca="false">IF('Indicator Data'!BP138="No data","x",'Indicator Data'!BP138/'Indicator Data'!CB138*100)</f>
        <v>16.1420500403551</v>
      </c>
      <c r="O138" s="172" t="n">
        <f aca="false">IF(N138="x","x",ROUND(IF(N138&gt;O$3,0,IF(N138&lt;O$4,10,(O$3-N138)/(O$3-O$4)*10)),1))</f>
        <v>8.5</v>
      </c>
      <c r="P138" s="172" t="n">
        <f aca="false">IF('Indicator Data'!BQ138="No data","x",ROUND(IF('Indicator Data'!BQ138&gt;P$3,0,IF('Indicator Data'!BQ138&lt;P$4,10,(P$3-'Indicator Data'!BQ138)/(P$3-P$4)*10)),1))</f>
        <v>1.7</v>
      </c>
      <c r="Q138" s="172" t="n">
        <f aca="false">IF('Indicator Data'!BR138="No data","x",ROUND(IF('Indicator Data'!BR138&gt;Q$3,0,IF('Indicator Data'!BR138&lt;Q$4,10,(Q$3-'Indicator Data'!BR138)/(Q$3-Q$4)*10)),1))</f>
        <v>1.1</v>
      </c>
      <c r="R138" s="173" t="n">
        <f aca="false">IF(AND(O138="x",P138="x",Q138="x"),"x",ROUND(AVERAGE(O138,Q138,P138),1))</f>
        <v>3.8</v>
      </c>
      <c r="S138" s="172" t="n">
        <f aca="false">IF('Indicator Data'!BS138="No data","x",ROUND(IF('Indicator Data'!BS138&gt;S$3,0,IF('Indicator Data'!BS138&lt;S$4,10,(S$3-'Indicator Data'!BS138)/(S$3-S$4)*10)),1))</f>
        <v>6.1</v>
      </c>
      <c r="T138" s="176" t="n">
        <f aca="false">IF('Indicator Data'!BT138="No data","x",ROUND(IF('Indicator Data'!BT138&gt;T$3,0,IF('Indicator Data'!BT138&lt;T$4,10,(T$3-'Indicator Data'!BT138)/(T$3-T$4)*10)),1))</f>
        <v>4.2</v>
      </c>
      <c r="U138" s="176" t="n">
        <f aca="false">IF('Indicator Data'!BU138="No data","x",ROUND(IF('Indicator Data'!BU138&gt;U$3,0,IF('Indicator Data'!BU138&lt;U$4,10,(U$3-'Indicator Data'!BU138)/(U$3-U$4)*10)),1))</f>
        <v>4.2</v>
      </c>
      <c r="V138" s="176" t="n">
        <f aca="false">IF('Indicator Data'!BV138="No data","x",ROUND(IF('Indicator Data'!BV138&gt;V$3,0,IF('Indicator Data'!BV138&lt;V$4,10,(V$3-'Indicator Data'!BV138)/(V$3-V$4)*10)),1))</f>
        <v>4.2</v>
      </c>
      <c r="W138" s="172" t="n">
        <f aca="false">IF(AND(T138="X",U138="x",V138="x"),"x",AVERAGE(T138:V138))</f>
        <v>4.2</v>
      </c>
      <c r="X138" s="172" t="n">
        <f aca="false">IF('Indicator Data'!BW138="No data","x",ROUND(IF('Indicator Data'!BW138&gt;X$3,0,IF('Indicator Data'!BW138&lt;X$4,10,(X$3-'Indicator Data'!BW138)/(X$3-X$4)*10)),1))</f>
        <v>1.7</v>
      </c>
      <c r="Y138" s="172" t="n">
        <f aca="false">IF('Indicator Data'!BX138="No data","x",ROUND(IF('Indicator Data'!BX138&gt;Y$3,10,IF('Indicator Data'!BX138&lt;Y$4,0,10-(Y$3-'Indicator Data'!BX138)/(Y$3-Y$4)*10)),1))</f>
        <v>0.6</v>
      </c>
      <c r="Z138" s="173" t="n">
        <f aca="false">IF(AND(S138="x",W138="x",X138="x",Y138="x"),"x",ROUND(AVERAGE(S138,W138,X138,Y138),1))</f>
        <v>3.2</v>
      </c>
      <c r="AA138" s="174" t="n">
        <f aca="false">ROUND(AVERAGE(R138,M138,Z138),1)</f>
        <v>3</v>
      </c>
      <c r="AB138" s="162"/>
    </row>
    <row r="139" customFormat="false" ht="14.5" hidden="false" customHeight="false" outlineLevel="0" collapsed="false">
      <c r="A139" s="170" t="str">
        <f aca="false">'Indicator Data'!A139</f>
        <v>Papua New Guinea</v>
      </c>
      <c r="B139" s="171" t="str">
        <f aca="false">'Indicator Data'!B139</f>
        <v>PNG</v>
      </c>
      <c r="C139" s="172" t="n">
        <f aca="false">IF('Indicator Data'!BI139="No data","x",ROUND(IF('Indicator Data'!BI139&gt;C$3,0,IF('Indicator Data'!BI139&lt;C$4,10,(C$3-'Indicator Data'!BI139)/(C$3-C$4)*10)),1))</f>
        <v>6.7</v>
      </c>
      <c r="D139" s="173" t="n">
        <f aca="false">IF(C139="x","x",C139)</f>
        <v>6.7</v>
      </c>
      <c r="E139" s="172" t="n">
        <f aca="false">IF('Indicator Data'!BK139="No data","x",ROUND(IF('Indicator Data'!BK139&gt;E$3,0,IF('Indicator Data'!BK139&lt;E$4,10,(E$3-'Indicator Data'!BK139)/(E$3-E$4)*10)),1))</f>
        <v>6.9</v>
      </c>
      <c r="F139" s="172" t="n">
        <f aca="false">IF('Indicator Data'!BJ139="No data","x",ROUND(IF('Indicator Data'!BJ139&gt;F$3,0,IF('Indicator Data'!BJ139&lt;F$4,10,(F$3-'Indicator Data'!BJ139)/(F$3-F$4)*10)),1))</f>
        <v>6.7</v>
      </c>
      <c r="G139" s="173" t="n">
        <f aca="false">IF(AND(E139="x",F139="x"),"x",ROUND(AVERAGE(E139,F139),1))</f>
        <v>6.8</v>
      </c>
      <c r="H139" s="174" t="n">
        <f aca="false">ROUND(AVERAGE(D139,G139),1)</f>
        <v>6.8</v>
      </c>
      <c r="I139" s="172" t="n">
        <f aca="false">IF('Indicator Data'!BM139="No data","x",ROUND(IF('Indicator Data'!BM139^2&gt;I$3,0,IF('Indicator Data'!BM139^2&lt;I$4,10,(I$3-'Indicator Data'!BM139^2)/(I$3-I$4)*10)),1))</f>
        <v>6.8</v>
      </c>
      <c r="J139" s="172" t="n">
        <f aca="false">IF(OR('Indicator Data'!BL139=0,'Indicator Data'!BL139="No data"),"x",ROUND(IF('Indicator Data'!BL139&gt;J$3,0,IF('Indicator Data'!BL139&lt;J$4,10,(J$3-'Indicator Data'!BL139)/(J$3-J$4)*10)),1))</f>
        <v>4</v>
      </c>
      <c r="K139" s="172" t="n">
        <f aca="false">IF('Indicator Data'!BN139="No data","x",ROUND(IF('Indicator Data'!BN139&gt;K$3,0,IF('Indicator Data'!BN139&lt;K$4,10,(K$3-'Indicator Data'!BN139)/(K$3-K$4)*10)),1))</f>
        <v>8.9</v>
      </c>
      <c r="L139" s="172" t="n">
        <f aca="false">IF('Indicator Data'!BO139="No data","x",ROUND(IF('Indicator Data'!BO139&gt;L$3,0,IF('Indicator Data'!BO139&lt;L$4,10,(L$3-'Indicator Data'!BO139)/(L$3-L$4)*10)),1))</f>
        <v>7.5</v>
      </c>
      <c r="M139" s="173" t="n">
        <f aca="false">IF(AND(I139="x",J139="x",K139="x",L139="x"),"x",ROUND(AVERAGE(I139,J139,K139,L139),1))</f>
        <v>6.8</v>
      </c>
      <c r="N139" s="175" t="n">
        <f aca="false">IF('Indicator Data'!BP139="No data","x",'Indicator Data'!BP139/'Indicator Data'!CB139*100)</f>
        <v>3.09146314534293</v>
      </c>
      <c r="O139" s="172" t="n">
        <f aca="false">IF(N139="x","x",ROUND(IF(N139&gt;O$3,0,IF(N139&lt;O$4,10,(O$3-N139)/(O$3-O$4)*10)),1))</f>
        <v>9.8</v>
      </c>
      <c r="P139" s="172" t="n">
        <f aca="false">IF('Indicator Data'!BQ139="No data","x",ROUND(IF('Indicator Data'!BQ139&gt;P$3,0,IF('Indicator Data'!BQ139&lt;P$4,10,(P$3-'Indicator Data'!BQ139)/(P$3-P$4)*10)),1))</f>
        <v>9</v>
      </c>
      <c r="Q139" s="172" t="n">
        <f aca="false">IF('Indicator Data'!BR139="No data","x",ROUND(IF('Indicator Data'!BR139&gt;Q$3,0,IF('Indicator Data'!BR139&lt;Q$4,10,(Q$3-'Indicator Data'!BR139)/(Q$3-Q$4)*10)),1))</f>
        <v>10</v>
      </c>
      <c r="R139" s="173" t="n">
        <f aca="false">IF(AND(O139="x",P139="x",Q139="x"),"x",ROUND(AVERAGE(O139,Q139,P139),1))</f>
        <v>9.6</v>
      </c>
      <c r="S139" s="172" t="str">
        <f aca="false">IF('Indicator Data'!BS139="No data","x",ROUND(IF('Indicator Data'!BS139&gt;S$3,0,IF('Indicator Data'!BS139&lt;S$4,10,(S$3-'Indicator Data'!BS139)/(S$3-S$4)*10)),1))</f>
        <v>x</v>
      </c>
      <c r="T139" s="176" t="n">
        <f aca="false">IF('Indicator Data'!BT139="No data","x",ROUND(IF('Indicator Data'!BT139&gt;T$3,0,IF('Indicator Data'!BT139&lt;T$4,10,(T$3-'Indicator Data'!BT139)/(T$3-T$4)*10)),1))</f>
        <v>10</v>
      </c>
      <c r="U139" s="176" t="n">
        <f aca="false">IF('Indicator Data'!BU139="No data","x",ROUND(IF('Indicator Data'!BU139&gt;U$3,0,IF('Indicator Data'!BU139&lt;U$4,10,(U$3-'Indicator Data'!BU139)/(U$3-U$4)*10)),1))</f>
        <v>10</v>
      </c>
      <c r="V139" s="176" t="n">
        <f aca="false">IF('Indicator Data'!BV139="No data","x",ROUND(IF('Indicator Data'!BV139&gt;V$3,0,IF('Indicator Data'!BV139&lt;V$4,10,(V$3-'Indicator Data'!BV139)/(V$3-V$4)*10)),1))</f>
        <v>10</v>
      </c>
      <c r="W139" s="172" t="n">
        <f aca="false">IF(AND(T139="X",U139="x",V139="x"),"x",AVERAGE(T139:V139))</f>
        <v>10</v>
      </c>
      <c r="X139" s="172" t="n">
        <f aca="false">IF('Indicator Data'!BW139="No data","x",ROUND(IF('Indicator Data'!BW139&gt;X$3,0,IF('Indicator Data'!BW139&lt;X$4,10,(X$3-'Indicator Data'!BW139)/(X$3-X$4)*10)),1))</f>
        <v>9.8</v>
      </c>
      <c r="Y139" s="172" t="n">
        <f aca="false">IF('Indicator Data'!BX139="No data","x",ROUND(IF('Indicator Data'!BX139&gt;Y$3,10,IF('Indicator Data'!BX139&lt;Y$4,0,10-(Y$3-'Indicator Data'!BX139)/(Y$3-Y$4)*10)),1))</f>
        <v>1.6</v>
      </c>
      <c r="Z139" s="173" t="n">
        <f aca="false">IF(AND(S139="x",W139="x",X139="x",Y139="x"),"x",ROUND(AVERAGE(S139,W139,X139,Y139),1))</f>
        <v>7.1</v>
      </c>
      <c r="AA139" s="174" t="n">
        <f aca="false">ROUND(AVERAGE(R139,M139,Z139),1)</f>
        <v>7.8</v>
      </c>
      <c r="AB139" s="162"/>
    </row>
    <row r="140" customFormat="false" ht="14.5" hidden="false" customHeight="false" outlineLevel="0" collapsed="false">
      <c r="A140" s="170" t="str">
        <f aca="false">'Indicator Data'!A140</f>
        <v>Paraguay</v>
      </c>
      <c r="B140" s="171" t="str">
        <f aca="false">'Indicator Data'!B140</f>
        <v>PRY</v>
      </c>
      <c r="C140" s="172" t="n">
        <f aca="false">IF('Indicator Data'!BI140="No data","x",ROUND(IF('Indicator Data'!BI140&gt;C$3,0,IF('Indicator Data'!BI140&lt;C$4,10,(C$3-'Indicator Data'!BI140)/(C$3-C$4)*10)),1))</f>
        <v>3.7</v>
      </c>
      <c r="D140" s="173" t="n">
        <f aca="false">IF(C140="x","x",C140)</f>
        <v>3.7</v>
      </c>
      <c r="E140" s="172" t="n">
        <f aca="false">IF('Indicator Data'!BK140="No data","x",ROUND(IF('Indicator Data'!BK140&gt;E$3,0,IF('Indicator Data'!BK140&lt;E$4,10,(E$3-'Indicator Data'!BK140)/(E$3-E$4)*10)),1))</f>
        <v>7</v>
      </c>
      <c r="F140" s="172" t="n">
        <f aca="false">IF('Indicator Data'!BJ140="No data","x",ROUND(IF('Indicator Data'!BJ140&gt;F$3,0,IF('Indicator Data'!BJ140&lt;F$4,10,(F$3-'Indicator Data'!BJ140)/(F$3-F$4)*10)),1))</f>
        <v>5.9</v>
      </c>
      <c r="G140" s="173" t="n">
        <f aca="false">IF(AND(E140="x",F140="x"),"x",ROUND(AVERAGE(E140,F140),1))</f>
        <v>6.5</v>
      </c>
      <c r="H140" s="174" t="n">
        <f aca="false">ROUND(AVERAGE(D140,G140),1)</f>
        <v>5.1</v>
      </c>
      <c r="I140" s="172" t="n">
        <f aca="false">IF('Indicator Data'!BM140="No data","x",ROUND(IF('Indicator Data'!BM140^2&gt;I$3,0,IF('Indicator Data'!BM140^2&lt;I$4,10,(I$3-'Indicator Data'!BM140^2)/(I$3-I$4)*10)),1))</f>
        <v>1.2</v>
      </c>
      <c r="J140" s="172" t="n">
        <f aca="false">IF(OR('Indicator Data'!BL140=0,'Indicator Data'!BL140="No data"),"x",ROUND(IF('Indicator Data'!BL140&gt;J$3,0,IF('Indicator Data'!BL140&lt;J$4,10,(J$3-'Indicator Data'!BL140)/(J$3-J$4)*10)),1))</f>
        <v>0</v>
      </c>
      <c r="K140" s="172" t="n">
        <f aca="false">IF('Indicator Data'!BN140="No data","x",ROUND(IF('Indicator Data'!BN140&gt;K$3,0,IF('Indicator Data'!BN140&lt;K$4,10,(K$3-'Indicator Data'!BN140)/(K$3-K$4)*10)),1))</f>
        <v>2.6</v>
      </c>
      <c r="L140" s="172" t="n">
        <f aca="false">IF('Indicator Data'!BO140="No data","x",ROUND(IF('Indicator Data'!BO140&gt;L$3,0,IF('Indicator Data'!BO140&lt;L$4,10,(L$3-'Indicator Data'!BO140)/(L$3-L$4)*10)),1))</f>
        <v>4.6</v>
      </c>
      <c r="M140" s="173" t="n">
        <f aca="false">IF(AND(I140="x",J140="x",K140="x",L140="x"),"x",ROUND(AVERAGE(I140,J140,K140,L140),1))</f>
        <v>2.1</v>
      </c>
      <c r="N140" s="175" t="n">
        <f aca="false">IF('Indicator Data'!BP140="No data","x",'Indicator Data'!BP140/'Indicator Data'!CB140*100)</f>
        <v>18.6257236345331</v>
      </c>
      <c r="O140" s="172" t="n">
        <f aca="false">IF(N140="x","x",ROUND(IF(N140&gt;O$3,0,IF(N140&lt;O$4,10,(O$3-N140)/(O$3-O$4)*10)),1))</f>
        <v>8.2</v>
      </c>
      <c r="P140" s="172" t="n">
        <f aca="false">IF('Indicator Data'!BQ140="No data","x",ROUND(IF('Indicator Data'!BQ140&gt;P$3,0,IF('Indicator Data'!BQ140&lt;P$4,10,(P$3-'Indicator Data'!BQ140)/(P$3-P$4)*10)),1))</f>
        <v>0.8</v>
      </c>
      <c r="Q140" s="172" t="n">
        <f aca="false">IF('Indicator Data'!BR140="No data","x",ROUND(IF('Indicator Data'!BR140&gt;Q$3,0,IF('Indicator Data'!BR140&lt;Q$4,10,(Q$3-'Indicator Data'!BR140)/(Q$3-Q$4)*10)),1))</f>
        <v>0.1</v>
      </c>
      <c r="R140" s="173" t="n">
        <f aca="false">IF(AND(O140="x",P140="x",Q140="x"),"x",ROUND(AVERAGE(O140,Q140,P140),1))</f>
        <v>3</v>
      </c>
      <c r="S140" s="172" t="n">
        <f aca="false">IF('Indicator Data'!BS140="No data","x",ROUND(IF('Indicator Data'!BS140&gt;S$3,0,IF('Indicator Data'!BS140&lt;S$4,10,(S$3-'Indicator Data'!BS140)/(S$3-S$4)*10)),1))</f>
        <v>6.6</v>
      </c>
      <c r="T140" s="176" t="n">
        <f aca="false">IF('Indicator Data'!BT140="No data","x",ROUND(IF('Indicator Data'!BT140&gt;T$3,0,IF('Indicator Data'!BT140&lt;T$4,10,(T$3-'Indicator Data'!BT140)/(T$3-T$4)*10)),1))</f>
        <v>3.4</v>
      </c>
      <c r="U140" s="176" t="n">
        <f aca="false">IF('Indicator Data'!BU140="No data","x",ROUND(IF('Indicator Data'!BU140&gt;U$3,0,IF('Indicator Data'!BU140&lt;U$4,10,(U$3-'Indicator Data'!BU140)/(U$3-U$4)*10)),1))</f>
        <v>4.6</v>
      </c>
      <c r="V140" s="176" t="n">
        <f aca="false">IF('Indicator Data'!BV140="No data","x",ROUND(IF('Indicator Data'!BV140&gt;V$3,0,IF('Indicator Data'!BV140&lt;V$4,10,(V$3-'Indicator Data'!BV140)/(V$3-V$4)*10)),1))</f>
        <v>2.9</v>
      </c>
      <c r="W140" s="172" t="n">
        <f aca="false">IF(AND(T140="X",U140="x",V140="x"),"x",AVERAGE(T140:V140))</f>
        <v>3.63333333333333</v>
      </c>
      <c r="X140" s="172" t="n">
        <f aca="false">IF('Indicator Data'!BW140="No data","x",ROUND(IF('Indicator Data'!BW140&gt;X$3,0,IF('Indicator Data'!BW140&lt;X$4,10,(X$3-'Indicator Data'!BW140)/(X$3-X$4)*10)),1))</f>
        <v>6.9</v>
      </c>
      <c r="Y140" s="172" t="n">
        <f aca="false">IF('Indicator Data'!BX140="No data","x",ROUND(IF('Indicator Data'!BX140&gt;Y$3,10,IF('Indicator Data'!BX140&lt;Y$4,0,10-(Y$3-'Indicator Data'!BX140)/(Y$3-Y$4)*10)),1))</f>
        <v>1.4</v>
      </c>
      <c r="Z140" s="173" t="n">
        <f aca="false">IF(AND(S140="x",W140="x",X140="x",Y140="x"),"x",ROUND(AVERAGE(S140,W140,X140,Y140),1))</f>
        <v>4.6</v>
      </c>
      <c r="AA140" s="174" t="n">
        <f aca="false">ROUND(AVERAGE(R140,M140,Z140),1)</f>
        <v>3.2</v>
      </c>
      <c r="AB140" s="162"/>
    </row>
    <row r="141" customFormat="false" ht="14.5" hidden="false" customHeight="false" outlineLevel="0" collapsed="false">
      <c r="A141" s="170" t="str">
        <f aca="false">'Indicator Data'!A141</f>
        <v>Peru</v>
      </c>
      <c r="B141" s="171" t="str">
        <f aca="false">'Indicator Data'!B141</f>
        <v>PER</v>
      </c>
      <c r="C141" s="172" t="n">
        <f aca="false">IF('Indicator Data'!BI141="No data","x",ROUND(IF('Indicator Data'!BI141&gt;C$3,0,IF('Indicator Data'!BI141&lt;C$4,10,(C$3-'Indicator Data'!BI141)/(C$3-C$4)*10)),1))</f>
        <v>3.6</v>
      </c>
      <c r="D141" s="173" t="n">
        <f aca="false">IF(C141="x","x",C141)</f>
        <v>3.6</v>
      </c>
      <c r="E141" s="172" t="n">
        <f aca="false">IF('Indicator Data'!BK141="No data","x",ROUND(IF('Indicator Data'!BK141&gt;E$3,0,IF('Indicator Data'!BK141&lt;E$4,10,(E$3-'Indicator Data'!BK141)/(E$3-E$4)*10)),1))</f>
        <v>6.4</v>
      </c>
      <c r="F141" s="172" t="n">
        <f aca="false">IF('Indicator Data'!BJ141="No data","x",ROUND(IF('Indicator Data'!BJ141&gt;F$3,0,IF('Indicator Data'!BJ141&lt;F$4,10,(F$3-'Indicator Data'!BJ141)/(F$3-F$4)*10)),1))</f>
        <v>5.5</v>
      </c>
      <c r="G141" s="173" t="n">
        <f aca="false">IF(AND(E141="x",F141="x"),"x",ROUND(AVERAGE(E141,F141),1))</f>
        <v>6</v>
      </c>
      <c r="H141" s="174" t="n">
        <f aca="false">ROUND(AVERAGE(D141,G141),1)</f>
        <v>4.8</v>
      </c>
      <c r="I141" s="172" t="n">
        <f aca="false">IF('Indicator Data'!BM141="No data","x",ROUND(IF('Indicator Data'!BM141^2&gt;I$3,0,IF('Indicator Data'!BM141^2&lt;I$4,10,(I$3-'Indicator Data'!BM141^2)/(I$3-I$4)*10)),1))</f>
        <v>1.2</v>
      </c>
      <c r="J141" s="172" t="n">
        <f aca="false">IF(OR('Indicator Data'!BL141=0,'Indicator Data'!BL141="No data"),"x",ROUND(IF('Indicator Data'!BL141&gt;J$3,0,IF('Indicator Data'!BL141&lt;J$4,10,(J$3-'Indicator Data'!BL141)/(J$3-J$4)*10)),1))</f>
        <v>0.1</v>
      </c>
      <c r="K141" s="172" t="n">
        <f aca="false">IF('Indicator Data'!BN141="No data","x",ROUND(IF('Indicator Data'!BN141&gt;K$3,0,IF('Indicator Data'!BN141&lt;K$4,10,(K$3-'Indicator Data'!BN141)/(K$3-K$4)*10)),1))</f>
        <v>3.5</v>
      </c>
      <c r="L141" s="172" t="n">
        <f aca="false">IF('Indicator Data'!BO141="No data","x",ROUND(IF('Indicator Data'!BO141&gt;L$3,0,IF('Indicator Data'!BO141&lt;L$4,10,(L$3-'Indicator Data'!BO141)/(L$3-L$4)*10)),1))</f>
        <v>3.4</v>
      </c>
      <c r="M141" s="173" t="n">
        <f aca="false">IF(AND(I141="x",J141="x",K141="x",L141="x"),"x",ROUND(AVERAGE(I141,J141,K141,L141),1))</f>
        <v>2.1</v>
      </c>
      <c r="N141" s="175" t="n">
        <f aca="false">IF('Indicator Data'!BP141="No data","x",'Indicator Data'!BP141/'Indicator Data'!CB141*100)</f>
        <v>6.5625</v>
      </c>
      <c r="O141" s="172" t="n">
        <f aca="false">IF(N141="x","x",ROUND(IF(N141&gt;O$3,0,IF(N141&lt;O$4,10,(O$3-N141)/(O$3-O$4)*10)),1))</f>
        <v>9.4</v>
      </c>
      <c r="P141" s="172" t="n">
        <f aca="false">IF('Indicator Data'!BQ141="No data","x",ROUND(IF('Indicator Data'!BQ141&gt;P$3,0,IF('Indicator Data'!BQ141&lt;P$4,10,(P$3-'Indicator Data'!BQ141)/(P$3-P$4)*10)),1))</f>
        <v>2.4</v>
      </c>
      <c r="Q141" s="172" t="n">
        <f aca="false">IF('Indicator Data'!BR141="No data","x",ROUND(IF('Indicator Data'!BR141&gt;Q$3,0,IF('Indicator Data'!BR141&lt;Q$4,10,(Q$3-'Indicator Data'!BR141)/(Q$3-Q$4)*10)),1))</f>
        <v>1.4</v>
      </c>
      <c r="R141" s="173" t="n">
        <f aca="false">IF(AND(O141="x",P141="x",Q141="x"),"x",ROUND(AVERAGE(O141,Q141,P141),1))</f>
        <v>4.4</v>
      </c>
      <c r="S141" s="172" t="n">
        <f aca="false">IF('Indicator Data'!BS141="No data","x",ROUND(IF('Indicator Data'!BS141&gt;S$3,0,IF('Indicator Data'!BS141&lt;S$4,10,(S$3-'Indicator Data'!BS141)/(S$3-S$4)*10)),1))</f>
        <v>6.8</v>
      </c>
      <c r="T141" s="176" t="n">
        <f aca="false">IF('Indicator Data'!BT141="No data","x",ROUND(IF('Indicator Data'!BT141&gt;T$3,0,IF('Indicator Data'!BT141&lt;T$4,10,(T$3-'Indicator Data'!BT141)/(T$3-T$4)*10)),1))</f>
        <v>4.6</v>
      </c>
      <c r="U141" s="176" t="n">
        <f aca="false">IF('Indicator Data'!BU141="No data","x",ROUND(IF('Indicator Data'!BU141&gt;U$3,0,IF('Indicator Data'!BU141&lt;U$4,10,(U$3-'Indicator Data'!BU141)/(U$3-U$4)*10)),1))</f>
        <v>8</v>
      </c>
      <c r="V141" s="176" t="n">
        <f aca="false">IF('Indicator Data'!BV141="No data","x",ROUND(IF('Indicator Data'!BV141&gt;V$3,0,IF('Indicator Data'!BV141&lt;V$4,10,(V$3-'Indicator Data'!BV141)/(V$3-V$4)*10)),1))</f>
        <v>4.2</v>
      </c>
      <c r="W141" s="172" t="n">
        <f aca="false">IF(AND(T141="X",U141="x",V141="x"),"x",AVERAGE(T141:V141))</f>
        <v>5.6</v>
      </c>
      <c r="X141" s="172" t="n">
        <f aca="false">IF('Indicator Data'!BW141="No data","x",ROUND(IF('Indicator Data'!BW141&gt;X$3,0,IF('Indicator Data'!BW141&lt;X$4,10,(X$3-'Indicator Data'!BW141)/(X$3-X$4)*10)),1))</f>
        <v>7.8</v>
      </c>
      <c r="Y141" s="172" t="n">
        <f aca="false">IF('Indicator Data'!BX141="No data","x",ROUND(IF('Indicator Data'!BX141&gt;Y$3,10,IF('Indicator Data'!BX141&lt;Y$4,0,10-(Y$3-'Indicator Data'!BX141)/(Y$3-Y$4)*10)),1))</f>
        <v>1</v>
      </c>
      <c r="Z141" s="173" t="n">
        <f aca="false">IF(AND(S141="x",W141="x",X141="x",Y141="x"),"x",ROUND(AVERAGE(S141,W141,X141,Y141),1))</f>
        <v>5.3</v>
      </c>
      <c r="AA141" s="174" t="n">
        <f aca="false">ROUND(AVERAGE(R141,M141,Z141),1)</f>
        <v>3.9</v>
      </c>
      <c r="AB141" s="162"/>
    </row>
    <row r="142" customFormat="false" ht="14.5" hidden="false" customHeight="false" outlineLevel="0" collapsed="false">
      <c r="A142" s="170" t="str">
        <f aca="false">'Indicator Data'!A142</f>
        <v>Philippines</v>
      </c>
      <c r="B142" s="171" t="str">
        <f aca="false">'Indicator Data'!B142</f>
        <v>PHL</v>
      </c>
      <c r="C142" s="172" t="n">
        <f aca="false">IF('Indicator Data'!BI142="No data","x",ROUND(IF('Indicator Data'!BI142&gt;C$3,0,IF('Indicator Data'!BI142&lt;C$4,10,(C$3-'Indicator Data'!BI142)/(C$3-C$4)*10)),1))</f>
        <v>3.5</v>
      </c>
      <c r="D142" s="173" t="n">
        <f aca="false">IF(C142="x","x",C142)</f>
        <v>3.5</v>
      </c>
      <c r="E142" s="172" t="n">
        <f aca="false">IF('Indicator Data'!BK142="No data","x",ROUND(IF('Indicator Data'!BK142&gt;E$3,0,IF('Indicator Data'!BK142&lt;E$4,10,(E$3-'Indicator Data'!BK142)/(E$3-E$4)*10)),1))</f>
        <v>6.7</v>
      </c>
      <c r="F142" s="172" t="n">
        <f aca="false">IF('Indicator Data'!BJ142="No data","x",ROUND(IF('Indicator Data'!BJ142&gt;F$3,0,IF('Indicator Data'!BJ142&lt;F$4,10,(F$3-'Indicator Data'!BJ142)/(F$3-F$4)*10)),1))</f>
        <v>4.9</v>
      </c>
      <c r="G142" s="173" t="n">
        <f aca="false">IF(AND(E142="x",F142="x"),"x",ROUND(AVERAGE(E142,F142),1))</f>
        <v>5.8</v>
      </c>
      <c r="H142" s="174" t="n">
        <f aca="false">ROUND(AVERAGE(D142,G142),1)</f>
        <v>4.7</v>
      </c>
      <c r="I142" s="172" t="n">
        <f aca="false">IF('Indicator Data'!BM142="No data","x",ROUND(IF('Indicator Data'!BM142^2&gt;I$3,0,IF('Indicator Data'!BM142^2&lt;I$4,10,(I$3-'Indicator Data'!BM142^2)/(I$3-I$4)*10)),1))</f>
        <v>0.8</v>
      </c>
      <c r="J142" s="172" t="n">
        <f aca="false">IF(OR('Indicator Data'!BL142=0,'Indicator Data'!BL142="No data"),"x",ROUND(IF('Indicator Data'!BL142&gt;J$3,0,IF('Indicator Data'!BL142&lt;J$4,10,(J$3-'Indicator Data'!BL142)/(J$3-J$4)*10)),1))</f>
        <v>0.3</v>
      </c>
      <c r="K142" s="172" t="n">
        <f aca="false">IF('Indicator Data'!BN142="No data","x",ROUND(IF('Indicator Data'!BN142&gt;K$3,0,IF('Indicator Data'!BN142&lt;K$4,10,(K$3-'Indicator Data'!BN142)/(K$3-K$4)*10)),1))</f>
        <v>5</v>
      </c>
      <c r="L142" s="172" t="n">
        <f aca="false">IF('Indicator Data'!BO142="No data","x",ROUND(IF('Indicator Data'!BO142&gt;L$3,0,IF('Indicator Data'!BO142&lt;L$4,10,(L$3-'Indicator Data'!BO142)/(L$3-L$4)*10)),1))</f>
        <v>3.3</v>
      </c>
      <c r="M142" s="173" t="n">
        <f aca="false">IF(AND(I142="x",J142="x",K142="x",L142="x"),"x",ROUND(AVERAGE(I142,J142,K142,L142),1))</f>
        <v>2.4</v>
      </c>
      <c r="N142" s="175" t="n">
        <f aca="false">IF('Indicator Data'!BP142="No data","x",'Indicator Data'!BP142/'Indicator Data'!CB142*100)</f>
        <v>50.3068719187041</v>
      </c>
      <c r="O142" s="172" t="n">
        <f aca="false">IF(N142="x","x",ROUND(IF(N142&gt;O$3,0,IF(N142&lt;O$4,10,(O$3-N142)/(O$3-O$4)*10)),1))</f>
        <v>5</v>
      </c>
      <c r="P142" s="172" t="n">
        <f aca="false">IF('Indicator Data'!BQ142="No data","x",ROUND(IF('Indicator Data'!BQ142&gt;P$3,0,IF('Indicator Data'!BQ142&lt;P$4,10,(P$3-'Indicator Data'!BQ142)/(P$3-P$4)*10)),1))</f>
        <v>2</v>
      </c>
      <c r="Q142" s="172" t="n">
        <f aca="false">IF('Indicator Data'!BR142="No data","x",ROUND(IF('Indicator Data'!BR142&gt;Q$3,0,IF('Indicator Data'!BR142&lt;Q$4,10,(Q$3-'Indicator Data'!BR142)/(Q$3-Q$4)*10)),1))</f>
        <v>1.2</v>
      </c>
      <c r="R142" s="173" t="n">
        <f aca="false">IF(AND(O142="x",P142="x",Q142="x"),"x",ROUND(AVERAGE(O142,Q142,P142),1))</f>
        <v>2.7</v>
      </c>
      <c r="S142" s="172" t="str">
        <f aca="false">IF('Indicator Data'!BS142="No data","x",ROUND(IF('Indicator Data'!BS142&gt;S$3,0,IF('Indicator Data'!BS142&lt;S$4,10,(S$3-'Indicator Data'!BS142)/(S$3-S$4)*10)),1))</f>
        <v>x</v>
      </c>
      <c r="T142" s="176" t="n">
        <f aca="false">IF('Indicator Data'!BT142="No data","x",ROUND(IF('Indicator Data'!BT142&gt;T$3,0,IF('Indicator Data'!BT142&lt;T$4,10,(T$3-'Indicator Data'!BT142)/(T$3-T$4)*10)),1))</f>
        <v>4.7</v>
      </c>
      <c r="U142" s="176" t="n">
        <f aca="false">IF('Indicator Data'!BU142="No data","x",ROUND(IF('Indicator Data'!BU142&gt;U$3,0,IF('Indicator Data'!BU142&lt;U$4,10,(U$3-'Indicator Data'!BU142)/(U$3-U$4)*10)),1))</f>
        <v>5.3</v>
      </c>
      <c r="V142" s="176" t="n">
        <f aca="false">IF('Indicator Data'!BV142="No data","x",ROUND(IF('Indicator Data'!BV142&gt;V$3,0,IF('Indicator Data'!BV142&lt;V$4,10,(V$3-'Indicator Data'!BV142)/(V$3-V$4)*10)),1))</f>
        <v>5.6</v>
      </c>
      <c r="W142" s="172" t="n">
        <f aca="false">IF(AND(T142="X",U142="x",V142="x"),"x",AVERAGE(T142:V142))</f>
        <v>5.2</v>
      </c>
      <c r="X142" s="172" t="n">
        <f aca="false">IF('Indicator Data'!BW142="No data","x",ROUND(IF('Indicator Data'!BW142&gt;X$3,0,IF('Indicator Data'!BW142&lt;X$4,10,(X$3-'Indicator Data'!BW142)/(X$3-X$4)*10)),1))</f>
        <v>8.9</v>
      </c>
      <c r="Y142" s="172" t="n">
        <f aca="false">IF('Indicator Data'!BX142="No data","x",ROUND(IF('Indicator Data'!BX142&gt;Y$3,10,IF('Indicator Data'!BX142&lt;Y$4,0,10-(Y$3-'Indicator Data'!BX142)/(Y$3-Y$4)*10)),1))</f>
        <v>1.3</v>
      </c>
      <c r="Z142" s="173" t="n">
        <f aca="false">IF(AND(S142="x",W142="x",X142="x",Y142="x"),"x",ROUND(AVERAGE(S142,W142,X142,Y142),1))</f>
        <v>5.1</v>
      </c>
      <c r="AA142" s="174" t="n">
        <f aca="false">ROUND(AVERAGE(R142,M142,Z142),1)</f>
        <v>3.4</v>
      </c>
      <c r="AB142" s="162"/>
    </row>
    <row r="143" customFormat="false" ht="14.5" hidden="false" customHeight="false" outlineLevel="0" collapsed="false">
      <c r="A143" s="170" t="str">
        <f aca="false">'Indicator Data'!A143</f>
        <v>Poland</v>
      </c>
      <c r="B143" s="171" t="str">
        <f aca="false">'Indicator Data'!B143</f>
        <v>POL</v>
      </c>
      <c r="C143" s="172" t="n">
        <f aca="false">IF('Indicator Data'!BI143="No data","x",ROUND(IF('Indicator Data'!BI143&gt;C$3,0,IF('Indicator Data'!BI143&lt;C$4,10,(C$3-'Indicator Data'!BI143)/(C$3-C$4)*10)),1))</f>
        <v>4.3</v>
      </c>
      <c r="D143" s="173" t="n">
        <f aca="false">IF(C143="x","x",C143)</f>
        <v>4.3</v>
      </c>
      <c r="E143" s="172" t="n">
        <f aca="false">IF('Indicator Data'!BK143="No data","x",ROUND(IF('Indicator Data'!BK143&gt;E$3,0,IF('Indicator Data'!BK143&lt;E$4,10,(E$3-'Indicator Data'!BK143)/(E$3-E$4)*10)),1))</f>
        <v>4.4</v>
      </c>
      <c r="F143" s="172" t="n">
        <f aca="false">IF('Indicator Data'!BJ143="No data","x",ROUND(IF('Indicator Data'!BJ143&gt;F$3,0,IF('Indicator Data'!BJ143&lt;F$4,10,(F$3-'Indicator Data'!BJ143)/(F$3-F$4)*10)),1))</f>
        <v>4.2</v>
      </c>
      <c r="G143" s="173" t="n">
        <f aca="false">IF(AND(E143="x",F143="x"),"x",ROUND(AVERAGE(E143,F143),1))</f>
        <v>4.3</v>
      </c>
      <c r="H143" s="174" t="n">
        <f aca="false">ROUND(AVERAGE(D143,G143),1)</f>
        <v>4.3</v>
      </c>
      <c r="I143" s="172" t="str">
        <f aca="false">IF('Indicator Data'!BM143="No data","x",ROUND(IF('Indicator Data'!BM143^2&gt;I$3,0,IF('Indicator Data'!BM143^2&lt;I$4,10,(I$3-'Indicator Data'!BM143^2)/(I$3-I$4)*10)),1))</f>
        <v>x</v>
      </c>
      <c r="J143" s="172" t="n">
        <f aca="false">IF(OR('Indicator Data'!BL143=0,'Indicator Data'!BL143="No data"),"x",ROUND(IF('Indicator Data'!BL143&gt;J$3,0,IF('Indicator Data'!BL143&lt;J$4,10,(J$3-'Indicator Data'!BL143)/(J$3-J$4)*10)),1))</f>
        <v>0</v>
      </c>
      <c r="K143" s="172" t="n">
        <f aca="false">IF('Indicator Data'!BN143="No data","x",ROUND(IF('Indicator Data'!BN143&gt;K$3,0,IF('Indicator Data'!BN143&lt;K$4,10,(K$3-'Indicator Data'!BN143)/(K$3-K$4)*10)),1))</f>
        <v>1.7</v>
      </c>
      <c r="L143" s="172" t="n">
        <f aca="false">IF('Indicator Data'!BO143="No data","x",ROUND(IF('Indicator Data'!BO143&gt;L$3,0,IF('Indicator Data'!BO143&lt;L$4,10,(L$3-'Indicator Data'!BO143)/(L$3-L$4)*10)),1))</f>
        <v>3.6</v>
      </c>
      <c r="M143" s="173" t="n">
        <f aca="false">IF(AND(I143="x",J143="x",K143="x",L143="x"),"x",ROUND(AVERAGE(I143,J143,K143,L143),1))</f>
        <v>1.8</v>
      </c>
      <c r="N143" s="175" t="n">
        <f aca="false">IF('Indicator Data'!BP143="No data","x",'Indicator Data'!BP143/'Indicator Data'!CB143*100)</f>
        <v>200.55893473615</v>
      </c>
      <c r="O143" s="172" t="n">
        <f aca="false">IF(N143="x","x",ROUND(IF(N143&gt;O$3,0,IF(N143&lt;O$4,10,(O$3-N143)/(O$3-O$4)*10)),1))</f>
        <v>0</v>
      </c>
      <c r="P143" s="172" t="n">
        <f aca="false">IF('Indicator Data'!BQ143="No data","x",ROUND(IF('Indicator Data'!BQ143&gt;P$3,0,IF('Indicator Data'!BQ143&lt;P$4,10,(P$3-'Indicator Data'!BQ143)/(P$3-P$4)*10)),1))</f>
        <v>0</v>
      </c>
      <c r="Q143" s="172" t="n">
        <f aca="false">IF('Indicator Data'!BR143="No data","x",ROUND(IF('Indicator Data'!BR143&gt;Q$3,0,IF('Indicator Data'!BR143&lt;Q$4,10,(Q$3-'Indicator Data'!BR143)/(Q$3-Q$4)*10)),1))</f>
        <v>0</v>
      </c>
      <c r="R143" s="173" t="n">
        <f aca="false">IF(AND(O143="x",P143="x",Q143="x"),"x",ROUND(AVERAGE(O143,Q143,P143),1))</f>
        <v>0</v>
      </c>
      <c r="S143" s="172" t="n">
        <f aca="false">IF('Indicator Data'!BS143="No data","x",ROUND(IF('Indicator Data'!BS143&gt;S$3,0,IF('Indicator Data'!BS143&lt;S$4,10,(S$3-'Indicator Data'!BS143)/(S$3-S$4)*10)),1))</f>
        <v>4</v>
      </c>
      <c r="T143" s="176" t="n">
        <f aca="false">IF('Indicator Data'!BT143="No data","x",ROUND(IF('Indicator Data'!BT143&gt;T$3,0,IF('Indicator Data'!BT143&lt;T$4,10,(T$3-'Indicator Data'!BT143)/(T$3-T$4)*10)),1))</f>
        <v>1.5</v>
      </c>
      <c r="U143" s="176" t="n">
        <f aca="false">IF('Indicator Data'!BU143="No data","x",ROUND(IF('Indicator Data'!BU143&gt;U$3,0,IF('Indicator Data'!BU143&lt;U$4,10,(U$3-'Indicator Data'!BU143)/(U$3-U$4)*10)),1))</f>
        <v>0.7</v>
      </c>
      <c r="V143" s="176" t="n">
        <f aca="false">IF('Indicator Data'!BV143="No data","x",ROUND(IF('Indicator Data'!BV143&gt;V$3,0,IF('Indicator Data'!BV143&lt;V$4,10,(V$3-'Indicator Data'!BV143)/(V$3-V$4)*10)),1))</f>
        <v>6.3</v>
      </c>
      <c r="W143" s="172" t="n">
        <f aca="false">IF(AND(T143="X",U143="x",V143="x"),"x",AVERAGE(T143:V143))</f>
        <v>2.83333333333333</v>
      </c>
      <c r="X143" s="172" t="n">
        <f aca="false">IF('Indicator Data'!BW143="No data","x",ROUND(IF('Indicator Data'!BW143&gt;X$3,0,IF('Indicator Data'!BW143&lt;X$4,10,(X$3-'Indicator Data'!BW143)/(X$3-X$4)*10)),1))</f>
        <v>2.7</v>
      </c>
      <c r="Y143" s="172" t="n">
        <f aca="false">IF('Indicator Data'!BX143="No data","x",ROUND(IF('Indicator Data'!BX143&gt;Y$3,10,IF('Indicator Data'!BX143&lt;Y$4,0,10-(Y$3-'Indicator Data'!BX143)/(Y$3-Y$4)*10)),1))</f>
        <v>0</v>
      </c>
      <c r="Z143" s="173" t="n">
        <f aca="false">IF(AND(S143="x",W143="x",X143="x",Y143="x"),"x",ROUND(AVERAGE(S143,W143,X143,Y143),1))</f>
        <v>2.4</v>
      </c>
      <c r="AA143" s="174" t="n">
        <f aca="false">ROUND(AVERAGE(R143,M143,Z143),1)</f>
        <v>1.4</v>
      </c>
      <c r="AB143" s="162"/>
    </row>
    <row r="144" customFormat="false" ht="14.5" hidden="false" customHeight="false" outlineLevel="0" collapsed="false">
      <c r="A144" s="170" t="str">
        <f aca="false">'Indicator Data'!A144</f>
        <v>Portugal</v>
      </c>
      <c r="B144" s="171" t="str">
        <f aca="false">'Indicator Data'!B144</f>
        <v>PRT</v>
      </c>
      <c r="C144" s="172" t="n">
        <f aca="false">IF('Indicator Data'!BI144="No data","x",ROUND(IF('Indicator Data'!BI144&gt;C$3,0,IF('Indicator Data'!BI144&lt;C$4,10,(C$3-'Indicator Data'!BI144)/(C$3-C$4)*10)),1))</f>
        <v>2.6</v>
      </c>
      <c r="D144" s="173" t="n">
        <f aca="false">IF(C144="x","x",C144)</f>
        <v>2.6</v>
      </c>
      <c r="E144" s="172" t="n">
        <f aca="false">IF('Indicator Data'!BK144="No data","x",ROUND(IF('Indicator Data'!BK144&gt;E$3,0,IF('Indicator Data'!BK144&lt;E$4,10,(E$3-'Indicator Data'!BK144)/(E$3-E$4)*10)),1))</f>
        <v>3.8</v>
      </c>
      <c r="F144" s="172" t="n">
        <f aca="false">IF('Indicator Data'!BJ144="No data","x",ROUND(IF('Indicator Data'!BJ144&gt;F$3,0,IF('Indicator Data'!BJ144&lt;F$4,10,(F$3-'Indicator Data'!BJ144)/(F$3-F$4)*10)),1))</f>
        <v>3</v>
      </c>
      <c r="G144" s="173" t="n">
        <f aca="false">IF(AND(E144="x",F144="x"),"x",ROUND(AVERAGE(E144,F144),1))</f>
        <v>3.4</v>
      </c>
      <c r="H144" s="174" t="n">
        <f aca="false">ROUND(AVERAGE(D144,G144),1)</f>
        <v>3</v>
      </c>
      <c r="I144" s="172" t="n">
        <f aca="false">IF('Indicator Data'!BM144="No data","x",ROUND(IF('Indicator Data'!BM144^2&gt;I$3,0,IF('Indicator Data'!BM144^2&lt;I$4,10,(I$3-'Indicator Data'!BM144^2)/(I$3-I$4)*10)),1))</f>
        <v>0.8</v>
      </c>
      <c r="J144" s="172" t="n">
        <f aca="false">IF(OR('Indicator Data'!BL144=0,'Indicator Data'!BL144="No data"),"x",ROUND(IF('Indicator Data'!BL144&gt;J$3,0,IF('Indicator Data'!BL144&lt;J$4,10,(J$3-'Indicator Data'!BL144)/(J$3-J$4)*10)),1))</f>
        <v>0</v>
      </c>
      <c r="K144" s="172" t="n">
        <f aca="false">IF('Indicator Data'!BN144="No data","x",ROUND(IF('Indicator Data'!BN144&gt;K$3,0,IF('Indicator Data'!BN144&lt;K$4,10,(K$3-'Indicator Data'!BN144)/(K$3-K$4)*10)),1))</f>
        <v>2.2</v>
      </c>
      <c r="L144" s="172" t="n">
        <f aca="false">IF('Indicator Data'!BO144="No data","x",ROUND(IF('Indicator Data'!BO144&gt;L$3,0,IF('Indicator Data'!BO144&lt;L$4,10,(L$3-'Indicator Data'!BO144)/(L$3-L$4)*10)),1))</f>
        <v>4.3</v>
      </c>
      <c r="M144" s="173" t="n">
        <f aca="false">IF(AND(I144="x",J144="x",K144="x",L144="x"),"x",ROUND(AVERAGE(I144,J144,K144,L144),1))</f>
        <v>1.8</v>
      </c>
      <c r="N144" s="175" t="n">
        <f aca="false">IF('Indicator Data'!BP144="No data","x",'Indicator Data'!BP144/'Indicator Data'!CB144*100)</f>
        <v>174.920739040122</v>
      </c>
      <c r="O144" s="172" t="n">
        <f aca="false">IF(N144="x","x",ROUND(IF(N144&gt;O$3,0,IF(N144&lt;O$4,10,(O$3-N144)/(O$3-O$4)*10)),1))</f>
        <v>0</v>
      </c>
      <c r="P144" s="172" t="n">
        <f aca="false">IF('Indicator Data'!BQ144="No data","x",ROUND(IF('Indicator Data'!BQ144&gt;P$3,0,IF('Indicator Data'!BQ144&lt;P$4,10,(P$3-'Indicator Data'!BQ144)/(P$3-P$4)*10)),1))</f>
        <v>0</v>
      </c>
      <c r="Q144" s="172" t="n">
        <f aca="false">IF('Indicator Data'!BR144="No data","x",ROUND(IF('Indicator Data'!BR144&gt;Q$3,0,IF('Indicator Data'!BR144&lt;Q$4,10,(Q$3-'Indicator Data'!BR144)/(Q$3-Q$4)*10)),1))</f>
        <v>0</v>
      </c>
      <c r="R144" s="173" t="n">
        <f aca="false">IF(AND(O144="x",P144="x",Q144="x"),"x",ROUND(AVERAGE(O144,Q144,P144),1))</f>
        <v>0</v>
      </c>
      <c r="S144" s="172" t="n">
        <f aca="false">IF('Indicator Data'!BS144="No data","x",ROUND(IF('Indicator Data'!BS144&gt;S$3,0,IF('Indicator Data'!BS144&lt;S$4,10,(S$3-'Indicator Data'!BS144)/(S$3-S$4)*10)),1))</f>
        <v>1.7</v>
      </c>
      <c r="T144" s="176" t="n">
        <f aca="false">IF('Indicator Data'!BT144="No data","x",ROUND(IF('Indicator Data'!BT144&gt;T$3,0,IF('Indicator Data'!BT144&lt;T$4,10,(T$3-'Indicator Data'!BT144)/(T$3-T$4)*10)),1))</f>
        <v>0</v>
      </c>
      <c r="U144" s="176" t="n">
        <f aca="false">IF('Indicator Data'!BU144="No data","x",ROUND(IF('Indicator Data'!BU144&gt;U$3,0,IF('Indicator Data'!BU144&lt;U$4,10,(U$3-'Indicator Data'!BU144)/(U$3-U$4)*10)),1))</f>
        <v>0.7</v>
      </c>
      <c r="V144" s="176" t="n">
        <f aca="false">IF('Indicator Data'!BV144="No data","x",ROUND(IF('Indicator Data'!BV144&gt;V$3,0,IF('Indicator Data'!BV144&lt;V$4,10,(V$3-'Indicator Data'!BV144)/(V$3-V$4)*10)),1))</f>
        <v>0.2</v>
      </c>
      <c r="W144" s="172" t="n">
        <f aca="false">IF(AND(T144="X",U144="x",V144="x"),"x",AVERAGE(T144:V144))</f>
        <v>0.3</v>
      </c>
      <c r="X144" s="172" t="n">
        <f aca="false">IF('Indicator Data'!BW144="No data","x",ROUND(IF('Indicator Data'!BW144&gt;X$3,0,IF('Indicator Data'!BW144&lt;X$4,10,(X$3-'Indicator Data'!BW144)/(X$3-X$4)*10)),1))</f>
        <v>0</v>
      </c>
      <c r="Y144" s="172" t="n">
        <f aca="false">IF('Indicator Data'!BX144="No data","x",ROUND(IF('Indicator Data'!BX144&gt;Y$3,10,IF('Indicator Data'!BX144&lt;Y$4,0,10-(Y$3-'Indicator Data'!BX144)/(Y$3-Y$4)*10)),1))</f>
        <v>0.1</v>
      </c>
      <c r="Z144" s="173" t="n">
        <f aca="false">IF(AND(S144="x",W144="x",X144="x",Y144="x"),"x",ROUND(AVERAGE(S144,W144,X144,Y144),1))</f>
        <v>0.5</v>
      </c>
      <c r="AA144" s="174" t="n">
        <f aca="false">ROUND(AVERAGE(R144,M144,Z144),1)</f>
        <v>0.8</v>
      </c>
      <c r="AB144" s="162"/>
    </row>
    <row r="145" customFormat="false" ht="14.5" hidden="false" customHeight="false" outlineLevel="0" collapsed="false">
      <c r="A145" s="170" t="str">
        <f aca="false">'Indicator Data'!A145</f>
        <v>Qatar</v>
      </c>
      <c r="B145" s="171" t="str">
        <f aca="false">'Indicator Data'!B145</f>
        <v>QAT</v>
      </c>
      <c r="C145" s="172" t="n">
        <f aca="false">IF('Indicator Data'!BI145="No data","x",ROUND(IF('Indicator Data'!BI145&gt;C$3,0,IF('Indicator Data'!BI145&lt;C$4,10,(C$3-'Indicator Data'!BI145)/(C$3-C$4)*10)),1))</f>
        <v>4.7</v>
      </c>
      <c r="D145" s="173" t="n">
        <f aca="false">IF(C145="x","x",C145)</f>
        <v>4.7</v>
      </c>
      <c r="E145" s="172" t="n">
        <f aca="false">IF('Indicator Data'!BK145="No data","x",ROUND(IF('Indicator Data'!BK145&gt;E$3,0,IF('Indicator Data'!BK145&lt;E$4,10,(E$3-'Indicator Data'!BK145)/(E$3-E$4)*10)),1))</f>
        <v>3.7</v>
      </c>
      <c r="F145" s="172" t="n">
        <f aca="false">IF('Indicator Data'!BJ145="No data","x",ROUND(IF('Indicator Data'!BJ145&gt;F$3,0,IF('Indicator Data'!BJ145&lt;F$4,10,(F$3-'Indicator Data'!BJ145)/(F$3-F$4)*10)),1))</f>
        <v>3.2</v>
      </c>
      <c r="G145" s="173" t="n">
        <f aca="false">IF(AND(E145="x",F145="x"),"x",ROUND(AVERAGE(E145,F145),1))</f>
        <v>3.5</v>
      </c>
      <c r="H145" s="174" t="n">
        <f aca="false">ROUND(AVERAGE(D145,G145),1)</f>
        <v>4.1</v>
      </c>
      <c r="I145" s="172" t="n">
        <f aca="false">IF('Indicator Data'!BM145="No data","x",ROUND(IF('Indicator Data'!BM145^2&gt;I$3,0,IF('Indicator Data'!BM145^2&lt;I$4,10,(I$3-'Indicator Data'!BM145^2)/(I$3-I$4)*10)),1))</f>
        <v>1.4</v>
      </c>
      <c r="J145" s="172" t="n">
        <f aca="false">IF(OR('Indicator Data'!BL145=0,'Indicator Data'!BL145="No data"),"x",ROUND(IF('Indicator Data'!BL145&gt;J$3,0,IF('Indicator Data'!BL145&lt;J$4,10,(J$3-'Indicator Data'!BL145)/(J$3-J$4)*10)),1))</f>
        <v>0</v>
      </c>
      <c r="K145" s="172" t="n">
        <f aca="false">IF('Indicator Data'!BN145="No data","x",ROUND(IF('Indicator Data'!BN145&gt;K$3,0,IF('Indicator Data'!BN145&lt;K$4,10,(K$3-'Indicator Data'!BN145)/(K$3-K$4)*10)),1))</f>
        <v>0</v>
      </c>
      <c r="L145" s="172" t="n">
        <f aca="false">IF('Indicator Data'!BO145="No data","x",ROUND(IF('Indicator Data'!BO145&gt;L$3,0,IF('Indicator Data'!BO145&lt;L$4,10,(L$3-'Indicator Data'!BO145)/(L$3-L$4)*10)),1))</f>
        <v>3.5</v>
      </c>
      <c r="M145" s="173" t="n">
        <f aca="false">IF(AND(I145="x",J145="x",K145="x",L145="x"),"x",ROUND(AVERAGE(I145,J145,K145,L145),1))</f>
        <v>1.2</v>
      </c>
      <c r="N145" s="175" t="n">
        <f aca="false">IF('Indicator Data'!BP145="No data","x",'Indicator Data'!BP145/'Indicator Data'!CB145*100)</f>
        <v>94.7459086993971</v>
      </c>
      <c r="O145" s="172" t="n">
        <f aca="false">IF(N145="x","x",ROUND(IF(N145&gt;O$3,0,IF(N145&lt;O$4,10,(O$3-N145)/(O$3-O$4)*10)),1))</f>
        <v>0.5</v>
      </c>
      <c r="P145" s="172" t="n">
        <f aca="false">IF('Indicator Data'!BQ145="No data","x",ROUND(IF('Indicator Data'!BQ145&gt;P$3,0,IF('Indicator Data'!BQ145&lt;P$4,10,(P$3-'Indicator Data'!BQ145)/(P$3-P$4)*10)),1))</f>
        <v>0</v>
      </c>
      <c r="Q145" s="172" t="n">
        <f aca="false">IF('Indicator Data'!BR145="No data","x",ROUND(IF('Indicator Data'!BR145&gt;Q$3,0,IF('Indicator Data'!BR145&lt;Q$4,10,(Q$3-'Indicator Data'!BR145)/(Q$3-Q$4)*10)),1))</f>
        <v>0.1</v>
      </c>
      <c r="R145" s="173" t="n">
        <f aca="false">IF(AND(O145="x",P145="x",Q145="x"),"x",ROUND(AVERAGE(O145,Q145,P145),1))</f>
        <v>0.2</v>
      </c>
      <c r="S145" s="172" t="n">
        <f aca="false">IF('Indicator Data'!BS145="No data","x",ROUND(IF('Indicator Data'!BS145&gt;S$3,0,IF('Indicator Data'!BS145&lt;S$4,10,(S$3-'Indicator Data'!BS145)/(S$3-S$4)*10)),1))</f>
        <v>10</v>
      </c>
      <c r="T145" s="176" t="n">
        <f aca="false">IF('Indicator Data'!BT145="No data","x",ROUND(IF('Indicator Data'!BT145&gt;T$3,0,IF('Indicator Data'!BT145&lt;T$4,10,(T$3-'Indicator Data'!BT145)/(T$3-T$4)*10)),1))</f>
        <v>2.9</v>
      </c>
      <c r="U145" s="176" t="n">
        <f aca="false">IF('Indicator Data'!BU145="No data","x",ROUND(IF('Indicator Data'!BU145&gt;U$3,0,IF('Indicator Data'!BU145&lt;U$4,10,(U$3-'Indicator Data'!BU145)/(U$3-U$4)*10)),1))</f>
        <v>1.5</v>
      </c>
      <c r="V145" s="176" t="n">
        <f aca="false">IF('Indicator Data'!BV145="No data","x",ROUND(IF('Indicator Data'!BV145&gt;V$3,0,IF('Indicator Data'!BV145&lt;V$4,10,(V$3-'Indicator Data'!BV145)/(V$3-V$4)*10)),1))</f>
        <v>4.9</v>
      </c>
      <c r="W145" s="172" t="n">
        <f aca="false">IF(AND(T145="X",U145="x",V145="x"),"x",AVERAGE(T145:V145))</f>
        <v>3.1</v>
      </c>
      <c r="X145" s="172" t="n">
        <f aca="false">IF('Indicator Data'!BW145="No data","x",ROUND(IF('Indicator Data'!BW145&gt;X$3,0,IF('Indicator Data'!BW145&lt;X$4,10,(X$3-'Indicator Data'!BW145)/(X$3-X$4)*10)),1))</f>
        <v>0.9</v>
      </c>
      <c r="Y145" s="172" t="n">
        <f aca="false">IF('Indicator Data'!BX145="No data","x",ROUND(IF('Indicator Data'!BX145&gt;Y$3,10,IF('Indicator Data'!BX145&lt;Y$4,0,10-(Y$3-'Indicator Data'!BX145)/(Y$3-Y$4)*10)),1))</f>
        <v>0.1</v>
      </c>
      <c r="Z145" s="173" t="n">
        <f aca="false">IF(AND(S145="x",W145="x",X145="x",Y145="x"),"x",ROUND(AVERAGE(S145,W145,X145,Y145),1))</f>
        <v>3.5</v>
      </c>
      <c r="AA145" s="174" t="n">
        <f aca="false">ROUND(AVERAGE(R145,M145,Z145),1)</f>
        <v>1.6</v>
      </c>
      <c r="AB145" s="162"/>
    </row>
    <row r="146" customFormat="false" ht="14.5" hidden="false" customHeight="false" outlineLevel="0" collapsed="false">
      <c r="A146" s="170" t="str">
        <f aca="false">'Indicator Data'!A146</f>
        <v>Romania</v>
      </c>
      <c r="B146" s="171" t="str">
        <f aca="false">'Indicator Data'!B146</f>
        <v>ROU</v>
      </c>
      <c r="C146" s="172" t="n">
        <f aca="false">IF('Indicator Data'!BI146="No data","x",ROUND(IF('Indicator Data'!BI146&gt;C$3,0,IF('Indicator Data'!BI146&lt;C$4,10,(C$3-'Indicator Data'!BI146)/(C$3-C$4)*10)),1))</f>
        <v>3.8</v>
      </c>
      <c r="D146" s="173" t="n">
        <f aca="false">IF(C146="x","x",C146)</f>
        <v>3.8</v>
      </c>
      <c r="E146" s="172" t="n">
        <f aca="false">IF('Indicator Data'!BK146="No data","x",ROUND(IF('Indicator Data'!BK146&gt;E$3,0,IF('Indicator Data'!BK146&lt;E$4,10,(E$3-'Indicator Data'!BK146)/(E$3-E$4)*10)),1))</f>
        <v>5.5</v>
      </c>
      <c r="F146" s="172" t="n">
        <f aca="false">IF('Indicator Data'!BJ146="No data","x",ROUND(IF('Indicator Data'!BJ146&gt;F$3,0,IF('Indicator Data'!BJ146&lt;F$4,10,(F$3-'Indicator Data'!BJ146)/(F$3-F$4)*10)),1))</f>
        <v>5.6</v>
      </c>
      <c r="G146" s="173" t="n">
        <f aca="false">IF(AND(E146="x",F146="x"),"x",ROUND(AVERAGE(E146,F146),1))</f>
        <v>5.6</v>
      </c>
      <c r="H146" s="174" t="n">
        <f aca="false">ROUND(AVERAGE(D146,G146),1)</f>
        <v>4.7</v>
      </c>
      <c r="I146" s="172" t="n">
        <f aca="false">IF('Indicator Data'!BM146="No data","x",ROUND(IF('Indicator Data'!BM146^2&gt;I$3,0,IF('Indicator Data'!BM146^2&lt;I$4,10,(I$3-'Indicator Data'!BM146^2)/(I$3-I$4)*10)),1))</f>
        <v>0.3</v>
      </c>
      <c r="J146" s="172" t="n">
        <f aca="false">IF(OR('Indicator Data'!BL146=0,'Indicator Data'!BL146="No data"),"x",ROUND(IF('Indicator Data'!BL146&gt;J$3,0,IF('Indicator Data'!BL146&lt;J$4,10,(J$3-'Indicator Data'!BL146)/(J$3-J$4)*10)),1))</f>
        <v>0</v>
      </c>
      <c r="K146" s="172" t="n">
        <f aca="false">IF('Indicator Data'!BN146="No data","x",ROUND(IF('Indicator Data'!BN146&gt;K$3,0,IF('Indicator Data'!BN146&lt;K$4,10,(K$3-'Indicator Data'!BN146)/(K$3-K$4)*10)),1))</f>
        <v>2.2</v>
      </c>
      <c r="L146" s="172" t="n">
        <f aca="false">IF('Indicator Data'!BO146="No data","x",ROUND(IF('Indicator Data'!BO146&gt;L$3,0,IF('Indicator Data'!BO146&lt;L$4,10,(L$3-'Indicator Data'!BO146)/(L$3-L$4)*10)),1))</f>
        <v>4.2</v>
      </c>
      <c r="M146" s="173" t="n">
        <f aca="false">IF(AND(I146="x",J146="x",K146="x",L146="x"),"x",ROUND(AVERAGE(I146,J146,K146,L146),1))</f>
        <v>1.7</v>
      </c>
      <c r="N146" s="175" t="n">
        <f aca="false">IF('Indicator Data'!BP146="No data","x",'Indicator Data'!BP146/'Indicator Data'!CB146*100)</f>
        <v>86.8960722975322</v>
      </c>
      <c r="O146" s="172" t="n">
        <f aca="false">IF(N146="x","x",ROUND(IF(N146&gt;O$3,0,IF(N146&lt;O$4,10,(O$3-N146)/(O$3-O$4)*10)),1))</f>
        <v>1.3</v>
      </c>
      <c r="P146" s="172" t="n">
        <f aca="false">IF('Indicator Data'!BQ146="No data","x",ROUND(IF('Indicator Data'!BQ146&gt;P$3,0,IF('Indicator Data'!BQ146&lt;P$4,10,(P$3-'Indicator Data'!BQ146)/(P$3-P$4)*10)),1))</f>
        <v>1.4</v>
      </c>
      <c r="Q146" s="172" t="n">
        <f aca="false">IF('Indicator Data'!BR146="No data","x",ROUND(IF('Indicator Data'!BR146&gt;Q$3,0,IF('Indicator Data'!BR146&lt;Q$4,10,(Q$3-'Indicator Data'!BR146)/(Q$3-Q$4)*10)),1))</f>
        <v>0</v>
      </c>
      <c r="R146" s="173" t="n">
        <f aca="false">IF(AND(O146="x",P146="x",Q146="x"),"x",ROUND(AVERAGE(O146,Q146,P146),1))</f>
        <v>0.9</v>
      </c>
      <c r="S146" s="172" t="n">
        <f aca="false">IF('Indicator Data'!BS146="No data","x",ROUND(IF('Indicator Data'!BS146&gt;S$3,0,IF('Indicator Data'!BS146&lt;S$4,10,(S$3-'Indicator Data'!BS146)/(S$3-S$4)*10)),1))</f>
        <v>4.4</v>
      </c>
      <c r="T146" s="176" t="n">
        <f aca="false">IF('Indicator Data'!BT146="No data","x",ROUND(IF('Indicator Data'!BT146&gt;T$3,0,IF('Indicator Data'!BT146&lt;T$4,10,(T$3-'Indicator Data'!BT146)/(T$3-T$4)*10)),1))</f>
        <v>2</v>
      </c>
      <c r="U146" s="176" t="n">
        <f aca="false">IF('Indicator Data'!BU146="No data","x",ROUND(IF('Indicator Data'!BU146&gt;U$3,0,IF('Indicator Data'!BU146&lt;U$4,10,(U$3-'Indicator Data'!BU146)/(U$3-U$4)*10)),1))</f>
        <v>4.1</v>
      </c>
      <c r="V146" s="176" t="n">
        <f aca="false">IF('Indicator Data'!BV146="No data","x",ROUND(IF('Indicator Data'!BV146&gt;V$3,0,IF('Indicator Data'!BV146&lt;V$4,10,(V$3-'Indicator Data'!BV146)/(V$3-V$4)*10)),1))</f>
        <v>2.4</v>
      </c>
      <c r="W146" s="172" t="n">
        <f aca="false">IF(AND(T146="X",U146="x",V146="x"),"x",AVERAGE(T146:V146))</f>
        <v>2.83333333333333</v>
      </c>
      <c r="X146" s="172" t="n">
        <f aca="false">IF('Indicator Data'!BW146="No data","x",ROUND(IF('Indicator Data'!BW146&gt;X$3,0,IF('Indicator Data'!BW146&lt;X$4,10,(X$3-'Indicator Data'!BW146)/(X$3-X$4)*10)),1))</f>
        <v>3.7</v>
      </c>
      <c r="Y146" s="172" t="n">
        <f aca="false">IF('Indicator Data'!BX146="No data","x",ROUND(IF('Indicator Data'!BX146&gt;Y$3,10,IF('Indicator Data'!BX146&lt;Y$4,0,10-(Y$3-'Indicator Data'!BX146)/(Y$3-Y$4)*10)),1))</f>
        <v>0.2</v>
      </c>
      <c r="Z146" s="173" t="n">
        <f aca="false">IF(AND(S146="x",W146="x",X146="x",Y146="x"),"x",ROUND(AVERAGE(S146,W146,X146,Y146),1))</f>
        <v>2.8</v>
      </c>
      <c r="AA146" s="174" t="n">
        <f aca="false">ROUND(AVERAGE(R146,M146,Z146),1)</f>
        <v>1.8</v>
      </c>
      <c r="AB146" s="162"/>
    </row>
    <row r="147" customFormat="false" ht="14.5" hidden="false" customHeight="false" outlineLevel="0" collapsed="false">
      <c r="A147" s="170" t="str">
        <f aca="false">'Indicator Data'!A147</f>
        <v>Russian Federation</v>
      </c>
      <c r="B147" s="171" t="str">
        <f aca="false">'Indicator Data'!B147</f>
        <v>RUS</v>
      </c>
      <c r="C147" s="172" t="str">
        <f aca="false">IF('Indicator Data'!BI147="No data","x",ROUND(IF('Indicator Data'!BI147&gt;C$3,0,IF('Indicator Data'!BI147&lt;C$4,10,(C$3-'Indicator Data'!BI147)/(C$3-C$4)*10)),1))</f>
        <v>x</v>
      </c>
      <c r="D147" s="173" t="str">
        <f aca="false">IF(C147="x","x",C147)</f>
        <v>x</v>
      </c>
      <c r="E147" s="172" t="n">
        <f aca="false">IF('Indicator Data'!BK147="No data","x",ROUND(IF('Indicator Data'!BK147&gt;E$3,0,IF('Indicator Data'!BK147&lt;E$4,10,(E$3-'Indicator Data'!BK147)/(E$3-E$4)*10)),1))</f>
        <v>7.1</v>
      </c>
      <c r="F147" s="172" t="n">
        <f aca="false">IF('Indicator Data'!BJ147="No data","x",ROUND(IF('Indicator Data'!BJ147&gt;F$3,0,IF('Indicator Data'!BJ147&lt;F$4,10,(F$3-'Indicator Data'!BJ147)/(F$3-F$4)*10)),1))</f>
        <v>4.9</v>
      </c>
      <c r="G147" s="173" t="n">
        <f aca="false">IF(AND(E147="x",F147="x"),"x",ROUND(AVERAGE(E147,F147),1))</f>
        <v>6</v>
      </c>
      <c r="H147" s="174" t="n">
        <f aca="false">ROUND(AVERAGE(D147,G147),1)</f>
        <v>6</v>
      </c>
      <c r="I147" s="172" t="n">
        <f aca="false">IF('Indicator Data'!BM147="No data","x",ROUND(IF('Indicator Data'!BM147^2&gt;I$3,0,IF('Indicator Data'!BM147^2&lt;I$4,10,(I$3-'Indicator Data'!BM147^2)/(I$3-I$4)*10)),1))</f>
        <v>0.1</v>
      </c>
      <c r="J147" s="172" t="n">
        <f aca="false">IF(OR('Indicator Data'!BL147=0,'Indicator Data'!BL147="No data"),"x",ROUND(IF('Indicator Data'!BL147&gt;J$3,0,IF('Indicator Data'!BL147&lt;J$4,10,(J$3-'Indicator Data'!BL147)/(J$3-J$4)*10)),1))</f>
        <v>0</v>
      </c>
      <c r="K147" s="172" t="n">
        <f aca="false">IF('Indicator Data'!BN147="No data","x",ROUND(IF('Indicator Data'!BN147&gt;K$3,0,IF('Indicator Data'!BN147&lt;K$4,10,(K$3-'Indicator Data'!BN147)/(K$3-K$4)*10)),1))</f>
        <v>1.5</v>
      </c>
      <c r="L147" s="172" t="n">
        <f aca="false">IF('Indicator Data'!BO147="No data","x",ROUND(IF('Indicator Data'!BO147&gt;L$3,0,IF('Indicator Data'!BO147&lt;L$4,10,(L$3-'Indicator Data'!BO147)/(L$3-L$4)*10)),1))</f>
        <v>1.9</v>
      </c>
      <c r="M147" s="173" t="n">
        <f aca="false">IF(AND(I147="x",J147="x",K147="x",L147="x"),"x",ROUND(AVERAGE(I147,J147,K147,L147),1))</f>
        <v>0.9</v>
      </c>
      <c r="N147" s="175" t="n">
        <f aca="false">IF('Indicator Data'!BP147="No data","x",'Indicator Data'!BP147/'Indicator Data'!CB147*100)</f>
        <v>11.6017285354283</v>
      </c>
      <c r="O147" s="172" t="n">
        <f aca="false">IF(N147="x","x",ROUND(IF(N147&gt;O$3,0,IF(N147&lt;O$4,10,(O$3-N147)/(O$3-O$4)*10)),1))</f>
        <v>8.9</v>
      </c>
      <c r="P147" s="172" t="n">
        <f aca="false">IF('Indicator Data'!BQ147="No data","x",ROUND(IF('Indicator Data'!BQ147&gt;P$3,0,IF('Indicator Data'!BQ147&lt;P$4,10,(P$3-'Indicator Data'!BQ147)/(P$3-P$4)*10)),1))</f>
        <v>1.2</v>
      </c>
      <c r="Q147" s="172" t="n">
        <f aca="false">IF('Indicator Data'!BR147="No data","x",ROUND(IF('Indicator Data'!BR147&gt;Q$3,0,IF('Indicator Data'!BR147&lt;Q$4,10,(Q$3-'Indicator Data'!BR147)/(Q$3-Q$4)*10)),1))</f>
        <v>0.6</v>
      </c>
      <c r="R147" s="173" t="n">
        <f aca="false">IF(AND(O147="x",P147="x",Q147="x"),"x",ROUND(AVERAGE(O147,Q147,P147),1))</f>
        <v>3.6</v>
      </c>
      <c r="S147" s="172" t="n">
        <f aca="false">IF('Indicator Data'!BS147="No data","x",ROUND(IF('Indicator Data'!BS147&gt;S$3,0,IF('Indicator Data'!BS147&lt;S$4,10,(S$3-'Indicator Data'!BS147)/(S$3-S$4)*10)),1))</f>
        <v>0</v>
      </c>
      <c r="T147" s="176" t="n">
        <f aca="false">IF('Indicator Data'!BT147="No data","x",ROUND(IF('Indicator Data'!BT147&gt;T$3,0,IF('Indicator Data'!BT147&lt;T$4,10,(T$3-'Indicator Data'!BT147)/(T$3-T$4)*10)),1))</f>
        <v>0.3</v>
      </c>
      <c r="U147" s="176" t="n">
        <f aca="false">IF('Indicator Data'!BU147="No data","x",ROUND(IF('Indicator Data'!BU147&gt;U$3,0,IF('Indicator Data'!BU147&lt;U$4,10,(U$3-'Indicator Data'!BU147)/(U$3-U$4)*10)),1))</f>
        <v>0.5</v>
      </c>
      <c r="V147" s="176" t="n">
        <f aca="false">IF('Indicator Data'!BV147="No data","x",ROUND(IF('Indicator Data'!BV147&gt;V$3,0,IF('Indicator Data'!BV147&lt;V$4,10,(V$3-'Indicator Data'!BV147)/(V$3-V$4)*10)),1))</f>
        <v>2</v>
      </c>
      <c r="W147" s="172" t="n">
        <f aca="false">IF(AND(T147="X",U147="x",V147="x"),"x",AVERAGE(T147:V147))</f>
        <v>0.933333333333333</v>
      </c>
      <c r="X147" s="172" t="n">
        <f aca="false">IF('Indicator Data'!BW147="No data","x",ROUND(IF('Indicator Data'!BW147&gt;X$3,0,IF('Indicator Data'!BW147&lt;X$4,10,(X$3-'Indicator Data'!BW147)/(X$3-X$4)*10)),1))</f>
        <v>4.4</v>
      </c>
      <c r="Y147" s="172" t="n">
        <f aca="false">IF('Indicator Data'!BX147="No data","x",ROUND(IF('Indicator Data'!BX147&gt;Y$3,10,IF('Indicator Data'!BX147&lt;Y$4,0,10-(Y$3-'Indicator Data'!BX147)/(Y$3-Y$4)*10)),1))</f>
        <v>0.2</v>
      </c>
      <c r="Z147" s="173" t="n">
        <f aca="false">IF(AND(S147="x",W147="x",X147="x",Y147="x"),"x",ROUND(AVERAGE(S147,W147,X147,Y147),1))</f>
        <v>1.4</v>
      </c>
      <c r="AA147" s="174" t="n">
        <f aca="false">ROUND(AVERAGE(R147,M147,Z147),1)</f>
        <v>2</v>
      </c>
      <c r="AB147" s="162"/>
    </row>
    <row r="148" customFormat="false" ht="14.5" hidden="false" customHeight="false" outlineLevel="0" collapsed="false">
      <c r="A148" s="170" t="str">
        <f aca="false">'Indicator Data'!A148</f>
        <v>Rwanda</v>
      </c>
      <c r="B148" s="171" t="str">
        <f aca="false">'Indicator Data'!B148</f>
        <v>RWA</v>
      </c>
      <c r="C148" s="172" t="n">
        <f aca="false">IF('Indicator Data'!BI148="No data","x",ROUND(IF('Indicator Data'!BI148&gt;C$3,0,IF('Indicator Data'!BI148&lt;C$4,10,(C$3-'Indicator Data'!BI148)/(C$3-C$4)*10)),1))</f>
        <v>3</v>
      </c>
      <c r="D148" s="173" t="n">
        <f aca="false">IF(C148="x","x",C148)</f>
        <v>3</v>
      </c>
      <c r="E148" s="172" t="n">
        <f aca="false">IF('Indicator Data'!BK148="No data","x",ROUND(IF('Indicator Data'!BK148&gt;E$3,0,IF('Indicator Data'!BK148&lt;E$4,10,(E$3-'Indicator Data'!BK148)/(E$3-E$4)*10)),1))</f>
        <v>4.7</v>
      </c>
      <c r="F148" s="172" t="n">
        <f aca="false">IF('Indicator Data'!BJ148="No data","x",ROUND(IF('Indicator Data'!BJ148&gt;F$3,0,IF('Indicator Data'!BJ148&lt;F$4,10,(F$3-'Indicator Data'!BJ148)/(F$3-F$4)*10)),1))</f>
        <v>4.3</v>
      </c>
      <c r="G148" s="173" t="n">
        <f aca="false">IF(AND(E148="x",F148="x"),"x",ROUND(AVERAGE(E148,F148),1))</f>
        <v>4.5</v>
      </c>
      <c r="H148" s="174" t="n">
        <f aca="false">ROUND(AVERAGE(D148,G148),1)</f>
        <v>3.8</v>
      </c>
      <c r="I148" s="172" t="n">
        <f aca="false">IF('Indicator Data'!BM148="No data","x",ROUND(IF('Indicator Data'!BM148^2&gt;I$3,0,IF('Indicator Data'!BM148^2&lt;I$4,10,(I$3-'Indicator Data'!BM148^2)/(I$3-I$4)*10)),1))</f>
        <v>5.1</v>
      </c>
      <c r="J148" s="172" t="n">
        <f aca="false">IF(OR('Indicator Data'!BL148=0,'Indicator Data'!BL148="No data"),"x",ROUND(IF('Indicator Data'!BL148&gt;J$3,0,IF('Indicator Data'!BL148&lt;J$4,10,(J$3-'Indicator Data'!BL148)/(J$3-J$4)*10)),1))</f>
        <v>5.3</v>
      </c>
      <c r="K148" s="172" t="n">
        <f aca="false">IF('Indicator Data'!BN148="No data","x",ROUND(IF('Indicator Data'!BN148&gt;K$3,0,IF('Indicator Data'!BN148&lt;K$4,10,(K$3-'Indicator Data'!BN148)/(K$3-K$4)*10)),1))</f>
        <v>7.4</v>
      </c>
      <c r="L148" s="172" t="n">
        <f aca="false">IF('Indicator Data'!BO148="No data","x",ROUND(IF('Indicator Data'!BO148&gt;L$3,0,IF('Indicator Data'!BO148&lt;L$4,10,(L$3-'Indicator Data'!BO148)/(L$3-L$4)*10)),1))</f>
        <v>6.1</v>
      </c>
      <c r="M148" s="173" t="n">
        <f aca="false">IF(AND(I148="x",J148="x",K148="x",L148="x"),"x",ROUND(AVERAGE(I148,J148,K148,L148),1))</f>
        <v>6</v>
      </c>
      <c r="N148" s="175" t="n">
        <f aca="false">IF('Indicator Data'!BP148="No data","x",'Indicator Data'!BP148/'Indicator Data'!CB148*100)</f>
        <v>32.8334008917714</v>
      </c>
      <c r="O148" s="172" t="n">
        <f aca="false">IF(N148="x","x",ROUND(IF(N148&gt;O$3,0,IF(N148&lt;O$4,10,(O$3-N148)/(O$3-O$4)*10)),1))</f>
        <v>6.8</v>
      </c>
      <c r="P148" s="172" t="n">
        <f aca="false">IF('Indicator Data'!BQ148="No data","x",ROUND(IF('Indicator Data'!BQ148&gt;P$3,0,IF('Indicator Data'!BQ148&lt;P$4,10,(P$3-'Indicator Data'!BQ148)/(P$3-P$4)*10)),1))</f>
        <v>3.5</v>
      </c>
      <c r="Q148" s="172" t="n">
        <f aca="false">IF('Indicator Data'!BR148="No data","x",ROUND(IF('Indicator Data'!BR148&gt;Q$3,0,IF('Indicator Data'!BR148&lt;Q$4,10,(Q$3-'Indicator Data'!BR148)/(Q$3-Q$4)*10)),1))</f>
        <v>7.9</v>
      </c>
      <c r="R148" s="173" t="n">
        <f aca="false">IF(AND(O148="x",P148="x",Q148="x"),"x",ROUND(AVERAGE(O148,Q148,P148),1))</f>
        <v>6.1</v>
      </c>
      <c r="S148" s="172" t="n">
        <f aca="false">IF('Indicator Data'!BS148="No data","x",ROUND(IF('Indicator Data'!BS148&gt;S$3,0,IF('Indicator Data'!BS148&lt;S$4,10,(S$3-'Indicator Data'!BS148)/(S$3-S$4)*10)),1))</f>
        <v>9.7</v>
      </c>
      <c r="T148" s="176" t="n">
        <f aca="false">IF('Indicator Data'!BT148="No data","x",ROUND(IF('Indicator Data'!BT148&gt;T$3,0,IF('Indicator Data'!BT148&lt;T$4,10,(T$3-'Indicator Data'!BT148)/(T$3-T$4)*10)),1))</f>
        <v>1.4</v>
      </c>
      <c r="U148" s="176" t="n">
        <f aca="false">IF('Indicator Data'!BU148="No data","x",ROUND(IF('Indicator Data'!BU148&gt;U$3,0,IF('Indicator Data'!BU148&lt;U$4,10,(U$3-'Indicator Data'!BU148)/(U$3-U$4)*10)),1))</f>
        <v>1.4</v>
      </c>
      <c r="V148" s="176" t="n">
        <f aca="false">IF('Indicator Data'!BV148="No data","x",ROUND(IF('Indicator Data'!BV148&gt;V$3,0,IF('Indicator Data'!BV148&lt;V$4,10,(V$3-'Indicator Data'!BV148)/(V$3-V$4)*10)),1))</f>
        <v>1.4</v>
      </c>
      <c r="W148" s="172" t="n">
        <f aca="false">IF(AND(T148="X",U148="x",V148="x"),"x",AVERAGE(T148:V148))</f>
        <v>1.4</v>
      </c>
      <c r="X148" s="172" t="n">
        <f aca="false">IF('Indicator Data'!BW148="No data","x",ROUND(IF('Indicator Data'!BW148&gt;X$3,0,IF('Indicator Data'!BW148&lt;X$4,10,(X$3-'Indicator Data'!BW148)/(X$3-X$4)*10)),1))</f>
        <v>9.7</v>
      </c>
      <c r="Y148" s="172" t="n">
        <f aca="false">IF('Indicator Data'!BX148="No data","x",ROUND(IF('Indicator Data'!BX148&gt;Y$3,10,IF('Indicator Data'!BX148&lt;Y$4,0,10-(Y$3-'Indicator Data'!BX148)/(Y$3-Y$4)*10)),1))</f>
        <v>2.8</v>
      </c>
      <c r="Z148" s="173" t="n">
        <f aca="false">IF(AND(S148="x",W148="x",X148="x",Y148="x"),"x",ROUND(AVERAGE(S148,W148,X148,Y148),1))</f>
        <v>5.9</v>
      </c>
      <c r="AA148" s="174" t="n">
        <f aca="false">ROUND(AVERAGE(R148,M148,Z148),1)</f>
        <v>6</v>
      </c>
      <c r="AB148" s="162"/>
    </row>
    <row r="149" customFormat="false" ht="14.5" hidden="false" customHeight="false" outlineLevel="0" collapsed="false">
      <c r="A149" s="170" t="str">
        <f aca="false">'Indicator Data'!A149</f>
        <v>Saint Kitts and Nevis</v>
      </c>
      <c r="B149" s="171" t="str">
        <f aca="false">'Indicator Data'!B149</f>
        <v>KNA</v>
      </c>
      <c r="C149" s="172" t="n">
        <f aca="false">IF('Indicator Data'!BI149="No data","x",ROUND(IF('Indicator Data'!BI149&gt;C$3,0,IF('Indicator Data'!BI149&lt;C$4,10,(C$3-'Indicator Data'!BI149)/(C$3-C$4)*10)),1))</f>
        <v>4</v>
      </c>
      <c r="D149" s="173" t="n">
        <f aca="false">IF(C149="x","x",C149)</f>
        <v>4</v>
      </c>
      <c r="E149" s="172" t="str">
        <f aca="false">IF('Indicator Data'!BK149="No data","x",ROUND(IF('Indicator Data'!BK149&gt;E$3,0,IF('Indicator Data'!BK149&lt;E$4,10,(E$3-'Indicator Data'!BK149)/(E$3-E$4)*10)),1))</f>
        <v>x</v>
      </c>
      <c r="F149" s="172" t="n">
        <f aca="false">IF('Indicator Data'!BJ149="No data","x",ROUND(IF('Indicator Data'!BJ149&gt;F$3,0,IF('Indicator Data'!BJ149&lt;F$4,10,(F$3-'Indicator Data'!BJ149)/(F$3-F$4)*10)),1))</f>
        <v>3.6</v>
      </c>
      <c r="G149" s="173" t="n">
        <f aca="false">IF(AND(E149="x",F149="x"),"x",ROUND(AVERAGE(E149,F149),1))</f>
        <v>3.6</v>
      </c>
      <c r="H149" s="174" t="n">
        <f aca="false">ROUND(AVERAGE(D149,G149),1)</f>
        <v>3.8</v>
      </c>
      <c r="I149" s="172" t="str">
        <f aca="false">IF('Indicator Data'!BM149="No data","x",ROUND(IF('Indicator Data'!BM149^2&gt;I$3,0,IF('Indicator Data'!BM149^2&lt;I$4,10,(I$3-'Indicator Data'!BM149^2)/(I$3-I$4)*10)),1))</f>
        <v>x</v>
      </c>
      <c r="J149" s="172" t="n">
        <f aca="false">IF(OR('Indicator Data'!BL149=0,'Indicator Data'!BL149="No data"),"x",ROUND(IF('Indicator Data'!BL149&gt;J$3,0,IF('Indicator Data'!BL149&lt;J$4,10,(J$3-'Indicator Data'!BL149)/(J$3-J$4)*10)),1))</f>
        <v>0</v>
      </c>
      <c r="K149" s="172" t="n">
        <f aca="false">IF('Indicator Data'!BN149="No data","x",ROUND(IF('Indicator Data'!BN149&gt;K$3,0,IF('Indicator Data'!BN149&lt;K$4,10,(K$3-'Indicator Data'!BN149)/(K$3-K$4)*10)),1))</f>
        <v>1.9</v>
      </c>
      <c r="L149" s="172" t="n">
        <f aca="false">IF('Indicator Data'!BO149="No data","x",ROUND(IF('Indicator Data'!BO149&gt;L$3,0,IF('Indicator Data'!BO149&lt;L$4,10,(L$3-'Indicator Data'!BO149)/(L$3-L$4)*10)),1))</f>
        <v>2.7</v>
      </c>
      <c r="M149" s="173" t="n">
        <f aca="false">IF(AND(I149="x",J149="x",K149="x",L149="x"),"x",ROUND(AVERAGE(I149,J149,K149,L149),1))</f>
        <v>1.5</v>
      </c>
      <c r="N149" s="175" t="n">
        <f aca="false">IF('Indicator Data'!BP149="No data","x",'Indicator Data'!BP149/'Indicator Data'!CB149*100)</f>
        <v>165.384615384615</v>
      </c>
      <c r="O149" s="172" t="n">
        <f aca="false">IF(N149="x","x",ROUND(IF(N149&gt;O$3,0,IF(N149&lt;O$4,10,(O$3-N149)/(O$3-O$4)*10)),1))</f>
        <v>0</v>
      </c>
      <c r="P149" s="172" t="n">
        <f aca="false">IF('Indicator Data'!BQ149="No data","x",ROUND(IF('Indicator Data'!BQ149&gt;P$3,0,IF('Indicator Data'!BQ149&lt;P$4,10,(P$3-'Indicator Data'!BQ149)/(P$3-P$4)*10)),1))</f>
        <v>0.6</v>
      </c>
      <c r="Q149" s="172" t="n">
        <f aca="false">IF('Indicator Data'!BR149="No data","x",ROUND(IF('Indicator Data'!BR149&gt;Q$3,0,IF('Indicator Data'!BR149&lt;Q$4,10,(Q$3-'Indicator Data'!BR149)/(Q$3-Q$4)*10)),1))</f>
        <v>0.3</v>
      </c>
      <c r="R149" s="173" t="n">
        <f aca="false">IF(AND(O149="x",P149="x",Q149="x"),"x",ROUND(AVERAGE(O149,Q149,P149),1))</f>
        <v>0.3</v>
      </c>
      <c r="S149" s="172" t="n">
        <f aca="false">IF('Indicator Data'!BS149="No data","x",ROUND(IF('Indicator Data'!BS149&gt;S$3,0,IF('Indicator Data'!BS149&lt;S$4,10,(S$3-'Indicator Data'!BS149)/(S$3-S$4)*10)),1))</f>
        <v>3.7</v>
      </c>
      <c r="T149" s="176" t="n">
        <f aca="false">IF('Indicator Data'!BT149="No data","x",ROUND(IF('Indicator Data'!BT149&gt;T$3,0,IF('Indicator Data'!BT149&lt;T$4,10,(T$3-'Indicator Data'!BT149)/(T$3-T$4)*10)),1))</f>
        <v>0</v>
      </c>
      <c r="U149" s="176" t="n">
        <f aca="false">IF('Indicator Data'!BU149="No data","x",ROUND(IF('Indicator Data'!BU149&gt;U$3,0,IF('Indicator Data'!BU149&lt;U$4,10,(U$3-'Indicator Data'!BU149)/(U$3-U$4)*10)),1))</f>
        <v>0</v>
      </c>
      <c r="V149" s="176" t="str">
        <f aca="false">IF('Indicator Data'!BV149="No data","x",ROUND(IF('Indicator Data'!BV149&gt;V$3,0,IF('Indicator Data'!BV149&lt;V$4,10,(V$3-'Indicator Data'!BV149)/(V$3-V$4)*10)),1))</f>
        <v>x</v>
      </c>
      <c r="W149" s="172" t="n">
        <f aca="false">IF(AND(T149="X",U149="x",V149="x"),"x",AVERAGE(T149:V149))</f>
        <v>0</v>
      </c>
      <c r="X149" s="172" t="n">
        <f aca="false">IF('Indicator Data'!BW149="No data","x",ROUND(IF('Indicator Data'!BW149&gt;X$3,0,IF('Indicator Data'!BW149&lt;X$4,10,(X$3-'Indicator Data'!BW149)/(X$3-X$4)*10)),1))</f>
        <v>5.1</v>
      </c>
      <c r="Y149" s="172" t="str">
        <f aca="false">IF('Indicator Data'!BX149="No data","x",ROUND(IF('Indicator Data'!BX149&gt;Y$3,10,IF('Indicator Data'!BX149&lt;Y$4,0,10-(Y$3-'Indicator Data'!BX149)/(Y$3-Y$4)*10)),1))</f>
        <v>x</v>
      </c>
      <c r="Z149" s="173" t="n">
        <f aca="false">IF(AND(S149="x",W149="x",X149="x",Y149="x"),"x",ROUND(AVERAGE(S149,W149,X149,Y149),1))</f>
        <v>2.9</v>
      </c>
      <c r="AA149" s="174" t="n">
        <f aca="false">ROUND(AVERAGE(R149,M149,Z149),1)</f>
        <v>1.6</v>
      </c>
      <c r="AB149" s="162"/>
    </row>
    <row r="150" customFormat="false" ht="14.5" hidden="false" customHeight="false" outlineLevel="0" collapsed="false">
      <c r="A150" s="170" t="str">
        <f aca="false">'Indicator Data'!A150</f>
        <v>Saint Lucia</v>
      </c>
      <c r="B150" s="171" t="str">
        <f aca="false">'Indicator Data'!B150</f>
        <v>LCA</v>
      </c>
      <c r="C150" s="172" t="n">
        <f aca="false">IF('Indicator Data'!BI150="No data","x",ROUND(IF('Indicator Data'!BI150&gt;C$3,0,IF('Indicator Data'!BI150&lt;C$4,10,(C$3-'Indicator Data'!BI150)/(C$3-C$4)*10)),1))</f>
        <v>5.2</v>
      </c>
      <c r="D150" s="173" t="n">
        <f aca="false">IF(C150="x","x",C150)</f>
        <v>5.2</v>
      </c>
      <c r="E150" s="172" t="n">
        <f aca="false">IF('Indicator Data'!BK150="No data","x",ROUND(IF('Indicator Data'!BK150&gt;E$3,0,IF('Indicator Data'!BK150&lt;E$4,10,(E$3-'Indicator Data'!BK150)/(E$3-E$4)*10)),1))</f>
        <v>4.4</v>
      </c>
      <c r="F150" s="172" t="n">
        <f aca="false">IF('Indicator Data'!BJ150="No data","x",ROUND(IF('Indicator Data'!BJ150&gt;F$3,0,IF('Indicator Data'!BJ150&lt;F$4,10,(F$3-'Indicator Data'!BJ150)/(F$3-F$4)*10)),1))</f>
        <v>4.7</v>
      </c>
      <c r="G150" s="173" t="n">
        <f aca="false">IF(AND(E150="x",F150="x"),"x",ROUND(AVERAGE(E150,F150),1))</f>
        <v>4.6</v>
      </c>
      <c r="H150" s="174" t="n">
        <f aca="false">ROUND(AVERAGE(D150,G150),1)</f>
        <v>4.9</v>
      </c>
      <c r="I150" s="172" t="str">
        <f aca="false">IF('Indicator Data'!BM150="No data","x",ROUND(IF('Indicator Data'!BM150^2&gt;I$3,0,IF('Indicator Data'!BM150^2&lt;I$4,10,(I$3-'Indicator Data'!BM150^2)/(I$3-I$4)*10)),1))</f>
        <v>x</v>
      </c>
      <c r="J150" s="172" t="n">
        <f aca="false">IF(OR('Indicator Data'!BL150=0,'Indicator Data'!BL150="No data"),"x",ROUND(IF('Indicator Data'!BL150&gt;J$3,0,IF('Indicator Data'!BL150&lt;J$4,10,(J$3-'Indicator Data'!BL150)/(J$3-J$4)*10)),1))</f>
        <v>0</v>
      </c>
      <c r="K150" s="172" t="n">
        <f aca="false">IF('Indicator Data'!BN150="No data","x",ROUND(IF('Indicator Data'!BN150&gt;K$3,0,IF('Indicator Data'!BN150&lt;K$4,10,(K$3-'Indicator Data'!BN150)/(K$3-K$4)*10)),1))</f>
        <v>4.7</v>
      </c>
      <c r="L150" s="172" t="n">
        <f aca="false">IF('Indicator Data'!BO150="No data","x",ROUND(IF('Indicator Data'!BO150&gt;L$3,0,IF('Indicator Data'!BO150&lt;L$4,10,(L$3-'Indicator Data'!BO150)/(L$3-L$4)*10)),1))</f>
        <v>4.6</v>
      </c>
      <c r="M150" s="173" t="n">
        <f aca="false">IF(AND(I150="x",J150="x",K150="x",L150="x"),"x",ROUND(AVERAGE(I150,J150,K150,L150),1))</f>
        <v>3.1</v>
      </c>
      <c r="N150" s="175" t="n">
        <f aca="false">IF('Indicator Data'!BP150="No data","x",'Indicator Data'!BP150/'Indicator Data'!CB150*100)</f>
        <v>113.114754098361</v>
      </c>
      <c r="O150" s="172" t="n">
        <f aca="false">IF(N150="x","x",ROUND(IF(N150&gt;O$3,0,IF(N150&lt;O$4,10,(O$3-N150)/(O$3-O$4)*10)),1))</f>
        <v>0</v>
      </c>
      <c r="P150" s="172" t="n">
        <f aca="false">IF('Indicator Data'!BQ150="No data","x",ROUND(IF('Indicator Data'!BQ150&gt;P$3,0,IF('Indicator Data'!BQ150&lt;P$4,10,(P$3-'Indicator Data'!BQ150)/(P$3-P$4)*10)),1))</f>
        <v>1.8</v>
      </c>
      <c r="Q150" s="172" t="n">
        <f aca="false">IF('Indicator Data'!BR150="No data","x",ROUND(IF('Indicator Data'!BR150&gt;Q$3,0,IF('Indicator Data'!BR150&lt;Q$4,10,(Q$3-'Indicator Data'!BR150)/(Q$3-Q$4)*10)),1))</f>
        <v>0.6</v>
      </c>
      <c r="R150" s="173" t="n">
        <f aca="false">IF(AND(O150="x",P150="x",Q150="x"),"x",ROUND(AVERAGE(O150,Q150,P150),1))</f>
        <v>0.8</v>
      </c>
      <c r="S150" s="172" t="str">
        <f aca="false">IF('Indicator Data'!BS150="No data","x",ROUND(IF('Indicator Data'!BS150&gt;S$3,0,IF('Indicator Data'!BS150&lt;S$4,10,(S$3-'Indicator Data'!BS150)/(S$3-S$4)*10)),1))</f>
        <v>x</v>
      </c>
      <c r="T150" s="176" t="n">
        <f aca="false">IF('Indicator Data'!BT150="No data","x",ROUND(IF('Indicator Data'!BT150&gt;T$3,0,IF('Indicator Data'!BT150&lt;T$4,10,(T$3-'Indicator Data'!BT150)/(T$3-T$4)*10)),1))</f>
        <v>2.2</v>
      </c>
      <c r="U150" s="176" t="n">
        <f aca="false">IF('Indicator Data'!BU150="No data","x",ROUND(IF('Indicator Data'!BU150&gt;U$3,0,IF('Indicator Data'!BU150&lt;U$4,10,(U$3-'Indicator Data'!BU150)/(U$3-U$4)*10)),1))</f>
        <v>4.7</v>
      </c>
      <c r="V150" s="176" t="str">
        <f aca="false">IF('Indicator Data'!BV150="No data","x",ROUND(IF('Indicator Data'!BV150&gt;V$3,0,IF('Indicator Data'!BV150&lt;V$4,10,(V$3-'Indicator Data'!BV150)/(V$3-V$4)*10)),1))</f>
        <v>x</v>
      </c>
      <c r="W150" s="172" t="n">
        <f aca="false">IF(AND(T150="X",U150="x",V150="x"),"x",AVERAGE(T150:V150))</f>
        <v>3.45</v>
      </c>
      <c r="X150" s="172" t="n">
        <f aca="false">IF('Indicator Data'!BW150="No data","x",ROUND(IF('Indicator Data'!BW150&gt;X$3,0,IF('Indicator Data'!BW150&lt;X$4,10,(X$3-'Indicator Data'!BW150)/(X$3-X$4)*10)),1))</f>
        <v>7.8</v>
      </c>
      <c r="Y150" s="172" t="n">
        <f aca="false">IF('Indicator Data'!BX150="No data","x",ROUND(IF('Indicator Data'!BX150&gt;Y$3,10,IF('Indicator Data'!BX150&lt;Y$4,0,10-(Y$3-'Indicator Data'!BX150)/(Y$3-Y$4)*10)),1))</f>
        <v>1.3</v>
      </c>
      <c r="Z150" s="173" t="n">
        <f aca="false">IF(AND(S150="x",W150="x",X150="x",Y150="x"),"x",ROUND(AVERAGE(S150,W150,X150,Y150),1))</f>
        <v>4.2</v>
      </c>
      <c r="AA150" s="174" t="n">
        <f aca="false">ROUND(AVERAGE(R150,M150,Z150),1)</f>
        <v>2.7</v>
      </c>
      <c r="AB150" s="162"/>
    </row>
    <row r="151" customFormat="false" ht="14.5" hidden="false" customHeight="false" outlineLevel="0" collapsed="false">
      <c r="A151" s="170" t="str">
        <f aca="false">'Indicator Data'!A151</f>
        <v>Saint Vincent and the Grenadines</v>
      </c>
      <c r="B151" s="171" t="str">
        <f aca="false">'Indicator Data'!B151</f>
        <v>VCT</v>
      </c>
      <c r="C151" s="172" t="str">
        <f aca="false">IF('Indicator Data'!BI151="No data","x",ROUND(IF('Indicator Data'!BI151&gt;C$3,0,IF('Indicator Data'!BI151&lt;C$4,10,(C$3-'Indicator Data'!BI151)/(C$3-C$4)*10)),1))</f>
        <v>x</v>
      </c>
      <c r="D151" s="173" t="str">
        <f aca="false">IF(C151="x","x",C151)</f>
        <v>x</v>
      </c>
      <c r="E151" s="172" t="n">
        <f aca="false">IF('Indicator Data'!BK151="No data","x",ROUND(IF('Indicator Data'!BK151&gt;E$3,0,IF('Indicator Data'!BK151&lt;E$4,10,(E$3-'Indicator Data'!BK151)/(E$3-E$4)*10)),1))</f>
        <v>4.1</v>
      </c>
      <c r="F151" s="172" t="n">
        <f aca="false">IF('Indicator Data'!BJ151="No data","x",ROUND(IF('Indicator Data'!BJ151&gt;F$3,0,IF('Indicator Data'!BJ151&lt;F$4,10,(F$3-'Indicator Data'!BJ151)/(F$3-F$4)*10)),1))</f>
        <v>4.7</v>
      </c>
      <c r="G151" s="173" t="n">
        <f aca="false">IF(AND(E151="x",F151="x"),"x",ROUND(AVERAGE(E151,F151),1))</f>
        <v>4.4</v>
      </c>
      <c r="H151" s="174" t="n">
        <f aca="false">ROUND(AVERAGE(D151,G151),1)</f>
        <v>4.4</v>
      </c>
      <c r="I151" s="172" t="str">
        <f aca="false">IF('Indicator Data'!BM151="No data","x",ROUND(IF('Indicator Data'!BM151^2&gt;I$3,0,IF('Indicator Data'!BM151^2&lt;I$4,10,(I$3-'Indicator Data'!BM151^2)/(I$3-I$4)*10)),1))</f>
        <v>x</v>
      </c>
      <c r="J151" s="172" t="n">
        <f aca="false">IF(OR('Indicator Data'!BL151=0,'Indicator Data'!BL151="No data"),"x",ROUND(IF('Indicator Data'!BL151&gt;J$3,0,IF('Indicator Data'!BL151&lt;J$4,10,(J$3-'Indicator Data'!BL151)/(J$3-J$4)*10)),1))</f>
        <v>0</v>
      </c>
      <c r="K151" s="172" t="n">
        <f aca="false">IF('Indicator Data'!BN151="No data","x",ROUND(IF('Indicator Data'!BN151&gt;K$3,0,IF('Indicator Data'!BN151&lt;K$4,10,(K$3-'Indicator Data'!BN151)/(K$3-K$4)*10)),1))</f>
        <v>4.4</v>
      </c>
      <c r="L151" s="172" t="n">
        <f aca="false">IF('Indicator Data'!BO151="No data","x",ROUND(IF('Indicator Data'!BO151&gt;L$3,0,IF('Indicator Data'!BO151&lt;L$4,10,(L$3-'Indicator Data'!BO151)/(L$3-L$4)*10)),1))</f>
        <v>5.8</v>
      </c>
      <c r="M151" s="173" t="n">
        <f aca="false">IF(AND(I151="x",J151="x",K151="x",L151="x"),"x",ROUND(AVERAGE(I151,J151,K151,L151),1))</f>
        <v>3.4</v>
      </c>
      <c r="N151" s="175" t="n">
        <f aca="false">IF('Indicator Data'!BP151="No data","x",'Indicator Data'!BP151/'Indicator Data'!CB151*100)</f>
        <v>105.128205128205</v>
      </c>
      <c r="O151" s="172" t="n">
        <f aca="false">IF(N151="x","x",ROUND(IF(N151&gt;O$3,0,IF(N151&lt;O$4,10,(O$3-N151)/(O$3-O$4)*10)),1))</f>
        <v>0</v>
      </c>
      <c r="P151" s="172" t="n">
        <f aca="false">IF('Indicator Data'!BQ151="No data","x",ROUND(IF('Indicator Data'!BQ151&gt;P$3,0,IF('Indicator Data'!BQ151&lt;P$4,10,(P$3-'Indicator Data'!BQ151)/(P$3-P$4)*10)),1))</f>
        <v>1.4</v>
      </c>
      <c r="Q151" s="172" t="n">
        <f aca="false">IF('Indicator Data'!BR151="No data","x",ROUND(IF('Indicator Data'!BR151&gt;Q$3,0,IF('Indicator Data'!BR151&lt;Q$4,10,(Q$3-'Indicator Data'!BR151)/(Q$3-Q$4)*10)),1))</f>
        <v>1</v>
      </c>
      <c r="R151" s="173" t="n">
        <f aca="false">IF(AND(O151="x",P151="x",Q151="x"),"x",ROUND(AVERAGE(O151,Q151,P151),1))</f>
        <v>0.8</v>
      </c>
      <c r="S151" s="172" t="str">
        <f aca="false">IF('Indicator Data'!BS151="No data","x",ROUND(IF('Indicator Data'!BS151&gt;S$3,0,IF('Indicator Data'!BS151&lt;S$4,10,(S$3-'Indicator Data'!BS151)/(S$3-S$4)*10)),1))</f>
        <v>x</v>
      </c>
      <c r="T151" s="176" t="n">
        <f aca="false">IF('Indicator Data'!BT151="No data","x",ROUND(IF('Indicator Data'!BT151&gt;T$3,0,IF('Indicator Data'!BT151&lt;T$4,10,(T$3-'Indicator Data'!BT151)/(T$3-T$4)*10)),1))</f>
        <v>0.3</v>
      </c>
      <c r="U151" s="176" t="n">
        <f aca="false">IF('Indicator Data'!BU151="No data","x",ROUND(IF('Indicator Data'!BU151&gt;U$3,0,IF('Indicator Data'!BU151&lt;U$4,10,(U$3-'Indicator Data'!BU151)/(U$3-U$4)*10)),1))</f>
        <v>0</v>
      </c>
      <c r="V151" s="176" t="str">
        <f aca="false">IF('Indicator Data'!BV151="No data","x",ROUND(IF('Indicator Data'!BV151&gt;V$3,0,IF('Indicator Data'!BV151&lt;V$4,10,(V$3-'Indicator Data'!BV151)/(V$3-V$4)*10)),1))</f>
        <v>x</v>
      </c>
      <c r="W151" s="172" t="n">
        <f aca="false">IF(AND(T151="X",U151="x",V151="x"),"x",AVERAGE(T151:V151))</f>
        <v>0.15</v>
      </c>
      <c r="X151" s="172" t="n">
        <f aca="false">IF('Indicator Data'!BW151="No data","x",ROUND(IF('Indicator Data'!BW151&gt;X$3,0,IF('Indicator Data'!BW151&lt;X$4,10,(X$3-'Indicator Data'!BW151)/(X$3-X$4)*10)),1))</f>
        <v>8.1</v>
      </c>
      <c r="Y151" s="172" t="n">
        <f aca="false">IF('Indicator Data'!BX151="No data","x",ROUND(IF('Indicator Data'!BX151&gt;Y$3,10,IF('Indicator Data'!BX151&lt;Y$4,0,10-(Y$3-'Indicator Data'!BX151)/(Y$3-Y$4)*10)),1))</f>
        <v>0.8</v>
      </c>
      <c r="Z151" s="173" t="n">
        <f aca="false">IF(AND(S151="x",W151="x",X151="x",Y151="x"),"x",ROUND(AVERAGE(S151,W151,X151,Y151),1))</f>
        <v>3</v>
      </c>
      <c r="AA151" s="174" t="n">
        <f aca="false">ROUND(AVERAGE(R151,M151,Z151),1)</f>
        <v>2.4</v>
      </c>
      <c r="AB151" s="162"/>
    </row>
    <row r="152" customFormat="false" ht="14.5" hidden="false" customHeight="false" outlineLevel="0" collapsed="false">
      <c r="A152" s="170" t="str">
        <f aca="false">'Indicator Data'!A152</f>
        <v>Samoa</v>
      </c>
      <c r="B152" s="171" t="str">
        <f aca="false">'Indicator Data'!B152</f>
        <v>WSM</v>
      </c>
      <c r="C152" s="172" t="n">
        <f aca="false">IF('Indicator Data'!BI152="No data","x",ROUND(IF('Indicator Data'!BI152&gt;C$3,0,IF('Indicator Data'!BI152&lt;C$4,10,(C$3-'Indicator Data'!BI152)/(C$3-C$4)*10)),1))</f>
        <v>4.6</v>
      </c>
      <c r="D152" s="173" t="n">
        <f aca="false">IF(C152="x","x",C152)</f>
        <v>4.6</v>
      </c>
      <c r="E152" s="172" t="str">
        <f aca="false">IF('Indicator Data'!BK152="No data","x",ROUND(IF('Indicator Data'!BK152&gt;E$3,0,IF('Indicator Data'!BK152&lt;E$4,10,(E$3-'Indicator Data'!BK152)/(E$3-E$4)*10)),1))</f>
        <v>x</v>
      </c>
      <c r="F152" s="172" t="n">
        <f aca="false">IF('Indicator Data'!BJ152="No data","x",ROUND(IF('Indicator Data'!BJ152&gt;F$3,0,IF('Indicator Data'!BJ152&lt;F$4,10,(F$3-'Indicator Data'!BJ152)/(F$3-F$4)*10)),1))</f>
        <v>4.1</v>
      </c>
      <c r="G152" s="173" t="n">
        <f aca="false">IF(AND(E152="x",F152="x"),"x",ROUND(AVERAGE(E152,F152),1))</f>
        <v>4.1</v>
      </c>
      <c r="H152" s="174" t="n">
        <f aca="false">ROUND(AVERAGE(D152,G152),1)</f>
        <v>4.4</v>
      </c>
      <c r="I152" s="172" t="n">
        <f aca="false">IF('Indicator Data'!BM152="No data","x",ROUND(IF('Indicator Data'!BM152^2&gt;I$3,0,IF('Indicator Data'!BM152^2&lt;I$4,10,(I$3-'Indicator Data'!BM152^2)/(I$3-I$4)*10)),1))</f>
        <v>0.2</v>
      </c>
      <c r="J152" s="172" t="n">
        <f aca="false">IF(OR('Indicator Data'!BL152=0,'Indicator Data'!BL152="No data"),"x",ROUND(IF('Indicator Data'!BL152&gt;J$3,0,IF('Indicator Data'!BL152&lt;J$4,10,(J$3-'Indicator Data'!BL152)/(J$3-J$4)*10)),1))</f>
        <v>0</v>
      </c>
      <c r="K152" s="172" t="n">
        <f aca="false">IF('Indicator Data'!BN152="No data","x",ROUND(IF('Indicator Data'!BN152&gt;K$3,0,IF('Indicator Data'!BN152&lt;K$4,10,(K$3-'Indicator Data'!BN152)/(K$3-K$4)*10)),1))</f>
        <v>6.6</v>
      </c>
      <c r="L152" s="172" t="n">
        <f aca="false">IF('Indicator Data'!BO152="No data","x",ROUND(IF('Indicator Data'!BO152&gt;L$3,0,IF('Indicator Data'!BO152&lt;L$4,10,(L$3-'Indicator Data'!BO152)/(L$3-L$4)*10)),1))</f>
        <v>8.5</v>
      </c>
      <c r="M152" s="173" t="n">
        <f aca="false">IF(AND(I152="x",J152="x",K152="x",L152="x"),"x",ROUND(AVERAGE(I152,J152,K152,L152),1))</f>
        <v>3.8</v>
      </c>
      <c r="N152" s="175" t="n">
        <f aca="false">IF('Indicator Data'!BP152="No data","x",'Indicator Data'!BP152/'Indicator Data'!CB152*100)</f>
        <v>56.5371024734982</v>
      </c>
      <c r="O152" s="172" t="n">
        <f aca="false">IF(N152="x","x",ROUND(IF(N152&gt;O$3,0,IF(N152&lt;O$4,10,(O$3-N152)/(O$3-O$4)*10)),1))</f>
        <v>4.4</v>
      </c>
      <c r="P152" s="172" t="n">
        <f aca="false">IF('Indicator Data'!BQ152="No data","x",ROUND(IF('Indicator Data'!BQ152&gt;P$3,0,IF('Indicator Data'!BQ152&lt;P$4,10,(P$3-'Indicator Data'!BQ152)/(P$3-P$4)*10)),1))</f>
        <v>0.4</v>
      </c>
      <c r="Q152" s="172" t="n">
        <f aca="false">IF('Indicator Data'!BR152="No data","x",ROUND(IF('Indicator Data'!BR152&gt;Q$3,0,IF('Indicator Data'!BR152&lt;Q$4,10,(Q$3-'Indicator Data'!BR152)/(Q$3-Q$4)*10)),1))</f>
        <v>1.6</v>
      </c>
      <c r="R152" s="173" t="n">
        <f aca="false">IF(AND(O152="x",P152="x",Q152="x"),"x",ROUND(AVERAGE(O152,Q152,P152),1))</f>
        <v>2.1</v>
      </c>
      <c r="S152" s="172" t="n">
        <f aca="false">IF('Indicator Data'!BS152="No data","x",ROUND(IF('Indicator Data'!BS152&gt;S$3,0,IF('Indicator Data'!BS152&lt;S$4,10,(S$3-'Indicator Data'!BS152)/(S$3-S$4)*10)),1))</f>
        <v>9.1</v>
      </c>
      <c r="T152" s="176" t="n">
        <f aca="false">IF('Indicator Data'!BT152="No data","x",ROUND(IF('Indicator Data'!BT152&gt;T$3,0,IF('Indicator Data'!BT152&lt;T$4,10,(T$3-'Indicator Data'!BT152)/(T$3-T$4)*10)),1))</f>
        <v>3.4</v>
      </c>
      <c r="U152" s="176" t="n">
        <f aca="false">IF('Indicator Data'!BU152="No data","x",ROUND(IF('Indicator Data'!BU152&gt;U$3,0,IF('Indicator Data'!BU152&lt;U$4,10,(U$3-'Indicator Data'!BU152)/(U$3-U$4)*10)),1))</f>
        <v>9.3</v>
      </c>
      <c r="V152" s="176" t="str">
        <f aca="false">IF('Indicator Data'!BV152="No data","x",ROUND(IF('Indicator Data'!BV152&gt;V$3,0,IF('Indicator Data'!BV152&lt;V$4,10,(V$3-'Indicator Data'!BV152)/(V$3-V$4)*10)),1))</f>
        <v>x</v>
      </c>
      <c r="W152" s="172" t="n">
        <f aca="false">IF(AND(T152="X",U152="x",V152="x"),"x",AVERAGE(T152:V152))</f>
        <v>6.35</v>
      </c>
      <c r="X152" s="172" t="n">
        <f aca="false">IF('Indicator Data'!BW152="No data","x",ROUND(IF('Indicator Data'!BW152&gt;X$3,0,IF('Indicator Data'!BW152&lt;X$4,10,(X$3-'Indicator Data'!BW152)/(X$3-X$4)*10)),1))</f>
        <v>8.7</v>
      </c>
      <c r="Y152" s="172" t="n">
        <f aca="false">IF('Indicator Data'!BX152="No data","x",ROUND(IF('Indicator Data'!BX152&gt;Y$3,10,IF('Indicator Data'!BX152&lt;Y$4,0,10-(Y$3-'Indicator Data'!BX152)/(Y$3-Y$4)*10)),1))</f>
        <v>0.5</v>
      </c>
      <c r="Z152" s="173" t="n">
        <f aca="false">IF(AND(S152="x",W152="x",X152="x",Y152="x"),"x",ROUND(AVERAGE(S152,W152,X152,Y152),1))</f>
        <v>6.2</v>
      </c>
      <c r="AA152" s="174" t="n">
        <f aca="false">ROUND(AVERAGE(R152,M152,Z152),1)</f>
        <v>4</v>
      </c>
      <c r="AB152" s="162"/>
    </row>
    <row r="153" customFormat="false" ht="14.5" hidden="false" customHeight="false" outlineLevel="0" collapsed="false">
      <c r="A153" s="170" t="str">
        <f aca="false">'Indicator Data'!A153</f>
        <v>Sao Tome and Principe</v>
      </c>
      <c r="B153" s="171" t="str">
        <f aca="false">'Indicator Data'!B153</f>
        <v>STP</v>
      </c>
      <c r="C153" s="172" t="str">
        <f aca="false">IF('Indicator Data'!BI153="No data","x",ROUND(IF('Indicator Data'!BI153&gt;C$3,0,IF('Indicator Data'!BI153&lt;C$4,10,(C$3-'Indicator Data'!BI153)/(C$3-C$4)*10)),1))</f>
        <v>x</v>
      </c>
      <c r="D153" s="173" t="str">
        <f aca="false">IF(C153="x","x",C153)</f>
        <v>x</v>
      </c>
      <c r="E153" s="172" t="n">
        <f aca="false">IF('Indicator Data'!BK153="No data","x",ROUND(IF('Indicator Data'!BK153&gt;E$3,0,IF('Indicator Data'!BK153&lt;E$4,10,(E$3-'Indicator Data'!BK153)/(E$3-E$4)*10)),1))</f>
        <v>5.5</v>
      </c>
      <c r="F153" s="172" t="n">
        <f aca="false">IF('Indicator Data'!BJ153="No data","x",ROUND(IF('Indicator Data'!BJ153&gt;F$3,0,IF('Indicator Data'!BJ153&lt;F$4,10,(F$3-'Indicator Data'!BJ153)/(F$3-F$4)*10)),1))</f>
        <v>6.3</v>
      </c>
      <c r="G153" s="173" t="n">
        <f aca="false">IF(AND(E153="x",F153="x"),"x",ROUND(AVERAGE(E153,F153),1))</f>
        <v>5.9</v>
      </c>
      <c r="H153" s="174" t="n">
        <f aca="false">ROUND(AVERAGE(D153,G153),1)</f>
        <v>5.9</v>
      </c>
      <c r="I153" s="172" t="n">
        <f aca="false">IF('Indicator Data'!BM153="No data","x",ROUND(IF('Indicator Data'!BM153^2&gt;I$3,0,IF('Indicator Data'!BM153^2&lt;I$4,10,(I$3-'Indicator Data'!BM153^2)/(I$3-I$4)*10)),1))</f>
        <v>1.5</v>
      </c>
      <c r="J153" s="172" t="n">
        <f aca="false">IF(OR('Indicator Data'!BL153=0,'Indicator Data'!BL153="No data"),"x",ROUND(IF('Indicator Data'!BL153&gt;J$3,0,IF('Indicator Data'!BL153&lt;J$4,10,(J$3-'Indicator Data'!BL153)/(J$3-J$4)*10)),1))</f>
        <v>2.3</v>
      </c>
      <c r="K153" s="172" t="n">
        <f aca="false">IF('Indicator Data'!BN153="No data","x",ROUND(IF('Indicator Data'!BN153&gt;K$3,0,IF('Indicator Data'!BN153&lt;K$4,10,(K$3-'Indicator Data'!BN153)/(K$3-K$4)*10)),1))</f>
        <v>6.7</v>
      </c>
      <c r="L153" s="172" t="n">
        <f aca="false">IF('Indicator Data'!BO153="No data","x",ROUND(IF('Indicator Data'!BO153&gt;L$3,0,IF('Indicator Data'!BO153&lt;L$4,10,(L$3-'Indicator Data'!BO153)/(L$3-L$4)*10)),1))</f>
        <v>6.2</v>
      </c>
      <c r="M153" s="173" t="n">
        <f aca="false">IF(AND(I153="x",J153="x",K153="x",L153="x"),"x",ROUND(AVERAGE(I153,J153,K153,L153),1))</f>
        <v>4.2</v>
      </c>
      <c r="N153" s="175" t="n">
        <f aca="false">IF('Indicator Data'!BP153="No data","x",'Indicator Data'!BP153/'Indicator Data'!CB153*100)</f>
        <v>66.6666666666667</v>
      </c>
      <c r="O153" s="172" t="n">
        <f aca="false">IF(N153="x","x",ROUND(IF(N153&gt;O$3,0,IF(N153&lt;O$4,10,(O$3-N153)/(O$3-O$4)*10)),1))</f>
        <v>3.4</v>
      </c>
      <c r="P153" s="172" t="n">
        <f aca="false">IF('Indicator Data'!BQ153="No data","x",ROUND(IF('Indicator Data'!BQ153&gt;P$3,0,IF('Indicator Data'!BQ153&lt;P$4,10,(P$3-'Indicator Data'!BQ153)/(P$3-P$4)*10)),1))</f>
        <v>5.8</v>
      </c>
      <c r="Q153" s="172" t="n">
        <f aca="false">IF('Indicator Data'!BR153="No data","x",ROUND(IF('Indicator Data'!BR153&gt;Q$3,0,IF('Indicator Data'!BR153&lt;Q$4,10,(Q$3-'Indicator Data'!BR153)/(Q$3-Q$4)*10)),1))</f>
        <v>4.4</v>
      </c>
      <c r="R153" s="173" t="n">
        <f aca="false">IF(AND(O153="x",P153="x",Q153="x"),"x",ROUND(AVERAGE(O153,Q153,P153),1))</f>
        <v>4.5</v>
      </c>
      <c r="S153" s="172" t="n">
        <f aca="false">IF('Indicator Data'!BS153="No data","x",ROUND(IF('Indicator Data'!BS153&gt;S$3,0,IF('Indicator Data'!BS153&lt;S$4,10,(S$3-'Indicator Data'!BS153)/(S$3-S$4)*10)),1))</f>
        <v>9.2</v>
      </c>
      <c r="T153" s="176" t="n">
        <f aca="false">IF('Indicator Data'!BT153="No data","x",ROUND(IF('Indicator Data'!BT153&gt;T$3,0,IF('Indicator Data'!BT153&lt;T$4,10,(T$3-'Indicator Data'!BT153)/(T$3-T$4)*10)),1))</f>
        <v>0.7</v>
      </c>
      <c r="U153" s="176" t="n">
        <f aca="false">IF('Indicator Data'!BU153="No data","x",ROUND(IF('Indicator Data'!BU153&gt;U$3,0,IF('Indicator Data'!BU153&lt;U$4,10,(U$3-'Indicator Data'!BU153)/(U$3-U$4)*10)),1))</f>
        <v>3.1</v>
      </c>
      <c r="V153" s="176" t="n">
        <f aca="false">IF('Indicator Data'!BV153="No data","x",ROUND(IF('Indicator Data'!BV153&gt;V$3,0,IF('Indicator Data'!BV153&lt;V$4,10,(V$3-'Indicator Data'!BV153)/(V$3-V$4)*10)),1))</f>
        <v>0.7</v>
      </c>
      <c r="W153" s="172" t="n">
        <f aca="false">IF(AND(T153="X",U153="x",V153="x"),"x",AVERAGE(T153:V153))</f>
        <v>1.5</v>
      </c>
      <c r="X153" s="172" t="n">
        <f aca="false">IF('Indicator Data'!BW153="No data","x",ROUND(IF('Indicator Data'!BW153&gt;X$3,0,IF('Indicator Data'!BW153&lt;X$4,10,(X$3-'Indicator Data'!BW153)/(X$3-X$4)*10)),1))</f>
        <v>9.4</v>
      </c>
      <c r="Y153" s="172" t="n">
        <f aca="false">IF('Indicator Data'!BX153="No data","x",ROUND(IF('Indicator Data'!BX153&gt;Y$3,10,IF('Indicator Data'!BX153&lt;Y$4,0,10-(Y$3-'Indicator Data'!BX153)/(Y$3-Y$4)*10)),1))</f>
        <v>1.4</v>
      </c>
      <c r="Z153" s="173" t="n">
        <f aca="false">IF(AND(S153="x",W153="x",X153="x",Y153="x"),"x",ROUND(AVERAGE(S153,W153,X153,Y153),1))</f>
        <v>5.4</v>
      </c>
      <c r="AA153" s="174" t="n">
        <f aca="false">ROUND(AVERAGE(R153,M153,Z153),1)</f>
        <v>4.7</v>
      </c>
      <c r="AB153" s="162"/>
    </row>
    <row r="154" customFormat="false" ht="14.5" hidden="false" customHeight="false" outlineLevel="0" collapsed="false">
      <c r="A154" s="170" t="str">
        <f aca="false">'Indicator Data'!A154</f>
        <v>Saudi Arabia</v>
      </c>
      <c r="B154" s="171" t="str">
        <f aca="false">'Indicator Data'!B154</f>
        <v>SAU</v>
      </c>
      <c r="C154" s="172" t="str">
        <f aca="false">IF('Indicator Data'!BI154="No data","x",ROUND(IF('Indicator Data'!BI154&gt;C$3,0,IF('Indicator Data'!BI154&lt;C$4,10,(C$3-'Indicator Data'!BI154)/(C$3-C$4)*10)),1))</f>
        <v>x</v>
      </c>
      <c r="D154" s="173" t="str">
        <f aca="false">IF(C154="x","x",C154)</f>
        <v>x</v>
      </c>
      <c r="E154" s="172" t="n">
        <f aca="false">IF('Indicator Data'!BK154="No data","x",ROUND(IF('Indicator Data'!BK154&gt;E$3,0,IF('Indicator Data'!BK154&lt;E$4,10,(E$3-'Indicator Data'!BK154)/(E$3-E$4)*10)),1))</f>
        <v>4.7</v>
      </c>
      <c r="F154" s="172" t="n">
        <f aca="false">IF('Indicator Data'!BJ154="No data","x",ROUND(IF('Indicator Data'!BJ154&gt;F$3,0,IF('Indicator Data'!BJ154&lt;F$4,10,(F$3-'Indicator Data'!BJ154)/(F$3-F$4)*10)),1))</f>
        <v>4.7</v>
      </c>
      <c r="G154" s="173" t="n">
        <f aca="false">IF(AND(E154="x",F154="x"),"x",ROUND(AVERAGE(E154,F154),1))</f>
        <v>4.7</v>
      </c>
      <c r="H154" s="174" t="n">
        <f aca="false">ROUND(AVERAGE(D154,G154),1)</f>
        <v>4.7</v>
      </c>
      <c r="I154" s="172" t="n">
        <f aca="false">IF('Indicator Data'!BM154="No data","x",ROUND(IF('Indicator Data'!BM154^2&gt;I$3,0,IF('Indicator Data'!BM154^2&lt;I$4,10,(I$3-'Indicator Data'!BM154^2)/(I$3-I$4)*10)),1))</f>
        <v>0.5</v>
      </c>
      <c r="J154" s="172" t="n">
        <f aca="false">IF(OR('Indicator Data'!BL154=0,'Indicator Data'!BL154="No data"),"x",ROUND(IF('Indicator Data'!BL154&gt;J$3,0,IF('Indicator Data'!BL154&lt;J$4,10,(J$3-'Indicator Data'!BL154)/(J$3-J$4)*10)),1))</f>
        <v>0</v>
      </c>
      <c r="K154" s="172" t="n">
        <f aca="false">IF('Indicator Data'!BN154="No data","x",ROUND(IF('Indicator Data'!BN154&gt;K$3,0,IF('Indicator Data'!BN154&lt;K$4,10,(K$3-'Indicator Data'!BN154)/(K$3-K$4)*10)),1))</f>
        <v>0.2</v>
      </c>
      <c r="L154" s="172" t="n">
        <f aca="false">IF('Indicator Data'!BO154="No data","x",ROUND(IF('Indicator Data'!BO154&gt;L$3,0,IF('Indicator Data'!BO154&lt;L$4,10,(L$3-'Indicator Data'!BO154)/(L$3-L$4)*10)),1))</f>
        <v>3.9</v>
      </c>
      <c r="M154" s="173" t="n">
        <f aca="false">IF(AND(I154="x",J154="x",K154="x",L154="x"),"x",ROUND(AVERAGE(I154,J154,K154,L154),1))</f>
        <v>1.2</v>
      </c>
      <c r="N154" s="175" t="n">
        <f aca="false">IF('Indicator Data'!BP154="No data","x",'Indicator Data'!BP154/'Indicator Data'!CB154*100)</f>
        <v>6.04738357623657</v>
      </c>
      <c r="O154" s="172" t="n">
        <f aca="false">IF(N154="x","x",ROUND(IF(N154&gt;O$3,0,IF(N154&lt;O$4,10,(O$3-N154)/(O$3-O$4)*10)),1))</f>
        <v>9.5</v>
      </c>
      <c r="P154" s="172" t="n">
        <f aca="false">IF('Indicator Data'!BQ154="No data","x",ROUND(IF('Indicator Data'!BQ154&gt;P$3,0,IF('Indicator Data'!BQ154&lt;P$4,10,(P$3-'Indicator Data'!BQ154)/(P$3-P$4)*10)),1))</f>
        <v>0</v>
      </c>
      <c r="Q154" s="172" t="n">
        <f aca="false">IF('Indicator Data'!BR154="No data","x",ROUND(IF('Indicator Data'!BR154&gt;Q$3,0,IF('Indicator Data'!BR154&lt;Q$4,10,(Q$3-'Indicator Data'!BR154)/(Q$3-Q$4)*10)),1))</f>
        <v>0</v>
      </c>
      <c r="R154" s="173" t="n">
        <f aca="false">IF(AND(O154="x",P154="x",Q154="x"),"x",ROUND(AVERAGE(O154,Q154,P154),1))</f>
        <v>3.2</v>
      </c>
      <c r="S154" s="172" t="n">
        <f aca="false">IF('Indicator Data'!BS154="No data","x",ROUND(IF('Indicator Data'!BS154&gt;S$3,0,IF('Indicator Data'!BS154&lt;S$4,10,(S$3-'Indicator Data'!BS154)/(S$3-S$4)*10)),1))</f>
        <v>4</v>
      </c>
      <c r="T154" s="176" t="n">
        <f aca="false">IF('Indicator Data'!BT154="No data","x",ROUND(IF('Indicator Data'!BT154&gt;T$3,0,IF('Indicator Data'!BT154&lt;T$4,10,(T$3-'Indicator Data'!BT154)/(T$3-T$4)*10)),1))</f>
        <v>0.7</v>
      </c>
      <c r="U154" s="176" t="n">
        <f aca="false">IF('Indicator Data'!BU154="No data","x",ROUND(IF('Indicator Data'!BU154&gt;U$3,0,IF('Indicator Data'!BU154&lt;U$4,10,(U$3-'Indicator Data'!BU154)/(U$3-U$4)*10)),1))</f>
        <v>0.5</v>
      </c>
      <c r="V154" s="176" t="n">
        <f aca="false">IF('Indicator Data'!BV154="No data","x",ROUND(IF('Indicator Data'!BV154&gt;V$3,0,IF('Indicator Data'!BV154&lt;V$4,10,(V$3-'Indicator Data'!BV154)/(V$3-V$4)*10)),1))</f>
        <v>0.7</v>
      </c>
      <c r="W154" s="172" t="n">
        <f aca="false">IF(AND(T154="X",U154="x",V154="x"),"x",AVERAGE(T154:V154))</f>
        <v>0.633333333333333</v>
      </c>
      <c r="X154" s="172" t="n">
        <f aca="false">IF('Indicator Data'!BW154="No data","x",ROUND(IF('Indicator Data'!BW154&gt;X$3,0,IF('Indicator Data'!BW154&lt;X$4,10,(X$3-'Indicator Data'!BW154)/(X$3-X$4)*10)),1))</f>
        <v>0.7</v>
      </c>
      <c r="Y154" s="172" t="n">
        <f aca="false">IF('Indicator Data'!BX154="No data","x",ROUND(IF('Indicator Data'!BX154&gt;Y$3,10,IF('Indicator Data'!BX154&lt;Y$4,0,10-(Y$3-'Indicator Data'!BX154)/(Y$3-Y$4)*10)),1))</f>
        <v>0.2</v>
      </c>
      <c r="Z154" s="173" t="n">
        <f aca="false">IF(AND(S154="x",W154="x",X154="x",Y154="x"),"x",ROUND(AVERAGE(S154,W154,X154,Y154),1))</f>
        <v>1.4</v>
      </c>
      <c r="AA154" s="174" t="n">
        <f aca="false">ROUND(AVERAGE(R154,M154,Z154),1)</f>
        <v>1.9</v>
      </c>
      <c r="AB154" s="162"/>
    </row>
    <row r="155" customFormat="false" ht="14.5" hidden="false" customHeight="false" outlineLevel="0" collapsed="false">
      <c r="A155" s="170" t="str">
        <f aca="false">'Indicator Data'!A155</f>
        <v>Senegal</v>
      </c>
      <c r="B155" s="171" t="str">
        <f aca="false">'Indicator Data'!B155</f>
        <v>SEN</v>
      </c>
      <c r="C155" s="172" t="n">
        <f aca="false">IF('Indicator Data'!BI155="No data","x",ROUND(IF('Indicator Data'!BI155&gt;C$3,0,IF('Indicator Data'!BI155&lt;C$4,10,(C$3-'Indicator Data'!BI155)/(C$3-C$4)*10)),1))</f>
        <v>4.7</v>
      </c>
      <c r="D155" s="173" t="n">
        <f aca="false">IF(C155="x","x",C155)</f>
        <v>4.7</v>
      </c>
      <c r="E155" s="172" t="n">
        <f aca="false">IF('Indicator Data'!BK155="No data","x",ROUND(IF('Indicator Data'!BK155&gt;E$3,0,IF('Indicator Data'!BK155&lt;E$4,10,(E$3-'Indicator Data'!BK155)/(E$3-E$4)*10)),1))</f>
        <v>5.7</v>
      </c>
      <c r="F155" s="172" t="n">
        <f aca="false">IF('Indicator Data'!BJ155="No data","x",ROUND(IF('Indicator Data'!BJ155&gt;F$3,0,IF('Indicator Data'!BJ155&lt;F$4,10,(F$3-'Indicator Data'!BJ155)/(F$3-F$4)*10)),1))</f>
        <v>5</v>
      </c>
      <c r="G155" s="173" t="n">
        <f aca="false">IF(AND(E155="x",F155="x"),"x",ROUND(AVERAGE(E155,F155),1))</f>
        <v>5.4</v>
      </c>
      <c r="H155" s="174" t="n">
        <f aca="false">ROUND(AVERAGE(D155,G155),1)</f>
        <v>5.1</v>
      </c>
      <c r="I155" s="172" t="n">
        <f aca="false">IF('Indicator Data'!BM155="No data","x",ROUND(IF('Indicator Data'!BM155^2&gt;I$3,0,IF('Indicator Data'!BM155^2&lt;I$4,10,(I$3-'Indicator Data'!BM155^2)/(I$3-I$4)*10)),1))</f>
        <v>8</v>
      </c>
      <c r="J155" s="172" t="n">
        <f aca="false">IF(OR('Indicator Data'!BL155=0,'Indicator Data'!BL155="No data"),"x",ROUND(IF('Indicator Data'!BL155&gt;J$3,0,IF('Indicator Data'!BL155&lt;J$4,10,(J$3-'Indicator Data'!BL155)/(J$3-J$4)*10)),1))</f>
        <v>3</v>
      </c>
      <c r="K155" s="172" t="n">
        <f aca="false">IF('Indicator Data'!BN155="No data","x",ROUND(IF('Indicator Data'!BN155&gt;K$3,0,IF('Indicator Data'!BN155&lt;K$4,10,(K$3-'Indicator Data'!BN155)/(K$3-K$4)*10)),1))</f>
        <v>5.7</v>
      </c>
      <c r="L155" s="172" t="n">
        <f aca="false">IF('Indicator Data'!BO155="No data","x",ROUND(IF('Indicator Data'!BO155&gt;L$3,0,IF('Indicator Data'!BO155&lt;L$4,10,(L$3-'Indicator Data'!BO155)/(L$3-L$4)*10)),1))</f>
        <v>4.4</v>
      </c>
      <c r="M155" s="173" t="n">
        <f aca="false">IF(AND(I155="x",J155="x",K155="x",L155="x"),"x",ROUND(AVERAGE(I155,J155,K155,L155),1))</f>
        <v>5.3</v>
      </c>
      <c r="N155" s="175" t="n">
        <f aca="false">IF('Indicator Data'!BP155="No data","x",'Indicator Data'!BP155/'Indicator Data'!CB155*100)</f>
        <v>11.946190204124</v>
      </c>
      <c r="O155" s="172" t="n">
        <f aca="false">IF(N155="x","x",ROUND(IF(N155&gt;O$3,0,IF(N155&lt;O$4,10,(O$3-N155)/(O$3-O$4)*10)),1))</f>
        <v>8.9</v>
      </c>
      <c r="P155" s="172" t="n">
        <f aca="false">IF('Indicator Data'!BQ155="No data","x",ROUND(IF('Indicator Data'!BQ155&gt;P$3,0,IF('Indicator Data'!BQ155&lt;P$4,10,(P$3-'Indicator Data'!BQ155)/(P$3-P$4)*10)),1))</f>
        <v>4.8</v>
      </c>
      <c r="Q155" s="172" t="n">
        <f aca="false">IF('Indicator Data'!BR155="No data","x",ROUND(IF('Indicator Data'!BR155&gt;Q$3,0,IF('Indicator Data'!BR155&lt;Q$4,10,(Q$3-'Indicator Data'!BR155)/(Q$3-Q$4)*10)),1))</f>
        <v>3</v>
      </c>
      <c r="R155" s="173" t="n">
        <f aca="false">IF(AND(O155="x",P155="x",Q155="x"),"x",ROUND(AVERAGE(O155,Q155,P155),1))</f>
        <v>5.6</v>
      </c>
      <c r="S155" s="172" t="n">
        <f aca="false">IF('Indicator Data'!BS155="No data","x",ROUND(IF('Indicator Data'!BS155&gt;S$3,0,IF('Indicator Data'!BS155&lt;S$4,10,(S$3-'Indicator Data'!BS155)/(S$3-S$4)*10)),1))</f>
        <v>9.8</v>
      </c>
      <c r="T155" s="176" t="n">
        <f aca="false">IF('Indicator Data'!BT155="No data","x",ROUND(IF('Indicator Data'!BT155&gt;T$3,0,IF('Indicator Data'!BT155&lt;T$4,10,(T$3-'Indicator Data'!BT155)/(T$3-T$4)*10)),1))</f>
        <v>1.4</v>
      </c>
      <c r="U155" s="176" t="n">
        <f aca="false">IF('Indicator Data'!BU155="No data","x",ROUND(IF('Indicator Data'!BU155&gt;U$3,0,IF('Indicator Data'!BU155&lt;U$4,10,(U$3-'Indicator Data'!BU155)/(U$3-U$4)*10)),1))</f>
        <v>5.1</v>
      </c>
      <c r="V155" s="176" t="n">
        <f aca="false">IF('Indicator Data'!BV155="No data","x",ROUND(IF('Indicator Data'!BV155&gt;V$3,0,IF('Indicator Data'!BV155&lt;V$4,10,(V$3-'Indicator Data'!BV155)/(V$3-V$4)*10)),1))</f>
        <v>1.2</v>
      </c>
      <c r="W155" s="172" t="n">
        <f aca="false">IF(AND(T155="X",U155="x",V155="x"),"x",AVERAGE(T155:V155))</f>
        <v>2.56666666666667</v>
      </c>
      <c r="X155" s="172" t="n">
        <f aca="false">IF('Indicator Data'!BW155="No data","x",ROUND(IF('Indicator Data'!BW155&gt;X$3,0,IF('Indicator Data'!BW155&lt;X$4,10,(X$3-'Indicator Data'!BW155)/(X$3-X$4)*10)),1))</f>
        <v>9.7</v>
      </c>
      <c r="Y155" s="172" t="n">
        <f aca="false">IF('Indicator Data'!BX155="No data","x",ROUND(IF('Indicator Data'!BX155&gt;Y$3,10,IF('Indicator Data'!BX155&lt;Y$4,0,10-(Y$3-'Indicator Data'!BX155)/(Y$3-Y$4)*10)),1))</f>
        <v>3.5</v>
      </c>
      <c r="Z155" s="173" t="n">
        <f aca="false">IF(AND(S155="x",W155="x",X155="x",Y155="x"),"x",ROUND(AVERAGE(S155,W155,X155,Y155),1))</f>
        <v>6.4</v>
      </c>
      <c r="AA155" s="174" t="n">
        <f aca="false">ROUND(AVERAGE(R155,M155,Z155),1)</f>
        <v>5.8</v>
      </c>
      <c r="AB155" s="162"/>
    </row>
    <row r="156" customFormat="false" ht="14.5" hidden="false" customHeight="false" outlineLevel="0" collapsed="false">
      <c r="A156" s="170" t="str">
        <f aca="false">'Indicator Data'!A156</f>
        <v>Serbia</v>
      </c>
      <c r="B156" s="171" t="str">
        <f aca="false">'Indicator Data'!B156</f>
        <v>SRB</v>
      </c>
      <c r="C156" s="172" t="n">
        <f aca="false">IF('Indicator Data'!BI156="No data","x",ROUND(IF('Indicator Data'!BI156&gt;C$3,0,IF('Indicator Data'!BI156&lt;C$4,10,(C$3-'Indicator Data'!BI156)/(C$3-C$4)*10)),1))</f>
        <v>4.9</v>
      </c>
      <c r="D156" s="173" t="n">
        <f aca="false">IF(C156="x","x",C156)</f>
        <v>4.9</v>
      </c>
      <c r="E156" s="172" t="n">
        <f aca="false">IF('Indicator Data'!BK156="No data","x",ROUND(IF('Indicator Data'!BK156&gt;E$3,0,IF('Indicator Data'!BK156&lt;E$4,10,(E$3-'Indicator Data'!BK156)/(E$3-E$4)*10)),1))</f>
        <v>6.2</v>
      </c>
      <c r="F156" s="172" t="n">
        <f aca="false">IF('Indicator Data'!BJ156="No data","x",ROUND(IF('Indicator Data'!BJ156&gt;F$3,0,IF('Indicator Data'!BJ156&lt;F$4,10,(F$3-'Indicator Data'!BJ156)/(F$3-F$4)*10)),1))</f>
        <v>4.9</v>
      </c>
      <c r="G156" s="173" t="n">
        <f aca="false">IF(AND(E156="x",F156="x"),"x",ROUND(AVERAGE(E156,F156),1))</f>
        <v>5.6</v>
      </c>
      <c r="H156" s="174" t="n">
        <f aca="false">ROUND(AVERAGE(D156,G156),1)</f>
        <v>5.3</v>
      </c>
      <c r="I156" s="172" t="n">
        <f aca="false">IF('Indicator Data'!BM156="No data","x",ROUND(IF('Indicator Data'!BM156^2&gt;I$3,0,IF('Indicator Data'!BM156^2&lt;I$4,10,(I$3-'Indicator Data'!BM156^2)/(I$3-I$4)*10)),1))</f>
        <v>0.1</v>
      </c>
      <c r="J156" s="172" t="n">
        <f aca="false">IF(OR('Indicator Data'!BL156=0,'Indicator Data'!BL156="No data"),"x",ROUND(IF('Indicator Data'!BL156&gt;J$3,0,IF('Indicator Data'!BL156&lt;J$4,10,(J$3-'Indicator Data'!BL156)/(J$3-J$4)*10)),1))</f>
        <v>0</v>
      </c>
      <c r="K156" s="172" t="n">
        <f aca="false">IF('Indicator Data'!BN156="No data","x",ROUND(IF('Indicator Data'!BN156&gt;K$3,0,IF('Indicator Data'!BN156&lt;K$4,10,(K$3-'Indicator Data'!BN156)/(K$3-K$4)*10)),1))</f>
        <v>2.2</v>
      </c>
      <c r="L156" s="172" t="n">
        <f aca="false">IF('Indicator Data'!BO156="No data","x",ROUND(IF('Indicator Data'!BO156&gt;L$3,0,IF('Indicator Data'!BO156&lt;L$4,10,(L$3-'Indicator Data'!BO156)/(L$3-L$4)*10)),1))</f>
        <v>4.1</v>
      </c>
      <c r="M156" s="173" t="n">
        <f aca="false">IF(AND(I156="x",J156="x",K156="x",L156="x"),"x",ROUND(AVERAGE(I156,J156,K156,L156),1))</f>
        <v>1.6</v>
      </c>
      <c r="N156" s="175" t="n">
        <f aca="false">IF('Indicator Data'!BP156="No data","x",'Indicator Data'!BP156/'Indicator Data'!CB156*100)</f>
        <v>75.4630688314658</v>
      </c>
      <c r="O156" s="172" t="n">
        <f aca="false">IF(N156="x","x",ROUND(IF(N156&gt;O$3,0,IF(N156&lt;O$4,10,(O$3-N156)/(O$3-O$4)*10)),1))</f>
        <v>2.5</v>
      </c>
      <c r="P156" s="172" t="n">
        <f aca="false">IF('Indicator Data'!BQ156="No data","x",ROUND(IF('Indicator Data'!BQ156&gt;P$3,0,IF('Indicator Data'!BQ156&lt;P$4,10,(P$3-'Indicator Data'!BQ156)/(P$3-P$4)*10)),1))</f>
        <v>0.2</v>
      </c>
      <c r="Q156" s="172" t="n">
        <f aca="false">IF('Indicator Data'!BR156="No data","x",ROUND(IF('Indicator Data'!BR156&gt;Q$3,0,IF('Indicator Data'!BR156&lt;Q$4,10,(Q$3-'Indicator Data'!BR156)/(Q$3-Q$4)*10)),1))</f>
        <v>0.9</v>
      </c>
      <c r="R156" s="173" t="n">
        <f aca="false">IF(AND(O156="x",P156="x",Q156="x"),"x",ROUND(AVERAGE(O156,Q156,P156),1))</f>
        <v>1.2</v>
      </c>
      <c r="S156" s="172" t="n">
        <f aca="false">IF('Indicator Data'!BS156="No data","x",ROUND(IF('Indicator Data'!BS156&gt;S$3,0,IF('Indicator Data'!BS156&lt;S$4,10,(S$3-'Indicator Data'!BS156)/(S$3-S$4)*10)),1))</f>
        <v>2.2</v>
      </c>
      <c r="T156" s="176" t="n">
        <f aca="false">IF('Indicator Data'!BT156="No data","x",ROUND(IF('Indicator Data'!BT156&gt;T$3,0,IF('Indicator Data'!BT156&lt;T$4,10,(T$3-'Indicator Data'!BT156)/(T$3-T$4)*10)),1))</f>
        <v>1.2</v>
      </c>
      <c r="U156" s="176" t="n">
        <f aca="false">IF('Indicator Data'!BU156="No data","x",ROUND(IF('Indicator Data'!BU156&gt;U$3,0,IF('Indicator Data'!BU156&lt;U$4,10,(U$3-'Indicator Data'!BU156)/(U$3-U$4)*10)),1))</f>
        <v>2.5</v>
      </c>
      <c r="V156" s="176" t="n">
        <f aca="false">IF('Indicator Data'!BV156="No data","x",ROUND(IF('Indicator Data'!BV156&gt;V$3,0,IF('Indicator Data'!BV156&lt;V$4,10,(V$3-'Indicator Data'!BV156)/(V$3-V$4)*10)),1))</f>
        <v>2</v>
      </c>
      <c r="W156" s="172" t="n">
        <f aca="false">IF(AND(T156="X",U156="x",V156="x"),"x",AVERAGE(T156:V156))</f>
        <v>1.9</v>
      </c>
      <c r="X156" s="172" t="n">
        <f aca="false">IF('Indicator Data'!BW156="No data","x",ROUND(IF('Indicator Data'!BW156&gt;X$3,0,IF('Indicator Data'!BW156&lt;X$4,10,(X$3-'Indicator Data'!BW156)/(X$3-X$4)*10)),1))</f>
        <v>4.5</v>
      </c>
      <c r="Y156" s="172" t="n">
        <f aca="false">IF('Indicator Data'!BX156="No data","x",ROUND(IF('Indicator Data'!BX156&gt;Y$3,10,IF('Indicator Data'!BX156&lt;Y$4,0,10-(Y$3-'Indicator Data'!BX156)/(Y$3-Y$4)*10)),1))</f>
        <v>0.1</v>
      </c>
      <c r="Z156" s="173" t="n">
        <f aca="false">IF(AND(S156="x",W156="x",X156="x",Y156="x"),"x",ROUND(AVERAGE(S156,W156,X156,Y156),1))</f>
        <v>2.2</v>
      </c>
      <c r="AA156" s="174" t="n">
        <f aca="false">ROUND(AVERAGE(R156,M156,Z156),1)</f>
        <v>1.7</v>
      </c>
      <c r="AB156" s="162"/>
    </row>
    <row r="157" customFormat="false" ht="14.5" hidden="false" customHeight="false" outlineLevel="0" collapsed="false">
      <c r="A157" s="170" t="str">
        <f aca="false">'Indicator Data'!A157</f>
        <v>Seychelles</v>
      </c>
      <c r="B157" s="171" t="str">
        <f aca="false">'Indicator Data'!B157</f>
        <v>SYC</v>
      </c>
      <c r="C157" s="172" t="n">
        <f aca="false">IF('Indicator Data'!BI157="No data","x",ROUND(IF('Indicator Data'!BI157&gt;C$3,0,IF('Indicator Data'!BI157&lt;C$4,10,(C$3-'Indicator Data'!BI157)/(C$3-C$4)*10)),1))</f>
        <v>4.3</v>
      </c>
      <c r="D157" s="173" t="n">
        <f aca="false">IF(C157="x","x",C157)</f>
        <v>4.3</v>
      </c>
      <c r="E157" s="172" t="n">
        <f aca="false">IF('Indicator Data'!BK157="No data","x",ROUND(IF('Indicator Data'!BK157&gt;E$3,0,IF('Indicator Data'!BK157&lt;E$4,10,(E$3-'Indicator Data'!BK157)/(E$3-E$4)*10)),1))</f>
        <v>3</v>
      </c>
      <c r="F157" s="172" t="n">
        <f aca="false">IF('Indicator Data'!BJ157="No data","x",ROUND(IF('Indicator Data'!BJ157&gt;F$3,0,IF('Indicator Data'!BJ157&lt;F$4,10,(F$3-'Indicator Data'!BJ157)/(F$3-F$4)*10)),1))</f>
        <v>4</v>
      </c>
      <c r="G157" s="173" t="n">
        <f aca="false">IF(AND(E157="x",F157="x"),"x",ROUND(AVERAGE(E157,F157),1))</f>
        <v>3.5</v>
      </c>
      <c r="H157" s="174" t="n">
        <f aca="false">ROUND(AVERAGE(D157,G157),1)</f>
        <v>3.9</v>
      </c>
      <c r="I157" s="172" t="n">
        <f aca="false">IF('Indicator Data'!BM157="No data","x",ROUND(IF('Indicator Data'!BM157^2&gt;I$3,0,IF('Indicator Data'!BM157^2&lt;I$4,10,(I$3-'Indicator Data'!BM157^2)/(I$3-I$4)*10)),1))</f>
        <v>0.9</v>
      </c>
      <c r="J157" s="172" t="n">
        <f aca="false">IF(OR('Indicator Data'!BL157=0,'Indicator Data'!BL157="No data"),"x",ROUND(IF('Indicator Data'!BL157&gt;J$3,0,IF('Indicator Data'!BL157&lt;J$4,10,(J$3-'Indicator Data'!BL157)/(J$3-J$4)*10)),1))</f>
        <v>0</v>
      </c>
      <c r="K157" s="172" t="n">
        <f aca="false">IF('Indicator Data'!BN157="No data","x",ROUND(IF('Indicator Data'!BN157&gt;K$3,0,IF('Indicator Data'!BN157&lt;K$4,10,(K$3-'Indicator Data'!BN157)/(K$3-K$4)*10)),1))</f>
        <v>2.1</v>
      </c>
      <c r="L157" s="172" t="n">
        <f aca="false">IF('Indicator Data'!BO157="No data","x",ROUND(IF('Indicator Data'!BO157&gt;L$3,0,IF('Indicator Data'!BO157&lt;L$4,10,(L$3-'Indicator Data'!BO157)/(L$3-L$4)*10)),1))</f>
        <v>0.7</v>
      </c>
      <c r="M157" s="173" t="n">
        <f aca="false">IF(AND(I157="x",J157="x",K157="x",L157="x"),"x",ROUND(AVERAGE(I157,J157,K157,L157),1))</f>
        <v>0.9</v>
      </c>
      <c r="N157" s="175" t="n">
        <f aca="false">IF('Indicator Data'!BP157="No data","x",'Indicator Data'!BP157/'Indicator Data'!CB157*100)</f>
        <v>82.6086956521739</v>
      </c>
      <c r="O157" s="172" t="n">
        <f aca="false">IF(N157="x","x",ROUND(IF(N157&gt;O$3,0,IF(N157&lt;O$4,10,(O$3-N157)/(O$3-O$4)*10)),1))</f>
        <v>1.8</v>
      </c>
      <c r="P157" s="172" t="n">
        <f aca="false">IF('Indicator Data'!BQ157="No data","x",ROUND(IF('Indicator Data'!BQ157&gt;P$3,0,IF('Indicator Data'!BQ157&lt;P$4,10,(P$3-'Indicator Data'!BQ157)/(P$3-P$4)*10)),1))</f>
        <v>0</v>
      </c>
      <c r="Q157" s="172" t="n">
        <f aca="false">IF('Indicator Data'!BR157="No data","x",ROUND(IF('Indicator Data'!BR157&gt;Q$3,0,IF('Indicator Data'!BR157&lt;Q$4,10,(Q$3-'Indicator Data'!BR157)/(Q$3-Q$4)*10)),1))</f>
        <v>0.6</v>
      </c>
      <c r="R157" s="173" t="n">
        <f aca="false">IF(AND(O157="x",P157="x",Q157="x"),"x",ROUND(AVERAGE(O157,Q157,P157),1))</f>
        <v>0.8</v>
      </c>
      <c r="S157" s="172" t="n">
        <f aca="false">IF('Indicator Data'!BS157="No data","x",ROUND(IF('Indicator Data'!BS157&gt;S$3,0,IF('Indicator Data'!BS157&lt;S$4,10,(S$3-'Indicator Data'!BS157)/(S$3-S$4)*10)),1))</f>
        <v>7.6</v>
      </c>
      <c r="T157" s="176" t="n">
        <f aca="false">IF('Indicator Data'!BT157="No data","x",ROUND(IF('Indicator Data'!BT157&gt;T$3,0,IF('Indicator Data'!BT157&lt;T$4,10,(T$3-'Indicator Data'!BT157)/(T$3-T$4)*10)),1))</f>
        <v>0.3</v>
      </c>
      <c r="U157" s="176" t="n">
        <f aca="false">IF('Indicator Data'!BU157="No data","x",ROUND(IF('Indicator Data'!BU157&gt;U$3,0,IF('Indicator Data'!BU157&lt;U$4,10,(U$3-'Indicator Data'!BU157)/(U$3-U$4)*10)),1))</f>
        <v>0</v>
      </c>
      <c r="V157" s="176" t="n">
        <f aca="false">IF('Indicator Data'!BV157="No data","x",ROUND(IF('Indicator Data'!BV157&gt;V$3,0,IF('Indicator Data'!BV157&lt;V$4,10,(V$3-'Indicator Data'!BV157)/(V$3-V$4)*10)),1))</f>
        <v>0.8</v>
      </c>
      <c r="W157" s="172" t="n">
        <f aca="false">IF(AND(T157="X",U157="x",V157="x"),"x",AVERAGE(T157:V157))</f>
        <v>0.366666666666667</v>
      </c>
      <c r="X157" s="172" t="n">
        <f aca="false">IF('Indicator Data'!BW157="No data","x",ROUND(IF('Indicator Data'!BW157&gt;X$3,0,IF('Indicator Data'!BW157&lt;X$4,10,(X$3-'Indicator Data'!BW157)/(X$3-X$4)*10)),1))</f>
        <v>5.2</v>
      </c>
      <c r="Y157" s="172" t="n">
        <f aca="false">IF('Indicator Data'!BX157="No data","x",ROUND(IF('Indicator Data'!BX157&gt;Y$3,10,IF('Indicator Data'!BX157&lt;Y$4,0,10-(Y$3-'Indicator Data'!BX157)/(Y$3-Y$4)*10)),1))</f>
        <v>0.6</v>
      </c>
      <c r="Z157" s="173" t="n">
        <f aca="false">IF(AND(S157="x",W157="x",X157="x",Y157="x"),"x",ROUND(AVERAGE(S157,W157,X157,Y157),1))</f>
        <v>3.4</v>
      </c>
      <c r="AA157" s="174" t="n">
        <f aca="false">ROUND(AVERAGE(R157,M157,Z157),1)</f>
        <v>1.7</v>
      </c>
      <c r="AB157" s="162"/>
    </row>
    <row r="158" customFormat="false" ht="14.5" hidden="false" customHeight="false" outlineLevel="0" collapsed="false">
      <c r="A158" s="170" t="str">
        <f aca="false">'Indicator Data'!A158</f>
        <v>Sierra Leone</v>
      </c>
      <c r="B158" s="171" t="str">
        <f aca="false">'Indicator Data'!B158</f>
        <v>SLE</v>
      </c>
      <c r="C158" s="172" t="n">
        <f aca="false">IF('Indicator Data'!BI158="No data","x",ROUND(IF('Indicator Data'!BI158&gt;C$3,0,IF('Indicator Data'!BI158&lt;C$4,10,(C$3-'Indicator Data'!BI158)/(C$3-C$4)*10)),1))</f>
        <v>3.5</v>
      </c>
      <c r="D158" s="173" t="n">
        <f aca="false">IF(C158="x","x",C158)</f>
        <v>3.5</v>
      </c>
      <c r="E158" s="172" t="n">
        <f aca="false">IF('Indicator Data'!BK158="No data","x",ROUND(IF('Indicator Data'!BK158&gt;E$3,0,IF('Indicator Data'!BK158&lt;E$4,10,(E$3-'Indicator Data'!BK158)/(E$3-E$4)*10)),1))</f>
        <v>6.6</v>
      </c>
      <c r="F158" s="172" t="n">
        <f aca="false">IF('Indicator Data'!BJ158="No data","x",ROUND(IF('Indicator Data'!BJ158&gt;F$3,0,IF('Indicator Data'!BJ158&lt;F$4,10,(F$3-'Indicator Data'!BJ158)/(F$3-F$4)*10)),1))</f>
        <v>7</v>
      </c>
      <c r="G158" s="173" t="n">
        <f aca="false">IF(AND(E158="x",F158="x"),"x",ROUND(AVERAGE(E158,F158),1))</f>
        <v>6.8</v>
      </c>
      <c r="H158" s="174" t="n">
        <f aca="false">ROUND(AVERAGE(D158,G158),1)</f>
        <v>5.2</v>
      </c>
      <c r="I158" s="172" t="n">
        <f aca="false">IF('Indicator Data'!BM158="No data","x",ROUND(IF('Indicator Data'!BM158^2&gt;I$3,0,IF('Indicator Data'!BM158^2&lt;I$4,10,(I$3-'Indicator Data'!BM158^2)/(I$3-I$4)*10)),1))</f>
        <v>8.9</v>
      </c>
      <c r="J158" s="172" t="n">
        <f aca="false">IF(OR('Indicator Data'!BL158=0,'Indicator Data'!BL158="No data"),"x",ROUND(IF('Indicator Data'!BL158&gt;J$3,0,IF('Indicator Data'!BL158&lt;J$4,10,(J$3-'Indicator Data'!BL158)/(J$3-J$4)*10)),1))</f>
        <v>7.4</v>
      </c>
      <c r="K158" s="172" t="n">
        <f aca="false">IF('Indicator Data'!BN158="No data","x",ROUND(IF('Indicator Data'!BN158&gt;K$3,0,IF('Indicator Data'!BN158&lt;K$4,10,(K$3-'Indicator Data'!BN158)/(K$3-K$4)*10)),1))</f>
        <v>8.2</v>
      </c>
      <c r="L158" s="172" t="n">
        <f aca="false">IF('Indicator Data'!BO158="No data","x",ROUND(IF('Indicator Data'!BO158&gt;L$3,0,IF('Indicator Data'!BO158&lt;L$4,10,(L$3-'Indicator Data'!BO158)/(L$3-L$4)*10)),1))</f>
        <v>5.8</v>
      </c>
      <c r="M158" s="173" t="n">
        <f aca="false">IF(AND(I158="x",J158="x",K158="x",L158="x"),"x",ROUND(AVERAGE(I158,J158,K158,L158),1))</f>
        <v>7.6</v>
      </c>
      <c r="N158" s="175" t="n">
        <f aca="false">IF('Indicator Data'!BP158="No data","x",'Indicator Data'!BP158/'Indicator Data'!CB158*100)</f>
        <v>20.943870427255</v>
      </c>
      <c r="O158" s="172" t="n">
        <f aca="false">IF(N158="x","x",ROUND(IF(N158&gt;O$3,0,IF(N158&lt;O$4,10,(O$3-N158)/(O$3-O$4)*10)),1))</f>
        <v>8</v>
      </c>
      <c r="P158" s="172" t="n">
        <f aca="false">IF('Indicator Data'!BQ158="No data","x",ROUND(IF('Indicator Data'!BQ158&gt;P$3,0,IF('Indicator Data'!BQ158&lt;P$4,10,(P$3-'Indicator Data'!BQ158)/(P$3-P$4)*10)),1))</f>
        <v>9.3</v>
      </c>
      <c r="Q158" s="172" t="n">
        <f aca="false">IF('Indicator Data'!BR158="No data","x",ROUND(IF('Indicator Data'!BR158&gt;Q$3,0,IF('Indicator Data'!BR158&lt;Q$4,10,(Q$3-'Indicator Data'!BR158)/(Q$3-Q$4)*10)),1))</f>
        <v>7.2</v>
      </c>
      <c r="R158" s="173" t="n">
        <f aca="false">IF(AND(O158="x",P158="x",Q158="x"),"x",ROUND(AVERAGE(O158,Q158,P158),1))</f>
        <v>8.2</v>
      </c>
      <c r="S158" s="172" t="n">
        <f aca="false">IF('Indicator Data'!BS158="No data","x",ROUND(IF('Indicator Data'!BS158&gt;S$3,0,IF('Indicator Data'!BS158&lt;S$4,10,(S$3-'Indicator Data'!BS158)/(S$3-S$4)*10)),1))</f>
        <v>9.9</v>
      </c>
      <c r="T158" s="176" t="n">
        <f aca="false">IF('Indicator Data'!BT158="No data","x",ROUND(IF('Indicator Data'!BT158&gt;T$3,0,IF('Indicator Data'!BT158&lt;T$4,10,(T$3-'Indicator Data'!BT158)/(T$3-T$4)*10)),1))</f>
        <v>1.4</v>
      </c>
      <c r="U158" s="176" t="n">
        <f aca="false">IF('Indicator Data'!BU158="No data","x",ROUND(IF('Indicator Data'!BU158&gt;U$3,0,IF('Indicator Data'!BU158&lt;U$4,10,(U$3-'Indicator Data'!BU158)/(U$3-U$4)*10)),1))</f>
        <v>5.4</v>
      </c>
      <c r="V158" s="176" t="n">
        <f aca="false">IF('Indicator Data'!BV158="No data","x",ROUND(IF('Indicator Data'!BV158&gt;V$3,0,IF('Indicator Data'!BV158&lt;V$4,10,(V$3-'Indicator Data'!BV158)/(V$3-V$4)*10)),1))</f>
        <v>1.4</v>
      </c>
      <c r="W158" s="172" t="n">
        <f aca="false">IF(AND(T158="X",U158="x",V158="x"),"x",AVERAGE(T158:V158))</f>
        <v>2.73333333333333</v>
      </c>
      <c r="X158" s="172" t="n">
        <f aca="false">IF('Indicator Data'!BW158="No data","x",ROUND(IF('Indicator Data'!BW158&gt;X$3,0,IF('Indicator Data'!BW158&lt;X$4,10,(X$3-'Indicator Data'!BW158)/(X$3-X$4)*10)),1))</f>
        <v>9.6</v>
      </c>
      <c r="Y158" s="172" t="n">
        <f aca="false">IF('Indicator Data'!BX158="No data","x",ROUND(IF('Indicator Data'!BX158&gt;Y$3,10,IF('Indicator Data'!BX158&lt;Y$4,0,10-(Y$3-'Indicator Data'!BX158)/(Y$3-Y$4)*10)),1))</f>
        <v>10</v>
      </c>
      <c r="Z158" s="173" t="n">
        <f aca="false">IF(AND(S158="x",W158="x",X158="x",Y158="x"),"x",ROUND(AVERAGE(S158,W158,X158,Y158),1))</f>
        <v>8.1</v>
      </c>
      <c r="AA158" s="174" t="n">
        <f aca="false">ROUND(AVERAGE(R158,M158,Z158),1)</f>
        <v>8</v>
      </c>
      <c r="AB158" s="162"/>
    </row>
    <row r="159" customFormat="false" ht="14.5" hidden="false" customHeight="false" outlineLevel="0" collapsed="false">
      <c r="A159" s="170" t="str">
        <f aca="false">'Indicator Data'!A159</f>
        <v>Singapore</v>
      </c>
      <c r="B159" s="171" t="str">
        <f aca="false">'Indicator Data'!B159</f>
        <v>SGP</v>
      </c>
      <c r="C159" s="172" t="n">
        <f aca="false">IF('Indicator Data'!BI159="No data","x",ROUND(IF('Indicator Data'!BI159&gt;C$3,0,IF('Indicator Data'!BI159&lt;C$4,10,(C$3-'Indicator Data'!BI159)/(C$3-C$4)*10)),1))</f>
        <v>1.2</v>
      </c>
      <c r="D159" s="173" t="n">
        <f aca="false">IF(C159="x","x",C159)</f>
        <v>1.2</v>
      </c>
      <c r="E159" s="172" t="n">
        <f aca="false">IF('Indicator Data'!BK159="No data","x",ROUND(IF('Indicator Data'!BK159&gt;E$3,0,IF('Indicator Data'!BK159&lt;E$4,10,(E$3-'Indicator Data'!BK159)/(E$3-E$4)*10)),1))</f>
        <v>1.5</v>
      </c>
      <c r="F159" s="172" t="n">
        <f aca="false">IF('Indicator Data'!BJ159="No data","x",ROUND(IF('Indicator Data'!BJ159&gt;F$3,0,IF('Indicator Data'!BJ159&lt;F$4,10,(F$3-'Indicator Data'!BJ159)/(F$3-F$4)*10)),1))</f>
        <v>0.3</v>
      </c>
      <c r="G159" s="173" t="n">
        <f aca="false">IF(AND(E159="x",F159="x"),"x",ROUND(AVERAGE(E159,F159),1))</f>
        <v>0.9</v>
      </c>
      <c r="H159" s="174" t="n">
        <f aca="false">ROUND(AVERAGE(D159,G159),1)</f>
        <v>1.1</v>
      </c>
      <c r="I159" s="172" t="n">
        <f aca="false">IF('Indicator Data'!BM159="No data","x",ROUND(IF('Indicator Data'!BM159^2&gt;I$3,0,IF('Indicator Data'!BM159^2&lt;I$4,10,(I$3-'Indicator Data'!BM159^2)/(I$3-I$4)*10)),1))</f>
        <v>0.6</v>
      </c>
      <c r="J159" s="172" t="n">
        <f aca="false">IF(OR('Indicator Data'!BL159=0,'Indicator Data'!BL159="No data"),"x",ROUND(IF('Indicator Data'!BL159&gt;J$3,0,IF('Indicator Data'!BL159&lt;J$4,10,(J$3-'Indicator Data'!BL159)/(J$3-J$4)*10)),1))</f>
        <v>0</v>
      </c>
      <c r="K159" s="172" t="n">
        <f aca="false">IF('Indicator Data'!BN159="No data","x",ROUND(IF('Indicator Data'!BN159&gt;K$3,0,IF('Indicator Data'!BN159&lt;K$4,10,(K$3-'Indicator Data'!BN159)/(K$3-K$4)*10)),1))</f>
        <v>0.8</v>
      </c>
      <c r="L159" s="172" t="n">
        <f aca="false">IF('Indicator Data'!BO159="No data","x",ROUND(IF('Indicator Data'!BO159&gt;L$3,0,IF('Indicator Data'!BO159&lt;L$4,10,(L$3-'Indicator Data'!BO159)/(L$3-L$4)*10)),1))</f>
        <v>2.9</v>
      </c>
      <c r="M159" s="173" t="n">
        <f aca="false">IF(AND(I159="x",J159="x",K159="x",L159="x"),"x",ROUND(AVERAGE(I159,J159,K159,L159),1))</f>
        <v>1.1</v>
      </c>
      <c r="N159" s="175" t="n">
        <f aca="false">IF('Indicator Data'!BP159="No data","x",'Indicator Data'!BP159/'Indicator Data'!CB159*100)</f>
        <v>800</v>
      </c>
      <c r="O159" s="172" t="n">
        <f aca="false">IF(N159="x","x",ROUND(IF(N159&gt;O$3,0,IF(N159&lt;O$4,10,(O$3-N159)/(O$3-O$4)*10)),1))</f>
        <v>0</v>
      </c>
      <c r="P159" s="172" t="n">
        <f aca="false">IF('Indicator Data'!BQ159="No data","x",ROUND(IF('Indicator Data'!BQ159&gt;P$3,0,IF('Indicator Data'!BQ159&lt;P$4,10,(P$3-'Indicator Data'!BQ159)/(P$3-P$4)*10)),1))</f>
        <v>0</v>
      </c>
      <c r="Q159" s="172" t="n">
        <f aca="false">IF('Indicator Data'!BR159="No data","x",ROUND(IF('Indicator Data'!BR159&gt;Q$3,0,IF('Indicator Data'!BR159&lt;Q$4,10,(Q$3-'Indicator Data'!BR159)/(Q$3-Q$4)*10)),1))</f>
        <v>0</v>
      </c>
      <c r="R159" s="173" t="n">
        <f aca="false">IF(AND(O159="x",P159="x",Q159="x"),"x",ROUND(AVERAGE(O159,Q159,P159),1))</f>
        <v>0</v>
      </c>
      <c r="S159" s="172" t="n">
        <f aca="false">IF('Indicator Data'!BS159="No data","x",ROUND(IF('Indicator Data'!BS159&gt;S$3,0,IF('Indicator Data'!BS159&lt;S$4,10,(S$3-'Indicator Data'!BS159)/(S$3-S$4)*10)),1))</f>
        <v>4.2</v>
      </c>
      <c r="T159" s="176" t="n">
        <f aca="false">IF('Indicator Data'!BT159="No data","x",ROUND(IF('Indicator Data'!BT159&gt;T$3,0,IF('Indicator Data'!BT159&lt;T$4,10,(T$3-'Indicator Data'!BT159)/(T$3-T$4)*10)),1))</f>
        <v>0.5</v>
      </c>
      <c r="U159" s="176" t="n">
        <f aca="false">IF('Indicator Data'!BU159="No data","x",ROUND(IF('Indicator Data'!BU159&gt;U$3,0,IF('Indicator Data'!BU159&lt;U$4,10,(U$3-'Indicator Data'!BU159)/(U$3-U$4)*10)),1))</f>
        <v>2.5</v>
      </c>
      <c r="V159" s="176" t="n">
        <f aca="false">IF('Indicator Data'!BV159="No data","x",ROUND(IF('Indicator Data'!BV159&gt;V$3,0,IF('Indicator Data'!BV159&lt;V$4,10,(V$3-'Indicator Data'!BV159)/(V$3-V$4)*10)),1))</f>
        <v>2.9</v>
      </c>
      <c r="W159" s="172" t="n">
        <f aca="false">IF(AND(T159="X",U159="x",V159="x"),"x",AVERAGE(T159:V159))</f>
        <v>1.96666666666667</v>
      </c>
      <c r="X159" s="172" t="n">
        <f aca="false">IF('Indicator Data'!BW159="No data","x",ROUND(IF('Indicator Data'!BW159&gt;X$3,0,IF('Indicator Data'!BW159&lt;X$4,10,(X$3-'Indicator Data'!BW159)/(X$3-X$4)*10)),1))</f>
        <v>0</v>
      </c>
      <c r="Y159" s="172" t="n">
        <f aca="false">IF('Indicator Data'!BX159="No data","x",ROUND(IF('Indicator Data'!BX159&gt;Y$3,10,IF('Indicator Data'!BX159&lt;Y$4,0,10-(Y$3-'Indicator Data'!BX159)/(Y$3-Y$4)*10)),1))</f>
        <v>0.1</v>
      </c>
      <c r="Z159" s="173" t="n">
        <f aca="false">IF(AND(S159="x",W159="x",X159="x",Y159="x"),"x",ROUND(AVERAGE(S159,W159,X159,Y159),1))</f>
        <v>1.6</v>
      </c>
      <c r="AA159" s="174" t="n">
        <f aca="false">ROUND(AVERAGE(R159,M159,Z159),1)</f>
        <v>0.9</v>
      </c>
      <c r="AB159" s="162"/>
    </row>
    <row r="160" customFormat="false" ht="14.5" hidden="false" customHeight="false" outlineLevel="0" collapsed="false">
      <c r="A160" s="170" t="str">
        <f aca="false">'Indicator Data'!A160</f>
        <v>Slovakia</v>
      </c>
      <c r="B160" s="171" t="str">
        <f aca="false">'Indicator Data'!B160</f>
        <v>SVK</v>
      </c>
      <c r="C160" s="172" t="n">
        <f aca="false">IF('Indicator Data'!BI160="No data","x",ROUND(IF('Indicator Data'!BI160&gt;C$3,0,IF('Indicator Data'!BI160&lt;C$4,10,(C$3-'Indicator Data'!BI160)/(C$3-C$4)*10)),1))</f>
        <v>3.4</v>
      </c>
      <c r="D160" s="173" t="n">
        <f aca="false">IF(C160="x","x",C160)</f>
        <v>3.4</v>
      </c>
      <c r="E160" s="172" t="n">
        <f aca="false">IF('Indicator Data'!BK160="No data","x",ROUND(IF('Indicator Data'!BK160&gt;E$3,0,IF('Indicator Data'!BK160&lt;E$4,10,(E$3-'Indicator Data'!BK160)/(E$3-E$4)*10)),1))</f>
        <v>4.8</v>
      </c>
      <c r="F160" s="172" t="n">
        <f aca="false">IF('Indicator Data'!BJ160="No data","x",ROUND(IF('Indicator Data'!BJ160&gt;F$3,0,IF('Indicator Data'!BJ160&lt;F$4,10,(F$3-'Indicator Data'!BJ160)/(F$3-F$4)*10)),1))</f>
        <v>3.9</v>
      </c>
      <c r="G160" s="173" t="n">
        <f aca="false">IF(AND(E160="x",F160="x"),"x",ROUND(AVERAGE(E160,F160),1))</f>
        <v>4.4</v>
      </c>
      <c r="H160" s="174" t="n">
        <f aca="false">ROUND(AVERAGE(D160,G160),1)</f>
        <v>3.9</v>
      </c>
      <c r="I160" s="172" t="str">
        <f aca="false">IF('Indicator Data'!BM160="No data","x",ROUND(IF('Indicator Data'!BM160^2&gt;I$3,0,IF('Indicator Data'!BM160^2&lt;I$4,10,(I$3-'Indicator Data'!BM160^2)/(I$3-I$4)*10)),1))</f>
        <v>x</v>
      </c>
      <c r="J160" s="172" t="n">
        <f aca="false">IF(OR('Indicator Data'!BL160=0,'Indicator Data'!BL160="No data"),"x",ROUND(IF('Indicator Data'!BL160&gt;J$3,0,IF('Indicator Data'!BL160&lt;J$4,10,(J$3-'Indicator Data'!BL160)/(J$3-J$4)*10)),1))</f>
        <v>0</v>
      </c>
      <c r="K160" s="172" t="n">
        <f aca="false">IF('Indicator Data'!BN160="No data","x",ROUND(IF('Indicator Data'!BN160&gt;K$3,0,IF('Indicator Data'!BN160&lt;K$4,10,(K$3-'Indicator Data'!BN160)/(K$3-K$4)*10)),1))</f>
        <v>1</v>
      </c>
      <c r="L160" s="172" t="n">
        <f aca="false">IF('Indicator Data'!BO160="No data","x",ROUND(IF('Indicator Data'!BO160&gt;L$3,0,IF('Indicator Data'!BO160&lt;L$4,10,(L$3-'Indicator Data'!BO160)/(L$3-L$4)*10)),1))</f>
        <v>3.4</v>
      </c>
      <c r="M160" s="173" t="n">
        <f aca="false">IF(AND(I160="x",J160="x",K160="x",L160="x"),"x",ROUND(AVERAGE(I160,J160,K160,L160),1))</f>
        <v>1.5</v>
      </c>
      <c r="N160" s="175" t="n">
        <f aca="false">IF('Indicator Data'!BP160="No data","x",'Indicator Data'!BP160/'Indicator Data'!CB160*100)</f>
        <v>174.679753784728</v>
      </c>
      <c r="O160" s="172" t="n">
        <f aca="false">IF(N160="x","x",ROUND(IF(N160&gt;O$3,0,IF(N160&lt;O$4,10,(O$3-N160)/(O$3-O$4)*10)),1))</f>
        <v>0</v>
      </c>
      <c r="P160" s="172" t="n">
        <f aca="false">IF('Indicator Data'!BQ160="No data","x",ROUND(IF('Indicator Data'!BQ160&gt;P$3,0,IF('Indicator Data'!BQ160&lt;P$4,10,(P$3-'Indicator Data'!BQ160)/(P$3-P$4)*10)),1))</f>
        <v>0.3</v>
      </c>
      <c r="Q160" s="172" t="n">
        <f aca="false">IF('Indicator Data'!BR160="No data","x",ROUND(IF('Indicator Data'!BR160&gt;Q$3,0,IF('Indicator Data'!BR160&lt;Q$4,10,(Q$3-'Indicator Data'!BR160)/(Q$3-Q$4)*10)),1))</f>
        <v>0</v>
      </c>
      <c r="R160" s="173" t="n">
        <f aca="false">IF(AND(O160="x",P160="x",Q160="x"),"x",ROUND(AVERAGE(O160,Q160,P160),1))</f>
        <v>0.1</v>
      </c>
      <c r="S160" s="172" t="n">
        <f aca="false">IF('Indicator Data'!BS160="No data","x",ROUND(IF('Indicator Data'!BS160&gt;S$3,0,IF('Indicator Data'!BS160&lt;S$4,10,(S$3-'Indicator Data'!BS160)/(S$3-S$4)*10)),1))</f>
        <v>3.8</v>
      </c>
      <c r="T160" s="176" t="n">
        <f aca="false">IF('Indicator Data'!BT160="No data","x",ROUND(IF('Indicator Data'!BT160&gt;T$3,0,IF('Indicator Data'!BT160&lt;T$4,10,(T$3-'Indicator Data'!BT160)/(T$3-T$4)*10)),1))</f>
        <v>0.3</v>
      </c>
      <c r="U160" s="176" t="n">
        <f aca="false">IF('Indicator Data'!BU160="No data","x",ROUND(IF('Indicator Data'!BU160&gt;U$3,0,IF('Indicator Data'!BU160&lt;U$4,10,(U$3-'Indicator Data'!BU160)/(U$3-U$4)*10)),1))</f>
        <v>0.2</v>
      </c>
      <c r="V160" s="176" t="n">
        <f aca="false">IF('Indicator Data'!BV160="No data","x",ROUND(IF('Indicator Data'!BV160&gt;V$3,0,IF('Indicator Data'!BV160&lt;V$4,10,(V$3-'Indicator Data'!BV160)/(V$3-V$4)*10)),1))</f>
        <v>0.5</v>
      </c>
      <c r="W160" s="172" t="n">
        <f aca="false">IF(AND(T160="X",U160="x",V160="x"),"x",AVERAGE(T160:V160))</f>
        <v>0.333333333333333</v>
      </c>
      <c r="X160" s="172" t="n">
        <f aca="false">IF('Indicator Data'!BW160="No data","x",ROUND(IF('Indicator Data'!BW160&gt;X$3,0,IF('Indicator Data'!BW160&lt;X$4,10,(X$3-'Indicator Data'!BW160)/(X$3-X$4)*10)),1))</f>
        <v>2.5</v>
      </c>
      <c r="Y160" s="172" t="n">
        <f aca="false">IF('Indicator Data'!BX160="No data","x",ROUND(IF('Indicator Data'!BX160&gt;Y$3,10,IF('Indicator Data'!BX160&lt;Y$4,0,10-(Y$3-'Indicator Data'!BX160)/(Y$3-Y$4)*10)),1))</f>
        <v>0.1</v>
      </c>
      <c r="Z160" s="173" t="n">
        <f aca="false">IF(AND(S160="x",W160="x",X160="x",Y160="x"),"x",ROUND(AVERAGE(S160,W160,X160,Y160),1))</f>
        <v>1.7</v>
      </c>
      <c r="AA160" s="174" t="n">
        <f aca="false">ROUND(AVERAGE(R160,M160,Z160),1)</f>
        <v>1.1</v>
      </c>
      <c r="AB160" s="162"/>
    </row>
    <row r="161" customFormat="false" ht="14.5" hidden="false" customHeight="false" outlineLevel="0" collapsed="false">
      <c r="A161" s="170" t="str">
        <f aca="false">'Indicator Data'!A161</f>
        <v>Slovenia</v>
      </c>
      <c r="B161" s="171" t="str">
        <f aca="false">'Indicator Data'!B161</f>
        <v>SVN</v>
      </c>
      <c r="C161" s="172" t="n">
        <f aca="false">IF('Indicator Data'!BI161="No data","x",ROUND(IF('Indicator Data'!BI161&gt;C$3,0,IF('Indicator Data'!BI161&lt;C$4,10,(C$3-'Indicator Data'!BI161)/(C$3-C$4)*10)),1))</f>
        <v>0.9</v>
      </c>
      <c r="D161" s="173" t="n">
        <f aca="false">IF(C161="x","x",C161)</f>
        <v>0.9</v>
      </c>
      <c r="E161" s="172" t="n">
        <f aca="false">IF('Indicator Data'!BK161="No data","x",ROUND(IF('Indicator Data'!BK161&gt;E$3,0,IF('Indicator Data'!BK161&lt;E$4,10,(E$3-'Indicator Data'!BK161)/(E$3-E$4)*10)),1))</f>
        <v>4.3</v>
      </c>
      <c r="F161" s="172" t="n">
        <f aca="false">IF('Indicator Data'!BJ161="No data","x",ROUND(IF('Indicator Data'!BJ161&gt;F$3,0,IF('Indicator Data'!BJ161&lt;F$4,10,(F$3-'Indicator Data'!BJ161)/(F$3-F$4)*10)),1))</f>
        <v>2.7</v>
      </c>
      <c r="G161" s="173" t="n">
        <f aca="false">IF(AND(E161="x",F161="x"),"x",ROUND(AVERAGE(E161,F161),1))</f>
        <v>3.5</v>
      </c>
      <c r="H161" s="174" t="n">
        <f aca="false">ROUND(AVERAGE(D161,G161),1)</f>
        <v>2.2</v>
      </c>
      <c r="I161" s="172" t="n">
        <f aca="false">IF('Indicator Data'!BM161="No data","x",ROUND(IF('Indicator Data'!BM161^2&gt;I$3,0,IF('Indicator Data'!BM161^2&lt;I$4,10,(I$3-'Indicator Data'!BM161^2)/(I$3-I$4)*10)),1))</f>
        <v>0.1</v>
      </c>
      <c r="J161" s="172" t="n">
        <f aca="false">IF(OR('Indicator Data'!BL161=0,'Indicator Data'!BL161="No data"),"x",ROUND(IF('Indicator Data'!BL161&gt;J$3,0,IF('Indicator Data'!BL161&lt;J$4,10,(J$3-'Indicator Data'!BL161)/(J$3-J$4)*10)),1))</f>
        <v>0</v>
      </c>
      <c r="K161" s="172" t="n">
        <f aca="false">IF('Indicator Data'!BN161="No data","x",ROUND(IF('Indicator Data'!BN161&gt;K$3,0,IF('Indicator Data'!BN161&lt;K$4,10,(K$3-'Indicator Data'!BN161)/(K$3-K$4)*10)),1))</f>
        <v>1.3</v>
      </c>
      <c r="L161" s="172" t="n">
        <f aca="false">IF('Indicator Data'!BO161="No data","x",ROUND(IF('Indicator Data'!BO161&gt;L$3,0,IF('Indicator Data'!BO161&lt;L$4,10,(L$3-'Indicator Data'!BO161)/(L$3-L$4)*10)),1))</f>
        <v>4</v>
      </c>
      <c r="M161" s="173" t="n">
        <f aca="false">IF(AND(I161="x",J161="x",K161="x",L161="x"),"x",ROUND(AVERAGE(I161,J161,K161,L161),1))</f>
        <v>1.4</v>
      </c>
      <c r="N161" s="175" t="n">
        <f aca="false">IF('Indicator Data'!BP161="No data","x",'Indicator Data'!BP161/'Indicator Data'!CB161*100)</f>
        <v>178.748758689176</v>
      </c>
      <c r="O161" s="172" t="n">
        <f aca="false">IF(N161="x","x",ROUND(IF(N161&gt;O$3,0,IF(N161&lt;O$4,10,(O$3-N161)/(O$3-O$4)*10)),1))</f>
        <v>0</v>
      </c>
      <c r="P161" s="172" t="n">
        <f aca="false">IF('Indicator Data'!BQ161="No data","x",ROUND(IF('Indicator Data'!BQ161&gt;P$3,0,IF('Indicator Data'!BQ161&lt;P$4,10,(P$3-'Indicator Data'!BQ161)/(P$3-P$4)*10)),1))</f>
        <v>0.2</v>
      </c>
      <c r="Q161" s="172" t="n">
        <f aca="false">IF('Indicator Data'!BR161="No data","x",ROUND(IF('Indicator Data'!BR161&gt;Q$3,0,IF('Indicator Data'!BR161&lt;Q$4,10,(Q$3-'Indicator Data'!BR161)/(Q$3-Q$4)*10)),1))</f>
        <v>0.1</v>
      </c>
      <c r="R161" s="173" t="n">
        <f aca="false">IF(AND(O161="x",P161="x",Q161="x"),"x",ROUND(AVERAGE(O161,Q161,P161),1))</f>
        <v>0.1</v>
      </c>
      <c r="S161" s="172" t="n">
        <f aca="false">IF('Indicator Data'!BS161="No data","x",ROUND(IF('Indicator Data'!BS161&gt;S$3,0,IF('Indicator Data'!BS161&lt;S$4,10,(S$3-'Indicator Data'!BS161)/(S$3-S$4)*10)),1))</f>
        <v>2.5</v>
      </c>
      <c r="T161" s="176" t="n">
        <f aca="false">IF('Indicator Data'!BT161="No data","x",ROUND(IF('Indicator Data'!BT161&gt;T$3,0,IF('Indicator Data'!BT161&lt;T$4,10,(T$3-'Indicator Data'!BT161)/(T$3-T$4)*10)),1))</f>
        <v>0.7</v>
      </c>
      <c r="U161" s="176" t="n">
        <f aca="false">IF('Indicator Data'!BU161="No data","x",ROUND(IF('Indicator Data'!BU161&gt;U$3,0,IF('Indicator Data'!BU161&lt;U$4,10,(U$3-'Indicator Data'!BU161)/(U$3-U$4)*10)),1))</f>
        <v>1.4</v>
      </c>
      <c r="V161" s="176" t="n">
        <f aca="false">IF('Indicator Data'!BV161="No data","x",ROUND(IF('Indicator Data'!BV161&gt;V$3,0,IF('Indicator Data'!BV161&lt;V$4,10,(V$3-'Indicator Data'!BV161)/(V$3-V$4)*10)),1))</f>
        <v>4.9</v>
      </c>
      <c r="W161" s="172" t="n">
        <f aca="false">IF(AND(T161="X",U161="x",V161="x"),"x",AVERAGE(T161:V161))</f>
        <v>2.33333333333333</v>
      </c>
      <c r="X161" s="172" t="n">
        <f aca="false">IF('Indicator Data'!BW161="No data","x",ROUND(IF('Indicator Data'!BW161&gt;X$3,0,IF('Indicator Data'!BW161&lt;X$4,10,(X$3-'Indicator Data'!BW161)/(X$3-X$4)*10)),1))</f>
        <v>0</v>
      </c>
      <c r="Y161" s="172" t="n">
        <f aca="false">IF('Indicator Data'!BX161="No data","x",ROUND(IF('Indicator Data'!BX161&gt;Y$3,10,IF('Indicator Data'!BX161&lt;Y$4,0,10-(Y$3-'Indicator Data'!BX161)/(Y$3-Y$4)*10)),1))</f>
        <v>0.1</v>
      </c>
      <c r="Z161" s="173" t="n">
        <f aca="false">IF(AND(S161="x",W161="x",X161="x",Y161="x"),"x",ROUND(AVERAGE(S161,W161,X161,Y161),1))</f>
        <v>1.2</v>
      </c>
      <c r="AA161" s="174" t="n">
        <f aca="false">ROUND(AVERAGE(R161,M161,Z161),1)</f>
        <v>0.9</v>
      </c>
      <c r="AB161" s="162"/>
    </row>
    <row r="162" customFormat="false" ht="14.5" hidden="false" customHeight="false" outlineLevel="0" collapsed="false">
      <c r="A162" s="170" t="str">
        <f aca="false">'Indicator Data'!A162</f>
        <v>Solomon Islands</v>
      </c>
      <c r="B162" s="171" t="str">
        <f aca="false">'Indicator Data'!B162</f>
        <v>SLB</v>
      </c>
      <c r="C162" s="172" t="n">
        <f aca="false">IF('Indicator Data'!BI162="No data","x",ROUND(IF('Indicator Data'!BI162&gt;C$3,0,IF('Indicator Data'!BI162&lt;C$4,10,(C$3-'Indicator Data'!BI162)/(C$3-C$4)*10)),1))</f>
        <v>6.6</v>
      </c>
      <c r="D162" s="173" t="n">
        <f aca="false">IF(C162="x","x",C162)</f>
        <v>6.6</v>
      </c>
      <c r="E162" s="172" t="n">
        <f aca="false">IF('Indicator Data'!BK162="No data","x",ROUND(IF('Indicator Data'!BK162&gt;E$3,0,IF('Indicator Data'!BK162&lt;E$4,10,(E$3-'Indicator Data'!BK162)/(E$3-E$4)*10)),1))</f>
        <v>5.7</v>
      </c>
      <c r="F162" s="172" t="n">
        <f aca="false">IF('Indicator Data'!BJ162="No data","x",ROUND(IF('Indicator Data'!BJ162&gt;F$3,0,IF('Indicator Data'!BJ162&lt;F$4,10,(F$3-'Indicator Data'!BJ162)/(F$3-F$4)*10)),1))</f>
        <v>6.8</v>
      </c>
      <c r="G162" s="173" t="n">
        <f aca="false">IF(AND(E162="x",F162="x"),"x",ROUND(AVERAGE(E162,F162),1))</f>
        <v>6.3</v>
      </c>
      <c r="H162" s="174" t="n">
        <f aca="false">ROUND(AVERAGE(D162,G162),1)</f>
        <v>6.5</v>
      </c>
      <c r="I162" s="172" t="n">
        <f aca="false">IF('Indicator Data'!BM162="No data","x",ROUND(IF('Indicator Data'!BM162^2&gt;I$3,0,IF('Indicator Data'!BM162^2&lt;I$4,10,(I$3-'Indicator Data'!BM162^2)/(I$3-I$4)*10)),1))</f>
        <v>4.5</v>
      </c>
      <c r="J162" s="172" t="n">
        <f aca="false">IF(OR('Indicator Data'!BL162=0,'Indicator Data'!BL162="No data"),"x",ROUND(IF('Indicator Data'!BL162&gt;J$3,0,IF('Indicator Data'!BL162&lt;J$4,10,(J$3-'Indicator Data'!BL162)/(J$3-J$4)*10)),1))</f>
        <v>2.7</v>
      </c>
      <c r="K162" s="172" t="n">
        <f aca="false">IF('Indicator Data'!BN162="No data","x",ROUND(IF('Indicator Data'!BN162&gt;K$3,0,IF('Indicator Data'!BN162&lt;K$4,10,(K$3-'Indicator Data'!BN162)/(K$3-K$4)*10)),1))</f>
        <v>8.8</v>
      </c>
      <c r="L162" s="172" t="n">
        <f aca="false">IF('Indicator Data'!BO162="No data","x",ROUND(IF('Indicator Data'!BO162&gt;L$3,0,IF('Indicator Data'!BO162&lt;L$4,10,(L$3-'Indicator Data'!BO162)/(L$3-L$4)*10)),1))</f>
        <v>6.7</v>
      </c>
      <c r="M162" s="173" t="n">
        <f aca="false">IF(AND(I162="x",J162="x",K162="x",L162="x"),"x",ROUND(AVERAGE(I162,J162,K162,L162),1))</f>
        <v>5.7</v>
      </c>
      <c r="N162" s="175" t="n">
        <f aca="false">IF('Indicator Data'!BP162="No data","x",'Indicator Data'!BP162/'Indicator Data'!CB162*100)</f>
        <v>3.57270453733476</v>
      </c>
      <c r="O162" s="172" t="n">
        <f aca="false">IF(N162="x","x",ROUND(IF(N162&gt;O$3,0,IF(N162&lt;O$4,10,(O$3-N162)/(O$3-O$4)*10)),1))</f>
        <v>9.7</v>
      </c>
      <c r="P162" s="172" t="n">
        <f aca="false">IF('Indicator Data'!BQ162="No data","x",ROUND(IF('Indicator Data'!BQ162&gt;P$3,0,IF('Indicator Data'!BQ162&lt;P$4,10,(P$3-'Indicator Data'!BQ162)/(P$3-P$4)*10)),1))</f>
        <v>7.2</v>
      </c>
      <c r="Q162" s="172" t="n">
        <f aca="false">IF('Indicator Data'!BR162="No data","x",ROUND(IF('Indicator Data'!BR162&gt;Q$3,0,IF('Indicator Data'!BR162&lt;Q$4,10,(Q$3-'Indicator Data'!BR162)/(Q$3-Q$4)*10)),1))</f>
        <v>6.5</v>
      </c>
      <c r="R162" s="173" t="n">
        <f aca="false">IF(AND(O162="x",P162="x",Q162="x"),"x",ROUND(AVERAGE(O162,Q162,P162),1))</f>
        <v>7.8</v>
      </c>
      <c r="S162" s="172" t="n">
        <f aca="false">IF('Indicator Data'!BS162="No data","x",ROUND(IF('Indicator Data'!BS162&gt;S$3,0,IF('Indicator Data'!BS162&lt;S$4,10,(S$3-'Indicator Data'!BS162)/(S$3-S$4)*10)),1))</f>
        <v>9.5</v>
      </c>
      <c r="T162" s="176" t="n">
        <f aca="false">IF('Indicator Data'!BT162="No data","x",ROUND(IF('Indicator Data'!BT162&gt;T$3,0,IF('Indicator Data'!BT162&lt;T$4,10,(T$3-'Indicator Data'!BT162)/(T$3-T$4)*10)),1))</f>
        <v>0.8</v>
      </c>
      <c r="U162" s="176" t="n">
        <f aca="false">IF('Indicator Data'!BU162="No data","x",ROUND(IF('Indicator Data'!BU162&gt;U$3,0,IF('Indicator Data'!BU162&lt;U$4,10,(U$3-'Indicator Data'!BU162)/(U$3-U$4)*10)),1))</f>
        <v>8.1</v>
      </c>
      <c r="V162" s="176" t="n">
        <f aca="false">IF('Indicator Data'!BV162="No data","x",ROUND(IF('Indicator Data'!BV162&gt;V$3,0,IF('Indicator Data'!BV162&lt;V$4,10,(V$3-'Indicator Data'!BV162)/(V$3-V$4)*10)),1))</f>
        <v>1</v>
      </c>
      <c r="W162" s="172" t="n">
        <f aca="false">IF(AND(T162="X",U162="x",V162="x"),"x",AVERAGE(T162:V162))</f>
        <v>3.3</v>
      </c>
      <c r="X162" s="172" t="n">
        <f aca="false">IF('Indicator Data'!BW162="No data","x",ROUND(IF('Indicator Data'!BW162&gt;X$3,0,IF('Indicator Data'!BW162&lt;X$4,10,(X$3-'Indicator Data'!BW162)/(X$3-X$4)*10)),1))</f>
        <v>9.7</v>
      </c>
      <c r="Y162" s="172" t="n">
        <f aca="false">IF('Indicator Data'!BX162="No data","x",ROUND(IF('Indicator Data'!BX162&gt;Y$3,10,IF('Indicator Data'!BX162&lt;Y$4,0,10-(Y$3-'Indicator Data'!BX162)/(Y$3-Y$4)*10)),1))</f>
        <v>1.2</v>
      </c>
      <c r="Z162" s="173" t="n">
        <f aca="false">IF(AND(S162="x",W162="x",X162="x",Y162="x"),"x",ROUND(AVERAGE(S162,W162,X162,Y162),1))</f>
        <v>5.9</v>
      </c>
      <c r="AA162" s="174" t="n">
        <f aca="false">ROUND(AVERAGE(R162,M162,Z162),1)</f>
        <v>6.5</v>
      </c>
      <c r="AB162" s="162"/>
    </row>
    <row r="163" customFormat="false" ht="14.5" hidden="false" customHeight="false" outlineLevel="0" collapsed="false">
      <c r="A163" s="170" t="str">
        <f aca="false">'Indicator Data'!A163</f>
        <v>Somalia</v>
      </c>
      <c r="B163" s="171" t="str">
        <f aca="false">'Indicator Data'!B163</f>
        <v>SOM</v>
      </c>
      <c r="C163" s="172" t="str">
        <f aca="false">IF('Indicator Data'!BI163="No data","x",ROUND(IF('Indicator Data'!BI163&gt;C$3,0,IF('Indicator Data'!BI163&lt;C$4,10,(C$3-'Indicator Data'!BI163)/(C$3-C$4)*10)),1))</f>
        <v>x</v>
      </c>
      <c r="D163" s="173" t="str">
        <f aca="false">IF(C163="x","x",C163)</f>
        <v>x</v>
      </c>
      <c r="E163" s="172" t="n">
        <f aca="false">IF('Indicator Data'!BK163="No data","x",ROUND(IF('Indicator Data'!BK163&gt;E$3,0,IF('Indicator Data'!BK163&lt;E$4,10,(E$3-'Indicator Data'!BK163)/(E$3-E$4)*10)),1))</f>
        <v>8.7</v>
      </c>
      <c r="F163" s="172" t="n">
        <f aca="false">IF('Indicator Data'!BJ163="No data","x",ROUND(IF('Indicator Data'!BJ163&gt;F$3,0,IF('Indicator Data'!BJ163&lt;F$4,10,(F$3-'Indicator Data'!BJ163)/(F$3-F$4)*10)),1))</f>
        <v>9.2</v>
      </c>
      <c r="G163" s="173" t="n">
        <f aca="false">IF(AND(E163="x",F163="x"),"x",ROUND(AVERAGE(E163,F163),1))</f>
        <v>9</v>
      </c>
      <c r="H163" s="174" t="n">
        <f aca="false">ROUND(AVERAGE(D163,G163),1)</f>
        <v>9</v>
      </c>
      <c r="I163" s="172" t="str">
        <f aca="false">IF('Indicator Data'!BM163="No data","x",ROUND(IF('Indicator Data'!BM163^2&gt;I$3,0,IF('Indicator Data'!BM163^2&lt;I$4,10,(I$3-'Indicator Data'!BM163^2)/(I$3-I$4)*10)),1))</f>
        <v>x</v>
      </c>
      <c r="J163" s="172" t="n">
        <f aca="false">IF(OR('Indicator Data'!BL163=0,'Indicator Data'!BL163="No data"),"x",ROUND(IF('Indicator Data'!BL163&gt;J$3,0,IF('Indicator Data'!BL163&lt;J$4,10,(J$3-'Indicator Data'!BL163)/(J$3-J$4)*10)),1))</f>
        <v>5</v>
      </c>
      <c r="K163" s="172" t="n">
        <f aca="false">IF('Indicator Data'!BN163="No data","x",ROUND(IF('Indicator Data'!BN163&gt;K$3,0,IF('Indicator Data'!BN163&lt;K$4,10,(K$3-'Indicator Data'!BN163)/(K$3-K$4)*10)),1))</f>
        <v>9.8</v>
      </c>
      <c r="L163" s="172" t="n">
        <f aca="false">IF('Indicator Data'!BO163="No data","x",ROUND(IF('Indicator Data'!BO163&gt;L$3,0,IF('Indicator Data'!BO163&lt;L$4,10,(L$3-'Indicator Data'!BO163)/(L$3-L$4)*10)),1))</f>
        <v>7.4</v>
      </c>
      <c r="M163" s="173" t="n">
        <f aca="false">IF(AND(I163="x",J163="x",K163="x",L163="x"),"x",ROUND(AVERAGE(I163,J163,K163,L163),1))</f>
        <v>7.4</v>
      </c>
      <c r="N163" s="175" t="n">
        <f aca="false">IF('Indicator Data'!BP163="No data","x",'Indicator Data'!BP163/'Indicator Data'!CB163*100)</f>
        <v>30.2866069436031</v>
      </c>
      <c r="O163" s="172" t="n">
        <f aca="false">IF(N163="x","x",ROUND(IF(N163&gt;O$3,0,IF(N163&lt;O$4,10,(O$3-N163)/(O$3-O$4)*10)),1))</f>
        <v>7</v>
      </c>
      <c r="P163" s="172" t="n">
        <f aca="false">IF('Indicator Data'!BQ163="No data","x",ROUND(IF('Indicator Data'!BQ163&gt;P$3,0,IF('Indicator Data'!BQ163&lt;P$4,10,(P$3-'Indicator Data'!BQ163)/(P$3-P$4)*10)),1))</f>
        <v>6.7</v>
      </c>
      <c r="Q163" s="172" t="n">
        <f aca="false">IF('Indicator Data'!BR163="No data","x",ROUND(IF('Indicator Data'!BR163&gt;Q$3,0,IF('Indicator Data'!BR163&lt;Q$4,10,(Q$3-'Indicator Data'!BR163)/(Q$3-Q$4)*10)),1))</f>
        <v>8.7</v>
      </c>
      <c r="R163" s="173" t="n">
        <f aca="false">IF(AND(O163="x",P163="x",Q163="x"),"x",ROUND(AVERAGE(O163,Q163,P163),1))</f>
        <v>7.5</v>
      </c>
      <c r="S163" s="172" t="n">
        <f aca="false">IF('Indicator Data'!BS163="No data","x",ROUND(IF('Indicator Data'!BS163&gt;S$3,0,IF('Indicator Data'!BS163&lt;S$4,10,(S$3-'Indicator Data'!BS163)/(S$3-S$4)*10)),1))</f>
        <v>9.9</v>
      </c>
      <c r="T163" s="176" t="n">
        <f aca="false">IF('Indicator Data'!BT163="No data","x",ROUND(IF('Indicator Data'!BT163&gt;T$3,0,IF('Indicator Data'!BT163&lt;T$4,10,(T$3-'Indicator Data'!BT163)/(T$3-T$4)*10)),1))</f>
        <v>9.7</v>
      </c>
      <c r="U163" s="176" t="str">
        <f aca="false">IF('Indicator Data'!BU163="No data","x",ROUND(IF('Indicator Data'!BU163&gt;U$3,0,IF('Indicator Data'!BU163&lt;U$4,10,(U$3-'Indicator Data'!BU163)/(U$3-U$4)*10)),1))</f>
        <v>x</v>
      </c>
      <c r="V163" s="176" t="str">
        <f aca="false">IF('Indicator Data'!BV163="No data","x",ROUND(IF('Indicator Data'!BV163&gt;V$3,0,IF('Indicator Data'!BV163&lt;V$4,10,(V$3-'Indicator Data'!BV163)/(V$3-V$4)*10)),1))</f>
        <v>x</v>
      </c>
      <c r="W163" s="172" t="n">
        <f aca="false">IF(AND(T163="X",U163="x",V163="x"),"x",AVERAGE(T163:V163))</f>
        <v>9.7</v>
      </c>
      <c r="X163" s="172" t="str">
        <f aca="false">IF('Indicator Data'!BW163="No data","x",ROUND(IF('Indicator Data'!BW163&gt;X$3,0,IF('Indicator Data'!BW163&lt;X$4,10,(X$3-'Indicator Data'!BW163)/(X$3-X$4)*10)),1))</f>
        <v>x</v>
      </c>
      <c r="Y163" s="172" t="n">
        <f aca="false">IF('Indicator Data'!BX163="No data","x",ROUND(IF('Indicator Data'!BX163&gt;Y$3,10,IF('Indicator Data'!BX163&lt;Y$4,0,10-(Y$3-'Indicator Data'!BX163)/(Y$3-Y$4)*10)),1))</f>
        <v>9.2</v>
      </c>
      <c r="Z163" s="173" t="n">
        <f aca="false">IF(AND(S163="x",W163="x",X163="x",Y163="x"),"x",ROUND(AVERAGE(S163,W163,X163,Y163),1))</f>
        <v>9.6</v>
      </c>
      <c r="AA163" s="174" t="n">
        <f aca="false">ROUND(AVERAGE(R163,M163,Z163),1)</f>
        <v>8.2</v>
      </c>
      <c r="AB163" s="162"/>
    </row>
    <row r="164" customFormat="false" ht="14.5" hidden="false" customHeight="false" outlineLevel="0" collapsed="false">
      <c r="A164" s="170" t="str">
        <f aca="false">'Indicator Data'!A164</f>
        <v>South Africa</v>
      </c>
      <c r="B164" s="171" t="str">
        <f aca="false">'Indicator Data'!B164</f>
        <v>ZAF</v>
      </c>
      <c r="C164" s="172" t="n">
        <f aca="false">IF('Indicator Data'!BI164="No data","x",ROUND(IF('Indicator Data'!BI164&gt;C$3,0,IF('Indicator Data'!BI164&lt;C$4,10,(C$3-'Indicator Data'!BI164)/(C$3-C$4)*10)),1))</f>
        <v>3.9</v>
      </c>
      <c r="D164" s="173" t="n">
        <f aca="false">IF(C164="x","x",C164)</f>
        <v>3.9</v>
      </c>
      <c r="E164" s="172" t="n">
        <f aca="false">IF('Indicator Data'!BK164="No data","x",ROUND(IF('Indicator Data'!BK164&gt;E$3,0,IF('Indicator Data'!BK164&lt;E$4,10,(E$3-'Indicator Data'!BK164)/(E$3-E$4)*10)),1))</f>
        <v>5.6</v>
      </c>
      <c r="F164" s="172" t="n">
        <f aca="false">IF('Indicator Data'!BJ164="No data","x",ROUND(IF('Indicator Data'!BJ164&gt;F$3,0,IF('Indicator Data'!BJ164&lt;F$4,10,(F$3-'Indicator Data'!BJ164)/(F$3-F$4)*10)),1))</f>
        <v>4.4</v>
      </c>
      <c r="G164" s="173" t="n">
        <f aca="false">IF(AND(E164="x",F164="x"),"x",ROUND(AVERAGE(E164,F164),1))</f>
        <v>5</v>
      </c>
      <c r="H164" s="174" t="n">
        <f aca="false">ROUND(AVERAGE(D164,G164),1)</f>
        <v>4.5</v>
      </c>
      <c r="I164" s="172" t="n">
        <f aca="false">IF('Indicator Data'!BM164="No data","x",ROUND(IF('Indicator Data'!BM164^2&gt;I$3,0,IF('Indicator Data'!BM164^2&lt;I$4,10,(I$3-'Indicator Data'!BM164^2)/(I$3-I$4)*10)),1))</f>
        <v>1.1</v>
      </c>
      <c r="J164" s="172" t="n">
        <f aca="false">IF(OR('Indicator Data'!BL164=0,'Indicator Data'!BL164="No data"),"x",ROUND(IF('Indicator Data'!BL164&gt;J$3,0,IF('Indicator Data'!BL164&lt;J$4,10,(J$3-'Indicator Data'!BL164)/(J$3-J$4)*10)),1))</f>
        <v>1.6</v>
      </c>
      <c r="K164" s="172" t="n">
        <f aca="false">IF('Indicator Data'!BN164="No data","x",ROUND(IF('Indicator Data'!BN164&gt;K$3,0,IF('Indicator Data'!BN164&lt;K$4,10,(K$3-'Indicator Data'!BN164)/(K$3-K$4)*10)),1))</f>
        <v>3</v>
      </c>
      <c r="L164" s="172" t="n">
        <f aca="false">IF('Indicator Data'!BO164="No data","x",ROUND(IF('Indicator Data'!BO164&gt;L$3,0,IF('Indicator Data'!BO164&lt;L$4,10,(L$3-'Indicator Data'!BO164)/(L$3-L$4)*10)),1))</f>
        <v>2</v>
      </c>
      <c r="M164" s="173" t="n">
        <f aca="false">IF(AND(I164="x",J164="x",K164="x",L164="x"),"x",ROUND(AVERAGE(I164,J164,K164,L164),1))</f>
        <v>1.9</v>
      </c>
      <c r="N164" s="175" t="n">
        <f aca="false">IF('Indicator Data'!BP164="No data","x",'Indicator Data'!BP164/'Indicator Data'!CB164*100)</f>
        <v>24.7302343601876</v>
      </c>
      <c r="O164" s="172" t="n">
        <f aca="false">IF(N164="x","x",ROUND(IF(N164&gt;O$3,0,IF(N164&lt;O$4,10,(O$3-N164)/(O$3-O$4)*10)),1))</f>
        <v>7.6</v>
      </c>
      <c r="P164" s="172" t="n">
        <f aca="false">IF('Indicator Data'!BQ164="No data","x",ROUND(IF('Indicator Data'!BQ164&gt;P$3,0,IF('Indicator Data'!BQ164&lt;P$4,10,(P$3-'Indicator Data'!BQ164)/(P$3-P$4)*10)),1))</f>
        <v>2.4</v>
      </c>
      <c r="Q164" s="172" t="n">
        <f aca="false">IF('Indicator Data'!BR164="No data","x",ROUND(IF('Indicator Data'!BR164&gt;Q$3,0,IF('Indicator Data'!BR164&lt;Q$4,10,(Q$3-'Indicator Data'!BR164)/(Q$3-Q$4)*10)),1))</f>
        <v>1.2</v>
      </c>
      <c r="R164" s="173" t="n">
        <f aca="false">IF(AND(O164="x",P164="x",Q164="x"),"x",ROUND(AVERAGE(O164,Q164,P164),1))</f>
        <v>3.7</v>
      </c>
      <c r="S164" s="172" t="n">
        <f aca="false">IF('Indicator Data'!BS164="No data","x",ROUND(IF('Indicator Data'!BS164&gt;S$3,0,IF('Indicator Data'!BS164&lt;S$4,10,(S$3-'Indicator Data'!BS164)/(S$3-S$4)*10)),1))</f>
        <v>7.7</v>
      </c>
      <c r="T164" s="176" t="n">
        <f aca="false">IF('Indicator Data'!BT164="No data","x",ROUND(IF('Indicator Data'!BT164&gt;T$3,0,IF('Indicator Data'!BT164&lt;T$4,10,(T$3-'Indicator Data'!BT164)/(T$3-T$4)*10)),1))</f>
        <v>2.5</v>
      </c>
      <c r="U164" s="176" t="n">
        <f aca="false">IF('Indicator Data'!BU164="No data","x",ROUND(IF('Indicator Data'!BU164&gt;U$3,0,IF('Indicator Data'!BU164&lt;U$4,10,(U$3-'Indicator Data'!BU164)/(U$3-U$4)*10)),1))</f>
        <v>3.9</v>
      </c>
      <c r="V164" s="176" t="n">
        <f aca="false">IF('Indicator Data'!BV164="No data","x",ROUND(IF('Indicator Data'!BV164&gt;V$3,0,IF('Indicator Data'!BV164&lt;V$4,10,(V$3-'Indicator Data'!BV164)/(V$3-V$4)*10)),1))</f>
        <v>2.7</v>
      </c>
      <c r="W164" s="172" t="n">
        <f aca="false">IF(AND(T164="X",U164="x",V164="x"),"x",AVERAGE(T164:V164))</f>
        <v>3.03333333333333</v>
      </c>
      <c r="X164" s="172" t="n">
        <f aca="false">IF('Indicator Data'!BW164="No data","x",ROUND(IF('Indicator Data'!BW164&gt;X$3,0,IF('Indicator Data'!BW164&lt;X$4,10,(X$3-'Indicator Data'!BW164)/(X$3-X$4)*10)),1))</f>
        <v>6.1</v>
      </c>
      <c r="Y164" s="172" t="n">
        <f aca="false">IF('Indicator Data'!BX164="No data","x",ROUND(IF('Indicator Data'!BX164&gt;Y$3,10,IF('Indicator Data'!BX164&lt;Y$4,0,10-(Y$3-'Indicator Data'!BX164)/(Y$3-Y$4)*10)),1))</f>
        <v>1.3</v>
      </c>
      <c r="Z164" s="173" t="n">
        <f aca="false">IF(AND(S164="x",W164="x",X164="x",Y164="x"),"x",ROUND(AVERAGE(S164,W164,X164,Y164),1))</f>
        <v>4.5</v>
      </c>
      <c r="AA164" s="174" t="n">
        <f aca="false">ROUND(AVERAGE(R164,M164,Z164),1)</f>
        <v>3.4</v>
      </c>
      <c r="AB164" s="162"/>
    </row>
    <row r="165" customFormat="false" ht="14.5" hidden="false" customHeight="false" outlineLevel="0" collapsed="false">
      <c r="A165" s="170" t="str">
        <f aca="false">'Indicator Data'!A165</f>
        <v>South Sudan</v>
      </c>
      <c r="B165" s="171" t="str">
        <f aca="false">'Indicator Data'!B165</f>
        <v>SSD</v>
      </c>
      <c r="C165" s="172" t="str">
        <f aca="false">IF('Indicator Data'!BI165="No data","x",ROUND(IF('Indicator Data'!BI165&gt;C$3,0,IF('Indicator Data'!BI165&lt;C$4,10,(C$3-'Indicator Data'!BI165)/(C$3-C$4)*10)),1))</f>
        <v>x</v>
      </c>
      <c r="D165" s="173" t="str">
        <f aca="false">IF(C165="x","x",C165)</f>
        <v>x</v>
      </c>
      <c r="E165" s="172" t="n">
        <f aca="false">IF('Indicator Data'!BK165="No data","x",ROUND(IF('Indicator Data'!BK165&gt;E$3,0,IF('Indicator Data'!BK165&lt;E$4,10,(E$3-'Indicator Data'!BK165)/(E$3-E$4)*10)),1))</f>
        <v>8.9</v>
      </c>
      <c r="F165" s="172" t="n">
        <f aca="false">IF('Indicator Data'!BJ165="No data","x",ROUND(IF('Indicator Data'!BJ165&gt;F$3,0,IF('Indicator Data'!BJ165&lt;F$4,10,(F$3-'Indicator Data'!BJ165)/(F$3-F$4)*10)),1))</f>
        <v>9.7</v>
      </c>
      <c r="G165" s="173" t="n">
        <f aca="false">IF(AND(E165="x",F165="x"),"x",ROUND(AVERAGE(E165,F165),1))</f>
        <v>9.3</v>
      </c>
      <c r="H165" s="174" t="n">
        <f aca="false">ROUND(AVERAGE(D165,G165),1)</f>
        <v>9.3</v>
      </c>
      <c r="I165" s="172" t="n">
        <f aca="false">IF('Indicator Data'!BM165="No data","x",ROUND(IF('Indicator Data'!BM165^2&gt;I$3,0,IF('Indicator Data'!BM165^2&lt;I$4,10,(I$3-'Indicator Data'!BM165^2)/(I$3-I$4)*10)),1))</f>
        <v>9.7</v>
      </c>
      <c r="J165" s="172" t="n">
        <f aca="false">IF(OR('Indicator Data'!BL165=0,'Indicator Data'!BL165="No data"),"x",ROUND(IF('Indicator Data'!BL165&gt;J$3,0,IF('Indicator Data'!BL165&lt;J$4,10,(J$3-'Indicator Data'!BL165)/(J$3-J$4)*10)),1))</f>
        <v>9.3</v>
      </c>
      <c r="K165" s="172" t="n">
        <f aca="false">IF('Indicator Data'!BN165="No data","x",ROUND(IF('Indicator Data'!BN165&gt;K$3,0,IF('Indicator Data'!BN165&lt;K$4,10,(K$3-'Indicator Data'!BN165)/(K$3-K$4)*10)),1))</f>
        <v>9.4</v>
      </c>
      <c r="L165" s="172" t="n">
        <f aca="false">IF('Indicator Data'!BO165="No data","x",ROUND(IF('Indicator Data'!BO165&gt;L$3,0,IF('Indicator Data'!BO165&lt;L$4,10,(L$3-'Indicator Data'!BO165)/(L$3-L$4)*10)),1))</f>
        <v>9.6</v>
      </c>
      <c r="M165" s="173" t="n">
        <f aca="false">IF(AND(I165="x",J165="x",K165="x",L165="x"),"x",ROUND(AVERAGE(I165,J165,K165,L165),1))</f>
        <v>9.5</v>
      </c>
      <c r="N165" s="175" t="n">
        <f aca="false">IF('Indicator Data'!BP165="No data","x",'Indicator Data'!BP165/'Indicator Data'!CB165*100)</f>
        <v>6.05280842550933</v>
      </c>
      <c r="O165" s="172" t="n">
        <f aca="false">IF(N165="x","x",ROUND(IF(N165&gt;O$3,0,IF(N165&lt;O$4,10,(O$3-N165)/(O$3-O$4)*10)),1))</f>
        <v>9.5</v>
      </c>
      <c r="P165" s="172" t="n">
        <f aca="false">IF('Indicator Data'!BQ165="No data","x",ROUND(IF('Indicator Data'!BQ165&gt;P$3,0,IF('Indicator Data'!BQ165&lt;P$4,10,(P$3-'Indicator Data'!BQ165)/(P$3-P$4)*10)),1))</f>
        <v>9.4</v>
      </c>
      <c r="Q165" s="172" t="n">
        <f aca="false">IF('Indicator Data'!BR165="No data","x",ROUND(IF('Indicator Data'!BR165&gt;Q$3,0,IF('Indicator Data'!BR165&lt;Q$4,10,(Q$3-'Indicator Data'!BR165)/(Q$3-Q$4)*10)),1))</f>
        <v>10</v>
      </c>
      <c r="R165" s="173" t="n">
        <f aca="false">IF(AND(O165="x",P165="x",Q165="x"),"x",ROUND(AVERAGE(O165,Q165,P165),1))</f>
        <v>9.6</v>
      </c>
      <c r="S165" s="172" t="str">
        <f aca="false">IF('Indicator Data'!BS165="No data","x",ROUND(IF('Indicator Data'!BS165&gt;S$3,0,IF('Indicator Data'!BS165&lt;S$4,10,(S$3-'Indicator Data'!BS165)/(S$3-S$4)*10)),1))</f>
        <v>x</v>
      </c>
      <c r="T165" s="176" t="n">
        <f aca="false">IF('Indicator Data'!BT165="No data","x",ROUND(IF('Indicator Data'!BT165&gt;T$3,0,IF('Indicator Data'!BT165&lt;T$4,10,(T$3-'Indicator Data'!BT165)/(T$3-T$4)*10)),1))</f>
        <v>8.5</v>
      </c>
      <c r="U165" s="176" t="str">
        <f aca="false">IF('Indicator Data'!BU165="No data","x",ROUND(IF('Indicator Data'!BU165&gt;U$3,0,IF('Indicator Data'!BU165&lt;U$4,10,(U$3-'Indicator Data'!BU165)/(U$3-U$4)*10)),1))</f>
        <v>x</v>
      </c>
      <c r="V165" s="176" t="str">
        <f aca="false">IF('Indicator Data'!BV165="No data","x",ROUND(IF('Indicator Data'!BV165&gt;V$3,0,IF('Indicator Data'!BV165&lt;V$4,10,(V$3-'Indicator Data'!BV165)/(V$3-V$4)*10)),1))</f>
        <v>x</v>
      </c>
      <c r="W165" s="172" t="n">
        <f aca="false">IF(AND(T165="X",U165="x",V165="x"),"x",AVERAGE(T165:V165))</f>
        <v>8.5</v>
      </c>
      <c r="X165" s="172" t="n">
        <f aca="false">IF('Indicator Data'!BW165="No data","x",ROUND(IF('Indicator Data'!BW165&gt;X$3,0,IF('Indicator Data'!BW165&lt;X$4,10,(X$3-'Indicator Data'!BW165)/(X$3-X$4)*10)),1))</f>
        <v>10</v>
      </c>
      <c r="Y165" s="172" t="n">
        <f aca="false">IF('Indicator Data'!BX165="No data","x",ROUND(IF('Indicator Data'!BX165&gt;Y$3,10,IF('Indicator Data'!BX165&lt;Y$4,0,10-(Y$3-'Indicator Data'!BX165)/(Y$3-Y$4)*10)),1))</f>
        <v>10</v>
      </c>
      <c r="Z165" s="173" t="n">
        <f aca="false">IF(AND(S165="x",W165="x",X165="x",Y165="x"),"x",ROUND(AVERAGE(S165,W165,X165,Y165),1))</f>
        <v>9.5</v>
      </c>
      <c r="AA165" s="174" t="n">
        <f aca="false">ROUND(AVERAGE(R165,M165,Z165),1)</f>
        <v>9.5</v>
      </c>
      <c r="AB165" s="162"/>
    </row>
    <row r="166" customFormat="false" ht="14.5" hidden="false" customHeight="false" outlineLevel="0" collapsed="false">
      <c r="A166" s="170" t="str">
        <f aca="false">'Indicator Data'!A166</f>
        <v>Spain</v>
      </c>
      <c r="B166" s="171" t="str">
        <f aca="false">'Indicator Data'!B166</f>
        <v>ESP</v>
      </c>
      <c r="C166" s="172" t="n">
        <f aca="false">IF('Indicator Data'!BI166="No data","x",ROUND(IF('Indicator Data'!BI166&gt;C$3,0,IF('Indicator Data'!BI166&lt;C$4,10,(C$3-'Indicator Data'!BI166)/(C$3-C$4)*10)),1))</f>
        <v>2.2</v>
      </c>
      <c r="D166" s="173" t="n">
        <f aca="false">IF(C166="x","x",C166)</f>
        <v>2.2</v>
      </c>
      <c r="E166" s="172" t="n">
        <f aca="false">IF('Indicator Data'!BK166="No data","x",ROUND(IF('Indicator Data'!BK166&gt;E$3,0,IF('Indicator Data'!BK166&lt;E$4,10,(E$3-'Indicator Data'!BK166)/(E$3-E$4)*10)),1))</f>
        <v>3.9</v>
      </c>
      <c r="F166" s="172" t="n">
        <f aca="false">IF('Indicator Data'!BJ166="No data","x",ROUND(IF('Indicator Data'!BJ166&gt;F$3,0,IF('Indicator Data'!BJ166&lt;F$4,10,(F$3-'Indicator Data'!BJ166)/(F$3-F$4)*10)),1))</f>
        <v>3.2</v>
      </c>
      <c r="G166" s="173" t="n">
        <f aca="false">IF(AND(E166="x",F166="x"),"x",ROUND(AVERAGE(E166,F166),1))</f>
        <v>3.6</v>
      </c>
      <c r="H166" s="174" t="n">
        <f aca="false">ROUND(AVERAGE(D166,G166),1)</f>
        <v>2.9</v>
      </c>
      <c r="I166" s="172" t="n">
        <f aca="false">IF('Indicator Data'!BM166="No data","x",ROUND(IF('Indicator Data'!BM166^2&gt;I$3,0,IF('Indicator Data'!BM166^2&lt;I$4,10,(I$3-'Indicator Data'!BM166^2)/(I$3-I$4)*10)),1))</f>
        <v>0.3</v>
      </c>
      <c r="J166" s="172" t="n">
        <f aca="false">IF(OR('Indicator Data'!BL166=0,'Indicator Data'!BL166="No data"),"x",ROUND(IF('Indicator Data'!BL166&gt;J$3,0,IF('Indicator Data'!BL166&lt;J$4,10,(J$3-'Indicator Data'!BL166)/(J$3-J$4)*10)),1))</f>
        <v>0</v>
      </c>
      <c r="K166" s="172" t="n">
        <f aca="false">IF('Indicator Data'!BN166="No data","x",ROUND(IF('Indicator Data'!BN166&gt;K$3,0,IF('Indicator Data'!BN166&lt;K$4,10,(K$3-'Indicator Data'!BN166)/(K$3-K$4)*10)),1))</f>
        <v>0.7</v>
      </c>
      <c r="L166" s="172" t="n">
        <f aca="false">IF('Indicator Data'!BO166="No data","x",ROUND(IF('Indicator Data'!BO166&gt;L$3,0,IF('Indicator Data'!BO166&lt;L$4,10,(L$3-'Indicator Data'!BO166)/(L$3-L$4)*10)),1))</f>
        <v>4.2</v>
      </c>
      <c r="M166" s="173" t="n">
        <f aca="false">IF(AND(I166="x",J166="x",K166="x",L166="x"),"x",ROUND(AVERAGE(I166,J166,K166,L166),1))</f>
        <v>1.3</v>
      </c>
      <c r="N166" s="175" t="n">
        <f aca="false">IF('Indicator Data'!BP166="No data","x",'Indicator Data'!BP166/'Indicator Data'!CB166*100)</f>
        <v>144.346431435445</v>
      </c>
      <c r="O166" s="172" t="n">
        <f aca="false">IF(N166="x","x",ROUND(IF(N166&gt;O$3,0,IF(N166&lt;O$4,10,(O$3-N166)/(O$3-O$4)*10)),1))</f>
        <v>0</v>
      </c>
      <c r="P166" s="172" t="n">
        <f aca="false">IF('Indicator Data'!BQ166="No data","x",ROUND(IF('Indicator Data'!BQ166&gt;P$3,0,IF('Indicator Data'!BQ166&lt;P$4,10,(P$3-'Indicator Data'!BQ166)/(P$3-P$4)*10)),1))</f>
        <v>0</v>
      </c>
      <c r="Q166" s="172" t="n">
        <f aca="false">IF('Indicator Data'!BR166="No data","x",ROUND(IF('Indicator Data'!BR166&gt;Q$3,0,IF('Indicator Data'!BR166&lt;Q$4,10,(Q$3-'Indicator Data'!BR166)/(Q$3-Q$4)*10)),1))</f>
        <v>0</v>
      </c>
      <c r="R166" s="173" t="n">
        <f aca="false">IF(AND(O166="x",P166="x",Q166="x"),"x",ROUND(AVERAGE(O166,Q166,P166),1))</f>
        <v>0</v>
      </c>
      <c r="S166" s="172" t="n">
        <f aca="false">IF('Indicator Data'!BS166="No data","x",ROUND(IF('Indicator Data'!BS166&gt;S$3,0,IF('Indicator Data'!BS166&lt;S$4,10,(S$3-'Indicator Data'!BS166)/(S$3-S$4)*10)),1))</f>
        <v>0</v>
      </c>
      <c r="T166" s="176" t="n">
        <f aca="false">IF('Indicator Data'!BT166="No data","x",ROUND(IF('Indicator Data'!BT166&gt;T$3,0,IF('Indicator Data'!BT166&lt;T$4,10,(T$3-'Indicator Data'!BT166)/(T$3-T$4)*10)),1))</f>
        <v>0.2</v>
      </c>
      <c r="U166" s="176" t="n">
        <f aca="false">IF('Indicator Data'!BU166="No data","x",ROUND(IF('Indicator Data'!BU166&gt;U$3,0,IF('Indicator Data'!BU166&lt;U$4,10,(U$3-'Indicator Data'!BU166)/(U$3-U$4)*10)),1))</f>
        <v>0.8</v>
      </c>
      <c r="V166" s="176" t="n">
        <f aca="false">IF('Indicator Data'!BV166="No data","x",ROUND(IF('Indicator Data'!BV166&gt;V$3,0,IF('Indicator Data'!BV166&lt;V$4,10,(V$3-'Indicator Data'!BV166)/(V$3-V$4)*10)),1))</f>
        <v>1.9</v>
      </c>
      <c r="W166" s="172" t="n">
        <f aca="false">IF(AND(T166="X",U166="x",V166="x"),"x",AVERAGE(T166:V166))</f>
        <v>0.966666666666667</v>
      </c>
      <c r="X166" s="172" t="n">
        <f aca="false">IF('Indicator Data'!BW166="No data","x",ROUND(IF('Indicator Data'!BW166&gt;X$3,0,IF('Indicator Data'!BW166&lt;X$4,10,(X$3-'Indicator Data'!BW166)/(X$3-X$4)*10)),1))</f>
        <v>0</v>
      </c>
      <c r="Y166" s="172" t="n">
        <f aca="false">IF('Indicator Data'!BX166="No data","x",ROUND(IF('Indicator Data'!BX166&gt;Y$3,10,IF('Indicator Data'!BX166&lt;Y$4,0,10-(Y$3-'Indicator Data'!BX166)/(Y$3-Y$4)*10)),1))</f>
        <v>0</v>
      </c>
      <c r="Z166" s="173" t="n">
        <f aca="false">IF(AND(S166="x",W166="x",X166="x",Y166="x"),"x",ROUND(AVERAGE(S166,W166,X166,Y166),1))</f>
        <v>0.2</v>
      </c>
      <c r="AA166" s="174" t="n">
        <f aca="false">ROUND(AVERAGE(R166,M166,Z166),1)</f>
        <v>0.5</v>
      </c>
      <c r="AB166" s="162"/>
    </row>
    <row r="167" customFormat="false" ht="14.5" hidden="false" customHeight="false" outlineLevel="0" collapsed="false">
      <c r="A167" s="170" t="str">
        <f aca="false">'Indicator Data'!A167</f>
        <v>Sri Lanka</v>
      </c>
      <c r="B167" s="171" t="str">
        <f aca="false">'Indicator Data'!B167</f>
        <v>LKA</v>
      </c>
      <c r="C167" s="172" t="n">
        <f aca="false">IF('Indicator Data'!BI167="No data","x",ROUND(IF('Indicator Data'!BI167&gt;C$3,0,IF('Indicator Data'!BI167&lt;C$4,10,(C$3-'Indicator Data'!BI167)/(C$3-C$4)*10)),1))</f>
        <v>3.6</v>
      </c>
      <c r="D167" s="173" t="n">
        <f aca="false">IF(C167="x","x",C167)</f>
        <v>3.6</v>
      </c>
      <c r="E167" s="172" t="n">
        <f aca="false">IF('Indicator Data'!BK167="No data","x",ROUND(IF('Indicator Data'!BK167&gt;E$3,0,IF('Indicator Data'!BK167&lt;E$4,10,(E$3-'Indicator Data'!BK167)/(E$3-E$4)*10)),1))</f>
        <v>6.3</v>
      </c>
      <c r="F167" s="172" t="n">
        <f aca="false">IF('Indicator Data'!BJ167="No data","x",ROUND(IF('Indicator Data'!BJ167&gt;F$3,0,IF('Indicator Data'!BJ167&lt;F$4,10,(F$3-'Indicator Data'!BJ167)/(F$3-F$4)*10)),1))</f>
        <v>5.1</v>
      </c>
      <c r="G167" s="173" t="n">
        <f aca="false">IF(AND(E167="x",F167="x"),"x",ROUND(AVERAGE(E167,F167),1))</f>
        <v>5.7</v>
      </c>
      <c r="H167" s="174" t="n">
        <f aca="false">ROUND(AVERAGE(D167,G167),1)</f>
        <v>4.7</v>
      </c>
      <c r="I167" s="172" t="n">
        <f aca="false">IF('Indicator Data'!BM167="No data","x",ROUND(IF('Indicator Data'!BM167^2&gt;I$3,0,IF('Indicator Data'!BM167^2&lt;I$4,10,(I$3-'Indicator Data'!BM167^2)/(I$3-I$4)*10)),1))</f>
        <v>1.6</v>
      </c>
      <c r="J167" s="172" t="n">
        <f aca="false">IF(OR('Indicator Data'!BL167=0,'Indicator Data'!BL167="No data"),"x",ROUND(IF('Indicator Data'!BL167&gt;J$3,0,IF('Indicator Data'!BL167&lt;J$4,10,(J$3-'Indicator Data'!BL167)/(J$3-J$4)*10)),1))</f>
        <v>0</v>
      </c>
      <c r="K167" s="172" t="n">
        <f aca="false">IF('Indicator Data'!BN167="No data","x",ROUND(IF('Indicator Data'!BN167&gt;K$3,0,IF('Indicator Data'!BN167&lt;K$4,10,(K$3-'Indicator Data'!BN167)/(K$3-K$4)*10)),1))</f>
        <v>6.5</v>
      </c>
      <c r="L167" s="172" t="n">
        <f aca="false">IF('Indicator Data'!BO167="No data","x",ROUND(IF('Indicator Data'!BO167&gt;L$3,0,IF('Indicator Data'!BO167&lt;L$4,10,(L$3-'Indicator Data'!BO167)/(L$3-L$4)*10)),1))</f>
        <v>3.1</v>
      </c>
      <c r="M167" s="173" t="n">
        <f aca="false">IF(AND(I167="x",J167="x",K167="x",L167="x"),"x",ROUND(AVERAGE(I167,J167,K167,L167),1))</f>
        <v>2.8</v>
      </c>
      <c r="N167" s="175" t="n">
        <f aca="false">IF('Indicator Data'!BP167="No data","x",'Indicator Data'!BP167/'Indicator Data'!CB167*100)</f>
        <v>41.4606920746292</v>
      </c>
      <c r="O167" s="172" t="n">
        <f aca="false">IF(N167="x","x",ROUND(IF(N167&gt;O$3,0,IF(N167&lt;O$4,10,(O$3-N167)/(O$3-O$4)*10)),1))</f>
        <v>5.9</v>
      </c>
      <c r="P167" s="172" t="n">
        <f aca="false">IF('Indicator Data'!BQ167="No data","x",ROUND(IF('Indicator Data'!BQ167&gt;P$3,0,IF('Indicator Data'!BQ167&lt;P$4,10,(P$3-'Indicator Data'!BQ167)/(P$3-P$4)*10)),1))</f>
        <v>0.7</v>
      </c>
      <c r="Q167" s="172" t="n">
        <f aca="false">IF('Indicator Data'!BR167="No data","x",ROUND(IF('Indicator Data'!BR167&gt;Q$3,0,IF('Indicator Data'!BR167&lt;Q$4,10,(Q$3-'Indicator Data'!BR167)/(Q$3-Q$4)*10)),1))</f>
        <v>1.6</v>
      </c>
      <c r="R167" s="173" t="n">
        <f aca="false">IF(AND(O167="x",P167="x",Q167="x"),"x",ROUND(AVERAGE(O167,Q167,P167),1))</f>
        <v>2.7</v>
      </c>
      <c r="S167" s="172" t="n">
        <f aca="false">IF('Indicator Data'!BS167="No data","x",ROUND(IF('Indicator Data'!BS167&gt;S$3,0,IF('Indicator Data'!BS167&lt;S$4,10,(S$3-'Indicator Data'!BS167)/(S$3-S$4)*10)),1))</f>
        <v>7.6</v>
      </c>
      <c r="T167" s="176" t="n">
        <f aca="false">IF('Indicator Data'!BT167="No data","x",ROUND(IF('Indicator Data'!BT167&gt;T$3,0,IF('Indicator Data'!BT167&lt;T$4,10,(T$3-'Indicator Data'!BT167)/(T$3-T$4)*10)),1))</f>
        <v>0.5</v>
      </c>
      <c r="U167" s="176" t="n">
        <f aca="false">IF('Indicator Data'!BU167="No data","x",ROUND(IF('Indicator Data'!BU167&gt;U$3,0,IF('Indicator Data'!BU167&lt;U$4,10,(U$3-'Indicator Data'!BU167)/(U$3-U$4)*10)),1))</f>
        <v>0.5</v>
      </c>
      <c r="V167" s="176" t="str">
        <f aca="false">IF('Indicator Data'!BV167="No data","x",ROUND(IF('Indicator Data'!BV167&gt;V$3,0,IF('Indicator Data'!BV167&lt;V$4,10,(V$3-'Indicator Data'!BV167)/(V$3-V$4)*10)),1))</f>
        <v>x</v>
      </c>
      <c r="W167" s="172" t="n">
        <f aca="false">IF(AND(T167="X",U167="x",V167="x"),"x",AVERAGE(T167:V167))</f>
        <v>0.5</v>
      </c>
      <c r="X167" s="172" t="n">
        <f aca="false">IF('Indicator Data'!BW167="No data","x",ROUND(IF('Indicator Data'!BW167&gt;X$3,0,IF('Indicator Data'!BW167&lt;X$4,10,(X$3-'Indicator Data'!BW167)/(X$3-X$4)*10)),1))</f>
        <v>8.2</v>
      </c>
      <c r="Y167" s="172" t="n">
        <f aca="false">IF('Indicator Data'!BX167="No data","x",ROUND(IF('Indicator Data'!BX167&gt;Y$3,10,IF('Indicator Data'!BX167&lt;Y$4,0,10-(Y$3-'Indicator Data'!BX167)/(Y$3-Y$4)*10)),1))</f>
        <v>0.4</v>
      </c>
      <c r="Z167" s="173" t="n">
        <f aca="false">IF(AND(S167="x",W167="x",X167="x",Y167="x"),"x",ROUND(AVERAGE(S167,W167,X167,Y167),1))</f>
        <v>4.2</v>
      </c>
      <c r="AA167" s="174" t="n">
        <f aca="false">ROUND(AVERAGE(R167,M167,Z167),1)</f>
        <v>3.2</v>
      </c>
      <c r="AB167" s="162"/>
    </row>
    <row r="168" customFormat="false" ht="14.5" hidden="false" customHeight="false" outlineLevel="0" collapsed="false">
      <c r="A168" s="170" t="str">
        <f aca="false">'Indicator Data'!A168</f>
        <v>Sudan</v>
      </c>
      <c r="B168" s="171" t="str">
        <f aca="false">'Indicator Data'!B168</f>
        <v>SDN</v>
      </c>
      <c r="C168" s="172" t="n">
        <f aca="false">IF('Indicator Data'!BI168="No data","x",ROUND(IF('Indicator Data'!BI168&gt;C$3,0,IF('Indicator Data'!BI168&lt;C$4,10,(C$3-'Indicator Data'!BI168)/(C$3-C$4)*10)),1))</f>
        <v>4.9</v>
      </c>
      <c r="D168" s="173" t="n">
        <f aca="false">IF(C168="x","x",C168)</f>
        <v>4.9</v>
      </c>
      <c r="E168" s="172" t="n">
        <f aca="false">IF('Indicator Data'!BK168="No data","x",ROUND(IF('Indicator Data'!BK168&gt;E$3,0,IF('Indicator Data'!BK168&lt;E$4,10,(E$3-'Indicator Data'!BK168)/(E$3-E$4)*10)),1))</f>
        <v>8</v>
      </c>
      <c r="F168" s="172" t="n">
        <f aca="false">IF('Indicator Data'!BJ168="No data","x",ROUND(IF('Indicator Data'!BJ168&gt;F$3,0,IF('Indicator Data'!BJ168&lt;F$4,10,(F$3-'Indicator Data'!BJ168)/(F$3-F$4)*10)),1))</f>
        <v>8</v>
      </c>
      <c r="G168" s="173" t="n">
        <f aca="false">IF(AND(E168="x",F168="x"),"x",ROUND(AVERAGE(E168,F168),1))</f>
        <v>8</v>
      </c>
      <c r="H168" s="174" t="n">
        <f aca="false">ROUND(AVERAGE(D168,G168),1)</f>
        <v>6.5</v>
      </c>
      <c r="I168" s="172" t="n">
        <f aca="false">IF('Indicator Data'!BM168="No data","x",ROUND(IF('Indicator Data'!BM168^2&gt;I$3,0,IF('Indicator Data'!BM168^2&lt;I$4,10,(I$3-'Indicator Data'!BM168^2)/(I$3-I$4)*10)),1))</f>
        <v>6.9</v>
      </c>
      <c r="J168" s="172" t="n">
        <f aca="false">IF(OR('Indicator Data'!BL168=0,'Indicator Data'!BL168="No data"),"x",ROUND(IF('Indicator Data'!BL168&gt;J$3,0,IF('Indicator Data'!BL168&lt;J$4,10,(J$3-'Indicator Data'!BL168)/(J$3-J$4)*10)),1))</f>
        <v>4.5</v>
      </c>
      <c r="K168" s="172" t="n">
        <f aca="false">IF('Indicator Data'!BN168="No data","x",ROUND(IF('Indicator Data'!BN168&gt;K$3,0,IF('Indicator Data'!BN168&lt;K$4,10,(K$3-'Indicator Data'!BN168)/(K$3-K$4)*10)),1))</f>
        <v>7.2</v>
      </c>
      <c r="L168" s="172" t="n">
        <f aca="false">IF('Indicator Data'!BO168="No data","x",ROUND(IF('Indicator Data'!BO168&gt;L$3,0,IF('Indicator Data'!BO168&lt;L$4,10,(L$3-'Indicator Data'!BO168)/(L$3-L$4)*10)),1))</f>
        <v>6.1</v>
      </c>
      <c r="M168" s="173" t="n">
        <f aca="false">IF(AND(I168="x",J168="x",K168="x",L168="x"),"x",ROUND(AVERAGE(I168,J168,K168,L168),1))</f>
        <v>6.2</v>
      </c>
      <c r="N168" s="175" t="n">
        <f aca="false">IF('Indicator Data'!BP168="No data","x",'Indicator Data'!BP168/'Indicator Data'!CB168*100)</f>
        <v>2.1043771043771</v>
      </c>
      <c r="O168" s="172" t="n">
        <f aca="false">IF(N168="x","x",ROUND(IF(N168&gt;O$3,0,IF(N168&lt;O$4,10,(O$3-N168)/(O$3-O$4)*10)),1))</f>
        <v>9.9</v>
      </c>
      <c r="P168" s="172" t="n">
        <f aca="false">IF('Indicator Data'!BQ168="No data","x",ROUND(IF('Indicator Data'!BQ168&gt;P$3,0,IF('Indicator Data'!BQ168&lt;P$4,10,(P$3-'Indicator Data'!BQ168)/(P$3-P$4)*10)),1))</f>
        <v>7</v>
      </c>
      <c r="Q168" s="172" t="n">
        <f aca="false">IF('Indicator Data'!BR168="No data","x",ROUND(IF('Indicator Data'!BR168&gt;Q$3,0,IF('Indicator Data'!BR168&lt;Q$4,10,(Q$3-'Indicator Data'!BR168)/(Q$3-Q$4)*10)),1))</f>
        <v>7.9</v>
      </c>
      <c r="R168" s="173" t="n">
        <f aca="false">IF(AND(O168="x",P168="x",Q168="x"),"x",ROUND(AVERAGE(O168,Q168,P168),1))</f>
        <v>8.3</v>
      </c>
      <c r="S168" s="172" t="n">
        <f aca="false">IF('Indicator Data'!BS168="No data","x",ROUND(IF('Indicator Data'!BS168&gt;S$3,0,IF('Indicator Data'!BS168&lt;S$4,10,(S$3-'Indicator Data'!BS168)/(S$3-S$4)*10)),1))</f>
        <v>9</v>
      </c>
      <c r="T168" s="176" t="n">
        <f aca="false">IF('Indicator Data'!BT168="No data","x",ROUND(IF('Indicator Data'!BT168&gt;T$3,0,IF('Indicator Data'!BT168&lt;T$4,10,(T$3-'Indicator Data'!BT168)/(T$3-T$4)*10)),1))</f>
        <v>1.5</v>
      </c>
      <c r="U168" s="176" t="n">
        <f aca="false">IF('Indicator Data'!BU168="No data","x",ROUND(IF('Indicator Data'!BU168&gt;U$3,0,IF('Indicator Data'!BU168&lt;U$4,10,(U$3-'Indicator Data'!BU168)/(U$3-U$4)*10)),1))</f>
        <v>5.3</v>
      </c>
      <c r="V168" s="176" t="n">
        <f aca="false">IF('Indicator Data'!BV168="No data","x",ROUND(IF('Indicator Data'!BV168&gt;V$3,0,IF('Indicator Data'!BV168&lt;V$4,10,(V$3-'Indicator Data'!BV168)/(V$3-V$4)*10)),1))</f>
        <v>1.5</v>
      </c>
      <c r="W168" s="172" t="n">
        <f aca="false">IF(AND(T168="X",U168="x",V168="x"),"x",AVERAGE(T168:V168))</f>
        <v>2.76666666666667</v>
      </c>
      <c r="X168" s="172" t="n">
        <f aca="false">IF('Indicator Data'!BW168="No data","x",ROUND(IF('Indicator Data'!BW168&gt;X$3,0,IF('Indicator Data'!BW168&lt;X$4,10,(X$3-'Indicator Data'!BW168)/(X$3-X$4)*10)),1))</f>
        <v>9.5</v>
      </c>
      <c r="Y168" s="172" t="n">
        <f aca="false">IF('Indicator Data'!BX168="No data","x",ROUND(IF('Indicator Data'!BX168&gt;Y$3,10,IF('Indicator Data'!BX168&lt;Y$4,0,10-(Y$3-'Indicator Data'!BX168)/(Y$3-Y$4)*10)),1))</f>
        <v>3.3</v>
      </c>
      <c r="Z168" s="173" t="n">
        <f aca="false">IF(AND(S168="x",W168="x",X168="x",Y168="x"),"x",ROUND(AVERAGE(S168,W168,X168,Y168),1))</f>
        <v>6.1</v>
      </c>
      <c r="AA168" s="174" t="n">
        <f aca="false">ROUND(AVERAGE(R168,M168,Z168),1)</f>
        <v>6.9</v>
      </c>
      <c r="AB168" s="162"/>
    </row>
    <row r="169" customFormat="false" ht="14.5" hidden="false" customHeight="false" outlineLevel="0" collapsed="false">
      <c r="A169" s="170" t="str">
        <f aca="false">'Indicator Data'!A169</f>
        <v>Suriname</v>
      </c>
      <c r="B169" s="171" t="str">
        <f aca="false">'Indicator Data'!B169</f>
        <v>SUR</v>
      </c>
      <c r="C169" s="172" t="str">
        <f aca="false">IF('Indicator Data'!BI169="No data","x",ROUND(IF('Indicator Data'!BI169&gt;C$3,0,IF('Indicator Data'!BI169&lt;C$4,10,(C$3-'Indicator Data'!BI169)/(C$3-C$4)*10)),1))</f>
        <v>x</v>
      </c>
      <c r="D169" s="173" t="str">
        <f aca="false">IF(C169="x","x",C169)</f>
        <v>x</v>
      </c>
      <c r="E169" s="172" t="n">
        <f aca="false">IF('Indicator Data'!BK169="No data","x",ROUND(IF('Indicator Data'!BK169&gt;E$3,0,IF('Indicator Data'!BK169&lt;E$4,10,(E$3-'Indicator Data'!BK169)/(E$3-E$4)*10)),1))</f>
        <v>6.1</v>
      </c>
      <c r="F169" s="172" t="n">
        <f aca="false">IF('Indicator Data'!BJ169="No data","x",ROUND(IF('Indicator Data'!BJ169&gt;F$3,0,IF('Indicator Data'!BJ169&lt;F$4,10,(F$3-'Indicator Data'!BJ169)/(F$3-F$4)*10)),1))</f>
        <v>6.1</v>
      </c>
      <c r="G169" s="173" t="n">
        <f aca="false">IF(AND(E169="x",F169="x"),"x",ROUND(AVERAGE(E169,F169),1))</f>
        <v>6.1</v>
      </c>
      <c r="H169" s="174" t="n">
        <f aca="false">ROUND(AVERAGE(D169,G169),1)</f>
        <v>6.1</v>
      </c>
      <c r="I169" s="172" t="n">
        <f aca="false">IF('Indicator Data'!BM169="No data","x",ROUND(IF('Indicator Data'!BM169^2&gt;I$3,0,IF('Indicator Data'!BM169^2&lt;I$4,10,(I$3-'Indicator Data'!BM169^2)/(I$3-I$4)*10)),1))</f>
        <v>1.2</v>
      </c>
      <c r="J169" s="172" t="n">
        <f aca="false">IF(OR('Indicator Data'!BL169=0,'Indicator Data'!BL169="No data"),"x",ROUND(IF('Indicator Data'!BL169&gt;J$3,0,IF('Indicator Data'!BL169&lt;J$4,10,(J$3-'Indicator Data'!BL169)/(J$3-J$4)*10)),1))</f>
        <v>0.2</v>
      </c>
      <c r="K169" s="172" t="n">
        <f aca="false">IF('Indicator Data'!BN169="No data","x",ROUND(IF('Indicator Data'!BN169&gt;K$3,0,IF('Indicator Data'!BN169&lt;K$4,10,(K$3-'Indicator Data'!BN169)/(K$3-K$4)*10)),1))</f>
        <v>3</v>
      </c>
      <c r="L169" s="172" t="n">
        <f aca="false">IF('Indicator Data'!BO169="No data","x",ROUND(IF('Indicator Data'!BO169&gt;L$3,0,IF('Indicator Data'!BO169&lt;L$4,10,(L$3-'Indicator Data'!BO169)/(L$3-L$4)*10)),1))</f>
        <v>2.4</v>
      </c>
      <c r="M169" s="173" t="n">
        <f aca="false">IF(AND(I169="x",J169="x",K169="x",L169="x"),"x",ROUND(AVERAGE(I169,J169,K169,L169),1))</f>
        <v>1.7</v>
      </c>
      <c r="N169" s="175" t="n">
        <f aca="false">IF('Indicator Data'!BP169="No data","x",'Indicator Data'!BP169/'Indicator Data'!CB169*100)</f>
        <v>4.35897435897436</v>
      </c>
      <c r="O169" s="172" t="n">
        <f aca="false">IF(N169="x","x",ROUND(IF(N169&gt;O$3,0,IF(N169&lt;O$4,10,(O$3-N169)/(O$3-O$4)*10)),1))</f>
        <v>9.7</v>
      </c>
      <c r="P169" s="172" t="n">
        <f aca="false">IF('Indicator Data'!BQ169="No data","x",ROUND(IF('Indicator Data'!BQ169&gt;P$3,0,IF('Indicator Data'!BQ169&lt;P$4,10,(P$3-'Indicator Data'!BQ169)/(P$3-P$4)*10)),1))</f>
        <v>1.1</v>
      </c>
      <c r="Q169" s="172" t="n">
        <f aca="false">IF('Indicator Data'!BR169="No data","x",ROUND(IF('Indicator Data'!BR169&gt;Q$3,0,IF('Indicator Data'!BR169&lt;Q$4,10,(Q$3-'Indicator Data'!BR169)/(Q$3-Q$4)*10)),1))</f>
        <v>0.4</v>
      </c>
      <c r="R169" s="173" t="n">
        <f aca="false">IF(AND(O169="x",P169="x",Q169="x"),"x",ROUND(AVERAGE(O169,Q169,P169),1))</f>
        <v>3.7</v>
      </c>
      <c r="S169" s="172" t="n">
        <f aca="false">IF('Indicator Data'!BS169="No data","x",ROUND(IF('Indicator Data'!BS169&gt;S$3,0,IF('Indicator Data'!BS169&lt;S$4,10,(S$3-'Indicator Data'!BS169)/(S$3-S$4)*10)),1))</f>
        <v>6.9</v>
      </c>
      <c r="T169" s="176" t="n">
        <f aca="false">IF('Indicator Data'!BT169="No data","x",ROUND(IF('Indicator Data'!BT169&gt;T$3,0,IF('Indicator Data'!BT169&lt;T$4,10,(T$3-'Indicator Data'!BT169)/(T$3-T$4)*10)),1))</f>
        <v>8.1</v>
      </c>
      <c r="U169" s="176" t="n">
        <f aca="false">IF('Indicator Data'!BU169="No data","x",ROUND(IF('Indicator Data'!BU169&gt;U$3,0,IF('Indicator Data'!BU169&lt;U$4,10,(U$3-'Indicator Data'!BU169)/(U$3-U$4)*10)),1))</f>
        <v>8.3</v>
      </c>
      <c r="V169" s="176" t="str">
        <f aca="false">IF('Indicator Data'!BV169="No data","x",ROUND(IF('Indicator Data'!BV169&gt;V$3,0,IF('Indicator Data'!BV169&lt;V$4,10,(V$3-'Indicator Data'!BV169)/(V$3-V$4)*10)),1))</f>
        <v>x</v>
      </c>
      <c r="W169" s="172" t="n">
        <f aca="false">IF(AND(T169="X",U169="x",V169="x"),"x",AVERAGE(T169:V169))</f>
        <v>8.2</v>
      </c>
      <c r="X169" s="172" t="n">
        <f aca="false">IF('Indicator Data'!BW169="No data","x",ROUND(IF('Indicator Data'!BW169&gt;X$3,0,IF('Indicator Data'!BW169&lt;X$4,10,(X$3-'Indicator Data'!BW169)/(X$3-X$4)*10)),1))</f>
        <v>4.5</v>
      </c>
      <c r="Y169" s="172" t="n">
        <f aca="false">IF('Indicator Data'!BX169="No data","x",ROUND(IF('Indicator Data'!BX169&gt;Y$3,10,IF('Indicator Data'!BX169&lt;Y$4,0,10-(Y$3-'Indicator Data'!BX169)/(Y$3-Y$4)*10)),1))</f>
        <v>1.3</v>
      </c>
      <c r="Z169" s="173" t="n">
        <f aca="false">IF(AND(S169="x",W169="x",X169="x",Y169="x"),"x",ROUND(AVERAGE(S169,W169,X169,Y169),1))</f>
        <v>5.2</v>
      </c>
      <c r="AA169" s="174" t="n">
        <f aca="false">ROUND(AVERAGE(R169,M169,Z169),1)</f>
        <v>3.5</v>
      </c>
      <c r="AB169" s="162"/>
    </row>
    <row r="170" customFormat="false" ht="14.5" hidden="false" customHeight="false" outlineLevel="0" collapsed="false">
      <c r="A170" s="170" t="str">
        <f aca="false">'Indicator Data'!A170</f>
        <v>Sweden</v>
      </c>
      <c r="B170" s="171" t="str">
        <f aca="false">'Indicator Data'!B170</f>
        <v>SWE</v>
      </c>
      <c r="C170" s="172" t="n">
        <f aca="false">IF('Indicator Data'!BI170="No data","x",ROUND(IF('Indicator Data'!BI170&gt;C$3,0,IF('Indicator Data'!BI170&lt;C$4,10,(C$3-'Indicator Data'!BI170)/(C$3-C$4)*10)),1))</f>
        <v>2.5</v>
      </c>
      <c r="D170" s="173" t="n">
        <f aca="false">IF(C170="x","x",C170)</f>
        <v>2.5</v>
      </c>
      <c r="E170" s="172" t="n">
        <f aca="false">IF('Indicator Data'!BK170="No data","x",ROUND(IF('Indicator Data'!BK170&gt;E$3,0,IF('Indicator Data'!BK170&lt;E$4,10,(E$3-'Indicator Data'!BK170)/(E$3-E$4)*10)),1))</f>
        <v>1.5</v>
      </c>
      <c r="F170" s="172" t="n">
        <f aca="false">IF('Indicator Data'!BJ170="No data","x",ROUND(IF('Indicator Data'!BJ170&gt;F$3,0,IF('Indicator Data'!BJ170&lt;F$4,10,(F$3-'Indicator Data'!BJ170)/(F$3-F$4)*10)),1))</f>
        <v>1.6</v>
      </c>
      <c r="G170" s="173" t="n">
        <f aca="false">IF(AND(E170="x",F170="x"),"x",ROUND(AVERAGE(E170,F170),1))</f>
        <v>1.6</v>
      </c>
      <c r="H170" s="174" t="n">
        <f aca="false">ROUND(AVERAGE(D170,G170),1)</f>
        <v>2.1</v>
      </c>
      <c r="I170" s="172" t="str">
        <f aca="false">IF('Indicator Data'!BM170="No data","x",ROUND(IF('Indicator Data'!BM170^2&gt;I$3,0,IF('Indicator Data'!BM170^2&lt;I$4,10,(I$3-'Indicator Data'!BM170^2)/(I$3-I$4)*10)),1))</f>
        <v>x</v>
      </c>
      <c r="J170" s="172" t="n">
        <f aca="false">IF(OR('Indicator Data'!BL170=0,'Indicator Data'!BL170="No data"),"x",ROUND(IF('Indicator Data'!BL170&gt;J$3,0,IF('Indicator Data'!BL170&lt;J$4,10,(J$3-'Indicator Data'!BL170)/(J$3-J$4)*10)),1))</f>
        <v>0</v>
      </c>
      <c r="K170" s="172" t="n">
        <f aca="false">IF('Indicator Data'!BN170="No data","x",ROUND(IF('Indicator Data'!BN170&gt;K$3,0,IF('Indicator Data'!BN170&lt;K$4,10,(K$3-'Indicator Data'!BN170)/(K$3-K$4)*10)),1))</f>
        <v>0.5</v>
      </c>
      <c r="L170" s="172" t="n">
        <f aca="false">IF('Indicator Data'!BO170="No data","x",ROUND(IF('Indicator Data'!BO170&gt;L$3,0,IF('Indicator Data'!BO170&lt;L$4,10,(L$3-'Indicator Data'!BO170)/(L$3-L$4)*10)),1))</f>
        <v>3.8</v>
      </c>
      <c r="M170" s="173" t="n">
        <f aca="false">IF(AND(I170="x",J170="x",K170="x",L170="x"),"x",ROUND(AVERAGE(I170,J170,K170,L170),1))</f>
        <v>1.4</v>
      </c>
      <c r="N170" s="175" t="n">
        <f aca="false">IF('Indicator Data'!BP170="No data","x",'Indicator Data'!BP170/'Indicator Data'!CB170*100)</f>
        <v>73.1101038163474</v>
      </c>
      <c r="O170" s="172" t="n">
        <f aca="false">IF(N170="x","x",ROUND(IF(N170&gt;O$3,0,IF(N170&lt;O$4,10,(O$3-N170)/(O$3-O$4)*10)),1))</f>
        <v>2.7</v>
      </c>
      <c r="P170" s="172" t="n">
        <f aca="false">IF('Indicator Data'!BQ170="No data","x",ROUND(IF('Indicator Data'!BQ170&gt;P$3,0,IF('Indicator Data'!BQ170&lt;P$4,10,(P$3-'Indicator Data'!BQ170)/(P$3-P$4)*10)),1))</f>
        <v>0.1</v>
      </c>
      <c r="Q170" s="172" t="n">
        <f aca="false">IF('Indicator Data'!BR170="No data","x",ROUND(IF('Indicator Data'!BR170&gt;Q$3,0,IF('Indicator Data'!BR170&lt;Q$4,10,(Q$3-'Indicator Data'!BR170)/(Q$3-Q$4)*10)),1))</f>
        <v>0</v>
      </c>
      <c r="R170" s="173" t="n">
        <f aca="false">IF(AND(O170="x",P170="x",Q170="x"),"x",ROUND(AVERAGE(O170,Q170,P170),1))</f>
        <v>0.9</v>
      </c>
      <c r="S170" s="172" t="n">
        <f aca="false">IF('Indicator Data'!BS170="No data","x",ROUND(IF('Indicator Data'!BS170&gt;S$3,0,IF('Indicator Data'!BS170&lt;S$4,10,(S$3-'Indicator Data'!BS170)/(S$3-S$4)*10)),1))</f>
        <v>0</v>
      </c>
      <c r="T170" s="176" t="n">
        <f aca="false">IF('Indicator Data'!BT170="No data","x",ROUND(IF('Indicator Data'!BT170&gt;T$3,0,IF('Indicator Data'!BT170&lt;T$4,10,(T$3-'Indicator Data'!BT170)/(T$3-T$4)*10)),1))</f>
        <v>0.3</v>
      </c>
      <c r="U170" s="176" t="n">
        <f aca="false">IF('Indicator Data'!BU170="No data","x",ROUND(IF('Indicator Data'!BU170&gt;U$3,0,IF('Indicator Data'!BU170&lt;U$4,10,(U$3-'Indicator Data'!BU170)/(U$3-U$4)*10)),1))</f>
        <v>0.7</v>
      </c>
      <c r="V170" s="176" t="n">
        <f aca="false">IF('Indicator Data'!BV170="No data","x",ROUND(IF('Indicator Data'!BV170&gt;V$3,0,IF('Indicator Data'!BV170&lt;V$4,10,(V$3-'Indicator Data'!BV170)/(V$3-V$4)*10)),1))</f>
        <v>0.3</v>
      </c>
      <c r="W170" s="172" t="n">
        <f aca="false">IF(AND(T170="X",U170="x",V170="x"),"x",AVERAGE(T170:V170))</f>
        <v>0.433333333333333</v>
      </c>
      <c r="X170" s="172" t="n">
        <f aca="false">IF('Indicator Data'!BW170="No data","x",ROUND(IF('Indicator Data'!BW170&gt;X$3,0,IF('Indicator Data'!BW170&lt;X$4,10,(X$3-'Indicator Data'!BW170)/(X$3-X$4)*10)),1))</f>
        <v>0</v>
      </c>
      <c r="Y170" s="172" t="n">
        <f aca="false">IF('Indicator Data'!BX170="No data","x",ROUND(IF('Indicator Data'!BX170&gt;Y$3,10,IF('Indicator Data'!BX170&lt;Y$4,0,10-(Y$3-'Indicator Data'!BX170)/(Y$3-Y$4)*10)),1))</f>
        <v>0</v>
      </c>
      <c r="Z170" s="173" t="n">
        <f aca="false">IF(AND(S170="x",W170="x",X170="x",Y170="x"),"x",ROUND(AVERAGE(S170,W170,X170,Y170),1))</f>
        <v>0.1</v>
      </c>
      <c r="AA170" s="174" t="n">
        <f aca="false">ROUND(AVERAGE(R170,M170,Z170),1)</f>
        <v>0.8</v>
      </c>
      <c r="AB170" s="162"/>
    </row>
    <row r="171" customFormat="false" ht="14.5" hidden="false" customHeight="false" outlineLevel="0" collapsed="false">
      <c r="A171" s="170" t="str">
        <f aca="false">'Indicator Data'!A171</f>
        <v>Switzerland</v>
      </c>
      <c r="B171" s="171" t="str">
        <f aca="false">'Indicator Data'!B171</f>
        <v>CHE</v>
      </c>
      <c r="C171" s="172" t="n">
        <f aca="false">IF('Indicator Data'!BI171="No data","x",ROUND(IF('Indicator Data'!BI171&gt;C$3,0,IF('Indicator Data'!BI171&lt;C$4,10,(C$3-'Indicator Data'!BI171)/(C$3-C$4)*10)),1))</f>
        <v>0.9</v>
      </c>
      <c r="D171" s="173" t="n">
        <f aca="false">IF(C171="x","x",C171)</f>
        <v>0.9</v>
      </c>
      <c r="E171" s="172" t="n">
        <f aca="false">IF('Indicator Data'!BK171="No data","x",ROUND(IF('Indicator Data'!BK171&gt;E$3,0,IF('Indicator Data'!BK171&lt;E$4,10,(E$3-'Indicator Data'!BK171)/(E$3-E$4)*10)),1))</f>
        <v>1.6</v>
      </c>
      <c r="F171" s="172" t="n">
        <f aca="false">IF('Indicator Data'!BJ171="No data","x",ROUND(IF('Indicator Data'!BJ171&gt;F$3,0,IF('Indicator Data'!BJ171&lt;F$4,10,(F$3-'Indicator Data'!BJ171)/(F$3-F$4)*10)),1))</f>
        <v>1</v>
      </c>
      <c r="G171" s="173" t="n">
        <f aca="false">IF(AND(E171="x",F171="x"),"x",ROUND(AVERAGE(E171,F171),1))</f>
        <v>1.3</v>
      </c>
      <c r="H171" s="174" t="n">
        <f aca="false">ROUND(AVERAGE(D171,G171),1)</f>
        <v>1.1</v>
      </c>
      <c r="I171" s="172" t="str">
        <f aca="false">IF('Indicator Data'!BM171="No data","x",ROUND(IF('Indicator Data'!BM171^2&gt;I$3,0,IF('Indicator Data'!BM171^2&lt;I$4,10,(I$3-'Indicator Data'!BM171^2)/(I$3-I$4)*10)),1))</f>
        <v>x</v>
      </c>
      <c r="J171" s="172" t="n">
        <f aca="false">IF(OR('Indicator Data'!BL171=0,'Indicator Data'!BL171="No data"),"x",ROUND(IF('Indicator Data'!BL171&gt;J$3,0,IF('Indicator Data'!BL171&lt;J$4,10,(J$3-'Indicator Data'!BL171)/(J$3-J$4)*10)),1))</f>
        <v>0</v>
      </c>
      <c r="K171" s="172" t="n">
        <f aca="false">IF('Indicator Data'!BN171="No data","x",ROUND(IF('Indicator Data'!BN171&gt;K$3,0,IF('Indicator Data'!BN171&lt;K$4,10,(K$3-'Indicator Data'!BN171)/(K$3-K$4)*10)),1))</f>
        <v>0.6</v>
      </c>
      <c r="L171" s="172" t="n">
        <f aca="false">IF('Indicator Data'!BO171="No data","x",ROUND(IF('Indicator Data'!BO171&gt;L$3,0,IF('Indicator Data'!BO171&lt;L$4,10,(L$3-'Indicator Data'!BO171)/(L$3-L$4)*10)),1))</f>
        <v>3.7</v>
      </c>
      <c r="M171" s="173" t="n">
        <f aca="false">IF(AND(I171="x",J171="x",K171="x",L171="x"),"x",ROUND(AVERAGE(I171,J171,K171,L171),1))</f>
        <v>1.4</v>
      </c>
      <c r="N171" s="175" t="n">
        <f aca="false">IF('Indicator Data'!BP171="No data","x",'Indicator Data'!BP171/'Indicator Data'!CB171*100)</f>
        <v>400</v>
      </c>
      <c r="O171" s="172" t="n">
        <f aca="false">IF(N171="x","x",ROUND(IF(N171&gt;O$3,0,IF(N171&lt;O$4,10,(O$3-N171)/(O$3-O$4)*10)),1))</f>
        <v>0</v>
      </c>
      <c r="P171" s="172" t="n">
        <f aca="false">IF('Indicator Data'!BQ171="No data","x",ROUND(IF('Indicator Data'!BQ171&gt;P$3,0,IF('Indicator Data'!BQ171&lt;P$4,10,(P$3-'Indicator Data'!BQ171)/(P$3-P$4)*10)),1))</f>
        <v>0</v>
      </c>
      <c r="Q171" s="172" t="n">
        <f aca="false">IF('Indicator Data'!BR171="No data","x",ROUND(IF('Indicator Data'!BR171&gt;Q$3,0,IF('Indicator Data'!BR171&lt;Q$4,10,(Q$3-'Indicator Data'!BR171)/(Q$3-Q$4)*10)),1))</f>
        <v>0</v>
      </c>
      <c r="R171" s="173" t="n">
        <f aca="false">IF(AND(O171="x",P171="x",Q171="x"),"x",ROUND(AVERAGE(O171,Q171,P171),1))</f>
        <v>0</v>
      </c>
      <c r="S171" s="172" t="n">
        <f aca="false">IF('Indicator Data'!BS171="No data","x",ROUND(IF('Indicator Data'!BS171&gt;S$3,0,IF('Indicator Data'!BS171&lt;S$4,10,(S$3-'Indicator Data'!BS171)/(S$3-S$4)*10)),1))</f>
        <v>0</v>
      </c>
      <c r="T171" s="176" t="n">
        <f aca="false">IF('Indicator Data'!BT171="No data","x",ROUND(IF('Indicator Data'!BT171&gt;T$3,0,IF('Indicator Data'!BT171&lt;T$4,10,(T$3-'Indicator Data'!BT171)/(T$3-T$4)*10)),1))</f>
        <v>0.5</v>
      </c>
      <c r="U171" s="176" t="n">
        <f aca="false">IF('Indicator Data'!BU171="No data","x",ROUND(IF('Indicator Data'!BU171&gt;U$3,0,IF('Indicator Data'!BU171&lt;U$4,10,(U$3-'Indicator Data'!BU171)/(U$3-U$4)*10)),1))</f>
        <v>1</v>
      </c>
      <c r="V171" s="176" t="n">
        <f aca="false">IF('Indicator Data'!BV171="No data","x",ROUND(IF('Indicator Data'!BV171&gt;V$3,0,IF('Indicator Data'!BV171&lt;V$4,10,(V$3-'Indicator Data'!BV171)/(V$3-V$4)*10)),1))</f>
        <v>2.2</v>
      </c>
      <c r="W171" s="172" t="n">
        <f aca="false">IF(AND(T171="X",U171="x",V171="x"),"x",AVERAGE(T171:V171))</f>
        <v>1.23333333333333</v>
      </c>
      <c r="X171" s="172" t="n">
        <f aca="false">IF('Indicator Data'!BW171="No data","x",ROUND(IF('Indicator Data'!BW171&gt;X$3,0,IF('Indicator Data'!BW171&lt;X$4,10,(X$3-'Indicator Data'!BW171)/(X$3-X$4)*10)),1))</f>
        <v>0</v>
      </c>
      <c r="Y171" s="172" t="n">
        <f aca="false">IF('Indicator Data'!BX171="No data","x",ROUND(IF('Indicator Data'!BX171&gt;Y$3,10,IF('Indicator Data'!BX171&lt;Y$4,0,10-(Y$3-'Indicator Data'!BX171)/(Y$3-Y$4)*10)),1))</f>
        <v>0.1</v>
      </c>
      <c r="Z171" s="173" t="n">
        <f aca="false">IF(AND(S171="x",W171="x",X171="x",Y171="x"),"x",ROUND(AVERAGE(S171,W171,X171,Y171),1))</f>
        <v>0.3</v>
      </c>
      <c r="AA171" s="174" t="n">
        <f aca="false">ROUND(AVERAGE(R171,M171,Z171),1)</f>
        <v>0.6</v>
      </c>
      <c r="AB171" s="162"/>
    </row>
    <row r="172" customFormat="false" ht="14.5" hidden="false" customHeight="false" outlineLevel="0" collapsed="false">
      <c r="A172" s="170" t="str">
        <f aca="false">'Indicator Data'!A172</f>
        <v>Syria</v>
      </c>
      <c r="B172" s="171" t="str">
        <f aca="false">'Indicator Data'!B172</f>
        <v>SYR</v>
      </c>
      <c r="C172" s="172" t="n">
        <f aca="false">IF('Indicator Data'!BI172="No data","x",ROUND(IF('Indicator Data'!BI172&gt;C$3,0,IF('Indicator Data'!BI172&lt;C$4,10,(C$3-'Indicator Data'!BI172)/(C$3-C$4)*10)),1))</f>
        <v>4.6</v>
      </c>
      <c r="D172" s="173" t="n">
        <f aca="false">IF(C172="x","x",C172)</f>
        <v>4.6</v>
      </c>
      <c r="E172" s="172" t="n">
        <f aca="false">IF('Indicator Data'!BK172="No data","x",ROUND(IF('Indicator Data'!BK172&gt;E$3,0,IF('Indicator Data'!BK172&lt;E$4,10,(E$3-'Indicator Data'!BK172)/(E$3-E$4)*10)),1))</f>
        <v>8.7</v>
      </c>
      <c r="F172" s="172" t="n">
        <f aca="false">IF('Indicator Data'!BJ172="No data","x",ROUND(IF('Indicator Data'!BJ172&gt;F$3,0,IF('Indicator Data'!BJ172&lt;F$4,10,(F$3-'Indicator Data'!BJ172)/(F$3-F$4)*10)),1))</f>
        <v>8.5</v>
      </c>
      <c r="G172" s="173" t="n">
        <f aca="false">IF(AND(E172="x",F172="x"),"x",ROUND(AVERAGE(E172,F172),1))</f>
        <v>8.6</v>
      </c>
      <c r="H172" s="174" t="n">
        <f aca="false">ROUND(AVERAGE(D172,G172),1)</f>
        <v>6.6</v>
      </c>
      <c r="I172" s="172" t="str">
        <f aca="false">IF('Indicator Data'!BM172="No data","x",ROUND(IF('Indicator Data'!BM172^2&gt;I$3,0,IF('Indicator Data'!BM172^2&lt;I$4,10,(I$3-'Indicator Data'!BM172^2)/(I$3-I$4)*10)),1))</f>
        <v>x</v>
      </c>
      <c r="J172" s="172" t="n">
        <f aca="false">IF(OR('Indicator Data'!BL172=0,'Indicator Data'!BL172="No data"),"x",ROUND(IF('Indicator Data'!BL172&gt;J$3,0,IF('Indicator Data'!BL172&lt;J$4,10,(J$3-'Indicator Data'!BL172)/(J$3-J$4)*10)),1))</f>
        <v>1.1</v>
      </c>
      <c r="K172" s="172" t="n">
        <f aca="false">IF('Indicator Data'!BN172="No data","x",ROUND(IF('Indicator Data'!BN172&gt;K$3,0,IF('Indicator Data'!BN172&lt;K$4,10,(K$3-'Indicator Data'!BN172)/(K$3-K$4)*10)),1))</f>
        <v>6.4</v>
      </c>
      <c r="L172" s="172" t="n">
        <f aca="false">IF('Indicator Data'!BO172="No data","x",ROUND(IF('Indicator Data'!BO172&gt;L$3,0,IF('Indicator Data'!BO172&lt;L$4,10,(L$3-'Indicator Data'!BO172)/(L$3-L$4)*10)),1))</f>
        <v>5.4</v>
      </c>
      <c r="M172" s="173" t="n">
        <f aca="false">IF(AND(I172="x",J172="x",K172="x",L172="x"),"x",ROUND(AVERAGE(I172,J172,K172,L172),1))</f>
        <v>4.3</v>
      </c>
      <c r="N172" s="175" t="n">
        <f aca="false">IF('Indicator Data'!BP172="No data","x",'Indicator Data'!BP172/'Indicator Data'!CB172*100)</f>
        <v>35.3972662418995</v>
      </c>
      <c r="O172" s="172" t="n">
        <f aca="false">IF(N172="x","x",ROUND(IF(N172&gt;O$3,0,IF(N172&lt;O$4,10,(O$3-N172)/(O$3-O$4)*10)),1))</f>
        <v>6.5</v>
      </c>
      <c r="P172" s="172" t="n">
        <f aca="false">IF('Indicator Data'!BQ172="No data","x",ROUND(IF('Indicator Data'!BQ172&gt;P$3,0,IF('Indicator Data'!BQ172&lt;P$4,10,(P$3-'Indicator Data'!BQ172)/(P$3-P$4)*10)),1))</f>
        <v>1.1</v>
      </c>
      <c r="Q172" s="172" t="n">
        <f aca="false">IF('Indicator Data'!BR172="No data","x",ROUND(IF('Indicator Data'!BR172&gt;Q$3,0,IF('Indicator Data'!BR172&lt;Q$4,10,(Q$3-'Indicator Data'!BR172)/(Q$3-Q$4)*10)),1))</f>
        <v>1.2</v>
      </c>
      <c r="R172" s="173" t="n">
        <f aca="false">IF(AND(O172="x",P172="x",Q172="x"),"x",ROUND(AVERAGE(O172,Q172,P172),1))</f>
        <v>2.9</v>
      </c>
      <c r="S172" s="172" t="n">
        <f aca="false">IF('Indicator Data'!BS172="No data","x",ROUND(IF('Indicator Data'!BS172&gt;S$3,0,IF('Indicator Data'!BS172&lt;S$4,10,(S$3-'Indicator Data'!BS172)/(S$3-S$4)*10)),1))</f>
        <v>7</v>
      </c>
      <c r="T172" s="176" t="n">
        <f aca="false">IF('Indicator Data'!BT172="No data","x",ROUND(IF('Indicator Data'!BT172&gt;T$3,0,IF('Indicator Data'!BT172&lt;T$4,10,(T$3-'Indicator Data'!BT172)/(T$3-T$4)*10)),1))</f>
        <v>8.5</v>
      </c>
      <c r="U172" s="176" t="n">
        <f aca="false">IF('Indicator Data'!BU172="No data","x",ROUND(IF('Indicator Data'!BU172&gt;U$3,0,IF('Indicator Data'!BU172&lt;U$4,10,(U$3-'Indicator Data'!BU172)/(U$3-U$4)*10)),1))</f>
        <v>7.8</v>
      </c>
      <c r="V172" s="176" t="str">
        <f aca="false">IF('Indicator Data'!BV172="No data","x",ROUND(IF('Indicator Data'!BV172&gt;V$3,0,IF('Indicator Data'!BV172&lt;V$4,10,(V$3-'Indicator Data'!BV172)/(V$3-V$4)*10)),1))</f>
        <v>x</v>
      </c>
      <c r="W172" s="172" t="n">
        <f aca="false">IF(AND(T172="X",U172="x",V172="x"),"x",AVERAGE(T172:V172))</f>
        <v>8.15</v>
      </c>
      <c r="X172" s="172" t="str">
        <f aca="false">IF('Indicator Data'!BW172="No data","x",ROUND(IF('Indicator Data'!BW172&gt;X$3,0,IF('Indicator Data'!BW172&lt;X$4,10,(X$3-'Indicator Data'!BW172)/(X$3-X$4)*10)),1))</f>
        <v>x</v>
      </c>
      <c r="Y172" s="172" t="n">
        <f aca="false">IF('Indicator Data'!BX172="No data","x",ROUND(IF('Indicator Data'!BX172&gt;Y$3,10,IF('Indicator Data'!BX172&lt;Y$4,0,10-(Y$3-'Indicator Data'!BX172)/(Y$3-Y$4)*10)),1))</f>
        <v>0.3</v>
      </c>
      <c r="Z172" s="173" t="n">
        <f aca="false">IF(AND(S172="x",W172="x",X172="x",Y172="x"),"x",ROUND(AVERAGE(S172,W172,X172,Y172),1))</f>
        <v>5.2</v>
      </c>
      <c r="AA172" s="174" t="n">
        <f aca="false">ROUND(AVERAGE(R172,M172,Z172),1)</f>
        <v>4.1</v>
      </c>
      <c r="AB172" s="162"/>
    </row>
    <row r="173" customFormat="false" ht="14.5" hidden="false" customHeight="false" outlineLevel="0" collapsed="false">
      <c r="A173" s="170" t="str">
        <f aca="false">'Indicator Data'!A173</f>
        <v>Tajikistan</v>
      </c>
      <c r="B173" s="171" t="str">
        <f aca="false">'Indicator Data'!B173</f>
        <v>TJK</v>
      </c>
      <c r="C173" s="172" t="n">
        <f aca="false">IF('Indicator Data'!BI173="No data","x",ROUND(IF('Indicator Data'!BI173&gt;C$3,0,IF('Indicator Data'!BI173&lt;C$4,10,(C$3-'Indicator Data'!BI173)/(C$3-C$4)*10)),1))</f>
        <v>4.6</v>
      </c>
      <c r="D173" s="173" t="n">
        <f aca="false">IF(C173="x","x",C173)</f>
        <v>4.6</v>
      </c>
      <c r="E173" s="172" t="n">
        <f aca="false">IF('Indicator Data'!BK173="No data","x",ROUND(IF('Indicator Data'!BK173&gt;E$3,0,IF('Indicator Data'!BK173&lt;E$4,10,(E$3-'Indicator Data'!BK173)/(E$3-E$4)*10)),1))</f>
        <v>7.5</v>
      </c>
      <c r="F173" s="172" t="n">
        <f aca="false">IF('Indicator Data'!BJ173="No data","x",ROUND(IF('Indicator Data'!BJ173&gt;F$3,0,IF('Indicator Data'!BJ173&lt;F$4,10,(F$3-'Indicator Data'!BJ173)/(F$3-F$4)*10)),1))</f>
        <v>6.4</v>
      </c>
      <c r="G173" s="173" t="n">
        <f aca="false">IF(AND(E173="x",F173="x"),"x",ROUND(AVERAGE(E173,F173),1))</f>
        <v>7</v>
      </c>
      <c r="H173" s="174" t="n">
        <f aca="false">ROUND(AVERAGE(D173,G173),1)</f>
        <v>5.8</v>
      </c>
      <c r="I173" s="172" t="n">
        <f aca="false">IF('Indicator Data'!BM173="No data","x",ROUND(IF('Indicator Data'!BM173^2&gt;I$3,0,IF('Indicator Data'!BM173^2&lt;I$4,10,(I$3-'Indicator Data'!BM173^2)/(I$3-I$4)*10)),1))</f>
        <v>0</v>
      </c>
      <c r="J173" s="172" t="n">
        <f aca="false">IF(OR('Indicator Data'!BL173=0,'Indicator Data'!BL173="No data"),"x",ROUND(IF('Indicator Data'!BL173&gt;J$3,0,IF('Indicator Data'!BL173&lt;J$4,10,(J$3-'Indicator Data'!BL173)/(J$3-J$4)*10)),1))</f>
        <v>0</v>
      </c>
      <c r="K173" s="172" t="n">
        <f aca="false">IF('Indicator Data'!BN173="No data","x",ROUND(IF('Indicator Data'!BN173&gt;K$3,0,IF('Indicator Data'!BN173&lt;K$4,10,(K$3-'Indicator Data'!BN173)/(K$3-K$4)*10)),1))</f>
        <v>7.8</v>
      </c>
      <c r="L173" s="172" t="n">
        <f aca="false">IF('Indicator Data'!BO173="No data","x",ROUND(IF('Indicator Data'!BO173&gt;L$3,0,IF('Indicator Data'!BO173&lt;L$4,10,(L$3-'Indicator Data'!BO173)/(L$3-L$4)*10)),1))</f>
        <v>4</v>
      </c>
      <c r="M173" s="173" t="n">
        <f aca="false">IF(AND(I173="x",J173="x",K173="x",L173="x"),"x",ROUND(AVERAGE(I173,J173,K173,L173),1))</f>
        <v>3</v>
      </c>
      <c r="N173" s="175" t="n">
        <f aca="false">IF('Indicator Data'!BP173="No data","x",'Indicator Data'!BP173/'Indicator Data'!CB173*100)</f>
        <v>10.002857959417</v>
      </c>
      <c r="O173" s="172" t="n">
        <f aca="false">IF(N173="x","x",ROUND(IF(N173&gt;O$3,0,IF(N173&lt;O$4,10,(O$3-N173)/(O$3-O$4)*10)),1))</f>
        <v>9.1</v>
      </c>
      <c r="P173" s="172" t="n">
        <f aca="false">IF('Indicator Data'!BQ173="No data","x",ROUND(IF('Indicator Data'!BQ173&gt;P$3,0,IF('Indicator Data'!BQ173&lt;P$4,10,(P$3-'Indicator Data'!BQ173)/(P$3-P$4)*10)),1))</f>
        <v>0.4</v>
      </c>
      <c r="Q173" s="172" t="n">
        <f aca="false">IF('Indicator Data'!BR173="No data","x",ROUND(IF('Indicator Data'!BR173&gt;Q$3,0,IF('Indicator Data'!BR173&lt;Q$4,10,(Q$3-'Indicator Data'!BR173)/(Q$3-Q$4)*10)),1))</f>
        <v>3.6</v>
      </c>
      <c r="R173" s="173" t="n">
        <f aca="false">IF(AND(O173="x",P173="x",Q173="x"),"x",ROUND(AVERAGE(O173,Q173,P173),1))</f>
        <v>4.4</v>
      </c>
      <c r="S173" s="172" t="n">
        <f aca="false">IF('Indicator Data'!BS173="No data","x",ROUND(IF('Indicator Data'!BS173&gt;S$3,0,IF('Indicator Data'!BS173&lt;S$4,10,(S$3-'Indicator Data'!BS173)/(S$3-S$4)*10)),1))</f>
        <v>5.7</v>
      </c>
      <c r="T173" s="176" t="n">
        <f aca="false">IF('Indicator Data'!BT173="No data","x",ROUND(IF('Indicator Data'!BT173&gt;T$3,0,IF('Indicator Data'!BT173&lt;T$4,10,(T$3-'Indicator Data'!BT173)/(T$3-T$4)*10)),1))</f>
        <v>0.3</v>
      </c>
      <c r="U173" s="176" t="n">
        <f aca="false">IF('Indicator Data'!BU173="No data","x",ROUND(IF('Indicator Data'!BU173&gt;U$3,0,IF('Indicator Data'!BU173&lt;U$4,10,(U$3-'Indicator Data'!BU173)/(U$3-U$4)*10)),1))</f>
        <v>0.3</v>
      </c>
      <c r="V173" s="176" t="str">
        <f aca="false">IF('Indicator Data'!BV173="No data","x",ROUND(IF('Indicator Data'!BV173&gt;V$3,0,IF('Indicator Data'!BV173&lt;V$4,10,(V$3-'Indicator Data'!BV173)/(V$3-V$4)*10)),1))</f>
        <v>x</v>
      </c>
      <c r="W173" s="172" t="n">
        <f aca="false">IF(AND(T173="X",U173="x",V173="x"),"x",AVERAGE(T173:V173))</f>
        <v>0.3</v>
      </c>
      <c r="X173" s="172" t="n">
        <f aca="false">IF('Indicator Data'!BW173="No data","x",ROUND(IF('Indicator Data'!BW173&gt;X$3,0,IF('Indicator Data'!BW173&lt;X$4,10,(X$3-'Indicator Data'!BW173)/(X$3-X$4)*10)),1))</f>
        <v>9.3</v>
      </c>
      <c r="Y173" s="172" t="n">
        <f aca="false">IF('Indicator Data'!BX173="No data","x",ROUND(IF('Indicator Data'!BX173&gt;Y$3,10,IF('Indicator Data'!BX173&lt;Y$4,0,10-(Y$3-'Indicator Data'!BX173)/(Y$3-Y$4)*10)),1))</f>
        <v>0.2</v>
      </c>
      <c r="Z173" s="173" t="n">
        <f aca="false">IF(AND(S173="x",W173="x",X173="x",Y173="x"),"x",ROUND(AVERAGE(S173,W173,X173,Y173),1))</f>
        <v>3.9</v>
      </c>
      <c r="AA173" s="174" t="n">
        <f aca="false">ROUND(AVERAGE(R173,M173,Z173),1)</f>
        <v>3.8</v>
      </c>
      <c r="AB173" s="162"/>
    </row>
    <row r="174" customFormat="false" ht="14.5" hidden="false" customHeight="false" outlineLevel="0" collapsed="false">
      <c r="A174" s="170" t="str">
        <f aca="false">'Indicator Data'!A174</f>
        <v>Tanzania</v>
      </c>
      <c r="B174" s="171" t="str">
        <f aca="false">'Indicator Data'!B174</f>
        <v>TZA</v>
      </c>
      <c r="C174" s="172" t="n">
        <f aca="false">IF('Indicator Data'!BI174="No data","x",ROUND(IF('Indicator Data'!BI174&gt;C$3,0,IF('Indicator Data'!BI174&lt;C$4,10,(C$3-'Indicator Data'!BI174)/(C$3-C$4)*10)),1))</f>
        <v>3.5</v>
      </c>
      <c r="D174" s="173" t="n">
        <f aca="false">IF(C174="x","x",C174)</f>
        <v>3.5</v>
      </c>
      <c r="E174" s="172" t="n">
        <f aca="false">IF('Indicator Data'!BK174="No data","x",ROUND(IF('Indicator Data'!BK174&gt;E$3,0,IF('Indicator Data'!BK174&lt;E$4,10,(E$3-'Indicator Data'!BK174)/(E$3-E$4)*10)),1))</f>
        <v>6.1</v>
      </c>
      <c r="F174" s="172" t="n">
        <f aca="false">IF('Indicator Data'!BJ174="No data","x",ROUND(IF('Indicator Data'!BJ174&gt;F$3,0,IF('Indicator Data'!BJ174&lt;F$4,10,(F$3-'Indicator Data'!BJ174)/(F$3-F$4)*10)),1))</f>
        <v>6.5</v>
      </c>
      <c r="G174" s="173" t="n">
        <f aca="false">IF(AND(E174="x",F174="x"),"x",ROUND(AVERAGE(E174,F174),1))</f>
        <v>6.3</v>
      </c>
      <c r="H174" s="174" t="n">
        <f aca="false">ROUND(AVERAGE(D174,G174),1)</f>
        <v>4.9</v>
      </c>
      <c r="I174" s="172" t="n">
        <f aca="false">IF('Indicator Data'!BM174="No data","x",ROUND(IF('Indicator Data'!BM174^2&gt;I$3,0,IF('Indicator Data'!BM174^2&lt;I$4,10,(I$3-'Indicator Data'!BM174^2)/(I$3-I$4)*10)),1))</f>
        <v>4.3</v>
      </c>
      <c r="J174" s="172" t="n">
        <f aca="false">IF(OR('Indicator Data'!BL174=0,'Indicator Data'!BL174="No data"),"x",ROUND(IF('Indicator Data'!BL174&gt;J$3,0,IF('Indicator Data'!BL174&lt;J$4,10,(J$3-'Indicator Data'!BL174)/(J$3-J$4)*10)),1))</f>
        <v>6</v>
      </c>
      <c r="K174" s="172" t="n">
        <f aca="false">IF('Indicator Data'!BN174="No data","x",ROUND(IF('Indicator Data'!BN174&gt;K$3,0,IF('Indicator Data'!BN174&lt;K$4,10,(K$3-'Indicator Data'!BN174)/(K$3-K$4)*10)),1))</f>
        <v>7.8</v>
      </c>
      <c r="L174" s="172" t="n">
        <f aca="false">IF('Indicator Data'!BO174="No data","x",ROUND(IF('Indicator Data'!BO174&gt;L$3,0,IF('Indicator Data'!BO174&lt;L$4,10,(L$3-'Indicator Data'!BO174)/(L$3-L$4)*10)),1))</f>
        <v>5.9</v>
      </c>
      <c r="M174" s="173" t="n">
        <f aca="false">IF(AND(I174="x",J174="x",K174="x",L174="x"),"x",ROUND(AVERAGE(I174,J174,K174,L174),1))</f>
        <v>6</v>
      </c>
      <c r="N174" s="175" t="n">
        <f aca="false">IF('Indicator Data'!BP174="No data","x",'Indicator Data'!BP174/'Indicator Data'!CB174*100)</f>
        <v>8.12824565364642</v>
      </c>
      <c r="O174" s="172" t="n">
        <f aca="false">IF(N174="x","x",ROUND(IF(N174&gt;O$3,0,IF(N174&lt;O$4,10,(O$3-N174)/(O$3-O$4)*10)),1))</f>
        <v>9.3</v>
      </c>
      <c r="P174" s="172" t="n">
        <f aca="false">IF('Indicator Data'!BQ174="No data","x",ROUND(IF('Indicator Data'!BQ174&gt;P$3,0,IF('Indicator Data'!BQ174&lt;P$4,10,(P$3-'Indicator Data'!BQ174)/(P$3-P$4)*10)),1))</f>
        <v>7.6</v>
      </c>
      <c r="Q174" s="172" t="n">
        <f aca="false">IF('Indicator Data'!BR174="No data","x",ROUND(IF('Indicator Data'!BR174&gt;Q$3,0,IF('Indicator Data'!BR174&lt;Q$4,10,(Q$3-'Indicator Data'!BR174)/(Q$3-Q$4)*10)),1))</f>
        <v>7.9</v>
      </c>
      <c r="R174" s="173" t="n">
        <f aca="false">IF(AND(O174="x",P174="x",Q174="x"),"x",ROUND(AVERAGE(O174,Q174,P174),1))</f>
        <v>8.3</v>
      </c>
      <c r="S174" s="172" t="n">
        <f aca="false">IF('Indicator Data'!BS174="No data","x",ROUND(IF('Indicator Data'!BS174&gt;S$3,0,IF('Indicator Data'!BS174&lt;S$4,10,(S$3-'Indicator Data'!BS174)/(S$3-S$4)*10)),1))</f>
        <v>9.9</v>
      </c>
      <c r="T174" s="176" t="n">
        <f aca="false">IF('Indicator Data'!BT174="No data","x",ROUND(IF('Indicator Data'!BT174&gt;T$3,0,IF('Indicator Data'!BT174&lt;T$4,10,(T$3-'Indicator Data'!BT174)/(T$3-T$4)*10)),1))</f>
        <v>2.2</v>
      </c>
      <c r="U174" s="176" t="n">
        <f aca="false">IF('Indicator Data'!BU174="No data","x",ROUND(IF('Indicator Data'!BU174&gt;U$3,0,IF('Indicator Data'!BU174&lt;U$4,10,(U$3-'Indicator Data'!BU174)/(U$3-U$4)*10)),1))</f>
        <v>5.4</v>
      </c>
      <c r="V174" s="176" t="n">
        <f aca="false">IF('Indicator Data'!BV174="No data","x",ROUND(IF('Indicator Data'!BV174&gt;V$3,0,IF('Indicator Data'!BV174&lt;V$4,10,(V$3-'Indicator Data'!BV174)/(V$3-V$4)*10)),1))</f>
        <v>3.2</v>
      </c>
      <c r="W174" s="172" t="n">
        <f aca="false">IF(AND(T174="X",U174="x",V174="x"),"x",AVERAGE(T174:V174))</f>
        <v>3.6</v>
      </c>
      <c r="X174" s="172" t="n">
        <f aca="false">IF('Indicator Data'!BW174="No data","x",ROUND(IF('Indicator Data'!BW174&gt;X$3,0,IF('Indicator Data'!BW174&lt;X$4,10,(X$3-'Indicator Data'!BW174)/(X$3-X$4)*10)),1))</f>
        <v>9.8</v>
      </c>
      <c r="Y174" s="172" t="n">
        <f aca="false">IF('Indicator Data'!BX174="No data","x",ROUND(IF('Indicator Data'!BX174&gt;Y$3,10,IF('Indicator Data'!BX174&lt;Y$4,0,10-(Y$3-'Indicator Data'!BX174)/(Y$3-Y$4)*10)),1))</f>
        <v>5.8</v>
      </c>
      <c r="Z174" s="173" t="n">
        <f aca="false">IF(AND(S174="x",W174="x",X174="x",Y174="x"),"x",ROUND(AVERAGE(S174,W174,X174,Y174),1))</f>
        <v>7.3</v>
      </c>
      <c r="AA174" s="174" t="n">
        <f aca="false">ROUND(AVERAGE(R174,M174,Z174),1)</f>
        <v>7.2</v>
      </c>
      <c r="AB174" s="162"/>
    </row>
    <row r="175" customFormat="false" ht="14.5" hidden="false" customHeight="false" outlineLevel="0" collapsed="false">
      <c r="A175" s="170" t="str">
        <f aca="false">'Indicator Data'!A175</f>
        <v>Thailand</v>
      </c>
      <c r="B175" s="171" t="str">
        <f aca="false">'Indicator Data'!B175</f>
        <v>THA</v>
      </c>
      <c r="C175" s="172" t="n">
        <f aca="false">IF('Indicator Data'!BI175="No data","x",ROUND(IF('Indicator Data'!BI175&gt;C$3,0,IF('Indicator Data'!BI175&lt;C$4,10,(C$3-'Indicator Data'!BI175)/(C$3-C$4)*10)),1))</f>
        <v>4.7</v>
      </c>
      <c r="D175" s="173" t="n">
        <f aca="false">IF(C175="x","x",C175)</f>
        <v>4.7</v>
      </c>
      <c r="E175" s="172" t="n">
        <f aca="false">IF('Indicator Data'!BK175="No data","x",ROUND(IF('Indicator Data'!BK175&gt;E$3,0,IF('Indicator Data'!BK175&lt;E$4,10,(E$3-'Indicator Data'!BK175)/(E$3-E$4)*10)),1))</f>
        <v>6.5</v>
      </c>
      <c r="F175" s="172" t="n">
        <f aca="false">IF('Indicator Data'!BJ175="No data","x",ROUND(IF('Indicator Data'!BJ175&gt;F$3,0,IF('Indicator Data'!BJ175&lt;F$4,10,(F$3-'Indicator Data'!BJ175)/(F$3-F$4)*10)),1))</f>
        <v>4.4</v>
      </c>
      <c r="G175" s="173" t="n">
        <f aca="false">IF(AND(E175="x",F175="x"),"x",ROUND(AVERAGE(E175,F175),1))</f>
        <v>5.5</v>
      </c>
      <c r="H175" s="174" t="n">
        <f aca="false">ROUND(AVERAGE(D175,G175),1)</f>
        <v>5.1</v>
      </c>
      <c r="I175" s="172" t="n">
        <f aca="false">IF('Indicator Data'!BM175="No data","x",ROUND(IF('Indicator Data'!BM175^2&gt;I$3,0,IF('Indicator Data'!BM175^2&lt;I$4,10,(I$3-'Indicator Data'!BM175^2)/(I$3-I$4)*10)),1))</f>
        <v>1.3</v>
      </c>
      <c r="J175" s="172" t="n">
        <f aca="false">IF(OR('Indicator Data'!BL175=0,'Indicator Data'!BL175="No data"),"x",ROUND(IF('Indicator Data'!BL175&gt;J$3,0,IF('Indicator Data'!BL175&lt;J$4,10,(J$3-'Indicator Data'!BL175)/(J$3-J$4)*10)),1))</f>
        <v>0</v>
      </c>
      <c r="K175" s="172" t="n">
        <f aca="false">IF('Indicator Data'!BN175="No data","x",ROUND(IF('Indicator Data'!BN175&gt;K$3,0,IF('Indicator Data'!BN175&lt;K$4,10,(K$3-'Indicator Data'!BN175)/(K$3-K$4)*10)),1))</f>
        <v>2.2</v>
      </c>
      <c r="L175" s="172" t="n">
        <f aca="false">IF('Indicator Data'!BO175="No data","x",ROUND(IF('Indicator Data'!BO175&gt;L$3,0,IF('Indicator Data'!BO175&lt;L$4,10,(L$3-'Indicator Data'!BO175)/(L$3-L$4)*10)),1))</f>
        <v>1.7</v>
      </c>
      <c r="M175" s="173" t="n">
        <f aca="false">IF(AND(I175="x",J175="x",K175="x",L175="x"),"x",ROUND(AVERAGE(I175,J175,K175,L175),1))</f>
        <v>1.3</v>
      </c>
      <c r="N175" s="175" t="n">
        <f aca="false">IF('Indicator Data'!BP175="No data","x",'Indicator Data'!BP175/'Indicator Data'!CB175*100)</f>
        <v>45.019475816712</v>
      </c>
      <c r="O175" s="172" t="n">
        <f aca="false">IF(N175="x","x",ROUND(IF(N175&gt;O$3,0,IF(N175&lt;O$4,10,(O$3-N175)/(O$3-O$4)*10)),1))</f>
        <v>5.6</v>
      </c>
      <c r="P175" s="172" t="n">
        <f aca="false">IF('Indicator Data'!BQ175="No data","x",ROUND(IF('Indicator Data'!BQ175&gt;P$3,0,IF('Indicator Data'!BQ175&lt;P$4,10,(P$3-'Indicator Data'!BQ175)/(P$3-P$4)*10)),1))</f>
        <v>0.1</v>
      </c>
      <c r="Q175" s="172" t="n">
        <f aca="false">IF('Indicator Data'!BR175="No data","x",ROUND(IF('Indicator Data'!BR175&gt;Q$3,0,IF('Indicator Data'!BR175&lt;Q$4,10,(Q$3-'Indicator Data'!BR175)/(Q$3-Q$4)*10)),1))</f>
        <v>0</v>
      </c>
      <c r="R175" s="173" t="n">
        <f aca="false">IF(AND(O175="x",P175="x",Q175="x"),"x",ROUND(AVERAGE(O175,Q175,P175),1))</f>
        <v>1.9</v>
      </c>
      <c r="S175" s="172" t="n">
        <f aca="false">IF('Indicator Data'!BS175="No data","x",ROUND(IF('Indicator Data'!BS175&gt;S$3,0,IF('Indicator Data'!BS175&lt;S$4,10,(S$3-'Indicator Data'!BS175)/(S$3-S$4)*10)),1))</f>
        <v>8</v>
      </c>
      <c r="T175" s="176" t="n">
        <f aca="false">IF('Indicator Data'!BT175="No data","x",ROUND(IF('Indicator Data'!BT175&gt;T$3,0,IF('Indicator Data'!BT175&lt;T$4,10,(T$3-'Indicator Data'!BT175)/(T$3-T$4)*10)),1))</f>
        <v>0.3</v>
      </c>
      <c r="U175" s="176" t="n">
        <f aca="false">IF('Indicator Data'!BU175="No data","x",ROUND(IF('Indicator Data'!BU175&gt;U$3,0,IF('Indicator Data'!BU175&lt;U$4,10,(U$3-'Indicator Data'!BU175)/(U$3-U$4)*10)),1))</f>
        <v>2</v>
      </c>
      <c r="V175" s="176" t="str">
        <f aca="false">IF('Indicator Data'!BV175="No data","x",ROUND(IF('Indicator Data'!BV175&gt;V$3,0,IF('Indicator Data'!BV175&lt;V$4,10,(V$3-'Indicator Data'!BV175)/(V$3-V$4)*10)),1))</f>
        <v>x</v>
      </c>
      <c r="W175" s="172" t="n">
        <f aca="false">IF(AND(T175="X",U175="x",V175="x"),"x",AVERAGE(T175:V175))</f>
        <v>1.15</v>
      </c>
      <c r="X175" s="172" t="n">
        <f aca="false">IF('Indicator Data'!BW175="No data","x",ROUND(IF('Indicator Data'!BW175&gt;X$3,0,IF('Indicator Data'!BW175&lt;X$4,10,(X$3-'Indicator Data'!BW175)/(X$3-X$4)*10)),1))</f>
        <v>7.7</v>
      </c>
      <c r="Y175" s="172" t="n">
        <f aca="false">IF('Indicator Data'!BX175="No data","x",ROUND(IF('Indicator Data'!BX175&gt;Y$3,10,IF('Indicator Data'!BX175&lt;Y$4,0,10-(Y$3-'Indicator Data'!BX175)/(Y$3-Y$4)*10)),1))</f>
        <v>0.4</v>
      </c>
      <c r="Z175" s="173" t="n">
        <f aca="false">IF(AND(S175="x",W175="x",X175="x",Y175="x"),"x",ROUND(AVERAGE(S175,W175,X175,Y175),1))</f>
        <v>4.3</v>
      </c>
      <c r="AA175" s="174" t="n">
        <f aca="false">ROUND(AVERAGE(R175,M175,Z175),1)</f>
        <v>2.5</v>
      </c>
      <c r="AB175" s="162"/>
    </row>
    <row r="176" customFormat="false" ht="14.5" hidden="false" customHeight="false" outlineLevel="0" collapsed="false">
      <c r="A176" s="170" t="str">
        <f aca="false">'Indicator Data'!A176</f>
        <v>Timor-Leste</v>
      </c>
      <c r="B176" s="171" t="str">
        <f aca="false">'Indicator Data'!B176</f>
        <v>TLS</v>
      </c>
      <c r="C176" s="172" t="n">
        <f aca="false">IF('Indicator Data'!BI176="No data","x",ROUND(IF('Indicator Data'!BI176&gt;C$3,0,IF('Indicator Data'!BI176&lt;C$4,10,(C$3-'Indicator Data'!BI176)/(C$3-C$4)*10)),1))</f>
        <v>6.3</v>
      </c>
      <c r="D176" s="173" t="n">
        <f aca="false">IF(C176="x","x",C176)</f>
        <v>6.3</v>
      </c>
      <c r="E176" s="172" t="n">
        <f aca="false">IF('Indicator Data'!BK176="No data","x",ROUND(IF('Indicator Data'!BK176&gt;E$3,0,IF('Indicator Data'!BK176&lt;E$4,10,(E$3-'Indicator Data'!BK176)/(E$3-E$4)*10)),1))</f>
        <v>5.9</v>
      </c>
      <c r="F176" s="172" t="n">
        <f aca="false">IF('Indicator Data'!BJ176="No data","x",ROUND(IF('Indicator Data'!BJ176&gt;F$3,0,IF('Indicator Data'!BJ176&lt;F$4,10,(F$3-'Indicator Data'!BJ176)/(F$3-F$4)*10)),1))</f>
        <v>6.8</v>
      </c>
      <c r="G176" s="173" t="n">
        <f aca="false">IF(AND(E176="x",F176="x"),"x",ROUND(AVERAGE(E176,F176),1))</f>
        <v>6.4</v>
      </c>
      <c r="H176" s="174" t="n">
        <f aca="false">ROUND(AVERAGE(D176,G176),1)</f>
        <v>6.4</v>
      </c>
      <c r="I176" s="172" t="n">
        <f aca="false">IF('Indicator Data'!BM176="No data","x",ROUND(IF('Indicator Data'!BM176^2&gt;I$3,0,IF('Indicator Data'!BM176^2&lt;I$4,10,(I$3-'Indicator Data'!BM176^2)/(I$3-I$4)*10)),1))</f>
        <v>5.9</v>
      </c>
      <c r="J176" s="172" t="n">
        <f aca="false">IF(OR('Indicator Data'!BL176=0,'Indicator Data'!BL176="No data"),"x",ROUND(IF('Indicator Data'!BL176&gt;J$3,0,IF('Indicator Data'!BL176&lt;J$4,10,(J$3-'Indicator Data'!BL176)/(J$3-J$4)*10)),1))</f>
        <v>0.4</v>
      </c>
      <c r="K176" s="172" t="n">
        <f aca="false">IF('Indicator Data'!BN176="No data","x",ROUND(IF('Indicator Data'!BN176&gt;K$3,0,IF('Indicator Data'!BN176&lt;K$4,10,(K$3-'Indicator Data'!BN176)/(K$3-K$4)*10)),1))</f>
        <v>7.1</v>
      </c>
      <c r="L176" s="172" t="n">
        <f aca="false">IF('Indicator Data'!BO176="No data","x",ROUND(IF('Indicator Data'!BO176&gt;L$3,0,IF('Indicator Data'!BO176&lt;L$4,10,(L$3-'Indicator Data'!BO176)/(L$3-L$4)*10)),1))</f>
        <v>4.9</v>
      </c>
      <c r="M176" s="173" t="n">
        <f aca="false">IF(AND(I176="x",J176="x",K176="x",L176="x"),"x",ROUND(AVERAGE(I176,J176,K176,L176),1))</f>
        <v>4.6</v>
      </c>
      <c r="N176" s="175" t="n">
        <f aca="false">IF('Indicator Data'!BP176="No data","x",'Indicator Data'!BP176/'Indicator Data'!CB176*100)</f>
        <v>19.502353732347</v>
      </c>
      <c r="O176" s="172" t="n">
        <f aca="false">IF(N176="x","x",ROUND(IF(N176&gt;O$3,0,IF(N176&lt;O$4,10,(O$3-N176)/(O$3-O$4)*10)),1))</f>
        <v>8.1</v>
      </c>
      <c r="P176" s="172" t="n">
        <f aca="false">IF('Indicator Data'!BQ176="No data","x",ROUND(IF('Indicator Data'!BQ176&gt;P$3,0,IF('Indicator Data'!BQ176&lt;P$4,10,(P$3-'Indicator Data'!BQ176)/(P$3-P$4)*10)),1))</f>
        <v>4.8</v>
      </c>
      <c r="Q176" s="172" t="n">
        <f aca="false">IF('Indicator Data'!BR176="No data","x",ROUND(IF('Indicator Data'!BR176&gt;Q$3,0,IF('Indicator Data'!BR176&lt;Q$4,10,(Q$3-'Indicator Data'!BR176)/(Q$3-Q$4)*10)),1))</f>
        <v>2.9</v>
      </c>
      <c r="R176" s="173" t="n">
        <f aca="false">IF(AND(O176="x",P176="x",Q176="x"),"x",ROUND(AVERAGE(O176,Q176,P176),1))</f>
        <v>5.3</v>
      </c>
      <c r="S176" s="172" t="n">
        <f aca="false">IF('Indicator Data'!BS176="No data","x",ROUND(IF('Indicator Data'!BS176&gt;S$3,0,IF('Indicator Data'!BS176&lt;S$4,10,(S$3-'Indicator Data'!BS176)/(S$3-S$4)*10)),1))</f>
        <v>8.2</v>
      </c>
      <c r="T176" s="176" t="n">
        <f aca="false">IF('Indicator Data'!BT176="No data","x",ROUND(IF('Indicator Data'!BT176&gt;T$3,0,IF('Indicator Data'!BT176&lt;T$4,10,(T$3-'Indicator Data'!BT176)/(T$3-T$4)*10)),1))</f>
        <v>2.2</v>
      </c>
      <c r="U176" s="176" t="n">
        <f aca="false">IF('Indicator Data'!BU176="No data","x",ROUND(IF('Indicator Data'!BU176&gt;U$3,0,IF('Indicator Data'!BU176&lt;U$4,10,(U$3-'Indicator Data'!BU176)/(U$3-U$4)*10)),1))</f>
        <v>3.6</v>
      </c>
      <c r="V176" s="176" t="str">
        <f aca="false">IF('Indicator Data'!BV176="No data","x",ROUND(IF('Indicator Data'!BV176&gt;V$3,0,IF('Indicator Data'!BV176&lt;V$4,10,(V$3-'Indicator Data'!BV176)/(V$3-V$4)*10)),1))</f>
        <v>x</v>
      </c>
      <c r="W176" s="172" t="n">
        <f aca="false">IF(AND(T176="X",U176="x",V176="x"),"x",AVERAGE(T176:V176))</f>
        <v>2.9</v>
      </c>
      <c r="X176" s="172" t="n">
        <f aca="false">IF('Indicator Data'!BW176="No data","x",ROUND(IF('Indicator Data'!BW176&gt;X$3,0,IF('Indicator Data'!BW176&lt;X$4,10,(X$3-'Indicator Data'!BW176)/(X$3-X$4)*10)),1))</f>
        <v>9.4</v>
      </c>
      <c r="Y176" s="172" t="n">
        <f aca="false">IF('Indicator Data'!BX176="No data","x",ROUND(IF('Indicator Data'!BX176&gt;Y$3,10,IF('Indicator Data'!BX176&lt;Y$4,0,10-(Y$3-'Indicator Data'!BX176)/(Y$3-Y$4)*10)),1))</f>
        <v>1.6</v>
      </c>
      <c r="Z176" s="173" t="n">
        <f aca="false">IF(AND(S176="x",W176="x",X176="x",Y176="x"),"x",ROUND(AVERAGE(S176,W176,X176,Y176),1))</f>
        <v>5.5</v>
      </c>
      <c r="AA176" s="174" t="n">
        <f aca="false">ROUND(AVERAGE(R176,M176,Z176),1)</f>
        <v>5.1</v>
      </c>
      <c r="AB176" s="162"/>
    </row>
    <row r="177" customFormat="false" ht="14.5" hidden="false" customHeight="false" outlineLevel="0" collapsed="false">
      <c r="A177" s="170" t="str">
        <f aca="false">'Indicator Data'!A177</f>
        <v>Togo</v>
      </c>
      <c r="B177" s="171" t="str">
        <f aca="false">'Indicator Data'!B177</f>
        <v>TGO</v>
      </c>
      <c r="C177" s="172" t="n">
        <f aca="false">IF('Indicator Data'!BI177="No data","x",ROUND(IF('Indicator Data'!BI177&gt;C$3,0,IF('Indicator Data'!BI177&lt;C$4,10,(C$3-'Indicator Data'!BI177)/(C$3-C$4)*10)),1))</f>
        <v>9.2</v>
      </c>
      <c r="D177" s="173" t="n">
        <f aca="false">IF(C177="x","x",C177)</f>
        <v>9.2</v>
      </c>
      <c r="E177" s="172" t="n">
        <f aca="false">IF('Indicator Data'!BK177="No data","x",ROUND(IF('Indicator Data'!BK177&gt;E$3,0,IF('Indicator Data'!BK177&lt;E$4,10,(E$3-'Indicator Data'!BK177)/(E$3-E$4)*10)),1))</f>
        <v>7</v>
      </c>
      <c r="F177" s="172" t="n">
        <f aca="false">IF('Indicator Data'!BJ177="No data","x",ROUND(IF('Indicator Data'!BJ177&gt;F$3,0,IF('Indicator Data'!BJ177&lt;F$4,10,(F$3-'Indicator Data'!BJ177)/(F$3-F$4)*10)),1))</f>
        <v>6.4</v>
      </c>
      <c r="G177" s="173" t="n">
        <f aca="false">IF(AND(E177="x",F177="x"),"x",ROUND(AVERAGE(E177,F177),1))</f>
        <v>6.7</v>
      </c>
      <c r="H177" s="174" t="n">
        <f aca="false">ROUND(AVERAGE(D177,G177),1)</f>
        <v>8</v>
      </c>
      <c r="I177" s="172" t="n">
        <f aca="false">IF('Indicator Data'!BM177="No data","x",ROUND(IF('Indicator Data'!BM177^2&gt;I$3,0,IF('Indicator Data'!BM177^2&lt;I$4,10,(I$3-'Indicator Data'!BM177^2)/(I$3-I$4)*10)),1))</f>
        <v>6.1</v>
      </c>
      <c r="J177" s="172" t="n">
        <f aca="false">IF(OR('Indicator Data'!BL177=0,'Indicator Data'!BL177="No data"),"x",ROUND(IF('Indicator Data'!BL177&gt;J$3,0,IF('Indicator Data'!BL177&lt;J$4,10,(J$3-'Indicator Data'!BL177)/(J$3-J$4)*10)),1))</f>
        <v>4.6</v>
      </c>
      <c r="K177" s="172" t="n">
        <f aca="false">IF('Indicator Data'!BN177="No data","x",ROUND(IF('Indicator Data'!BN177&gt;K$3,0,IF('Indicator Data'!BN177&lt;K$4,10,(K$3-'Indicator Data'!BN177)/(K$3-K$4)*10)),1))</f>
        <v>7.6</v>
      </c>
      <c r="L177" s="172" t="n">
        <f aca="false">IF('Indicator Data'!BO177="No data","x",ROUND(IF('Indicator Data'!BO177&gt;L$3,0,IF('Indicator Data'!BO177&lt;L$4,10,(L$3-'Indicator Data'!BO177)/(L$3-L$4)*10)),1))</f>
        <v>6.2</v>
      </c>
      <c r="M177" s="173" t="n">
        <f aca="false">IF(AND(I177="x",J177="x",K177="x",L177="x"),"x",ROUND(AVERAGE(I177,J177,K177,L177),1))</f>
        <v>6.1</v>
      </c>
      <c r="N177" s="175" t="n">
        <f aca="false">IF('Indicator Data'!BP177="No data","x",'Indicator Data'!BP177/'Indicator Data'!CB177*100)</f>
        <v>23.901452472881</v>
      </c>
      <c r="O177" s="172" t="n">
        <f aca="false">IF(N177="x","x",ROUND(IF(N177&gt;O$3,0,IF(N177&lt;O$4,10,(O$3-N177)/(O$3-O$4)*10)),1))</f>
        <v>7.7</v>
      </c>
      <c r="P177" s="172" t="n">
        <f aca="false">IF('Indicator Data'!BQ177="No data","x",ROUND(IF('Indicator Data'!BQ177&gt;P$3,0,IF('Indicator Data'!BQ177&lt;P$4,10,(P$3-'Indicator Data'!BQ177)/(P$3-P$4)*10)),1))</f>
        <v>9</v>
      </c>
      <c r="Q177" s="172" t="n">
        <f aca="false">IF('Indicator Data'!BR177="No data","x",ROUND(IF('Indicator Data'!BR177&gt;Q$3,0,IF('Indicator Data'!BR177&lt;Q$4,10,(Q$3-'Indicator Data'!BR177)/(Q$3-Q$4)*10)),1))</f>
        <v>6.3</v>
      </c>
      <c r="R177" s="173" t="n">
        <f aca="false">IF(AND(O177="x",P177="x",Q177="x"),"x",ROUND(AVERAGE(O177,Q177,P177),1))</f>
        <v>7.7</v>
      </c>
      <c r="S177" s="172" t="n">
        <f aca="false">IF('Indicator Data'!BS177="No data","x",ROUND(IF('Indicator Data'!BS177&gt;S$3,0,IF('Indicator Data'!BS177&lt;S$4,10,(S$3-'Indicator Data'!BS177)/(S$3-S$4)*10)),1))</f>
        <v>9.9</v>
      </c>
      <c r="T177" s="176" t="n">
        <f aca="false">IF('Indicator Data'!BT177="No data","x",ROUND(IF('Indicator Data'!BT177&gt;T$3,0,IF('Indicator Data'!BT177&lt;T$4,10,(T$3-'Indicator Data'!BT177)/(T$3-T$4)*10)),1))</f>
        <v>2.9</v>
      </c>
      <c r="U177" s="176" t="n">
        <f aca="false">IF('Indicator Data'!BU177="No data","x",ROUND(IF('Indicator Data'!BU177&gt;U$3,0,IF('Indicator Data'!BU177&lt;U$4,10,(U$3-'Indicator Data'!BU177)/(U$3-U$4)*10)),1))</f>
        <v>9</v>
      </c>
      <c r="V177" s="176" t="n">
        <f aca="false">IF('Indicator Data'!BV177="No data","x",ROUND(IF('Indicator Data'!BV177&gt;V$3,0,IF('Indicator Data'!BV177&lt;V$4,10,(V$3-'Indicator Data'!BV177)/(V$3-V$4)*10)),1))</f>
        <v>2.9</v>
      </c>
      <c r="W177" s="172" t="n">
        <f aca="false">IF(AND(T177="X",U177="x",V177="x"),"x",AVERAGE(T177:V177))</f>
        <v>4.93333333333333</v>
      </c>
      <c r="X177" s="172" t="n">
        <f aca="false">IF('Indicator Data'!BW177="No data","x",ROUND(IF('Indicator Data'!BW177&gt;X$3,0,IF('Indicator Data'!BW177&lt;X$4,10,(X$3-'Indicator Data'!BW177)/(X$3-X$4)*10)),1))</f>
        <v>9.7</v>
      </c>
      <c r="Y177" s="172" t="n">
        <f aca="false">IF('Indicator Data'!BX177="No data","x",ROUND(IF('Indicator Data'!BX177&gt;Y$3,10,IF('Indicator Data'!BX177&lt;Y$4,0,10-(Y$3-'Indicator Data'!BX177)/(Y$3-Y$4)*10)),1))</f>
        <v>4.4</v>
      </c>
      <c r="Z177" s="173" t="n">
        <f aca="false">IF(AND(S177="x",W177="x",X177="x",Y177="x"),"x",ROUND(AVERAGE(S177,W177,X177,Y177),1))</f>
        <v>7.2</v>
      </c>
      <c r="AA177" s="174" t="n">
        <f aca="false">ROUND(AVERAGE(R177,M177,Z177),1)</f>
        <v>7</v>
      </c>
      <c r="AB177" s="162"/>
    </row>
    <row r="178" customFormat="false" ht="14.5" hidden="false" customHeight="false" outlineLevel="0" collapsed="false">
      <c r="A178" s="170" t="str">
        <f aca="false">'Indicator Data'!A178</f>
        <v>Tonga</v>
      </c>
      <c r="B178" s="171" t="str">
        <f aca="false">'Indicator Data'!B178</f>
        <v>TON</v>
      </c>
      <c r="C178" s="172" t="n">
        <f aca="false">IF('Indicator Data'!BI178="No data","x",ROUND(IF('Indicator Data'!BI178&gt;C$3,0,IF('Indicator Data'!BI178&lt;C$4,10,(C$3-'Indicator Data'!BI178)/(C$3-C$4)*10)),1))</f>
        <v>5.8</v>
      </c>
      <c r="D178" s="173" t="n">
        <f aca="false">IF(C178="x","x",C178)</f>
        <v>5.8</v>
      </c>
      <c r="E178" s="172" t="str">
        <f aca="false">IF('Indicator Data'!BK178="No data","x",ROUND(IF('Indicator Data'!BK178&gt;E$3,0,IF('Indicator Data'!BK178&lt;E$4,10,(E$3-'Indicator Data'!BK178)/(E$3-E$4)*10)),1))</f>
        <v>x</v>
      </c>
      <c r="F178" s="172" t="n">
        <f aca="false">IF('Indicator Data'!BJ178="No data","x",ROUND(IF('Indicator Data'!BJ178&gt;F$3,0,IF('Indicator Data'!BJ178&lt;F$4,10,(F$3-'Indicator Data'!BJ178)/(F$3-F$4)*10)),1))</f>
        <v>4.7</v>
      </c>
      <c r="G178" s="173" t="n">
        <f aca="false">IF(AND(E178="x",F178="x"),"x",ROUND(AVERAGE(E178,F178),1))</f>
        <v>4.7</v>
      </c>
      <c r="H178" s="174" t="n">
        <f aca="false">ROUND(AVERAGE(D178,G178),1)</f>
        <v>5.3</v>
      </c>
      <c r="I178" s="172" t="n">
        <f aca="false">IF('Indicator Data'!BM178="No data","x",ROUND(IF('Indicator Data'!BM178^2&gt;I$3,0,IF('Indicator Data'!BM178^2&lt;I$4,10,(I$3-'Indicator Data'!BM178^2)/(I$3-I$4)*10)),1))</f>
        <v>0.1</v>
      </c>
      <c r="J178" s="172" t="n">
        <f aca="false">IF(OR('Indicator Data'!BL178=0,'Indicator Data'!BL178="No data"),"x",ROUND(IF('Indicator Data'!BL178&gt;J$3,0,IF('Indicator Data'!BL178&lt;J$4,10,(J$3-'Indicator Data'!BL178)/(J$3-J$4)*10)),1))</f>
        <v>0</v>
      </c>
      <c r="K178" s="172" t="n">
        <f aca="false">IF('Indicator Data'!BN178="No data","x",ROUND(IF('Indicator Data'!BN178&gt;K$3,0,IF('Indicator Data'!BN178&lt;K$4,10,(K$3-'Indicator Data'!BN178)/(K$3-K$4)*10)),1))</f>
        <v>5.9</v>
      </c>
      <c r="L178" s="172" t="n">
        <f aca="false">IF('Indicator Data'!BO178="No data","x",ROUND(IF('Indicator Data'!BO178&gt;L$3,0,IF('Indicator Data'!BO178&lt;L$4,10,(L$3-'Indicator Data'!BO178)/(L$3-L$4)*10)),1))</f>
        <v>7.2</v>
      </c>
      <c r="M178" s="173" t="n">
        <f aca="false">IF(AND(I178="x",J178="x",K178="x",L178="x"),"x",ROUND(AVERAGE(I178,J178,K178,L178),1))</f>
        <v>3.3</v>
      </c>
      <c r="N178" s="175" t="n">
        <f aca="false">IF('Indicator Data'!BP178="No data","x",'Indicator Data'!BP178/'Indicator Data'!CB178*100)</f>
        <v>100</v>
      </c>
      <c r="O178" s="172" t="n">
        <f aca="false">IF(N178="x","x",ROUND(IF(N178&gt;O$3,0,IF(N178&lt;O$4,10,(O$3-N178)/(O$3-O$4)*10)),1))</f>
        <v>0</v>
      </c>
      <c r="P178" s="172" t="n">
        <f aca="false">IF('Indicator Data'!BQ178="No data","x",ROUND(IF('Indicator Data'!BQ178&gt;P$3,0,IF('Indicator Data'!BQ178&lt;P$4,10,(P$3-'Indicator Data'!BQ178)/(P$3-P$4)*10)),1))</f>
        <v>0.8</v>
      </c>
      <c r="Q178" s="172" t="n">
        <f aca="false">IF('Indicator Data'!BR178="No data","x",ROUND(IF('Indicator Data'!BR178&gt;Q$3,0,IF('Indicator Data'!BR178&lt;Q$4,10,(Q$3-'Indicator Data'!BR178)/(Q$3-Q$4)*10)),1))</f>
        <v>0.3</v>
      </c>
      <c r="R178" s="173" t="n">
        <f aca="false">IF(AND(O178="x",P178="x",Q178="x"),"x",ROUND(AVERAGE(O178,Q178,P178),1))</f>
        <v>0.4</v>
      </c>
      <c r="S178" s="172" t="n">
        <f aca="false">IF('Indicator Data'!BS178="No data","x",ROUND(IF('Indicator Data'!BS178&gt;S$3,0,IF('Indicator Data'!BS178&lt;S$4,10,(S$3-'Indicator Data'!BS178)/(S$3-S$4)*10)),1))</f>
        <v>8.7</v>
      </c>
      <c r="T178" s="176" t="n">
        <f aca="false">IF('Indicator Data'!BT178="No data","x",ROUND(IF('Indicator Data'!BT178&gt;T$3,0,IF('Indicator Data'!BT178&lt;T$4,10,(T$3-'Indicator Data'!BT178)/(T$3-T$4)*10)),1))</f>
        <v>0</v>
      </c>
      <c r="U178" s="176" t="n">
        <f aca="false">IF('Indicator Data'!BU178="No data","x",ROUND(IF('Indicator Data'!BU178&gt;U$3,0,IF('Indicator Data'!BU178&lt;U$4,10,(U$3-'Indicator Data'!BU178)/(U$3-U$4)*10)),1))</f>
        <v>0</v>
      </c>
      <c r="V178" s="176" t="str">
        <f aca="false">IF('Indicator Data'!BV178="No data","x",ROUND(IF('Indicator Data'!BV178&gt;V$3,0,IF('Indicator Data'!BV178&lt;V$4,10,(V$3-'Indicator Data'!BV178)/(V$3-V$4)*10)),1))</f>
        <v>x</v>
      </c>
      <c r="W178" s="172" t="n">
        <f aca="false">IF(AND(T178="X",U178="x",V178="x"),"x",AVERAGE(T178:V178))</f>
        <v>0</v>
      </c>
      <c r="X178" s="172" t="n">
        <f aca="false">IF('Indicator Data'!BW178="No data","x",ROUND(IF('Indicator Data'!BW178&gt;X$3,0,IF('Indicator Data'!BW178&lt;X$4,10,(X$3-'Indicator Data'!BW178)/(X$3-X$4)*10)),1))</f>
        <v>9</v>
      </c>
      <c r="Y178" s="172" t="n">
        <f aca="false">IF('Indicator Data'!BX178="No data","x",ROUND(IF('Indicator Data'!BX178&gt;Y$3,10,IF('Indicator Data'!BX178&lt;Y$4,0,10-(Y$3-'Indicator Data'!BX178)/(Y$3-Y$4)*10)),1))</f>
        <v>0.6</v>
      </c>
      <c r="Z178" s="173" t="n">
        <f aca="false">IF(AND(S178="x",W178="x",X178="x",Y178="x"),"x",ROUND(AVERAGE(S178,W178,X178,Y178),1))</f>
        <v>4.6</v>
      </c>
      <c r="AA178" s="174" t="n">
        <f aca="false">ROUND(AVERAGE(R178,M178,Z178),1)</f>
        <v>2.8</v>
      </c>
      <c r="AB178" s="162"/>
    </row>
    <row r="179" customFormat="false" ht="14.5" hidden="false" customHeight="false" outlineLevel="0" collapsed="false">
      <c r="A179" s="170" t="str">
        <f aca="false">'Indicator Data'!A179</f>
        <v>Trinidad and Tobago</v>
      </c>
      <c r="B179" s="171" t="str">
        <f aca="false">'Indicator Data'!B179</f>
        <v>TTO</v>
      </c>
      <c r="C179" s="172" t="n">
        <f aca="false">IF('Indicator Data'!BI179="No data","x",ROUND(IF('Indicator Data'!BI179&gt;C$3,0,IF('Indicator Data'!BI179&lt;C$4,10,(C$3-'Indicator Data'!BI179)/(C$3-C$4)*10)),1))</f>
        <v>4.4</v>
      </c>
      <c r="D179" s="173" t="n">
        <f aca="false">IF(C179="x","x",C179)</f>
        <v>4.4</v>
      </c>
      <c r="E179" s="172" t="n">
        <f aca="false">IF('Indicator Data'!BK179="No data","x",ROUND(IF('Indicator Data'!BK179&gt;E$3,0,IF('Indicator Data'!BK179&lt;E$4,10,(E$3-'Indicator Data'!BK179)/(E$3-E$4)*10)),1))</f>
        <v>5.9</v>
      </c>
      <c r="F179" s="172" t="n">
        <f aca="false">IF('Indicator Data'!BJ179="No data","x",ROUND(IF('Indicator Data'!BJ179&gt;F$3,0,IF('Indicator Data'!BJ179&lt;F$4,10,(F$3-'Indicator Data'!BJ179)/(F$3-F$4)*10)),1))</f>
        <v>4.6</v>
      </c>
      <c r="G179" s="173" t="n">
        <f aca="false">IF(AND(E179="x",F179="x"),"x",ROUND(AVERAGE(E179,F179),1))</f>
        <v>5.3</v>
      </c>
      <c r="H179" s="174" t="n">
        <f aca="false">ROUND(AVERAGE(D179,G179),1)</f>
        <v>4.9</v>
      </c>
      <c r="I179" s="172" t="n">
        <f aca="false">IF('Indicator Data'!BM179="No data","x",ROUND(IF('Indicator Data'!BM179^2&gt;I$3,0,IF('Indicator Data'!BM179^2&lt;I$4,10,(I$3-'Indicator Data'!BM179^2)/(I$3-I$4)*10)),1))</f>
        <v>0.3</v>
      </c>
      <c r="J179" s="172" t="n">
        <f aca="false">IF(OR('Indicator Data'!BL179=0,'Indicator Data'!BL179="No data"),"x",ROUND(IF('Indicator Data'!BL179&gt;J$3,0,IF('Indicator Data'!BL179&lt;J$4,10,(J$3-'Indicator Data'!BL179)/(J$3-J$4)*10)),1))</f>
        <v>0</v>
      </c>
      <c r="K179" s="172" t="n">
        <f aca="false">IF('Indicator Data'!BN179="No data","x",ROUND(IF('Indicator Data'!BN179&gt;K$3,0,IF('Indicator Data'!BN179&lt;K$4,10,(K$3-'Indicator Data'!BN179)/(K$3-K$4)*10)),1))</f>
        <v>2.9</v>
      </c>
      <c r="L179" s="172" t="n">
        <f aca="false">IF('Indicator Data'!BO179="No data","x",ROUND(IF('Indicator Data'!BO179&gt;L$3,0,IF('Indicator Data'!BO179&lt;L$4,10,(L$3-'Indicator Data'!BO179)/(L$3-L$4)*10)),1))</f>
        <v>3</v>
      </c>
      <c r="M179" s="173" t="n">
        <f aca="false">IF(AND(I179="x",J179="x",K179="x",L179="x"),"x",ROUND(AVERAGE(I179,J179,K179,L179),1))</f>
        <v>1.6</v>
      </c>
      <c r="N179" s="175" t="n">
        <f aca="false">IF('Indicator Data'!BP179="No data","x",'Indicator Data'!BP179/'Indicator Data'!CB179*100)</f>
        <v>173.489278752437</v>
      </c>
      <c r="O179" s="172" t="n">
        <f aca="false">IF(N179="x","x",ROUND(IF(N179&gt;O$3,0,IF(N179&lt;O$4,10,(O$3-N179)/(O$3-O$4)*10)),1))</f>
        <v>0</v>
      </c>
      <c r="P179" s="172" t="n">
        <f aca="false">IF('Indicator Data'!BQ179="No data","x",ROUND(IF('Indicator Data'!BQ179&gt;P$3,0,IF('Indicator Data'!BQ179&lt;P$4,10,(P$3-'Indicator Data'!BQ179)/(P$3-P$4)*10)),1))</f>
        <v>0.7</v>
      </c>
      <c r="Q179" s="172" t="n">
        <f aca="false">IF('Indicator Data'!BR179="No data","x",ROUND(IF('Indicator Data'!BR179&gt;Q$3,0,IF('Indicator Data'!BR179&lt;Q$4,10,(Q$3-'Indicator Data'!BR179)/(Q$3-Q$4)*10)),1))</f>
        <v>0.2</v>
      </c>
      <c r="R179" s="173" t="n">
        <f aca="false">IF(AND(O179="x",P179="x",Q179="x"),"x",ROUND(AVERAGE(O179,Q179,P179),1))</f>
        <v>0.3</v>
      </c>
      <c r="S179" s="172" t="n">
        <f aca="false">IF('Indicator Data'!BS179="No data","x",ROUND(IF('Indicator Data'!BS179&gt;S$3,0,IF('Indicator Data'!BS179&lt;S$4,10,(S$3-'Indicator Data'!BS179)/(S$3-S$4)*10)),1))</f>
        <v>3.3</v>
      </c>
      <c r="T179" s="176" t="n">
        <f aca="false">IF('Indicator Data'!BT179="No data","x",ROUND(IF('Indicator Data'!BT179&gt;T$3,0,IF('Indicator Data'!BT179&lt;T$4,10,(T$3-'Indicator Data'!BT179)/(T$3-T$4)*10)),1))</f>
        <v>1</v>
      </c>
      <c r="U179" s="176" t="n">
        <f aca="false">IF('Indicator Data'!BU179="No data","x",ROUND(IF('Indicator Data'!BU179&gt;U$3,0,IF('Indicator Data'!BU179&lt;U$4,10,(U$3-'Indicator Data'!BU179)/(U$3-U$4)*10)),1))</f>
        <v>1.2</v>
      </c>
      <c r="V179" s="176" t="n">
        <f aca="false">IF('Indicator Data'!BV179="No data","x",ROUND(IF('Indicator Data'!BV179&gt;V$3,0,IF('Indicator Data'!BV179&lt;V$4,10,(V$3-'Indicator Data'!BV179)/(V$3-V$4)*10)),1))</f>
        <v>1</v>
      </c>
      <c r="W179" s="172" t="n">
        <f aca="false">IF(AND(T179="X",U179="x",V179="x"),"x",AVERAGE(T179:V179))</f>
        <v>1.06666666666667</v>
      </c>
      <c r="X179" s="172" t="n">
        <f aca="false">IF('Indicator Data'!BW179="No data","x",ROUND(IF('Indicator Data'!BW179&gt;X$3,0,IF('Indicator Data'!BW179&lt;X$4,10,(X$3-'Indicator Data'!BW179)/(X$3-X$4)*10)),1))</f>
        <v>3.9</v>
      </c>
      <c r="Y179" s="172" t="n">
        <f aca="false">IF('Indicator Data'!BX179="No data","x",ROUND(IF('Indicator Data'!BX179&gt;Y$3,10,IF('Indicator Data'!BX179&lt;Y$4,0,10-(Y$3-'Indicator Data'!BX179)/(Y$3-Y$4)*10)),1))</f>
        <v>0.7</v>
      </c>
      <c r="Z179" s="173" t="n">
        <f aca="false">IF(AND(S179="x",W179="x",X179="x",Y179="x"),"x",ROUND(AVERAGE(S179,W179,X179,Y179),1))</f>
        <v>2.2</v>
      </c>
      <c r="AA179" s="174" t="n">
        <f aca="false">ROUND(AVERAGE(R179,M179,Z179),1)</f>
        <v>1.4</v>
      </c>
      <c r="AB179" s="162"/>
    </row>
    <row r="180" customFormat="false" ht="14.5" hidden="false" customHeight="false" outlineLevel="0" collapsed="false">
      <c r="A180" s="170" t="str">
        <f aca="false">'Indicator Data'!A180</f>
        <v>Tunisia</v>
      </c>
      <c r="B180" s="171" t="str">
        <f aca="false">'Indicator Data'!B180</f>
        <v>TUN</v>
      </c>
      <c r="C180" s="172" t="n">
        <f aca="false">IF('Indicator Data'!BI180="No data","x",ROUND(IF('Indicator Data'!BI180&gt;C$3,0,IF('Indicator Data'!BI180&lt;C$4,10,(C$3-'Indicator Data'!BI180)/(C$3-C$4)*10)),1))</f>
        <v>6.4</v>
      </c>
      <c r="D180" s="173" t="n">
        <f aca="false">IF(C180="x","x",C180)</f>
        <v>6.4</v>
      </c>
      <c r="E180" s="172" t="n">
        <f aca="false">IF('Indicator Data'!BK180="No data","x",ROUND(IF('Indicator Data'!BK180&gt;E$3,0,IF('Indicator Data'!BK180&lt;E$4,10,(E$3-'Indicator Data'!BK180)/(E$3-E$4)*10)),1))</f>
        <v>5.6</v>
      </c>
      <c r="F180" s="172" t="n">
        <f aca="false">IF('Indicator Data'!BJ180="No data","x",ROUND(IF('Indicator Data'!BJ180&gt;F$3,0,IF('Indicator Data'!BJ180&lt;F$4,10,(F$3-'Indicator Data'!BJ180)/(F$3-F$4)*10)),1))</f>
        <v>5.4</v>
      </c>
      <c r="G180" s="173" t="n">
        <f aca="false">IF(AND(E180="x",F180="x"),"x",ROUND(AVERAGE(E180,F180),1))</f>
        <v>5.5</v>
      </c>
      <c r="H180" s="174" t="n">
        <f aca="false">ROUND(AVERAGE(D180,G180),1)</f>
        <v>6</v>
      </c>
      <c r="I180" s="172" t="n">
        <f aca="false">IF('Indicator Data'!BM180="No data","x",ROUND(IF('Indicator Data'!BM180^2&gt;I$3,0,IF('Indicator Data'!BM180^2&lt;I$4,10,(I$3-'Indicator Data'!BM180^2)/(I$3-I$4)*10)),1))</f>
        <v>4.1</v>
      </c>
      <c r="J180" s="172" t="n">
        <f aca="false">IF(OR('Indicator Data'!BL180=0,'Indicator Data'!BL180="No data"),"x",ROUND(IF('Indicator Data'!BL180&gt;J$3,0,IF('Indicator Data'!BL180&lt;J$4,10,(J$3-'Indicator Data'!BL180)/(J$3-J$4)*10)),1))</f>
        <v>0</v>
      </c>
      <c r="K180" s="172" t="n">
        <f aca="false">IF('Indicator Data'!BN180="No data","x",ROUND(IF('Indicator Data'!BN180&gt;K$3,0,IF('Indicator Data'!BN180&lt;K$4,10,(K$3-'Indicator Data'!BN180)/(K$3-K$4)*10)),1))</f>
        <v>2.8</v>
      </c>
      <c r="L180" s="172" t="n">
        <f aca="false">IF('Indicator Data'!BO180="No data","x",ROUND(IF('Indicator Data'!BO180&gt;L$3,0,IF('Indicator Data'!BO180&lt;L$4,10,(L$3-'Indicator Data'!BO180)/(L$3-L$4)*10)),1))</f>
        <v>3.8</v>
      </c>
      <c r="M180" s="173" t="n">
        <f aca="false">IF(AND(I180="x",J180="x",K180="x",L180="x"),"x",ROUND(AVERAGE(I180,J180,K180,L180),1))</f>
        <v>2.7</v>
      </c>
      <c r="N180" s="175" t="n">
        <f aca="false">IF('Indicator Data'!BP180="No data","x",'Indicator Data'!BP180/'Indicator Data'!CB180*100)</f>
        <v>35.4016477857879</v>
      </c>
      <c r="O180" s="172" t="n">
        <f aca="false">IF(N180="x","x",ROUND(IF(N180&gt;O$3,0,IF(N180&lt;O$4,10,(O$3-N180)/(O$3-O$4)*10)),1))</f>
        <v>6.5</v>
      </c>
      <c r="P180" s="172" t="n">
        <f aca="false">IF('Indicator Data'!BQ180="No data","x",ROUND(IF('Indicator Data'!BQ180&gt;P$3,0,IF('Indicator Data'!BQ180&lt;P$4,10,(P$3-'Indicator Data'!BQ180)/(P$3-P$4)*10)),1))</f>
        <v>0.3</v>
      </c>
      <c r="Q180" s="172" t="n">
        <f aca="false">IF('Indicator Data'!BR180="No data","x",ROUND(IF('Indicator Data'!BR180&gt;Q$3,0,IF('Indicator Data'!BR180&lt;Q$4,10,(Q$3-'Indicator Data'!BR180)/(Q$3-Q$4)*10)),1))</f>
        <v>0.5</v>
      </c>
      <c r="R180" s="173" t="n">
        <f aca="false">IF(AND(O180="x",P180="x",Q180="x"),"x",ROUND(AVERAGE(O180,Q180,P180),1))</f>
        <v>2.4</v>
      </c>
      <c r="S180" s="172" t="n">
        <f aca="false">IF('Indicator Data'!BS180="No data","x",ROUND(IF('Indicator Data'!BS180&gt;S$3,0,IF('Indicator Data'!BS180&lt;S$4,10,(S$3-'Indicator Data'!BS180)/(S$3-S$4)*10)),1))</f>
        <v>6.8</v>
      </c>
      <c r="T180" s="176" t="n">
        <f aca="false">IF('Indicator Data'!BT180="No data","x",ROUND(IF('Indicator Data'!BT180&gt;T$3,0,IF('Indicator Data'!BT180&lt;T$4,10,(T$3-'Indicator Data'!BT180)/(T$3-T$4)*10)),1))</f>
        <v>1.2</v>
      </c>
      <c r="U180" s="176" t="n">
        <f aca="false">IF('Indicator Data'!BU180="No data","x",ROUND(IF('Indicator Data'!BU180&gt;U$3,0,IF('Indicator Data'!BU180&lt;U$4,10,(U$3-'Indicator Data'!BU180)/(U$3-U$4)*10)),1))</f>
        <v>1.2</v>
      </c>
      <c r="V180" s="176" t="n">
        <f aca="false">IF('Indicator Data'!BV180="No data","x",ROUND(IF('Indicator Data'!BV180&gt;V$3,0,IF('Indicator Data'!BV180&lt;V$4,10,(V$3-'Indicator Data'!BV180)/(V$3-V$4)*10)),1))</f>
        <v>2.9</v>
      </c>
      <c r="W180" s="172" t="n">
        <f aca="false">IF(AND(T180="X",U180="x",V180="x"),"x",AVERAGE(T180:V180))</f>
        <v>1.76666666666667</v>
      </c>
      <c r="X180" s="172" t="n">
        <f aca="false">IF('Indicator Data'!BW180="No data","x",ROUND(IF('Indicator Data'!BW180&gt;X$3,0,IF('Indicator Data'!BW180&lt;X$4,10,(X$3-'Indicator Data'!BW180)/(X$3-X$4)*10)),1))</f>
        <v>7.5</v>
      </c>
      <c r="Y180" s="172" t="n">
        <f aca="false">IF('Indicator Data'!BX180="No data","x",ROUND(IF('Indicator Data'!BX180&gt;Y$3,10,IF('Indicator Data'!BX180&lt;Y$4,0,10-(Y$3-'Indicator Data'!BX180)/(Y$3-Y$4)*10)),1))</f>
        <v>0.5</v>
      </c>
      <c r="Z180" s="173" t="n">
        <f aca="false">IF(AND(S180="x",W180="x",X180="x",Y180="x"),"x",ROUND(AVERAGE(S180,W180,X180,Y180),1))</f>
        <v>4.1</v>
      </c>
      <c r="AA180" s="174" t="n">
        <f aca="false">ROUND(AVERAGE(R180,M180,Z180),1)</f>
        <v>3.1</v>
      </c>
      <c r="AB180" s="162"/>
    </row>
    <row r="181" customFormat="false" ht="14.5" hidden="false" customHeight="false" outlineLevel="0" collapsed="false">
      <c r="A181" s="170" t="str">
        <f aca="false">'Indicator Data'!A181</f>
        <v>Turkey</v>
      </c>
      <c r="B181" s="171" t="str">
        <f aca="false">'Indicator Data'!B181</f>
        <v>TUR</v>
      </c>
      <c r="C181" s="172" t="n">
        <f aca="false">IF('Indicator Data'!BI181="No data","x",ROUND(IF('Indicator Data'!BI181&gt;C$3,0,IF('Indicator Data'!BI181&lt;C$4,10,(C$3-'Indicator Data'!BI181)/(C$3-C$4)*10)),1))</f>
        <v>2.1</v>
      </c>
      <c r="D181" s="173" t="n">
        <f aca="false">IF(C181="x","x",C181)</f>
        <v>2.1</v>
      </c>
      <c r="E181" s="172" t="n">
        <f aca="false">IF('Indicator Data'!BK181="No data","x",ROUND(IF('Indicator Data'!BK181&gt;E$3,0,IF('Indicator Data'!BK181&lt;E$4,10,(E$3-'Indicator Data'!BK181)/(E$3-E$4)*10)),1))</f>
        <v>6.2</v>
      </c>
      <c r="F181" s="172" t="n">
        <f aca="false">IF('Indicator Data'!BJ181="No data","x",ROUND(IF('Indicator Data'!BJ181&gt;F$3,0,IF('Indicator Data'!BJ181&lt;F$4,10,(F$3-'Indicator Data'!BJ181)/(F$3-F$4)*10)),1))</f>
        <v>5.1</v>
      </c>
      <c r="G181" s="173" t="n">
        <f aca="false">IF(AND(E181="x",F181="x"),"x",ROUND(AVERAGE(E181,F181),1))</f>
        <v>5.7</v>
      </c>
      <c r="H181" s="174" t="n">
        <f aca="false">ROUND(AVERAGE(D181,G181),1)</f>
        <v>3.9</v>
      </c>
      <c r="I181" s="172" t="n">
        <f aca="false">IF('Indicator Data'!BM181="No data","x",ROUND(IF('Indicator Data'!BM181^2&gt;I$3,0,IF('Indicator Data'!BM181^2&lt;I$4,10,(I$3-'Indicator Data'!BM181^2)/(I$3-I$4)*10)),1))</f>
        <v>0.7</v>
      </c>
      <c r="J181" s="172" t="n">
        <f aca="false">IF(OR('Indicator Data'!BL181=0,'Indicator Data'!BL181="No data"),"x",ROUND(IF('Indicator Data'!BL181&gt;J$3,0,IF('Indicator Data'!BL181&lt;J$4,10,(J$3-'Indicator Data'!BL181)/(J$3-J$4)*10)),1))</f>
        <v>0</v>
      </c>
      <c r="K181" s="172" t="n">
        <f aca="false">IF('Indicator Data'!BN181="No data","x",ROUND(IF('Indicator Data'!BN181&gt;K$3,0,IF('Indicator Data'!BN181&lt;K$4,10,(K$3-'Indicator Data'!BN181)/(K$3-K$4)*10)),1))</f>
        <v>2.2</v>
      </c>
      <c r="L181" s="172" t="n">
        <f aca="false">IF('Indicator Data'!BO181="No data","x",ROUND(IF('Indicator Data'!BO181&gt;L$3,0,IF('Indicator Data'!BO181&lt;L$4,10,(L$3-'Indicator Data'!BO181)/(L$3-L$4)*10)),1))</f>
        <v>5.3</v>
      </c>
      <c r="M181" s="173" t="n">
        <f aca="false">IF(AND(I181="x",J181="x",K181="x",L181="x"),"x",ROUND(AVERAGE(I181,J181,K181,L181),1))</f>
        <v>2.1</v>
      </c>
      <c r="N181" s="175" t="n">
        <f aca="false">IF('Indicator Data'!BP181="No data","x",'Indicator Data'!BP181/'Indicator Data'!CB181*100)</f>
        <v>51.9730259995063</v>
      </c>
      <c r="O181" s="172" t="n">
        <f aca="false">IF(N181="x","x",ROUND(IF(N181&gt;O$3,0,IF(N181&lt;O$4,10,(O$3-N181)/(O$3-O$4)*10)),1))</f>
        <v>4.9</v>
      </c>
      <c r="P181" s="172" t="n">
        <f aca="false">IF('Indicator Data'!BQ181="No data","x",ROUND(IF('Indicator Data'!BQ181&gt;P$3,0,IF('Indicator Data'!BQ181&lt;P$4,10,(P$3-'Indicator Data'!BQ181)/(P$3-P$4)*10)),1))</f>
        <v>0.1</v>
      </c>
      <c r="Q181" s="172" t="n">
        <f aca="false">IF('Indicator Data'!BR181="No data","x",ROUND(IF('Indicator Data'!BR181&gt;Q$3,0,IF('Indicator Data'!BR181&lt;Q$4,10,(Q$3-'Indicator Data'!BR181)/(Q$3-Q$4)*10)),1))</f>
        <v>0.6</v>
      </c>
      <c r="R181" s="173" t="n">
        <f aca="false">IF(AND(O181="x",P181="x",Q181="x"),"x",ROUND(AVERAGE(O181,Q181,P181),1))</f>
        <v>1.9</v>
      </c>
      <c r="S181" s="172" t="n">
        <f aca="false">IF('Indicator Data'!BS181="No data","x",ROUND(IF('Indicator Data'!BS181&gt;S$3,0,IF('Indicator Data'!BS181&lt;S$4,10,(S$3-'Indicator Data'!BS181)/(S$3-S$4)*10)),1))</f>
        <v>5.6</v>
      </c>
      <c r="T181" s="176" t="n">
        <f aca="false">IF('Indicator Data'!BT181="No data","x",ROUND(IF('Indicator Data'!BT181&gt;T$3,0,IF('Indicator Data'!BT181&lt;T$4,10,(T$3-'Indicator Data'!BT181)/(T$3-T$4)*10)),1))</f>
        <v>0</v>
      </c>
      <c r="U181" s="176" t="n">
        <f aca="false">IF('Indicator Data'!BU181="No data","x",ROUND(IF('Indicator Data'!BU181&gt;U$3,0,IF('Indicator Data'!BU181&lt;U$4,10,(U$3-'Indicator Data'!BU181)/(U$3-U$4)*10)),1))</f>
        <v>1.9</v>
      </c>
      <c r="V181" s="176" t="n">
        <f aca="false">IF('Indicator Data'!BV181="No data","x",ROUND(IF('Indicator Data'!BV181&gt;V$3,0,IF('Indicator Data'!BV181&lt;V$4,10,(V$3-'Indicator Data'!BV181)/(V$3-V$4)*10)),1))</f>
        <v>0.3</v>
      </c>
      <c r="W181" s="172" t="n">
        <f aca="false">IF(AND(T181="X",U181="x",V181="x"),"x",AVERAGE(T181:V181))</f>
        <v>0.733333333333333</v>
      </c>
      <c r="X181" s="172" t="n">
        <f aca="false">IF('Indicator Data'!BW181="No data","x",ROUND(IF('Indicator Data'!BW181&gt;X$3,0,IF('Indicator Data'!BW181&lt;X$4,10,(X$3-'Indicator Data'!BW181)/(X$3-X$4)*10)),1))</f>
        <v>6.1</v>
      </c>
      <c r="Y181" s="172" t="n">
        <f aca="false">IF('Indicator Data'!BX181="No data","x",ROUND(IF('Indicator Data'!BX181&gt;Y$3,10,IF('Indicator Data'!BX181&lt;Y$4,0,10-(Y$3-'Indicator Data'!BX181)/(Y$3-Y$4)*10)),1))</f>
        <v>0.2</v>
      </c>
      <c r="Z181" s="173" t="n">
        <f aca="false">IF(AND(S181="x",W181="x",X181="x",Y181="x"),"x",ROUND(AVERAGE(S181,W181,X181,Y181),1))</f>
        <v>3.2</v>
      </c>
      <c r="AA181" s="174" t="n">
        <f aca="false">ROUND(AVERAGE(R181,M181,Z181),1)</f>
        <v>2.4</v>
      </c>
      <c r="AB181" s="162"/>
    </row>
    <row r="182" customFormat="false" ht="14.5" hidden="false" customHeight="false" outlineLevel="0" collapsed="false">
      <c r="A182" s="170" t="str">
        <f aca="false">'Indicator Data'!A182</f>
        <v>Turkmenistan</v>
      </c>
      <c r="B182" s="171" t="str">
        <f aca="false">'Indicator Data'!B182</f>
        <v>TKM</v>
      </c>
      <c r="C182" s="172" t="str">
        <f aca="false">IF('Indicator Data'!BI182="No data","x",ROUND(IF('Indicator Data'!BI182&gt;C$3,0,IF('Indicator Data'!BI182&lt;C$4,10,(C$3-'Indicator Data'!BI182)/(C$3-C$4)*10)),1))</f>
        <v>x</v>
      </c>
      <c r="D182" s="173" t="str">
        <f aca="false">IF(C182="x","x",C182)</f>
        <v>x</v>
      </c>
      <c r="E182" s="172" t="n">
        <f aca="false">IF('Indicator Data'!BK182="No data","x",ROUND(IF('Indicator Data'!BK182&gt;E$3,0,IF('Indicator Data'!BK182&lt;E$4,10,(E$3-'Indicator Data'!BK182)/(E$3-E$4)*10)),1))</f>
        <v>8.1</v>
      </c>
      <c r="F182" s="172" t="n">
        <f aca="false">IF('Indicator Data'!BJ182="No data","x",ROUND(IF('Indicator Data'!BJ182&gt;F$3,0,IF('Indicator Data'!BJ182&lt;F$4,10,(F$3-'Indicator Data'!BJ182)/(F$3-F$4)*10)),1))</f>
        <v>7.3</v>
      </c>
      <c r="G182" s="173" t="n">
        <f aca="false">IF(AND(E182="x",F182="x"),"x",ROUND(AVERAGE(E182,F182),1))</f>
        <v>7.7</v>
      </c>
      <c r="H182" s="174" t="n">
        <f aca="false">ROUND(AVERAGE(D182,G182),1)</f>
        <v>7.7</v>
      </c>
      <c r="I182" s="172" t="n">
        <f aca="false">IF('Indicator Data'!BM182="No data","x",ROUND(IF('Indicator Data'!BM182^2&gt;I$3,0,IF('Indicator Data'!BM182^2&lt;I$4,10,(I$3-'Indicator Data'!BM182^2)/(I$3-I$4)*10)),1))</f>
        <v>0.1</v>
      </c>
      <c r="J182" s="172" t="n">
        <f aca="false">IF(OR('Indicator Data'!BL182=0,'Indicator Data'!BL182="No data"),"x",ROUND(IF('Indicator Data'!BL182&gt;J$3,0,IF('Indicator Data'!BL182&lt;J$4,10,(J$3-'Indicator Data'!BL182)/(J$3-J$4)*10)),1))</f>
        <v>0</v>
      </c>
      <c r="K182" s="172" t="n">
        <f aca="false">IF('Indicator Data'!BN182="No data","x",ROUND(IF('Indicator Data'!BN182&gt;K$3,0,IF('Indicator Data'!BN182&lt;K$4,10,(K$3-'Indicator Data'!BN182)/(K$3-K$4)*10)),1))</f>
        <v>7.9</v>
      </c>
      <c r="L182" s="172" t="n">
        <f aca="false">IF('Indicator Data'!BO182="No data","x",ROUND(IF('Indicator Data'!BO182&gt;L$3,0,IF('Indicator Data'!BO182&lt;L$4,10,(L$3-'Indicator Data'!BO182)/(L$3-L$4)*10)),1))</f>
        <v>2.3</v>
      </c>
      <c r="M182" s="173" t="n">
        <f aca="false">IF(AND(I182="x",J182="x",K182="x",L182="x"),"x",ROUND(AVERAGE(I182,J182,K182,L182),1))</f>
        <v>2.6</v>
      </c>
      <c r="N182" s="175" t="n">
        <f aca="false">IF('Indicator Data'!BP182="No data","x",'Indicator Data'!BP182/'Indicator Data'!CB182*100)</f>
        <v>4.25595301427872</v>
      </c>
      <c r="O182" s="172" t="n">
        <f aca="false">IF(N182="x","x",ROUND(IF(N182&gt;O$3,0,IF(N182&lt;O$4,10,(O$3-N182)/(O$3-O$4)*10)),1))</f>
        <v>9.7</v>
      </c>
      <c r="P182" s="172" t="n">
        <f aca="false">IF('Indicator Data'!BQ182="No data","x",ROUND(IF('Indicator Data'!BQ182&gt;P$3,0,IF('Indicator Data'!BQ182&lt;P$4,10,(P$3-'Indicator Data'!BQ182)/(P$3-P$4)*10)),1))</f>
        <v>0.1</v>
      </c>
      <c r="Q182" s="172" t="n">
        <f aca="false">IF('Indicator Data'!BR182="No data","x",ROUND(IF('Indicator Data'!BR182&gt;Q$3,0,IF('Indicator Data'!BR182&lt;Q$4,10,(Q$3-'Indicator Data'!BR182)/(Q$3-Q$4)*10)),1))</f>
        <v>0</v>
      </c>
      <c r="R182" s="173" t="n">
        <f aca="false">IF(AND(O182="x",P182="x",Q182="x"),"x",ROUND(AVERAGE(O182,Q182,P182),1))</f>
        <v>3.3</v>
      </c>
      <c r="S182" s="172" t="n">
        <f aca="false">IF('Indicator Data'!BS182="No data","x",ROUND(IF('Indicator Data'!BS182&gt;S$3,0,IF('Indicator Data'!BS182&lt;S$4,10,(S$3-'Indicator Data'!BS182)/(S$3-S$4)*10)),1))</f>
        <v>4.4</v>
      </c>
      <c r="T182" s="176" t="n">
        <f aca="false">IF('Indicator Data'!BT182="No data","x",ROUND(IF('Indicator Data'!BT182&gt;T$3,0,IF('Indicator Data'!BT182&lt;T$4,10,(T$3-'Indicator Data'!BT182)/(T$3-T$4)*10)),1))</f>
        <v>0.2</v>
      </c>
      <c r="U182" s="176" t="n">
        <f aca="false">IF('Indicator Data'!BU182="No data","x",ROUND(IF('Indicator Data'!BU182&gt;U$3,0,IF('Indicator Data'!BU182&lt;U$4,10,(U$3-'Indicator Data'!BU182)/(U$3-U$4)*10)),1))</f>
        <v>0</v>
      </c>
      <c r="V182" s="176" t="n">
        <f aca="false">IF('Indicator Data'!BV182="No data","x",ROUND(IF('Indicator Data'!BV182&gt;V$3,0,IF('Indicator Data'!BV182&lt;V$4,10,(V$3-'Indicator Data'!BV182)/(V$3-V$4)*10)),1))</f>
        <v>10</v>
      </c>
      <c r="W182" s="172" t="n">
        <f aca="false">IF(AND(T182="X",U182="x",V182="x"),"x",AVERAGE(T182:V182))</f>
        <v>3.4</v>
      </c>
      <c r="X182" s="172" t="n">
        <f aca="false">IF('Indicator Data'!BW182="No data","x",ROUND(IF('Indicator Data'!BW182&gt;X$3,0,IF('Indicator Data'!BW182&lt;X$4,10,(X$3-'Indicator Data'!BW182)/(X$3-X$4)*10)),1))</f>
        <v>6.6</v>
      </c>
      <c r="Y182" s="172" t="n">
        <f aca="false">IF('Indicator Data'!BX182="No data","x",ROUND(IF('Indicator Data'!BX182&gt;Y$3,10,IF('Indicator Data'!BX182&lt;Y$4,0,10-(Y$3-'Indicator Data'!BX182)/(Y$3-Y$4)*10)),1))</f>
        <v>0.1</v>
      </c>
      <c r="Z182" s="173" t="n">
        <f aca="false">IF(AND(S182="x",W182="x",X182="x",Y182="x"),"x",ROUND(AVERAGE(S182,W182,X182,Y182),1))</f>
        <v>3.6</v>
      </c>
      <c r="AA182" s="174" t="n">
        <f aca="false">ROUND(AVERAGE(R182,M182,Z182),1)</f>
        <v>3.2</v>
      </c>
      <c r="AB182" s="162"/>
    </row>
    <row r="183" customFormat="false" ht="14.5" hidden="false" customHeight="false" outlineLevel="0" collapsed="false">
      <c r="A183" s="170" t="str">
        <f aca="false">'Indicator Data'!A183</f>
        <v>Tuvalu</v>
      </c>
      <c r="B183" s="171" t="str">
        <f aca="false">'Indicator Data'!B183</f>
        <v>TUV</v>
      </c>
      <c r="C183" s="172" t="str">
        <f aca="false">IF('Indicator Data'!BI183="No data","x",ROUND(IF('Indicator Data'!BI183&gt;C$3,0,IF('Indicator Data'!BI183&lt;C$4,10,(C$3-'Indicator Data'!BI183)/(C$3-C$4)*10)),1))</f>
        <v>x</v>
      </c>
      <c r="D183" s="173" t="str">
        <f aca="false">IF(C183="x","x",C183)</f>
        <v>x</v>
      </c>
      <c r="E183" s="172" t="str">
        <f aca="false">IF('Indicator Data'!BK183="No data","x",ROUND(IF('Indicator Data'!BK183&gt;E$3,0,IF('Indicator Data'!BK183&lt;E$4,10,(E$3-'Indicator Data'!BK183)/(E$3-E$4)*10)),1))</f>
        <v>x</v>
      </c>
      <c r="F183" s="172" t="n">
        <f aca="false">IF('Indicator Data'!BJ183="No data","x",ROUND(IF('Indicator Data'!BJ183&gt;F$3,0,IF('Indicator Data'!BJ183&lt;F$4,10,(F$3-'Indicator Data'!BJ183)/(F$3-F$4)*10)),1))</f>
        <v>6.3</v>
      </c>
      <c r="G183" s="173" t="n">
        <f aca="false">IF(AND(E183="x",F183="x"),"x",ROUND(AVERAGE(E183,F183),1))</f>
        <v>6.3</v>
      </c>
      <c r="H183" s="174" t="n">
        <f aca="false">ROUND(AVERAGE(D183,G183),1)</f>
        <v>6.3</v>
      </c>
      <c r="I183" s="172" t="str">
        <f aca="false">IF('Indicator Data'!BM183="No data","x",ROUND(IF('Indicator Data'!BM183^2&gt;I$3,0,IF('Indicator Data'!BM183^2&lt;I$4,10,(I$3-'Indicator Data'!BM183^2)/(I$3-I$4)*10)),1))</f>
        <v>x</v>
      </c>
      <c r="J183" s="172" t="n">
        <f aca="false">IF(OR('Indicator Data'!BL183=0,'Indicator Data'!BL183="No data"),"x",ROUND(IF('Indicator Data'!BL183&gt;J$3,0,IF('Indicator Data'!BL183&lt;J$4,10,(J$3-'Indicator Data'!BL183)/(J$3-J$4)*10)),1))</f>
        <v>0</v>
      </c>
      <c r="K183" s="172" t="n">
        <f aca="false">IF('Indicator Data'!BN183="No data","x",ROUND(IF('Indicator Data'!BN183&gt;K$3,0,IF('Indicator Data'!BN183&lt;K$4,10,(K$3-'Indicator Data'!BN183)/(K$3-K$4)*10)),1))</f>
        <v>6.5</v>
      </c>
      <c r="L183" s="172" t="n">
        <f aca="false">IF('Indicator Data'!BO183="No data","x",ROUND(IF('Indicator Data'!BO183&gt;L$3,0,IF('Indicator Data'!BO183&lt;L$4,10,(L$3-'Indicator Data'!BO183)/(L$3-L$4)*10)),1))</f>
        <v>6.3</v>
      </c>
      <c r="M183" s="173" t="n">
        <f aca="false">IF(AND(I183="x",J183="x",K183="x",L183="x"),"x",ROUND(AVERAGE(I183,J183,K183,L183),1))</f>
        <v>4.3</v>
      </c>
      <c r="N183" s="175" t="n">
        <f aca="false">IF('Indicator Data'!BP183="No data","x",'Indicator Data'!BP183/'Indicator Data'!CB183*100)</f>
        <v>156.666666666667</v>
      </c>
      <c r="O183" s="172" t="n">
        <f aca="false">IF(N183="x","x",ROUND(IF(N183&gt;O$3,0,IF(N183&lt;O$4,10,(O$3-N183)/(O$3-O$4)*10)),1))</f>
        <v>0</v>
      </c>
      <c r="P183" s="172" t="n">
        <f aca="false">IF('Indicator Data'!BQ183="No data","x",ROUND(IF('Indicator Data'!BQ183&gt;P$3,0,IF('Indicator Data'!BQ183&lt;P$4,10,(P$3-'Indicator Data'!BQ183)/(P$3-P$4)*10)),1))</f>
        <v>1.8</v>
      </c>
      <c r="Q183" s="172" t="n">
        <f aca="false">IF('Indicator Data'!BR183="No data","x",ROUND(IF('Indicator Data'!BR183&gt;Q$3,0,IF('Indicator Data'!BR183&lt;Q$4,10,(Q$3-'Indicator Data'!BR183)/(Q$3-Q$4)*10)),1))</f>
        <v>0</v>
      </c>
      <c r="R183" s="173" t="n">
        <f aca="false">IF(AND(O183="x",P183="x",Q183="x"),"x",ROUND(AVERAGE(O183,Q183,P183),1))</f>
        <v>0.6</v>
      </c>
      <c r="S183" s="172" t="n">
        <f aca="false">IF('Indicator Data'!BS183="No data","x",ROUND(IF('Indicator Data'!BS183&gt;S$3,0,IF('Indicator Data'!BS183&lt;S$4,10,(S$3-'Indicator Data'!BS183)/(S$3-S$4)*10)),1))</f>
        <v>7.7</v>
      </c>
      <c r="T183" s="176" t="n">
        <f aca="false">IF('Indicator Data'!BT183="No data","x",ROUND(IF('Indicator Data'!BT183&gt;T$3,0,IF('Indicator Data'!BT183&lt;T$4,10,(T$3-'Indicator Data'!BT183)/(T$3-T$4)*10)),1))</f>
        <v>0.7</v>
      </c>
      <c r="U183" s="176" t="n">
        <f aca="false">IF('Indicator Data'!BU183="No data","x",ROUND(IF('Indicator Data'!BU183&gt;U$3,0,IF('Indicator Data'!BU183&lt;U$4,10,(U$3-'Indicator Data'!BU183)/(U$3-U$4)*10)),1))</f>
        <v>2.4</v>
      </c>
      <c r="V183" s="176" t="str">
        <f aca="false">IF('Indicator Data'!BV183="No data","x",ROUND(IF('Indicator Data'!BV183&gt;V$3,0,IF('Indicator Data'!BV183&lt;V$4,10,(V$3-'Indicator Data'!BV183)/(V$3-V$4)*10)),1))</f>
        <v>x</v>
      </c>
      <c r="W183" s="172" t="n">
        <f aca="false">IF(AND(T183="X",U183="x",V183="x"),"x",AVERAGE(T183:V183))</f>
        <v>1.55</v>
      </c>
      <c r="X183" s="172" t="n">
        <f aca="false">IF('Indicator Data'!BW183="No data","x",ROUND(IF('Indicator Data'!BW183&gt;X$3,0,IF('Indicator Data'!BW183&lt;X$4,10,(X$3-'Indicator Data'!BW183)/(X$3-X$4)*10)),1))</f>
        <v>6.5</v>
      </c>
      <c r="Y183" s="172" t="str">
        <f aca="false">IF('Indicator Data'!BX183="No data","x",ROUND(IF('Indicator Data'!BX183&gt;Y$3,10,IF('Indicator Data'!BX183&lt;Y$4,0,10-(Y$3-'Indicator Data'!BX183)/(Y$3-Y$4)*10)),1))</f>
        <v>x</v>
      </c>
      <c r="Z183" s="173" t="n">
        <f aca="false">IF(AND(S183="x",W183="x",X183="x",Y183="x"),"x",ROUND(AVERAGE(S183,W183,X183,Y183),1))</f>
        <v>5.3</v>
      </c>
      <c r="AA183" s="174" t="n">
        <f aca="false">ROUND(AVERAGE(R183,M183,Z183),1)</f>
        <v>3.4</v>
      </c>
      <c r="AB183" s="162"/>
    </row>
    <row r="184" customFormat="false" ht="14.5" hidden="false" customHeight="false" outlineLevel="0" collapsed="false">
      <c r="A184" s="170" t="str">
        <f aca="false">'Indicator Data'!A184</f>
        <v>Uganda</v>
      </c>
      <c r="B184" s="171" t="str">
        <f aca="false">'Indicator Data'!B184</f>
        <v>UGA</v>
      </c>
      <c r="C184" s="172" t="str">
        <f aca="false">IF('Indicator Data'!BI184="No data","x",ROUND(IF('Indicator Data'!BI184&gt;C$3,0,IF('Indicator Data'!BI184&lt;C$4,10,(C$3-'Indicator Data'!BI184)/(C$3-C$4)*10)),1))</f>
        <v>x</v>
      </c>
      <c r="D184" s="173" t="str">
        <f aca="false">IF(C184="x","x",C184)</f>
        <v>x</v>
      </c>
      <c r="E184" s="172" t="n">
        <f aca="false">IF('Indicator Data'!BK184="No data","x",ROUND(IF('Indicator Data'!BK184&gt;E$3,0,IF('Indicator Data'!BK184&lt;E$4,10,(E$3-'Indicator Data'!BK184)/(E$3-E$4)*10)),1))</f>
        <v>7.3</v>
      </c>
      <c r="F184" s="172" t="n">
        <f aca="false">IF('Indicator Data'!BJ184="No data","x",ROUND(IF('Indicator Data'!BJ184&gt;F$3,0,IF('Indicator Data'!BJ184&lt;F$4,10,(F$3-'Indicator Data'!BJ184)/(F$3-F$4)*10)),1))</f>
        <v>6.2</v>
      </c>
      <c r="G184" s="173" t="n">
        <f aca="false">IF(AND(E184="x",F184="x"),"x",ROUND(AVERAGE(E184,F184),1))</f>
        <v>6.8</v>
      </c>
      <c r="H184" s="174" t="n">
        <f aca="false">ROUND(AVERAGE(D184,G184),1)</f>
        <v>6.8</v>
      </c>
      <c r="I184" s="172" t="n">
        <f aca="false">IF('Indicator Data'!BM184="No data","x",ROUND(IF('Indicator Data'!BM184^2&gt;I$3,0,IF('Indicator Data'!BM184^2&lt;I$4,10,(I$3-'Indicator Data'!BM184^2)/(I$3-I$4)*10)),1))</f>
        <v>4.6</v>
      </c>
      <c r="J184" s="172" t="n">
        <f aca="false">IF(OR('Indicator Data'!BL184=0,'Indicator Data'!BL184="No data"),"x",ROUND(IF('Indicator Data'!BL184&gt;J$3,0,IF('Indicator Data'!BL184&lt;J$4,10,(J$3-'Indicator Data'!BL184)/(J$3-J$4)*10)),1))</f>
        <v>5.8</v>
      </c>
      <c r="K184" s="172" t="n">
        <f aca="false">IF('Indicator Data'!BN184="No data","x",ROUND(IF('Indicator Data'!BN184&gt;K$3,0,IF('Indicator Data'!BN184&lt;K$4,10,(K$3-'Indicator Data'!BN184)/(K$3-K$4)*10)),1))</f>
        <v>8</v>
      </c>
      <c r="L184" s="172" t="n">
        <f aca="false">IF('Indicator Data'!BO184="No data","x",ROUND(IF('Indicator Data'!BO184&gt;L$3,0,IF('Indicator Data'!BO184&lt;L$4,10,(L$3-'Indicator Data'!BO184)/(L$3-L$4)*10)),1))</f>
        <v>7.2</v>
      </c>
      <c r="M184" s="173" t="n">
        <f aca="false">IF(AND(I184="x",J184="x",K184="x",L184="x"),"x",ROUND(AVERAGE(I184,J184,K184,L184),1))</f>
        <v>6.4</v>
      </c>
      <c r="N184" s="175" t="n">
        <f aca="false">IF('Indicator Data'!BP184="No data","x",'Indicator Data'!BP184/'Indicator Data'!CB184*100)</f>
        <v>23.0218707772384</v>
      </c>
      <c r="O184" s="172" t="n">
        <f aca="false">IF(N184="x","x",ROUND(IF(N184&gt;O$3,0,IF(N184&lt;O$4,10,(O$3-N184)/(O$3-O$4)*10)),1))</f>
        <v>7.8</v>
      </c>
      <c r="P184" s="172" t="n">
        <f aca="false">IF('Indicator Data'!BQ184="No data","x",ROUND(IF('Indicator Data'!BQ184&gt;P$3,0,IF('Indicator Data'!BQ184&lt;P$4,10,(P$3-'Indicator Data'!BQ184)/(P$3-P$4)*10)),1))</f>
        <v>8.9</v>
      </c>
      <c r="Q184" s="172" t="n">
        <f aca="false">IF('Indicator Data'!BR184="No data","x",ROUND(IF('Indicator Data'!BR184&gt;Q$3,0,IF('Indicator Data'!BR184&lt;Q$4,10,(Q$3-'Indicator Data'!BR184)/(Q$3-Q$4)*10)),1))</f>
        <v>8.8</v>
      </c>
      <c r="R184" s="173" t="n">
        <f aca="false">IF(AND(O184="x",P184="x",Q184="x"),"x",ROUND(AVERAGE(O184,Q184,P184),1))</f>
        <v>8.5</v>
      </c>
      <c r="S184" s="172" t="n">
        <f aca="false">IF('Indicator Data'!BS184="No data","x",ROUND(IF('Indicator Data'!BS184&gt;S$3,0,IF('Indicator Data'!BS184&lt;S$4,10,(S$3-'Indicator Data'!BS184)/(S$3-S$4)*10)),1))</f>
        <v>9.8</v>
      </c>
      <c r="T184" s="176" t="n">
        <f aca="false">IF('Indicator Data'!BT184="No data","x",ROUND(IF('Indicator Data'!BT184&gt;T$3,0,IF('Indicator Data'!BT184&lt;T$4,10,(T$3-'Indicator Data'!BT184)/(T$3-T$4)*10)),1))</f>
        <v>1.7</v>
      </c>
      <c r="U184" s="176" t="str">
        <f aca="false">IF('Indicator Data'!BU184="No data","x",ROUND(IF('Indicator Data'!BU184&gt;U$3,0,IF('Indicator Data'!BU184&lt;U$4,10,(U$3-'Indicator Data'!BU184)/(U$3-U$4)*10)),1))</f>
        <v>x</v>
      </c>
      <c r="V184" s="176" t="n">
        <f aca="false">IF('Indicator Data'!BV184="No data","x",ROUND(IF('Indicator Data'!BV184&gt;V$3,0,IF('Indicator Data'!BV184&lt;V$4,10,(V$3-'Indicator Data'!BV184)/(V$3-V$4)*10)),1))</f>
        <v>1.7</v>
      </c>
      <c r="W184" s="172" t="n">
        <f aca="false">IF(AND(T184="X",U184="x",V184="x"),"x",AVERAGE(T184:V184))</f>
        <v>1.7</v>
      </c>
      <c r="X184" s="172" t="n">
        <f aca="false">IF('Indicator Data'!BW184="No data","x",ROUND(IF('Indicator Data'!BW184&gt;X$3,0,IF('Indicator Data'!BW184&lt;X$4,10,(X$3-'Indicator Data'!BW184)/(X$3-X$4)*10)),1))</f>
        <v>9.9</v>
      </c>
      <c r="Y184" s="172" t="n">
        <f aca="false">IF('Indicator Data'!BX184="No data","x",ROUND(IF('Indicator Data'!BX184&gt;Y$3,10,IF('Indicator Data'!BX184&lt;Y$4,0,10-(Y$3-'Indicator Data'!BX184)/(Y$3-Y$4)*10)),1))</f>
        <v>4.2</v>
      </c>
      <c r="Z184" s="173" t="n">
        <f aca="false">IF(AND(S184="x",W184="x",X184="x",Y184="x"),"x",ROUND(AVERAGE(S184,W184,X184,Y184),1))</f>
        <v>6.4</v>
      </c>
      <c r="AA184" s="174" t="n">
        <f aca="false">ROUND(AVERAGE(R184,M184,Z184),1)</f>
        <v>7.1</v>
      </c>
      <c r="AB184" s="162"/>
    </row>
    <row r="185" customFormat="false" ht="14.5" hidden="false" customHeight="false" outlineLevel="0" collapsed="false">
      <c r="A185" s="170" t="str">
        <f aca="false">'Indicator Data'!A185</f>
        <v>Ukraine</v>
      </c>
      <c r="B185" s="171" t="str">
        <f aca="false">'Indicator Data'!B185</f>
        <v>UKR</v>
      </c>
      <c r="C185" s="172" t="str">
        <f aca="false">IF('Indicator Data'!BI185="No data","x",ROUND(IF('Indicator Data'!BI185&gt;C$3,0,IF('Indicator Data'!BI185&lt;C$4,10,(C$3-'Indicator Data'!BI185)/(C$3-C$4)*10)),1))</f>
        <v>x</v>
      </c>
      <c r="D185" s="173" t="str">
        <f aca="false">IF(C185="x","x",C185)</f>
        <v>x</v>
      </c>
      <c r="E185" s="172" t="n">
        <f aca="false">IF('Indicator Data'!BK185="No data","x",ROUND(IF('Indicator Data'!BK185&gt;E$3,0,IF('Indicator Data'!BK185&lt;E$4,10,(E$3-'Indicator Data'!BK185)/(E$3-E$4)*10)),1))</f>
        <v>6.8</v>
      </c>
      <c r="F185" s="172" t="n">
        <f aca="false">IF('Indicator Data'!BJ185="No data","x",ROUND(IF('Indicator Data'!BJ185&gt;F$3,0,IF('Indicator Data'!BJ185&lt;F$4,10,(F$3-'Indicator Data'!BJ185)/(F$3-F$4)*10)),1))</f>
        <v>5.7</v>
      </c>
      <c r="G185" s="173" t="n">
        <f aca="false">IF(AND(E185="x",F185="x"),"x",ROUND(AVERAGE(E185,F185),1))</f>
        <v>6.3</v>
      </c>
      <c r="H185" s="174" t="n">
        <f aca="false">ROUND(AVERAGE(D185,G185),1)</f>
        <v>6.3</v>
      </c>
      <c r="I185" s="172" t="n">
        <f aca="false">IF('Indicator Data'!BM185="No data","x",ROUND(IF('Indicator Data'!BM185^2&gt;I$3,0,IF('Indicator Data'!BM185^2&lt;I$4,10,(I$3-'Indicator Data'!BM185^2)/(I$3-I$4)*10)),1))</f>
        <v>0</v>
      </c>
      <c r="J185" s="172" t="n">
        <f aca="false">IF(OR('Indicator Data'!BL185=0,'Indicator Data'!BL185="No data"),"x",ROUND(IF('Indicator Data'!BL185&gt;J$3,0,IF('Indicator Data'!BL185&lt;J$4,10,(J$3-'Indicator Data'!BL185)/(J$3-J$4)*10)),1))</f>
        <v>0</v>
      </c>
      <c r="K185" s="172" t="n">
        <f aca="false">IF('Indicator Data'!BN185="No data","x",ROUND(IF('Indicator Data'!BN185&gt;K$3,0,IF('Indicator Data'!BN185&lt;K$4,10,(K$3-'Indicator Data'!BN185)/(K$3-K$4)*10)),1))</f>
        <v>2.5</v>
      </c>
      <c r="L185" s="172" t="n">
        <f aca="false">IF('Indicator Data'!BO185="No data","x",ROUND(IF('Indicator Data'!BO185&gt;L$3,0,IF('Indicator Data'!BO185&lt;L$4,10,(L$3-'Indicator Data'!BO185)/(L$3-L$4)*10)),1))</f>
        <v>3.6</v>
      </c>
      <c r="M185" s="173" t="n">
        <f aca="false">IF(AND(I185="x",J185="x",K185="x",L185="x"),"x",ROUND(AVERAGE(I185,J185,K185,L185),1))</f>
        <v>1.5</v>
      </c>
      <c r="N185" s="175" t="n">
        <f aca="false">IF('Indicator Data'!BP185="No data","x",'Indicator Data'!BP185/'Indicator Data'!CB185*100)</f>
        <v>74.2249533936339</v>
      </c>
      <c r="O185" s="172" t="n">
        <f aca="false">IF(N185="x","x",ROUND(IF(N185&gt;O$3,0,IF(N185&lt;O$4,10,(O$3-N185)/(O$3-O$4)*10)),1))</f>
        <v>2.6</v>
      </c>
      <c r="P185" s="172" t="n">
        <f aca="false">IF('Indicator Data'!BQ185="No data","x",ROUND(IF('Indicator Data'!BQ185&gt;P$3,0,IF('Indicator Data'!BQ185&lt;P$4,10,(P$3-'Indicator Data'!BQ185)/(P$3-P$4)*10)),1))</f>
        <v>0.3</v>
      </c>
      <c r="Q185" s="172" t="n">
        <f aca="false">IF('Indicator Data'!BR185="No data","x",ROUND(IF('Indicator Data'!BR185&gt;Q$3,0,IF('Indicator Data'!BR185&lt;Q$4,10,(Q$3-'Indicator Data'!BR185)/(Q$3-Q$4)*10)),1))</f>
        <v>1.2</v>
      </c>
      <c r="R185" s="173" t="n">
        <f aca="false">IF(AND(O185="x",P185="x",Q185="x"),"x",ROUND(AVERAGE(O185,Q185,P185),1))</f>
        <v>1.4</v>
      </c>
      <c r="S185" s="172" t="n">
        <f aca="false">IF('Indicator Data'!BS185="No data","x",ROUND(IF('Indicator Data'!BS185&gt;S$3,0,IF('Indicator Data'!BS185&lt;S$4,10,(S$3-'Indicator Data'!BS185)/(S$3-S$4)*10)),1))</f>
        <v>2.5</v>
      </c>
      <c r="T185" s="176" t="n">
        <f aca="false">IF('Indicator Data'!BT185="No data","x",ROUND(IF('Indicator Data'!BT185&gt;T$3,0,IF('Indicator Data'!BT185&lt;T$4,10,(T$3-'Indicator Data'!BT185)/(T$3-T$4)*10)),1))</f>
        <v>3.1</v>
      </c>
      <c r="U185" s="176" t="n">
        <f aca="false">IF('Indicator Data'!BU185="No data","x",ROUND(IF('Indicator Data'!BU185&gt;U$3,0,IF('Indicator Data'!BU185&lt;U$4,10,(U$3-'Indicator Data'!BU185)/(U$3-U$4)*10)),1))</f>
        <v>2.9</v>
      </c>
      <c r="V185" s="176" t="str">
        <f aca="false">IF('Indicator Data'!BV185="No data","x",ROUND(IF('Indicator Data'!BV185&gt;V$3,0,IF('Indicator Data'!BV185&lt;V$4,10,(V$3-'Indicator Data'!BV185)/(V$3-V$4)*10)),1))</f>
        <v>x</v>
      </c>
      <c r="W185" s="172" t="n">
        <f aca="false">IF(AND(T185="X",U185="x",V185="x"),"x",AVERAGE(T185:V185))</f>
        <v>3</v>
      </c>
      <c r="X185" s="172" t="n">
        <f aca="false">IF('Indicator Data'!BW185="No data","x",ROUND(IF('Indicator Data'!BW185&gt;X$3,0,IF('Indicator Data'!BW185&lt;X$4,10,(X$3-'Indicator Data'!BW185)/(X$3-X$4)*10)),1))</f>
        <v>7.1</v>
      </c>
      <c r="Y185" s="172" t="n">
        <f aca="false">IF('Indicator Data'!BX185="No data","x",ROUND(IF('Indicator Data'!BX185&gt;Y$3,10,IF('Indicator Data'!BX185&lt;Y$4,0,10-(Y$3-'Indicator Data'!BX185)/(Y$3-Y$4)*10)),1))</f>
        <v>0.2</v>
      </c>
      <c r="Z185" s="173" t="n">
        <f aca="false">IF(AND(S185="x",W185="x",X185="x",Y185="x"),"x",ROUND(AVERAGE(S185,W185,X185,Y185),1))</f>
        <v>3.2</v>
      </c>
      <c r="AA185" s="174" t="n">
        <f aca="false">ROUND(AVERAGE(R185,M185,Z185),1)</f>
        <v>2</v>
      </c>
      <c r="AB185" s="162"/>
    </row>
    <row r="186" customFormat="false" ht="14.5" hidden="false" customHeight="false" outlineLevel="0" collapsed="false">
      <c r="A186" s="170" t="str">
        <f aca="false">'Indicator Data'!A186</f>
        <v>United Arab Emirates</v>
      </c>
      <c r="B186" s="171" t="str">
        <f aca="false">'Indicator Data'!B186</f>
        <v>ARE</v>
      </c>
      <c r="C186" s="172" t="n">
        <f aca="false">IF('Indicator Data'!BI186="No data","x",ROUND(IF('Indicator Data'!BI186&gt;C$3,0,IF('Indicator Data'!BI186&lt;C$4,10,(C$3-'Indicator Data'!BI186)/(C$3-C$4)*10)),1))</f>
        <v>2.1</v>
      </c>
      <c r="D186" s="173" t="n">
        <f aca="false">IF(C186="x","x",C186)</f>
        <v>2.1</v>
      </c>
      <c r="E186" s="172" t="n">
        <f aca="false">IF('Indicator Data'!BK186="No data","x",ROUND(IF('Indicator Data'!BK186&gt;E$3,0,IF('Indicator Data'!BK186&lt;E$4,10,(E$3-'Indicator Data'!BK186)/(E$3-E$4)*10)),1))</f>
        <v>3.1</v>
      </c>
      <c r="F186" s="172" t="n">
        <f aca="false">IF('Indicator Data'!BJ186="No data","x",ROUND(IF('Indicator Data'!BJ186&gt;F$3,0,IF('Indicator Data'!BJ186&lt;F$4,10,(F$3-'Indicator Data'!BJ186)/(F$3-F$4)*10)),1))</f>
        <v>2.3</v>
      </c>
      <c r="G186" s="173" t="n">
        <f aca="false">IF(AND(E186="x",F186="x"),"x",ROUND(AVERAGE(E186,F186),1))</f>
        <v>2.7</v>
      </c>
      <c r="H186" s="174" t="n">
        <f aca="false">ROUND(AVERAGE(D186,G186),1)</f>
        <v>2.4</v>
      </c>
      <c r="I186" s="172" t="n">
        <f aca="false">IF('Indicator Data'!BM186="No data","x",ROUND(IF('Indicator Data'!BM186^2&gt;I$3,0,IF('Indicator Data'!BM186^2&lt;I$4,10,(I$3-'Indicator Data'!BM186^2)/(I$3-I$4)*10)),1))</f>
        <v>1</v>
      </c>
      <c r="J186" s="172" t="n">
        <f aca="false">IF(OR('Indicator Data'!BL186=0,'Indicator Data'!BL186="No data"),"x",ROUND(IF('Indicator Data'!BL186&gt;J$3,0,IF('Indicator Data'!BL186&lt;J$4,10,(J$3-'Indicator Data'!BL186)/(J$3-J$4)*10)),1))</f>
        <v>0</v>
      </c>
      <c r="K186" s="172" t="n">
        <f aca="false">IF('Indicator Data'!BN186="No data","x",ROUND(IF('Indicator Data'!BN186&gt;K$3,0,IF('Indicator Data'!BN186&lt;K$4,10,(K$3-'Indicator Data'!BN186)/(K$3-K$4)*10)),1))</f>
        <v>0</v>
      </c>
      <c r="L186" s="172" t="n">
        <f aca="false">IF('Indicator Data'!BO186="No data","x",ROUND(IF('Indicator Data'!BO186&gt;L$3,0,IF('Indicator Data'!BO186&lt;L$4,10,(L$3-'Indicator Data'!BO186)/(L$3-L$4)*10)),1))</f>
        <v>0.7</v>
      </c>
      <c r="M186" s="173" t="n">
        <f aca="false">IF(AND(I186="x",J186="x",K186="x",L186="x"),"x",ROUND(AVERAGE(I186,J186,K186,L186),1))</f>
        <v>0.4</v>
      </c>
      <c r="N186" s="175" t="n">
        <f aca="false">IF('Indicator Data'!BP186="No data","x",'Indicator Data'!BP186/'Indicator Data'!CB186*100)</f>
        <v>47.8468899521531</v>
      </c>
      <c r="O186" s="172" t="n">
        <f aca="false">IF(N186="x","x",ROUND(IF(N186&gt;O$3,0,IF(N186&lt;O$4,10,(O$3-N186)/(O$3-O$4)*10)),1))</f>
        <v>5.3</v>
      </c>
      <c r="P186" s="172" t="n">
        <f aca="false">IF('Indicator Data'!BQ186="No data","x",ROUND(IF('Indicator Data'!BQ186&gt;P$3,0,IF('Indicator Data'!BQ186&lt;P$4,10,(P$3-'Indicator Data'!BQ186)/(P$3-P$4)*10)),1))</f>
        <v>0.1</v>
      </c>
      <c r="Q186" s="172" t="n">
        <f aca="false">IF('Indicator Data'!BR186="No data","x",ROUND(IF('Indicator Data'!BR186&gt;Q$3,0,IF('Indicator Data'!BR186&lt;Q$4,10,(Q$3-'Indicator Data'!BR186)/(Q$3-Q$4)*10)),1))</f>
        <v>0</v>
      </c>
      <c r="R186" s="173" t="n">
        <f aca="false">IF(AND(O186="x",P186="x",Q186="x"),"x",ROUND(AVERAGE(O186,Q186,P186),1))</f>
        <v>1.8</v>
      </c>
      <c r="S186" s="172" t="n">
        <f aca="false">IF('Indicator Data'!BS186="No data","x",ROUND(IF('Indicator Data'!BS186&gt;S$3,0,IF('Indicator Data'!BS186&lt;S$4,10,(S$3-'Indicator Data'!BS186)/(S$3-S$4)*10)),1))</f>
        <v>4</v>
      </c>
      <c r="T186" s="176" t="n">
        <f aca="false">IF('Indicator Data'!BT186="No data","x",ROUND(IF('Indicator Data'!BT186&gt;T$3,0,IF('Indicator Data'!BT186&lt;T$4,10,(T$3-'Indicator Data'!BT186)/(T$3-T$4)*10)),1))</f>
        <v>1.5</v>
      </c>
      <c r="U186" s="176" t="n">
        <f aca="false">IF('Indicator Data'!BU186="No data","x",ROUND(IF('Indicator Data'!BU186&gt;U$3,0,IF('Indicator Data'!BU186&lt;U$4,10,(U$3-'Indicator Data'!BU186)/(U$3-U$4)*10)),1))</f>
        <v>1.2</v>
      </c>
      <c r="V186" s="176" t="n">
        <f aca="false">IF('Indicator Data'!BV186="No data","x",ROUND(IF('Indicator Data'!BV186&gt;V$3,0,IF('Indicator Data'!BV186&lt;V$4,10,(V$3-'Indicator Data'!BV186)/(V$3-V$4)*10)),1))</f>
        <v>2.5</v>
      </c>
      <c r="W186" s="172" t="n">
        <f aca="false">IF(AND(T186="X",U186="x",V186="x"),"x",AVERAGE(T186:V186))</f>
        <v>1.73333333333333</v>
      </c>
      <c r="X186" s="172" t="n">
        <f aca="false">IF('Indicator Data'!BW186="No data","x",ROUND(IF('Indicator Data'!BW186&gt;X$3,0,IF('Indicator Data'!BW186&lt;X$4,10,(X$3-'Indicator Data'!BW186)/(X$3-X$4)*10)),1))</f>
        <v>0</v>
      </c>
      <c r="Y186" s="172" t="n">
        <f aca="false">IF('Indicator Data'!BX186="No data","x",ROUND(IF('Indicator Data'!BX186&gt;Y$3,10,IF('Indicator Data'!BX186&lt;Y$4,0,10-(Y$3-'Indicator Data'!BX186)/(Y$3-Y$4)*10)),1))</f>
        <v>0</v>
      </c>
      <c r="Z186" s="173" t="n">
        <f aca="false">IF(AND(S186="x",W186="x",X186="x",Y186="x"),"x",ROUND(AVERAGE(S186,W186,X186,Y186),1))</f>
        <v>1.4</v>
      </c>
      <c r="AA186" s="174" t="n">
        <f aca="false">ROUND(AVERAGE(R186,M186,Z186),1)</f>
        <v>1.2</v>
      </c>
      <c r="AB186" s="162"/>
    </row>
    <row r="187" customFormat="false" ht="14.5" hidden="false" customHeight="false" outlineLevel="0" collapsed="false">
      <c r="A187" s="170" t="str">
        <f aca="false">'Indicator Data'!A187</f>
        <v>United Kingdom</v>
      </c>
      <c r="B187" s="171" t="str">
        <f aca="false">'Indicator Data'!B187</f>
        <v>GBR</v>
      </c>
      <c r="C187" s="172" t="n">
        <f aca="false">IF('Indicator Data'!BI187="No data","x",ROUND(IF('Indicator Data'!BI187&gt;C$3,0,IF('Indicator Data'!BI187&lt;C$4,10,(C$3-'Indicator Data'!BI187)/(C$3-C$4)*10)),1))</f>
        <v>2.1</v>
      </c>
      <c r="D187" s="173" t="n">
        <f aca="false">IF(C187="x","x",C187)</f>
        <v>2.1</v>
      </c>
      <c r="E187" s="172" t="n">
        <f aca="false">IF('Indicator Data'!BK187="No data","x",ROUND(IF('Indicator Data'!BK187&gt;E$3,0,IF('Indicator Data'!BK187&lt;E$4,10,(E$3-'Indicator Data'!BK187)/(E$3-E$4)*10)),1))</f>
        <v>2.2</v>
      </c>
      <c r="F187" s="172" t="n">
        <f aca="false">IF('Indicator Data'!BJ187="No data","x",ROUND(IF('Indicator Data'!BJ187&gt;F$3,0,IF('Indicator Data'!BJ187&lt;F$4,10,(F$3-'Indicator Data'!BJ187)/(F$3-F$4)*10)),1))</f>
        <v>2.2</v>
      </c>
      <c r="G187" s="173" t="n">
        <f aca="false">IF(AND(E187="x",F187="x"),"x",ROUND(AVERAGE(E187,F187),1))</f>
        <v>2.2</v>
      </c>
      <c r="H187" s="174" t="n">
        <f aca="false">ROUND(AVERAGE(D187,G187),1)</f>
        <v>2.2</v>
      </c>
      <c r="I187" s="172" t="str">
        <f aca="false">IF('Indicator Data'!BM187="No data","x",ROUND(IF('Indicator Data'!BM187^2&gt;I$3,0,IF('Indicator Data'!BM187^2&lt;I$4,10,(I$3-'Indicator Data'!BM187^2)/(I$3-I$4)*10)),1))</f>
        <v>x</v>
      </c>
      <c r="J187" s="172" t="n">
        <f aca="false">IF(OR('Indicator Data'!BL187=0,'Indicator Data'!BL187="No data"),"x",ROUND(IF('Indicator Data'!BL187&gt;J$3,0,IF('Indicator Data'!BL187&lt;J$4,10,(J$3-'Indicator Data'!BL187)/(J$3-J$4)*10)),1))</f>
        <v>0</v>
      </c>
      <c r="K187" s="172" t="n">
        <f aca="false">IF('Indicator Data'!BN187="No data","x",ROUND(IF('Indicator Data'!BN187&gt;K$3,0,IF('Indicator Data'!BN187&lt;K$4,10,(K$3-'Indicator Data'!BN187)/(K$3-K$4)*10)),1))</f>
        <v>0.5</v>
      </c>
      <c r="L187" s="172" t="n">
        <f aca="false">IF('Indicator Data'!BO187="No data","x",ROUND(IF('Indicator Data'!BO187&gt;L$3,0,IF('Indicator Data'!BO187&lt;L$4,10,(L$3-'Indicator Data'!BO187)/(L$3-L$4)*10)),1))</f>
        <v>4.3</v>
      </c>
      <c r="M187" s="173" t="n">
        <f aca="false">IF(AND(I187="x",J187="x",K187="x",L187="x"),"x",ROUND(AVERAGE(I187,J187,K187,L187),1))</f>
        <v>1.6</v>
      </c>
      <c r="N187" s="175" t="n">
        <f aca="false">IF('Indicator Data'!BP187="No data","x",'Indicator Data'!BP187/'Indicator Data'!CB187*100)</f>
        <v>268.672756582483</v>
      </c>
      <c r="O187" s="172" t="n">
        <f aca="false">IF(N187="x","x",ROUND(IF(N187&gt;O$3,0,IF(N187&lt;O$4,10,(O$3-N187)/(O$3-O$4)*10)),1))</f>
        <v>0</v>
      </c>
      <c r="P187" s="172" t="n">
        <f aca="false">IF('Indicator Data'!BQ187="No data","x",ROUND(IF('Indicator Data'!BQ187&gt;P$3,0,IF('Indicator Data'!BQ187&lt;P$4,10,(P$3-'Indicator Data'!BQ187)/(P$3-P$4)*10)),1))</f>
        <v>0.1</v>
      </c>
      <c r="Q187" s="172" t="n">
        <f aca="false">IF('Indicator Data'!BR187="No data","x",ROUND(IF('Indicator Data'!BR187&gt;Q$3,0,IF('Indicator Data'!BR187&lt;Q$4,10,(Q$3-'Indicator Data'!BR187)/(Q$3-Q$4)*10)),1))</f>
        <v>0</v>
      </c>
      <c r="R187" s="173" t="n">
        <f aca="false">IF(AND(O187="x",P187="x",Q187="x"),"x",ROUND(AVERAGE(O187,Q187,P187),1))</f>
        <v>0</v>
      </c>
      <c r="S187" s="172" t="n">
        <f aca="false">IF('Indicator Data'!BS187="No data","x",ROUND(IF('Indicator Data'!BS187&gt;S$3,0,IF('Indicator Data'!BS187&lt;S$4,10,(S$3-'Indicator Data'!BS187)/(S$3-S$4)*10)),1))</f>
        <v>3</v>
      </c>
      <c r="T187" s="176" t="n">
        <f aca="false">IF('Indicator Data'!BT187="No data","x",ROUND(IF('Indicator Data'!BT187&gt;T$3,0,IF('Indicator Data'!BT187&lt;T$4,10,(T$3-'Indicator Data'!BT187)/(T$3-T$4)*10)),1))</f>
        <v>1</v>
      </c>
      <c r="U187" s="176" t="n">
        <f aca="false">IF('Indicator Data'!BU187="No data","x",ROUND(IF('Indicator Data'!BU187&gt;U$3,0,IF('Indicator Data'!BU187&lt;U$4,10,(U$3-'Indicator Data'!BU187)/(U$3-U$4)*10)),1))</f>
        <v>2</v>
      </c>
      <c r="V187" s="176" t="n">
        <f aca="false">IF('Indicator Data'!BV187="No data","x",ROUND(IF('Indicator Data'!BV187&gt;V$3,0,IF('Indicator Data'!BV187&lt;V$4,10,(V$3-'Indicator Data'!BV187)/(V$3-V$4)*10)),1))</f>
        <v>1.4</v>
      </c>
      <c r="W187" s="172" t="n">
        <f aca="false">IF(AND(T187="X",U187="x",V187="x"),"x",AVERAGE(T187:V187))</f>
        <v>1.46666666666667</v>
      </c>
      <c r="X187" s="172" t="n">
        <f aca="false">IF('Indicator Data'!BW187="No data","x",ROUND(IF('Indicator Data'!BW187&gt;X$3,0,IF('Indicator Data'!BW187&lt;X$4,10,(X$3-'Indicator Data'!BW187)/(X$3-X$4)*10)),1))</f>
        <v>0</v>
      </c>
      <c r="Y187" s="172" t="n">
        <f aca="false">IF('Indicator Data'!BX187="No data","x",ROUND(IF('Indicator Data'!BX187&gt;Y$3,10,IF('Indicator Data'!BX187&lt;Y$4,0,10-(Y$3-'Indicator Data'!BX187)/(Y$3-Y$4)*10)),1))</f>
        <v>0.1</v>
      </c>
      <c r="Z187" s="173" t="n">
        <f aca="false">IF(AND(S187="x",W187="x",X187="x",Y187="x"),"x",ROUND(AVERAGE(S187,W187,X187,Y187),1))</f>
        <v>1.1</v>
      </c>
      <c r="AA187" s="174" t="n">
        <f aca="false">ROUND(AVERAGE(R187,M187,Z187),1)</f>
        <v>0.9</v>
      </c>
      <c r="AB187" s="162"/>
    </row>
    <row r="188" customFormat="false" ht="14.5" hidden="false" customHeight="false" outlineLevel="0" collapsed="false">
      <c r="A188" s="170" t="str">
        <f aca="false">'Indicator Data'!A188</f>
        <v>United States of America</v>
      </c>
      <c r="B188" s="171" t="str">
        <f aca="false">'Indicator Data'!B188</f>
        <v>USA</v>
      </c>
      <c r="C188" s="172" t="n">
        <f aca="false">IF('Indicator Data'!BI188="No data","x",ROUND(IF('Indicator Data'!BI188&gt;C$3,0,IF('Indicator Data'!BI188&lt;C$4,10,(C$3-'Indicator Data'!BI188)/(C$3-C$4)*10)),1))</f>
        <v>3</v>
      </c>
      <c r="D188" s="173" t="n">
        <f aca="false">IF(C188="x","x",C188)</f>
        <v>3</v>
      </c>
      <c r="E188" s="172" t="n">
        <f aca="false">IF('Indicator Data'!BK188="No data","x",ROUND(IF('Indicator Data'!BK188&gt;E$3,0,IF('Indicator Data'!BK188&lt;E$4,10,(E$3-'Indicator Data'!BK188)/(E$3-E$4)*10)),1))</f>
        <v>3.3</v>
      </c>
      <c r="F188" s="172" t="n">
        <f aca="false">IF('Indicator Data'!BJ188="No data","x",ROUND(IF('Indicator Data'!BJ188&gt;F$3,0,IF('Indicator Data'!BJ188&lt;F$4,10,(F$3-'Indicator Data'!BJ188)/(F$3-F$4)*10)),1))</f>
        <v>2.4</v>
      </c>
      <c r="G188" s="173" t="n">
        <f aca="false">IF(AND(E188="x",F188="x"),"x",ROUND(AVERAGE(E188,F188),1))</f>
        <v>2.9</v>
      </c>
      <c r="H188" s="174" t="n">
        <f aca="false">ROUND(AVERAGE(D188,G188),1)</f>
        <v>3</v>
      </c>
      <c r="I188" s="172" t="str">
        <f aca="false">IF('Indicator Data'!BM188="No data","x",ROUND(IF('Indicator Data'!BM188^2&gt;I$3,0,IF('Indicator Data'!BM188^2&lt;I$4,10,(I$3-'Indicator Data'!BM188^2)/(I$3-I$4)*10)),1))</f>
        <v>x</v>
      </c>
      <c r="J188" s="172" t="n">
        <f aca="false">IF(OR('Indicator Data'!BL188=0,'Indicator Data'!BL188="No data"),"x",ROUND(IF('Indicator Data'!BL188&gt;J$3,0,IF('Indicator Data'!BL188&lt;J$4,10,(J$3-'Indicator Data'!BL188)/(J$3-J$4)*10)),1))</f>
        <v>0</v>
      </c>
      <c r="K188" s="172" t="n">
        <f aca="false">IF('Indicator Data'!BN188="No data","x",ROUND(IF('Indicator Data'!BN188&gt;K$3,0,IF('Indicator Data'!BN188&lt;K$4,10,(K$3-'Indicator Data'!BN188)/(K$3-K$4)*10)),1))</f>
        <v>0.9</v>
      </c>
      <c r="L188" s="172" t="n">
        <f aca="false">IF('Indicator Data'!BO188="No data","x",ROUND(IF('Indicator Data'!BO188&gt;L$3,0,IF('Indicator Data'!BO188&lt;L$4,10,(L$3-'Indicator Data'!BO188)/(L$3-L$4)*10)),1))</f>
        <v>4.8</v>
      </c>
      <c r="M188" s="173" t="n">
        <f aca="false">IF(AND(I188="x",J188="x",K188="x",L188="x"),"x",ROUND(AVERAGE(I188,J188,K188,L188),1))</f>
        <v>1.9</v>
      </c>
      <c r="N188" s="175" t="n">
        <f aca="false">IF('Indicator Data'!BP188="No data","x",'Indicator Data'!BP188/'Indicator Data'!CB188*100)</f>
        <v>72.1514918960756</v>
      </c>
      <c r="O188" s="172" t="n">
        <f aca="false">IF(N188="x","x",ROUND(IF(N188&gt;O$3,0,IF(N188&lt;O$4,10,(O$3-N188)/(O$3-O$4)*10)),1))</f>
        <v>2.8</v>
      </c>
      <c r="P188" s="172" t="n">
        <f aca="false">IF('Indicator Data'!BQ188="No data","x",ROUND(IF('Indicator Data'!BQ188&gt;P$3,0,IF('Indicator Data'!BQ188&lt;P$4,10,(P$3-'Indicator Data'!BQ188)/(P$3-P$4)*10)),1))</f>
        <v>0</v>
      </c>
      <c r="Q188" s="172" t="n">
        <f aca="false">IF('Indicator Data'!BR188="No data","x",ROUND(IF('Indicator Data'!BR188&gt;Q$3,0,IF('Indicator Data'!BR188&lt;Q$4,10,(Q$3-'Indicator Data'!BR188)/(Q$3-Q$4)*10)),1))</f>
        <v>0</v>
      </c>
      <c r="R188" s="173" t="n">
        <f aca="false">IF(AND(O188="x",P188="x",Q188="x"),"x",ROUND(AVERAGE(O188,Q188,P188),1))</f>
        <v>0.9</v>
      </c>
      <c r="S188" s="172" t="n">
        <f aca="false">IF('Indicator Data'!BS188="No data","x",ROUND(IF('Indicator Data'!BS188&gt;S$3,0,IF('Indicator Data'!BS188&lt;S$4,10,(S$3-'Indicator Data'!BS188)/(S$3-S$4)*10)),1))</f>
        <v>3.5</v>
      </c>
      <c r="T188" s="176" t="n">
        <f aca="false">IF('Indicator Data'!BT188="No data","x",ROUND(IF('Indicator Data'!BT188&gt;T$3,0,IF('Indicator Data'!BT188&lt;T$4,10,(T$3-'Indicator Data'!BT188)/(T$3-T$4)*10)),1))</f>
        <v>1</v>
      </c>
      <c r="U188" s="176" t="n">
        <f aca="false">IF('Indicator Data'!BU188="No data","x",ROUND(IF('Indicator Data'!BU188&gt;U$3,0,IF('Indicator Data'!BU188&lt;U$4,10,(U$3-'Indicator Data'!BU188)/(U$3-U$4)*10)),1))</f>
        <v>0.7</v>
      </c>
      <c r="V188" s="176" t="n">
        <f aca="false">IF('Indicator Data'!BV188="No data","x",ROUND(IF('Indicator Data'!BV188&gt;V$3,0,IF('Indicator Data'!BV188&lt;V$4,10,(V$3-'Indicator Data'!BV188)/(V$3-V$4)*10)),1))</f>
        <v>2.9</v>
      </c>
      <c r="W188" s="172" t="n">
        <f aca="false">IF(AND(T188="X",U188="x",V188="x"),"x",AVERAGE(T188:V188))</f>
        <v>1.53333333333333</v>
      </c>
      <c r="X188" s="172" t="n">
        <f aca="false">IF('Indicator Data'!BW188="No data","x",ROUND(IF('Indicator Data'!BW188&gt;X$3,0,IF('Indicator Data'!BW188&lt;X$4,10,(X$3-'Indicator Data'!BW188)/(X$3-X$4)*10)),1))</f>
        <v>0</v>
      </c>
      <c r="Y188" s="172" t="n">
        <f aca="false">IF('Indicator Data'!BX188="No data","x",ROUND(IF('Indicator Data'!BX188&gt;Y$3,10,IF('Indicator Data'!BX188&lt;Y$4,0,10-(Y$3-'Indicator Data'!BX188)/(Y$3-Y$4)*10)),1))</f>
        <v>0.2</v>
      </c>
      <c r="Z188" s="173" t="n">
        <f aca="false">IF(AND(S188="x",W188="x",X188="x",Y188="x"),"x",ROUND(AVERAGE(S188,W188,X188,Y188),1))</f>
        <v>1.3</v>
      </c>
      <c r="AA188" s="174" t="n">
        <f aca="false">ROUND(AVERAGE(R188,M188,Z188),1)</f>
        <v>1.4</v>
      </c>
      <c r="AB188" s="162"/>
    </row>
    <row r="189" customFormat="false" ht="14.5" hidden="false" customHeight="false" outlineLevel="0" collapsed="false">
      <c r="A189" s="170" t="str">
        <f aca="false">'Indicator Data'!A189</f>
        <v>Uruguay</v>
      </c>
      <c r="B189" s="171" t="str">
        <f aca="false">'Indicator Data'!B189</f>
        <v>URY</v>
      </c>
      <c r="C189" s="172" t="n">
        <f aca="false">IF('Indicator Data'!BI189="No data","x",ROUND(IF('Indicator Data'!BI189&gt;C$3,0,IF('Indicator Data'!BI189&lt;C$4,10,(C$3-'Indicator Data'!BI189)/(C$3-C$4)*10)),1))</f>
        <v>4</v>
      </c>
      <c r="D189" s="173" t="n">
        <f aca="false">IF(C189="x","x",C189)</f>
        <v>4</v>
      </c>
      <c r="E189" s="172" t="n">
        <f aca="false">IF('Indicator Data'!BK189="No data","x",ROUND(IF('Indicator Data'!BK189&gt;E$3,0,IF('Indicator Data'!BK189&lt;E$4,10,(E$3-'Indicator Data'!BK189)/(E$3-E$4)*10)),1))</f>
        <v>2.7</v>
      </c>
      <c r="F189" s="172" t="n">
        <f aca="false">IF('Indicator Data'!BJ189="No data","x",ROUND(IF('Indicator Data'!BJ189&gt;F$3,0,IF('Indicator Data'!BJ189&lt;F$4,10,(F$3-'Indicator Data'!BJ189)/(F$3-F$4)*10)),1))</f>
        <v>3.4</v>
      </c>
      <c r="G189" s="173" t="n">
        <f aca="false">IF(AND(E189="x",F189="x"),"x",ROUND(AVERAGE(E189,F189),1))</f>
        <v>3.1</v>
      </c>
      <c r="H189" s="174" t="n">
        <f aca="false">ROUND(AVERAGE(D189,G189),1)</f>
        <v>3.6</v>
      </c>
      <c r="I189" s="172" t="n">
        <f aca="false">IF('Indicator Data'!BM189="No data","x",ROUND(IF('Indicator Data'!BM189^2&gt;I$3,0,IF('Indicator Data'!BM189^2&lt;I$4,10,(I$3-'Indicator Data'!BM189^2)/(I$3-I$4)*10)),1))</f>
        <v>0.3</v>
      </c>
      <c r="J189" s="172" t="n">
        <f aca="false">IF(OR('Indicator Data'!BL189=0,'Indicator Data'!BL189="No data"),"x",ROUND(IF('Indicator Data'!BL189&gt;J$3,0,IF('Indicator Data'!BL189&lt;J$4,10,(J$3-'Indicator Data'!BL189)/(J$3-J$4)*10)),1))</f>
        <v>0</v>
      </c>
      <c r="K189" s="172" t="n">
        <f aca="false">IF('Indicator Data'!BN189="No data","x",ROUND(IF('Indicator Data'!BN189&gt;K$3,0,IF('Indicator Data'!BN189&lt;K$4,10,(K$3-'Indicator Data'!BN189)/(K$3-K$4)*10)),1))</f>
        <v>1.4</v>
      </c>
      <c r="L189" s="172" t="n">
        <f aca="false">IF('Indicator Data'!BO189="No data","x",ROUND(IF('Indicator Data'!BO189&gt;L$3,0,IF('Indicator Data'!BO189&lt;L$4,10,(L$3-'Indicator Data'!BO189)/(L$3-L$4)*10)),1))</f>
        <v>3.5</v>
      </c>
      <c r="M189" s="173" t="n">
        <f aca="false">IF(AND(I189="x",J189="x",K189="x",L189="x"),"x",ROUND(AVERAGE(I189,J189,K189,L189),1))</f>
        <v>1.3</v>
      </c>
      <c r="N189" s="175" t="n">
        <f aca="false">IF('Indicator Data'!BP189="No data","x",'Indicator Data'!BP189/'Indicator Data'!CB189*100)</f>
        <v>33.1390698205919</v>
      </c>
      <c r="O189" s="172" t="n">
        <f aca="false">IF(N189="x","x",ROUND(IF(N189&gt;O$3,0,IF(N189&lt;O$4,10,(O$3-N189)/(O$3-O$4)*10)),1))</f>
        <v>6.8</v>
      </c>
      <c r="P189" s="172" t="n">
        <f aca="false">IF('Indicator Data'!BQ189="No data","x",ROUND(IF('Indicator Data'!BQ189&gt;P$3,0,IF('Indicator Data'!BQ189&lt;P$4,10,(P$3-'Indicator Data'!BQ189)/(P$3-P$4)*10)),1))</f>
        <v>0.2</v>
      </c>
      <c r="Q189" s="172" t="n">
        <f aca="false">IF('Indicator Data'!BR189="No data","x",ROUND(IF('Indicator Data'!BR189&gt;Q$3,0,IF('Indicator Data'!BR189&lt;Q$4,10,(Q$3-'Indicator Data'!BR189)/(Q$3-Q$4)*10)),1))</f>
        <v>0.1</v>
      </c>
      <c r="R189" s="173" t="n">
        <f aca="false">IF(AND(O189="x",P189="x",Q189="x"),"x",ROUND(AVERAGE(O189,Q189,P189),1))</f>
        <v>2.4</v>
      </c>
      <c r="S189" s="172" t="n">
        <f aca="false">IF('Indicator Data'!BS189="No data","x",ROUND(IF('Indicator Data'!BS189&gt;S$3,0,IF('Indicator Data'!BS189&lt;S$4,10,(S$3-'Indicator Data'!BS189)/(S$3-S$4)*10)),1))</f>
        <v>0</v>
      </c>
      <c r="T189" s="176" t="n">
        <f aca="false">IF('Indicator Data'!BT189="No data","x",ROUND(IF('Indicator Data'!BT189&gt;T$3,0,IF('Indicator Data'!BT189&lt;T$4,10,(T$3-'Indicator Data'!BT189)/(T$3-T$4)*10)),1))</f>
        <v>1.2</v>
      </c>
      <c r="U189" s="176" t="n">
        <f aca="false">IF('Indicator Data'!BU189="No data","x",ROUND(IF('Indicator Data'!BU189&gt;U$3,0,IF('Indicator Data'!BU189&lt;U$4,10,(U$3-'Indicator Data'!BU189)/(U$3-U$4)*10)),1))</f>
        <v>1.4</v>
      </c>
      <c r="V189" s="176" t="n">
        <f aca="false">IF('Indicator Data'!BV189="No data","x",ROUND(IF('Indicator Data'!BV189&gt;V$3,0,IF('Indicator Data'!BV189&lt;V$4,10,(V$3-'Indicator Data'!BV189)/(V$3-V$4)*10)),1))</f>
        <v>0.8</v>
      </c>
      <c r="W189" s="172" t="n">
        <f aca="false">IF(AND(T189="X",U189="x",V189="x"),"x",AVERAGE(T189:V189))</f>
        <v>1.13333333333333</v>
      </c>
      <c r="X189" s="172" t="n">
        <f aca="false">IF('Indicator Data'!BW189="No data","x",ROUND(IF('Indicator Data'!BW189&gt;X$3,0,IF('Indicator Data'!BW189&lt;X$4,10,(X$3-'Indicator Data'!BW189)/(X$3-X$4)*10)),1))</f>
        <v>2.3</v>
      </c>
      <c r="Y189" s="172" t="n">
        <f aca="false">IF('Indicator Data'!BX189="No data","x",ROUND(IF('Indicator Data'!BX189&gt;Y$3,10,IF('Indicator Data'!BX189&lt;Y$4,0,10-(Y$3-'Indicator Data'!BX189)/(Y$3-Y$4)*10)),1))</f>
        <v>0.2</v>
      </c>
      <c r="Z189" s="173" t="n">
        <f aca="false">IF(AND(S189="x",W189="x",X189="x",Y189="x"),"x",ROUND(AVERAGE(S189,W189,X189,Y189),1))</f>
        <v>0.9</v>
      </c>
      <c r="AA189" s="174" t="n">
        <f aca="false">ROUND(AVERAGE(R189,M189,Z189),1)</f>
        <v>1.5</v>
      </c>
      <c r="AB189" s="162"/>
    </row>
    <row r="190" customFormat="false" ht="14.5" hidden="false" customHeight="false" outlineLevel="0" collapsed="false">
      <c r="A190" s="170" t="str">
        <f aca="false">'Indicator Data'!A190</f>
        <v>Uzbekistan</v>
      </c>
      <c r="B190" s="171" t="str">
        <f aca="false">'Indicator Data'!B190</f>
        <v>UZB</v>
      </c>
      <c r="C190" s="172" t="n">
        <f aca="false">IF('Indicator Data'!BI190="No data","x",ROUND(IF('Indicator Data'!BI190&gt;C$3,0,IF('Indicator Data'!BI190&lt;C$4,10,(C$3-'Indicator Data'!BI190)/(C$3-C$4)*10)),1))</f>
        <v>2.6</v>
      </c>
      <c r="D190" s="173" t="n">
        <f aca="false">IF(C190="x","x",C190)</f>
        <v>2.6</v>
      </c>
      <c r="E190" s="172" t="n">
        <f aca="false">IF('Indicator Data'!BK190="No data","x",ROUND(IF('Indicator Data'!BK190&gt;E$3,0,IF('Indicator Data'!BK190&lt;E$4,10,(E$3-'Indicator Data'!BK190)/(E$3-E$4)*10)),1))</f>
        <v>7.2</v>
      </c>
      <c r="F190" s="172" t="n">
        <f aca="false">IF('Indicator Data'!BJ190="No data","x",ROUND(IF('Indicator Data'!BJ190&gt;F$3,0,IF('Indicator Data'!BJ190&lt;F$4,10,(F$3-'Indicator Data'!BJ190)/(F$3-F$4)*10)),1))</f>
        <v>6</v>
      </c>
      <c r="G190" s="173" t="n">
        <f aca="false">IF(AND(E190="x",F190="x"),"x",ROUND(AVERAGE(E190,F190),1))</f>
        <v>6.6</v>
      </c>
      <c r="H190" s="174" t="n">
        <f aca="false">ROUND(AVERAGE(D190,G190),1)</f>
        <v>4.6</v>
      </c>
      <c r="I190" s="172" t="n">
        <f aca="false">IF('Indicator Data'!BM190="No data","x",ROUND(IF('Indicator Data'!BM190^2&gt;I$3,0,IF('Indicator Data'!BM190^2&lt;I$4,10,(I$3-'Indicator Data'!BM190^2)/(I$3-I$4)*10)),1))</f>
        <v>0</v>
      </c>
      <c r="J190" s="172" t="n">
        <f aca="false">IF(OR('Indicator Data'!BL190=0,'Indicator Data'!BL190="No data"),"x",ROUND(IF('Indicator Data'!BL190&gt;J$3,0,IF('Indicator Data'!BL190&lt;J$4,10,(J$3-'Indicator Data'!BL190)/(J$3-J$4)*10)),1))</f>
        <v>0</v>
      </c>
      <c r="K190" s="172" t="n">
        <f aca="false">IF('Indicator Data'!BN190="No data","x",ROUND(IF('Indicator Data'!BN190&gt;K$3,0,IF('Indicator Data'!BN190&lt;K$4,10,(K$3-'Indicator Data'!BN190)/(K$3-K$4)*10)),1))</f>
        <v>2.9</v>
      </c>
      <c r="L190" s="172" t="n">
        <f aca="false">IF('Indicator Data'!BO190="No data","x",ROUND(IF('Indicator Data'!BO190&gt;L$3,0,IF('Indicator Data'!BO190&lt;L$4,10,(L$3-'Indicator Data'!BO190)/(L$3-L$4)*10)),1))</f>
        <v>5.1</v>
      </c>
      <c r="M190" s="173" t="n">
        <f aca="false">IF(AND(I190="x",J190="x",K190="x",L190="x"),"x",ROUND(AVERAGE(I190,J190,K190,L190),1))</f>
        <v>2</v>
      </c>
      <c r="N190" s="175" t="n">
        <f aca="false">IF('Indicator Data'!BP190="No data","x",'Indicator Data'!BP190/'Indicator Data'!CB190*100)</f>
        <v>19.0409026798307</v>
      </c>
      <c r="O190" s="172" t="n">
        <f aca="false">IF(N190="x","x",ROUND(IF(N190&gt;O$3,0,IF(N190&lt;O$4,10,(O$3-N190)/(O$3-O$4)*10)),1))</f>
        <v>8.2</v>
      </c>
      <c r="P190" s="172" t="n">
        <f aca="false">IF('Indicator Data'!BQ190="No data","x",ROUND(IF('Indicator Data'!BQ190&gt;P$3,0,IF('Indicator Data'!BQ190&lt;P$4,10,(P$3-'Indicator Data'!BQ190)/(P$3-P$4)*10)),1))</f>
        <v>0</v>
      </c>
      <c r="Q190" s="172" t="n">
        <f aca="false">IF('Indicator Data'!BR190="No data","x",ROUND(IF('Indicator Data'!BR190&gt;Q$3,0,IF('Indicator Data'!BR190&lt;Q$4,10,(Q$3-'Indicator Data'!BR190)/(Q$3-Q$4)*10)),1))</f>
        <v>0.4</v>
      </c>
      <c r="R190" s="173" t="n">
        <f aca="false">IF(AND(O190="x",P190="x",Q190="x"),"x",ROUND(AVERAGE(O190,Q190,P190),1))</f>
        <v>2.9</v>
      </c>
      <c r="S190" s="172" t="n">
        <f aca="false">IF('Indicator Data'!BS190="No data","x",ROUND(IF('Indicator Data'!BS190&gt;S$3,0,IF('Indicator Data'!BS190&lt;S$4,10,(S$3-'Indicator Data'!BS190)/(S$3-S$4)*10)),1))</f>
        <v>4.1</v>
      </c>
      <c r="T190" s="176" t="n">
        <f aca="false">IF('Indicator Data'!BT190="No data","x",ROUND(IF('Indicator Data'!BT190&gt;T$3,0,IF('Indicator Data'!BT190&lt;T$4,10,(T$3-'Indicator Data'!BT190)/(T$3-T$4)*10)),1))</f>
        <v>0.7</v>
      </c>
      <c r="U190" s="176" t="n">
        <f aca="false">IF('Indicator Data'!BU190="No data","x",ROUND(IF('Indicator Data'!BU190&gt;U$3,0,IF('Indicator Data'!BU190&lt;U$4,10,(U$3-'Indicator Data'!BU190)/(U$3-U$4)*10)),1))</f>
        <v>0</v>
      </c>
      <c r="V190" s="176" t="n">
        <f aca="false">IF('Indicator Data'!BV190="No data","x",ROUND(IF('Indicator Data'!BV190&gt;V$3,0,IF('Indicator Data'!BV190&lt;V$4,10,(V$3-'Indicator Data'!BV190)/(V$3-V$4)*10)),1))</f>
        <v>1</v>
      </c>
      <c r="W190" s="172" t="n">
        <f aca="false">IF(AND(T190="X",U190="x",V190="x"),"x",AVERAGE(T190:V190))</f>
        <v>0.566666666666667</v>
      </c>
      <c r="X190" s="172" t="n">
        <f aca="false">IF('Indicator Data'!BW190="No data","x",ROUND(IF('Indicator Data'!BW190&gt;X$3,0,IF('Indicator Data'!BW190&lt;X$4,10,(X$3-'Indicator Data'!BW190)/(X$3-X$4)*10)),1))</f>
        <v>8.8</v>
      </c>
      <c r="Y190" s="172" t="n">
        <f aca="false">IF('Indicator Data'!BX190="No data","x",ROUND(IF('Indicator Data'!BX190&gt;Y$3,10,IF('Indicator Data'!BX190&lt;Y$4,0,10-(Y$3-'Indicator Data'!BX190)/(Y$3-Y$4)*10)),1))</f>
        <v>0.3</v>
      </c>
      <c r="Z190" s="173" t="n">
        <f aca="false">IF(AND(S190="x",W190="x",X190="x",Y190="x"),"x",ROUND(AVERAGE(S190,W190,X190,Y190),1))</f>
        <v>3.4</v>
      </c>
      <c r="AA190" s="174" t="n">
        <f aca="false">ROUND(AVERAGE(R190,M190,Z190),1)</f>
        <v>2.8</v>
      </c>
      <c r="AB190" s="162"/>
    </row>
    <row r="191" customFormat="false" ht="14.5" hidden="false" customHeight="false" outlineLevel="0" collapsed="false">
      <c r="A191" s="170" t="str">
        <f aca="false">'Indicator Data'!A191</f>
        <v>Vanuatu</v>
      </c>
      <c r="B191" s="171" t="str">
        <f aca="false">'Indicator Data'!B191</f>
        <v>VUT</v>
      </c>
      <c r="C191" s="172" t="n">
        <f aca="false">IF('Indicator Data'!BI191="No data","x",ROUND(IF('Indicator Data'!BI191&gt;C$3,0,IF('Indicator Data'!BI191&lt;C$4,10,(C$3-'Indicator Data'!BI191)/(C$3-C$4)*10)),1))</f>
        <v>5.4</v>
      </c>
      <c r="D191" s="173" t="n">
        <f aca="false">IF(C191="x","x",C191)</f>
        <v>5.4</v>
      </c>
      <c r="E191" s="172" t="n">
        <f aca="false">IF('Indicator Data'!BK191="No data","x",ROUND(IF('Indicator Data'!BK191&gt;E$3,0,IF('Indicator Data'!BK191&lt;E$4,10,(E$3-'Indicator Data'!BK191)/(E$3-E$4)*10)),1))</f>
        <v>5.5</v>
      </c>
      <c r="F191" s="172" t="n">
        <f aca="false">IF('Indicator Data'!BJ191="No data","x",ROUND(IF('Indicator Data'!BJ191&gt;F$3,0,IF('Indicator Data'!BJ191&lt;F$4,10,(F$3-'Indicator Data'!BJ191)/(F$3-F$4)*10)),1))</f>
        <v>5.9</v>
      </c>
      <c r="G191" s="173" t="n">
        <f aca="false">IF(AND(E191="x",F191="x"),"x",ROUND(AVERAGE(E191,F191),1))</f>
        <v>5.7</v>
      </c>
      <c r="H191" s="174" t="n">
        <f aca="false">ROUND(AVERAGE(D191,G191),1)</f>
        <v>5.6</v>
      </c>
      <c r="I191" s="172" t="n">
        <f aca="false">IF('Indicator Data'!BM191="No data","x",ROUND(IF('Indicator Data'!BM191^2&gt;I$3,0,IF('Indicator Data'!BM191^2&lt;I$4,10,(I$3-'Indicator Data'!BM191^2)/(I$3-I$4)*10)),1))</f>
        <v>2.6</v>
      </c>
      <c r="J191" s="172" t="n">
        <f aca="false">IF(OR('Indicator Data'!BL191=0,'Indicator Data'!BL191="No data"),"x",ROUND(IF('Indicator Data'!BL191&gt;J$3,0,IF('Indicator Data'!BL191&lt;J$4,10,(J$3-'Indicator Data'!BL191)/(J$3-J$4)*10)),1))</f>
        <v>3.3</v>
      </c>
      <c r="K191" s="172" t="n">
        <f aca="false">IF('Indicator Data'!BN191="No data","x",ROUND(IF('Indicator Data'!BN191&gt;K$3,0,IF('Indicator Data'!BN191&lt;K$4,10,(K$3-'Indicator Data'!BN191)/(K$3-K$4)*10)),1))</f>
        <v>7.4</v>
      </c>
      <c r="L191" s="172" t="n">
        <f aca="false">IF('Indicator Data'!BO191="No data","x",ROUND(IF('Indicator Data'!BO191&gt;L$3,0,IF('Indicator Data'!BO191&lt;L$4,10,(L$3-'Indicator Data'!BO191)/(L$3-L$4)*10)),1))</f>
        <v>6.1</v>
      </c>
      <c r="M191" s="173" t="n">
        <f aca="false">IF(AND(I191="x",J191="x",K191="x",L191="x"),"x",ROUND(AVERAGE(I191,J191,K191,L191),1))</f>
        <v>4.9</v>
      </c>
      <c r="N191" s="175" t="n">
        <f aca="false">IF('Indicator Data'!BP191="No data","x",'Indicator Data'!BP191/'Indicator Data'!CB191*100)</f>
        <v>8.20344544708778</v>
      </c>
      <c r="O191" s="172" t="n">
        <f aca="false">IF(N191="x","x",ROUND(IF(N191&gt;O$3,0,IF(N191&lt;O$4,10,(O$3-N191)/(O$3-O$4)*10)),1))</f>
        <v>9.3</v>
      </c>
      <c r="P191" s="172" t="n">
        <f aca="false">IF('Indicator Data'!BQ191="No data","x",ROUND(IF('Indicator Data'!BQ191&gt;P$3,0,IF('Indicator Data'!BQ191&lt;P$4,10,(P$3-'Indicator Data'!BQ191)/(P$3-P$4)*10)),1))</f>
        <v>5.3</v>
      </c>
      <c r="Q191" s="172" t="n">
        <f aca="false">IF('Indicator Data'!BR191="No data","x",ROUND(IF('Indicator Data'!BR191&gt;Q$3,0,IF('Indicator Data'!BR191&lt;Q$4,10,(Q$3-'Indicator Data'!BR191)/(Q$3-Q$4)*10)),1))</f>
        <v>1.8</v>
      </c>
      <c r="R191" s="173" t="n">
        <f aca="false">IF(AND(O191="x",P191="x",Q191="x"),"x",ROUND(AVERAGE(O191,Q191,P191),1))</f>
        <v>5.5</v>
      </c>
      <c r="S191" s="172" t="n">
        <f aca="false">IF('Indicator Data'!BS191="No data","x",ROUND(IF('Indicator Data'!BS191&gt;S$3,0,IF('Indicator Data'!BS191&lt;S$4,10,(S$3-'Indicator Data'!BS191)/(S$3-S$4)*10)),1))</f>
        <v>9.6</v>
      </c>
      <c r="T191" s="176" t="n">
        <f aca="false">IF('Indicator Data'!BT191="No data","x",ROUND(IF('Indicator Data'!BT191&gt;T$3,0,IF('Indicator Data'!BT191&lt;T$4,10,(T$3-'Indicator Data'!BT191)/(T$3-T$4)*10)),1))</f>
        <v>3.6</v>
      </c>
      <c r="U191" s="176" t="str">
        <f aca="false">IF('Indicator Data'!BU191="No data","x",ROUND(IF('Indicator Data'!BU191&gt;U$3,0,IF('Indicator Data'!BU191&lt;U$4,10,(U$3-'Indicator Data'!BU191)/(U$3-U$4)*10)),1))</f>
        <v>x</v>
      </c>
      <c r="V191" s="176" t="str">
        <f aca="false">IF('Indicator Data'!BV191="No data","x",ROUND(IF('Indicator Data'!BV191&gt;V$3,0,IF('Indicator Data'!BV191&lt;V$4,10,(V$3-'Indicator Data'!BV191)/(V$3-V$4)*10)),1))</f>
        <v>x</v>
      </c>
      <c r="W191" s="172" t="n">
        <f aca="false">IF(AND(T191="X",U191="x",V191="x"),"x",AVERAGE(T191:V191))</f>
        <v>3.6</v>
      </c>
      <c r="X191" s="172" t="n">
        <f aca="false">IF('Indicator Data'!BW191="No data","x",ROUND(IF('Indicator Data'!BW191&gt;X$3,0,IF('Indicator Data'!BW191&lt;X$4,10,(X$3-'Indicator Data'!BW191)/(X$3-X$4)*10)),1))</f>
        <v>9.8</v>
      </c>
      <c r="Y191" s="172" t="n">
        <f aca="false">IF('Indicator Data'!BX191="No data","x",ROUND(IF('Indicator Data'!BX191&gt;Y$3,10,IF('Indicator Data'!BX191&lt;Y$4,0,10-(Y$3-'Indicator Data'!BX191)/(Y$3-Y$4)*10)),1))</f>
        <v>0.8</v>
      </c>
      <c r="Z191" s="173" t="n">
        <f aca="false">IF(AND(S191="x",W191="x",X191="x",Y191="x"),"x",ROUND(AVERAGE(S191,W191,X191,Y191),1))</f>
        <v>6</v>
      </c>
      <c r="AA191" s="174" t="n">
        <f aca="false">ROUND(AVERAGE(R191,M191,Z191),1)</f>
        <v>5.5</v>
      </c>
      <c r="AB191" s="162"/>
    </row>
    <row r="192" customFormat="false" ht="14.5" hidden="false" customHeight="false" outlineLevel="0" collapsed="false">
      <c r="A192" s="170" t="str">
        <f aca="false">'Indicator Data'!A192</f>
        <v>Venezuela</v>
      </c>
      <c r="B192" s="171" t="str">
        <f aca="false">'Indicator Data'!B192</f>
        <v>VEN</v>
      </c>
      <c r="C192" s="172" t="n">
        <f aca="false">IF('Indicator Data'!BI192="No data","x",ROUND(IF('Indicator Data'!BI192&gt;C$3,0,IF('Indicator Data'!BI192&lt;C$4,10,(C$3-'Indicator Data'!BI192)/(C$3-C$4)*10)),1))</f>
        <v>2.5</v>
      </c>
      <c r="D192" s="173" t="n">
        <f aca="false">IF(C192="x","x",C192)</f>
        <v>2.5</v>
      </c>
      <c r="E192" s="172" t="n">
        <f aca="false">IF('Indicator Data'!BK192="No data","x",ROUND(IF('Indicator Data'!BK192&gt;E$3,0,IF('Indicator Data'!BK192&lt;E$4,10,(E$3-'Indicator Data'!BK192)/(E$3-E$4)*10)),1))</f>
        <v>8.6</v>
      </c>
      <c r="F192" s="172" t="n">
        <f aca="false">IF('Indicator Data'!BJ192="No data","x",ROUND(IF('Indicator Data'!BJ192&gt;F$3,0,IF('Indicator Data'!BJ192&lt;F$4,10,(F$3-'Indicator Data'!BJ192)/(F$3-F$4)*10)),1))</f>
        <v>8.6</v>
      </c>
      <c r="G192" s="173" t="n">
        <f aca="false">IF(AND(E192="x",F192="x"),"x",ROUND(AVERAGE(E192,F192),1))</f>
        <v>8.6</v>
      </c>
      <c r="H192" s="174" t="n">
        <f aca="false">ROUND(AVERAGE(D192,G192),1)</f>
        <v>5.6</v>
      </c>
      <c r="I192" s="172" t="n">
        <f aca="false">IF('Indicator Data'!BM192="No data","x",ROUND(IF('Indicator Data'!BM192^2&gt;I$3,0,IF('Indicator Data'!BM192^2&lt;I$4,10,(I$3-'Indicator Data'!BM192^2)/(I$3-I$4)*10)),1))</f>
        <v>0.6</v>
      </c>
      <c r="J192" s="172" t="n">
        <f aca="false">IF(OR('Indicator Data'!BL192=0,'Indicator Data'!BL192="No data"),"x",ROUND(IF('Indicator Data'!BL192&gt;J$3,0,IF('Indicator Data'!BL192&lt;J$4,10,(J$3-'Indicator Data'!BL192)/(J$3-J$4)*10)),1))</f>
        <v>0</v>
      </c>
      <c r="K192" s="172" t="n">
        <f aca="false">IF('Indicator Data'!BN192="No data","x",ROUND(IF('Indicator Data'!BN192&gt;K$3,0,IF('Indicator Data'!BN192&lt;K$4,10,(K$3-'Indicator Data'!BN192)/(K$3-K$4)*10)),1))</f>
        <v>3.8</v>
      </c>
      <c r="L192" s="172" t="n">
        <f aca="false">IF('Indicator Data'!BO192="No data","x",ROUND(IF('Indicator Data'!BO192&gt;L$3,0,IF('Indicator Data'!BO192&lt;L$4,10,(L$3-'Indicator Data'!BO192)/(L$3-L$4)*10)),1))</f>
        <v>7.3</v>
      </c>
      <c r="M192" s="173" t="n">
        <f aca="false">IF(AND(I192="x",J192="x",K192="x",L192="x"),"x",ROUND(AVERAGE(I192,J192,K192,L192),1))</f>
        <v>2.9</v>
      </c>
      <c r="N192" s="175" t="n">
        <f aca="false">IF('Indicator Data'!BP192="No data","x",'Indicator Data'!BP192/'Indicator Data'!CB192*100)</f>
        <v>7.936058046596</v>
      </c>
      <c r="O192" s="172" t="n">
        <f aca="false">IF(N192="x","x",ROUND(IF(N192&gt;O$3,0,IF(N192&lt;O$4,10,(O$3-N192)/(O$3-O$4)*10)),1))</f>
        <v>9.3</v>
      </c>
      <c r="P192" s="172" t="n">
        <f aca="false">IF('Indicator Data'!BQ192="No data","x",ROUND(IF('Indicator Data'!BQ192&gt;P$3,0,IF('Indicator Data'!BQ192&lt;P$4,10,(P$3-'Indicator Data'!BQ192)/(P$3-P$4)*10)),1))</f>
        <v>0.5</v>
      </c>
      <c r="Q192" s="172" t="n">
        <f aca="false">IF('Indicator Data'!BR192="No data","x",ROUND(IF('Indicator Data'!BR192&gt;Q$3,0,IF('Indicator Data'!BR192&lt;Q$4,10,(Q$3-'Indicator Data'!BR192)/(Q$3-Q$4)*10)),1))</f>
        <v>1.3</v>
      </c>
      <c r="R192" s="173" t="n">
        <f aca="false">IF(AND(O192="x",P192="x",Q192="x"),"x",ROUND(AVERAGE(O192,Q192,P192),1))</f>
        <v>3.7</v>
      </c>
      <c r="S192" s="172" t="str">
        <f aca="false">IF('Indicator Data'!BS192="No data","x",ROUND(IF('Indicator Data'!BS192&gt;S$3,0,IF('Indicator Data'!BS192&lt;S$4,10,(S$3-'Indicator Data'!BS192)/(S$3-S$4)*10)),1))</f>
        <v>x</v>
      </c>
      <c r="T192" s="176" t="n">
        <f aca="false">IF('Indicator Data'!BT192="No data","x",ROUND(IF('Indicator Data'!BT192&gt;T$3,0,IF('Indicator Data'!BT192&lt;T$4,10,(T$3-'Indicator Data'!BT192)/(T$3-T$4)*10)),1))</f>
        <v>7.6</v>
      </c>
      <c r="U192" s="176" t="n">
        <f aca="false">IF('Indicator Data'!BU192="No data","x",ROUND(IF('Indicator Data'!BU192&gt;U$3,0,IF('Indicator Data'!BU192&lt;U$4,10,(U$3-'Indicator Data'!BU192)/(U$3-U$4)*10)),1))</f>
        <v>10</v>
      </c>
      <c r="V192" s="176" t="str">
        <f aca="false">IF('Indicator Data'!BV192="No data","x",ROUND(IF('Indicator Data'!BV192&gt;V$3,0,IF('Indicator Data'!BV192&lt;V$4,10,(V$3-'Indicator Data'!BV192)/(V$3-V$4)*10)),1))</f>
        <v>x</v>
      </c>
      <c r="W192" s="172" t="n">
        <f aca="false">IF(AND(T192="X",U192="x",V192="x"),"x",AVERAGE(T192:V192))</f>
        <v>8.8</v>
      </c>
      <c r="X192" s="172" t="n">
        <f aca="false">IF('Indicator Data'!BW192="No data","x",ROUND(IF('Indicator Data'!BW192&gt;X$3,0,IF('Indicator Data'!BW192&lt;X$4,10,(X$3-'Indicator Data'!BW192)/(X$3-X$4)*10)),1))</f>
        <v>8.9</v>
      </c>
      <c r="Y192" s="172" t="n">
        <f aca="false">IF('Indicator Data'!BX192="No data","x",ROUND(IF('Indicator Data'!BX192&gt;Y$3,10,IF('Indicator Data'!BX192&lt;Y$4,0,10-(Y$3-'Indicator Data'!BX192)/(Y$3-Y$4)*10)),1))</f>
        <v>1.4</v>
      </c>
      <c r="Z192" s="173" t="n">
        <f aca="false">IF(AND(S192="x",W192="x",X192="x",Y192="x"),"x",ROUND(AVERAGE(S192,W192,X192,Y192),1))</f>
        <v>6.4</v>
      </c>
      <c r="AA192" s="174" t="n">
        <f aca="false">ROUND(AVERAGE(R192,M192,Z192),1)</f>
        <v>4.3</v>
      </c>
      <c r="AB192" s="162"/>
    </row>
    <row r="193" customFormat="false" ht="14.5" hidden="false" customHeight="false" outlineLevel="0" collapsed="false">
      <c r="A193" s="170" t="str">
        <f aca="false">'Indicator Data'!A193</f>
        <v>Viet Nam</v>
      </c>
      <c r="B193" s="171" t="str">
        <f aca="false">'Indicator Data'!B193</f>
        <v>VNM</v>
      </c>
      <c r="C193" s="172" t="n">
        <f aca="false">IF('Indicator Data'!BI193="No data","x",ROUND(IF('Indicator Data'!BI193&gt;C$3,0,IF('Indicator Data'!BI193&lt;C$4,10,(C$3-'Indicator Data'!BI193)/(C$3-C$4)*10)),1))</f>
        <v>4.2</v>
      </c>
      <c r="D193" s="173" t="n">
        <f aca="false">IF(C193="x","x",C193)</f>
        <v>4.2</v>
      </c>
      <c r="E193" s="172" t="n">
        <f aca="false">IF('Indicator Data'!BK193="No data","x",ROUND(IF('Indicator Data'!BK193&gt;E$3,0,IF('Indicator Data'!BK193&lt;E$4,10,(E$3-'Indicator Data'!BK193)/(E$3-E$4)*10)),1))</f>
        <v>6.1</v>
      </c>
      <c r="F193" s="172" t="n">
        <f aca="false">IF('Indicator Data'!BJ193="No data","x",ROUND(IF('Indicator Data'!BJ193&gt;F$3,0,IF('Indicator Data'!BJ193&lt;F$4,10,(F$3-'Indicator Data'!BJ193)/(F$3-F$4)*10)),1))</f>
        <v>4.6</v>
      </c>
      <c r="G193" s="173" t="n">
        <f aca="false">IF(AND(E193="x",F193="x"),"x",ROUND(AVERAGE(E193,F193),1))</f>
        <v>5.4</v>
      </c>
      <c r="H193" s="174" t="n">
        <f aca="false">ROUND(AVERAGE(D193,G193),1)</f>
        <v>4.8</v>
      </c>
      <c r="I193" s="172" t="n">
        <f aca="false">IF('Indicator Data'!BM193="No data","x",ROUND(IF('Indicator Data'!BM193^2&gt;I$3,0,IF('Indicator Data'!BM193^2&lt;I$4,10,(I$3-'Indicator Data'!BM193^2)/(I$3-I$4)*10)),1))</f>
        <v>0.9</v>
      </c>
      <c r="J193" s="172" t="n">
        <f aca="false">IF(OR('Indicator Data'!BL193=0,'Indicator Data'!BL193="No data"),"x",ROUND(IF('Indicator Data'!BL193&gt;J$3,0,IF('Indicator Data'!BL193&lt;J$4,10,(J$3-'Indicator Data'!BL193)/(J$3-J$4)*10)),1))</f>
        <v>0</v>
      </c>
      <c r="K193" s="172" t="n">
        <f aca="false">IF('Indicator Data'!BN193="No data","x",ROUND(IF('Indicator Data'!BN193&gt;K$3,0,IF('Indicator Data'!BN193&lt;K$4,10,(K$3-'Indicator Data'!BN193)/(K$3-K$4)*10)),1))</f>
        <v>3</v>
      </c>
      <c r="L193" s="172" t="n">
        <f aca="false">IF('Indicator Data'!BO193="No data","x",ROUND(IF('Indicator Data'!BO193&gt;L$3,0,IF('Indicator Data'!BO193&lt;L$4,10,(L$3-'Indicator Data'!BO193)/(L$3-L$4)*10)),1))</f>
        <v>2.9</v>
      </c>
      <c r="M193" s="173" t="n">
        <f aca="false">IF(AND(I193="x",J193="x",K193="x",L193="x"),"x",ROUND(AVERAGE(I193,J193,K193,L193),1))</f>
        <v>1.7</v>
      </c>
      <c r="N193" s="175" t="n">
        <f aca="false">IF('Indicator Data'!BP193="No data","x",'Indicator Data'!BP193/'Indicator Data'!CB193*100)</f>
        <v>24.8331022027284</v>
      </c>
      <c r="O193" s="172" t="n">
        <f aca="false">IF(N193="x","x",ROUND(IF(N193&gt;O$3,0,IF(N193&lt;O$4,10,(O$3-N193)/(O$3-O$4)*10)),1))</f>
        <v>7.6</v>
      </c>
      <c r="P193" s="172" t="n">
        <f aca="false">IF('Indicator Data'!BQ193="No data","x",ROUND(IF('Indicator Data'!BQ193&gt;P$3,0,IF('Indicator Data'!BQ193&lt;P$4,10,(P$3-'Indicator Data'!BQ193)/(P$3-P$4)*10)),1))</f>
        <v>1.2</v>
      </c>
      <c r="Q193" s="172" t="n">
        <f aca="false">IF('Indicator Data'!BR193="No data","x",ROUND(IF('Indicator Data'!BR193&gt;Q$3,0,IF('Indicator Data'!BR193&lt;Q$4,10,(Q$3-'Indicator Data'!BR193)/(Q$3-Q$4)*10)),1))</f>
        <v>0.6</v>
      </c>
      <c r="R193" s="173" t="n">
        <f aca="false">IF(AND(O193="x",P193="x",Q193="x"),"x",ROUND(AVERAGE(O193,Q193,P193),1))</f>
        <v>3.1</v>
      </c>
      <c r="S193" s="172" t="n">
        <f aca="false">IF('Indicator Data'!BS193="No data","x",ROUND(IF('Indicator Data'!BS193&gt;S$3,0,IF('Indicator Data'!BS193&lt;S$4,10,(S$3-'Indicator Data'!BS193)/(S$3-S$4)*10)),1))</f>
        <v>8</v>
      </c>
      <c r="T193" s="176" t="n">
        <f aca="false">IF('Indicator Data'!BT193="No data","x",ROUND(IF('Indicator Data'!BT193&gt;T$3,0,IF('Indicator Data'!BT193&lt;T$4,10,(T$3-'Indicator Data'!BT193)/(T$3-T$4)*10)),1))</f>
        <v>0.8</v>
      </c>
      <c r="U193" s="176" t="n">
        <f aca="false">IF('Indicator Data'!BU193="No data","x",ROUND(IF('Indicator Data'!BU193&gt;U$3,0,IF('Indicator Data'!BU193&lt;U$4,10,(U$3-'Indicator Data'!BU193)/(U$3-U$4)*10)),1))</f>
        <v>1</v>
      </c>
      <c r="V193" s="176" t="str">
        <f aca="false">IF('Indicator Data'!BV193="No data","x",ROUND(IF('Indicator Data'!BV193&gt;V$3,0,IF('Indicator Data'!BV193&lt;V$4,10,(V$3-'Indicator Data'!BV193)/(V$3-V$4)*10)),1))</f>
        <v>x</v>
      </c>
      <c r="W193" s="172" t="n">
        <f aca="false">IF(AND(T193="X",U193="x",V193="x"),"x",AVERAGE(T193:V193))</f>
        <v>0.9</v>
      </c>
      <c r="X193" s="172" t="n">
        <f aca="false">IF('Indicator Data'!BW193="No data","x",ROUND(IF('Indicator Data'!BW193&gt;X$3,0,IF('Indicator Data'!BW193&lt;X$4,10,(X$3-'Indicator Data'!BW193)/(X$3-X$4)*10)),1))</f>
        <v>8.3</v>
      </c>
      <c r="Y193" s="172" t="n">
        <f aca="false">IF('Indicator Data'!BX193="No data","x",ROUND(IF('Indicator Data'!BX193&gt;Y$3,10,IF('Indicator Data'!BX193&lt;Y$4,0,10-(Y$3-'Indicator Data'!BX193)/(Y$3-Y$4)*10)),1))</f>
        <v>0.5</v>
      </c>
      <c r="Z193" s="173" t="n">
        <f aca="false">IF(AND(S193="x",W193="x",X193="x",Y193="x"),"x",ROUND(AVERAGE(S193,W193,X193,Y193),1))</f>
        <v>4.4</v>
      </c>
      <c r="AA193" s="174" t="n">
        <f aca="false">ROUND(AVERAGE(R193,M193,Z193),1)</f>
        <v>3.1</v>
      </c>
      <c r="AB193" s="162"/>
    </row>
    <row r="194" customFormat="false" ht="14.5" hidden="false" customHeight="false" outlineLevel="0" collapsed="false">
      <c r="A194" s="170" t="str">
        <f aca="false">'Indicator Data'!A194</f>
        <v>Yemen</v>
      </c>
      <c r="B194" s="171" t="str">
        <f aca="false">'Indicator Data'!B194</f>
        <v>YEM</v>
      </c>
      <c r="C194" s="172" t="n">
        <f aca="false">IF('Indicator Data'!BI194="No data","x",ROUND(IF('Indicator Data'!BI194&gt;C$3,0,IF('Indicator Data'!BI194&lt;C$4,10,(C$3-'Indicator Data'!BI194)/(C$3-C$4)*10)),1))</f>
        <v>8.5</v>
      </c>
      <c r="D194" s="173" t="n">
        <f aca="false">IF(C194="x","x",C194)</f>
        <v>8.5</v>
      </c>
      <c r="E194" s="172" t="n">
        <f aca="false">IF('Indicator Data'!BK194="No data","x",ROUND(IF('Indicator Data'!BK194&gt;E$3,0,IF('Indicator Data'!BK194&lt;E$4,10,(E$3-'Indicator Data'!BK194)/(E$3-E$4)*10)),1))</f>
        <v>8.4</v>
      </c>
      <c r="F194" s="172" t="n">
        <f aca="false">IF('Indicator Data'!BJ194="No data","x",ROUND(IF('Indicator Data'!BJ194&gt;F$3,0,IF('Indicator Data'!BJ194&lt;F$4,10,(F$3-'Indicator Data'!BJ194)/(F$3-F$4)*10)),1))</f>
        <v>9.6</v>
      </c>
      <c r="G194" s="173" t="n">
        <f aca="false">IF(AND(E194="x",F194="x"),"x",ROUND(AVERAGE(E194,F194),1))</f>
        <v>9</v>
      </c>
      <c r="H194" s="174" t="n">
        <f aca="false">ROUND(AVERAGE(D194,G194),1)</f>
        <v>8.8</v>
      </c>
      <c r="I194" s="172" t="str">
        <f aca="false">IF('Indicator Data'!BM194="No data","x",ROUND(IF('Indicator Data'!BM194^2&gt;I$3,0,IF('Indicator Data'!BM194^2&lt;I$4,10,(I$3-'Indicator Data'!BM194^2)/(I$3-I$4)*10)),1))</f>
        <v>x</v>
      </c>
      <c r="J194" s="172" t="n">
        <f aca="false">IF(OR('Indicator Data'!BL194=0,'Indicator Data'!BL194="No data"),"x",ROUND(IF('Indicator Data'!BL194&gt;J$3,0,IF('Indicator Data'!BL194&lt;J$4,10,(J$3-'Indicator Data'!BL194)/(J$3-J$4)*10)),1))</f>
        <v>2.6</v>
      </c>
      <c r="K194" s="172" t="n">
        <f aca="false">IF('Indicator Data'!BN194="No data","x",ROUND(IF('Indicator Data'!BN194&gt;K$3,0,IF('Indicator Data'!BN194&lt;K$4,10,(K$3-'Indicator Data'!BN194)/(K$3-K$4)*10)),1))</f>
        <v>7.3</v>
      </c>
      <c r="L194" s="172" t="n">
        <f aca="false">IF('Indicator Data'!BO194="No data","x",ROUND(IF('Indicator Data'!BO194&gt;L$3,0,IF('Indicator Data'!BO194&lt;L$4,10,(L$3-'Indicator Data'!BO194)/(L$3-L$4)*10)),1))</f>
        <v>7.6</v>
      </c>
      <c r="M194" s="173" t="n">
        <f aca="false">IF(AND(I194="x",J194="x",K194="x",L194="x"),"x",ROUND(AVERAGE(I194,J194,K194,L194),1))</f>
        <v>5.8</v>
      </c>
      <c r="N194" s="175" t="n">
        <f aca="false">IF('Indicator Data'!BP194="No data","x",'Indicator Data'!BP194/'Indicator Data'!CB194*100)</f>
        <v>4.16690342254295</v>
      </c>
      <c r="O194" s="172" t="n">
        <f aca="false">IF(N194="x","x",ROUND(IF(N194&gt;O$3,0,IF(N194&lt;O$4,10,(O$3-N194)/(O$3-O$4)*10)),1))</f>
        <v>9.7</v>
      </c>
      <c r="P194" s="172" t="n">
        <f aca="false">IF('Indicator Data'!BQ194="No data","x",ROUND(IF('Indicator Data'!BQ194&gt;P$3,0,IF('Indicator Data'!BQ194&lt;P$4,10,(P$3-'Indicator Data'!BQ194)/(P$3-P$4)*10)),1))</f>
        <v>5.1</v>
      </c>
      <c r="Q194" s="172" t="n">
        <f aca="false">IF('Indicator Data'!BR194="No data","x",ROUND(IF('Indicator Data'!BR194&gt;Q$3,0,IF('Indicator Data'!BR194&lt;Q$4,10,(Q$3-'Indicator Data'!BR194)/(Q$3-Q$4)*10)),1))</f>
        <v>7.9</v>
      </c>
      <c r="R194" s="173" t="n">
        <f aca="false">IF(AND(O194="x",P194="x",Q194="x"),"x",ROUND(AVERAGE(O194,Q194,P194),1))</f>
        <v>7.6</v>
      </c>
      <c r="S194" s="172" t="n">
        <f aca="false">IF('Indicator Data'!BS194="No data","x",ROUND(IF('Indicator Data'!BS194&gt;S$3,0,IF('Indicator Data'!BS194&lt;S$4,10,(S$3-'Indicator Data'!BS194)/(S$3-S$4)*10)),1))</f>
        <v>9.2</v>
      </c>
      <c r="T194" s="176" t="n">
        <f aca="false">IF('Indicator Data'!BT194="No data","x",ROUND(IF('Indicator Data'!BT194&gt;T$3,0,IF('Indicator Data'!BT194&lt;T$4,10,(T$3-'Indicator Data'!BT194)/(T$3-T$4)*10)),1))</f>
        <v>4.6</v>
      </c>
      <c r="U194" s="176" t="n">
        <f aca="false">IF('Indicator Data'!BU194="No data","x",ROUND(IF('Indicator Data'!BU194&gt;U$3,0,IF('Indicator Data'!BU194&lt;U$4,10,(U$3-'Indicator Data'!BU194)/(U$3-U$4)*10)),1))</f>
        <v>9</v>
      </c>
      <c r="V194" s="176" t="n">
        <f aca="false">IF('Indicator Data'!BV194="No data","x",ROUND(IF('Indicator Data'!BV194&gt;V$3,0,IF('Indicator Data'!BV194&lt;V$4,10,(V$3-'Indicator Data'!BV194)/(V$3-V$4)*10)),1))</f>
        <v>4.6</v>
      </c>
      <c r="W194" s="172" t="n">
        <f aca="false">IF(AND(T194="X",U194="x",V194="x"),"x",AVERAGE(T194:V194))</f>
        <v>6.06666666666667</v>
      </c>
      <c r="X194" s="172" t="n">
        <f aca="false">IF('Indicator Data'!BW194="No data","x",ROUND(IF('Indicator Data'!BW194&gt;X$3,0,IF('Indicator Data'!BW194&lt;X$4,10,(X$3-'Indicator Data'!BW194)/(X$3-X$4)*10)),1))</f>
        <v>9.8</v>
      </c>
      <c r="Y194" s="172" t="n">
        <f aca="false">IF('Indicator Data'!BX194="No data","x",ROUND(IF('Indicator Data'!BX194&gt;Y$3,10,IF('Indicator Data'!BX194&lt;Y$4,0,10-(Y$3-'Indicator Data'!BX194)/(Y$3-Y$4)*10)),1))</f>
        <v>1.8</v>
      </c>
      <c r="Z194" s="173" t="n">
        <f aca="false">IF(AND(S194="x",W194="x",X194="x",Y194="x"),"x",ROUND(AVERAGE(S194,W194,X194,Y194),1))</f>
        <v>6.7</v>
      </c>
      <c r="AA194" s="174" t="n">
        <f aca="false">ROUND(AVERAGE(R194,M194,Z194),1)</f>
        <v>6.7</v>
      </c>
      <c r="AB194" s="162"/>
    </row>
    <row r="195" customFormat="false" ht="14.5" hidden="false" customHeight="false" outlineLevel="0" collapsed="false">
      <c r="A195" s="170" t="str">
        <f aca="false">'Indicator Data'!A195</f>
        <v>Zambia</v>
      </c>
      <c r="B195" s="171" t="str">
        <f aca="false">'Indicator Data'!B195</f>
        <v>ZMB</v>
      </c>
      <c r="C195" s="172" t="n">
        <f aca="false">IF('Indicator Data'!BI195="No data","x",ROUND(IF('Indicator Data'!BI195&gt;C$3,0,IF('Indicator Data'!BI195&lt;C$4,10,(C$3-'Indicator Data'!BI195)/(C$3-C$4)*10)),1))</f>
        <v>3.5</v>
      </c>
      <c r="D195" s="173" t="n">
        <f aca="false">IF(C195="x","x",C195)</f>
        <v>3.5</v>
      </c>
      <c r="E195" s="172" t="n">
        <f aca="false">IF('Indicator Data'!BK195="No data","x",ROUND(IF('Indicator Data'!BK195&gt;E$3,0,IF('Indicator Data'!BK195&lt;E$4,10,(E$3-'Indicator Data'!BK195)/(E$3-E$4)*10)),1))</f>
        <v>6.7</v>
      </c>
      <c r="F195" s="172" t="n">
        <f aca="false">IF('Indicator Data'!BJ195="No data","x",ROUND(IF('Indicator Data'!BJ195&gt;F$3,0,IF('Indicator Data'!BJ195&lt;F$4,10,(F$3-'Indicator Data'!BJ195)/(F$3-F$4)*10)),1))</f>
        <v>6.5</v>
      </c>
      <c r="G195" s="173" t="n">
        <f aca="false">IF(AND(E195="x",F195="x"),"x",ROUND(AVERAGE(E195,F195),1))</f>
        <v>6.6</v>
      </c>
      <c r="H195" s="174" t="n">
        <f aca="false">ROUND(AVERAGE(D195,G195),1)</f>
        <v>5.1</v>
      </c>
      <c r="I195" s="172" t="n">
        <f aca="false">IF('Indicator Data'!BM195="No data","x",ROUND(IF('Indicator Data'!BM195^2&gt;I$3,0,IF('Indicator Data'!BM195^2&lt;I$4,10,(I$3-'Indicator Data'!BM195^2)/(I$3-I$4)*10)),1))</f>
        <v>2.7</v>
      </c>
      <c r="J195" s="172" t="n">
        <f aca="false">IF(OR('Indicator Data'!BL195=0,'Indicator Data'!BL195="No data"),"x",ROUND(IF('Indicator Data'!BL195&gt;J$3,0,IF('Indicator Data'!BL195&lt;J$4,10,(J$3-'Indicator Data'!BL195)/(J$3-J$4)*10)),1))</f>
        <v>5.5</v>
      </c>
      <c r="K195" s="172" t="n">
        <f aca="false">IF('Indicator Data'!BN195="No data","x",ROUND(IF('Indicator Data'!BN195&gt;K$3,0,IF('Indicator Data'!BN195&lt;K$4,10,(K$3-'Indicator Data'!BN195)/(K$3-K$4)*10)),1))</f>
        <v>8</v>
      </c>
      <c r="L195" s="172" t="n">
        <f aca="false">IF('Indicator Data'!BO195="No data","x",ROUND(IF('Indicator Data'!BO195&gt;L$3,0,IF('Indicator Data'!BO195&lt;L$4,10,(L$3-'Indicator Data'!BO195)/(L$3-L$4)*10)),1))</f>
        <v>4.9</v>
      </c>
      <c r="M195" s="173" t="n">
        <f aca="false">IF(AND(I195="x",J195="x",K195="x",L195="x"),"x",ROUND(AVERAGE(I195,J195,K195,L195),1))</f>
        <v>5.3</v>
      </c>
      <c r="N195" s="175" t="n">
        <f aca="false">IF('Indicator Data'!BP195="No data","x",'Indicator Data'!BP195/'Indicator Data'!CB195*100)</f>
        <v>4.17008568853495</v>
      </c>
      <c r="O195" s="172" t="n">
        <f aca="false">IF(N195="x","x",ROUND(IF(N195&gt;O$3,0,IF(N195&lt;O$4,10,(O$3-N195)/(O$3-O$4)*10)),1))</f>
        <v>9.7</v>
      </c>
      <c r="P195" s="172" t="n">
        <f aca="false">IF('Indicator Data'!BQ195="No data","x",ROUND(IF('Indicator Data'!BQ195&gt;P$3,0,IF('Indicator Data'!BQ195&lt;P$4,10,(P$3-'Indicator Data'!BQ195)/(P$3-P$4)*10)),1))</f>
        <v>7.6</v>
      </c>
      <c r="Q195" s="172" t="n">
        <f aca="false">IF('Indicator Data'!BR195="No data","x",ROUND(IF('Indicator Data'!BR195&gt;Q$3,0,IF('Indicator Data'!BR195&lt;Q$4,10,(Q$3-'Indicator Data'!BR195)/(Q$3-Q$4)*10)),1))</f>
        <v>6.9</v>
      </c>
      <c r="R195" s="173" t="n">
        <f aca="false">IF(AND(O195="x",P195="x",Q195="x"),"x",ROUND(AVERAGE(O195,Q195,P195),1))</f>
        <v>8.1</v>
      </c>
      <c r="S195" s="172" t="n">
        <f aca="false">IF('Indicator Data'!BS195="No data","x",ROUND(IF('Indicator Data'!BS195&gt;S$3,0,IF('Indicator Data'!BS195&lt;S$4,10,(S$3-'Indicator Data'!BS195)/(S$3-S$4)*10)),1))</f>
        <v>9.8</v>
      </c>
      <c r="T195" s="176" t="n">
        <f aca="false">IF('Indicator Data'!BT195="No data","x",ROUND(IF('Indicator Data'!BT195&gt;T$3,0,IF('Indicator Data'!BT195&lt;T$4,10,(T$3-'Indicator Data'!BT195)/(T$3-T$4)*10)),1))</f>
        <v>2.5</v>
      </c>
      <c r="U195" s="176" t="n">
        <f aca="false">IF('Indicator Data'!BU195="No data","x",ROUND(IF('Indicator Data'!BU195&gt;U$3,0,IF('Indicator Data'!BU195&lt;U$4,10,(U$3-'Indicator Data'!BU195)/(U$3-U$4)*10)),1))</f>
        <v>5.6</v>
      </c>
      <c r="V195" s="176" t="n">
        <f aca="false">IF('Indicator Data'!BV195="No data","x",ROUND(IF('Indicator Data'!BV195&gt;V$3,0,IF('Indicator Data'!BV195&lt;V$4,10,(V$3-'Indicator Data'!BV195)/(V$3-V$4)*10)),1))</f>
        <v>2.4</v>
      </c>
      <c r="W195" s="172" t="n">
        <f aca="false">IF(AND(T195="X",U195="x",V195="x"),"x",AVERAGE(T195:V195))</f>
        <v>3.5</v>
      </c>
      <c r="X195" s="172" t="n">
        <f aca="false">IF('Indicator Data'!BW195="No data","x",ROUND(IF('Indicator Data'!BW195&gt;X$3,0,IF('Indicator Data'!BW195&lt;X$4,10,(X$3-'Indicator Data'!BW195)/(X$3-X$4)*10)),1))</f>
        <v>9.5</v>
      </c>
      <c r="Y195" s="172" t="n">
        <f aca="false">IF('Indicator Data'!BX195="No data","x",ROUND(IF('Indicator Data'!BX195&gt;Y$3,10,IF('Indicator Data'!BX195&lt;Y$4,0,10-(Y$3-'Indicator Data'!BX195)/(Y$3-Y$4)*10)),1))</f>
        <v>2.4</v>
      </c>
      <c r="Z195" s="173" t="n">
        <f aca="false">IF(AND(S195="x",W195="x",X195="x",Y195="x"),"x",ROUND(AVERAGE(S195,W195,X195,Y195),1))</f>
        <v>6.3</v>
      </c>
      <c r="AA195" s="174" t="n">
        <f aca="false">ROUND(AVERAGE(R195,M195,Z195),1)</f>
        <v>6.6</v>
      </c>
      <c r="AB195" s="162"/>
    </row>
    <row r="196" customFormat="false" ht="14.5" hidden="false" customHeight="false" outlineLevel="0" collapsed="false">
      <c r="A196" s="170" t="str">
        <f aca="false">'Indicator Data'!A196</f>
        <v>Zimbabwe</v>
      </c>
      <c r="B196" s="171" t="str">
        <f aca="false">'Indicator Data'!B196</f>
        <v>ZWE</v>
      </c>
      <c r="C196" s="172" t="n">
        <f aca="false">IF('Indicator Data'!BI196="No data","x",ROUND(IF('Indicator Data'!BI196&gt;C$3,0,IF('Indicator Data'!BI196&lt;C$4,10,(C$3-'Indicator Data'!BI196)/(C$3-C$4)*10)),1))</f>
        <v>2.6</v>
      </c>
      <c r="D196" s="173" t="n">
        <f aca="false">IF(C196="x","x",C196)</f>
        <v>2.6</v>
      </c>
      <c r="E196" s="172" t="n">
        <f aca="false">IF('Indicator Data'!BK196="No data","x",ROUND(IF('Indicator Data'!BK196&gt;E$3,0,IF('Indicator Data'!BK196&lt;E$4,10,(E$3-'Indicator Data'!BK196)/(E$3-E$4)*10)),1))</f>
        <v>7.7</v>
      </c>
      <c r="F196" s="172" t="n">
        <f aca="false">IF('Indicator Data'!BJ196="No data","x",ROUND(IF('Indicator Data'!BJ196&gt;F$3,0,IF('Indicator Data'!BJ196&lt;F$4,10,(F$3-'Indicator Data'!BJ196)/(F$3-F$4)*10)),1))</f>
        <v>7.5</v>
      </c>
      <c r="G196" s="173" t="n">
        <f aca="false">IF(AND(E196="x",F196="x"),"x",ROUND(AVERAGE(E196,F196),1))</f>
        <v>7.6</v>
      </c>
      <c r="H196" s="174" t="n">
        <f aca="false">ROUND(AVERAGE(D196,G196),1)</f>
        <v>5.1</v>
      </c>
      <c r="I196" s="172" t="n">
        <f aca="false">IF('Indicator Data'!BM196="No data","x",ROUND(IF('Indicator Data'!BM196^2&gt;I$3,0,IF('Indicator Data'!BM196^2&lt;I$4,10,(I$3-'Indicator Data'!BM196^2)/(I$3-I$4)*10)),1))</f>
        <v>2.3</v>
      </c>
      <c r="J196" s="172" t="n">
        <f aca="false">IF(OR('Indicator Data'!BL196=0,'Indicator Data'!BL196="No data"),"x",ROUND(IF('Indicator Data'!BL196&gt;J$3,0,IF('Indicator Data'!BL196&lt;J$4,10,(J$3-'Indicator Data'!BL196)/(J$3-J$4)*10)),1))</f>
        <v>4.7</v>
      </c>
      <c r="K196" s="172" t="n">
        <f aca="false">IF('Indicator Data'!BN196="No data","x",ROUND(IF('Indicator Data'!BN196&gt;K$3,0,IF('Indicator Data'!BN196&lt;K$4,10,(K$3-'Indicator Data'!BN196)/(K$3-K$4)*10)),1))</f>
        <v>7.1</v>
      </c>
      <c r="L196" s="172" t="n">
        <f aca="false">IF('Indicator Data'!BO196="No data","x",ROUND(IF('Indicator Data'!BO196&gt;L$3,0,IF('Indicator Data'!BO196&lt;L$4,10,(L$3-'Indicator Data'!BO196)/(L$3-L$4)*10)),1))</f>
        <v>5.7</v>
      </c>
      <c r="M196" s="173" t="n">
        <f aca="false">IF(AND(I196="x",J196="x",K196="x",L196="x"),"x",ROUND(AVERAGE(I196,J196,K196,L196),1))</f>
        <v>5</v>
      </c>
      <c r="N196" s="175" t="n">
        <f aca="false">IF('Indicator Data'!BP196="No data","x",'Indicator Data'!BP196/'Indicator Data'!CB196*100)</f>
        <v>12.6664081685408</v>
      </c>
      <c r="O196" s="172" t="n">
        <f aca="false">IF(N196="x","x",ROUND(IF(N196&gt;O$3,0,IF(N196&lt;O$4,10,(O$3-N196)/(O$3-O$4)*10)),1))</f>
        <v>8.8</v>
      </c>
      <c r="P196" s="172" t="n">
        <f aca="false">IF('Indicator Data'!BQ196="No data","x",ROUND(IF('Indicator Data'!BQ196&gt;P$3,0,IF('Indicator Data'!BQ196&lt;P$4,10,(P$3-'Indicator Data'!BQ196)/(P$3-P$4)*10)),1))</f>
        <v>7.2</v>
      </c>
      <c r="Q196" s="172" t="n">
        <f aca="false">IF('Indicator Data'!BR196="No data","x",ROUND(IF('Indicator Data'!BR196&gt;Q$3,0,IF('Indicator Data'!BR196&lt;Q$4,10,(Q$3-'Indicator Data'!BR196)/(Q$3-Q$4)*10)),1))</f>
        <v>7.5</v>
      </c>
      <c r="R196" s="173" t="n">
        <f aca="false">IF(AND(O196="x",P196="x",Q196="x"),"x",ROUND(AVERAGE(O196,Q196,P196),1))</f>
        <v>7.8</v>
      </c>
      <c r="S196" s="172" t="n">
        <f aca="false">IF('Indicator Data'!BS196="No data","x",ROUND(IF('Indicator Data'!BS196&gt;S$3,0,IF('Indicator Data'!BS196&lt;S$4,10,(S$3-'Indicator Data'!BS196)/(S$3-S$4)*10)),1))</f>
        <v>9.8</v>
      </c>
      <c r="T196" s="176" t="n">
        <f aca="false">IF('Indicator Data'!BT196="No data","x",ROUND(IF('Indicator Data'!BT196&gt;T$3,0,IF('Indicator Data'!BT196&lt;T$4,10,(T$3-'Indicator Data'!BT196)/(T$3-T$4)*10)),1))</f>
        <v>2.2</v>
      </c>
      <c r="U196" s="176" t="n">
        <f aca="false">IF('Indicator Data'!BU196="No data","x",ROUND(IF('Indicator Data'!BU196&gt;U$3,0,IF('Indicator Data'!BU196&lt;U$4,10,(U$3-'Indicator Data'!BU196)/(U$3-U$4)*10)),1))</f>
        <v>4.2</v>
      </c>
      <c r="V196" s="176" t="n">
        <f aca="false">IF('Indicator Data'!BV196="No data","x",ROUND(IF('Indicator Data'!BV196&gt;V$3,0,IF('Indicator Data'!BV196&lt;V$4,10,(V$3-'Indicator Data'!BV196)/(V$3-V$4)*10)),1))</f>
        <v>2.2</v>
      </c>
      <c r="W196" s="172" t="n">
        <f aca="false">IF(AND(T196="X",U196="x",V196="x"),"x",AVERAGE(T196:V196))</f>
        <v>2.86666666666667</v>
      </c>
      <c r="X196" s="172" t="n">
        <f aca="false">IF('Indicator Data'!BW196="No data","x",ROUND(IF('Indicator Data'!BW196&gt;X$3,0,IF('Indicator Data'!BW196&lt;X$4,10,(X$3-'Indicator Data'!BW196)/(X$3-X$4)*10)),1))</f>
        <v>9.5</v>
      </c>
      <c r="Y196" s="172" t="n">
        <f aca="false">IF('Indicator Data'!BX196="No data","x",ROUND(IF('Indicator Data'!BX196&gt;Y$3,10,IF('Indicator Data'!BX196&lt;Y$4,0,10-(Y$3-'Indicator Data'!BX196)/(Y$3-Y$4)*10)),1))</f>
        <v>5.1</v>
      </c>
      <c r="Z196" s="173" t="n">
        <f aca="false">IF(AND(S196="x",W196="x",X196="x",Y196="x"),"x",ROUND(AVERAGE(S196,W196,X196,Y196),1))</f>
        <v>6.8</v>
      </c>
      <c r="AA196" s="174" t="n">
        <f aca="false">ROUND(AVERAGE(R196,M196,Z196),1)</f>
        <v>6.5</v>
      </c>
      <c r="AB196" s="162"/>
    </row>
  </sheetData>
  <mergeCells count="1">
    <mergeCell ref="A1:AA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808080"/>
    <pageSetUpPr fitToPage="false"/>
  </sheetPr>
  <dimension ref="A1:CB272"/>
  <sheetViews>
    <sheetView showFormulas="false" showGridLines="false" showRowColHeaders="true" showZeros="true" rightToLeft="false" tabSelected="false" showOutlineSymbols="true" defaultGridColor="true" view="normal" topLeftCell="A1" colorId="64" zoomScale="80" zoomScaleNormal="80" zoomScalePageLayoutView="100" workbookViewId="0">
      <pane xSplit="2" ySplit="5" topLeftCell="BG138" activePane="bottomRight" state="frozen"/>
      <selection pane="topLeft" activeCell="A1" activeCellId="0" sqref="A1"/>
      <selection pane="topRight" activeCell="BG1" activeCellId="0" sqref="BG1"/>
      <selection pane="bottomLeft" activeCell="A138" activeCellId="0" sqref="A138"/>
      <selection pane="bottomRight" activeCell="A165" activeCellId="0" sqref="A165"/>
    </sheetView>
  </sheetViews>
  <sheetFormatPr defaultColWidth="9.09375" defaultRowHeight="14.5" zeroHeight="false" outlineLevelRow="0" outlineLevelCol="0"/>
  <cols>
    <col collapsed="false" customWidth="true" hidden="false" outlineLevel="0" max="1" min="1" style="1" width="49.45"/>
    <col collapsed="false" customWidth="true" hidden="false" outlineLevel="0" max="2" min="2" style="1" width="5.54"/>
    <col collapsed="false" customWidth="true" hidden="false" outlineLevel="0" max="16" min="3" style="1" width="11.45"/>
    <col collapsed="false" customWidth="true" hidden="false" outlineLevel="0" max="17" min="17" style="1" width="13.54"/>
    <col collapsed="false" customWidth="true" hidden="false" outlineLevel="0" max="18" min="18" style="162" width="11.45"/>
    <col collapsed="false" customWidth="true" hidden="false" outlineLevel="0" max="19" min="19" style="1" width="11.45"/>
    <col collapsed="false" customWidth="true" hidden="false" outlineLevel="0" max="20" min="20" style="162" width="11.45"/>
    <col collapsed="false" customWidth="true" hidden="false" outlineLevel="0" max="38" min="21" style="1" width="11.45"/>
    <col collapsed="false" customWidth="true" hidden="false" outlineLevel="0" max="39" min="39" style="1" width="14.9"/>
    <col collapsed="false" customWidth="true" hidden="false" outlineLevel="0" max="59" min="40" style="1" width="11.45"/>
    <col collapsed="false" customWidth="true" hidden="false" outlineLevel="0" max="60" min="60" style="76" width="11.45"/>
    <col collapsed="false" customWidth="true" hidden="false" outlineLevel="0" max="77" min="61" style="1" width="11.45"/>
    <col collapsed="false" customWidth="true" hidden="false" outlineLevel="0" max="78" min="78" style="1" width="12"/>
    <col collapsed="false" customWidth="true" hidden="false" outlineLevel="0" max="79" min="79" style="1" width="11.45"/>
    <col collapsed="false" customWidth="true" hidden="false" outlineLevel="0" max="80" min="80" style="1" width="9.91"/>
    <col collapsed="false" customWidth="false" hidden="false" outlineLevel="0" max="1024" min="81" style="1" width="9.09"/>
  </cols>
  <sheetData>
    <row r="1" customFormat="false" ht="14.5" hidden="false" customHeight="false" outlineLevel="0" collapsed="false">
      <c r="A1" s="177"/>
      <c r="B1" s="177"/>
      <c r="C1" s="177"/>
      <c r="D1" s="177"/>
      <c r="E1" s="177"/>
      <c r="F1" s="177"/>
      <c r="G1" s="177"/>
      <c r="H1" s="177"/>
      <c r="I1" s="177"/>
      <c r="J1" s="177"/>
      <c r="K1" s="177"/>
      <c r="L1" s="177"/>
      <c r="M1" s="177"/>
      <c r="N1" s="177"/>
      <c r="O1" s="177"/>
      <c r="P1" s="177"/>
      <c r="Q1" s="177"/>
      <c r="R1" s="177"/>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row>
    <row r="2" s="186" customFormat="true" ht="121.5" hidden="false" customHeight="true" outlineLevel="0" collapsed="false">
      <c r="A2" s="178" t="s">
        <v>62</v>
      </c>
      <c r="B2" s="179"/>
      <c r="C2" s="180" t="s">
        <v>134</v>
      </c>
      <c r="D2" s="180" t="s">
        <v>135</v>
      </c>
      <c r="E2" s="180" t="s">
        <v>114</v>
      </c>
      <c r="F2" s="180" t="s">
        <v>115</v>
      </c>
      <c r="G2" s="180" t="s">
        <v>116</v>
      </c>
      <c r="H2" s="180" t="s">
        <v>117</v>
      </c>
      <c r="I2" s="180" t="s">
        <v>253</v>
      </c>
      <c r="J2" s="180" t="s">
        <v>254</v>
      </c>
      <c r="K2" s="180" t="s">
        <v>133</v>
      </c>
      <c r="L2" s="180" t="s">
        <v>255</v>
      </c>
      <c r="M2" s="180" t="s">
        <v>256</v>
      </c>
      <c r="N2" s="180" t="s">
        <v>257</v>
      </c>
      <c r="O2" s="180" t="s">
        <v>258</v>
      </c>
      <c r="P2" s="180" t="s">
        <v>259</v>
      </c>
      <c r="Q2" s="180" t="s">
        <v>260</v>
      </c>
      <c r="R2" s="181" t="s">
        <v>261</v>
      </c>
      <c r="S2" s="180" t="s">
        <v>262</v>
      </c>
      <c r="T2" s="181" t="s">
        <v>263</v>
      </c>
      <c r="U2" s="180" t="s">
        <v>264</v>
      </c>
      <c r="V2" s="180" t="s">
        <v>265</v>
      </c>
      <c r="W2" s="180" t="s">
        <v>266</v>
      </c>
      <c r="X2" s="180" t="s">
        <v>267</v>
      </c>
      <c r="Y2" s="180" t="s">
        <v>268</v>
      </c>
      <c r="Z2" s="180" t="s">
        <v>269</v>
      </c>
      <c r="AA2" s="180" t="s">
        <v>186</v>
      </c>
      <c r="AB2" s="180" t="s">
        <v>270</v>
      </c>
      <c r="AC2" s="180" t="s">
        <v>271</v>
      </c>
      <c r="AD2" s="180" t="s">
        <v>193</v>
      </c>
      <c r="AE2" s="180" t="s">
        <v>194</v>
      </c>
      <c r="AF2" s="180" t="s">
        <v>189</v>
      </c>
      <c r="AG2" s="180" t="s">
        <v>272</v>
      </c>
      <c r="AH2" s="180" t="s">
        <v>273</v>
      </c>
      <c r="AI2" s="180" t="s">
        <v>274</v>
      </c>
      <c r="AJ2" s="180" t="s">
        <v>275</v>
      </c>
      <c r="AK2" s="182" t="s">
        <v>205</v>
      </c>
      <c r="AL2" s="182" t="s">
        <v>206</v>
      </c>
      <c r="AM2" s="182" t="s">
        <v>276</v>
      </c>
      <c r="AN2" s="182" t="s">
        <v>277</v>
      </c>
      <c r="AO2" s="182" t="s">
        <v>277</v>
      </c>
      <c r="AP2" s="182" t="s">
        <v>211</v>
      </c>
      <c r="AQ2" s="182" t="s">
        <v>278</v>
      </c>
      <c r="AR2" s="182" t="s">
        <v>279</v>
      </c>
      <c r="AS2" s="182" t="s">
        <v>280</v>
      </c>
      <c r="AT2" s="182" t="s">
        <v>222</v>
      </c>
      <c r="AU2" s="182" t="s">
        <v>219</v>
      </c>
      <c r="AV2" s="182" t="s">
        <v>281</v>
      </c>
      <c r="AW2" s="182" t="s">
        <v>223</v>
      </c>
      <c r="AX2" s="182" t="s">
        <v>282</v>
      </c>
      <c r="AY2" s="182" t="s">
        <v>207</v>
      </c>
      <c r="AZ2" s="182" t="s">
        <v>283</v>
      </c>
      <c r="BA2" s="182" t="s">
        <v>284</v>
      </c>
      <c r="BB2" s="182" t="s">
        <v>284</v>
      </c>
      <c r="BC2" s="182" t="s">
        <v>284</v>
      </c>
      <c r="BD2" s="182" t="s">
        <v>285</v>
      </c>
      <c r="BE2" s="182" t="s">
        <v>286</v>
      </c>
      <c r="BF2" s="182" t="s">
        <v>287</v>
      </c>
      <c r="BG2" s="182" t="s">
        <v>288</v>
      </c>
      <c r="BH2" s="183" t="s">
        <v>289</v>
      </c>
      <c r="BI2" s="184" t="s">
        <v>290</v>
      </c>
      <c r="BJ2" s="184" t="s">
        <v>236</v>
      </c>
      <c r="BK2" s="184" t="s">
        <v>235</v>
      </c>
      <c r="BL2" s="184" t="s">
        <v>239</v>
      </c>
      <c r="BM2" s="184" t="s">
        <v>238</v>
      </c>
      <c r="BN2" s="184" t="s">
        <v>291</v>
      </c>
      <c r="BO2" s="184" t="s">
        <v>241</v>
      </c>
      <c r="BP2" s="184" t="s">
        <v>292</v>
      </c>
      <c r="BQ2" s="184" t="s">
        <v>293</v>
      </c>
      <c r="BR2" s="184" t="s">
        <v>294</v>
      </c>
      <c r="BS2" s="184" t="s">
        <v>244</v>
      </c>
      <c r="BT2" s="184" t="s">
        <v>245</v>
      </c>
      <c r="BU2" s="184" t="s">
        <v>246</v>
      </c>
      <c r="BV2" s="184" t="s">
        <v>247</v>
      </c>
      <c r="BW2" s="184" t="s">
        <v>295</v>
      </c>
      <c r="BX2" s="184" t="s">
        <v>296</v>
      </c>
      <c r="BY2" s="185" t="s">
        <v>297</v>
      </c>
      <c r="BZ2" s="185" t="s">
        <v>298</v>
      </c>
      <c r="CA2" s="185" t="s">
        <v>299</v>
      </c>
      <c r="CB2" s="185" t="s">
        <v>300</v>
      </c>
    </row>
    <row r="3" customFormat="false" ht="14.5" hidden="false" customHeight="false" outlineLevel="0" collapsed="false">
      <c r="A3" s="187" t="s">
        <v>301</v>
      </c>
      <c r="B3" s="179"/>
      <c r="C3" s="188" t="n">
        <v>2015</v>
      </c>
      <c r="D3" s="188" t="n">
        <v>2015</v>
      </c>
      <c r="E3" s="188" t="n">
        <v>2015</v>
      </c>
      <c r="F3" s="188" t="n">
        <v>2015</v>
      </c>
      <c r="G3" s="188" t="n">
        <v>2015</v>
      </c>
      <c r="H3" s="188" t="n">
        <v>2015</v>
      </c>
      <c r="I3" s="188" t="n">
        <v>2015</v>
      </c>
      <c r="J3" s="188" t="s">
        <v>302</v>
      </c>
      <c r="K3" s="188" t="s">
        <v>302</v>
      </c>
      <c r="L3" s="188" t="s">
        <v>303</v>
      </c>
      <c r="M3" s="188" t="n">
        <v>2015</v>
      </c>
      <c r="N3" s="188" t="n">
        <v>2015</v>
      </c>
      <c r="O3" s="188" t="n">
        <v>2015</v>
      </c>
      <c r="P3" s="188" t="n">
        <v>2015</v>
      </c>
      <c r="Q3" s="188" t="n">
        <v>2020</v>
      </c>
      <c r="R3" s="188" t="n">
        <v>2020</v>
      </c>
      <c r="S3" s="188" t="n">
        <v>2020</v>
      </c>
      <c r="T3" s="188" t="n">
        <v>2020</v>
      </c>
      <c r="U3" s="188" t="n">
        <v>2015</v>
      </c>
      <c r="V3" s="188" t="n">
        <v>2015</v>
      </c>
      <c r="W3" s="188" t="n">
        <v>2015</v>
      </c>
      <c r="X3" s="188" t="n">
        <v>2020</v>
      </c>
      <c r="Y3" s="188" t="n">
        <v>2020</v>
      </c>
      <c r="Z3" s="188" t="n">
        <v>2020</v>
      </c>
      <c r="AA3" s="188" t="s">
        <v>304</v>
      </c>
      <c r="AB3" s="188" t="s">
        <v>305</v>
      </c>
      <c r="AC3" s="188" t="s">
        <v>305</v>
      </c>
      <c r="AD3" s="188" t="s">
        <v>306</v>
      </c>
      <c r="AE3" s="188" t="n">
        <v>2020</v>
      </c>
      <c r="AF3" s="188" t="n">
        <v>2018</v>
      </c>
      <c r="AG3" s="188" t="n">
        <v>2020</v>
      </c>
      <c r="AH3" s="188" t="n">
        <v>2022</v>
      </c>
      <c r="AI3" s="188" t="n">
        <v>2021</v>
      </c>
      <c r="AJ3" s="188" t="n">
        <v>2021</v>
      </c>
      <c r="AK3" s="188" t="n">
        <v>2019</v>
      </c>
      <c r="AL3" s="188" t="s">
        <v>307</v>
      </c>
      <c r="AM3" s="188" t="s">
        <v>308</v>
      </c>
      <c r="AN3" s="188" t="n">
        <v>2019</v>
      </c>
      <c r="AO3" s="188" t="n">
        <v>2020</v>
      </c>
      <c r="AP3" s="188" t="n">
        <v>2020</v>
      </c>
      <c r="AQ3" s="188" t="s">
        <v>309</v>
      </c>
      <c r="AR3" s="188" t="n">
        <v>2020</v>
      </c>
      <c r="AS3" s="188" t="s">
        <v>310</v>
      </c>
      <c r="AT3" s="188" t="n">
        <v>2020</v>
      </c>
      <c r="AU3" s="188" t="n">
        <v>2020</v>
      </c>
      <c r="AV3" s="188" t="n">
        <v>2020</v>
      </c>
      <c r="AW3" s="188" t="n">
        <v>2020</v>
      </c>
      <c r="AX3" s="188" t="n">
        <v>2020</v>
      </c>
      <c r="AY3" s="188" t="n">
        <v>2019</v>
      </c>
      <c r="AZ3" s="188" t="s">
        <v>310</v>
      </c>
      <c r="BA3" s="188" t="n">
        <v>2020</v>
      </c>
      <c r="BB3" s="188" t="n">
        <v>2021</v>
      </c>
      <c r="BC3" s="188" t="n">
        <v>2022</v>
      </c>
      <c r="BD3" s="188" t="s">
        <v>311</v>
      </c>
      <c r="BE3" s="188" t="s">
        <v>311</v>
      </c>
      <c r="BF3" s="188" t="n">
        <v>2021</v>
      </c>
      <c r="BG3" s="188" t="s">
        <v>312</v>
      </c>
      <c r="BH3" s="189" t="s">
        <v>312</v>
      </c>
      <c r="BI3" s="188" t="s">
        <v>313</v>
      </c>
      <c r="BJ3" s="188" t="n">
        <v>2020</v>
      </c>
      <c r="BK3" s="188" t="n">
        <v>2021</v>
      </c>
      <c r="BL3" s="188" t="n">
        <v>2020</v>
      </c>
      <c r="BM3" s="188" t="s">
        <v>310</v>
      </c>
      <c r="BN3" s="188" t="n">
        <v>2020</v>
      </c>
      <c r="BO3" s="188" t="n">
        <v>2020</v>
      </c>
      <c r="BP3" s="188" t="n">
        <v>2014</v>
      </c>
      <c r="BQ3" s="188" t="s">
        <v>314</v>
      </c>
      <c r="BR3" s="188" t="s">
        <v>309</v>
      </c>
      <c r="BS3" s="188" t="s">
        <v>315</v>
      </c>
      <c r="BT3" s="188" t="n">
        <v>2020</v>
      </c>
      <c r="BU3" s="188" t="n">
        <v>2020</v>
      </c>
      <c r="BV3" s="188" t="n">
        <v>2020</v>
      </c>
      <c r="BW3" s="188" t="n">
        <v>2019</v>
      </c>
      <c r="BX3" s="188" t="n">
        <v>2017</v>
      </c>
      <c r="BY3" s="188" t="n">
        <v>2020</v>
      </c>
      <c r="BZ3" s="188" t="n">
        <v>2021</v>
      </c>
      <c r="CA3" s="188" t="n">
        <v>2015</v>
      </c>
      <c r="CB3" s="190"/>
    </row>
    <row r="4" customFormat="false" ht="16" hidden="false" customHeight="false" outlineLevel="0" collapsed="false">
      <c r="A4" s="187" t="s">
        <v>316</v>
      </c>
      <c r="B4" s="179"/>
      <c r="C4" s="191" t="s">
        <v>317</v>
      </c>
      <c r="D4" s="191" t="s">
        <v>318</v>
      </c>
      <c r="E4" s="191" t="s">
        <v>319</v>
      </c>
      <c r="F4" s="191" t="s">
        <v>320</v>
      </c>
      <c r="G4" s="191" t="s">
        <v>321</v>
      </c>
      <c r="H4" s="191" t="s">
        <v>322</v>
      </c>
      <c r="I4" s="191" t="s">
        <v>323</v>
      </c>
      <c r="J4" s="191" t="s">
        <v>324</v>
      </c>
      <c r="K4" s="191" t="s">
        <v>325</v>
      </c>
      <c r="L4" s="191" t="s">
        <v>326</v>
      </c>
      <c r="M4" s="191" t="s">
        <v>327</v>
      </c>
      <c r="N4" s="191" t="s">
        <v>328</v>
      </c>
      <c r="O4" s="191" t="s">
        <v>329</v>
      </c>
      <c r="P4" s="191" t="s">
        <v>330</v>
      </c>
      <c r="Q4" s="191" t="s">
        <v>331</v>
      </c>
      <c r="R4" s="192" t="s">
        <v>332</v>
      </c>
      <c r="S4" s="191" t="s">
        <v>333</v>
      </c>
      <c r="T4" s="192" t="s">
        <v>334</v>
      </c>
      <c r="U4" s="191" t="s">
        <v>335</v>
      </c>
      <c r="V4" s="191" t="s">
        <v>336</v>
      </c>
      <c r="W4" s="193" t="s">
        <v>337</v>
      </c>
      <c r="X4" s="191" t="s">
        <v>338</v>
      </c>
      <c r="Y4" s="191" t="s">
        <v>339</v>
      </c>
      <c r="Z4" s="191" t="s">
        <v>340</v>
      </c>
      <c r="AA4" s="191" t="s">
        <v>341</v>
      </c>
      <c r="AB4" s="191" t="s">
        <v>342</v>
      </c>
      <c r="AC4" s="191" t="s">
        <v>343</v>
      </c>
      <c r="AD4" s="191" t="s">
        <v>344</v>
      </c>
      <c r="AE4" s="191" t="s">
        <v>345</v>
      </c>
      <c r="AF4" s="191" t="s">
        <v>346</v>
      </c>
      <c r="AG4" s="191" t="s">
        <v>347</v>
      </c>
      <c r="AH4" s="191" t="s">
        <v>348</v>
      </c>
      <c r="AI4" s="191" t="s">
        <v>349</v>
      </c>
      <c r="AJ4" s="191" t="s">
        <v>350</v>
      </c>
      <c r="AK4" s="194" t="s">
        <v>351</v>
      </c>
      <c r="AL4" s="194" t="s">
        <v>352</v>
      </c>
      <c r="AM4" s="194" t="s">
        <v>353</v>
      </c>
      <c r="AN4" s="194" t="s">
        <v>354</v>
      </c>
      <c r="AO4" s="194" t="s">
        <v>355</v>
      </c>
      <c r="AP4" s="194" t="s">
        <v>356</v>
      </c>
      <c r="AQ4" s="194" t="s">
        <v>357</v>
      </c>
      <c r="AR4" s="194" t="s">
        <v>358</v>
      </c>
      <c r="AS4" s="194" t="s">
        <v>359</v>
      </c>
      <c r="AT4" s="194" t="s">
        <v>360</v>
      </c>
      <c r="AU4" s="194" t="s">
        <v>221</v>
      </c>
      <c r="AV4" s="194" t="s">
        <v>361</v>
      </c>
      <c r="AW4" s="194" t="s">
        <v>362</v>
      </c>
      <c r="AX4" s="194" t="s">
        <v>363</v>
      </c>
      <c r="AY4" s="194" t="s">
        <v>364</v>
      </c>
      <c r="AZ4" s="194" t="s">
        <v>365</v>
      </c>
      <c r="BA4" s="194" t="s">
        <v>366</v>
      </c>
      <c r="BB4" s="194" t="s">
        <v>367</v>
      </c>
      <c r="BC4" s="194" t="s">
        <v>368</v>
      </c>
      <c r="BD4" s="194" t="s">
        <v>369</v>
      </c>
      <c r="BE4" s="194" t="s">
        <v>370</v>
      </c>
      <c r="BF4" s="194" t="s">
        <v>371</v>
      </c>
      <c r="BG4" s="194" t="s">
        <v>372</v>
      </c>
      <c r="BH4" s="195" t="s">
        <v>373</v>
      </c>
      <c r="BI4" s="196" t="s">
        <v>374</v>
      </c>
      <c r="BJ4" s="196" t="s">
        <v>375</v>
      </c>
      <c r="BK4" s="196" t="s">
        <v>376</v>
      </c>
      <c r="BL4" s="196" t="s">
        <v>377</v>
      </c>
      <c r="BM4" s="196" t="s">
        <v>378</v>
      </c>
      <c r="BN4" s="196" t="s">
        <v>379</v>
      </c>
      <c r="BO4" s="196" t="s">
        <v>380</v>
      </c>
      <c r="BP4" s="196" t="s">
        <v>381</v>
      </c>
      <c r="BQ4" s="196" t="s">
        <v>382</v>
      </c>
      <c r="BR4" s="196" t="s">
        <v>383</v>
      </c>
      <c r="BS4" s="196" t="s">
        <v>384</v>
      </c>
      <c r="BT4" s="196" t="s">
        <v>385</v>
      </c>
      <c r="BU4" s="196" t="s">
        <v>386</v>
      </c>
      <c r="BV4" s="196" t="s">
        <v>387</v>
      </c>
      <c r="BW4" s="196" t="s">
        <v>388</v>
      </c>
      <c r="BX4" s="196" t="s">
        <v>389</v>
      </c>
      <c r="BY4" s="197" t="s">
        <v>390</v>
      </c>
      <c r="BZ4" s="197" t="s">
        <v>391</v>
      </c>
      <c r="CA4" s="197" t="s">
        <v>392</v>
      </c>
      <c r="CB4" s="197" t="s">
        <v>393</v>
      </c>
    </row>
    <row r="5" customFormat="false" ht="26" hidden="false" customHeight="false" outlineLevel="0" collapsed="false">
      <c r="A5" s="198" t="s">
        <v>394</v>
      </c>
      <c r="B5" s="179"/>
      <c r="C5" s="199" t="s">
        <v>395</v>
      </c>
      <c r="D5" s="199" t="s">
        <v>395</v>
      </c>
      <c r="E5" s="199" t="s">
        <v>395</v>
      </c>
      <c r="F5" s="199" t="s">
        <v>395</v>
      </c>
      <c r="G5" s="199" t="s">
        <v>395</v>
      </c>
      <c r="H5" s="199" t="s">
        <v>395</v>
      </c>
      <c r="I5" s="199" t="s">
        <v>395</v>
      </c>
      <c r="J5" s="199" t="s">
        <v>395</v>
      </c>
      <c r="K5" s="199" t="s">
        <v>396</v>
      </c>
      <c r="L5" s="199" t="s">
        <v>396</v>
      </c>
      <c r="M5" s="199" t="s">
        <v>397</v>
      </c>
      <c r="N5" s="199" t="s">
        <v>397</v>
      </c>
      <c r="O5" s="199" t="s">
        <v>397</v>
      </c>
      <c r="P5" s="199" t="s">
        <v>397</v>
      </c>
      <c r="Q5" s="199" t="s">
        <v>397</v>
      </c>
      <c r="R5" s="200" t="s">
        <v>396</v>
      </c>
      <c r="S5" s="199" t="s">
        <v>397</v>
      </c>
      <c r="T5" s="200" t="s">
        <v>396</v>
      </c>
      <c r="U5" s="199" t="s">
        <v>397</v>
      </c>
      <c r="V5" s="199" t="s">
        <v>397</v>
      </c>
      <c r="W5" s="199" t="s">
        <v>397</v>
      </c>
      <c r="X5" s="199" t="s">
        <v>398</v>
      </c>
      <c r="Y5" s="199" t="s">
        <v>396</v>
      </c>
      <c r="Z5" s="199" t="s">
        <v>396</v>
      </c>
      <c r="AA5" s="199" t="s">
        <v>397</v>
      </c>
      <c r="AB5" s="199" t="s">
        <v>396</v>
      </c>
      <c r="AC5" s="199" t="s">
        <v>396</v>
      </c>
      <c r="AD5" s="199" t="s">
        <v>397</v>
      </c>
      <c r="AE5" s="199" t="s">
        <v>396</v>
      </c>
      <c r="AF5" s="199" t="s">
        <v>396</v>
      </c>
      <c r="AG5" s="199" t="s">
        <v>396</v>
      </c>
      <c r="AH5" s="199" t="s">
        <v>396</v>
      </c>
      <c r="AI5" s="199" t="s">
        <v>399</v>
      </c>
      <c r="AJ5" s="199" t="s">
        <v>399</v>
      </c>
      <c r="AK5" s="199" t="s">
        <v>399</v>
      </c>
      <c r="AL5" s="199" t="s">
        <v>399</v>
      </c>
      <c r="AM5" s="199" t="s">
        <v>400</v>
      </c>
      <c r="AN5" s="199" t="s">
        <v>400</v>
      </c>
      <c r="AO5" s="199" t="s">
        <v>400</v>
      </c>
      <c r="AP5" s="199" t="s">
        <v>401</v>
      </c>
      <c r="AQ5" s="199" t="s">
        <v>396</v>
      </c>
      <c r="AR5" s="199" t="s">
        <v>402</v>
      </c>
      <c r="AS5" s="199" t="s">
        <v>396</v>
      </c>
      <c r="AT5" s="199" t="s">
        <v>403</v>
      </c>
      <c r="AU5" s="199" t="s">
        <v>396</v>
      </c>
      <c r="AV5" s="199" t="s">
        <v>404</v>
      </c>
      <c r="AW5" s="199" t="s">
        <v>404</v>
      </c>
      <c r="AX5" s="199" t="s">
        <v>397</v>
      </c>
      <c r="AY5" s="199" t="s">
        <v>399</v>
      </c>
      <c r="AZ5" s="199" t="s">
        <v>399</v>
      </c>
      <c r="BA5" s="199" t="s">
        <v>397</v>
      </c>
      <c r="BB5" s="199" t="s">
        <v>397</v>
      </c>
      <c r="BC5" s="199" t="s">
        <v>397</v>
      </c>
      <c r="BD5" s="199" t="s">
        <v>397</v>
      </c>
      <c r="BE5" s="199" t="s">
        <v>397</v>
      </c>
      <c r="BF5" s="199" t="s">
        <v>397</v>
      </c>
      <c r="BG5" s="199" t="s">
        <v>396</v>
      </c>
      <c r="BH5" s="201" t="s">
        <v>396</v>
      </c>
      <c r="BI5" s="199" t="s">
        <v>399</v>
      </c>
      <c r="BJ5" s="199" t="s">
        <v>399</v>
      </c>
      <c r="BK5" s="199" t="s">
        <v>399</v>
      </c>
      <c r="BL5" s="199" t="s">
        <v>396</v>
      </c>
      <c r="BM5" s="199" t="s">
        <v>396</v>
      </c>
      <c r="BN5" s="199" t="s">
        <v>396</v>
      </c>
      <c r="BO5" s="199" t="s">
        <v>405</v>
      </c>
      <c r="BP5" s="199" t="s">
        <v>406</v>
      </c>
      <c r="BQ5" s="199" t="s">
        <v>396</v>
      </c>
      <c r="BR5" s="199" t="s">
        <v>396</v>
      </c>
      <c r="BS5" s="199" t="s">
        <v>407</v>
      </c>
      <c r="BT5" s="199" t="s">
        <v>396</v>
      </c>
      <c r="BU5" s="199" t="s">
        <v>396</v>
      </c>
      <c r="BV5" s="199" t="s">
        <v>396</v>
      </c>
      <c r="BW5" s="199" t="s">
        <v>408</v>
      </c>
      <c r="BX5" s="199" t="s">
        <v>409</v>
      </c>
      <c r="BY5" s="199" t="s">
        <v>410</v>
      </c>
      <c r="BZ5" s="199" t="s">
        <v>397</v>
      </c>
      <c r="CA5" s="199" t="s">
        <v>397</v>
      </c>
      <c r="CB5" s="199" t="s">
        <v>411</v>
      </c>
    </row>
    <row r="6" customFormat="false" ht="14.5" hidden="false" customHeight="false" outlineLevel="0" collapsed="false">
      <c r="A6" s="202" t="s">
        <v>412</v>
      </c>
      <c r="B6" s="203" t="s">
        <v>413</v>
      </c>
      <c r="C6" s="204" t="n">
        <v>62505.48828125</v>
      </c>
      <c r="D6" s="204" t="n">
        <v>30234.509765625</v>
      </c>
      <c r="E6" s="204" t="n">
        <v>252084.609375</v>
      </c>
      <c r="F6" s="204" t="n">
        <v>0</v>
      </c>
      <c r="G6" s="204" t="n">
        <v>0</v>
      </c>
      <c r="H6" s="204" t="n">
        <v>0</v>
      </c>
      <c r="I6" s="204" t="n">
        <v>0</v>
      </c>
      <c r="J6" s="205" t="n">
        <v>886000</v>
      </c>
      <c r="K6" s="206" t="n">
        <v>0.171428576111794</v>
      </c>
      <c r="L6" s="207" t="n">
        <v>0.314285725355148</v>
      </c>
      <c r="M6" s="204" t="n">
        <v>21644812</v>
      </c>
      <c r="N6" s="204" t="s">
        <v>414</v>
      </c>
      <c r="O6" s="204" t="s">
        <v>414</v>
      </c>
      <c r="P6" s="204" t="s">
        <v>414</v>
      </c>
      <c r="Q6" s="204" t="n">
        <v>35507304</v>
      </c>
      <c r="R6" s="208" t="n">
        <v>0.892682135105133</v>
      </c>
      <c r="S6" s="204" t="n">
        <v>34074184</v>
      </c>
      <c r="T6" s="208" t="n">
        <v>0.856652319431305</v>
      </c>
      <c r="U6" s="204" t="n">
        <v>0</v>
      </c>
      <c r="V6" s="204" t="n">
        <v>7827046.5</v>
      </c>
      <c r="W6" s="204" t="n">
        <v>2973907.75</v>
      </c>
      <c r="X6" s="206" t="n">
        <v>61.0167999267578</v>
      </c>
      <c r="Y6" s="206" t="n">
        <v>3.40392470359802</v>
      </c>
      <c r="Z6" s="206" t="n">
        <v>26.3139991760254</v>
      </c>
      <c r="AA6" s="206" t="n">
        <v>8.03673839569092</v>
      </c>
      <c r="AB6" s="206" t="n">
        <v>10.7837610244751</v>
      </c>
      <c r="AC6" s="206" t="n">
        <v>38.1150512695312</v>
      </c>
      <c r="AD6" s="204" t="n">
        <v>2115</v>
      </c>
      <c r="AE6" s="204" t="n">
        <v>20</v>
      </c>
      <c r="AF6" s="209" t="n">
        <v>70.6999969482422</v>
      </c>
      <c r="AG6" s="206" t="n">
        <v>14.5719995498657</v>
      </c>
      <c r="AH6" s="206" t="n">
        <v>0.984333872795105</v>
      </c>
      <c r="AI6" s="204" t="n">
        <v>5</v>
      </c>
      <c r="AJ6" s="204" t="n">
        <v>0</v>
      </c>
      <c r="AK6" s="206" t="n">
        <v>0.510999977588654</v>
      </c>
      <c r="AL6" s="210" t="n">
        <v>0.271721243858337</v>
      </c>
      <c r="AM6" s="206" t="n">
        <v>5217.146816</v>
      </c>
      <c r="AN6" s="206" t="n">
        <v>2685.73999023437</v>
      </c>
      <c r="AO6" s="206" t="n">
        <v>3085.11010742188</v>
      </c>
      <c r="AP6" s="206" t="n">
        <v>20.7175407409668</v>
      </c>
      <c r="AQ6" s="206" t="n">
        <v>3.92181205749512</v>
      </c>
      <c r="AR6" s="209" t="n">
        <v>58</v>
      </c>
      <c r="AS6" s="206" t="n">
        <v>19.1000003814697</v>
      </c>
      <c r="AT6" s="204" t="n">
        <v>193</v>
      </c>
      <c r="AU6" s="209" t="n">
        <v>0.100000001490116</v>
      </c>
      <c r="AV6" s="206" t="n">
        <v>0.0799999982118607</v>
      </c>
      <c r="AW6" s="206" t="n">
        <v>8.43681335449219</v>
      </c>
      <c r="AX6" s="204" t="n">
        <v>14367281</v>
      </c>
      <c r="AY6" s="206" t="n">
        <v>0.654999971389771</v>
      </c>
      <c r="AZ6" s="206" t="s">
        <v>414</v>
      </c>
      <c r="BA6" s="204" t="n">
        <v>51817</v>
      </c>
      <c r="BB6" s="204" t="n">
        <v>11035033</v>
      </c>
      <c r="BC6" s="204" t="n">
        <v>372531</v>
      </c>
      <c r="BD6" s="204" t="n">
        <v>4064022</v>
      </c>
      <c r="BE6" s="204" t="n">
        <v>67200</v>
      </c>
      <c r="BF6" s="204" t="n">
        <v>1211</v>
      </c>
      <c r="BG6" s="204" t="n">
        <v>104</v>
      </c>
      <c r="BH6" s="209" t="n">
        <v>29.7999992370605</v>
      </c>
      <c r="BI6" s="206" t="n">
        <v>2.46666669845581</v>
      </c>
      <c r="BJ6" s="206" t="n">
        <v>-1.52311480045319</v>
      </c>
      <c r="BK6" s="204" t="n">
        <v>16</v>
      </c>
      <c r="BL6" s="209" t="n">
        <v>97.6999969482422</v>
      </c>
      <c r="BM6" s="211" t="n">
        <v>37.266040802002</v>
      </c>
      <c r="BN6" s="206" t="n">
        <v>18.3999996185303</v>
      </c>
      <c r="BO6" s="209" t="n">
        <v>58.2558135986328</v>
      </c>
      <c r="BP6" s="204" t="n">
        <v>72000</v>
      </c>
      <c r="BQ6" s="209" t="n">
        <v>50.4996452331543</v>
      </c>
      <c r="BR6" s="209" t="n">
        <v>75.0914154052734</v>
      </c>
      <c r="BS6" s="206" t="n">
        <v>2.83999991416931</v>
      </c>
      <c r="BT6" s="204" t="n">
        <v>70</v>
      </c>
      <c r="BU6" s="204" t="n">
        <v>43</v>
      </c>
      <c r="BV6" s="204" t="n">
        <v>68</v>
      </c>
      <c r="BW6" s="206" t="n">
        <v>285.558135986328</v>
      </c>
      <c r="BX6" s="206" t="n">
        <v>638</v>
      </c>
      <c r="BY6" s="204" t="n">
        <v>516.747863769531</v>
      </c>
      <c r="BZ6" s="204" t="n">
        <v>40099464</v>
      </c>
      <c r="CA6" s="204" t="n">
        <v>32515900</v>
      </c>
      <c r="CB6" s="204" t="n">
        <v>652230</v>
      </c>
    </row>
    <row r="7" customFormat="false" ht="14.5" hidden="false" customHeight="false" outlineLevel="0" collapsed="false">
      <c r="A7" s="202" t="s">
        <v>415</v>
      </c>
      <c r="B7" s="203" t="s">
        <v>416</v>
      </c>
      <c r="C7" s="204" t="n">
        <v>6095.46875</v>
      </c>
      <c r="D7" s="204" t="n">
        <v>4654.93505859375</v>
      </c>
      <c r="E7" s="204" t="n">
        <v>15903.2880859375</v>
      </c>
      <c r="F7" s="204" t="n">
        <v>75.286003112793</v>
      </c>
      <c r="G7" s="204" t="n">
        <v>0</v>
      </c>
      <c r="H7" s="204" t="n">
        <v>0</v>
      </c>
      <c r="I7" s="204" t="n">
        <v>0</v>
      </c>
      <c r="J7" s="205" t="n">
        <v>91428.5703125</v>
      </c>
      <c r="K7" s="206" t="n">
        <v>0.0285714287310839</v>
      </c>
      <c r="L7" s="207" t="n">
        <v>0.228571429848671</v>
      </c>
      <c r="M7" s="204" t="n">
        <v>2344252.75</v>
      </c>
      <c r="N7" s="204" t="s">
        <v>414</v>
      </c>
      <c r="O7" s="204" t="s">
        <v>414</v>
      </c>
      <c r="P7" s="204" t="s">
        <v>414</v>
      </c>
      <c r="Q7" s="204" t="n">
        <v>0</v>
      </c>
      <c r="R7" s="208" t="n">
        <v>0</v>
      </c>
      <c r="S7" s="204" t="n">
        <v>0</v>
      </c>
      <c r="T7" s="208" t="n">
        <v>0</v>
      </c>
      <c r="U7" s="204" t="n">
        <v>0</v>
      </c>
      <c r="V7" s="204" t="n">
        <v>0</v>
      </c>
      <c r="W7" s="204" t="n">
        <v>181378.140625</v>
      </c>
      <c r="X7" s="206" t="n">
        <v>102.615547180176</v>
      </c>
      <c r="Y7" s="206" t="n">
        <v>0.443404465913773</v>
      </c>
      <c r="Z7" s="206" t="n">
        <v>62.9690017700195</v>
      </c>
      <c r="AA7" s="206" t="n">
        <v>3.29961085319519</v>
      </c>
      <c r="AB7" s="206" t="n">
        <v>0</v>
      </c>
      <c r="AC7" s="206" t="s">
        <v>414</v>
      </c>
      <c r="AD7" s="204" t="n">
        <v>734</v>
      </c>
      <c r="AE7" s="204" t="n">
        <v>80</v>
      </c>
      <c r="AF7" s="209" t="s">
        <v>414</v>
      </c>
      <c r="AG7" s="206" t="n">
        <v>5.77799987792969</v>
      </c>
      <c r="AH7" s="206" t="n">
        <v>0.00596404680982232</v>
      </c>
      <c r="AI7" s="204" t="n">
        <v>0</v>
      </c>
      <c r="AJ7" s="204" t="n">
        <v>0</v>
      </c>
      <c r="AK7" s="206" t="n">
        <v>0.795000016689301</v>
      </c>
      <c r="AL7" s="210" t="n">
        <v>0.00274788006208837</v>
      </c>
      <c r="AM7" s="206" t="n">
        <v>14.442516</v>
      </c>
      <c r="AN7" s="206" t="n">
        <v>148.479995727539</v>
      </c>
      <c r="AO7" s="206" t="n">
        <v>146.440002441406</v>
      </c>
      <c r="AP7" s="206" t="n">
        <v>2.082768201828</v>
      </c>
      <c r="AQ7" s="206" t="n">
        <v>9.68807888031006</v>
      </c>
      <c r="AR7" s="209" t="n">
        <v>9.80000019073486</v>
      </c>
      <c r="AS7" s="206" t="n">
        <v>1.5</v>
      </c>
      <c r="AT7" s="204" t="n">
        <v>15</v>
      </c>
      <c r="AU7" s="209" t="n">
        <v>0.100000001490116</v>
      </c>
      <c r="AV7" s="206" t="n">
        <v>0.0500000007450581</v>
      </c>
      <c r="AW7" s="206" t="s">
        <v>414</v>
      </c>
      <c r="AX7" s="204" t="n">
        <v>6</v>
      </c>
      <c r="AY7" s="206" t="n">
        <v>0.180999994277954</v>
      </c>
      <c r="AZ7" s="206" t="n">
        <v>30.7999992370605</v>
      </c>
      <c r="BA7" s="204" t="n">
        <v>0</v>
      </c>
      <c r="BB7" s="204" t="n">
        <v>84</v>
      </c>
      <c r="BC7" s="204" t="n">
        <v>0</v>
      </c>
      <c r="BD7" s="204" t="n">
        <v>0</v>
      </c>
      <c r="BE7" s="204" t="n">
        <v>2616</v>
      </c>
      <c r="BF7" s="204" t="n">
        <v>0</v>
      </c>
      <c r="BG7" s="204" t="n">
        <v>136</v>
      </c>
      <c r="BH7" s="209" t="n">
        <v>3.90000009536743</v>
      </c>
      <c r="BI7" s="206" t="s">
        <v>414</v>
      </c>
      <c r="BJ7" s="206" t="n">
        <v>-0.135743156075478</v>
      </c>
      <c r="BK7" s="204" t="n">
        <v>35</v>
      </c>
      <c r="BL7" s="209" t="n">
        <v>100</v>
      </c>
      <c r="BM7" s="211" t="n">
        <v>98.1411514282227</v>
      </c>
      <c r="BN7" s="206" t="n">
        <v>72.2399978637695</v>
      </c>
      <c r="BO7" s="209" t="n">
        <v>91.0029449462891</v>
      </c>
      <c r="BP7" s="204" t="n">
        <v>19000</v>
      </c>
      <c r="BQ7" s="209" t="n">
        <v>99.2987899780274</v>
      </c>
      <c r="BR7" s="209" t="n">
        <v>95.0680389404297</v>
      </c>
      <c r="BS7" s="206" t="n">
        <v>11.9980001449585</v>
      </c>
      <c r="BT7" s="204" t="n">
        <v>98</v>
      </c>
      <c r="BU7" s="204" t="n">
        <v>94</v>
      </c>
      <c r="BV7" s="204" t="n">
        <v>92</v>
      </c>
      <c r="BW7" s="206" t="n">
        <v>726.982482910156</v>
      </c>
      <c r="BX7" s="206" t="n">
        <v>15</v>
      </c>
      <c r="BY7" s="204" t="n">
        <v>6494.3857421875</v>
      </c>
      <c r="BZ7" s="204" t="n">
        <v>2854710</v>
      </c>
      <c r="CA7" s="204" t="n">
        <v>2897604</v>
      </c>
      <c r="CB7" s="204" t="n">
        <v>27400</v>
      </c>
    </row>
    <row r="8" customFormat="false" ht="14.5" hidden="false" customHeight="false" outlineLevel="0" collapsed="false">
      <c r="A8" s="202" t="s">
        <v>417</v>
      </c>
      <c r="B8" s="203" t="s">
        <v>418</v>
      </c>
      <c r="C8" s="204" t="n">
        <v>66758.359375</v>
      </c>
      <c r="D8" s="204" t="n">
        <v>19976.228515625</v>
      </c>
      <c r="E8" s="204" t="n">
        <v>94971.390625</v>
      </c>
      <c r="F8" s="204" t="n">
        <v>9.66399955749512</v>
      </c>
      <c r="G8" s="204" t="n">
        <v>0</v>
      </c>
      <c r="H8" s="204" t="n">
        <v>0</v>
      </c>
      <c r="I8" s="204" t="n">
        <v>0</v>
      </c>
      <c r="J8" s="205" t="n">
        <v>0</v>
      </c>
      <c r="K8" s="206" t="n">
        <v>0</v>
      </c>
      <c r="L8" s="207" t="n">
        <v>0.142857149243355</v>
      </c>
      <c r="M8" s="204" t="n">
        <v>11.9377965927124</v>
      </c>
      <c r="N8" s="204" t="n">
        <v>0</v>
      </c>
      <c r="O8" s="204" t="n">
        <v>0</v>
      </c>
      <c r="P8" s="204" t="n">
        <v>0</v>
      </c>
      <c r="Q8" s="204" t="n">
        <v>0</v>
      </c>
      <c r="R8" s="208" t="n">
        <v>0</v>
      </c>
      <c r="S8" s="204" t="n">
        <v>0</v>
      </c>
      <c r="T8" s="208" t="n">
        <v>0</v>
      </c>
      <c r="U8" s="204" t="n">
        <v>2939939</v>
      </c>
      <c r="V8" s="204" t="n">
        <v>19525126</v>
      </c>
      <c r="W8" s="204" t="n">
        <v>1350311.5</v>
      </c>
      <c r="X8" s="206" t="n">
        <v>18.7327785491943</v>
      </c>
      <c r="Y8" s="206" t="n">
        <v>2.44435167312622</v>
      </c>
      <c r="Z8" s="206" t="n">
        <v>74.2610015869141</v>
      </c>
      <c r="AA8" s="206" t="s">
        <v>414</v>
      </c>
      <c r="AB8" s="206" t="n">
        <v>0</v>
      </c>
      <c r="AC8" s="206" t="n">
        <v>84.6259765625</v>
      </c>
      <c r="AD8" s="204" t="n">
        <v>6068</v>
      </c>
      <c r="AE8" s="204" t="n">
        <v>80</v>
      </c>
      <c r="AF8" s="209" t="s">
        <v>414</v>
      </c>
      <c r="AG8" s="206" t="n">
        <v>11.4969997406006</v>
      </c>
      <c r="AH8" s="206" t="n">
        <v>0.293720036745071</v>
      </c>
      <c r="AI8" s="204" t="n">
        <v>0</v>
      </c>
      <c r="AJ8" s="204" t="n">
        <v>0</v>
      </c>
      <c r="AK8" s="206" t="n">
        <v>0.748000025749207</v>
      </c>
      <c r="AL8" s="210" t="n">
        <v>0.00815226044505835</v>
      </c>
      <c r="AM8" s="206" t="n">
        <v>85.238956</v>
      </c>
      <c r="AN8" s="206" t="n">
        <v>89.6800003051758</v>
      </c>
      <c r="AO8" s="206" t="n">
        <v>119.959999084473</v>
      </c>
      <c r="AP8" s="206" t="n">
        <v>0.147531136870384</v>
      </c>
      <c r="AQ8" s="206" t="n">
        <v>1.17206990718842</v>
      </c>
      <c r="AR8" s="209" t="n">
        <v>22.7000007629395</v>
      </c>
      <c r="AS8" s="206" t="n">
        <v>2.70000004768372</v>
      </c>
      <c r="AT8" s="204" t="n">
        <v>59</v>
      </c>
      <c r="AU8" s="209" t="n">
        <v>0.100000001490116</v>
      </c>
      <c r="AV8" s="206" t="n">
        <v>0.0599999986588955</v>
      </c>
      <c r="AW8" s="204" t="n">
        <v>0</v>
      </c>
      <c r="AX8" s="204" t="n">
        <v>11599</v>
      </c>
      <c r="AY8" s="206" t="n">
        <v>0.428999990224838</v>
      </c>
      <c r="AZ8" s="206" t="n">
        <v>27.6000003814697</v>
      </c>
      <c r="BA8" s="204" t="n">
        <v>15000</v>
      </c>
      <c r="BB8" s="204" t="n">
        <v>45423</v>
      </c>
      <c r="BC8" s="204" t="n">
        <v>0</v>
      </c>
      <c r="BD8" s="204" t="n">
        <v>0</v>
      </c>
      <c r="BE8" s="204" t="n">
        <v>100020</v>
      </c>
      <c r="BF8" s="204" t="n">
        <v>0</v>
      </c>
      <c r="BG8" s="204" t="n">
        <v>153</v>
      </c>
      <c r="BH8" s="209" t="n">
        <v>2.40000009536743</v>
      </c>
      <c r="BI8" s="206" t="n">
        <v>3.58333325386047</v>
      </c>
      <c r="BJ8" s="206" t="n">
        <v>-0.525843739509583</v>
      </c>
      <c r="BK8" s="204" t="n">
        <v>33</v>
      </c>
      <c r="BL8" s="209" t="n">
        <v>99.8041305541992</v>
      </c>
      <c r="BM8" s="211" t="n">
        <v>81.4078369140625</v>
      </c>
      <c r="BN8" s="206" t="n">
        <v>62.9000015258789</v>
      </c>
      <c r="BO8" s="209" t="n">
        <v>103.887313842773</v>
      </c>
      <c r="BP8" s="204" t="n">
        <v>110000</v>
      </c>
      <c r="BQ8" s="209" t="n">
        <v>85.9654693603516</v>
      </c>
      <c r="BR8" s="209" t="n">
        <v>94.4373321533203</v>
      </c>
      <c r="BS8" s="206" t="n">
        <v>18.2999992370605</v>
      </c>
      <c r="BT8" s="204" t="n">
        <v>91</v>
      </c>
      <c r="BU8" s="204" t="n">
        <v>77</v>
      </c>
      <c r="BV8" s="204" t="n">
        <v>91</v>
      </c>
      <c r="BW8" s="206" t="n">
        <v>750.44873046875</v>
      </c>
      <c r="BX8" s="206" t="n">
        <v>112</v>
      </c>
      <c r="BY8" s="204" t="n">
        <v>3765.03466796875</v>
      </c>
      <c r="BZ8" s="204" t="n">
        <v>44177968</v>
      </c>
      <c r="CA8" s="204" t="n">
        <v>39663512</v>
      </c>
      <c r="CB8" s="204" t="n">
        <v>2381740</v>
      </c>
    </row>
    <row r="9" customFormat="false" ht="14.5" hidden="false" customHeight="false" outlineLevel="0" collapsed="false">
      <c r="A9" s="202" t="s">
        <v>419</v>
      </c>
      <c r="B9" s="203" t="s">
        <v>420</v>
      </c>
      <c r="C9" s="204" t="n">
        <v>0</v>
      </c>
      <c r="D9" s="204" t="n">
        <v>0</v>
      </c>
      <c r="E9" s="204" t="n">
        <v>76289.5234375</v>
      </c>
      <c r="F9" s="204" t="n">
        <v>0</v>
      </c>
      <c r="G9" s="204" t="n">
        <v>0</v>
      </c>
      <c r="H9" s="204" t="n">
        <v>0</v>
      </c>
      <c r="I9" s="204" t="n">
        <v>0</v>
      </c>
      <c r="J9" s="205" t="n">
        <v>196111.421875</v>
      </c>
      <c r="K9" s="206" t="n">
        <v>0.200000002980232</v>
      </c>
      <c r="L9" s="207" t="n">
        <v>0</v>
      </c>
      <c r="M9" s="204" t="n">
        <v>8437.7197265625</v>
      </c>
      <c r="N9" s="204" t="n">
        <v>285185.3125</v>
      </c>
      <c r="O9" s="204" t="n">
        <v>0</v>
      </c>
      <c r="P9" s="204" t="n">
        <v>1354830.375</v>
      </c>
      <c r="Q9" s="204" t="n">
        <v>30712996</v>
      </c>
      <c r="R9" s="208" t="n">
        <v>0.996199488639832</v>
      </c>
      <c r="S9" s="204" t="n">
        <v>30709548</v>
      </c>
      <c r="T9" s="208" t="n">
        <v>0.996087670326233</v>
      </c>
      <c r="U9" s="204" t="n">
        <v>10045608</v>
      </c>
      <c r="V9" s="204" t="n">
        <v>20926190</v>
      </c>
      <c r="W9" s="204" t="n">
        <v>17420660</v>
      </c>
      <c r="X9" s="206" t="n">
        <v>27.2187461853027</v>
      </c>
      <c r="Y9" s="206" t="n">
        <v>4.14167070388794</v>
      </c>
      <c r="Z9" s="206" t="n">
        <v>67.4599990844727</v>
      </c>
      <c r="AA9" s="206" t="n">
        <v>4.81565713882446</v>
      </c>
      <c r="AB9" s="206" t="n">
        <v>17.9683208465576</v>
      </c>
      <c r="AC9" s="206" t="n">
        <v>27.0941944122314</v>
      </c>
      <c r="AD9" s="204" t="n">
        <v>552</v>
      </c>
      <c r="AE9" s="204" t="n">
        <v>40</v>
      </c>
      <c r="AF9" s="209" t="n">
        <v>48.5999984741211</v>
      </c>
      <c r="AG9" s="206" t="n">
        <v>17.6319999694824</v>
      </c>
      <c r="AH9" s="206" t="n">
        <v>0.306454986333847</v>
      </c>
      <c r="AI9" s="204" t="n">
        <v>0</v>
      </c>
      <c r="AJ9" s="204" t="n">
        <v>0</v>
      </c>
      <c r="AK9" s="206" t="n">
        <v>0.580999970436096</v>
      </c>
      <c r="AL9" s="210" t="n">
        <v>0.282435059547424</v>
      </c>
      <c r="AM9" s="206" t="n">
        <v>52.287231</v>
      </c>
      <c r="AN9" s="206" t="n">
        <v>68.8499984741211</v>
      </c>
      <c r="AO9" s="206" t="n">
        <v>51.8899993896484</v>
      </c>
      <c r="AP9" s="206" t="n">
        <v>0.225775390863419</v>
      </c>
      <c r="AQ9" s="206" t="n">
        <v>0.0150190051645041</v>
      </c>
      <c r="AR9" s="209" t="n">
        <v>71.5</v>
      </c>
      <c r="AS9" s="206" t="n">
        <v>19</v>
      </c>
      <c r="AT9" s="204" t="n">
        <v>350</v>
      </c>
      <c r="AU9" s="209" t="n">
        <v>1.79999995231628</v>
      </c>
      <c r="AV9" s="206" t="n">
        <v>1.10000002384186</v>
      </c>
      <c r="AW9" s="206" t="n">
        <v>251.582321166992</v>
      </c>
      <c r="AX9" s="204" t="n">
        <v>7698802</v>
      </c>
      <c r="AY9" s="206" t="n">
        <v>0.53600001335144</v>
      </c>
      <c r="AZ9" s="206" t="n">
        <v>51.2999992370605</v>
      </c>
      <c r="BA9" s="204" t="n">
        <v>20600</v>
      </c>
      <c r="BB9" s="204" t="n">
        <v>9937</v>
      </c>
      <c r="BC9" s="204" t="n">
        <v>0</v>
      </c>
      <c r="BD9" s="204" t="n">
        <v>0</v>
      </c>
      <c r="BE9" s="204" t="n">
        <v>56030</v>
      </c>
      <c r="BF9" s="204" t="n">
        <v>0</v>
      </c>
      <c r="BG9" s="204" t="n">
        <v>113</v>
      </c>
      <c r="BH9" s="209" t="n">
        <v>20.7999992370605</v>
      </c>
      <c r="BI9" s="206" t="n">
        <v>2.90000009536743</v>
      </c>
      <c r="BJ9" s="206" t="n">
        <v>-1.18179678916931</v>
      </c>
      <c r="BK9" s="204" t="n">
        <v>29</v>
      </c>
      <c r="BL9" s="209" t="n">
        <v>46.8906097412109</v>
      </c>
      <c r="BM9" s="211" t="n">
        <v>66.0301132202148</v>
      </c>
      <c r="BN9" s="206" t="n">
        <v>36</v>
      </c>
      <c r="BO9" s="209" t="n">
        <v>44.5595092773438</v>
      </c>
      <c r="BP9" s="204" t="n">
        <v>51000</v>
      </c>
      <c r="BQ9" s="209" t="n">
        <v>51.660327911377</v>
      </c>
      <c r="BR9" s="209" t="n">
        <v>57.1677360534668</v>
      </c>
      <c r="BS9" s="206" t="n">
        <v>2.1489999294281</v>
      </c>
      <c r="BT9" s="204" t="n">
        <v>51</v>
      </c>
      <c r="BU9" s="204" t="n">
        <v>41</v>
      </c>
      <c r="BV9" s="204" t="n">
        <v>47</v>
      </c>
      <c r="BW9" s="206" t="n">
        <v>178.026062011719</v>
      </c>
      <c r="BX9" s="206" t="n">
        <v>241</v>
      </c>
      <c r="BY9" s="204" t="n">
        <v>2137.90942382812</v>
      </c>
      <c r="BZ9" s="204" t="n">
        <v>34503772</v>
      </c>
      <c r="CA9" s="204" t="n">
        <v>25008348</v>
      </c>
      <c r="CB9" s="204" t="n">
        <v>1246700</v>
      </c>
    </row>
    <row r="10" customFormat="false" ht="14.5" hidden="false" customHeight="false" outlineLevel="0" collapsed="false">
      <c r="A10" s="202" t="s">
        <v>421</v>
      </c>
      <c r="B10" s="203" t="s">
        <v>422</v>
      </c>
      <c r="C10" s="204" t="n">
        <v>181.789916992188</v>
      </c>
      <c r="D10" s="204" t="n">
        <v>0</v>
      </c>
      <c r="E10" s="204" t="s">
        <v>414</v>
      </c>
      <c r="F10" s="204" t="n">
        <v>0</v>
      </c>
      <c r="G10" s="204" t="n">
        <v>1742.24304199219</v>
      </c>
      <c r="H10" s="204" t="n">
        <v>550.182006835938</v>
      </c>
      <c r="I10" s="204" t="n">
        <v>911.838012695313</v>
      </c>
      <c r="J10" s="205" t="n">
        <v>0</v>
      </c>
      <c r="K10" s="206" t="n">
        <v>0</v>
      </c>
      <c r="L10" s="207" t="n">
        <v>0.114285714924335</v>
      </c>
      <c r="M10" s="204" t="s">
        <v>414</v>
      </c>
      <c r="N10" s="204" t="s">
        <v>414</v>
      </c>
      <c r="O10" s="204" t="s">
        <v>414</v>
      </c>
      <c r="P10" s="204" t="s">
        <v>414</v>
      </c>
      <c r="Q10" s="204" t="n">
        <v>0</v>
      </c>
      <c r="R10" s="208" t="n">
        <v>0</v>
      </c>
      <c r="S10" s="204" t="n">
        <v>0</v>
      </c>
      <c r="T10" s="208" t="n">
        <v>0</v>
      </c>
      <c r="U10" s="204" t="n">
        <v>49285</v>
      </c>
      <c r="V10" s="204" t="n">
        <v>78505.703125</v>
      </c>
      <c r="W10" s="204" t="n">
        <v>57169.80078125</v>
      </c>
      <c r="X10" s="206" t="n">
        <v>224.381820678711</v>
      </c>
      <c r="Y10" s="206" t="n">
        <v>0.595872342586517</v>
      </c>
      <c r="Z10" s="206" t="n">
        <v>24.3799991607666</v>
      </c>
      <c r="AA10" s="206" t="s">
        <v>414</v>
      </c>
      <c r="AB10" s="206" t="n">
        <v>0.264128923416138</v>
      </c>
      <c r="AC10" s="206" t="s">
        <v>414</v>
      </c>
      <c r="AD10" s="204" t="s">
        <v>414</v>
      </c>
      <c r="AE10" s="209" t="n">
        <v>80</v>
      </c>
      <c r="AF10" s="209" t="s">
        <v>414</v>
      </c>
      <c r="AG10" s="206" t="n">
        <v>7.51100015640259</v>
      </c>
      <c r="AH10" s="206" t="n">
        <v>0</v>
      </c>
      <c r="AI10" s="204" t="n">
        <v>0</v>
      </c>
      <c r="AJ10" s="204" t="n">
        <v>0</v>
      </c>
      <c r="AK10" s="206" t="n">
        <v>0.777999997138977</v>
      </c>
      <c r="AL10" s="210" t="s">
        <v>414</v>
      </c>
      <c r="AM10" s="206" t="n">
        <v>0.832586</v>
      </c>
      <c r="AN10" s="206" t="n">
        <v>2.65000009536743</v>
      </c>
      <c r="AO10" s="206" t="n">
        <v>2.94000005722046</v>
      </c>
      <c r="AP10" s="206" t="n">
        <v>1.91588354110718</v>
      </c>
      <c r="AQ10" s="206" t="n">
        <v>2.65138578414917</v>
      </c>
      <c r="AR10" s="209" t="n">
        <v>6.40000009536743</v>
      </c>
      <c r="AS10" s="206" t="s">
        <v>414</v>
      </c>
      <c r="AT10" s="204" t="n">
        <v>2.29999995231628</v>
      </c>
      <c r="AU10" s="209" t="s">
        <v>414</v>
      </c>
      <c r="AV10" s="206" t="s">
        <v>414</v>
      </c>
      <c r="AW10" s="206" t="s">
        <v>414</v>
      </c>
      <c r="AX10" s="204" t="n">
        <v>1207</v>
      </c>
      <c r="AY10" s="206" t="s">
        <v>414</v>
      </c>
      <c r="AZ10" s="206" t="s">
        <v>414</v>
      </c>
      <c r="BA10" s="204" t="n">
        <v>0</v>
      </c>
      <c r="BB10" s="204" t="n">
        <v>0</v>
      </c>
      <c r="BC10" s="204" t="n">
        <v>0</v>
      </c>
      <c r="BD10" s="204" t="n">
        <v>0</v>
      </c>
      <c r="BE10" s="204" t="n">
        <v>0</v>
      </c>
      <c r="BF10" s="204" t="n">
        <v>0</v>
      </c>
      <c r="BG10" s="204" t="n">
        <v>100</v>
      </c>
      <c r="BH10" s="209" t="n">
        <v>16</v>
      </c>
      <c r="BI10" s="206" t="n">
        <v>2.83299994468689</v>
      </c>
      <c r="BJ10" s="206" t="n">
        <v>-0.149707019329071</v>
      </c>
      <c r="BK10" s="206" t="s">
        <v>414</v>
      </c>
      <c r="BL10" s="209" t="n">
        <v>100</v>
      </c>
      <c r="BM10" s="211" t="n">
        <v>98.9499969482422</v>
      </c>
      <c r="BN10" s="206" t="n">
        <v>73</v>
      </c>
      <c r="BO10" s="209" t="n">
        <v>187.891220092773</v>
      </c>
      <c r="BP10" s="204" t="n">
        <v>980</v>
      </c>
      <c r="BQ10" s="209" t="n">
        <v>87.504280090332</v>
      </c>
      <c r="BR10" s="209" t="n">
        <v>96.7391891479492</v>
      </c>
      <c r="BS10" s="206" t="n">
        <v>27.6469993591309</v>
      </c>
      <c r="BT10" s="204" t="n">
        <v>96</v>
      </c>
      <c r="BU10" s="204" t="n">
        <v>78</v>
      </c>
      <c r="BV10" s="204" t="s">
        <v>414</v>
      </c>
      <c r="BW10" s="206" t="n">
        <v>1016.47082519531</v>
      </c>
      <c r="BX10" s="206" t="n">
        <v>42</v>
      </c>
      <c r="BY10" s="204" t="n">
        <v>14900.7978515625</v>
      </c>
      <c r="BZ10" s="204" t="n">
        <v>93219.5</v>
      </c>
      <c r="CA10" s="204" t="n">
        <v>91818</v>
      </c>
      <c r="CB10" s="204" t="n">
        <v>440</v>
      </c>
    </row>
    <row r="11" customFormat="false" ht="14.5" hidden="false" customHeight="false" outlineLevel="0" collapsed="false">
      <c r="A11" s="202" t="s">
        <v>423</v>
      </c>
      <c r="B11" s="203" t="s">
        <v>424</v>
      </c>
      <c r="C11" s="204" t="n">
        <v>22577.6484375</v>
      </c>
      <c r="D11" s="204" t="n">
        <v>6584.93701171875</v>
      </c>
      <c r="E11" s="204" t="n">
        <v>220859.03125</v>
      </c>
      <c r="F11" s="204" t="n">
        <v>0</v>
      </c>
      <c r="G11" s="204" t="n">
        <v>0</v>
      </c>
      <c r="H11" s="204" t="n">
        <v>0</v>
      </c>
      <c r="I11" s="204" t="n">
        <v>0</v>
      </c>
      <c r="J11" s="205" t="n">
        <v>1000.91430664063</v>
      </c>
      <c r="K11" s="206" t="n">
        <v>0.114285714924335</v>
      </c>
      <c r="L11" s="207" t="n">
        <v>0.171428576111794</v>
      </c>
      <c r="M11" s="204" t="s">
        <v>414</v>
      </c>
      <c r="N11" s="204" t="s">
        <v>414</v>
      </c>
      <c r="O11" s="204" t="s">
        <v>414</v>
      </c>
      <c r="P11" s="204" t="s">
        <v>414</v>
      </c>
      <c r="Q11" s="204" t="n">
        <v>0</v>
      </c>
      <c r="R11" s="208" t="n">
        <v>0</v>
      </c>
      <c r="S11" s="204" t="n">
        <v>0</v>
      </c>
      <c r="T11" s="208" t="n">
        <v>0</v>
      </c>
      <c r="U11" s="204" t="n">
        <v>5497032</v>
      </c>
      <c r="V11" s="204" t="n">
        <v>25894436</v>
      </c>
      <c r="W11" s="204" t="n">
        <v>3120299.5</v>
      </c>
      <c r="X11" s="206" t="n">
        <v>16.7387409210205</v>
      </c>
      <c r="Y11" s="206" t="n">
        <v>1.07551503181458</v>
      </c>
      <c r="Z11" s="206" t="n">
        <v>92.2289962768555</v>
      </c>
      <c r="AA11" s="206" t="n">
        <v>3.25865840911865</v>
      </c>
      <c r="AB11" s="206" t="n">
        <v>1.57822215557098</v>
      </c>
      <c r="AC11" s="206" t="s">
        <v>414</v>
      </c>
      <c r="AD11" s="204" t="n">
        <v>10368</v>
      </c>
      <c r="AE11" s="204" t="n">
        <v>80</v>
      </c>
      <c r="AF11" s="209" t="n">
        <v>14.6999998092651</v>
      </c>
      <c r="AG11" s="206" t="n">
        <v>8.26799964904785</v>
      </c>
      <c r="AH11" s="206" t="n">
        <v>0.0312078539282083</v>
      </c>
      <c r="AI11" s="204" t="n">
        <v>0</v>
      </c>
      <c r="AJ11" s="204" t="n">
        <v>0</v>
      </c>
      <c r="AK11" s="206" t="n">
        <v>0.84500002861023</v>
      </c>
      <c r="AL11" s="210" t="s">
        <v>414</v>
      </c>
      <c r="AM11" s="206" t="n">
        <v>28.928849</v>
      </c>
      <c r="AN11" s="206" t="n">
        <v>-40.9300003051758</v>
      </c>
      <c r="AO11" s="206" t="n">
        <v>-96.4499969482422</v>
      </c>
      <c r="AP11" s="206" t="n">
        <v>0.026693457737565</v>
      </c>
      <c r="AQ11" s="206" t="n">
        <v>0.161958009004593</v>
      </c>
      <c r="AR11" s="209" t="n">
        <v>8.60000038146973</v>
      </c>
      <c r="AS11" s="206" t="n">
        <v>1.70000004768372</v>
      </c>
      <c r="AT11" s="204" t="n">
        <v>31</v>
      </c>
      <c r="AU11" s="209" t="n">
        <v>0.400000005960465</v>
      </c>
      <c r="AV11" s="206" t="n">
        <v>0.219999998807907</v>
      </c>
      <c r="AW11" s="204" t="n">
        <v>0</v>
      </c>
      <c r="AX11" s="204" t="n">
        <v>161306</v>
      </c>
      <c r="AY11" s="206" t="n">
        <v>0.328000009059906</v>
      </c>
      <c r="AZ11" s="206" t="n">
        <v>42.2999992370606</v>
      </c>
      <c r="BA11" s="204" t="n">
        <v>3250</v>
      </c>
      <c r="BB11" s="204" t="n">
        <v>3111</v>
      </c>
      <c r="BC11" s="204" t="n">
        <v>124085</v>
      </c>
      <c r="BD11" s="204" t="n">
        <v>0</v>
      </c>
      <c r="BE11" s="204" t="n">
        <v>184782</v>
      </c>
      <c r="BF11" s="204" t="n">
        <v>0</v>
      </c>
      <c r="BG11" s="204" t="n">
        <v>137</v>
      </c>
      <c r="BH11" s="209" t="n">
        <v>3.70000004768372</v>
      </c>
      <c r="BI11" s="206" t="n">
        <v>3.5</v>
      </c>
      <c r="BJ11" s="206" t="n">
        <v>-0.216941729187965</v>
      </c>
      <c r="BK11" s="204" t="n">
        <v>38</v>
      </c>
      <c r="BL11" s="209" t="n">
        <v>100</v>
      </c>
      <c r="BM11" s="211" t="n">
        <v>99.0038681030273</v>
      </c>
      <c r="BN11" s="206" t="n">
        <v>85.5</v>
      </c>
      <c r="BO11" s="209" t="n">
        <v>121.170402526855</v>
      </c>
      <c r="BP11" s="204" t="n">
        <v>520000</v>
      </c>
      <c r="BQ11" s="209" t="n">
        <v>95.4177017211914</v>
      </c>
      <c r="BR11" s="209" t="n">
        <v>99.0238571166992</v>
      </c>
      <c r="BS11" s="206" t="n">
        <v>39.5999984741211</v>
      </c>
      <c r="BT11" s="204" t="n">
        <v>74</v>
      </c>
      <c r="BU11" s="204" t="n">
        <v>71</v>
      </c>
      <c r="BV11" s="204" t="n">
        <v>75</v>
      </c>
      <c r="BW11" s="206" t="n">
        <v>2198.88037109375</v>
      </c>
      <c r="BX11" s="206" t="n">
        <v>39</v>
      </c>
      <c r="BY11" s="204" t="n">
        <v>10729.232421875</v>
      </c>
      <c r="BZ11" s="204" t="n">
        <v>45276780</v>
      </c>
      <c r="CA11" s="204" t="n">
        <v>43441780</v>
      </c>
      <c r="CB11" s="204" t="n">
        <v>2736690</v>
      </c>
    </row>
    <row r="12" customFormat="false" ht="14.5" hidden="false" customHeight="false" outlineLevel="0" collapsed="false">
      <c r="A12" s="202" t="s">
        <v>425</v>
      </c>
      <c r="B12" s="203" t="s">
        <v>426</v>
      </c>
      <c r="C12" s="204" t="n">
        <v>6358.685546875</v>
      </c>
      <c r="D12" s="204" t="n">
        <v>2069.34790039063</v>
      </c>
      <c r="E12" s="204" t="n">
        <v>14232.505859375</v>
      </c>
      <c r="F12" s="204" t="n">
        <v>0</v>
      </c>
      <c r="G12" s="204" t="n">
        <v>0</v>
      </c>
      <c r="H12" s="204" t="n">
        <v>0</v>
      </c>
      <c r="I12" s="204" t="n">
        <v>0</v>
      </c>
      <c r="J12" s="205" t="n">
        <v>8485.7138671875</v>
      </c>
      <c r="K12" s="206" t="n">
        <v>0.0285714287310839</v>
      </c>
      <c r="L12" s="207" t="n">
        <v>0.200000002980232</v>
      </c>
      <c r="M12" s="204" t="n">
        <v>2741951.5</v>
      </c>
      <c r="N12" s="204" t="s">
        <v>414</v>
      </c>
      <c r="O12" s="204" t="s">
        <v>414</v>
      </c>
      <c r="P12" s="204" t="s">
        <v>414</v>
      </c>
      <c r="Q12" s="204" t="n">
        <v>0</v>
      </c>
      <c r="R12" s="208" t="n">
        <v>0</v>
      </c>
      <c r="S12" s="204" t="n">
        <v>0</v>
      </c>
      <c r="T12" s="208" t="n">
        <v>0</v>
      </c>
      <c r="U12" s="204" t="n">
        <v>0</v>
      </c>
      <c r="V12" s="204" t="n">
        <v>0</v>
      </c>
      <c r="W12" s="204" t="n">
        <v>0</v>
      </c>
      <c r="X12" s="206" t="n">
        <v>104.254585266113</v>
      </c>
      <c r="Y12" s="206" t="n">
        <v>0.351227134466171</v>
      </c>
      <c r="Z12" s="206" t="n">
        <v>63.4309997558594</v>
      </c>
      <c r="AA12" s="206" t="n">
        <v>3.54208469390869</v>
      </c>
      <c r="AB12" s="206" t="n">
        <v>0.0106835765764117</v>
      </c>
      <c r="AC12" s="206" t="n">
        <v>94.7151489257812</v>
      </c>
      <c r="AD12" s="204" t="n">
        <v>590</v>
      </c>
      <c r="AE12" s="204" t="n">
        <v>40</v>
      </c>
      <c r="AF12" s="209" t="n">
        <v>9.30000019073486</v>
      </c>
      <c r="AG12" s="206" t="n">
        <v>6.91800022125244</v>
      </c>
      <c r="AH12" s="206" t="n">
        <v>0.00871272943913937</v>
      </c>
      <c r="AI12" s="204" t="n">
        <v>5</v>
      </c>
      <c r="AJ12" s="204" t="n">
        <v>0</v>
      </c>
      <c r="AK12" s="206" t="n">
        <v>0.776000022888184</v>
      </c>
      <c r="AL12" s="210" t="n">
        <v>0.000675450020935386</v>
      </c>
      <c r="AM12" s="206" t="n">
        <v>28.024844</v>
      </c>
      <c r="AN12" s="206" t="n">
        <v>128.570007324219</v>
      </c>
      <c r="AO12" s="206" t="n">
        <v>122.519996643066</v>
      </c>
      <c r="AP12" s="206" t="n">
        <v>0.848688006401062</v>
      </c>
      <c r="AQ12" s="206" t="n">
        <v>10.4974613189697</v>
      </c>
      <c r="AR12" s="209" t="n">
        <v>10.8999996185303</v>
      </c>
      <c r="AS12" s="206" t="n">
        <v>2.59999990463257</v>
      </c>
      <c r="AT12" s="204" t="n">
        <v>23</v>
      </c>
      <c r="AU12" s="209" t="n">
        <v>0.200000002980232</v>
      </c>
      <c r="AV12" s="206" t="n">
        <v>0.189999997615814</v>
      </c>
      <c r="AW12" s="204" t="n">
        <v>0</v>
      </c>
      <c r="AX12" s="204" t="n">
        <v>70</v>
      </c>
      <c r="AY12" s="206" t="n">
        <v>0.245000004768372</v>
      </c>
      <c r="AZ12" s="206" t="n">
        <v>25.2000007629395</v>
      </c>
      <c r="BA12" s="204" t="n">
        <v>2836</v>
      </c>
      <c r="BB12" s="204" t="n">
        <v>0</v>
      </c>
      <c r="BC12" s="204" t="n">
        <v>0</v>
      </c>
      <c r="BD12" s="204" t="n">
        <v>800</v>
      </c>
      <c r="BE12" s="204" t="n">
        <v>34909</v>
      </c>
      <c r="BF12" s="204" t="n">
        <v>0</v>
      </c>
      <c r="BG12" s="204" t="n">
        <v>123</v>
      </c>
      <c r="BH12" s="209" t="n">
        <v>3.5</v>
      </c>
      <c r="BI12" s="206" t="n">
        <v>2</v>
      </c>
      <c r="BJ12" s="206" t="n">
        <v>-0.124236114323139</v>
      </c>
      <c r="BK12" s="204" t="n">
        <v>49</v>
      </c>
      <c r="BL12" s="209" t="n">
        <v>100</v>
      </c>
      <c r="BM12" s="211" t="n">
        <v>99.7886123657227</v>
      </c>
      <c r="BN12" s="206" t="n">
        <v>76.5100021362305</v>
      </c>
      <c r="BO12" s="209" t="n">
        <v>117.735771179199</v>
      </c>
      <c r="BP12" s="204" t="n">
        <v>20000</v>
      </c>
      <c r="BQ12" s="209" t="n">
        <v>93.9367446899414</v>
      </c>
      <c r="BR12" s="209" t="n">
        <v>99.9711837768555</v>
      </c>
      <c r="BS12" s="206" t="n">
        <v>28.9899997711182</v>
      </c>
      <c r="BT12" s="204" t="n">
        <v>91</v>
      </c>
      <c r="BU12" s="204" t="n">
        <v>94</v>
      </c>
      <c r="BV12" s="204" t="n">
        <v>92</v>
      </c>
      <c r="BW12" s="206" t="n">
        <v>1616.17785644531</v>
      </c>
      <c r="BX12" s="206" t="n">
        <v>26</v>
      </c>
      <c r="BY12" s="204" t="n">
        <v>4670.0087890625</v>
      </c>
      <c r="BZ12" s="204" t="n">
        <v>2790973.5</v>
      </c>
      <c r="CA12" s="204" t="n">
        <v>3020376</v>
      </c>
      <c r="CB12" s="204" t="n">
        <v>28480</v>
      </c>
    </row>
    <row r="13" customFormat="false" ht="14.5" hidden="false" customHeight="false" outlineLevel="0" collapsed="false">
      <c r="A13" s="202" t="s">
        <v>427</v>
      </c>
      <c r="B13" s="203" t="s">
        <v>428</v>
      </c>
      <c r="C13" s="204" t="n">
        <v>18.3544902801514</v>
      </c>
      <c r="D13" s="204" t="n">
        <v>0</v>
      </c>
      <c r="E13" s="204" t="n">
        <v>83712.78125</v>
      </c>
      <c r="F13" s="204" t="n">
        <v>166.860000610352</v>
      </c>
      <c r="G13" s="204" t="n">
        <v>35813.18359375</v>
      </c>
      <c r="H13" s="204" t="n">
        <v>2223.2451171875</v>
      </c>
      <c r="I13" s="204" t="n">
        <v>37353.38671875</v>
      </c>
      <c r="J13" s="205" t="n">
        <v>200000</v>
      </c>
      <c r="K13" s="206" t="n">
        <v>0.114285714924335</v>
      </c>
      <c r="L13" s="207" t="n">
        <v>0.200000002980232</v>
      </c>
      <c r="M13" s="204" t="n">
        <v>0</v>
      </c>
      <c r="N13" s="204" t="s">
        <v>414</v>
      </c>
      <c r="O13" s="204" t="s">
        <v>414</v>
      </c>
      <c r="P13" s="204" t="s">
        <v>414</v>
      </c>
      <c r="Q13" s="204" t="n">
        <v>0</v>
      </c>
      <c r="R13" s="208" t="n">
        <v>0</v>
      </c>
      <c r="S13" s="204" t="n">
        <v>0</v>
      </c>
      <c r="T13" s="208" t="n">
        <v>0</v>
      </c>
      <c r="U13" s="204" t="n">
        <v>694140</v>
      </c>
      <c r="V13" s="204" t="n">
        <v>4446050.5</v>
      </c>
      <c r="W13" s="204" t="n">
        <v>1783876.25</v>
      </c>
      <c r="X13" s="206" t="n">
        <v>3.34622836112976</v>
      </c>
      <c r="Y13" s="206" t="n">
        <v>0.319039165973663</v>
      </c>
      <c r="Z13" s="206" t="n">
        <v>86.3619995117188</v>
      </c>
      <c r="AA13" s="206" t="n">
        <v>2.54677677154541</v>
      </c>
      <c r="AB13" s="206" t="n">
        <v>0</v>
      </c>
      <c r="AC13" s="206" t="s">
        <v>414</v>
      </c>
      <c r="AD13" s="204" t="n">
        <v>4022</v>
      </c>
      <c r="AE13" s="204" t="n">
        <v>100</v>
      </c>
      <c r="AF13" s="209" t="s">
        <v>414</v>
      </c>
      <c r="AG13" s="206" t="n">
        <v>6.5479998588562</v>
      </c>
      <c r="AH13" s="206" t="n">
        <v>0.0429576560854912</v>
      </c>
      <c r="AI13" s="204" t="n">
        <v>0</v>
      </c>
      <c r="AJ13" s="204" t="n">
        <v>0</v>
      </c>
      <c r="AK13" s="206" t="n">
        <v>0.944000005722046</v>
      </c>
      <c r="AL13" s="210" t="s">
        <v>414</v>
      </c>
      <c r="AM13" s="206" t="n">
        <v>-5.181177</v>
      </c>
      <c r="AN13" s="206" t="n">
        <v>0</v>
      </c>
      <c r="AO13" s="206" t="n">
        <v>0</v>
      </c>
      <c r="AP13" s="206" t="s">
        <v>414</v>
      </c>
      <c r="AQ13" s="206" t="n">
        <v>0.0893914997577667</v>
      </c>
      <c r="AR13" s="209" t="n">
        <v>3.70000004768372</v>
      </c>
      <c r="AS13" s="206" t="s">
        <v>414</v>
      </c>
      <c r="AT13" s="204" t="n">
        <v>7.30000019073486</v>
      </c>
      <c r="AU13" s="209" t="n">
        <v>0.100000001490116</v>
      </c>
      <c r="AV13" s="206" t="n">
        <v>0.0599999986588955</v>
      </c>
      <c r="AW13" s="206" t="s">
        <v>414</v>
      </c>
      <c r="AX13" s="204" t="n">
        <v>20401</v>
      </c>
      <c r="AY13" s="206" t="n">
        <v>0.097000002861023</v>
      </c>
      <c r="AZ13" s="206" t="n">
        <v>34.2999992370605</v>
      </c>
      <c r="BA13" s="204" t="n">
        <v>0</v>
      </c>
      <c r="BB13" s="204" t="n">
        <v>28718</v>
      </c>
      <c r="BC13" s="204" t="n">
        <v>60812</v>
      </c>
      <c r="BD13" s="204" t="n">
        <v>0</v>
      </c>
      <c r="BE13" s="204" t="n">
        <v>138416</v>
      </c>
      <c r="BF13" s="204" t="n">
        <v>0</v>
      </c>
      <c r="BG13" s="204" t="n">
        <v>138</v>
      </c>
      <c r="BH13" s="209" t="n">
        <v>2.40000009536743</v>
      </c>
      <c r="BI13" s="206" t="n">
        <v>4.05000019073486</v>
      </c>
      <c r="BJ13" s="206" t="n">
        <v>1.6191633939743</v>
      </c>
      <c r="BK13" s="204" t="n">
        <v>73</v>
      </c>
      <c r="BL13" s="209" t="n">
        <v>100</v>
      </c>
      <c r="BM13" s="211" t="s">
        <v>414</v>
      </c>
      <c r="BN13" s="206" t="n">
        <v>89.5999984741211</v>
      </c>
      <c r="BO13" s="209" t="n">
        <v>107.659317016602</v>
      </c>
      <c r="BP13" s="204" t="n">
        <v>770000</v>
      </c>
      <c r="BQ13" s="209" t="n">
        <v>99.9911499023438</v>
      </c>
      <c r="BR13" s="209" t="n">
        <v>99.9698104858399</v>
      </c>
      <c r="BS13" s="206" t="n">
        <v>35.8740005493164</v>
      </c>
      <c r="BT13" s="204" t="n">
        <v>95</v>
      </c>
      <c r="BU13" s="204" t="n">
        <v>94</v>
      </c>
      <c r="BV13" s="204" t="n">
        <v>97</v>
      </c>
      <c r="BW13" s="206" t="n">
        <v>5294.462890625</v>
      </c>
      <c r="BX13" s="206" t="n">
        <v>6</v>
      </c>
      <c r="BY13" s="204" t="n">
        <v>59934.12890625</v>
      </c>
      <c r="BZ13" s="204" t="n">
        <v>25921088</v>
      </c>
      <c r="CA13" s="204" t="n">
        <v>23968960</v>
      </c>
      <c r="CB13" s="204" t="n">
        <v>7682300</v>
      </c>
    </row>
    <row r="14" customFormat="false" ht="14.5" hidden="false" customHeight="false" outlineLevel="0" collapsed="false">
      <c r="A14" s="202" t="s">
        <v>429</v>
      </c>
      <c r="B14" s="203" t="s">
        <v>430</v>
      </c>
      <c r="C14" s="204" t="n">
        <v>10131.1904296875</v>
      </c>
      <c r="D14" s="204" t="n">
        <v>0</v>
      </c>
      <c r="E14" s="204" t="n">
        <v>50109.8515625</v>
      </c>
      <c r="F14" s="204" t="n">
        <v>0</v>
      </c>
      <c r="G14" s="204" t="n">
        <v>0</v>
      </c>
      <c r="H14" s="204" t="n">
        <v>0</v>
      </c>
      <c r="I14" s="204" t="n">
        <v>0</v>
      </c>
      <c r="J14" s="205" t="n">
        <v>0</v>
      </c>
      <c r="K14" s="206" t="n">
        <v>0</v>
      </c>
      <c r="L14" s="207" t="n">
        <v>0.114285714924335</v>
      </c>
      <c r="M14" s="204" t="n">
        <v>2942.64453125</v>
      </c>
      <c r="N14" s="204" t="s">
        <v>414</v>
      </c>
      <c r="O14" s="204" t="s">
        <v>414</v>
      </c>
      <c r="P14" s="204" t="s">
        <v>414</v>
      </c>
      <c r="Q14" s="204" t="n">
        <v>0</v>
      </c>
      <c r="R14" s="208" t="n">
        <v>0</v>
      </c>
      <c r="S14" s="204" t="n">
        <v>0</v>
      </c>
      <c r="T14" s="208" t="n">
        <v>0</v>
      </c>
      <c r="U14" s="204" t="n">
        <v>0</v>
      </c>
      <c r="V14" s="204" t="n">
        <v>0</v>
      </c>
      <c r="W14" s="204" t="n">
        <v>0</v>
      </c>
      <c r="X14" s="206" t="n">
        <v>108.534645080566</v>
      </c>
      <c r="Y14" s="206" t="n">
        <v>0.860620856285095</v>
      </c>
      <c r="Z14" s="206" t="n">
        <v>58.9949989318848</v>
      </c>
      <c r="AA14" s="206" t="n">
        <v>2.27153325080872</v>
      </c>
      <c r="AB14" s="206" t="n">
        <v>0</v>
      </c>
      <c r="AC14" s="206" t="s">
        <v>414</v>
      </c>
      <c r="AD14" s="204" t="n">
        <v>1966</v>
      </c>
      <c r="AE14" s="204" t="n">
        <v>100</v>
      </c>
      <c r="AF14" s="209" t="s">
        <v>414</v>
      </c>
      <c r="AG14" s="206" t="n">
        <v>4.97599983215332</v>
      </c>
      <c r="AH14" s="206" t="n">
        <v>0.052196491509676</v>
      </c>
      <c r="AI14" s="204" t="n">
        <v>0</v>
      </c>
      <c r="AJ14" s="204" t="n">
        <v>0</v>
      </c>
      <c r="AK14" s="206" t="n">
        <v>0.921999990940094</v>
      </c>
      <c r="AL14" s="210" t="s">
        <v>414</v>
      </c>
      <c r="AM14" s="206" t="n">
        <v>-0.002007</v>
      </c>
      <c r="AN14" s="206" t="n">
        <v>0</v>
      </c>
      <c r="AO14" s="206" t="n">
        <v>0</v>
      </c>
      <c r="AP14" s="206" t="s">
        <v>414</v>
      </c>
      <c r="AQ14" s="206" t="n">
        <v>0.692510366439819</v>
      </c>
      <c r="AR14" s="209" t="n">
        <v>3.59999990463257</v>
      </c>
      <c r="AS14" s="206" t="s">
        <v>414</v>
      </c>
      <c r="AT14" s="204" t="n">
        <v>4.90000009536743</v>
      </c>
      <c r="AU14" s="209" t="s">
        <v>414</v>
      </c>
      <c r="AV14" s="206" t="s">
        <v>414</v>
      </c>
      <c r="AW14" s="206" t="s">
        <v>414</v>
      </c>
      <c r="AX14" s="204" t="n">
        <v>22</v>
      </c>
      <c r="AY14" s="206" t="n">
        <v>0.0689999982714653</v>
      </c>
      <c r="AZ14" s="206" t="n">
        <v>30.2000007629395</v>
      </c>
      <c r="BA14" s="204" t="n">
        <v>0</v>
      </c>
      <c r="BB14" s="204" t="n">
        <v>0</v>
      </c>
      <c r="BC14" s="204" t="n">
        <v>0</v>
      </c>
      <c r="BD14" s="204" t="n">
        <v>0</v>
      </c>
      <c r="BE14" s="204" t="n">
        <v>260321</v>
      </c>
      <c r="BF14" s="204" t="n">
        <v>0</v>
      </c>
      <c r="BG14" s="204" t="n">
        <v>145</v>
      </c>
      <c r="BH14" s="209" t="n">
        <v>2.40000009536743</v>
      </c>
      <c r="BI14" s="206" t="n">
        <v>4.18333339691162</v>
      </c>
      <c r="BJ14" s="206" t="n">
        <v>1.65505743026733</v>
      </c>
      <c r="BK14" s="204" t="n">
        <v>74</v>
      </c>
      <c r="BL14" s="209" t="n">
        <v>100</v>
      </c>
      <c r="BM14" s="211" t="s">
        <v>414</v>
      </c>
      <c r="BN14" s="206" t="n">
        <v>87.529426574707</v>
      </c>
      <c r="BO14" s="209" t="n">
        <v>118.99813079834</v>
      </c>
      <c r="BP14" s="204" t="n">
        <v>290000</v>
      </c>
      <c r="BQ14" s="209" t="n">
        <v>99.9726028442383</v>
      </c>
      <c r="BR14" s="209" t="n">
        <v>100</v>
      </c>
      <c r="BS14" s="206" t="n">
        <v>51.4410018920898</v>
      </c>
      <c r="BT14" s="204" t="n">
        <v>85</v>
      </c>
      <c r="BU14" s="204" t="n">
        <v>84</v>
      </c>
      <c r="BV14" s="204" t="s">
        <v>414</v>
      </c>
      <c r="BW14" s="206" t="n">
        <v>6134.13134765625</v>
      </c>
      <c r="BX14" s="206" t="n">
        <v>5</v>
      </c>
      <c r="BY14" s="204" t="n">
        <v>53267.93359375</v>
      </c>
      <c r="BZ14" s="204" t="n">
        <v>8922082</v>
      </c>
      <c r="CA14" s="204" t="n">
        <v>8536581</v>
      </c>
      <c r="CB14" s="204" t="n">
        <v>82409</v>
      </c>
    </row>
    <row r="15" customFormat="false" ht="14.5" hidden="false" customHeight="false" outlineLevel="0" collapsed="false">
      <c r="A15" s="202" t="s">
        <v>431</v>
      </c>
      <c r="B15" s="203" t="s">
        <v>432</v>
      </c>
      <c r="C15" s="204" t="n">
        <v>20425.15234375</v>
      </c>
      <c r="D15" s="204" t="n">
        <v>5719.66796875</v>
      </c>
      <c r="E15" s="204" t="n">
        <v>39439.32421875</v>
      </c>
      <c r="F15" s="204" t="n">
        <v>0</v>
      </c>
      <c r="G15" s="204" t="n">
        <v>0</v>
      </c>
      <c r="H15" s="204" t="n">
        <v>0</v>
      </c>
      <c r="I15" s="204" t="n">
        <v>0</v>
      </c>
      <c r="J15" s="205" t="n">
        <v>0</v>
      </c>
      <c r="K15" s="206" t="n">
        <v>0.0285714287310839</v>
      </c>
      <c r="L15" s="207" t="n">
        <v>0.28571429848671</v>
      </c>
      <c r="M15" s="204" t="n">
        <v>8501283</v>
      </c>
      <c r="N15" s="204" t="s">
        <v>414</v>
      </c>
      <c r="O15" s="204" t="s">
        <v>414</v>
      </c>
      <c r="P15" s="204" t="s">
        <v>414</v>
      </c>
      <c r="Q15" s="204" t="n">
        <v>0</v>
      </c>
      <c r="R15" s="208" t="n">
        <v>0</v>
      </c>
      <c r="S15" s="204" t="n">
        <v>0</v>
      </c>
      <c r="T15" s="208" t="n">
        <v>0</v>
      </c>
      <c r="U15" s="204" t="n">
        <v>0</v>
      </c>
      <c r="V15" s="204" t="n">
        <v>173.19709777832</v>
      </c>
      <c r="W15" s="204" t="n">
        <v>36191.0234375</v>
      </c>
      <c r="X15" s="206" t="n">
        <v>122.743148803711</v>
      </c>
      <c r="Y15" s="206" t="n">
        <v>1.184565782547</v>
      </c>
      <c r="Z15" s="206" t="n">
        <v>56.7760009765625</v>
      </c>
      <c r="AA15" s="206" t="n">
        <v>4.54852867126465</v>
      </c>
      <c r="AB15" s="206" t="n">
        <v>0.085707314312458</v>
      </c>
      <c r="AC15" s="206" t="n">
        <v>89.3040161132813</v>
      </c>
      <c r="AD15" s="204" t="n">
        <v>2901</v>
      </c>
      <c r="AE15" s="204" t="n">
        <v>80</v>
      </c>
      <c r="AF15" s="209" t="s">
        <v>414</v>
      </c>
      <c r="AG15" s="206" t="n">
        <v>8.14099979400635</v>
      </c>
      <c r="AH15" s="206" t="n">
        <v>0.446737140417099</v>
      </c>
      <c r="AI15" s="204" t="n">
        <v>5</v>
      </c>
      <c r="AJ15" s="204" t="n">
        <v>5</v>
      </c>
      <c r="AK15" s="206" t="n">
        <v>0.755999982357025</v>
      </c>
      <c r="AL15" s="210" t="s">
        <v>414</v>
      </c>
      <c r="AM15" s="206" t="n">
        <v>22.428892</v>
      </c>
      <c r="AN15" s="206" t="n">
        <v>103.069999694824</v>
      </c>
      <c r="AO15" s="206" t="n">
        <v>134.970001220703</v>
      </c>
      <c r="AP15" s="206" t="n">
        <v>0.285859882831573</v>
      </c>
      <c r="AQ15" s="206" t="n">
        <v>3.286456823349</v>
      </c>
      <c r="AR15" s="209" t="n">
        <v>19.3999996185303</v>
      </c>
      <c r="AS15" s="206" t="n">
        <v>4.90000009536743</v>
      </c>
      <c r="AT15" s="204" t="n">
        <v>58</v>
      </c>
      <c r="AU15" s="209" t="n">
        <v>0.100000001490116</v>
      </c>
      <c r="AV15" s="206" t="n">
        <v>0.0700000002980232</v>
      </c>
      <c r="AW15" s="204" t="n">
        <v>0</v>
      </c>
      <c r="AX15" s="204" t="n">
        <v>686000</v>
      </c>
      <c r="AY15" s="206" t="n">
        <v>0.323000013828278</v>
      </c>
      <c r="AZ15" s="206" t="s">
        <v>414</v>
      </c>
      <c r="BA15" s="204" t="n">
        <v>0</v>
      </c>
      <c r="BB15" s="204" t="n">
        <v>0</v>
      </c>
      <c r="BC15" s="204" t="n">
        <v>0</v>
      </c>
      <c r="BD15" s="204" t="n">
        <v>655000</v>
      </c>
      <c r="BE15" s="204" t="n">
        <v>6509</v>
      </c>
      <c r="BF15" s="204" t="n">
        <v>0</v>
      </c>
      <c r="BG15" s="204" t="n">
        <v>130</v>
      </c>
      <c r="BH15" s="209" t="n">
        <v>2.40000009536743</v>
      </c>
      <c r="BI15" s="206" t="s">
        <v>414</v>
      </c>
      <c r="BJ15" s="206" t="n">
        <v>-0.170232459902763</v>
      </c>
      <c r="BK15" s="204" t="n">
        <v>30</v>
      </c>
      <c r="BL15" s="209" t="n">
        <v>100</v>
      </c>
      <c r="BM15" s="211" t="n">
        <v>99.7959823608398</v>
      </c>
      <c r="BN15" s="206" t="n">
        <v>84.5999984741211</v>
      </c>
      <c r="BO15" s="209" t="n">
        <v>102.023071289063</v>
      </c>
      <c r="BP15" s="204" t="n">
        <v>26000</v>
      </c>
      <c r="BQ15" s="209" t="n">
        <v>96.1290283203125</v>
      </c>
      <c r="BR15" s="209" t="n">
        <v>96.0433731079102</v>
      </c>
      <c r="BS15" s="206" t="n">
        <v>34.4659996032715</v>
      </c>
      <c r="BT15" s="204" t="n">
        <v>79</v>
      </c>
      <c r="BU15" s="204" t="n">
        <v>79</v>
      </c>
      <c r="BV15" s="204" t="n">
        <v>79</v>
      </c>
      <c r="BW15" s="206" t="n">
        <v>605.934509277344</v>
      </c>
      <c r="BX15" s="206" t="n">
        <v>26</v>
      </c>
      <c r="BY15" s="204" t="n">
        <v>5384.03515625</v>
      </c>
      <c r="BZ15" s="204" t="n">
        <v>10312992</v>
      </c>
      <c r="CA15" s="204" t="n">
        <v>9701947</v>
      </c>
      <c r="CB15" s="204" t="n">
        <v>82658</v>
      </c>
    </row>
    <row r="16" customFormat="false" ht="14" hidden="false" customHeight="true" outlineLevel="0" collapsed="false">
      <c r="A16" s="202" t="s">
        <v>433</v>
      </c>
      <c r="B16" s="203" t="s">
        <v>434</v>
      </c>
      <c r="C16" s="204" t="n">
        <v>0</v>
      </c>
      <c r="D16" s="204" t="n">
        <v>0</v>
      </c>
      <c r="E16" s="204" t="s">
        <v>414</v>
      </c>
      <c r="F16" s="204" t="n">
        <v>0</v>
      </c>
      <c r="G16" s="204" t="n">
        <v>7361.587890625</v>
      </c>
      <c r="H16" s="204" t="n">
        <v>2324.7119140625</v>
      </c>
      <c r="I16" s="204" t="n">
        <v>18574.802734375</v>
      </c>
      <c r="J16" s="205" t="n">
        <v>0</v>
      </c>
      <c r="K16" s="206" t="n">
        <v>0</v>
      </c>
      <c r="L16" s="207" t="n">
        <v>0.0857142880558968</v>
      </c>
      <c r="M16" s="204" t="s">
        <v>414</v>
      </c>
      <c r="N16" s="204" t="s">
        <v>414</v>
      </c>
      <c r="O16" s="204" t="s">
        <v>414</v>
      </c>
      <c r="P16" s="204" t="s">
        <v>414</v>
      </c>
      <c r="Q16" s="204" t="n">
        <v>0</v>
      </c>
      <c r="R16" s="208" t="n">
        <v>0</v>
      </c>
      <c r="S16" s="204" t="n">
        <v>0</v>
      </c>
      <c r="T16" s="208" t="n">
        <v>0</v>
      </c>
      <c r="U16" s="204" t="n">
        <v>113102</v>
      </c>
      <c r="V16" s="204" t="n">
        <v>276828.34375</v>
      </c>
      <c r="W16" s="204" t="n">
        <v>212661.03125</v>
      </c>
      <c r="X16" s="206" t="n">
        <v>39.6517486572266</v>
      </c>
      <c r="Y16" s="206" t="n">
        <v>1.07194995880127</v>
      </c>
      <c r="Z16" s="206" t="n">
        <v>83.3649978637695</v>
      </c>
      <c r="AA16" s="206" t="n">
        <v>3.39563822746277</v>
      </c>
      <c r="AB16" s="206" t="n">
        <v>0.223195746541023</v>
      </c>
      <c r="AC16" s="206" t="s">
        <v>414</v>
      </c>
      <c r="AD16" s="204" t="n">
        <v>93</v>
      </c>
      <c r="AE16" s="204" t="n">
        <v>80</v>
      </c>
      <c r="AF16" s="209" t="s">
        <v>414</v>
      </c>
      <c r="AG16" s="206" t="n">
        <v>6.88199996948242</v>
      </c>
      <c r="AH16" s="206" t="n">
        <v>0.00268263695761561</v>
      </c>
      <c r="AI16" s="204" t="n">
        <v>0</v>
      </c>
      <c r="AJ16" s="204" t="n">
        <v>0</v>
      </c>
      <c r="AK16" s="206" t="n">
        <v>0.814000010490418</v>
      </c>
      <c r="AL16" s="210" t="s">
        <v>414</v>
      </c>
      <c r="AM16" s="206" t="n">
        <v>4.972633</v>
      </c>
      <c r="AN16" s="206" t="n">
        <v>0</v>
      </c>
      <c r="AO16" s="206" t="n">
        <v>0</v>
      </c>
      <c r="AP16" s="206" t="s">
        <v>414</v>
      </c>
      <c r="AQ16" s="209" t="s">
        <v>414</v>
      </c>
      <c r="AR16" s="209" t="n">
        <v>12.3000001907349</v>
      </c>
      <c r="AS16" s="209" t="s">
        <v>414</v>
      </c>
      <c r="AT16" s="204" t="n">
        <v>9.10000038146973</v>
      </c>
      <c r="AU16" s="209" t="n">
        <v>1.20000004768372</v>
      </c>
      <c r="AV16" s="206" t="n">
        <v>0.389999985694885</v>
      </c>
      <c r="AW16" s="206" t="s">
        <v>414</v>
      </c>
      <c r="AX16" s="204" t="n">
        <v>3</v>
      </c>
      <c r="AY16" s="206" t="n">
        <v>0.340999990701675</v>
      </c>
      <c r="AZ16" s="206" t="s">
        <v>414</v>
      </c>
      <c r="BA16" s="204" t="n">
        <v>0</v>
      </c>
      <c r="BB16" s="204" t="n">
        <v>0</v>
      </c>
      <c r="BC16" s="204" t="n">
        <v>0</v>
      </c>
      <c r="BD16" s="204" t="n">
        <v>0</v>
      </c>
      <c r="BE16" s="204" t="n">
        <v>23</v>
      </c>
      <c r="BF16" s="204" t="n">
        <v>0</v>
      </c>
      <c r="BG16" s="204" t="n">
        <v>107</v>
      </c>
      <c r="BH16" s="209" t="n">
        <v>16</v>
      </c>
      <c r="BI16" s="206" t="s">
        <v>414</v>
      </c>
      <c r="BJ16" s="206" t="n">
        <v>0.452162712812424</v>
      </c>
      <c r="BK16" s="204" t="n">
        <v>64</v>
      </c>
      <c r="BL16" s="209" t="n">
        <v>100</v>
      </c>
      <c r="BM16" s="211" t="s">
        <v>414</v>
      </c>
      <c r="BN16" s="206" t="n">
        <v>87</v>
      </c>
      <c r="BO16" s="209" t="n">
        <v>118.501487731934</v>
      </c>
      <c r="BP16" s="204" t="n">
        <v>4800</v>
      </c>
      <c r="BQ16" s="209" t="n">
        <v>94.9305801391602</v>
      </c>
      <c r="BR16" s="209" t="n">
        <v>98.886962890625</v>
      </c>
      <c r="BS16" s="206" t="n">
        <v>19.3729991912842</v>
      </c>
      <c r="BT16" s="204" t="n">
        <v>83</v>
      </c>
      <c r="BU16" s="204" t="n">
        <v>83</v>
      </c>
      <c r="BV16" s="204" t="n">
        <v>83</v>
      </c>
      <c r="BW16" s="206" t="n">
        <v>2227.64208984375</v>
      </c>
      <c r="BX16" s="206" t="n">
        <v>70</v>
      </c>
      <c r="BY16" s="204" t="n">
        <v>28239.3671875</v>
      </c>
      <c r="BZ16" s="204" t="n">
        <v>407905.5</v>
      </c>
      <c r="CA16" s="204" t="n">
        <v>388019</v>
      </c>
      <c r="CB16" s="204" t="n">
        <v>10010</v>
      </c>
    </row>
    <row r="17" customFormat="false" ht="14.5" hidden="false" customHeight="false" outlineLevel="0" collapsed="false">
      <c r="A17" s="202" t="s">
        <v>435</v>
      </c>
      <c r="B17" s="203" t="s">
        <v>436</v>
      </c>
      <c r="C17" s="204" t="n">
        <v>0</v>
      </c>
      <c r="D17" s="204" t="n">
        <v>0</v>
      </c>
      <c r="E17" s="204" t="s">
        <v>414</v>
      </c>
      <c r="F17" s="204" t="n">
        <v>0</v>
      </c>
      <c r="G17" s="204" t="n">
        <v>0</v>
      </c>
      <c r="H17" s="204" t="n">
        <v>0</v>
      </c>
      <c r="I17" s="204" t="n">
        <v>0</v>
      </c>
      <c r="J17" s="205" t="n">
        <v>0</v>
      </c>
      <c r="K17" s="206" t="n">
        <v>0</v>
      </c>
      <c r="L17" s="212" t="s">
        <v>414</v>
      </c>
      <c r="M17" s="204" t="n">
        <v>0</v>
      </c>
      <c r="N17" s="204" t="s">
        <v>414</v>
      </c>
      <c r="O17" s="204" t="s">
        <v>414</v>
      </c>
      <c r="P17" s="204" t="s">
        <v>414</v>
      </c>
      <c r="Q17" s="204" t="n">
        <v>0</v>
      </c>
      <c r="R17" s="208" t="n">
        <v>0</v>
      </c>
      <c r="S17" s="204" t="n">
        <v>0</v>
      </c>
      <c r="T17" s="208" t="n">
        <v>0</v>
      </c>
      <c r="U17" s="204" t="n">
        <v>0</v>
      </c>
      <c r="V17" s="204" t="n">
        <v>1237092.875</v>
      </c>
      <c r="W17" s="204" t="n">
        <v>748907.75</v>
      </c>
      <c r="X17" s="206" t="n">
        <v>2241.40380859375</v>
      </c>
      <c r="Y17" s="206" t="n">
        <v>2.83771538734436</v>
      </c>
      <c r="Z17" s="206" t="n">
        <v>89.6220016479492</v>
      </c>
      <c r="AA17" s="206" t="s">
        <v>414</v>
      </c>
      <c r="AB17" s="206" t="n">
        <v>0</v>
      </c>
      <c r="AC17" s="206" t="s">
        <v>414</v>
      </c>
      <c r="AD17" s="204" t="n">
        <v>130</v>
      </c>
      <c r="AE17" s="209" t="n">
        <v>100</v>
      </c>
      <c r="AF17" s="209" t="s">
        <v>414</v>
      </c>
      <c r="AG17" s="206" t="n">
        <v>6.34999990463257</v>
      </c>
      <c r="AH17" s="206" t="n">
        <v>0.0326518304646015</v>
      </c>
      <c r="AI17" s="204" t="n">
        <v>0</v>
      </c>
      <c r="AJ17" s="204" t="n">
        <v>0</v>
      </c>
      <c r="AK17" s="206" t="n">
        <v>0.851999998092651</v>
      </c>
      <c r="AL17" s="210" t="s">
        <v>414</v>
      </c>
      <c r="AM17" s="206" t="n">
        <v>0</v>
      </c>
      <c r="AN17" s="206" t="n">
        <v>0</v>
      </c>
      <c r="AO17" s="206" t="n">
        <v>0</v>
      </c>
      <c r="AP17" s="206" t="s">
        <v>414</v>
      </c>
      <c r="AQ17" s="209" t="s">
        <v>414</v>
      </c>
      <c r="AR17" s="209" t="n">
        <v>6.80000019073486</v>
      </c>
      <c r="AS17" s="209" t="s">
        <v>414</v>
      </c>
      <c r="AT17" s="204" t="n">
        <v>13</v>
      </c>
      <c r="AU17" s="209" t="s">
        <v>414</v>
      </c>
      <c r="AV17" s="206" t="s">
        <v>414</v>
      </c>
      <c r="AW17" s="206" t="s">
        <v>414</v>
      </c>
      <c r="AX17" s="204" t="n">
        <v>2</v>
      </c>
      <c r="AY17" s="206" t="n">
        <v>0.211999997496605</v>
      </c>
      <c r="AZ17" s="206" t="s">
        <v>414</v>
      </c>
      <c r="BA17" s="204" t="n">
        <v>0</v>
      </c>
      <c r="BB17" s="204" t="n">
        <v>0</v>
      </c>
      <c r="BC17" s="204" t="n">
        <v>0</v>
      </c>
      <c r="BD17" s="204" t="n">
        <v>0</v>
      </c>
      <c r="BE17" s="204" t="n">
        <v>446</v>
      </c>
      <c r="BF17" s="204" t="n">
        <v>0</v>
      </c>
      <c r="BG17" s="204" t="n">
        <v>129</v>
      </c>
      <c r="BH17" s="209" t="n">
        <v>10</v>
      </c>
      <c r="BI17" s="206" t="n">
        <v>3.48333334922791</v>
      </c>
      <c r="BJ17" s="206" t="n">
        <v>0.428747117519379</v>
      </c>
      <c r="BK17" s="204" t="n">
        <v>42</v>
      </c>
      <c r="BL17" s="209" t="n">
        <v>100</v>
      </c>
      <c r="BM17" s="211" t="n">
        <v>97.4641876220703</v>
      </c>
      <c r="BN17" s="206" t="n">
        <v>99.6699981689453</v>
      </c>
      <c r="BO17" s="209" t="n">
        <v>102.767845153809</v>
      </c>
      <c r="BP17" s="204" t="n">
        <v>3400</v>
      </c>
      <c r="BQ17" s="209" t="n">
        <v>100</v>
      </c>
      <c r="BR17" s="209" t="n">
        <v>100</v>
      </c>
      <c r="BS17" s="206" t="n">
        <v>9.25699996948242</v>
      </c>
      <c r="BT17" s="204" t="n">
        <v>98</v>
      </c>
      <c r="BU17" s="204" t="n">
        <v>99</v>
      </c>
      <c r="BV17" s="204" t="n">
        <v>99</v>
      </c>
      <c r="BW17" s="206" t="n">
        <v>1880.57507324219</v>
      </c>
      <c r="BX17" s="206" t="n">
        <v>14</v>
      </c>
      <c r="BY17" s="204" t="n">
        <v>22232.326171875</v>
      </c>
      <c r="BZ17" s="204" t="n">
        <v>1463265.5</v>
      </c>
      <c r="CA17" s="204" t="n">
        <v>1377312</v>
      </c>
      <c r="CB17" s="204" t="n">
        <v>760</v>
      </c>
    </row>
    <row r="18" customFormat="false" ht="14.5" hidden="false" customHeight="false" outlineLevel="0" collapsed="false">
      <c r="A18" s="202" t="s">
        <v>437</v>
      </c>
      <c r="B18" s="203" t="s">
        <v>438</v>
      </c>
      <c r="C18" s="204" t="n">
        <v>338452.875</v>
      </c>
      <c r="D18" s="204" t="n">
        <v>31470.7109375</v>
      </c>
      <c r="E18" s="204" t="n">
        <v>3544576.75</v>
      </c>
      <c r="F18" s="204" t="n">
        <v>1464.7099609375</v>
      </c>
      <c r="G18" s="204" t="n">
        <v>676160.875</v>
      </c>
      <c r="H18" s="204" t="n">
        <v>22086.357421875</v>
      </c>
      <c r="I18" s="204" t="n">
        <v>311540.1875</v>
      </c>
      <c r="J18" s="205" t="n">
        <v>142857.140625</v>
      </c>
      <c r="K18" s="206" t="n">
        <v>0.0571428574621677</v>
      </c>
      <c r="L18" s="207" t="n">
        <v>0.0857142880558968</v>
      </c>
      <c r="M18" s="204" t="n">
        <v>69773112</v>
      </c>
      <c r="N18" s="204" t="s">
        <v>414</v>
      </c>
      <c r="O18" s="204" t="s">
        <v>414</v>
      </c>
      <c r="P18" s="204" t="s">
        <v>414</v>
      </c>
      <c r="Q18" s="204" t="n">
        <v>33983152</v>
      </c>
      <c r="R18" s="208" t="n">
        <v>0.211546257138252</v>
      </c>
      <c r="S18" s="204" t="n">
        <v>36261228</v>
      </c>
      <c r="T18" s="208" t="n">
        <v>0.22572734951973</v>
      </c>
      <c r="U18" s="204" t="n">
        <v>136047888</v>
      </c>
      <c r="V18" s="204" t="n">
        <v>160030896</v>
      </c>
      <c r="W18" s="204" t="n">
        <v>159384640</v>
      </c>
      <c r="X18" s="206" t="n">
        <v>1277.5869140625</v>
      </c>
      <c r="Y18" s="206" t="n">
        <v>2.96960544586182</v>
      </c>
      <c r="Z18" s="206" t="n">
        <v>38.9459991455078</v>
      </c>
      <c r="AA18" s="206" t="n">
        <v>4.46971416473389</v>
      </c>
      <c r="AB18" s="206" t="n">
        <v>0</v>
      </c>
      <c r="AC18" s="206" t="n">
        <v>58.4039535522461</v>
      </c>
      <c r="AD18" s="204" t="n">
        <v>36444</v>
      </c>
      <c r="AE18" s="204" t="n">
        <v>60</v>
      </c>
      <c r="AF18" s="209" t="n">
        <v>47.2000007629395</v>
      </c>
      <c r="AG18" s="206" t="n">
        <v>8.69999980926514</v>
      </c>
      <c r="AH18" s="206" t="n">
        <v>0.444631934165955</v>
      </c>
      <c r="AI18" s="204" t="n">
        <v>0</v>
      </c>
      <c r="AJ18" s="204" t="n">
        <v>0</v>
      </c>
      <c r="AK18" s="206" t="n">
        <v>0.632000029087067</v>
      </c>
      <c r="AL18" s="210" t="n">
        <v>0.104060299694538</v>
      </c>
      <c r="AM18" s="206" t="n">
        <v>1835.560384</v>
      </c>
      <c r="AN18" s="206" t="n">
        <v>2424.38989257812</v>
      </c>
      <c r="AO18" s="206" t="n">
        <v>2595.97998046875</v>
      </c>
      <c r="AP18" s="206" t="n">
        <v>1.38010907173157</v>
      </c>
      <c r="AQ18" s="206" t="n">
        <v>5.81747055053711</v>
      </c>
      <c r="AR18" s="209" t="n">
        <v>29.1000003814697</v>
      </c>
      <c r="AS18" s="206" t="n">
        <v>22.6000003814697</v>
      </c>
      <c r="AT18" s="204" t="n">
        <v>218</v>
      </c>
      <c r="AU18" s="209" t="s">
        <v>414</v>
      </c>
      <c r="AV18" s="206" t="s">
        <v>414</v>
      </c>
      <c r="AW18" s="206" t="n">
        <v>0.426053285598755</v>
      </c>
      <c r="AX18" s="204" t="n">
        <v>56339392</v>
      </c>
      <c r="AY18" s="206" t="n">
        <v>0.537000000476837</v>
      </c>
      <c r="AZ18" s="206" t="n">
        <v>32.4000015258789</v>
      </c>
      <c r="BA18" s="204" t="n">
        <v>8048271</v>
      </c>
      <c r="BB18" s="204" t="n">
        <v>1568744</v>
      </c>
      <c r="BC18" s="204" t="n">
        <v>7200000</v>
      </c>
      <c r="BD18" s="204" t="n">
        <v>427000</v>
      </c>
      <c r="BE18" s="204" t="n">
        <v>954631</v>
      </c>
      <c r="BF18" s="204" t="n">
        <v>0</v>
      </c>
      <c r="BG18" s="204" t="n">
        <v>112</v>
      </c>
      <c r="BH18" s="209" t="n">
        <v>11.3999996185303</v>
      </c>
      <c r="BI18" s="206" t="n">
        <v>3.78333330154419</v>
      </c>
      <c r="BJ18" s="206" t="n">
        <v>-0.787878274917603</v>
      </c>
      <c r="BK18" s="204" t="n">
        <v>26</v>
      </c>
      <c r="BL18" s="209" t="n">
        <v>96.1999969482422</v>
      </c>
      <c r="BM18" s="211" t="n">
        <v>74.9088973999023</v>
      </c>
      <c r="BN18" s="206" t="n">
        <v>24.7999992370605</v>
      </c>
      <c r="BO18" s="209" t="n">
        <v>107.037544250488</v>
      </c>
      <c r="BP18" s="204" t="n">
        <v>24000</v>
      </c>
      <c r="BQ18" s="209" t="n">
        <v>54.1646957397461</v>
      </c>
      <c r="BR18" s="209" t="n">
        <v>97.6979598999023</v>
      </c>
      <c r="BS18" s="206" t="n">
        <v>5.26800012588501</v>
      </c>
      <c r="BT18" s="204" t="n">
        <v>98</v>
      </c>
      <c r="BU18" s="204" t="n">
        <v>93</v>
      </c>
      <c r="BV18" s="204" t="n">
        <v>99</v>
      </c>
      <c r="BW18" s="206" t="n">
        <v>123.287002563477</v>
      </c>
      <c r="BX18" s="206" t="n">
        <v>173</v>
      </c>
      <c r="BY18" s="204" t="n">
        <v>2503.0439453125</v>
      </c>
      <c r="BZ18" s="204" t="n">
        <v>169356256</v>
      </c>
      <c r="CA18" s="204" t="n">
        <v>161045888</v>
      </c>
      <c r="CB18" s="204" t="n">
        <v>130170</v>
      </c>
    </row>
    <row r="19" customFormat="false" ht="14.5" hidden="false" customHeight="false" outlineLevel="0" collapsed="false">
      <c r="A19" s="202" t="s">
        <v>439</v>
      </c>
      <c r="B19" s="203" t="s">
        <v>440</v>
      </c>
      <c r="C19" s="204" t="n">
        <v>582.250549316406</v>
      </c>
      <c r="D19" s="204" t="n">
        <v>0</v>
      </c>
      <c r="E19" s="204" t="s">
        <v>414</v>
      </c>
      <c r="F19" s="204" t="n">
        <v>1.53799998760223</v>
      </c>
      <c r="G19" s="204" t="n">
        <v>3975.86010742187</v>
      </c>
      <c r="H19" s="204" t="n">
        <v>567.97998046875</v>
      </c>
      <c r="I19" s="204" t="n">
        <v>544.031982421875</v>
      </c>
      <c r="J19" s="205" t="n">
        <v>0</v>
      </c>
      <c r="K19" s="206" t="n">
        <v>0.0285714287310839</v>
      </c>
      <c r="L19" s="212" t="s">
        <v>414</v>
      </c>
      <c r="M19" s="204" t="s">
        <v>414</v>
      </c>
      <c r="N19" s="204" t="s">
        <v>414</v>
      </c>
      <c r="O19" s="204" t="s">
        <v>414</v>
      </c>
      <c r="P19" s="204" t="s">
        <v>414</v>
      </c>
      <c r="Q19" s="204" t="n">
        <v>0</v>
      </c>
      <c r="R19" s="208" t="n">
        <v>0</v>
      </c>
      <c r="S19" s="204" t="n">
        <v>0</v>
      </c>
      <c r="T19" s="208" t="n">
        <v>0</v>
      </c>
      <c r="U19" s="204" t="n">
        <v>159633</v>
      </c>
      <c r="V19" s="204" t="n">
        <v>254969.984375</v>
      </c>
      <c r="W19" s="204" t="n">
        <v>233167.203125</v>
      </c>
      <c r="X19" s="206" t="n">
        <v>669.08837890625</v>
      </c>
      <c r="Y19" s="206" t="n">
        <v>0.292985826730728</v>
      </c>
      <c r="Z19" s="206" t="n">
        <v>31.246000289917</v>
      </c>
      <c r="AA19" s="206" t="s">
        <v>414</v>
      </c>
      <c r="AB19" s="206" t="n">
        <v>0.824693858623505</v>
      </c>
      <c r="AC19" s="206" t="n">
        <v>88.469352722168</v>
      </c>
      <c r="AD19" s="204" t="n">
        <v>10</v>
      </c>
      <c r="AE19" s="204" t="n">
        <v>80</v>
      </c>
      <c r="AF19" s="209" t="s">
        <v>414</v>
      </c>
      <c r="AG19" s="206" t="n">
        <v>5.26100015640259</v>
      </c>
      <c r="AH19" s="206" t="n">
        <v>0.001502760569565</v>
      </c>
      <c r="AI19" s="204" t="n">
        <v>0</v>
      </c>
      <c r="AJ19" s="204" t="n">
        <v>0</v>
      </c>
      <c r="AK19" s="206" t="n">
        <v>0.814000010490418</v>
      </c>
      <c r="AL19" s="210" t="n">
        <v>0.00852886028587818</v>
      </c>
      <c r="AM19" s="206" t="n">
        <v>3.360929</v>
      </c>
      <c r="AN19" s="206" t="n">
        <v>0</v>
      </c>
      <c r="AO19" s="206" t="n">
        <v>0</v>
      </c>
      <c r="AP19" s="206" t="s">
        <v>414</v>
      </c>
      <c r="AQ19" s="206" t="n">
        <v>2.30976390838623</v>
      </c>
      <c r="AR19" s="209" t="n">
        <v>12.1999998092651</v>
      </c>
      <c r="AS19" s="206" t="n">
        <v>3.5</v>
      </c>
      <c r="AT19" s="204" t="n">
        <v>2.40000009536743</v>
      </c>
      <c r="AU19" s="209" t="n">
        <v>0.800000011920929</v>
      </c>
      <c r="AV19" s="206" t="n">
        <v>0.340000003576279</v>
      </c>
      <c r="AW19" s="206" t="s">
        <v>414</v>
      </c>
      <c r="AX19" s="204" t="n">
        <v>301</v>
      </c>
      <c r="AY19" s="206" t="n">
        <v>0.252000004053116</v>
      </c>
      <c r="AZ19" s="206" t="s">
        <v>414</v>
      </c>
      <c r="BA19" s="204" t="n">
        <v>0</v>
      </c>
      <c r="BB19" s="204" t="n">
        <v>3300</v>
      </c>
      <c r="BC19" s="204" t="n">
        <v>0</v>
      </c>
      <c r="BD19" s="204" t="n">
        <v>0</v>
      </c>
      <c r="BE19" s="204" t="n">
        <v>0</v>
      </c>
      <c r="BF19" s="204" t="n">
        <v>0</v>
      </c>
      <c r="BG19" s="204" t="n">
        <v>121</v>
      </c>
      <c r="BH19" s="209" t="n">
        <v>3.40000009536743</v>
      </c>
      <c r="BI19" s="206" t="n">
        <v>3.90000009536743</v>
      </c>
      <c r="BJ19" s="206" t="n">
        <v>0.489311546087265</v>
      </c>
      <c r="BK19" s="204" t="n">
        <v>65</v>
      </c>
      <c r="BL19" s="209" t="n">
        <v>100</v>
      </c>
      <c r="BM19" s="211" t="n">
        <v>99.5999984741211</v>
      </c>
      <c r="BN19" s="206" t="n">
        <v>81.7607803344727</v>
      </c>
      <c r="BO19" s="209" t="n">
        <v>102.653327941895</v>
      </c>
      <c r="BP19" s="204" t="n">
        <v>1800</v>
      </c>
      <c r="BQ19" s="209" t="n">
        <v>98.0924606323242</v>
      </c>
      <c r="BR19" s="209" t="n">
        <v>98.5144500732422</v>
      </c>
      <c r="BS19" s="206" t="n">
        <v>24.8859996795654</v>
      </c>
      <c r="BT19" s="204" t="n">
        <v>85</v>
      </c>
      <c r="BU19" s="204" t="n">
        <v>78</v>
      </c>
      <c r="BV19" s="204" t="n">
        <v>86</v>
      </c>
      <c r="BW19" s="206" t="n">
        <v>1028.83020019531</v>
      </c>
      <c r="BX19" s="206" t="n">
        <v>27</v>
      </c>
      <c r="BY19" s="204" t="n">
        <v>17033.9375</v>
      </c>
      <c r="BZ19" s="204" t="n">
        <v>281199.5</v>
      </c>
      <c r="CA19" s="204" t="n">
        <v>284215</v>
      </c>
      <c r="CB19" s="204" t="n">
        <v>430</v>
      </c>
    </row>
    <row r="20" customFormat="false" ht="14.5" hidden="false" customHeight="false" outlineLevel="0" collapsed="false">
      <c r="A20" s="202" t="s">
        <v>441</v>
      </c>
      <c r="B20" s="203" t="s">
        <v>442</v>
      </c>
      <c r="C20" s="204" t="n">
        <v>0</v>
      </c>
      <c r="D20" s="204" t="n">
        <v>0</v>
      </c>
      <c r="E20" s="204" t="n">
        <v>71879.265625</v>
      </c>
      <c r="F20" s="204" t="n">
        <v>0</v>
      </c>
      <c r="G20" s="204" t="n">
        <v>0</v>
      </c>
      <c r="H20" s="204" t="n">
        <v>0</v>
      </c>
      <c r="I20" s="204" t="n">
        <v>0</v>
      </c>
      <c r="J20" s="205" t="n">
        <v>0</v>
      </c>
      <c r="K20" s="206" t="n">
        <v>0</v>
      </c>
      <c r="L20" s="207" t="n">
        <v>0.0857142880558968</v>
      </c>
      <c r="M20" s="204" t="n">
        <v>663474.375</v>
      </c>
      <c r="N20" s="204" t="s">
        <v>414</v>
      </c>
      <c r="O20" s="204" t="s">
        <v>414</v>
      </c>
      <c r="P20" s="204" t="s">
        <v>414</v>
      </c>
      <c r="Q20" s="204" t="n">
        <v>0</v>
      </c>
      <c r="R20" s="208" t="n">
        <v>0</v>
      </c>
      <c r="S20" s="204" t="n">
        <v>0</v>
      </c>
      <c r="T20" s="208" t="n">
        <v>0</v>
      </c>
      <c r="U20" s="204" t="n">
        <v>0</v>
      </c>
      <c r="V20" s="204" t="n">
        <v>0</v>
      </c>
      <c r="W20" s="204" t="n">
        <v>0</v>
      </c>
      <c r="X20" s="206" t="n">
        <v>46.0159339904785</v>
      </c>
      <c r="Y20" s="206" t="n">
        <v>0.112310819327831</v>
      </c>
      <c r="Z20" s="206" t="n">
        <v>79.9100036621094</v>
      </c>
      <c r="AA20" s="206" t="n">
        <v>2.48246622085571</v>
      </c>
      <c r="AB20" s="206" t="n">
        <v>0</v>
      </c>
      <c r="AC20" s="206" t="s">
        <v>414</v>
      </c>
      <c r="AD20" s="204" t="s">
        <v>414</v>
      </c>
      <c r="AE20" s="204" t="n">
        <v>100</v>
      </c>
      <c r="AF20" s="209" t="n">
        <v>33.2000007629395</v>
      </c>
      <c r="AG20" s="206" t="n">
        <v>5.80100011825562</v>
      </c>
      <c r="AH20" s="206" t="n">
        <v>0.0125557212159038</v>
      </c>
      <c r="AI20" s="204" t="n">
        <v>0</v>
      </c>
      <c r="AJ20" s="204" t="n">
        <v>0</v>
      </c>
      <c r="AK20" s="206" t="n">
        <v>0.823000013828278</v>
      </c>
      <c r="AL20" s="210" t="s">
        <v>414</v>
      </c>
      <c r="AM20" s="206" t="n">
        <v>7.501497</v>
      </c>
      <c r="AN20" s="206" t="n">
        <v>69.5299987792969</v>
      </c>
      <c r="AO20" s="206" t="n">
        <v>76.25</v>
      </c>
      <c r="AP20" s="206" t="n">
        <v>1.42202484607697</v>
      </c>
      <c r="AQ20" s="206" t="n">
        <v>1.64857172966003</v>
      </c>
      <c r="AR20" s="209" t="n">
        <v>2.90000009536743</v>
      </c>
      <c r="AS20" s="206" t="s">
        <v>414</v>
      </c>
      <c r="AT20" s="204" t="n">
        <v>26</v>
      </c>
      <c r="AU20" s="209" t="n">
        <v>0.5</v>
      </c>
      <c r="AV20" s="206" t="n">
        <v>0.239999994635582</v>
      </c>
      <c r="AW20" s="206" t="s">
        <v>414</v>
      </c>
      <c r="AX20" s="204" t="n">
        <v>7</v>
      </c>
      <c r="AY20" s="206" t="n">
        <v>0.118000000715256</v>
      </c>
      <c r="AZ20" s="206" t="n">
        <v>24.3999996185303</v>
      </c>
      <c r="BA20" s="204" t="n">
        <v>0</v>
      </c>
      <c r="BB20" s="204" t="n">
        <v>0</v>
      </c>
      <c r="BC20" s="204" t="n">
        <v>0</v>
      </c>
      <c r="BD20" s="204" t="n">
        <v>0</v>
      </c>
      <c r="BE20" s="204" t="n">
        <v>13700</v>
      </c>
      <c r="BF20" s="204" t="n">
        <v>0</v>
      </c>
      <c r="BG20" s="204" t="n">
        <v>134</v>
      </c>
      <c r="BH20" s="209" t="n">
        <v>2.40000009536743</v>
      </c>
      <c r="BI20" s="206" t="n">
        <v>3.88333344459534</v>
      </c>
      <c r="BJ20" s="206" t="n">
        <v>-0.729318201541901</v>
      </c>
      <c r="BK20" s="204" t="n">
        <v>41</v>
      </c>
      <c r="BL20" s="209" t="n">
        <v>100</v>
      </c>
      <c r="BM20" s="211" t="n">
        <v>99.8740005493164</v>
      </c>
      <c r="BN20" s="206" t="n">
        <v>85.0899963378906</v>
      </c>
      <c r="BO20" s="209" t="n">
        <v>123.861610412598</v>
      </c>
      <c r="BP20" s="204" t="n">
        <v>200000</v>
      </c>
      <c r="BQ20" s="209" t="n">
        <v>97.9043197631836</v>
      </c>
      <c r="BR20" s="209" t="n">
        <v>96.5347290039063</v>
      </c>
      <c r="BS20" s="206" t="n">
        <v>40.7719993591309</v>
      </c>
      <c r="BT20" s="204" t="n">
        <v>97</v>
      </c>
      <c r="BU20" s="204" t="n">
        <v>98</v>
      </c>
      <c r="BV20" s="204" t="s">
        <v>414</v>
      </c>
      <c r="BW20" s="206" t="n">
        <v>1198.62109375</v>
      </c>
      <c r="BX20" s="206" t="n">
        <v>2</v>
      </c>
      <c r="BY20" s="204" t="n">
        <v>7303.6962890625</v>
      </c>
      <c r="BZ20" s="204" t="n">
        <v>9578168</v>
      </c>
      <c r="CA20" s="204" t="n">
        <v>9493628</v>
      </c>
      <c r="CB20" s="204" t="n">
        <v>202910</v>
      </c>
    </row>
    <row r="21" customFormat="false" ht="14.5" hidden="false" customHeight="false" outlineLevel="0" collapsed="false">
      <c r="A21" s="202" t="s">
        <v>443</v>
      </c>
      <c r="B21" s="203" t="s">
        <v>444</v>
      </c>
      <c r="C21" s="204" t="n">
        <v>7979.2373046875</v>
      </c>
      <c r="D21" s="204" t="n">
        <v>0</v>
      </c>
      <c r="E21" s="204" t="n">
        <v>21925.404296875</v>
      </c>
      <c r="F21" s="204" t="n">
        <v>0</v>
      </c>
      <c r="G21" s="204" t="n">
        <v>0</v>
      </c>
      <c r="H21" s="204" t="n">
        <v>0</v>
      </c>
      <c r="I21" s="204" t="n">
        <v>0</v>
      </c>
      <c r="J21" s="205" t="n">
        <v>0</v>
      </c>
      <c r="K21" s="206" t="n">
        <v>0</v>
      </c>
      <c r="L21" s="207" t="n">
        <v>0.0571428574621677</v>
      </c>
      <c r="M21" s="204" t="n">
        <v>0</v>
      </c>
      <c r="N21" s="204" t="s">
        <v>414</v>
      </c>
      <c r="O21" s="204" t="s">
        <v>414</v>
      </c>
      <c r="P21" s="204" t="s">
        <v>414</v>
      </c>
      <c r="Q21" s="204" t="n">
        <v>0</v>
      </c>
      <c r="R21" s="208" t="n">
        <v>0</v>
      </c>
      <c r="S21" s="204" t="n">
        <v>0</v>
      </c>
      <c r="T21" s="208" t="n">
        <v>0</v>
      </c>
      <c r="U21" s="204" t="n">
        <v>0</v>
      </c>
      <c r="V21" s="204" t="n">
        <v>0</v>
      </c>
      <c r="W21" s="204" t="n">
        <v>0</v>
      </c>
      <c r="X21" s="206" t="n">
        <v>382.690948486328</v>
      </c>
      <c r="Y21" s="206" t="n">
        <v>0.416056215763092</v>
      </c>
      <c r="Z21" s="206" t="n">
        <v>98.1169967651367</v>
      </c>
      <c r="AA21" s="206" t="n">
        <v>2.36291694641113</v>
      </c>
      <c r="AB21" s="206" t="n">
        <v>0</v>
      </c>
      <c r="AC21" s="206" t="s">
        <v>414</v>
      </c>
      <c r="AD21" s="204" t="n">
        <v>6017</v>
      </c>
      <c r="AE21" s="204" t="n">
        <v>100</v>
      </c>
      <c r="AF21" s="209" t="s">
        <v>414</v>
      </c>
      <c r="AG21" s="206" t="n">
        <v>5.46700000762939</v>
      </c>
      <c r="AH21" s="206" t="n">
        <v>0.0344898067414761</v>
      </c>
      <c r="AI21" s="204" t="n">
        <v>0</v>
      </c>
      <c r="AJ21" s="204" t="n">
        <v>0</v>
      </c>
      <c r="AK21" s="206" t="n">
        <v>0.930999994277954</v>
      </c>
      <c r="AL21" s="210" t="s">
        <v>414</v>
      </c>
      <c r="AM21" s="206" t="n">
        <v>-0.3</v>
      </c>
      <c r="AN21" s="206" t="n">
        <v>0</v>
      </c>
      <c r="AO21" s="206" t="n">
        <v>0</v>
      </c>
      <c r="AP21" s="206" t="s">
        <v>414</v>
      </c>
      <c r="AQ21" s="206" t="n">
        <v>2.43321251869202</v>
      </c>
      <c r="AR21" s="209" t="n">
        <v>4.19999980926514</v>
      </c>
      <c r="AS21" s="206" t="n">
        <v>1</v>
      </c>
      <c r="AT21" s="204" t="n">
        <v>7.69999980926514</v>
      </c>
      <c r="AU21" s="209" t="s">
        <v>414</v>
      </c>
      <c r="AV21" s="206" t="s">
        <v>414</v>
      </c>
      <c r="AW21" s="206" t="s">
        <v>414</v>
      </c>
      <c r="AX21" s="204" t="n">
        <v>18</v>
      </c>
      <c r="AY21" s="206" t="n">
        <v>0.0430000014603138</v>
      </c>
      <c r="AZ21" s="206" t="n">
        <v>27.2000007629395</v>
      </c>
      <c r="BA21" s="204" t="n">
        <v>0</v>
      </c>
      <c r="BB21" s="204" t="n">
        <v>101950</v>
      </c>
      <c r="BC21" s="204" t="n">
        <v>0</v>
      </c>
      <c r="BD21" s="204" t="n">
        <v>0</v>
      </c>
      <c r="BE21" s="204" t="n">
        <v>155056</v>
      </c>
      <c r="BF21" s="204" t="n">
        <v>0</v>
      </c>
      <c r="BG21" s="204" t="n">
        <v>149</v>
      </c>
      <c r="BH21" s="209" t="n">
        <v>2.40000009536743</v>
      </c>
      <c r="BI21" s="206" t="s">
        <v>414</v>
      </c>
      <c r="BJ21" s="206" t="n">
        <v>1.12429869174957</v>
      </c>
      <c r="BK21" s="204" t="n">
        <v>73</v>
      </c>
      <c r="BL21" s="209" t="n">
        <v>100</v>
      </c>
      <c r="BM21" s="211" t="s">
        <v>414</v>
      </c>
      <c r="BN21" s="206" t="n">
        <v>91.5264129638672</v>
      </c>
      <c r="BO21" s="209" t="n">
        <v>99.4832000732422</v>
      </c>
      <c r="BP21" s="204" t="n">
        <v>150000</v>
      </c>
      <c r="BQ21" s="209" t="n">
        <v>99.4861602783203</v>
      </c>
      <c r="BR21" s="209" t="n">
        <v>100</v>
      </c>
      <c r="BS21" s="206" t="n">
        <v>33.234001159668</v>
      </c>
      <c r="BT21" s="204" t="n">
        <v>97</v>
      </c>
      <c r="BU21" s="204" t="n">
        <v>85</v>
      </c>
      <c r="BV21" s="204" t="n">
        <v>94</v>
      </c>
      <c r="BW21" s="206" t="n">
        <v>5846.896484375</v>
      </c>
      <c r="BX21" s="206" t="n">
        <v>5</v>
      </c>
      <c r="BY21" s="204" t="n">
        <v>51767.7890625</v>
      </c>
      <c r="BZ21" s="204" t="n">
        <v>11611420</v>
      </c>
      <c r="CA21" s="204" t="n">
        <v>11299959</v>
      </c>
      <c r="CB21" s="204" t="n">
        <v>30280</v>
      </c>
    </row>
    <row r="22" customFormat="false" ht="14.5" hidden="false" customHeight="false" outlineLevel="0" collapsed="false">
      <c r="A22" s="202" t="s">
        <v>445</v>
      </c>
      <c r="B22" s="203" t="s">
        <v>446</v>
      </c>
      <c r="C22" s="204" t="n">
        <v>334.449340820312</v>
      </c>
      <c r="D22" s="204" t="n">
        <v>0</v>
      </c>
      <c r="E22" s="204" t="n">
        <v>6340.177734375</v>
      </c>
      <c r="F22" s="204" t="n">
        <v>1.19799995422363</v>
      </c>
      <c r="G22" s="204" t="n">
        <v>4211.0859375</v>
      </c>
      <c r="H22" s="204" t="n">
        <v>514.598022460938</v>
      </c>
      <c r="I22" s="204" t="n">
        <v>4109.0791015625</v>
      </c>
      <c r="J22" s="205" t="n">
        <v>0</v>
      </c>
      <c r="K22" s="206" t="n">
        <v>0</v>
      </c>
      <c r="L22" s="207" t="n">
        <v>0.142857149243355</v>
      </c>
      <c r="M22" s="204" t="s">
        <v>414</v>
      </c>
      <c r="N22" s="204" t="s">
        <v>414</v>
      </c>
      <c r="O22" s="204" t="s">
        <v>414</v>
      </c>
      <c r="P22" s="204" t="s">
        <v>414</v>
      </c>
      <c r="Q22" s="204" t="n">
        <v>0</v>
      </c>
      <c r="R22" s="208" t="n">
        <v>0</v>
      </c>
      <c r="S22" s="204" t="n">
        <v>0</v>
      </c>
      <c r="T22" s="208" t="n">
        <v>0</v>
      </c>
      <c r="U22" s="204" t="n">
        <v>239181</v>
      </c>
      <c r="V22" s="204" t="n">
        <v>272417.125</v>
      </c>
      <c r="W22" s="204" t="n">
        <v>292301</v>
      </c>
      <c r="X22" s="206" t="n">
        <v>17.7516441345215</v>
      </c>
      <c r="Y22" s="206" t="n">
        <v>2.19961309432983</v>
      </c>
      <c r="Z22" s="206" t="n">
        <v>46.2010002136231</v>
      </c>
      <c r="AA22" s="206" t="s">
        <v>414</v>
      </c>
      <c r="AB22" s="206" t="n">
        <v>0.569365322589874</v>
      </c>
      <c r="AC22" s="206" t="n">
        <v>90.2754821777344</v>
      </c>
      <c r="AD22" s="204" t="n">
        <v>25</v>
      </c>
      <c r="AE22" s="204" t="n">
        <v>80</v>
      </c>
      <c r="AF22" s="209" t="n">
        <v>5</v>
      </c>
      <c r="AG22" s="206" t="n">
        <v>9.92000007629395</v>
      </c>
      <c r="AH22" s="206" t="n">
        <v>0.00474288035184145</v>
      </c>
      <c r="AI22" s="204" t="n">
        <v>0</v>
      </c>
      <c r="AJ22" s="204" t="n">
        <v>0</v>
      </c>
      <c r="AK22" s="206" t="n">
        <v>0.716000020503998</v>
      </c>
      <c r="AL22" s="210" t="n">
        <v>0.0171088296920061</v>
      </c>
      <c r="AM22" s="206" t="n">
        <v>3.293221</v>
      </c>
      <c r="AN22" s="206" t="n">
        <v>5.59000015258789</v>
      </c>
      <c r="AO22" s="206" t="n">
        <v>8.64999961853027</v>
      </c>
      <c r="AP22" s="206" t="n">
        <v>4.53378105163574</v>
      </c>
      <c r="AQ22" s="206" t="n">
        <v>7.61107540130615</v>
      </c>
      <c r="AR22" s="209" t="n">
        <v>11.6999998092651</v>
      </c>
      <c r="AS22" s="206" t="n">
        <v>4.59999990463257</v>
      </c>
      <c r="AT22" s="204" t="n">
        <v>23</v>
      </c>
      <c r="AU22" s="209" t="n">
        <v>1.20000004768372</v>
      </c>
      <c r="AV22" s="206" t="n">
        <v>0.870000004768372</v>
      </c>
      <c r="AW22" s="206" t="n">
        <v>0</v>
      </c>
      <c r="AX22" s="204" t="n">
        <v>2785</v>
      </c>
      <c r="AY22" s="206" t="n">
        <v>0.41499999165535</v>
      </c>
      <c r="AZ22" s="206" t="s">
        <v>414</v>
      </c>
      <c r="BA22" s="204" t="n">
        <v>60000</v>
      </c>
      <c r="BB22" s="204" t="n">
        <v>0</v>
      </c>
      <c r="BC22" s="204" t="n">
        <v>0</v>
      </c>
      <c r="BD22" s="204" t="n">
        <v>0</v>
      </c>
      <c r="BE22" s="204" t="n">
        <v>4202</v>
      </c>
      <c r="BF22" s="204" t="n">
        <v>0</v>
      </c>
      <c r="BG22" s="204" t="n">
        <v>118</v>
      </c>
      <c r="BH22" s="209" t="n">
        <v>7.40000009536743</v>
      </c>
      <c r="BI22" s="206" t="s">
        <v>414</v>
      </c>
      <c r="BJ22" s="206" t="n">
        <v>-0.646433532238007</v>
      </c>
      <c r="BK22" s="206" t="s">
        <v>414</v>
      </c>
      <c r="BL22" s="209" t="n">
        <v>97.1133346557617</v>
      </c>
      <c r="BM22" s="211" t="s">
        <v>414</v>
      </c>
      <c r="BN22" s="206" t="n">
        <v>50.7999992370606</v>
      </c>
      <c r="BO22" s="209" t="n">
        <v>66.3937149047852</v>
      </c>
      <c r="BP22" s="204" t="n">
        <v>6000</v>
      </c>
      <c r="BQ22" s="209" t="n">
        <v>88.2142791748047</v>
      </c>
      <c r="BR22" s="209" t="n">
        <v>98.4019546508789</v>
      </c>
      <c r="BS22" s="206" t="n">
        <v>11.2620000839233</v>
      </c>
      <c r="BT22" s="204" t="n">
        <v>79</v>
      </c>
      <c r="BU22" s="204" t="n">
        <v>87</v>
      </c>
      <c r="BV22" s="204" t="s">
        <v>414</v>
      </c>
      <c r="BW22" s="206" t="n">
        <v>445.718017578125</v>
      </c>
      <c r="BX22" s="206" t="n">
        <v>36</v>
      </c>
      <c r="BY22" s="204" t="n">
        <v>4420.4912109375</v>
      </c>
      <c r="BZ22" s="204" t="n">
        <v>400031</v>
      </c>
      <c r="CA22" s="204" t="n">
        <v>361497</v>
      </c>
      <c r="CB22" s="204" t="n">
        <v>22810</v>
      </c>
    </row>
    <row r="23" customFormat="false" ht="14.5" hidden="false" customHeight="false" outlineLevel="0" collapsed="false">
      <c r="A23" s="202" t="s">
        <v>447</v>
      </c>
      <c r="B23" s="203" t="s">
        <v>448</v>
      </c>
      <c r="C23" s="204" t="n">
        <v>0</v>
      </c>
      <c r="D23" s="204" t="n">
        <v>0</v>
      </c>
      <c r="E23" s="204" t="n">
        <v>48174.734375</v>
      </c>
      <c r="F23" s="204" t="n">
        <v>0</v>
      </c>
      <c r="G23" s="204" t="n">
        <v>0</v>
      </c>
      <c r="H23" s="204" t="n">
        <v>0</v>
      </c>
      <c r="I23" s="204" t="n">
        <v>0</v>
      </c>
      <c r="J23" s="205" t="n">
        <v>0</v>
      </c>
      <c r="K23" s="206" t="n">
        <v>0</v>
      </c>
      <c r="L23" s="207" t="n">
        <v>0.0571428574621677</v>
      </c>
      <c r="M23" s="204" t="n">
        <v>3661492.75</v>
      </c>
      <c r="N23" s="204" t="n">
        <v>8722.5224609375</v>
      </c>
      <c r="O23" s="204" t="n">
        <v>4269270.5</v>
      </c>
      <c r="P23" s="204" t="n">
        <v>0</v>
      </c>
      <c r="Q23" s="204" t="n">
        <v>5712469.5</v>
      </c>
      <c r="R23" s="208" t="n">
        <v>0.431873887777329</v>
      </c>
      <c r="S23" s="204" t="n">
        <v>13227170</v>
      </c>
      <c r="T23" s="208" t="n">
        <v>1</v>
      </c>
      <c r="U23" s="204" t="n">
        <v>6613019</v>
      </c>
      <c r="V23" s="204" t="n">
        <v>9934991</v>
      </c>
      <c r="W23" s="204" t="n">
        <v>10833800</v>
      </c>
      <c r="X23" s="206" t="n">
        <v>110.420639038086</v>
      </c>
      <c r="Y23" s="206" t="n">
        <v>3.81217169761658</v>
      </c>
      <c r="Z23" s="206" t="n">
        <v>48.9720001220703</v>
      </c>
      <c r="AA23" s="206" t="n">
        <v>5.18649435043335</v>
      </c>
      <c r="AB23" s="206" t="n">
        <v>51.5758171081543</v>
      </c>
      <c r="AC23" s="206" t="n">
        <v>12.0331621170044</v>
      </c>
      <c r="AD23" s="204" t="n">
        <v>636</v>
      </c>
      <c r="AE23" s="204" t="n">
        <v>40</v>
      </c>
      <c r="AF23" s="209" t="n">
        <v>58.7999992370605</v>
      </c>
      <c r="AG23" s="206" t="n">
        <v>15.7410001754761</v>
      </c>
      <c r="AH23" s="206" t="n">
        <v>0.0519750192761421</v>
      </c>
      <c r="AI23" s="204" t="n">
        <v>0</v>
      </c>
      <c r="AJ23" s="204" t="n">
        <v>0</v>
      </c>
      <c r="AK23" s="206" t="n">
        <v>0.545000016689301</v>
      </c>
      <c r="AL23" s="210" t="n">
        <v>0.367674827575684</v>
      </c>
      <c r="AM23" s="206" t="n">
        <v>15.146044</v>
      </c>
      <c r="AN23" s="206" t="n">
        <v>270.920013427734</v>
      </c>
      <c r="AO23" s="206" t="n">
        <v>304.589996337891</v>
      </c>
      <c r="AP23" s="206" t="n">
        <v>6.77345895767212</v>
      </c>
      <c r="AQ23" s="206" t="n">
        <v>1.30737197399139</v>
      </c>
      <c r="AR23" s="209" t="n">
        <v>85.9000015258789</v>
      </c>
      <c r="AS23" s="206" t="n">
        <v>16.7999992370605</v>
      </c>
      <c r="AT23" s="204" t="n">
        <v>55</v>
      </c>
      <c r="AU23" s="209" t="n">
        <v>0.899999976158142</v>
      </c>
      <c r="AV23" s="206" t="n">
        <v>0.270000010728836</v>
      </c>
      <c r="AW23" s="206" t="n">
        <v>388.306945800781</v>
      </c>
      <c r="AX23" s="204" t="n">
        <v>5599018</v>
      </c>
      <c r="AY23" s="206" t="n">
        <v>0.611999988555908</v>
      </c>
      <c r="AZ23" s="206" t="n">
        <v>37.7999992370605</v>
      </c>
      <c r="BA23" s="204" t="n">
        <v>7000</v>
      </c>
      <c r="BB23" s="204" t="n">
        <v>35850</v>
      </c>
      <c r="BC23" s="204" t="n">
        <v>0</v>
      </c>
      <c r="BD23" s="204" t="n">
        <v>2700</v>
      </c>
      <c r="BE23" s="204" t="n">
        <v>2242</v>
      </c>
      <c r="BF23" s="204" t="n">
        <v>0</v>
      </c>
      <c r="BG23" s="204" t="n">
        <v>128</v>
      </c>
      <c r="BH23" s="209" t="n">
        <v>7.40000009536743</v>
      </c>
      <c r="BI23" s="206" t="n">
        <v>2.78333330154419</v>
      </c>
      <c r="BJ23" s="206" t="n">
        <v>-0.263881206512451</v>
      </c>
      <c r="BK23" s="204" t="n">
        <v>42</v>
      </c>
      <c r="BL23" s="209" t="n">
        <v>41.4109573364258</v>
      </c>
      <c r="BM23" s="211" t="n">
        <v>42.3624000549316</v>
      </c>
      <c r="BN23" s="206" t="n">
        <v>25.7999992370605</v>
      </c>
      <c r="BO23" s="209" t="n">
        <v>91.8972778320313</v>
      </c>
      <c r="BP23" s="204" t="n">
        <v>13000</v>
      </c>
      <c r="BQ23" s="209" t="n">
        <v>16.9628849029541</v>
      </c>
      <c r="BR23" s="209" t="n">
        <v>65.4141235351563</v>
      </c>
      <c r="BS23" s="206" t="n">
        <v>1.57200002670288</v>
      </c>
      <c r="BT23" s="204" t="n">
        <v>72</v>
      </c>
      <c r="BU23" s="204" t="s">
        <v>414</v>
      </c>
      <c r="BV23" s="204" t="n">
        <v>68</v>
      </c>
      <c r="BW23" s="206" t="n">
        <v>81.9895782470703</v>
      </c>
      <c r="BX23" s="206" t="n">
        <v>397</v>
      </c>
      <c r="BY23" s="204" t="n">
        <v>1428.44714355469</v>
      </c>
      <c r="BZ23" s="204" t="n">
        <v>12996895</v>
      </c>
      <c r="CA23" s="204" t="n">
        <v>10875906</v>
      </c>
      <c r="CB23" s="204" t="n">
        <v>112760</v>
      </c>
    </row>
    <row r="24" customFormat="false" ht="14.5" hidden="false" customHeight="false" outlineLevel="0" collapsed="false">
      <c r="A24" s="202" t="s">
        <v>449</v>
      </c>
      <c r="B24" s="203" t="s">
        <v>450</v>
      </c>
      <c r="C24" s="204" t="n">
        <v>1704.32250976563</v>
      </c>
      <c r="D24" s="204" t="n">
        <v>456.997436523438</v>
      </c>
      <c r="E24" s="204" t="n">
        <v>6770.17626953125</v>
      </c>
      <c r="F24" s="204" t="n">
        <v>0</v>
      </c>
      <c r="G24" s="204" t="n">
        <v>0</v>
      </c>
      <c r="H24" s="204" t="n">
        <v>0</v>
      </c>
      <c r="I24" s="204" t="n">
        <v>0</v>
      </c>
      <c r="J24" s="205" t="n">
        <v>0</v>
      </c>
      <c r="K24" s="206" t="n">
        <v>0</v>
      </c>
      <c r="L24" s="207" t="n">
        <v>0</v>
      </c>
      <c r="M24" s="204" t="n">
        <v>565421.25</v>
      </c>
      <c r="N24" s="204" t="s">
        <v>414</v>
      </c>
      <c r="O24" s="204" t="s">
        <v>414</v>
      </c>
      <c r="P24" s="204" t="s">
        <v>414</v>
      </c>
      <c r="Q24" s="204" t="n">
        <v>98190.5546875</v>
      </c>
      <c r="R24" s="208" t="n">
        <v>0.130873113870621</v>
      </c>
      <c r="S24" s="204" t="n">
        <v>97838.1875</v>
      </c>
      <c r="T24" s="208" t="n">
        <v>0.130403459072113</v>
      </c>
      <c r="U24" s="204" t="n">
        <v>167729</v>
      </c>
      <c r="V24" s="204" t="n">
        <v>341709.3125</v>
      </c>
      <c r="W24" s="204" t="n">
        <v>452643.34375</v>
      </c>
      <c r="X24" s="206" t="n">
        <v>20.4483489990234</v>
      </c>
      <c r="Y24" s="206" t="n">
        <v>2.69046068191528</v>
      </c>
      <c r="Z24" s="206" t="n">
        <v>43.007999420166</v>
      </c>
      <c r="AA24" s="206" t="s">
        <v>414</v>
      </c>
      <c r="AB24" s="206" t="n">
        <v>0</v>
      </c>
      <c r="AC24" s="206" t="n">
        <v>91.686149597168</v>
      </c>
      <c r="AD24" s="204" t="n">
        <v>679</v>
      </c>
      <c r="AE24" s="204" t="n">
        <v>60</v>
      </c>
      <c r="AF24" s="209" t="s">
        <v>414</v>
      </c>
      <c r="AG24" s="206" t="n">
        <v>8.27499961853027</v>
      </c>
      <c r="AH24" s="206" t="n">
        <v>0.00780082261189818</v>
      </c>
      <c r="AI24" s="204" t="n">
        <v>0</v>
      </c>
      <c r="AJ24" s="204" t="n">
        <v>0</v>
      </c>
      <c r="AK24" s="206" t="n">
        <v>0.653999984264374</v>
      </c>
      <c r="AL24" s="210" t="n">
        <v>0.174863994121552</v>
      </c>
      <c r="AM24" s="206" t="n">
        <v>7.817664</v>
      </c>
      <c r="AN24" s="206" t="n">
        <v>28.4400005340576</v>
      </c>
      <c r="AO24" s="206" t="n">
        <v>41.7400016784668</v>
      </c>
      <c r="AP24" s="206" t="n">
        <v>9.30735969543457</v>
      </c>
      <c r="AQ24" s="206" t="n">
        <v>3.60343241691589</v>
      </c>
      <c r="AR24" s="209" t="n">
        <v>27.6000003814697</v>
      </c>
      <c r="AS24" s="206" t="n">
        <v>12.6999998092651</v>
      </c>
      <c r="AT24" s="204" t="n">
        <v>165</v>
      </c>
      <c r="AU24" s="209" t="n">
        <v>0.200000002980232</v>
      </c>
      <c r="AV24" s="206" t="n">
        <v>0.140000000596046</v>
      </c>
      <c r="AW24" s="206" t="n">
        <v>0.0385294370353222</v>
      </c>
      <c r="AX24" s="204" t="n">
        <v>229837</v>
      </c>
      <c r="AY24" s="206" t="n">
        <v>0.421000003814697</v>
      </c>
      <c r="AZ24" s="206" t="n">
        <v>37.4000015258789</v>
      </c>
      <c r="BA24" s="204" t="n">
        <v>0</v>
      </c>
      <c r="BB24" s="204" t="n">
        <v>501.999969482422</v>
      </c>
      <c r="BC24" s="204" t="n">
        <v>0</v>
      </c>
      <c r="BD24" s="204" t="n">
        <v>0</v>
      </c>
      <c r="BE24" s="204" t="n">
        <v>0</v>
      </c>
      <c r="BF24" s="204" t="n">
        <v>0</v>
      </c>
      <c r="BG24" s="204" t="n">
        <v>113</v>
      </c>
      <c r="BH24" s="209" t="n">
        <v>15.3000001907349</v>
      </c>
      <c r="BI24" s="206" t="n">
        <v>3.21666669845581</v>
      </c>
      <c r="BJ24" s="206" t="n">
        <v>0.37318629026413</v>
      </c>
      <c r="BK24" s="204" t="n">
        <v>68</v>
      </c>
      <c r="BL24" s="209" t="n">
        <v>100</v>
      </c>
      <c r="BM24" s="211" t="n">
        <v>66.561149597168</v>
      </c>
      <c r="BN24" s="206" t="n">
        <v>53.5</v>
      </c>
      <c r="BO24" s="209" t="n">
        <v>96.5693740844727</v>
      </c>
      <c r="BP24" s="204" t="n">
        <v>1600</v>
      </c>
      <c r="BQ24" s="209" t="n">
        <v>76.5065536499023</v>
      </c>
      <c r="BR24" s="209" t="n">
        <v>97.3132247924805</v>
      </c>
      <c r="BS24" s="206" t="n">
        <v>3.71499991416931</v>
      </c>
      <c r="BT24" s="204" t="n">
        <v>95</v>
      </c>
      <c r="BU24" s="204" t="n">
        <v>92</v>
      </c>
      <c r="BV24" s="204" t="n">
        <v>90</v>
      </c>
      <c r="BW24" s="206" t="n">
        <v>432.134826660156</v>
      </c>
      <c r="BX24" s="206" t="n">
        <v>183</v>
      </c>
      <c r="BY24" s="204" t="n">
        <v>3000.77807617187</v>
      </c>
      <c r="BZ24" s="204" t="n">
        <v>777486.5</v>
      </c>
      <c r="CA24" s="204" t="n">
        <v>809553</v>
      </c>
      <c r="CB24" s="204" t="n">
        <v>38394</v>
      </c>
    </row>
    <row r="25" customFormat="false" ht="14.5" hidden="false" customHeight="false" outlineLevel="0" collapsed="false">
      <c r="A25" s="202" t="s">
        <v>451</v>
      </c>
      <c r="B25" s="203" t="s">
        <v>452</v>
      </c>
      <c r="C25" s="204" t="n">
        <v>20062.58984375</v>
      </c>
      <c r="D25" s="204" t="n">
        <v>2742.85498046875</v>
      </c>
      <c r="E25" s="204" t="n">
        <v>59201.1484375</v>
      </c>
      <c r="F25" s="204" t="n">
        <v>0</v>
      </c>
      <c r="G25" s="204" t="n">
        <v>0</v>
      </c>
      <c r="H25" s="204" t="n">
        <v>0</v>
      </c>
      <c r="I25" s="204" t="n">
        <v>0</v>
      </c>
      <c r="J25" s="205" t="n">
        <v>44419.85546875</v>
      </c>
      <c r="K25" s="206" t="n">
        <v>0.28571429848671</v>
      </c>
      <c r="L25" s="207" t="n">
        <v>0.142857149243355</v>
      </c>
      <c r="M25" s="204" t="s">
        <v>414</v>
      </c>
      <c r="N25" s="204" t="s">
        <v>414</v>
      </c>
      <c r="O25" s="204" t="s">
        <v>414</v>
      </c>
      <c r="P25" s="204" t="s">
        <v>414</v>
      </c>
      <c r="Q25" s="204" t="n">
        <v>7342566.5</v>
      </c>
      <c r="R25" s="208" t="n">
        <v>0.631362617015839</v>
      </c>
      <c r="S25" s="204" t="n">
        <v>6165144.5</v>
      </c>
      <c r="T25" s="208" t="n">
        <v>0.530120074748993</v>
      </c>
      <c r="U25" s="204" t="n">
        <v>3472489</v>
      </c>
      <c r="V25" s="204" t="n">
        <v>4423871</v>
      </c>
      <c r="W25" s="204" t="n">
        <v>4057015.25</v>
      </c>
      <c r="X25" s="206" t="n">
        <v>10.9230461120605</v>
      </c>
      <c r="Y25" s="206" t="n">
        <v>1.86131143569946</v>
      </c>
      <c r="Z25" s="206" t="n">
        <v>70.4749984741211</v>
      </c>
      <c r="AA25" s="206" t="n">
        <v>3.53045916557312</v>
      </c>
      <c r="AB25" s="206" t="n">
        <v>9.79330825805664</v>
      </c>
      <c r="AC25" s="206" t="n">
        <v>26.9365272521973</v>
      </c>
      <c r="AD25" s="204" t="n">
        <v>8156</v>
      </c>
      <c r="AE25" s="204" t="n">
        <v>20</v>
      </c>
      <c r="AF25" s="209" t="n">
        <v>48.5</v>
      </c>
      <c r="AG25" s="206" t="n">
        <v>10.1560001373291</v>
      </c>
      <c r="AH25" s="206" t="n">
        <v>0.125523641705513</v>
      </c>
      <c r="AI25" s="204" t="n">
        <v>0</v>
      </c>
      <c r="AJ25" s="204" t="n">
        <v>0</v>
      </c>
      <c r="AK25" s="206" t="n">
        <v>0.717999994754791</v>
      </c>
      <c r="AL25" s="210" t="n">
        <v>0.0937493890523911</v>
      </c>
      <c r="AM25" s="206" t="n">
        <v>18.725253</v>
      </c>
      <c r="AN25" s="206" t="n">
        <v>260.940002441406</v>
      </c>
      <c r="AO25" s="206" t="n">
        <v>354.859985351563</v>
      </c>
      <c r="AP25" s="206" t="n">
        <v>0.934472024440765</v>
      </c>
      <c r="AQ25" s="206" t="n">
        <v>3.07556319236755</v>
      </c>
      <c r="AR25" s="209" t="n">
        <v>25.3999996185303</v>
      </c>
      <c r="AS25" s="206" t="n">
        <v>3.40000009536743</v>
      </c>
      <c r="AT25" s="204" t="n">
        <v>105</v>
      </c>
      <c r="AU25" s="209" t="n">
        <v>0.200000002980232</v>
      </c>
      <c r="AV25" s="206" t="n">
        <v>0.129999995231628</v>
      </c>
      <c r="AW25" s="206" t="n">
        <v>3.11686658859253</v>
      </c>
      <c r="AX25" s="204" t="n">
        <v>189597</v>
      </c>
      <c r="AY25" s="206" t="n">
        <v>0.416999995708466</v>
      </c>
      <c r="AZ25" s="206" t="n">
        <v>43.5999984741211</v>
      </c>
      <c r="BA25" s="204" t="n">
        <v>7511</v>
      </c>
      <c r="BB25" s="204" t="n">
        <v>303597</v>
      </c>
      <c r="BC25" s="204" t="n">
        <v>375000</v>
      </c>
      <c r="BD25" s="204" t="n">
        <v>0</v>
      </c>
      <c r="BE25" s="204" t="n">
        <v>12971</v>
      </c>
      <c r="BF25" s="204" t="n">
        <v>0</v>
      </c>
      <c r="BG25" s="204" t="n">
        <v>110</v>
      </c>
      <c r="BH25" s="209" t="n">
        <v>13.8999996185303</v>
      </c>
      <c r="BI25" s="206" t="n">
        <v>2.76666665077209</v>
      </c>
      <c r="BJ25" s="206" t="n">
        <v>-0.562045514583588</v>
      </c>
      <c r="BK25" s="204" t="n">
        <v>30</v>
      </c>
      <c r="BL25" s="209" t="n">
        <v>97.5541229248047</v>
      </c>
      <c r="BM25" s="211" t="n">
        <v>93.8525619506836</v>
      </c>
      <c r="BN25" s="206" t="n">
        <v>59.9401016235352</v>
      </c>
      <c r="BO25" s="209" t="n">
        <v>101.125007629395</v>
      </c>
      <c r="BP25" s="204" t="n">
        <v>95000</v>
      </c>
      <c r="BQ25" s="209" t="n">
        <v>65.7564239501953</v>
      </c>
      <c r="BR25" s="209" t="n">
        <v>93.3900680541992</v>
      </c>
      <c r="BS25" s="206" t="n">
        <v>16.1110000610352</v>
      </c>
      <c r="BT25" s="204" t="n">
        <v>68</v>
      </c>
      <c r="BU25" s="204" t="n">
        <v>46</v>
      </c>
      <c r="BV25" s="204" t="n">
        <v>68</v>
      </c>
      <c r="BW25" s="206" t="n">
        <v>630.759094238281</v>
      </c>
      <c r="BX25" s="206" t="n">
        <v>155</v>
      </c>
      <c r="BY25" s="204" t="n">
        <v>3414.89282226562</v>
      </c>
      <c r="BZ25" s="204" t="n">
        <v>12079472</v>
      </c>
      <c r="CA25" s="204" t="n">
        <v>10729682</v>
      </c>
      <c r="CB25" s="204" t="n">
        <v>1083300</v>
      </c>
    </row>
    <row r="26" customFormat="false" ht="14.5" hidden="false" customHeight="false" outlineLevel="0" collapsed="false">
      <c r="A26" s="202" t="s">
        <v>453</v>
      </c>
      <c r="B26" s="203" t="s">
        <v>454</v>
      </c>
      <c r="C26" s="204" t="n">
        <v>8006.31494140625</v>
      </c>
      <c r="D26" s="204" t="n">
        <v>0</v>
      </c>
      <c r="E26" s="204" t="n">
        <v>42730.43359375</v>
      </c>
      <c r="F26" s="204" t="n">
        <v>0.44200000166893</v>
      </c>
      <c r="G26" s="204" t="n">
        <v>0</v>
      </c>
      <c r="H26" s="204" t="n">
        <v>0</v>
      </c>
      <c r="I26" s="204" t="n">
        <v>0</v>
      </c>
      <c r="J26" s="205" t="n">
        <v>1787.85717773438</v>
      </c>
      <c r="K26" s="206" t="n">
        <v>0.0571428574621677</v>
      </c>
      <c r="L26" s="207" t="n">
        <v>0.0857142880558968</v>
      </c>
      <c r="M26" s="204" t="n">
        <v>1418.47253417969</v>
      </c>
      <c r="N26" s="204" t="s">
        <v>414</v>
      </c>
      <c r="O26" s="204" t="s">
        <v>414</v>
      </c>
      <c r="P26" s="204" t="s">
        <v>414</v>
      </c>
      <c r="Q26" s="204" t="n">
        <v>0</v>
      </c>
      <c r="R26" s="208" t="n">
        <v>0</v>
      </c>
      <c r="S26" s="204" t="n">
        <v>0</v>
      </c>
      <c r="T26" s="208" t="n">
        <v>0</v>
      </c>
      <c r="U26" s="204" t="n">
        <v>0</v>
      </c>
      <c r="V26" s="204" t="n">
        <v>0</v>
      </c>
      <c r="W26" s="204" t="n">
        <v>79698.484375</v>
      </c>
      <c r="X26" s="206" t="n">
        <v>63.7394332885742</v>
      </c>
      <c r="Y26" s="206" t="n">
        <v>0.292373806238174</v>
      </c>
      <c r="Z26" s="206" t="n">
        <v>49.4249992370605</v>
      </c>
      <c r="AA26" s="206" t="s">
        <v>414</v>
      </c>
      <c r="AB26" s="206" t="n">
        <v>0</v>
      </c>
      <c r="AC26" s="206" t="n">
        <v>97.2610549926758</v>
      </c>
      <c r="AD26" s="204" t="n">
        <v>306</v>
      </c>
      <c r="AE26" s="209" t="n">
        <v>80</v>
      </c>
      <c r="AF26" s="209" t="n">
        <v>7.59999990463257</v>
      </c>
      <c r="AG26" s="206" t="n">
        <v>4.06199979782105</v>
      </c>
      <c r="AH26" s="206" t="n">
        <v>0.00940540991723537</v>
      </c>
      <c r="AI26" s="204" t="n">
        <v>0</v>
      </c>
      <c r="AJ26" s="204" t="n">
        <v>0</v>
      </c>
      <c r="AK26" s="206" t="n">
        <v>0.779999971389771</v>
      </c>
      <c r="AL26" s="210" t="n">
        <v>0.00830749981105328</v>
      </c>
      <c r="AM26" s="206" t="n">
        <v>136.441225</v>
      </c>
      <c r="AN26" s="206" t="n">
        <v>186.770004272461</v>
      </c>
      <c r="AO26" s="206" t="n">
        <v>184.279998779297</v>
      </c>
      <c r="AP26" s="206" t="n">
        <v>2.21135854721069</v>
      </c>
      <c r="AQ26" s="206" t="n">
        <v>9.31111812591553</v>
      </c>
      <c r="AR26" s="209" t="n">
        <v>5.69999980926514</v>
      </c>
      <c r="AS26" s="206" t="n">
        <v>1.60000002384186</v>
      </c>
      <c r="AT26" s="204" t="n">
        <v>26</v>
      </c>
      <c r="AU26" s="209" t="s">
        <v>414</v>
      </c>
      <c r="AV26" s="206" t="s">
        <v>414</v>
      </c>
      <c r="AW26" s="206" t="s">
        <v>414</v>
      </c>
      <c r="AX26" s="204" t="n">
        <v>0</v>
      </c>
      <c r="AY26" s="206" t="n">
        <v>0.149000003933907</v>
      </c>
      <c r="AZ26" s="206" t="n">
        <v>33</v>
      </c>
      <c r="BA26" s="204" t="n">
        <v>15000</v>
      </c>
      <c r="BB26" s="204" t="n">
        <v>250000</v>
      </c>
      <c r="BC26" s="204" t="n">
        <v>1052</v>
      </c>
      <c r="BD26" s="204" t="n">
        <v>92000</v>
      </c>
      <c r="BE26" s="204" t="n">
        <v>390</v>
      </c>
      <c r="BF26" s="204" t="n">
        <v>0</v>
      </c>
      <c r="BG26" s="204" t="n">
        <v>132</v>
      </c>
      <c r="BH26" s="209" t="n">
        <v>2.40000009536743</v>
      </c>
      <c r="BI26" s="206" t="s">
        <v>414</v>
      </c>
      <c r="BJ26" s="206" t="n">
        <v>-0.975191354751587</v>
      </c>
      <c r="BK26" s="204" t="n">
        <v>35</v>
      </c>
      <c r="BL26" s="209" t="n">
        <v>100</v>
      </c>
      <c r="BM26" s="211" t="n">
        <v>96.9917678833008</v>
      </c>
      <c r="BN26" s="206" t="n">
        <v>73.2099990844727</v>
      </c>
      <c r="BO26" s="209" t="n">
        <v>106.975547790527</v>
      </c>
      <c r="BP26" s="204" t="n">
        <v>38000</v>
      </c>
      <c r="BQ26" s="209" t="n">
        <v>95.3850631713867</v>
      </c>
      <c r="BR26" s="209" t="n">
        <v>96.113899230957</v>
      </c>
      <c r="BS26" s="206" t="n">
        <v>20.0030002593994</v>
      </c>
      <c r="BT26" s="204" t="n">
        <v>73</v>
      </c>
      <c r="BU26" s="204" t="n">
        <v>76</v>
      </c>
      <c r="BV26" s="204" t="s">
        <v>414</v>
      </c>
      <c r="BW26" s="206" t="n">
        <v>1476.80139160156</v>
      </c>
      <c r="BX26" s="206" t="n">
        <v>10</v>
      </c>
      <c r="BY26" s="204" t="n">
        <v>6916.4384765625</v>
      </c>
      <c r="BZ26" s="204" t="n">
        <v>3270943</v>
      </c>
      <c r="CA26" s="204" t="n">
        <v>3803000</v>
      </c>
      <c r="CB26" s="204" t="n">
        <v>51000</v>
      </c>
    </row>
    <row r="27" customFormat="false" ht="14.5" hidden="false" customHeight="false" outlineLevel="0" collapsed="false">
      <c r="A27" s="202" t="s">
        <v>455</v>
      </c>
      <c r="B27" s="203" t="s">
        <v>456</v>
      </c>
      <c r="C27" s="204" t="n">
        <v>0</v>
      </c>
      <c r="D27" s="204" t="n">
        <v>0</v>
      </c>
      <c r="E27" s="204" t="n">
        <v>13832.6533203125</v>
      </c>
      <c r="F27" s="204" t="n">
        <v>0</v>
      </c>
      <c r="G27" s="204" t="n">
        <v>0</v>
      </c>
      <c r="H27" s="204" t="n">
        <v>0</v>
      </c>
      <c r="I27" s="204" t="n">
        <v>0</v>
      </c>
      <c r="J27" s="205" t="n">
        <v>3942.85717773437</v>
      </c>
      <c r="K27" s="206" t="n">
        <v>0.0857142880558968</v>
      </c>
      <c r="L27" s="207" t="n">
        <v>0.228571429848671</v>
      </c>
      <c r="M27" s="204" t="n">
        <v>5305.5849609375</v>
      </c>
      <c r="N27" s="204" t="n">
        <v>0</v>
      </c>
      <c r="O27" s="204" t="n">
        <v>0</v>
      </c>
      <c r="P27" s="204" t="n">
        <v>0</v>
      </c>
      <c r="Q27" s="204" t="n">
        <v>0</v>
      </c>
      <c r="R27" s="208" t="n">
        <v>0</v>
      </c>
      <c r="S27" s="204" t="n">
        <v>1149707.125</v>
      </c>
      <c r="T27" s="208" t="n">
        <v>0.494460731744766</v>
      </c>
      <c r="U27" s="204" t="n">
        <v>258394</v>
      </c>
      <c r="V27" s="204" t="n">
        <v>2016788.625</v>
      </c>
      <c r="W27" s="204" t="n">
        <v>39601.5546875</v>
      </c>
      <c r="X27" s="206" t="n">
        <v>4.22995090484619</v>
      </c>
      <c r="Y27" s="206" t="n">
        <v>2.88019585609436</v>
      </c>
      <c r="Z27" s="206" t="n">
        <v>71.5599975585937</v>
      </c>
      <c r="AA27" s="206" t="n">
        <v>3.52402305603027</v>
      </c>
      <c r="AB27" s="206" t="n">
        <v>9.81037712097168</v>
      </c>
      <c r="AC27" s="206" t="s">
        <v>414</v>
      </c>
      <c r="AD27" s="204" t="n">
        <v>574</v>
      </c>
      <c r="AE27" s="204" t="n">
        <v>40</v>
      </c>
      <c r="AF27" s="209" t="s">
        <v>414</v>
      </c>
      <c r="AG27" s="206" t="n">
        <v>11.5570001602173</v>
      </c>
      <c r="AH27" s="206" t="n">
        <v>0.00728335697203875</v>
      </c>
      <c r="AI27" s="204" t="n">
        <v>0</v>
      </c>
      <c r="AJ27" s="204" t="n">
        <v>0</v>
      </c>
      <c r="AK27" s="206" t="n">
        <v>0.735000014305115</v>
      </c>
      <c r="AL27" s="210" t="n">
        <v>0.0726386979222298</v>
      </c>
      <c r="AM27" s="206" t="n">
        <v>7.844412</v>
      </c>
      <c r="AN27" s="206" t="n">
        <v>70.4100036621094</v>
      </c>
      <c r="AO27" s="206" t="n">
        <v>55.25</v>
      </c>
      <c r="AP27" s="206" t="n">
        <v>0.536122918128967</v>
      </c>
      <c r="AQ27" s="206" t="n">
        <v>0.238551467657089</v>
      </c>
      <c r="AR27" s="209" t="n">
        <v>44.7999992370606</v>
      </c>
      <c r="AS27" s="206" t="s">
        <v>414</v>
      </c>
      <c r="AT27" s="204" t="n">
        <v>236</v>
      </c>
      <c r="AU27" s="209" t="n">
        <v>19.8999996185303</v>
      </c>
      <c r="AV27" s="206" t="n">
        <v>7.51000022888184</v>
      </c>
      <c r="AW27" s="206" t="n">
        <v>1.12822949886322</v>
      </c>
      <c r="AX27" s="204" t="n">
        <v>1461240</v>
      </c>
      <c r="AY27" s="206" t="n">
        <v>0.465000003576279</v>
      </c>
      <c r="AZ27" s="206" t="n">
        <v>53.2999992370606</v>
      </c>
      <c r="BA27" s="204" t="n">
        <v>0</v>
      </c>
      <c r="BB27" s="204" t="n">
        <v>0</v>
      </c>
      <c r="BC27" s="204" t="n">
        <v>0</v>
      </c>
      <c r="BD27" s="204" t="n">
        <v>0</v>
      </c>
      <c r="BE27" s="204" t="n">
        <v>746</v>
      </c>
      <c r="BF27" s="204" t="n">
        <v>0</v>
      </c>
      <c r="BG27" s="204" t="n">
        <v>112</v>
      </c>
      <c r="BH27" s="209" t="n">
        <v>21.8999996185303</v>
      </c>
      <c r="BI27" s="206" t="n">
        <v>2.75</v>
      </c>
      <c r="BJ27" s="206" t="n">
        <v>0.256799161434174</v>
      </c>
      <c r="BK27" s="204" t="n">
        <v>55</v>
      </c>
      <c r="BL27" s="209" t="n">
        <v>71.994758605957</v>
      </c>
      <c r="BM27" s="211" t="n">
        <v>86.8231811523438</v>
      </c>
      <c r="BN27" s="206" t="n">
        <v>64</v>
      </c>
      <c r="BO27" s="209" t="n">
        <v>162.840789794922</v>
      </c>
      <c r="BP27" s="204" t="n">
        <v>40000</v>
      </c>
      <c r="BQ27" s="209" t="n">
        <v>80.0262451171875</v>
      </c>
      <c r="BR27" s="209" t="n">
        <v>92.2135620117188</v>
      </c>
      <c r="BS27" s="206" t="n">
        <v>3.68799996376038</v>
      </c>
      <c r="BT27" s="204" t="n">
        <v>95</v>
      </c>
      <c r="BU27" s="204" t="n">
        <v>66</v>
      </c>
      <c r="BV27" s="204" t="n">
        <v>90</v>
      </c>
      <c r="BW27" s="206" t="n">
        <v>1122.14196777344</v>
      </c>
      <c r="BX27" s="206" t="n">
        <v>144</v>
      </c>
      <c r="BY27" s="204" t="n">
        <v>7347.55224609375</v>
      </c>
      <c r="BZ27" s="204" t="n">
        <v>2588423</v>
      </c>
      <c r="CA27" s="204" t="n">
        <v>2259550</v>
      </c>
      <c r="CB27" s="204" t="n">
        <v>566730</v>
      </c>
    </row>
    <row r="28" customFormat="false" ht="14.5" hidden="false" customHeight="false" outlineLevel="0" collapsed="false">
      <c r="A28" s="202" t="s">
        <v>457</v>
      </c>
      <c r="B28" s="203" t="s">
        <v>458</v>
      </c>
      <c r="C28" s="204" t="n">
        <v>262.176239013672</v>
      </c>
      <c r="D28" s="204" t="n">
        <v>0.620237827301025</v>
      </c>
      <c r="E28" s="204" t="n">
        <v>977995.0625</v>
      </c>
      <c r="F28" s="204" t="n">
        <v>0</v>
      </c>
      <c r="G28" s="204" t="n">
        <v>0</v>
      </c>
      <c r="H28" s="204" t="n">
        <v>0</v>
      </c>
      <c r="I28" s="204" t="n">
        <v>0</v>
      </c>
      <c r="J28" s="205" t="n">
        <v>1251771.375</v>
      </c>
      <c r="K28" s="206" t="n">
        <v>0.371428579092026</v>
      </c>
      <c r="L28" s="207" t="n">
        <v>0</v>
      </c>
      <c r="M28" s="204" t="s">
        <v>414</v>
      </c>
      <c r="N28" s="204" t="s">
        <v>414</v>
      </c>
      <c r="O28" s="204" t="s">
        <v>414</v>
      </c>
      <c r="P28" s="204" t="s">
        <v>414</v>
      </c>
      <c r="Q28" s="204" t="n">
        <v>105593480</v>
      </c>
      <c r="R28" s="208" t="n">
        <v>0.486500203609467</v>
      </c>
      <c r="S28" s="204" t="n">
        <v>69298864</v>
      </c>
      <c r="T28" s="208" t="n">
        <v>0.319280236959457</v>
      </c>
      <c r="U28" s="204" t="n">
        <v>118610504</v>
      </c>
      <c r="V28" s="204" t="n">
        <v>170530992</v>
      </c>
      <c r="W28" s="204" t="n">
        <v>175253808</v>
      </c>
      <c r="X28" s="206" t="n">
        <v>25.6029987335205</v>
      </c>
      <c r="Y28" s="206" t="n">
        <v>0.95221734046936</v>
      </c>
      <c r="Z28" s="206" t="n">
        <v>87.3170013427734</v>
      </c>
      <c r="AA28" s="206" t="n">
        <v>3.31148982048035</v>
      </c>
      <c r="AB28" s="206" t="n">
        <v>0.304128170013428</v>
      </c>
      <c r="AC28" s="206" t="s">
        <v>414</v>
      </c>
      <c r="AD28" s="204" t="n">
        <v>16104</v>
      </c>
      <c r="AE28" s="204" t="n">
        <v>100</v>
      </c>
      <c r="AF28" s="209" t="n">
        <v>16.2999992370605</v>
      </c>
      <c r="AG28" s="206" t="n">
        <v>6.80999994277954</v>
      </c>
      <c r="AH28" s="206" t="n">
        <v>0.97899979352951</v>
      </c>
      <c r="AI28" s="204" t="n">
        <v>0</v>
      </c>
      <c r="AJ28" s="204" t="n">
        <v>4</v>
      </c>
      <c r="AK28" s="206" t="n">
        <v>0.764999985694885</v>
      </c>
      <c r="AL28" s="210" t="n">
        <v>0.0163460392504931</v>
      </c>
      <c r="AM28" s="206" t="n">
        <v>146.539929</v>
      </c>
      <c r="AN28" s="206" t="n">
        <v>326.720001220703</v>
      </c>
      <c r="AO28" s="206" t="n">
        <v>278.540008544922</v>
      </c>
      <c r="AP28" s="206" t="n">
        <v>0.0434254519641399</v>
      </c>
      <c r="AQ28" s="206" t="n">
        <v>0.246189653873444</v>
      </c>
      <c r="AR28" s="209" t="n">
        <v>14.6999998092651</v>
      </c>
      <c r="AS28" s="206" t="s">
        <v>414</v>
      </c>
      <c r="AT28" s="204" t="n">
        <v>45</v>
      </c>
      <c r="AU28" s="209" t="n">
        <v>0.600000023841858</v>
      </c>
      <c r="AV28" s="206" t="s">
        <v>414</v>
      </c>
      <c r="AW28" s="206" t="n">
        <v>3.87250781059265</v>
      </c>
      <c r="AX28" s="204" t="n">
        <v>9629923</v>
      </c>
      <c r="AY28" s="206" t="n">
        <v>0.407999992370606</v>
      </c>
      <c r="AZ28" s="206" t="n">
        <v>48.9000015258789</v>
      </c>
      <c r="BA28" s="204" t="n">
        <v>18280</v>
      </c>
      <c r="BB28" s="204" t="n">
        <v>1608050</v>
      </c>
      <c r="BC28" s="204" t="n">
        <v>119727</v>
      </c>
      <c r="BD28" s="204" t="n">
        <v>0</v>
      </c>
      <c r="BE28" s="204" t="n">
        <v>529826</v>
      </c>
      <c r="BF28" s="204" t="n">
        <v>0</v>
      </c>
      <c r="BG28" s="204" t="n">
        <v>132</v>
      </c>
      <c r="BH28" s="209" t="n">
        <v>4.09999990463257</v>
      </c>
      <c r="BI28" s="206" t="n">
        <v>3.28333330154419</v>
      </c>
      <c r="BJ28" s="206" t="n">
        <v>-0.44703134894371</v>
      </c>
      <c r="BK28" s="204" t="n">
        <v>38</v>
      </c>
      <c r="BL28" s="209" t="n">
        <v>100</v>
      </c>
      <c r="BM28" s="211" t="n">
        <v>93.2275009155273</v>
      </c>
      <c r="BN28" s="206" t="n">
        <v>81.3426971435547</v>
      </c>
      <c r="BO28" s="209" t="n">
        <v>96.8363494873047</v>
      </c>
      <c r="BP28" s="204" t="n">
        <v>900000</v>
      </c>
      <c r="BQ28" s="209" t="n">
        <v>90.0784683227539</v>
      </c>
      <c r="BR28" s="209" t="n">
        <v>99.3208541870117</v>
      </c>
      <c r="BS28" s="206" t="n">
        <v>21.4990005493164</v>
      </c>
      <c r="BT28" s="204" t="n">
        <v>77</v>
      </c>
      <c r="BU28" s="204" t="n">
        <v>44</v>
      </c>
      <c r="BV28" s="204" t="n">
        <v>79</v>
      </c>
      <c r="BW28" s="206" t="n">
        <v>1497.81469726563</v>
      </c>
      <c r="BX28" s="206" t="n">
        <v>60</v>
      </c>
      <c r="BY28" s="204" t="n">
        <v>7518.83447265625</v>
      </c>
      <c r="BZ28" s="204" t="n">
        <v>214326224</v>
      </c>
      <c r="CA28" s="204" t="n">
        <v>207841872</v>
      </c>
      <c r="CB28" s="204" t="n">
        <v>8459420</v>
      </c>
    </row>
    <row r="29" customFormat="false" ht="14.5" hidden="false" customHeight="false" outlineLevel="0" collapsed="false">
      <c r="A29" s="202" t="s">
        <v>459</v>
      </c>
      <c r="B29" s="203" t="s">
        <v>460</v>
      </c>
      <c r="C29" s="204" t="n">
        <v>0</v>
      </c>
      <c r="D29" s="204" t="n">
        <v>0</v>
      </c>
      <c r="E29" s="204" t="n">
        <v>583.515014648438</v>
      </c>
      <c r="F29" s="204" t="n">
        <v>0.984000027179718</v>
      </c>
      <c r="G29" s="204" t="n">
        <v>194.031005859375</v>
      </c>
      <c r="H29" s="204" t="n">
        <v>0</v>
      </c>
      <c r="I29" s="204" t="n">
        <v>1061.78503417969</v>
      </c>
      <c r="J29" s="205" t="n">
        <v>0</v>
      </c>
      <c r="K29" s="206" t="n">
        <v>0</v>
      </c>
      <c r="L29" s="207" t="n">
        <v>0.142857149243355</v>
      </c>
      <c r="M29" s="204" t="n">
        <v>0</v>
      </c>
      <c r="N29" s="204" t="s">
        <v>414</v>
      </c>
      <c r="O29" s="204" t="s">
        <v>414</v>
      </c>
      <c r="P29" s="204" t="s">
        <v>414</v>
      </c>
      <c r="Q29" s="204" t="n">
        <v>0</v>
      </c>
      <c r="R29" s="208" t="n">
        <v>0</v>
      </c>
      <c r="S29" s="204" t="n">
        <v>0</v>
      </c>
      <c r="T29" s="208" t="n">
        <v>0</v>
      </c>
      <c r="U29" s="204" t="n">
        <v>347143</v>
      </c>
      <c r="V29" s="204" t="n">
        <v>409780</v>
      </c>
      <c r="W29" s="204" t="n">
        <v>388841.46875</v>
      </c>
      <c r="X29" s="206" t="n">
        <v>83.7821655273438</v>
      </c>
      <c r="Y29" s="206" t="n">
        <v>1.30912780761719</v>
      </c>
      <c r="Z29" s="206" t="n">
        <v>78.5540008544922</v>
      </c>
      <c r="AA29" s="206" t="s">
        <v>414</v>
      </c>
      <c r="AB29" s="206" t="n">
        <v>2.59999990463257</v>
      </c>
      <c r="AC29" s="206" t="s">
        <v>414</v>
      </c>
      <c r="AD29" s="204" t="n">
        <v>58</v>
      </c>
      <c r="AE29" s="209" t="s">
        <v>414</v>
      </c>
      <c r="AF29" s="209" t="s">
        <v>414</v>
      </c>
      <c r="AG29" s="206" t="n">
        <v>7.23999977111816</v>
      </c>
      <c r="AH29" s="206" t="n">
        <v>0.00259467796422541</v>
      </c>
      <c r="AI29" s="204" t="n">
        <v>0</v>
      </c>
      <c r="AJ29" s="204" t="n">
        <v>0</v>
      </c>
      <c r="AK29" s="206" t="n">
        <v>0.837999999523163</v>
      </c>
      <c r="AL29" s="210" t="s">
        <v>414</v>
      </c>
      <c r="AM29" s="206" t="n">
        <v>0</v>
      </c>
      <c r="AN29" s="206" t="n">
        <v>0</v>
      </c>
      <c r="AO29" s="206" t="n">
        <v>0</v>
      </c>
      <c r="AP29" s="206" t="s">
        <v>414</v>
      </c>
      <c r="AQ29" s="209" t="n">
        <v>0.00724644912406802</v>
      </c>
      <c r="AR29" s="209" t="n">
        <v>11.5</v>
      </c>
      <c r="AS29" s="209" t="s">
        <v>414</v>
      </c>
      <c r="AT29" s="204" t="n">
        <v>83</v>
      </c>
      <c r="AU29" s="209" t="s">
        <v>414</v>
      </c>
      <c r="AV29" s="206" t="s">
        <v>414</v>
      </c>
      <c r="AW29" s="206" t="s">
        <v>414</v>
      </c>
      <c r="AX29" s="204" t="n">
        <v>1</v>
      </c>
      <c r="AY29" s="206" t="n">
        <v>0.254999995231628</v>
      </c>
      <c r="AZ29" s="206" t="s">
        <v>414</v>
      </c>
      <c r="BA29" s="204" t="n">
        <v>0</v>
      </c>
      <c r="BB29" s="204" t="n">
        <v>0</v>
      </c>
      <c r="BC29" s="204" t="n">
        <v>0</v>
      </c>
      <c r="BD29" s="204" t="n">
        <v>0</v>
      </c>
      <c r="BE29" s="204" t="n">
        <v>0</v>
      </c>
      <c r="BF29" s="204" t="n">
        <v>0</v>
      </c>
      <c r="BG29" s="204" t="n">
        <v>117</v>
      </c>
      <c r="BH29" s="209" t="n">
        <v>5.90000009536743</v>
      </c>
      <c r="BI29" s="206" t="n">
        <v>2.61700010299683</v>
      </c>
      <c r="BJ29" s="206" t="n">
        <v>1.43842673301697</v>
      </c>
      <c r="BK29" s="204" t="n">
        <v>60</v>
      </c>
      <c r="BL29" s="209" t="n">
        <v>100</v>
      </c>
      <c r="BM29" s="211" t="n">
        <v>97.214111328125</v>
      </c>
      <c r="BN29" s="206" t="n">
        <v>95</v>
      </c>
      <c r="BO29" s="209" t="n">
        <v>122.654800415039</v>
      </c>
      <c r="BP29" s="204" t="n">
        <v>1500</v>
      </c>
      <c r="BQ29" s="209" t="n">
        <v>96.3490447998047</v>
      </c>
      <c r="BR29" s="209" t="n">
        <v>99.9000396728516</v>
      </c>
      <c r="BS29" s="206" t="n">
        <v>17.701000213623</v>
      </c>
      <c r="BT29" s="204" t="n">
        <v>99</v>
      </c>
      <c r="BU29" s="204" t="n">
        <v>97</v>
      </c>
      <c r="BV29" s="204" t="s">
        <v>414</v>
      </c>
      <c r="BW29" s="206" t="n">
        <v>1400.91357421875</v>
      </c>
      <c r="BX29" s="206" t="n">
        <v>31</v>
      </c>
      <c r="BY29" s="204" t="n">
        <v>31722.66015625</v>
      </c>
      <c r="BZ29" s="204" t="n">
        <v>445373</v>
      </c>
      <c r="CA29" s="204" t="n">
        <v>423139</v>
      </c>
      <c r="CB29" s="204" t="n">
        <v>5270</v>
      </c>
    </row>
    <row r="30" customFormat="false" ht="14.5" hidden="false" customHeight="false" outlineLevel="0" collapsed="false">
      <c r="A30" s="202" t="s">
        <v>461</v>
      </c>
      <c r="B30" s="203" t="s">
        <v>462</v>
      </c>
      <c r="C30" s="204" t="n">
        <v>14413.5322265625</v>
      </c>
      <c r="D30" s="204" t="n">
        <v>0</v>
      </c>
      <c r="E30" s="204" t="n">
        <v>33439.5546875</v>
      </c>
      <c r="F30" s="204" t="n">
        <v>0</v>
      </c>
      <c r="G30" s="204" t="n">
        <v>0</v>
      </c>
      <c r="H30" s="204" t="n">
        <v>0</v>
      </c>
      <c r="I30" s="204" t="n">
        <v>0</v>
      </c>
      <c r="J30" s="205" t="n">
        <v>0</v>
      </c>
      <c r="K30" s="206" t="n">
        <v>0.0285714287310839</v>
      </c>
      <c r="L30" s="207" t="n">
        <v>0.142857149243355</v>
      </c>
      <c r="M30" s="204" t="n">
        <v>6167458.5</v>
      </c>
      <c r="N30" s="204" t="s">
        <v>414</v>
      </c>
      <c r="O30" s="204" t="s">
        <v>414</v>
      </c>
      <c r="P30" s="204" t="s">
        <v>414</v>
      </c>
      <c r="Q30" s="204" t="n">
        <v>0</v>
      </c>
      <c r="R30" s="208" t="n">
        <v>0</v>
      </c>
      <c r="S30" s="204" t="n">
        <v>0</v>
      </c>
      <c r="T30" s="208" t="n">
        <v>0</v>
      </c>
      <c r="U30" s="204" t="n">
        <v>0</v>
      </c>
      <c r="V30" s="204" t="n">
        <v>0</v>
      </c>
      <c r="W30" s="204" t="n">
        <v>0</v>
      </c>
      <c r="X30" s="206" t="n">
        <v>63.5512619018555</v>
      </c>
      <c r="Y30" s="206" t="n">
        <v>-0.0575423650443554</v>
      </c>
      <c r="Z30" s="206" t="n">
        <v>76.0250015258789</v>
      </c>
      <c r="AA30" s="206" t="n">
        <v>2.3376247882843</v>
      </c>
      <c r="AB30" s="206" t="n">
        <v>0</v>
      </c>
      <c r="AC30" s="206" t="s">
        <v>414</v>
      </c>
      <c r="AD30" s="204" t="n">
        <v>2779</v>
      </c>
      <c r="AE30" s="204" t="n">
        <v>80</v>
      </c>
      <c r="AF30" s="209" t="s">
        <v>414</v>
      </c>
      <c r="AG30" s="206" t="n">
        <v>4.50099992752075</v>
      </c>
      <c r="AH30" s="206" t="n">
        <v>0.00917375553399324</v>
      </c>
      <c r="AI30" s="204" t="n">
        <v>0</v>
      </c>
      <c r="AJ30" s="204" t="n">
        <v>0</v>
      </c>
      <c r="AK30" s="206" t="n">
        <v>0.815999984741211</v>
      </c>
      <c r="AL30" s="210" t="s">
        <v>414</v>
      </c>
      <c r="AM30" s="206" t="n">
        <v>8.376959</v>
      </c>
      <c r="AN30" s="206" t="n">
        <v>0</v>
      </c>
      <c r="AO30" s="206" t="n">
        <v>0</v>
      </c>
      <c r="AP30" s="206" t="s">
        <v>414</v>
      </c>
      <c r="AQ30" s="206" t="n">
        <v>1.36633121967316</v>
      </c>
      <c r="AR30" s="209" t="n">
        <v>6.09999990463257</v>
      </c>
      <c r="AS30" s="206" t="n">
        <v>1.89999997615814</v>
      </c>
      <c r="AT30" s="204" t="n">
        <v>19</v>
      </c>
      <c r="AU30" s="209" t="n">
        <v>0.100000001490116</v>
      </c>
      <c r="AV30" s="206" t="n">
        <v>0.0799999982118607</v>
      </c>
      <c r="AW30" s="206" t="s">
        <v>414</v>
      </c>
      <c r="AX30" s="204" t="n">
        <v>96</v>
      </c>
      <c r="AY30" s="206" t="n">
        <v>0.206000000238419</v>
      </c>
      <c r="AZ30" s="206" t="n">
        <v>40.2999992370606</v>
      </c>
      <c r="BA30" s="204" t="n">
        <v>0</v>
      </c>
      <c r="BB30" s="204" t="n">
        <v>525</v>
      </c>
      <c r="BC30" s="204" t="n">
        <v>0</v>
      </c>
      <c r="BD30" s="204" t="n">
        <v>0</v>
      </c>
      <c r="BE30" s="204" t="n">
        <v>117327</v>
      </c>
      <c r="BF30" s="204" t="n">
        <v>0</v>
      </c>
      <c r="BG30" s="204" t="n">
        <v>116</v>
      </c>
      <c r="BH30" s="209" t="n">
        <v>3</v>
      </c>
      <c r="BI30" s="206" t="n">
        <v>3.71666669845581</v>
      </c>
      <c r="BJ30" s="206" t="n">
        <v>-0.0722199082374573</v>
      </c>
      <c r="BK30" s="204" t="n">
        <v>42</v>
      </c>
      <c r="BL30" s="209" t="n">
        <v>99.6999969482422</v>
      </c>
      <c r="BM30" s="211" t="n">
        <v>98.3524475097656</v>
      </c>
      <c r="BN30" s="206" t="n">
        <v>70.1600036621094</v>
      </c>
      <c r="BO30" s="209" t="n">
        <v>114.352767944336</v>
      </c>
      <c r="BP30" s="204" t="n">
        <v>84000</v>
      </c>
      <c r="BQ30" s="209" t="n">
        <v>86.0349655151367</v>
      </c>
      <c r="BR30" s="209" t="n">
        <v>99.0114135742187</v>
      </c>
      <c r="BS30" s="206" t="n">
        <v>39.8790016174316</v>
      </c>
      <c r="BT30" s="204" t="n">
        <v>91</v>
      </c>
      <c r="BU30" s="204" t="n">
        <v>84</v>
      </c>
      <c r="BV30" s="204" t="n">
        <v>85</v>
      </c>
      <c r="BW30" s="206" t="n">
        <v>1797.51232910156</v>
      </c>
      <c r="BX30" s="206" t="n">
        <v>10</v>
      </c>
      <c r="BY30" s="204" t="n">
        <v>11634.970703125</v>
      </c>
      <c r="BZ30" s="204" t="n">
        <v>6885867.5</v>
      </c>
      <c r="CA30" s="204" t="n">
        <v>7126072</v>
      </c>
      <c r="CB30" s="204" t="n">
        <v>108560</v>
      </c>
    </row>
    <row r="31" customFormat="false" ht="14.5" hidden="false" customHeight="false" outlineLevel="0" collapsed="false">
      <c r="A31" s="202" t="s">
        <v>463</v>
      </c>
      <c r="B31" s="203" t="s">
        <v>464</v>
      </c>
      <c r="C31" s="204" t="n">
        <v>0</v>
      </c>
      <c r="D31" s="204" t="n">
        <v>0</v>
      </c>
      <c r="E31" s="204" t="n">
        <v>45374.43359375</v>
      </c>
      <c r="F31" s="204" t="n">
        <v>0</v>
      </c>
      <c r="G31" s="204" t="n">
        <v>0</v>
      </c>
      <c r="H31" s="204" t="n">
        <v>0</v>
      </c>
      <c r="I31" s="204" t="n">
        <v>0</v>
      </c>
      <c r="J31" s="205" t="n">
        <v>361322.5625</v>
      </c>
      <c r="K31" s="206" t="n">
        <v>0.228571429848671</v>
      </c>
      <c r="L31" s="207" t="n">
        <v>0.0857142880558968</v>
      </c>
      <c r="M31" s="204" t="n">
        <v>8720777</v>
      </c>
      <c r="N31" s="204" t="n">
        <v>0</v>
      </c>
      <c r="O31" s="204" t="n">
        <v>681937.375</v>
      </c>
      <c r="P31" s="204" t="n">
        <v>0</v>
      </c>
      <c r="Q31" s="204" t="n">
        <v>914598.9375</v>
      </c>
      <c r="R31" s="208" t="n">
        <v>0.0382470041513443</v>
      </c>
      <c r="S31" s="204" t="n">
        <v>23912956</v>
      </c>
      <c r="T31" s="208" t="n">
        <v>1</v>
      </c>
      <c r="U31" s="204" t="n">
        <v>3591835</v>
      </c>
      <c r="V31" s="204" t="n">
        <v>18014016</v>
      </c>
      <c r="W31" s="204" t="n">
        <v>17406406</v>
      </c>
      <c r="X31" s="206" t="n">
        <v>78.5712585449219</v>
      </c>
      <c r="Y31" s="206" t="n">
        <v>4.84825277328491</v>
      </c>
      <c r="Z31" s="206" t="n">
        <v>31.2399997711182</v>
      </c>
      <c r="AA31" s="206" t="n">
        <v>5.9244532585144</v>
      </c>
      <c r="AB31" s="206" t="n">
        <v>39.9208030700684</v>
      </c>
      <c r="AC31" s="206" t="n">
        <v>9.0089693069458</v>
      </c>
      <c r="AD31" s="204" t="n">
        <v>1832</v>
      </c>
      <c r="AE31" s="204" t="n">
        <v>60</v>
      </c>
      <c r="AF31" s="209" t="n">
        <v>57.0999984741211</v>
      </c>
      <c r="AG31" s="206" t="n">
        <v>16.6119995117187</v>
      </c>
      <c r="AH31" s="206" t="n">
        <v>0.824033379554749</v>
      </c>
      <c r="AI31" s="204" t="n">
        <v>0</v>
      </c>
      <c r="AJ31" s="204" t="n">
        <v>5</v>
      </c>
      <c r="AK31" s="206" t="n">
        <v>0.451999992132187</v>
      </c>
      <c r="AL31" s="210" t="n">
        <v>0.519059240818024</v>
      </c>
      <c r="AM31" s="206" t="n">
        <v>1024.532032</v>
      </c>
      <c r="AN31" s="206" t="n">
        <v>440.809997558594</v>
      </c>
      <c r="AO31" s="206" t="n">
        <v>560.010009765625</v>
      </c>
      <c r="AP31" s="206" t="n">
        <v>10.3858861923218</v>
      </c>
      <c r="AQ31" s="206" t="n">
        <v>2.92527937889099</v>
      </c>
      <c r="AR31" s="209" t="n">
        <v>85</v>
      </c>
      <c r="AS31" s="206" t="n">
        <v>13.3999996185303</v>
      </c>
      <c r="AT31" s="204" t="n">
        <v>46</v>
      </c>
      <c r="AU31" s="209" t="n">
        <v>0.699999988079071</v>
      </c>
      <c r="AV31" s="206" t="n">
        <v>0.0700000002980232</v>
      </c>
      <c r="AW31" s="206" t="n">
        <v>389.924011230469</v>
      </c>
      <c r="AX31" s="204" t="n">
        <v>5815599</v>
      </c>
      <c r="AY31" s="206" t="n">
        <v>0.593999981880188</v>
      </c>
      <c r="AZ31" s="206" t="n">
        <v>47.2999992370606</v>
      </c>
      <c r="BA31" s="204" t="n">
        <v>2939043</v>
      </c>
      <c r="BB31" s="204" t="n">
        <v>0</v>
      </c>
      <c r="BC31" s="204" t="n">
        <v>0</v>
      </c>
      <c r="BD31" s="204" t="n">
        <v>1902150</v>
      </c>
      <c r="BE31" s="204" t="n">
        <v>34423</v>
      </c>
      <c r="BF31" s="204" t="n">
        <v>0</v>
      </c>
      <c r="BG31" s="204" t="n">
        <v>121</v>
      </c>
      <c r="BH31" s="209" t="n">
        <v>18</v>
      </c>
      <c r="BI31" s="206" t="n">
        <v>3.71666669845581</v>
      </c>
      <c r="BJ31" s="206" t="n">
        <v>-0.669525265693665</v>
      </c>
      <c r="BK31" s="204" t="n">
        <v>42</v>
      </c>
      <c r="BL31" s="209" t="n">
        <v>18.957239151001</v>
      </c>
      <c r="BM31" s="211" t="n">
        <v>39.3458518981934</v>
      </c>
      <c r="BN31" s="206" t="n">
        <v>22</v>
      </c>
      <c r="BO31" s="209" t="n">
        <v>105.807441711426</v>
      </c>
      <c r="BP31" s="204" t="n">
        <v>41000</v>
      </c>
      <c r="BQ31" s="209" t="n">
        <v>21.6643733978271</v>
      </c>
      <c r="BR31" s="209" t="n">
        <v>47.2148551940918</v>
      </c>
      <c r="BS31" s="206" t="n">
        <v>0.600000023841858</v>
      </c>
      <c r="BT31" s="204" t="n">
        <v>91</v>
      </c>
      <c r="BU31" s="204" t="n">
        <v>71</v>
      </c>
      <c r="BV31" s="204" t="n">
        <v>91</v>
      </c>
      <c r="BW31" s="206" t="n">
        <v>122.407508850098</v>
      </c>
      <c r="BX31" s="206" t="n">
        <v>320</v>
      </c>
      <c r="BY31" s="204" t="n">
        <v>918.152587890625</v>
      </c>
      <c r="BZ31" s="204" t="n">
        <v>22100684</v>
      </c>
      <c r="CA31" s="204" t="n">
        <v>18078092</v>
      </c>
      <c r="CB31" s="204" t="n">
        <v>273600</v>
      </c>
    </row>
    <row r="32" customFormat="false" ht="14.5" hidden="false" customHeight="false" outlineLevel="0" collapsed="false">
      <c r="A32" s="202" t="s">
        <v>465</v>
      </c>
      <c r="B32" s="203" t="s">
        <v>466</v>
      </c>
      <c r="C32" s="204" t="n">
        <v>15754.447265625</v>
      </c>
      <c r="D32" s="204" t="n">
        <v>0</v>
      </c>
      <c r="E32" s="204" t="n">
        <v>18033.01171875</v>
      </c>
      <c r="F32" s="204" t="n">
        <v>0</v>
      </c>
      <c r="G32" s="204" t="n">
        <v>0</v>
      </c>
      <c r="H32" s="204" t="n">
        <v>0</v>
      </c>
      <c r="I32" s="204" t="n">
        <v>0</v>
      </c>
      <c r="J32" s="205" t="n">
        <v>87500</v>
      </c>
      <c r="K32" s="206" t="n">
        <v>0.171428576111794</v>
      </c>
      <c r="L32" s="207" t="n">
        <v>0.0285714287310839</v>
      </c>
      <c r="M32" s="204" t="n">
        <v>3575718.5</v>
      </c>
      <c r="N32" s="204" t="n">
        <v>328789.3125</v>
      </c>
      <c r="O32" s="204" t="n">
        <v>0</v>
      </c>
      <c r="P32" s="204" t="n">
        <v>1661951.5</v>
      </c>
      <c r="Q32" s="204" t="n">
        <v>88226.6171875</v>
      </c>
      <c r="R32" s="208" t="n">
        <v>0.00726339360699058</v>
      </c>
      <c r="S32" s="204" t="n">
        <v>11038542</v>
      </c>
      <c r="T32" s="208" t="n">
        <v>0.908765196800232</v>
      </c>
      <c r="U32" s="204" t="n">
        <v>7853205</v>
      </c>
      <c r="V32" s="204" t="n">
        <v>5773104.5</v>
      </c>
      <c r="W32" s="204" t="n">
        <v>3568279.25</v>
      </c>
      <c r="X32" s="206" t="n">
        <v>477.236328125</v>
      </c>
      <c r="Y32" s="206" t="n">
        <v>5.54176902770996</v>
      </c>
      <c r="Z32" s="206" t="n">
        <v>14.0579996109009</v>
      </c>
      <c r="AA32" s="206" t="n">
        <v>4.83019351959229</v>
      </c>
      <c r="AB32" s="206" t="n">
        <v>2.58483123779297</v>
      </c>
      <c r="AC32" s="206" t="n">
        <v>6.1951756477356</v>
      </c>
      <c r="AD32" s="204" t="n">
        <v>1565</v>
      </c>
      <c r="AE32" s="204" t="n">
        <v>40</v>
      </c>
      <c r="AF32" s="209" t="n">
        <v>47.7000007629395</v>
      </c>
      <c r="AG32" s="206" t="n">
        <v>17.2730007171631</v>
      </c>
      <c r="AH32" s="206" t="n">
        <v>0.762789845466614</v>
      </c>
      <c r="AI32" s="204" t="n">
        <v>0</v>
      </c>
      <c r="AJ32" s="204" t="n">
        <v>0</v>
      </c>
      <c r="AK32" s="206" t="n">
        <v>0.43299999833107</v>
      </c>
      <c r="AL32" s="210" t="n">
        <v>0.403173953294754</v>
      </c>
      <c r="AM32" s="206" t="n">
        <v>269.995048</v>
      </c>
      <c r="AN32" s="206" t="n">
        <v>218.089996337891</v>
      </c>
      <c r="AO32" s="206" t="n">
        <v>212.330001831055</v>
      </c>
      <c r="AP32" s="206" t="n">
        <v>17.1320400238037</v>
      </c>
      <c r="AQ32" s="206" t="n">
        <v>1.64108824729919</v>
      </c>
      <c r="AR32" s="209" t="n">
        <v>54.4000015258789</v>
      </c>
      <c r="AS32" s="206" t="n">
        <v>27.7000007629395</v>
      </c>
      <c r="AT32" s="204" t="n">
        <v>103</v>
      </c>
      <c r="AU32" s="209" t="n">
        <v>1</v>
      </c>
      <c r="AV32" s="206" t="n">
        <v>0.129999995231628</v>
      </c>
      <c r="AW32" s="206" t="n">
        <v>294.868682861328</v>
      </c>
      <c r="AX32" s="204" t="n">
        <v>3575616</v>
      </c>
      <c r="AY32" s="206" t="n">
        <v>0.504000008106232</v>
      </c>
      <c r="AZ32" s="206" t="n">
        <v>38.5999984741211</v>
      </c>
      <c r="BA32" s="204" t="n">
        <v>41762</v>
      </c>
      <c r="BB32" s="204" t="n">
        <v>47362</v>
      </c>
      <c r="BC32" s="204" t="n">
        <v>0</v>
      </c>
      <c r="BD32" s="204" t="n">
        <v>84000</v>
      </c>
      <c r="BE32" s="204" t="n">
        <v>91087</v>
      </c>
      <c r="BF32" s="204" t="n">
        <v>44655</v>
      </c>
      <c r="BG32" s="204" t="n">
        <v>98</v>
      </c>
      <c r="BH32" s="209" t="n">
        <v>29.2000007629395</v>
      </c>
      <c r="BI32" s="206" t="n">
        <v>3.15000009536743</v>
      </c>
      <c r="BJ32" s="206" t="n">
        <v>-1.25929617881775</v>
      </c>
      <c r="BK32" s="204" t="n">
        <v>19</v>
      </c>
      <c r="BL32" s="209" t="n">
        <v>11.7355556488037</v>
      </c>
      <c r="BM32" s="211" t="n">
        <v>68.3753280639648</v>
      </c>
      <c r="BN32" s="206" t="n">
        <v>9.39999961853027</v>
      </c>
      <c r="BO32" s="209" t="n">
        <v>55.767147064209</v>
      </c>
      <c r="BP32" s="204" t="n">
        <v>6000</v>
      </c>
      <c r="BQ32" s="209" t="n">
        <v>45.7275123596191</v>
      </c>
      <c r="BR32" s="209" t="n">
        <v>62.2071228027344</v>
      </c>
      <c r="BS32" s="206" t="n">
        <v>0.5</v>
      </c>
      <c r="BT32" s="204" t="n">
        <v>93</v>
      </c>
      <c r="BU32" s="204" t="n">
        <v>83</v>
      </c>
      <c r="BV32" s="204" t="n">
        <v>93</v>
      </c>
      <c r="BW32" s="206" t="n">
        <v>61.7964172363281</v>
      </c>
      <c r="BX32" s="206" t="n">
        <v>548</v>
      </c>
      <c r="BY32" s="204" t="n">
        <v>236.79541015625</v>
      </c>
      <c r="BZ32" s="204" t="n">
        <v>12551213</v>
      </c>
      <c r="CA32" s="204" t="n">
        <v>11162958</v>
      </c>
      <c r="CB32" s="204" t="n">
        <v>25680</v>
      </c>
    </row>
    <row r="33" customFormat="false" ht="14.5" hidden="false" customHeight="false" outlineLevel="0" collapsed="false">
      <c r="A33" s="202" t="s">
        <v>467</v>
      </c>
      <c r="B33" s="203" t="s">
        <v>468</v>
      </c>
      <c r="C33" s="204" t="n">
        <v>0</v>
      </c>
      <c r="D33" s="204" t="n">
        <v>0</v>
      </c>
      <c r="E33" s="204" t="s">
        <v>414</v>
      </c>
      <c r="F33" s="204" t="n">
        <v>0</v>
      </c>
      <c r="G33" s="204" t="n">
        <v>0</v>
      </c>
      <c r="H33" s="204" t="n">
        <v>0</v>
      </c>
      <c r="I33" s="204" t="n">
        <v>0</v>
      </c>
      <c r="J33" s="205" t="n">
        <v>3142.85717773437</v>
      </c>
      <c r="K33" s="206" t="n">
        <v>0.114285714924335</v>
      </c>
      <c r="L33" s="212" t="s">
        <v>414</v>
      </c>
      <c r="M33" s="204" t="n">
        <v>131562.375</v>
      </c>
      <c r="N33" s="204" t="s">
        <v>414</v>
      </c>
      <c r="O33" s="204" t="s">
        <v>414</v>
      </c>
      <c r="P33" s="204" t="s">
        <v>414</v>
      </c>
      <c r="Q33" s="204" t="n">
        <v>24201.154296875</v>
      </c>
      <c r="R33" s="208" t="n">
        <v>0.0422780402004719</v>
      </c>
      <c r="S33" s="204" t="n">
        <v>52961.03125</v>
      </c>
      <c r="T33" s="208" t="n">
        <v>0.0925199091434479</v>
      </c>
      <c r="U33" s="204" t="n">
        <v>0</v>
      </c>
      <c r="V33" s="204" t="n">
        <v>397172.75</v>
      </c>
      <c r="W33" s="204" t="n">
        <v>425331.21875</v>
      </c>
      <c r="X33" s="206" t="n">
        <v>139.429534912109</v>
      </c>
      <c r="Y33" s="206" t="n">
        <v>1.73085975646973</v>
      </c>
      <c r="Z33" s="206" t="n">
        <v>67.1019973754883</v>
      </c>
      <c r="AA33" s="206" t="s">
        <v>414</v>
      </c>
      <c r="AB33" s="206" t="n">
        <v>14.4481115341187</v>
      </c>
      <c r="AC33" s="206" t="s">
        <v>414</v>
      </c>
      <c r="AD33" s="204" t="n">
        <v>45</v>
      </c>
      <c r="AE33" s="204" t="n">
        <v>80</v>
      </c>
      <c r="AF33" s="209" t="s">
        <v>414</v>
      </c>
      <c r="AG33" s="206" t="n">
        <v>9.34099960327148</v>
      </c>
      <c r="AH33" s="206" t="n">
        <v>0.00584188662469387</v>
      </c>
      <c r="AI33" s="204" t="n">
        <v>0</v>
      </c>
      <c r="AJ33" s="204" t="n">
        <v>0</v>
      </c>
      <c r="AK33" s="206" t="n">
        <v>0.665000021457672</v>
      </c>
      <c r="AL33" s="210" t="s">
        <v>414</v>
      </c>
      <c r="AM33" s="206" t="n">
        <v>1.348377</v>
      </c>
      <c r="AN33" s="206" t="n">
        <v>56.9700012207031</v>
      </c>
      <c r="AO33" s="206" t="n">
        <v>60.6399993896484</v>
      </c>
      <c r="AP33" s="206" t="n">
        <v>9.4680233001709</v>
      </c>
      <c r="AQ33" s="206" t="n">
        <v>14.4274549484253</v>
      </c>
      <c r="AR33" s="209" t="n">
        <v>14.1999998092651</v>
      </c>
      <c r="AS33" s="206" t="s">
        <v>414</v>
      </c>
      <c r="AT33" s="204" t="n">
        <v>39</v>
      </c>
      <c r="AU33" s="209" t="n">
        <v>0.5</v>
      </c>
      <c r="AV33" s="206" t="n">
        <v>0.28999999165535</v>
      </c>
      <c r="AW33" s="206" t="n">
        <v>0</v>
      </c>
      <c r="AX33" s="204" t="n">
        <v>150015</v>
      </c>
      <c r="AY33" s="206" t="n">
        <v>0.397000014781952</v>
      </c>
      <c r="AZ33" s="206" t="n">
        <v>42.4000015258789</v>
      </c>
      <c r="BA33" s="204" t="n">
        <v>0</v>
      </c>
      <c r="BB33" s="204" t="n">
        <v>0</v>
      </c>
      <c r="BC33" s="204" t="n">
        <v>46093</v>
      </c>
      <c r="BD33" s="204" t="n">
        <v>0</v>
      </c>
      <c r="BE33" s="204" t="n">
        <v>0</v>
      </c>
      <c r="BF33" s="204" t="n">
        <v>0</v>
      </c>
      <c r="BG33" s="204" t="n">
        <v>105</v>
      </c>
      <c r="BH33" s="209" t="n">
        <v>17.7000007629395</v>
      </c>
      <c r="BI33" s="206" t="n">
        <v>3.65000009536743</v>
      </c>
      <c r="BJ33" s="206" t="n">
        <v>0.293027967214584</v>
      </c>
      <c r="BK33" s="204" t="n">
        <v>58</v>
      </c>
      <c r="BL33" s="209" t="n">
        <v>94.1617431640625</v>
      </c>
      <c r="BM33" s="211" t="n">
        <v>86.7902908325195</v>
      </c>
      <c r="BN33" s="206" t="n">
        <v>64.5</v>
      </c>
      <c r="BO33" s="209" t="n">
        <v>97.9751358032227</v>
      </c>
      <c r="BP33" s="204" t="n">
        <v>2400</v>
      </c>
      <c r="BQ33" s="209" t="n">
        <v>79.1156921386719</v>
      </c>
      <c r="BR33" s="209" t="n">
        <v>88.7696075439453</v>
      </c>
      <c r="BS33" s="206" t="n">
        <v>7.69399976730347</v>
      </c>
      <c r="BT33" s="204" t="n">
        <v>93</v>
      </c>
      <c r="BU33" s="204" t="n">
        <v>86</v>
      </c>
      <c r="BV33" s="204" t="s">
        <v>414</v>
      </c>
      <c r="BW33" s="206" t="n">
        <v>369.683197021484</v>
      </c>
      <c r="BX33" s="206" t="n">
        <v>58</v>
      </c>
      <c r="BY33" s="204" t="n">
        <v>3445.75659179687</v>
      </c>
      <c r="BZ33" s="204" t="n">
        <v>587925</v>
      </c>
      <c r="CA33" s="204" t="n">
        <v>520502</v>
      </c>
      <c r="CB33" s="204" t="n">
        <v>4030</v>
      </c>
    </row>
    <row r="34" customFormat="false" ht="14.5" hidden="false" customHeight="false" outlineLevel="0" collapsed="false">
      <c r="A34" s="202" t="s">
        <v>469</v>
      </c>
      <c r="B34" s="203" t="s">
        <v>470</v>
      </c>
      <c r="C34" s="204" t="n">
        <v>0</v>
      </c>
      <c r="D34" s="204" t="n">
        <v>0</v>
      </c>
      <c r="E34" s="204" t="n">
        <v>301299.875</v>
      </c>
      <c r="F34" s="204" t="n">
        <v>11.1260004043579</v>
      </c>
      <c r="G34" s="204" t="n">
        <v>32353.8515625</v>
      </c>
      <c r="H34" s="204" t="n">
        <v>549.676025390625</v>
      </c>
      <c r="I34" s="204" t="n">
        <v>8677.7734375</v>
      </c>
      <c r="J34" s="205" t="n">
        <v>258571.421875</v>
      </c>
      <c r="K34" s="206" t="n">
        <v>0.171428576111794</v>
      </c>
      <c r="L34" s="207" t="n">
        <v>0.0571428574621677</v>
      </c>
      <c r="M34" s="204" t="n">
        <v>4816159.5</v>
      </c>
      <c r="N34" s="204" t="s">
        <v>414</v>
      </c>
      <c r="O34" s="204" t="s">
        <v>414</v>
      </c>
      <c r="P34" s="204" t="s">
        <v>414</v>
      </c>
      <c r="Q34" s="204" t="n">
        <v>17268100</v>
      </c>
      <c r="R34" s="208" t="n">
        <v>0.997442901134491</v>
      </c>
      <c r="S34" s="204" t="n">
        <v>16396085</v>
      </c>
      <c r="T34" s="208" t="n">
        <v>0.947073519229889</v>
      </c>
      <c r="U34" s="204" t="n">
        <v>7851579</v>
      </c>
      <c r="V34" s="204" t="n">
        <v>15040704</v>
      </c>
      <c r="W34" s="204" t="n">
        <v>15371643</v>
      </c>
      <c r="X34" s="206" t="n">
        <v>96.0029830932617</v>
      </c>
      <c r="Y34" s="206" t="n">
        <v>3.13467979431152</v>
      </c>
      <c r="Z34" s="206" t="n">
        <v>24.6679992675781</v>
      </c>
      <c r="AA34" s="206" t="n">
        <v>4.61184310913086</v>
      </c>
      <c r="AB34" s="206" t="n">
        <v>19.279203414917</v>
      </c>
      <c r="AC34" s="206" t="n">
        <v>73.8746566772461</v>
      </c>
      <c r="AD34" s="204" t="n">
        <v>12208</v>
      </c>
      <c r="AE34" s="204" t="n">
        <v>60</v>
      </c>
      <c r="AF34" s="209" t="n">
        <v>45.0999984741211</v>
      </c>
      <c r="AG34" s="206" t="n">
        <v>10.6400003433228</v>
      </c>
      <c r="AH34" s="206" t="n">
        <v>0.034393310546875</v>
      </c>
      <c r="AI34" s="204" t="n">
        <v>0</v>
      </c>
      <c r="AJ34" s="204" t="n">
        <v>0</v>
      </c>
      <c r="AK34" s="206" t="n">
        <v>0.593999981880188</v>
      </c>
      <c r="AL34" s="210" t="n">
        <v>0.17034812271595</v>
      </c>
      <c r="AM34" s="206" t="n">
        <v>70.353877</v>
      </c>
      <c r="AN34" s="206" t="n">
        <v>550.950012207031</v>
      </c>
      <c r="AO34" s="206" t="n">
        <v>655.02001953125</v>
      </c>
      <c r="AP34" s="206" t="n">
        <v>5.52322340011597</v>
      </c>
      <c r="AQ34" s="206" t="n">
        <v>4.91617059707642</v>
      </c>
      <c r="AR34" s="209" t="n">
        <v>25.7000007629395</v>
      </c>
      <c r="AS34" s="206" t="n">
        <v>24.1000003814697</v>
      </c>
      <c r="AT34" s="204" t="n">
        <v>274</v>
      </c>
      <c r="AU34" s="209" t="n">
        <v>0.5</v>
      </c>
      <c r="AV34" s="206" t="n">
        <v>0.109999999403954</v>
      </c>
      <c r="AW34" s="206" t="n">
        <v>5.84734344482422</v>
      </c>
      <c r="AX34" s="204" t="n">
        <v>5194507</v>
      </c>
      <c r="AY34" s="206" t="n">
        <v>0.474000006914139</v>
      </c>
      <c r="AZ34" s="206" t="s">
        <v>414</v>
      </c>
      <c r="BA34" s="204" t="n">
        <v>759360</v>
      </c>
      <c r="BB34" s="204" t="n">
        <v>13726</v>
      </c>
      <c r="BC34" s="204" t="n">
        <v>0</v>
      </c>
      <c r="BD34" s="204" t="n">
        <v>0</v>
      </c>
      <c r="BE34" s="204" t="n">
        <v>36</v>
      </c>
      <c r="BF34" s="204" t="n">
        <v>0</v>
      </c>
      <c r="BG34" s="204" t="n">
        <v>122</v>
      </c>
      <c r="BH34" s="209" t="n">
        <v>6.30000019073486</v>
      </c>
      <c r="BI34" s="206" t="n">
        <v>2.29999995231628</v>
      </c>
      <c r="BJ34" s="206" t="n">
        <v>-0.41940712928772</v>
      </c>
      <c r="BK34" s="204" t="n">
        <v>23</v>
      </c>
      <c r="BL34" s="209" t="n">
        <v>86.4000015258789</v>
      </c>
      <c r="BM34" s="211" t="n">
        <v>80.5264892578125</v>
      </c>
      <c r="BN34" s="206" t="n">
        <v>65</v>
      </c>
      <c r="BO34" s="209" t="n">
        <v>126.124977111816</v>
      </c>
      <c r="BP34" s="204" t="n">
        <v>33000</v>
      </c>
      <c r="BQ34" s="209" t="n">
        <v>68.7693023681641</v>
      </c>
      <c r="BR34" s="209" t="n">
        <v>71.2198867797852</v>
      </c>
      <c r="BS34" s="206" t="n">
        <v>1.682000041008</v>
      </c>
      <c r="BT34" s="204" t="n">
        <v>92</v>
      </c>
      <c r="BU34" s="204" t="n">
        <v>80</v>
      </c>
      <c r="BV34" s="204" t="n">
        <v>90</v>
      </c>
      <c r="BW34" s="206" t="n">
        <v>316.047027587891</v>
      </c>
      <c r="BX34" s="206" t="n">
        <v>160</v>
      </c>
      <c r="BY34" s="204" t="n">
        <v>1590.95666503906</v>
      </c>
      <c r="BZ34" s="204" t="n">
        <v>16589024</v>
      </c>
      <c r="CA34" s="204" t="n">
        <v>15460764</v>
      </c>
      <c r="CB34" s="204" t="n">
        <v>176520</v>
      </c>
    </row>
    <row r="35" customFormat="false" ht="14.5" hidden="false" customHeight="false" outlineLevel="0" collapsed="false">
      <c r="A35" s="202" t="s">
        <v>471</v>
      </c>
      <c r="B35" s="203" t="s">
        <v>472</v>
      </c>
      <c r="C35" s="204" t="n">
        <v>0</v>
      </c>
      <c r="D35" s="204" t="n">
        <v>0</v>
      </c>
      <c r="E35" s="204" t="n">
        <v>121963.734375</v>
      </c>
      <c r="F35" s="204" t="n">
        <v>0</v>
      </c>
      <c r="G35" s="204" t="n">
        <v>0</v>
      </c>
      <c r="H35" s="204" t="n">
        <v>0</v>
      </c>
      <c r="I35" s="204" t="n">
        <v>0</v>
      </c>
      <c r="J35" s="205" t="n">
        <v>5682.85693359375</v>
      </c>
      <c r="K35" s="206" t="n">
        <v>0.114285714924335</v>
      </c>
      <c r="L35" s="207" t="n">
        <v>0.0571428574621677</v>
      </c>
      <c r="M35" s="204" t="n">
        <v>10126382</v>
      </c>
      <c r="N35" s="204" t="n">
        <v>2087440.25</v>
      </c>
      <c r="O35" s="204" t="n">
        <v>1518024.25</v>
      </c>
      <c r="P35" s="204" t="n">
        <v>4072793.5</v>
      </c>
      <c r="Q35" s="204" t="n">
        <v>31196102</v>
      </c>
      <c r="R35" s="208" t="n">
        <v>0.998854696750641</v>
      </c>
      <c r="S35" s="204" t="n">
        <v>31141836</v>
      </c>
      <c r="T35" s="208" t="n">
        <v>0.997117102146149</v>
      </c>
      <c r="U35" s="204" t="n">
        <v>14438945</v>
      </c>
      <c r="V35" s="204" t="n">
        <v>21688468</v>
      </c>
      <c r="W35" s="204" t="n">
        <v>22509148</v>
      </c>
      <c r="X35" s="206" t="n">
        <v>57.5918884277344</v>
      </c>
      <c r="Y35" s="206" t="n">
        <v>3.53982377052307</v>
      </c>
      <c r="Z35" s="206" t="n">
        <v>58.1479988098145</v>
      </c>
      <c r="AA35" s="206" t="n">
        <v>4.99234199523926</v>
      </c>
      <c r="AB35" s="206" t="n">
        <v>5.54589366912842</v>
      </c>
      <c r="AC35" s="206" t="n">
        <v>36.4186134338379</v>
      </c>
      <c r="AD35" s="204" t="n">
        <v>4374</v>
      </c>
      <c r="AE35" s="204" t="n">
        <v>40</v>
      </c>
      <c r="AF35" s="209" t="n">
        <v>33.7000007629395</v>
      </c>
      <c r="AG35" s="206" t="n">
        <v>15.503999710083</v>
      </c>
      <c r="AH35" s="206" t="n">
        <v>0.896757543087006</v>
      </c>
      <c r="AI35" s="204" t="n">
        <v>0</v>
      </c>
      <c r="AJ35" s="204" t="n">
        <v>5</v>
      </c>
      <c r="AK35" s="206" t="n">
        <v>0.563000023365021</v>
      </c>
      <c r="AL35" s="210" t="n">
        <v>0.242689937353134</v>
      </c>
      <c r="AM35" s="206" t="n">
        <v>605.911008</v>
      </c>
      <c r="AN35" s="206" t="n">
        <v>652.97998046875</v>
      </c>
      <c r="AO35" s="206" t="n">
        <v>707.179992675781</v>
      </c>
      <c r="AP35" s="206" t="n">
        <v>3.50652647018433</v>
      </c>
      <c r="AQ35" s="206" t="n">
        <v>0.818776607513428</v>
      </c>
      <c r="AR35" s="209" t="n">
        <v>72.1999969482422</v>
      </c>
      <c r="AS35" s="206" t="n">
        <v>11</v>
      </c>
      <c r="AT35" s="204" t="n">
        <v>174</v>
      </c>
      <c r="AU35" s="209" t="n">
        <v>3</v>
      </c>
      <c r="AV35" s="206" t="n">
        <v>0.810000002384186</v>
      </c>
      <c r="AW35" s="206" t="n">
        <v>259.958160400391</v>
      </c>
      <c r="AX35" s="204" t="n">
        <v>11348320</v>
      </c>
      <c r="AY35" s="206" t="n">
        <v>0.560000002384186</v>
      </c>
      <c r="AZ35" s="206" t="n">
        <v>46.5999984741211</v>
      </c>
      <c r="BA35" s="204" t="n">
        <v>26402</v>
      </c>
      <c r="BB35" s="204" t="n">
        <v>0</v>
      </c>
      <c r="BC35" s="204" t="n">
        <v>0</v>
      </c>
      <c r="BD35" s="204" t="n">
        <v>936767</v>
      </c>
      <c r="BE35" s="204" t="n">
        <v>500018</v>
      </c>
      <c r="BF35" s="204" t="n">
        <v>18279</v>
      </c>
      <c r="BG35" s="204" t="n">
        <v>124</v>
      </c>
      <c r="BH35" s="209" t="n">
        <v>6.69999980926514</v>
      </c>
      <c r="BI35" s="206" t="n">
        <v>3.96666669845581</v>
      </c>
      <c r="BJ35" s="206" t="n">
        <v>-0.883125901222229</v>
      </c>
      <c r="BK35" s="204" t="n">
        <v>27</v>
      </c>
      <c r="BL35" s="209" t="n">
        <v>64.7213668823242</v>
      </c>
      <c r="BM35" s="211" t="n">
        <v>77.0710372924805</v>
      </c>
      <c r="BN35" s="206" t="n">
        <v>37.7999992370605</v>
      </c>
      <c r="BO35" s="209" t="n">
        <v>84.1950759887695</v>
      </c>
      <c r="BP35" s="204" t="n">
        <v>37000</v>
      </c>
      <c r="BQ35" s="209" t="n">
        <v>44.6311225891113</v>
      </c>
      <c r="BR35" s="209" t="n">
        <v>65.7204208374023</v>
      </c>
      <c r="BS35" s="206" t="n">
        <v>0.898000001907349</v>
      </c>
      <c r="BT35" s="204" t="n">
        <v>69</v>
      </c>
      <c r="BU35" s="204" t="n">
        <v>28</v>
      </c>
      <c r="BV35" s="204" t="n">
        <v>69</v>
      </c>
      <c r="BW35" s="206" t="n">
        <v>136.237274169922</v>
      </c>
      <c r="BX35" s="206" t="n">
        <v>529</v>
      </c>
      <c r="BY35" s="204" t="n">
        <v>1661.7021484375</v>
      </c>
      <c r="BZ35" s="204" t="n">
        <v>27198628</v>
      </c>
      <c r="CA35" s="204" t="n">
        <v>23371048</v>
      </c>
      <c r="CB35" s="204" t="n">
        <v>472710</v>
      </c>
    </row>
    <row r="36" customFormat="false" ht="14.5" hidden="false" customHeight="false" outlineLevel="0" collapsed="false">
      <c r="A36" s="202" t="s">
        <v>473</v>
      </c>
      <c r="B36" s="203" t="s">
        <v>474</v>
      </c>
      <c r="C36" s="204" t="n">
        <v>22847.732421875</v>
      </c>
      <c r="D36" s="204" t="n">
        <v>1068.83850097656</v>
      </c>
      <c r="E36" s="204" t="n">
        <v>95354.7109375</v>
      </c>
      <c r="F36" s="204" t="n">
        <v>144.802001953125</v>
      </c>
      <c r="G36" s="204" t="n">
        <v>24069.912109375</v>
      </c>
      <c r="H36" s="204" t="n">
        <v>733.825500488281</v>
      </c>
      <c r="I36" s="204" t="n">
        <v>55.9440002441406</v>
      </c>
      <c r="J36" s="205" t="n">
        <v>0</v>
      </c>
      <c r="K36" s="206" t="n">
        <v>0.0285714287310839</v>
      </c>
      <c r="L36" s="207" t="n">
        <v>0.114285714924335</v>
      </c>
      <c r="M36" s="204" t="s">
        <v>414</v>
      </c>
      <c r="N36" s="204" t="s">
        <v>414</v>
      </c>
      <c r="O36" s="204" t="s">
        <v>414</v>
      </c>
      <c r="P36" s="204" t="s">
        <v>414</v>
      </c>
      <c r="Q36" s="204" t="n">
        <v>0</v>
      </c>
      <c r="R36" s="208" t="n">
        <v>0</v>
      </c>
      <c r="S36" s="204" t="n">
        <v>0</v>
      </c>
      <c r="T36" s="208" t="n">
        <v>0</v>
      </c>
      <c r="U36" s="204" t="n">
        <v>0</v>
      </c>
      <c r="V36" s="204" t="n">
        <v>0</v>
      </c>
      <c r="W36" s="204" t="n">
        <v>0</v>
      </c>
      <c r="X36" s="206" t="n">
        <v>4.26587724685669</v>
      </c>
      <c r="Y36" s="206" t="n">
        <v>0.659218847751618</v>
      </c>
      <c r="Z36" s="206" t="n">
        <v>81.6529998779297</v>
      </c>
      <c r="AA36" s="206" t="n">
        <v>2.44882535934448</v>
      </c>
      <c r="AB36" s="206" t="n">
        <v>0</v>
      </c>
      <c r="AC36" s="206" t="s">
        <v>414</v>
      </c>
      <c r="AD36" s="204" t="n">
        <v>14640</v>
      </c>
      <c r="AE36" s="204" t="n">
        <v>100</v>
      </c>
      <c r="AF36" s="209" t="n">
        <v>0.00999999977648258</v>
      </c>
      <c r="AG36" s="206" t="n">
        <v>5.2810001373291</v>
      </c>
      <c r="AH36" s="206" t="n">
        <v>0.0133456401526928</v>
      </c>
      <c r="AI36" s="204" t="n">
        <v>0</v>
      </c>
      <c r="AJ36" s="204" t="n">
        <v>0</v>
      </c>
      <c r="AK36" s="206" t="n">
        <v>0.929000020027161</v>
      </c>
      <c r="AL36" s="210" t="s">
        <v>414</v>
      </c>
      <c r="AM36" s="206" t="n">
        <v>-4.521663</v>
      </c>
      <c r="AN36" s="206" t="n">
        <v>0</v>
      </c>
      <c r="AO36" s="206" t="n">
        <v>0</v>
      </c>
      <c r="AP36" s="206" t="s">
        <v>414</v>
      </c>
      <c r="AQ36" s="206" t="n">
        <v>0.0499465614557266</v>
      </c>
      <c r="AR36" s="209" t="n">
        <v>5</v>
      </c>
      <c r="AS36" s="206" t="s">
        <v>414</v>
      </c>
      <c r="AT36" s="204" t="n">
        <v>5.90000009536743</v>
      </c>
      <c r="AU36" s="209" t="s">
        <v>414</v>
      </c>
      <c r="AV36" s="206" t="s">
        <v>414</v>
      </c>
      <c r="AW36" s="206" t="s">
        <v>414</v>
      </c>
      <c r="AX36" s="204" t="n">
        <v>0</v>
      </c>
      <c r="AY36" s="206" t="n">
        <v>0.0799999982118607</v>
      </c>
      <c r="AZ36" s="206" t="n">
        <v>33.2999992370605</v>
      </c>
      <c r="BA36" s="204" t="n">
        <v>72936</v>
      </c>
      <c r="BB36" s="204" t="n">
        <v>15552</v>
      </c>
      <c r="BC36" s="204" t="n">
        <v>1000</v>
      </c>
      <c r="BD36" s="204" t="n">
        <v>0</v>
      </c>
      <c r="BE36" s="204" t="n">
        <v>193268</v>
      </c>
      <c r="BF36" s="204" t="n">
        <v>0</v>
      </c>
      <c r="BG36" s="204" t="n">
        <v>141</v>
      </c>
      <c r="BH36" s="209" t="n">
        <v>2.40000009536743</v>
      </c>
      <c r="BI36" s="206" t="n">
        <v>3.81699991226196</v>
      </c>
      <c r="BJ36" s="206" t="n">
        <v>1.64432299137115</v>
      </c>
      <c r="BK36" s="204" t="n">
        <v>74</v>
      </c>
      <c r="BL36" s="209" t="n">
        <v>100</v>
      </c>
      <c r="BM36" s="211" t="s">
        <v>414</v>
      </c>
      <c r="BN36" s="206" t="n">
        <v>96.9700012207031</v>
      </c>
      <c r="BO36" s="209" t="n">
        <v>85.7396774291992</v>
      </c>
      <c r="BP36" s="204" t="n">
        <v>1200000</v>
      </c>
      <c r="BQ36" s="209" t="n">
        <v>99.0328598022461</v>
      </c>
      <c r="BR36" s="209" t="n">
        <v>99.221809387207</v>
      </c>
      <c r="BS36" s="206" t="n">
        <v>26.1019992828369</v>
      </c>
      <c r="BT36" s="204" t="n">
        <v>91</v>
      </c>
      <c r="BU36" s="204" t="n">
        <v>83</v>
      </c>
      <c r="BV36" s="204" t="n">
        <v>84</v>
      </c>
      <c r="BW36" s="206" t="n">
        <v>5520.6513671875</v>
      </c>
      <c r="BX36" s="206" t="n">
        <v>10</v>
      </c>
      <c r="BY36" s="204" t="n">
        <v>52051.3515625</v>
      </c>
      <c r="BZ36" s="204" t="n">
        <v>38155012</v>
      </c>
      <c r="CA36" s="204" t="n">
        <v>35922368</v>
      </c>
      <c r="CB36" s="204" t="n">
        <v>9093510</v>
      </c>
    </row>
    <row r="37" customFormat="false" ht="14.5" hidden="false" customHeight="false" outlineLevel="0" collapsed="false">
      <c r="A37" s="202" t="s">
        <v>475</v>
      </c>
      <c r="B37" s="203" t="s">
        <v>476</v>
      </c>
      <c r="C37" s="204" t="n">
        <v>0</v>
      </c>
      <c r="D37" s="204" t="n">
        <v>0</v>
      </c>
      <c r="E37" s="204" t="n">
        <v>37207.9453125</v>
      </c>
      <c r="F37" s="204" t="n">
        <v>0</v>
      </c>
      <c r="G37" s="204" t="n">
        <v>0</v>
      </c>
      <c r="H37" s="204" t="n">
        <v>0</v>
      </c>
      <c r="I37" s="204" t="n">
        <v>0</v>
      </c>
      <c r="J37" s="205" t="n">
        <v>0</v>
      </c>
      <c r="K37" s="206" t="n">
        <v>0</v>
      </c>
      <c r="L37" s="207" t="n">
        <v>0.0285714287310839</v>
      </c>
      <c r="M37" s="204" t="n">
        <v>1562833.625</v>
      </c>
      <c r="N37" s="204" t="n">
        <v>871333.9375</v>
      </c>
      <c r="O37" s="204" t="n">
        <v>2396.0830078125</v>
      </c>
      <c r="P37" s="204" t="n">
        <v>932593.1875</v>
      </c>
      <c r="Q37" s="204" t="n">
        <v>5387998</v>
      </c>
      <c r="R37" s="208" t="n">
        <v>1</v>
      </c>
      <c r="S37" s="204" t="n">
        <v>5387998</v>
      </c>
      <c r="T37" s="208" t="n">
        <v>1</v>
      </c>
      <c r="U37" s="204" t="n">
        <v>4762754</v>
      </c>
      <c r="V37" s="204" t="n">
        <v>4871357</v>
      </c>
      <c r="W37" s="204" t="n">
        <v>4893773</v>
      </c>
      <c r="X37" s="206" t="n">
        <v>7.89750385284424</v>
      </c>
      <c r="Y37" s="206" t="n">
        <v>2.91157174110413</v>
      </c>
      <c r="Z37" s="206" t="n">
        <v>42.6479988098145</v>
      </c>
      <c r="AA37" s="206" t="s">
        <v>414</v>
      </c>
      <c r="AB37" s="206" t="n">
        <v>25.1477298736572</v>
      </c>
      <c r="AC37" s="206" t="n">
        <v>21.5071296691895</v>
      </c>
      <c r="AD37" s="204" t="n">
        <v>199</v>
      </c>
      <c r="AE37" s="209" t="s">
        <v>414</v>
      </c>
      <c r="AF37" s="209" t="n">
        <v>95.4000015258789</v>
      </c>
      <c r="AG37" s="206" t="n">
        <v>15.2849998474121</v>
      </c>
      <c r="AH37" s="206" t="n">
        <v>0.930347740650177</v>
      </c>
      <c r="AI37" s="204" t="n">
        <v>5</v>
      </c>
      <c r="AJ37" s="204" t="n">
        <v>0</v>
      </c>
      <c r="AK37" s="206" t="n">
        <v>0.397000014781952</v>
      </c>
      <c r="AL37" s="210" t="n">
        <v>0.464863747358322</v>
      </c>
      <c r="AM37" s="206" t="n">
        <v>1293.647136</v>
      </c>
      <c r="AN37" s="206" t="n">
        <v>265.959991455078</v>
      </c>
      <c r="AO37" s="206" t="n">
        <v>314.739990234375</v>
      </c>
      <c r="AP37" s="206" t="n">
        <v>33.7831344604492</v>
      </c>
      <c r="AQ37" s="209" t="n">
        <v>0</v>
      </c>
      <c r="AR37" s="209" t="n">
        <v>103</v>
      </c>
      <c r="AS37" s="209" t="n">
        <v>20.5</v>
      </c>
      <c r="AT37" s="204" t="n">
        <v>540</v>
      </c>
      <c r="AU37" s="209" t="n">
        <v>2.90000009536743</v>
      </c>
      <c r="AV37" s="206" t="n">
        <v>2</v>
      </c>
      <c r="AW37" s="206" t="n">
        <v>335.994476318359</v>
      </c>
      <c r="AX37" s="204" t="n">
        <v>4442825</v>
      </c>
      <c r="AY37" s="206" t="n">
        <v>0.680000007152557</v>
      </c>
      <c r="AZ37" s="206" t="n">
        <v>56.2000007629395</v>
      </c>
      <c r="BA37" s="204" t="n">
        <v>0</v>
      </c>
      <c r="BB37" s="204" t="n">
        <v>3957</v>
      </c>
      <c r="BC37" s="204" t="n">
        <v>31250</v>
      </c>
      <c r="BD37" s="204" t="n">
        <v>610265</v>
      </c>
      <c r="BE37" s="204" t="n">
        <v>10594</v>
      </c>
      <c r="BF37" s="204" t="n">
        <v>24</v>
      </c>
      <c r="BG37" s="204" t="n">
        <v>84</v>
      </c>
      <c r="BH37" s="209" t="n">
        <v>48.2000007629395</v>
      </c>
      <c r="BI37" s="206" t="s">
        <v>414</v>
      </c>
      <c r="BJ37" s="206" t="n">
        <v>-1.68974936008453</v>
      </c>
      <c r="BK37" s="204" t="n">
        <v>24</v>
      </c>
      <c r="BL37" s="209" t="n">
        <v>15.4650840759277</v>
      </c>
      <c r="BM37" s="211" t="n">
        <v>37.3958206176758</v>
      </c>
      <c r="BN37" s="206" t="n">
        <v>10.3999996185303</v>
      </c>
      <c r="BO37" s="209" t="n">
        <v>37.9107322692871</v>
      </c>
      <c r="BP37" s="204" t="n">
        <v>30000</v>
      </c>
      <c r="BQ37" s="209" t="n">
        <v>14.1186351776123</v>
      </c>
      <c r="BR37" s="209" t="n">
        <v>37.2024002075195</v>
      </c>
      <c r="BS37" s="206" t="n">
        <v>0.629000008106232</v>
      </c>
      <c r="BT37" s="204" t="n">
        <v>42</v>
      </c>
      <c r="BU37" s="204" t="s">
        <v>414</v>
      </c>
      <c r="BV37" s="204" t="n">
        <v>40</v>
      </c>
      <c r="BW37" s="206" t="n">
        <v>78.4431076049805</v>
      </c>
      <c r="BX37" s="206" t="n">
        <v>829</v>
      </c>
      <c r="BY37" s="204" t="n">
        <v>511.484741210938</v>
      </c>
      <c r="BZ37" s="204" t="n">
        <v>5457154.5</v>
      </c>
      <c r="CA37" s="204" t="n">
        <v>4912660</v>
      </c>
      <c r="CB37" s="204" t="n">
        <v>622980</v>
      </c>
    </row>
    <row r="38" customFormat="false" ht="14.5" hidden="false" customHeight="false" outlineLevel="0" collapsed="false">
      <c r="A38" s="202" t="s">
        <v>477</v>
      </c>
      <c r="B38" s="203" t="s">
        <v>478</v>
      </c>
      <c r="C38" s="204" t="n">
        <v>0</v>
      </c>
      <c r="D38" s="204" t="n">
        <v>0</v>
      </c>
      <c r="E38" s="204" t="n">
        <v>147350.609375</v>
      </c>
      <c r="F38" s="204" t="n">
        <v>0</v>
      </c>
      <c r="G38" s="204" t="n">
        <v>0</v>
      </c>
      <c r="H38" s="204" t="n">
        <v>0</v>
      </c>
      <c r="I38" s="204" t="n">
        <v>0</v>
      </c>
      <c r="J38" s="205" t="n">
        <v>209794.28125</v>
      </c>
      <c r="K38" s="206" t="n">
        <v>0.171428576111794</v>
      </c>
      <c r="L38" s="207" t="n">
        <v>0.0857142880558968</v>
      </c>
      <c r="M38" s="204" t="n">
        <v>5568383</v>
      </c>
      <c r="N38" s="204" t="n">
        <v>0</v>
      </c>
      <c r="O38" s="204" t="n">
        <v>4104.205078125</v>
      </c>
      <c r="P38" s="204" t="n">
        <v>0</v>
      </c>
      <c r="Q38" s="204" t="n">
        <v>167044.0625</v>
      </c>
      <c r="R38" s="208" t="n">
        <v>0.00991802103817463</v>
      </c>
      <c r="S38" s="204" t="n">
        <v>16072518</v>
      </c>
      <c r="T38" s="208" t="n">
        <v>0.95428454875946</v>
      </c>
      <c r="U38" s="204" t="n">
        <v>1223125</v>
      </c>
      <c r="V38" s="204" t="n">
        <v>13702384</v>
      </c>
      <c r="W38" s="204" t="n">
        <v>12504915</v>
      </c>
      <c r="X38" s="206" t="n">
        <v>13.4331197738647</v>
      </c>
      <c r="Y38" s="206" t="n">
        <v>4.03789854049683</v>
      </c>
      <c r="Z38" s="206" t="n">
        <v>23.7810001373291</v>
      </c>
      <c r="AA38" s="206" t="n">
        <v>5.77717971801758</v>
      </c>
      <c r="AB38" s="206" t="n">
        <v>64.0733261108398</v>
      </c>
      <c r="AC38" s="206" t="n">
        <v>25.3045272827148</v>
      </c>
      <c r="AD38" s="204" t="n">
        <v>184</v>
      </c>
      <c r="AE38" s="204" t="n">
        <v>20</v>
      </c>
      <c r="AF38" s="209" t="n">
        <v>86.9000015258789</v>
      </c>
      <c r="AG38" s="206" t="n">
        <v>17.8400001525879</v>
      </c>
      <c r="AH38" s="206" t="n">
        <v>0.949664294719696</v>
      </c>
      <c r="AI38" s="204" t="n">
        <v>4</v>
      </c>
      <c r="AJ38" s="204" t="n">
        <v>5</v>
      </c>
      <c r="AK38" s="206" t="n">
        <v>0.398000001907349</v>
      </c>
      <c r="AL38" s="210" t="n">
        <v>0.533441960811615</v>
      </c>
      <c r="AM38" s="206" t="n">
        <v>785.905648</v>
      </c>
      <c r="AN38" s="206" t="n">
        <v>312.850006103516</v>
      </c>
      <c r="AO38" s="206" t="n">
        <v>286.290008544922</v>
      </c>
      <c r="AP38" s="206" t="n">
        <v>10.4204521179199</v>
      </c>
      <c r="AQ38" s="209" t="n">
        <v>0</v>
      </c>
      <c r="AR38" s="209" t="n">
        <v>110</v>
      </c>
      <c r="AS38" s="209" t="n">
        <v>21.3999996185303</v>
      </c>
      <c r="AT38" s="204" t="n">
        <v>144</v>
      </c>
      <c r="AU38" s="209" t="n">
        <v>1.10000002384186</v>
      </c>
      <c r="AV38" s="206" t="n">
        <v>0.340000003576279</v>
      </c>
      <c r="AW38" s="206" t="n">
        <v>206.278350830078</v>
      </c>
      <c r="AX38" s="204" t="n">
        <v>6562501</v>
      </c>
      <c r="AY38" s="206" t="n">
        <v>0.709999978542328</v>
      </c>
      <c r="AZ38" s="206" t="n">
        <v>37.5</v>
      </c>
      <c r="BA38" s="204" t="n">
        <v>36934</v>
      </c>
      <c r="BB38" s="204" t="n">
        <v>269180</v>
      </c>
      <c r="BC38" s="204" t="n">
        <v>0</v>
      </c>
      <c r="BD38" s="204" t="n">
        <v>381289</v>
      </c>
      <c r="BE38" s="204" t="n">
        <v>567429</v>
      </c>
      <c r="BF38" s="204" t="n">
        <v>0</v>
      </c>
      <c r="BG38" s="204" t="n">
        <v>103</v>
      </c>
      <c r="BH38" s="209" t="n">
        <v>32.7000007629395</v>
      </c>
      <c r="BI38" s="206" t="s">
        <v>414</v>
      </c>
      <c r="BJ38" s="206" t="n">
        <v>-1.46000337600708</v>
      </c>
      <c r="BK38" s="204" t="n">
        <v>20</v>
      </c>
      <c r="BL38" s="209" t="n">
        <v>11.080117225647</v>
      </c>
      <c r="BM38" s="211" t="n">
        <v>22.3115501403809</v>
      </c>
      <c r="BN38" s="206" t="n">
        <v>10.3999996185303</v>
      </c>
      <c r="BO38" s="209" t="n">
        <v>52.8870277404785</v>
      </c>
      <c r="BP38" s="204" t="n">
        <v>31000</v>
      </c>
      <c r="BQ38" s="209" t="n">
        <v>12.0637006759644</v>
      </c>
      <c r="BR38" s="209" t="n">
        <v>46.1875343322754</v>
      </c>
      <c r="BS38" s="206" t="n">
        <v>0.474999994039536</v>
      </c>
      <c r="BT38" s="204" t="n">
        <v>52</v>
      </c>
      <c r="BU38" s="204" t="s">
        <v>414</v>
      </c>
      <c r="BV38" s="204" t="s">
        <v>414</v>
      </c>
      <c r="BW38" s="206" t="n">
        <v>69.3967895507813</v>
      </c>
      <c r="BX38" s="206" t="n">
        <v>1140</v>
      </c>
      <c r="BY38" s="204" t="n">
        <v>696.422790527344</v>
      </c>
      <c r="BZ38" s="204" t="n">
        <v>17179740</v>
      </c>
      <c r="CA38" s="204" t="n">
        <v>14012920</v>
      </c>
      <c r="CB38" s="204" t="n">
        <v>1259200</v>
      </c>
    </row>
    <row r="39" customFormat="false" ht="14.5" hidden="false" customHeight="false" outlineLevel="0" collapsed="false">
      <c r="A39" s="202" t="s">
        <v>479</v>
      </c>
      <c r="B39" s="203" t="s">
        <v>480</v>
      </c>
      <c r="C39" s="204" t="n">
        <v>37295.06640625</v>
      </c>
      <c r="D39" s="204" t="n">
        <v>36854.30859375</v>
      </c>
      <c r="E39" s="204" t="n">
        <v>82456.859375</v>
      </c>
      <c r="F39" s="204" t="n">
        <v>1189.38598632813</v>
      </c>
      <c r="G39" s="204" t="n">
        <v>0</v>
      </c>
      <c r="H39" s="204" t="n">
        <v>0</v>
      </c>
      <c r="I39" s="204" t="n">
        <v>0</v>
      </c>
      <c r="J39" s="205" t="n">
        <v>0</v>
      </c>
      <c r="K39" s="206" t="n">
        <v>0.0285714287310839</v>
      </c>
      <c r="L39" s="207" t="n">
        <v>0</v>
      </c>
      <c r="M39" s="204" t="s">
        <v>414</v>
      </c>
      <c r="N39" s="204" t="s">
        <v>414</v>
      </c>
      <c r="O39" s="204" t="s">
        <v>414</v>
      </c>
      <c r="P39" s="204" t="s">
        <v>414</v>
      </c>
      <c r="Q39" s="204" t="n">
        <v>0</v>
      </c>
      <c r="R39" s="208" t="n">
        <v>0</v>
      </c>
      <c r="S39" s="204" t="n">
        <v>0</v>
      </c>
      <c r="T39" s="208" t="n">
        <v>0</v>
      </c>
      <c r="U39" s="204" t="n">
        <v>0</v>
      </c>
      <c r="V39" s="204" t="n">
        <v>563739.75</v>
      </c>
      <c r="W39" s="204" t="n">
        <v>4122.77734375</v>
      </c>
      <c r="X39" s="206" t="n">
        <v>25.8393211364746</v>
      </c>
      <c r="Y39" s="206" t="n">
        <v>0.604268014431</v>
      </c>
      <c r="Z39" s="206" t="n">
        <v>87.8170013427734</v>
      </c>
      <c r="AA39" s="206" t="n">
        <v>3.57642531394958</v>
      </c>
      <c r="AB39" s="206" t="n">
        <v>0</v>
      </c>
      <c r="AC39" s="206" t="s">
        <v>414</v>
      </c>
      <c r="AD39" s="204" t="n">
        <v>1362</v>
      </c>
      <c r="AE39" s="204" t="n">
        <v>100</v>
      </c>
      <c r="AF39" s="209" t="n">
        <v>8.80000019073486</v>
      </c>
      <c r="AG39" s="206" t="n">
        <v>6.07999992370606</v>
      </c>
      <c r="AH39" s="206" t="n">
        <v>0.0182724855840206</v>
      </c>
      <c r="AI39" s="204" t="n">
        <v>0</v>
      </c>
      <c r="AJ39" s="204" t="n">
        <v>0</v>
      </c>
      <c r="AK39" s="206" t="n">
        <v>0.851000010967255</v>
      </c>
      <c r="AL39" s="210" t="s">
        <v>414</v>
      </c>
      <c r="AM39" s="206" t="n">
        <v>30.051355</v>
      </c>
      <c r="AN39" s="206" t="n">
        <v>0</v>
      </c>
      <c r="AO39" s="206" t="n">
        <v>0</v>
      </c>
      <c r="AP39" s="206" t="n">
        <v>0.0264699961990118</v>
      </c>
      <c r="AQ39" s="206" t="n">
        <v>0.0280645396560431</v>
      </c>
      <c r="AR39" s="209" t="n">
        <v>6.80000019073486</v>
      </c>
      <c r="AS39" s="206" t="n">
        <v>0.5</v>
      </c>
      <c r="AT39" s="204" t="n">
        <v>15</v>
      </c>
      <c r="AU39" s="209" t="n">
        <v>0.600000023841858</v>
      </c>
      <c r="AV39" s="206" t="n">
        <v>0.449999988079071</v>
      </c>
      <c r="AW39" s="206" t="s">
        <v>414</v>
      </c>
      <c r="AX39" s="204" t="n">
        <v>16</v>
      </c>
      <c r="AY39" s="206" t="n">
        <v>0.246999993920326</v>
      </c>
      <c r="AZ39" s="206" t="n">
        <v>44.9000015258789</v>
      </c>
      <c r="BA39" s="204" t="n">
        <v>0</v>
      </c>
      <c r="BB39" s="204" t="n">
        <v>1131</v>
      </c>
      <c r="BC39" s="204" t="n">
        <v>0</v>
      </c>
      <c r="BD39" s="204" t="n">
        <v>0</v>
      </c>
      <c r="BE39" s="204" t="n">
        <v>515185</v>
      </c>
      <c r="BF39" s="204" t="n">
        <v>0</v>
      </c>
      <c r="BG39" s="204" t="n">
        <v>126</v>
      </c>
      <c r="BH39" s="209" t="n">
        <v>2.59999990463257</v>
      </c>
      <c r="BI39" s="206" t="n">
        <v>3.71666669845581</v>
      </c>
      <c r="BJ39" s="206" t="n">
        <v>0.988735675811768</v>
      </c>
      <c r="BK39" s="204" t="n">
        <v>67</v>
      </c>
      <c r="BL39" s="209" t="n">
        <v>100</v>
      </c>
      <c r="BM39" s="211" t="n">
        <v>96.4022827148438</v>
      </c>
      <c r="BN39" s="206" t="n">
        <v>88.3000030517578</v>
      </c>
      <c r="BO39" s="209" t="n">
        <v>131.136138916016</v>
      </c>
      <c r="BP39" s="204" t="n">
        <v>150000</v>
      </c>
      <c r="BQ39" s="209" t="n">
        <v>100</v>
      </c>
      <c r="BR39" s="209" t="n">
        <v>100</v>
      </c>
      <c r="BS39" s="206" t="n">
        <v>10.8000001907349</v>
      </c>
      <c r="BT39" s="204" t="n">
        <v>93</v>
      </c>
      <c r="BU39" s="204" t="n">
        <v>83</v>
      </c>
      <c r="BV39" s="204" t="n">
        <v>89</v>
      </c>
      <c r="BW39" s="206" t="n">
        <v>2424.14916992188</v>
      </c>
      <c r="BX39" s="206" t="n">
        <v>13</v>
      </c>
      <c r="BY39" s="204" t="n">
        <v>16502.837890625</v>
      </c>
      <c r="BZ39" s="204" t="n">
        <v>19493184</v>
      </c>
      <c r="CA39" s="204" t="n">
        <v>17946832</v>
      </c>
      <c r="CB39" s="204" t="n">
        <v>743532</v>
      </c>
    </row>
    <row r="40" customFormat="false" ht="14.5" hidden="false" customHeight="false" outlineLevel="0" collapsed="false">
      <c r="A40" s="202" t="s">
        <v>481</v>
      </c>
      <c r="B40" s="203" t="s">
        <v>482</v>
      </c>
      <c r="C40" s="204" t="n">
        <v>849768.0625</v>
      </c>
      <c r="D40" s="204" t="n">
        <v>4068.19970703125</v>
      </c>
      <c r="E40" s="204" t="n">
        <v>9235559</v>
      </c>
      <c r="F40" s="204" t="n">
        <v>16377.685546875</v>
      </c>
      <c r="G40" s="204" t="n">
        <v>10141603</v>
      </c>
      <c r="H40" s="204" t="n">
        <v>2977721.5</v>
      </c>
      <c r="I40" s="204" t="n">
        <v>2163500.75</v>
      </c>
      <c r="J40" s="205" t="n">
        <v>14400000</v>
      </c>
      <c r="K40" s="206" t="n">
        <v>0.885714292526245</v>
      </c>
      <c r="L40" s="207" t="n">
        <v>0</v>
      </c>
      <c r="M40" s="204" t="n">
        <v>54959140</v>
      </c>
      <c r="N40" s="204" t="s">
        <v>414</v>
      </c>
      <c r="O40" s="204" t="s">
        <v>414</v>
      </c>
      <c r="P40" s="204" t="s">
        <v>414</v>
      </c>
      <c r="Q40" s="204" t="n">
        <v>0</v>
      </c>
      <c r="R40" s="208" t="n">
        <v>0</v>
      </c>
      <c r="S40" s="204" t="n">
        <v>0</v>
      </c>
      <c r="T40" s="208" t="n">
        <v>0</v>
      </c>
      <c r="U40" s="204" t="n">
        <v>185815056</v>
      </c>
      <c r="V40" s="204" t="n">
        <v>776591488</v>
      </c>
      <c r="W40" s="204" t="n">
        <v>345781888</v>
      </c>
      <c r="X40" s="206" t="n">
        <v>149.857238769531</v>
      </c>
      <c r="Y40" s="206" t="n">
        <v>1.83853030204773</v>
      </c>
      <c r="Z40" s="206" t="n">
        <v>62.5120010375977</v>
      </c>
      <c r="AA40" s="206" t="s">
        <v>414</v>
      </c>
      <c r="AB40" s="206" t="n">
        <v>0.321344465017319</v>
      </c>
      <c r="AC40" s="206" t="s">
        <v>414</v>
      </c>
      <c r="AD40" s="204" t="s">
        <v>414</v>
      </c>
      <c r="AE40" s="204" t="n">
        <v>80</v>
      </c>
      <c r="AF40" s="209" t="n">
        <v>24.6000003814697</v>
      </c>
      <c r="AG40" s="206" t="n">
        <v>5.83099985122681</v>
      </c>
      <c r="AH40" s="206" t="n">
        <v>0.118559971451759</v>
      </c>
      <c r="AI40" s="204" t="n">
        <v>0</v>
      </c>
      <c r="AJ40" s="204" t="n">
        <v>0</v>
      </c>
      <c r="AK40" s="206" t="n">
        <v>0.760999977588653</v>
      </c>
      <c r="AL40" s="210" t="n">
        <v>0.016066700220108</v>
      </c>
      <c r="AM40" s="206" t="n">
        <v>15.9005</v>
      </c>
      <c r="AN40" s="206" t="n">
        <v>-424.089996337891</v>
      </c>
      <c r="AO40" s="206" t="n">
        <v>-203.449996948242</v>
      </c>
      <c r="AP40" s="206" t="n">
        <v>-0.00393333891406655</v>
      </c>
      <c r="AQ40" s="206" t="n">
        <v>0.128517627716064</v>
      </c>
      <c r="AR40" s="209" t="n">
        <v>7.30000019073486</v>
      </c>
      <c r="AS40" s="206" t="n">
        <v>2.40000009536743</v>
      </c>
      <c r="AT40" s="204" t="n">
        <v>59</v>
      </c>
      <c r="AU40" s="209" t="s">
        <v>414</v>
      </c>
      <c r="AV40" s="206" t="s">
        <v>414</v>
      </c>
      <c r="AW40" s="204" t="n">
        <v>0</v>
      </c>
      <c r="AX40" s="204" t="n">
        <v>621</v>
      </c>
      <c r="AY40" s="206" t="n">
        <v>0.167999997735024</v>
      </c>
      <c r="AZ40" s="206" t="n">
        <v>38.2000007629395</v>
      </c>
      <c r="BA40" s="204" t="n">
        <v>14925979</v>
      </c>
      <c r="BB40" s="204" t="n">
        <v>17888974</v>
      </c>
      <c r="BC40" s="204" t="n">
        <v>72857</v>
      </c>
      <c r="BD40" s="204" t="n">
        <v>0</v>
      </c>
      <c r="BE40" s="204" t="n">
        <v>304221</v>
      </c>
      <c r="BF40" s="204" t="n">
        <v>0</v>
      </c>
      <c r="BG40" s="204" t="n">
        <v>136</v>
      </c>
      <c r="BH40" s="209" t="n">
        <v>2.40000009536743</v>
      </c>
      <c r="BI40" s="206" t="n">
        <v>4</v>
      </c>
      <c r="BJ40" s="206" t="n">
        <v>0.647959232330322</v>
      </c>
      <c r="BK40" s="204" t="n">
        <v>45</v>
      </c>
      <c r="BL40" s="209" t="n">
        <v>100</v>
      </c>
      <c r="BM40" s="211" t="n">
        <v>96.8408889770508</v>
      </c>
      <c r="BN40" s="206" t="n">
        <v>70.4047775268555</v>
      </c>
      <c r="BO40" s="209" t="n">
        <v>119.390159606934</v>
      </c>
      <c r="BP40" s="204" t="n">
        <v>1000000</v>
      </c>
      <c r="BQ40" s="209" t="n">
        <v>92.3761749267578</v>
      </c>
      <c r="BR40" s="209" t="n">
        <v>94.2611083984375</v>
      </c>
      <c r="BS40" s="206" t="n">
        <v>17.8549995422363</v>
      </c>
      <c r="BT40" s="204" t="n">
        <v>99</v>
      </c>
      <c r="BU40" s="204" t="n">
        <v>99</v>
      </c>
      <c r="BV40" s="204" t="s">
        <v>414</v>
      </c>
      <c r="BW40" s="206" t="n">
        <v>880.191284179688</v>
      </c>
      <c r="BX40" s="206" t="n">
        <v>29</v>
      </c>
      <c r="BY40" s="204" t="n">
        <v>12556.3330078125</v>
      </c>
      <c r="BZ40" s="204" t="n">
        <v>1425893504</v>
      </c>
      <c r="CA40" s="204" t="n">
        <v>1376121728</v>
      </c>
      <c r="CB40" s="204" t="n">
        <v>9327490</v>
      </c>
    </row>
    <row r="41" customFormat="false" ht="14.5" hidden="false" customHeight="false" outlineLevel="0" collapsed="false">
      <c r="A41" s="202" t="s">
        <v>483</v>
      </c>
      <c r="B41" s="203" t="s">
        <v>484</v>
      </c>
      <c r="C41" s="204" t="n">
        <v>94515.140625</v>
      </c>
      <c r="D41" s="204" t="n">
        <v>37228.265625</v>
      </c>
      <c r="E41" s="204" t="n">
        <v>269719.65625</v>
      </c>
      <c r="F41" s="204" t="n">
        <v>513.177978515625</v>
      </c>
      <c r="G41" s="204" t="n">
        <v>16475.826171875</v>
      </c>
      <c r="H41" s="204" t="n">
        <v>84.0690002441406</v>
      </c>
      <c r="I41" s="204" t="n">
        <v>42889.37890625</v>
      </c>
      <c r="J41" s="205" t="n">
        <v>2857.14282226562</v>
      </c>
      <c r="K41" s="206" t="n">
        <v>0.0571428574621677</v>
      </c>
      <c r="L41" s="207" t="n">
        <v>0.0285714287310839</v>
      </c>
      <c r="M41" s="204" t="s">
        <v>414</v>
      </c>
      <c r="N41" s="204" t="s">
        <v>414</v>
      </c>
      <c r="O41" s="204" t="s">
        <v>414</v>
      </c>
      <c r="P41" s="204" t="s">
        <v>414</v>
      </c>
      <c r="Q41" s="204" t="n">
        <v>28270904</v>
      </c>
      <c r="R41" s="208" t="n">
        <v>0.591409742832184</v>
      </c>
      <c r="S41" s="204" t="n">
        <v>24869712</v>
      </c>
      <c r="T41" s="208" t="n">
        <v>0.520258903503418</v>
      </c>
      <c r="U41" s="204" t="n">
        <v>29298544</v>
      </c>
      <c r="V41" s="204" t="n">
        <v>30179000</v>
      </c>
      <c r="W41" s="204" t="n">
        <v>34173840</v>
      </c>
      <c r="X41" s="206" t="n">
        <v>46.2062568664551</v>
      </c>
      <c r="Y41" s="206" t="n">
        <v>1.13591873645782</v>
      </c>
      <c r="Z41" s="206" t="n">
        <v>81.7399978637695</v>
      </c>
      <c r="AA41" s="206" t="n">
        <v>3.52685213088989</v>
      </c>
      <c r="AB41" s="206" t="n">
        <v>2.58548498153687</v>
      </c>
      <c r="AC41" s="206" t="n">
        <v>68.0278625488281</v>
      </c>
      <c r="AD41" s="204" t="n">
        <v>28090</v>
      </c>
      <c r="AE41" s="204" t="n">
        <v>80</v>
      </c>
      <c r="AF41" s="209" t="n">
        <v>27.7999992370605</v>
      </c>
      <c r="AG41" s="206" t="n">
        <v>7.29300022125244</v>
      </c>
      <c r="AH41" s="206" t="n">
        <v>0.891034424304962</v>
      </c>
      <c r="AI41" s="204" t="n">
        <v>0</v>
      </c>
      <c r="AJ41" s="204" t="n">
        <v>4</v>
      </c>
      <c r="AK41" s="206" t="n">
        <v>0.767000019550324</v>
      </c>
      <c r="AL41" s="210" t="n">
        <v>0.0196572691202164</v>
      </c>
      <c r="AM41" s="206" t="n">
        <v>1238.330272</v>
      </c>
      <c r="AN41" s="206" t="n">
        <v>1640.46997070313</v>
      </c>
      <c r="AO41" s="206" t="n">
        <v>759.919982910156</v>
      </c>
      <c r="AP41" s="206" t="n">
        <v>0.697694957256317</v>
      </c>
      <c r="AQ41" s="206" t="n">
        <v>2.56348466873169</v>
      </c>
      <c r="AR41" s="209" t="n">
        <v>13.1999998092651</v>
      </c>
      <c r="AS41" s="206" t="n">
        <v>3.70000004768372</v>
      </c>
      <c r="AT41" s="204" t="n">
        <v>37</v>
      </c>
      <c r="AU41" s="209" t="n">
        <v>0.400000005960465</v>
      </c>
      <c r="AV41" s="206" t="n">
        <v>0.310000002384186</v>
      </c>
      <c r="AW41" s="206" t="n">
        <v>9.40926456451416</v>
      </c>
      <c r="AX41" s="204" t="n">
        <v>3237824</v>
      </c>
      <c r="AY41" s="206" t="n">
        <v>0.428000003099442</v>
      </c>
      <c r="AZ41" s="206" t="n">
        <v>54.2000007629395</v>
      </c>
      <c r="BA41" s="204" t="n">
        <v>334429</v>
      </c>
      <c r="BB41" s="204" t="n">
        <v>50467</v>
      </c>
      <c r="BC41" s="204" t="n">
        <v>37861</v>
      </c>
      <c r="BD41" s="204" t="n">
        <v>5235000</v>
      </c>
      <c r="BE41" s="204" t="n">
        <v>1846235</v>
      </c>
      <c r="BF41" s="204" t="n">
        <v>0</v>
      </c>
      <c r="BG41" s="204" t="n">
        <v>126</v>
      </c>
      <c r="BH41" s="209" t="n">
        <v>8.19999980926514</v>
      </c>
      <c r="BI41" s="206" t="n">
        <v>3.78333330154419</v>
      </c>
      <c r="BJ41" s="206" t="n">
        <v>0.0402886085212231</v>
      </c>
      <c r="BK41" s="204" t="n">
        <v>39</v>
      </c>
      <c r="BL41" s="209" t="n">
        <v>100</v>
      </c>
      <c r="BM41" s="211" t="n">
        <v>95.6363296508789</v>
      </c>
      <c r="BN41" s="206" t="n">
        <v>69.7900009155273</v>
      </c>
      <c r="BO41" s="209" t="n">
        <v>132.996704101563</v>
      </c>
      <c r="BP41" s="204" t="n">
        <v>120000</v>
      </c>
      <c r="BQ41" s="209" t="n">
        <v>93.6806335449219</v>
      </c>
      <c r="BR41" s="209" t="n">
        <v>97.4916534423828</v>
      </c>
      <c r="BS41" s="206" t="n">
        <v>20.8349990844727</v>
      </c>
      <c r="BT41" s="204" t="n">
        <v>88</v>
      </c>
      <c r="BU41" s="204" t="n">
        <v>88</v>
      </c>
      <c r="BV41" s="204" t="n">
        <v>89</v>
      </c>
      <c r="BW41" s="206" t="n">
        <v>1204.29772949219</v>
      </c>
      <c r="BX41" s="206" t="n">
        <v>83</v>
      </c>
      <c r="BY41" s="204" t="n">
        <v>6131.22607421875</v>
      </c>
      <c r="BZ41" s="204" t="n">
        <v>51516560</v>
      </c>
      <c r="CA41" s="204" t="n">
        <v>48192216</v>
      </c>
      <c r="CB41" s="204" t="n">
        <v>1109500</v>
      </c>
    </row>
    <row r="42" customFormat="false" ht="14.5" hidden="false" customHeight="false" outlineLevel="0" collapsed="false">
      <c r="A42" s="202" t="s">
        <v>485</v>
      </c>
      <c r="B42" s="203" t="s">
        <v>486</v>
      </c>
      <c r="C42" s="204" t="n">
        <v>0</v>
      </c>
      <c r="D42" s="204" t="n">
        <v>0</v>
      </c>
      <c r="E42" s="204" t="s">
        <v>414</v>
      </c>
      <c r="F42" s="204" t="n">
        <v>2.67600011825562</v>
      </c>
      <c r="G42" s="204" t="n">
        <v>7394.2060546875</v>
      </c>
      <c r="H42" s="204" t="n">
        <v>894.401489257812</v>
      </c>
      <c r="I42" s="204" t="n">
        <v>0</v>
      </c>
      <c r="J42" s="205" t="n">
        <v>0</v>
      </c>
      <c r="K42" s="206" t="n">
        <v>0</v>
      </c>
      <c r="L42" s="207" t="n">
        <v>0</v>
      </c>
      <c r="M42" s="204" t="n">
        <v>85795.3671875</v>
      </c>
      <c r="N42" s="204" t="n">
        <v>0</v>
      </c>
      <c r="O42" s="204" t="n">
        <v>0</v>
      </c>
      <c r="P42" s="204" t="n">
        <v>17.1475696563721</v>
      </c>
      <c r="Q42" s="204" t="n">
        <v>0</v>
      </c>
      <c r="R42" s="208" t="n">
        <v>0</v>
      </c>
      <c r="S42" s="204" t="n">
        <v>716150.8125</v>
      </c>
      <c r="T42" s="208" t="n">
        <v>0.989897608757019</v>
      </c>
      <c r="U42" s="204" t="n">
        <v>525553</v>
      </c>
      <c r="V42" s="204" t="n">
        <v>539340.1875</v>
      </c>
      <c r="W42" s="204" t="n">
        <v>644380.25</v>
      </c>
      <c r="X42" s="206" t="n">
        <v>477.407836914063</v>
      </c>
      <c r="Y42" s="206" t="n">
        <v>2.93550586700439</v>
      </c>
      <c r="Z42" s="206" t="n">
        <v>29.613000869751</v>
      </c>
      <c r="AA42" s="206" t="n">
        <v>5.37160110473633</v>
      </c>
      <c r="AB42" s="206" t="n">
        <v>0.591386020183563</v>
      </c>
      <c r="AC42" s="206" t="n">
        <v>15.5735340118408</v>
      </c>
      <c r="AD42" s="204" t="n">
        <v>22</v>
      </c>
      <c r="AE42" s="204" t="n">
        <v>40</v>
      </c>
      <c r="AF42" s="209" t="n">
        <v>68.4000015258789</v>
      </c>
      <c r="AG42" s="206" t="n">
        <v>14.2030000686646</v>
      </c>
      <c r="AH42" s="206" t="n">
        <v>0.01280318479985</v>
      </c>
      <c r="AI42" s="204" t="n">
        <v>0</v>
      </c>
      <c r="AJ42" s="204" t="n">
        <v>0</v>
      </c>
      <c r="AK42" s="206" t="n">
        <v>0.554000020027161</v>
      </c>
      <c r="AL42" s="210" t="n">
        <v>0.180771410465241</v>
      </c>
      <c r="AM42" s="206" t="n">
        <v>7.835496</v>
      </c>
      <c r="AN42" s="206" t="n">
        <v>25.9400005340576</v>
      </c>
      <c r="AO42" s="206" t="n">
        <v>27.8700008392334</v>
      </c>
      <c r="AP42" s="206" t="n">
        <v>10.748101234436</v>
      </c>
      <c r="AQ42" s="206" t="n">
        <v>18.575439453125</v>
      </c>
      <c r="AR42" s="209" t="n">
        <v>61.2999992370605</v>
      </c>
      <c r="AS42" s="206" t="n">
        <v>16.8999996185303</v>
      </c>
      <c r="AT42" s="204" t="n">
        <v>35</v>
      </c>
      <c r="AU42" s="209" t="n">
        <v>0.100000001490116</v>
      </c>
      <c r="AV42" s="206" t="n">
        <v>0.00999999977648258</v>
      </c>
      <c r="AW42" s="206" t="n">
        <v>5.22772073745728</v>
      </c>
      <c r="AX42" s="204" t="n">
        <v>503090</v>
      </c>
      <c r="AY42" s="206" t="s">
        <v>414</v>
      </c>
      <c r="AZ42" s="206" t="n">
        <v>45.2999992370606</v>
      </c>
      <c r="BA42" s="204" t="n">
        <v>0</v>
      </c>
      <c r="BB42" s="204" t="n">
        <v>0</v>
      </c>
      <c r="BC42" s="204" t="n">
        <v>0</v>
      </c>
      <c r="BD42" s="204" t="n">
        <v>0</v>
      </c>
      <c r="BE42" s="204" t="n">
        <v>27</v>
      </c>
      <c r="BF42" s="204" t="n">
        <v>0</v>
      </c>
      <c r="BG42" s="204" t="n">
        <v>103</v>
      </c>
      <c r="BH42" s="209" t="n">
        <v>29.2000007629395</v>
      </c>
      <c r="BI42" s="206" t="n">
        <v>1.89999997615814</v>
      </c>
      <c r="BJ42" s="206" t="n">
        <v>-1.59347712993622</v>
      </c>
      <c r="BK42" s="204" t="n">
        <v>20</v>
      </c>
      <c r="BL42" s="209" t="n">
        <v>86.7371368408203</v>
      </c>
      <c r="BM42" s="211" t="n">
        <v>58.8170204162598</v>
      </c>
      <c r="BN42" s="206" t="n">
        <v>8.47817039489746</v>
      </c>
      <c r="BO42" s="209" t="n">
        <v>89.8778839111328</v>
      </c>
      <c r="BP42" s="204" t="n">
        <v>690</v>
      </c>
      <c r="BQ42" s="209" t="n">
        <v>35.9066734313965</v>
      </c>
      <c r="BR42" s="209" t="n">
        <v>80.2104949951172</v>
      </c>
      <c r="BS42" s="206" t="n">
        <v>1.69900000095367</v>
      </c>
      <c r="BT42" s="204" t="n">
        <v>87</v>
      </c>
      <c r="BU42" s="204" t="s">
        <v>414</v>
      </c>
      <c r="BV42" s="204" t="s">
        <v>414</v>
      </c>
      <c r="BW42" s="206" t="n">
        <v>168.64404296875</v>
      </c>
      <c r="BX42" s="206" t="n">
        <v>273</v>
      </c>
      <c r="BY42" s="204" t="n">
        <v>1494.68774414063</v>
      </c>
      <c r="BZ42" s="204" t="n">
        <v>821625.5</v>
      </c>
      <c r="CA42" s="204" t="n">
        <v>788474</v>
      </c>
      <c r="CB42" s="204" t="n">
        <v>1861</v>
      </c>
    </row>
    <row r="43" customFormat="false" ht="14.5" hidden="false" customHeight="false" outlineLevel="0" collapsed="false">
      <c r="A43" s="202" t="s">
        <v>487</v>
      </c>
      <c r="B43" s="203" t="s">
        <v>488</v>
      </c>
      <c r="C43" s="204" t="n">
        <v>0</v>
      </c>
      <c r="D43" s="204" t="n">
        <v>0</v>
      </c>
      <c r="E43" s="204" t="n">
        <v>66628.3828125</v>
      </c>
      <c r="F43" s="204" t="n">
        <v>0</v>
      </c>
      <c r="G43" s="204" t="n">
        <v>0</v>
      </c>
      <c r="H43" s="204" t="n">
        <v>0</v>
      </c>
      <c r="I43" s="204" t="n">
        <v>0</v>
      </c>
      <c r="J43" s="205" t="n">
        <v>0</v>
      </c>
      <c r="K43" s="206" t="n">
        <v>0</v>
      </c>
      <c r="L43" s="207" t="n">
        <v>0.0571428574621677</v>
      </c>
      <c r="M43" s="204" t="n">
        <v>2402588</v>
      </c>
      <c r="N43" s="204" t="n">
        <v>408637.90625</v>
      </c>
      <c r="O43" s="204" t="n">
        <v>2975.27221679687</v>
      </c>
      <c r="P43" s="204" t="n">
        <v>305020.78125</v>
      </c>
      <c r="Q43" s="204" t="n">
        <v>0</v>
      </c>
      <c r="R43" s="208" t="n">
        <v>0</v>
      </c>
      <c r="S43" s="204" t="n">
        <v>5171722.5</v>
      </c>
      <c r="T43" s="208" t="n">
        <v>1</v>
      </c>
      <c r="U43" s="204" t="n">
        <v>3975722</v>
      </c>
      <c r="V43" s="204" t="n">
        <v>4498096</v>
      </c>
      <c r="W43" s="204" t="n">
        <v>4562771</v>
      </c>
      <c r="X43" s="206" t="n">
        <v>16.5652027130127</v>
      </c>
      <c r="Y43" s="206" t="n">
        <v>3.15354943275452</v>
      </c>
      <c r="Z43" s="206" t="n">
        <v>68.2829971313477</v>
      </c>
      <c r="AA43" s="206" t="n">
        <v>4.30740261077881</v>
      </c>
      <c r="AB43" s="206" t="n">
        <v>8.45098876953125</v>
      </c>
      <c r="AC43" s="206" t="n">
        <v>48.1857833862305</v>
      </c>
      <c r="AD43" s="204" t="n">
        <v>274</v>
      </c>
      <c r="AE43" s="204" t="n">
        <v>40</v>
      </c>
      <c r="AF43" s="209" t="n">
        <v>47.7999992370606</v>
      </c>
      <c r="AG43" s="206" t="n">
        <v>14.8959999084473</v>
      </c>
      <c r="AH43" s="206" t="n">
        <v>0.197948545217514</v>
      </c>
      <c r="AI43" s="204" t="n">
        <v>0</v>
      </c>
      <c r="AJ43" s="204" t="n">
        <v>0</v>
      </c>
      <c r="AK43" s="206" t="n">
        <v>0.574000000953674</v>
      </c>
      <c r="AL43" s="210" t="n">
        <v>0.111676298081875</v>
      </c>
      <c r="AM43" s="206" t="n">
        <v>38.649721</v>
      </c>
      <c r="AN43" s="206" t="n">
        <v>72.1600036621094</v>
      </c>
      <c r="AO43" s="206" t="n">
        <v>108.930000305176</v>
      </c>
      <c r="AP43" s="206" t="n">
        <v>2.41509628295898</v>
      </c>
      <c r="AQ43" s="206" t="n">
        <v>0.0753941386938095</v>
      </c>
      <c r="AR43" s="209" t="n">
        <v>44.5999984741211</v>
      </c>
      <c r="AS43" s="206" t="n">
        <v>12.3000001907349</v>
      </c>
      <c r="AT43" s="204" t="n">
        <v>379</v>
      </c>
      <c r="AU43" s="209" t="n">
        <v>3.29999995231628</v>
      </c>
      <c r="AV43" s="206" t="n">
        <v>3.02999997138977</v>
      </c>
      <c r="AW43" s="206" t="n">
        <v>213.177124023438</v>
      </c>
      <c r="AX43" s="204" t="n">
        <v>1438750</v>
      </c>
      <c r="AY43" s="206" t="n">
        <v>0.569999992847443</v>
      </c>
      <c r="AZ43" s="206" t="n">
        <v>48.9000015258789</v>
      </c>
      <c r="BA43" s="204" t="n">
        <v>66000</v>
      </c>
      <c r="BB43" s="204" t="n">
        <v>46652</v>
      </c>
      <c r="BC43" s="204" t="n">
        <v>0</v>
      </c>
      <c r="BD43" s="204" t="n">
        <v>304430</v>
      </c>
      <c r="BE43" s="204" t="n">
        <v>62920</v>
      </c>
      <c r="BF43" s="204" t="n">
        <v>5</v>
      </c>
      <c r="BG43" s="204" t="n">
        <v>99</v>
      </c>
      <c r="BH43" s="209" t="n">
        <v>31.6000003814697</v>
      </c>
      <c r="BI43" s="206" t="s">
        <v>414</v>
      </c>
      <c r="BJ43" s="206" t="n">
        <v>-1.43484091758728</v>
      </c>
      <c r="BK43" s="204" t="n">
        <v>21</v>
      </c>
      <c r="BL43" s="209" t="n">
        <v>49.5171012878418</v>
      </c>
      <c r="BM43" s="211" t="n">
        <v>80.2987594604492</v>
      </c>
      <c r="BN43" s="206" t="n">
        <v>8.64999961853027</v>
      </c>
      <c r="BO43" s="209" t="n">
        <v>88.6176681518555</v>
      </c>
      <c r="BP43" s="204" t="n">
        <v>5900</v>
      </c>
      <c r="BQ43" s="209" t="n">
        <v>20.4597454071045</v>
      </c>
      <c r="BR43" s="209" t="n">
        <v>73.7845153808594</v>
      </c>
      <c r="BS43" s="206" t="n">
        <v>1.15900003910065</v>
      </c>
      <c r="BT43" s="204" t="n">
        <v>73</v>
      </c>
      <c r="BU43" s="204" t="n">
        <v>29</v>
      </c>
      <c r="BV43" s="204" t="n">
        <v>71</v>
      </c>
      <c r="BW43" s="206" t="n">
        <v>81.6919250488281</v>
      </c>
      <c r="BX43" s="206" t="n">
        <v>378</v>
      </c>
      <c r="BY43" s="204" t="n">
        <v>2213.880859375</v>
      </c>
      <c r="BZ43" s="204" t="n">
        <v>5835806</v>
      </c>
      <c r="CA43" s="204" t="n">
        <v>4641885</v>
      </c>
      <c r="CB43" s="204" t="n">
        <v>341500</v>
      </c>
    </row>
    <row r="44" customFormat="false" ht="14.5" hidden="false" customHeight="false" outlineLevel="0" collapsed="false">
      <c r="A44" s="202" t="s">
        <v>489</v>
      </c>
      <c r="B44" s="203" t="s">
        <v>490</v>
      </c>
      <c r="C44" s="204" t="n">
        <v>47142.31640625</v>
      </c>
      <c r="D44" s="204" t="n">
        <v>0</v>
      </c>
      <c r="E44" s="204" t="n">
        <v>490721.90625</v>
      </c>
      <c r="F44" s="204" t="n">
        <v>0</v>
      </c>
      <c r="G44" s="204" t="n">
        <v>0</v>
      </c>
      <c r="H44" s="204" t="n">
        <v>0</v>
      </c>
      <c r="I44" s="204" t="n">
        <v>0</v>
      </c>
      <c r="J44" s="205" t="n">
        <v>0</v>
      </c>
      <c r="K44" s="206" t="n">
        <v>0</v>
      </c>
      <c r="L44" s="207" t="n">
        <v>0</v>
      </c>
      <c r="M44" s="204" t="n">
        <v>35327608</v>
      </c>
      <c r="N44" s="204" t="n">
        <v>18610200</v>
      </c>
      <c r="O44" s="204" t="n">
        <v>0</v>
      </c>
      <c r="P44" s="204" t="n">
        <v>20083968</v>
      </c>
      <c r="Q44" s="204" t="n">
        <v>0</v>
      </c>
      <c r="R44" s="208" t="n">
        <v>0</v>
      </c>
      <c r="S44" s="204" t="n">
        <v>84433520</v>
      </c>
      <c r="T44" s="208" t="n">
        <v>0.967465817928314</v>
      </c>
      <c r="U44" s="204" t="n">
        <v>64801776</v>
      </c>
      <c r="V44" s="204" t="n">
        <v>66393004</v>
      </c>
      <c r="W44" s="204" t="n">
        <v>69745336</v>
      </c>
      <c r="X44" s="206" t="n">
        <v>40.748104095459</v>
      </c>
      <c r="Y44" s="206" t="n">
        <v>4.39606142044067</v>
      </c>
      <c r="Z44" s="206" t="n">
        <v>46.2350006103516</v>
      </c>
      <c r="AA44" s="206" t="n">
        <v>5.30206727981567</v>
      </c>
      <c r="AB44" s="206" t="n">
        <v>12.0253839492798</v>
      </c>
      <c r="AC44" s="206" t="n">
        <v>19.1727924346924</v>
      </c>
      <c r="AD44" s="204" t="n">
        <v>3704</v>
      </c>
      <c r="AE44" s="204" t="n">
        <v>20</v>
      </c>
      <c r="AF44" s="209" t="n">
        <v>77.5</v>
      </c>
      <c r="AG44" s="206" t="n">
        <v>17.6720008850098</v>
      </c>
      <c r="AH44" s="206" t="n">
        <v>0.983059108257294</v>
      </c>
      <c r="AI44" s="204" t="n">
        <v>0</v>
      </c>
      <c r="AJ44" s="204" t="n">
        <v>5</v>
      </c>
      <c r="AK44" s="206" t="n">
        <v>0.479999989271164</v>
      </c>
      <c r="AL44" s="210" t="n">
        <v>0.331188708543777</v>
      </c>
      <c r="AM44" s="206" t="n">
        <v>2935.470016</v>
      </c>
      <c r="AN44" s="206" t="n">
        <v>1383.22998046875</v>
      </c>
      <c r="AO44" s="206" t="n">
        <v>1553.92004394531</v>
      </c>
      <c r="AP44" s="206" t="n">
        <v>7.11861085891724</v>
      </c>
      <c r="AQ44" s="206" t="n">
        <v>2.27655339241028</v>
      </c>
      <c r="AR44" s="209" t="n">
        <v>81.1999969482422</v>
      </c>
      <c r="AS44" s="206" t="n">
        <v>23.1000003814697</v>
      </c>
      <c r="AT44" s="204" t="n">
        <v>319</v>
      </c>
      <c r="AU44" s="209" t="n">
        <v>0.699999988079071</v>
      </c>
      <c r="AV44" s="206" t="n">
        <v>0.209999993443489</v>
      </c>
      <c r="AW44" s="206" t="n">
        <v>324.207427978516</v>
      </c>
      <c r="AX44" s="204" t="n">
        <v>54963276</v>
      </c>
      <c r="AY44" s="206" t="n">
        <v>0.616999983787537</v>
      </c>
      <c r="AZ44" s="206" t="n">
        <v>42.0999984741211</v>
      </c>
      <c r="BA44" s="204" t="n">
        <v>199909</v>
      </c>
      <c r="BB44" s="204" t="n">
        <v>288705</v>
      </c>
      <c r="BC44" s="204" t="n">
        <v>91879</v>
      </c>
      <c r="BD44" s="204" t="n">
        <v>5610000</v>
      </c>
      <c r="BE44" s="204" t="n">
        <v>526084</v>
      </c>
      <c r="BF44" s="204" t="n">
        <v>21</v>
      </c>
      <c r="BG44" s="204" t="n">
        <v>97</v>
      </c>
      <c r="BH44" s="209" t="n">
        <v>41.7000007629395</v>
      </c>
      <c r="BI44" s="206" t="n">
        <v>2</v>
      </c>
      <c r="BJ44" s="206" t="n">
        <v>-1.62742853164673</v>
      </c>
      <c r="BK44" s="204" t="n">
        <v>19</v>
      </c>
      <c r="BL44" s="209" t="n">
        <v>19.1000003814697</v>
      </c>
      <c r="BM44" s="211" t="n">
        <v>77.0426788330078</v>
      </c>
      <c r="BN44" s="206" t="n">
        <v>13.6000003814697</v>
      </c>
      <c r="BO44" s="209" t="n">
        <v>45.5535469055176</v>
      </c>
      <c r="BP44" s="204" t="n">
        <v>180000</v>
      </c>
      <c r="BQ44" s="209" t="n">
        <v>15.388671875</v>
      </c>
      <c r="BR44" s="209" t="n">
        <v>45.9521255493164</v>
      </c>
      <c r="BS44" s="206" t="n">
        <v>0.899999976158142</v>
      </c>
      <c r="BT44" s="204" t="n">
        <v>57</v>
      </c>
      <c r="BU44" s="204" t="s">
        <v>414</v>
      </c>
      <c r="BV44" s="204" t="n">
        <v>58</v>
      </c>
      <c r="BW44" s="206" t="n">
        <v>40.6137390136719</v>
      </c>
      <c r="BX44" s="206" t="n">
        <v>473</v>
      </c>
      <c r="BY44" s="204" t="n">
        <v>584.106384277344</v>
      </c>
      <c r="BZ44" s="204" t="n">
        <v>95894120</v>
      </c>
      <c r="CA44" s="204" t="n">
        <v>77236048</v>
      </c>
      <c r="CB44" s="204" t="n">
        <v>2267050</v>
      </c>
    </row>
    <row r="45" customFormat="false" ht="14.5" hidden="false" customHeight="false" outlineLevel="0" collapsed="false">
      <c r="A45" s="202" t="s">
        <v>491</v>
      </c>
      <c r="B45" s="203" t="s">
        <v>492</v>
      </c>
      <c r="C45" s="204" t="n">
        <v>10101.724609375</v>
      </c>
      <c r="D45" s="204" t="n">
        <v>10091.23046875</v>
      </c>
      <c r="E45" s="204" t="n">
        <v>8892.345703125</v>
      </c>
      <c r="F45" s="204" t="n">
        <v>298.626007080078</v>
      </c>
      <c r="G45" s="204" t="n">
        <v>2287.787109375</v>
      </c>
      <c r="H45" s="204" t="n">
        <v>0</v>
      </c>
      <c r="I45" s="204" t="n">
        <v>1777.78601074219</v>
      </c>
      <c r="J45" s="205" t="n">
        <v>0</v>
      </c>
      <c r="K45" s="206" t="n">
        <v>0.114285714924335</v>
      </c>
      <c r="L45" s="207" t="n">
        <v>0</v>
      </c>
      <c r="M45" s="204" t="s">
        <v>414</v>
      </c>
      <c r="N45" s="204" t="s">
        <v>414</v>
      </c>
      <c r="O45" s="204" t="s">
        <v>414</v>
      </c>
      <c r="P45" s="204" t="s">
        <v>414</v>
      </c>
      <c r="Q45" s="204" t="n">
        <v>0</v>
      </c>
      <c r="R45" s="208" t="n">
        <v>0</v>
      </c>
      <c r="S45" s="204" t="n">
        <v>4635675.5</v>
      </c>
      <c r="T45" s="208" t="n">
        <v>0.978569984436035</v>
      </c>
      <c r="U45" s="204" t="n">
        <v>3458170</v>
      </c>
      <c r="V45" s="204" t="n">
        <v>1369046.875</v>
      </c>
      <c r="W45" s="204" t="n">
        <v>4248142</v>
      </c>
      <c r="X45" s="206" t="n">
        <v>100.647338867188</v>
      </c>
      <c r="Y45" s="206" t="n">
        <v>1.68474054336548</v>
      </c>
      <c r="Z45" s="206" t="n">
        <v>81.4250030517578</v>
      </c>
      <c r="AA45" s="206" t="n">
        <v>3.46142673492432</v>
      </c>
      <c r="AB45" s="206" t="n">
        <v>0.12658603489399</v>
      </c>
      <c r="AC45" s="206" t="n">
        <v>85.9158630371094</v>
      </c>
      <c r="AD45" s="204" t="n">
        <v>767</v>
      </c>
      <c r="AE45" s="204" t="n">
        <v>80</v>
      </c>
      <c r="AF45" s="209" t="n">
        <v>3.90000009536743</v>
      </c>
      <c r="AG45" s="206" t="n">
        <v>6.83099985122681</v>
      </c>
      <c r="AH45" s="206" t="n">
        <v>0.0112404273822904</v>
      </c>
      <c r="AI45" s="204" t="n">
        <v>0</v>
      </c>
      <c r="AJ45" s="204" t="n">
        <v>0</v>
      </c>
      <c r="AK45" s="206" t="n">
        <v>0.810000002384186</v>
      </c>
      <c r="AL45" s="210" t="s">
        <v>414</v>
      </c>
      <c r="AM45" s="206" t="n">
        <v>28.708173</v>
      </c>
      <c r="AN45" s="206" t="n">
        <v>56.810001373291</v>
      </c>
      <c r="AO45" s="206" t="n">
        <v>44.1399993896484</v>
      </c>
      <c r="AP45" s="206" t="n">
        <v>0.357724636793137</v>
      </c>
      <c r="AQ45" s="206" t="n">
        <v>0.844278633594513</v>
      </c>
      <c r="AR45" s="209" t="n">
        <v>7.90000009536743</v>
      </c>
      <c r="AS45" s="206" t="n">
        <v>2.90000009536743</v>
      </c>
      <c r="AT45" s="204" t="n">
        <v>10</v>
      </c>
      <c r="AU45" s="209" t="n">
        <v>0.400000005960465</v>
      </c>
      <c r="AV45" s="206" t="n">
        <v>0.569999992847443</v>
      </c>
      <c r="AW45" s="206" t="n">
        <v>0.0504784509539604</v>
      </c>
      <c r="AX45" s="204" t="n">
        <v>10590</v>
      </c>
      <c r="AY45" s="206" t="n">
        <v>0.287999987602234</v>
      </c>
      <c r="AZ45" s="206" t="n">
        <v>49.2999992370605</v>
      </c>
      <c r="BA45" s="204" t="n">
        <v>25000</v>
      </c>
      <c r="BB45" s="204" t="n">
        <v>200000</v>
      </c>
      <c r="BC45" s="204" t="n">
        <v>0</v>
      </c>
      <c r="BD45" s="204" t="n">
        <v>0</v>
      </c>
      <c r="BE45" s="204" t="n">
        <v>353730</v>
      </c>
      <c r="BF45" s="204" t="n">
        <v>0</v>
      </c>
      <c r="BG45" s="204" t="n">
        <v>123</v>
      </c>
      <c r="BH45" s="209" t="n">
        <v>3.40000009536743</v>
      </c>
      <c r="BI45" s="206" t="n">
        <v>4.41666650772095</v>
      </c>
      <c r="BJ45" s="206" t="n">
        <v>0.3622125685215</v>
      </c>
      <c r="BK45" s="204" t="n">
        <v>58</v>
      </c>
      <c r="BL45" s="209" t="n">
        <v>99.9000015258789</v>
      </c>
      <c r="BM45" s="211" t="n">
        <v>97.8637924194336</v>
      </c>
      <c r="BN45" s="206" t="n">
        <v>80.5301895141602</v>
      </c>
      <c r="BO45" s="209" t="n">
        <v>147.471450805664</v>
      </c>
      <c r="BP45" s="204" t="n">
        <v>23000</v>
      </c>
      <c r="BQ45" s="209" t="n">
        <v>97.9149932861328</v>
      </c>
      <c r="BR45" s="209" t="n">
        <v>99.8105392456055</v>
      </c>
      <c r="BS45" s="206" t="n">
        <v>11.4969997406006</v>
      </c>
      <c r="BT45" s="204" t="n">
        <v>95</v>
      </c>
      <c r="BU45" s="204" t="n">
        <v>93</v>
      </c>
      <c r="BV45" s="204" t="n">
        <v>95</v>
      </c>
      <c r="BW45" s="206" t="n">
        <v>1636.18237304688</v>
      </c>
      <c r="BX45" s="206" t="n">
        <v>27</v>
      </c>
      <c r="BY45" s="204" t="n">
        <v>12508.615234375</v>
      </c>
      <c r="BZ45" s="204" t="n">
        <v>5153957</v>
      </c>
      <c r="CA45" s="204" t="n">
        <v>4810126</v>
      </c>
      <c r="CB45" s="204" t="n">
        <v>51060</v>
      </c>
    </row>
    <row r="46" customFormat="false" ht="14.5" hidden="false" customHeight="false" outlineLevel="0" collapsed="false">
      <c r="A46" s="202" t="s">
        <v>493</v>
      </c>
      <c r="B46" s="203" t="s">
        <v>494</v>
      </c>
      <c r="C46" s="204" t="n">
        <v>0</v>
      </c>
      <c r="D46" s="204" t="n">
        <v>0</v>
      </c>
      <c r="E46" s="204" t="n">
        <v>96135.6484375</v>
      </c>
      <c r="F46" s="204" t="n">
        <v>6.5460000038147</v>
      </c>
      <c r="G46" s="204" t="n">
        <v>0</v>
      </c>
      <c r="H46" s="204" t="n">
        <v>0</v>
      </c>
      <c r="I46" s="204" t="n">
        <v>0</v>
      </c>
      <c r="J46" s="205" t="n">
        <v>0</v>
      </c>
      <c r="K46" s="206" t="n">
        <v>0</v>
      </c>
      <c r="L46" s="207" t="n">
        <v>0.0571428574621677</v>
      </c>
      <c r="M46" s="204" t="n">
        <v>7012793.5</v>
      </c>
      <c r="N46" s="204" t="n">
        <v>567178.625</v>
      </c>
      <c r="O46" s="204" t="n">
        <v>12897501</v>
      </c>
      <c r="P46" s="204" t="n">
        <v>237286.703125</v>
      </c>
      <c r="Q46" s="204" t="n">
        <v>5737172.5</v>
      </c>
      <c r="R46" s="208" t="n">
        <v>0.213245674967766</v>
      </c>
      <c r="S46" s="204" t="n">
        <v>26904050</v>
      </c>
      <c r="T46" s="208" t="n">
        <v>1</v>
      </c>
      <c r="U46" s="204" t="n">
        <v>19797176</v>
      </c>
      <c r="V46" s="204" t="n">
        <v>20368542</v>
      </c>
      <c r="W46" s="204" t="n">
        <v>22595678</v>
      </c>
      <c r="X46" s="206" t="n">
        <v>85.0743026733398</v>
      </c>
      <c r="Y46" s="206" t="n">
        <v>3.44058704376221</v>
      </c>
      <c r="Z46" s="206" t="n">
        <v>52.1800003051758</v>
      </c>
      <c r="AA46" s="206" t="n">
        <v>5.09006309509277</v>
      </c>
      <c r="AB46" s="206" t="n">
        <v>25.2576808929443</v>
      </c>
      <c r="AC46" s="206" t="n">
        <v>21.6213760375977</v>
      </c>
      <c r="AD46" s="204" t="n">
        <v>537</v>
      </c>
      <c r="AE46" s="209" t="n">
        <v>20</v>
      </c>
      <c r="AF46" s="209" t="n">
        <v>60.0999984741211</v>
      </c>
      <c r="AG46" s="206" t="n">
        <v>15.66100025177</v>
      </c>
      <c r="AH46" s="206" t="n">
        <v>0.127971604466438</v>
      </c>
      <c r="AI46" s="204" t="n">
        <v>0</v>
      </c>
      <c r="AJ46" s="204" t="n">
        <v>0</v>
      </c>
      <c r="AK46" s="206" t="n">
        <v>0.537999987602234</v>
      </c>
      <c r="AL46" s="210" t="n">
        <v>0.235871002078056</v>
      </c>
      <c r="AM46" s="206" t="n">
        <v>15.828315</v>
      </c>
      <c r="AN46" s="206" t="n">
        <v>48.0299987792969</v>
      </c>
      <c r="AO46" s="206" t="n">
        <v>43.2700004577637</v>
      </c>
      <c r="AP46" s="206" t="n">
        <v>2.6263861656189</v>
      </c>
      <c r="AQ46" s="206" t="n">
        <v>0.53652036190033</v>
      </c>
      <c r="AR46" s="209" t="n">
        <v>77.9000015258789</v>
      </c>
      <c r="AS46" s="206" t="n">
        <v>12.8000001907349</v>
      </c>
      <c r="AT46" s="204" t="n">
        <v>135</v>
      </c>
      <c r="AU46" s="209" t="n">
        <v>2.09999990463257</v>
      </c>
      <c r="AV46" s="206" t="n">
        <v>0.370000004768372</v>
      </c>
      <c r="AW46" s="206" t="n">
        <v>287.046844482422</v>
      </c>
      <c r="AX46" s="204" t="n">
        <v>21966154</v>
      </c>
      <c r="AY46" s="206" t="n">
        <v>0.638000011444092</v>
      </c>
      <c r="AZ46" s="206" t="n">
        <v>37.2000007629395</v>
      </c>
      <c r="BA46" s="204" t="n">
        <v>8288</v>
      </c>
      <c r="BB46" s="204" t="n">
        <v>0</v>
      </c>
      <c r="BC46" s="204" t="n">
        <v>11592</v>
      </c>
      <c r="BD46" s="204" t="n">
        <v>302000</v>
      </c>
      <c r="BE46" s="204" t="n">
        <v>4478</v>
      </c>
      <c r="BF46" s="204" t="n">
        <v>413</v>
      </c>
      <c r="BG46" s="204" t="n">
        <v>133</v>
      </c>
      <c r="BH46" s="209" t="n">
        <v>4.40000009536743</v>
      </c>
      <c r="BI46" s="206" t="n">
        <v>1.86666667461395</v>
      </c>
      <c r="BJ46" s="206" t="n">
        <v>-0.480649769306183</v>
      </c>
      <c r="BK46" s="204" t="n">
        <v>36</v>
      </c>
      <c r="BL46" s="209" t="n">
        <v>69.6791229248047</v>
      </c>
      <c r="BM46" s="211" t="n">
        <v>89.8934173583984</v>
      </c>
      <c r="BN46" s="206" t="n">
        <v>36.2889556884766</v>
      </c>
      <c r="BO46" s="209" t="n">
        <v>152.001022338867</v>
      </c>
      <c r="BP46" s="204" t="n">
        <v>32000</v>
      </c>
      <c r="BQ46" s="209" t="n">
        <v>34.5659637451172</v>
      </c>
      <c r="BR46" s="209" t="n">
        <v>70.9090728759766</v>
      </c>
      <c r="BS46" s="206" t="n">
        <v>2.32599997520447</v>
      </c>
      <c r="BT46" s="204" t="n">
        <v>80</v>
      </c>
      <c r="BU46" s="204" t="s">
        <v>414</v>
      </c>
      <c r="BV46" s="204" t="n">
        <v>79</v>
      </c>
      <c r="BW46" s="206" t="n">
        <v>179.551788330078</v>
      </c>
      <c r="BX46" s="206" t="n">
        <v>617</v>
      </c>
      <c r="BY46" s="204" t="n">
        <v>2578.76049804687</v>
      </c>
      <c r="BZ46" s="204" t="n">
        <v>27478248</v>
      </c>
      <c r="CA46" s="204" t="n">
        <v>22700258</v>
      </c>
      <c r="CB46" s="204" t="n">
        <v>318000</v>
      </c>
    </row>
    <row r="47" customFormat="false" ht="14.5" hidden="false" customHeight="false" outlineLevel="0" collapsed="false">
      <c r="A47" s="202" t="s">
        <v>495</v>
      </c>
      <c r="B47" s="203" t="s">
        <v>496</v>
      </c>
      <c r="C47" s="204" t="n">
        <v>8132.26806640625</v>
      </c>
      <c r="D47" s="204" t="n">
        <v>0</v>
      </c>
      <c r="E47" s="204" t="n">
        <v>41053.73046875</v>
      </c>
      <c r="F47" s="204" t="n">
        <v>90.6340026855469</v>
      </c>
      <c r="G47" s="204" t="n">
        <v>0</v>
      </c>
      <c r="H47" s="204" t="n">
        <v>0</v>
      </c>
      <c r="I47" s="204" t="n">
        <v>0</v>
      </c>
      <c r="J47" s="205" t="n">
        <v>0</v>
      </c>
      <c r="K47" s="206" t="n">
        <v>0.0285714287310839</v>
      </c>
      <c r="L47" s="207" t="n">
        <v>0.171428576111794</v>
      </c>
      <c r="M47" s="204" t="n">
        <v>10121.5810546875</v>
      </c>
      <c r="N47" s="204" t="s">
        <v>414</v>
      </c>
      <c r="O47" s="204" t="s">
        <v>414</v>
      </c>
      <c r="P47" s="204" t="s">
        <v>414</v>
      </c>
      <c r="Q47" s="204" t="n">
        <v>0</v>
      </c>
      <c r="R47" s="208" t="n">
        <v>0</v>
      </c>
      <c r="S47" s="204" t="n">
        <v>0</v>
      </c>
      <c r="T47" s="208" t="n">
        <v>0</v>
      </c>
      <c r="U47" s="204" t="n">
        <v>0</v>
      </c>
      <c r="V47" s="204" t="n">
        <v>200.456893920898</v>
      </c>
      <c r="W47" s="204" t="n">
        <v>81237.2734375</v>
      </c>
      <c r="X47" s="206" t="n">
        <v>68.8991012573242</v>
      </c>
      <c r="Y47" s="206" t="n">
        <v>-3.17926645278931</v>
      </c>
      <c r="Z47" s="206" t="n">
        <v>57.8779983520508</v>
      </c>
      <c r="AA47" s="206" t="n">
        <v>2.79539608955383</v>
      </c>
      <c r="AB47" s="206" t="n">
        <v>0</v>
      </c>
      <c r="AC47" s="206" t="s">
        <v>414</v>
      </c>
      <c r="AD47" s="204" t="n">
        <v>1998</v>
      </c>
      <c r="AE47" s="204" t="n">
        <v>80</v>
      </c>
      <c r="AF47" s="209" t="s">
        <v>414</v>
      </c>
      <c r="AG47" s="206" t="n">
        <v>4.48600006103516</v>
      </c>
      <c r="AH47" s="206" t="n">
        <v>0.0055323694832623</v>
      </c>
      <c r="AI47" s="204" t="n">
        <v>0</v>
      </c>
      <c r="AJ47" s="204" t="n">
        <v>0</v>
      </c>
      <c r="AK47" s="206" t="n">
        <v>0.851000010967255</v>
      </c>
      <c r="AL47" s="210" t="s">
        <v>414</v>
      </c>
      <c r="AM47" s="206" t="n">
        <v>3.824539</v>
      </c>
      <c r="AN47" s="206" t="n">
        <v>0</v>
      </c>
      <c r="AO47" s="206" t="n">
        <v>0</v>
      </c>
      <c r="AP47" s="206" t="s">
        <v>414</v>
      </c>
      <c r="AQ47" s="206" t="n">
        <v>7.34817457199097</v>
      </c>
      <c r="AR47" s="209" t="n">
        <v>4.59999990463257</v>
      </c>
      <c r="AS47" s="206" t="s">
        <v>414</v>
      </c>
      <c r="AT47" s="204" t="n">
        <v>6.59999990463257</v>
      </c>
      <c r="AU47" s="209" t="n">
        <v>0.100000001490116</v>
      </c>
      <c r="AV47" s="206" t="n">
        <v>0.0399999991059303</v>
      </c>
      <c r="AW47" s="206" t="s">
        <v>414</v>
      </c>
      <c r="AX47" s="204" t="n">
        <v>0</v>
      </c>
      <c r="AY47" s="206" t="n">
        <v>0.11599999666214</v>
      </c>
      <c r="AZ47" s="206" t="n">
        <v>28.8999996185303</v>
      </c>
      <c r="BA47" s="204" t="n">
        <v>218978</v>
      </c>
      <c r="BB47" s="204" t="n">
        <v>0</v>
      </c>
      <c r="BC47" s="204" t="n">
        <v>0</v>
      </c>
      <c r="BD47" s="204" t="n">
        <v>0</v>
      </c>
      <c r="BE47" s="204" t="n">
        <v>17493</v>
      </c>
      <c r="BF47" s="204" t="n">
        <v>5</v>
      </c>
      <c r="BG47" s="204" t="n">
        <v>127</v>
      </c>
      <c r="BH47" s="209" t="n">
        <v>2.40000009536743</v>
      </c>
      <c r="BI47" s="206" t="n">
        <v>3.25</v>
      </c>
      <c r="BJ47" s="206" t="n">
        <v>0.437717825174332</v>
      </c>
      <c r="BK47" s="204" t="n">
        <v>47</v>
      </c>
      <c r="BL47" s="209" t="n">
        <v>100</v>
      </c>
      <c r="BM47" s="211" t="n">
        <v>99.125358581543</v>
      </c>
      <c r="BN47" s="206" t="n">
        <v>78.320930480957</v>
      </c>
      <c r="BO47" s="209" t="n">
        <v>106.587440490723</v>
      </c>
      <c r="BP47" s="204" t="n">
        <v>83000</v>
      </c>
      <c r="BQ47" s="209" t="n">
        <v>96.5652389526367</v>
      </c>
      <c r="BR47" s="209" t="n">
        <v>99.586669921875</v>
      </c>
      <c r="BS47" s="206" t="n">
        <v>29.9619998931885</v>
      </c>
      <c r="BT47" s="204" t="n">
        <v>94</v>
      </c>
      <c r="BU47" s="204" t="n">
        <v>91</v>
      </c>
      <c r="BV47" s="204" t="s">
        <v>414</v>
      </c>
      <c r="BW47" s="206" t="n">
        <v>2167.81420898437</v>
      </c>
      <c r="BX47" s="206" t="n">
        <v>8</v>
      </c>
      <c r="BY47" s="204" t="n">
        <v>17398.765625</v>
      </c>
      <c r="BZ47" s="204" t="n">
        <v>4060135.5</v>
      </c>
      <c r="CA47" s="204" t="n">
        <v>4240006</v>
      </c>
      <c r="CB47" s="204" t="n">
        <v>55960</v>
      </c>
    </row>
    <row r="48" customFormat="false" ht="14.5" hidden="false" customHeight="false" outlineLevel="0" collapsed="false">
      <c r="A48" s="202" t="s">
        <v>497</v>
      </c>
      <c r="B48" s="203" t="s">
        <v>498</v>
      </c>
      <c r="C48" s="204" t="n">
        <v>11468.2119140625</v>
      </c>
      <c r="D48" s="204" t="n">
        <v>1635.89819335938</v>
      </c>
      <c r="E48" s="204" t="n">
        <v>16737.5546875</v>
      </c>
      <c r="F48" s="204" t="n">
        <v>16.3400001525879</v>
      </c>
      <c r="G48" s="204" t="n">
        <v>216262.6875</v>
      </c>
      <c r="H48" s="204" t="n">
        <v>58705.1484375</v>
      </c>
      <c r="I48" s="204" t="n">
        <v>20743.203125</v>
      </c>
      <c r="J48" s="205" t="n">
        <v>26285.71484375</v>
      </c>
      <c r="K48" s="206" t="n">
        <v>0.142857149243355</v>
      </c>
      <c r="L48" s="207" t="n">
        <v>0.0857142880558968</v>
      </c>
      <c r="M48" s="204" t="s">
        <v>414</v>
      </c>
      <c r="N48" s="204" t="s">
        <v>414</v>
      </c>
      <c r="O48" s="204" t="s">
        <v>414</v>
      </c>
      <c r="P48" s="204" t="s">
        <v>414</v>
      </c>
      <c r="Q48" s="204" t="n">
        <v>0</v>
      </c>
      <c r="R48" s="208" t="n">
        <v>0</v>
      </c>
      <c r="S48" s="204" t="n">
        <v>0</v>
      </c>
      <c r="T48" s="208" t="n">
        <v>0</v>
      </c>
      <c r="U48" s="204" t="n">
        <v>10301908</v>
      </c>
      <c r="V48" s="204" t="n">
        <v>11038146</v>
      </c>
      <c r="W48" s="204" t="n">
        <v>10877271</v>
      </c>
      <c r="X48" s="206" t="n">
        <v>109.031776428223</v>
      </c>
      <c r="Y48" s="206" t="n">
        <v>0.0463438630104065</v>
      </c>
      <c r="Z48" s="206" t="n">
        <v>77.2919998168945</v>
      </c>
      <c r="AA48" s="206" t="n">
        <v>3.13669991493225</v>
      </c>
      <c r="AB48" s="206" t="n">
        <v>0.24070630967617</v>
      </c>
      <c r="AC48" s="206" t="n">
        <v>92.2020492553711</v>
      </c>
      <c r="AD48" s="204" t="n">
        <v>11081</v>
      </c>
      <c r="AE48" s="209" t="n">
        <v>100</v>
      </c>
      <c r="AF48" s="209" t="n">
        <v>6.59999990463257</v>
      </c>
      <c r="AG48" s="206" t="n">
        <v>5.04400014877319</v>
      </c>
      <c r="AH48" s="206" t="n">
        <v>0.00561293913051486</v>
      </c>
      <c r="AI48" s="204" t="n">
        <v>0</v>
      </c>
      <c r="AJ48" s="204" t="n">
        <v>0</v>
      </c>
      <c r="AK48" s="206" t="n">
        <v>0.782999992370606</v>
      </c>
      <c r="AL48" s="210" t="n">
        <v>0.00162180000916123</v>
      </c>
      <c r="AM48" s="206" t="n">
        <v>5.956378</v>
      </c>
      <c r="AN48" s="206" t="n">
        <v>271.200012207031</v>
      </c>
      <c r="AO48" s="206" t="n">
        <v>98.9499969482422</v>
      </c>
      <c r="AP48" s="206" t="n">
        <v>0.396774023771286</v>
      </c>
      <c r="AQ48" s="209" t="s">
        <v>414</v>
      </c>
      <c r="AR48" s="209" t="n">
        <v>5.09999990463257</v>
      </c>
      <c r="AS48" s="209" t="n">
        <v>2.40000009536743</v>
      </c>
      <c r="AT48" s="204" t="n">
        <v>6.30000019073486</v>
      </c>
      <c r="AU48" s="209" t="n">
        <v>0.400000005960465</v>
      </c>
      <c r="AV48" s="206" t="n">
        <v>0.330000013113022</v>
      </c>
      <c r="AW48" s="206" t="s">
        <v>414</v>
      </c>
      <c r="AX48" s="204" t="n">
        <v>48144</v>
      </c>
      <c r="AY48" s="206" t="n">
        <v>0.303999990224838</v>
      </c>
      <c r="AZ48" s="206" t="s">
        <v>414</v>
      </c>
      <c r="BA48" s="204" t="n">
        <v>4333</v>
      </c>
      <c r="BB48" s="204" t="n">
        <v>0</v>
      </c>
      <c r="BC48" s="204" t="n">
        <v>6780</v>
      </c>
      <c r="BD48" s="204" t="n">
        <v>0</v>
      </c>
      <c r="BE48" s="204" t="n">
        <v>213</v>
      </c>
      <c r="BF48" s="204" t="n">
        <v>10</v>
      </c>
      <c r="BG48" s="204" t="n">
        <v>131</v>
      </c>
      <c r="BH48" s="209" t="n">
        <v>2.40000009536743</v>
      </c>
      <c r="BI48" s="206" t="n">
        <v>4</v>
      </c>
      <c r="BJ48" s="206" t="n">
        <v>-0.167765766382217</v>
      </c>
      <c r="BK48" s="204" t="n">
        <v>46</v>
      </c>
      <c r="BL48" s="209" t="n">
        <v>100</v>
      </c>
      <c r="BM48" s="211" t="n">
        <v>99.7525329589844</v>
      </c>
      <c r="BN48" s="206" t="n">
        <v>74</v>
      </c>
      <c r="BO48" s="209" t="n">
        <v>58.8151206970215</v>
      </c>
      <c r="BP48" s="204" t="n">
        <v>67000</v>
      </c>
      <c r="BQ48" s="209" t="n">
        <v>91.3563537597656</v>
      </c>
      <c r="BR48" s="209" t="n">
        <v>97.0026931762695</v>
      </c>
      <c r="BS48" s="206" t="n">
        <v>81.9000015258789</v>
      </c>
      <c r="BT48" s="204" t="n">
        <v>99</v>
      </c>
      <c r="BU48" s="204" t="n">
        <v>98</v>
      </c>
      <c r="BV48" s="204" t="s">
        <v>414</v>
      </c>
      <c r="BW48" s="206" t="n">
        <v>2599.4931640625</v>
      </c>
      <c r="BX48" s="206" t="n">
        <v>36</v>
      </c>
      <c r="BY48" s="204" t="n">
        <v>9477.8525390625</v>
      </c>
      <c r="BZ48" s="204" t="n">
        <v>11256372</v>
      </c>
      <c r="CA48" s="204" t="n">
        <v>11389559</v>
      </c>
      <c r="CB48" s="204" t="n">
        <v>106440</v>
      </c>
    </row>
    <row r="49" customFormat="false" ht="14.5" hidden="false" customHeight="false" outlineLevel="0" collapsed="false">
      <c r="A49" s="202" t="s">
        <v>499</v>
      </c>
      <c r="B49" s="203" t="s">
        <v>500</v>
      </c>
      <c r="C49" s="204" t="n">
        <v>2277.400390625</v>
      </c>
      <c r="D49" s="204" t="n">
        <v>1195.37170410156</v>
      </c>
      <c r="E49" s="204" t="n">
        <v>63.140998840332</v>
      </c>
      <c r="F49" s="204" t="n">
        <v>8.45800018310547</v>
      </c>
      <c r="G49" s="204" t="n">
        <v>0</v>
      </c>
      <c r="H49" s="204" t="n">
        <v>0</v>
      </c>
      <c r="I49" s="204" t="n">
        <v>0</v>
      </c>
      <c r="J49" s="205" t="n">
        <v>0</v>
      </c>
      <c r="K49" s="206" t="n">
        <v>0.0571428574621677</v>
      </c>
      <c r="L49" s="207" t="n">
        <v>0.142857149243355</v>
      </c>
      <c r="M49" s="204" t="n">
        <v>0</v>
      </c>
      <c r="N49" s="204" t="s">
        <v>414</v>
      </c>
      <c r="O49" s="204" t="s">
        <v>414</v>
      </c>
      <c r="P49" s="204" t="s">
        <v>414</v>
      </c>
      <c r="Q49" s="204" t="n">
        <v>0</v>
      </c>
      <c r="R49" s="208" t="n">
        <v>0</v>
      </c>
      <c r="S49" s="204" t="n">
        <v>0</v>
      </c>
      <c r="T49" s="208" t="n">
        <v>0</v>
      </c>
      <c r="U49" s="204" t="n">
        <v>30791</v>
      </c>
      <c r="V49" s="204" t="n">
        <v>928409.0625</v>
      </c>
      <c r="W49" s="204" t="n">
        <v>10419.287109375</v>
      </c>
      <c r="X49" s="206" t="n">
        <v>131.557144165039</v>
      </c>
      <c r="Y49" s="206" t="n">
        <v>0.731479406356812</v>
      </c>
      <c r="Z49" s="206" t="n">
        <v>66.8560028076172</v>
      </c>
      <c r="AA49" s="206" t="n">
        <v>2.75874042510986</v>
      </c>
      <c r="AB49" s="206" t="n">
        <v>0</v>
      </c>
      <c r="AC49" s="206" t="s">
        <v>414</v>
      </c>
      <c r="AD49" s="204" t="n">
        <v>103</v>
      </c>
      <c r="AE49" s="204" t="n">
        <v>100</v>
      </c>
      <c r="AF49" s="209" t="s">
        <v>414</v>
      </c>
      <c r="AG49" s="206" t="n">
        <v>5.36800003051758</v>
      </c>
      <c r="AH49" s="206" t="n">
        <v>0.00275304494425654</v>
      </c>
      <c r="AI49" s="204" t="n">
        <v>0</v>
      </c>
      <c r="AJ49" s="204" t="n">
        <v>0</v>
      </c>
      <c r="AK49" s="206" t="n">
        <v>0.887000024318695</v>
      </c>
      <c r="AL49" s="210" t="s">
        <v>414</v>
      </c>
      <c r="AM49" s="206" t="n">
        <v>0.96</v>
      </c>
      <c r="AN49" s="206" t="n">
        <v>0</v>
      </c>
      <c r="AO49" s="206" t="n">
        <v>0</v>
      </c>
      <c r="AP49" s="206" t="s">
        <v>414</v>
      </c>
      <c r="AQ49" s="206" t="n">
        <v>2.16178774833679</v>
      </c>
      <c r="AR49" s="209" t="n">
        <v>2.79999995231628</v>
      </c>
      <c r="AS49" s="206" t="s">
        <v>414</v>
      </c>
      <c r="AT49" s="204" t="n">
        <v>5.69999980926514</v>
      </c>
      <c r="AU49" s="209" t="s">
        <v>414</v>
      </c>
      <c r="AV49" s="206" t="s">
        <v>414</v>
      </c>
      <c r="AW49" s="206" t="s">
        <v>414</v>
      </c>
      <c r="AX49" s="204" t="n">
        <v>1</v>
      </c>
      <c r="AY49" s="206" t="n">
        <v>0.0860000029206276</v>
      </c>
      <c r="AZ49" s="206" t="n">
        <v>31.2000007629395</v>
      </c>
      <c r="BA49" s="204" t="n">
        <v>0</v>
      </c>
      <c r="BB49" s="204" t="n">
        <v>150</v>
      </c>
      <c r="BC49" s="204" t="n">
        <v>0</v>
      </c>
      <c r="BD49" s="204" t="n">
        <v>242000</v>
      </c>
      <c r="BE49" s="204" t="n">
        <v>54503</v>
      </c>
      <c r="BF49" s="204" t="n">
        <v>0</v>
      </c>
      <c r="BG49" s="204" t="n">
        <v>120</v>
      </c>
      <c r="BH49" s="209" t="n">
        <v>2.40000009536743</v>
      </c>
      <c r="BI49" s="206" t="s">
        <v>414</v>
      </c>
      <c r="BJ49" s="206" t="n">
        <v>0.883210122585297</v>
      </c>
      <c r="BK49" s="204" t="n">
        <v>53</v>
      </c>
      <c r="BL49" s="209" t="n">
        <v>100</v>
      </c>
      <c r="BM49" s="211" t="n">
        <v>98.6784286499023</v>
      </c>
      <c r="BN49" s="206" t="n">
        <v>90.8019485473633</v>
      </c>
      <c r="BO49" s="209" t="n">
        <v>139.635131835938</v>
      </c>
      <c r="BP49" s="204" t="n">
        <v>19000</v>
      </c>
      <c r="BQ49" s="209" t="n">
        <v>99.3959579467773</v>
      </c>
      <c r="BR49" s="209" t="n">
        <v>99.7651748657227</v>
      </c>
      <c r="BS49" s="206" t="n">
        <v>19.5109996795654</v>
      </c>
      <c r="BT49" s="204" t="n">
        <v>96</v>
      </c>
      <c r="BU49" s="204" t="n">
        <v>88</v>
      </c>
      <c r="BV49" s="204" t="n">
        <v>81</v>
      </c>
      <c r="BW49" s="206" t="n">
        <v>3017.2666015625</v>
      </c>
      <c r="BX49" s="206" t="n">
        <v>6</v>
      </c>
      <c r="BY49" s="204" t="n">
        <v>30798.4765625</v>
      </c>
      <c r="BZ49" s="204" t="n">
        <v>1244188</v>
      </c>
      <c r="CA49" s="204" t="n">
        <v>1165275</v>
      </c>
      <c r="CB49" s="204" t="n">
        <v>9240</v>
      </c>
    </row>
    <row r="50" customFormat="false" ht="14.5" hidden="false" customHeight="false" outlineLevel="0" collapsed="false">
      <c r="A50" s="202" t="s">
        <v>501</v>
      </c>
      <c r="B50" s="203" t="s">
        <v>502</v>
      </c>
      <c r="C50" s="204" t="n">
        <v>180.831466674805</v>
      </c>
      <c r="D50" s="204" t="n">
        <v>0</v>
      </c>
      <c r="E50" s="204" t="n">
        <v>53770.234375</v>
      </c>
      <c r="F50" s="204" t="n">
        <v>0</v>
      </c>
      <c r="G50" s="204" t="n">
        <v>0</v>
      </c>
      <c r="H50" s="204" t="n">
        <v>0</v>
      </c>
      <c r="I50" s="204" t="n">
        <v>0</v>
      </c>
      <c r="J50" s="205" t="n">
        <v>0</v>
      </c>
      <c r="K50" s="206" t="n">
        <v>0</v>
      </c>
      <c r="L50" s="207" t="n">
        <v>0.0857142880558968</v>
      </c>
      <c r="M50" s="204" t="n">
        <v>0</v>
      </c>
      <c r="N50" s="204" t="s">
        <v>414</v>
      </c>
      <c r="O50" s="204" t="s">
        <v>414</v>
      </c>
      <c r="P50" s="204" t="s">
        <v>414</v>
      </c>
      <c r="Q50" s="204" t="n">
        <v>0</v>
      </c>
      <c r="R50" s="208" t="n">
        <v>0</v>
      </c>
      <c r="S50" s="204" t="n">
        <v>0</v>
      </c>
      <c r="T50" s="208" t="n">
        <v>0</v>
      </c>
      <c r="U50" s="204" t="n">
        <v>0</v>
      </c>
      <c r="V50" s="204" t="n">
        <v>0</v>
      </c>
      <c r="W50" s="204" t="n">
        <v>0</v>
      </c>
      <c r="X50" s="206" t="n">
        <v>138.64567565918</v>
      </c>
      <c r="Y50" s="206" t="n">
        <v>0.258584380149841</v>
      </c>
      <c r="Z50" s="206" t="n">
        <v>74.213996887207</v>
      </c>
      <c r="AA50" s="206" t="n">
        <v>2.39585947990417</v>
      </c>
      <c r="AB50" s="206" t="n">
        <v>0</v>
      </c>
      <c r="AC50" s="206" t="s">
        <v>414</v>
      </c>
      <c r="AD50" s="204" t="n">
        <v>3877</v>
      </c>
      <c r="AE50" s="209" t="n">
        <v>60</v>
      </c>
      <c r="AF50" s="209" t="s">
        <v>414</v>
      </c>
      <c r="AG50" s="206" t="n">
        <v>5.21799993515015</v>
      </c>
      <c r="AH50" s="206" t="n">
        <v>0.00664585363119841</v>
      </c>
      <c r="AI50" s="204" t="n">
        <v>0</v>
      </c>
      <c r="AJ50" s="204" t="n">
        <v>0</v>
      </c>
      <c r="AK50" s="206" t="n">
        <v>0.899999976158142</v>
      </c>
      <c r="AL50" s="210" t="s">
        <v>414</v>
      </c>
      <c r="AM50" s="206" t="n">
        <v>10.412089</v>
      </c>
      <c r="AN50" s="206" t="n">
        <v>0</v>
      </c>
      <c r="AO50" s="206" t="n">
        <v>0</v>
      </c>
      <c r="AP50" s="206" t="s">
        <v>414</v>
      </c>
      <c r="AQ50" s="206" t="n">
        <v>1.70612955093384</v>
      </c>
      <c r="AR50" s="209" t="n">
        <v>2.90000009536743</v>
      </c>
      <c r="AS50" s="206" t="s">
        <v>414</v>
      </c>
      <c r="AT50" s="204" t="n">
        <v>3.90000009536743</v>
      </c>
      <c r="AU50" s="209" t="s">
        <v>414</v>
      </c>
      <c r="AV50" s="206" t="s">
        <v>414</v>
      </c>
      <c r="AW50" s="206" t="s">
        <v>414</v>
      </c>
      <c r="AX50" s="204" t="n">
        <v>3</v>
      </c>
      <c r="AY50" s="206" t="n">
        <v>0.136000007390976</v>
      </c>
      <c r="AZ50" s="206" t="n">
        <v>25.2999992370605</v>
      </c>
      <c r="BA50" s="204" t="n">
        <v>5</v>
      </c>
      <c r="BB50" s="204" t="n">
        <v>3815</v>
      </c>
      <c r="BC50" s="204" t="n">
        <v>3</v>
      </c>
      <c r="BD50" s="204" t="n">
        <v>0</v>
      </c>
      <c r="BE50" s="204" t="n">
        <v>403541</v>
      </c>
      <c r="BF50" s="204" t="n">
        <v>0</v>
      </c>
      <c r="BG50" s="204" t="n">
        <v>130</v>
      </c>
      <c r="BH50" s="209" t="n">
        <v>2.40000009536743</v>
      </c>
      <c r="BI50" s="206" t="n">
        <v>4.01666688919067</v>
      </c>
      <c r="BJ50" s="206" t="n">
        <v>0.957014977931976</v>
      </c>
      <c r="BK50" s="204" t="n">
        <v>54</v>
      </c>
      <c r="BL50" s="209" t="n">
        <v>100</v>
      </c>
      <c r="BM50" s="211" t="n">
        <v>99.8330307006836</v>
      </c>
      <c r="BN50" s="206" t="n">
        <v>81.3388977050781</v>
      </c>
      <c r="BO50" s="209" t="n">
        <v>121.391677856445</v>
      </c>
      <c r="BP50" s="204" t="n">
        <v>210000</v>
      </c>
      <c r="BQ50" s="209" t="n">
        <v>99.1334991455078</v>
      </c>
      <c r="BR50" s="209" t="n">
        <v>99.8805923461914</v>
      </c>
      <c r="BS50" s="206" t="n">
        <v>43.1399993896484</v>
      </c>
      <c r="BT50" s="204" t="n">
        <v>97</v>
      </c>
      <c r="BU50" s="204" t="n">
        <v>90</v>
      </c>
      <c r="BV50" s="204" t="s">
        <v>414</v>
      </c>
      <c r="BW50" s="206" t="n">
        <v>3477.02587890625</v>
      </c>
      <c r="BX50" s="206" t="n">
        <v>3</v>
      </c>
      <c r="BY50" s="204" t="n">
        <v>26378.5</v>
      </c>
      <c r="BZ50" s="204" t="n">
        <v>10510750</v>
      </c>
      <c r="CA50" s="204" t="n">
        <v>10543853</v>
      </c>
      <c r="CB50" s="204" t="n">
        <v>77240</v>
      </c>
    </row>
    <row r="51" customFormat="false" ht="14.5" hidden="false" customHeight="false" outlineLevel="0" collapsed="false">
      <c r="A51" s="202" t="s">
        <v>503</v>
      </c>
      <c r="B51" s="203" t="s">
        <v>504</v>
      </c>
      <c r="C51" s="204" t="n">
        <v>0</v>
      </c>
      <c r="D51" s="204" t="n">
        <v>0</v>
      </c>
      <c r="E51" s="204" t="n">
        <v>3396.95361328125</v>
      </c>
      <c r="F51" s="204" t="n">
        <v>0</v>
      </c>
      <c r="G51" s="204" t="n">
        <v>0</v>
      </c>
      <c r="H51" s="204" t="n">
        <v>0</v>
      </c>
      <c r="I51" s="204" t="n">
        <v>0</v>
      </c>
      <c r="J51" s="205" t="n">
        <v>0</v>
      </c>
      <c r="K51" s="206" t="n">
        <v>0.0285714287310839</v>
      </c>
      <c r="L51" s="207" t="n">
        <v>0.142857149243355</v>
      </c>
      <c r="M51" s="204" t="n">
        <v>0</v>
      </c>
      <c r="N51" s="204" t="s">
        <v>414</v>
      </c>
      <c r="O51" s="204" t="s">
        <v>414</v>
      </c>
      <c r="P51" s="204" t="s">
        <v>414</v>
      </c>
      <c r="Q51" s="204" t="n">
        <v>0</v>
      </c>
      <c r="R51" s="208" t="n">
        <v>0</v>
      </c>
      <c r="S51" s="204" t="n">
        <v>0</v>
      </c>
      <c r="T51" s="208" t="n">
        <v>0</v>
      </c>
      <c r="U51" s="204" t="n">
        <v>0</v>
      </c>
      <c r="V51" s="204" t="n">
        <v>0</v>
      </c>
      <c r="W51" s="204" t="n">
        <v>0</v>
      </c>
      <c r="X51" s="206" t="n">
        <v>146.418319702148</v>
      </c>
      <c r="Y51" s="206" t="n">
        <v>0.574034333229065</v>
      </c>
      <c r="Z51" s="206" t="n">
        <v>88.2399978637695</v>
      </c>
      <c r="AA51" s="206" t="s">
        <v>414</v>
      </c>
      <c r="AB51" s="206" t="n">
        <v>0</v>
      </c>
      <c r="AC51" s="206" t="s">
        <v>414</v>
      </c>
      <c r="AD51" s="204" t="n">
        <v>1880</v>
      </c>
      <c r="AE51" s="204" t="n">
        <v>100</v>
      </c>
      <c r="AF51" s="209" t="n">
        <v>0.00100000004749745</v>
      </c>
      <c r="AG51" s="206" t="n">
        <v>5.32800006866455</v>
      </c>
      <c r="AH51" s="206" t="n">
        <v>0.00480490922927856</v>
      </c>
      <c r="AI51" s="204" t="n">
        <v>0</v>
      </c>
      <c r="AJ51" s="204" t="n">
        <v>0</v>
      </c>
      <c r="AK51" s="206" t="n">
        <v>0.939999997615814</v>
      </c>
      <c r="AL51" s="210" t="s">
        <v>414</v>
      </c>
      <c r="AM51" s="206" t="n">
        <v>-4.474488</v>
      </c>
      <c r="AN51" s="206" t="n">
        <v>0</v>
      </c>
      <c r="AO51" s="206" t="n">
        <v>0</v>
      </c>
      <c r="AP51" s="206" t="s">
        <v>414</v>
      </c>
      <c r="AQ51" s="206" t="n">
        <v>0.41796949505806</v>
      </c>
      <c r="AR51" s="209" t="n">
        <v>3.59999990463257</v>
      </c>
      <c r="AS51" s="206" t="s">
        <v>414</v>
      </c>
      <c r="AT51" s="204" t="n">
        <v>4.90000009536743</v>
      </c>
      <c r="AU51" s="209" t="n">
        <v>0.100000001490116</v>
      </c>
      <c r="AV51" s="206" t="n">
        <v>0.0399999991059303</v>
      </c>
      <c r="AW51" s="206" t="s">
        <v>414</v>
      </c>
      <c r="AX51" s="204" t="n">
        <v>0</v>
      </c>
      <c r="AY51" s="206" t="n">
        <v>0.0379999987781048</v>
      </c>
      <c r="AZ51" s="206" t="n">
        <v>27.7000007629395</v>
      </c>
      <c r="BA51" s="204" t="n">
        <v>0</v>
      </c>
      <c r="BB51" s="204" t="n">
        <v>0</v>
      </c>
      <c r="BC51" s="204" t="n">
        <v>0</v>
      </c>
      <c r="BD51" s="204" t="n">
        <v>0</v>
      </c>
      <c r="BE51" s="204" t="n">
        <v>69942</v>
      </c>
      <c r="BF51" s="204" t="n">
        <v>0</v>
      </c>
      <c r="BG51" s="204" t="n">
        <v>131</v>
      </c>
      <c r="BH51" s="209" t="n">
        <v>2.40000009536743</v>
      </c>
      <c r="BI51" s="206" t="n">
        <v>3.93333339691162</v>
      </c>
      <c r="BJ51" s="206" t="n">
        <v>1.89086866378784</v>
      </c>
      <c r="BK51" s="204" t="n">
        <v>88</v>
      </c>
      <c r="BL51" s="209" t="n">
        <v>100</v>
      </c>
      <c r="BM51" s="211" t="s">
        <v>414</v>
      </c>
      <c r="BN51" s="206" t="n">
        <v>96.5491485595703</v>
      </c>
      <c r="BO51" s="209" t="n">
        <v>125.214469909668</v>
      </c>
      <c r="BP51" s="204" t="n">
        <v>150000</v>
      </c>
      <c r="BQ51" s="209" t="n">
        <v>99.5972290039063</v>
      </c>
      <c r="BR51" s="209" t="n">
        <v>100</v>
      </c>
      <c r="BS51" s="206" t="n">
        <v>44.5670013427734</v>
      </c>
      <c r="BT51" s="204" t="n">
        <v>97</v>
      </c>
      <c r="BU51" s="204" t="n">
        <v>90</v>
      </c>
      <c r="BV51" s="204" t="n">
        <v>96</v>
      </c>
      <c r="BW51" s="206" t="n">
        <v>6015.4609375</v>
      </c>
      <c r="BX51" s="206" t="n">
        <v>4</v>
      </c>
      <c r="BY51" s="204" t="n">
        <v>67803.046875</v>
      </c>
      <c r="BZ51" s="204" t="n">
        <v>5854240.5</v>
      </c>
      <c r="CA51" s="204" t="n">
        <v>5669094</v>
      </c>
      <c r="CB51" s="204" t="n">
        <v>42430</v>
      </c>
    </row>
    <row r="52" customFormat="false" ht="14.5" hidden="false" customHeight="false" outlineLevel="0" collapsed="false">
      <c r="A52" s="202" t="s">
        <v>505</v>
      </c>
      <c r="B52" s="203" t="s">
        <v>506</v>
      </c>
      <c r="C52" s="204" t="n">
        <v>1666.87463378906</v>
      </c>
      <c r="D52" s="204" t="n">
        <v>0</v>
      </c>
      <c r="E52" s="204" t="n">
        <v>170.272003173828</v>
      </c>
      <c r="F52" s="204" t="n">
        <v>64.9540023803711</v>
      </c>
      <c r="G52" s="204" t="n">
        <v>0</v>
      </c>
      <c r="H52" s="204" t="n">
        <v>0</v>
      </c>
      <c r="I52" s="204" t="n">
        <v>0</v>
      </c>
      <c r="J52" s="205" t="n">
        <v>27514.513671875</v>
      </c>
      <c r="K52" s="206" t="n">
        <v>0.200000002980232</v>
      </c>
      <c r="L52" s="212" t="s">
        <v>414</v>
      </c>
      <c r="M52" s="204" t="n">
        <v>222397.5</v>
      </c>
      <c r="N52" s="204" t="n">
        <v>0</v>
      </c>
      <c r="O52" s="204" t="n">
        <v>0</v>
      </c>
      <c r="P52" s="204" t="n">
        <v>0</v>
      </c>
      <c r="Q52" s="204" t="n">
        <v>1181962.125</v>
      </c>
      <c r="R52" s="208" t="n">
        <v>0.943380355834961</v>
      </c>
      <c r="S52" s="204" t="n">
        <v>1181962.125</v>
      </c>
      <c r="T52" s="208" t="n">
        <v>0.943380355834961</v>
      </c>
      <c r="U52" s="204" t="n">
        <v>250313</v>
      </c>
      <c r="V52" s="204" t="n">
        <v>767342.5</v>
      </c>
      <c r="W52" s="204" t="n">
        <v>549387.625</v>
      </c>
      <c r="X52" s="206" t="n">
        <v>43.2354202270508</v>
      </c>
      <c r="Y52" s="206" t="n">
        <v>1.6248391866684</v>
      </c>
      <c r="Z52" s="206" t="n">
        <v>78.2170028686523</v>
      </c>
      <c r="AA52" s="206" t="s">
        <v>414</v>
      </c>
      <c r="AB52" s="206" t="n">
        <v>16.1821022033691</v>
      </c>
      <c r="AC52" s="206" t="s">
        <v>414</v>
      </c>
      <c r="AD52" s="204" t="n">
        <v>137</v>
      </c>
      <c r="AE52" s="204" t="n">
        <v>20</v>
      </c>
      <c r="AF52" s="209" t="n">
        <v>64.5</v>
      </c>
      <c r="AG52" s="206" t="n">
        <v>10.0369997024536</v>
      </c>
      <c r="AH52" s="206" t="n">
        <v>0.0887265652418137</v>
      </c>
      <c r="AI52" s="204" t="n">
        <v>0</v>
      </c>
      <c r="AJ52" s="204" t="n">
        <v>0</v>
      </c>
      <c r="AK52" s="206" t="n">
        <v>0.523999989032745</v>
      </c>
      <c r="AL52" s="210" t="s">
        <v>414</v>
      </c>
      <c r="AM52" s="206" t="n">
        <v>57.454858</v>
      </c>
      <c r="AN52" s="206" t="n">
        <v>68.0999984741211</v>
      </c>
      <c r="AO52" s="206" t="n">
        <v>113.629997253418</v>
      </c>
      <c r="AP52" s="206" t="n">
        <v>8.30947208404541</v>
      </c>
      <c r="AQ52" s="206" t="n">
        <v>2.01364421844482</v>
      </c>
      <c r="AR52" s="209" t="n">
        <v>55.9000015258789</v>
      </c>
      <c r="AS52" s="206" t="n">
        <v>26</v>
      </c>
      <c r="AT52" s="204" t="n">
        <v>224</v>
      </c>
      <c r="AU52" s="209" t="n">
        <v>0.800000011920929</v>
      </c>
      <c r="AV52" s="206" t="n">
        <v>0.150000005960464</v>
      </c>
      <c r="AW52" s="206" t="n">
        <v>97.6243133544922</v>
      </c>
      <c r="AX52" s="204" t="n">
        <v>110561</v>
      </c>
      <c r="AY52" s="206" t="s">
        <v>414</v>
      </c>
      <c r="AZ52" s="206" t="n">
        <v>41.5999984741211</v>
      </c>
      <c r="BA52" s="204" t="n">
        <v>110000</v>
      </c>
      <c r="BB52" s="204" t="n">
        <v>0</v>
      </c>
      <c r="BC52" s="204" t="n">
        <v>0</v>
      </c>
      <c r="BD52" s="204" t="n">
        <v>0</v>
      </c>
      <c r="BE52" s="204" t="n">
        <v>34668</v>
      </c>
      <c r="BF52" s="204" t="n">
        <v>0</v>
      </c>
      <c r="BG52" s="204" t="n">
        <v>115</v>
      </c>
      <c r="BH52" s="209" t="n">
        <v>16.2000007629395</v>
      </c>
      <c r="BI52" s="206" t="n">
        <v>2.79999995231628</v>
      </c>
      <c r="BJ52" s="206" t="n">
        <v>-0.676725387573242</v>
      </c>
      <c r="BK52" s="204" t="n">
        <v>30</v>
      </c>
      <c r="BL52" s="209" t="n">
        <v>61.7670822143555</v>
      </c>
      <c r="BM52" s="211" t="s">
        <v>414</v>
      </c>
      <c r="BN52" s="206" t="n">
        <v>59</v>
      </c>
      <c r="BO52" s="209" t="n">
        <v>43.9306678771973</v>
      </c>
      <c r="BP52" s="204" t="n">
        <v>2600</v>
      </c>
      <c r="BQ52" s="209" t="n">
        <v>66.7226333618164</v>
      </c>
      <c r="BR52" s="209" t="n">
        <v>76.049919128418</v>
      </c>
      <c r="BS52" s="206" t="n">
        <v>2.20300006866455</v>
      </c>
      <c r="BT52" s="204" t="n">
        <v>70</v>
      </c>
      <c r="BU52" s="204" t="n">
        <v>60</v>
      </c>
      <c r="BV52" s="204" t="n">
        <v>70</v>
      </c>
      <c r="BW52" s="206" t="n">
        <v>104.141792297363</v>
      </c>
      <c r="BX52" s="206" t="n">
        <v>248</v>
      </c>
      <c r="BY52" s="204" t="n">
        <v>3363.71215820312</v>
      </c>
      <c r="BZ52" s="204" t="n">
        <v>1105557.5</v>
      </c>
      <c r="CA52" s="204" t="n">
        <v>883091</v>
      </c>
      <c r="CB52" s="204" t="n">
        <v>23180</v>
      </c>
    </row>
    <row r="53" customFormat="false" ht="14.5" hidden="false" customHeight="false" outlineLevel="0" collapsed="false">
      <c r="A53" s="202" t="s">
        <v>507</v>
      </c>
      <c r="B53" s="203" t="s">
        <v>508</v>
      </c>
      <c r="C53" s="204" t="n">
        <v>125.96955871582</v>
      </c>
      <c r="D53" s="204" t="n">
        <v>0</v>
      </c>
      <c r="E53" s="204" t="s">
        <v>414</v>
      </c>
      <c r="F53" s="204" t="n">
        <v>8.94600009918213</v>
      </c>
      <c r="G53" s="204" t="n">
        <v>1379.51403808594</v>
      </c>
      <c r="H53" s="204" t="n">
        <v>145.212005615234</v>
      </c>
      <c r="I53" s="204" t="n">
        <v>849.192016601563</v>
      </c>
      <c r="J53" s="205" t="n">
        <v>0</v>
      </c>
      <c r="K53" s="206" t="n">
        <v>0</v>
      </c>
      <c r="L53" s="207" t="n">
        <v>0.0857142880558968</v>
      </c>
      <c r="M53" s="204" t="s">
        <v>414</v>
      </c>
      <c r="N53" s="204" t="s">
        <v>414</v>
      </c>
      <c r="O53" s="204" t="s">
        <v>414</v>
      </c>
      <c r="P53" s="204" t="s">
        <v>414</v>
      </c>
      <c r="Q53" s="204" t="n">
        <v>0</v>
      </c>
      <c r="R53" s="208" t="n">
        <v>0</v>
      </c>
      <c r="S53" s="204" t="n">
        <v>0</v>
      </c>
      <c r="T53" s="208" t="n">
        <v>0</v>
      </c>
      <c r="U53" s="204" t="n">
        <v>40646</v>
      </c>
      <c r="V53" s="204" t="n">
        <v>49963.55078125</v>
      </c>
      <c r="W53" s="204" t="n">
        <v>55439.625</v>
      </c>
      <c r="X53" s="206" t="n">
        <v>96.2293319702149</v>
      </c>
      <c r="Y53" s="206" t="n">
        <v>0.679619014263153</v>
      </c>
      <c r="Z53" s="206" t="n">
        <v>71.3949966430664</v>
      </c>
      <c r="AA53" s="206" t="s">
        <v>414</v>
      </c>
      <c r="AB53" s="206" t="n">
        <v>5.57106781005859</v>
      </c>
      <c r="AC53" s="206" t="s">
        <v>414</v>
      </c>
      <c r="AD53" s="204" t="s">
        <v>414</v>
      </c>
      <c r="AE53" s="209" t="n">
        <v>100</v>
      </c>
      <c r="AF53" s="209" t="s">
        <v>414</v>
      </c>
      <c r="AG53" s="206" t="s">
        <v>414</v>
      </c>
      <c r="AH53" s="206" t="n">
        <v>0</v>
      </c>
      <c r="AI53" s="204" t="n">
        <v>0</v>
      </c>
      <c r="AJ53" s="204" t="n">
        <v>0</v>
      </c>
      <c r="AK53" s="206" t="n">
        <v>0.741999983787537</v>
      </c>
      <c r="AL53" s="210" t="s">
        <v>414</v>
      </c>
      <c r="AM53" s="206" t="n">
        <v>1.8</v>
      </c>
      <c r="AN53" s="206" t="n">
        <v>9.76000022888184</v>
      </c>
      <c r="AO53" s="206" t="n">
        <v>4.3899998664856</v>
      </c>
      <c r="AP53" s="206" t="n">
        <v>12.5526866912842</v>
      </c>
      <c r="AQ53" s="206" t="n">
        <v>13.4784860610962</v>
      </c>
      <c r="AR53" s="209" t="n">
        <v>35.4000015258789</v>
      </c>
      <c r="AS53" s="206" t="s">
        <v>414</v>
      </c>
      <c r="AT53" s="204" t="n">
        <v>47</v>
      </c>
      <c r="AU53" s="209" t="s">
        <v>414</v>
      </c>
      <c r="AV53" s="206" t="s">
        <v>414</v>
      </c>
      <c r="AW53" s="206" t="s">
        <v>414</v>
      </c>
      <c r="AX53" s="204" t="n">
        <v>399</v>
      </c>
      <c r="AY53" s="206" t="s">
        <v>414</v>
      </c>
      <c r="AZ53" s="206" t="s">
        <v>414</v>
      </c>
      <c r="BA53" s="204" t="n">
        <v>0</v>
      </c>
      <c r="BB53" s="204" t="n">
        <v>0</v>
      </c>
      <c r="BC53" s="204" t="n">
        <v>0</v>
      </c>
      <c r="BD53" s="204" t="n">
        <v>0</v>
      </c>
      <c r="BE53" s="204" t="n">
        <v>0</v>
      </c>
      <c r="BF53" s="204" t="n">
        <v>0</v>
      </c>
      <c r="BG53" s="204" t="n">
        <v>152</v>
      </c>
      <c r="BH53" s="209" t="n">
        <v>6.90000009536743</v>
      </c>
      <c r="BI53" s="206" t="s">
        <v>414</v>
      </c>
      <c r="BJ53" s="206" t="n">
        <v>-0.179586440324783</v>
      </c>
      <c r="BK53" s="204" t="n">
        <v>55</v>
      </c>
      <c r="BL53" s="209" t="n">
        <v>100</v>
      </c>
      <c r="BM53" s="211" t="s">
        <v>414</v>
      </c>
      <c r="BN53" s="206" t="n">
        <v>69.6196670532227</v>
      </c>
      <c r="BO53" s="209" t="n">
        <v>105.57608795166</v>
      </c>
      <c r="BP53" s="204" t="n">
        <v>1000</v>
      </c>
      <c r="BQ53" s="209" t="n">
        <v>80.3664245605469</v>
      </c>
      <c r="BR53" s="209" t="n">
        <v>95.420654296875</v>
      </c>
      <c r="BS53" s="206" t="n">
        <v>10.8249998092651</v>
      </c>
      <c r="BT53" s="204" t="n">
        <v>97</v>
      </c>
      <c r="BU53" s="204" t="n">
        <v>90</v>
      </c>
      <c r="BV53" s="204" t="s">
        <v>414</v>
      </c>
      <c r="BW53" s="206" t="n">
        <v>675.374145507813</v>
      </c>
      <c r="BX53" s="206" t="s">
        <v>414</v>
      </c>
      <c r="BY53" s="204" t="n">
        <v>7559.97509765625</v>
      </c>
      <c r="BZ53" s="204" t="n">
        <v>72412.5</v>
      </c>
      <c r="CA53" s="204" t="n">
        <v>72680</v>
      </c>
      <c r="CB53" s="204" t="n">
        <v>750</v>
      </c>
    </row>
    <row r="54" customFormat="false" ht="14.5" hidden="false" customHeight="false" outlineLevel="0" collapsed="false">
      <c r="A54" s="202" t="s">
        <v>509</v>
      </c>
      <c r="B54" s="203" t="s">
        <v>510</v>
      </c>
      <c r="C54" s="204" t="n">
        <v>21791.8359375</v>
      </c>
      <c r="D54" s="204" t="n">
        <v>19893.115234375</v>
      </c>
      <c r="E54" s="204" t="n">
        <v>34960.27734375</v>
      </c>
      <c r="F54" s="204" t="n">
        <v>36.6520004272461</v>
      </c>
      <c r="G54" s="204" t="n">
        <v>199800.125</v>
      </c>
      <c r="H54" s="204" t="n">
        <v>56494.82421875</v>
      </c>
      <c r="I54" s="204" t="n">
        <v>14196.40625</v>
      </c>
      <c r="J54" s="205" t="n">
        <v>0</v>
      </c>
      <c r="K54" s="206" t="n">
        <v>0</v>
      </c>
      <c r="L54" s="207" t="n">
        <v>0.0285714287310839</v>
      </c>
      <c r="M54" s="204" t="s">
        <v>414</v>
      </c>
      <c r="N54" s="204" t="s">
        <v>414</v>
      </c>
      <c r="O54" s="204" t="s">
        <v>414</v>
      </c>
      <c r="P54" s="204" t="s">
        <v>414</v>
      </c>
      <c r="Q54" s="204" t="n">
        <v>0</v>
      </c>
      <c r="R54" s="208" t="n">
        <v>0</v>
      </c>
      <c r="S54" s="204" t="n">
        <v>6467790</v>
      </c>
      <c r="T54" s="208" t="n">
        <v>0.592163264751434</v>
      </c>
      <c r="U54" s="204" t="n">
        <v>7335946</v>
      </c>
      <c r="V54" s="204" t="n">
        <v>8430629</v>
      </c>
      <c r="W54" s="204" t="n">
        <v>9686308</v>
      </c>
      <c r="X54" s="206" t="n">
        <v>226.738021850586</v>
      </c>
      <c r="Y54" s="206" t="n">
        <v>1.78272485733032</v>
      </c>
      <c r="Z54" s="206" t="n">
        <v>83.2129974365234</v>
      </c>
      <c r="AA54" s="206" t="n">
        <v>3.47793364524841</v>
      </c>
      <c r="AB54" s="206" t="n">
        <v>2.25239300727844</v>
      </c>
      <c r="AC54" s="206" t="n">
        <v>46.9019775390625</v>
      </c>
      <c r="AD54" s="204" t="n">
        <v>824</v>
      </c>
      <c r="AE54" s="204" t="n">
        <v>80</v>
      </c>
      <c r="AF54" s="209" t="n">
        <v>14.8000001907349</v>
      </c>
      <c r="AG54" s="206" t="n">
        <v>9.24400043487549</v>
      </c>
      <c r="AH54" s="206" t="n">
        <v>0.0100704990327358</v>
      </c>
      <c r="AI54" s="204" t="n">
        <v>0</v>
      </c>
      <c r="AJ54" s="204" t="n">
        <v>0</v>
      </c>
      <c r="AK54" s="206" t="n">
        <v>0.755999982357025</v>
      </c>
      <c r="AL54" s="210" t="n">
        <v>0.0151032600551844</v>
      </c>
      <c r="AM54" s="206" t="n">
        <v>26.184008</v>
      </c>
      <c r="AN54" s="206" t="n">
        <v>43.7700004577637</v>
      </c>
      <c r="AO54" s="206" t="n">
        <v>77.5</v>
      </c>
      <c r="AP54" s="206" t="n">
        <v>0.739579081535339</v>
      </c>
      <c r="AQ54" s="206" t="n">
        <v>10.5671014785767</v>
      </c>
      <c r="AR54" s="209" t="n">
        <v>33.7999992370605</v>
      </c>
      <c r="AS54" s="206" t="n">
        <v>3</v>
      </c>
      <c r="AT54" s="204" t="n">
        <v>41</v>
      </c>
      <c r="AU54" s="209" t="n">
        <v>0.899999976158142</v>
      </c>
      <c r="AV54" s="206" t="n">
        <v>0.550000011920929</v>
      </c>
      <c r="AW54" s="206" t="n">
        <v>0.170537024736404</v>
      </c>
      <c r="AX54" s="204" t="n">
        <v>2612634</v>
      </c>
      <c r="AY54" s="206" t="n">
        <v>0.455000013113022</v>
      </c>
      <c r="AZ54" s="206" t="n">
        <v>39.5999984741211</v>
      </c>
      <c r="BA54" s="204" t="n">
        <v>21095</v>
      </c>
      <c r="BB54" s="204" t="n">
        <v>4178</v>
      </c>
      <c r="BC54" s="204" t="n">
        <v>210</v>
      </c>
      <c r="BD54" s="204" t="n">
        <v>0</v>
      </c>
      <c r="BE54" s="204" t="n">
        <v>116804</v>
      </c>
      <c r="BF54" s="204" t="n">
        <v>0</v>
      </c>
      <c r="BG54" s="204" t="n">
        <v>125</v>
      </c>
      <c r="BH54" s="209" t="n">
        <v>6.69999980926514</v>
      </c>
      <c r="BI54" s="206" t="n">
        <v>3.16666674613953</v>
      </c>
      <c r="BJ54" s="206" t="n">
        <v>-0.330742239952087</v>
      </c>
      <c r="BK54" s="204" t="n">
        <v>30</v>
      </c>
      <c r="BL54" s="209" t="n">
        <v>100</v>
      </c>
      <c r="BM54" s="211" t="n">
        <v>93.7784576416016</v>
      </c>
      <c r="BN54" s="206" t="n">
        <v>76.9000015258789</v>
      </c>
      <c r="BO54" s="209" t="n">
        <v>82.8693008422852</v>
      </c>
      <c r="BP54" s="204" t="n">
        <v>29000</v>
      </c>
      <c r="BQ54" s="209" t="n">
        <v>87.1781845092773</v>
      </c>
      <c r="BR54" s="209" t="n">
        <v>96.6868133544922</v>
      </c>
      <c r="BS54" s="206" t="n">
        <v>15.6000003814697</v>
      </c>
      <c r="BT54" s="204" t="n">
        <v>82</v>
      </c>
      <c r="BU54" s="204" t="n">
        <v>55</v>
      </c>
      <c r="BV54" s="204" t="n">
        <v>69</v>
      </c>
      <c r="BW54" s="206" t="n">
        <v>1140.03979492188</v>
      </c>
      <c r="BX54" s="206" t="n">
        <v>95</v>
      </c>
      <c r="BY54" s="204" t="n">
        <v>8603.7900390625</v>
      </c>
      <c r="BZ54" s="204" t="n">
        <v>11117874</v>
      </c>
      <c r="CA54" s="204" t="n">
        <v>10520392</v>
      </c>
      <c r="CB54" s="204" t="n">
        <v>48320</v>
      </c>
    </row>
    <row r="55" customFormat="false" ht="14.5" hidden="false" customHeight="false" outlineLevel="0" collapsed="false">
      <c r="A55" s="202" t="s">
        <v>511</v>
      </c>
      <c r="B55" s="203" t="s">
        <v>512</v>
      </c>
      <c r="C55" s="204" t="n">
        <v>33655.72265625</v>
      </c>
      <c r="D55" s="204" t="n">
        <v>32844.4453125</v>
      </c>
      <c r="E55" s="204" t="n">
        <v>127310.453125</v>
      </c>
      <c r="F55" s="204" t="n">
        <v>1227.37805175781</v>
      </c>
      <c r="G55" s="204" t="n">
        <v>0</v>
      </c>
      <c r="H55" s="204" t="n">
        <v>0</v>
      </c>
      <c r="I55" s="204" t="n">
        <v>0</v>
      </c>
      <c r="J55" s="205" t="n">
        <v>4133.28564453125</v>
      </c>
      <c r="K55" s="206" t="n">
        <v>0.0857142880558968</v>
      </c>
      <c r="L55" s="207" t="n">
        <v>0.114285714924335</v>
      </c>
      <c r="M55" s="204" t="s">
        <v>414</v>
      </c>
      <c r="N55" s="204" t="s">
        <v>414</v>
      </c>
      <c r="O55" s="204" t="s">
        <v>414</v>
      </c>
      <c r="P55" s="204" t="s">
        <v>414</v>
      </c>
      <c r="Q55" s="204" t="n">
        <v>11470085</v>
      </c>
      <c r="R55" s="208" t="n">
        <v>0.638675093650818</v>
      </c>
      <c r="S55" s="204" t="n">
        <v>7769532</v>
      </c>
      <c r="T55" s="208" t="n">
        <v>0.432621598243713</v>
      </c>
      <c r="U55" s="204" t="n">
        <v>7308385</v>
      </c>
      <c r="V55" s="204" t="n">
        <v>7361668.5</v>
      </c>
      <c r="W55" s="204" t="n">
        <v>9514529</v>
      </c>
      <c r="X55" s="206" t="n">
        <v>72.0263900756836</v>
      </c>
      <c r="Y55" s="206" t="n">
        <v>1.68484854698181</v>
      </c>
      <c r="Z55" s="206" t="n">
        <v>64.3610000610352</v>
      </c>
      <c r="AA55" s="206" t="n">
        <v>3.77979898452759</v>
      </c>
      <c r="AB55" s="206" t="n">
        <v>0.905077934265137</v>
      </c>
      <c r="AC55" s="206" t="n">
        <v>87.1749649047852</v>
      </c>
      <c r="AD55" s="204" t="n">
        <v>3151</v>
      </c>
      <c r="AE55" s="204" t="n">
        <v>80</v>
      </c>
      <c r="AF55" s="209" t="n">
        <v>20.1000003814697</v>
      </c>
      <c r="AG55" s="206" t="n">
        <v>9.44900035858154</v>
      </c>
      <c r="AH55" s="206" t="n">
        <v>0.260741859674454</v>
      </c>
      <c r="AI55" s="204" t="n">
        <v>0</v>
      </c>
      <c r="AJ55" s="204" t="n">
        <v>0</v>
      </c>
      <c r="AK55" s="206" t="n">
        <v>0.75900000333786</v>
      </c>
      <c r="AL55" s="210" t="n">
        <v>0.0182537995278835</v>
      </c>
      <c r="AM55" s="206" t="n">
        <v>249.524264</v>
      </c>
      <c r="AN55" s="206" t="n">
        <v>218.270004272461</v>
      </c>
      <c r="AO55" s="206" t="n">
        <v>401.209991455078</v>
      </c>
      <c r="AP55" s="206" t="n">
        <v>0.355723887681961</v>
      </c>
      <c r="AQ55" s="206" t="n">
        <v>3.36756801605225</v>
      </c>
      <c r="AR55" s="209" t="n">
        <v>13</v>
      </c>
      <c r="AS55" s="206" t="n">
        <v>5.19999980926514</v>
      </c>
      <c r="AT55" s="204" t="n">
        <v>48</v>
      </c>
      <c r="AU55" s="209" t="n">
        <v>0.300000011920929</v>
      </c>
      <c r="AV55" s="206" t="n">
        <v>0.200000002980232</v>
      </c>
      <c r="AW55" s="206" t="n">
        <v>3.76178240776062</v>
      </c>
      <c r="AX55" s="204" t="n">
        <v>17609</v>
      </c>
      <c r="AY55" s="206" t="n">
        <v>0.38400000333786</v>
      </c>
      <c r="AZ55" s="206" t="n">
        <v>47.2999992370606</v>
      </c>
      <c r="BA55" s="204" t="n">
        <v>18685</v>
      </c>
      <c r="BB55" s="204" t="n">
        <v>151809</v>
      </c>
      <c r="BC55" s="204" t="n">
        <v>42583</v>
      </c>
      <c r="BD55" s="204" t="n">
        <v>0</v>
      </c>
      <c r="BE55" s="204" t="n">
        <v>569843</v>
      </c>
      <c r="BF55" s="204" t="n">
        <v>0</v>
      </c>
      <c r="BG55" s="204" t="n">
        <v>109</v>
      </c>
      <c r="BH55" s="209" t="n">
        <v>15.3999996185303</v>
      </c>
      <c r="BI55" s="206" t="n">
        <v>3.81666660308838</v>
      </c>
      <c r="BJ55" s="206" t="n">
        <v>-0.438847452402115</v>
      </c>
      <c r="BK55" s="204" t="n">
        <v>36</v>
      </c>
      <c r="BL55" s="209" t="n">
        <v>98.8499984741211</v>
      </c>
      <c r="BM55" s="211" t="n">
        <v>93.6260986328125</v>
      </c>
      <c r="BN55" s="206" t="n">
        <v>64.5999984741211</v>
      </c>
      <c r="BO55" s="209" t="n">
        <v>87.7703247070312</v>
      </c>
      <c r="BP55" s="204" t="n">
        <v>62000</v>
      </c>
      <c r="BQ55" s="209" t="n">
        <v>91.5249252319336</v>
      </c>
      <c r="BR55" s="209" t="n">
        <v>95.3597640991211</v>
      </c>
      <c r="BS55" s="206" t="n">
        <v>20.5</v>
      </c>
      <c r="BT55" s="204" t="n">
        <v>70</v>
      </c>
      <c r="BU55" s="204" t="n">
        <v>70</v>
      </c>
      <c r="BV55" s="204" t="n">
        <v>76</v>
      </c>
      <c r="BW55" s="206" t="n">
        <v>934.519409179688</v>
      </c>
      <c r="BX55" s="206" t="n">
        <v>59</v>
      </c>
      <c r="BY55" s="204" t="n">
        <v>5934.87548828125</v>
      </c>
      <c r="BZ55" s="204" t="n">
        <v>17797736</v>
      </c>
      <c r="CA55" s="204" t="n">
        <v>16147651</v>
      </c>
      <c r="CB55" s="204" t="n">
        <v>248360</v>
      </c>
    </row>
    <row r="56" customFormat="false" ht="14.5" hidden="false" customHeight="false" outlineLevel="0" collapsed="false">
      <c r="A56" s="202" t="s">
        <v>513</v>
      </c>
      <c r="B56" s="203" t="s">
        <v>514</v>
      </c>
      <c r="C56" s="204" t="n">
        <v>65987.234375</v>
      </c>
      <c r="D56" s="204" t="n">
        <v>0.0260049998760223</v>
      </c>
      <c r="E56" s="204" t="n">
        <v>710352.125</v>
      </c>
      <c r="F56" s="204" t="n">
        <v>342.269989013672</v>
      </c>
      <c r="G56" s="204" t="n">
        <v>0</v>
      </c>
      <c r="H56" s="204" t="n">
        <v>0</v>
      </c>
      <c r="I56" s="204" t="n">
        <v>0</v>
      </c>
      <c r="J56" s="205" t="n">
        <v>0</v>
      </c>
      <c r="K56" s="206" t="n">
        <v>0</v>
      </c>
      <c r="L56" s="207" t="n">
        <v>0.114285714924335</v>
      </c>
      <c r="M56" s="204" t="n">
        <v>21517106</v>
      </c>
      <c r="N56" s="204" t="n">
        <v>0</v>
      </c>
      <c r="O56" s="204" t="n">
        <v>0</v>
      </c>
      <c r="P56" s="204" t="n">
        <v>0</v>
      </c>
      <c r="Q56" s="204" t="n">
        <v>0</v>
      </c>
      <c r="R56" s="208" t="n">
        <v>0</v>
      </c>
      <c r="S56" s="204" t="n">
        <v>0</v>
      </c>
      <c r="T56" s="208" t="n">
        <v>0</v>
      </c>
      <c r="U56" s="204" t="n">
        <v>84565</v>
      </c>
      <c r="V56" s="204" t="n">
        <v>7079078</v>
      </c>
      <c r="W56" s="204" t="n">
        <v>4540454</v>
      </c>
      <c r="X56" s="206" t="n">
        <v>104.734870910645</v>
      </c>
      <c r="Y56" s="206" t="n">
        <v>2.04706358909607</v>
      </c>
      <c r="Z56" s="206" t="n">
        <v>42.8619995117188</v>
      </c>
      <c r="AA56" s="206" t="n">
        <v>4.13085746765137</v>
      </c>
      <c r="AB56" s="206" t="n">
        <v>0</v>
      </c>
      <c r="AC56" s="206" t="n">
        <v>89.8309326171875</v>
      </c>
      <c r="AD56" s="204" t="n">
        <v>63000</v>
      </c>
      <c r="AE56" s="204" t="n">
        <v>80</v>
      </c>
      <c r="AF56" s="209" t="n">
        <v>5.19999980926514</v>
      </c>
      <c r="AG56" s="206" t="n">
        <v>12.4079999923706</v>
      </c>
      <c r="AH56" s="206" t="n">
        <v>0.95177149772644</v>
      </c>
      <c r="AI56" s="204" t="n">
        <v>0</v>
      </c>
      <c r="AJ56" s="204" t="n">
        <v>4</v>
      </c>
      <c r="AK56" s="206" t="n">
        <v>0.707000017166138</v>
      </c>
      <c r="AL56" s="210" t="n">
        <v>0.0194249600172043</v>
      </c>
      <c r="AM56" s="206" t="n">
        <v>284.197712</v>
      </c>
      <c r="AN56" s="206" t="n">
        <v>522.099975585938</v>
      </c>
      <c r="AO56" s="206" t="n">
        <v>502.410003662109</v>
      </c>
      <c r="AP56" s="206" t="n">
        <v>0.441945761442184</v>
      </c>
      <c r="AQ56" s="206" t="n">
        <v>8.10477352142334</v>
      </c>
      <c r="AR56" s="209" t="n">
        <v>19.5</v>
      </c>
      <c r="AS56" s="206" t="n">
        <v>7</v>
      </c>
      <c r="AT56" s="204" t="n">
        <v>11</v>
      </c>
      <c r="AU56" s="209" t="n">
        <v>0.100000001490116</v>
      </c>
      <c r="AV56" s="206" t="n">
        <v>0.0599999986588955</v>
      </c>
      <c r="AW56" s="204" t="n">
        <v>0</v>
      </c>
      <c r="AX56" s="204" t="n">
        <v>2932815</v>
      </c>
      <c r="AY56" s="206" t="n">
        <v>0.449000000953674</v>
      </c>
      <c r="AZ56" s="206" t="n">
        <v>31.5</v>
      </c>
      <c r="BA56" s="204" t="n">
        <v>20400</v>
      </c>
      <c r="BB56" s="204" t="n">
        <v>6235</v>
      </c>
      <c r="BC56" s="204" t="n">
        <v>0</v>
      </c>
      <c r="BD56" s="204" t="n">
        <v>0</v>
      </c>
      <c r="BE56" s="204" t="n">
        <v>351313</v>
      </c>
      <c r="BF56" s="204" t="n">
        <v>0</v>
      </c>
      <c r="BG56" s="204" t="n">
        <v>143</v>
      </c>
      <c r="BH56" s="209" t="n">
        <v>5.09999990463257</v>
      </c>
      <c r="BI56" s="206" t="n">
        <v>3.31666660308838</v>
      </c>
      <c r="BJ56" s="206" t="n">
        <v>-0.545122027397156</v>
      </c>
      <c r="BK56" s="204" t="n">
        <v>33</v>
      </c>
      <c r="BL56" s="209" t="n">
        <v>100</v>
      </c>
      <c r="BM56" s="211" t="n">
        <v>71.1682510375977</v>
      </c>
      <c r="BN56" s="206" t="n">
        <v>71.9141998291016</v>
      </c>
      <c r="BO56" s="209" t="n">
        <v>93.1821823120117</v>
      </c>
      <c r="BP56" s="204" t="n">
        <v>83000</v>
      </c>
      <c r="BQ56" s="209" t="n">
        <v>97.3254699707031</v>
      </c>
      <c r="BR56" s="209" t="n">
        <v>99.4401779174805</v>
      </c>
      <c r="BS56" s="206" t="n">
        <v>7.90199995040894</v>
      </c>
      <c r="BT56" s="204" t="n">
        <v>94</v>
      </c>
      <c r="BU56" s="204" t="n">
        <v>94</v>
      </c>
      <c r="BV56" s="204" t="s">
        <v>414</v>
      </c>
      <c r="BW56" s="206" t="n">
        <v>582.227355957031</v>
      </c>
      <c r="BX56" s="206" t="n">
        <v>37</v>
      </c>
      <c r="BY56" s="204" t="n">
        <v>3876.35961914062</v>
      </c>
      <c r="BZ56" s="204" t="n">
        <v>109262176</v>
      </c>
      <c r="CA56" s="204" t="n">
        <v>91515176</v>
      </c>
      <c r="CB56" s="204" t="n">
        <v>995450</v>
      </c>
    </row>
    <row r="57" customFormat="false" ht="14.5" hidden="false" customHeight="false" outlineLevel="0" collapsed="false">
      <c r="A57" s="202" t="s">
        <v>515</v>
      </c>
      <c r="B57" s="203" t="s">
        <v>516</v>
      </c>
      <c r="C57" s="204" t="n">
        <v>12762.7548828125</v>
      </c>
      <c r="D57" s="204" t="n">
        <v>12762.7548828125</v>
      </c>
      <c r="E57" s="204" t="n">
        <v>7803.78955078125</v>
      </c>
      <c r="F57" s="204" t="n">
        <v>211.929992675781</v>
      </c>
      <c r="G57" s="204" t="n">
        <v>36733.84765625</v>
      </c>
      <c r="H57" s="204" t="n">
        <v>865.051513671875</v>
      </c>
      <c r="I57" s="204" t="n">
        <v>990.773986816406</v>
      </c>
      <c r="J57" s="205" t="n">
        <v>42474.5703125</v>
      </c>
      <c r="K57" s="206" t="n">
        <v>0.171428576111794</v>
      </c>
      <c r="L57" s="207" t="n">
        <v>0.0285714287310839</v>
      </c>
      <c r="M57" s="204" t="s">
        <v>414</v>
      </c>
      <c r="N57" s="204" t="s">
        <v>414</v>
      </c>
      <c r="O57" s="204" t="s">
        <v>414</v>
      </c>
      <c r="P57" s="204" t="s">
        <v>414</v>
      </c>
      <c r="Q57" s="204" t="n">
        <v>0</v>
      </c>
      <c r="R57" s="208" t="n">
        <v>0</v>
      </c>
      <c r="S57" s="204" t="n">
        <v>0</v>
      </c>
      <c r="T57" s="208" t="n">
        <v>0</v>
      </c>
      <c r="U57" s="204" t="n">
        <v>5955799</v>
      </c>
      <c r="V57" s="204" t="n">
        <v>4482749</v>
      </c>
      <c r="W57" s="204" t="n">
        <v>5954427</v>
      </c>
      <c r="X57" s="206" t="n">
        <v>314.599426269531</v>
      </c>
      <c r="Y57" s="206" t="n">
        <v>1.41026294231415</v>
      </c>
      <c r="Z57" s="206" t="n">
        <v>74.1179962158203</v>
      </c>
      <c r="AA57" s="206" t="n">
        <v>4.06997728347778</v>
      </c>
      <c r="AB57" s="206" t="n">
        <v>0.297384917736053</v>
      </c>
      <c r="AC57" s="206" t="n">
        <v>90.699577331543</v>
      </c>
      <c r="AD57" s="204" t="n">
        <v>103</v>
      </c>
      <c r="AE57" s="204" t="n">
        <v>100</v>
      </c>
      <c r="AF57" s="209" t="n">
        <v>22.3999996185303</v>
      </c>
      <c r="AG57" s="206" t="n">
        <v>8.88399982452393</v>
      </c>
      <c r="AH57" s="206" t="n">
        <v>0.014771250076592</v>
      </c>
      <c r="AI57" s="204" t="n">
        <v>0</v>
      </c>
      <c r="AJ57" s="204" t="n">
        <v>0</v>
      </c>
      <c r="AK57" s="206" t="n">
        <v>0.672999978065491</v>
      </c>
      <c r="AL57" s="210" t="n">
        <v>0.0324625112116337</v>
      </c>
      <c r="AM57" s="206" t="n">
        <v>72.714286</v>
      </c>
      <c r="AN57" s="206" t="n">
        <v>214.089996337891</v>
      </c>
      <c r="AO57" s="206" t="n">
        <v>271.910003662109</v>
      </c>
      <c r="AP57" s="206" t="n">
        <v>2.68669390678406</v>
      </c>
      <c r="AQ57" s="206" t="n">
        <v>24.0711269378662</v>
      </c>
      <c r="AR57" s="209" t="n">
        <v>12.8999996185303</v>
      </c>
      <c r="AS57" s="206" t="n">
        <v>5</v>
      </c>
      <c r="AT57" s="204" t="n">
        <v>55</v>
      </c>
      <c r="AU57" s="209" t="n">
        <v>0.5</v>
      </c>
      <c r="AV57" s="206" t="n">
        <v>0.219999998807907</v>
      </c>
      <c r="AW57" s="204" t="n">
        <v>0</v>
      </c>
      <c r="AX57" s="204" t="n">
        <v>1416732</v>
      </c>
      <c r="AY57" s="206" t="n">
        <v>0.382999986410141</v>
      </c>
      <c r="AZ57" s="206" t="n">
        <v>38.7999992370605</v>
      </c>
      <c r="BA57" s="204" t="n">
        <v>150365</v>
      </c>
      <c r="BB57" s="204" t="n">
        <v>300</v>
      </c>
      <c r="BC57" s="204" t="n">
        <v>100</v>
      </c>
      <c r="BD57" s="204" t="n">
        <v>71500</v>
      </c>
      <c r="BE57" s="204" t="n">
        <v>164</v>
      </c>
      <c r="BF57" s="204" t="n">
        <v>0</v>
      </c>
      <c r="BG57" s="204" t="n">
        <v>120</v>
      </c>
      <c r="BH57" s="209" t="n">
        <v>7.69999980926514</v>
      </c>
      <c r="BI57" s="206" t="n">
        <v>2.93300008773804</v>
      </c>
      <c r="BJ57" s="206" t="n">
        <v>-0.356493681669235</v>
      </c>
      <c r="BK57" s="204" t="n">
        <v>34</v>
      </c>
      <c r="BL57" s="209" t="n">
        <v>100</v>
      </c>
      <c r="BM57" s="211" t="n">
        <v>89.9845275878906</v>
      </c>
      <c r="BN57" s="206" t="n">
        <v>54.6013717651367</v>
      </c>
      <c r="BO57" s="209" t="n">
        <v>153.387069702148</v>
      </c>
      <c r="BP57" s="204" t="n">
        <v>11000</v>
      </c>
      <c r="BQ57" s="209" t="n">
        <v>82.4497528076172</v>
      </c>
      <c r="BR57" s="209" t="n">
        <v>97.9465789794922</v>
      </c>
      <c r="BS57" s="206" t="n">
        <v>15.6899995803833</v>
      </c>
      <c r="BT57" s="204" t="n">
        <v>72</v>
      </c>
      <c r="BU57" s="204" t="n">
        <v>56</v>
      </c>
      <c r="BV57" s="204" t="n">
        <v>78</v>
      </c>
      <c r="BW57" s="206" t="n">
        <v>656.705993652344</v>
      </c>
      <c r="BX57" s="206" t="n">
        <v>46</v>
      </c>
      <c r="BY57" s="204" t="n">
        <v>4408.5205078125</v>
      </c>
      <c r="BZ57" s="204" t="n">
        <v>6314167.5</v>
      </c>
      <c r="CA57" s="204" t="n">
        <v>6126238</v>
      </c>
      <c r="CB57" s="204" t="n">
        <v>20720</v>
      </c>
    </row>
    <row r="58" customFormat="false" ht="14.5" hidden="false" customHeight="false" outlineLevel="0" collapsed="false">
      <c r="A58" s="202" t="s">
        <v>517</v>
      </c>
      <c r="B58" s="203" t="s">
        <v>518</v>
      </c>
      <c r="C58" s="204" t="n">
        <v>0</v>
      </c>
      <c r="D58" s="204" t="n">
        <v>0</v>
      </c>
      <c r="E58" s="204" t="n">
        <v>5450.8603515625</v>
      </c>
      <c r="F58" s="204" t="n">
        <v>0</v>
      </c>
      <c r="G58" s="204" t="n">
        <v>0</v>
      </c>
      <c r="H58" s="204" t="n">
        <v>0</v>
      </c>
      <c r="I58" s="204" t="n">
        <v>0</v>
      </c>
      <c r="J58" s="205" t="n">
        <v>0</v>
      </c>
      <c r="K58" s="206" t="n">
        <v>0</v>
      </c>
      <c r="L58" s="207" t="n">
        <v>0.200000002980232</v>
      </c>
      <c r="M58" s="204" t="n">
        <v>265.681945800781</v>
      </c>
      <c r="N58" s="204" t="n">
        <v>263961.1875</v>
      </c>
      <c r="O58" s="204" t="n">
        <v>0</v>
      </c>
      <c r="P58" s="204" t="n">
        <v>264080.375</v>
      </c>
      <c r="Q58" s="204" t="n">
        <v>1447358.25</v>
      </c>
      <c r="R58" s="208" t="n">
        <v>0.993930637836456</v>
      </c>
      <c r="S58" s="204" t="n">
        <v>1424534.125</v>
      </c>
      <c r="T58" s="208" t="n">
        <v>0.97825688123703</v>
      </c>
      <c r="U58" s="204" t="n">
        <v>694198</v>
      </c>
      <c r="V58" s="204" t="n">
        <v>599692.75</v>
      </c>
      <c r="W58" s="204" t="n">
        <v>744871.1875</v>
      </c>
      <c r="X58" s="206" t="n">
        <v>51.6895179748535</v>
      </c>
      <c r="Y58" s="206" t="n">
        <v>3.91726350784302</v>
      </c>
      <c r="Z58" s="206" t="n">
        <v>73.5609970092773</v>
      </c>
      <c r="AA58" s="206" t="s">
        <v>414</v>
      </c>
      <c r="AB58" s="206" t="n">
        <v>2.85407114028931</v>
      </c>
      <c r="AC58" s="206" t="n">
        <v>24.2210388183594</v>
      </c>
      <c r="AD58" s="204" t="s">
        <v>414</v>
      </c>
      <c r="AE58" s="204" t="n">
        <v>20</v>
      </c>
      <c r="AF58" s="209" t="n">
        <v>64.9000015258789</v>
      </c>
      <c r="AG58" s="206" t="n">
        <v>14.2309999465942</v>
      </c>
      <c r="AH58" s="206" t="n">
        <v>0.0166793335229158</v>
      </c>
      <c r="AI58" s="204" t="n">
        <v>0</v>
      </c>
      <c r="AJ58" s="204" t="n">
        <v>0</v>
      </c>
      <c r="AK58" s="206" t="n">
        <v>0.592000007629395</v>
      </c>
      <c r="AL58" s="210" t="s">
        <v>414</v>
      </c>
      <c r="AM58" s="206" t="n">
        <v>2.969209</v>
      </c>
      <c r="AN58" s="206" t="n">
        <v>5.55999994277954</v>
      </c>
      <c r="AO58" s="206" t="n">
        <v>4.92999982833862</v>
      </c>
      <c r="AP58" s="206" t="n">
        <v>0.0798172429203987</v>
      </c>
      <c r="AQ58" s="209" t="n">
        <v>0</v>
      </c>
      <c r="AR58" s="209" t="n">
        <v>78.5</v>
      </c>
      <c r="AS58" s="209" t="n">
        <v>5.59999990463257</v>
      </c>
      <c r="AT58" s="204" t="n">
        <v>280</v>
      </c>
      <c r="AU58" s="209" t="n">
        <v>7.30000019073486</v>
      </c>
      <c r="AV58" s="206" t="n">
        <v>6.48000001907349</v>
      </c>
      <c r="AW58" s="206" t="n">
        <v>240.837921142578</v>
      </c>
      <c r="AX58" s="204" t="n">
        <v>429326</v>
      </c>
      <c r="AY58" s="206" t="s">
        <v>414</v>
      </c>
      <c r="AZ58" s="206" t="s">
        <v>414</v>
      </c>
      <c r="BA58" s="204" t="n">
        <v>0</v>
      </c>
      <c r="BB58" s="204" t="n">
        <v>0</v>
      </c>
      <c r="BC58" s="204" t="n">
        <v>0</v>
      </c>
      <c r="BD58" s="204" t="n">
        <v>0</v>
      </c>
      <c r="BE58" s="204" t="n">
        <v>30</v>
      </c>
      <c r="BF58" s="204" t="n">
        <v>0</v>
      </c>
      <c r="BG58" s="204" t="n">
        <v>104</v>
      </c>
      <c r="BH58" s="209" t="n">
        <v>17.2000007629395</v>
      </c>
      <c r="BI58" s="206" t="s">
        <v>414</v>
      </c>
      <c r="BJ58" s="206" t="n">
        <v>-1.47135388851166</v>
      </c>
      <c r="BK58" s="204" t="n">
        <v>17</v>
      </c>
      <c r="BL58" s="209" t="n">
        <v>66.7477264404297</v>
      </c>
      <c r="BM58" s="211" t="n">
        <v>94.3705368041992</v>
      </c>
      <c r="BN58" s="206" t="n">
        <v>26.2399997711182</v>
      </c>
      <c r="BO58" s="209" t="n">
        <v>45.9734077453613</v>
      </c>
      <c r="BP58" s="204" t="n">
        <v>3200</v>
      </c>
      <c r="BQ58" s="209" t="n">
        <v>66.3127899169922</v>
      </c>
      <c r="BR58" s="209" t="n">
        <v>64.6658172607422</v>
      </c>
      <c r="BS58" s="206" t="n">
        <v>4</v>
      </c>
      <c r="BT58" s="204" t="n">
        <v>53</v>
      </c>
      <c r="BU58" s="204" t="s">
        <v>414</v>
      </c>
      <c r="BV58" s="204" t="s">
        <v>414</v>
      </c>
      <c r="BW58" s="206" t="n">
        <v>607.432678222656</v>
      </c>
      <c r="BX58" s="206" t="n">
        <v>301</v>
      </c>
      <c r="BY58" s="204" t="n">
        <v>8462.2861328125</v>
      </c>
      <c r="BZ58" s="204" t="n">
        <v>1634465.5</v>
      </c>
      <c r="CA58" s="204" t="n">
        <v>824543</v>
      </c>
      <c r="CB58" s="204" t="n">
        <v>28050</v>
      </c>
    </row>
    <row r="59" customFormat="false" ht="14.5" hidden="false" customHeight="false" outlineLevel="0" collapsed="false">
      <c r="A59" s="202" t="s">
        <v>519</v>
      </c>
      <c r="B59" s="203" t="s">
        <v>520</v>
      </c>
      <c r="C59" s="204" t="n">
        <v>4836.87646484375</v>
      </c>
      <c r="D59" s="204" t="n">
        <v>0</v>
      </c>
      <c r="E59" s="204" t="n">
        <v>7783.06640625</v>
      </c>
      <c r="F59" s="204" t="n">
        <v>0</v>
      </c>
      <c r="G59" s="204" t="n">
        <v>0</v>
      </c>
      <c r="H59" s="204" t="n">
        <v>0</v>
      </c>
      <c r="I59" s="204" t="n">
        <v>0</v>
      </c>
      <c r="J59" s="205" t="n">
        <v>160000</v>
      </c>
      <c r="K59" s="206" t="n">
        <v>0.0857142880558968</v>
      </c>
      <c r="L59" s="207" t="n">
        <v>0.171428576111794</v>
      </c>
      <c r="M59" s="204" t="n">
        <v>2403115</v>
      </c>
      <c r="N59" s="204" t="n">
        <v>0</v>
      </c>
      <c r="O59" s="204" t="n">
        <v>0</v>
      </c>
      <c r="P59" s="204" t="n">
        <v>0</v>
      </c>
      <c r="Q59" s="204" t="n">
        <v>6442205.5</v>
      </c>
      <c r="R59" s="208" t="n">
        <v>0.975241243839264</v>
      </c>
      <c r="S59" s="204" t="n">
        <v>6210399</v>
      </c>
      <c r="T59" s="208" t="n">
        <v>0.94014972448349</v>
      </c>
      <c r="U59" s="204" t="n">
        <v>1242382</v>
      </c>
      <c r="V59" s="204" t="n">
        <v>3350176.75</v>
      </c>
      <c r="W59" s="204" t="n">
        <v>1004231.3125</v>
      </c>
      <c r="X59" s="213" t="n">
        <v>35.6580390930176</v>
      </c>
      <c r="Y59" s="206" t="s">
        <v>414</v>
      </c>
      <c r="Z59" s="206" t="s">
        <v>414</v>
      </c>
      <c r="AA59" s="206" t="s">
        <v>414</v>
      </c>
      <c r="AB59" s="206" t="n">
        <v>67.0039520263672</v>
      </c>
      <c r="AC59" s="206" t="s">
        <v>414</v>
      </c>
      <c r="AD59" s="204" t="n">
        <v>360</v>
      </c>
      <c r="AE59" s="204" t="n">
        <v>60</v>
      </c>
      <c r="AF59" s="209" t="s">
        <v>414</v>
      </c>
      <c r="AG59" s="206" t="n">
        <v>13.960000038147</v>
      </c>
      <c r="AH59" s="206" t="n">
        <v>0.0294376090168953</v>
      </c>
      <c r="AI59" s="204" t="n">
        <v>0</v>
      </c>
      <c r="AJ59" s="204" t="n">
        <v>5</v>
      </c>
      <c r="AK59" s="206" t="n">
        <v>0.458999991416931</v>
      </c>
      <c r="AL59" s="210" t="s">
        <v>414</v>
      </c>
      <c r="AM59" s="206" t="n">
        <v>26.630259</v>
      </c>
      <c r="AN59" s="206" t="n">
        <v>15.8999996185303</v>
      </c>
      <c r="AO59" s="206" t="n">
        <v>24.7199993133545</v>
      </c>
      <c r="AP59" s="206" t="s">
        <v>414</v>
      </c>
      <c r="AQ59" s="209" t="s">
        <v>414</v>
      </c>
      <c r="AR59" s="209" t="n">
        <v>39.2999992370605</v>
      </c>
      <c r="AS59" s="209" t="n">
        <v>39.4000015258789</v>
      </c>
      <c r="AT59" s="204" t="n">
        <v>81</v>
      </c>
      <c r="AU59" s="209" t="n">
        <v>0.5</v>
      </c>
      <c r="AV59" s="206" t="n">
        <v>0.100000001490116</v>
      </c>
      <c r="AW59" s="206" t="n">
        <v>44.8025588989258</v>
      </c>
      <c r="AX59" s="204" t="n">
        <v>296052</v>
      </c>
      <c r="AY59" s="206" t="s">
        <v>414</v>
      </c>
      <c r="AZ59" s="206" t="s">
        <v>414</v>
      </c>
      <c r="BA59" s="204" t="n">
        <v>0</v>
      </c>
      <c r="BB59" s="204" t="n">
        <v>0</v>
      </c>
      <c r="BC59" s="204" t="n">
        <v>0</v>
      </c>
      <c r="BD59" s="204" t="n">
        <v>0</v>
      </c>
      <c r="BE59" s="204" t="n">
        <v>121</v>
      </c>
      <c r="BF59" s="204" t="n">
        <v>0</v>
      </c>
      <c r="BG59" s="204" t="n">
        <v>98</v>
      </c>
      <c r="BH59" s="209" t="n">
        <v>24.8999996185303</v>
      </c>
      <c r="BI59" s="206" t="s">
        <v>414</v>
      </c>
      <c r="BJ59" s="206" t="n">
        <v>-1.6167848110199</v>
      </c>
      <c r="BK59" s="204" t="n">
        <v>22</v>
      </c>
      <c r="BL59" s="209" t="n">
        <v>52.1710968017578</v>
      </c>
      <c r="BM59" s="211" t="n">
        <v>76.5705184936523</v>
      </c>
      <c r="BN59" s="206" t="n">
        <v>1.30890703201294</v>
      </c>
      <c r="BO59" s="209" t="n">
        <v>50.7835922241211</v>
      </c>
      <c r="BP59" s="204" t="n">
        <v>4700</v>
      </c>
      <c r="BQ59" s="209" t="n">
        <v>11.9399662017822</v>
      </c>
      <c r="BR59" s="209" t="n">
        <v>51.8497200012207</v>
      </c>
      <c r="BS59" s="206" t="s">
        <v>414</v>
      </c>
      <c r="BT59" s="204" t="n">
        <v>95</v>
      </c>
      <c r="BU59" s="204" t="n">
        <v>85</v>
      </c>
      <c r="BV59" s="204" t="n">
        <v>95</v>
      </c>
      <c r="BW59" s="206" t="n">
        <v>81.8466110229492</v>
      </c>
      <c r="BX59" s="206" t="n">
        <v>480</v>
      </c>
      <c r="BY59" s="204" t="s">
        <v>414</v>
      </c>
      <c r="BZ59" s="204" t="n">
        <v>3620312</v>
      </c>
      <c r="CA59" s="204" t="n">
        <v>5290052</v>
      </c>
      <c r="CB59" s="204" t="n">
        <v>101000</v>
      </c>
    </row>
    <row r="60" customFormat="false" ht="14.5" hidden="false" customHeight="false" outlineLevel="0" collapsed="false">
      <c r="A60" s="202" t="s">
        <v>521</v>
      </c>
      <c r="B60" s="203" t="s">
        <v>522</v>
      </c>
      <c r="C60" s="204" t="n">
        <v>0</v>
      </c>
      <c r="D60" s="204" t="n">
        <v>0</v>
      </c>
      <c r="E60" s="204" t="n">
        <v>5412.490234375</v>
      </c>
      <c r="F60" s="204" t="n">
        <v>0</v>
      </c>
      <c r="G60" s="204" t="n">
        <v>0</v>
      </c>
      <c r="H60" s="204" t="n">
        <v>0</v>
      </c>
      <c r="I60" s="204" t="n">
        <v>0</v>
      </c>
      <c r="J60" s="205" t="n">
        <v>0</v>
      </c>
      <c r="K60" s="206" t="n">
        <v>0</v>
      </c>
      <c r="L60" s="207" t="n">
        <v>0</v>
      </c>
      <c r="M60" s="204" t="n">
        <v>0</v>
      </c>
      <c r="N60" s="204" t="s">
        <v>414</v>
      </c>
      <c r="O60" s="204" t="s">
        <v>414</v>
      </c>
      <c r="P60" s="204" t="s">
        <v>414</v>
      </c>
      <c r="Q60" s="204" t="n">
        <v>0</v>
      </c>
      <c r="R60" s="208" t="n">
        <v>0</v>
      </c>
      <c r="S60" s="204" t="n">
        <v>0</v>
      </c>
      <c r="T60" s="208" t="n">
        <v>0</v>
      </c>
      <c r="U60" s="204" t="n">
        <v>0</v>
      </c>
      <c r="V60" s="204" t="n">
        <v>0</v>
      </c>
      <c r="W60" s="204" t="n">
        <v>0</v>
      </c>
      <c r="X60" s="206" t="n">
        <v>30.5786514282227</v>
      </c>
      <c r="Y60" s="206" t="n">
        <v>0.251426130533218</v>
      </c>
      <c r="Z60" s="206" t="n">
        <v>69.4150009155274</v>
      </c>
      <c r="AA60" s="206" t="n">
        <v>2.29751753807068</v>
      </c>
      <c r="AB60" s="206" t="n">
        <v>0</v>
      </c>
      <c r="AC60" s="206" t="s">
        <v>414</v>
      </c>
      <c r="AD60" s="204" t="n">
        <v>297</v>
      </c>
      <c r="AE60" s="204" t="n">
        <v>80</v>
      </c>
      <c r="AF60" s="209" t="s">
        <v>414</v>
      </c>
      <c r="AG60" s="206" t="n">
        <v>5.21500015258789</v>
      </c>
      <c r="AH60" s="206" t="n">
        <v>0.00376486289314926</v>
      </c>
      <c r="AI60" s="204" t="n">
        <v>0</v>
      </c>
      <c r="AJ60" s="204" t="n">
        <v>0</v>
      </c>
      <c r="AK60" s="206" t="n">
        <v>0.892000019550324</v>
      </c>
      <c r="AL60" s="210" t="s">
        <v>414</v>
      </c>
      <c r="AM60" s="206" t="n">
        <v>0.016892</v>
      </c>
      <c r="AN60" s="206" t="n">
        <v>0</v>
      </c>
      <c r="AO60" s="206" t="n">
        <v>0</v>
      </c>
      <c r="AP60" s="206" t="s">
        <v>414</v>
      </c>
      <c r="AQ60" s="206" t="n">
        <v>1.65286707878113</v>
      </c>
      <c r="AR60" s="209" t="n">
        <v>2.09999990463257</v>
      </c>
      <c r="AS60" s="206" t="n">
        <v>0.400000005960465</v>
      </c>
      <c r="AT60" s="204" t="n">
        <v>10</v>
      </c>
      <c r="AU60" s="209" t="n">
        <v>0.800000011920929</v>
      </c>
      <c r="AV60" s="206" t="n">
        <v>0.330000013113022</v>
      </c>
      <c r="AW60" s="206" t="s">
        <v>414</v>
      </c>
      <c r="AX60" s="204" t="n">
        <v>1</v>
      </c>
      <c r="AY60" s="206" t="n">
        <v>0.0860000029206276</v>
      </c>
      <c r="AZ60" s="206" t="n">
        <v>30.7999992370605</v>
      </c>
      <c r="BA60" s="204" t="n">
        <v>0</v>
      </c>
      <c r="BB60" s="204" t="n">
        <v>0</v>
      </c>
      <c r="BC60" s="204" t="n">
        <v>0</v>
      </c>
      <c r="BD60" s="204" t="n">
        <v>0</v>
      </c>
      <c r="BE60" s="204" t="n">
        <v>48695</v>
      </c>
      <c r="BF60" s="204" t="n">
        <v>0</v>
      </c>
      <c r="BG60" s="204" t="n">
        <v>125</v>
      </c>
      <c r="BH60" s="209" t="n">
        <v>2.40000009536743</v>
      </c>
      <c r="BI60" s="206" t="s">
        <v>414</v>
      </c>
      <c r="BJ60" s="206" t="n">
        <v>1.34333574771881</v>
      </c>
      <c r="BK60" s="204" t="n">
        <v>74</v>
      </c>
      <c r="BL60" s="209" t="n">
        <v>100</v>
      </c>
      <c r="BM60" s="211" t="n">
        <v>99.8857879638672</v>
      </c>
      <c r="BN60" s="206" t="n">
        <v>89.0582885742188</v>
      </c>
      <c r="BO60" s="209" t="n">
        <v>145.174377441406</v>
      </c>
      <c r="BP60" s="204" t="n">
        <v>53000</v>
      </c>
      <c r="BQ60" s="209" t="n">
        <v>99.1417694091797</v>
      </c>
      <c r="BR60" s="209" t="n">
        <v>99.5907821655274</v>
      </c>
      <c r="BS60" s="206" t="n">
        <v>34.6510009765625</v>
      </c>
      <c r="BT60" s="204" t="n">
        <v>91</v>
      </c>
      <c r="BU60" s="204" t="n">
        <v>87</v>
      </c>
      <c r="BV60" s="204" t="s">
        <v>414</v>
      </c>
      <c r="BW60" s="206" t="n">
        <v>2616.81396484375</v>
      </c>
      <c r="BX60" s="206" t="n">
        <v>9</v>
      </c>
      <c r="BY60" s="204" t="n">
        <v>27280.658203125</v>
      </c>
      <c r="BZ60" s="204" t="n">
        <v>1328701</v>
      </c>
      <c r="CA60" s="204" t="n">
        <v>1310350</v>
      </c>
      <c r="CB60" s="204" t="n">
        <v>42390</v>
      </c>
    </row>
    <row r="61" customFormat="false" ht="14.5" hidden="false" customHeight="false" outlineLevel="0" collapsed="false">
      <c r="A61" s="98" t="s">
        <v>523</v>
      </c>
      <c r="B61" s="203" t="s">
        <v>524</v>
      </c>
      <c r="C61" s="204" t="n">
        <v>0</v>
      </c>
      <c r="D61" s="204" t="n">
        <v>0</v>
      </c>
      <c r="E61" s="204" t="n">
        <v>7092.78369140625</v>
      </c>
      <c r="F61" s="204" t="n">
        <v>0</v>
      </c>
      <c r="G61" s="204" t="n">
        <v>161.126495361328</v>
      </c>
      <c r="H61" s="204" t="n">
        <v>0</v>
      </c>
      <c r="I61" s="204" t="n">
        <v>0</v>
      </c>
      <c r="J61" s="205" t="n">
        <v>67257.140625</v>
      </c>
      <c r="K61" s="206" t="n">
        <v>0.142857149243355</v>
      </c>
      <c r="L61" s="207" t="n">
        <v>0.0857142880558968</v>
      </c>
      <c r="M61" s="204" t="n">
        <v>9060.1005859375</v>
      </c>
      <c r="N61" s="204" t="n">
        <v>0</v>
      </c>
      <c r="O61" s="204" t="n">
        <v>0</v>
      </c>
      <c r="P61" s="204" t="n">
        <v>3093.31469726563</v>
      </c>
      <c r="Q61" s="204" t="n">
        <v>0</v>
      </c>
      <c r="R61" s="208" t="n">
        <v>0</v>
      </c>
      <c r="S61" s="204" t="n">
        <v>914578.5</v>
      </c>
      <c r="T61" s="208" t="n">
        <v>0.79472815990448</v>
      </c>
      <c r="U61" s="204" t="n">
        <v>1230</v>
      </c>
      <c r="V61" s="204" t="n">
        <v>849098.375</v>
      </c>
      <c r="W61" s="204" t="n">
        <v>113007.9140625</v>
      </c>
      <c r="X61" s="206" t="n">
        <v>68.1609878540039</v>
      </c>
      <c r="Y61" s="206" t="n">
        <v>1.86256301403046</v>
      </c>
      <c r="Z61" s="206" t="n">
        <v>24.3689994812012</v>
      </c>
      <c r="AA61" s="206" t="n">
        <v>4.73718023300171</v>
      </c>
      <c r="AB61" s="206" t="n">
        <v>3.81401491165161</v>
      </c>
      <c r="AC61" s="206" t="n">
        <v>24.3110733032227</v>
      </c>
      <c r="AD61" s="204" t="n">
        <v>750</v>
      </c>
      <c r="AE61" s="204" t="n">
        <v>40</v>
      </c>
      <c r="AF61" s="209" t="n">
        <v>32.0999984741211</v>
      </c>
      <c r="AG61" s="206" t="n">
        <v>12.3839998245239</v>
      </c>
      <c r="AH61" s="206" t="n">
        <v>0.0445965826511383</v>
      </c>
      <c r="AI61" s="204" t="n">
        <v>0</v>
      </c>
      <c r="AJ61" s="204" t="n">
        <v>0</v>
      </c>
      <c r="AK61" s="206" t="n">
        <v>0.611000001430512</v>
      </c>
      <c r="AL61" s="210" t="n">
        <v>0.0812713205814362</v>
      </c>
      <c r="AM61" s="206" t="n">
        <v>10.774982</v>
      </c>
      <c r="AN61" s="206" t="n">
        <v>70.0899963378906</v>
      </c>
      <c r="AO61" s="206" t="n">
        <v>51.7799987792969</v>
      </c>
      <c r="AP61" s="206" t="n">
        <v>2.93653559684753</v>
      </c>
      <c r="AQ61" s="206" t="n">
        <v>2.8230836391449</v>
      </c>
      <c r="AR61" s="209" t="n">
        <v>46.5999984741211</v>
      </c>
      <c r="AS61" s="206" t="n">
        <v>5.80000019073486</v>
      </c>
      <c r="AT61" s="204" t="n">
        <v>319</v>
      </c>
      <c r="AU61" s="209" t="n">
        <v>26.7999992370605</v>
      </c>
      <c r="AV61" s="206" t="n">
        <v>10.210000038147</v>
      </c>
      <c r="AW61" s="206" t="n">
        <v>0.717265129089356</v>
      </c>
      <c r="AX61" s="204" t="n">
        <v>406184</v>
      </c>
      <c r="AY61" s="206" t="n">
        <v>0.566999971866608</v>
      </c>
      <c r="AZ61" s="206" t="n">
        <v>54.5999984741211</v>
      </c>
      <c r="BA61" s="204" t="n">
        <v>0</v>
      </c>
      <c r="BB61" s="204" t="n">
        <v>0</v>
      </c>
      <c r="BC61" s="204" t="n">
        <v>0</v>
      </c>
      <c r="BD61" s="204" t="n">
        <v>0</v>
      </c>
      <c r="BE61" s="204" t="n">
        <v>2138</v>
      </c>
      <c r="BF61" s="204" t="n">
        <v>0</v>
      </c>
      <c r="BG61" s="204" t="n">
        <v>112</v>
      </c>
      <c r="BH61" s="209" t="n">
        <v>11</v>
      </c>
      <c r="BI61" s="206" t="n">
        <v>3.23333334922791</v>
      </c>
      <c r="BJ61" s="206" t="n">
        <v>-0.768503189086914</v>
      </c>
      <c r="BK61" s="204" t="n">
        <v>32</v>
      </c>
      <c r="BL61" s="209" t="n">
        <v>79.7304992675781</v>
      </c>
      <c r="BM61" s="211" t="n">
        <v>88.4193801879883</v>
      </c>
      <c r="BN61" s="206" t="n">
        <v>30.2999992370605</v>
      </c>
      <c r="BO61" s="209" t="n">
        <v>107.140022277832</v>
      </c>
      <c r="BP61" s="204" t="n">
        <v>7200</v>
      </c>
      <c r="BQ61" s="209" t="n">
        <v>64.2921752929688</v>
      </c>
      <c r="BR61" s="209" t="n">
        <v>70.7530746459961</v>
      </c>
      <c r="BS61" s="206" t="n">
        <v>0.796000003814697</v>
      </c>
      <c r="BT61" s="204" t="n">
        <v>83</v>
      </c>
      <c r="BU61" s="204" t="n">
        <v>70</v>
      </c>
      <c r="BV61" s="204" t="n">
        <v>83</v>
      </c>
      <c r="BW61" s="206" t="n">
        <v>610.494018554688</v>
      </c>
      <c r="BX61" s="206" t="n">
        <v>437</v>
      </c>
      <c r="BY61" s="204" t="n">
        <v>4214.86181640625</v>
      </c>
      <c r="BZ61" s="204" t="n">
        <v>1192271</v>
      </c>
      <c r="CA61" s="204" t="n">
        <v>1282702</v>
      </c>
      <c r="CB61" s="204" t="n">
        <v>17200</v>
      </c>
    </row>
    <row r="62" customFormat="false" ht="14.5" hidden="false" customHeight="false" outlineLevel="0" collapsed="false">
      <c r="A62" s="202" t="s">
        <v>525</v>
      </c>
      <c r="B62" s="203" t="s">
        <v>526</v>
      </c>
      <c r="C62" s="204" t="n">
        <v>65412.82421875</v>
      </c>
      <c r="D62" s="204" t="n">
        <v>0</v>
      </c>
      <c r="E62" s="204" t="n">
        <v>184395.015625</v>
      </c>
      <c r="F62" s="204" t="n">
        <v>0</v>
      </c>
      <c r="G62" s="204" t="n">
        <v>0</v>
      </c>
      <c r="H62" s="204" t="n">
        <v>0</v>
      </c>
      <c r="I62" s="204" t="n">
        <v>0</v>
      </c>
      <c r="J62" s="205" t="n">
        <v>1999768</v>
      </c>
      <c r="K62" s="206" t="n">
        <v>0.400000005960465</v>
      </c>
      <c r="L62" s="207" t="n">
        <v>0.0285714287310839</v>
      </c>
      <c r="M62" s="204" t="n">
        <v>46396668</v>
      </c>
      <c r="N62" s="204" t="n">
        <v>145243.703125</v>
      </c>
      <c r="O62" s="204" t="n">
        <v>0</v>
      </c>
      <c r="P62" s="204" t="n">
        <v>12571558</v>
      </c>
      <c r="Q62" s="204" t="n">
        <v>99499328</v>
      </c>
      <c r="R62" s="208" t="n">
        <v>0.92165869474411</v>
      </c>
      <c r="S62" s="204" t="n">
        <v>87221144</v>
      </c>
      <c r="T62" s="208" t="n">
        <v>0.807926297187805</v>
      </c>
      <c r="U62" s="204" t="n">
        <v>12097490</v>
      </c>
      <c r="V62" s="204" t="n">
        <v>31863924</v>
      </c>
      <c r="W62" s="204" t="n">
        <v>32921956</v>
      </c>
      <c r="X62" s="206" t="n">
        <v>104.379867553711</v>
      </c>
      <c r="Y62" s="206" t="n">
        <v>4.6858344078064</v>
      </c>
      <c r="Z62" s="206" t="n">
        <v>22.173999786377</v>
      </c>
      <c r="AA62" s="206" t="n">
        <v>4.61457777023315</v>
      </c>
      <c r="AB62" s="206" t="n">
        <v>16.9951763153076</v>
      </c>
      <c r="AC62" s="206" t="n">
        <v>8.17269229888916</v>
      </c>
      <c r="AD62" s="204" t="n">
        <v>11566</v>
      </c>
      <c r="AE62" s="204" t="n">
        <v>40</v>
      </c>
      <c r="AF62" s="209" t="n">
        <v>64.3000030517578</v>
      </c>
      <c r="AG62" s="206" t="n">
        <v>14.6059999465942</v>
      </c>
      <c r="AH62" s="206" t="n">
        <v>0.987046122550965</v>
      </c>
      <c r="AI62" s="204" t="n">
        <v>4</v>
      </c>
      <c r="AJ62" s="204" t="n">
        <v>5</v>
      </c>
      <c r="AK62" s="206" t="n">
        <v>0.485000014305115</v>
      </c>
      <c r="AL62" s="210" t="n">
        <v>0.488790273666382</v>
      </c>
      <c r="AM62" s="206" t="n">
        <v>4265.471744</v>
      </c>
      <c r="AN62" s="206" t="n">
        <v>2087.47998046875</v>
      </c>
      <c r="AO62" s="206" t="n">
        <v>2210.43994140625</v>
      </c>
      <c r="AP62" s="206" t="n">
        <v>4.95273303985596</v>
      </c>
      <c r="AQ62" s="206" t="n">
        <v>0.375345379114151</v>
      </c>
      <c r="AR62" s="209" t="n">
        <v>48.7000007629395</v>
      </c>
      <c r="AS62" s="206" t="n">
        <v>21.2000007629395</v>
      </c>
      <c r="AT62" s="204" t="n">
        <v>132</v>
      </c>
      <c r="AU62" s="209" t="n">
        <v>0.899999976158142</v>
      </c>
      <c r="AV62" s="206" t="n">
        <v>0.170000001788139</v>
      </c>
      <c r="AW62" s="206" t="n">
        <v>54.1261863708496</v>
      </c>
      <c r="AX62" s="204" t="n">
        <v>75731040</v>
      </c>
      <c r="AY62" s="206" t="n">
        <v>0.517000019550324</v>
      </c>
      <c r="AZ62" s="206" t="n">
        <v>35</v>
      </c>
      <c r="BA62" s="204" t="n">
        <v>282030</v>
      </c>
      <c r="BB62" s="204" t="n">
        <v>6800000</v>
      </c>
      <c r="BC62" s="204" t="n">
        <v>6400000</v>
      </c>
      <c r="BD62" s="204" t="n">
        <v>4510000</v>
      </c>
      <c r="BE62" s="204" t="n">
        <v>888984</v>
      </c>
      <c r="BF62" s="204" t="n">
        <v>404</v>
      </c>
      <c r="BG62" s="204" t="n">
        <v>108</v>
      </c>
      <c r="BH62" s="209" t="n">
        <v>24.8999996185303</v>
      </c>
      <c r="BI62" s="206" t="n">
        <v>3.84999990463257</v>
      </c>
      <c r="BJ62" s="206" t="n">
        <v>-0.552068293094635</v>
      </c>
      <c r="BK62" s="204" t="n">
        <v>39</v>
      </c>
      <c r="BL62" s="209" t="n">
        <v>51.0939826965332</v>
      </c>
      <c r="BM62" s="211" t="n">
        <v>51.7711791992187</v>
      </c>
      <c r="BN62" s="206" t="n">
        <v>24</v>
      </c>
      <c r="BO62" s="209" t="n">
        <v>38.7079086303711</v>
      </c>
      <c r="BP62" s="204" t="n">
        <v>84000</v>
      </c>
      <c r="BQ62" s="209" t="n">
        <v>8.9102783203125</v>
      </c>
      <c r="BR62" s="209" t="n">
        <v>49.6155738830566</v>
      </c>
      <c r="BS62" s="206" t="n">
        <v>1</v>
      </c>
      <c r="BT62" s="204" t="n">
        <v>71</v>
      </c>
      <c r="BU62" s="204" t="n">
        <v>46</v>
      </c>
      <c r="BV62" s="204" t="n">
        <v>67</v>
      </c>
      <c r="BW62" s="206" t="n">
        <v>75.1140899658203</v>
      </c>
      <c r="BX62" s="206" t="n">
        <v>401</v>
      </c>
      <c r="BY62" s="204" t="n">
        <v>943.965698242188</v>
      </c>
      <c r="BZ62" s="204" t="n">
        <v>120283024</v>
      </c>
      <c r="CA62" s="204" t="n">
        <v>99262856</v>
      </c>
      <c r="CB62" s="204" t="n">
        <v>1000000</v>
      </c>
    </row>
    <row r="63" customFormat="false" ht="14.5" hidden="false" customHeight="false" outlineLevel="0" collapsed="false">
      <c r="A63" s="202" t="s">
        <v>527</v>
      </c>
      <c r="B63" s="203" t="s">
        <v>528</v>
      </c>
      <c r="C63" s="204" t="n">
        <v>1136.33618164063</v>
      </c>
      <c r="D63" s="204" t="n">
        <v>0</v>
      </c>
      <c r="E63" s="204" t="s">
        <v>414</v>
      </c>
      <c r="F63" s="204" t="n">
        <v>38.8639984130859</v>
      </c>
      <c r="G63" s="204" t="n">
        <v>11440.00390625</v>
      </c>
      <c r="H63" s="204" t="n">
        <v>448.697509765625</v>
      </c>
      <c r="I63" s="204" t="n">
        <v>0</v>
      </c>
      <c r="J63" s="205" t="n">
        <v>9441.5712890625</v>
      </c>
      <c r="K63" s="206" t="n">
        <v>0.0571428574621677</v>
      </c>
      <c r="L63" s="207" t="n">
        <v>0.0285714287310839</v>
      </c>
      <c r="M63" s="204" t="n">
        <v>0</v>
      </c>
      <c r="N63" s="204" t="s">
        <v>414</v>
      </c>
      <c r="O63" s="204" t="s">
        <v>414</v>
      </c>
      <c r="P63" s="204" t="s">
        <v>414</v>
      </c>
      <c r="Q63" s="204" t="n">
        <v>0</v>
      </c>
      <c r="R63" s="208" t="n">
        <v>0</v>
      </c>
      <c r="S63" s="204" t="n">
        <v>0</v>
      </c>
      <c r="T63" s="208" t="n">
        <v>0</v>
      </c>
      <c r="U63" s="204" t="n">
        <v>538981</v>
      </c>
      <c r="V63" s="204" t="n">
        <v>488828.75</v>
      </c>
      <c r="W63" s="204" t="n">
        <v>769713</v>
      </c>
      <c r="X63" s="206" t="n">
        <v>49.4197578430176</v>
      </c>
      <c r="Y63" s="206" t="n">
        <v>1.57506096363068</v>
      </c>
      <c r="Z63" s="206" t="n">
        <v>57.7400016784668</v>
      </c>
      <c r="AA63" s="206" t="n">
        <v>4.57243728637695</v>
      </c>
      <c r="AB63" s="206" t="n">
        <v>0</v>
      </c>
      <c r="AC63" s="206" t="s">
        <v>414</v>
      </c>
      <c r="AD63" s="204" t="n">
        <v>222</v>
      </c>
      <c r="AE63" s="209" t="n">
        <v>80</v>
      </c>
      <c r="AF63" s="209" t="n">
        <v>11.1999998092651</v>
      </c>
      <c r="AG63" s="206" t="n">
        <v>9.97200012207031</v>
      </c>
      <c r="AH63" s="206" t="n">
        <v>0.00205290294252336</v>
      </c>
      <c r="AI63" s="204" t="n">
        <v>0</v>
      </c>
      <c r="AJ63" s="204" t="n">
        <v>0</v>
      </c>
      <c r="AK63" s="206" t="n">
        <v>0.742999970912933</v>
      </c>
      <c r="AL63" s="210" t="s">
        <v>414</v>
      </c>
      <c r="AM63" s="206" t="n">
        <v>52.348699</v>
      </c>
      <c r="AN63" s="206" t="n">
        <v>82.4400024414063</v>
      </c>
      <c r="AO63" s="206" t="n">
        <v>83.620002746582</v>
      </c>
      <c r="AP63" s="206" t="n">
        <v>4.50787258148193</v>
      </c>
      <c r="AQ63" s="206" t="n">
        <v>7.76937770843506</v>
      </c>
      <c r="AR63" s="209" t="n">
        <v>27.3999996185303</v>
      </c>
      <c r="AS63" s="206" t="s">
        <v>414</v>
      </c>
      <c r="AT63" s="204" t="n">
        <v>66</v>
      </c>
      <c r="AU63" s="209" t="n">
        <v>0.200000002980232</v>
      </c>
      <c r="AV63" s="206" t="n">
        <v>0.280000001192093</v>
      </c>
      <c r="AW63" s="206" t="s">
        <v>414</v>
      </c>
      <c r="AX63" s="204" t="n">
        <v>921225</v>
      </c>
      <c r="AY63" s="206" t="n">
        <v>0.370000004768372</v>
      </c>
      <c r="AZ63" s="206" t="n">
        <v>30.7000007629395</v>
      </c>
      <c r="BA63" s="204" t="n">
        <v>205115</v>
      </c>
      <c r="BB63" s="204" t="n">
        <v>82751</v>
      </c>
      <c r="BC63" s="204" t="n">
        <v>69564</v>
      </c>
      <c r="BD63" s="204" t="n">
        <v>0</v>
      </c>
      <c r="BE63" s="204" t="n">
        <v>18</v>
      </c>
      <c r="BF63" s="204" t="n">
        <v>0</v>
      </c>
      <c r="BG63" s="204" t="n">
        <v>121</v>
      </c>
      <c r="BH63" s="209" t="n">
        <v>5.69999980926514</v>
      </c>
      <c r="BI63" s="206" t="n">
        <v>4.94999980926514</v>
      </c>
      <c r="BJ63" s="206" t="n">
        <v>0.301874935626984</v>
      </c>
      <c r="BK63" s="206" t="n">
        <v>55</v>
      </c>
      <c r="BL63" s="209" t="n">
        <v>100</v>
      </c>
      <c r="BM63" s="211" t="n">
        <v>99.0821075439453</v>
      </c>
      <c r="BN63" s="206" t="n">
        <v>68.9000015258789</v>
      </c>
      <c r="BO63" s="209" t="n">
        <v>110.603553771973</v>
      </c>
      <c r="BP63" s="204" t="n">
        <v>3400</v>
      </c>
      <c r="BQ63" s="209" t="n">
        <v>99.160774230957</v>
      </c>
      <c r="BR63" s="209" t="n">
        <v>94.3010635375977</v>
      </c>
      <c r="BS63" s="206" t="n">
        <v>8.37399959564209</v>
      </c>
      <c r="BT63" s="204" t="n">
        <v>99</v>
      </c>
      <c r="BU63" s="204" t="n">
        <v>94</v>
      </c>
      <c r="BV63" s="204" t="n">
        <v>99</v>
      </c>
      <c r="BW63" s="206" t="n">
        <v>545.310302734375</v>
      </c>
      <c r="BX63" s="206" t="n">
        <v>34</v>
      </c>
      <c r="BY63" s="204" t="n">
        <v>5085.9716796875</v>
      </c>
      <c r="BZ63" s="204" t="n">
        <v>924609.5</v>
      </c>
      <c r="CA63" s="204" t="n">
        <v>891971</v>
      </c>
      <c r="CB63" s="204" t="n">
        <v>18270</v>
      </c>
    </row>
    <row r="64" customFormat="false" ht="14.5" hidden="false" customHeight="false" outlineLevel="0" collapsed="false">
      <c r="A64" s="202" t="s">
        <v>529</v>
      </c>
      <c r="B64" s="203" t="s">
        <v>530</v>
      </c>
      <c r="C64" s="204" t="n">
        <v>0</v>
      </c>
      <c r="D64" s="204" t="n">
        <v>0</v>
      </c>
      <c r="E64" s="204" t="s">
        <v>414</v>
      </c>
      <c r="F64" s="204" t="n">
        <v>0</v>
      </c>
      <c r="G64" s="204" t="n">
        <v>0</v>
      </c>
      <c r="H64" s="204" t="n">
        <v>0</v>
      </c>
      <c r="I64" s="204" t="n">
        <v>0</v>
      </c>
      <c r="J64" s="205" t="n">
        <v>0</v>
      </c>
      <c r="K64" s="206" t="n">
        <v>0</v>
      </c>
      <c r="L64" s="207" t="n">
        <v>0.0857142880558968</v>
      </c>
      <c r="M64" s="204" t="n">
        <v>0</v>
      </c>
      <c r="N64" s="204" t="s">
        <v>414</v>
      </c>
      <c r="O64" s="204" t="s">
        <v>414</v>
      </c>
      <c r="P64" s="204" t="s">
        <v>414</v>
      </c>
      <c r="Q64" s="204" t="n">
        <v>0</v>
      </c>
      <c r="R64" s="208" t="n">
        <v>0</v>
      </c>
      <c r="S64" s="204" t="n">
        <v>0</v>
      </c>
      <c r="T64" s="208" t="n">
        <v>0</v>
      </c>
      <c r="U64" s="204" t="n">
        <v>0</v>
      </c>
      <c r="V64" s="204" t="n">
        <v>0</v>
      </c>
      <c r="W64" s="204" t="n">
        <v>0</v>
      </c>
      <c r="X64" s="206" t="n">
        <v>18.2340621948242</v>
      </c>
      <c r="Y64" s="206" t="n">
        <v>0.311882346868515</v>
      </c>
      <c r="Z64" s="206" t="n">
        <v>85.5960006713867</v>
      </c>
      <c r="AA64" s="206" t="n">
        <v>2.07495903968811</v>
      </c>
      <c r="AB64" s="206" t="n">
        <v>0</v>
      </c>
      <c r="AC64" s="206" t="s">
        <v>414</v>
      </c>
      <c r="AD64" s="204" t="n">
        <v>832</v>
      </c>
      <c r="AE64" s="204" t="n">
        <v>100</v>
      </c>
      <c r="AF64" s="209" t="s">
        <v>414</v>
      </c>
      <c r="AG64" s="206" t="n">
        <v>4.76700019836426</v>
      </c>
      <c r="AH64" s="206" t="n">
        <v>0.00545553583651781</v>
      </c>
      <c r="AI64" s="204" t="n">
        <v>0</v>
      </c>
      <c r="AJ64" s="204" t="n">
        <v>0</v>
      </c>
      <c r="AK64" s="206" t="n">
        <v>0.938000023365021</v>
      </c>
      <c r="AL64" s="210" t="s">
        <v>414</v>
      </c>
      <c r="AM64" s="206" t="n">
        <v>0</v>
      </c>
      <c r="AN64" s="206" t="n">
        <v>0</v>
      </c>
      <c r="AO64" s="206" t="n">
        <v>0</v>
      </c>
      <c r="AP64" s="206" t="s">
        <v>414</v>
      </c>
      <c r="AQ64" s="206" t="n">
        <v>0.298975944519043</v>
      </c>
      <c r="AR64" s="209" t="n">
        <v>2.29999995231628</v>
      </c>
      <c r="AS64" s="206" t="s">
        <v>414</v>
      </c>
      <c r="AT64" s="204" t="n">
        <v>3.59999990463257</v>
      </c>
      <c r="AU64" s="209" t="s">
        <v>414</v>
      </c>
      <c r="AV64" s="206" t="s">
        <v>414</v>
      </c>
      <c r="AW64" s="206" t="s">
        <v>414</v>
      </c>
      <c r="AX64" s="204" t="n">
        <v>3</v>
      </c>
      <c r="AY64" s="206" t="n">
        <v>0.0469999983906746</v>
      </c>
      <c r="AZ64" s="206" t="n">
        <v>27.7000007629395</v>
      </c>
      <c r="BA64" s="204" t="n">
        <v>0</v>
      </c>
      <c r="BB64" s="204" t="n">
        <v>0</v>
      </c>
      <c r="BC64" s="204" t="n">
        <v>0</v>
      </c>
      <c r="BD64" s="204" t="n">
        <v>0</v>
      </c>
      <c r="BE64" s="204" t="n">
        <v>59426</v>
      </c>
      <c r="BF64" s="204" t="n">
        <v>0</v>
      </c>
      <c r="BG64" s="204" t="n">
        <v>130</v>
      </c>
      <c r="BH64" s="209" t="n">
        <v>2.40000009536743</v>
      </c>
      <c r="BI64" s="206" t="n">
        <v>4.11666679382324</v>
      </c>
      <c r="BJ64" s="206" t="n">
        <v>1.94893479347229</v>
      </c>
      <c r="BK64" s="204" t="n">
        <v>88</v>
      </c>
      <c r="BL64" s="209" t="n">
        <v>100</v>
      </c>
      <c r="BM64" s="211" t="s">
        <v>414</v>
      </c>
      <c r="BN64" s="206" t="n">
        <v>92.1699981689453</v>
      </c>
      <c r="BO64" s="209" t="n">
        <v>128.503158569336</v>
      </c>
      <c r="BP64" s="204" t="n">
        <v>260000</v>
      </c>
      <c r="BQ64" s="209" t="n">
        <v>99.4479217529297</v>
      </c>
      <c r="BR64" s="209" t="n">
        <v>100</v>
      </c>
      <c r="BS64" s="206" t="n">
        <v>38.0800018310547</v>
      </c>
      <c r="BT64" s="204" t="n">
        <v>91</v>
      </c>
      <c r="BU64" s="204" t="n">
        <v>93</v>
      </c>
      <c r="BV64" s="204" t="n">
        <v>89</v>
      </c>
      <c r="BW64" s="206" t="n">
        <v>4710.21826171875</v>
      </c>
      <c r="BX64" s="206" t="n">
        <v>3</v>
      </c>
      <c r="BY64" s="204" t="n">
        <v>53982.61328125</v>
      </c>
      <c r="BZ64" s="204" t="n">
        <v>5535992</v>
      </c>
      <c r="CA64" s="204" t="n">
        <v>5501824</v>
      </c>
      <c r="CB64" s="204" t="n">
        <v>303890</v>
      </c>
    </row>
    <row r="65" customFormat="false" ht="14.5" hidden="false" customHeight="false" outlineLevel="0" collapsed="false">
      <c r="A65" s="202" t="s">
        <v>531</v>
      </c>
      <c r="B65" s="203" t="s">
        <v>532</v>
      </c>
      <c r="C65" s="204" t="n">
        <v>16449.68359375</v>
      </c>
      <c r="D65" s="204" t="n">
        <v>0</v>
      </c>
      <c r="E65" s="204" t="n">
        <v>258244.53125</v>
      </c>
      <c r="F65" s="204" t="n">
        <v>46.6339988708496</v>
      </c>
      <c r="G65" s="204" t="n">
        <v>0</v>
      </c>
      <c r="H65" s="204" t="n">
        <v>0</v>
      </c>
      <c r="I65" s="204" t="n">
        <v>0</v>
      </c>
      <c r="J65" s="205" t="n">
        <v>0</v>
      </c>
      <c r="K65" s="206" t="n">
        <v>0.0857142880558968</v>
      </c>
      <c r="L65" s="207" t="n">
        <v>0.0285714287310839</v>
      </c>
      <c r="M65" s="204" t="n">
        <v>0</v>
      </c>
      <c r="N65" s="204" t="s">
        <v>414</v>
      </c>
      <c r="O65" s="204" t="s">
        <v>414</v>
      </c>
      <c r="P65" s="204" t="s">
        <v>414</v>
      </c>
      <c r="Q65" s="204" t="n">
        <v>0</v>
      </c>
      <c r="R65" s="208" t="n">
        <v>0</v>
      </c>
      <c r="S65" s="204" t="n">
        <v>0</v>
      </c>
      <c r="T65" s="208" t="n">
        <v>0</v>
      </c>
      <c r="U65" s="204" t="n">
        <v>0</v>
      </c>
      <c r="V65" s="204" t="n">
        <v>0</v>
      </c>
      <c r="W65" s="204" t="n">
        <v>5739.11279296875</v>
      </c>
      <c r="X65" s="206" t="n">
        <v>123.273635864258</v>
      </c>
      <c r="Y65" s="206" t="n">
        <v>0.506286799907684</v>
      </c>
      <c r="Z65" s="206" t="n">
        <v>81.2419967651367</v>
      </c>
      <c r="AA65" s="206" t="n">
        <v>2.22205662727356</v>
      </c>
      <c r="AB65" s="206" t="n">
        <v>0</v>
      </c>
      <c r="AC65" s="206" t="s">
        <v>414</v>
      </c>
      <c r="AD65" s="204" t="n">
        <v>21486</v>
      </c>
      <c r="AE65" s="204" t="n">
        <v>80</v>
      </c>
      <c r="AF65" s="209" t="s">
        <v>414</v>
      </c>
      <c r="AG65" s="206" t="n">
        <v>5.5460000038147</v>
      </c>
      <c r="AH65" s="206" t="n">
        <v>0.0645654276013374</v>
      </c>
      <c r="AI65" s="204" t="n">
        <v>0</v>
      </c>
      <c r="AJ65" s="204" t="n">
        <v>0</v>
      </c>
      <c r="AK65" s="206" t="n">
        <v>0.901000022888184</v>
      </c>
      <c r="AL65" s="210" t="s">
        <v>414</v>
      </c>
      <c r="AM65" s="206" t="n">
        <v>0.005083</v>
      </c>
      <c r="AN65" s="206" t="n">
        <v>0</v>
      </c>
      <c r="AO65" s="206" t="n">
        <v>0</v>
      </c>
      <c r="AP65" s="206" t="s">
        <v>414</v>
      </c>
      <c r="AQ65" s="206" t="n">
        <v>0.955849528312683</v>
      </c>
      <c r="AR65" s="209" t="n">
        <v>4.40000009536743</v>
      </c>
      <c r="AS65" s="206" t="s">
        <v>414</v>
      </c>
      <c r="AT65" s="204" t="n">
        <v>8.19999980926514</v>
      </c>
      <c r="AU65" s="209" t="n">
        <v>0.300000011920929</v>
      </c>
      <c r="AV65" s="206" t="s">
        <v>414</v>
      </c>
      <c r="AW65" s="206" t="s">
        <v>414</v>
      </c>
      <c r="AX65" s="204" t="n">
        <v>120</v>
      </c>
      <c r="AY65" s="206" t="n">
        <v>0.0489999987185001</v>
      </c>
      <c r="AZ65" s="206" t="n">
        <v>32.4000015258789</v>
      </c>
      <c r="BA65" s="204" t="n">
        <v>1537</v>
      </c>
      <c r="BB65" s="204" t="n">
        <v>2402</v>
      </c>
      <c r="BC65" s="204" t="n">
        <v>60043</v>
      </c>
      <c r="BD65" s="204" t="n">
        <v>0</v>
      </c>
      <c r="BE65" s="204" t="n">
        <v>667778</v>
      </c>
      <c r="BF65" s="204" t="n">
        <v>0</v>
      </c>
      <c r="BG65" s="204" t="n">
        <v>141</v>
      </c>
      <c r="BH65" s="209" t="n">
        <v>2.40000009536743</v>
      </c>
      <c r="BI65" s="206" t="n">
        <v>3.83333325386047</v>
      </c>
      <c r="BJ65" s="206" t="n">
        <v>1.24780833721161</v>
      </c>
      <c r="BK65" s="204" t="n">
        <v>71</v>
      </c>
      <c r="BL65" s="209" t="n">
        <v>100</v>
      </c>
      <c r="BM65" s="211" t="s">
        <v>414</v>
      </c>
      <c r="BN65" s="206" t="n">
        <v>84.8000030517578</v>
      </c>
      <c r="BO65" s="209" t="n">
        <v>111.455627441406</v>
      </c>
      <c r="BP65" s="204" t="n">
        <v>1400000</v>
      </c>
      <c r="BQ65" s="209" t="n">
        <v>98.6476058959961</v>
      </c>
      <c r="BR65" s="209" t="n">
        <v>100</v>
      </c>
      <c r="BS65" s="206" t="n">
        <v>32.3489990234375</v>
      </c>
      <c r="BT65" s="204" t="n">
        <v>96</v>
      </c>
      <c r="BU65" s="204" t="n">
        <v>83</v>
      </c>
      <c r="BV65" s="204" t="n">
        <v>92</v>
      </c>
      <c r="BW65" s="206" t="n">
        <v>5492.5302734375</v>
      </c>
      <c r="BX65" s="206" t="n">
        <v>8</v>
      </c>
      <c r="BY65" s="204" t="n">
        <v>43518.5390625</v>
      </c>
      <c r="BZ65" s="204" t="n">
        <v>64531444</v>
      </c>
      <c r="CA65" s="204" t="n">
        <v>64408492</v>
      </c>
      <c r="CB65" s="204" t="n">
        <v>547660</v>
      </c>
    </row>
    <row r="66" customFormat="false" ht="14.5" hidden="false" customHeight="false" outlineLevel="0" collapsed="false">
      <c r="A66" s="202" t="s">
        <v>533</v>
      </c>
      <c r="B66" s="203" t="s">
        <v>534</v>
      </c>
      <c r="C66" s="204" t="n">
        <v>0</v>
      </c>
      <c r="D66" s="204" t="n">
        <v>0</v>
      </c>
      <c r="E66" s="204" t="n">
        <v>11516.099609375</v>
      </c>
      <c r="F66" s="204" t="n">
        <v>0</v>
      </c>
      <c r="G66" s="204" t="n">
        <v>0</v>
      </c>
      <c r="H66" s="204" t="n">
        <v>0</v>
      </c>
      <c r="I66" s="204" t="n">
        <v>0</v>
      </c>
      <c r="J66" s="205" t="n">
        <v>0</v>
      </c>
      <c r="K66" s="206" t="n">
        <v>0</v>
      </c>
      <c r="L66" s="207" t="n">
        <v>0.0571428574621677</v>
      </c>
      <c r="M66" s="204" t="n">
        <v>1069058.125</v>
      </c>
      <c r="N66" s="204" t="n">
        <v>550066.25</v>
      </c>
      <c r="O66" s="204" t="n">
        <v>0</v>
      </c>
      <c r="P66" s="204" t="n">
        <v>344357.25</v>
      </c>
      <c r="Q66" s="204" t="n">
        <v>1111699.25</v>
      </c>
      <c r="R66" s="208" t="n">
        <v>0.623626947402954</v>
      </c>
      <c r="S66" s="204" t="n">
        <v>1782635.125</v>
      </c>
      <c r="T66" s="208" t="n">
        <v>1</v>
      </c>
      <c r="U66" s="204" t="n">
        <v>1352018</v>
      </c>
      <c r="V66" s="204" t="n">
        <v>1401068</v>
      </c>
      <c r="W66" s="204" t="n">
        <v>1545405</v>
      </c>
      <c r="X66" s="206" t="n">
        <v>8.8439826965332</v>
      </c>
      <c r="Y66" s="206" t="n">
        <v>2.72451066970825</v>
      </c>
      <c r="Z66" s="206" t="n">
        <v>90.4229965209961</v>
      </c>
      <c r="AA66" s="206" t="n">
        <v>4.09759759902954</v>
      </c>
      <c r="AB66" s="206" t="n">
        <v>2.00731229782104</v>
      </c>
      <c r="AC66" s="206" t="s">
        <v>414</v>
      </c>
      <c r="AD66" s="204" t="s">
        <v>414</v>
      </c>
      <c r="AE66" s="204" t="n">
        <v>20</v>
      </c>
      <c r="AF66" s="209" t="n">
        <v>36.5999984741211</v>
      </c>
      <c r="AG66" s="206" t="n">
        <v>14.3940000534058</v>
      </c>
      <c r="AH66" s="206" t="n">
        <v>0.00877762492746115</v>
      </c>
      <c r="AI66" s="204" t="n">
        <v>0</v>
      </c>
      <c r="AJ66" s="204" t="n">
        <v>0</v>
      </c>
      <c r="AK66" s="206" t="n">
        <v>0.703000009059906</v>
      </c>
      <c r="AL66" s="210" t="n">
        <v>0.0657886862754822</v>
      </c>
      <c r="AM66" s="206" t="n">
        <v>13.549621</v>
      </c>
      <c r="AN66" s="206" t="n">
        <v>104.610000610352</v>
      </c>
      <c r="AO66" s="206" t="n">
        <v>125.540000915527</v>
      </c>
      <c r="AP66" s="206" t="n">
        <v>0.366811722517014</v>
      </c>
      <c r="AQ66" s="206" t="n">
        <v>0.11578743159771</v>
      </c>
      <c r="AR66" s="209" t="n">
        <v>41.7000007629395</v>
      </c>
      <c r="AS66" s="206" t="n">
        <v>6.40000009536743</v>
      </c>
      <c r="AT66" s="204" t="n">
        <v>527</v>
      </c>
      <c r="AU66" s="209" t="n">
        <v>3</v>
      </c>
      <c r="AV66" s="206" t="n">
        <v>0.670000016689301</v>
      </c>
      <c r="AW66" s="206" t="n">
        <v>215.463439941406</v>
      </c>
      <c r="AX66" s="204" t="n">
        <v>870003</v>
      </c>
      <c r="AY66" s="206" t="n">
        <v>0.524999976158142</v>
      </c>
      <c r="AZ66" s="206" t="n">
        <v>38</v>
      </c>
      <c r="BA66" s="204" t="n">
        <v>0</v>
      </c>
      <c r="BB66" s="204" t="n">
        <v>0</v>
      </c>
      <c r="BC66" s="204" t="n">
        <v>0</v>
      </c>
      <c r="BD66" s="204" t="n">
        <v>0</v>
      </c>
      <c r="BE66" s="204" t="n">
        <v>325</v>
      </c>
      <c r="BF66" s="204" t="n">
        <v>0</v>
      </c>
      <c r="BG66" s="204" t="n">
        <v>118</v>
      </c>
      <c r="BH66" s="209" t="n">
        <v>17.2000007629395</v>
      </c>
      <c r="BI66" s="206" t="n">
        <v>2.31666660308838</v>
      </c>
      <c r="BJ66" s="206" t="n">
        <v>-0.909902334213257</v>
      </c>
      <c r="BK66" s="204" t="n">
        <v>31</v>
      </c>
      <c r="BL66" s="209" t="n">
        <v>91.5715637207031</v>
      </c>
      <c r="BM66" s="211" t="n">
        <v>84.6671600341797</v>
      </c>
      <c r="BN66" s="206" t="n">
        <v>62</v>
      </c>
      <c r="BO66" s="209" t="n">
        <v>137.012329101563</v>
      </c>
      <c r="BP66" s="204" t="n">
        <v>4500</v>
      </c>
      <c r="BQ66" s="209" t="n">
        <v>49.8241653442383</v>
      </c>
      <c r="BR66" s="209" t="n">
        <v>85.3419342041016</v>
      </c>
      <c r="BS66" s="206" t="n">
        <v>3.61100006103516</v>
      </c>
      <c r="BT66" s="204" t="n">
        <v>63</v>
      </c>
      <c r="BU66" s="204" t="s">
        <v>414</v>
      </c>
      <c r="BV66" s="204" t="s">
        <v>414</v>
      </c>
      <c r="BW66" s="206" t="n">
        <v>432.187164306641</v>
      </c>
      <c r="BX66" s="206" t="n">
        <v>252</v>
      </c>
      <c r="BY66" s="204" t="n">
        <v>8016.99072265625</v>
      </c>
      <c r="BZ66" s="204" t="n">
        <v>2341179</v>
      </c>
      <c r="CA66" s="204" t="n">
        <v>1748162</v>
      </c>
      <c r="CB66" s="204" t="n">
        <v>257670</v>
      </c>
    </row>
    <row r="67" customFormat="false" ht="14.5" hidden="false" customHeight="false" outlineLevel="0" collapsed="false">
      <c r="A67" s="202" t="s">
        <v>535</v>
      </c>
      <c r="B67" s="203" t="s">
        <v>536</v>
      </c>
      <c r="C67" s="204" t="n">
        <v>0</v>
      </c>
      <c r="D67" s="204" t="n">
        <v>0</v>
      </c>
      <c r="E67" s="204" t="n">
        <v>6712.9814453125</v>
      </c>
      <c r="F67" s="204" t="n">
        <v>0.515999972820282</v>
      </c>
      <c r="G67" s="204" t="n">
        <v>0</v>
      </c>
      <c r="H67" s="204" t="n">
        <v>0</v>
      </c>
      <c r="I67" s="204" t="n">
        <v>0</v>
      </c>
      <c r="J67" s="205" t="n">
        <v>14031.4287109375</v>
      </c>
      <c r="K67" s="206" t="n">
        <v>0.0857142880558968</v>
      </c>
      <c r="L67" s="207" t="n">
        <v>0.0571428574621677</v>
      </c>
      <c r="M67" s="204" t="n">
        <v>829771.875</v>
      </c>
      <c r="N67" s="204" t="n">
        <v>0</v>
      </c>
      <c r="O67" s="204" t="n">
        <v>876.972778320313</v>
      </c>
      <c r="P67" s="204" t="n">
        <v>0</v>
      </c>
      <c r="Q67" s="204" t="n">
        <v>0</v>
      </c>
      <c r="R67" s="208" t="n">
        <v>0</v>
      </c>
      <c r="S67" s="204" t="n">
        <v>2347295.75</v>
      </c>
      <c r="T67" s="208" t="n">
        <v>1</v>
      </c>
      <c r="U67" s="204" t="n">
        <v>345274</v>
      </c>
      <c r="V67" s="204" t="n">
        <v>1909677.375</v>
      </c>
      <c r="W67" s="204" t="n">
        <v>1917962.75</v>
      </c>
      <c r="X67" s="206" t="n">
        <v>245.744766235352</v>
      </c>
      <c r="Y67" s="206" t="n">
        <v>3.88379812240601</v>
      </c>
      <c r="Z67" s="206" t="n">
        <v>63.2220001220703</v>
      </c>
      <c r="AA67" s="206" t="n">
        <v>8.22968101501465</v>
      </c>
      <c r="AB67" s="206" t="n">
        <v>0.100256748497486</v>
      </c>
      <c r="AC67" s="206" t="n">
        <v>17.8386249542236</v>
      </c>
      <c r="AD67" s="204" t="n">
        <v>277</v>
      </c>
      <c r="AE67" s="204" t="n">
        <v>20</v>
      </c>
      <c r="AF67" s="209" t="n">
        <v>27.1000003814697</v>
      </c>
      <c r="AG67" s="206" t="n">
        <v>16.9449996948242</v>
      </c>
      <c r="AH67" s="206" t="n">
        <v>0.009526158683002</v>
      </c>
      <c r="AI67" s="204" t="n">
        <v>0</v>
      </c>
      <c r="AJ67" s="204" t="n">
        <v>0</v>
      </c>
      <c r="AK67" s="206" t="n">
        <v>0.495999991893768</v>
      </c>
      <c r="AL67" s="210" t="n">
        <v>0.203637599945068</v>
      </c>
      <c r="AM67" s="206" t="n">
        <v>12.292789</v>
      </c>
      <c r="AN67" s="206" t="n">
        <v>48.0299987792969</v>
      </c>
      <c r="AO67" s="206" t="n">
        <v>43.2700004577637</v>
      </c>
      <c r="AP67" s="206" t="n">
        <v>16.7069320678711</v>
      </c>
      <c r="AQ67" s="206" t="n">
        <v>22.7499961853027</v>
      </c>
      <c r="AR67" s="209" t="n">
        <v>49.4000015258789</v>
      </c>
      <c r="AS67" s="206" t="n">
        <v>11.6000003814697</v>
      </c>
      <c r="AT67" s="204" t="n">
        <v>157</v>
      </c>
      <c r="AU67" s="209" t="n">
        <v>1.79999995231628</v>
      </c>
      <c r="AV67" s="206" t="n">
        <v>1.47000002861023</v>
      </c>
      <c r="AW67" s="206" t="n">
        <v>87.267822265625</v>
      </c>
      <c r="AX67" s="204" t="n">
        <v>168211</v>
      </c>
      <c r="AY67" s="206" t="n">
        <v>0.611999988555908</v>
      </c>
      <c r="AZ67" s="206" t="n">
        <v>35.9000015258789</v>
      </c>
      <c r="BA67" s="204" t="n">
        <v>0</v>
      </c>
      <c r="BB67" s="204" t="n">
        <v>16949</v>
      </c>
      <c r="BC67" s="204" t="n">
        <v>0</v>
      </c>
      <c r="BD67" s="204" t="n">
        <v>0</v>
      </c>
      <c r="BE67" s="204" t="n">
        <v>4625</v>
      </c>
      <c r="BF67" s="204" t="n">
        <v>0</v>
      </c>
      <c r="BG67" s="204" t="n">
        <v>105</v>
      </c>
      <c r="BH67" s="209" t="n">
        <v>21.6000003814697</v>
      </c>
      <c r="BI67" s="206" t="n">
        <v>3.81666660308838</v>
      </c>
      <c r="BJ67" s="206" t="n">
        <v>-0.672010838985443</v>
      </c>
      <c r="BK67" s="204" t="n">
        <v>37</v>
      </c>
      <c r="BL67" s="209" t="n">
        <v>62.2730674743652</v>
      </c>
      <c r="BM67" s="211" t="n">
        <v>50.7779693603516</v>
      </c>
      <c r="BN67" s="206" t="n">
        <v>36.5</v>
      </c>
      <c r="BO67" s="209" t="n">
        <v>110.811828613281</v>
      </c>
      <c r="BP67" s="204" t="n">
        <v>4200</v>
      </c>
      <c r="BQ67" s="209" t="n">
        <v>46.871223449707</v>
      </c>
      <c r="BR67" s="209" t="n">
        <v>80.9404067993164</v>
      </c>
      <c r="BS67" s="206" t="n">
        <v>1.07700002193451</v>
      </c>
      <c r="BT67" s="204" t="n">
        <v>88</v>
      </c>
      <c r="BU67" s="204" t="n">
        <v>61</v>
      </c>
      <c r="BV67" s="204" t="n">
        <v>87</v>
      </c>
      <c r="BW67" s="206" t="n">
        <v>88.7111663818359</v>
      </c>
      <c r="BX67" s="206" t="n">
        <v>597</v>
      </c>
      <c r="BY67" s="204" t="n">
        <v>835.594421386719</v>
      </c>
      <c r="BZ67" s="204" t="n">
        <v>2639915.5</v>
      </c>
      <c r="CA67" s="204" t="n">
        <v>2003564</v>
      </c>
      <c r="CB67" s="204" t="n">
        <v>10120</v>
      </c>
    </row>
    <row r="68" customFormat="false" ht="14.5" hidden="false" customHeight="false" outlineLevel="0" collapsed="false">
      <c r="A68" s="202" t="s">
        <v>537</v>
      </c>
      <c r="B68" s="203" t="s">
        <v>538</v>
      </c>
      <c r="C68" s="204" t="n">
        <v>8375.9267578125</v>
      </c>
      <c r="D68" s="204" t="n">
        <v>1714.99792480469</v>
      </c>
      <c r="E68" s="204" t="n">
        <v>24905.3046875</v>
      </c>
      <c r="F68" s="204" t="n">
        <v>0</v>
      </c>
      <c r="G68" s="204" t="n">
        <v>0</v>
      </c>
      <c r="H68" s="204" t="n">
        <v>0</v>
      </c>
      <c r="I68" s="204" t="n">
        <v>0</v>
      </c>
      <c r="J68" s="205" t="n">
        <v>19885.71484375</v>
      </c>
      <c r="K68" s="206" t="n">
        <v>0.0285714287310839</v>
      </c>
      <c r="L68" s="207" t="n">
        <v>0.200000002980232</v>
      </c>
      <c r="M68" s="204" t="n">
        <v>3216152.25</v>
      </c>
      <c r="N68" s="204" t="s">
        <v>414</v>
      </c>
      <c r="O68" s="204" t="s">
        <v>414</v>
      </c>
      <c r="P68" s="204" t="s">
        <v>414</v>
      </c>
      <c r="Q68" s="204" t="n">
        <v>0</v>
      </c>
      <c r="R68" s="208" t="n">
        <v>0</v>
      </c>
      <c r="S68" s="204" t="n">
        <v>0</v>
      </c>
      <c r="T68" s="208" t="n">
        <v>0</v>
      </c>
      <c r="U68" s="204" t="n">
        <v>0</v>
      </c>
      <c r="V68" s="204" t="n">
        <v>55615.29296875</v>
      </c>
      <c r="W68" s="204" t="n">
        <v>743793.75</v>
      </c>
      <c r="X68" s="206" t="n">
        <v>64.8834838867188</v>
      </c>
      <c r="Y68" s="206" t="n">
        <v>0.32266640663147</v>
      </c>
      <c r="Z68" s="206" t="n">
        <v>59.8720016479492</v>
      </c>
      <c r="AA68" s="206" t="n">
        <v>3.33786845207214</v>
      </c>
      <c r="AB68" s="206" t="n">
        <v>0.00669980701059103</v>
      </c>
      <c r="AC68" s="206" t="n">
        <v>91.6969604492187</v>
      </c>
      <c r="AD68" s="204" t="n">
        <v>1748</v>
      </c>
      <c r="AE68" s="204" t="n">
        <v>40</v>
      </c>
      <c r="AF68" s="209" t="n">
        <v>34.0999984741211</v>
      </c>
      <c r="AG68" s="206" t="n">
        <v>6.72700023651123</v>
      </c>
      <c r="AH68" s="206" t="n">
        <v>0.0145199112594128</v>
      </c>
      <c r="AI68" s="204" t="n">
        <v>0</v>
      </c>
      <c r="AJ68" s="204" t="n">
        <v>0</v>
      </c>
      <c r="AK68" s="206" t="n">
        <v>0.811999976634979</v>
      </c>
      <c r="AL68" s="210" t="n">
        <v>0.00124460004735738</v>
      </c>
      <c r="AM68" s="206" t="n">
        <v>4.18395</v>
      </c>
      <c r="AN68" s="206" t="n">
        <v>359.450012207031</v>
      </c>
      <c r="AO68" s="206" t="n">
        <v>405.279998779297</v>
      </c>
      <c r="AP68" s="206" t="n">
        <v>6.89113569259644</v>
      </c>
      <c r="AQ68" s="206" t="n">
        <v>13.3160963058472</v>
      </c>
      <c r="AR68" s="209" t="n">
        <v>9.30000019073486</v>
      </c>
      <c r="AS68" s="206" t="n">
        <v>2.09999990463257</v>
      </c>
      <c r="AT68" s="204" t="n">
        <v>70</v>
      </c>
      <c r="AU68" s="209" t="n">
        <v>0.300000011920929</v>
      </c>
      <c r="AV68" s="206" t="n">
        <v>0.319999992847443</v>
      </c>
      <c r="AW68" s="204" t="n">
        <v>0</v>
      </c>
      <c r="AX68" s="204" t="n">
        <v>81</v>
      </c>
      <c r="AY68" s="206" t="n">
        <v>0.331000000238419</v>
      </c>
      <c r="AZ68" s="206" t="n">
        <v>34.5</v>
      </c>
      <c r="BA68" s="204" t="n">
        <v>5133</v>
      </c>
      <c r="BB68" s="204" t="n">
        <v>1780</v>
      </c>
      <c r="BC68" s="204" t="n">
        <v>5200</v>
      </c>
      <c r="BD68" s="204" t="n">
        <v>305000</v>
      </c>
      <c r="BE68" s="204" t="n">
        <v>27343</v>
      </c>
      <c r="BF68" s="204" t="n">
        <v>0</v>
      </c>
      <c r="BG68" s="204" t="n">
        <v>118</v>
      </c>
      <c r="BH68" s="209" t="n">
        <v>7.59999990463257</v>
      </c>
      <c r="BI68" s="206" t="n">
        <v>3.13333344459534</v>
      </c>
      <c r="BJ68" s="206" t="n">
        <v>0.787500977516174</v>
      </c>
      <c r="BK68" s="204" t="n">
        <v>55</v>
      </c>
      <c r="BL68" s="209" t="n">
        <v>100</v>
      </c>
      <c r="BM68" s="211" t="n">
        <v>99.5584411621094</v>
      </c>
      <c r="BN68" s="206" t="n">
        <v>72.5315856933594</v>
      </c>
      <c r="BO68" s="209" t="n">
        <v>127.848770141602</v>
      </c>
      <c r="BP68" s="204" t="n">
        <v>57000</v>
      </c>
      <c r="BQ68" s="209" t="n">
        <v>85.766731262207</v>
      </c>
      <c r="BR68" s="209" t="n">
        <v>97.3481369018555</v>
      </c>
      <c r="BS68" s="206" t="n">
        <v>50.976001739502</v>
      </c>
      <c r="BT68" s="204" t="n">
        <v>88</v>
      </c>
      <c r="BU68" s="204" t="n">
        <v>77</v>
      </c>
      <c r="BV68" s="204" t="n">
        <v>82</v>
      </c>
      <c r="BW68" s="206" t="n">
        <v>970.19970703125</v>
      </c>
      <c r="BX68" s="206" t="n">
        <v>25</v>
      </c>
      <c r="BY68" s="204" t="n">
        <v>5042.3857421875</v>
      </c>
      <c r="BZ68" s="204" t="n">
        <v>3757980</v>
      </c>
      <c r="CA68" s="204" t="n">
        <v>4001289</v>
      </c>
      <c r="CB68" s="204" t="n">
        <v>69490</v>
      </c>
    </row>
    <row r="69" customFormat="false" ht="14.5" hidden="false" customHeight="false" outlineLevel="0" collapsed="false">
      <c r="A69" s="202" t="s">
        <v>539</v>
      </c>
      <c r="B69" s="203" t="s">
        <v>540</v>
      </c>
      <c r="C69" s="204" t="n">
        <v>20277.318359375</v>
      </c>
      <c r="D69" s="204" t="n">
        <v>140.600128173828</v>
      </c>
      <c r="E69" s="204" t="n">
        <v>219206.15625</v>
      </c>
      <c r="F69" s="204" t="n">
        <v>0</v>
      </c>
      <c r="G69" s="204" t="n">
        <v>0</v>
      </c>
      <c r="H69" s="204" t="n">
        <v>0</v>
      </c>
      <c r="I69" s="204" t="n">
        <v>0</v>
      </c>
      <c r="J69" s="205" t="n">
        <v>0</v>
      </c>
      <c r="K69" s="206" t="n">
        <v>0</v>
      </c>
      <c r="L69" s="207" t="n">
        <v>0.0857142880558968</v>
      </c>
      <c r="M69" s="204" t="n">
        <v>0</v>
      </c>
      <c r="N69" s="204" t="s">
        <v>414</v>
      </c>
      <c r="O69" s="204" t="s">
        <v>414</v>
      </c>
      <c r="P69" s="204" t="s">
        <v>414</v>
      </c>
      <c r="Q69" s="204" t="n">
        <v>0</v>
      </c>
      <c r="R69" s="208" t="n">
        <v>0</v>
      </c>
      <c r="S69" s="204" t="n">
        <v>0</v>
      </c>
      <c r="T69" s="208" t="n">
        <v>0</v>
      </c>
      <c r="U69" s="204" t="n">
        <v>0</v>
      </c>
      <c r="V69" s="204" t="n">
        <v>0</v>
      </c>
      <c r="W69" s="204" t="n">
        <v>0</v>
      </c>
      <c r="X69" s="206" t="n">
        <v>237.933731079102</v>
      </c>
      <c r="Y69" s="206" t="n">
        <v>0.0794336348772049</v>
      </c>
      <c r="Z69" s="206" t="n">
        <v>77.5439987182617</v>
      </c>
      <c r="AA69" s="206" t="n">
        <v>2.13881158828735</v>
      </c>
      <c r="AB69" s="206" t="n">
        <v>0</v>
      </c>
      <c r="AC69" s="206" t="s">
        <v>414</v>
      </c>
      <c r="AD69" s="204" t="n">
        <v>7610</v>
      </c>
      <c r="AE69" s="204" t="n">
        <v>80</v>
      </c>
      <c r="AF69" s="209" t="n">
        <v>0.00999999977648258</v>
      </c>
      <c r="AG69" s="206" t="n">
        <v>4.8439998626709</v>
      </c>
      <c r="AH69" s="206" t="n">
        <v>0.0483561903238297</v>
      </c>
      <c r="AI69" s="204" t="n">
        <v>0</v>
      </c>
      <c r="AJ69" s="204" t="n">
        <v>0</v>
      </c>
      <c r="AK69" s="206" t="n">
        <v>0.947000026702881</v>
      </c>
      <c r="AL69" s="210" t="s">
        <v>414</v>
      </c>
      <c r="AM69" s="206" t="n">
        <v>-62.78401</v>
      </c>
      <c r="AN69" s="206" t="n">
        <v>0</v>
      </c>
      <c r="AO69" s="206" t="n">
        <v>0</v>
      </c>
      <c r="AP69" s="206" t="s">
        <v>414</v>
      </c>
      <c r="AQ69" s="206" t="n">
        <v>0.503308236598969</v>
      </c>
      <c r="AR69" s="209" t="n">
        <v>3.70000004768372</v>
      </c>
      <c r="AS69" s="206" t="n">
        <v>0.5</v>
      </c>
      <c r="AT69" s="204" t="n">
        <v>5.5</v>
      </c>
      <c r="AU69" s="209" t="n">
        <v>0.100000001490116</v>
      </c>
      <c r="AV69" s="206" t="n">
        <v>0.0599999986588955</v>
      </c>
      <c r="AW69" s="206" t="s">
        <v>414</v>
      </c>
      <c r="AX69" s="204" t="n">
        <v>116</v>
      </c>
      <c r="AY69" s="206" t="n">
        <v>0.0839999988675118</v>
      </c>
      <c r="AZ69" s="206" t="n">
        <v>31.7000007629395</v>
      </c>
      <c r="BA69" s="204" t="n">
        <v>33</v>
      </c>
      <c r="BB69" s="204" t="n">
        <v>1604</v>
      </c>
      <c r="BC69" s="204" t="n">
        <v>0</v>
      </c>
      <c r="BD69" s="204" t="n">
        <v>0</v>
      </c>
      <c r="BE69" s="204" t="n">
        <v>2668867</v>
      </c>
      <c r="BF69" s="204" t="n">
        <v>0</v>
      </c>
      <c r="BG69" s="204" t="n">
        <v>140</v>
      </c>
      <c r="BH69" s="209" t="n">
        <v>2.40000009536743</v>
      </c>
      <c r="BI69" s="206" t="n">
        <v>3.93333339691162</v>
      </c>
      <c r="BJ69" s="206" t="n">
        <v>1.36079776287079</v>
      </c>
      <c r="BK69" s="204" t="n">
        <v>80</v>
      </c>
      <c r="BL69" s="209" t="n">
        <v>100</v>
      </c>
      <c r="BM69" s="211" t="s">
        <v>414</v>
      </c>
      <c r="BN69" s="206" t="n">
        <v>89.8129425048828</v>
      </c>
      <c r="BO69" s="209" t="n">
        <v>128.186859130859</v>
      </c>
      <c r="BP69" s="204" t="n">
        <v>1800000</v>
      </c>
      <c r="BQ69" s="209" t="n">
        <v>99.2256164550781</v>
      </c>
      <c r="BR69" s="209" t="n">
        <v>100</v>
      </c>
      <c r="BS69" s="206" t="n">
        <v>42.0870018005371</v>
      </c>
      <c r="BT69" s="204" t="n">
        <v>93</v>
      </c>
      <c r="BU69" s="204" t="n">
        <v>93</v>
      </c>
      <c r="BV69" s="204" t="n">
        <v>83</v>
      </c>
      <c r="BW69" s="206" t="n">
        <v>6738.67041015625</v>
      </c>
      <c r="BX69" s="206" t="n">
        <v>7</v>
      </c>
      <c r="BY69" s="204" t="n">
        <v>50801.78515625</v>
      </c>
      <c r="BZ69" s="204" t="n">
        <v>83408552</v>
      </c>
      <c r="CA69" s="204" t="n">
        <v>80749712</v>
      </c>
      <c r="CB69" s="204" t="n">
        <v>348570</v>
      </c>
    </row>
    <row r="70" customFormat="false" ht="14.5" hidden="false" customHeight="false" outlineLevel="0" collapsed="false">
      <c r="A70" s="202" t="s">
        <v>541</v>
      </c>
      <c r="B70" s="203" t="s">
        <v>542</v>
      </c>
      <c r="C70" s="204" t="n">
        <v>0</v>
      </c>
      <c r="D70" s="204" t="n">
        <v>0</v>
      </c>
      <c r="E70" s="204" t="n">
        <v>67250.25</v>
      </c>
      <c r="F70" s="204" t="n">
        <v>15.9200000762939</v>
      </c>
      <c r="G70" s="204" t="n">
        <v>0</v>
      </c>
      <c r="H70" s="204" t="n">
        <v>0</v>
      </c>
      <c r="I70" s="204" t="n">
        <v>0</v>
      </c>
      <c r="J70" s="205" t="n">
        <v>0</v>
      </c>
      <c r="K70" s="206" t="n">
        <v>0</v>
      </c>
      <c r="L70" s="207" t="n">
        <v>0.0857142880558968</v>
      </c>
      <c r="M70" s="204" t="n">
        <v>13074550</v>
      </c>
      <c r="N70" s="204" t="n">
        <v>462490.53125</v>
      </c>
      <c r="O70" s="204" t="n">
        <v>9563829</v>
      </c>
      <c r="P70" s="204" t="n">
        <v>214164.859375</v>
      </c>
      <c r="Q70" s="204" t="n">
        <v>32614116</v>
      </c>
      <c r="R70" s="208" t="n">
        <v>0.999979496002197</v>
      </c>
      <c r="S70" s="204" t="n">
        <v>32614116</v>
      </c>
      <c r="T70" s="208" t="n">
        <v>0.999979496002197</v>
      </c>
      <c r="U70" s="204" t="n">
        <v>18907688</v>
      </c>
      <c r="V70" s="204" t="n">
        <v>24078392</v>
      </c>
      <c r="W70" s="204" t="n">
        <v>26981212</v>
      </c>
      <c r="X70" s="206" t="n">
        <v>139.457366943359</v>
      </c>
      <c r="Y70" s="206" t="n">
        <v>3.20211029052734</v>
      </c>
      <c r="Z70" s="206" t="n">
        <v>57.9850006103516</v>
      </c>
      <c r="AA70" s="206" t="n">
        <v>3.49288606643677</v>
      </c>
      <c r="AB70" s="206" t="n">
        <v>17.7781181335449</v>
      </c>
      <c r="AC70" s="206" t="n">
        <v>41.5422210693359</v>
      </c>
      <c r="AD70" s="204" t="n">
        <v>758</v>
      </c>
      <c r="AE70" s="204" t="n">
        <v>40</v>
      </c>
      <c r="AF70" s="209" t="n">
        <v>30.3999996185303</v>
      </c>
      <c r="AG70" s="206" t="n">
        <v>13.4180002212524</v>
      </c>
      <c r="AH70" s="206" t="n">
        <v>0.0573856197297573</v>
      </c>
      <c r="AI70" s="204" t="n">
        <v>0</v>
      </c>
      <c r="AJ70" s="204" t="n">
        <v>0</v>
      </c>
      <c r="AK70" s="206" t="n">
        <v>0.611000001430512</v>
      </c>
      <c r="AL70" s="210" t="n">
        <v>0.13787317276001</v>
      </c>
      <c r="AM70" s="206" t="n">
        <v>25.791641</v>
      </c>
      <c r="AN70" s="206" t="n">
        <v>634.719970703125</v>
      </c>
      <c r="AO70" s="206" t="n">
        <v>525.25</v>
      </c>
      <c r="AP70" s="206" t="n">
        <v>3.11424827575684</v>
      </c>
      <c r="AQ70" s="206" t="n">
        <v>6.12758541107178</v>
      </c>
      <c r="AR70" s="209" t="n">
        <v>44.7000007629395</v>
      </c>
      <c r="AS70" s="206" t="n">
        <v>12.6000003814697</v>
      </c>
      <c r="AT70" s="204" t="n">
        <v>143</v>
      </c>
      <c r="AU70" s="209" t="n">
        <v>1.70000004768372</v>
      </c>
      <c r="AV70" s="206" t="n">
        <v>0.939999997615814</v>
      </c>
      <c r="AW70" s="206" t="n">
        <v>162.84797668457</v>
      </c>
      <c r="AX70" s="204" t="n">
        <v>17220100</v>
      </c>
      <c r="AY70" s="206" t="n">
        <v>0.537999987602234</v>
      </c>
      <c r="AZ70" s="206" t="n">
        <v>43.5</v>
      </c>
      <c r="BA70" s="204" t="n">
        <v>200</v>
      </c>
      <c r="BB70" s="204" t="n">
        <v>326</v>
      </c>
      <c r="BC70" s="204" t="n">
        <v>0</v>
      </c>
      <c r="BD70" s="204" t="n">
        <v>0</v>
      </c>
      <c r="BE70" s="204" t="n">
        <v>10848</v>
      </c>
      <c r="BF70" s="204" t="n">
        <v>0</v>
      </c>
      <c r="BG70" s="204" t="n">
        <v>142</v>
      </c>
      <c r="BH70" s="209" t="n">
        <v>4.09999990463257</v>
      </c>
      <c r="BI70" s="206" t="n">
        <v>3.63333344459534</v>
      </c>
      <c r="BJ70" s="206" t="n">
        <v>-0.152652382850647</v>
      </c>
      <c r="BK70" s="204" t="n">
        <v>43</v>
      </c>
      <c r="BL70" s="209" t="n">
        <v>85.8735504150391</v>
      </c>
      <c r="BM70" s="211" t="n">
        <v>79.0396423339844</v>
      </c>
      <c r="BN70" s="206" t="n">
        <v>58</v>
      </c>
      <c r="BO70" s="209" t="n">
        <v>130.214935302734</v>
      </c>
      <c r="BP70" s="204" t="n">
        <v>42000</v>
      </c>
      <c r="BQ70" s="209" t="n">
        <v>23.7024745941162</v>
      </c>
      <c r="BR70" s="209" t="n">
        <v>85.7910003662109</v>
      </c>
      <c r="BS70" s="206" t="n">
        <v>1.79999995231628</v>
      </c>
      <c r="BT70" s="204" t="n">
        <v>94</v>
      </c>
      <c r="BU70" s="204" t="n">
        <v>79</v>
      </c>
      <c r="BV70" s="204" t="n">
        <v>95</v>
      </c>
      <c r="BW70" s="206" t="n">
        <v>193.223541259766</v>
      </c>
      <c r="BX70" s="206" t="n">
        <v>308</v>
      </c>
      <c r="BY70" s="204" t="n">
        <v>2445.29077148437</v>
      </c>
      <c r="BZ70" s="204" t="n">
        <v>32833032</v>
      </c>
      <c r="CA70" s="204" t="n">
        <v>27451740</v>
      </c>
      <c r="CB70" s="204" t="n">
        <v>227540</v>
      </c>
    </row>
    <row r="71" customFormat="false" ht="14.5" hidden="false" customHeight="false" outlineLevel="0" collapsed="false">
      <c r="A71" s="202" t="s">
        <v>543</v>
      </c>
      <c r="B71" s="203" t="s">
        <v>544</v>
      </c>
      <c r="C71" s="204" t="n">
        <v>21787.01953125</v>
      </c>
      <c r="D71" s="204" t="n">
        <v>10607.919921875</v>
      </c>
      <c r="E71" s="204" t="n">
        <v>10356.3828125</v>
      </c>
      <c r="F71" s="204" t="n">
        <v>508.309997558594</v>
      </c>
      <c r="G71" s="204" t="n">
        <v>0</v>
      </c>
      <c r="H71" s="204" t="n">
        <v>0</v>
      </c>
      <c r="I71" s="204" t="n">
        <v>0</v>
      </c>
      <c r="J71" s="205" t="n">
        <v>0</v>
      </c>
      <c r="K71" s="206" t="n">
        <v>0.0285714287310839</v>
      </c>
      <c r="L71" s="207" t="n">
        <v>0.0857142880558968</v>
      </c>
      <c r="M71" s="204" t="n">
        <v>7739763</v>
      </c>
      <c r="N71" s="204" t="s">
        <v>414</v>
      </c>
      <c r="O71" s="204" t="s">
        <v>414</v>
      </c>
      <c r="P71" s="204" t="s">
        <v>414</v>
      </c>
      <c r="Q71" s="204" t="n">
        <v>0</v>
      </c>
      <c r="R71" s="208" t="n">
        <v>0</v>
      </c>
      <c r="S71" s="204" t="n">
        <v>0</v>
      </c>
      <c r="T71" s="208" t="n">
        <v>0</v>
      </c>
      <c r="U71" s="204" t="n">
        <v>0</v>
      </c>
      <c r="V71" s="204" t="n">
        <v>4520089.5</v>
      </c>
      <c r="W71" s="204" t="n">
        <v>245621.703125</v>
      </c>
      <c r="X71" s="206" t="n">
        <v>82.7352066040039</v>
      </c>
      <c r="Y71" s="206" t="n">
        <v>0.0674922838807106</v>
      </c>
      <c r="Z71" s="206" t="n">
        <v>80.0380020141602</v>
      </c>
      <c r="AA71" s="206" t="n">
        <v>2.55549931526184</v>
      </c>
      <c r="AB71" s="206" t="n">
        <v>0</v>
      </c>
      <c r="AC71" s="206" t="s">
        <v>414</v>
      </c>
      <c r="AD71" s="204" t="n">
        <v>1026</v>
      </c>
      <c r="AE71" s="204" t="n">
        <v>80</v>
      </c>
      <c r="AF71" s="209" t="n">
        <v>3</v>
      </c>
      <c r="AG71" s="206" t="n">
        <v>3.92799997329712</v>
      </c>
      <c r="AH71" s="206" t="n">
        <v>0.0104781044647098</v>
      </c>
      <c r="AI71" s="204" t="n">
        <v>0</v>
      </c>
      <c r="AJ71" s="204" t="n">
        <v>0</v>
      </c>
      <c r="AK71" s="206" t="n">
        <v>0.888000011444092</v>
      </c>
      <c r="AL71" s="210" t="s">
        <v>414</v>
      </c>
      <c r="AM71" s="206" t="n">
        <v>42.671389</v>
      </c>
      <c r="AN71" s="206" t="n">
        <v>0</v>
      </c>
      <c r="AO71" s="206" t="n">
        <v>0</v>
      </c>
      <c r="AP71" s="206" t="s">
        <v>414</v>
      </c>
      <c r="AQ71" s="206" t="n">
        <v>0.323764830827713</v>
      </c>
      <c r="AR71" s="209" t="n">
        <v>4.09999990463257</v>
      </c>
      <c r="AS71" s="206" t="s">
        <v>414</v>
      </c>
      <c r="AT71" s="204" t="n">
        <v>4.5</v>
      </c>
      <c r="AU71" s="209" t="n">
        <v>0.200000002980232</v>
      </c>
      <c r="AV71" s="206" t="n">
        <v>0.180000007152557</v>
      </c>
      <c r="AW71" s="206" t="s">
        <v>414</v>
      </c>
      <c r="AX71" s="204" t="n">
        <v>41</v>
      </c>
      <c r="AY71" s="206" t="n">
        <v>0.11599999666214</v>
      </c>
      <c r="AZ71" s="206" t="n">
        <v>33.0999984741211</v>
      </c>
      <c r="BA71" s="204" t="n">
        <v>2089</v>
      </c>
      <c r="BB71" s="204" t="n">
        <v>12059</v>
      </c>
      <c r="BC71" s="204" t="n">
        <v>0</v>
      </c>
      <c r="BD71" s="204" t="n">
        <v>0</v>
      </c>
      <c r="BE71" s="204" t="n">
        <v>174740</v>
      </c>
      <c r="BF71" s="204" t="n">
        <v>0</v>
      </c>
      <c r="BG71" s="204" t="n">
        <v>135</v>
      </c>
      <c r="BH71" s="209" t="n">
        <v>2.40000009536743</v>
      </c>
      <c r="BI71" s="206" t="n">
        <v>4.08333349227905</v>
      </c>
      <c r="BJ71" s="206" t="n">
        <v>0.444480121135712</v>
      </c>
      <c r="BK71" s="204" t="n">
        <v>49</v>
      </c>
      <c r="BL71" s="209" t="n">
        <v>100</v>
      </c>
      <c r="BM71" s="211" t="n">
        <v>97.9359512329102</v>
      </c>
      <c r="BN71" s="206" t="n">
        <v>78.1158447265625</v>
      </c>
      <c r="BO71" s="209" t="n">
        <v>109.497611999512</v>
      </c>
      <c r="BP71" s="204" t="n">
        <v>170000</v>
      </c>
      <c r="BQ71" s="209" t="n">
        <v>98.9937515258789</v>
      </c>
      <c r="BR71" s="209" t="n">
        <v>100</v>
      </c>
      <c r="BS71" s="206" t="n">
        <v>45.9199981689453</v>
      </c>
      <c r="BT71" s="204" t="n">
        <v>99</v>
      </c>
      <c r="BU71" s="204" t="n">
        <v>83</v>
      </c>
      <c r="BV71" s="204" t="n">
        <v>96</v>
      </c>
      <c r="BW71" s="206" t="n">
        <v>2418.80810546875</v>
      </c>
      <c r="BX71" s="206" t="n">
        <v>3</v>
      </c>
      <c r="BY71" s="204" t="n">
        <v>20276.544921875</v>
      </c>
      <c r="BZ71" s="204" t="n">
        <v>10445365</v>
      </c>
      <c r="CA71" s="204" t="n">
        <v>10956461</v>
      </c>
      <c r="CB71" s="204" t="n">
        <v>128900</v>
      </c>
    </row>
    <row r="72" customFormat="false" ht="14.5" hidden="false" customHeight="false" outlineLevel="0" collapsed="false">
      <c r="A72" s="202" t="s">
        <v>545</v>
      </c>
      <c r="B72" s="203" t="s">
        <v>546</v>
      </c>
      <c r="C72" s="204" t="n">
        <v>167.246688842773</v>
      </c>
      <c r="D72" s="204" t="n">
        <v>0</v>
      </c>
      <c r="E72" s="204" t="s">
        <v>414</v>
      </c>
      <c r="F72" s="204" t="n">
        <v>0</v>
      </c>
      <c r="G72" s="204" t="n">
        <v>682.044006347656</v>
      </c>
      <c r="H72" s="204" t="n">
        <v>53.3489990234375</v>
      </c>
      <c r="I72" s="204" t="n">
        <v>0</v>
      </c>
      <c r="J72" s="205" t="n">
        <v>0</v>
      </c>
      <c r="K72" s="206" t="n">
        <v>0.0285714287310839</v>
      </c>
      <c r="L72" s="212" t="s">
        <v>414</v>
      </c>
      <c r="M72" s="204" t="s">
        <v>414</v>
      </c>
      <c r="N72" s="204" t="s">
        <v>414</v>
      </c>
      <c r="O72" s="204" t="s">
        <v>414</v>
      </c>
      <c r="P72" s="204" t="s">
        <v>414</v>
      </c>
      <c r="Q72" s="204" t="n">
        <v>0</v>
      </c>
      <c r="R72" s="208" t="n">
        <v>0</v>
      </c>
      <c r="S72" s="204" t="n">
        <v>0</v>
      </c>
      <c r="T72" s="208" t="n">
        <v>0</v>
      </c>
      <c r="U72" s="204" t="n">
        <v>45959</v>
      </c>
      <c r="V72" s="204" t="n">
        <v>92327.734375</v>
      </c>
      <c r="W72" s="204" t="n">
        <v>71460.296875</v>
      </c>
      <c r="X72" s="206" t="n">
        <v>332.397064208984</v>
      </c>
      <c r="Y72" s="206" t="n">
        <v>0.869454860687256</v>
      </c>
      <c r="Z72" s="206" t="n">
        <v>36.6940002441406</v>
      </c>
      <c r="AA72" s="206" t="s">
        <v>414</v>
      </c>
      <c r="AB72" s="206" t="n">
        <v>3.54109597206116</v>
      </c>
      <c r="AC72" s="206" t="s">
        <v>414</v>
      </c>
      <c r="AD72" s="204" t="s">
        <v>414</v>
      </c>
      <c r="AE72" s="209" t="s">
        <v>414</v>
      </c>
      <c r="AF72" s="209" t="n">
        <v>6</v>
      </c>
      <c r="AG72" s="206" t="n">
        <v>8.00800037384033</v>
      </c>
      <c r="AH72" s="206" t="n">
        <v>0</v>
      </c>
      <c r="AI72" s="204" t="n">
        <v>0</v>
      </c>
      <c r="AJ72" s="204" t="n">
        <v>0</v>
      </c>
      <c r="AK72" s="206" t="n">
        <v>0.778999984264374</v>
      </c>
      <c r="AL72" s="210" t="s">
        <v>414</v>
      </c>
      <c r="AM72" s="206" t="n">
        <v>0.286286</v>
      </c>
      <c r="AN72" s="206" t="n">
        <v>1.04999995231628</v>
      </c>
      <c r="AO72" s="206" t="n">
        <v>2.01999998092651</v>
      </c>
      <c r="AP72" s="206" t="n">
        <v>6.95636749267578</v>
      </c>
      <c r="AQ72" s="206" t="n">
        <v>6.75004434585571</v>
      </c>
      <c r="AR72" s="209" t="n">
        <v>16.3999996185303</v>
      </c>
      <c r="AS72" s="206" t="s">
        <v>414</v>
      </c>
      <c r="AT72" s="204" t="n">
        <v>2.79999995231628</v>
      </c>
      <c r="AU72" s="209" t="s">
        <v>414</v>
      </c>
      <c r="AV72" s="206" t="s">
        <v>414</v>
      </c>
      <c r="AW72" s="206" t="s">
        <v>414</v>
      </c>
      <c r="AX72" s="204" t="n">
        <v>253</v>
      </c>
      <c r="AY72" s="206" t="s">
        <v>414</v>
      </c>
      <c r="AZ72" s="206" t="s">
        <v>414</v>
      </c>
      <c r="BA72" s="204" t="n">
        <v>0</v>
      </c>
      <c r="BB72" s="204" t="n">
        <v>0</v>
      </c>
      <c r="BC72" s="204" t="n">
        <v>0</v>
      </c>
      <c r="BD72" s="204" t="n">
        <v>0</v>
      </c>
      <c r="BE72" s="204" t="n">
        <v>234</v>
      </c>
      <c r="BF72" s="204" t="n">
        <v>0</v>
      </c>
      <c r="BG72" s="204" t="n">
        <v>98</v>
      </c>
      <c r="BH72" s="209" t="n">
        <v>16</v>
      </c>
      <c r="BI72" s="206" t="n">
        <v>3.13333344459534</v>
      </c>
      <c r="BJ72" s="206" t="n">
        <v>-0.0654130578041077</v>
      </c>
      <c r="BK72" s="204" t="n">
        <v>53</v>
      </c>
      <c r="BL72" s="209" t="n">
        <v>93.5864486694336</v>
      </c>
      <c r="BM72" s="211" t="n">
        <v>98.5999984741211</v>
      </c>
      <c r="BN72" s="206" t="n">
        <v>56.9000015258789</v>
      </c>
      <c r="BO72" s="209" t="n">
        <v>108.42227935791</v>
      </c>
      <c r="BP72" s="204" t="n">
        <v>790</v>
      </c>
      <c r="BQ72" s="209" t="n">
        <v>91.4938888549805</v>
      </c>
      <c r="BR72" s="209" t="n">
        <v>95.6286468505859</v>
      </c>
      <c r="BS72" s="206" t="n">
        <v>14.4709997177124</v>
      </c>
      <c r="BT72" s="204" t="n">
        <v>72</v>
      </c>
      <c r="BU72" s="204" t="n">
        <v>79</v>
      </c>
      <c r="BV72" s="204" t="s">
        <v>414</v>
      </c>
      <c r="BW72" s="206" t="n">
        <v>879.506408691406</v>
      </c>
      <c r="BX72" s="206" t="n">
        <v>25</v>
      </c>
      <c r="BY72" s="204" t="n">
        <v>9928.6220703125</v>
      </c>
      <c r="BZ72" s="204" t="n">
        <v>124610</v>
      </c>
      <c r="CA72" s="204" t="n">
        <v>106825</v>
      </c>
      <c r="CB72" s="204" t="n">
        <v>340</v>
      </c>
    </row>
    <row r="73" customFormat="false" ht="14.5" hidden="false" customHeight="false" outlineLevel="0" collapsed="false">
      <c r="A73" s="202" t="s">
        <v>547</v>
      </c>
      <c r="B73" s="203" t="s">
        <v>548</v>
      </c>
      <c r="C73" s="204" t="n">
        <v>34368.109375</v>
      </c>
      <c r="D73" s="204" t="n">
        <v>32781.4609375</v>
      </c>
      <c r="E73" s="204" t="n">
        <v>57590.859375</v>
      </c>
      <c r="F73" s="204" t="n">
        <v>160.768005371094</v>
      </c>
      <c r="G73" s="204" t="n">
        <v>109138.4453125</v>
      </c>
      <c r="H73" s="204" t="n">
        <v>8279.50390625</v>
      </c>
      <c r="I73" s="204" t="n">
        <v>1354.63696289063</v>
      </c>
      <c r="J73" s="205" t="n">
        <v>164373.75</v>
      </c>
      <c r="K73" s="206" t="n">
        <v>0.200000002980232</v>
      </c>
      <c r="L73" s="207" t="n">
        <v>0</v>
      </c>
      <c r="M73" s="204" t="s">
        <v>414</v>
      </c>
      <c r="N73" s="204" t="s">
        <v>414</v>
      </c>
      <c r="O73" s="204" t="s">
        <v>414</v>
      </c>
      <c r="P73" s="204" t="s">
        <v>414</v>
      </c>
      <c r="Q73" s="204" t="n">
        <v>4947105.5</v>
      </c>
      <c r="R73" s="208" t="n">
        <v>0.311476826667786</v>
      </c>
      <c r="S73" s="204" t="n">
        <v>0</v>
      </c>
      <c r="T73" s="208" t="n">
        <v>0</v>
      </c>
      <c r="U73" s="204" t="n">
        <v>6072736</v>
      </c>
      <c r="V73" s="204" t="n">
        <v>8815582</v>
      </c>
      <c r="W73" s="204" t="n">
        <v>7570418</v>
      </c>
      <c r="X73" s="206" t="n">
        <v>159.665420532227</v>
      </c>
      <c r="Y73" s="206" t="n">
        <v>2.26625514030457</v>
      </c>
      <c r="Z73" s="206" t="n">
        <v>52.2449989318848</v>
      </c>
      <c r="AA73" s="206" t="n">
        <v>4.80571365356445</v>
      </c>
      <c r="AB73" s="206" t="n">
        <v>2.02359962463379</v>
      </c>
      <c r="AC73" s="206" t="n">
        <v>76.7664184570313</v>
      </c>
      <c r="AD73" s="204" t="n">
        <v>517</v>
      </c>
      <c r="AE73" s="204" t="n">
        <v>60</v>
      </c>
      <c r="AF73" s="209" t="n">
        <v>31</v>
      </c>
      <c r="AG73" s="206" t="n">
        <v>11.5279998779297</v>
      </c>
      <c r="AH73" s="206" t="n">
        <v>0.0659003034234047</v>
      </c>
      <c r="AI73" s="204" t="n">
        <v>0</v>
      </c>
      <c r="AJ73" s="204" t="n">
        <v>0</v>
      </c>
      <c r="AK73" s="206" t="n">
        <v>0.662999987602234</v>
      </c>
      <c r="AL73" s="210" t="n">
        <v>0.133517816662788</v>
      </c>
      <c r="AM73" s="206" t="n">
        <v>218.639244</v>
      </c>
      <c r="AN73" s="206" t="n">
        <v>350.570007324219</v>
      </c>
      <c r="AO73" s="206" t="n">
        <v>335.190002441406</v>
      </c>
      <c r="AP73" s="206" t="n">
        <v>0.620365023612976</v>
      </c>
      <c r="AQ73" s="206" t="n">
        <v>14.6968536376953</v>
      </c>
      <c r="AR73" s="209" t="n">
        <v>23.6000003814697</v>
      </c>
      <c r="AS73" s="206" t="n">
        <v>12.3999996185303</v>
      </c>
      <c r="AT73" s="204" t="n">
        <v>27</v>
      </c>
      <c r="AU73" s="209" t="n">
        <v>0.200000002980232</v>
      </c>
      <c r="AV73" s="206" t="n">
        <v>0.0500000007450581</v>
      </c>
      <c r="AW73" s="206" t="n">
        <v>0.0917572379112244</v>
      </c>
      <c r="AX73" s="204" t="n">
        <v>5052069</v>
      </c>
      <c r="AY73" s="206" t="n">
        <v>0.479000002145767</v>
      </c>
      <c r="AZ73" s="206" t="n">
        <v>48.2999992370606</v>
      </c>
      <c r="BA73" s="204" t="n">
        <v>2874142</v>
      </c>
      <c r="BB73" s="204" t="n">
        <v>24616</v>
      </c>
      <c r="BC73" s="204" t="n">
        <v>699507</v>
      </c>
      <c r="BD73" s="204" t="n">
        <v>243000</v>
      </c>
      <c r="BE73" s="204" t="n">
        <v>5367</v>
      </c>
      <c r="BF73" s="204" t="n">
        <v>0</v>
      </c>
      <c r="BG73" s="204" t="n">
        <v>119</v>
      </c>
      <c r="BH73" s="209" t="n">
        <v>16</v>
      </c>
      <c r="BI73" s="206" t="n">
        <v>2.79999995231628</v>
      </c>
      <c r="BJ73" s="206" t="n">
        <v>-0.687436699867249</v>
      </c>
      <c r="BK73" s="204" t="n">
        <v>25</v>
      </c>
      <c r="BL73" s="209" t="n">
        <v>97.0552673339844</v>
      </c>
      <c r="BM73" s="211" t="n">
        <v>80.810676574707</v>
      </c>
      <c r="BN73" s="206" t="n">
        <v>49.9700012207031</v>
      </c>
      <c r="BO73" s="209" t="n">
        <v>113.815376281738</v>
      </c>
      <c r="BP73" s="204" t="n">
        <v>21000</v>
      </c>
      <c r="BQ73" s="209" t="n">
        <v>67.928581237793</v>
      </c>
      <c r="BR73" s="209" t="n">
        <v>94.0064315795899</v>
      </c>
      <c r="BS73" s="206" t="n">
        <v>3.54999995231628</v>
      </c>
      <c r="BT73" s="204" t="n">
        <v>83</v>
      </c>
      <c r="BU73" s="204" t="n">
        <v>79</v>
      </c>
      <c r="BV73" s="204" t="n">
        <v>86</v>
      </c>
      <c r="BW73" s="206" t="n">
        <v>529.120361328125</v>
      </c>
      <c r="BX73" s="206" t="n">
        <v>95</v>
      </c>
      <c r="BY73" s="204" t="n">
        <v>5025.57568359375</v>
      </c>
      <c r="BZ73" s="204" t="n">
        <v>17608484</v>
      </c>
      <c r="CA73" s="204" t="n">
        <v>16327880</v>
      </c>
      <c r="CB73" s="204" t="n">
        <v>107160</v>
      </c>
    </row>
    <row r="74" customFormat="false" ht="14.5" hidden="false" customHeight="false" outlineLevel="0" collapsed="false">
      <c r="A74" s="202" t="s">
        <v>549</v>
      </c>
      <c r="B74" s="203" t="s">
        <v>550</v>
      </c>
      <c r="C74" s="204" t="n">
        <v>0</v>
      </c>
      <c r="D74" s="204" t="n">
        <v>0</v>
      </c>
      <c r="E74" s="204" t="n">
        <v>53606.8203125</v>
      </c>
      <c r="F74" s="204" t="n">
        <v>10.1940002441406</v>
      </c>
      <c r="G74" s="204" t="n">
        <v>0</v>
      </c>
      <c r="H74" s="204" t="n">
        <v>0</v>
      </c>
      <c r="I74" s="204" t="n">
        <v>0</v>
      </c>
      <c r="J74" s="205" t="n">
        <v>0</v>
      </c>
      <c r="K74" s="206" t="n">
        <v>0.0285714287310839</v>
      </c>
      <c r="L74" s="207" t="n">
        <v>0.0285714287310839</v>
      </c>
      <c r="M74" s="204" t="n">
        <v>3360395</v>
      </c>
      <c r="N74" s="204" t="n">
        <v>1606807.5</v>
      </c>
      <c r="O74" s="204" t="n">
        <v>6775730.5</v>
      </c>
      <c r="P74" s="204" t="n">
        <v>1074737.625</v>
      </c>
      <c r="Q74" s="204" t="n">
        <v>0</v>
      </c>
      <c r="R74" s="208" t="n">
        <v>0</v>
      </c>
      <c r="S74" s="204" t="n">
        <v>12929229</v>
      </c>
      <c r="T74" s="208" t="n">
        <v>0.999610304832458</v>
      </c>
      <c r="U74" s="204" t="n">
        <v>9082818</v>
      </c>
      <c r="V74" s="204" t="n">
        <v>11569894</v>
      </c>
      <c r="W74" s="204" t="n">
        <v>12410743</v>
      </c>
      <c r="X74" s="206" t="n">
        <v>54.9293365478516</v>
      </c>
      <c r="Y74" s="206" t="n">
        <v>3.7866518497467</v>
      </c>
      <c r="Z74" s="206" t="n">
        <v>37.2639999389648</v>
      </c>
      <c r="AA74" s="206" t="n">
        <v>6.25081920623779</v>
      </c>
      <c r="AB74" s="206" t="n">
        <v>11.8082971572876</v>
      </c>
      <c r="AC74" s="206" t="n">
        <v>20.4769592285156</v>
      </c>
      <c r="AD74" s="204" t="n">
        <v>0</v>
      </c>
      <c r="AE74" s="204" t="n">
        <v>40</v>
      </c>
      <c r="AF74" s="209" t="n">
        <v>50.0999984741211</v>
      </c>
      <c r="AG74" s="206" t="n">
        <v>15.9910001754761</v>
      </c>
      <c r="AH74" s="206" t="n">
        <v>0.368925392627716</v>
      </c>
      <c r="AI74" s="204" t="n">
        <v>0</v>
      </c>
      <c r="AJ74" s="204" t="n">
        <v>0</v>
      </c>
      <c r="AK74" s="206" t="n">
        <v>0.476999998092651</v>
      </c>
      <c r="AL74" s="210" t="n">
        <v>0.373221606016159</v>
      </c>
      <c r="AM74" s="206" t="n">
        <v>28.89015</v>
      </c>
      <c r="AN74" s="206" t="n">
        <v>208.990005493164</v>
      </c>
      <c r="AO74" s="206" t="n">
        <v>186.339996337891</v>
      </c>
      <c r="AP74" s="206" t="n">
        <v>5.62869596481323</v>
      </c>
      <c r="AQ74" s="206" t="n">
        <v>0.159002080559731</v>
      </c>
      <c r="AR74" s="209" t="n">
        <v>95.5999984741211</v>
      </c>
      <c r="AS74" s="206" t="n">
        <v>16.2999992370605</v>
      </c>
      <c r="AT74" s="204" t="n">
        <v>179</v>
      </c>
      <c r="AU74" s="209" t="n">
        <v>1.39999997615814</v>
      </c>
      <c r="AV74" s="206" t="n">
        <v>0.689999997615814</v>
      </c>
      <c r="AW74" s="206" t="n">
        <v>319.538299560547</v>
      </c>
      <c r="AX74" s="204" t="n">
        <v>8180533</v>
      </c>
      <c r="AY74" s="206" t="s">
        <v>414</v>
      </c>
      <c r="AZ74" s="206" t="n">
        <v>29.6000003814697</v>
      </c>
      <c r="BA74" s="204" t="n">
        <v>49541</v>
      </c>
      <c r="BB74" s="204" t="n">
        <v>71837</v>
      </c>
      <c r="BC74" s="204" t="n">
        <v>0</v>
      </c>
      <c r="BD74" s="204" t="n">
        <v>0</v>
      </c>
      <c r="BE74" s="204" t="n">
        <v>4087</v>
      </c>
      <c r="BF74" s="204" t="n">
        <v>0</v>
      </c>
      <c r="BG74" s="204" t="n">
        <v>129</v>
      </c>
      <c r="BH74" s="209" t="n">
        <v>12.5</v>
      </c>
      <c r="BI74" s="206" t="n">
        <v>3</v>
      </c>
      <c r="BJ74" s="206" t="n">
        <v>-0.894325077533722</v>
      </c>
      <c r="BK74" s="204" t="n">
        <v>25</v>
      </c>
      <c r="BL74" s="209" t="n">
        <v>44.6686782836914</v>
      </c>
      <c r="BM74" s="211" t="n">
        <v>39.6176795959473</v>
      </c>
      <c r="BN74" s="206" t="n">
        <v>26</v>
      </c>
      <c r="BO74" s="209" t="n">
        <v>105.042373657227</v>
      </c>
      <c r="BP74" s="204" t="n">
        <v>34000</v>
      </c>
      <c r="BQ74" s="209" t="n">
        <v>29.7761402130127</v>
      </c>
      <c r="BR74" s="209" t="n">
        <v>63.9617881774902</v>
      </c>
      <c r="BS74" s="206" t="n">
        <v>0.787999987602234</v>
      </c>
      <c r="BT74" s="204" t="n">
        <v>47</v>
      </c>
      <c r="BU74" s="204" t="s">
        <v>414</v>
      </c>
      <c r="BV74" s="204" t="s">
        <v>414</v>
      </c>
      <c r="BW74" s="206" t="n">
        <v>119.590019226074</v>
      </c>
      <c r="BX74" s="206" t="n">
        <v>576</v>
      </c>
      <c r="BY74" s="204" t="n">
        <v>1174.35302734375</v>
      </c>
      <c r="BZ74" s="204" t="n">
        <v>13531906</v>
      </c>
      <c r="CA74" s="204" t="n">
        <v>12608522</v>
      </c>
      <c r="CB74" s="204" t="n">
        <v>245720</v>
      </c>
    </row>
    <row r="75" customFormat="false" ht="14.5" hidden="false" customHeight="false" outlineLevel="0" collapsed="false">
      <c r="A75" s="202" t="s">
        <v>551</v>
      </c>
      <c r="B75" s="203" t="s">
        <v>552</v>
      </c>
      <c r="C75" s="204" t="n">
        <v>0</v>
      </c>
      <c r="D75" s="204" t="n">
        <v>0</v>
      </c>
      <c r="E75" s="204" t="n">
        <v>5698.150390625</v>
      </c>
      <c r="F75" s="204" t="n">
        <v>0.0419999994337559</v>
      </c>
      <c r="G75" s="204" t="n">
        <v>0</v>
      </c>
      <c r="H75" s="204" t="n">
        <v>0</v>
      </c>
      <c r="I75" s="204" t="n">
        <v>0</v>
      </c>
      <c r="J75" s="205" t="n">
        <v>3771.42846679688</v>
      </c>
      <c r="K75" s="206" t="n">
        <v>0.0571428574621677</v>
      </c>
      <c r="L75" s="207" t="n">
        <v>0.0285714287310839</v>
      </c>
      <c r="M75" s="204" t="n">
        <v>312156.34375</v>
      </c>
      <c r="N75" s="204" t="n">
        <v>0</v>
      </c>
      <c r="O75" s="204" t="n">
        <v>1281894.25</v>
      </c>
      <c r="P75" s="204" t="n">
        <v>0</v>
      </c>
      <c r="Q75" s="204" t="n">
        <v>0</v>
      </c>
      <c r="R75" s="208" t="n">
        <v>0</v>
      </c>
      <c r="S75" s="204" t="n">
        <v>2022756.875</v>
      </c>
      <c r="T75" s="208" t="n">
        <v>1</v>
      </c>
      <c r="U75" s="204" t="n">
        <v>1533596</v>
      </c>
      <c r="V75" s="204" t="n">
        <v>1783965.375</v>
      </c>
      <c r="W75" s="204" t="n">
        <v>1792157.5</v>
      </c>
      <c r="X75" s="206" t="n">
        <v>71.6746063232422</v>
      </c>
      <c r="Y75" s="206" t="n">
        <v>3.33264875411987</v>
      </c>
      <c r="Z75" s="206" t="n">
        <v>44.617000579834</v>
      </c>
      <c r="AA75" s="206" t="s">
        <v>414</v>
      </c>
      <c r="AB75" s="206" t="n">
        <v>10.328067779541</v>
      </c>
      <c r="AC75" s="206" t="n">
        <v>18.1149845123291</v>
      </c>
      <c r="AD75" s="204" t="n">
        <v>76</v>
      </c>
      <c r="AE75" s="204" t="n">
        <v>40</v>
      </c>
      <c r="AF75" s="209" t="n">
        <v>74.4000015258789</v>
      </c>
      <c r="AG75" s="206" t="n">
        <v>15.503999710083</v>
      </c>
      <c r="AH75" s="206" t="n">
        <v>0.0181395579129457</v>
      </c>
      <c r="AI75" s="204" t="n">
        <v>0</v>
      </c>
      <c r="AJ75" s="204" t="n">
        <v>0</v>
      </c>
      <c r="AK75" s="206" t="n">
        <v>0.479999989271164</v>
      </c>
      <c r="AL75" s="210" t="n">
        <v>0.372306764125824</v>
      </c>
      <c r="AM75" s="206" t="n">
        <v>24.549772</v>
      </c>
      <c r="AN75" s="206" t="n">
        <v>24.8099994659424</v>
      </c>
      <c r="AO75" s="206" t="n">
        <v>32.2400016784668</v>
      </c>
      <c r="AP75" s="206" t="n">
        <v>10.1108665466309</v>
      </c>
      <c r="AQ75" s="206" t="n">
        <v>12.2184324264526</v>
      </c>
      <c r="AR75" s="209" t="n">
        <v>76.8000030517578</v>
      </c>
      <c r="AS75" s="206" t="n">
        <v>18.7999992370605</v>
      </c>
      <c r="AT75" s="204" t="n">
        <v>361</v>
      </c>
      <c r="AU75" s="209" t="n">
        <v>3</v>
      </c>
      <c r="AV75" s="206" t="n">
        <v>1.23000001907349</v>
      </c>
      <c r="AW75" s="206" t="n">
        <v>88.9162521362305</v>
      </c>
      <c r="AX75" s="204" t="n">
        <v>1892353</v>
      </c>
      <c r="AY75" s="206" t="s">
        <v>414</v>
      </c>
      <c r="AZ75" s="206" t="n">
        <v>34.7999992370605</v>
      </c>
      <c r="BA75" s="204" t="n">
        <v>0</v>
      </c>
      <c r="BB75" s="204" t="n">
        <v>0</v>
      </c>
      <c r="BC75" s="204" t="n">
        <v>0</v>
      </c>
      <c r="BD75" s="204" t="n">
        <v>0</v>
      </c>
      <c r="BE75" s="204" t="n">
        <v>1876</v>
      </c>
      <c r="BF75" s="204" t="n">
        <v>0</v>
      </c>
      <c r="BG75" s="204" t="n">
        <v>102</v>
      </c>
      <c r="BH75" s="209" t="n">
        <v>14.6999998092651</v>
      </c>
      <c r="BI75" s="206" t="n">
        <v>1.86666667461395</v>
      </c>
      <c r="BJ75" s="206" t="n">
        <v>-1.4316873550415</v>
      </c>
      <c r="BK75" s="204" t="n">
        <v>21</v>
      </c>
      <c r="BL75" s="209" t="n">
        <v>33.3354682922363</v>
      </c>
      <c r="BM75" s="211" t="n">
        <v>45.5811614990234</v>
      </c>
      <c r="BN75" s="206" t="n">
        <v>22.8999996185303</v>
      </c>
      <c r="BO75" s="209" t="n">
        <v>97.2488327026367</v>
      </c>
      <c r="BP75" s="204" t="n">
        <v>3400</v>
      </c>
      <c r="BQ75" s="209" t="n">
        <v>18.2250442504883</v>
      </c>
      <c r="BR75" s="209" t="n">
        <v>59.0169105529785</v>
      </c>
      <c r="BS75" s="206" t="n">
        <v>2</v>
      </c>
      <c r="BT75" s="204" t="n">
        <v>74</v>
      </c>
      <c r="BU75" s="204" t="s">
        <v>414</v>
      </c>
      <c r="BV75" s="204" t="n">
        <v>74</v>
      </c>
      <c r="BW75" s="206" t="n">
        <v>186.427032470703</v>
      </c>
      <c r="BX75" s="206" t="n">
        <v>667</v>
      </c>
      <c r="BY75" s="204" t="n">
        <v>812.96240234375</v>
      </c>
      <c r="BZ75" s="204" t="n">
        <v>2060721</v>
      </c>
      <c r="CA75" s="204" t="n">
        <v>1846291</v>
      </c>
      <c r="CB75" s="204" t="n">
        <v>28120</v>
      </c>
    </row>
    <row r="76" customFormat="false" ht="14.5" hidden="false" customHeight="false" outlineLevel="0" collapsed="false">
      <c r="A76" s="202" t="s">
        <v>553</v>
      </c>
      <c r="B76" s="203" t="s">
        <v>554</v>
      </c>
      <c r="C76" s="204" t="n">
        <v>0</v>
      </c>
      <c r="D76" s="204" t="n">
        <v>0</v>
      </c>
      <c r="E76" s="204" t="n">
        <v>5922.953125</v>
      </c>
      <c r="F76" s="204" t="n">
        <v>9.17199993133545</v>
      </c>
      <c r="G76" s="204" t="n">
        <v>0</v>
      </c>
      <c r="H76" s="204" t="n">
        <v>0</v>
      </c>
      <c r="I76" s="204" t="n">
        <v>0</v>
      </c>
      <c r="J76" s="205" t="n">
        <v>17348.572265625</v>
      </c>
      <c r="K76" s="206" t="n">
        <v>0.0857142880558968</v>
      </c>
      <c r="L76" s="207" t="n">
        <v>0.0857142880558968</v>
      </c>
      <c r="M76" s="204" t="s">
        <v>414</v>
      </c>
      <c r="N76" s="204" t="s">
        <v>414</v>
      </c>
      <c r="O76" s="204" t="s">
        <v>414</v>
      </c>
      <c r="P76" s="204" t="s">
        <v>414</v>
      </c>
      <c r="Q76" s="204" t="n">
        <v>769099</v>
      </c>
      <c r="R76" s="208" t="n">
        <v>1</v>
      </c>
      <c r="S76" s="204" t="n">
        <v>769099</v>
      </c>
      <c r="T76" s="208" t="n">
        <v>1</v>
      </c>
      <c r="U76" s="204" t="n">
        <v>541995</v>
      </c>
      <c r="V76" s="204" t="n">
        <v>752885.0625</v>
      </c>
      <c r="W76" s="204" t="n">
        <v>689256.375</v>
      </c>
      <c r="X76" s="206" t="n">
        <v>4.01487922668457</v>
      </c>
      <c r="Y76" s="206" t="n">
        <v>0.891650080680847</v>
      </c>
      <c r="Z76" s="206" t="n">
        <v>26.8969993591309</v>
      </c>
      <c r="AA76" s="206" t="n">
        <v>3.79520273208618</v>
      </c>
      <c r="AB76" s="206" t="n">
        <v>0.610138475894928</v>
      </c>
      <c r="AC76" s="206" t="n">
        <v>77.4172210693359</v>
      </c>
      <c r="AD76" s="204" t="n">
        <v>59</v>
      </c>
      <c r="AE76" s="204" t="n">
        <v>100</v>
      </c>
      <c r="AF76" s="209" t="n">
        <v>31.1000003814697</v>
      </c>
      <c r="AG76" s="206" t="n">
        <v>9.39099979400635</v>
      </c>
      <c r="AH76" s="206" t="n">
        <v>0.00867031700909138</v>
      </c>
      <c r="AI76" s="204" t="n">
        <v>0</v>
      </c>
      <c r="AJ76" s="204" t="n">
        <v>0</v>
      </c>
      <c r="AK76" s="206" t="n">
        <v>0.681999981403351</v>
      </c>
      <c r="AL76" s="210" t="n">
        <v>0.0140737099573016</v>
      </c>
      <c r="AM76" s="206" t="n">
        <v>13.585205</v>
      </c>
      <c r="AN76" s="206" t="n">
        <v>13.4200000762939</v>
      </c>
      <c r="AO76" s="206" t="n">
        <v>54.6500015258789</v>
      </c>
      <c r="AP76" s="206" t="n">
        <v>0.97594290971756</v>
      </c>
      <c r="AQ76" s="206" t="n">
        <v>8.01244640350342</v>
      </c>
      <c r="AR76" s="209" t="n">
        <v>28.3999996185303</v>
      </c>
      <c r="AS76" s="206" t="n">
        <v>9.30000019073486</v>
      </c>
      <c r="AT76" s="204" t="n">
        <v>79</v>
      </c>
      <c r="AU76" s="209" t="n">
        <v>1.29999995231628</v>
      </c>
      <c r="AV76" s="206" t="n">
        <v>0.72000002861023</v>
      </c>
      <c r="AW76" s="206" t="n">
        <v>28.1720752716064</v>
      </c>
      <c r="AX76" s="204" t="n">
        <v>685741</v>
      </c>
      <c r="AY76" s="206" t="n">
        <v>0.462000012397766</v>
      </c>
      <c r="AZ76" s="206" t="s">
        <v>414</v>
      </c>
      <c r="BA76" s="204" t="n">
        <v>0</v>
      </c>
      <c r="BB76" s="204" t="n">
        <v>34500</v>
      </c>
      <c r="BC76" s="204" t="n">
        <v>0</v>
      </c>
      <c r="BD76" s="204" t="n">
        <v>0</v>
      </c>
      <c r="BE76" s="204" t="n">
        <v>25934</v>
      </c>
      <c r="BF76" s="204" t="n">
        <v>0</v>
      </c>
      <c r="BG76" s="204" t="n">
        <v>126</v>
      </c>
      <c r="BH76" s="209" t="n">
        <v>4.90000009536743</v>
      </c>
      <c r="BI76" s="206" t="s">
        <v>414</v>
      </c>
      <c r="BJ76" s="206" t="n">
        <v>-0.438169896602631</v>
      </c>
      <c r="BK76" s="204" t="n">
        <v>39</v>
      </c>
      <c r="BL76" s="209" t="n">
        <v>92.5405426025391</v>
      </c>
      <c r="BM76" s="211" t="n">
        <v>85.6397323608399</v>
      </c>
      <c r="BN76" s="206" t="n">
        <v>37.3258361816406</v>
      </c>
      <c r="BO76" s="209" t="n">
        <v>108.82942199707</v>
      </c>
      <c r="BP76" s="204" t="n">
        <v>4200</v>
      </c>
      <c r="BQ76" s="209" t="n">
        <v>85.7825088500977</v>
      </c>
      <c r="BR76" s="209" t="n">
        <v>95.5548095703125</v>
      </c>
      <c r="BS76" s="206" t="n">
        <v>7.98999977111816</v>
      </c>
      <c r="BT76" s="204" t="n">
        <v>99</v>
      </c>
      <c r="BU76" s="204" t="n">
        <v>97</v>
      </c>
      <c r="BV76" s="204" t="n">
        <v>89</v>
      </c>
      <c r="BW76" s="206" t="n">
        <v>673.568420410156</v>
      </c>
      <c r="BX76" s="206" t="n">
        <v>169</v>
      </c>
      <c r="BY76" s="204" t="n">
        <v>9374.8046875</v>
      </c>
      <c r="BZ76" s="204" t="n">
        <v>804567</v>
      </c>
      <c r="CA76" s="204" t="n">
        <v>765608</v>
      </c>
      <c r="CB76" s="204" t="n">
        <v>196850</v>
      </c>
    </row>
    <row r="77" customFormat="false" ht="14.5" hidden="false" customHeight="false" outlineLevel="0" collapsed="false">
      <c r="A77" s="202" t="s">
        <v>555</v>
      </c>
      <c r="B77" s="203" t="s">
        <v>556</v>
      </c>
      <c r="C77" s="204" t="n">
        <v>22357.865234375</v>
      </c>
      <c r="D77" s="204" t="n">
        <v>13466.1787109375</v>
      </c>
      <c r="E77" s="204" t="n">
        <v>28282.25390625</v>
      </c>
      <c r="F77" s="204" t="n">
        <v>36.6459999084473</v>
      </c>
      <c r="G77" s="204" t="n">
        <v>203578.515625</v>
      </c>
      <c r="H77" s="204" t="n">
        <v>22842.205078125</v>
      </c>
      <c r="I77" s="204" t="n">
        <v>26149.962890625</v>
      </c>
      <c r="J77" s="205" t="n">
        <v>161000</v>
      </c>
      <c r="K77" s="206" t="n">
        <v>0.114285714924335</v>
      </c>
      <c r="L77" s="207" t="n">
        <v>0.0285714287310839</v>
      </c>
      <c r="M77" s="204" t="s">
        <v>414</v>
      </c>
      <c r="N77" s="204" t="s">
        <v>414</v>
      </c>
      <c r="O77" s="204" t="s">
        <v>414</v>
      </c>
      <c r="P77" s="204" t="s">
        <v>414</v>
      </c>
      <c r="Q77" s="204" t="n">
        <v>0</v>
      </c>
      <c r="R77" s="208" t="n">
        <v>0</v>
      </c>
      <c r="S77" s="204" t="n">
        <v>11605500</v>
      </c>
      <c r="T77" s="208" t="n">
        <v>0.918640673160553</v>
      </c>
      <c r="U77" s="204" t="n">
        <v>8728684</v>
      </c>
      <c r="V77" s="204" t="n">
        <v>9893035</v>
      </c>
      <c r="W77" s="204" t="n">
        <v>9294006</v>
      </c>
      <c r="X77" s="206" t="n">
        <v>418.783843994141</v>
      </c>
      <c r="Y77" s="206" t="n">
        <v>2.73577451705933</v>
      </c>
      <c r="Z77" s="206" t="n">
        <v>57.9640007019043</v>
      </c>
      <c r="AA77" s="206" t="n">
        <v>4.2933497428894</v>
      </c>
      <c r="AB77" s="206" t="n">
        <v>18.133264541626</v>
      </c>
      <c r="AC77" s="206" t="n">
        <v>22.3730430603027</v>
      </c>
      <c r="AD77" s="204" t="n">
        <v>1840</v>
      </c>
      <c r="AE77" s="204" t="n">
        <v>20</v>
      </c>
      <c r="AF77" s="209" t="n">
        <v>65.9000015258789</v>
      </c>
      <c r="AG77" s="206" t="n">
        <v>11.076000213623</v>
      </c>
      <c r="AH77" s="206" t="n">
        <v>0.790550112724304</v>
      </c>
      <c r="AI77" s="204" t="n">
        <v>0</v>
      </c>
      <c r="AJ77" s="204" t="n">
        <v>0</v>
      </c>
      <c r="AK77" s="206" t="n">
        <v>0.509999990463257</v>
      </c>
      <c r="AL77" s="210" t="n">
        <v>0.19958770275116</v>
      </c>
      <c r="AM77" s="206" t="n">
        <v>563.123192</v>
      </c>
      <c r="AN77" s="206" t="n">
        <v>594.989990234375</v>
      </c>
      <c r="AO77" s="206" t="n">
        <v>420.910003662109</v>
      </c>
      <c r="AP77" s="206" t="n">
        <v>6.10071420669556</v>
      </c>
      <c r="AQ77" s="206" t="n">
        <v>23.8160037994385</v>
      </c>
      <c r="AR77" s="209" t="n">
        <v>60.5</v>
      </c>
      <c r="AS77" s="206" t="n">
        <v>9.5</v>
      </c>
      <c r="AT77" s="204" t="n">
        <v>168</v>
      </c>
      <c r="AU77" s="209" t="n">
        <v>1.89999997615814</v>
      </c>
      <c r="AV77" s="206" t="n">
        <v>0.639999985694885</v>
      </c>
      <c r="AW77" s="206" t="n">
        <v>3.73780918121338</v>
      </c>
      <c r="AX77" s="204" t="n">
        <v>4363545</v>
      </c>
      <c r="AY77" s="206" t="n">
        <v>0.635999977588654</v>
      </c>
      <c r="AZ77" s="206" t="n">
        <v>41.0999984741211</v>
      </c>
      <c r="BA77" s="204" t="n">
        <v>44175</v>
      </c>
      <c r="BB77" s="204" t="n">
        <v>716146</v>
      </c>
      <c r="BC77" s="204" t="n">
        <v>4098</v>
      </c>
      <c r="BD77" s="204" t="n">
        <v>17000</v>
      </c>
      <c r="BE77" s="204" t="n">
        <v>5</v>
      </c>
      <c r="BF77" s="204" t="n">
        <v>0</v>
      </c>
      <c r="BG77" s="204" t="n">
        <v>89</v>
      </c>
      <c r="BH77" s="209" t="n">
        <v>47.2000007629395</v>
      </c>
      <c r="BI77" s="206" t="n">
        <v>2.33333325386047</v>
      </c>
      <c r="BJ77" s="206" t="n">
        <v>-2.03381943702698</v>
      </c>
      <c r="BK77" s="204" t="n">
        <v>20</v>
      </c>
      <c r="BL77" s="209" t="n">
        <v>46.9255332946777</v>
      </c>
      <c r="BM77" s="211" t="n">
        <v>61.691349029541</v>
      </c>
      <c r="BN77" s="206" t="n">
        <v>34.5</v>
      </c>
      <c r="BO77" s="209" t="n">
        <v>64.1875228881836</v>
      </c>
      <c r="BP77" s="204" t="n">
        <v>23000</v>
      </c>
      <c r="BQ77" s="209" t="n">
        <v>37.1217346191406</v>
      </c>
      <c r="BR77" s="209" t="n">
        <v>66.6953048706055</v>
      </c>
      <c r="BS77" s="206" t="n">
        <v>2.34500002861023</v>
      </c>
      <c r="BT77" s="204" t="n">
        <v>51</v>
      </c>
      <c r="BU77" s="204" t="n">
        <v>41</v>
      </c>
      <c r="BV77" s="204" t="n">
        <v>51</v>
      </c>
      <c r="BW77" s="206" t="n">
        <v>143.450378417969</v>
      </c>
      <c r="BX77" s="206" t="n">
        <v>480</v>
      </c>
      <c r="BY77" s="204" t="n">
        <v>1814.67407226563</v>
      </c>
      <c r="BZ77" s="204" t="n">
        <v>11447569</v>
      </c>
      <c r="CA77" s="204" t="n">
        <v>10719068</v>
      </c>
      <c r="CB77" s="204" t="n">
        <v>27560</v>
      </c>
    </row>
    <row r="78" customFormat="false" ht="14.5" hidden="false" customHeight="false" outlineLevel="0" collapsed="false">
      <c r="A78" s="202" t="s">
        <v>557</v>
      </c>
      <c r="B78" s="203" t="s">
        <v>558</v>
      </c>
      <c r="C78" s="204" t="n">
        <v>16823.8125</v>
      </c>
      <c r="D78" s="204" t="n">
        <v>7666.6552734375</v>
      </c>
      <c r="E78" s="204" t="n">
        <v>38341.16796875</v>
      </c>
      <c r="F78" s="204" t="n">
        <v>65.6179962158203</v>
      </c>
      <c r="G78" s="204" t="n">
        <v>53989.4609375</v>
      </c>
      <c r="H78" s="204" t="n">
        <v>3920.642578125</v>
      </c>
      <c r="I78" s="204" t="n">
        <v>3232.44799804687</v>
      </c>
      <c r="J78" s="205" t="n">
        <v>43352.4296875</v>
      </c>
      <c r="K78" s="206" t="n">
        <v>0.28571429848671</v>
      </c>
      <c r="L78" s="207" t="n">
        <v>0.0285714287310839</v>
      </c>
      <c r="M78" s="204" t="s">
        <v>414</v>
      </c>
      <c r="N78" s="204" t="s">
        <v>414</v>
      </c>
      <c r="O78" s="204" t="s">
        <v>414</v>
      </c>
      <c r="P78" s="204" t="s">
        <v>414</v>
      </c>
      <c r="Q78" s="204" t="n">
        <v>5845250</v>
      </c>
      <c r="R78" s="208" t="n">
        <v>0.592012643814087</v>
      </c>
      <c r="S78" s="204" t="n">
        <v>3851580.5</v>
      </c>
      <c r="T78" s="208" t="n">
        <v>0.390091866254807</v>
      </c>
      <c r="U78" s="204" t="n">
        <v>5728095</v>
      </c>
      <c r="V78" s="204" t="n">
        <v>7123208.5</v>
      </c>
      <c r="W78" s="204" t="n">
        <v>6850516.5</v>
      </c>
      <c r="X78" s="206" t="n">
        <v>89.9364929199219</v>
      </c>
      <c r="Y78" s="206" t="n">
        <v>2.64833664894104</v>
      </c>
      <c r="Z78" s="206" t="n">
        <v>58.9819984436035</v>
      </c>
      <c r="AA78" s="206" t="n">
        <v>4.4674916267395</v>
      </c>
      <c r="AB78" s="206" t="n">
        <v>4.17619466781616</v>
      </c>
      <c r="AC78" s="206" t="n">
        <v>84.1692504882812</v>
      </c>
      <c r="AD78" s="204" t="n">
        <v>3927</v>
      </c>
      <c r="AE78" s="204" t="n">
        <v>80</v>
      </c>
      <c r="AF78" s="209" t="n">
        <v>38.5999984741211</v>
      </c>
      <c r="AG78" s="206" t="n">
        <v>10.2679996490479</v>
      </c>
      <c r="AH78" s="206" t="n">
        <v>0.0331956744194031</v>
      </c>
      <c r="AI78" s="204" t="n">
        <v>0</v>
      </c>
      <c r="AJ78" s="204" t="n">
        <v>0</v>
      </c>
      <c r="AK78" s="206" t="n">
        <v>0.63400000333786</v>
      </c>
      <c r="AL78" s="210" t="n">
        <v>0.0895266830921173</v>
      </c>
      <c r="AM78" s="206" t="n">
        <v>255.710248</v>
      </c>
      <c r="AN78" s="206" t="n">
        <v>315.649993896484</v>
      </c>
      <c r="AO78" s="206" t="n">
        <v>269.890014648437</v>
      </c>
      <c r="AP78" s="206" t="n">
        <v>6.46188926696777</v>
      </c>
      <c r="AQ78" s="206" t="n">
        <v>23.4542713165283</v>
      </c>
      <c r="AR78" s="209" t="n">
        <v>16.2000007629395</v>
      </c>
      <c r="AS78" s="206" t="n">
        <v>7.09999990463257</v>
      </c>
      <c r="AT78" s="204" t="n">
        <v>30</v>
      </c>
      <c r="AU78" s="209" t="n">
        <v>0.200000002980232</v>
      </c>
      <c r="AV78" s="206" t="n">
        <v>0.109999999403954</v>
      </c>
      <c r="AW78" s="206" t="n">
        <v>0.122386291623116</v>
      </c>
      <c r="AX78" s="204" t="n">
        <v>2210111</v>
      </c>
      <c r="AY78" s="206" t="n">
        <v>0.423000007867813</v>
      </c>
      <c r="AZ78" s="206" t="n">
        <v>48.2000007629395</v>
      </c>
      <c r="BA78" s="204" t="n">
        <v>5163484</v>
      </c>
      <c r="BB78" s="204" t="n">
        <v>2503</v>
      </c>
      <c r="BC78" s="204" t="n">
        <v>1800</v>
      </c>
      <c r="BD78" s="204" t="n">
        <v>247090</v>
      </c>
      <c r="BE78" s="204" t="n">
        <v>243</v>
      </c>
      <c r="BF78" s="204" t="n">
        <v>0</v>
      </c>
      <c r="BG78" s="204" t="n">
        <v>117</v>
      </c>
      <c r="BH78" s="209" t="n">
        <v>15.3000001907349</v>
      </c>
      <c r="BI78" s="206" t="n">
        <v>2.91666674613953</v>
      </c>
      <c r="BJ78" s="206" t="n">
        <v>-0.595982313156128</v>
      </c>
      <c r="BK78" s="204" t="n">
        <v>23</v>
      </c>
      <c r="BL78" s="209" t="n">
        <v>93.2067108154297</v>
      </c>
      <c r="BM78" s="211" t="n">
        <v>88.5074310302734</v>
      </c>
      <c r="BN78" s="206" t="n">
        <v>42.0499992370606</v>
      </c>
      <c r="BO78" s="209" t="n">
        <v>70.2769317626953</v>
      </c>
      <c r="BP78" s="204" t="n">
        <v>15000</v>
      </c>
      <c r="BQ78" s="209" t="n">
        <v>83.7765808105469</v>
      </c>
      <c r="BR78" s="209" t="n">
        <v>95.6892242431641</v>
      </c>
      <c r="BS78" s="206" t="n">
        <v>3.14400005340576</v>
      </c>
      <c r="BT78" s="204" t="n">
        <v>80</v>
      </c>
      <c r="BU78" s="204" t="n">
        <v>79</v>
      </c>
      <c r="BV78" s="204" t="n">
        <v>80</v>
      </c>
      <c r="BW78" s="206" t="n">
        <v>435.684326171875</v>
      </c>
      <c r="BX78" s="206" t="n">
        <v>65</v>
      </c>
      <c r="BY78" s="204" t="n">
        <v>2831.03295898437</v>
      </c>
      <c r="BZ78" s="204" t="n">
        <v>10278346</v>
      </c>
      <c r="CA78" s="204" t="n">
        <v>8084991</v>
      </c>
      <c r="CB78" s="204" t="n">
        <v>111890</v>
      </c>
    </row>
    <row r="79" customFormat="false" ht="14.5" hidden="false" customHeight="false" outlineLevel="0" collapsed="false">
      <c r="A79" s="202" t="s">
        <v>559</v>
      </c>
      <c r="B79" s="203" t="s">
        <v>560</v>
      </c>
      <c r="C79" s="204" t="n">
        <v>2685.88671875</v>
      </c>
      <c r="D79" s="204" t="n">
        <v>0</v>
      </c>
      <c r="E79" s="204" t="n">
        <v>107438.7421875</v>
      </c>
      <c r="F79" s="204" t="n">
        <v>0</v>
      </c>
      <c r="G79" s="204" t="n">
        <v>0</v>
      </c>
      <c r="H79" s="204" t="n">
        <v>0</v>
      </c>
      <c r="I79" s="204" t="n">
        <v>0</v>
      </c>
      <c r="J79" s="205" t="n">
        <v>0</v>
      </c>
      <c r="K79" s="206" t="n">
        <v>0.0285714287310839</v>
      </c>
      <c r="L79" s="207" t="n">
        <v>0.142857149243355</v>
      </c>
      <c r="M79" s="204" t="n">
        <v>8754078</v>
      </c>
      <c r="N79" s="204" t="s">
        <v>414</v>
      </c>
      <c r="O79" s="204" t="s">
        <v>414</v>
      </c>
      <c r="P79" s="204" t="s">
        <v>414</v>
      </c>
      <c r="Q79" s="204" t="n">
        <v>0</v>
      </c>
      <c r="R79" s="208" t="n">
        <v>0</v>
      </c>
      <c r="S79" s="204" t="n">
        <v>0</v>
      </c>
      <c r="T79" s="208" t="n">
        <v>0</v>
      </c>
      <c r="U79" s="204" t="n">
        <v>0</v>
      </c>
      <c r="V79" s="204" t="n">
        <v>0</v>
      </c>
      <c r="W79" s="204" t="n">
        <v>0</v>
      </c>
      <c r="X79" s="206" t="n">
        <v>106.398048400879</v>
      </c>
      <c r="Y79" s="206" t="n">
        <v>0.0064863977022469</v>
      </c>
      <c r="Z79" s="206" t="n">
        <v>72.245002746582</v>
      </c>
      <c r="AA79" s="206" t="n">
        <v>2.60312414169312</v>
      </c>
      <c r="AB79" s="206" t="n">
        <v>0</v>
      </c>
      <c r="AC79" s="206" t="s">
        <v>414</v>
      </c>
      <c r="AD79" s="204" t="n">
        <v>1714</v>
      </c>
      <c r="AE79" s="204" t="n">
        <v>80</v>
      </c>
      <c r="AF79" s="209" t="n">
        <v>13.6000003814697</v>
      </c>
      <c r="AG79" s="206" t="n">
        <v>4.77400016784668</v>
      </c>
      <c r="AH79" s="206" t="n">
        <v>0.00543097173795104</v>
      </c>
      <c r="AI79" s="204" t="n">
        <v>0</v>
      </c>
      <c r="AJ79" s="204" t="n">
        <v>0</v>
      </c>
      <c r="AK79" s="206" t="n">
        <v>0.853999972343445</v>
      </c>
      <c r="AL79" s="210" t="s">
        <v>414</v>
      </c>
      <c r="AM79" s="206" t="n">
        <v>31.968921</v>
      </c>
      <c r="AN79" s="206" t="n">
        <v>0</v>
      </c>
      <c r="AO79" s="206" t="n">
        <v>0</v>
      </c>
      <c r="AP79" s="206" t="s">
        <v>414</v>
      </c>
      <c r="AQ79" s="206" t="n">
        <v>2.43700337409973</v>
      </c>
      <c r="AR79" s="209" t="n">
        <v>4</v>
      </c>
      <c r="AS79" s="206" t="s">
        <v>414</v>
      </c>
      <c r="AT79" s="204" t="n">
        <v>4.59999990463257</v>
      </c>
      <c r="AU79" s="209" t="s">
        <v>414</v>
      </c>
      <c r="AV79" s="206" t="s">
        <v>414</v>
      </c>
      <c r="AW79" s="206" t="s">
        <v>414</v>
      </c>
      <c r="AX79" s="204" t="n">
        <v>1</v>
      </c>
      <c r="AY79" s="206" t="n">
        <v>0.232999995350838</v>
      </c>
      <c r="AZ79" s="206" t="n">
        <v>30</v>
      </c>
      <c r="BA79" s="204" t="n">
        <v>0</v>
      </c>
      <c r="BB79" s="204" t="n">
        <v>0</v>
      </c>
      <c r="BC79" s="204" t="n">
        <v>0</v>
      </c>
      <c r="BD79" s="204" t="n">
        <v>0</v>
      </c>
      <c r="BE79" s="204" t="n">
        <v>32997</v>
      </c>
      <c r="BF79" s="204" t="n">
        <v>0</v>
      </c>
      <c r="BG79" s="204" t="n">
        <v>135</v>
      </c>
      <c r="BH79" s="209" t="n">
        <v>2.40000009536743</v>
      </c>
      <c r="BI79" s="206" t="n">
        <v>4.43333339691162</v>
      </c>
      <c r="BJ79" s="206" t="n">
        <v>0.580902457237244</v>
      </c>
      <c r="BK79" s="204" t="n">
        <v>43</v>
      </c>
      <c r="BL79" s="209" t="n">
        <v>100</v>
      </c>
      <c r="BM79" s="211" t="n">
        <v>99.0999984741211</v>
      </c>
      <c r="BN79" s="206" t="n">
        <v>84.7711486816406</v>
      </c>
      <c r="BO79" s="209" t="n">
        <v>106.959465026855</v>
      </c>
      <c r="BP79" s="204" t="n">
        <v>160000</v>
      </c>
      <c r="BQ79" s="209" t="n">
        <v>97.9837036132813</v>
      </c>
      <c r="BR79" s="209" t="n">
        <v>100</v>
      </c>
      <c r="BS79" s="206" t="n">
        <v>32.3120002746582</v>
      </c>
      <c r="BT79" s="204" t="n">
        <v>99</v>
      </c>
      <c r="BU79" s="204" t="n">
        <v>99</v>
      </c>
      <c r="BV79" s="204" t="n">
        <v>99</v>
      </c>
      <c r="BW79" s="206" t="n">
        <v>2155.90942382812</v>
      </c>
      <c r="BX79" s="206" t="n">
        <v>12</v>
      </c>
      <c r="BY79" s="204" t="n">
        <v>18772.673828125</v>
      </c>
      <c r="BZ79" s="204" t="n">
        <v>9709786</v>
      </c>
      <c r="CA79" s="204" t="n">
        <v>9856519</v>
      </c>
      <c r="CB79" s="204" t="n">
        <v>90530</v>
      </c>
    </row>
    <row r="80" customFormat="false" ht="14.5" hidden="false" customHeight="false" outlineLevel="0" collapsed="false">
      <c r="A80" s="202" t="s">
        <v>561</v>
      </c>
      <c r="B80" s="203" t="s">
        <v>562</v>
      </c>
      <c r="C80" s="204" t="n">
        <v>481.323272705078</v>
      </c>
      <c r="D80" s="204" t="n">
        <v>399.481750488281</v>
      </c>
      <c r="E80" s="204" t="s">
        <v>414</v>
      </c>
      <c r="F80" s="204" t="n">
        <v>0</v>
      </c>
      <c r="G80" s="204" t="n">
        <v>0</v>
      </c>
      <c r="H80" s="204" t="n">
        <v>0</v>
      </c>
      <c r="I80" s="204" t="n">
        <v>0</v>
      </c>
      <c r="J80" s="205" t="n">
        <v>0</v>
      </c>
      <c r="K80" s="206" t="n">
        <v>0</v>
      </c>
      <c r="L80" s="207" t="n">
        <v>0</v>
      </c>
      <c r="M80" s="204" t="s">
        <v>414</v>
      </c>
      <c r="N80" s="204" t="s">
        <v>414</v>
      </c>
      <c r="O80" s="204" t="s">
        <v>414</v>
      </c>
      <c r="P80" s="204" t="s">
        <v>414</v>
      </c>
      <c r="Q80" s="204" t="n">
        <v>0</v>
      </c>
      <c r="R80" s="208" t="n">
        <v>0</v>
      </c>
      <c r="S80" s="204" t="n">
        <v>0</v>
      </c>
      <c r="T80" s="208" t="n">
        <v>0</v>
      </c>
      <c r="U80" s="204" t="n">
        <v>0</v>
      </c>
      <c r="V80" s="204" t="n">
        <v>0</v>
      </c>
      <c r="W80" s="204" t="n">
        <v>0</v>
      </c>
      <c r="X80" s="206" t="n">
        <v>3.69230389595032</v>
      </c>
      <c r="Y80" s="206" t="n">
        <v>1.62805354595184</v>
      </c>
      <c r="Z80" s="206" t="n">
        <v>93.9440002441406</v>
      </c>
      <c r="AA80" s="206" t="s">
        <v>414</v>
      </c>
      <c r="AB80" s="206" t="n">
        <v>0</v>
      </c>
      <c r="AC80" s="206" t="s">
        <v>414</v>
      </c>
      <c r="AD80" s="204" t="n">
        <v>55</v>
      </c>
      <c r="AE80" s="209" t="n">
        <v>80</v>
      </c>
      <c r="AF80" s="209" t="s">
        <v>414</v>
      </c>
      <c r="AG80" s="206" t="n">
        <v>5.98999977111816</v>
      </c>
      <c r="AH80" s="206" t="n">
        <v>0.000940839585382491</v>
      </c>
      <c r="AI80" s="204" t="n">
        <v>0</v>
      </c>
      <c r="AJ80" s="204" t="n">
        <v>0</v>
      </c>
      <c r="AK80" s="206" t="n">
        <v>0.949000000953674</v>
      </c>
      <c r="AL80" s="210" t="s">
        <v>414</v>
      </c>
      <c r="AM80" s="206" t="n">
        <v>0</v>
      </c>
      <c r="AN80" s="206" t="n">
        <v>0</v>
      </c>
      <c r="AO80" s="206" t="n">
        <v>0</v>
      </c>
      <c r="AP80" s="206" t="s">
        <v>414</v>
      </c>
      <c r="AQ80" s="206" t="n">
        <v>0.761950969696045</v>
      </c>
      <c r="AR80" s="209" t="n">
        <v>1.89999997615814</v>
      </c>
      <c r="AS80" s="206" t="s">
        <v>414</v>
      </c>
      <c r="AT80" s="204" t="n">
        <v>2.79999995231628</v>
      </c>
      <c r="AU80" s="209" t="n">
        <v>0.100000001490116</v>
      </c>
      <c r="AV80" s="206" t="n">
        <v>0.0799999982118607</v>
      </c>
      <c r="AW80" s="206" t="s">
        <v>414</v>
      </c>
      <c r="AX80" s="204" t="n">
        <v>0</v>
      </c>
      <c r="AY80" s="206" t="n">
        <v>0.0579999983310699</v>
      </c>
      <c r="AZ80" s="206" t="n">
        <v>26.1000003814697</v>
      </c>
      <c r="BA80" s="204" t="n">
        <v>0</v>
      </c>
      <c r="BB80" s="204" t="n">
        <v>0</v>
      </c>
      <c r="BC80" s="204" t="n">
        <v>0</v>
      </c>
      <c r="BD80" s="204" t="n">
        <v>0</v>
      </c>
      <c r="BE80" s="204" t="n">
        <v>3351</v>
      </c>
      <c r="BF80" s="204" t="n">
        <v>0</v>
      </c>
      <c r="BG80" s="204" t="n">
        <v>144</v>
      </c>
      <c r="BH80" s="209" t="n">
        <v>2.40000009536743</v>
      </c>
      <c r="BI80" s="206" t="s">
        <v>414</v>
      </c>
      <c r="BJ80" s="206" t="n">
        <v>1.5237762928009</v>
      </c>
      <c r="BK80" s="204" t="n">
        <v>74</v>
      </c>
      <c r="BL80" s="209" t="n">
        <v>100</v>
      </c>
      <c r="BM80" s="211" t="s">
        <v>414</v>
      </c>
      <c r="BN80" s="206" t="n">
        <v>99</v>
      </c>
      <c r="BO80" s="209" t="n">
        <v>123.485023498535</v>
      </c>
      <c r="BP80" s="204" t="n">
        <v>24000</v>
      </c>
      <c r="BQ80" s="209" t="n">
        <v>98.7805404663086</v>
      </c>
      <c r="BR80" s="209" t="n">
        <v>100</v>
      </c>
      <c r="BS80" s="206" t="n">
        <v>39.701000213623</v>
      </c>
      <c r="BT80" s="204" t="n">
        <v>93</v>
      </c>
      <c r="BU80" s="204" t="n">
        <v>93</v>
      </c>
      <c r="BV80" s="204" t="n">
        <v>93</v>
      </c>
      <c r="BW80" s="206" t="n">
        <v>5636.41259765625</v>
      </c>
      <c r="BX80" s="206" t="n">
        <v>4</v>
      </c>
      <c r="BY80" s="204" t="n">
        <v>68383.765625</v>
      </c>
      <c r="BZ80" s="204" t="n">
        <v>370335</v>
      </c>
      <c r="CA80" s="204" t="n">
        <v>329425</v>
      </c>
      <c r="CB80" s="204" t="n">
        <v>100250</v>
      </c>
    </row>
    <row r="81" customFormat="false" ht="14.5" hidden="false" customHeight="false" outlineLevel="0" collapsed="false">
      <c r="A81" s="202" t="s">
        <v>563</v>
      </c>
      <c r="B81" s="203" t="s">
        <v>564</v>
      </c>
      <c r="C81" s="204" t="n">
        <v>1593471.25</v>
      </c>
      <c r="D81" s="204" t="n">
        <v>227587.875</v>
      </c>
      <c r="E81" s="204" t="n">
        <v>8924835</v>
      </c>
      <c r="F81" s="204" t="n">
        <v>3307.69799804687</v>
      </c>
      <c r="G81" s="204" t="n">
        <v>1643228.375</v>
      </c>
      <c r="H81" s="204" t="n">
        <v>33860.421875</v>
      </c>
      <c r="I81" s="204" t="n">
        <v>732203.875</v>
      </c>
      <c r="J81" s="205" t="n">
        <v>28267858</v>
      </c>
      <c r="K81" s="206" t="n">
        <v>0.228571429848671</v>
      </c>
      <c r="L81" s="207" t="n">
        <v>0.142857149243355</v>
      </c>
      <c r="M81" s="204" t="n">
        <v>373423936</v>
      </c>
      <c r="N81" s="204" t="s">
        <v>414</v>
      </c>
      <c r="O81" s="204" t="s">
        <v>414</v>
      </c>
      <c r="P81" s="204" t="s">
        <v>414</v>
      </c>
      <c r="Q81" s="204" t="n">
        <v>1356774528</v>
      </c>
      <c r="R81" s="208" t="n">
        <v>0.966139316558838</v>
      </c>
      <c r="S81" s="204" t="n">
        <v>1194327936</v>
      </c>
      <c r="T81" s="208" t="n">
        <v>0.850463449954987</v>
      </c>
      <c r="U81" s="204" t="n">
        <v>460743488</v>
      </c>
      <c r="V81" s="204" t="n">
        <v>1279762688</v>
      </c>
      <c r="W81" s="204" t="n">
        <v>1275990912</v>
      </c>
      <c r="X81" s="206" t="n">
        <v>468.657928466797</v>
      </c>
      <c r="Y81" s="206" t="n">
        <v>2.29491305351257</v>
      </c>
      <c r="Z81" s="206" t="n">
        <v>35.3930015563965</v>
      </c>
      <c r="AA81" s="206" t="n">
        <v>4.57218885421753</v>
      </c>
      <c r="AB81" s="206" t="n">
        <v>14.926926612854</v>
      </c>
      <c r="AC81" s="206" t="n">
        <v>67.7889251708984</v>
      </c>
      <c r="AD81" s="204" t="n">
        <v>180821</v>
      </c>
      <c r="AE81" s="204" t="n">
        <v>60</v>
      </c>
      <c r="AF81" s="209" t="n">
        <v>35.2000007629395</v>
      </c>
      <c r="AG81" s="206" t="n">
        <v>8.47000026702881</v>
      </c>
      <c r="AH81" s="206" t="n">
        <v>0.965574204921722</v>
      </c>
      <c r="AI81" s="204" t="n">
        <v>0</v>
      </c>
      <c r="AJ81" s="204" t="n">
        <v>0</v>
      </c>
      <c r="AK81" s="206" t="n">
        <v>0.644999980926514</v>
      </c>
      <c r="AL81" s="210" t="n">
        <v>0.122652471065521</v>
      </c>
      <c r="AM81" s="206" t="n">
        <v>201.164039</v>
      </c>
      <c r="AN81" s="206" t="n">
        <v>2324.59008789063</v>
      </c>
      <c r="AO81" s="206" t="n">
        <v>2964.76000976562</v>
      </c>
      <c r="AP81" s="206" t="n">
        <v>0.0681753307580948</v>
      </c>
      <c r="AQ81" s="206" t="n">
        <v>3.11690020561218</v>
      </c>
      <c r="AR81" s="209" t="n">
        <v>32.5999984741211</v>
      </c>
      <c r="AS81" s="206" t="n">
        <v>33.4000015258789</v>
      </c>
      <c r="AT81" s="204" t="n">
        <v>188</v>
      </c>
      <c r="AU81" s="209" t="s">
        <v>414</v>
      </c>
      <c r="AV81" s="206" t="s">
        <v>414</v>
      </c>
      <c r="AW81" s="206" t="n">
        <v>3.21700692176819</v>
      </c>
      <c r="AX81" s="204" t="n">
        <v>751758656</v>
      </c>
      <c r="AY81" s="206" t="n">
        <v>0.488000005483627</v>
      </c>
      <c r="AZ81" s="206" t="n">
        <v>35.7000007629395</v>
      </c>
      <c r="BA81" s="204" t="n">
        <v>19648352</v>
      </c>
      <c r="BB81" s="204" t="n">
        <v>3833811</v>
      </c>
      <c r="BC81" s="204" t="n">
        <v>752420</v>
      </c>
      <c r="BD81" s="204" t="n">
        <v>506000</v>
      </c>
      <c r="BE81" s="204" t="n">
        <v>225781</v>
      </c>
      <c r="BF81" s="204" t="n">
        <v>0</v>
      </c>
      <c r="BG81" s="204" t="n">
        <v>112</v>
      </c>
      <c r="BH81" s="209" t="n">
        <v>16.2999992370605</v>
      </c>
      <c r="BI81" s="206" t="n">
        <v>4.26666688919067</v>
      </c>
      <c r="BJ81" s="206" t="n">
        <v>0.386543750762939</v>
      </c>
      <c r="BK81" s="204" t="n">
        <v>40</v>
      </c>
      <c r="BL81" s="209" t="n">
        <v>99</v>
      </c>
      <c r="BM81" s="211" t="n">
        <v>74.3729934692383</v>
      </c>
      <c r="BN81" s="206" t="n">
        <v>43</v>
      </c>
      <c r="BO81" s="209" t="n">
        <v>83.6018981933594</v>
      </c>
      <c r="BP81" s="204" t="n">
        <v>730000</v>
      </c>
      <c r="BQ81" s="209" t="n">
        <v>71.2684783935547</v>
      </c>
      <c r="BR81" s="209" t="n">
        <v>90.4895248413086</v>
      </c>
      <c r="BS81" s="206" t="n">
        <v>7.77600002288818</v>
      </c>
      <c r="BT81" s="204" t="n">
        <v>85</v>
      </c>
      <c r="BU81" s="204" t="n">
        <v>81</v>
      </c>
      <c r="BV81" s="204" t="n">
        <v>21</v>
      </c>
      <c r="BW81" s="206" t="n">
        <v>211.002227783203</v>
      </c>
      <c r="BX81" s="206" t="n">
        <v>145</v>
      </c>
      <c r="BY81" s="204" t="n">
        <v>2277.43432617187</v>
      </c>
      <c r="BZ81" s="204" t="n">
        <v>1407563904</v>
      </c>
      <c r="CA81" s="204" t="n">
        <v>1311147392</v>
      </c>
      <c r="CB81" s="204" t="n">
        <v>2973190</v>
      </c>
    </row>
    <row r="82" customFormat="false" ht="14.5" hidden="false" customHeight="false" outlineLevel="0" collapsed="false">
      <c r="A82" s="202" t="s">
        <v>565</v>
      </c>
      <c r="B82" s="203" t="s">
        <v>566</v>
      </c>
      <c r="C82" s="204" t="n">
        <v>471257.375</v>
      </c>
      <c r="D82" s="204" t="n">
        <v>59194.5546875</v>
      </c>
      <c r="E82" s="204" t="n">
        <v>1162909.125</v>
      </c>
      <c r="F82" s="204" t="n">
        <v>11892.4619140625</v>
      </c>
      <c r="G82" s="204" t="n">
        <v>112845.0703125</v>
      </c>
      <c r="H82" s="204" t="n">
        <v>8580.2724609375</v>
      </c>
      <c r="I82" s="204" t="n">
        <v>400204.375</v>
      </c>
      <c r="J82" s="205" t="n">
        <v>30857.142578125</v>
      </c>
      <c r="K82" s="206" t="n">
        <v>0.114285714924335</v>
      </c>
      <c r="L82" s="207" t="n">
        <v>0.0285714287310839</v>
      </c>
      <c r="M82" s="204" t="n">
        <v>42132812</v>
      </c>
      <c r="N82" s="204" t="s">
        <v>414</v>
      </c>
      <c r="O82" s="204" t="s">
        <v>414</v>
      </c>
      <c r="P82" s="204" t="s">
        <v>414</v>
      </c>
      <c r="Q82" s="204" t="n">
        <v>224647520</v>
      </c>
      <c r="R82" s="208" t="n">
        <v>0.847898542881012</v>
      </c>
      <c r="S82" s="204" t="n">
        <v>196567920</v>
      </c>
      <c r="T82" s="208" t="n">
        <v>0.741916298866272</v>
      </c>
      <c r="U82" s="204" t="n">
        <v>223300160</v>
      </c>
      <c r="V82" s="204" t="n">
        <v>233284144</v>
      </c>
      <c r="W82" s="204" t="n">
        <v>237986464</v>
      </c>
      <c r="X82" s="206" t="n">
        <v>147.195205688477</v>
      </c>
      <c r="Y82" s="206" t="n">
        <v>2.17158317565918</v>
      </c>
      <c r="Z82" s="206" t="n">
        <v>57.2900009155273</v>
      </c>
      <c r="AA82" s="206" t="n">
        <v>3.85945272445679</v>
      </c>
      <c r="AB82" s="206" t="n">
        <v>6.10643911361694</v>
      </c>
      <c r="AC82" s="206" t="n">
        <v>94.1070709228516</v>
      </c>
      <c r="AD82" s="204" t="n">
        <v>8118</v>
      </c>
      <c r="AE82" s="204" t="n">
        <v>60</v>
      </c>
      <c r="AF82" s="209" t="n">
        <v>30.6000003814697</v>
      </c>
      <c r="AG82" s="206" t="n">
        <v>8.64900016784668</v>
      </c>
      <c r="AH82" s="206" t="n">
        <v>0.724719941616058</v>
      </c>
      <c r="AI82" s="204" t="n">
        <v>0</v>
      </c>
      <c r="AJ82" s="204" t="n">
        <v>0</v>
      </c>
      <c r="AK82" s="206" t="n">
        <v>0.717999994754791</v>
      </c>
      <c r="AL82" s="210" t="n">
        <v>0.0140107003971934</v>
      </c>
      <c r="AM82" s="206" t="n">
        <v>114.140068</v>
      </c>
      <c r="AN82" s="206" t="n">
        <v>1032.42004394531</v>
      </c>
      <c r="AO82" s="206" t="n">
        <v>-569.320007324219</v>
      </c>
      <c r="AP82" s="206" t="n">
        <v>0.119648456573486</v>
      </c>
      <c r="AQ82" s="206" t="n">
        <v>0.911592245101929</v>
      </c>
      <c r="AR82" s="209" t="n">
        <v>23</v>
      </c>
      <c r="AS82" s="206" t="n">
        <v>17.7000007629395</v>
      </c>
      <c r="AT82" s="204" t="n">
        <v>301</v>
      </c>
      <c r="AU82" s="209" t="n">
        <v>0.400000005960465</v>
      </c>
      <c r="AV82" s="206" t="n">
        <v>0.170000001788139</v>
      </c>
      <c r="AW82" s="206" t="n">
        <v>2.86941957473755</v>
      </c>
      <c r="AX82" s="204" t="n">
        <v>86492936</v>
      </c>
      <c r="AY82" s="206" t="n">
        <v>0.479999989271164</v>
      </c>
      <c r="AZ82" s="206" t="n">
        <v>37.2999992370605</v>
      </c>
      <c r="BA82" s="204" t="n">
        <v>909980</v>
      </c>
      <c r="BB82" s="204" t="n">
        <v>1579329</v>
      </c>
      <c r="BC82" s="204" t="n">
        <v>127052</v>
      </c>
      <c r="BD82" s="204" t="n">
        <v>73000</v>
      </c>
      <c r="BE82" s="204" t="n">
        <v>13098</v>
      </c>
      <c r="BF82" s="204" t="n">
        <v>0</v>
      </c>
      <c r="BG82" s="204" t="n">
        <v>126</v>
      </c>
      <c r="BH82" s="209" t="n">
        <v>6.5</v>
      </c>
      <c r="BI82" s="206" t="n">
        <v>3.66666674613953</v>
      </c>
      <c r="BJ82" s="206" t="n">
        <v>0.369162410497665</v>
      </c>
      <c r="BK82" s="204" t="n">
        <v>38</v>
      </c>
      <c r="BL82" s="209" t="n">
        <v>96.9499969482422</v>
      </c>
      <c r="BM82" s="211" t="n">
        <v>95.9990081787109</v>
      </c>
      <c r="BN82" s="206" t="n">
        <v>53.7264938354492</v>
      </c>
      <c r="BO82" s="209" t="n">
        <v>130.014511108398</v>
      </c>
      <c r="BP82" s="204" t="n">
        <v>180000</v>
      </c>
      <c r="BQ82" s="209" t="n">
        <v>86.4626388549805</v>
      </c>
      <c r="BR82" s="209" t="n">
        <v>92.4153518676758</v>
      </c>
      <c r="BS82" s="206" t="n">
        <v>3.77699995040894</v>
      </c>
      <c r="BT82" s="204" t="n">
        <v>77</v>
      </c>
      <c r="BU82" s="204" t="n">
        <v>49</v>
      </c>
      <c r="BV82" s="204" t="n">
        <v>4</v>
      </c>
      <c r="BW82" s="206" t="n">
        <v>358.289611816406</v>
      </c>
      <c r="BX82" s="206" t="n">
        <v>177</v>
      </c>
      <c r="BY82" s="204" t="n">
        <v>4291.8125</v>
      </c>
      <c r="BZ82" s="204" t="n">
        <v>273753184</v>
      </c>
      <c r="CA82" s="204" t="n">
        <v>257563216</v>
      </c>
      <c r="CB82" s="204" t="n">
        <v>1811570</v>
      </c>
    </row>
    <row r="83" customFormat="false" ht="14.5" hidden="false" customHeight="false" outlineLevel="0" collapsed="false">
      <c r="A83" s="202" t="s">
        <v>567</v>
      </c>
      <c r="B83" s="203" t="s">
        <v>568</v>
      </c>
      <c r="C83" s="204" t="n">
        <v>165433.875</v>
      </c>
      <c r="D83" s="204" t="n">
        <v>57575.1171875</v>
      </c>
      <c r="E83" s="204" t="n">
        <v>286546.09375</v>
      </c>
      <c r="F83" s="204" t="n">
        <v>213.768005371094</v>
      </c>
      <c r="G83" s="204" t="n">
        <v>1007.38800048828</v>
      </c>
      <c r="H83" s="204" t="n">
        <v>0</v>
      </c>
      <c r="I83" s="204" t="n">
        <v>2733.912109375</v>
      </c>
      <c r="J83" s="205" t="n">
        <v>1197142.875</v>
      </c>
      <c r="K83" s="206" t="n">
        <v>0.0571428574621677</v>
      </c>
      <c r="L83" s="207" t="n">
        <v>0.200000002980232</v>
      </c>
      <c r="M83" s="204" t="n">
        <v>63673160</v>
      </c>
      <c r="N83" s="204" t="s">
        <v>414</v>
      </c>
      <c r="O83" s="204" t="s">
        <v>414</v>
      </c>
      <c r="P83" s="204" t="s">
        <v>414</v>
      </c>
      <c r="Q83" s="204" t="n">
        <v>38722884</v>
      </c>
      <c r="R83" s="208" t="n">
        <v>0.454222142696381</v>
      </c>
      <c r="S83" s="204" t="n">
        <v>25164712</v>
      </c>
      <c r="T83" s="208" t="n">
        <v>0.295183837413788</v>
      </c>
      <c r="U83" s="204" t="n">
        <v>815952</v>
      </c>
      <c r="V83" s="204" t="n">
        <v>28413012</v>
      </c>
      <c r="W83" s="204" t="n">
        <v>9898290</v>
      </c>
      <c r="X83" s="206" t="n">
        <v>52.2045974731445</v>
      </c>
      <c r="Y83" s="206" t="n">
        <v>1.84451270103455</v>
      </c>
      <c r="Z83" s="206" t="n">
        <v>76.3450012207031</v>
      </c>
      <c r="AA83" s="206" t="n">
        <v>3.50615572929382</v>
      </c>
      <c r="AB83" s="206" t="n">
        <v>0.373516023159027</v>
      </c>
      <c r="AC83" s="206" t="s">
        <v>414</v>
      </c>
      <c r="AD83" s="204" t="n">
        <v>14160</v>
      </c>
      <c r="AE83" s="204" t="n">
        <v>80</v>
      </c>
      <c r="AF83" s="209" t="n">
        <v>25.2999992370605</v>
      </c>
      <c r="AG83" s="206" t="n">
        <v>9.09300041198731</v>
      </c>
      <c r="AH83" s="206" t="n">
        <v>0.892232656478882</v>
      </c>
      <c r="AI83" s="204" t="n">
        <v>0</v>
      </c>
      <c r="AJ83" s="204" t="n">
        <v>0</v>
      </c>
      <c r="AK83" s="206" t="n">
        <v>0.782999992370606</v>
      </c>
      <c r="AL83" s="210" t="s">
        <v>414</v>
      </c>
      <c r="AM83" s="206" t="n">
        <v>206.642436</v>
      </c>
      <c r="AN83" s="206" t="n">
        <v>131.039993286133</v>
      </c>
      <c r="AO83" s="206" t="n">
        <v>158.369995117188</v>
      </c>
      <c r="AP83" s="206" t="n">
        <v>0.101756498217583</v>
      </c>
      <c r="AQ83" s="206" t="n">
        <v>0.574396014213562</v>
      </c>
      <c r="AR83" s="209" t="n">
        <v>12.8999996185303</v>
      </c>
      <c r="AS83" s="206" t="n">
        <v>4.30000019073486</v>
      </c>
      <c r="AT83" s="204" t="n">
        <v>13</v>
      </c>
      <c r="AU83" s="209" t="n">
        <v>0.100000001490116</v>
      </c>
      <c r="AV83" s="206" t="n">
        <v>0.0500000007450581</v>
      </c>
      <c r="AW83" s="204" t="n">
        <v>0</v>
      </c>
      <c r="AX83" s="204" t="n">
        <v>5</v>
      </c>
      <c r="AY83" s="206" t="n">
        <v>0.458999991416931</v>
      </c>
      <c r="AZ83" s="206" t="n">
        <v>40.9000015258789</v>
      </c>
      <c r="BA83" s="204" t="n">
        <v>243650</v>
      </c>
      <c r="BB83" s="204" t="n">
        <v>4969017</v>
      </c>
      <c r="BC83" s="204" t="n">
        <v>60914</v>
      </c>
      <c r="BD83" s="204" t="n">
        <v>0</v>
      </c>
      <c r="BE83" s="204" t="n">
        <v>1578377</v>
      </c>
      <c r="BF83" s="204" t="n">
        <v>5</v>
      </c>
      <c r="BG83" s="204" t="n">
        <v>130</v>
      </c>
      <c r="BH83" s="209" t="n">
        <v>4.09999990463257</v>
      </c>
      <c r="BI83" s="206" t="n">
        <v>3.23333334922791</v>
      </c>
      <c r="BJ83" s="206" t="n">
        <v>-0.989374279975891</v>
      </c>
      <c r="BK83" s="204" t="n">
        <v>25</v>
      </c>
      <c r="BL83" s="209" t="n">
        <v>100</v>
      </c>
      <c r="BM83" s="211" t="n">
        <v>85.5442504882813</v>
      </c>
      <c r="BN83" s="206" t="n">
        <v>84.1108703613281</v>
      </c>
      <c r="BO83" s="209" t="n">
        <v>151.947219848633</v>
      </c>
      <c r="BP83" s="204" t="n">
        <v>160000</v>
      </c>
      <c r="BQ83" s="209" t="n">
        <v>90.2667694091797</v>
      </c>
      <c r="BR83" s="209" t="n">
        <v>97.4826354980469</v>
      </c>
      <c r="BS83" s="206" t="n">
        <v>11.3999996185303</v>
      </c>
      <c r="BT83" s="204" t="n">
        <v>99</v>
      </c>
      <c r="BU83" s="204" t="n">
        <v>98</v>
      </c>
      <c r="BV83" s="204" t="s">
        <v>414</v>
      </c>
      <c r="BW83" s="206" t="n">
        <v>868.184448242188</v>
      </c>
      <c r="BX83" s="206" t="n">
        <v>16</v>
      </c>
      <c r="BY83" s="204" t="n">
        <v>2756.75</v>
      </c>
      <c r="BZ83" s="204" t="n">
        <v>87923432</v>
      </c>
      <c r="CA83" s="204" t="n">
        <v>79156256</v>
      </c>
      <c r="CB83" s="204" t="n">
        <v>1628550</v>
      </c>
    </row>
    <row r="84" customFormat="false" ht="14.5" hidden="false" customHeight="false" outlineLevel="0" collapsed="false">
      <c r="A84" s="202" t="s">
        <v>569</v>
      </c>
      <c r="B84" s="203" t="s">
        <v>570</v>
      </c>
      <c r="C84" s="204" t="n">
        <v>34171.51171875</v>
      </c>
      <c r="D84" s="204" t="n">
        <v>272.596954345703</v>
      </c>
      <c r="E84" s="204" t="n">
        <v>530186.0625</v>
      </c>
      <c r="F84" s="204" t="n">
        <v>0</v>
      </c>
      <c r="G84" s="204" t="n">
        <v>0</v>
      </c>
      <c r="H84" s="204" t="n">
        <v>0</v>
      </c>
      <c r="I84" s="204" t="n">
        <v>0</v>
      </c>
      <c r="J84" s="205" t="n">
        <v>200000</v>
      </c>
      <c r="K84" s="206" t="n">
        <v>0.0571428574621677</v>
      </c>
      <c r="L84" s="207" t="n">
        <v>0.28571429848671</v>
      </c>
      <c r="M84" s="204" t="n">
        <v>31507320</v>
      </c>
      <c r="N84" s="204" t="s">
        <v>414</v>
      </c>
      <c r="O84" s="204" t="s">
        <v>414</v>
      </c>
      <c r="P84" s="204" t="s">
        <v>414</v>
      </c>
      <c r="Q84" s="204" t="n">
        <v>0</v>
      </c>
      <c r="R84" s="208" t="n">
        <v>0</v>
      </c>
      <c r="S84" s="204" t="n">
        <v>0</v>
      </c>
      <c r="T84" s="208" t="n">
        <v>0</v>
      </c>
      <c r="U84" s="204" t="n">
        <v>2047248</v>
      </c>
      <c r="V84" s="204" t="n">
        <v>24105092</v>
      </c>
      <c r="W84" s="204" t="n">
        <v>31451120</v>
      </c>
      <c r="X84" s="206" t="n">
        <v>94.8553237915039</v>
      </c>
      <c r="Y84" s="206" t="n">
        <v>2.6693172454834</v>
      </c>
      <c r="Z84" s="206" t="n">
        <v>71.1190032958984</v>
      </c>
      <c r="AA84" s="206" t="s">
        <v>414</v>
      </c>
      <c r="AB84" s="206" t="n">
        <v>0</v>
      </c>
      <c r="AC84" s="206" t="n">
        <v>97.3882369995117</v>
      </c>
      <c r="AD84" s="204" t="n">
        <v>4284</v>
      </c>
      <c r="AE84" s="204" t="n">
        <v>40</v>
      </c>
      <c r="AF84" s="209" t="n">
        <v>45.7000007629395</v>
      </c>
      <c r="AG84" s="206" t="n">
        <v>13.3769998550415</v>
      </c>
      <c r="AH84" s="206" t="n">
        <v>0.95683753490448</v>
      </c>
      <c r="AI84" s="204" t="n">
        <v>0</v>
      </c>
      <c r="AJ84" s="204" t="n">
        <v>5</v>
      </c>
      <c r="AK84" s="206" t="n">
        <v>0.674000024795532</v>
      </c>
      <c r="AL84" s="210" t="n">
        <v>0.0326943211257458</v>
      </c>
      <c r="AM84" s="206" t="n">
        <v>1743.424848</v>
      </c>
      <c r="AN84" s="206" t="n">
        <v>1998.22998046875</v>
      </c>
      <c r="AO84" s="206" t="n">
        <v>1755.76000976563</v>
      </c>
      <c r="AP84" s="206" t="n">
        <v>1.29501378536224</v>
      </c>
      <c r="AQ84" s="206" t="n">
        <v>0.349514961242676</v>
      </c>
      <c r="AR84" s="209" t="n">
        <v>25.2000007629395</v>
      </c>
      <c r="AS84" s="206" t="n">
        <v>3.90000009536743</v>
      </c>
      <c r="AT84" s="204" t="n">
        <v>27</v>
      </c>
      <c r="AU84" s="209" t="s">
        <v>414</v>
      </c>
      <c r="AV84" s="206" t="s">
        <v>414</v>
      </c>
      <c r="AW84" s="204" t="n">
        <v>0</v>
      </c>
      <c r="AX84" s="204" t="n">
        <v>2170486</v>
      </c>
      <c r="AY84" s="206" t="n">
        <v>0.577000021934509</v>
      </c>
      <c r="AZ84" s="206" t="n">
        <v>29.5</v>
      </c>
      <c r="BA84" s="204" t="n">
        <v>1500</v>
      </c>
      <c r="BB84" s="204" t="n">
        <v>7010703</v>
      </c>
      <c r="BC84" s="204" t="n">
        <v>5000</v>
      </c>
      <c r="BD84" s="204" t="n">
        <v>1184818</v>
      </c>
      <c r="BE84" s="204" t="n">
        <v>307292</v>
      </c>
      <c r="BF84" s="204" t="n">
        <v>391</v>
      </c>
      <c r="BG84" s="204" t="n">
        <v>118</v>
      </c>
      <c r="BH84" s="209" t="n">
        <v>15.8999996185303</v>
      </c>
      <c r="BI84" s="206" t="n">
        <v>1.63333332538605</v>
      </c>
      <c r="BJ84" s="206" t="n">
        <v>-1.32672035694122</v>
      </c>
      <c r="BK84" s="204" t="n">
        <v>23</v>
      </c>
      <c r="BL84" s="209" t="n">
        <v>100</v>
      </c>
      <c r="BM84" s="211" t="n">
        <v>85.5999984741211</v>
      </c>
      <c r="BN84" s="206" t="n">
        <v>60</v>
      </c>
      <c r="BO84" s="209" t="n">
        <v>93.1700668334961</v>
      </c>
      <c r="BP84" s="204" t="n">
        <v>48000</v>
      </c>
      <c r="BQ84" s="209" t="n">
        <v>99.9697341918945</v>
      </c>
      <c r="BR84" s="209" t="n">
        <v>98.3599014282227</v>
      </c>
      <c r="BS84" s="206" t="n">
        <v>8.21700000762939</v>
      </c>
      <c r="BT84" s="204" t="n">
        <v>74</v>
      </c>
      <c r="BU84" s="204" t="n">
        <v>93</v>
      </c>
      <c r="BV84" s="204" t="n">
        <v>37</v>
      </c>
      <c r="BW84" s="206" t="n">
        <v>483.338897705078</v>
      </c>
      <c r="BX84" s="206" t="n">
        <v>79</v>
      </c>
      <c r="BY84" s="204" t="n">
        <v>5048.3876953125</v>
      </c>
      <c r="BZ84" s="204" t="n">
        <v>43533592</v>
      </c>
      <c r="CA84" s="204" t="n">
        <v>36430976</v>
      </c>
      <c r="CB84" s="204" t="n">
        <v>434320</v>
      </c>
    </row>
    <row r="85" customFormat="false" ht="14.5" hidden="false" customHeight="false" outlineLevel="0" collapsed="false">
      <c r="A85" s="202" t="s">
        <v>571</v>
      </c>
      <c r="B85" s="203" t="s">
        <v>572</v>
      </c>
      <c r="C85" s="204" t="n">
        <v>0</v>
      </c>
      <c r="D85" s="204" t="n">
        <v>0</v>
      </c>
      <c r="E85" s="204" t="n">
        <v>14359.48828125</v>
      </c>
      <c r="F85" s="204" t="n">
        <v>11.1639995574951</v>
      </c>
      <c r="G85" s="204" t="n">
        <v>0</v>
      </c>
      <c r="H85" s="204" t="n">
        <v>0</v>
      </c>
      <c r="I85" s="204" t="n">
        <v>0</v>
      </c>
      <c r="J85" s="205" t="n">
        <v>0</v>
      </c>
      <c r="K85" s="206" t="n">
        <v>0</v>
      </c>
      <c r="L85" s="207" t="n">
        <v>0.0285714287310839</v>
      </c>
      <c r="M85" s="204" t="n">
        <v>0</v>
      </c>
      <c r="N85" s="204" t="s">
        <v>414</v>
      </c>
      <c r="O85" s="204" t="s">
        <v>414</v>
      </c>
      <c r="P85" s="204" t="s">
        <v>414</v>
      </c>
      <c r="Q85" s="204" t="n">
        <v>0</v>
      </c>
      <c r="R85" s="208" t="n">
        <v>0</v>
      </c>
      <c r="S85" s="204" t="n">
        <v>0</v>
      </c>
      <c r="T85" s="208" t="n">
        <v>0</v>
      </c>
      <c r="U85" s="204" t="n">
        <v>0</v>
      </c>
      <c r="V85" s="204" t="n">
        <v>0</v>
      </c>
      <c r="W85" s="204" t="n">
        <v>0</v>
      </c>
      <c r="X85" s="206" t="n">
        <v>72.9892578125</v>
      </c>
      <c r="Y85" s="206" t="n">
        <v>1.25600254535675</v>
      </c>
      <c r="Z85" s="206" t="n">
        <v>63.9119987487793</v>
      </c>
      <c r="AA85" s="206" t="n">
        <v>2.81323146820068</v>
      </c>
      <c r="AB85" s="206" t="n">
        <v>0</v>
      </c>
      <c r="AC85" s="206" t="s">
        <v>414</v>
      </c>
      <c r="AD85" s="204" t="n">
        <v>2022</v>
      </c>
      <c r="AE85" s="204" t="n">
        <v>100</v>
      </c>
      <c r="AF85" s="209" t="s">
        <v>414</v>
      </c>
      <c r="AG85" s="206" t="n">
        <v>6.35200023651123</v>
      </c>
      <c r="AH85" s="206" t="n">
        <v>0.00676325568929315</v>
      </c>
      <c r="AI85" s="204" t="n">
        <v>0</v>
      </c>
      <c r="AJ85" s="204" t="n">
        <v>0</v>
      </c>
      <c r="AK85" s="206" t="n">
        <v>0.954999983310699</v>
      </c>
      <c r="AL85" s="210" t="s">
        <v>414</v>
      </c>
      <c r="AM85" s="206" t="n">
        <v>-3.640801</v>
      </c>
      <c r="AN85" s="206" t="n">
        <v>0</v>
      </c>
      <c r="AO85" s="206" t="n">
        <v>0</v>
      </c>
      <c r="AP85" s="206" t="s">
        <v>414</v>
      </c>
      <c r="AQ85" s="206" t="n">
        <v>0.0648176074028015</v>
      </c>
      <c r="AR85" s="209" t="n">
        <v>3</v>
      </c>
      <c r="AS85" s="206" t="s">
        <v>414</v>
      </c>
      <c r="AT85" s="204" t="n">
        <v>5.30000019073486</v>
      </c>
      <c r="AU85" s="209" t="n">
        <v>0.200000002980232</v>
      </c>
      <c r="AV85" s="206" t="n">
        <v>0.150000005960464</v>
      </c>
      <c r="AW85" s="206" t="s">
        <v>414</v>
      </c>
      <c r="AX85" s="204" t="n">
        <v>1</v>
      </c>
      <c r="AY85" s="206" t="n">
        <v>0.0930000022053719</v>
      </c>
      <c r="AZ85" s="206" t="n">
        <v>30.6000003814697</v>
      </c>
      <c r="BA85" s="204" t="n">
        <v>0</v>
      </c>
      <c r="BB85" s="204" t="n">
        <v>0</v>
      </c>
      <c r="BC85" s="204" t="n">
        <v>0</v>
      </c>
      <c r="BD85" s="204" t="n">
        <v>0</v>
      </c>
      <c r="BE85" s="204" t="n">
        <v>59239</v>
      </c>
      <c r="BF85" s="204" t="n">
        <v>0</v>
      </c>
      <c r="BG85" s="204" t="n">
        <v>152</v>
      </c>
      <c r="BH85" s="209" t="n">
        <v>2.40000009536743</v>
      </c>
      <c r="BI85" s="206" t="s">
        <v>414</v>
      </c>
      <c r="BJ85" s="206" t="n">
        <v>1.48021924495697</v>
      </c>
      <c r="BK85" s="204" t="n">
        <v>74</v>
      </c>
      <c r="BL85" s="209" t="n">
        <v>100</v>
      </c>
      <c r="BM85" s="211" t="s">
        <v>414</v>
      </c>
      <c r="BN85" s="206" t="n">
        <v>91.9998931884766</v>
      </c>
      <c r="BO85" s="209" t="n">
        <v>105.999473571777</v>
      </c>
      <c r="BP85" s="204" t="n">
        <v>110000</v>
      </c>
      <c r="BQ85" s="209" t="n">
        <v>91.3373641967774</v>
      </c>
      <c r="BR85" s="209" t="n">
        <v>97.3997039794922</v>
      </c>
      <c r="BS85" s="206" t="n">
        <v>30.8610000610352</v>
      </c>
      <c r="BT85" s="204" t="n">
        <v>94</v>
      </c>
      <c r="BU85" s="204" t="s">
        <v>414</v>
      </c>
      <c r="BV85" s="204" t="n">
        <v>86</v>
      </c>
      <c r="BW85" s="206" t="n">
        <v>6010.06640625</v>
      </c>
      <c r="BX85" s="206" t="n">
        <v>5</v>
      </c>
      <c r="BY85" s="204" t="n">
        <v>99152.1015625</v>
      </c>
      <c r="BZ85" s="204" t="n">
        <v>4986526</v>
      </c>
      <c r="CA85" s="204" t="n">
        <v>4701152</v>
      </c>
      <c r="CB85" s="204" t="n">
        <v>68890</v>
      </c>
    </row>
    <row r="86" customFormat="false" ht="14.5" hidden="false" customHeight="false" outlineLevel="0" collapsed="false">
      <c r="A86" s="202" t="s">
        <v>573</v>
      </c>
      <c r="B86" s="203" t="s">
        <v>574</v>
      </c>
      <c r="C86" s="204" t="n">
        <v>16353.8662109375</v>
      </c>
      <c r="D86" s="204" t="n">
        <v>381.174621582031</v>
      </c>
      <c r="E86" s="204" t="n">
        <v>3924.3779296875</v>
      </c>
      <c r="F86" s="204" t="n">
        <v>26.0480003356934</v>
      </c>
      <c r="G86" s="204" t="n">
        <v>0</v>
      </c>
      <c r="H86" s="204" t="n">
        <v>0</v>
      </c>
      <c r="I86" s="204" t="n">
        <v>0</v>
      </c>
      <c r="J86" s="205" t="n">
        <v>0</v>
      </c>
      <c r="K86" s="206" t="n">
        <v>0.0285714287310839</v>
      </c>
      <c r="L86" s="207" t="n">
        <v>0.542857170104981</v>
      </c>
      <c r="M86" s="204" t="n">
        <v>22815.646484375</v>
      </c>
      <c r="N86" s="204" t="s">
        <v>414</v>
      </c>
      <c r="O86" s="204" t="s">
        <v>414</v>
      </c>
      <c r="P86" s="204" t="s">
        <v>414</v>
      </c>
      <c r="Q86" s="204" t="n">
        <v>0</v>
      </c>
      <c r="R86" s="208" t="n">
        <v>0</v>
      </c>
      <c r="S86" s="204" t="n">
        <v>0</v>
      </c>
      <c r="T86" s="208" t="n">
        <v>0</v>
      </c>
      <c r="U86" s="204" t="n">
        <v>2337029</v>
      </c>
      <c r="V86" s="204" t="n">
        <v>7659191.5</v>
      </c>
      <c r="W86" s="204" t="n">
        <v>232004.109375</v>
      </c>
      <c r="X86" s="206" t="n">
        <v>432.717193603516</v>
      </c>
      <c r="Y86" s="206" t="n">
        <v>1.69682383537292</v>
      </c>
      <c r="Z86" s="206" t="n">
        <v>92.6740036010742</v>
      </c>
      <c r="AA86" s="206" t="n">
        <v>3.14194536209106</v>
      </c>
      <c r="AB86" s="206" t="n">
        <v>0</v>
      </c>
      <c r="AC86" s="206" t="s">
        <v>414</v>
      </c>
      <c r="AD86" s="204" t="n">
        <v>787</v>
      </c>
      <c r="AE86" s="209" t="n">
        <v>100</v>
      </c>
      <c r="AF86" s="209" t="s">
        <v>414</v>
      </c>
      <c r="AG86" s="206" t="n">
        <v>9.79500007629395</v>
      </c>
      <c r="AH86" s="206" t="n">
        <v>0.0998932421207428</v>
      </c>
      <c r="AI86" s="204" t="n">
        <v>0</v>
      </c>
      <c r="AJ86" s="204" t="n">
        <v>4</v>
      </c>
      <c r="AK86" s="206" t="n">
        <v>0.919000029563904</v>
      </c>
      <c r="AL86" s="210" t="s">
        <v>414</v>
      </c>
      <c r="AM86" s="206" t="n">
        <v>0.910194</v>
      </c>
      <c r="AN86" s="206" t="n">
        <v>0</v>
      </c>
      <c r="AO86" s="206" t="n">
        <v>0</v>
      </c>
      <c r="AP86" s="206" t="s">
        <v>414</v>
      </c>
      <c r="AQ86" s="206" t="n">
        <v>0.279562264680862</v>
      </c>
      <c r="AR86" s="209" t="n">
        <v>3.59999990463257</v>
      </c>
      <c r="AS86" s="206" t="s">
        <v>414</v>
      </c>
      <c r="AT86" s="204" t="n">
        <v>2.09999990463257</v>
      </c>
      <c r="AU86" s="209" t="s">
        <v>414</v>
      </c>
      <c r="AV86" s="206" t="s">
        <v>414</v>
      </c>
      <c r="AW86" s="206" t="s">
        <v>414</v>
      </c>
      <c r="AX86" s="204" t="n">
        <v>88</v>
      </c>
      <c r="AY86" s="206" t="n">
        <v>0.108999997377396</v>
      </c>
      <c r="AZ86" s="206" t="n">
        <v>38.5999984741211</v>
      </c>
      <c r="BA86" s="204" t="n">
        <v>21</v>
      </c>
      <c r="BB86" s="204" t="n">
        <v>0</v>
      </c>
      <c r="BC86" s="204" t="n">
        <v>0</v>
      </c>
      <c r="BD86" s="204" t="n">
        <v>0</v>
      </c>
      <c r="BE86" s="204" t="n">
        <v>28274</v>
      </c>
      <c r="BF86" s="204" t="n">
        <v>0</v>
      </c>
      <c r="BG86" s="204" t="n">
        <v>154</v>
      </c>
      <c r="BH86" s="209" t="n">
        <v>2.40000009536743</v>
      </c>
      <c r="BI86" s="206" t="s">
        <v>414</v>
      </c>
      <c r="BJ86" s="206" t="n">
        <v>1.09613680839539</v>
      </c>
      <c r="BK86" s="204" t="n">
        <v>59</v>
      </c>
      <c r="BL86" s="209" t="n">
        <v>100</v>
      </c>
      <c r="BM86" s="211" t="s">
        <v>414</v>
      </c>
      <c r="BN86" s="206" t="n">
        <v>90.1273422241211</v>
      </c>
      <c r="BO86" s="209" t="n">
        <v>141.759002685547</v>
      </c>
      <c r="BP86" s="204" t="n">
        <v>46000</v>
      </c>
      <c r="BQ86" s="209" t="n">
        <v>99.9490356445313</v>
      </c>
      <c r="BR86" s="209" t="n">
        <v>100</v>
      </c>
      <c r="BS86" s="206" t="n">
        <v>32.1759986877441</v>
      </c>
      <c r="BT86" s="204" t="n">
        <v>98</v>
      </c>
      <c r="BU86" s="204" t="n">
        <v>96</v>
      </c>
      <c r="BV86" s="204" t="n">
        <v>94</v>
      </c>
      <c r="BW86" s="206" t="n">
        <v>3326.2529296875</v>
      </c>
      <c r="BX86" s="206" t="n">
        <v>3</v>
      </c>
      <c r="BY86" s="204" t="n">
        <v>51430.078125</v>
      </c>
      <c r="BZ86" s="204" t="n">
        <v>8900059</v>
      </c>
      <c r="CA86" s="204" t="n">
        <v>8054718</v>
      </c>
      <c r="CB86" s="204" t="n">
        <v>21640</v>
      </c>
    </row>
    <row r="87" customFormat="false" ht="14.5" hidden="false" customHeight="false" outlineLevel="0" collapsed="false">
      <c r="A87" s="202" t="s">
        <v>575</v>
      </c>
      <c r="B87" s="203" t="s">
        <v>576</v>
      </c>
      <c r="C87" s="204" t="n">
        <v>109155.2578125</v>
      </c>
      <c r="D87" s="204" t="n">
        <v>5826.1279296875</v>
      </c>
      <c r="E87" s="204" t="n">
        <v>122713.7265625</v>
      </c>
      <c r="F87" s="204" t="n">
        <v>337.951995849609</v>
      </c>
      <c r="G87" s="204" t="n">
        <v>0</v>
      </c>
      <c r="H87" s="204" t="n">
        <v>0</v>
      </c>
      <c r="I87" s="204" t="n">
        <v>0</v>
      </c>
      <c r="J87" s="205" t="n">
        <v>0</v>
      </c>
      <c r="K87" s="206" t="n">
        <v>0.114285714924335</v>
      </c>
      <c r="L87" s="207" t="n">
        <v>0.0571428574621677</v>
      </c>
      <c r="M87" s="204" t="n">
        <v>0</v>
      </c>
      <c r="N87" s="204" t="s">
        <v>414</v>
      </c>
      <c r="O87" s="204" t="s">
        <v>414</v>
      </c>
      <c r="P87" s="204" t="s">
        <v>414</v>
      </c>
      <c r="Q87" s="204" t="n">
        <v>0</v>
      </c>
      <c r="R87" s="208" t="n">
        <v>0</v>
      </c>
      <c r="S87" s="204" t="n">
        <v>0</v>
      </c>
      <c r="T87" s="208" t="n">
        <v>0</v>
      </c>
      <c r="U87" s="204" t="n">
        <v>0</v>
      </c>
      <c r="V87" s="204" t="n">
        <v>5458766.5</v>
      </c>
      <c r="W87" s="204" t="n">
        <v>299112.59375</v>
      </c>
      <c r="X87" s="206" t="n">
        <v>198.388549804688</v>
      </c>
      <c r="Y87" s="206" t="n">
        <v>-0.215612202882767</v>
      </c>
      <c r="Z87" s="206" t="n">
        <v>71.3460006713867</v>
      </c>
      <c r="AA87" s="206" t="n">
        <v>2.4047589302063</v>
      </c>
      <c r="AB87" s="206" t="n">
        <v>0</v>
      </c>
      <c r="AC87" s="206" t="s">
        <v>414</v>
      </c>
      <c r="AD87" s="204" t="n">
        <v>7766</v>
      </c>
      <c r="AE87" s="204" t="n">
        <v>100</v>
      </c>
      <c r="AF87" s="209" t="s">
        <v>414</v>
      </c>
      <c r="AG87" s="206" t="n">
        <v>3.84500002861023</v>
      </c>
      <c r="AH87" s="206" t="n">
        <v>0.0179582852870226</v>
      </c>
      <c r="AI87" s="204" t="n">
        <v>0</v>
      </c>
      <c r="AJ87" s="204" t="n">
        <v>0</v>
      </c>
      <c r="AK87" s="206" t="n">
        <v>0.892000019550324</v>
      </c>
      <c r="AL87" s="210" t="s">
        <v>414</v>
      </c>
      <c r="AM87" s="206" t="n">
        <v>2.641756</v>
      </c>
      <c r="AN87" s="206" t="n">
        <v>0</v>
      </c>
      <c r="AO87" s="206" t="n">
        <v>0</v>
      </c>
      <c r="AP87" s="206" t="s">
        <v>414</v>
      </c>
      <c r="AQ87" s="206" t="n">
        <v>0.515707731246948</v>
      </c>
      <c r="AR87" s="209" t="n">
        <v>2.90000009536743</v>
      </c>
      <c r="AS87" s="206" t="s">
        <v>414</v>
      </c>
      <c r="AT87" s="204" t="n">
        <v>6.59999990463257</v>
      </c>
      <c r="AU87" s="209" t="n">
        <v>0.200000002980232</v>
      </c>
      <c r="AV87" s="206" t="n">
        <v>0.0900000035762787</v>
      </c>
      <c r="AW87" s="206" t="s">
        <v>414</v>
      </c>
      <c r="AX87" s="204" t="n">
        <v>35</v>
      </c>
      <c r="AY87" s="206" t="n">
        <v>0.0689999982714653</v>
      </c>
      <c r="AZ87" s="206" t="n">
        <v>35.2000007629395</v>
      </c>
      <c r="BA87" s="204" t="n">
        <v>2099</v>
      </c>
      <c r="BB87" s="204" t="n">
        <v>11600</v>
      </c>
      <c r="BC87" s="204" t="n">
        <v>0</v>
      </c>
      <c r="BD87" s="204" t="n">
        <v>0</v>
      </c>
      <c r="BE87" s="204" t="n">
        <v>351351</v>
      </c>
      <c r="BF87" s="204" t="n">
        <v>0</v>
      </c>
      <c r="BG87" s="204" t="n">
        <v>139</v>
      </c>
      <c r="BH87" s="209" t="n">
        <v>2.40000009536743</v>
      </c>
      <c r="BI87" s="206" t="n">
        <v>4.03333330154419</v>
      </c>
      <c r="BJ87" s="206" t="n">
        <v>0.400363147258759</v>
      </c>
      <c r="BK87" s="204" t="n">
        <v>56</v>
      </c>
      <c r="BL87" s="209" t="n">
        <v>100</v>
      </c>
      <c r="BM87" s="211" t="n">
        <v>99.3490982055664</v>
      </c>
      <c r="BN87" s="206" t="n">
        <v>70.4834289550781</v>
      </c>
      <c r="BO87" s="209" t="n">
        <v>128.314102172852</v>
      </c>
      <c r="BP87" s="204" t="n">
        <v>710000</v>
      </c>
      <c r="BQ87" s="209" t="n">
        <v>99.8851623535156</v>
      </c>
      <c r="BR87" s="209" t="n">
        <v>99.9170303344727</v>
      </c>
      <c r="BS87" s="206" t="n">
        <v>40.9309997558594</v>
      </c>
      <c r="BT87" s="204" t="n">
        <v>94</v>
      </c>
      <c r="BU87" s="204" t="n">
        <v>86</v>
      </c>
      <c r="BV87" s="204" t="n">
        <v>91</v>
      </c>
      <c r="BW87" s="206" t="n">
        <v>3998.01196289062</v>
      </c>
      <c r="BX87" s="206" t="n">
        <v>2</v>
      </c>
      <c r="BY87" s="204" t="n">
        <v>35551.28515625</v>
      </c>
      <c r="BZ87" s="204" t="n">
        <v>59240328</v>
      </c>
      <c r="CA87" s="204" t="n">
        <v>59821024</v>
      </c>
      <c r="CB87" s="204" t="n">
        <v>294140</v>
      </c>
    </row>
    <row r="88" customFormat="false" ht="14.5" hidden="false" customHeight="false" outlineLevel="0" collapsed="false">
      <c r="A88" s="202" t="s">
        <v>577</v>
      </c>
      <c r="B88" s="203" t="s">
        <v>578</v>
      </c>
      <c r="C88" s="204" t="n">
        <v>5433.4111328125</v>
      </c>
      <c r="D88" s="204" t="n">
        <v>3908.63623046875</v>
      </c>
      <c r="E88" s="204" t="n">
        <v>6141.41064453125</v>
      </c>
      <c r="F88" s="204" t="n">
        <v>0</v>
      </c>
      <c r="G88" s="204" t="n">
        <v>53032.609375</v>
      </c>
      <c r="H88" s="204" t="n">
        <v>6184.7158203125</v>
      </c>
      <c r="I88" s="204" t="n">
        <v>16019.505859375</v>
      </c>
      <c r="J88" s="205" t="n">
        <v>2615.57153320312</v>
      </c>
      <c r="K88" s="206" t="n">
        <v>0.0571428574621677</v>
      </c>
      <c r="L88" s="207" t="n">
        <v>0.0857142880558968</v>
      </c>
      <c r="M88" s="204" t="s">
        <v>414</v>
      </c>
      <c r="N88" s="204" t="s">
        <v>414</v>
      </c>
      <c r="O88" s="204" t="s">
        <v>414</v>
      </c>
      <c r="P88" s="204" t="s">
        <v>414</v>
      </c>
      <c r="Q88" s="204" t="n">
        <v>0</v>
      </c>
      <c r="R88" s="208" t="n">
        <v>0</v>
      </c>
      <c r="S88" s="204" t="n">
        <v>0</v>
      </c>
      <c r="T88" s="208" t="n">
        <v>0</v>
      </c>
      <c r="U88" s="204" t="n">
        <v>2181691</v>
      </c>
      <c r="V88" s="204" t="n">
        <v>2508908.25</v>
      </c>
      <c r="W88" s="204" t="n">
        <v>2520825</v>
      </c>
      <c r="X88" s="206" t="n">
        <v>274.557891845703</v>
      </c>
      <c r="Y88" s="206" t="n">
        <v>1.01833081245422</v>
      </c>
      <c r="Z88" s="206" t="n">
        <v>56.6520004272461</v>
      </c>
      <c r="AA88" s="206" t="n">
        <v>3.06092286109924</v>
      </c>
      <c r="AB88" s="206" t="n">
        <v>0.797579824924469</v>
      </c>
      <c r="AC88" s="206" t="n">
        <v>66.6475067138672</v>
      </c>
      <c r="AD88" s="204" t="n">
        <v>62</v>
      </c>
      <c r="AE88" s="204" t="n">
        <v>80</v>
      </c>
      <c r="AF88" s="209" t="n">
        <v>57.0999984741211</v>
      </c>
      <c r="AG88" s="206" t="n">
        <v>7.79500007629395</v>
      </c>
      <c r="AH88" s="206" t="n">
        <v>0.0152433831244707</v>
      </c>
      <c r="AI88" s="204" t="n">
        <v>0</v>
      </c>
      <c r="AJ88" s="204" t="n">
        <v>0</v>
      </c>
      <c r="AK88" s="206" t="n">
        <v>0.734000027179718</v>
      </c>
      <c r="AL88" s="210" t="n">
        <v>0.0181528702378273</v>
      </c>
      <c r="AM88" s="206" t="n">
        <v>4.499</v>
      </c>
      <c r="AN88" s="206" t="n">
        <v>52.810001373291</v>
      </c>
      <c r="AO88" s="206" t="n">
        <v>66.3899993896484</v>
      </c>
      <c r="AP88" s="206" t="n">
        <v>0.498747944831848</v>
      </c>
      <c r="AQ88" s="206" t="n">
        <v>22.2037296295166</v>
      </c>
      <c r="AR88" s="209" t="n">
        <v>13.3000001907349</v>
      </c>
      <c r="AS88" s="206" t="n">
        <v>2.5</v>
      </c>
      <c r="AT88" s="204" t="n">
        <v>2.40000009536743</v>
      </c>
      <c r="AU88" s="209" t="n">
        <v>1.39999997615814</v>
      </c>
      <c r="AV88" s="206" t="n">
        <v>0.839999973773956</v>
      </c>
      <c r="AW88" s="206" t="s">
        <v>414</v>
      </c>
      <c r="AX88" s="204" t="n">
        <v>824</v>
      </c>
      <c r="AY88" s="206" t="n">
        <v>0.395999997854233</v>
      </c>
      <c r="AZ88" s="206" t="s">
        <v>414</v>
      </c>
      <c r="BA88" s="204" t="n">
        <v>0</v>
      </c>
      <c r="BB88" s="204" t="n">
        <v>0</v>
      </c>
      <c r="BC88" s="204" t="n">
        <v>0</v>
      </c>
      <c r="BD88" s="204" t="n">
        <v>0</v>
      </c>
      <c r="BE88" s="204" t="n">
        <v>103</v>
      </c>
      <c r="BF88" s="204" t="n">
        <v>0</v>
      </c>
      <c r="BG88" s="204" t="n">
        <v>115</v>
      </c>
      <c r="BH88" s="209" t="n">
        <v>6.90000009536743</v>
      </c>
      <c r="BI88" s="206" t="n">
        <v>3.68333339691162</v>
      </c>
      <c r="BJ88" s="206" t="n">
        <v>0.414420515298843</v>
      </c>
      <c r="BK88" s="204" t="n">
        <v>44</v>
      </c>
      <c r="BL88" s="209" t="n">
        <v>100</v>
      </c>
      <c r="BM88" s="211" t="n">
        <v>88.0999984741211</v>
      </c>
      <c r="BN88" s="206" t="n">
        <v>68.2145156860352</v>
      </c>
      <c r="BO88" s="209" t="n">
        <v>97.0313034057617</v>
      </c>
      <c r="BP88" s="204" t="n">
        <v>8300</v>
      </c>
      <c r="BQ88" s="209" t="n">
        <v>86.6064224243164</v>
      </c>
      <c r="BR88" s="209" t="n">
        <v>91.0299453735352</v>
      </c>
      <c r="BS88" s="206" t="n">
        <v>13.1990003585815</v>
      </c>
      <c r="BT88" s="204" t="n">
        <v>96</v>
      </c>
      <c r="BU88" s="204" t="n">
        <v>89</v>
      </c>
      <c r="BV88" s="204" t="s">
        <v>414</v>
      </c>
      <c r="BW88" s="206" t="n">
        <v>597.853942871094</v>
      </c>
      <c r="BX88" s="206" t="n">
        <v>80</v>
      </c>
      <c r="BY88" s="204" t="n">
        <v>4586.650390625</v>
      </c>
      <c r="BZ88" s="204" t="n">
        <v>2827694.5</v>
      </c>
      <c r="CA88" s="204" t="n">
        <v>2793335</v>
      </c>
      <c r="CB88" s="204" t="n">
        <v>10830</v>
      </c>
    </row>
    <row r="89" customFormat="false" ht="14.5" hidden="false" customHeight="false" outlineLevel="0" collapsed="false">
      <c r="A89" s="202" t="s">
        <v>579</v>
      </c>
      <c r="B89" s="203" t="s">
        <v>580</v>
      </c>
      <c r="C89" s="204" t="n">
        <v>260307.375</v>
      </c>
      <c r="D89" s="204" t="n">
        <v>194662.8125</v>
      </c>
      <c r="E89" s="204" t="n">
        <v>33636.09765625</v>
      </c>
      <c r="F89" s="204" t="n">
        <v>38263.171875</v>
      </c>
      <c r="G89" s="204" t="n">
        <v>2390014.25</v>
      </c>
      <c r="H89" s="204" t="n">
        <v>1520254.125</v>
      </c>
      <c r="I89" s="204" t="n">
        <v>1286229.625</v>
      </c>
      <c r="J89" s="205" t="n">
        <v>0</v>
      </c>
      <c r="K89" s="206" t="n">
        <v>0</v>
      </c>
      <c r="L89" s="207" t="n">
        <v>0.0285714287310839</v>
      </c>
      <c r="M89" s="204" t="n">
        <v>0</v>
      </c>
      <c r="N89" s="204" t="s">
        <v>414</v>
      </c>
      <c r="O89" s="204" t="s">
        <v>414</v>
      </c>
      <c r="P89" s="204" t="s">
        <v>414</v>
      </c>
      <c r="Q89" s="204" t="n">
        <v>0</v>
      </c>
      <c r="R89" s="208" t="n">
        <v>0</v>
      </c>
      <c r="S89" s="204" t="n">
        <v>0</v>
      </c>
      <c r="T89" s="208" t="n">
        <v>0</v>
      </c>
      <c r="U89" s="204" t="n">
        <v>8047349</v>
      </c>
      <c r="V89" s="204" t="n">
        <v>74787264</v>
      </c>
      <c r="W89" s="204" t="n">
        <v>74893184</v>
      </c>
      <c r="X89" s="206" t="n">
        <v>344.805480957031</v>
      </c>
      <c r="Y89" s="206" t="n">
        <v>-0.367384552955627</v>
      </c>
      <c r="Z89" s="206" t="n">
        <v>91.8669967651367</v>
      </c>
      <c r="AA89" s="206" t="n">
        <v>2.33062338829041</v>
      </c>
      <c r="AB89" s="206" t="n">
        <v>0</v>
      </c>
      <c r="AC89" s="206" t="s">
        <v>414</v>
      </c>
      <c r="AD89" s="204" t="n">
        <v>14879</v>
      </c>
      <c r="AE89" s="204" t="n">
        <v>100</v>
      </c>
      <c r="AF89" s="209" t="s">
        <v>414</v>
      </c>
      <c r="AG89" s="206" t="n">
        <v>3.77800011634827</v>
      </c>
      <c r="AH89" s="206" t="n">
        <v>0.020769665017724</v>
      </c>
      <c r="AI89" s="204" t="n">
        <v>0</v>
      </c>
      <c r="AJ89" s="204" t="n">
        <v>0</v>
      </c>
      <c r="AK89" s="206" t="n">
        <v>0.919000029563904</v>
      </c>
      <c r="AL89" s="210" t="s">
        <v>414</v>
      </c>
      <c r="AM89" s="206" t="n">
        <v>-1.621922</v>
      </c>
      <c r="AN89" s="206" t="n">
        <v>0</v>
      </c>
      <c r="AO89" s="206" t="n">
        <v>0</v>
      </c>
      <c r="AP89" s="206" t="s">
        <v>414</v>
      </c>
      <c r="AQ89" s="206" t="n">
        <v>0.0969777777791023</v>
      </c>
      <c r="AR89" s="209" t="n">
        <v>2.5</v>
      </c>
      <c r="AS89" s="206" t="n">
        <v>3.40000009536743</v>
      </c>
      <c r="AT89" s="204" t="n">
        <v>12</v>
      </c>
      <c r="AU89" s="209" t="n">
        <v>0.100000001490116</v>
      </c>
      <c r="AV89" s="206" t="n">
        <v>0.00999999977648258</v>
      </c>
      <c r="AW89" s="206" t="s">
        <v>414</v>
      </c>
      <c r="AX89" s="204" t="n">
        <v>5</v>
      </c>
      <c r="AY89" s="206" t="n">
        <v>0.0939999967813492</v>
      </c>
      <c r="AZ89" s="206" t="n">
        <v>32.9000015258789</v>
      </c>
      <c r="BA89" s="204" t="n">
        <v>250174</v>
      </c>
      <c r="BB89" s="204" t="n">
        <v>40097</v>
      </c>
      <c r="BC89" s="204" t="n">
        <v>1133</v>
      </c>
      <c r="BD89" s="204" t="n">
        <v>0</v>
      </c>
      <c r="BE89" s="204" t="n">
        <v>18217</v>
      </c>
      <c r="BF89" s="204" t="n">
        <v>0</v>
      </c>
      <c r="BG89" s="204" t="n">
        <v>109</v>
      </c>
      <c r="BH89" s="209" t="n">
        <v>3.20000004768372</v>
      </c>
      <c r="BI89" s="206" t="n">
        <v>4.23333311080933</v>
      </c>
      <c r="BJ89" s="206" t="n">
        <v>1.59616565704346</v>
      </c>
      <c r="BK89" s="204" t="n">
        <v>73</v>
      </c>
      <c r="BL89" s="209" t="n">
        <v>100</v>
      </c>
      <c r="BM89" s="211" t="s">
        <v>414</v>
      </c>
      <c r="BN89" s="206" t="n">
        <v>90.2194595336914</v>
      </c>
      <c r="BO89" s="209" t="n">
        <v>154.222290039063</v>
      </c>
      <c r="BP89" s="204" t="n">
        <v>1400000</v>
      </c>
      <c r="BQ89" s="209" t="n">
        <v>99.921760559082</v>
      </c>
      <c r="BR89" s="209" t="n">
        <v>99.0789108276367</v>
      </c>
      <c r="BS89" s="206" t="n">
        <v>24.1180000305176</v>
      </c>
      <c r="BT89" s="204" t="n">
        <v>96</v>
      </c>
      <c r="BU89" s="204" t="n">
        <v>95</v>
      </c>
      <c r="BV89" s="204" t="n">
        <v>95</v>
      </c>
      <c r="BW89" s="206" t="n">
        <v>4587.03466796875</v>
      </c>
      <c r="BX89" s="206" t="n">
        <v>5</v>
      </c>
      <c r="BY89" s="204" t="n">
        <v>39285.1640625</v>
      </c>
      <c r="BZ89" s="204" t="n">
        <v>124612528</v>
      </c>
      <c r="CA89" s="204" t="n">
        <v>126573464</v>
      </c>
      <c r="CB89" s="204" t="n">
        <v>364500</v>
      </c>
    </row>
    <row r="90" customFormat="false" ht="14.5" hidden="false" customHeight="false" outlineLevel="0" collapsed="false">
      <c r="A90" s="202" t="s">
        <v>581</v>
      </c>
      <c r="B90" s="203" t="s">
        <v>582</v>
      </c>
      <c r="C90" s="204" t="n">
        <v>15574.9755859375</v>
      </c>
      <c r="D90" s="204" t="n">
        <v>1168.99047851563</v>
      </c>
      <c r="E90" s="204" t="n">
        <v>5375.64599609375</v>
      </c>
      <c r="F90" s="204" t="n">
        <v>0</v>
      </c>
      <c r="G90" s="204" t="n">
        <v>0</v>
      </c>
      <c r="H90" s="204" t="n">
        <v>0</v>
      </c>
      <c r="I90" s="204" t="n">
        <v>0</v>
      </c>
      <c r="J90" s="205" t="n">
        <v>9428.5712890625</v>
      </c>
      <c r="K90" s="206" t="n">
        <v>0.0571428574621677</v>
      </c>
      <c r="L90" s="207" t="n">
        <v>0.342857152223587</v>
      </c>
      <c r="M90" s="204" t="n">
        <v>6502.51611328125</v>
      </c>
      <c r="N90" s="204" t="s">
        <v>414</v>
      </c>
      <c r="O90" s="204" t="s">
        <v>414</v>
      </c>
      <c r="P90" s="204" t="s">
        <v>414</v>
      </c>
      <c r="Q90" s="204" t="n">
        <v>0</v>
      </c>
      <c r="R90" s="208" t="n">
        <v>0</v>
      </c>
      <c r="S90" s="204" t="n">
        <v>0</v>
      </c>
      <c r="T90" s="208" t="n">
        <v>0</v>
      </c>
      <c r="U90" s="204" t="n">
        <v>346396</v>
      </c>
      <c r="V90" s="204" t="n">
        <v>5358580.5</v>
      </c>
      <c r="W90" s="204" t="n">
        <v>263069.28125</v>
      </c>
      <c r="X90" s="206" t="n">
        <v>115.668190002441</v>
      </c>
      <c r="Y90" s="206" t="n">
        <v>0.870889186859131</v>
      </c>
      <c r="Z90" s="206" t="n">
        <v>91.6259994506836</v>
      </c>
      <c r="AA90" s="206" t="n">
        <v>4.71876287460327</v>
      </c>
      <c r="AB90" s="206" t="n">
        <v>0.10526692122221</v>
      </c>
      <c r="AC90" s="206" t="s">
        <v>414</v>
      </c>
      <c r="AD90" s="204" t="n">
        <v>905</v>
      </c>
      <c r="AE90" s="204" t="n">
        <v>40</v>
      </c>
      <c r="AF90" s="209" t="n">
        <v>23.3999996185303</v>
      </c>
      <c r="AG90" s="206" t="n">
        <v>10.371000289917</v>
      </c>
      <c r="AH90" s="206" t="n">
        <v>0.136102959513664</v>
      </c>
      <c r="AI90" s="204" t="n">
        <v>0</v>
      </c>
      <c r="AJ90" s="204" t="n">
        <v>0</v>
      </c>
      <c r="AK90" s="206" t="n">
        <v>0.728999972343445</v>
      </c>
      <c r="AL90" s="210" t="n">
        <v>0.00152592000085861</v>
      </c>
      <c r="AM90" s="206" t="n">
        <v>1656.824224</v>
      </c>
      <c r="AN90" s="206" t="n">
        <v>2003.68994140625</v>
      </c>
      <c r="AO90" s="206" t="n">
        <v>2155.72998046875</v>
      </c>
      <c r="AP90" s="206" t="n">
        <v>7.14654016494751</v>
      </c>
      <c r="AQ90" s="206" t="n">
        <v>8.93044281005859</v>
      </c>
      <c r="AR90" s="209" t="n">
        <v>15</v>
      </c>
      <c r="AS90" s="206" t="n">
        <v>2.70000004768372</v>
      </c>
      <c r="AT90" s="204" t="n">
        <v>4.69999980926514</v>
      </c>
      <c r="AU90" s="209" t="n">
        <v>0.100000001490116</v>
      </c>
      <c r="AV90" s="206" t="n">
        <v>0.00999999977648258</v>
      </c>
      <c r="AW90" s="206" t="s">
        <v>414</v>
      </c>
      <c r="AX90" s="204" t="n">
        <v>23</v>
      </c>
      <c r="AY90" s="206" t="n">
        <v>0.449999988079071</v>
      </c>
      <c r="AZ90" s="206" t="n">
        <v>33.7000007629395</v>
      </c>
      <c r="BA90" s="204" t="n">
        <v>0</v>
      </c>
      <c r="BB90" s="204" t="n">
        <v>0</v>
      </c>
      <c r="BC90" s="204" t="n">
        <v>0</v>
      </c>
      <c r="BD90" s="204" t="n">
        <v>0</v>
      </c>
      <c r="BE90" s="214" t="n">
        <v>3073698</v>
      </c>
      <c r="BF90" s="204" t="n">
        <v>0</v>
      </c>
      <c r="BG90" s="204" t="n">
        <v>108</v>
      </c>
      <c r="BH90" s="209" t="n">
        <v>16.8999996185303</v>
      </c>
      <c r="BI90" s="206" t="n">
        <v>2.54999995231628</v>
      </c>
      <c r="BJ90" s="206" t="n">
        <v>0.114770151674747</v>
      </c>
      <c r="BK90" s="204" t="n">
        <v>49</v>
      </c>
      <c r="BL90" s="209" t="n">
        <v>99.9000015258789</v>
      </c>
      <c r="BM90" s="211" t="n">
        <v>98.2271118164062</v>
      </c>
      <c r="BN90" s="206" t="n">
        <v>66.0999984741211</v>
      </c>
      <c r="BO90" s="209" t="n">
        <v>68.4876937866211</v>
      </c>
      <c r="BP90" s="204" t="n">
        <v>29000</v>
      </c>
      <c r="BQ90" s="209" t="n">
        <v>97.084358215332</v>
      </c>
      <c r="BR90" s="209" t="n">
        <v>98.940299987793</v>
      </c>
      <c r="BS90" s="206" t="n">
        <v>23.4360008239746</v>
      </c>
      <c r="BT90" s="204" t="n">
        <v>77</v>
      </c>
      <c r="BU90" s="204" t="n">
        <v>90</v>
      </c>
      <c r="BV90" s="204" t="s">
        <v>414</v>
      </c>
      <c r="BW90" s="206" t="n">
        <v>797.451965332031</v>
      </c>
      <c r="BX90" s="206" t="n">
        <v>46</v>
      </c>
      <c r="BY90" s="204" t="n">
        <v>4405.83935546875</v>
      </c>
      <c r="BZ90" s="204" t="n">
        <v>11148278</v>
      </c>
      <c r="CA90" s="204" t="n">
        <v>7591075</v>
      </c>
      <c r="CB90" s="204" t="n">
        <v>88780</v>
      </c>
    </row>
    <row r="91" customFormat="false" ht="14.5" hidden="false" customHeight="false" outlineLevel="0" collapsed="false">
      <c r="A91" s="202" t="s">
        <v>583</v>
      </c>
      <c r="B91" s="203" t="s">
        <v>584</v>
      </c>
      <c r="C91" s="204" t="n">
        <v>14303.298828125</v>
      </c>
      <c r="D91" s="204" t="n">
        <v>4617.7353515625</v>
      </c>
      <c r="E91" s="204" t="n">
        <v>99484.4609375</v>
      </c>
      <c r="F91" s="204" t="n">
        <v>0</v>
      </c>
      <c r="G91" s="204" t="n">
        <v>0</v>
      </c>
      <c r="H91" s="204" t="n">
        <v>0</v>
      </c>
      <c r="I91" s="204" t="n">
        <v>0</v>
      </c>
      <c r="J91" s="205" t="n">
        <v>2028.57141113281</v>
      </c>
      <c r="K91" s="206" t="n">
        <v>0.0285714287310839</v>
      </c>
      <c r="L91" s="207" t="n">
        <v>0.571428596973419</v>
      </c>
      <c r="M91" s="204" t="n">
        <v>8881849</v>
      </c>
      <c r="N91" s="204" t="s">
        <v>414</v>
      </c>
      <c r="O91" s="204" t="s">
        <v>414</v>
      </c>
      <c r="P91" s="204" t="s">
        <v>414</v>
      </c>
      <c r="Q91" s="204" t="n">
        <v>0</v>
      </c>
      <c r="R91" s="208" t="n">
        <v>0</v>
      </c>
      <c r="S91" s="204" t="n">
        <v>0</v>
      </c>
      <c r="T91" s="208" t="n">
        <v>0</v>
      </c>
      <c r="U91" s="204" t="n">
        <v>0</v>
      </c>
      <c r="V91" s="204" t="n">
        <v>1370728.25</v>
      </c>
      <c r="W91" s="204" t="n">
        <v>0</v>
      </c>
      <c r="X91" s="206" t="n">
        <v>7.03877687454224</v>
      </c>
      <c r="Y91" s="206" t="n">
        <v>1.56767559051514</v>
      </c>
      <c r="Z91" s="206" t="n">
        <v>57.8209991455078</v>
      </c>
      <c r="AA91" s="206" t="n">
        <v>3.49662780761719</v>
      </c>
      <c r="AB91" s="206" t="n">
        <v>0</v>
      </c>
      <c r="AC91" s="206" t="n">
        <v>99.0098266601563</v>
      </c>
      <c r="AD91" s="204" t="n">
        <v>50016</v>
      </c>
      <c r="AE91" s="204" t="n">
        <v>80</v>
      </c>
      <c r="AF91" s="209" t="s">
        <v>414</v>
      </c>
      <c r="AG91" s="206" t="n">
        <v>10.2259998321533</v>
      </c>
      <c r="AH91" s="206" t="n">
        <v>0.0135730924084783</v>
      </c>
      <c r="AI91" s="204" t="n">
        <v>0</v>
      </c>
      <c r="AJ91" s="204" t="n">
        <v>0</v>
      </c>
      <c r="AK91" s="206" t="n">
        <v>0.824999988079071</v>
      </c>
      <c r="AL91" s="210" t="n">
        <v>0.00161085999570787</v>
      </c>
      <c r="AM91" s="206" t="n">
        <v>14.231456</v>
      </c>
      <c r="AN91" s="206" t="n">
        <v>6.23000001907349</v>
      </c>
      <c r="AO91" s="206" t="n">
        <v>3.79999995231628</v>
      </c>
      <c r="AP91" s="206" t="n">
        <v>0.0450995825231075</v>
      </c>
      <c r="AQ91" s="206" t="n">
        <v>0.218836843967438</v>
      </c>
      <c r="AR91" s="209" t="n">
        <v>10</v>
      </c>
      <c r="AS91" s="206" t="n">
        <v>2</v>
      </c>
      <c r="AT91" s="204" t="n">
        <v>69</v>
      </c>
      <c r="AU91" s="209" t="n">
        <v>0.300000011920929</v>
      </c>
      <c r="AV91" s="206" t="n">
        <v>0.360000014305115</v>
      </c>
      <c r="AW91" s="204" t="n">
        <v>0</v>
      </c>
      <c r="AX91" s="204" t="n">
        <v>664</v>
      </c>
      <c r="AY91" s="206" t="n">
        <v>0.189999997615814</v>
      </c>
      <c r="AZ91" s="206" t="n">
        <v>27.7999992370605</v>
      </c>
      <c r="BA91" s="204" t="n">
        <v>33000</v>
      </c>
      <c r="BB91" s="204" t="n">
        <v>71000</v>
      </c>
      <c r="BC91" s="204" t="n">
        <v>0</v>
      </c>
      <c r="BD91" s="204" t="n">
        <v>0</v>
      </c>
      <c r="BE91" s="204" t="n">
        <v>657</v>
      </c>
      <c r="BF91" s="204" t="n">
        <v>0</v>
      </c>
      <c r="BG91" s="204" t="n">
        <v>144</v>
      </c>
      <c r="BH91" s="209" t="n">
        <v>2.40000009536743</v>
      </c>
      <c r="BI91" s="206" t="n">
        <v>3.46666669845581</v>
      </c>
      <c r="BJ91" s="206" t="n">
        <v>0.155508264899254</v>
      </c>
      <c r="BK91" s="204" t="n">
        <v>37</v>
      </c>
      <c r="BL91" s="209" t="n">
        <v>100</v>
      </c>
      <c r="BM91" s="211" t="n">
        <v>99.7816314697266</v>
      </c>
      <c r="BN91" s="206" t="n">
        <v>85.9425964355469</v>
      </c>
      <c r="BO91" s="209" t="n">
        <v>129.383178710938</v>
      </c>
      <c r="BP91" s="204" t="n">
        <v>160000</v>
      </c>
      <c r="BQ91" s="209" t="n">
        <v>97.8671188354492</v>
      </c>
      <c r="BR91" s="209" t="n">
        <v>95.4349670410156</v>
      </c>
      <c r="BS91" s="206" t="n">
        <v>32.5219993591309</v>
      </c>
      <c r="BT91" s="204" t="n">
        <v>88</v>
      </c>
      <c r="BU91" s="204" t="n">
        <v>91</v>
      </c>
      <c r="BV91" s="204" t="n">
        <v>89</v>
      </c>
      <c r="BW91" s="206" t="n">
        <v>765.489624023438</v>
      </c>
      <c r="BX91" s="206" t="n">
        <v>10</v>
      </c>
      <c r="BY91" s="204" t="n">
        <v>10041.490234375</v>
      </c>
      <c r="BZ91" s="204" t="n">
        <v>19196466</v>
      </c>
      <c r="CA91" s="204" t="n">
        <v>17626380</v>
      </c>
      <c r="CB91" s="204" t="n">
        <v>2699700</v>
      </c>
    </row>
    <row r="92" customFormat="false" ht="14.5" hidden="false" customHeight="false" outlineLevel="0" collapsed="false">
      <c r="A92" s="202" t="s">
        <v>585</v>
      </c>
      <c r="B92" s="203" t="s">
        <v>586</v>
      </c>
      <c r="C92" s="204" t="n">
        <v>12845.8740234375</v>
      </c>
      <c r="D92" s="204" t="n">
        <v>0</v>
      </c>
      <c r="E92" s="204" t="n">
        <v>127964.109375</v>
      </c>
      <c r="F92" s="204" t="n">
        <v>55.1279983520508</v>
      </c>
      <c r="G92" s="204" t="n">
        <v>0</v>
      </c>
      <c r="H92" s="204" t="n">
        <v>0</v>
      </c>
      <c r="I92" s="204" t="n">
        <v>0</v>
      </c>
      <c r="J92" s="205" t="n">
        <v>1650000</v>
      </c>
      <c r="K92" s="206" t="n">
        <v>0.371428579092026</v>
      </c>
      <c r="L92" s="207" t="n">
        <v>0.114285714924335</v>
      </c>
      <c r="M92" s="204" t="n">
        <v>21601032</v>
      </c>
      <c r="N92" s="204" t="n">
        <v>0</v>
      </c>
      <c r="O92" s="204" t="n">
        <v>0</v>
      </c>
      <c r="P92" s="204" t="n">
        <v>8968604</v>
      </c>
      <c r="Q92" s="204" t="n">
        <v>0</v>
      </c>
      <c r="R92" s="208" t="n">
        <v>0</v>
      </c>
      <c r="S92" s="204" t="n">
        <v>40235396</v>
      </c>
      <c r="T92" s="208" t="n">
        <v>0.808176755905151</v>
      </c>
      <c r="U92" s="204" t="n">
        <v>10840235</v>
      </c>
      <c r="V92" s="204" t="n">
        <v>23909824</v>
      </c>
      <c r="W92" s="204" t="n">
        <v>22086360</v>
      </c>
      <c r="X92" s="206" t="n">
        <v>96.6119079589844</v>
      </c>
      <c r="Y92" s="206" t="n">
        <v>3.996586561203</v>
      </c>
      <c r="Z92" s="206" t="n">
        <v>28.4930000305176</v>
      </c>
      <c r="AA92" s="206" t="n">
        <v>3.63882374763489</v>
      </c>
      <c r="AB92" s="206" t="n">
        <v>8.50634002685547</v>
      </c>
      <c r="AC92" s="206" t="n">
        <v>26.7559242248535</v>
      </c>
      <c r="AD92" s="204" t="n">
        <v>5370</v>
      </c>
      <c r="AE92" s="204" t="n">
        <v>60</v>
      </c>
      <c r="AF92" s="209" t="n">
        <v>46.5</v>
      </c>
      <c r="AG92" s="206" t="n">
        <v>13.1009998321533</v>
      </c>
      <c r="AH92" s="206" t="n">
        <v>0.930915951728821</v>
      </c>
      <c r="AI92" s="204" t="n">
        <v>5</v>
      </c>
      <c r="AJ92" s="204" t="n">
        <v>0</v>
      </c>
      <c r="AK92" s="206" t="n">
        <v>0.601000010967255</v>
      </c>
      <c r="AL92" s="210" t="n">
        <v>0.177881136536598</v>
      </c>
      <c r="AM92" s="206" t="n">
        <v>745.143072</v>
      </c>
      <c r="AN92" s="206" t="n">
        <v>1569.90002441406</v>
      </c>
      <c r="AO92" s="206" t="n">
        <v>1480.98999023438</v>
      </c>
      <c r="AP92" s="206" t="n">
        <v>4.03094863891602</v>
      </c>
      <c r="AQ92" s="206" t="n">
        <v>3.08735370635986</v>
      </c>
      <c r="AR92" s="209" t="n">
        <v>41.9000015258789</v>
      </c>
      <c r="AS92" s="206" t="n">
        <v>11.1999998092651</v>
      </c>
      <c r="AT92" s="204" t="n">
        <v>259</v>
      </c>
      <c r="AU92" s="209" t="n">
        <v>4.19999980926514</v>
      </c>
      <c r="AV92" s="206" t="n">
        <v>1.14999997615814</v>
      </c>
      <c r="AW92" s="206" t="n">
        <v>50.9264831542969</v>
      </c>
      <c r="AX92" s="204" t="n">
        <v>8596922</v>
      </c>
      <c r="AY92" s="206" t="n">
        <v>0.51800000667572</v>
      </c>
      <c r="AZ92" s="206" t="n">
        <v>40.7999992370606</v>
      </c>
      <c r="BA92" s="204" t="n">
        <v>810655</v>
      </c>
      <c r="BB92" s="204" t="n">
        <v>5652253</v>
      </c>
      <c r="BC92" s="204" t="n">
        <v>0</v>
      </c>
      <c r="BD92" s="204" t="n">
        <v>190000</v>
      </c>
      <c r="BE92" s="204" t="n">
        <v>580540</v>
      </c>
      <c r="BF92" s="204" t="n">
        <v>0</v>
      </c>
      <c r="BG92" s="204" t="n">
        <v>99</v>
      </c>
      <c r="BH92" s="209" t="n">
        <v>26.8999996185303</v>
      </c>
      <c r="BI92" s="206" t="n">
        <v>3.45000004768372</v>
      </c>
      <c r="BJ92" s="206" t="n">
        <v>-0.354368835687637</v>
      </c>
      <c r="BK92" s="204" t="n">
        <v>30</v>
      </c>
      <c r="BL92" s="209" t="n">
        <v>71.4379425048828</v>
      </c>
      <c r="BM92" s="211" t="n">
        <v>81.5349731445312</v>
      </c>
      <c r="BN92" s="206" t="n">
        <v>29.5</v>
      </c>
      <c r="BO92" s="209" t="n">
        <v>114.203872680664</v>
      </c>
      <c r="BP92" s="204" t="n">
        <v>60000</v>
      </c>
      <c r="BQ92" s="209" t="n">
        <v>32.6989440917969</v>
      </c>
      <c r="BR92" s="209" t="n">
        <v>61.6328926086426</v>
      </c>
      <c r="BS92" s="206" t="n">
        <v>1.98800003528595</v>
      </c>
      <c r="BT92" s="204" t="n">
        <v>89</v>
      </c>
      <c r="BU92" s="204" t="n">
        <v>49</v>
      </c>
      <c r="BV92" s="204" t="n">
        <v>90</v>
      </c>
      <c r="BW92" s="206" t="n">
        <v>207.618499755859</v>
      </c>
      <c r="BX92" s="206" t="n">
        <v>342</v>
      </c>
      <c r="BY92" s="204" t="n">
        <v>2006.83227539063</v>
      </c>
      <c r="BZ92" s="204" t="n">
        <v>53005616</v>
      </c>
      <c r="CA92" s="204" t="n">
        <v>46121752</v>
      </c>
      <c r="CB92" s="204" t="n">
        <v>569140</v>
      </c>
    </row>
    <row r="93" customFormat="false" ht="14.5" hidden="false" customHeight="false" outlineLevel="0" collapsed="false">
      <c r="A93" s="202" t="s">
        <v>587</v>
      </c>
      <c r="B93" s="203" t="s">
        <v>588</v>
      </c>
      <c r="C93" s="204" t="n">
        <v>0</v>
      </c>
      <c r="D93" s="204" t="n">
        <v>0</v>
      </c>
      <c r="E93" s="204" t="s">
        <v>414</v>
      </c>
      <c r="F93" s="204" t="n">
        <v>29.3419990539551</v>
      </c>
      <c r="G93" s="204" t="n">
        <v>1.35899996757507</v>
      </c>
      <c r="H93" s="204" t="n">
        <v>0</v>
      </c>
      <c r="I93" s="204" t="n">
        <v>0</v>
      </c>
      <c r="J93" s="205" t="n">
        <v>2400</v>
      </c>
      <c r="K93" s="206" t="n">
        <v>0.0285714287310839</v>
      </c>
      <c r="L93" s="212" t="s">
        <v>414</v>
      </c>
      <c r="M93" s="204" t="s">
        <v>414</v>
      </c>
      <c r="N93" s="204" t="s">
        <v>414</v>
      </c>
      <c r="O93" s="204" t="s">
        <v>414</v>
      </c>
      <c r="P93" s="204" t="s">
        <v>414</v>
      </c>
      <c r="Q93" s="204" t="n">
        <v>0</v>
      </c>
      <c r="R93" s="208" t="n">
        <v>0</v>
      </c>
      <c r="S93" s="204" t="n">
        <v>0</v>
      </c>
      <c r="T93" s="208" t="n">
        <v>0</v>
      </c>
      <c r="U93" s="204" t="n">
        <v>0</v>
      </c>
      <c r="V93" s="204" t="n">
        <v>30198.47265625</v>
      </c>
      <c r="W93" s="204" t="n">
        <v>40612.17578125</v>
      </c>
      <c r="X93" s="206" t="n">
        <v>149.861724853516</v>
      </c>
      <c r="Y93" s="206" t="n">
        <v>2.93665242195129</v>
      </c>
      <c r="Z93" s="206" t="n">
        <v>56.3349990844727</v>
      </c>
      <c r="AA93" s="206" t="s">
        <v>414</v>
      </c>
      <c r="AB93" s="206" t="n">
        <v>29.7713031768799</v>
      </c>
      <c r="AC93" s="206" t="n">
        <v>55.5753784179688</v>
      </c>
      <c r="AD93" s="204" t="s">
        <v>414</v>
      </c>
      <c r="AE93" s="204" t="n">
        <v>80</v>
      </c>
      <c r="AF93" s="209" t="s">
        <v>414</v>
      </c>
      <c r="AG93" s="206" t="n">
        <v>12.6920003890991</v>
      </c>
      <c r="AH93" s="206" t="n">
        <v>0</v>
      </c>
      <c r="AI93" s="204" t="n">
        <v>0</v>
      </c>
      <c r="AJ93" s="204" t="n">
        <v>0</v>
      </c>
      <c r="AK93" s="206" t="n">
        <v>0.629999995231628</v>
      </c>
      <c r="AL93" s="210" t="n">
        <v>0.0801573991775513</v>
      </c>
      <c r="AM93" s="206" t="n">
        <v>0.893557</v>
      </c>
      <c r="AN93" s="206" t="n">
        <v>57.3699989318848</v>
      </c>
      <c r="AO93" s="206" t="n">
        <v>44.8499984741211</v>
      </c>
      <c r="AP93" s="206" t="n">
        <v>17.1886310577393</v>
      </c>
      <c r="AQ93" s="206" t="n">
        <v>8.24496841430664</v>
      </c>
      <c r="AR93" s="209" t="n">
        <v>49.5999984741211</v>
      </c>
      <c r="AS93" s="206" t="n">
        <v>6.90000009536743</v>
      </c>
      <c r="AT93" s="204" t="n">
        <v>425</v>
      </c>
      <c r="AU93" s="209" t="s">
        <v>414</v>
      </c>
      <c r="AV93" s="206" t="s">
        <v>414</v>
      </c>
      <c r="AW93" s="206" t="s">
        <v>414</v>
      </c>
      <c r="AX93" s="204" t="n">
        <v>124250</v>
      </c>
      <c r="AY93" s="206" t="s">
        <v>414</v>
      </c>
      <c r="AZ93" s="206" t="n">
        <v>27.7999992370605</v>
      </c>
      <c r="BA93" s="204" t="n">
        <v>0</v>
      </c>
      <c r="BB93" s="204" t="n">
        <v>0</v>
      </c>
      <c r="BC93" s="204" t="n">
        <v>0</v>
      </c>
      <c r="BD93" s="204" t="n">
        <v>0</v>
      </c>
      <c r="BE93" s="204" t="n">
        <v>0</v>
      </c>
      <c r="BF93" s="204" t="n">
        <v>0</v>
      </c>
      <c r="BG93" s="204" t="n">
        <v>138</v>
      </c>
      <c r="BH93" s="209" t="n">
        <v>4.19999980926514</v>
      </c>
      <c r="BI93" s="206" t="s">
        <v>414</v>
      </c>
      <c r="BJ93" s="206" t="n">
        <v>-0.235535517334938</v>
      </c>
      <c r="BK93" s="206" t="s">
        <v>414</v>
      </c>
      <c r="BL93" s="209" t="n">
        <v>91.9630279541016</v>
      </c>
      <c r="BM93" s="211" t="s">
        <v>414</v>
      </c>
      <c r="BN93" s="206" t="n">
        <v>38</v>
      </c>
      <c r="BO93" s="209" t="n">
        <v>45.7609519958496</v>
      </c>
      <c r="BP93" s="204" t="n">
        <v>750</v>
      </c>
      <c r="BQ93" s="209" t="n">
        <v>45.5759620666504</v>
      </c>
      <c r="BR93" s="209" t="n">
        <v>77.9709243774414</v>
      </c>
      <c r="BS93" s="206" t="n">
        <v>2.02800011634827</v>
      </c>
      <c r="BT93" s="204" t="n">
        <v>92</v>
      </c>
      <c r="BU93" s="204" t="n">
        <v>57</v>
      </c>
      <c r="BV93" s="204" t="n">
        <v>91</v>
      </c>
      <c r="BW93" s="206" t="n">
        <v>246.99055480957</v>
      </c>
      <c r="BX93" s="206" t="n">
        <v>92</v>
      </c>
      <c r="BY93" s="204" t="n">
        <v>1514.59106445313</v>
      </c>
      <c r="BZ93" s="204" t="n">
        <v>128874</v>
      </c>
      <c r="CA93" s="204" t="n">
        <v>112454</v>
      </c>
      <c r="CB93" s="204" t="n">
        <v>810</v>
      </c>
    </row>
    <row r="94" customFormat="false" ht="14.5" hidden="false" customHeight="false" outlineLevel="0" collapsed="false">
      <c r="A94" s="202" t="s">
        <v>589</v>
      </c>
      <c r="B94" s="203" t="s">
        <v>590</v>
      </c>
      <c r="C94" s="204" t="n">
        <v>30075.86328125</v>
      </c>
      <c r="D94" s="204" t="n">
        <v>0</v>
      </c>
      <c r="E94" s="204" t="n">
        <v>226889.234375</v>
      </c>
      <c r="F94" s="204" t="n">
        <v>7.5460000038147</v>
      </c>
      <c r="G94" s="204" t="n">
        <v>316117.53125</v>
      </c>
      <c r="H94" s="204" t="n">
        <v>34878.09765625</v>
      </c>
      <c r="I94" s="204" t="n">
        <v>42671.49609375</v>
      </c>
      <c r="J94" s="205" t="n">
        <v>888571.4375</v>
      </c>
      <c r="K94" s="206" t="n">
        <v>0.114285714924335</v>
      </c>
      <c r="L94" s="207" t="n">
        <v>0.0285714287310839</v>
      </c>
      <c r="M94" s="204" t="n">
        <v>0</v>
      </c>
      <c r="N94" s="204" t="s">
        <v>414</v>
      </c>
      <c r="O94" s="204" t="s">
        <v>414</v>
      </c>
      <c r="P94" s="204" t="s">
        <v>414</v>
      </c>
      <c r="Q94" s="204" t="n">
        <v>25763126</v>
      </c>
      <c r="R94" s="208" t="n">
        <v>0.985452890396118</v>
      </c>
      <c r="S94" s="204" t="n">
        <v>0</v>
      </c>
      <c r="T94" s="208" t="n">
        <v>0</v>
      </c>
      <c r="U94" s="204" t="n">
        <v>0</v>
      </c>
      <c r="V94" s="204" t="n">
        <v>2994155.5</v>
      </c>
      <c r="W94" s="204" t="n">
        <v>0</v>
      </c>
      <c r="X94" s="206" t="n">
        <v>214.990829467773</v>
      </c>
      <c r="Y94" s="206" t="n">
        <v>0.836484849452972</v>
      </c>
      <c r="Z94" s="206" t="n">
        <v>62.6419982910156</v>
      </c>
      <c r="AA94" s="206" t="n">
        <v>3.92930889129639</v>
      </c>
      <c r="AB94" s="206" t="n">
        <v>0</v>
      </c>
      <c r="AC94" s="206" t="s">
        <v>414</v>
      </c>
      <c r="AD94" s="204" t="s">
        <v>414</v>
      </c>
      <c r="AE94" s="204" t="n">
        <v>60</v>
      </c>
      <c r="AF94" s="209" t="s">
        <v>414</v>
      </c>
      <c r="AG94" s="206" t="n">
        <v>6.77299976348877</v>
      </c>
      <c r="AH94" s="206" t="n">
        <v>0.0356179885566235</v>
      </c>
      <c r="AI94" s="204" t="n">
        <v>0</v>
      </c>
      <c r="AJ94" s="204" t="n">
        <v>0</v>
      </c>
      <c r="AK94" s="210" t="s">
        <v>414</v>
      </c>
      <c r="AL94" s="210" t="s">
        <v>414</v>
      </c>
      <c r="AM94" s="206" t="n">
        <v>56.370526</v>
      </c>
      <c r="AN94" s="206" t="n">
        <v>25.6399993896484</v>
      </c>
      <c r="AO94" s="206" t="n">
        <v>25.8899993896484</v>
      </c>
      <c r="AP94" s="206" t="s">
        <v>414</v>
      </c>
      <c r="AQ94" s="206" t="s">
        <v>414</v>
      </c>
      <c r="AR94" s="209" t="n">
        <v>16.5</v>
      </c>
      <c r="AS94" s="206" t="n">
        <v>9.30000019073486</v>
      </c>
      <c r="AT94" s="204" t="n">
        <v>523</v>
      </c>
      <c r="AU94" s="209" t="s">
        <v>414</v>
      </c>
      <c r="AV94" s="206" t="s">
        <v>414</v>
      </c>
      <c r="AW94" s="206" t="n">
        <v>0.180705338716507</v>
      </c>
      <c r="AX94" s="204" t="n">
        <v>5337343</v>
      </c>
      <c r="AY94" s="206" t="s">
        <v>414</v>
      </c>
      <c r="AZ94" s="206" t="s">
        <v>414</v>
      </c>
      <c r="BA94" s="204" t="n">
        <v>85000</v>
      </c>
      <c r="BB94" s="204" t="n">
        <v>5000</v>
      </c>
      <c r="BC94" s="204" t="n">
        <v>0</v>
      </c>
      <c r="BD94" s="204" t="n">
        <v>0</v>
      </c>
      <c r="BE94" s="204" t="n">
        <v>0</v>
      </c>
      <c r="BF94" s="204" t="n">
        <v>0</v>
      </c>
      <c r="BG94" s="204" t="n">
        <v>87</v>
      </c>
      <c r="BH94" s="209" t="n">
        <v>41.5999984741211</v>
      </c>
      <c r="BI94" s="206" t="s">
        <v>414</v>
      </c>
      <c r="BJ94" s="206" t="n">
        <v>-1.39678823947907</v>
      </c>
      <c r="BK94" s="204" t="n">
        <v>16</v>
      </c>
      <c r="BL94" s="209" t="n">
        <v>52.3135452270508</v>
      </c>
      <c r="BM94" s="211" t="s">
        <v>414</v>
      </c>
      <c r="BN94" s="206" t="s">
        <v>414</v>
      </c>
      <c r="BO94" s="209" t="n">
        <v>23.2749252319336</v>
      </c>
      <c r="BP94" s="204" t="n">
        <v>35000</v>
      </c>
      <c r="BQ94" s="209" t="n">
        <v>84.6654663085937</v>
      </c>
      <c r="BR94" s="209" t="n">
        <v>93.8438415527344</v>
      </c>
      <c r="BS94" s="206" t="n">
        <v>36.7449989318848</v>
      </c>
      <c r="BT94" s="204" t="n">
        <v>97</v>
      </c>
      <c r="BU94" s="204" t="n">
        <v>99</v>
      </c>
      <c r="BV94" s="204" t="s">
        <v>414</v>
      </c>
      <c r="BW94" s="204" t="s">
        <v>414</v>
      </c>
      <c r="BX94" s="206" t="n">
        <v>89</v>
      </c>
      <c r="BY94" s="204" t="n">
        <v>1076</v>
      </c>
      <c r="BZ94" s="204" t="n">
        <v>25971908</v>
      </c>
      <c r="CA94" s="204" t="n">
        <v>25059532</v>
      </c>
      <c r="CB94" s="204" t="n">
        <v>120410</v>
      </c>
    </row>
    <row r="95" customFormat="false" ht="14.5" hidden="false" customHeight="false" outlineLevel="0" collapsed="false">
      <c r="A95" s="202" t="s">
        <v>591</v>
      </c>
      <c r="B95" s="203" t="s">
        <v>592</v>
      </c>
      <c r="C95" s="204" t="n">
        <v>95905.1875</v>
      </c>
      <c r="D95" s="204" t="n">
        <v>0</v>
      </c>
      <c r="E95" s="204" t="n">
        <v>70014.6015625</v>
      </c>
      <c r="F95" s="204" t="n">
        <v>388.053985595703</v>
      </c>
      <c r="G95" s="204" t="n">
        <v>954695.1875</v>
      </c>
      <c r="H95" s="204" t="n">
        <v>254283.953125</v>
      </c>
      <c r="I95" s="204" t="n">
        <v>60684.62109375</v>
      </c>
      <c r="J95" s="205" t="n">
        <v>0</v>
      </c>
      <c r="K95" s="206" t="n">
        <v>0.0285714287310839</v>
      </c>
      <c r="L95" s="207" t="n">
        <v>0</v>
      </c>
      <c r="M95" s="204" t="n">
        <v>0</v>
      </c>
      <c r="N95" s="204" t="s">
        <v>414</v>
      </c>
      <c r="O95" s="204" t="s">
        <v>414</v>
      </c>
      <c r="P95" s="204" t="s">
        <v>414</v>
      </c>
      <c r="Q95" s="204" t="n">
        <v>40189356</v>
      </c>
      <c r="R95" s="208" t="n">
        <v>0.752048969268799</v>
      </c>
      <c r="S95" s="204" t="n">
        <v>0</v>
      </c>
      <c r="T95" s="208" t="n">
        <v>0</v>
      </c>
      <c r="U95" s="204" t="n">
        <v>587</v>
      </c>
      <c r="V95" s="204" t="n">
        <v>7773410</v>
      </c>
      <c r="W95" s="204" t="n">
        <v>12756485</v>
      </c>
      <c r="X95" s="206" t="n">
        <v>530.607849121094</v>
      </c>
      <c r="Y95" s="206" t="n">
        <v>-0.176410377025604</v>
      </c>
      <c r="Z95" s="206" t="n">
        <v>81.4140014648438</v>
      </c>
      <c r="AA95" s="206" t="n">
        <v>2.52940630912781</v>
      </c>
      <c r="AB95" s="206" t="n">
        <v>0</v>
      </c>
      <c r="AC95" s="206" t="s">
        <v>414</v>
      </c>
      <c r="AD95" s="204" t="n">
        <v>4935</v>
      </c>
      <c r="AE95" s="204" t="n">
        <v>100</v>
      </c>
      <c r="AF95" s="209" t="s">
        <v>414</v>
      </c>
      <c r="AG95" s="206" t="n">
        <v>3.70000004768372</v>
      </c>
      <c r="AH95" s="206" t="n">
        <v>0.017122371122241</v>
      </c>
      <c r="AI95" s="204" t="n">
        <v>0</v>
      </c>
      <c r="AJ95" s="204" t="n">
        <v>0</v>
      </c>
      <c r="AK95" s="206" t="n">
        <v>0.916000008583069</v>
      </c>
      <c r="AL95" s="210" t="s">
        <v>414</v>
      </c>
      <c r="AM95" s="206" t="n">
        <v>0.86887</v>
      </c>
      <c r="AN95" s="206" t="n">
        <v>0</v>
      </c>
      <c r="AO95" s="206" t="n">
        <v>0</v>
      </c>
      <c r="AP95" s="206" t="s">
        <v>414</v>
      </c>
      <c r="AQ95" s="206" t="n">
        <v>0.453923881053925</v>
      </c>
      <c r="AR95" s="209" t="n">
        <v>3</v>
      </c>
      <c r="AS95" s="206" t="s">
        <v>414</v>
      </c>
      <c r="AT95" s="204" t="n">
        <v>49</v>
      </c>
      <c r="AU95" s="209" t="s">
        <v>414</v>
      </c>
      <c r="AV95" s="206" t="s">
        <v>414</v>
      </c>
      <c r="AW95" s="206" t="n">
        <v>0.0991963446140289</v>
      </c>
      <c r="AX95" s="204" t="n">
        <v>0</v>
      </c>
      <c r="AY95" s="206" t="n">
        <v>0.0640000030398369</v>
      </c>
      <c r="AZ95" s="206" t="n">
        <v>31.3999996185303</v>
      </c>
      <c r="BA95" s="204" t="n">
        <v>18407</v>
      </c>
      <c r="BB95" s="204" t="n">
        <v>600</v>
      </c>
      <c r="BC95" s="204" t="n">
        <v>1080</v>
      </c>
      <c r="BD95" s="204" t="n">
        <v>0</v>
      </c>
      <c r="BE95" s="204" t="n">
        <v>15705</v>
      </c>
      <c r="BF95" s="204" t="n">
        <v>0</v>
      </c>
      <c r="BG95" s="204" t="n">
        <v>138</v>
      </c>
      <c r="BH95" s="209" t="n">
        <v>2.40000009536743</v>
      </c>
      <c r="BI95" s="206" t="n">
        <v>4.40000009536743</v>
      </c>
      <c r="BJ95" s="206" t="n">
        <v>1.41586887836456</v>
      </c>
      <c r="BK95" s="204" t="n">
        <v>62</v>
      </c>
      <c r="BL95" s="209" t="n">
        <v>100</v>
      </c>
      <c r="BM95" s="211" t="s">
        <v>414</v>
      </c>
      <c r="BN95" s="206" t="n">
        <v>96.5050582885742</v>
      </c>
      <c r="BO95" s="209" t="n">
        <v>137.536178588867</v>
      </c>
      <c r="BP95" s="204" t="n">
        <v>100000</v>
      </c>
      <c r="BQ95" s="209" t="n">
        <v>99.9374923706055</v>
      </c>
      <c r="BR95" s="209" t="n">
        <v>99.931396484375</v>
      </c>
      <c r="BS95" s="206" t="n">
        <v>23.6609992980957</v>
      </c>
      <c r="BT95" s="204" t="n">
        <v>98</v>
      </c>
      <c r="BU95" s="204" t="n">
        <v>96</v>
      </c>
      <c r="BV95" s="204" t="n">
        <v>98</v>
      </c>
      <c r="BW95" s="206" t="n">
        <v>3521.326171875</v>
      </c>
      <c r="BX95" s="206" t="n">
        <v>11</v>
      </c>
      <c r="BY95" s="204" t="n">
        <v>34757.71875</v>
      </c>
      <c r="BZ95" s="204" t="n">
        <v>51830140</v>
      </c>
      <c r="CA95" s="204" t="n">
        <v>50288980</v>
      </c>
      <c r="CB95" s="204" t="n">
        <v>97100</v>
      </c>
    </row>
    <row r="96" customFormat="false" ht="14.5" hidden="false" customHeight="false" outlineLevel="0" collapsed="false">
      <c r="A96" s="202" t="s">
        <v>593</v>
      </c>
      <c r="B96" s="203" t="s">
        <v>594</v>
      </c>
      <c r="C96" s="204" t="n">
        <v>16.4027004241943</v>
      </c>
      <c r="D96" s="204" t="n">
        <v>0</v>
      </c>
      <c r="E96" s="204" t="n">
        <v>833.481994628906</v>
      </c>
      <c r="F96" s="204" t="n">
        <v>0</v>
      </c>
      <c r="G96" s="204" t="n">
        <v>0</v>
      </c>
      <c r="H96" s="204" t="n">
        <v>0</v>
      </c>
      <c r="I96" s="204" t="n">
        <v>0</v>
      </c>
      <c r="J96" s="205" t="n">
        <v>0</v>
      </c>
      <c r="K96" s="206" t="n">
        <v>0</v>
      </c>
      <c r="L96" s="207" t="n">
        <v>0.200000002980232</v>
      </c>
      <c r="M96" s="204" t="n">
        <v>6196.27197265625</v>
      </c>
      <c r="N96" s="204" t="s">
        <v>414</v>
      </c>
      <c r="O96" s="204" t="s">
        <v>414</v>
      </c>
      <c r="P96" s="204" t="s">
        <v>414</v>
      </c>
      <c r="Q96" s="204" t="n">
        <v>0</v>
      </c>
      <c r="R96" s="208" t="n">
        <v>0</v>
      </c>
      <c r="S96" s="204" t="n">
        <v>0</v>
      </c>
      <c r="T96" s="208" t="n">
        <v>0</v>
      </c>
      <c r="U96" s="204" t="n">
        <v>0</v>
      </c>
      <c r="V96" s="204" t="n">
        <v>2354161</v>
      </c>
      <c r="W96" s="204" t="n">
        <v>2362375.75</v>
      </c>
      <c r="X96" s="206" t="n">
        <v>242.904205322266</v>
      </c>
      <c r="Y96" s="206" t="n">
        <v>1.34876370429993</v>
      </c>
      <c r="Z96" s="206" t="n">
        <v>100</v>
      </c>
      <c r="AA96" s="206" t="s">
        <v>414</v>
      </c>
      <c r="AB96" s="206" t="n">
        <v>0</v>
      </c>
      <c r="AC96" s="206" t="s">
        <v>414</v>
      </c>
      <c r="AD96" s="204" t="n">
        <v>614</v>
      </c>
      <c r="AE96" s="204" t="n">
        <v>80</v>
      </c>
      <c r="AF96" s="209" t="s">
        <v>414</v>
      </c>
      <c r="AG96" s="206" t="n">
        <v>6.78299999237061</v>
      </c>
      <c r="AH96" s="206" t="n">
        <v>0.0342650897800922</v>
      </c>
      <c r="AI96" s="204" t="n">
        <v>0</v>
      </c>
      <c r="AJ96" s="204" t="n">
        <v>0</v>
      </c>
      <c r="AK96" s="206" t="n">
        <v>0.805999994277954</v>
      </c>
      <c r="AL96" s="210" t="s">
        <v>414</v>
      </c>
      <c r="AM96" s="206" t="n">
        <v>-4.371602</v>
      </c>
      <c r="AN96" s="206" t="n">
        <v>0</v>
      </c>
      <c r="AO96" s="206" t="n">
        <v>0</v>
      </c>
      <c r="AP96" s="206" t="s">
        <v>414</v>
      </c>
      <c r="AQ96" s="206" t="n">
        <v>0.0212508719414473</v>
      </c>
      <c r="AR96" s="209" t="n">
        <v>8.89999961853027</v>
      </c>
      <c r="AS96" s="206" t="n">
        <v>3</v>
      </c>
      <c r="AT96" s="204" t="n">
        <v>19</v>
      </c>
      <c r="AU96" s="209" t="s">
        <v>414</v>
      </c>
      <c r="AV96" s="206" t="s">
        <v>414</v>
      </c>
      <c r="AW96" s="206" t="s">
        <v>414</v>
      </c>
      <c r="AX96" s="204" t="n">
        <v>16</v>
      </c>
      <c r="AY96" s="206" t="n">
        <v>0.241999998688698</v>
      </c>
      <c r="AZ96" s="206" t="s">
        <v>414</v>
      </c>
      <c r="BA96" s="204" t="n">
        <v>0</v>
      </c>
      <c r="BB96" s="204" t="n">
        <v>0</v>
      </c>
      <c r="BC96" s="204" t="n">
        <v>0</v>
      </c>
      <c r="BD96" s="204" t="n">
        <v>0</v>
      </c>
      <c r="BE96" s="204" t="n">
        <v>1805</v>
      </c>
      <c r="BF96" s="204" t="n">
        <v>0</v>
      </c>
      <c r="BG96" s="204" t="n">
        <v>136</v>
      </c>
      <c r="BH96" s="209" t="n">
        <v>2.70000004768372</v>
      </c>
      <c r="BI96" s="206" t="s">
        <v>414</v>
      </c>
      <c r="BJ96" s="206" t="n">
        <v>-0.158228844404221</v>
      </c>
      <c r="BK96" s="204" t="n">
        <v>43</v>
      </c>
      <c r="BL96" s="209" t="n">
        <v>100</v>
      </c>
      <c r="BM96" s="211" t="n">
        <v>96.4575424194336</v>
      </c>
      <c r="BN96" s="206" t="n">
        <v>99.1058807373047</v>
      </c>
      <c r="BO96" s="209" t="n">
        <v>158.534912109375</v>
      </c>
      <c r="BP96" s="204" t="n">
        <v>9300</v>
      </c>
      <c r="BQ96" s="209" t="n">
        <v>100</v>
      </c>
      <c r="BR96" s="209" t="n">
        <v>100</v>
      </c>
      <c r="BS96" s="206" t="n">
        <v>25.7889995574951</v>
      </c>
      <c r="BT96" s="204" t="n">
        <v>91</v>
      </c>
      <c r="BU96" s="204" t="n">
        <v>94</v>
      </c>
      <c r="BV96" s="204" t="n">
        <v>91</v>
      </c>
      <c r="BW96" s="206" t="n">
        <v>2861.19287109375</v>
      </c>
      <c r="BX96" s="206" t="n">
        <v>12</v>
      </c>
      <c r="BY96" s="204" t="n">
        <v>24811.76953125</v>
      </c>
      <c r="BZ96" s="204" t="n">
        <v>4250114</v>
      </c>
      <c r="CA96" s="204" t="n">
        <v>3893518</v>
      </c>
      <c r="CB96" s="204" t="n">
        <v>17820</v>
      </c>
    </row>
    <row r="97" customFormat="false" ht="14.5" hidden="false" customHeight="false" outlineLevel="0" collapsed="false">
      <c r="A97" s="202" t="s">
        <v>595</v>
      </c>
      <c r="B97" s="203" t="s">
        <v>596</v>
      </c>
      <c r="C97" s="204" t="n">
        <v>12208.0361328125</v>
      </c>
      <c r="D97" s="204" t="n">
        <v>4062.67114257813</v>
      </c>
      <c r="E97" s="204" t="n">
        <v>39314.78515625</v>
      </c>
      <c r="F97" s="204" t="n">
        <v>0</v>
      </c>
      <c r="G97" s="204" t="n">
        <v>0</v>
      </c>
      <c r="H97" s="204" t="n">
        <v>0</v>
      </c>
      <c r="I97" s="204" t="n">
        <v>0</v>
      </c>
      <c r="J97" s="205" t="n">
        <v>57142.85546875</v>
      </c>
      <c r="K97" s="206" t="n">
        <v>0.0285714287310839</v>
      </c>
      <c r="L97" s="207" t="n">
        <v>0.228571429848671</v>
      </c>
      <c r="M97" s="204" t="n">
        <v>5095785.5</v>
      </c>
      <c r="N97" s="204" t="s">
        <v>414</v>
      </c>
      <c r="O97" s="204" t="s">
        <v>414</v>
      </c>
      <c r="P97" s="204" t="s">
        <v>414</v>
      </c>
      <c r="Q97" s="204" t="n">
        <v>0</v>
      </c>
      <c r="R97" s="208" t="n">
        <v>0</v>
      </c>
      <c r="S97" s="204" t="n">
        <v>0</v>
      </c>
      <c r="T97" s="208" t="n">
        <v>0</v>
      </c>
      <c r="U97" s="204" t="n">
        <v>0</v>
      </c>
      <c r="V97" s="204" t="n">
        <v>5827.275390625</v>
      </c>
      <c r="W97" s="204" t="n">
        <v>0</v>
      </c>
      <c r="X97" s="206" t="n">
        <v>34.9019813537598</v>
      </c>
      <c r="Y97" s="206" t="n">
        <v>2.50597643852234</v>
      </c>
      <c r="Z97" s="206" t="n">
        <v>37.1459999084473</v>
      </c>
      <c r="AA97" s="206" t="n">
        <v>4.21447801589966</v>
      </c>
      <c r="AB97" s="206" t="n">
        <v>0</v>
      </c>
      <c r="AC97" s="206" t="n">
        <v>99.8492126464844</v>
      </c>
      <c r="AD97" s="204" t="n">
        <v>3877</v>
      </c>
      <c r="AE97" s="204" t="n">
        <v>40</v>
      </c>
      <c r="AF97" s="209" t="n">
        <v>9.69999980926514</v>
      </c>
      <c r="AG97" s="206" t="n">
        <v>11.6529998779297</v>
      </c>
      <c r="AH97" s="206" t="n">
        <v>0.0226104184985161</v>
      </c>
      <c r="AI97" s="204" t="n">
        <v>0</v>
      </c>
      <c r="AJ97" s="204" t="n">
        <v>0</v>
      </c>
      <c r="AK97" s="206" t="n">
        <v>0.697000026702881</v>
      </c>
      <c r="AL97" s="210" t="n">
        <v>0.00142600003164262</v>
      </c>
      <c r="AM97" s="206" t="n">
        <v>16.815642</v>
      </c>
      <c r="AN97" s="206" t="n">
        <v>140.320007324219</v>
      </c>
      <c r="AO97" s="206" t="n">
        <v>141.690002441406</v>
      </c>
      <c r="AP97" s="206" t="n">
        <v>5.91551399230957</v>
      </c>
      <c r="AQ97" s="206" t="n">
        <v>31.138204574585</v>
      </c>
      <c r="AR97" s="209" t="n">
        <v>17.5</v>
      </c>
      <c r="AS97" s="206" t="n">
        <v>1.79999995231628</v>
      </c>
      <c r="AT97" s="204" t="n">
        <v>105</v>
      </c>
      <c r="AU97" s="209" t="n">
        <v>0.200000002980232</v>
      </c>
      <c r="AV97" s="206" t="n">
        <v>0.189999997615814</v>
      </c>
      <c r="AW97" s="206" t="n">
        <v>0</v>
      </c>
      <c r="AX97" s="204" t="n">
        <v>2169854</v>
      </c>
      <c r="AY97" s="206" t="n">
        <v>0.368999987840652</v>
      </c>
      <c r="AZ97" s="206" t="n">
        <v>29</v>
      </c>
      <c r="BA97" s="204" t="n">
        <v>0</v>
      </c>
      <c r="BB97" s="204" t="n">
        <v>0</v>
      </c>
      <c r="BC97" s="204" t="n">
        <v>13850</v>
      </c>
      <c r="BD97" s="204" t="n">
        <v>0</v>
      </c>
      <c r="BE97" s="204" t="n">
        <v>998</v>
      </c>
      <c r="BF97" s="204" t="n">
        <v>0</v>
      </c>
      <c r="BG97" s="204" t="n">
        <v>117</v>
      </c>
      <c r="BH97" s="209" t="n">
        <v>5.30000019073486</v>
      </c>
      <c r="BI97" s="206" t="n">
        <v>3.53333330154419</v>
      </c>
      <c r="BJ97" s="206" t="n">
        <v>-0.540157735347748</v>
      </c>
      <c r="BK97" s="204" t="n">
        <v>27</v>
      </c>
      <c r="BL97" s="209" t="n">
        <v>99.9810485839844</v>
      </c>
      <c r="BM97" s="211" t="n">
        <v>99.5859985351563</v>
      </c>
      <c r="BN97" s="206" t="n">
        <v>51</v>
      </c>
      <c r="BO97" s="209" t="n">
        <v>130.452880859375</v>
      </c>
      <c r="BP97" s="204" t="n">
        <v>38000</v>
      </c>
      <c r="BQ97" s="209" t="n">
        <v>97.8910446166992</v>
      </c>
      <c r="BR97" s="209" t="n">
        <v>91.6993026733399</v>
      </c>
      <c r="BS97" s="206" t="n">
        <v>18.7600002288818</v>
      </c>
      <c r="BT97" s="204" t="n">
        <v>87</v>
      </c>
      <c r="BU97" s="204" t="n">
        <v>93</v>
      </c>
      <c r="BV97" s="204" t="n">
        <v>90</v>
      </c>
      <c r="BW97" s="206" t="n">
        <v>260.349029541016</v>
      </c>
      <c r="BX97" s="206" t="n">
        <v>60</v>
      </c>
      <c r="BY97" s="204" t="n">
        <v>1276.24267578125</v>
      </c>
      <c r="BZ97" s="204" t="n">
        <v>6527743.5</v>
      </c>
      <c r="CA97" s="204" t="n">
        <v>5798817</v>
      </c>
      <c r="CB97" s="204" t="n">
        <v>191800</v>
      </c>
    </row>
    <row r="98" customFormat="false" ht="14.5" hidden="false" customHeight="false" outlineLevel="0" collapsed="false">
      <c r="A98" s="202" t="s">
        <v>597</v>
      </c>
      <c r="B98" s="203" t="s">
        <v>598</v>
      </c>
      <c r="C98" s="204" t="n">
        <v>3983.04809570313</v>
      </c>
      <c r="D98" s="204" t="n">
        <v>25.5822830200195</v>
      </c>
      <c r="E98" s="204" t="n">
        <v>104635.2734375</v>
      </c>
      <c r="F98" s="204" t="n">
        <v>0</v>
      </c>
      <c r="G98" s="204" t="n">
        <v>60088.92578125</v>
      </c>
      <c r="H98" s="204" t="n">
        <v>3220.3154296875</v>
      </c>
      <c r="I98" s="204" t="n">
        <v>0</v>
      </c>
      <c r="J98" s="205" t="n">
        <v>21428.572265625</v>
      </c>
      <c r="K98" s="206" t="n">
        <v>0.142857149243355</v>
      </c>
      <c r="L98" s="207" t="n">
        <v>0</v>
      </c>
      <c r="M98" s="204" t="n">
        <v>3425613.5</v>
      </c>
      <c r="N98" s="204" t="s">
        <v>414</v>
      </c>
      <c r="O98" s="204" t="s">
        <v>414</v>
      </c>
      <c r="P98" s="204" t="s">
        <v>414</v>
      </c>
      <c r="Q98" s="204" t="n">
        <v>7174294</v>
      </c>
      <c r="R98" s="208" t="n">
        <v>1</v>
      </c>
      <c r="S98" s="204" t="n">
        <v>6740261</v>
      </c>
      <c r="T98" s="208" t="n">
        <v>0.939501702785492</v>
      </c>
      <c r="U98" s="204" t="n">
        <v>5051349</v>
      </c>
      <c r="V98" s="204" t="n">
        <v>4237595</v>
      </c>
      <c r="W98" s="204" t="n">
        <v>6592033.5</v>
      </c>
      <c r="X98" s="206" t="n">
        <v>31.9729557037353</v>
      </c>
      <c r="Y98" s="206" t="n">
        <v>3.18921732902527</v>
      </c>
      <c r="Z98" s="206" t="n">
        <v>36.9389991760254</v>
      </c>
      <c r="AA98" s="206" t="s">
        <v>414</v>
      </c>
      <c r="AB98" s="206" t="n">
        <v>16.4899711608887</v>
      </c>
      <c r="AC98" s="206" t="n">
        <v>55.6299057006836</v>
      </c>
      <c r="AD98" s="204" t="n">
        <v>5655</v>
      </c>
      <c r="AE98" s="204" t="n">
        <v>40</v>
      </c>
      <c r="AF98" s="209" t="n">
        <v>21.1000003814697</v>
      </c>
      <c r="AG98" s="206" t="n">
        <v>10.9530000686646</v>
      </c>
      <c r="AH98" s="206" t="n">
        <v>0.0370409265160561</v>
      </c>
      <c r="AI98" s="204" t="n">
        <v>0</v>
      </c>
      <c r="AJ98" s="204" t="n">
        <v>0</v>
      </c>
      <c r="AK98" s="206" t="n">
        <v>0.612999975681305</v>
      </c>
      <c r="AL98" s="210" t="n">
        <v>0.108333252370358</v>
      </c>
      <c r="AM98" s="206" t="n">
        <v>55.498809</v>
      </c>
      <c r="AN98" s="206" t="n">
        <v>376.320007324219</v>
      </c>
      <c r="AO98" s="206" t="n">
        <v>336.170013427734</v>
      </c>
      <c r="AP98" s="206" t="n">
        <v>2.96253132820129</v>
      </c>
      <c r="AQ98" s="206" t="n">
        <v>1.22309839725494</v>
      </c>
      <c r="AR98" s="209" t="n">
        <v>44.0999984741211</v>
      </c>
      <c r="AS98" s="206" t="n">
        <v>21.1000003814697</v>
      </c>
      <c r="AT98" s="204" t="n">
        <v>149</v>
      </c>
      <c r="AU98" s="209" t="n">
        <v>0.300000011920929</v>
      </c>
      <c r="AV98" s="206" t="n">
        <v>0.209999993443489</v>
      </c>
      <c r="AW98" s="206" t="n">
        <v>1.4987735748291</v>
      </c>
      <c r="AX98" s="204" t="n">
        <v>2052528</v>
      </c>
      <c r="AY98" s="206" t="n">
        <v>0.458999991416931</v>
      </c>
      <c r="AZ98" s="206" t="n">
        <v>38.7999992370605</v>
      </c>
      <c r="BA98" s="204" t="n">
        <v>70764</v>
      </c>
      <c r="BB98" s="204" t="n">
        <v>26000</v>
      </c>
      <c r="BC98" s="204" t="n">
        <v>0</v>
      </c>
      <c r="BD98" s="204" t="n">
        <v>0</v>
      </c>
      <c r="BE98" s="204" t="n">
        <v>1830</v>
      </c>
      <c r="BF98" s="204" t="n">
        <v>0</v>
      </c>
      <c r="BG98" s="204" t="n">
        <v>118</v>
      </c>
      <c r="BH98" s="209" t="n">
        <v>5.30000019073486</v>
      </c>
      <c r="BI98" s="206" t="n">
        <v>2.56666660308838</v>
      </c>
      <c r="BJ98" s="206" t="n">
        <v>-0.766010522842407</v>
      </c>
      <c r="BK98" s="204" t="n">
        <v>30</v>
      </c>
      <c r="BL98" s="209" t="n">
        <v>100</v>
      </c>
      <c r="BM98" s="211" t="n">
        <v>84.6610412597656</v>
      </c>
      <c r="BN98" s="206" t="n">
        <v>33.7999992370605</v>
      </c>
      <c r="BO98" s="209" t="n">
        <v>56.3530502319336</v>
      </c>
      <c r="BP98" s="204" t="n">
        <v>25000</v>
      </c>
      <c r="BQ98" s="209" t="n">
        <v>79.4801177978516</v>
      </c>
      <c r="BR98" s="209" t="n">
        <v>85.2197418212891</v>
      </c>
      <c r="BS98" s="206" t="n">
        <v>4.99700021743774</v>
      </c>
      <c r="BT98" s="204" t="n">
        <v>79</v>
      </c>
      <c r="BU98" s="204" t="n">
        <v>47</v>
      </c>
      <c r="BV98" s="204" t="n">
        <v>77</v>
      </c>
      <c r="BW98" s="206" t="n">
        <v>212.370239257812</v>
      </c>
      <c r="BX98" s="206" t="n">
        <v>185</v>
      </c>
      <c r="BY98" s="204" t="n">
        <v>2551.326171875</v>
      </c>
      <c r="BZ98" s="204" t="n">
        <v>7425057.5</v>
      </c>
      <c r="CA98" s="204" t="n">
        <v>6826954</v>
      </c>
      <c r="CB98" s="204" t="n">
        <v>230800</v>
      </c>
    </row>
    <row r="99" customFormat="false" ht="14.5" hidden="false" customHeight="false" outlineLevel="0" collapsed="false">
      <c r="A99" s="202" t="s">
        <v>599</v>
      </c>
      <c r="B99" s="203" t="s">
        <v>600</v>
      </c>
      <c r="C99" s="204" t="n">
        <v>0</v>
      </c>
      <c r="D99" s="204" t="n">
        <v>0</v>
      </c>
      <c r="E99" s="204" t="n">
        <v>20950.146484375</v>
      </c>
      <c r="F99" s="204" t="n">
        <v>0</v>
      </c>
      <c r="G99" s="204" t="n">
        <v>0</v>
      </c>
      <c r="H99" s="204" t="n">
        <v>0</v>
      </c>
      <c r="I99" s="204" t="n">
        <v>0</v>
      </c>
      <c r="J99" s="205" t="n">
        <v>0</v>
      </c>
      <c r="K99" s="206" t="n">
        <v>0</v>
      </c>
      <c r="L99" s="207" t="n">
        <v>0.142857149243355</v>
      </c>
      <c r="M99" s="204" t="n">
        <v>0</v>
      </c>
      <c r="N99" s="204" t="s">
        <v>414</v>
      </c>
      <c r="O99" s="204" t="s">
        <v>414</v>
      </c>
      <c r="P99" s="204" t="s">
        <v>414</v>
      </c>
      <c r="Q99" s="204" t="n">
        <v>0</v>
      </c>
      <c r="R99" s="208" t="n">
        <v>0</v>
      </c>
      <c r="S99" s="204" t="n">
        <v>0</v>
      </c>
      <c r="T99" s="208" t="n">
        <v>0</v>
      </c>
      <c r="U99" s="204" t="n">
        <v>0</v>
      </c>
      <c r="V99" s="204" t="n">
        <v>0</v>
      </c>
      <c r="W99" s="204" t="n">
        <v>0</v>
      </c>
      <c r="X99" s="206" t="n">
        <v>30.329553604126</v>
      </c>
      <c r="Y99" s="206" t="n">
        <v>-0.758787751197815</v>
      </c>
      <c r="Z99" s="206" t="n">
        <v>68.4209976196289</v>
      </c>
      <c r="AA99" s="206" t="n">
        <v>2.57805275917053</v>
      </c>
      <c r="AB99" s="206" t="n">
        <v>0</v>
      </c>
      <c r="AC99" s="206" t="s">
        <v>414</v>
      </c>
      <c r="AD99" s="204" t="n">
        <v>917</v>
      </c>
      <c r="AE99" s="204" t="n">
        <v>80</v>
      </c>
      <c r="AF99" s="209" t="s">
        <v>414</v>
      </c>
      <c r="AG99" s="206" t="n">
        <v>6.04500007629395</v>
      </c>
      <c r="AH99" s="206" t="n">
        <v>0.00449398625642061</v>
      </c>
      <c r="AI99" s="204" t="n">
        <v>0</v>
      </c>
      <c r="AJ99" s="204" t="n">
        <v>0</v>
      </c>
      <c r="AK99" s="206" t="n">
        <v>0.86599999666214</v>
      </c>
      <c r="AL99" s="210" t="s">
        <v>414</v>
      </c>
      <c r="AM99" s="206" t="n">
        <v>0</v>
      </c>
      <c r="AN99" s="206" t="n">
        <v>0</v>
      </c>
      <c r="AO99" s="206" t="n">
        <v>0</v>
      </c>
      <c r="AP99" s="206" t="s">
        <v>414</v>
      </c>
      <c r="AQ99" s="206" t="n">
        <v>3.23475933074951</v>
      </c>
      <c r="AR99" s="209" t="n">
        <v>4</v>
      </c>
      <c r="AS99" s="206" t="s">
        <v>414</v>
      </c>
      <c r="AT99" s="204" t="n">
        <v>23</v>
      </c>
      <c r="AU99" s="209" t="n">
        <v>0.5</v>
      </c>
      <c r="AV99" s="206" t="n">
        <v>0.379999995231628</v>
      </c>
      <c r="AW99" s="206" t="s">
        <v>414</v>
      </c>
      <c r="AX99" s="204" t="n">
        <v>2</v>
      </c>
      <c r="AY99" s="206" t="n">
        <v>0.175999999046326</v>
      </c>
      <c r="AZ99" s="206" t="n">
        <v>34.5</v>
      </c>
      <c r="BA99" s="204" t="n">
        <v>0</v>
      </c>
      <c r="BB99" s="204" t="n">
        <v>0</v>
      </c>
      <c r="BC99" s="204" t="n">
        <v>0</v>
      </c>
      <c r="BD99" s="204" t="n">
        <v>0</v>
      </c>
      <c r="BE99" s="204" t="n">
        <v>36644</v>
      </c>
      <c r="BF99" s="204" t="n">
        <v>0</v>
      </c>
      <c r="BG99" s="204" t="n">
        <v>135</v>
      </c>
      <c r="BH99" s="209" t="n">
        <v>2.40000009536743</v>
      </c>
      <c r="BI99" s="206" t="s">
        <v>414</v>
      </c>
      <c r="BJ99" s="206" t="n">
        <v>0.882272064685822</v>
      </c>
      <c r="BK99" s="204" t="n">
        <v>59</v>
      </c>
      <c r="BL99" s="209" t="n">
        <v>100</v>
      </c>
      <c r="BM99" s="211" t="n">
        <v>99.8893127441406</v>
      </c>
      <c r="BN99" s="206" t="n">
        <v>88.9000015258789</v>
      </c>
      <c r="BO99" s="209" t="n">
        <v>108.756294250488</v>
      </c>
      <c r="BP99" s="204" t="n">
        <v>56000</v>
      </c>
      <c r="BQ99" s="209" t="n">
        <v>92.4243698120117</v>
      </c>
      <c r="BR99" s="209" t="n">
        <v>98.782600402832</v>
      </c>
      <c r="BS99" s="206" t="n">
        <v>31.9459991455078</v>
      </c>
      <c r="BT99" s="204" t="n">
        <v>99</v>
      </c>
      <c r="BU99" s="204" t="n">
        <v>94</v>
      </c>
      <c r="BV99" s="204" t="n">
        <v>91</v>
      </c>
      <c r="BW99" s="206" t="n">
        <v>2098.4453125</v>
      </c>
      <c r="BX99" s="206" t="n">
        <v>19</v>
      </c>
      <c r="BY99" s="204" t="n">
        <v>20642.16796875</v>
      </c>
      <c r="BZ99" s="204" t="n">
        <v>1873919</v>
      </c>
      <c r="CA99" s="204" t="n">
        <v>1971478</v>
      </c>
      <c r="CB99" s="204" t="n">
        <v>62200</v>
      </c>
    </row>
    <row r="100" customFormat="false" ht="14.5" hidden="false" customHeight="false" outlineLevel="0" collapsed="false">
      <c r="A100" s="202" t="s">
        <v>601</v>
      </c>
      <c r="B100" s="203" t="s">
        <v>602</v>
      </c>
      <c r="C100" s="204" t="n">
        <v>12076.158203125</v>
      </c>
      <c r="D100" s="204" t="n">
        <v>8694.234375</v>
      </c>
      <c r="E100" s="204" t="n">
        <v>743.328491210938</v>
      </c>
      <c r="F100" s="204" t="n">
        <v>64.3359985351563</v>
      </c>
      <c r="G100" s="204" t="n">
        <v>0</v>
      </c>
      <c r="H100" s="204" t="n">
        <v>0</v>
      </c>
      <c r="I100" s="204" t="n">
        <v>0</v>
      </c>
      <c r="J100" s="205" t="n">
        <v>0</v>
      </c>
      <c r="K100" s="206" t="n">
        <v>0</v>
      </c>
      <c r="L100" s="207" t="n">
        <v>0.114285714924335</v>
      </c>
      <c r="M100" s="204" t="n">
        <v>1762.66943359375</v>
      </c>
      <c r="N100" s="204" t="s">
        <v>414</v>
      </c>
      <c r="O100" s="204" t="s">
        <v>414</v>
      </c>
      <c r="P100" s="204" t="s">
        <v>414</v>
      </c>
      <c r="Q100" s="204" t="n">
        <v>0</v>
      </c>
      <c r="R100" s="208" t="n">
        <v>0</v>
      </c>
      <c r="S100" s="204" t="n">
        <v>0</v>
      </c>
      <c r="T100" s="208" t="n">
        <v>0</v>
      </c>
      <c r="U100" s="204" t="n">
        <v>461557</v>
      </c>
      <c r="V100" s="204" t="n">
        <v>4567172.5</v>
      </c>
      <c r="W100" s="204" t="n">
        <v>1071999.25</v>
      </c>
      <c r="X100" s="206" t="n">
        <v>661.696105957031</v>
      </c>
      <c r="Y100" s="206" t="n">
        <v>-0.639387905597687</v>
      </c>
      <c r="Z100" s="206" t="n">
        <v>89.0930023193359</v>
      </c>
      <c r="AA100" s="206" t="s">
        <v>414</v>
      </c>
      <c r="AB100" s="206" t="n">
        <v>0</v>
      </c>
      <c r="AC100" s="206" t="s">
        <v>414</v>
      </c>
      <c r="AD100" s="204" t="s">
        <v>414</v>
      </c>
      <c r="AE100" s="204" t="n">
        <v>60</v>
      </c>
      <c r="AF100" s="209" t="n">
        <v>61.0999984741211</v>
      </c>
      <c r="AG100" s="206" t="n">
        <v>8.29399967193604</v>
      </c>
      <c r="AH100" s="206" t="n">
        <v>0.0630606710910797</v>
      </c>
      <c r="AI100" s="204" t="n">
        <v>0</v>
      </c>
      <c r="AJ100" s="204" t="n">
        <v>0</v>
      </c>
      <c r="AK100" s="206" t="n">
        <v>0.744000017642975</v>
      </c>
      <c r="AL100" s="210" t="s">
        <v>414</v>
      </c>
      <c r="AM100" s="206" t="n">
        <v>3255.147968</v>
      </c>
      <c r="AN100" s="206" t="n">
        <v>923.039978027344</v>
      </c>
      <c r="AO100" s="206" t="n">
        <v>977.190002441406</v>
      </c>
      <c r="AP100" s="206" t="n">
        <v>5.72135543823242</v>
      </c>
      <c r="AQ100" s="206" t="n">
        <v>25.562894821167</v>
      </c>
      <c r="AR100" s="209" t="n">
        <v>7</v>
      </c>
      <c r="AS100" s="206" t="s">
        <v>414</v>
      </c>
      <c r="AT100" s="204" t="n">
        <v>13</v>
      </c>
      <c r="AU100" s="209" t="n">
        <v>0.100000001490116</v>
      </c>
      <c r="AV100" s="206" t="n">
        <v>0.0399999991059303</v>
      </c>
      <c r="AW100" s="206" t="s">
        <v>414</v>
      </c>
      <c r="AX100" s="204" t="n">
        <v>0</v>
      </c>
      <c r="AY100" s="206" t="n">
        <v>0.41100001335144</v>
      </c>
      <c r="AZ100" s="206" t="n">
        <v>31.7999992370605</v>
      </c>
      <c r="BA100" s="204" t="n">
        <v>0</v>
      </c>
      <c r="BB100" s="204" t="n">
        <v>0</v>
      </c>
      <c r="BC100" s="204" t="n">
        <v>0</v>
      </c>
      <c r="BD100" s="204" t="n">
        <v>50</v>
      </c>
      <c r="BE100" s="214" t="n">
        <v>1349455</v>
      </c>
      <c r="BF100" s="204" t="n">
        <v>0</v>
      </c>
      <c r="BG100" s="204" t="n">
        <v>119</v>
      </c>
      <c r="BH100" s="209" t="n">
        <v>10.8999996185303</v>
      </c>
      <c r="BI100" s="206" t="n">
        <v>3.11666655540466</v>
      </c>
      <c r="BJ100" s="206" t="n">
        <v>-1.16972374916077</v>
      </c>
      <c r="BK100" s="204" t="n">
        <v>24</v>
      </c>
      <c r="BL100" s="209" t="n">
        <v>100</v>
      </c>
      <c r="BM100" s="211" t="n">
        <v>95.0694427490234</v>
      </c>
      <c r="BN100" s="206" t="n">
        <v>84.0999984741211</v>
      </c>
      <c r="BO100" s="209" t="n">
        <v>62.8269805908203</v>
      </c>
      <c r="BP100" s="204" t="n">
        <v>11000</v>
      </c>
      <c r="BQ100" s="209" t="n">
        <v>99.1999969482422</v>
      </c>
      <c r="BR100" s="209" t="n">
        <v>92.5999984741211</v>
      </c>
      <c r="BS100" s="206" t="n">
        <v>22.7099990844727</v>
      </c>
      <c r="BT100" s="204" t="n">
        <v>71</v>
      </c>
      <c r="BU100" s="204" t="n">
        <v>64</v>
      </c>
      <c r="BV100" s="204" t="n">
        <v>74</v>
      </c>
      <c r="BW100" s="206" t="n">
        <v>1288.80822753906</v>
      </c>
      <c r="BX100" s="206" t="n">
        <v>29</v>
      </c>
      <c r="BY100" s="204" t="n">
        <v>2670.44189453125</v>
      </c>
      <c r="BZ100" s="204" t="n">
        <v>5592631</v>
      </c>
      <c r="CA100" s="204" t="n">
        <v>5844606</v>
      </c>
      <c r="CB100" s="204" t="n">
        <v>10230</v>
      </c>
    </row>
    <row r="101" customFormat="false" ht="14.5" hidden="false" customHeight="false" outlineLevel="0" collapsed="false">
      <c r="A101" s="202" t="s">
        <v>603</v>
      </c>
      <c r="B101" s="203" t="s">
        <v>604</v>
      </c>
      <c r="C101" s="204" t="n">
        <v>0</v>
      </c>
      <c r="D101" s="204" t="n">
        <v>0</v>
      </c>
      <c r="E101" s="204" t="n">
        <v>4998.8837890625</v>
      </c>
      <c r="F101" s="204" t="n">
        <v>0</v>
      </c>
      <c r="G101" s="204" t="n">
        <v>0</v>
      </c>
      <c r="H101" s="204" t="n">
        <v>0</v>
      </c>
      <c r="I101" s="204" t="n">
        <v>0</v>
      </c>
      <c r="J101" s="205" t="n">
        <v>112571.859375</v>
      </c>
      <c r="K101" s="206" t="n">
        <v>0.200000002980232</v>
      </c>
      <c r="L101" s="207" t="n">
        <v>0.142857149243355</v>
      </c>
      <c r="M101" s="204" t="n">
        <v>466777.53125</v>
      </c>
      <c r="N101" s="204" t="n">
        <v>0</v>
      </c>
      <c r="O101" s="204" t="n">
        <v>0</v>
      </c>
      <c r="P101" s="204" t="n">
        <v>0</v>
      </c>
      <c r="Q101" s="204" t="n">
        <v>0</v>
      </c>
      <c r="R101" s="208" t="n">
        <v>0</v>
      </c>
      <c r="S101" s="204" t="n">
        <v>0</v>
      </c>
      <c r="T101" s="208" t="n">
        <v>0</v>
      </c>
      <c r="U101" s="204" t="n">
        <v>0</v>
      </c>
      <c r="V101" s="204" t="n">
        <v>0</v>
      </c>
      <c r="W101" s="204" t="n">
        <v>0</v>
      </c>
      <c r="X101" s="206" t="n">
        <v>71.1155166625977</v>
      </c>
      <c r="Y101" s="206" t="n">
        <v>2.32696890830994</v>
      </c>
      <c r="Z101" s="206" t="n">
        <v>29.4799995422363</v>
      </c>
      <c r="AA101" s="206" t="n">
        <v>3.34493470191956</v>
      </c>
      <c r="AB101" s="206" t="n">
        <v>21.9857444763184</v>
      </c>
      <c r="AC101" s="206" t="n">
        <v>5.51013660430908</v>
      </c>
      <c r="AD101" s="204" t="n">
        <v>878</v>
      </c>
      <c r="AE101" s="204" t="n">
        <v>80</v>
      </c>
      <c r="AF101" s="209" t="n">
        <v>53.5999984741211</v>
      </c>
      <c r="AG101" s="206" t="n">
        <v>11.8339996337891</v>
      </c>
      <c r="AH101" s="206" t="n">
        <v>0.0244283583015203</v>
      </c>
      <c r="AI101" s="204" t="n">
        <v>0</v>
      </c>
      <c r="AJ101" s="204" t="n">
        <v>0</v>
      </c>
      <c r="AK101" s="206" t="n">
        <v>0.52700001001358</v>
      </c>
      <c r="AL101" s="210" t="n">
        <v>0.08435919880867</v>
      </c>
      <c r="AM101" s="206" t="n">
        <v>25.979246</v>
      </c>
      <c r="AN101" s="206" t="n">
        <v>95.379997253418</v>
      </c>
      <c r="AO101" s="206" t="n">
        <v>63.3699989318848</v>
      </c>
      <c r="AP101" s="206" t="n">
        <v>6.79192543029785</v>
      </c>
      <c r="AQ101" s="206" t="n">
        <v>20.9273052215576</v>
      </c>
      <c r="AR101" s="209" t="n">
        <v>89.5</v>
      </c>
      <c r="AS101" s="206" t="n">
        <v>10.5</v>
      </c>
      <c r="AT101" s="204" t="n">
        <v>650</v>
      </c>
      <c r="AU101" s="209" t="n">
        <v>21.1000003814697</v>
      </c>
      <c r="AV101" s="206" t="n">
        <v>8.77000045776367</v>
      </c>
      <c r="AW101" s="206" t="s">
        <v>414</v>
      </c>
      <c r="AX101" s="204" t="n">
        <v>387421</v>
      </c>
      <c r="AY101" s="206" t="n">
        <v>0.552999973297119</v>
      </c>
      <c r="AZ101" s="206" t="n">
        <v>44.9000015258789</v>
      </c>
      <c r="BA101" s="204" t="n">
        <v>766000</v>
      </c>
      <c r="BB101" s="204" t="n">
        <v>2550</v>
      </c>
      <c r="BC101" s="204" t="n">
        <v>0</v>
      </c>
      <c r="BD101" s="204" t="n">
        <v>0</v>
      </c>
      <c r="BE101" s="204" t="n">
        <v>522</v>
      </c>
      <c r="BF101" s="204" t="n">
        <v>0</v>
      </c>
      <c r="BG101" s="204" t="n">
        <v>93</v>
      </c>
      <c r="BH101" s="209" t="n">
        <v>34.7000007629395</v>
      </c>
      <c r="BI101" s="206" t="n">
        <v>1.63333332538605</v>
      </c>
      <c r="BJ101" s="206" t="n">
        <v>-0.912311553955078</v>
      </c>
      <c r="BK101" s="204" t="n">
        <v>38</v>
      </c>
      <c r="BL101" s="209" t="n">
        <v>47.3527374267578</v>
      </c>
      <c r="BM101" s="211" t="n">
        <v>76.6352005004883</v>
      </c>
      <c r="BN101" s="206" t="n">
        <v>43</v>
      </c>
      <c r="BO101" s="209" t="n">
        <v>72.9442749023437</v>
      </c>
      <c r="BP101" s="204" t="n">
        <v>5500</v>
      </c>
      <c r="BQ101" s="209" t="n">
        <v>50.3180770874023</v>
      </c>
      <c r="BR101" s="209" t="n">
        <v>72.1760406494141</v>
      </c>
      <c r="BS101" s="206" t="s">
        <v>414</v>
      </c>
      <c r="BT101" s="204" t="n">
        <v>87</v>
      </c>
      <c r="BU101" s="204" t="n">
        <v>69</v>
      </c>
      <c r="BV101" s="204" t="n">
        <v>87</v>
      </c>
      <c r="BW101" s="206" t="n">
        <v>313.605804443359</v>
      </c>
      <c r="BX101" s="206" t="n">
        <v>544</v>
      </c>
      <c r="BY101" s="204" t="n">
        <v>1166.46166992188</v>
      </c>
      <c r="BZ101" s="204" t="n">
        <v>2281454.5</v>
      </c>
      <c r="CA101" s="204" t="n">
        <v>2132863</v>
      </c>
      <c r="CB101" s="204" t="n">
        <v>30360</v>
      </c>
    </row>
    <row r="102" customFormat="false" ht="14.5" hidden="false" customHeight="false" outlineLevel="0" collapsed="false">
      <c r="A102" s="202" t="s">
        <v>605</v>
      </c>
      <c r="B102" s="203" t="s">
        <v>606</v>
      </c>
      <c r="C102" s="204" t="n">
        <v>0</v>
      </c>
      <c r="D102" s="204" t="n">
        <v>0</v>
      </c>
      <c r="E102" s="204" t="n">
        <v>39801.625</v>
      </c>
      <c r="F102" s="204" t="n">
        <v>7.73400020599365</v>
      </c>
      <c r="G102" s="204" t="n">
        <v>0</v>
      </c>
      <c r="H102" s="204" t="n">
        <v>0</v>
      </c>
      <c r="I102" s="204" t="n">
        <v>0</v>
      </c>
      <c r="J102" s="205" t="n">
        <v>0</v>
      </c>
      <c r="K102" s="206" t="n">
        <v>0</v>
      </c>
      <c r="L102" s="207" t="n">
        <v>0.0285714287310839</v>
      </c>
      <c r="M102" s="204" t="n">
        <v>1425895</v>
      </c>
      <c r="N102" s="204" t="n">
        <v>656101.9375</v>
      </c>
      <c r="O102" s="204" t="n">
        <v>3178375.25</v>
      </c>
      <c r="P102" s="204" t="n">
        <v>208121.671875</v>
      </c>
      <c r="Q102" s="204" t="n">
        <v>0</v>
      </c>
      <c r="R102" s="208" t="n">
        <v>0</v>
      </c>
      <c r="S102" s="204" t="n">
        <v>5093768</v>
      </c>
      <c r="T102" s="208" t="n">
        <v>1</v>
      </c>
      <c r="U102" s="204" t="n">
        <v>3313519</v>
      </c>
      <c r="V102" s="204" t="n">
        <v>2683379.5</v>
      </c>
      <c r="W102" s="204" t="n">
        <v>4072738.25</v>
      </c>
      <c r="X102" s="206" t="n">
        <v>53.7812309265137</v>
      </c>
      <c r="Y102" s="206" t="n">
        <v>3.31870412826538</v>
      </c>
      <c r="Z102" s="206" t="n">
        <v>52.5730018615723</v>
      </c>
      <c r="AA102" s="206" t="n">
        <v>4.94573163986206</v>
      </c>
      <c r="AB102" s="206" t="n">
        <v>37.6830253601074</v>
      </c>
      <c r="AC102" s="206" t="n">
        <v>1.18848049640656</v>
      </c>
      <c r="AD102" s="204" t="s">
        <v>414</v>
      </c>
      <c r="AE102" s="204" t="n">
        <v>40</v>
      </c>
      <c r="AF102" s="209" t="n">
        <v>70.3000030517578</v>
      </c>
      <c r="AG102" s="206" t="n">
        <v>14.6409997940063</v>
      </c>
      <c r="AH102" s="206" t="n">
        <v>0.0220936369150877</v>
      </c>
      <c r="AI102" s="204" t="n">
        <v>0</v>
      </c>
      <c r="AJ102" s="204" t="n">
        <v>0</v>
      </c>
      <c r="AK102" s="206" t="n">
        <v>0.479999989271164</v>
      </c>
      <c r="AL102" s="210" t="n">
        <v>0.31968367099762</v>
      </c>
      <c r="AM102" s="206" t="n">
        <v>17.00948</v>
      </c>
      <c r="AN102" s="206" t="n">
        <v>353.230010986328</v>
      </c>
      <c r="AO102" s="206" t="n">
        <v>324.690002441406</v>
      </c>
      <c r="AP102" s="206" t="n">
        <v>22.5797748565674</v>
      </c>
      <c r="AQ102" s="206" t="n">
        <v>10.9671106338501</v>
      </c>
      <c r="AR102" s="209" t="n">
        <v>78.3000030517578</v>
      </c>
      <c r="AS102" s="206" t="n">
        <v>10.8999996185303</v>
      </c>
      <c r="AT102" s="204" t="n">
        <v>314</v>
      </c>
      <c r="AU102" s="209" t="n">
        <v>1.10000002384186</v>
      </c>
      <c r="AV102" s="206" t="n">
        <v>0.449999988079071</v>
      </c>
      <c r="AW102" s="206" t="n">
        <v>358.045806884766</v>
      </c>
      <c r="AX102" s="204" t="n">
        <v>3180960</v>
      </c>
      <c r="AY102" s="206" t="n">
        <v>0.649999976158142</v>
      </c>
      <c r="AZ102" s="206" t="n">
        <v>35.2999992370605</v>
      </c>
      <c r="BA102" s="204" t="n">
        <v>0</v>
      </c>
      <c r="BB102" s="204" t="n">
        <v>0</v>
      </c>
      <c r="BC102" s="204" t="n">
        <v>456</v>
      </c>
      <c r="BD102" s="204" t="n">
        <v>0</v>
      </c>
      <c r="BE102" s="204" t="n">
        <v>3667</v>
      </c>
      <c r="BF102" s="204" t="n">
        <v>0</v>
      </c>
      <c r="BG102" s="204" t="n">
        <v>97</v>
      </c>
      <c r="BH102" s="209" t="n">
        <v>38.2999992370605</v>
      </c>
      <c r="BI102" s="206" t="s">
        <v>414</v>
      </c>
      <c r="BJ102" s="206" t="n">
        <v>-1.40989303588867</v>
      </c>
      <c r="BK102" s="204" t="n">
        <v>29</v>
      </c>
      <c r="BL102" s="209" t="n">
        <v>27.5347099304199</v>
      </c>
      <c r="BM102" s="211" t="n">
        <v>48.3013610839844</v>
      </c>
      <c r="BN102" s="206" t="n">
        <v>25.6000003814697</v>
      </c>
      <c r="BO102" s="209" t="n">
        <v>32.6829643249512</v>
      </c>
      <c r="BP102" s="204" t="n">
        <v>8700</v>
      </c>
      <c r="BQ102" s="209" t="n">
        <v>18.1635723114014</v>
      </c>
      <c r="BR102" s="209" t="n">
        <v>75.2617950439453</v>
      </c>
      <c r="BS102" s="206" t="n">
        <v>0.372999995946884</v>
      </c>
      <c r="BT102" s="204" t="n">
        <v>65</v>
      </c>
      <c r="BU102" s="204" t="n">
        <v>30</v>
      </c>
      <c r="BV102" s="204" t="n">
        <v>65</v>
      </c>
      <c r="BW102" s="206" t="n">
        <v>126.020782470703</v>
      </c>
      <c r="BX102" s="206" t="n">
        <v>661</v>
      </c>
      <c r="BY102" s="204" t="n">
        <v>673.089050292969</v>
      </c>
      <c r="BZ102" s="204" t="n">
        <v>5193415.5</v>
      </c>
      <c r="CA102" s="204" t="n">
        <v>4508306</v>
      </c>
      <c r="CB102" s="204" t="n">
        <v>96320</v>
      </c>
    </row>
    <row r="103" customFormat="false" ht="14.5" hidden="false" customHeight="false" outlineLevel="0" collapsed="false">
      <c r="A103" s="202" t="s">
        <v>607</v>
      </c>
      <c r="B103" s="203" t="s">
        <v>608</v>
      </c>
      <c r="C103" s="204" t="n">
        <v>1269.00158691406</v>
      </c>
      <c r="D103" s="204" t="n">
        <v>0</v>
      </c>
      <c r="E103" s="204" t="n">
        <v>5365.076171875</v>
      </c>
      <c r="F103" s="204" t="n">
        <v>78.5459976196289</v>
      </c>
      <c r="G103" s="204" t="n">
        <v>0</v>
      </c>
      <c r="H103" s="204" t="n">
        <v>0</v>
      </c>
      <c r="I103" s="204" t="n">
        <v>0</v>
      </c>
      <c r="J103" s="205" t="n">
        <v>0</v>
      </c>
      <c r="K103" s="206" t="n">
        <v>0</v>
      </c>
      <c r="L103" s="207" t="n">
        <v>0.542857170104981</v>
      </c>
      <c r="M103" s="204" t="n">
        <v>0</v>
      </c>
      <c r="N103" s="204" t="n">
        <v>0</v>
      </c>
      <c r="O103" s="204" t="n">
        <v>0</v>
      </c>
      <c r="P103" s="204" t="n">
        <v>0</v>
      </c>
      <c r="Q103" s="204" t="n">
        <v>0</v>
      </c>
      <c r="R103" s="208" t="n">
        <v>0</v>
      </c>
      <c r="S103" s="204" t="n">
        <v>0</v>
      </c>
      <c r="T103" s="208" t="n">
        <v>0</v>
      </c>
      <c r="U103" s="204" t="n">
        <v>1197100</v>
      </c>
      <c r="V103" s="204" t="n">
        <v>4612850</v>
      </c>
      <c r="W103" s="204" t="n">
        <v>477493.5625</v>
      </c>
      <c r="X103" s="206" t="n">
        <v>3.9547483921051</v>
      </c>
      <c r="Y103" s="206" t="n">
        <v>1.63659906387329</v>
      </c>
      <c r="Z103" s="206" t="n">
        <v>80.9940032958984</v>
      </c>
      <c r="AA103" s="206" t="s">
        <v>414</v>
      </c>
      <c r="AB103" s="206" t="n">
        <v>0.747842431068421</v>
      </c>
      <c r="AC103" s="206" t="s">
        <v>414</v>
      </c>
      <c r="AD103" s="204" t="n">
        <v>1410</v>
      </c>
      <c r="AE103" s="204" t="n">
        <v>60</v>
      </c>
      <c r="AF103" s="209" t="s">
        <v>414</v>
      </c>
      <c r="AG103" s="206" t="n">
        <v>9.08100032806397</v>
      </c>
      <c r="AH103" s="206" t="n">
        <v>0.368037939071655</v>
      </c>
      <c r="AI103" s="204" t="n">
        <v>5</v>
      </c>
      <c r="AJ103" s="204" t="n">
        <v>0</v>
      </c>
      <c r="AK103" s="206" t="n">
        <v>0.723999977111816</v>
      </c>
      <c r="AL103" s="210" t="n">
        <v>0.00742146978154779</v>
      </c>
      <c r="AM103" s="206" t="n">
        <v>507.456032</v>
      </c>
      <c r="AN103" s="206" t="n">
        <v>207.589996337891</v>
      </c>
      <c r="AO103" s="206" t="n">
        <v>189.899993896484</v>
      </c>
      <c r="AP103" s="206" t="n">
        <v>0.563104927539825</v>
      </c>
      <c r="AQ103" s="209" t="n">
        <v>0</v>
      </c>
      <c r="AR103" s="209" t="n">
        <v>11.1000003814697</v>
      </c>
      <c r="AS103" s="209" t="n">
        <v>11.6999998092651</v>
      </c>
      <c r="AT103" s="204" t="n">
        <v>59</v>
      </c>
      <c r="AU103" s="209" t="n">
        <v>0.100000001490116</v>
      </c>
      <c r="AV103" s="206" t="n">
        <v>0.0799999982118607</v>
      </c>
      <c r="AW103" s="206" t="s">
        <v>414</v>
      </c>
      <c r="AX103" s="204" t="n">
        <v>4026</v>
      </c>
      <c r="AY103" s="206" t="n">
        <v>0.252000004053116</v>
      </c>
      <c r="AZ103" s="206" t="s">
        <v>414</v>
      </c>
      <c r="BA103" s="204" t="n">
        <v>0</v>
      </c>
      <c r="BB103" s="204" t="n">
        <v>0</v>
      </c>
      <c r="BC103" s="204" t="n">
        <v>0</v>
      </c>
      <c r="BD103" s="204" t="n">
        <v>159996</v>
      </c>
      <c r="BE103" s="204" t="n">
        <v>39882</v>
      </c>
      <c r="BF103" s="204" t="n">
        <v>0</v>
      </c>
      <c r="BG103" s="204" t="n">
        <v>139</v>
      </c>
      <c r="BH103" s="209" t="n">
        <v>6.09999990463257</v>
      </c>
      <c r="BI103" s="206" t="s">
        <v>414</v>
      </c>
      <c r="BJ103" s="206" t="n">
        <v>-2.009432554245</v>
      </c>
      <c r="BK103" s="204" t="n">
        <v>17</v>
      </c>
      <c r="BL103" s="209" t="n">
        <v>69.7073516845703</v>
      </c>
      <c r="BM103" s="211" t="s">
        <v>414</v>
      </c>
      <c r="BN103" s="206" t="n">
        <v>21.7589206695557</v>
      </c>
      <c r="BO103" s="209" t="n">
        <v>42.5247535705566</v>
      </c>
      <c r="BP103" s="204" t="n">
        <v>62000</v>
      </c>
      <c r="BQ103" s="209" t="n">
        <v>92.1060028076172</v>
      </c>
      <c r="BR103" s="209" t="n">
        <v>99.8915252685547</v>
      </c>
      <c r="BS103" s="206" t="n">
        <v>21.5809993743896</v>
      </c>
      <c r="BT103" s="204" t="n">
        <v>73</v>
      </c>
      <c r="BU103" s="204" t="n">
        <v>72</v>
      </c>
      <c r="BV103" s="204" t="n">
        <v>73</v>
      </c>
      <c r="BW103" s="204" t="s">
        <v>414</v>
      </c>
      <c r="BX103" s="206" t="n">
        <v>72</v>
      </c>
      <c r="BY103" s="204" t="n">
        <v>6018.4453125</v>
      </c>
      <c r="BZ103" s="204" t="n">
        <v>6735277</v>
      </c>
      <c r="CA103" s="204" t="n">
        <v>6278372</v>
      </c>
      <c r="CB103" s="204" t="n">
        <v>1759540</v>
      </c>
    </row>
    <row r="104" customFormat="false" ht="14.5" hidden="false" customHeight="false" outlineLevel="0" collapsed="false">
      <c r="A104" s="202" t="s">
        <v>609</v>
      </c>
      <c r="B104" s="203" t="s">
        <v>610</v>
      </c>
      <c r="C104" s="204" t="n">
        <v>78.6521072387695</v>
      </c>
      <c r="D104" s="204" t="n">
        <v>0</v>
      </c>
      <c r="E104" s="204" t="s">
        <v>414</v>
      </c>
      <c r="F104" s="204" t="n">
        <v>0</v>
      </c>
      <c r="G104" s="204" t="n">
        <v>0</v>
      </c>
      <c r="H104" s="204" t="n">
        <v>0</v>
      </c>
      <c r="I104" s="204" t="n">
        <v>0</v>
      </c>
      <c r="J104" s="204" t="n">
        <v>0</v>
      </c>
      <c r="K104" s="211" t="n">
        <v>0</v>
      </c>
      <c r="L104" s="206" t="n">
        <v>0</v>
      </c>
      <c r="M104" s="204" t="n">
        <v>0</v>
      </c>
      <c r="N104" s="204" t="s">
        <v>414</v>
      </c>
      <c r="O104" s="204" t="s">
        <v>414</v>
      </c>
      <c r="P104" s="204" t="s">
        <v>414</v>
      </c>
      <c r="Q104" s="204" t="n">
        <v>0</v>
      </c>
      <c r="R104" s="208" t="n">
        <v>0</v>
      </c>
      <c r="S104" s="204" t="n">
        <v>0</v>
      </c>
      <c r="T104" s="208" t="n">
        <v>0</v>
      </c>
      <c r="U104" s="204" t="n">
        <v>0</v>
      </c>
      <c r="V104" s="204" t="n">
        <v>0</v>
      </c>
      <c r="W104" s="204" t="n">
        <v>0</v>
      </c>
      <c r="X104" s="206" t="n">
        <v>239.087493896484</v>
      </c>
      <c r="Y104" s="206" t="n">
        <v>0.688782870769501</v>
      </c>
      <c r="Z104" s="206" t="n">
        <v>14.4709997177124</v>
      </c>
      <c r="AA104" s="206" t="n">
        <v>2.32024836540222</v>
      </c>
      <c r="AB104" s="206" t="n">
        <v>0</v>
      </c>
      <c r="AC104" s="206" t="s">
        <v>414</v>
      </c>
      <c r="AD104" s="204" t="n">
        <v>8</v>
      </c>
      <c r="AE104" s="204" t="n">
        <v>80</v>
      </c>
      <c r="AF104" s="209" t="s">
        <v>414</v>
      </c>
      <c r="AG104" s="206" t="s">
        <v>414</v>
      </c>
      <c r="AH104" s="206" t="n">
        <v>0</v>
      </c>
      <c r="AI104" s="204" t="n">
        <v>0</v>
      </c>
      <c r="AJ104" s="204" t="n">
        <v>0</v>
      </c>
      <c r="AK104" s="206" t="n">
        <v>0.919000029563904</v>
      </c>
      <c r="AL104" s="210" t="s">
        <v>414</v>
      </c>
      <c r="AM104" s="206" t="n">
        <v>0</v>
      </c>
      <c r="AN104" s="206" t="n">
        <v>0</v>
      </c>
      <c r="AO104" s="206" t="n">
        <v>0</v>
      </c>
      <c r="AP104" s="206" t="s">
        <v>414</v>
      </c>
      <c r="AQ104" s="209" t="s">
        <v>414</v>
      </c>
      <c r="AR104" s="209" t="n">
        <v>0</v>
      </c>
      <c r="AS104" s="209" t="s">
        <v>414</v>
      </c>
      <c r="AT104" s="204" t="s">
        <v>414</v>
      </c>
      <c r="AU104" s="209" t="s">
        <v>414</v>
      </c>
      <c r="AV104" s="206" t="s">
        <v>414</v>
      </c>
      <c r="AW104" s="206" t="s">
        <v>414</v>
      </c>
      <c r="AX104" s="204" t="n">
        <v>0</v>
      </c>
      <c r="AY104" s="206" t="s">
        <v>414</v>
      </c>
      <c r="AZ104" s="206" t="s">
        <v>414</v>
      </c>
      <c r="BA104" s="204" t="n">
        <v>0</v>
      </c>
      <c r="BB104" s="204" t="n">
        <v>0</v>
      </c>
      <c r="BC104" s="204" t="n">
        <v>0</v>
      </c>
      <c r="BD104" s="204" t="n">
        <v>0</v>
      </c>
      <c r="BE104" s="204" t="n">
        <v>155</v>
      </c>
      <c r="BF104" s="204" t="n">
        <v>0</v>
      </c>
      <c r="BG104" s="204" t="n">
        <v>140</v>
      </c>
      <c r="BH104" s="209" t="n">
        <v>2.40000009536743</v>
      </c>
      <c r="BI104" s="206" t="s">
        <v>414</v>
      </c>
      <c r="BJ104" s="206" t="n">
        <v>1.82406771183014</v>
      </c>
      <c r="BK104" s="206" t="s">
        <v>414</v>
      </c>
      <c r="BL104" s="209" t="n">
        <v>100</v>
      </c>
      <c r="BM104" s="206" t="s">
        <v>414</v>
      </c>
      <c r="BN104" s="206" t="n">
        <v>99.5466156005859</v>
      </c>
      <c r="BO104" s="209" t="n">
        <v>128.218109130859</v>
      </c>
      <c r="BP104" s="204" t="n">
        <v>1100</v>
      </c>
      <c r="BQ104" s="209" t="n">
        <v>99.9499969482422</v>
      </c>
      <c r="BR104" s="209" t="n">
        <v>100</v>
      </c>
      <c r="BS104" s="206" t="s">
        <v>414</v>
      </c>
      <c r="BT104" s="204" t="s">
        <v>414</v>
      </c>
      <c r="BU104" s="204" t="s">
        <v>414</v>
      </c>
      <c r="BV104" s="204" t="s">
        <v>414</v>
      </c>
      <c r="BW104" s="204" t="s">
        <v>414</v>
      </c>
      <c r="BX104" s="206" t="s">
        <v>414</v>
      </c>
      <c r="BY104" s="204" t="n">
        <v>169049.15625</v>
      </c>
      <c r="BZ104" s="204" t="n">
        <v>39039.5</v>
      </c>
      <c r="CA104" s="204" t="n">
        <v>37360</v>
      </c>
      <c r="CB104" s="204" t="n">
        <v>160</v>
      </c>
    </row>
    <row r="105" customFormat="false" ht="14.5" hidden="false" customHeight="false" outlineLevel="0" collapsed="false">
      <c r="A105" s="202" t="s">
        <v>611</v>
      </c>
      <c r="B105" s="203" t="s">
        <v>612</v>
      </c>
      <c r="C105" s="204" t="n">
        <v>0</v>
      </c>
      <c r="D105" s="204" t="n">
        <v>0</v>
      </c>
      <c r="E105" s="204" t="n">
        <v>15796.458984375</v>
      </c>
      <c r="F105" s="204" t="n">
        <v>0</v>
      </c>
      <c r="G105" s="204" t="n">
        <v>0</v>
      </c>
      <c r="H105" s="204" t="n">
        <v>0</v>
      </c>
      <c r="I105" s="204" t="n">
        <v>0</v>
      </c>
      <c r="J105" s="205" t="n">
        <v>0</v>
      </c>
      <c r="K105" s="206" t="n">
        <v>0.0571428574621677</v>
      </c>
      <c r="L105" s="207" t="n">
        <v>0.114285714924335</v>
      </c>
      <c r="M105" s="204" t="n">
        <v>0</v>
      </c>
      <c r="N105" s="204" t="s">
        <v>414</v>
      </c>
      <c r="O105" s="204" t="s">
        <v>414</v>
      </c>
      <c r="P105" s="204" t="s">
        <v>414</v>
      </c>
      <c r="Q105" s="204" t="n">
        <v>0</v>
      </c>
      <c r="R105" s="208" t="n">
        <v>0</v>
      </c>
      <c r="S105" s="204" t="n">
        <v>0</v>
      </c>
      <c r="T105" s="208" t="n">
        <v>0</v>
      </c>
      <c r="U105" s="204" t="n">
        <v>0</v>
      </c>
      <c r="V105" s="204" t="n">
        <v>0</v>
      </c>
      <c r="W105" s="204" t="n">
        <v>0</v>
      </c>
      <c r="X105" s="206" t="n">
        <v>44.6323013305664</v>
      </c>
      <c r="Y105" s="206" t="n">
        <v>0.313525140285492</v>
      </c>
      <c r="Z105" s="206" t="n">
        <v>68.2490005493164</v>
      </c>
      <c r="AA105" s="206" t="n">
        <v>2.38252663612366</v>
      </c>
      <c r="AB105" s="206" t="n">
        <v>0</v>
      </c>
      <c r="AC105" s="206" t="s">
        <v>414</v>
      </c>
      <c r="AD105" s="204" t="n">
        <v>2460</v>
      </c>
      <c r="AE105" s="204" t="n">
        <v>100</v>
      </c>
      <c r="AF105" s="209" t="s">
        <v>414</v>
      </c>
      <c r="AG105" s="206" t="n">
        <v>5.33099985122681</v>
      </c>
      <c r="AH105" s="206" t="n">
        <v>0.00421574106439948</v>
      </c>
      <c r="AI105" s="204" t="n">
        <v>0</v>
      </c>
      <c r="AJ105" s="204" t="n">
        <v>0</v>
      </c>
      <c r="AK105" s="206" t="n">
        <v>0.882000029087067</v>
      </c>
      <c r="AL105" s="210" t="s">
        <v>414</v>
      </c>
      <c r="AM105" s="206" t="n">
        <v>0.224046</v>
      </c>
      <c r="AN105" s="206" t="n">
        <v>0</v>
      </c>
      <c r="AO105" s="206" t="n">
        <v>0</v>
      </c>
      <c r="AP105" s="206" t="s">
        <v>414</v>
      </c>
      <c r="AQ105" s="206" t="n">
        <v>1.39809381961823</v>
      </c>
      <c r="AR105" s="209" t="n">
        <v>3.29999995231628</v>
      </c>
      <c r="AS105" s="206" t="s">
        <v>414</v>
      </c>
      <c r="AT105" s="204" t="n">
        <v>29</v>
      </c>
      <c r="AU105" s="209" t="n">
        <v>0.200000002980232</v>
      </c>
      <c r="AV105" s="206" t="n">
        <v>0.189999997615814</v>
      </c>
      <c r="AW105" s="206" t="s">
        <v>414</v>
      </c>
      <c r="AX105" s="204" t="n">
        <v>0</v>
      </c>
      <c r="AY105" s="206" t="n">
        <v>0.123999997973442</v>
      </c>
      <c r="AZ105" s="206" t="n">
        <v>35.2999992370605</v>
      </c>
      <c r="BA105" s="204" t="n">
        <v>0</v>
      </c>
      <c r="BB105" s="204" t="n">
        <v>0</v>
      </c>
      <c r="BC105" s="204" t="n">
        <v>0</v>
      </c>
      <c r="BD105" s="204" t="n">
        <v>0</v>
      </c>
      <c r="BE105" s="204" t="n">
        <v>62757</v>
      </c>
      <c r="BF105" s="204" t="n">
        <v>0</v>
      </c>
      <c r="BG105" s="204" t="n">
        <v>141</v>
      </c>
      <c r="BH105" s="209" t="n">
        <v>2.40000009536743</v>
      </c>
      <c r="BI105" s="206" t="s">
        <v>414</v>
      </c>
      <c r="BJ105" s="206" t="n">
        <v>1.05881035327911</v>
      </c>
      <c r="BK105" s="204" t="n">
        <v>61</v>
      </c>
      <c r="BL105" s="209" t="n">
        <v>100</v>
      </c>
      <c r="BM105" s="211" t="n">
        <v>99.8155975341797</v>
      </c>
      <c r="BN105" s="206" t="n">
        <v>83.055549621582</v>
      </c>
      <c r="BO105" s="209" t="n">
        <v>134.886306762695</v>
      </c>
      <c r="BP105" s="204" t="n">
        <v>88000</v>
      </c>
      <c r="BQ105" s="209" t="n">
        <v>93.9370727539063</v>
      </c>
      <c r="BR105" s="209" t="n">
        <v>98.0133438110352</v>
      </c>
      <c r="BS105" s="206" t="n">
        <v>43.3699989318848</v>
      </c>
      <c r="BT105" s="204" t="n">
        <v>91</v>
      </c>
      <c r="BU105" s="204" t="n">
        <v>91</v>
      </c>
      <c r="BV105" s="204" t="n">
        <v>83</v>
      </c>
      <c r="BW105" s="206" t="n">
        <v>2796.82250976562</v>
      </c>
      <c r="BX105" s="206" t="n">
        <v>8</v>
      </c>
      <c r="BY105" s="204" t="n">
        <v>23433.390625</v>
      </c>
      <c r="BZ105" s="204" t="n">
        <v>2786650.5</v>
      </c>
      <c r="CA105" s="204" t="n">
        <v>2879467</v>
      </c>
      <c r="CB105" s="204" t="n">
        <v>62674</v>
      </c>
    </row>
    <row r="106" customFormat="false" ht="14.5" hidden="false" customHeight="false" outlineLevel="0" collapsed="false">
      <c r="A106" s="202" t="s">
        <v>613</v>
      </c>
      <c r="B106" s="203" t="s">
        <v>614</v>
      </c>
      <c r="C106" s="204" t="n">
        <v>13.7712888717651</v>
      </c>
      <c r="D106" s="204" t="n">
        <v>0</v>
      </c>
      <c r="E106" s="204" t="n">
        <v>1078.5419921875</v>
      </c>
      <c r="F106" s="204" t="n">
        <v>0</v>
      </c>
      <c r="G106" s="204" t="n">
        <v>0</v>
      </c>
      <c r="H106" s="204" t="n">
        <v>0</v>
      </c>
      <c r="I106" s="204" t="n">
        <v>0</v>
      </c>
      <c r="J106" s="205" t="n">
        <v>0</v>
      </c>
      <c r="K106" s="206" t="n">
        <v>0</v>
      </c>
      <c r="L106" s="207" t="n">
        <v>0.0571428574621677</v>
      </c>
      <c r="M106" s="204" t="n">
        <v>0</v>
      </c>
      <c r="N106" s="204" t="s">
        <v>414</v>
      </c>
      <c r="O106" s="204" t="s">
        <v>414</v>
      </c>
      <c r="P106" s="204" t="s">
        <v>414</v>
      </c>
      <c r="Q106" s="204" t="n">
        <v>0</v>
      </c>
      <c r="R106" s="208" t="n">
        <v>0</v>
      </c>
      <c r="S106" s="204" t="n">
        <v>0</v>
      </c>
      <c r="T106" s="208" t="n">
        <v>0</v>
      </c>
      <c r="U106" s="204" t="n">
        <v>0</v>
      </c>
      <c r="V106" s="204" t="n">
        <v>0</v>
      </c>
      <c r="W106" s="204" t="n">
        <v>0</v>
      </c>
      <c r="X106" s="206" t="n">
        <v>262.991760253906</v>
      </c>
      <c r="Y106" s="206" t="n">
        <v>1.60208523273468</v>
      </c>
      <c r="Z106" s="206" t="n">
        <v>91.6719970703125</v>
      </c>
      <c r="AA106" s="206" t="n">
        <v>2.41306066513062</v>
      </c>
      <c r="AB106" s="206" t="n">
        <v>0</v>
      </c>
      <c r="AC106" s="206" t="s">
        <v>414</v>
      </c>
      <c r="AD106" s="204" t="s">
        <v>414</v>
      </c>
      <c r="AE106" s="204" t="n">
        <v>100</v>
      </c>
      <c r="AF106" s="209" t="s">
        <v>414</v>
      </c>
      <c r="AG106" s="206" t="n">
        <v>5.31199979782105</v>
      </c>
      <c r="AH106" s="206" t="n">
        <v>0.00532124005258083</v>
      </c>
      <c r="AI106" s="204" t="n">
        <v>0</v>
      </c>
      <c r="AJ106" s="204" t="n">
        <v>0</v>
      </c>
      <c r="AK106" s="206" t="n">
        <v>0.916000008583069</v>
      </c>
      <c r="AL106" s="210" t="s">
        <v>414</v>
      </c>
      <c r="AM106" s="206" t="n">
        <v>-0.828666</v>
      </c>
      <c r="AN106" s="206" t="n">
        <v>0</v>
      </c>
      <c r="AO106" s="206" t="n">
        <v>0</v>
      </c>
      <c r="AP106" s="206" t="s">
        <v>414</v>
      </c>
      <c r="AQ106" s="206" t="n">
        <v>2.98629188537598</v>
      </c>
      <c r="AR106" s="209" t="n">
        <v>2.79999995231628</v>
      </c>
      <c r="AS106" s="206" t="s">
        <v>414</v>
      </c>
      <c r="AT106" s="204" t="n">
        <v>5.90000009536743</v>
      </c>
      <c r="AU106" s="209" t="s">
        <v>414</v>
      </c>
      <c r="AV106" s="206" t="s">
        <v>414</v>
      </c>
      <c r="AW106" s="206" t="s">
        <v>414</v>
      </c>
      <c r="AX106" s="204" t="n">
        <v>3</v>
      </c>
      <c r="AY106" s="206" t="n">
        <v>0.0649999976158142</v>
      </c>
      <c r="AZ106" s="206" t="n">
        <v>34.2000007629395</v>
      </c>
      <c r="BA106" s="204" t="n">
        <v>0</v>
      </c>
      <c r="BB106" s="204" t="n">
        <v>0</v>
      </c>
      <c r="BC106" s="204" t="n">
        <v>0</v>
      </c>
      <c r="BD106" s="204" t="n">
        <v>0</v>
      </c>
      <c r="BE106" s="204" t="n">
        <v>13760</v>
      </c>
      <c r="BF106" s="204" t="n">
        <v>0</v>
      </c>
      <c r="BG106" s="204" t="n">
        <v>134</v>
      </c>
      <c r="BH106" s="209" t="n">
        <v>2.40000009536743</v>
      </c>
      <c r="BI106" s="206" t="s">
        <v>414</v>
      </c>
      <c r="BJ106" s="206" t="n">
        <v>1.84221649169922</v>
      </c>
      <c r="BK106" s="204" t="n">
        <v>81</v>
      </c>
      <c r="BL106" s="209" t="n">
        <v>100</v>
      </c>
      <c r="BM106" s="211" t="s">
        <v>414</v>
      </c>
      <c r="BN106" s="206" t="n">
        <v>98.8224258422852</v>
      </c>
      <c r="BO106" s="209" t="n">
        <v>142.177520751953</v>
      </c>
      <c r="BP106" s="204" t="n">
        <v>14000</v>
      </c>
      <c r="BQ106" s="209" t="n">
        <v>97.5913467407227</v>
      </c>
      <c r="BR106" s="209" t="n">
        <v>99.8799362182617</v>
      </c>
      <c r="BS106" s="206" t="n">
        <v>30.2660007476807</v>
      </c>
      <c r="BT106" s="204" t="n">
        <v>99</v>
      </c>
      <c r="BU106" s="204" t="n">
        <v>90</v>
      </c>
      <c r="BV106" s="204" t="n">
        <v>96</v>
      </c>
      <c r="BW106" s="206" t="n">
        <v>6756.88134765625</v>
      </c>
      <c r="BX106" s="206" t="n">
        <v>5</v>
      </c>
      <c r="BY106" s="204" t="n">
        <v>135682.796875</v>
      </c>
      <c r="BZ106" s="204" t="n">
        <v>639321</v>
      </c>
      <c r="CA106" s="204" t="n">
        <v>565210</v>
      </c>
      <c r="CB106" s="204" t="n">
        <v>2590</v>
      </c>
    </row>
    <row r="107" customFormat="false" ht="14.5" hidden="false" customHeight="false" outlineLevel="0" collapsed="false">
      <c r="A107" s="202" t="s">
        <v>615</v>
      </c>
      <c r="B107" s="203" t="s">
        <v>616</v>
      </c>
      <c r="C107" s="204" t="n">
        <v>0</v>
      </c>
      <c r="D107" s="204" t="n">
        <v>0</v>
      </c>
      <c r="E107" s="204" t="n">
        <v>203660.71875</v>
      </c>
      <c r="F107" s="204" t="n">
        <v>304.726013183594</v>
      </c>
      <c r="G107" s="204" t="n">
        <v>375796.0625</v>
      </c>
      <c r="H107" s="204" t="n">
        <v>76403.0546875</v>
      </c>
      <c r="I107" s="204" t="n">
        <v>48237.28125</v>
      </c>
      <c r="J107" s="205" t="n">
        <v>189008.28125</v>
      </c>
      <c r="K107" s="206" t="n">
        <v>0.257142871618271</v>
      </c>
      <c r="L107" s="207" t="n">
        <v>0.0285714287310839</v>
      </c>
      <c r="M107" s="204" t="n">
        <v>13550824</v>
      </c>
      <c r="N107" s="204" t="n">
        <v>25574.8515625</v>
      </c>
      <c r="O107" s="204" t="n">
        <v>0</v>
      </c>
      <c r="P107" s="204" t="n">
        <v>562212.5</v>
      </c>
      <c r="Q107" s="204" t="n">
        <v>27818158</v>
      </c>
      <c r="R107" s="208" t="n">
        <v>0.995423674583435</v>
      </c>
      <c r="S107" s="204" t="n">
        <v>27149982</v>
      </c>
      <c r="T107" s="208" t="n">
        <v>0.971514225006104</v>
      </c>
      <c r="U107" s="204" t="n">
        <v>5852122</v>
      </c>
      <c r="V107" s="204" t="n">
        <v>16726535</v>
      </c>
      <c r="W107" s="204" t="n">
        <v>14084973</v>
      </c>
      <c r="X107" s="206" t="n">
        <v>48.8610038757324</v>
      </c>
      <c r="Y107" s="206" t="n">
        <v>4.35572910308838</v>
      </c>
      <c r="Z107" s="206" t="n">
        <v>39.2070007324219</v>
      </c>
      <c r="AA107" s="206" t="n">
        <v>4.94926357269287</v>
      </c>
      <c r="AB107" s="206" t="n">
        <v>42.3767242431641</v>
      </c>
      <c r="AC107" s="206" t="n">
        <v>26.5699653625488</v>
      </c>
      <c r="AD107" s="204" t="n">
        <v>2062</v>
      </c>
      <c r="AE107" s="204" t="n">
        <v>40</v>
      </c>
      <c r="AF107" s="209" t="n">
        <v>61.2000007629395</v>
      </c>
      <c r="AG107" s="206" t="n">
        <v>14.8400001525879</v>
      </c>
      <c r="AH107" s="206" t="n">
        <v>0.0510100796818733</v>
      </c>
      <c r="AI107" s="204" t="n">
        <v>0</v>
      </c>
      <c r="AJ107" s="204" t="n">
        <v>0</v>
      </c>
      <c r="AK107" s="206" t="n">
        <v>0.527999997138977</v>
      </c>
      <c r="AL107" s="210" t="n">
        <v>0.383974492549896</v>
      </c>
      <c r="AM107" s="206" t="n">
        <v>373.00946</v>
      </c>
      <c r="AN107" s="206" t="n">
        <v>299.529998779297</v>
      </c>
      <c r="AO107" s="206" t="n">
        <v>286.970001220703</v>
      </c>
      <c r="AP107" s="206" t="n">
        <v>10.0416650772095</v>
      </c>
      <c r="AQ107" s="206" t="n">
        <v>3.74543929100037</v>
      </c>
      <c r="AR107" s="209" t="n">
        <v>50.2000007629395</v>
      </c>
      <c r="AS107" s="206" t="n">
        <v>23.3999996185303</v>
      </c>
      <c r="AT107" s="204" t="n">
        <v>238</v>
      </c>
      <c r="AU107" s="209" t="n">
        <v>0.300000011920929</v>
      </c>
      <c r="AV107" s="206" t="n">
        <v>0.389999985694885</v>
      </c>
      <c r="AW107" s="206" t="n">
        <v>133.458068847656</v>
      </c>
      <c r="AX107" s="204" t="n">
        <v>21390404</v>
      </c>
      <c r="AY107" s="206" t="s">
        <v>414</v>
      </c>
      <c r="AZ107" s="206" t="n">
        <v>42.5999984741211</v>
      </c>
      <c r="BA107" s="204" t="n">
        <v>1410046</v>
      </c>
      <c r="BB107" s="204" t="n">
        <v>2400</v>
      </c>
      <c r="BC107" s="204" t="n">
        <v>489694</v>
      </c>
      <c r="BD107" s="204" t="n">
        <v>2800</v>
      </c>
      <c r="BE107" s="204" t="n">
        <v>287</v>
      </c>
      <c r="BF107" s="204" t="n">
        <v>0</v>
      </c>
      <c r="BG107" s="204" t="n">
        <v>85</v>
      </c>
      <c r="BH107" s="209" t="n">
        <v>48.5</v>
      </c>
      <c r="BI107" s="206" t="n">
        <v>3.13333344459534</v>
      </c>
      <c r="BJ107" s="206" t="n">
        <v>-1.00194799900055</v>
      </c>
      <c r="BK107" s="204" t="n">
        <v>26</v>
      </c>
      <c r="BL107" s="209" t="n">
        <v>33.7350769042969</v>
      </c>
      <c r="BM107" s="211" t="n">
        <v>76.6796798706055</v>
      </c>
      <c r="BN107" s="206" t="n">
        <v>15</v>
      </c>
      <c r="BO107" s="209" t="n">
        <v>57.3073921203613</v>
      </c>
      <c r="BP107" s="204" t="n">
        <v>46000</v>
      </c>
      <c r="BQ107" s="209" t="n">
        <v>12.3114004135132</v>
      </c>
      <c r="BR107" s="209" t="n">
        <v>53.3858833312988</v>
      </c>
      <c r="BS107" s="206" t="n">
        <v>1.81200003623962</v>
      </c>
      <c r="BT107" s="204" t="n">
        <v>68</v>
      </c>
      <c r="BU107" s="204" t="n">
        <v>24</v>
      </c>
      <c r="BV107" s="204" t="n">
        <v>65</v>
      </c>
      <c r="BW107" s="206" t="n">
        <v>65.2326354980469</v>
      </c>
      <c r="BX107" s="206" t="n">
        <v>335</v>
      </c>
      <c r="BY107" s="204" t="n">
        <v>514.905883789062</v>
      </c>
      <c r="BZ107" s="204" t="n">
        <v>28915652</v>
      </c>
      <c r="CA107" s="204" t="n">
        <v>24235392</v>
      </c>
      <c r="CB107" s="204" t="n">
        <v>581540</v>
      </c>
    </row>
    <row r="108" customFormat="false" ht="14.5" hidden="false" customHeight="false" outlineLevel="0" collapsed="false">
      <c r="A108" s="202" t="s">
        <v>617</v>
      </c>
      <c r="B108" s="203" t="s">
        <v>618</v>
      </c>
      <c r="C108" s="204" t="n">
        <v>32338.51171875</v>
      </c>
      <c r="D108" s="204" t="n">
        <v>0</v>
      </c>
      <c r="E108" s="204" t="n">
        <v>66267.3203125</v>
      </c>
      <c r="F108" s="204" t="n">
        <v>0</v>
      </c>
      <c r="G108" s="204" t="n">
        <v>6499.96826171875</v>
      </c>
      <c r="H108" s="204" t="n">
        <v>0</v>
      </c>
      <c r="I108" s="204" t="n">
        <v>0</v>
      </c>
      <c r="J108" s="205" t="n">
        <v>807962.9375</v>
      </c>
      <c r="K108" s="206" t="n">
        <v>0.200000002980232</v>
      </c>
      <c r="L108" s="207" t="n">
        <v>0.0857142880558968</v>
      </c>
      <c r="M108" s="204" t="n">
        <v>3480538.75</v>
      </c>
      <c r="N108" s="204" t="n">
        <v>26584.24609375</v>
      </c>
      <c r="O108" s="204" t="n">
        <v>0</v>
      </c>
      <c r="P108" s="204" t="n">
        <v>153455.6875</v>
      </c>
      <c r="Q108" s="204" t="n">
        <v>19074272</v>
      </c>
      <c r="R108" s="208" t="n">
        <v>0.999999642372131</v>
      </c>
      <c r="S108" s="204" t="n">
        <v>19074180</v>
      </c>
      <c r="T108" s="208" t="n">
        <v>0.999994814395904</v>
      </c>
      <c r="U108" s="204" t="n">
        <v>2722814</v>
      </c>
      <c r="V108" s="204" t="n">
        <v>14903104</v>
      </c>
      <c r="W108" s="204" t="n">
        <v>7943804</v>
      </c>
      <c r="X108" s="206" t="n">
        <v>208.397125244141</v>
      </c>
      <c r="Y108" s="206" t="n">
        <v>4.19653034210205</v>
      </c>
      <c r="Z108" s="206" t="n">
        <v>17.6949996948242</v>
      </c>
      <c r="AA108" s="206" t="n">
        <v>4.50891828536987</v>
      </c>
      <c r="AB108" s="206" t="n">
        <v>4.46366453170776</v>
      </c>
      <c r="AC108" s="206" t="n">
        <v>8.25862407684326</v>
      </c>
      <c r="AD108" s="204" t="n">
        <v>956</v>
      </c>
      <c r="AE108" s="204" t="n">
        <v>20</v>
      </c>
      <c r="AF108" s="209" t="n">
        <v>65.0999984741211</v>
      </c>
      <c r="AG108" s="206" t="n">
        <v>15.2849998474121</v>
      </c>
      <c r="AH108" s="206" t="n">
        <v>0.0311587601900101</v>
      </c>
      <c r="AI108" s="204" t="n">
        <v>0</v>
      </c>
      <c r="AJ108" s="204" t="n">
        <v>0</v>
      </c>
      <c r="AK108" s="206" t="n">
        <v>0.483000010251999</v>
      </c>
      <c r="AL108" s="210" t="n">
        <v>0.243142947554588</v>
      </c>
      <c r="AM108" s="206" t="n">
        <v>88.083854</v>
      </c>
      <c r="AN108" s="206" t="n">
        <v>762.369995117188</v>
      </c>
      <c r="AO108" s="206" t="n">
        <v>609.580017089844</v>
      </c>
      <c r="AP108" s="206" t="n">
        <v>12.1187791824341</v>
      </c>
      <c r="AQ108" s="206" t="n">
        <v>1.76959955692291</v>
      </c>
      <c r="AR108" s="209" t="n">
        <v>38.5999984741211</v>
      </c>
      <c r="AS108" s="206" t="n">
        <v>11.8999996185303</v>
      </c>
      <c r="AT108" s="204" t="n">
        <v>141</v>
      </c>
      <c r="AU108" s="209" t="n">
        <v>8.10000038146973</v>
      </c>
      <c r="AV108" s="206" t="n">
        <v>2.16000008583069</v>
      </c>
      <c r="AW108" s="206" t="n">
        <v>228.453277587891</v>
      </c>
      <c r="AX108" s="204" t="n">
        <v>12761253</v>
      </c>
      <c r="AY108" s="206" t="n">
        <v>0.564999997615814</v>
      </c>
      <c r="AZ108" s="206" t="n">
        <v>38.5</v>
      </c>
      <c r="BA108" s="204" t="n">
        <v>2250</v>
      </c>
      <c r="BB108" s="204" t="n">
        <v>55551</v>
      </c>
      <c r="BC108" s="204" t="n">
        <v>110958</v>
      </c>
      <c r="BD108" s="204" t="n">
        <v>0</v>
      </c>
      <c r="BE108" s="204" t="n">
        <v>55117</v>
      </c>
      <c r="BF108" s="204" t="n">
        <v>0</v>
      </c>
      <c r="BG108" s="204" t="n">
        <v>122</v>
      </c>
      <c r="BH108" s="209" t="n">
        <v>17.7999992370605</v>
      </c>
      <c r="BI108" s="206" t="n">
        <v>3.41666674613953</v>
      </c>
      <c r="BJ108" s="206" t="n">
        <v>-0.794429540634155</v>
      </c>
      <c r="BK108" s="204" t="n">
        <v>35</v>
      </c>
      <c r="BL108" s="209" t="n">
        <v>14.8667688369751</v>
      </c>
      <c r="BM108" s="211" t="n">
        <v>62.1435394287109</v>
      </c>
      <c r="BN108" s="206" t="n">
        <v>9.89999961853027</v>
      </c>
      <c r="BO108" s="209" t="n">
        <v>52.298511505127</v>
      </c>
      <c r="BP108" s="204" t="n">
        <v>18000</v>
      </c>
      <c r="BQ108" s="209" t="n">
        <v>26.5542640686035</v>
      </c>
      <c r="BR108" s="209" t="n">
        <v>70.0477294921875</v>
      </c>
      <c r="BS108" s="206" t="n">
        <v>0.157000005245209</v>
      </c>
      <c r="BT108" s="204" t="n">
        <v>94</v>
      </c>
      <c r="BU108" s="204" t="n">
        <v>75</v>
      </c>
      <c r="BV108" s="204" t="n">
        <v>93</v>
      </c>
      <c r="BW108" s="206" t="n">
        <v>81.7000885009766</v>
      </c>
      <c r="BX108" s="206" t="n">
        <v>349</v>
      </c>
      <c r="BY108" s="204" t="n">
        <v>642.656921386719</v>
      </c>
      <c r="BZ108" s="204" t="n">
        <v>19889742</v>
      </c>
      <c r="CA108" s="204" t="n">
        <v>17264168</v>
      </c>
      <c r="CB108" s="204" t="n">
        <v>94280</v>
      </c>
    </row>
    <row r="109" customFormat="false" ht="14.5" hidden="false" customHeight="false" outlineLevel="0" collapsed="false">
      <c r="A109" s="202" t="s">
        <v>619</v>
      </c>
      <c r="B109" s="203" t="s">
        <v>620</v>
      </c>
      <c r="C109" s="204" t="n">
        <v>3526.50048828125</v>
      </c>
      <c r="D109" s="204" t="n">
        <v>0</v>
      </c>
      <c r="E109" s="204" t="n">
        <v>182281.5625</v>
      </c>
      <c r="F109" s="204" t="n">
        <v>164.546005249023</v>
      </c>
      <c r="G109" s="204" t="n">
        <v>3383.35107421875</v>
      </c>
      <c r="H109" s="204" t="n">
        <v>0</v>
      </c>
      <c r="I109" s="204" t="n">
        <v>21822.666015625</v>
      </c>
      <c r="J109" s="205" t="n">
        <v>63000</v>
      </c>
      <c r="K109" s="206" t="n">
        <v>0.0571428574621677</v>
      </c>
      <c r="L109" s="207" t="n">
        <v>0.0571428574621677</v>
      </c>
      <c r="M109" s="204" t="n">
        <v>38.9415855407715</v>
      </c>
      <c r="N109" s="204" t="s">
        <v>414</v>
      </c>
      <c r="O109" s="204" t="s">
        <v>414</v>
      </c>
      <c r="P109" s="204" t="s">
        <v>414</v>
      </c>
      <c r="Q109" s="204" t="n">
        <v>31538822</v>
      </c>
      <c r="R109" s="208" t="n">
        <v>0.999881982803345</v>
      </c>
      <c r="S109" s="204" t="n">
        <v>31524638</v>
      </c>
      <c r="T109" s="208" t="n">
        <v>0.999432384967804</v>
      </c>
      <c r="U109" s="204" t="n">
        <v>26386916</v>
      </c>
      <c r="V109" s="204" t="n">
        <v>27588602</v>
      </c>
      <c r="W109" s="204" t="n">
        <v>29179214</v>
      </c>
      <c r="X109" s="206" t="n">
        <v>99.760139465332</v>
      </c>
      <c r="Y109" s="206" t="n">
        <v>1.95166337490082</v>
      </c>
      <c r="Z109" s="206" t="n">
        <v>77.6959991455078</v>
      </c>
      <c r="AA109" s="206" t="s">
        <v>414</v>
      </c>
      <c r="AB109" s="206" t="n">
        <v>0.283015012741089</v>
      </c>
      <c r="AC109" s="206" t="s">
        <v>414</v>
      </c>
      <c r="AD109" s="204" t="n">
        <v>3030</v>
      </c>
      <c r="AE109" s="204" t="n">
        <v>80</v>
      </c>
      <c r="AF109" s="209" t="s">
        <v>414</v>
      </c>
      <c r="AG109" s="206" t="n">
        <v>8.14200019836426</v>
      </c>
      <c r="AH109" s="206" t="n">
        <v>0.0436812378466129</v>
      </c>
      <c r="AI109" s="204" t="n">
        <v>0</v>
      </c>
      <c r="AJ109" s="204" t="n">
        <v>0</v>
      </c>
      <c r="AK109" s="206" t="n">
        <v>0.810000002384186</v>
      </c>
      <c r="AL109" s="210" t="s">
        <v>414</v>
      </c>
      <c r="AM109" s="206" t="n">
        <v>24.367142</v>
      </c>
      <c r="AN109" s="206" t="n">
        <v>-57.0699996948242</v>
      </c>
      <c r="AO109" s="206" t="n">
        <v>-22.2099990844727</v>
      </c>
      <c r="AP109" s="206" t="n">
        <v>-0.00158083124551922</v>
      </c>
      <c r="AQ109" s="206" t="n">
        <v>0.424801856279373</v>
      </c>
      <c r="AR109" s="209" t="n">
        <v>8.60000038146973</v>
      </c>
      <c r="AS109" s="206" t="n">
        <v>14.1000003814697</v>
      </c>
      <c r="AT109" s="204" t="n">
        <v>92</v>
      </c>
      <c r="AU109" s="209" t="n">
        <v>0.400000005960465</v>
      </c>
      <c r="AV109" s="206" t="n">
        <v>0.319999992847443</v>
      </c>
      <c r="AW109" s="204" t="n">
        <v>0</v>
      </c>
      <c r="AX109" s="204" t="n">
        <v>19110</v>
      </c>
      <c r="AY109" s="206" t="n">
        <v>0.252999991178513</v>
      </c>
      <c r="AZ109" s="206" t="n">
        <v>41.0999984741211</v>
      </c>
      <c r="BA109" s="204" t="n">
        <v>21883</v>
      </c>
      <c r="BB109" s="204" t="n">
        <v>164641</v>
      </c>
      <c r="BC109" s="204" t="n">
        <v>27290</v>
      </c>
      <c r="BD109" s="204" t="n">
        <v>0</v>
      </c>
      <c r="BE109" s="204" t="n">
        <v>181458</v>
      </c>
      <c r="BF109" s="204" t="n">
        <v>0</v>
      </c>
      <c r="BG109" s="204" t="n">
        <v>123</v>
      </c>
      <c r="BH109" s="209" t="n">
        <v>2.40000009536743</v>
      </c>
      <c r="BI109" s="206" t="n">
        <v>3.95000004768372</v>
      </c>
      <c r="BJ109" s="206" t="n">
        <v>1.04138851165771</v>
      </c>
      <c r="BK109" s="204" t="n">
        <v>48</v>
      </c>
      <c r="BL109" s="209" t="n">
        <v>100</v>
      </c>
      <c r="BM109" s="211" t="n">
        <v>94.9711303710938</v>
      </c>
      <c r="BN109" s="206" t="n">
        <v>89.5550155639648</v>
      </c>
      <c r="BO109" s="209" t="n">
        <v>135.091156005859</v>
      </c>
      <c r="BP109" s="204" t="n">
        <v>69000</v>
      </c>
      <c r="BQ109" s="209" t="n">
        <v>99.5790023803711</v>
      </c>
      <c r="BR109" s="209" t="n">
        <v>97.0999069213867</v>
      </c>
      <c r="BS109" s="206" t="n">
        <v>15.1319999694824</v>
      </c>
      <c r="BT109" s="204" t="n">
        <v>98</v>
      </c>
      <c r="BU109" s="204" t="n">
        <v>84</v>
      </c>
      <c r="BV109" s="204" t="s">
        <v>414</v>
      </c>
      <c r="BW109" s="206" t="n">
        <v>1132.9931640625</v>
      </c>
      <c r="BX109" s="206" t="n">
        <v>29</v>
      </c>
      <c r="BY109" s="204" t="n">
        <v>11371.0986328125</v>
      </c>
      <c r="BZ109" s="204" t="n">
        <v>33573872</v>
      </c>
      <c r="CA109" s="204" t="n">
        <v>30334500</v>
      </c>
      <c r="CB109" s="204" t="n">
        <v>328550</v>
      </c>
    </row>
    <row r="110" customFormat="false" ht="14.5" hidden="false" customHeight="false" outlineLevel="0" collapsed="false">
      <c r="A110" s="202" t="s">
        <v>621</v>
      </c>
      <c r="B110" s="203" t="s">
        <v>622</v>
      </c>
      <c r="C110" s="204" t="n">
        <v>0</v>
      </c>
      <c r="D110" s="204" t="n">
        <v>0</v>
      </c>
      <c r="E110" s="204" t="s">
        <v>414</v>
      </c>
      <c r="F110" s="204" t="n">
        <v>190.514007568359</v>
      </c>
      <c r="G110" s="204" t="n">
        <v>0</v>
      </c>
      <c r="H110" s="204" t="n">
        <v>0</v>
      </c>
      <c r="I110" s="204" t="n">
        <v>0</v>
      </c>
      <c r="J110" s="205" t="n">
        <v>0</v>
      </c>
      <c r="K110" s="206" t="n">
        <v>0</v>
      </c>
      <c r="L110" s="212" t="s">
        <v>414</v>
      </c>
      <c r="M110" s="204" t="s">
        <v>414</v>
      </c>
      <c r="N110" s="204" t="s">
        <v>414</v>
      </c>
      <c r="O110" s="204" t="s">
        <v>414</v>
      </c>
      <c r="P110" s="204" t="s">
        <v>414</v>
      </c>
      <c r="Q110" s="204" t="n">
        <v>0</v>
      </c>
      <c r="R110" s="208" t="n">
        <v>0</v>
      </c>
      <c r="S110" s="204" t="n">
        <v>0</v>
      </c>
      <c r="T110" s="208" t="n">
        <v>0</v>
      </c>
      <c r="U110" s="204" t="n">
        <v>0</v>
      </c>
      <c r="V110" s="204" t="n">
        <v>15679.7724609375</v>
      </c>
      <c r="W110" s="204" t="n">
        <v>0</v>
      </c>
      <c r="X110" s="206" t="n">
        <v>1812.06665039063</v>
      </c>
      <c r="Y110" s="206" t="n">
        <v>1.62702786922455</v>
      </c>
      <c r="Z110" s="206" t="n">
        <v>41.1020011901856</v>
      </c>
      <c r="AA110" s="206" t="n">
        <v>5.39992237091064</v>
      </c>
      <c r="AB110" s="206" t="n">
        <v>0</v>
      </c>
      <c r="AC110" s="206" t="n">
        <v>95.8299865722656</v>
      </c>
      <c r="AD110" s="204" t="s">
        <v>414</v>
      </c>
      <c r="AE110" s="204" t="n">
        <v>80</v>
      </c>
      <c r="AF110" s="209" t="n">
        <v>30.1000003814697</v>
      </c>
      <c r="AG110" s="206" t="n">
        <v>6.58199977874756</v>
      </c>
      <c r="AH110" s="206" t="n">
        <v>0.0021438398398459</v>
      </c>
      <c r="AI110" s="204" t="n">
        <v>0</v>
      </c>
      <c r="AJ110" s="204" t="n">
        <v>0</v>
      </c>
      <c r="AK110" s="206" t="n">
        <v>0.740000009536743</v>
      </c>
      <c r="AL110" s="210" t="n">
        <v>0.0026540900580585</v>
      </c>
      <c r="AM110" s="206" t="n">
        <v>15.604928</v>
      </c>
      <c r="AN110" s="206" t="n">
        <v>4.6100001335144</v>
      </c>
      <c r="AO110" s="206" t="n">
        <v>17.2700004577637</v>
      </c>
      <c r="AP110" s="206" t="n">
        <v>9.05330371856689</v>
      </c>
      <c r="AQ110" s="206" t="n">
        <v>0.12424398958683</v>
      </c>
      <c r="AR110" s="209" t="n">
        <v>6.5</v>
      </c>
      <c r="AS110" s="206" t="n">
        <v>14.8000001907349</v>
      </c>
      <c r="AT110" s="204" t="n">
        <v>37</v>
      </c>
      <c r="AU110" s="209" t="s">
        <v>414</v>
      </c>
      <c r="AV110" s="206" t="s">
        <v>414</v>
      </c>
      <c r="AW110" s="206" t="s">
        <v>414</v>
      </c>
      <c r="AX110" s="204" t="n">
        <v>330</v>
      </c>
      <c r="AY110" s="206" t="n">
        <v>0.368999987840652</v>
      </c>
      <c r="AZ110" s="206" t="n">
        <v>29.2999992370605</v>
      </c>
      <c r="BA110" s="204" t="n">
        <v>0</v>
      </c>
      <c r="BB110" s="204" t="n">
        <v>1320</v>
      </c>
      <c r="BC110" s="204" t="n">
        <v>0</v>
      </c>
      <c r="BD110" s="204" t="n">
        <v>0</v>
      </c>
      <c r="BE110" s="204" t="n">
        <v>0</v>
      </c>
      <c r="BF110" s="204" t="n">
        <v>0</v>
      </c>
      <c r="BG110" s="204" t="n">
        <v>90</v>
      </c>
      <c r="BH110" s="209" t="n">
        <v>15.3000001907349</v>
      </c>
      <c r="BI110" s="206" t="n">
        <v>2.68333339691162</v>
      </c>
      <c r="BJ110" s="206" t="n">
        <v>-0.194218277931213</v>
      </c>
      <c r="BK110" s="204" t="n">
        <v>40</v>
      </c>
      <c r="BL110" s="209" t="n">
        <v>100</v>
      </c>
      <c r="BM110" s="211" t="n">
        <v>97.7349472045898</v>
      </c>
      <c r="BN110" s="206" t="n">
        <v>62.9300003051758</v>
      </c>
      <c r="BO110" s="209" t="n">
        <v>132.775131225586</v>
      </c>
      <c r="BP110" s="204" t="n">
        <v>680</v>
      </c>
      <c r="BQ110" s="209" t="n">
        <v>99.1553344726563</v>
      </c>
      <c r="BR110" s="209" t="n">
        <v>99.5444412231445</v>
      </c>
      <c r="BS110" s="206" t="n">
        <v>10.378999710083</v>
      </c>
      <c r="BT110" s="204" t="n">
        <v>99</v>
      </c>
      <c r="BU110" s="204" t="n">
        <v>96</v>
      </c>
      <c r="BV110" s="204" t="s">
        <v>414</v>
      </c>
      <c r="BW110" s="206" t="n">
        <v>1639.80017089844</v>
      </c>
      <c r="BX110" s="206" t="n">
        <v>53</v>
      </c>
      <c r="BY110" s="204" t="n">
        <v>8994.6416015625</v>
      </c>
      <c r="BZ110" s="204" t="n">
        <v>521457.5</v>
      </c>
      <c r="CA110" s="204" t="n">
        <v>363657</v>
      </c>
      <c r="CB110" s="204" t="n">
        <v>300</v>
      </c>
    </row>
    <row r="111" customFormat="false" ht="14.5" hidden="false" customHeight="false" outlineLevel="0" collapsed="false">
      <c r="A111" s="202" t="s">
        <v>623</v>
      </c>
      <c r="B111" s="203" t="s">
        <v>624</v>
      </c>
      <c r="C111" s="204" t="n">
        <v>0</v>
      </c>
      <c r="D111" s="204" t="n">
        <v>0</v>
      </c>
      <c r="E111" s="204" t="n">
        <v>147225.421875</v>
      </c>
      <c r="F111" s="204" t="n">
        <v>0</v>
      </c>
      <c r="G111" s="204" t="n">
        <v>0</v>
      </c>
      <c r="H111" s="204" t="n">
        <v>0</v>
      </c>
      <c r="I111" s="204" t="n">
        <v>0</v>
      </c>
      <c r="J111" s="205" t="n">
        <v>349342.84375</v>
      </c>
      <c r="K111" s="206" t="n">
        <v>0.200000002980232</v>
      </c>
      <c r="L111" s="207" t="n">
        <v>0.200000002980232</v>
      </c>
      <c r="M111" s="204" t="n">
        <v>9409477</v>
      </c>
      <c r="N111" s="204" t="n">
        <v>0</v>
      </c>
      <c r="O111" s="204" t="n">
        <v>1611608.375</v>
      </c>
      <c r="P111" s="204" t="n">
        <v>0</v>
      </c>
      <c r="Q111" s="204" t="n">
        <v>22697808</v>
      </c>
      <c r="R111" s="208" t="n">
        <v>0.981774747371674</v>
      </c>
      <c r="S111" s="204" t="n">
        <v>22697808</v>
      </c>
      <c r="T111" s="208" t="n">
        <v>0.981774747371674</v>
      </c>
      <c r="U111" s="204" t="n">
        <v>3392164</v>
      </c>
      <c r="V111" s="204" t="n">
        <v>17448166</v>
      </c>
      <c r="W111" s="204" t="n">
        <v>15553430</v>
      </c>
      <c r="X111" s="206" t="n">
        <v>17.0921936035156</v>
      </c>
      <c r="Y111" s="206" t="n">
        <v>4.67719697952271</v>
      </c>
      <c r="Z111" s="206" t="n">
        <v>44.6769981384277</v>
      </c>
      <c r="AA111" s="206" t="n">
        <v>5.81114530563355</v>
      </c>
      <c r="AB111" s="206" t="n">
        <v>4.93614387512207</v>
      </c>
      <c r="AC111" s="206" t="n">
        <v>17.0257682800293</v>
      </c>
      <c r="AD111" s="204" t="n">
        <v>1468</v>
      </c>
      <c r="AE111" s="204" t="n">
        <v>80</v>
      </c>
      <c r="AF111" s="209" t="n">
        <v>47.2000007629395</v>
      </c>
      <c r="AG111" s="206" t="n">
        <v>17.8040008544922</v>
      </c>
      <c r="AH111" s="206" t="n">
        <v>0.874240934848785</v>
      </c>
      <c r="AI111" s="204" t="n">
        <v>0</v>
      </c>
      <c r="AJ111" s="204" t="n">
        <v>5</v>
      </c>
      <c r="AK111" s="206" t="n">
        <v>0.433999985456467</v>
      </c>
      <c r="AL111" s="210" t="n">
        <v>0.376062899827957</v>
      </c>
      <c r="AM111" s="206" t="n">
        <v>855.924192</v>
      </c>
      <c r="AN111" s="206" t="n">
        <v>797.619995117188</v>
      </c>
      <c r="AO111" s="206" t="n">
        <v>809.549987792969</v>
      </c>
      <c r="AP111" s="206" t="n">
        <v>9.35939311981201</v>
      </c>
      <c r="AQ111" s="206" t="n">
        <v>5.70921659469605</v>
      </c>
      <c r="AR111" s="209" t="n">
        <v>91</v>
      </c>
      <c r="AS111" s="206" t="n">
        <v>17.5</v>
      </c>
      <c r="AT111" s="204" t="n">
        <v>52</v>
      </c>
      <c r="AU111" s="209" t="n">
        <v>0.899999976158142</v>
      </c>
      <c r="AV111" s="206" t="n">
        <v>0.330000013113022</v>
      </c>
      <c r="AW111" s="206" t="n">
        <v>357.450225830078</v>
      </c>
      <c r="AX111" s="204" t="n">
        <v>7946641</v>
      </c>
      <c r="AY111" s="206" t="n">
        <v>0.671000003814697</v>
      </c>
      <c r="AZ111" s="206" t="n">
        <v>36.0999984741211</v>
      </c>
      <c r="BA111" s="204" t="n">
        <v>6800000</v>
      </c>
      <c r="BB111" s="204" t="n">
        <v>0</v>
      </c>
      <c r="BC111" s="204" t="n">
        <v>0</v>
      </c>
      <c r="BD111" s="204" t="n">
        <v>370548</v>
      </c>
      <c r="BE111" s="204" t="n">
        <v>50838</v>
      </c>
      <c r="BF111" s="204" t="n">
        <v>1460</v>
      </c>
      <c r="BG111" s="204" t="n">
        <v>131</v>
      </c>
      <c r="BH111" s="209" t="n">
        <v>9.80000019073486</v>
      </c>
      <c r="BI111" s="206" t="n">
        <v>3.04999995231628</v>
      </c>
      <c r="BJ111" s="206" t="n">
        <v>-1.15447986125946</v>
      </c>
      <c r="BK111" s="204" t="n">
        <v>29</v>
      </c>
      <c r="BL111" s="209" t="n">
        <v>50.5614166259766</v>
      </c>
      <c r="BM111" s="211" t="n">
        <v>30.7614097595215</v>
      </c>
      <c r="BN111" s="206" t="n">
        <v>27.3999996185303</v>
      </c>
      <c r="BO111" s="209" t="n">
        <v>125.010154724121</v>
      </c>
      <c r="BP111" s="204" t="n">
        <v>110000</v>
      </c>
      <c r="BQ111" s="209" t="n">
        <v>45.3942108154297</v>
      </c>
      <c r="BR111" s="209" t="n">
        <v>82.5472946166992</v>
      </c>
      <c r="BS111" s="206" t="n">
        <v>1.39300000667572</v>
      </c>
      <c r="BT111" s="204" t="n">
        <v>70</v>
      </c>
      <c r="BU111" s="204" t="n">
        <v>26</v>
      </c>
      <c r="BV111" s="204" t="n">
        <v>66</v>
      </c>
      <c r="BW111" s="206" t="n">
        <v>94.5503463745117</v>
      </c>
      <c r="BX111" s="206" t="n">
        <v>562</v>
      </c>
      <c r="BY111" s="204" t="n">
        <v>917.9130859375</v>
      </c>
      <c r="BZ111" s="204" t="n">
        <v>21904984</v>
      </c>
      <c r="CA111" s="204" t="n">
        <v>17610108</v>
      </c>
      <c r="CB111" s="204" t="n">
        <v>1220190</v>
      </c>
    </row>
    <row r="112" customFormat="false" ht="14.5" hidden="false" customHeight="false" outlineLevel="0" collapsed="false">
      <c r="A112" s="202" t="s">
        <v>625</v>
      </c>
      <c r="B112" s="203" t="s">
        <v>626</v>
      </c>
      <c r="C112" s="204" t="n">
        <v>0</v>
      </c>
      <c r="D112" s="204" t="n">
        <v>0</v>
      </c>
      <c r="E112" s="204" t="s">
        <v>414</v>
      </c>
      <c r="F112" s="204" t="n">
        <v>17.2679996490479</v>
      </c>
      <c r="G112" s="204" t="n">
        <v>0</v>
      </c>
      <c r="H112" s="204" t="n">
        <v>0</v>
      </c>
      <c r="I112" s="204" t="n">
        <v>0</v>
      </c>
      <c r="J112" s="205" t="n">
        <v>0</v>
      </c>
      <c r="K112" s="206" t="n">
        <v>0</v>
      </c>
      <c r="L112" s="207" t="n">
        <v>0.142857149243355</v>
      </c>
      <c r="M112" s="204" t="n">
        <v>0</v>
      </c>
      <c r="N112" s="204" t="s">
        <v>414</v>
      </c>
      <c r="O112" s="204" t="s">
        <v>414</v>
      </c>
      <c r="P112" s="204" t="s">
        <v>414</v>
      </c>
      <c r="Q112" s="204" t="n">
        <v>0</v>
      </c>
      <c r="R112" s="208" t="n">
        <v>0</v>
      </c>
      <c r="S112" s="204" t="n">
        <v>0</v>
      </c>
      <c r="T112" s="208" t="n">
        <v>0</v>
      </c>
      <c r="U112" s="204" t="n">
        <v>0</v>
      </c>
      <c r="V112" s="204" t="n">
        <v>330863.4375</v>
      </c>
      <c r="W112" s="204" t="n">
        <v>8985.669921875</v>
      </c>
      <c r="X112" s="206" t="n">
        <v>1615.21557617188</v>
      </c>
      <c r="Y112" s="206" t="n">
        <v>0.367376506328583</v>
      </c>
      <c r="Z112" s="206" t="n">
        <v>94.8099975585938</v>
      </c>
      <c r="AA112" s="206" t="n">
        <v>2.85274529457092</v>
      </c>
      <c r="AB112" s="206" t="n">
        <v>0</v>
      </c>
      <c r="AC112" s="206" t="s">
        <v>414</v>
      </c>
      <c r="AD112" s="204" t="n">
        <v>41</v>
      </c>
      <c r="AE112" s="204" t="n">
        <v>80</v>
      </c>
      <c r="AF112" s="209" t="s">
        <v>414</v>
      </c>
      <c r="AG112" s="206" t="n">
        <v>4.90899991989136</v>
      </c>
      <c r="AH112" s="206" t="n">
        <v>0.0019659383688122</v>
      </c>
      <c r="AI112" s="204" t="n">
        <v>0</v>
      </c>
      <c r="AJ112" s="204" t="n">
        <v>0</v>
      </c>
      <c r="AK112" s="206" t="n">
        <v>0.894999980926514</v>
      </c>
      <c r="AL112" s="210" t="s">
        <v>414</v>
      </c>
      <c r="AM112" s="206" t="n">
        <v>0</v>
      </c>
      <c r="AN112" s="206" t="n">
        <v>0</v>
      </c>
      <c r="AO112" s="206" t="n">
        <v>0</v>
      </c>
      <c r="AP112" s="206" t="s">
        <v>414</v>
      </c>
      <c r="AQ112" s="206" t="n">
        <v>1.87826943397522</v>
      </c>
      <c r="AR112" s="209" t="n">
        <v>6.5</v>
      </c>
      <c r="AS112" s="206" t="s">
        <v>414</v>
      </c>
      <c r="AT112" s="204" t="n">
        <v>36</v>
      </c>
      <c r="AU112" s="209" t="s">
        <v>414</v>
      </c>
      <c r="AV112" s="206" t="s">
        <v>414</v>
      </c>
      <c r="AW112" s="206" t="s">
        <v>414</v>
      </c>
      <c r="AX112" s="204" t="n">
        <v>2</v>
      </c>
      <c r="AY112" s="206" t="n">
        <v>0.174999997019768</v>
      </c>
      <c r="AZ112" s="206" t="n">
        <v>31</v>
      </c>
      <c r="BA112" s="204" t="n">
        <v>0</v>
      </c>
      <c r="BB112" s="204" t="n">
        <v>0</v>
      </c>
      <c r="BC112" s="204" t="n">
        <v>0</v>
      </c>
      <c r="BD112" s="204" t="n">
        <v>0</v>
      </c>
      <c r="BE112" s="204" t="n">
        <v>14360</v>
      </c>
      <c r="BF112" s="204" t="n">
        <v>0</v>
      </c>
      <c r="BG112" s="204" t="n">
        <v>134</v>
      </c>
      <c r="BH112" s="209" t="n">
        <v>2.40000009536743</v>
      </c>
      <c r="BI112" s="206" t="s">
        <v>414</v>
      </c>
      <c r="BJ112" s="206" t="n">
        <v>1.03946459293365</v>
      </c>
      <c r="BK112" s="204" t="n">
        <v>54</v>
      </c>
      <c r="BL112" s="209" t="n">
        <v>100</v>
      </c>
      <c r="BM112" s="211" t="n">
        <v>94.5031890869141</v>
      </c>
      <c r="BN112" s="206" t="n">
        <v>86.8587646484375</v>
      </c>
      <c r="BO112" s="209" t="n">
        <v>143.388748168945</v>
      </c>
      <c r="BP112" s="204" t="n">
        <v>2700</v>
      </c>
      <c r="BQ112" s="209" t="n">
        <v>99.964469909668</v>
      </c>
      <c r="BR112" s="209" t="n">
        <v>100</v>
      </c>
      <c r="BS112" s="206" t="n">
        <v>38.2599983215332</v>
      </c>
      <c r="BT112" s="204" t="n">
        <v>98</v>
      </c>
      <c r="BU112" s="204" t="n">
        <v>99</v>
      </c>
      <c r="BV112" s="204" t="s">
        <v>414</v>
      </c>
      <c r="BW112" s="206" t="n">
        <v>4039.61499023438</v>
      </c>
      <c r="BX112" s="206" t="n">
        <v>6</v>
      </c>
      <c r="BY112" s="204" t="n">
        <v>33257.421875</v>
      </c>
      <c r="BZ112" s="204" t="n">
        <v>526748</v>
      </c>
      <c r="CA112" s="204" t="n">
        <v>418670</v>
      </c>
      <c r="CB112" s="204" t="n">
        <v>320</v>
      </c>
    </row>
    <row r="113" customFormat="false" ht="14.5" hidden="false" customHeight="false" outlineLevel="0" collapsed="false">
      <c r="A113" s="202" t="s">
        <v>627</v>
      </c>
      <c r="B113" s="203" t="s">
        <v>628</v>
      </c>
      <c r="C113" s="204" t="n">
        <v>0</v>
      </c>
      <c r="D113" s="204" t="n">
        <v>0</v>
      </c>
      <c r="E113" s="204" t="s">
        <v>414</v>
      </c>
      <c r="F113" s="204" t="n">
        <v>15.5839996337891</v>
      </c>
      <c r="G113" s="204" t="n">
        <v>60.7605018615723</v>
      </c>
      <c r="H113" s="204" t="n">
        <v>0.282499998807907</v>
      </c>
      <c r="I113" s="204" t="n">
        <v>0</v>
      </c>
      <c r="J113" s="205" t="n">
        <v>782.400024414063</v>
      </c>
      <c r="K113" s="206" t="n">
        <v>0.0857142880558968</v>
      </c>
      <c r="L113" s="212" t="s">
        <v>414</v>
      </c>
      <c r="M113" s="204" t="s">
        <v>414</v>
      </c>
      <c r="N113" s="204" t="s">
        <v>414</v>
      </c>
      <c r="O113" s="204" t="s">
        <v>414</v>
      </c>
      <c r="P113" s="204" t="s">
        <v>414</v>
      </c>
      <c r="Q113" s="204" t="n">
        <v>0</v>
      </c>
      <c r="R113" s="208" t="n">
        <v>0</v>
      </c>
      <c r="S113" s="204" t="n">
        <v>0</v>
      </c>
      <c r="T113" s="208" t="n">
        <v>0</v>
      </c>
      <c r="U113" s="204" t="n">
        <v>0</v>
      </c>
      <c r="V113" s="204" t="n">
        <v>1079.94519042969</v>
      </c>
      <c r="W113" s="204" t="n">
        <v>1707.18872070313</v>
      </c>
      <c r="X113" s="206" t="n">
        <v>331.211120605469</v>
      </c>
      <c r="Y113" s="206" t="n">
        <v>1.18730342388153</v>
      </c>
      <c r="Z113" s="206" t="n">
        <v>78.1620025634766</v>
      </c>
      <c r="AA113" s="206" t="s">
        <v>414</v>
      </c>
      <c r="AB113" s="206" t="n">
        <v>9.75428581237793</v>
      </c>
      <c r="AC113" s="206" t="n">
        <v>85.0683441162109</v>
      </c>
      <c r="AD113" s="204" t="s">
        <v>414</v>
      </c>
      <c r="AE113" s="204" t="n">
        <v>40</v>
      </c>
      <c r="AF113" s="209" t="s">
        <v>414</v>
      </c>
      <c r="AG113" s="206" t="s">
        <v>414</v>
      </c>
      <c r="AH113" s="206" t="n">
        <v>0</v>
      </c>
      <c r="AI113" s="204" t="n">
        <v>0</v>
      </c>
      <c r="AJ113" s="204" t="n">
        <v>0</v>
      </c>
      <c r="AK113" s="206" t="n">
        <v>0.703999996185303</v>
      </c>
      <c r="AL113" s="210" t="s">
        <v>414</v>
      </c>
      <c r="AM113" s="206" t="n">
        <v>20.099769</v>
      </c>
      <c r="AN113" s="206" t="n">
        <v>50.75</v>
      </c>
      <c r="AO113" s="206" t="n">
        <v>57.5099983215332</v>
      </c>
      <c r="AP113" s="206" t="n">
        <v>61.389274597168</v>
      </c>
      <c r="AQ113" s="206" t="n">
        <v>12.6808862686157</v>
      </c>
      <c r="AR113" s="209" t="n">
        <v>30.7000007629395</v>
      </c>
      <c r="AS113" s="206" t="n">
        <v>11.8999996185303</v>
      </c>
      <c r="AT113" s="204" t="n">
        <v>483</v>
      </c>
      <c r="AU113" s="209" t="s">
        <v>414</v>
      </c>
      <c r="AV113" s="206" t="s">
        <v>414</v>
      </c>
      <c r="AW113" s="206" t="s">
        <v>414</v>
      </c>
      <c r="AX113" s="204" t="n">
        <v>19594</v>
      </c>
      <c r="AY113" s="206" t="s">
        <v>414</v>
      </c>
      <c r="AZ113" s="206" t="n">
        <v>35.5</v>
      </c>
      <c r="BA113" s="204" t="n">
        <v>0</v>
      </c>
      <c r="BB113" s="204" t="n">
        <v>0</v>
      </c>
      <c r="BC113" s="204" t="n">
        <v>9326</v>
      </c>
      <c r="BD113" s="204" t="n">
        <v>0</v>
      </c>
      <c r="BE113" s="204" t="n">
        <v>0</v>
      </c>
      <c r="BF113" s="204" t="n">
        <v>0</v>
      </c>
      <c r="BG113" s="204" t="n">
        <v>30</v>
      </c>
      <c r="BH113" s="209" t="n">
        <v>4.19999980926514</v>
      </c>
      <c r="BI113" s="206" t="n">
        <v>2.08333325386047</v>
      </c>
      <c r="BJ113" s="206" t="n">
        <v>-1.47059810161591</v>
      </c>
      <c r="BK113" s="206" t="s">
        <v>414</v>
      </c>
      <c r="BL113" s="209" t="n">
        <v>99.1606063842773</v>
      </c>
      <c r="BM113" s="211" t="n">
        <v>98.2650833129883</v>
      </c>
      <c r="BN113" s="206" t="n">
        <v>38.7011642456055</v>
      </c>
      <c r="BO113" s="209" t="n">
        <v>27.0315933227539</v>
      </c>
      <c r="BP113" s="204" t="n">
        <v>260</v>
      </c>
      <c r="BQ113" s="209" t="n">
        <v>84.1503677368164</v>
      </c>
      <c r="BR113" s="209" t="n">
        <v>88.5720443725586</v>
      </c>
      <c r="BS113" s="206" t="n">
        <v>4.55399990081787</v>
      </c>
      <c r="BT113" s="204" t="n">
        <v>79</v>
      </c>
      <c r="BU113" s="204" t="n">
        <v>64</v>
      </c>
      <c r="BV113" s="204" t="n">
        <v>63</v>
      </c>
      <c r="BW113" s="206" t="n">
        <v>592.612365722656</v>
      </c>
      <c r="BX113" s="206" t="s">
        <v>414</v>
      </c>
      <c r="BY113" s="204" t="n">
        <v>4170.98193359375</v>
      </c>
      <c r="BZ113" s="204" t="n">
        <v>42050</v>
      </c>
      <c r="CA113" s="204" t="n">
        <v>52993</v>
      </c>
      <c r="CB113" s="204" t="n">
        <v>180</v>
      </c>
    </row>
    <row r="114" customFormat="false" ht="14.5" hidden="false" customHeight="false" outlineLevel="0" collapsed="false">
      <c r="A114" s="202" t="s">
        <v>629</v>
      </c>
      <c r="B114" s="203" t="s">
        <v>630</v>
      </c>
      <c r="C114" s="204" t="n">
        <v>106.978858947754</v>
      </c>
      <c r="D114" s="204" t="n">
        <v>0</v>
      </c>
      <c r="E114" s="204" t="n">
        <v>49521.15234375</v>
      </c>
      <c r="F114" s="204" t="n">
        <v>2.51600003242493</v>
      </c>
      <c r="G114" s="204" t="n">
        <v>0</v>
      </c>
      <c r="H114" s="204" t="n">
        <v>0</v>
      </c>
      <c r="I114" s="204" t="n">
        <v>0</v>
      </c>
      <c r="J114" s="205" t="n">
        <v>240810.109375</v>
      </c>
      <c r="K114" s="206" t="n">
        <v>0.228571429848671</v>
      </c>
      <c r="L114" s="207" t="n">
        <v>0.257142871618271</v>
      </c>
      <c r="M114" s="204" t="n">
        <v>2065730.125</v>
      </c>
      <c r="N114" s="204" t="n">
        <v>0</v>
      </c>
      <c r="O114" s="204" t="n">
        <v>0</v>
      </c>
      <c r="P114" s="204" t="n">
        <v>0</v>
      </c>
      <c r="Q114" s="204" t="n">
        <v>3698296</v>
      </c>
      <c r="R114" s="208" t="n">
        <v>0.88933277130127</v>
      </c>
      <c r="S114" s="204" t="n">
        <v>3632914.75</v>
      </c>
      <c r="T114" s="208" t="n">
        <v>0.873610496520996</v>
      </c>
      <c r="U114" s="204" t="n">
        <v>932238</v>
      </c>
      <c r="V114" s="204" t="n">
        <v>3786941.5</v>
      </c>
      <c r="W114" s="204" t="n">
        <v>2142635.5</v>
      </c>
      <c r="X114" s="206" t="n">
        <v>4.63288068771362</v>
      </c>
      <c r="Y114" s="206" t="n">
        <v>4.10857152938843</v>
      </c>
      <c r="Z114" s="206" t="n">
        <v>56.132999420166</v>
      </c>
      <c r="AA114" s="206" t="s">
        <v>414</v>
      </c>
      <c r="AB114" s="206" t="n">
        <v>30.6749668121338</v>
      </c>
      <c r="AC114" s="206" t="n">
        <v>52.7264404296875</v>
      </c>
      <c r="AD114" s="204" t="s">
        <v>414</v>
      </c>
      <c r="AE114" s="204" t="n">
        <v>20</v>
      </c>
      <c r="AF114" s="209" t="n">
        <v>73.1999969482422</v>
      </c>
      <c r="AG114" s="206" t="n">
        <v>14.8369998931885</v>
      </c>
      <c r="AH114" s="206" t="n">
        <v>0.0282601416110992</v>
      </c>
      <c r="AI114" s="204" t="n">
        <v>0</v>
      </c>
      <c r="AJ114" s="204" t="n">
        <v>0</v>
      </c>
      <c r="AK114" s="206" t="n">
        <v>0.546000003814697</v>
      </c>
      <c r="AL114" s="210" t="n">
        <v>0.260643988847733</v>
      </c>
      <c r="AM114" s="206" t="n">
        <v>143.946764</v>
      </c>
      <c r="AN114" s="206" t="n">
        <v>89.9899978637695</v>
      </c>
      <c r="AO114" s="206" t="n">
        <v>74.0599975585937</v>
      </c>
      <c r="AP114" s="206" t="n">
        <v>8.25146007537842</v>
      </c>
      <c r="AQ114" s="206" t="n">
        <v>2.13069081306458</v>
      </c>
      <c r="AR114" s="209" t="n">
        <v>70.6999969482422</v>
      </c>
      <c r="AS114" s="206" t="n">
        <v>14.8000001907349</v>
      </c>
      <c r="AT114" s="204" t="n">
        <v>87</v>
      </c>
      <c r="AU114" s="209" t="n">
        <v>0.300000011920929</v>
      </c>
      <c r="AV114" s="206" t="s">
        <v>414</v>
      </c>
      <c r="AW114" s="206" t="n">
        <v>29.9905796051025</v>
      </c>
      <c r="AX114" s="204" t="n">
        <v>844271</v>
      </c>
      <c r="AY114" s="206" t="n">
        <v>0.63400000333786</v>
      </c>
      <c r="AZ114" s="206" t="n">
        <v>32.5999984741211</v>
      </c>
      <c r="BA114" s="204" t="n">
        <v>628982</v>
      </c>
      <c r="BB114" s="204" t="n">
        <v>0</v>
      </c>
      <c r="BC114" s="204" t="n">
        <v>0</v>
      </c>
      <c r="BD114" s="204" t="n">
        <v>0</v>
      </c>
      <c r="BE114" s="204" t="n">
        <v>105311</v>
      </c>
      <c r="BF114" s="204" t="n">
        <v>0</v>
      </c>
      <c r="BG114" s="204" t="n">
        <v>126</v>
      </c>
      <c r="BH114" s="209" t="n">
        <v>10.1000003814697</v>
      </c>
      <c r="BI114" s="206" t="n">
        <v>3.06666660308838</v>
      </c>
      <c r="BJ114" s="206" t="n">
        <v>-0.772208273410797</v>
      </c>
      <c r="BK114" s="204" t="n">
        <v>28</v>
      </c>
      <c r="BL114" s="209" t="n">
        <v>47.3484191894531</v>
      </c>
      <c r="BM114" s="211" t="n">
        <v>53.4975891113281</v>
      </c>
      <c r="BN114" s="206" t="n">
        <v>40.7999992370606</v>
      </c>
      <c r="BO114" s="209" t="n">
        <v>106.084594726563</v>
      </c>
      <c r="BP114" s="204" t="n">
        <v>15000</v>
      </c>
      <c r="BQ114" s="209" t="n">
        <v>49.8342208862305</v>
      </c>
      <c r="BR114" s="209" t="n">
        <v>71.6810455322266</v>
      </c>
      <c r="BS114" s="206" t="n">
        <v>1.78999996185303</v>
      </c>
      <c r="BT114" s="204" t="n">
        <v>71</v>
      </c>
      <c r="BU114" s="204" t="s">
        <v>414</v>
      </c>
      <c r="BV114" s="204" t="n">
        <v>70</v>
      </c>
      <c r="BW114" s="206" t="n">
        <v>187.052703857422</v>
      </c>
      <c r="BX114" s="206" t="n">
        <v>766</v>
      </c>
      <c r="BY114" s="204" t="n">
        <v>1723.01391601563</v>
      </c>
      <c r="BZ114" s="204" t="n">
        <v>4614974</v>
      </c>
      <c r="CA114" s="204" t="n">
        <v>4096872</v>
      </c>
      <c r="CB114" s="204" t="n">
        <v>1030700</v>
      </c>
    </row>
    <row r="115" customFormat="false" ht="14.5" hidden="false" customHeight="false" outlineLevel="0" collapsed="false">
      <c r="A115" s="202" t="s">
        <v>631</v>
      </c>
      <c r="B115" s="203" t="s">
        <v>632</v>
      </c>
      <c r="C115" s="204" t="n">
        <v>0</v>
      </c>
      <c r="D115" s="204" t="n">
        <v>0</v>
      </c>
      <c r="E115" s="204" t="s">
        <v>414</v>
      </c>
      <c r="F115" s="204" t="n">
        <v>14.0620002746582</v>
      </c>
      <c r="G115" s="204" t="n">
        <v>24178.7734375</v>
      </c>
      <c r="H115" s="204" t="n">
        <v>17813.9296875</v>
      </c>
      <c r="I115" s="204" t="n">
        <v>909.599975585937</v>
      </c>
      <c r="J115" s="205" t="n">
        <v>0</v>
      </c>
      <c r="K115" s="206" t="n">
        <v>0.0285714287310839</v>
      </c>
      <c r="L115" s="207" t="n">
        <v>0.0285714287310839</v>
      </c>
      <c r="M115" s="204" t="n">
        <v>0</v>
      </c>
      <c r="N115" s="204" t="s">
        <v>414</v>
      </c>
      <c r="O115" s="204" t="s">
        <v>414</v>
      </c>
      <c r="P115" s="204" t="s">
        <v>414</v>
      </c>
      <c r="Q115" s="204" t="n">
        <v>0</v>
      </c>
      <c r="R115" s="208" t="n">
        <v>0</v>
      </c>
      <c r="S115" s="204" t="n">
        <v>0</v>
      </c>
      <c r="T115" s="208" t="n">
        <v>0</v>
      </c>
      <c r="U115" s="204" t="n">
        <v>975378</v>
      </c>
      <c r="V115" s="204" t="n">
        <v>1207955.5</v>
      </c>
      <c r="W115" s="204" t="n">
        <v>1103519.125</v>
      </c>
      <c r="X115" s="206" t="n">
        <v>623.674865722656</v>
      </c>
      <c r="Y115" s="206" t="n">
        <v>0.0620063729584217</v>
      </c>
      <c r="Z115" s="206" t="n">
        <v>40.7750015258789</v>
      </c>
      <c r="AA115" s="206" t="n">
        <v>3.47529768943787</v>
      </c>
      <c r="AB115" s="206" t="n">
        <v>0.130681917071343</v>
      </c>
      <c r="AC115" s="206" t="s">
        <v>414</v>
      </c>
      <c r="AD115" s="204" t="n">
        <v>112</v>
      </c>
      <c r="AE115" s="204" t="n">
        <v>80</v>
      </c>
      <c r="AF115" s="209" t="s">
        <v>414</v>
      </c>
      <c r="AG115" s="206" t="n">
        <v>5.03599977493286</v>
      </c>
      <c r="AH115" s="206" t="n">
        <v>0.00693187909200788</v>
      </c>
      <c r="AI115" s="204" t="n">
        <v>0</v>
      </c>
      <c r="AJ115" s="204" t="n">
        <v>0</v>
      </c>
      <c r="AK115" s="206" t="n">
        <v>0.804000020027161</v>
      </c>
      <c r="AL115" s="210" t="s">
        <v>414</v>
      </c>
      <c r="AM115" s="206" t="n">
        <v>3.622005</v>
      </c>
      <c r="AN115" s="206" t="n">
        <v>89.9899978637695</v>
      </c>
      <c r="AO115" s="206" t="n">
        <v>74.0599975585937</v>
      </c>
      <c r="AP115" s="206" t="n">
        <v>2.81320381164551</v>
      </c>
      <c r="AQ115" s="206" t="n">
        <v>2.60577440261841</v>
      </c>
      <c r="AR115" s="209" t="n">
        <v>16.5</v>
      </c>
      <c r="AS115" s="206" t="s">
        <v>414</v>
      </c>
      <c r="AT115" s="204" t="n">
        <v>12</v>
      </c>
      <c r="AU115" s="209" t="n">
        <v>1.70000004768372</v>
      </c>
      <c r="AV115" s="206" t="n">
        <v>1.37000000476837</v>
      </c>
      <c r="AW115" s="206" t="s">
        <v>414</v>
      </c>
      <c r="AX115" s="204" t="n">
        <v>0</v>
      </c>
      <c r="AY115" s="206" t="n">
        <v>0.347000002861023</v>
      </c>
      <c r="AZ115" s="206" t="n">
        <v>36.7999992370605</v>
      </c>
      <c r="BA115" s="204" t="n">
        <v>0</v>
      </c>
      <c r="BB115" s="204" t="n">
        <v>0</v>
      </c>
      <c r="BC115" s="204" t="n">
        <v>139</v>
      </c>
      <c r="BD115" s="204" t="n">
        <v>0</v>
      </c>
      <c r="BE115" s="204" t="n">
        <v>10</v>
      </c>
      <c r="BF115" s="204" t="n">
        <v>0</v>
      </c>
      <c r="BG115" s="204" t="n">
        <v>123</v>
      </c>
      <c r="BH115" s="209" t="n">
        <v>7.80000019073486</v>
      </c>
      <c r="BI115" s="206" t="n">
        <v>3.70000004768372</v>
      </c>
      <c r="BJ115" s="206" t="n">
        <v>0.86607551574707</v>
      </c>
      <c r="BK115" s="204" t="n">
        <v>54</v>
      </c>
      <c r="BL115" s="209" t="n">
        <v>99.6616516113281</v>
      </c>
      <c r="BM115" s="211" t="n">
        <v>91.3253936767578</v>
      </c>
      <c r="BN115" s="206" t="n">
        <v>64.8849029541016</v>
      </c>
      <c r="BO115" s="209" t="n">
        <v>150.412658691406</v>
      </c>
      <c r="BP115" s="204" t="n">
        <v>2800</v>
      </c>
      <c r="BQ115" s="209" t="n">
        <v>95.5048370361328</v>
      </c>
      <c r="BR115" s="209" t="n">
        <v>99.8662567138672</v>
      </c>
      <c r="BS115" s="206" t="n">
        <v>20.246000289917</v>
      </c>
      <c r="BT115" s="204" t="n">
        <v>93</v>
      </c>
      <c r="BU115" s="204" t="n">
        <v>87</v>
      </c>
      <c r="BV115" s="204" t="n">
        <v>86</v>
      </c>
      <c r="BW115" s="206" t="n">
        <v>1475.95727539063</v>
      </c>
      <c r="BX115" s="206" t="n">
        <v>61</v>
      </c>
      <c r="BY115" s="204" t="n">
        <v>8812.1083984375</v>
      </c>
      <c r="BZ115" s="204" t="n">
        <v>1298914.5</v>
      </c>
      <c r="CA115" s="204" t="n">
        <v>1273212</v>
      </c>
      <c r="CB115" s="204" t="n">
        <v>2030</v>
      </c>
    </row>
    <row r="116" customFormat="false" ht="14.5" hidden="false" customHeight="false" outlineLevel="0" collapsed="false">
      <c r="A116" s="202" t="s">
        <v>633</v>
      </c>
      <c r="B116" s="203" t="s">
        <v>634</v>
      </c>
      <c r="C116" s="204" t="n">
        <v>186381.796875</v>
      </c>
      <c r="D116" s="204" t="n">
        <v>32538.732421875</v>
      </c>
      <c r="E116" s="204" t="n">
        <v>536662.875</v>
      </c>
      <c r="F116" s="204" t="n">
        <v>201.871994018555</v>
      </c>
      <c r="G116" s="204" t="n">
        <v>1535119.875</v>
      </c>
      <c r="H116" s="204" t="n">
        <v>516785.84375</v>
      </c>
      <c r="I116" s="204" t="n">
        <v>86727.0859375</v>
      </c>
      <c r="J116" s="205" t="n">
        <v>73285.7109375</v>
      </c>
      <c r="K116" s="206" t="n">
        <v>0.171428576111794</v>
      </c>
      <c r="L116" s="207" t="n">
        <v>0</v>
      </c>
      <c r="M116" s="204" t="s">
        <v>414</v>
      </c>
      <c r="N116" s="204" t="s">
        <v>414</v>
      </c>
      <c r="O116" s="204" t="s">
        <v>414</v>
      </c>
      <c r="P116" s="204" t="s">
        <v>414</v>
      </c>
      <c r="Q116" s="204" t="n">
        <v>123808944</v>
      </c>
      <c r="R116" s="208" t="n">
        <v>0.977164208889008</v>
      </c>
      <c r="S116" s="204" t="n">
        <v>0</v>
      </c>
      <c r="T116" s="208" t="n">
        <v>0</v>
      </c>
      <c r="U116" s="204" t="n">
        <v>33279522</v>
      </c>
      <c r="V116" s="204" t="n">
        <v>65401296</v>
      </c>
      <c r="W116" s="204" t="n">
        <v>49008316</v>
      </c>
      <c r="X116" s="206" t="n">
        <v>67.0090408325195</v>
      </c>
      <c r="Y116" s="206" t="n">
        <v>1.37825441360474</v>
      </c>
      <c r="Z116" s="206" t="n">
        <v>81.015998840332</v>
      </c>
      <c r="AA116" s="206" t="n">
        <v>3.7401750087738</v>
      </c>
      <c r="AB116" s="206" t="n">
        <v>0.0964566171169281</v>
      </c>
      <c r="AC116" s="206" t="n">
        <v>89.8437957763672</v>
      </c>
      <c r="AD116" s="204" t="n">
        <v>9773</v>
      </c>
      <c r="AE116" s="204" t="n">
        <v>80</v>
      </c>
      <c r="AF116" s="209" t="n">
        <v>16</v>
      </c>
      <c r="AG116" s="206" t="n">
        <v>8.5</v>
      </c>
      <c r="AH116" s="206" t="n">
        <v>0.984326481819153</v>
      </c>
      <c r="AI116" s="204" t="n">
        <v>0</v>
      </c>
      <c r="AJ116" s="204" t="n">
        <v>4</v>
      </c>
      <c r="AK116" s="206" t="n">
        <v>0.778999984264374</v>
      </c>
      <c r="AL116" s="210" t="n">
        <v>0.0256153699010611</v>
      </c>
      <c r="AM116" s="206" t="n">
        <v>102.861674</v>
      </c>
      <c r="AN116" s="206" t="n">
        <v>505.720001220703</v>
      </c>
      <c r="AO116" s="206" t="n">
        <v>584.72998046875</v>
      </c>
      <c r="AP116" s="206" t="n">
        <v>0.0890517458319664</v>
      </c>
      <c r="AQ116" s="206" t="n">
        <v>3.94421601295471</v>
      </c>
      <c r="AR116" s="209" t="n">
        <v>13.6999998092651</v>
      </c>
      <c r="AS116" s="206" t="n">
        <v>4.59999990463257</v>
      </c>
      <c r="AT116" s="204" t="n">
        <v>24</v>
      </c>
      <c r="AU116" s="209" t="n">
        <v>0.400000005960465</v>
      </c>
      <c r="AV116" s="206" t="n">
        <v>0.270000010728836</v>
      </c>
      <c r="AW116" s="206" t="n">
        <v>0.130241960287094</v>
      </c>
      <c r="AX116" s="204" t="n">
        <v>20016376</v>
      </c>
      <c r="AY116" s="206" t="n">
        <v>0.321999996900559</v>
      </c>
      <c r="AZ116" s="206" t="n">
        <v>45.4000015258789</v>
      </c>
      <c r="BA116" s="204" t="n">
        <v>123599</v>
      </c>
      <c r="BB116" s="204" t="n">
        <v>37345</v>
      </c>
      <c r="BC116" s="204" t="n">
        <v>0</v>
      </c>
      <c r="BD116" s="204" t="n">
        <v>379000</v>
      </c>
      <c r="BE116" s="204" t="n">
        <v>532940</v>
      </c>
      <c r="BF116" s="204" t="n">
        <v>0</v>
      </c>
      <c r="BG116" s="204" t="n">
        <v>133</v>
      </c>
      <c r="BH116" s="209" t="n">
        <v>6.09999990463257</v>
      </c>
      <c r="BI116" s="206" t="n">
        <v>2.96666669845581</v>
      </c>
      <c r="BJ116" s="206" t="n">
        <v>-0.155060857534409</v>
      </c>
      <c r="BK116" s="204" t="n">
        <v>31</v>
      </c>
      <c r="BL116" s="209" t="n">
        <v>99.4000015258789</v>
      </c>
      <c r="BM116" s="211" t="n">
        <v>95.2478485107422</v>
      </c>
      <c r="BN116" s="206" t="n">
        <v>71.9681930541992</v>
      </c>
      <c r="BO116" s="209" t="n">
        <v>95.3197631835937</v>
      </c>
      <c r="BP116" s="204" t="n">
        <v>360000</v>
      </c>
      <c r="BQ116" s="209" t="n">
        <v>92.4240646362305</v>
      </c>
      <c r="BR116" s="209" t="n">
        <v>99.6795654296875</v>
      </c>
      <c r="BS116" s="206" t="n">
        <v>22.4780006408691</v>
      </c>
      <c r="BT116" s="204" t="n">
        <v>74</v>
      </c>
      <c r="BU116" s="204" t="n">
        <v>78</v>
      </c>
      <c r="BV116" s="204" t="n">
        <v>75</v>
      </c>
      <c r="BW116" s="206" t="n">
        <v>1110.9443359375</v>
      </c>
      <c r="BX116" s="206" t="n">
        <v>33</v>
      </c>
      <c r="BY116" s="204" t="n">
        <v>9926.4228515625</v>
      </c>
      <c r="BZ116" s="204" t="n">
        <v>126705136</v>
      </c>
      <c r="CA116" s="204" t="n">
        <v>126932576</v>
      </c>
      <c r="CB116" s="204" t="n">
        <v>1943950</v>
      </c>
    </row>
    <row r="117" customFormat="false" ht="14.5" hidden="false" customHeight="false" outlineLevel="0" collapsed="false">
      <c r="A117" s="202" t="s">
        <v>635</v>
      </c>
      <c r="B117" s="203" t="s">
        <v>636</v>
      </c>
      <c r="C117" s="204" t="n">
        <v>0</v>
      </c>
      <c r="D117" s="204" t="n">
        <v>0</v>
      </c>
      <c r="E117" s="204" t="s">
        <v>414</v>
      </c>
      <c r="F117" s="204" t="n">
        <v>14.6499996185303</v>
      </c>
      <c r="G117" s="204" t="n">
        <v>1196.78894042969</v>
      </c>
      <c r="H117" s="204" t="n">
        <v>178.606994628906</v>
      </c>
      <c r="I117" s="204" t="n">
        <v>215.807998657227</v>
      </c>
      <c r="J117" s="205" t="n">
        <v>3680</v>
      </c>
      <c r="K117" s="206" t="n">
        <v>0.0571428574621677</v>
      </c>
      <c r="L117" s="212" t="s">
        <v>414</v>
      </c>
      <c r="M117" s="204" t="n">
        <v>0</v>
      </c>
      <c r="N117" s="204" t="s">
        <v>414</v>
      </c>
      <c r="O117" s="204" t="s">
        <v>414</v>
      </c>
      <c r="P117" s="204" t="s">
        <v>414</v>
      </c>
      <c r="Q117" s="204" t="n">
        <v>0</v>
      </c>
      <c r="R117" s="208" t="n">
        <v>0</v>
      </c>
      <c r="S117" s="204" t="n">
        <v>0</v>
      </c>
      <c r="T117" s="208" t="n">
        <v>0</v>
      </c>
      <c r="U117" s="204" t="n">
        <v>2054</v>
      </c>
      <c r="V117" s="204" t="n">
        <v>7489.56884765625</v>
      </c>
      <c r="W117" s="204" t="n">
        <v>39773.23046875</v>
      </c>
      <c r="X117" s="206" t="n">
        <v>166.078567504883</v>
      </c>
      <c r="Y117" s="206" t="n">
        <v>1.65429747104645</v>
      </c>
      <c r="Z117" s="206" t="n">
        <v>23.068000793457</v>
      </c>
      <c r="AA117" s="206" t="s">
        <v>414</v>
      </c>
      <c r="AB117" s="206" t="n">
        <v>9.5</v>
      </c>
      <c r="AC117" s="206" t="s">
        <v>414</v>
      </c>
      <c r="AD117" s="204" t="n">
        <v>8</v>
      </c>
      <c r="AE117" s="204" t="n">
        <v>40</v>
      </c>
      <c r="AF117" s="209" t="s">
        <v>414</v>
      </c>
      <c r="AG117" s="206" t="n">
        <v>10.6630001068115</v>
      </c>
      <c r="AH117" s="206" t="n">
        <v>0</v>
      </c>
      <c r="AI117" s="204" t="n">
        <v>0</v>
      </c>
      <c r="AJ117" s="204" t="n">
        <v>0</v>
      </c>
      <c r="AK117" s="206" t="n">
        <v>0.620000004768372</v>
      </c>
      <c r="AL117" s="210" t="s">
        <v>414</v>
      </c>
      <c r="AM117" s="206" t="n">
        <v>24.74082</v>
      </c>
      <c r="AN117" s="206" t="n">
        <v>76.6699981689453</v>
      </c>
      <c r="AO117" s="206" t="n">
        <v>76.5500030517578</v>
      </c>
      <c r="AP117" s="206" t="n">
        <v>37.8109664916992</v>
      </c>
      <c r="AQ117" s="206" t="n">
        <v>5.72706460952759</v>
      </c>
      <c r="AR117" s="209" t="n">
        <v>24.7000007629395</v>
      </c>
      <c r="AS117" s="206" t="s">
        <v>414</v>
      </c>
      <c r="AT117" s="204" t="n">
        <v>75</v>
      </c>
      <c r="AU117" s="209" t="s">
        <v>414</v>
      </c>
      <c r="AV117" s="206" t="s">
        <v>414</v>
      </c>
      <c r="AW117" s="206" t="s">
        <v>414</v>
      </c>
      <c r="AX117" s="204" t="n">
        <v>70736</v>
      </c>
      <c r="AY117" s="206" t="s">
        <v>414</v>
      </c>
      <c r="AZ117" s="206" t="n">
        <v>40.0999984741211</v>
      </c>
      <c r="BA117" s="204" t="n">
        <v>0</v>
      </c>
      <c r="BB117" s="204" t="n">
        <v>0</v>
      </c>
      <c r="BC117" s="204" t="n">
        <v>0</v>
      </c>
      <c r="BD117" s="204" t="n">
        <v>0</v>
      </c>
      <c r="BE117" s="204" t="n">
        <v>0</v>
      </c>
      <c r="BF117" s="204" t="n">
        <v>0</v>
      </c>
      <c r="BG117" s="204" t="n">
        <v>30</v>
      </c>
      <c r="BH117" s="209" t="n">
        <v>4.19999980926514</v>
      </c>
      <c r="BI117" s="206" t="n">
        <v>2.59999990463257</v>
      </c>
      <c r="BJ117" s="206" t="n">
        <v>-0.0826500505208969</v>
      </c>
      <c r="BK117" s="206" t="s">
        <v>414</v>
      </c>
      <c r="BL117" s="209" t="n">
        <v>82.9259185791016</v>
      </c>
      <c r="BM117" s="211" t="s">
        <v>414</v>
      </c>
      <c r="BN117" s="206" t="n">
        <v>35.3040542602539</v>
      </c>
      <c r="BO117" s="209" t="n">
        <v>19.1266098022461</v>
      </c>
      <c r="BP117" s="204" t="n">
        <v>380</v>
      </c>
      <c r="BQ117" s="209" t="n">
        <v>88.3093338012695</v>
      </c>
      <c r="BR117" s="209" t="n">
        <v>88.3081588745117</v>
      </c>
      <c r="BS117" s="206" t="s">
        <v>414</v>
      </c>
      <c r="BT117" s="204" t="n">
        <v>83</v>
      </c>
      <c r="BU117" s="204" t="n">
        <v>62</v>
      </c>
      <c r="BV117" s="204" t="n">
        <v>79</v>
      </c>
      <c r="BW117" s="206" t="n">
        <v>364.209014892578</v>
      </c>
      <c r="BX117" s="206" t="n">
        <v>88</v>
      </c>
      <c r="BY117" s="204" t="n">
        <v>3476.65087890625</v>
      </c>
      <c r="BZ117" s="204" t="n">
        <v>113131</v>
      </c>
      <c r="CA117" s="204" t="n">
        <v>104460</v>
      </c>
      <c r="CB117" s="204" t="n">
        <v>700</v>
      </c>
    </row>
    <row r="118" customFormat="false" ht="14.5" hidden="false" customHeight="false" outlineLevel="0" collapsed="false">
      <c r="A118" s="202" t="s">
        <v>637</v>
      </c>
      <c r="B118" s="203" t="s">
        <v>638</v>
      </c>
      <c r="C118" s="204" t="n">
        <v>8561.251953125</v>
      </c>
      <c r="D118" s="204" t="n">
        <v>0</v>
      </c>
      <c r="E118" s="204" t="n">
        <v>29900.462890625</v>
      </c>
      <c r="F118" s="204" t="n">
        <v>0</v>
      </c>
      <c r="G118" s="204" t="n">
        <v>0</v>
      </c>
      <c r="H118" s="204" t="n">
        <v>0</v>
      </c>
      <c r="I118" s="204" t="n">
        <v>0</v>
      </c>
      <c r="J118" s="205" t="n">
        <v>6176.97119140625</v>
      </c>
      <c r="K118" s="206" t="n">
        <v>0.0857142880558968</v>
      </c>
      <c r="L118" s="207" t="n">
        <v>0.200000002980232</v>
      </c>
      <c r="M118" s="204" t="n">
        <v>3426131.5</v>
      </c>
      <c r="N118" s="204" t="s">
        <v>414</v>
      </c>
      <c r="O118" s="204" t="s">
        <v>414</v>
      </c>
      <c r="P118" s="204" t="s">
        <v>414</v>
      </c>
      <c r="Q118" s="204" t="n">
        <v>0</v>
      </c>
      <c r="R118" s="208" t="n">
        <v>0</v>
      </c>
      <c r="S118" s="204" t="n">
        <v>0</v>
      </c>
      <c r="T118" s="208" t="n">
        <v>0</v>
      </c>
      <c r="U118" s="204" t="n">
        <v>0</v>
      </c>
      <c r="V118" s="204" t="n">
        <v>0</v>
      </c>
      <c r="W118" s="204" t="n">
        <v>0</v>
      </c>
      <c r="X118" s="206" t="n">
        <v>89.6142730712891</v>
      </c>
      <c r="Y118" s="206" t="n">
        <v>-1.44584894180298</v>
      </c>
      <c r="Z118" s="206" t="n">
        <v>42.9980010986328</v>
      </c>
      <c r="AA118" s="206" t="n">
        <v>2.8887984752655</v>
      </c>
      <c r="AB118" s="206" t="n">
        <v>0.133352339267731</v>
      </c>
      <c r="AC118" s="206" t="n">
        <v>86.9794158935547</v>
      </c>
      <c r="AD118" s="204" t="n">
        <v>1670</v>
      </c>
      <c r="AE118" s="204" t="n">
        <v>80</v>
      </c>
      <c r="AF118" s="209" t="n">
        <v>59.2000007629395</v>
      </c>
      <c r="AG118" s="206" t="n">
        <v>5.01999998092651</v>
      </c>
      <c r="AH118" s="206" t="n">
        <v>0.00934771541506052</v>
      </c>
      <c r="AI118" s="204" t="n">
        <v>0</v>
      </c>
      <c r="AJ118" s="204" t="n">
        <v>0</v>
      </c>
      <c r="AK118" s="206" t="n">
        <v>0.75</v>
      </c>
      <c r="AL118" s="210" t="n">
        <v>0.00353391002863646</v>
      </c>
      <c r="AM118" s="206" t="n">
        <v>142.324547</v>
      </c>
      <c r="AN118" s="206" t="n">
        <v>96.5400009155274</v>
      </c>
      <c r="AO118" s="206" t="n">
        <v>105.01000213623</v>
      </c>
      <c r="AP118" s="206" t="n">
        <v>4.24009656906128</v>
      </c>
      <c r="AQ118" s="206" t="n">
        <v>15.8234624862671</v>
      </c>
      <c r="AR118" s="209" t="n">
        <v>14.5</v>
      </c>
      <c r="AS118" s="206" t="n">
        <v>2.20000004768372</v>
      </c>
      <c r="AT118" s="204" t="n">
        <v>74</v>
      </c>
      <c r="AU118" s="209" t="n">
        <v>0.800000011920929</v>
      </c>
      <c r="AV118" s="206" t="n">
        <v>0.46000000834465</v>
      </c>
      <c r="AW118" s="206" t="s">
        <v>414</v>
      </c>
      <c r="AX118" s="204" t="n">
        <v>30</v>
      </c>
      <c r="AY118" s="206" t="n">
        <v>0.203999996185303</v>
      </c>
      <c r="AZ118" s="206" t="n">
        <v>26</v>
      </c>
      <c r="BA118" s="204" t="n">
        <v>0</v>
      </c>
      <c r="BB118" s="204" t="n">
        <v>0</v>
      </c>
      <c r="BC118" s="204" t="n">
        <v>0</v>
      </c>
      <c r="BD118" s="204" t="n">
        <v>0</v>
      </c>
      <c r="BE118" s="204" t="n">
        <v>87285</v>
      </c>
      <c r="BF118" s="204" t="n">
        <v>0</v>
      </c>
      <c r="BG118" s="204" t="n">
        <v>96</v>
      </c>
      <c r="BH118" s="209" t="n">
        <v>6.69999980926514</v>
      </c>
      <c r="BI118" s="206" t="n">
        <v>2.53299999237061</v>
      </c>
      <c r="BJ118" s="206" t="n">
        <v>-0.455641329288483</v>
      </c>
      <c r="BK118" s="204" t="n">
        <v>36</v>
      </c>
      <c r="BL118" s="209" t="n">
        <v>100</v>
      </c>
      <c r="BM118" s="211" t="n">
        <v>99.3598937988281</v>
      </c>
      <c r="BN118" s="206" t="n">
        <v>76.1245193481445</v>
      </c>
      <c r="BO118" s="209" t="n">
        <v>84.7896499633789</v>
      </c>
      <c r="BP118" s="204" t="n">
        <v>42000</v>
      </c>
      <c r="BQ118" s="209" t="n">
        <v>78.7291412353516</v>
      </c>
      <c r="BR118" s="209" t="n">
        <v>90.5699615478516</v>
      </c>
      <c r="BS118" s="206" t="n">
        <v>32.0019989013672</v>
      </c>
      <c r="BT118" s="204" t="n">
        <v>86</v>
      </c>
      <c r="BU118" s="204" t="n">
        <v>93</v>
      </c>
      <c r="BV118" s="204" t="n">
        <v>72</v>
      </c>
      <c r="BW118" s="206" t="n">
        <v>860.194702148437</v>
      </c>
      <c r="BX118" s="206" t="n">
        <v>19</v>
      </c>
      <c r="BY118" s="204" t="n">
        <v>5314.53125</v>
      </c>
      <c r="BZ118" s="204" t="n">
        <v>3061506.5</v>
      </c>
      <c r="CA118" s="204" t="n">
        <v>4073491</v>
      </c>
      <c r="CB118" s="204" t="n">
        <v>32854</v>
      </c>
    </row>
    <row r="119" customFormat="false" ht="14.5" hidden="false" customHeight="false" outlineLevel="0" collapsed="false">
      <c r="A119" s="202" t="s">
        <v>639</v>
      </c>
      <c r="B119" s="203" t="s">
        <v>640</v>
      </c>
      <c r="C119" s="204" t="n">
        <v>1426.42102050781</v>
      </c>
      <c r="D119" s="204" t="n">
        <v>15.3402709960938</v>
      </c>
      <c r="E119" s="204" t="n">
        <v>13788.1533203125</v>
      </c>
      <c r="F119" s="204" t="n">
        <v>0</v>
      </c>
      <c r="G119" s="204" t="n">
        <v>0</v>
      </c>
      <c r="H119" s="204" t="n">
        <v>0</v>
      </c>
      <c r="I119" s="204" t="n">
        <v>0</v>
      </c>
      <c r="J119" s="205" t="n">
        <v>12857.142578125</v>
      </c>
      <c r="K119" s="206" t="n">
        <v>0.0285714287310839</v>
      </c>
      <c r="L119" s="207" t="n">
        <v>0.314285725355148</v>
      </c>
      <c r="M119" s="204" t="n">
        <v>3.58149266242981</v>
      </c>
      <c r="N119" s="204" t="s">
        <v>414</v>
      </c>
      <c r="O119" s="204" t="s">
        <v>414</v>
      </c>
      <c r="P119" s="204" t="s">
        <v>414</v>
      </c>
      <c r="Q119" s="204" t="n">
        <v>0</v>
      </c>
      <c r="R119" s="208" t="n">
        <v>0</v>
      </c>
      <c r="S119" s="204" t="n">
        <v>0</v>
      </c>
      <c r="T119" s="208" t="n">
        <v>0</v>
      </c>
      <c r="U119" s="204" t="n">
        <v>0</v>
      </c>
      <c r="V119" s="204" t="n">
        <v>0</v>
      </c>
      <c r="W119" s="204" t="n">
        <v>0</v>
      </c>
      <c r="X119" s="206" t="n">
        <v>2.13791704177856</v>
      </c>
      <c r="Y119" s="206" t="n">
        <v>1.72968518733978</v>
      </c>
      <c r="Z119" s="206" t="n">
        <v>68.7850036621094</v>
      </c>
      <c r="AA119" s="206" t="s">
        <v>414</v>
      </c>
      <c r="AB119" s="206" t="n">
        <v>8.42186546325684</v>
      </c>
      <c r="AC119" s="206" t="n">
        <v>86.3562469482422</v>
      </c>
      <c r="AD119" s="204" t="n">
        <v>2577</v>
      </c>
      <c r="AE119" s="204" t="n">
        <v>80</v>
      </c>
      <c r="AF119" s="209" t="n">
        <v>38.2999992370605</v>
      </c>
      <c r="AG119" s="206" t="n">
        <v>11.4530000686646</v>
      </c>
      <c r="AH119" s="206" t="n">
        <v>0.00808537378907204</v>
      </c>
      <c r="AI119" s="204" t="n">
        <v>0</v>
      </c>
      <c r="AJ119" s="204" t="n">
        <v>0</v>
      </c>
      <c r="AK119" s="206" t="n">
        <v>0.736999988555908</v>
      </c>
      <c r="AL119" s="210" t="n">
        <v>0.0281268004328012</v>
      </c>
      <c r="AM119" s="206" t="n">
        <v>36.700481</v>
      </c>
      <c r="AN119" s="206" t="n">
        <v>227.759994506836</v>
      </c>
      <c r="AO119" s="206" t="n">
        <v>239.970001220703</v>
      </c>
      <c r="AP119" s="206" t="n">
        <v>5.80070495605469</v>
      </c>
      <c r="AQ119" s="206" t="n">
        <v>4.12254238128662</v>
      </c>
      <c r="AR119" s="209" t="n">
        <v>15.3999996185303</v>
      </c>
      <c r="AS119" s="206" t="n">
        <v>1.79999995231628</v>
      </c>
      <c r="AT119" s="204" t="n">
        <v>437</v>
      </c>
      <c r="AU119" s="209" t="n">
        <v>0.100000001490116</v>
      </c>
      <c r="AV119" s="206" t="n">
        <v>0.0299999993294477</v>
      </c>
      <c r="AW119" s="206" t="s">
        <v>414</v>
      </c>
      <c r="AX119" s="204" t="n">
        <v>0</v>
      </c>
      <c r="AY119" s="206" t="n">
        <v>0.321999996900559</v>
      </c>
      <c r="AZ119" s="206" t="n">
        <v>32.7000007629395</v>
      </c>
      <c r="BA119" s="204" t="n">
        <v>49105</v>
      </c>
      <c r="BB119" s="204" t="n">
        <v>14480</v>
      </c>
      <c r="BC119" s="204" t="n">
        <v>0</v>
      </c>
      <c r="BD119" s="204" t="n">
        <v>0</v>
      </c>
      <c r="BE119" s="204" t="n">
        <v>5</v>
      </c>
      <c r="BF119" s="204" t="n">
        <v>0</v>
      </c>
      <c r="BG119" s="204" t="n">
        <v>128</v>
      </c>
      <c r="BH119" s="209" t="n">
        <v>3.59999990463257</v>
      </c>
      <c r="BI119" s="206" t="n">
        <v>2.95000004768372</v>
      </c>
      <c r="BJ119" s="206" t="n">
        <v>-0.343761444091797</v>
      </c>
      <c r="BK119" s="204" t="n">
        <v>35</v>
      </c>
      <c r="BL119" s="209" t="n">
        <v>98.0999984741211</v>
      </c>
      <c r="BM119" s="211" t="n">
        <v>99.1832733154297</v>
      </c>
      <c r="BN119" s="206" t="n">
        <v>62.5000267028809</v>
      </c>
      <c r="BO119" s="209" t="n">
        <v>133.115707397461</v>
      </c>
      <c r="BP119" s="204" t="n">
        <v>65000</v>
      </c>
      <c r="BQ119" s="209" t="n">
        <v>67.7407913208008</v>
      </c>
      <c r="BR119" s="209" t="n">
        <v>85.4956283569336</v>
      </c>
      <c r="BS119" s="206" t="n">
        <v>28.8659992218018</v>
      </c>
      <c r="BT119" s="204" t="n">
        <v>96</v>
      </c>
      <c r="BU119" s="204" t="n">
        <v>96</v>
      </c>
      <c r="BV119" s="204" t="n">
        <v>92</v>
      </c>
      <c r="BW119" s="206" t="n">
        <v>484.386779785156</v>
      </c>
      <c r="BX119" s="206" t="n">
        <v>45</v>
      </c>
      <c r="BY119" s="204" t="n">
        <v>4534.91845703125</v>
      </c>
      <c r="BZ119" s="204" t="n">
        <v>3347782.5</v>
      </c>
      <c r="CA119" s="204" t="n">
        <v>2946414</v>
      </c>
      <c r="CB119" s="204" t="n">
        <v>1553560</v>
      </c>
    </row>
    <row r="120" customFormat="false" ht="14.5" hidden="false" customHeight="false" outlineLevel="0" collapsed="false">
      <c r="A120" s="202" t="s">
        <v>641</v>
      </c>
      <c r="B120" s="203" t="s">
        <v>642</v>
      </c>
      <c r="C120" s="204" t="n">
        <v>1295.05236816406</v>
      </c>
      <c r="D120" s="204" t="n">
        <v>0</v>
      </c>
      <c r="E120" s="204" t="n">
        <v>4286.74609375</v>
      </c>
      <c r="F120" s="204" t="n">
        <v>22.5879993438721</v>
      </c>
      <c r="G120" s="204" t="n">
        <v>0</v>
      </c>
      <c r="H120" s="204" t="n">
        <v>0</v>
      </c>
      <c r="I120" s="204" t="n">
        <v>0</v>
      </c>
      <c r="J120" s="205" t="n">
        <v>0</v>
      </c>
      <c r="K120" s="206" t="n">
        <v>0</v>
      </c>
      <c r="L120" s="207" t="n">
        <v>0.114285714924335</v>
      </c>
      <c r="M120" s="204" t="n">
        <v>462.1875</v>
      </c>
      <c r="N120" s="204" t="s">
        <v>414</v>
      </c>
      <c r="O120" s="204" t="s">
        <v>414</v>
      </c>
      <c r="P120" s="204" t="s">
        <v>414</v>
      </c>
      <c r="Q120" s="204" t="n">
        <v>0</v>
      </c>
      <c r="R120" s="208" t="n">
        <v>0</v>
      </c>
      <c r="S120" s="204" t="n">
        <v>0</v>
      </c>
      <c r="T120" s="208" t="n">
        <v>0</v>
      </c>
      <c r="U120" s="204" t="n">
        <v>0</v>
      </c>
      <c r="V120" s="204" t="n">
        <v>155956.359375</v>
      </c>
      <c r="W120" s="204" t="n">
        <v>214629.78125</v>
      </c>
      <c r="X120" s="206" t="n">
        <v>46.1095161437988</v>
      </c>
      <c r="Y120" s="206" t="n">
        <v>0.317163497209549</v>
      </c>
      <c r="Z120" s="206" t="n">
        <v>67.8259963989258</v>
      </c>
      <c r="AA120" s="206" t="n">
        <v>3.21401143074036</v>
      </c>
      <c r="AB120" s="206" t="n">
        <v>0.0418457612395287</v>
      </c>
      <c r="AC120" s="206" t="n">
        <v>99.2420959472656</v>
      </c>
      <c r="AD120" s="204" t="n">
        <v>273</v>
      </c>
      <c r="AE120" s="204" t="n">
        <v>60</v>
      </c>
      <c r="AF120" s="209" t="n">
        <v>27.1000003814697</v>
      </c>
      <c r="AG120" s="206" t="n">
        <v>5.87599992752075</v>
      </c>
      <c r="AH120" s="206" t="n">
        <v>0.00678428635001183</v>
      </c>
      <c r="AI120" s="204" t="n">
        <v>0</v>
      </c>
      <c r="AJ120" s="204" t="n">
        <v>0</v>
      </c>
      <c r="AK120" s="206" t="n">
        <v>0.828999996185303</v>
      </c>
      <c r="AL120" s="210" t="n">
        <v>0.00489890016615391</v>
      </c>
      <c r="AM120" s="206" t="n">
        <v>2.608339</v>
      </c>
      <c r="AN120" s="206" t="n">
        <v>10.9099998474121</v>
      </c>
      <c r="AO120" s="206" t="n">
        <v>5.17000007629395</v>
      </c>
      <c r="AP120" s="206" t="n">
        <v>4.19782543182373</v>
      </c>
      <c r="AQ120" s="206" t="n">
        <v>12.5651149749756</v>
      </c>
      <c r="AR120" s="209" t="n">
        <v>2.40000009536743</v>
      </c>
      <c r="AS120" s="206" t="n">
        <v>3.70000004768372</v>
      </c>
      <c r="AT120" s="204" t="n">
        <v>16</v>
      </c>
      <c r="AU120" s="209" t="n">
        <v>0.100000001490116</v>
      </c>
      <c r="AV120" s="206" t="n">
        <v>0.0700000002980232</v>
      </c>
      <c r="AW120" s="206" t="s">
        <v>414</v>
      </c>
      <c r="AX120" s="204" t="n">
        <v>0</v>
      </c>
      <c r="AY120" s="206" t="n">
        <v>0.108999997377396</v>
      </c>
      <c r="AZ120" s="206" t="n">
        <v>36.7999992370605</v>
      </c>
      <c r="BA120" s="204" t="n">
        <v>0</v>
      </c>
      <c r="BB120" s="204" t="n">
        <v>0</v>
      </c>
      <c r="BC120" s="204" t="n">
        <v>0</v>
      </c>
      <c r="BD120" s="204" t="n">
        <v>0</v>
      </c>
      <c r="BE120" s="204" t="n">
        <v>9803</v>
      </c>
      <c r="BF120" s="204" t="n">
        <v>0</v>
      </c>
      <c r="BG120" s="204" t="n">
        <v>136</v>
      </c>
      <c r="BH120" s="209" t="n">
        <v>2.40000009536743</v>
      </c>
      <c r="BI120" s="206" t="n">
        <v>3.40000009536743</v>
      </c>
      <c r="BJ120" s="206" t="n">
        <v>-0.015012382529676</v>
      </c>
      <c r="BK120" s="204" t="n">
        <v>46</v>
      </c>
      <c r="BL120" s="209" t="n">
        <v>100</v>
      </c>
      <c r="BM120" s="211" t="n">
        <v>98.8471832275391</v>
      </c>
      <c r="BN120" s="206" t="n">
        <v>77.6087951660156</v>
      </c>
      <c r="BO120" s="209" t="n">
        <v>171.970626831055</v>
      </c>
      <c r="BP120" s="204" t="n">
        <v>11000</v>
      </c>
      <c r="BQ120" s="209" t="n">
        <v>97.7717742919922</v>
      </c>
      <c r="BR120" s="209" t="n">
        <v>98.8569183349609</v>
      </c>
      <c r="BS120" s="206" t="n">
        <v>23.3369998931885</v>
      </c>
      <c r="BT120" s="204" t="n">
        <v>84</v>
      </c>
      <c r="BU120" s="204" t="n">
        <v>76</v>
      </c>
      <c r="BV120" s="204" t="s">
        <v>414</v>
      </c>
      <c r="BW120" s="206" t="n">
        <v>1983.61291503906</v>
      </c>
      <c r="BX120" s="206" t="n">
        <v>6</v>
      </c>
      <c r="BY120" s="204" t="n">
        <v>9367.0166015625</v>
      </c>
      <c r="BZ120" s="204" t="n">
        <v>627858.5</v>
      </c>
      <c r="CA120" s="204" t="n">
        <v>625158</v>
      </c>
      <c r="CB120" s="204" t="n">
        <v>13450</v>
      </c>
    </row>
    <row r="121" customFormat="false" ht="14.5" hidden="false" customHeight="false" outlineLevel="0" collapsed="false">
      <c r="A121" s="202" t="s">
        <v>643</v>
      </c>
      <c r="B121" s="203" t="s">
        <v>644</v>
      </c>
      <c r="C121" s="204" t="n">
        <v>37005.37109375</v>
      </c>
      <c r="D121" s="204" t="n">
        <v>0</v>
      </c>
      <c r="E121" s="204" t="n">
        <v>135983.890625</v>
      </c>
      <c r="F121" s="204" t="n">
        <v>108.573997497559</v>
      </c>
      <c r="G121" s="204" t="n">
        <v>0</v>
      </c>
      <c r="H121" s="204" t="n">
        <v>0</v>
      </c>
      <c r="I121" s="204" t="n">
        <v>0</v>
      </c>
      <c r="J121" s="205" t="n">
        <v>7857.14306640625</v>
      </c>
      <c r="K121" s="206" t="n">
        <v>0.0285714287310839</v>
      </c>
      <c r="L121" s="207" t="n">
        <v>0.228571429848671</v>
      </c>
      <c r="M121" s="204" t="n">
        <v>0</v>
      </c>
      <c r="N121" s="204" t="n">
        <v>0</v>
      </c>
      <c r="O121" s="204" t="n">
        <v>0</v>
      </c>
      <c r="P121" s="204" t="n">
        <v>0</v>
      </c>
      <c r="Q121" s="204" t="n">
        <v>0</v>
      </c>
      <c r="R121" s="208" t="n">
        <v>0</v>
      </c>
      <c r="S121" s="204" t="n">
        <v>0</v>
      </c>
      <c r="T121" s="208" t="n">
        <v>0</v>
      </c>
      <c r="U121" s="204" t="n">
        <v>1059463</v>
      </c>
      <c r="V121" s="204" t="n">
        <v>19912466</v>
      </c>
      <c r="W121" s="204" t="n">
        <v>1080891.375</v>
      </c>
      <c r="X121" s="206" t="n">
        <v>83.6764221191406</v>
      </c>
      <c r="Y121" s="206" t="n">
        <v>2.00501680374145</v>
      </c>
      <c r="Z121" s="206" t="n">
        <v>64.0650024414063</v>
      </c>
      <c r="AA121" s="206" t="n">
        <v>5.23616647720337</v>
      </c>
      <c r="AB121" s="206" t="n">
        <v>1.73344707489014</v>
      </c>
      <c r="AC121" s="206" t="s">
        <v>414</v>
      </c>
      <c r="AD121" s="204" t="n">
        <v>1152</v>
      </c>
      <c r="AE121" s="204" t="n">
        <v>80</v>
      </c>
      <c r="AF121" s="209" t="n">
        <v>9.19999980926514</v>
      </c>
      <c r="AG121" s="206" t="n">
        <v>9.00800037384033</v>
      </c>
      <c r="AH121" s="206" t="n">
        <v>0.0367642119526863</v>
      </c>
      <c r="AI121" s="204" t="n">
        <v>0</v>
      </c>
      <c r="AJ121" s="204" t="n">
        <v>0</v>
      </c>
      <c r="AK121" s="206" t="n">
        <v>0.685999989509583</v>
      </c>
      <c r="AL121" s="210" t="n">
        <v>0.0849696174263954</v>
      </c>
      <c r="AM121" s="206" t="n">
        <v>15.718584</v>
      </c>
      <c r="AN121" s="206" t="n">
        <v>296.679992675781</v>
      </c>
      <c r="AO121" s="206" t="n">
        <v>282.850006103516</v>
      </c>
      <c r="AP121" s="206" t="n">
        <v>1.61761868000031</v>
      </c>
      <c r="AQ121" s="206" t="n">
        <v>6.46252727508545</v>
      </c>
      <c r="AR121" s="209" t="n">
        <v>18.7000007629395</v>
      </c>
      <c r="AS121" s="206" t="n">
        <v>2.59999990463257</v>
      </c>
      <c r="AT121" s="204" t="n">
        <v>98</v>
      </c>
      <c r="AU121" s="209" t="n">
        <v>0.100000001490116</v>
      </c>
      <c r="AV121" s="206" t="n">
        <v>0.0299999993294477</v>
      </c>
      <c r="AW121" s="204" t="n">
        <v>0</v>
      </c>
      <c r="AX121" s="204" t="n">
        <v>3868</v>
      </c>
      <c r="AY121" s="206" t="n">
        <v>0.453999996185303</v>
      </c>
      <c r="AZ121" s="206" t="n">
        <v>39.5</v>
      </c>
      <c r="BA121" s="204" t="n">
        <v>0</v>
      </c>
      <c r="BB121" s="204" t="n">
        <v>1385</v>
      </c>
      <c r="BC121" s="204" t="n">
        <v>0</v>
      </c>
      <c r="BD121" s="204" t="n">
        <v>0</v>
      </c>
      <c r="BE121" s="204" t="n">
        <v>18228</v>
      </c>
      <c r="BF121" s="204" t="n">
        <v>0</v>
      </c>
      <c r="BG121" s="204" t="n">
        <v>142</v>
      </c>
      <c r="BH121" s="209" t="n">
        <v>5.59999990463257</v>
      </c>
      <c r="BI121" s="206" t="n">
        <v>2.75</v>
      </c>
      <c r="BJ121" s="206" t="n">
        <v>-0.0301265511661768</v>
      </c>
      <c r="BK121" s="204" t="n">
        <v>39</v>
      </c>
      <c r="BL121" s="209" t="n">
        <v>100</v>
      </c>
      <c r="BM121" s="211" t="n">
        <v>73.7500076293945</v>
      </c>
      <c r="BN121" s="206" t="n">
        <v>84.120361328125</v>
      </c>
      <c r="BO121" s="209" t="n">
        <v>133.893997192383</v>
      </c>
      <c r="BP121" s="204" t="n">
        <v>130000</v>
      </c>
      <c r="BQ121" s="209" t="n">
        <v>87.2504272460938</v>
      </c>
      <c r="BR121" s="209" t="n">
        <v>90.40234375</v>
      </c>
      <c r="BS121" s="206" t="n">
        <v>7.27299976348877</v>
      </c>
      <c r="BT121" s="204" t="n">
        <v>99</v>
      </c>
      <c r="BU121" s="204" t="n">
        <v>99</v>
      </c>
      <c r="BV121" s="204" t="n">
        <v>98</v>
      </c>
      <c r="BW121" s="206" t="n">
        <v>424.502960205078</v>
      </c>
      <c r="BX121" s="206" t="n">
        <v>70</v>
      </c>
      <c r="BY121" s="204" t="n">
        <v>3496.75830078125</v>
      </c>
      <c r="BZ121" s="204" t="n">
        <v>37076584</v>
      </c>
      <c r="CA121" s="204" t="n">
        <v>34385868</v>
      </c>
      <c r="CB121" s="204" t="n">
        <v>446300</v>
      </c>
    </row>
    <row r="122" customFormat="false" ht="14.5" hidden="false" customHeight="false" outlineLevel="0" collapsed="false">
      <c r="A122" s="202" t="s">
        <v>645</v>
      </c>
      <c r="B122" s="203" t="s">
        <v>646</v>
      </c>
      <c r="C122" s="204" t="n">
        <v>17334.0234375</v>
      </c>
      <c r="D122" s="204" t="n">
        <v>0</v>
      </c>
      <c r="E122" s="204" t="n">
        <v>155520.234375</v>
      </c>
      <c r="F122" s="204" t="n">
        <v>42.4519996643066</v>
      </c>
      <c r="G122" s="204" t="n">
        <v>108909.4375</v>
      </c>
      <c r="H122" s="204" t="n">
        <v>4199.509765625</v>
      </c>
      <c r="I122" s="204" t="n">
        <v>33586.609375</v>
      </c>
      <c r="J122" s="205" t="n">
        <v>397357.15625</v>
      </c>
      <c r="K122" s="206" t="n">
        <v>0.342857152223587</v>
      </c>
      <c r="L122" s="207" t="n">
        <v>0.114285714924335</v>
      </c>
      <c r="M122" s="204" t="n">
        <v>5801464.5</v>
      </c>
      <c r="N122" s="204" t="n">
        <v>91489.4609375</v>
      </c>
      <c r="O122" s="204" t="n">
        <v>0</v>
      </c>
      <c r="P122" s="204" t="n">
        <v>313046.96875</v>
      </c>
      <c r="Q122" s="204" t="n">
        <v>30011188</v>
      </c>
      <c r="R122" s="208" t="n">
        <v>0.999995231628418</v>
      </c>
      <c r="S122" s="204" t="n">
        <v>30010076</v>
      </c>
      <c r="T122" s="208" t="n">
        <v>0.999958157539368</v>
      </c>
      <c r="U122" s="204" t="n">
        <v>10804923</v>
      </c>
      <c r="V122" s="204" t="n">
        <v>26525850</v>
      </c>
      <c r="W122" s="204" t="n">
        <v>22160912</v>
      </c>
      <c r="X122" s="206" t="n">
        <v>40.9001312255859</v>
      </c>
      <c r="Y122" s="206" t="n">
        <v>4.34574127197266</v>
      </c>
      <c r="Z122" s="206" t="n">
        <v>37.6279983520508</v>
      </c>
      <c r="AA122" s="206" t="n">
        <v>4.36636304855347</v>
      </c>
      <c r="AB122" s="206" t="n">
        <v>20.7435913085938</v>
      </c>
      <c r="AC122" s="206" t="n">
        <v>12.2269830703735</v>
      </c>
      <c r="AD122" s="204" t="n">
        <v>5989</v>
      </c>
      <c r="AE122" s="204" t="n">
        <v>80</v>
      </c>
      <c r="AF122" s="209" t="n">
        <v>77.1999969482422</v>
      </c>
      <c r="AG122" s="206" t="n">
        <v>16.4979991912842</v>
      </c>
      <c r="AH122" s="206" t="n">
        <v>0.955865502357483</v>
      </c>
      <c r="AI122" s="204" t="n">
        <v>0</v>
      </c>
      <c r="AJ122" s="204" t="n">
        <v>5</v>
      </c>
      <c r="AK122" s="206" t="n">
        <v>0.456000000238419</v>
      </c>
      <c r="AL122" s="210" t="n">
        <v>0.410705417394638</v>
      </c>
      <c r="AM122" s="206" t="n">
        <v>789.074144</v>
      </c>
      <c r="AN122" s="206" t="n">
        <v>1282.11999511719</v>
      </c>
      <c r="AO122" s="206" t="n">
        <v>1118.18005371094</v>
      </c>
      <c r="AP122" s="206" t="n">
        <v>18.5367374420166</v>
      </c>
      <c r="AQ122" s="206" t="n">
        <v>2.48641037940979</v>
      </c>
      <c r="AR122" s="209" t="n">
        <v>70.5999984741211</v>
      </c>
      <c r="AS122" s="206" t="n">
        <v>14.8000001907349</v>
      </c>
      <c r="AT122" s="204" t="n">
        <v>368</v>
      </c>
      <c r="AU122" s="209" t="n">
        <v>11.5</v>
      </c>
      <c r="AV122" s="206" t="n">
        <v>6.48999977111816</v>
      </c>
      <c r="AW122" s="206" t="n">
        <v>320.193969726562</v>
      </c>
      <c r="AX122" s="204" t="n">
        <v>22969482</v>
      </c>
      <c r="AY122" s="206" t="n">
        <v>0.523000001907349</v>
      </c>
      <c r="AZ122" s="206" t="n">
        <v>54</v>
      </c>
      <c r="BA122" s="204" t="n">
        <v>2853700</v>
      </c>
      <c r="BB122" s="204" t="n">
        <v>493311</v>
      </c>
      <c r="BC122" s="204" t="n">
        <v>945492</v>
      </c>
      <c r="BD122" s="204" t="n">
        <v>952965</v>
      </c>
      <c r="BE122" s="204" t="n">
        <v>86367</v>
      </c>
      <c r="BF122" s="204" t="n">
        <v>0</v>
      </c>
      <c r="BG122" s="204" t="n">
        <v>98</v>
      </c>
      <c r="BH122" s="209" t="n">
        <v>31.2000007629395</v>
      </c>
      <c r="BI122" s="206" t="n">
        <v>4.15000009536743</v>
      </c>
      <c r="BJ122" s="206" t="n">
        <v>-0.724425792694092</v>
      </c>
      <c r="BK122" s="204" t="n">
        <v>26</v>
      </c>
      <c r="BL122" s="209" t="n">
        <v>30.603832244873</v>
      </c>
      <c r="BM122" s="211" t="n">
        <v>60.6554298400879</v>
      </c>
      <c r="BN122" s="206" t="n">
        <v>16.5</v>
      </c>
      <c r="BO122" s="209" t="n">
        <v>49.4737205505371</v>
      </c>
      <c r="BP122" s="204" t="n">
        <v>41000</v>
      </c>
      <c r="BQ122" s="209" t="n">
        <v>37.2048683166504</v>
      </c>
      <c r="BR122" s="209" t="n">
        <v>63.3694267272949</v>
      </c>
      <c r="BS122" s="206" t="n">
        <v>0.735000014305115</v>
      </c>
      <c r="BT122" s="204" t="n">
        <v>79</v>
      </c>
      <c r="BU122" s="204" t="n">
        <v>62</v>
      </c>
      <c r="BV122" s="204" t="n">
        <v>65</v>
      </c>
      <c r="BW122" s="206" t="n">
        <v>104.819953918457</v>
      </c>
      <c r="BX122" s="206" t="n">
        <v>289</v>
      </c>
      <c r="BY122" s="204" t="n">
        <v>500.444793701172</v>
      </c>
      <c r="BZ122" s="204" t="n">
        <v>32077072</v>
      </c>
      <c r="CA122" s="204" t="n">
        <v>27945532</v>
      </c>
      <c r="CB122" s="204" t="n">
        <v>786380</v>
      </c>
    </row>
    <row r="123" customFormat="false" ht="14.5" hidden="false" customHeight="false" outlineLevel="0" collapsed="false">
      <c r="A123" s="202" t="s">
        <v>647</v>
      </c>
      <c r="B123" s="203" t="s">
        <v>389</v>
      </c>
      <c r="C123" s="204" t="n">
        <v>101534.2734375</v>
      </c>
      <c r="D123" s="204" t="n">
        <v>13794.3037109375</v>
      </c>
      <c r="E123" s="204" t="n">
        <v>821350.4375</v>
      </c>
      <c r="F123" s="204" t="n">
        <v>1806.23999023438</v>
      </c>
      <c r="G123" s="204" t="n">
        <v>197671.8125</v>
      </c>
      <c r="H123" s="204" t="n">
        <v>2209.6015625</v>
      </c>
      <c r="I123" s="204" t="n">
        <v>100550.515625</v>
      </c>
      <c r="J123" s="205" t="n">
        <v>0</v>
      </c>
      <c r="K123" s="206" t="n">
        <v>0</v>
      </c>
      <c r="L123" s="207" t="n">
        <v>0.0571428574621677</v>
      </c>
      <c r="M123" s="204" t="n">
        <v>16570518</v>
      </c>
      <c r="N123" s="204" t="s">
        <v>414</v>
      </c>
      <c r="O123" s="204" t="s">
        <v>414</v>
      </c>
      <c r="P123" s="204" t="s">
        <v>414</v>
      </c>
      <c r="Q123" s="204" t="n">
        <v>55013488</v>
      </c>
      <c r="R123" s="208" t="n">
        <v>0.999770283699036</v>
      </c>
      <c r="S123" s="204" t="n">
        <v>54997656</v>
      </c>
      <c r="T123" s="208" t="n">
        <v>0.99948251247406</v>
      </c>
      <c r="U123" s="204" t="n">
        <v>26289864</v>
      </c>
      <c r="V123" s="204" t="n">
        <v>50957848</v>
      </c>
      <c r="W123" s="204" t="n">
        <v>50588092</v>
      </c>
      <c r="X123" s="206" t="n">
        <v>83.9565734863281</v>
      </c>
      <c r="Y123" s="206" t="n">
        <v>1.70658481121063</v>
      </c>
      <c r="Z123" s="206" t="n">
        <v>31.4479999542236</v>
      </c>
      <c r="AA123" s="206" t="n">
        <v>4.22379446029663</v>
      </c>
      <c r="AB123" s="206" t="n">
        <v>6.99606990814209</v>
      </c>
      <c r="AC123" s="206" t="n">
        <v>74.5076904296875</v>
      </c>
      <c r="AD123" s="204" t="n">
        <v>18048</v>
      </c>
      <c r="AE123" s="204" t="n">
        <v>60</v>
      </c>
      <c r="AF123" s="209" t="n">
        <v>56.0999984741211</v>
      </c>
      <c r="AG123" s="206" t="n">
        <v>8.28600025177002</v>
      </c>
      <c r="AH123" s="206" t="n">
        <v>0.909973204135895</v>
      </c>
      <c r="AI123" s="204" t="n">
        <v>5</v>
      </c>
      <c r="AJ123" s="204" t="n">
        <v>4</v>
      </c>
      <c r="AK123" s="206" t="n">
        <v>0.583000004291534</v>
      </c>
      <c r="AL123" s="210" t="n">
        <v>0.175846233963966</v>
      </c>
      <c r="AM123" s="206" t="n">
        <v>802.373472</v>
      </c>
      <c r="AN123" s="206" t="n">
        <v>1270.55004882813</v>
      </c>
      <c r="AO123" s="206" t="n">
        <v>1543.43994140625</v>
      </c>
      <c r="AP123" s="206" t="n">
        <v>3.75665378570557</v>
      </c>
      <c r="AQ123" s="206" t="n">
        <v>2.8500509262085</v>
      </c>
      <c r="AR123" s="209" t="n">
        <v>43.7000007629395</v>
      </c>
      <c r="AS123" s="206" t="n">
        <v>19.1000003814697</v>
      </c>
      <c r="AT123" s="204" t="n">
        <v>308</v>
      </c>
      <c r="AU123" s="209" t="n">
        <v>0.699999988079071</v>
      </c>
      <c r="AV123" s="206" t="n">
        <v>0.310000002384186</v>
      </c>
      <c r="AW123" s="206" t="n">
        <v>2.54554629325867</v>
      </c>
      <c r="AX123" s="204" t="n">
        <v>23748612</v>
      </c>
      <c r="AY123" s="206" t="n">
        <v>0.477999985218048</v>
      </c>
      <c r="AZ123" s="206" t="n">
        <v>30.7000007629395</v>
      </c>
      <c r="BA123" s="204" t="n">
        <v>21142</v>
      </c>
      <c r="BB123" s="204" t="n">
        <v>125000</v>
      </c>
      <c r="BC123" s="204" t="n">
        <v>0</v>
      </c>
      <c r="BD123" s="204" t="n">
        <v>783400</v>
      </c>
      <c r="BE123" s="204" t="n">
        <v>0</v>
      </c>
      <c r="BF123" s="204" t="n">
        <v>5</v>
      </c>
      <c r="BG123" s="204" t="n">
        <v>125</v>
      </c>
      <c r="BH123" s="209" t="n">
        <v>3.09999990463257</v>
      </c>
      <c r="BI123" s="206" t="n">
        <v>2.15000009536743</v>
      </c>
      <c r="BJ123" s="206" t="n">
        <v>-0.996518075466156</v>
      </c>
      <c r="BK123" s="204" t="n">
        <v>28</v>
      </c>
      <c r="BL123" s="209" t="n">
        <v>70.3971939086914</v>
      </c>
      <c r="BM123" s="211" t="n">
        <v>89.0699462890625</v>
      </c>
      <c r="BN123" s="206" t="n">
        <v>35.0999984741211</v>
      </c>
      <c r="BO123" s="209" t="n">
        <v>144.364303588867</v>
      </c>
      <c r="BP123" s="204" t="n">
        <v>47000</v>
      </c>
      <c r="BQ123" s="209" t="n">
        <v>73.6368789672852</v>
      </c>
      <c r="BR123" s="209" t="n">
        <v>83.7181930541992</v>
      </c>
      <c r="BS123" s="206" t="n">
        <v>8.64000034332275</v>
      </c>
      <c r="BT123" s="204" t="n">
        <v>84</v>
      </c>
      <c r="BU123" s="204" t="n">
        <v>90</v>
      </c>
      <c r="BV123" s="204" t="n">
        <v>86</v>
      </c>
      <c r="BW123" s="206" t="n">
        <v>226.83073425293</v>
      </c>
      <c r="BX123" s="206" t="n">
        <v>250</v>
      </c>
      <c r="BY123" s="204" t="n">
        <v>1187.23852539063</v>
      </c>
      <c r="BZ123" s="204" t="n">
        <v>53798084</v>
      </c>
      <c r="CA123" s="204" t="n">
        <v>53861424</v>
      </c>
      <c r="CB123" s="204" t="n">
        <v>653290</v>
      </c>
    </row>
    <row r="124" customFormat="false" ht="14.5" hidden="false" customHeight="false" outlineLevel="0" collapsed="false">
      <c r="A124" s="202" t="s">
        <v>648</v>
      </c>
      <c r="B124" s="203" t="s">
        <v>649</v>
      </c>
      <c r="C124" s="204" t="n">
        <v>0</v>
      </c>
      <c r="D124" s="204" t="n">
        <v>0</v>
      </c>
      <c r="E124" s="204" t="n">
        <v>23016.109375</v>
      </c>
      <c r="F124" s="204" t="n">
        <v>0</v>
      </c>
      <c r="G124" s="204" t="n">
        <v>0</v>
      </c>
      <c r="H124" s="204" t="n">
        <v>0</v>
      </c>
      <c r="I124" s="204" t="n">
        <v>0</v>
      </c>
      <c r="J124" s="205" t="n">
        <v>77120</v>
      </c>
      <c r="K124" s="206" t="n">
        <v>0.228571429848671</v>
      </c>
      <c r="L124" s="207" t="n">
        <v>0.371428579092026</v>
      </c>
      <c r="M124" s="204" t="n">
        <v>1156627.625</v>
      </c>
      <c r="N124" s="204" t="n">
        <v>0</v>
      </c>
      <c r="O124" s="204" t="n">
        <v>0</v>
      </c>
      <c r="P124" s="204" t="n">
        <v>0</v>
      </c>
      <c r="Q124" s="204" t="n">
        <v>2187318.75</v>
      </c>
      <c r="R124" s="208" t="n">
        <v>0.899658679962158</v>
      </c>
      <c r="S124" s="204" t="n">
        <v>1496464.75</v>
      </c>
      <c r="T124" s="208" t="n">
        <v>0.615505874156952</v>
      </c>
      <c r="U124" s="204" t="n">
        <v>6332</v>
      </c>
      <c r="V124" s="204" t="n">
        <v>2013121.625</v>
      </c>
      <c r="W124" s="204" t="n">
        <v>393628.15625</v>
      </c>
      <c r="X124" s="206" t="n">
        <v>3.14268851280212</v>
      </c>
      <c r="Y124" s="206" t="n">
        <v>3.66154313087463</v>
      </c>
      <c r="Z124" s="206" t="n">
        <v>53.0050010681152</v>
      </c>
      <c r="AA124" s="206" t="n">
        <v>4.23822402954102</v>
      </c>
      <c r="AB124" s="206" t="n">
        <v>47.159309387207</v>
      </c>
      <c r="AC124" s="206" t="n">
        <v>44.5999031066895</v>
      </c>
      <c r="AD124" s="204" t="n">
        <v>218</v>
      </c>
      <c r="AE124" s="204" t="n">
        <v>60</v>
      </c>
      <c r="AF124" s="209" t="n">
        <v>42.2999992370606</v>
      </c>
      <c r="AG124" s="206" t="n">
        <v>13.2270002365112</v>
      </c>
      <c r="AH124" s="206" t="n">
        <v>0.0106668090447783</v>
      </c>
      <c r="AI124" s="204" t="n">
        <v>0</v>
      </c>
      <c r="AJ124" s="204" t="n">
        <v>0</v>
      </c>
      <c r="AK124" s="206" t="n">
        <v>0.646000027656555</v>
      </c>
      <c r="AL124" s="210" t="n">
        <v>0.171448826789856</v>
      </c>
      <c r="AM124" s="206" t="n">
        <v>12.149398</v>
      </c>
      <c r="AN124" s="206" t="n">
        <v>112.459999084473</v>
      </c>
      <c r="AO124" s="206" t="n">
        <v>103.819999694824</v>
      </c>
      <c r="AP124" s="206" t="n">
        <v>1.71205675601959</v>
      </c>
      <c r="AQ124" s="206" t="n">
        <v>0.606163799762726</v>
      </c>
      <c r="AR124" s="209" t="n">
        <v>40.2000007629395</v>
      </c>
      <c r="AS124" s="206" t="n">
        <v>13.1999998092651</v>
      </c>
      <c r="AT124" s="204" t="n">
        <v>460</v>
      </c>
      <c r="AU124" s="209" t="n">
        <v>11.6000003814697</v>
      </c>
      <c r="AV124" s="206" t="n">
        <v>4.23000001907349</v>
      </c>
      <c r="AW124" s="206" t="n">
        <v>10.0443658828735</v>
      </c>
      <c r="AX124" s="204" t="n">
        <v>1094020</v>
      </c>
      <c r="AY124" s="206" t="n">
        <v>0.439999997615814</v>
      </c>
      <c r="AZ124" s="206" t="n">
        <v>59.0999984741211</v>
      </c>
      <c r="BA124" s="204" t="n">
        <v>1000</v>
      </c>
      <c r="BB124" s="204" t="n">
        <v>401</v>
      </c>
      <c r="BC124" s="204" t="n">
        <v>0</v>
      </c>
      <c r="BD124" s="204" t="n">
        <v>0</v>
      </c>
      <c r="BE124" s="204" t="n">
        <v>12462</v>
      </c>
      <c r="BF124" s="204" t="n">
        <v>0</v>
      </c>
      <c r="BG124" s="204" t="n">
        <v>114</v>
      </c>
      <c r="BH124" s="209" t="n">
        <v>18</v>
      </c>
      <c r="BI124" s="206" t="n">
        <v>3.29999995231628</v>
      </c>
      <c r="BJ124" s="206" t="n">
        <v>0.0499710515141487</v>
      </c>
      <c r="BK124" s="204" t="n">
        <v>49</v>
      </c>
      <c r="BL124" s="209" t="n">
        <v>56.2586936950684</v>
      </c>
      <c r="BM124" s="211" t="n">
        <v>91.5272674560547</v>
      </c>
      <c r="BN124" s="206" t="n">
        <v>41</v>
      </c>
      <c r="BO124" s="209" t="n">
        <v>114.058769226074</v>
      </c>
      <c r="BP124" s="204" t="n">
        <v>58000</v>
      </c>
      <c r="BQ124" s="209" t="n">
        <v>35.2599678039551</v>
      </c>
      <c r="BR124" s="209" t="n">
        <v>84.2700347900391</v>
      </c>
      <c r="BS124" s="206" t="s">
        <v>414</v>
      </c>
      <c r="BT124" s="204" t="n">
        <v>87</v>
      </c>
      <c r="BU124" s="204" t="n">
        <v>56</v>
      </c>
      <c r="BV124" s="204" t="n">
        <v>57</v>
      </c>
      <c r="BW124" s="206" t="n">
        <v>867.348327636719</v>
      </c>
      <c r="BX124" s="206" t="n">
        <v>195</v>
      </c>
      <c r="BY124" s="204" t="n">
        <v>4729.27099609375</v>
      </c>
      <c r="BZ124" s="204" t="n">
        <v>2530150.5</v>
      </c>
      <c r="CA124" s="204" t="n">
        <v>2474262</v>
      </c>
      <c r="CB124" s="204" t="n">
        <v>823290</v>
      </c>
    </row>
    <row r="125" customFormat="false" ht="14.5" hidden="false" customHeight="false" outlineLevel="0" collapsed="false">
      <c r="A125" s="202" t="s">
        <v>650</v>
      </c>
      <c r="B125" s="203" t="s">
        <v>651</v>
      </c>
      <c r="C125" s="204" t="n">
        <v>0</v>
      </c>
      <c r="D125" s="204" t="n">
        <v>0</v>
      </c>
      <c r="E125" s="204" t="s">
        <v>414</v>
      </c>
      <c r="F125" s="204" t="n">
        <v>1.04200005531311</v>
      </c>
      <c r="G125" s="204" t="n">
        <v>0</v>
      </c>
      <c r="H125" s="204" t="n">
        <v>0</v>
      </c>
      <c r="I125" s="204" t="n">
        <v>0</v>
      </c>
      <c r="J125" s="205" t="n">
        <v>0</v>
      </c>
      <c r="K125" s="206" t="n">
        <v>0</v>
      </c>
      <c r="L125" s="212" t="s">
        <v>414</v>
      </c>
      <c r="M125" s="204" t="s">
        <v>414</v>
      </c>
      <c r="N125" s="204" t="s">
        <v>414</v>
      </c>
      <c r="O125" s="204" t="s">
        <v>414</v>
      </c>
      <c r="P125" s="204" t="s">
        <v>414</v>
      </c>
      <c r="Q125" s="204" t="n">
        <v>0</v>
      </c>
      <c r="R125" s="208" t="n">
        <v>0</v>
      </c>
      <c r="S125" s="204" t="n">
        <v>0</v>
      </c>
      <c r="T125" s="208" t="n">
        <v>0</v>
      </c>
      <c r="U125" s="204" t="n">
        <v>3908</v>
      </c>
      <c r="V125" s="204" t="n">
        <v>7629.150390625</v>
      </c>
      <c r="W125" s="204" t="n">
        <v>0</v>
      </c>
      <c r="X125" s="206" t="n">
        <v>543.650024414063</v>
      </c>
      <c r="Y125" s="206" t="n">
        <v>0.359331488609314</v>
      </c>
      <c r="Z125" s="206" t="n">
        <v>100</v>
      </c>
      <c r="AA125" s="206" t="s">
        <v>414</v>
      </c>
      <c r="AB125" s="206" t="n">
        <v>2.58888578414917</v>
      </c>
      <c r="AC125" s="206" t="s">
        <v>414</v>
      </c>
      <c r="AD125" s="204" t="s">
        <v>414</v>
      </c>
      <c r="AE125" s="209" t="n">
        <v>80</v>
      </c>
      <c r="AF125" s="209" t="s">
        <v>414</v>
      </c>
      <c r="AG125" s="206" t="s">
        <v>414</v>
      </c>
      <c r="AH125" s="206" t="n">
        <v>0</v>
      </c>
      <c r="AI125" s="204" t="n">
        <v>0</v>
      </c>
      <c r="AJ125" s="204" t="n">
        <v>0</v>
      </c>
      <c r="AK125" s="206" t="s">
        <v>414</v>
      </c>
      <c r="AL125" s="210" t="s">
        <v>414</v>
      </c>
      <c r="AM125" s="206" t="n">
        <v>1.047759</v>
      </c>
      <c r="AN125" s="206" t="n">
        <v>25.7800006866455</v>
      </c>
      <c r="AO125" s="206" t="n">
        <v>29.8700008392334</v>
      </c>
      <c r="AP125" s="206" t="n">
        <v>15.9332132339478</v>
      </c>
      <c r="AQ125" s="206" t="n">
        <v>5.26970815658569</v>
      </c>
      <c r="AR125" s="209" t="n">
        <v>28.5</v>
      </c>
      <c r="AS125" s="206" t="s">
        <v>414</v>
      </c>
      <c r="AT125" s="204" t="n">
        <v>180</v>
      </c>
      <c r="AU125" s="209" t="s">
        <v>414</v>
      </c>
      <c r="AV125" s="206" t="s">
        <v>414</v>
      </c>
      <c r="AW125" s="206" t="s">
        <v>414</v>
      </c>
      <c r="AX125" s="204" t="n">
        <v>10774</v>
      </c>
      <c r="AY125" s="206" t="s">
        <v>414</v>
      </c>
      <c r="AZ125" s="206" t="n">
        <v>34.7999992370605</v>
      </c>
      <c r="BA125" s="204" t="n">
        <v>0</v>
      </c>
      <c r="BB125" s="204" t="n">
        <v>0</v>
      </c>
      <c r="BC125" s="204" t="n">
        <v>0</v>
      </c>
      <c r="BD125" s="204" t="n">
        <v>0</v>
      </c>
      <c r="BE125" s="204" t="n">
        <v>1029</v>
      </c>
      <c r="BF125" s="204" t="n">
        <v>0</v>
      </c>
      <c r="BG125" s="204" t="n">
        <v>30</v>
      </c>
      <c r="BH125" s="209" t="n">
        <v>4.19999980926514</v>
      </c>
      <c r="BI125" s="206" t="n">
        <v>1.76666665077209</v>
      </c>
      <c r="BJ125" s="206" t="n">
        <v>-0.0764714926481247</v>
      </c>
      <c r="BK125" s="206" t="s">
        <v>414</v>
      </c>
      <c r="BL125" s="209" t="n">
        <v>100</v>
      </c>
      <c r="BM125" s="211" t="s">
        <v>414</v>
      </c>
      <c r="BN125" s="206" t="n">
        <v>62.385124206543</v>
      </c>
      <c r="BO125" s="209" t="n">
        <v>92.3872909545898</v>
      </c>
      <c r="BP125" s="204" t="n">
        <v>46</v>
      </c>
      <c r="BQ125" s="209" t="n">
        <v>65.5955276489258</v>
      </c>
      <c r="BR125" s="209" t="n">
        <v>100</v>
      </c>
      <c r="BS125" s="206" t="n">
        <v>12.3889999389648</v>
      </c>
      <c r="BT125" s="204" t="n">
        <v>95</v>
      </c>
      <c r="BU125" s="204" t="n">
        <v>97</v>
      </c>
      <c r="BV125" s="204" t="s">
        <v>414</v>
      </c>
      <c r="BW125" s="206" t="n">
        <v>1389.73254394531</v>
      </c>
      <c r="BX125" s="206" t="s">
        <v>414</v>
      </c>
      <c r="BY125" s="204" t="n">
        <v>12252.2666015625</v>
      </c>
      <c r="BZ125" s="204" t="n">
        <v>12511.5</v>
      </c>
      <c r="CA125" s="204" t="n">
        <v>10222</v>
      </c>
      <c r="CB125" s="204" t="n">
        <v>21</v>
      </c>
    </row>
    <row r="126" customFormat="false" ht="14.5" hidden="false" customHeight="false" outlineLevel="0" collapsed="false">
      <c r="A126" s="202" t="s">
        <v>652</v>
      </c>
      <c r="B126" s="203" t="s">
        <v>653</v>
      </c>
      <c r="C126" s="204" t="n">
        <v>59665.69921875</v>
      </c>
      <c r="D126" s="204" t="n">
        <v>59600.86328125</v>
      </c>
      <c r="E126" s="204" t="n">
        <v>192290.921875</v>
      </c>
      <c r="F126" s="204" t="n">
        <v>0</v>
      </c>
      <c r="G126" s="204" t="n">
        <v>421.784484863281</v>
      </c>
      <c r="H126" s="204" t="n">
        <v>0</v>
      </c>
      <c r="I126" s="204" t="n">
        <v>0</v>
      </c>
      <c r="J126" s="205" t="n">
        <v>14371.4287109375</v>
      </c>
      <c r="K126" s="206" t="n">
        <v>0.0571428574621677</v>
      </c>
      <c r="L126" s="207" t="n">
        <v>0.0857142880558968</v>
      </c>
      <c r="M126" s="204" t="n">
        <v>15991913</v>
      </c>
      <c r="N126" s="204" t="s">
        <v>414</v>
      </c>
      <c r="O126" s="204" t="s">
        <v>414</v>
      </c>
      <c r="P126" s="204" t="s">
        <v>414</v>
      </c>
      <c r="Q126" s="204" t="n">
        <v>17829428</v>
      </c>
      <c r="R126" s="208" t="n">
        <v>0.577273547649384</v>
      </c>
      <c r="S126" s="204" t="n">
        <v>12859547</v>
      </c>
      <c r="T126" s="208" t="n">
        <v>0.416360914707184</v>
      </c>
      <c r="U126" s="204" t="n">
        <v>9075250</v>
      </c>
      <c r="V126" s="204" t="n">
        <v>20011314</v>
      </c>
      <c r="W126" s="204" t="n">
        <v>25465798</v>
      </c>
      <c r="X126" s="206" t="n">
        <v>207.01025390625</v>
      </c>
      <c r="Y126" s="206" t="n">
        <v>3.90778636932373</v>
      </c>
      <c r="Z126" s="206" t="n">
        <v>21.007999420166</v>
      </c>
      <c r="AA126" s="206" t="n">
        <v>4.23936462402344</v>
      </c>
      <c r="AB126" s="206" t="n">
        <v>9.78258800506592</v>
      </c>
      <c r="AC126" s="206" t="n">
        <v>62.1436004638672</v>
      </c>
      <c r="AD126" s="204" t="n">
        <v>12536</v>
      </c>
      <c r="AE126" s="204" t="n">
        <v>40</v>
      </c>
      <c r="AF126" s="209" t="n">
        <v>49.2999992370605</v>
      </c>
      <c r="AG126" s="206" t="n">
        <v>9.28999996185303</v>
      </c>
      <c r="AH126" s="206" t="n">
        <v>0.0670719891786575</v>
      </c>
      <c r="AI126" s="204" t="n">
        <v>0</v>
      </c>
      <c r="AJ126" s="204" t="n">
        <v>0</v>
      </c>
      <c r="AK126" s="206" t="n">
        <v>0.601999998092651</v>
      </c>
      <c r="AL126" s="210" t="n">
        <v>0.148294776678085</v>
      </c>
      <c r="AM126" s="206" t="n">
        <v>85.860386</v>
      </c>
      <c r="AN126" s="206" t="n">
        <v>613.340026855469</v>
      </c>
      <c r="AO126" s="206" t="n">
        <v>568.630004882813</v>
      </c>
      <c r="AP126" s="206" t="n">
        <v>5.19774866104126</v>
      </c>
      <c r="AQ126" s="206" t="n">
        <v>24.2502384185791</v>
      </c>
      <c r="AR126" s="209" t="n">
        <v>28.2000007629395</v>
      </c>
      <c r="AS126" s="206" t="n">
        <v>24.3999996185303</v>
      </c>
      <c r="AT126" s="204" t="n">
        <v>235</v>
      </c>
      <c r="AU126" s="209" t="n">
        <v>0.100000001490116</v>
      </c>
      <c r="AV126" s="206" t="n">
        <v>0.0399999991059303</v>
      </c>
      <c r="AW126" s="206" t="n">
        <v>0.0289672333747149</v>
      </c>
      <c r="AX126" s="204" t="n">
        <v>13519533</v>
      </c>
      <c r="AY126" s="206" t="n">
        <v>0.451999992132187</v>
      </c>
      <c r="AZ126" s="206" t="n">
        <v>32.7999992370605</v>
      </c>
      <c r="BA126" s="204" t="n">
        <v>117677</v>
      </c>
      <c r="BB126" s="204" t="n">
        <v>3941</v>
      </c>
      <c r="BC126" s="204" t="n">
        <v>200544</v>
      </c>
      <c r="BD126" s="204" t="n">
        <v>0</v>
      </c>
      <c r="BE126" s="204" t="n">
        <v>19711</v>
      </c>
      <c r="BF126" s="204" t="n">
        <v>0</v>
      </c>
      <c r="BG126" s="204" t="n">
        <v>128</v>
      </c>
      <c r="BH126" s="209" t="n">
        <v>5.5</v>
      </c>
      <c r="BI126" s="206" t="n">
        <v>2.84999990463257</v>
      </c>
      <c r="BJ126" s="206" t="n">
        <v>-0.944426119327545</v>
      </c>
      <c r="BK126" s="204" t="n">
        <v>33</v>
      </c>
      <c r="BL126" s="209" t="n">
        <v>89.9000015258789</v>
      </c>
      <c r="BM126" s="211" t="n">
        <v>67.9084320068359</v>
      </c>
      <c r="BN126" s="206" t="n">
        <v>37.7000007629395</v>
      </c>
      <c r="BO126" s="209" t="n">
        <v>131.150268554688</v>
      </c>
      <c r="BP126" s="204" t="n">
        <v>22000</v>
      </c>
      <c r="BQ126" s="209" t="n">
        <v>76.611213684082</v>
      </c>
      <c r="BR126" s="209" t="n">
        <v>90.0745391845703</v>
      </c>
      <c r="BS126" s="206" t="n">
        <v>6.50699996948242</v>
      </c>
      <c r="BT126" s="204" t="n">
        <v>84</v>
      </c>
      <c r="BU126" s="204" t="n">
        <v>74</v>
      </c>
      <c r="BV126" s="204" t="n">
        <v>80</v>
      </c>
      <c r="BW126" s="206" t="n">
        <v>176.955047607422</v>
      </c>
      <c r="BX126" s="206" t="n">
        <v>186</v>
      </c>
      <c r="BY126" s="204" t="n">
        <v>1222.87878417969</v>
      </c>
      <c r="BZ126" s="204" t="n">
        <v>30034990</v>
      </c>
      <c r="CA126" s="204" t="n">
        <v>28341208</v>
      </c>
      <c r="CB126" s="204" t="n">
        <v>143350</v>
      </c>
    </row>
    <row r="127" customFormat="false" ht="14.5" hidden="false" customHeight="false" outlineLevel="0" collapsed="false">
      <c r="A127" s="202" t="s">
        <v>654</v>
      </c>
      <c r="B127" s="203" t="s">
        <v>655</v>
      </c>
      <c r="C127" s="204" t="n">
        <v>3489.64672851563</v>
      </c>
      <c r="D127" s="204" t="n">
        <v>0</v>
      </c>
      <c r="E127" s="204" t="n">
        <v>88839.5078125</v>
      </c>
      <c r="F127" s="204" t="n">
        <v>0</v>
      </c>
      <c r="G127" s="204" t="n">
        <v>0</v>
      </c>
      <c r="H127" s="204" t="n">
        <v>0</v>
      </c>
      <c r="I127" s="204" t="n">
        <v>0</v>
      </c>
      <c r="J127" s="205" t="n">
        <v>0</v>
      </c>
      <c r="K127" s="206" t="n">
        <v>0</v>
      </c>
      <c r="L127" s="207" t="n">
        <v>0.0285714287310839</v>
      </c>
      <c r="M127" s="204" t="n">
        <v>0</v>
      </c>
      <c r="N127" s="204" t="s">
        <v>414</v>
      </c>
      <c r="O127" s="204" t="s">
        <v>414</v>
      </c>
      <c r="P127" s="204" t="s">
        <v>414</v>
      </c>
      <c r="Q127" s="204" t="n">
        <v>0</v>
      </c>
      <c r="R127" s="208" t="n">
        <v>0</v>
      </c>
      <c r="S127" s="204" t="n">
        <v>0</v>
      </c>
      <c r="T127" s="208" t="n">
        <v>0</v>
      </c>
      <c r="U127" s="204" t="n">
        <v>0</v>
      </c>
      <c r="V127" s="204" t="n">
        <v>0</v>
      </c>
      <c r="W127" s="204" t="n">
        <v>0</v>
      </c>
      <c r="X127" s="206" t="n">
        <v>520.74267578125</v>
      </c>
      <c r="Y127" s="206" t="n">
        <v>0.889172077178955</v>
      </c>
      <c r="Z127" s="206" t="n">
        <v>92.5719985961914</v>
      </c>
      <c r="AA127" s="206" t="n">
        <v>2.22639155387878</v>
      </c>
      <c r="AB127" s="206" t="n">
        <v>0</v>
      </c>
      <c r="AC127" s="206" t="s">
        <v>414</v>
      </c>
      <c r="AD127" s="204" t="n">
        <v>1463</v>
      </c>
      <c r="AE127" s="204" t="n">
        <v>80</v>
      </c>
      <c r="AF127" s="209" t="s">
        <v>414</v>
      </c>
      <c r="AG127" s="206" t="n">
        <v>5.01300001144409</v>
      </c>
      <c r="AH127" s="206" t="n">
        <v>0.00975637882947922</v>
      </c>
      <c r="AI127" s="204" t="n">
        <v>0</v>
      </c>
      <c r="AJ127" s="204" t="n">
        <v>0</v>
      </c>
      <c r="AK127" s="206" t="n">
        <v>0.944000005722046</v>
      </c>
      <c r="AL127" s="210" t="s">
        <v>414</v>
      </c>
      <c r="AM127" s="206" t="n">
        <v>-33.097195</v>
      </c>
      <c r="AN127" s="206" t="n">
        <v>0</v>
      </c>
      <c r="AO127" s="206" t="n">
        <v>0</v>
      </c>
      <c r="AP127" s="206" t="s">
        <v>414</v>
      </c>
      <c r="AQ127" s="206" t="n">
        <v>0.258125901222229</v>
      </c>
      <c r="AR127" s="209" t="n">
        <v>4.19999980926514</v>
      </c>
      <c r="AS127" s="206" t="s">
        <v>414</v>
      </c>
      <c r="AT127" s="204" t="n">
        <v>4.09999990463257</v>
      </c>
      <c r="AU127" s="209" t="n">
        <v>0.200000002980232</v>
      </c>
      <c r="AV127" s="206" t="n">
        <v>0.0299999993294477</v>
      </c>
      <c r="AW127" s="206" t="s">
        <v>414</v>
      </c>
      <c r="AX127" s="204" t="n">
        <v>4</v>
      </c>
      <c r="AY127" s="206" t="n">
        <v>0.0430000014603138</v>
      </c>
      <c r="AZ127" s="206" t="n">
        <v>29.2000007629395</v>
      </c>
      <c r="BA127" s="204" t="n">
        <v>0</v>
      </c>
      <c r="BB127" s="204" t="n">
        <v>4</v>
      </c>
      <c r="BC127" s="204" t="n">
        <v>0</v>
      </c>
      <c r="BD127" s="204" t="n">
        <v>0</v>
      </c>
      <c r="BE127" s="204" t="n">
        <v>184741</v>
      </c>
      <c r="BF127" s="204" t="n">
        <v>0</v>
      </c>
      <c r="BG127" s="204" t="n">
        <v>130</v>
      </c>
      <c r="BH127" s="209" t="n">
        <v>2.40000009536743</v>
      </c>
      <c r="BI127" s="206" t="n">
        <v>4.31666660308838</v>
      </c>
      <c r="BJ127" s="206" t="n">
        <v>1.85335552692413</v>
      </c>
      <c r="BK127" s="204" t="n">
        <v>82</v>
      </c>
      <c r="BL127" s="209" t="n">
        <v>100</v>
      </c>
      <c r="BM127" s="211" t="s">
        <v>414</v>
      </c>
      <c r="BN127" s="206" t="n">
        <v>91.3333358764649</v>
      </c>
      <c r="BO127" s="209" t="n">
        <v>124.979049682617</v>
      </c>
      <c r="BP127" s="204" t="n">
        <v>210000</v>
      </c>
      <c r="BQ127" s="209" t="n">
        <v>97.6857681274414</v>
      </c>
      <c r="BR127" s="209" t="n">
        <v>100</v>
      </c>
      <c r="BS127" s="206" t="n">
        <v>35.0670013427734</v>
      </c>
      <c r="BT127" s="204" t="n">
        <v>94</v>
      </c>
      <c r="BU127" s="204" t="n">
        <v>89</v>
      </c>
      <c r="BV127" s="204" t="n">
        <v>93</v>
      </c>
      <c r="BW127" s="206" t="n">
        <v>6248.15185546875</v>
      </c>
      <c r="BX127" s="206" t="n">
        <v>5</v>
      </c>
      <c r="BY127" s="204" t="n">
        <v>58061</v>
      </c>
      <c r="BZ127" s="204" t="n">
        <v>17501696</v>
      </c>
      <c r="CA127" s="204" t="n">
        <v>16908948</v>
      </c>
      <c r="CB127" s="204" t="n">
        <v>33730</v>
      </c>
    </row>
    <row r="128" customFormat="false" ht="14.5" hidden="false" customHeight="false" outlineLevel="0" collapsed="false">
      <c r="A128" s="202" t="s">
        <v>656</v>
      </c>
      <c r="B128" s="203" t="s">
        <v>657</v>
      </c>
      <c r="C128" s="204" t="n">
        <v>7300.50830078125</v>
      </c>
      <c r="D128" s="204" t="n">
        <v>1964.38903808594</v>
      </c>
      <c r="E128" s="204" t="n">
        <v>12861.4130859375</v>
      </c>
      <c r="F128" s="204" t="n">
        <v>48.4160003662109</v>
      </c>
      <c r="G128" s="204" t="n">
        <v>8991.169921875</v>
      </c>
      <c r="H128" s="204" t="n">
        <v>0</v>
      </c>
      <c r="I128" s="204" t="n">
        <v>7073.5908203125</v>
      </c>
      <c r="J128" s="205" t="n">
        <v>0</v>
      </c>
      <c r="K128" s="206" t="n">
        <v>0.0285714287310839</v>
      </c>
      <c r="L128" s="207" t="n">
        <v>0.0857142880558968</v>
      </c>
      <c r="M128" s="204" t="s">
        <v>414</v>
      </c>
      <c r="N128" s="204" t="s">
        <v>414</v>
      </c>
      <c r="O128" s="204" t="s">
        <v>414</v>
      </c>
      <c r="P128" s="204" t="s">
        <v>414</v>
      </c>
      <c r="Q128" s="204" t="n">
        <v>0</v>
      </c>
      <c r="R128" s="208" t="n">
        <v>0</v>
      </c>
      <c r="S128" s="204" t="n">
        <v>0</v>
      </c>
      <c r="T128" s="208" t="n">
        <v>0</v>
      </c>
      <c r="U128" s="204" t="n">
        <v>0</v>
      </c>
      <c r="V128" s="204" t="n">
        <v>0</v>
      </c>
      <c r="W128" s="204" t="n">
        <v>104689.5703125</v>
      </c>
      <c r="X128" s="206" t="n">
        <v>19.4546356201172</v>
      </c>
      <c r="Y128" s="206" t="n">
        <v>0.738257825374603</v>
      </c>
      <c r="Z128" s="206" t="n">
        <v>86.7890014648438</v>
      </c>
      <c r="AA128" s="206" t="n">
        <v>2.67282319068909</v>
      </c>
      <c r="AB128" s="206" t="n">
        <v>0</v>
      </c>
      <c r="AC128" s="206" t="s">
        <v>414</v>
      </c>
      <c r="AD128" s="204" t="n">
        <v>493</v>
      </c>
      <c r="AE128" s="204" t="n">
        <v>80</v>
      </c>
      <c r="AF128" s="209" t="s">
        <v>414</v>
      </c>
      <c r="AG128" s="206" t="n">
        <v>6.24700021743774</v>
      </c>
      <c r="AH128" s="206" t="n">
        <v>0.00414079846814275</v>
      </c>
      <c r="AI128" s="204" t="n">
        <v>0</v>
      </c>
      <c r="AJ128" s="204" t="n">
        <v>0</v>
      </c>
      <c r="AK128" s="206" t="n">
        <v>0.930999994277954</v>
      </c>
      <c r="AL128" s="210" t="s">
        <v>414</v>
      </c>
      <c r="AM128" s="206" t="n">
        <v>2.10643</v>
      </c>
      <c r="AN128" s="206" t="n">
        <v>0</v>
      </c>
      <c r="AO128" s="206" t="n">
        <v>0</v>
      </c>
      <c r="AP128" s="206" t="s">
        <v>414</v>
      </c>
      <c r="AQ128" s="206" t="n">
        <v>0.0697611272335053</v>
      </c>
      <c r="AR128" s="209" t="n">
        <v>4.69999980926514</v>
      </c>
      <c r="AS128" s="206" t="s">
        <v>414</v>
      </c>
      <c r="AT128" s="204" t="n">
        <v>7.5</v>
      </c>
      <c r="AU128" s="209" t="n">
        <v>0.100000001490116</v>
      </c>
      <c r="AV128" s="206" t="n">
        <v>0.0399999991059303</v>
      </c>
      <c r="AW128" s="206" t="s">
        <v>414</v>
      </c>
      <c r="AX128" s="204" t="n">
        <v>3</v>
      </c>
      <c r="AY128" s="206" t="n">
        <v>0.123000003397465</v>
      </c>
      <c r="AZ128" s="206" t="s">
        <v>414</v>
      </c>
      <c r="BA128" s="204" t="n">
        <v>2895</v>
      </c>
      <c r="BB128" s="204" t="n">
        <v>1880</v>
      </c>
      <c r="BC128" s="204" t="n">
        <v>0</v>
      </c>
      <c r="BD128" s="204" t="n">
        <v>0</v>
      </c>
      <c r="BE128" s="204" t="n">
        <v>2505</v>
      </c>
      <c r="BF128" s="204" t="n">
        <v>0</v>
      </c>
      <c r="BG128" s="204" t="n">
        <v>130</v>
      </c>
      <c r="BH128" s="209" t="n">
        <v>2.40000009536743</v>
      </c>
      <c r="BI128" s="206" t="n">
        <v>3.95000004768372</v>
      </c>
      <c r="BJ128" s="206" t="n">
        <v>1.58940625190735</v>
      </c>
      <c r="BK128" s="204" t="n">
        <v>88</v>
      </c>
      <c r="BL128" s="209" t="n">
        <v>100</v>
      </c>
      <c r="BM128" s="211" t="s">
        <v>414</v>
      </c>
      <c r="BN128" s="206" t="n">
        <v>91.5</v>
      </c>
      <c r="BO128" s="209" t="n">
        <v>127.492805480957</v>
      </c>
      <c r="BP128" s="204" t="n">
        <v>110000</v>
      </c>
      <c r="BQ128" s="209" t="n">
        <v>100</v>
      </c>
      <c r="BR128" s="209" t="n">
        <v>100</v>
      </c>
      <c r="BS128" s="206" t="n">
        <v>30.2520008087158</v>
      </c>
      <c r="BT128" s="204" t="n">
        <v>92</v>
      </c>
      <c r="BU128" s="204" t="n">
        <v>91</v>
      </c>
      <c r="BV128" s="204" t="n">
        <v>92</v>
      </c>
      <c r="BW128" s="206" t="n">
        <v>4439.349609375</v>
      </c>
      <c r="BX128" s="206" t="n">
        <v>9</v>
      </c>
      <c r="BY128" s="204" t="n">
        <v>48801.68359375</v>
      </c>
      <c r="BZ128" s="204" t="n">
        <v>5129727.5</v>
      </c>
      <c r="CA128" s="204" t="n">
        <v>4528526</v>
      </c>
      <c r="CB128" s="204" t="n">
        <v>263310</v>
      </c>
    </row>
    <row r="129" customFormat="false" ht="14.5" hidden="false" customHeight="false" outlineLevel="0" collapsed="false">
      <c r="A129" s="202" t="s">
        <v>658</v>
      </c>
      <c r="B129" s="203" t="s">
        <v>659</v>
      </c>
      <c r="C129" s="204" t="n">
        <v>12693.4921875</v>
      </c>
      <c r="D129" s="204" t="n">
        <v>7903.0087890625</v>
      </c>
      <c r="E129" s="204" t="n">
        <v>34153.2265625</v>
      </c>
      <c r="F129" s="204" t="n">
        <v>182.266006469727</v>
      </c>
      <c r="G129" s="204" t="n">
        <v>18979.775390625</v>
      </c>
      <c r="H129" s="204" t="n">
        <v>296.433502197266</v>
      </c>
      <c r="I129" s="204" t="n">
        <v>3831.34399414062</v>
      </c>
      <c r="J129" s="205" t="n">
        <v>37514.28515625</v>
      </c>
      <c r="K129" s="206" t="n">
        <v>0.171428576111794</v>
      </c>
      <c r="L129" s="207" t="n">
        <v>0.0571428574621677</v>
      </c>
      <c r="M129" s="204" t="s">
        <v>414</v>
      </c>
      <c r="N129" s="204" t="s">
        <v>414</v>
      </c>
      <c r="O129" s="204" t="s">
        <v>414</v>
      </c>
      <c r="P129" s="204" t="s">
        <v>414</v>
      </c>
      <c r="Q129" s="204" t="n">
        <v>3626049.5</v>
      </c>
      <c r="R129" s="208" t="n">
        <v>0.550051629543305</v>
      </c>
      <c r="S129" s="204" t="n">
        <v>2918587</v>
      </c>
      <c r="T129" s="208" t="n">
        <v>0.442733496427536</v>
      </c>
      <c r="U129" s="204" t="n">
        <v>5123408</v>
      </c>
      <c r="V129" s="204" t="n">
        <v>4704842</v>
      </c>
      <c r="W129" s="204" t="n">
        <v>5551754</v>
      </c>
      <c r="X129" s="206" t="n">
        <v>55.6953544616699</v>
      </c>
      <c r="Y129" s="206" t="n">
        <v>1.61599493026733</v>
      </c>
      <c r="Z129" s="206" t="n">
        <v>59.2770004272461</v>
      </c>
      <c r="AA129" s="206" t="n">
        <v>4.91987657546997</v>
      </c>
      <c r="AB129" s="206" t="n">
        <v>6.79177284240723</v>
      </c>
      <c r="AC129" s="206" t="s">
        <v>414</v>
      </c>
      <c r="AD129" s="204" t="n">
        <v>188</v>
      </c>
      <c r="AE129" s="204" t="n">
        <v>80</v>
      </c>
      <c r="AF129" s="209" t="n">
        <v>42.2000007629395</v>
      </c>
      <c r="AG129" s="206" t="n">
        <v>9.91699981689453</v>
      </c>
      <c r="AH129" s="206" t="n">
        <v>0.0263394881039858</v>
      </c>
      <c r="AI129" s="204" t="n">
        <v>0</v>
      </c>
      <c r="AJ129" s="204" t="n">
        <v>0</v>
      </c>
      <c r="AK129" s="206" t="n">
        <v>0.660000026226044</v>
      </c>
      <c r="AL129" s="210" t="n">
        <v>0.0735027864575386</v>
      </c>
      <c r="AM129" s="206" t="n">
        <v>48.938786</v>
      </c>
      <c r="AN129" s="206" t="n">
        <v>182.479995727539</v>
      </c>
      <c r="AO129" s="206" t="n">
        <v>164.289993286133</v>
      </c>
      <c r="AP129" s="206" t="n">
        <v>5.10095405578613</v>
      </c>
      <c r="AQ129" s="206" t="n">
        <v>14.7406740188599</v>
      </c>
      <c r="AR129" s="209" t="n">
        <v>16</v>
      </c>
      <c r="AS129" s="206" t="n">
        <v>4.59999990463257</v>
      </c>
      <c r="AT129" s="204" t="n">
        <v>42</v>
      </c>
      <c r="AU129" s="209" t="n">
        <v>0.200000002980232</v>
      </c>
      <c r="AV129" s="206" t="n">
        <v>0.200000002980232</v>
      </c>
      <c r="AW129" s="206" t="n">
        <v>11.4966812133789</v>
      </c>
      <c r="AX129" s="204" t="n">
        <v>1595366</v>
      </c>
      <c r="AY129" s="206" t="n">
        <v>0.428000003099442</v>
      </c>
      <c r="AZ129" s="206" t="n">
        <v>46.2000007629395</v>
      </c>
      <c r="BA129" s="204" t="n">
        <v>930000</v>
      </c>
      <c r="BB129" s="204" t="n">
        <v>0</v>
      </c>
      <c r="BC129" s="204" t="n">
        <v>3012</v>
      </c>
      <c r="BD129" s="204" t="n">
        <v>0</v>
      </c>
      <c r="BE129" s="204" t="n">
        <v>437</v>
      </c>
      <c r="BF129" s="204" t="n">
        <v>0</v>
      </c>
      <c r="BG129" s="204" t="n">
        <v>116</v>
      </c>
      <c r="BH129" s="209" t="n">
        <v>18.6000003814697</v>
      </c>
      <c r="BI129" s="206" t="n">
        <v>3.13299989700317</v>
      </c>
      <c r="BJ129" s="206" t="n">
        <v>-0.714019775390625</v>
      </c>
      <c r="BK129" s="204" t="n">
        <v>20</v>
      </c>
      <c r="BL129" s="209" t="n">
        <v>88.9073791503906</v>
      </c>
      <c r="BM129" s="211" t="n">
        <v>82.6145477294922</v>
      </c>
      <c r="BN129" s="206" t="n">
        <v>45.2000007629395</v>
      </c>
      <c r="BO129" s="209" t="n">
        <v>90.2170791625977</v>
      </c>
      <c r="BP129" s="204" t="n">
        <v>18000</v>
      </c>
      <c r="BQ129" s="209" t="n">
        <v>73.0210952758789</v>
      </c>
      <c r="BR129" s="209" t="n">
        <v>81.7087554931641</v>
      </c>
      <c r="BS129" s="206" t="n">
        <v>10.0559997558594</v>
      </c>
      <c r="BT129" s="204" t="n">
        <v>92</v>
      </c>
      <c r="BU129" s="204" t="n">
        <v>98</v>
      </c>
      <c r="BV129" s="204" t="n">
        <v>92</v>
      </c>
      <c r="BW129" s="206" t="n">
        <v>474.519195556641</v>
      </c>
      <c r="BX129" s="206" t="n">
        <v>98</v>
      </c>
      <c r="BY129" s="204" t="n">
        <v>2090.75341796875</v>
      </c>
      <c r="BZ129" s="204" t="n">
        <v>6850540</v>
      </c>
      <c r="CA129" s="204" t="n">
        <v>6073017</v>
      </c>
      <c r="CB129" s="204" t="n">
        <v>120340</v>
      </c>
    </row>
    <row r="130" customFormat="false" ht="14.5" hidden="false" customHeight="false" outlineLevel="0" collapsed="false">
      <c r="A130" s="202" t="s">
        <v>660</v>
      </c>
      <c r="B130" s="203" t="s">
        <v>661</v>
      </c>
      <c r="C130" s="204" t="n">
        <v>0</v>
      </c>
      <c r="D130" s="204" t="n">
        <v>0</v>
      </c>
      <c r="E130" s="204" t="n">
        <v>193244.484375</v>
      </c>
      <c r="F130" s="204" t="n">
        <v>0</v>
      </c>
      <c r="G130" s="204" t="n">
        <v>0</v>
      </c>
      <c r="H130" s="204" t="n">
        <v>0</v>
      </c>
      <c r="I130" s="204" t="n">
        <v>0</v>
      </c>
      <c r="J130" s="205" t="n">
        <v>786928.1875</v>
      </c>
      <c r="K130" s="206" t="n">
        <v>0.314285725355148</v>
      </c>
      <c r="L130" s="207" t="n">
        <v>0.0857142880558968</v>
      </c>
      <c r="M130" s="204" t="n">
        <v>14796167</v>
      </c>
      <c r="N130" s="204" t="n">
        <v>0</v>
      </c>
      <c r="O130" s="204" t="n">
        <v>118169.6796875</v>
      </c>
      <c r="P130" s="204" t="n">
        <v>0</v>
      </c>
      <c r="Q130" s="204" t="n">
        <v>0</v>
      </c>
      <c r="R130" s="208" t="n">
        <v>0</v>
      </c>
      <c r="S130" s="204" t="n">
        <v>23723008</v>
      </c>
      <c r="T130" s="208" t="n">
        <v>0.975785970687866</v>
      </c>
      <c r="U130" s="204" t="n">
        <v>1710509</v>
      </c>
      <c r="V130" s="204" t="n">
        <v>19590642</v>
      </c>
      <c r="W130" s="204" t="n">
        <v>16824850</v>
      </c>
      <c r="X130" s="206" t="n">
        <v>19.8395919799805</v>
      </c>
      <c r="Y130" s="206" t="n">
        <v>4.49580764770508</v>
      </c>
      <c r="Z130" s="206" t="n">
        <v>16.7509994506836</v>
      </c>
      <c r="AA130" s="206" t="n">
        <v>5.91684913635254</v>
      </c>
      <c r="AB130" s="206" t="n">
        <v>68.1061935424805</v>
      </c>
      <c r="AC130" s="206" t="n">
        <v>23.4858455657959</v>
      </c>
      <c r="AD130" s="204" t="n">
        <v>0</v>
      </c>
      <c r="AE130" s="204" t="n">
        <v>20</v>
      </c>
      <c r="AF130" s="209" t="n">
        <v>58.7999992370605</v>
      </c>
      <c r="AG130" s="206" t="n">
        <v>19.7779998779297</v>
      </c>
      <c r="AH130" s="206" t="n">
        <v>0.901008307933807</v>
      </c>
      <c r="AI130" s="204" t="n">
        <v>0</v>
      </c>
      <c r="AJ130" s="204" t="n">
        <v>5</v>
      </c>
      <c r="AK130" s="206" t="n">
        <v>0.393999993801117</v>
      </c>
      <c r="AL130" s="210" t="n">
        <v>0.590148210525513</v>
      </c>
      <c r="AM130" s="206" t="n">
        <v>1178.281824</v>
      </c>
      <c r="AN130" s="206" t="n">
        <v>532.22998046875</v>
      </c>
      <c r="AO130" s="206" t="n">
        <v>564.710021972656</v>
      </c>
      <c r="AP130" s="206" t="n">
        <v>14.6580047607422</v>
      </c>
      <c r="AQ130" s="206" t="n">
        <v>3.79105877876282</v>
      </c>
      <c r="AR130" s="209" t="n">
        <v>77.5</v>
      </c>
      <c r="AS130" s="206" t="n">
        <v>33.2000007629395</v>
      </c>
      <c r="AT130" s="204" t="n">
        <v>83</v>
      </c>
      <c r="AU130" s="209" t="n">
        <v>0.200000002980232</v>
      </c>
      <c r="AV130" s="206" t="n">
        <v>0.0700000002980232</v>
      </c>
      <c r="AW130" s="206" t="n">
        <v>324.106170654297</v>
      </c>
      <c r="AX130" s="204" t="n">
        <v>10993882</v>
      </c>
      <c r="AY130" s="206" t="n">
        <v>0.642000019550324</v>
      </c>
      <c r="AZ130" s="206" t="n">
        <v>37.2999992370605</v>
      </c>
      <c r="BA130" s="204" t="n">
        <v>4382620</v>
      </c>
      <c r="BB130" s="204" t="n">
        <v>110033</v>
      </c>
      <c r="BC130" s="204" t="n">
        <v>4448427</v>
      </c>
      <c r="BD130" s="204" t="n">
        <v>264257</v>
      </c>
      <c r="BE130" s="204" t="n">
        <v>266623</v>
      </c>
      <c r="BF130" s="204" t="n">
        <v>0</v>
      </c>
      <c r="BG130" s="204" t="n">
        <v>119</v>
      </c>
      <c r="BH130" s="209" t="n">
        <v>12.5</v>
      </c>
      <c r="BI130" s="206" t="n">
        <v>2.90000009536743</v>
      </c>
      <c r="BJ130" s="206" t="n">
        <v>-0.617084980010986</v>
      </c>
      <c r="BK130" s="204" t="n">
        <v>31</v>
      </c>
      <c r="BL130" s="209" t="n">
        <v>19.2519092559814</v>
      </c>
      <c r="BM130" s="211" t="n">
        <v>35.0499992370605</v>
      </c>
      <c r="BN130" s="206" t="n">
        <v>5.25048780441284</v>
      </c>
      <c r="BO130" s="209" t="n">
        <v>58.8226928710938</v>
      </c>
      <c r="BP130" s="204" t="n">
        <v>49000</v>
      </c>
      <c r="BQ130" s="209" t="n">
        <v>14.7513055801392</v>
      </c>
      <c r="BR130" s="209" t="n">
        <v>46.9117965698242</v>
      </c>
      <c r="BS130" s="206" t="n">
        <v>0.5</v>
      </c>
      <c r="BT130" s="204" t="n">
        <v>81</v>
      </c>
      <c r="BU130" s="204" t="n">
        <v>60</v>
      </c>
      <c r="BV130" s="204" t="n">
        <v>81</v>
      </c>
      <c r="BW130" s="206" t="n">
        <v>72.4832305908203</v>
      </c>
      <c r="BX130" s="206" t="n">
        <v>509</v>
      </c>
      <c r="BY130" s="204" t="n">
        <v>594.925109863281</v>
      </c>
      <c r="BZ130" s="204" t="n">
        <v>25252722</v>
      </c>
      <c r="CA130" s="204" t="n">
        <v>19916908</v>
      </c>
      <c r="CB130" s="204" t="n">
        <v>1266700</v>
      </c>
    </row>
    <row r="131" customFormat="false" ht="14.5" hidden="false" customHeight="false" outlineLevel="0" collapsed="false">
      <c r="A131" s="202" t="s">
        <v>662</v>
      </c>
      <c r="B131" s="203" t="s">
        <v>663</v>
      </c>
      <c r="C131" s="204" t="n">
        <v>0</v>
      </c>
      <c r="D131" s="204" t="n">
        <v>0</v>
      </c>
      <c r="E131" s="204" t="n">
        <v>895575.75</v>
      </c>
      <c r="F131" s="204" t="n">
        <v>0</v>
      </c>
      <c r="G131" s="204" t="n">
        <v>0</v>
      </c>
      <c r="H131" s="204" t="n">
        <v>0</v>
      </c>
      <c r="I131" s="204" t="n">
        <v>0</v>
      </c>
      <c r="J131" s="205" t="n">
        <v>0</v>
      </c>
      <c r="K131" s="206" t="n">
        <v>0</v>
      </c>
      <c r="L131" s="207" t="n">
        <v>0.0571428574621677</v>
      </c>
      <c r="M131" s="204" t="n">
        <v>77339376</v>
      </c>
      <c r="N131" s="204" t="n">
        <v>4496118</v>
      </c>
      <c r="O131" s="204" t="n">
        <v>57682540</v>
      </c>
      <c r="P131" s="204" t="n">
        <v>3524148.5</v>
      </c>
      <c r="Q131" s="204" t="n">
        <v>222057344</v>
      </c>
      <c r="R131" s="208" t="n">
        <v>1</v>
      </c>
      <c r="S131" s="204" t="n">
        <v>222057344</v>
      </c>
      <c r="T131" s="208" t="n">
        <v>1</v>
      </c>
      <c r="U131" s="204" t="n">
        <v>108027600</v>
      </c>
      <c r="V131" s="204" t="n">
        <v>176216208</v>
      </c>
      <c r="W131" s="204" t="n">
        <v>181160272</v>
      </c>
      <c r="X131" s="206" t="n">
        <v>232.112060546875</v>
      </c>
      <c r="Y131" s="206" t="n">
        <v>4.02540922164917</v>
      </c>
      <c r="Z131" s="206" t="n">
        <v>52.7459983825684</v>
      </c>
      <c r="AA131" s="206" t="n">
        <v>4.90142869949341</v>
      </c>
      <c r="AB131" s="206" t="n">
        <v>18.6624984741211</v>
      </c>
      <c r="AC131" s="206" t="n">
        <v>33.1974945068359</v>
      </c>
      <c r="AD131" s="204" t="n">
        <v>373</v>
      </c>
      <c r="AE131" s="204" t="n">
        <v>40</v>
      </c>
      <c r="AF131" s="209" t="n">
        <v>53.9000015258789</v>
      </c>
      <c r="AG131" s="206" t="n">
        <v>16.4640007019043</v>
      </c>
      <c r="AH131" s="206" t="n">
        <v>0.989591658115387</v>
      </c>
      <c r="AI131" s="204" t="n">
        <v>0</v>
      </c>
      <c r="AJ131" s="204" t="n">
        <v>5</v>
      </c>
      <c r="AK131" s="206" t="n">
        <v>0.538999974727631</v>
      </c>
      <c r="AL131" s="210" t="n">
        <v>0.254389613866806</v>
      </c>
      <c r="AM131" s="206" t="n">
        <v>2227.965696</v>
      </c>
      <c r="AN131" s="206" t="n">
        <v>1759.65002441406</v>
      </c>
      <c r="AO131" s="206" t="n">
        <v>1377.10998535156</v>
      </c>
      <c r="AP131" s="206" t="n">
        <v>0.81039834022522</v>
      </c>
      <c r="AQ131" s="206" t="n">
        <v>3.98052167892456</v>
      </c>
      <c r="AR131" s="209" t="n">
        <v>113.800003051758</v>
      </c>
      <c r="AS131" s="206" t="n">
        <v>18.3999996185303</v>
      </c>
      <c r="AT131" s="204" t="n">
        <v>219</v>
      </c>
      <c r="AU131" s="209" t="n">
        <v>1.29999995231628</v>
      </c>
      <c r="AV131" s="206" t="n">
        <v>0.610000014305115</v>
      </c>
      <c r="AW131" s="206" t="n">
        <v>313.758087158203</v>
      </c>
      <c r="AX131" s="204" t="n">
        <v>136378144</v>
      </c>
      <c r="AY131" s="206" t="s">
        <v>414</v>
      </c>
      <c r="AZ131" s="206" t="n">
        <v>35.0999984741211</v>
      </c>
      <c r="BA131" s="204" t="n">
        <v>194312</v>
      </c>
      <c r="BB131" s="204" t="n">
        <v>187519</v>
      </c>
      <c r="BC131" s="204" t="n">
        <v>2000</v>
      </c>
      <c r="BD131" s="204" t="n">
        <v>3142981</v>
      </c>
      <c r="BE131" s="204" t="n">
        <v>78790</v>
      </c>
      <c r="BF131" s="204" t="n">
        <v>11520</v>
      </c>
      <c r="BG131" s="204" t="n">
        <v>119</v>
      </c>
      <c r="BH131" s="209" t="n">
        <v>12.6999998092651</v>
      </c>
      <c r="BI131" s="206" t="n">
        <v>3.90000009536743</v>
      </c>
      <c r="BJ131" s="206" t="n">
        <v>-1.0294748544693</v>
      </c>
      <c r="BK131" s="204" t="n">
        <v>24</v>
      </c>
      <c r="BL131" s="209" t="n">
        <v>55.4000015258789</v>
      </c>
      <c r="BM131" s="211" t="n">
        <v>62.0160102844238</v>
      </c>
      <c r="BN131" s="206" t="n">
        <v>35.5</v>
      </c>
      <c r="BO131" s="209" t="n">
        <v>99.072998046875</v>
      </c>
      <c r="BP131" s="204" t="n">
        <v>98000</v>
      </c>
      <c r="BQ131" s="209" t="n">
        <v>42.7225608825684</v>
      </c>
      <c r="BR131" s="209" t="n">
        <v>77.6090545654297</v>
      </c>
      <c r="BS131" s="206" t="n">
        <v>3.82699990272522</v>
      </c>
      <c r="BT131" s="204" t="n">
        <v>57</v>
      </c>
      <c r="BU131" s="204" t="n">
        <v>12</v>
      </c>
      <c r="BV131" s="204" t="n">
        <v>57</v>
      </c>
      <c r="BW131" s="206" t="n">
        <v>162.312469482422</v>
      </c>
      <c r="BX131" s="206" t="n">
        <v>917</v>
      </c>
      <c r="BY131" s="204" t="n">
        <v>2085.03076171875</v>
      </c>
      <c r="BZ131" s="204" t="n">
        <v>213401328</v>
      </c>
      <c r="CA131" s="204" t="n">
        <v>182141744</v>
      </c>
      <c r="CB131" s="204" t="n">
        <v>910770</v>
      </c>
    </row>
    <row r="132" customFormat="false" ht="14.5" hidden="false" customHeight="false" outlineLevel="0" collapsed="false">
      <c r="A132" s="98" t="s">
        <v>664</v>
      </c>
      <c r="B132" s="203" t="s">
        <v>665</v>
      </c>
      <c r="C132" s="204" t="n">
        <v>4375.17919921875</v>
      </c>
      <c r="D132" s="204" t="n">
        <v>369.451354980469</v>
      </c>
      <c r="E132" s="204" t="n">
        <v>10423.1357421875</v>
      </c>
      <c r="F132" s="204" t="n">
        <v>0</v>
      </c>
      <c r="G132" s="204" t="n">
        <v>0</v>
      </c>
      <c r="H132" s="204" t="n">
        <v>0</v>
      </c>
      <c r="I132" s="204" t="n">
        <v>0</v>
      </c>
      <c r="J132" s="205" t="n">
        <v>285.714294433594</v>
      </c>
      <c r="K132" s="206" t="n">
        <v>0.0285714287310839</v>
      </c>
      <c r="L132" s="207" t="n">
        <v>0.171428576111794</v>
      </c>
      <c r="M132" s="204" t="n">
        <v>1846767.75</v>
      </c>
      <c r="N132" s="204" t="s">
        <v>414</v>
      </c>
      <c r="O132" s="204" t="s">
        <v>414</v>
      </c>
      <c r="P132" s="204" t="s">
        <v>414</v>
      </c>
      <c r="Q132" s="204" t="n">
        <v>0</v>
      </c>
      <c r="R132" s="208" t="n">
        <v>0</v>
      </c>
      <c r="S132" s="204" t="n">
        <v>0</v>
      </c>
      <c r="T132" s="208" t="n">
        <v>0</v>
      </c>
      <c r="U132" s="204" t="n">
        <v>0</v>
      </c>
      <c r="V132" s="204" t="n">
        <v>0</v>
      </c>
      <c r="W132" s="204" t="n">
        <v>0</v>
      </c>
      <c r="X132" s="206" t="n">
        <v>81.8831100463867</v>
      </c>
      <c r="Y132" s="206" t="n">
        <v>0.15885953605175</v>
      </c>
      <c r="Z132" s="206" t="n">
        <v>58.7859992980957</v>
      </c>
      <c r="AA132" s="206" t="s">
        <v>414</v>
      </c>
      <c r="AB132" s="206" t="n">
        <v>0.128116279840469</v>
      </c>
      <c r="AC132" s="206" t="n">
        <v>99.6736907958984</v>
      </c>
      <c r="AD132" s="204" t="n">
        <v>502</v>
      </c>
      <c r="AE132" s="204" t="n">
        <v>60</v>
      </c>
      <c r="AF132" s="209" t="n">
        <v>8.30000019073486</v>
      </c>
      <c r="AG132" s="206" t="n">
        <v>5.36999988555908</v>
      </c>
      <c r="AH132" s="206" t="n">
        <v>0.00569451972842217</v>
      </c>
      <c r="AI132" s="204" t="n">
        <v>0</v>
      </c>
      <c r="AJ132" s="204" t="n">
        <v>0</v>
      </c>
      <c r="AK132" s="206" t="n">
        <v>0.773999989032745</v>
      </c>
      <c r="AL132" s="210" t="n">
        <v>0.00955813005566597</v>
      </c>
      <c r="AM132" s="206" t="n">
        <v>4.532498</v>
      </c>
      <c r="AN132" s="206" t="n">
        <v>67.9000015258789</v>
      </c>
      <c r="AO132" s="206" t="n">
        <v>73.75</v>
      </c>
      <c r="AP132" s="206" t="n">
        <v>2.42326951026916</v>
      </c>
      <c r="AQ132" s="206" t="n">
        <v>3.40791130065918</v>
      </c>
      <c r="AR132" s="209" t="n">
        <v>5.90000009536743</v>
      </c>
      <c r="AS132" s="206" t="n">
        <v>0.899999976158142</v>
      </c>
      <c r="AT132" s="204" t="n">
        <v>12</v>
      </c>
      <c r="AU132" s="209" t="s">
        <v>414</v>
      </c>
      <c r="AV132" s="206" t="s">
        <v>414</v>
      </c>
      <c r="AW132" s="206" t="s">
        <v>414</v>
      </c>
      <c r="AX132" s="204" t="n">
        <v>0</v>
      </c>
      <c r="AY132" s="206" t="n">
        <v>0.14300000667572</v>
      </c>
      <c r="AZ132" s="206" t="n">
        <v>33</v>
      </c>
      <c r="BA132" s="204" t="n">
        <v>0</v>
      </c>
      <c r="BB132" s="204" t="n">
        <v>80000</v>
      </c>
      <c r="BC132" s="204" t="n">
        <v>0</v>
      </c>
      <c r="BD132" s="204" t="n">
        <v>110</v>
      </c>
      <c r="BE132" s="204" t="n">
        <v>2302</v>
      </c>
      <c r="BF132" s="204" t="n">
        <v>0</v>
      </c>
      <c r="BG132" s="204" t="n">
        <v>123</v>
      </c>
      <c r="BH132" s="209" t="n">
        <v>3.29999995231628</v>
      </c>
      <c r="BI132" s="206" t="n">
        <v>3.48333334922791</v>
      </c>
      <c r="BJ132" s="206" t="n">
        <v>0.138258248567581</v>
      </c>
      <c r="BK132" s="204" t="n">
        <v>39</v>
      </c>
      <c r="BL132" s="209" t="n">
        <v>100</v>
      </c>
      <c r="BM132" s="211" t="n">
        <v>97.8000030517578</v>
      </c>
      <c r="BN132" s="206" t="n">
        <v>81.4055404663086</v>
      </c>
      <c r="BO132" s="209" t="n">
        <v>89.3808822631836</v>
      </c>
      <c r="BP132" s="204" t="n">
        <v>14000</v>
      </c>
      <c r="BQ132" s="209" t="n">
        <v>98.327880859375</v>
      </c>
      <c r="BR132" s="209" t="n">
        <v>97.7428131103516</v>
      </c>
      <c r="BS132" s="206" t="n">
        <v>28.7360000610352</v>
      </c>
      <c r="BT132" s="204" t="n">
        <v>84</v>
      </c>
      <c r="BU132" s="204" t="n">
        <v>68</v>
      </c>
      <c r="BV132" s="204" t="n">
        <v>30</v>
      </c>
      <c r="BW132" s="206" t="n">
        <v>1313.55712890625</v>
      </c>
      <c r="BX132" s="206" t="n">
        <v>7</v>
      </c>
      <c r="BY132" s="204" t="n">
        <v>6720.896484375</v>
      </c>
      <c r="BZ132" s="204" t="n">
        <v>2103330</v>
      </c>
      <c r="CA132" s="204" t="n">
        <v>2078210</v>
      </c>
      <c r="CB132" s="204" t="n">
        <v>25220</v>
      </c>
    </row>
    <row r="133" customFormat="false" ht="14.5" hidden="false" customHeight="false" outlineLevel="0" collapsed="false">
      <c r="A133" s="202" t="s">
        <v>666</v>
      </c>
      <c r="B133" s="203" t="s">
        <v>667</v>
      </c>
      <c r="C133" s="204" t="n">
        <v>137.148803710938</v>
      </c>
      <c r="D133" s="204" t="n">
        <v>0</v>
      </c>
      <c r="E133" s="204" t="s">
        <v>414</v>
      </c>
      <c r="F133" s="204" t="n">
        <v>0</v>
      </c>
      <c r="G133" s="204" t="n">
        <v>0</v>
      </c>
      <c r="H133" s="204" t="n">
        <v>0</v>
      </c>
      <c r="I133" s="204" t="n">
        <v>0</v>
      </c>
      <c r="J133" s="205" t="n">
        <v>0</v>
      </c>
      <c r="K133" s="206" t="n">
        <v>0</v>
      </c>
      <c r="L133" s="207" t="n">
        <v>0.0857142880558968</v>
      </c>
      <c r="M133" s="204" t="n">
        <v>0</v>
      </c>
      <c r="N133" s="204" t="s">
        <v>414</v>
      </c>
      <c r="O133" s="204" t="s">
        <v>414</v>
      </c>
      <c r="P133" s="204" t="s">
        <v>414</v>
      </c>
      <c r="Q133" s="204" t="n">
        <v>0</v>
      </c>
      <c r="R133" s="208" t="n">
        <v>0</v>
      </c>
      <c r="S133" s="204" t="n">
        <v>0</v>
      </c>
      <c r="T133" s="208" t="n">
        <v>0</v>
      </c>
      <c r="U133" s="204" t="n">
        <v>0</v>
      </c>
      <c r="V133" s="204" t="n">
        <v>0</v>
      </c>
      <c r="W133" s="204" t="n">
        <v>0</v>
      </c>
      <c r="X133" s="206" t="n">
        <v>14.8129377365112</v>
      </c>
      <c r="Y133" s="206" t="n">
        <v>0.954484105110168</v>
      </c>
      <c r="Z133" s="206" t="n">
        <v>83.322998046875</v>
      </c>
      <c r="AA133" s="206" t="n">
        <v>2.21543717384338</v>
      </c>
      <c r="AB133" s="206" t="n">
        <v>0</v>
      </c>
      <c r="AC133" s="206" t="s">
        <v>414</v>
      </c>
      <c r="AD133" s="204" t="n">
        <v>2246</v>
      </c>
      <c r="AE133" s="204" t="n">
        <v>100</v>
      </c>
      <c r="AF133" s="209" t="n">
        <v>0.00100000004749745</v>
      </c>
      <c r="AG133" s="206" t="n">
        <v>5.56599998474121</v>
      </c>
      <c r="AH133" s="206" t="n">
        <v>0.00377305480651557</v>
      </c>
      <c r="AI133" s="204" t="n">
        <v>0</v>
      </c>
      <c r="AJ133" s="204" t="n">
        <v>0</v>
      </c>
      <c r="AK133" s="206" t="n">
        <v>0.957000017166138</v>
      </c>
      <c r="AL133" s="210" t="s">
        <v>414</v>
      </c>
      <c r="AM133" s="206" t="n">
        <v>-12.320031</v>
      </c>
      <c r="AN133" s="206" t="n">
        <v>0</v>
      </c>
      <c r="AO133" s="206" t="n">
        <v>0</v>
      </c>
      <c r="AP133" s="206" t="s">
        <v>414</v>
      </c>
      <c r="AQ133" s="206" t="n">
        <v>0.163589105010033</v>
      </c>
      <c r="AR133" s="209" t="n">
        <v>2.20000004768372</v>
      </c>
      <c r="AS133" s="206" t="s">
        <v>414</v>
      </c>
      <c r="AT133" s="204" t="n">
        <v>3.09999990463257</v>
      </c>
      <c r="AU133" s="209" t="s">
        <v>414</v>
      </c>
      <c r="AV133" s="206" t="n">
        <v>0.0299999993294477</v>
      </c>
      <c r="AW133" s="206" t="s">
        <v>414</v>
      </c>
      <c r="AX133" s="204" t="n">
        <v>2</v>
      </c>
      <c r="AY133" s="206" t="n">
        <v>0.0450000017881393</v>
      </c>
      <c r="AZ133" s="206" t="n">
        <v>27.7000007629395</v>
      </c>
      <c r="BA133" s="204" t="n">
        <v>1010</v>
      </c>
      <c r="BB133" s="204" t="n">
        <v>0</v>
      </c>
      <c r="BC133" s="204" t="n">
        <v>0</v>
      </c>
      <c r="BD133" s="204" t="n">
        <v>0</v>
      </c>
      <c r="BE133" s="204" t="n">
        <v>49295</v>
      </c>
      <c r="BF133" s="204" t="n">
        <v>0</v>
      </c>
      <c r="BG133" s="204" t="n">
        <v>136</v>
      </c>
      <c r="BH133" s="209" t="n">
        <v>2.40000009536743</v>
      </c>
      <c r="BI133" s="206" t="n">
        <v>4.08333349227905</v>
      </c>
      <c r="BJ133" s="206" t="n">
        <v>1.93673431873322</v>
      </c>
      <c r="BK133" s="204" t="n">
        <v>85</v>
      </c>
      <c r="BL133" s="209" t="n">
        <v>100</v>
      </c>
      <c r="BM133" s="211" t="s">
        <v>414</v>
      </c>
      <c r="BN133" s="206" t="n">
        <v>97</v>
      </c>
      <c r="BO133" s="209" t="n">
        <v>107.45849609375</v>
      </c>
      <c r="BP133" s="204" t="n">
        <v>140000</v>
      </c>
      <c r="BQ133" s="209" t="n">
        <v>98.0510711669922</v>
      </c>
      <c r="BR133" s="209" t="n">
        <v>99.9999923706055</v>
      </c>
      <c r="BS133" s="206" t="n">
        <v>46.3359985351562</v>
      </c>
      <c r="BT133" s="204" t="n">
        <v>97</v>
      </c>
      <c r="BU133" s="204" t="n">
        <v>95</v>
      </c>
      <c r="BV133" s="204" t="n">
        <v>96</v>
      </c>
      <c r="BW133" s="206" t="n">
        <v>7217.38671875</v>
      </c>
      <c r="BX133" s="206" t="n">
        <v>2</v>
      </c>
      <c r="BY133" s="204" t="n">
        <v>89202.75</v>
      </c>
      <c r="BZ133" s="204" t="n">
        <v>5403021</v>
      </c>
      <c r="CA133" s="204" t="n">
        <v>5211664</v>
      </c>
      <c r="CB133" s="204" t="n">
        <v>304250</v>
      </c>
    </row>
    <row r="134" customFormat="false" ht="14.5" hidden="false" customHeight="false" outlineLevel="0" collapsed="false">
      <c r="A134" s="202" t="s">
        <v>668</v>
      </c>
      <c r="B134" s="203" t="s">
        <v>669</v>
      </c>
      <c r="C134" s="204" t="n">
        <v>0</v>
      </c>
      <c r="D134" s="204" t="n">
        <v>0</v>
      </c>
      <c r="E134" s="204" t="n">
        <v>11495.564453125</v>
      </c>
      <c r="F134" s="204" t="n">
        <v>532.927978515625</v>
      </c>
      <c r="G134" s="204" t="n">
        <v>7617.767578125</v>
      </c>
      <c r="H134" s="204" t="n">
        <v>0</v>
      </c>
      <c r="I134" s="204" t="n">
        <v>11489.8388671875</v>
      </c>
      <c r="J134" s="205" t="n">
        <v>0</v>
      </c>
      <c r="K134" s="206" t="n">
        <v>0</v>
      </c>
      <c r="L134" s="207" t="n">
        <v>0.200000002980232</v>
      </c>
      <c r="M134" s="204" t="n">
        <v>2065649.625</v>
      </c>
      <c r="N134" s="204" t="s">
        <v>414</v>
      </c>
      <c r="O134" s="204" t="s">
        <v>414</v>
      </c>
      <c r="P134" s="204" t="s">
        <v>414</v>
      </c>
      <c r="Q134" s="204" t="n">
        <v>1673979.25</v>
      </c>
      <c r="R134" s="208" t="n">
        <v>0.358251601457596</v>
      </c>
      <c r="S134" s="204" t="n">
        <v>1673979.25</v>
      </c>
      <c r="T134" s="208" t="n">
        <v>0.358251601457596</v>
      </c>
      <c r="U134" s="204" t="n">
        <v>343381</v>
      </c>
      <c r="V134" s="204" t="n">
        <v>3338269</v>
      </c>
      <c r="W134" s="204" t="n">
        <v>3094137</v>
      </c>
      <c r="X134" s="206" t="n">
        <v>16.8768215179443</v>
      </c>
      <c r="Y134" s="206" t="n">
        <v>3.14680409431458</v>
      </c>
      <c r="Z134" s="206" t="n">
        <v>87.0439987182617</v>
      </c>
      <c r="AA134" s="206" t="n">
        <v>8.01771068572998</v>
      </c>
      <c r="AB134" s="206" t="n">
        <v>0</v>
      </c>
      <c r="AC134" s="206" t="n">
        <v>97.4000015258789</v>
      </c>
      <c r="AD134" s="204" t="n">
        <v>524</v>
      </c>
      <c r="AE134" s="204" t="n">
        <v>80</v>
      </c>
      <c r="AF134" s="209" t="s">
        <v>414</v>
      </c>
      <c r="AG134" s="206" t="n">
        <v>8.88399982452393</v>
      </c>
      <c r="AH134" s="206" t="n">
        <v>0.00768147548660636</v>
      </c>
      <c r="AI134" s="204" t="n">
        <v>0</v>
      </c>
      <c r="AJ134" s="204" t="n">
        <v>0</v>
      </c>
      <c r="AK134" s="206" t="n">
        <v>0.813000023365021</v>
      </c>
      <c r="AL134" s="210" t="s">
        <v>414</v>
      </c>
      <c r="AM134" s="206" t="n">
        <v>0.224913</v>
      </c>
      <c r="AN134" s="206" t="n">
        <v>0</v>
      </c>
      <c r="AO134" s="206" t="n">
        <v>0</v>
      </c>
      <c r="AP134" s="206" t="s">
        <v>414</v>
      </c>
      <c r="AQ134" s="206" t="n">
        <v>0.0527389086782932</v>
      </c>
      <c r="AR134" s="209" t="n">
        <v>11</v>
      </c>
      <c r="AS134" s="206" t="n">
        <v>11.1999998092651</v>
      </c>
      <c r="AT134" s="204" t="n">
        <v>7</v>
      </c>
      <c r="AU134" s="209" t="n">
        <v>0.100000001490116</v>
      </c>
      <c r="AV134" s="206" t="n">
        <v>0.0700000002980232</v>
      </c>
      <c r="AW134" s="204" t="n">
        <v>0</v>
      </c>
      <c r="AX134" s="204" t="n">
        <v>233</v>
      </c>
      <c r="AY134" s="206" t="n">
        <v>0.305999994277954</v>
      </c>
      <c r="AZ134" s="206" t="s">
        <v>414</v>
      </c>
      <c r="BA134" s="204" t="n">
        <v>100</v>
      </c>
      <c r="BB134" s="204" t="n">
        <v>90</v>
      </c>
      <c r="BC134" s="204" t="n">
        <v>0</v>
      </c>
      <c r="BD134" s="204" t="n">
        <v>0</v>
      </c>
      <c r="BE134" s="204" t="n">
        <v>792</v>
      </c>
      <c r="BF134" s="204" t="n">
        <v>0</v>
      </c>
      <c r="BG134" s="204" t="n">
        <v>115</v>
      </c>
      <c r="BH134" s="209" t="n">
        <v>9.80000019073486</v>
      </c>
      <c r="BI134" s="206" t="s">
        <v>414</v>
      </c>
      <c r="BJ134" s="206" t="n">
        <v>0.141849502921104</v>
      </c>
      <c r="BK134" s="204" t="n">
        <v>52</v>
      </c>
      <c r="BL134" s="209" t="n">
        <v>100</v>
      </c>
      <c r="BM134" s="211" t="n">
        <v>95.6515274047852</v>
      </c>
      <c r="BN134" s="206" t="n">
        <v>95.2300033569336</v>
      </c>
      <c r="BO134" s="209" t="n">
        <v>133.846954345703</v>
      </c>
      <c r="BP134" s="204" t="n">
        <v>42000</v>
      </c>
      <c r="BQ134" s="209" t="n">
        <v>99.3202438354492</v>
      </c>
      <c r="BR134" s="209" t="n">
        <v>92.1680221557617</v>
      </c>
      <c r="BS134" s="206" t="n">
        <v>19.69700050354</v>
      </c>
      <c r="BT134" s="204" t="n">
        <v>99</v>
      </c>
      <c r="BU134" s="204" t="n">
        <v>99</v>
      </c>
      <c r="BV134" s="204" t="n">
        <v>99</v>
      </c>
      <c r="BW134" s="206" t="n">
        <v>1160.77783203125</v>
      </c>
      <c r="BX134" s="206" t="n">
        <v>19</v>
      </c>
      <c r="BY134" s="204" t="n">
        <v>16439.296875</v>
      </c>
      <c r="BZ134" s="204" t="n">
        <v>4520471</v>
      </c>
      <c r="CA134" s="204" t="n">
        <v>4496150</v>
      </c>
      <c r="CB134" s="204" t="n">
        <v>309500</v>
      </c>
    </row>
    <row r="135" customFormat="false" ht="14.5" hidden="false" customHeight="false" outlineLevel="0" collapsed="false">
      <c r="A135" s="202" t="s">
        <v>670</v>
      </c>
      <c r="B135" s="203" t="s">
        <v>671</v>
      </c>
      <c r="C135" s="204" t="n">
        <v>397247.4375</v>
      </c>
      <c r="D135" s="204" t="n">
        <v>63935.8125</v>
      </c>
      <c r="E135" s="204" t="n">
        <v>1855598.875</v>
      </c>
      <c r="F135" s="204" t="n">
        <v>270.756011962891</v>
      </c>
      <c r="G135" s="204" t="n">
        <v>87921.0234375</v>
      </c>
      <c r="H135" s="204" t="n">
        <v>2.85899996757507</v>
      </c>
      <c r="I135" s="204" t="n">
        <v>20309.603515625</v>
      </c>
      <c r="J135" s="205" t="n">
        <v>196597.484375</v>
      </c>
      <c r="K135" s="206" t="n">
        <v>0.0571428574621677</v>
      </c>
      <c r="L135" s="207" t="n">
        <v>0.142857149243355</v>
      </c>
      <c r="M135" s="204" t="n">
        <v>146740128</v>
      </c>
      <c r="N135" s="204" t="s">
        <v>414</v>
      </c>
      <c r="O135" s="204" t="s">
        <v>414</v>
      </c>
      <c r="P135" s="204" t="s">
        <v>414</v>
      </c>
      <c r="Q135" s="204" t="n">
        <v>223384656</v>
      </c>
      <c r="R135" s="208" t="n">
        <v>0.967644453048706</v>
      </c>
      <c r="S135" s="204" t="n">
        <v>222947920</v>
      </c>
      <c r="T135" s="208" t="n">
        <v>0.965752601623535</v>
      </c>
      <c r="U135" s="204" t="n">
        <v>42291048</v>
      </c>
      <c r="V135" s="204" t="n">
        <v>149161072</v>
      </c>
      <c r="W135" s="204" t="n">
        <v>162766704</v>
      </c>
      <c r="X135" s="206" t="n">
        <v>292.133575439453</v>
      </c>
      <c r="Y135" s="206" t="n">
        <v>2.66853737831116</v>
      </c>
      <c r="Z135" s="206" t="n">
        <v>37.439998626709</v>
      </c>
      <c r="AA135" s="206" t="n">
        <v>6.80447864532471</v>
      </c>
      <c r="AB135" s="206" t="n">
        <v>7.3033595085144</v>
      </c>
      <c r="AC135" s="206" t="n">
        <v>80.0612335205078</v>
      </c>
      <c r="AD135" s="204" t="n">
        <v>25314</v>
      </c>
      <c r="AE135" s="204" t="n">
        <v>40</v>
      </c>
      <c r="AF135" s="209" t="n">
        <v>40.0999984741211</v>
      </c>
      <c r="AG135" s="206" t="n">
        <v>12.6590003967285</v>
      </c>
      <c r="AH135" s="206" t="n">
        <v>0.956438541412354</v>
      </c>
      <c r="AI135" s="204" t="n">
        <v>0</v>
      </c>
      <c r="AJ135" s="204" t="n">
        <v>0</v>
      </c>
      <c r="AK135" s="206" t="n">
        <v>0.556999981403351</v>
      </c>
      <c r="AL135" s="210" t="n">
        <v>0.198247402906418</v>
      </c>
      <c r="AM135" s="206" t="n">
        <v>656.290656</v>
      </c>
      <c r="AN135" s="206" t="n">
        <v>1015.5</v>
      </c>
      <c r="AO135" s="206" t="n">
        <v>908.5</v>
      </c>
      <c r="AP135" s="206" t="n">
        <v>0.878753066062927</v>
      </c>
      <c r="AQ135" s="206" t="n">
        <v>8.68746280670166</v>
      </c>
      <c r="AR135" s="209" t="n">
        <v>65.1999969482422</v>
      </c>
      <c r="AS135" s="206" t="n">
        <v>23.1000003814697</v>
      </c>
      <c r="AT135" s="204" t="n">
        <v>259</v>
      </c>
      <c r="AU135" s="209" t="n">
        <v>0.200000002980232</v>
      </c>
      <c r="AV135" s="206" t="n">
        <v>0.200000002980232</v>
      </c>
      <c r="AW135" s="206" t="n">
        <v>2.50025963783264</v>
      </c>
      <c r="AX135" s="204" t="n">
        <v>25234450</v>
      </c>
      <c r="AY135" s="206" t="n">
        <v>0.537999987602234</v>
      </c>
      <c r="AZ135" s="206" t="n">
        <v>29.6000003814697</v>
      </c>
      <c r="BA135" s="204" t="n">
        <v>2560289</v>
      </c>
      <c r="BB135" s="204" t="n">
        <v>67213</v>
      </c>
      <c r="BC135" s="204" t="n">
        <v>504404</v>
      </c>
      <c r="BD135" s="204" t="n">
        <v>104000</v>
      </c>
      <c r="BE135" s="204" t="n">
        <v>2796330</v>
      </c>
      <c r="BF135" s="204" t="n">
        <v>5</v>
      </c>
      <c r="BG135" s="204" t="n">
        <v>110</v>
      </c>
      <c r="BH135" s="209" t="n">
        <v>16.8999996185303</v>
      </c>
      <c r="BI135" s="206" t="n">
        <v>3.38333344459534</v>
      </c>
      <c r="BJ135" s="206" t="n">
        <v>-0.545995891094208</v>
      </c>
      <c r="BK135" s="204" t="n">
        <v>28</v>
      </c>
      <c r="BL135" s="209" t="n">
        <v>75.3796920776367</v>
      </c>
      <c r="BM135" s="211" t="n">
        <v>57.9988594055176</v>
      </c>
      <c r="BN135" s="206" t="n">
        <v>25</v>
      </c>
      <c r="BO135" s="209" t="n">
        <v>79.5067672729492</v>
      </c>
      <c r="BP135" s="204" t="n">
        <v>100000</v>
      </c>
      <c r="BQ135" s="209" t="n">
        <v>68.3973083496094</v>
      </c>
      <c r="BR135" s="209" t="n">
        <v>90.1489639282227</v>
      </c>
      <c r="BS135" s="206" t="n">
        <v>9.75300025939941</v>
      </c>
      <c r="BT135" s="204" t="n">
        <v>77</v>
      </c>
      <c r="BU135" s="204" t="n">
        <v>74</v>
      </c>
      <c r="BV135" s="204" t="n">
        <v>80</v>
      </c>
      <c r="BW135" s="206" t="n">
        <v>165.550552368164</v>
      </c>
      <c r="BX135" s="206" t="n">
        <v>140</v>
      </c>
      <c r="BY135" s="204" t="n">
        <v>1537.93640136719</v>
      </c>
      <c r="BZ135" s="204" t="n">
        <v>231402112</v>
      </c>
      <c r="CA135" s="204" t="n">
        <v>188897184</v>
      </c>
      <c r="CB135" s="204" t="n">
        <v>770880</v>
      </c>
    </row>
    <row r="136" customFormat="false" ht="14.5" hidden="false" customHeight="false" outlineLevel="0" collapsed="false">
      <c r="A136" s="202" t="s">
        <v>672</v>
      </c>
      <c r="B136" s="203" t="s">
        <v>673</v>
      </c>
      <c r="C136" s="204" t="n">
        <v>0</v>
      </c>
      <c r="D136" s="204" t="n">
        <v>0</v>
      </c>
      <c r="E136" s="204" t="s">
        <v>414</v>
      </c>
      <c r="F136" s="204" t="n">
        <v>1.44400000572205</v>
      </c>
      <c r="G136" s="204" t="n">
        <v>391.549011230469</v>
      </c>
      <c r="H136" s="204" t="n">
        <v>43.5830001831055</v>
      </c>
      <c r="I136" s="204" t="n">
        <v>72.4499969482422</v>
      </c>
      <c r="J136" s="205" t="n">
        <v>405.714294433594</v>
      </c>
      <c r="K136" s="206" t="n">
        <v>0.0285714287310839</v>
      </c>
      <c r="L136" s="212" t="s">
        <v>414</v>
      </c>
      <c r="M136" s="204" t="n">
        <v>0</v>
      </c>
      <c r="N136" s="204" t="s">
        <v>414</v>
      </c>
      <c r="O136" s="204" t="s">
        <v>414</v>
      </c>
      <c r="P136" s="204" t="s">
        <v>414</v>
      </c>
      <c r="Q136" s="204" t="n">
        <v>0</v>
      </c>
      <c r="R136" s="208" t="n">
        <v>0</v>
      </c>
      <c r="S136" s="204" t="n">
        <v>0</v>
      </c>
      <c r="T136" s="208" t="n">
        <v>0</v>
      </c>
      <c r="U136" s="204" t="n">
        <v>0</v>
      </c>
      <c r="V136" s="204" t="n">
        <v>13555.4326171875</v>
      </c>
      <c r="W136" s="204" t="n">
        <v>4856.46044921875</v>
      </c>
      <c r="X136" s="206" t="n">
        <v>39.5086975097656</v>
      </c>
      <c r="Y136" s="206" t="n">
        <v>1.06582593917847</v>
      </c>
      <c r="Z136" s="206" t="n">
        <v>81.4830017089844</v>
      </c>
      <c r="AA136" s="206" t="s">
        <v>414</v>
      </c>
      <c r="AB136" s="206" t="n">
        <v>0</v>
      </c>
      <c r="AC136" s="206" t="s">
        <v>414</v>
      </c>
      <c r="AD136" s="204" t="n">
        <v>10</v>
      </c>
      <c r="AE136" s="204" t="n">
        <v>60</v>
      </c>
      <c r="AF136" s="209" t="s">
        <v>414</v>
      </c>
      <c r="AG136" s="206" t="s">
        <v>414</v>
      </c>
      <c r="AH136" s="206" t="n">
        <v>0</v>
      </c>
      <c r="AI136" s="204" t="n">
        <v>0</v>
      </c>
      <c r="AJ136" s="204" t="n">
        <v>0</v>
      </c>
      <c r="AK136" s="206" t="n">
        <v>0.825999975204468</v>
      </c>
      <c r="AL136" s="210" t="s">
        <v>414</v>
      </c>
      <c r="AM136" s="206" t="n">
        <v>3.211235</v>
      </c>
      <c r="AN136" s="206" t="n">
        <v>86.1600036621094</v>
      </c>
      <c r="AO136" s="206" t="n">
        <v>23.9200000762939</v>
      </c>
      <c r="AP136" s="206" t="n">
        <v>25.2400932312012</v>
      </c>
      <c r="AQ136" s="206" t="n">
        <v>0.844496548175812</v>
      </c>
      <c r="AR136" s="209" t="n">
        <v>16.8999996185303</v>
      </c>
      <c r="AS136" s="206" t="s">
        <v>414</v>
      </c>
      <c r="AT136" s="204" t="n">
        <v>64</v>
      </c>
      <c r="AU136" s="209" t="s">
        <v>414</v>
      </c>
      <c r="AV136" s="206" t="s">
        <v>414</v>
      </c>
      <c r="AW136" s="206" t="s">
        <v>414</v>
      </c>
      <c r="AX136" s="204" t="n">
        <v>0</v>
      </c>
      <c r="AY136" s="206" t="s">
        <v>414</v>
      </c>
      <c r="AZ136" s="206" t="s">
        <v>414</v>
      </c>
      <c r="BA136" s="204" t="n">
        <v>0</v>
      </c>
      <c r="BB136" s="204" t="n">
        <v>7288</v>
      </c>
      <c r="BC136" s="204" t="n">
        <v>0</v>
      </c>
      <c r="BD136" s="204" t="n">
        <v>0</v>
      </c>
      <c r="BE136" s="204" t="n">
        <v>1313</v>
      </c>
      <c r="BF136" s="204" t="n">
        <v>0</v>
      </c>
      <c r="BG136" s="204" t="n">
        <v>30</v>
      </c>
      <c r="BH136" s="209" t="n">
        <v>4.19999980926514</v>
      </c>
      <c r="BI136" s="206" t="n">
        <v>2.63333344459534</v>
      </c>
      <c r="BJ136" s="206" t="n">
        <v>-0.0465997308492661</v>
      </c>
      <c r="BK136" s="206" t="s">
        <v>414</v>
      </c>
      <c r="BL136" s="209" t="n">
        <v>100</v>
      </c>
      <c r="BM136" s="211" t="n">
        <v>96.5937423706055</v>
      </c>
      <c r="BN136" s="206" t="s">
        <v>414</v>
      </c>
      <c r="BO136" s="209" t="n">
        <v>132.640655517578</v>
      </c>
      <c r="BP136" s="204" t="n">
        <v>280</v>
      </c>
      <c r="BQ136" s="209" t="n">
        <v>99.6232757568359</v>
      </c>
      <c r="BR136" s="209" t="n">
        <v>99.6575469970703</v>
      </c>
      <c r="BS136" s="206" t="n">
        <v>11.8479995727539</v>
      </c>
      <c r="BT136" s="204" t="n">
        <v>96</v>
      </c>
      <c r="BU136" s="204" t="n">
        <v>83</v>
      </c>
      <c r="BV136" s="204" t="n">
        <v>75</v>
      </c>
      <c r="BW136" s="206" t="n">
        <v>2901.92529296875</v>
      </c>
      <c r="BX136" s="206" t="s">
        <v>414</v>
      </c>
      <c r="BY136" s="204" t="n">
        <v>14243.8642578125</v>
      </c>
      <c r="BZ136" s="204" t="n">
        <v>18024</v>
      </c>
      <c r="CA136" s="204" t="n">
        <v>21291</v>
      </c>
      <c r="CB136" s="204" t="n">
        <v>460</v>
      </c>
    </row>
    <row r="137" customFormat="false" ht="14.5" hidden="false" customHeight="false" outlineLevel="0" collapsed="false">
      <c r="A137" s="202" t="s">
        <v>674</v>
      </c>
      <c r="B137" s="203" t="s">
        <v>675</v>
      </c>
      <c r="C137" s="204" t="n">
        <v>6258.20947265625</v>
      </c>
      <c r="D137" s="204" t="n">
        <v>249.394943237305</v>
      </c>
      <c r="E137" s="204" t="n">
        <v>1772.99499511719</v>
      </c>
      <c r="F137" s="204" t="n">
        <v>8.85999965667725</v>
      </c>
      <c r="G137" s="204" t="n">
        <v>0</v>
      </c>
      <c r="H137" s="204" t="n">
        <v>0</v>
      </c>
      <c r="I137" s="204" t="n">
        <v>0</v>
      </c>
      <c r="J137" s="205" t="n">
        <v>0</v>
      </c>
      <c r="K137" s="206" t="n">
        <v>0</v>
      </c>
      <c r="L137" s="212" t="s">
        <v>414</v>
      </c>
      <c r="M137" s="204" t="n">
        <v>0</v>
      </c>
      <c r="N137" s="204" t="s">
        <v>414</v>
      </c>
      <c r="O137" s="204" t="s">
        <v>414</v>
      </c>
      <c r="P137" s="204" t="s">
        <v>414</v>
      </c>
      <c r="Q137" s="204" t="n">
        <v>0</v>
      </c>
      <c r="R137" s="208" t="n">
        <v>0</v>
      </c>
      <c r="S137" s="204" t="n">
        <v>0</v>
      </c>
      <c r="T137" s="208" t="n">
        <v>0</v>
      </c>
      <c r="U137" s="204" t="n">
        <v>59549</v>
      </c>
      <c r="V137" s="204" t="n">
        <v>4453596.5</v>
      </c>
      <c r="W137" s="204" t="n">
        <v>1218800.625</v>
      </c>
      <c r="X137" s="206" t="n">
        <v>817.732421875</v>
      </c>
      <c r="Y137" s="206" t="n">
        <v>2.82652497291565</v>
      </c>
      <c r="Z137" s="206" t="n">
        <v>77.0029983520508</v>
      </c>
      <c r="AA137" s="206" t="n">
        <v>5.47650671005249</v>
      </c>
      <c r="AB137" s="206" t="n">
        <v>0.14071798324585</v>
      </c>
      <c r="AC137" s="206" t="n">
        <v>92.0556335449219</v>
      </c>
      <c r="AD137" s="204" t="n">
        <v>368</v>
      </c>
      <c r="AE137" s="209" t="s">
        <v>414</v>
      </c>
      <c r="AF137" s="209" t="s">
        <v>414</v>
      </c>
      <c r="AG137" s="206" t="n">
        <v>13.5830001831055</v>
      </c>
      <c r="AH137" s="206" t="n">
        <v>0.660369098186493</v>
      </c>
      <c r="AI137" s="204" t="n">
        <v>0</v>
      </c>
      <c r="AJ137" s="204" t="n">
        <v>0</v>
      </c>
      <c r="AK137" s="206" t="n">
        <v>0.708000004291534</v>
      </c>
      <c r="AL137" s="210" t="n">
        <v>0.00358617003075778</v>
      </c>
      <c r="AM137" s="206" t="n">
        <v>0</v>
      </c>
      <c r="AN137" s="206" t="n">
        <v>1078.60998535156</v>
      </c>
      <c r="AO137" s="206" t="n">
        <v>923.260009765625</v>
      </c>
      <c r="AP137" s="206" t="n">
        <v>11.2623443603516</v>
      </c>
      <c r="AQ137" s="206" t="n">
        <v>16.4802360534668</v>
      </c>
      <c r="AR137" s="209" t="n">
        <v>16.5</v>
      </c>
      <c r="AS137" s="206" t="n">
        <v>2.09999990463257</v>
      </c>
      <c r="AT137" s="204" t="n">
        <v>0.479999989271164</v>
      </c>
      <c r="AU137" s="209" t="s">
        <v>414</v>
      </c>
      <c r="AV137" s="206" t="s">
        <v>414</v>
      </c>
      <c r="AW137" s="206" t="s">
        <v>414</v>
      </c>
      <c r="AX137" s="204" t="n">
        <v>0</v>
      </c>
      <c r="AY137" s="206" t="s">
        <v>414</v>
      </c>
      <c r="AZ137" s="206" t="n">
        <v>33.7000007629395</v>
      </c>
      <c r="BA137" s="204" t="n">
        <v>30000</v>
      </c>
      <c r="BB137" s="204" t="n">
        <v>0</v>
      </c>
      <c r="BC137" s="204" t="n">
        <v>3500</v>
      </c>
      <c r="BD137" s="204" t="n">
        <v>12000</v>
      </c>
      <c r="BE137" s="214" t="n">
        <v>2352386</v>
      </c>
      <c r="BF137" s="204" t="n">
        <v>0</v>
      </c>
      <c r="BG137" s="204" t="n">
        <v>129</v>
      </c>
      <c r="BH137" s="209" t="n">
        <v>10</v>
      </c>
      <c r="BI137" s="206" t="n">
        <v>2.70000004768372</v>
      </c>
      <c r="BJ137" s="206" t="n">
        <v>-0.744084596633911</v>
      </c>
      <c r="BK137" s="206" t="s">
        <v>414</v>
      </c>
      <c r="BL137" s="209" t="n">
        <v>100</v>
      </c>
      <c r="BM137" s="211" t="n">
        <v>97.5144577026367</v>
      </c>
      <c r="BN137" s="206" t="n">
        <v>74.5999984741211</v>
      </c>
      <c r="BO137" s="209" t="n">
        <v>83.7830276489258</v>
      </c>
      <c r="BP137" s="204" t="n">
        <v>17000</v>
      </c>
      <c r="BQ137" s="209" t="n">
        <v>98.5779266357422</v>
      </c>
      <c r="BR137" s="209" t="n">
        <v>97.8803939819336</v>
      </c>
      <c r="BS137" s="206" t="s">
        <v>414</v>
      </c>
      <c r="BT137" s="204" t="n">
        <v>99</v>
      </c>
      <c r="BU137" s="204" t="n">
        <v>99</v>
      </c>
      <c r="BV137" s="204" t="n">
        <v>99</v>
      </c>
      <c r="BW137" s="204" t="s">
        <v>414</v>
      </c>
      <c r="BX137" s="206" t="n">
        <v>27</v>
      </c>
      <c r="BY137" s="204" t="n">
        <v>3663.96899414062</v>
      </c>
      <c r="BZ137" s="204" t="n">
        <v>5133392</v>
      </c>
      <c r="CA137" s="204" t="n">
        <v>4664642</v>
      </c>
      <c r="CB137" s="204" t="n">
        <v>6020</v>
      </c>
    </row>
    <row r="138" customFormat="false" ht="14.5" hidden="false" customHeight="false" outlineLevel="0" collapsed="false">
      <c r="A138" s="202" t="s">
        <v>676</v>
      </c>
      <c r="B138" s="203" t="s">
        <v>677</v>
      </c>
      <c r="C138" s="204" t="n">
        <v>8187.83154296875</v>
      </c>
      <c r="D138" s="204" t="n">
        <v>4005.98510742188</v>
      </c>
      <c r="E138" s="204" t="n">
        <v>6505.92041015625</v>
      </c>
      <c r="F138" s="204" t="n">
        <v>378.802001953125</v>
      </c>
      <c r="G138" s="204" t="n">
        <v>1245.06701660156</v>
      </c>
      <c r="H138" s="204" t="n">
        <v>0</v>
      </c>
      <c r="I138" s="204" t="n">
        <v>5548.98193359375</v>
      </c>
      <c r="J138" s="205" t="n">
        <v>0</v>
      </c>
      <c r="K138" s="206" t="n">
        <v>0.0857142880558968</v>
      </c>
      <c r="L138" s="207" t="n">
        <v>0.0285714287310839</v>
      </c>
      <c r="M138" s="204" t="s">
        <v>414</v>
      </c>
      <c r="N138" s="204" t="s">
        <v>414</v>
      </c>
      <c r="O138" s="204" t="s">
        <v>414</v>
      </c>
      <c r="P138" s="204" t="s">
        <v>414</v>
      </c>
      <c r="Q138" s="204" t="n">
        <v>529704.625</v>
      </c>
      <c r="R138" s="208" t="n">
        <v>0.125324815511704</v>
      </c>
      <c r="S138" s="204" t="n">
        <v>350639.8125</v>
      </c>
      <c r="T138" s="208" t="n">
        <v>0.0829591900110245</v>
      </c>
      <c r="U138" s="204" t="n">
        <v>3131023</v>
      </c>
      <c r="V138" s="204" t="n">
        <v>2920889</v>
      </c>
      <c r="W138" s="204" t="n">
        <v>3771351</v>
      </c>
      <c r="X138" s="206" t="n">
        <v>59.0692939758301</v>
      </c>
      <c r="Y138" s="206" t="n">
        <v>2.06295680999756</v>
      </c>
      <c r="Z138" s="206" t="n">
        <v>68.7750015258789</v>
      </c>
      <c r="AA138" s="206" t="n">
        <v>3.67008256912231</v>
      </c>
      <c r="AB138" s="206" t="n">
        <v>4.19322872161865</v>
      </c>
      <c r="AC138" s="206" t="s">
        <v>414</v>
      </c>
      <c r="AD138" s="204" t="n">
        <v>715</v>
      </c>
      <c r="AE138" s="204" t="n">
        <v>80</v>
      </c>
      <c r="AF138" s="209" t="n">
        <v>22.1000003814697</v>
      </c>
      <c r="AG138" s="206" t="n">
        <v>9.02299976348877</v>
      </c>
      <c r="AH138" s="206" t="n">
        <v>0.0140089364722371</v>
      </c>
      <c r="AI138" s="204" t="n">
        <v>0</v>
      </c>
      <c r="AJ138" s="204" t="n">
        <v>0</v>
      </c>
      <c r="AK138" s="206" t="n">
        <v>0.814999997615814</v>
      </c>
      <c r="AL138" s="210" t="s">
        <v>414</v>
      </c>
      <c r="AM138" s="206" t="n">
        <v>53.756523</v>
      </c>
      <c r="AN138" s="206" t="n">
        <v>10.3299999237061</v>
      </c>
      <c r="AO138" s="206" t="n">
        <v>48.2000007629395</v>
      </c>
      <c r="AP138" s="206" t="n">
        <v>0.754525661468506</v>
      </c>
      <c r="AQ138" s="206" t="n">
        <v>0.844270586967468</v>
      </c>
      <c r="AR138" s="209" t="n">
        <v>14.3000001907349</v>
      </c>
      <c r="AS138" s="206" t="n">
        <v>2.90000009536743</v>
      </c>
      <c r="AT138" s="204" t="n">
        <v>32</v>
      </c>
      <c r="AU138" s="209" t="n">
        <v>1</v>
      </c>
      <c r="AV138" s="206" t="n">
        <v>0.779999971389771</v>
      </c>
      <c r="AW138" s="206" t="n">
        <v>0.552436411380768</v>
      </c>
      <c r="AX138" s="204" t="n">
        <v>64414</v>
      </c>
      <c r="AY138" s="206" t="n">
        <v>0.407000005245209</v>
      </c>
      <c r="AZ138" s="206" t="n">
        <v>49.7999992370606</v>
      </c>
      <c r="BA138" s="204" t="n">
        <v>5150</v>
      </c>
      <c r="BB138" s="204" t="n">
        <v>30190</v>
      </c>
      <c r="BC138" s="204" t="n">
        <v>0</v>
      </c>
      <c r="BD138" s="204" t="n">
        <v>0</v>
      </c>
      <c r="BE138" s="204" t="n">
        <v>158797</v>
      </c>
      <c r="BF138" s="204" t="n">
        <v>0</v>
      </c>
      <c r="BG138" s="204" t="n">
        <v>129</v>
      </c>
      <c r="BH138" s="209" t="n">
        <v>5.80000019073486</v>
      </c>
      <c r="BI138" s="206" t="n">
        <v>3.29999995231628</v>
      </c>
      <c r="BJ138" s="206" t="n">
        <v>0.0715803280472755</v>
      </c>
      <c r="BK138" s="204" t="n">
        <v>36</v>
      </c>
      <c r="BL138" s="209" t="n">
        <v>96.7046356201172</v>
      </c>
      <c r="BM138" s="211" t="n">
        <v>95.7360763549805</v>
      </c>
      <c r="BN138" s="206" t="n">
        <v>64.25</v>
      </c>
      <c r="BO138" s="209" t="n">
        <v>135.017181396484</v>
      </c>
      <c r="BP138" s="204" t="n">
        <v>12000</v>
      </c>
      <c r="BQ138" s="209" t="n">
        <v>84.5738525390625</v>
      </c>
      <c r="BR138" s="209" t="n">
        <v>94.3725433349609</v>
      </c>
      <c r="BS138" s="206" t="n">
        <v>15.6990003585815</v>
      </c>
      <c r="BT138" s="204" t="n">
        <v>74</v>
      </c>
      <c r="BU138" s="204" t="n">
        <v>74</v>
      </c>
      <c r="BV138" s="204" t="n">
        <v>74</v>
      </c>
      <c r="BW138" s="206" t="n">
        <v>2490.94775390625</v>
      </c>
      <c r="BX138" s="206" t="n">
        <v>52</v>
      </c>
      <c r="BY138" s="204" t="n">
        <v>14516.4580078125</v>
      </c>
      <c r="BZ138" s="204" t="n">
        <v>4351267</v>
      </c>
      <c r="CA138" s="204" t="n">
        <v>3926469</v>
      </c>
      <c r="CB138" s="204" t="n">
        <v>74340</v>
      </c>
    </row>
    <row r="139" customFormat="false" ht="14.5" hidden="false" customHeight="false" outlineLevel="0" collapsed="false">
      <c r="A139" s="202" t="s">
        <v>678</v>
      </c>
      <c r="B139" s="203" t="s">
        <v>679</v>
      </c>
      <c r="C139" s="204" t="n">
        <v>15324.5634765625</v>
      </c>
      <c r="D139" s="204" t="n">
        <v>14852.775390625</v>
      </c>
      <c r="E139" s="204" t="n">
        <v>36931.20703125</v>
      </c>
      <c r="F139" s="204" t="n">
        <v>357.929992675781</v>
      </c>
      <c r="G139" s="204" t="n">
        <v>2428.18188476563</v>
      </c>
      <c r="H139" s="204" t="n">
        <v>0</v>
      </c>
      <c r="I139" s="204" t="n">
        <v>9412.5458984375</v>
      </c>
      <c r="J139" s="205" t="n">
        <v>86285.7109375</v>
      </c>
      <c r="K139" s="206" t="n">
        <v>0.0571428574621677</v>
      </c>
      <c r="L139" s="207" t="n">
        <v>0</v>
      </c>
      <c r="M139" s="204" t="n">
        <v>2703562.75</v>
      </c>
      <c r="N139" s="204" t="s">
        <v>414</v>
      </c>
      <c r="O139" s="204" t="s">
        <v>414</v>
      </c>
      <c r="P139" s="204" t="s">
        <v>414</v>
      </c>
      <c r="Q139" s="204" t="n">
        <v>8678011</v>
      </c>
      <c r="R139" s="208" t="n">
        <v>0.877927660942078</v>
      </c>
      <c r="S139" s="204" t="n">
        <v>7528536.5</v>
      </c>
      <c r="T139" s="208" t="n">
        <v>0.761638820171356</v>
      </c>
      <c r="U139" s="204" t="n">
        <v>2727962</v>
      </c>
      <c r="V139" s="204" t="n">
        <v>2084523.625</v>
      </c>
      <c r="W139" s="204" t="n">
        <v>5926082</v>
      </c>
      <c r="X139" s="206" t="n">
        <v>20.1364765167236</v>
      </c>
      <c r="Y139" s="206" t="n">
        <v>2.7322256565094</v>
      </c>
      <c r="Z139" s="206" t="n">
        <v>13.456000328064</v>
      </c>
      <c r="AA139" s="206" t="s">
        <v>414</v>
      </c>
      <c r="AB139" s="206" t="n">
        <v>16.131591796875</v>
      </c>
      <c r="AC139" s="206" t="n">
        <v>29.7660121917725</v>
      </c>
      <c r="AD139" s="204" t="n">
        <v>90</v>
      </c>
      <c r="AE139" s="209" t="n">
        <v>20</v>
      </c>
      <c r="AF139" s="209" t="s">
        <v>414</v>
      </c>
      <c r="AG139" s="206" t="n">
        <v>12.375</v>
      </c>
      <c r="AH139" s="206" t="n">
        <v>0.391986608505249</v>
      </c>
      <c r="AI139" s="204" t="n">
        <v>0</v>
      </c>
      <c r="AJ139" s="204" t="n">
        <v>0</v>
      </c>
      <c r="AK139" s="206" t="n">
        <v>0.555000007152557</v>
      </c>
      <c r="AL139" s="210" t="n">
        <v>0.263290911912918</v>
      </c>
      <c r="AM139" s="206" t="n">
        <v>31.486494</v>
      </c>
      <c r="AN139" s="206" t="n">
        <v>493.760009765625</v>
      </c>
      <c r="AO139" s="206" t="n">
        <v>513.789978027344</v>
      </c>
      <c r="AP139" s="206" t="n">
        <v>4.32414054870606</v>
      </c>
      <c r="AQ139" s="206" t="n">
        <v>0.00810798164457083</v>
      </c>
      <c r="AR139" s="209" t="n">
        <v>43.9000015258789</v>
      </c>
      <c r="AS139" s="206" t="n">
        <v>27.7999992370605</v>
      </c>
      <c r="AT139" s="204" t="n">
        <v>441</v>
      </c>
      <c r="AU139" s="209" t="n">
        <v>0.899999976158142</v>
      </c>
      <c r="AV139" s="206" t="n">
        <v>0.610000014305115</v>
      </c>
      <c r="AW139" s="206" t="n">
        <v>164.31379699707</v>
      </c>
      <c r="AX139" s="204" t="n">
        <v>6982087</v>
      </c>
      <c r="AY139" s="206" t="n">
        <v>0.725000023841858</v>
      </c>
      <c r="AZ139" s="206" t="n">
        <v>41.9000015258789</v>
      </c>
      <c r="BA139" s="204" t="n">
        <v>61000</v>
      </c>
      <c r="BB139" s="204" t="n">
        <v>0</v>
      </c>
      <c r="BC139" s="204" t="n">
        <v>0</v>
      </c>
      <c r="BD139" s="204" t="n">
        <v>24000</v>
      </c>
      <c r="BE139" s="204" t="n">
        <v>11964</v>
      </c>
      <c r="BF139" s="204" t="n">
        <v>0</v>
      </c>
      <c r="BG139" s="204" t="n">
        <v>102</v>
      </c>
      <c r="BH139" s="209" t="n">
        <v>21.6000003814697</v>
      </c>
      <c r="BI139" s="206" t="n">
        <v>2.33333325386047</v>
      </c>
      <c r="BJ139" s="206" t="n">
        <v>-0.846731305122376</v>
      </c>
      <c r="BK139" s="204" t="n">
        <v>31</v>
      </c>
      <c r="BL139" s="209" t="n">
        <v>60.4000015258789</v>
      </c>
      <c r="BM139" s="211" t="n">
        <v>61.5999984741211</v>
      </c>
      <c r="BN139" s="206" t="n">
        <v>11.2091970443726</v>
      </c>
      <c r="BO139" s="209" t="n">
        <v>53.8503074645996</v>
      </c>
      <c r="BP139" s="204" t="n">
        <v>14000</v>
      </c>
      <c r="BQ139" s="209" t="n">
        <v>19.2238330841064</v>
      </c>
      <c r="BR139" s="209" t="n">
        <v>45.3440170288086</v>
      </c>
      <c r="BS139" s="206" t="s">
        <v>414</v>
      </c>
      <c r="BT139" s="204" t="n">
        <v>39</v>
      </c>
      <c r="BU139" s="204" t="n">
        <v>27</v>
      </c>
      <c r="BV139" s="204" t="n">
        <v>39</v>
      </c>
      <c r="BW139" s="206" t="n">
        <v>104.610885620117</v>
      </c>
      <c r="BX139" s="206" t="n">
        <v>145</v>
      </c>
      <c r="BY139" s="204" t="n">
        <v>2916.357421875</v>
      </c>
      <c r="BZ139" s="204" t="n">
        <v>9949437</v>
      </c>
      <c r="CA139" s="204" t="n">
        <v>7619178</v>
      </c>
      <c r="CB139" s="204" t="n">
        <v>452860</v>
      </c>
    </row>
    <row r="140" customFormat="false" ht="14.5" hidden="false" customHeight="false" outlineLevel="0" collapsed="false">
      <c r="A140" s="202" t="s">
        <v>680</v>
      </c>
      <c r="B140" s="203" t="s">
        <v>681</v>
      </c>
      <c r="C140" s="204" t="n">
        <v>0.805643856525421</v>
      </c>
      <c r="D140" s="204" t="n">
        <v>0</v>
      </c>
      <c r="E140" s="204" t="n">
        <v>29225.708984375</v>
      </c>
      <c r="F140" s="204" t="n">
        <v>0</v>
      </c>
      <c r="G140" s="204" t="n">
        <v>0</v>
      </c>
      <c r="H140" s="204" t="n">
        <v>0</v>
      </c>
      <c r="I140" s="204" t="n">
        <v>0</v>
      </c>
      <c r="J140" s="205" t="n">
        <v>50796.85546875</v>
      </c>
      <c r="K140" s="206" t="n">
        <v>0.200000002980232</v>
      </c>
      <c r="L140" s="207" t="n">
        <v>0</v>
      </c>
      <c r="M140" s="204" t="s">
        <v>414</v>
      </c>
      <c r="N140" s="204" t="s">
        <v>414</v>
      </c>
      <c r="O140" s="204" t="s">
        <v>414</v>
      </c>
      <c r="P140" s="204" t="s">
        <v>414</v>
      </c>
      <c r="Q140" s="204" t="n">
        <v>0</v>
      </c>
      <c r="R140" s="208" t="n">
        <v>0</v>
      </c>
      <c r="S140" s="204" t="n">
        <v>0</v>
      </c>
      <c r="T140" s="208" t="n">
        <v>0</v>
      </c>
      <c r="U140" s="204" t="n">
        <v>5396645</v>
      </c>
      <c r="V140" s="204" t="n">
        <v>6580166</v>
      </c>
      <c r="W140" s="204" t="n">
        <v>5730371.5</v>
      </c>
      <c r="X140" s="206" t="n">
        <v>18.1717624664307</v>
      </c>
      <c r="Y140" s="206" t="n">
        <v>1.7160187959671</v>
      </c>
      <c r="Z140" s="206" t="n">
        <v>62.4959983825684</v>
      </c>
      <c r="AA140" s="206" t="n">
        <v>4.63244199752808</v>
      </c>
      <c r="AB140" s="206" t="n">
        <v>0.343285620212555</v>
      </c>
      <c r="AC140" s="206" t="n">
        <v>80.1530609130859</v>
      </c>
      <c r="AD140" s="204" t="n">
        <v>1149</v>
      </c>
      <c r="AE140" s="204" t="n">
        <v>80</v>
      </c>
      <c r="AF140" s="209" t="n">
        <v>17.1000003814697</v>
      </c>
      <c r="AG140" s="206" t="n">
        <v>9.82999992370606</v>
      </c>
      <c r="AH140" s="206" t="n">
        <v>0.0156396999955177</v>
      </c>
      <c r="AI140" s="204" t="n">
        <v>0</v>
      </c>
      <c r="AJ140" s="204" t="n">
        <v>0</v>
      </c>
      <c r="AK140" s="206" t="n">
        <v>0.727999985218048</v>
      </c>
      <c r="AL140" s="210" t="n">
        <v>0.018848579376936</v>
      </c>
      <c r="AM140" s="206" t="n">
        <v>11.580041</v>
      </c>
      <c r="AN140" s="206" t="n">
        <v>64.0400009155273</v>
      </c>
      <c r="AO140" s="206" t="n">
        <v>77.7699966430664</v>
      </c>
      <c r="AP140" s="206" t="n">
        <v>0.887654721736908</v>
      </c>
      <c r="AQ140" s="206" t="n">
        <v>1.64741492271423</v>
      </c>
      <c r="AR140" s="209" t="n">
        <v>18.8999996185303</v>
      </c>
      <c r="AS140" s="206" t="n">
        <v>1.29999995231628</v>
      </c>
      <c r="AT140" s="204" t="n">
        <v>48</v>
      </c>
      <c r="AU140" s="209" t="n">
        <v>0.300000011920929</v>
      </c>
      <c r="AV140" s="206" t="n">
        <v>0.219999998807907</v>
      </c>
      <c r="AW140" s="206" t="n">
        <v>0</v>
      </c>
      <c r="AX140" s="204" t="n">
        <v>1999482</v>
      </c>
      <c r="AY140" s="206" t="n">
        <v>0.446000009775162</v>
      </c>
      <c r="AZ140" s="206" t="n">
        <v>43.5</v>
      </c>
      <c r="BA140" s="204" t="n">
        <v>106127</v>
      </c>
      <c r="BB140" s="204" t="n">
        <v>6000</v>
      </c>
      <c r="BC140" s="204" t="n">
        <v>0</v>
      </c>
      <c r="BD140" s="204" t="n">
        <v>0</v>
      </c>
      <c r="BE140" s="204" t="n">
        <v>7254</v>
      </c>
      <c r="BF140" s="204" t="n">
        <v>0</v>
      </c>
      <c r="BG140" s="204" t="n">
        <v>117</v>
      </c>
      <c r="BH140" s="209" t="n">
        <v>8.69999980926514</v>
      </c>
      <c r="BI140" s="206" t="n">
        <v>3.51699995994568</v>
      </c>
      <c r="BJ140" s="206" t="n">
        <v>-0.465850591659546</v>
      </c>
      <c r="BK140" s="204" t="n">
        <v>30</v>
      </c>
      <c r="BL140" s="209" t="n">
        <v>100</v>
      </c>
      <c r="BM140" s="211" t="n">
        <v>94.544548034668</v>
      </c>
      <c r="BN140" s="206" t="n">
        <v>73.9575119018555</v>
      </c>
      <c r="BO140" s="209" t="n">
        <v>110.270004272461</v>
      </c>
      <c r="BP140" s="204" t="n">
        <v>74000</v>
      </c>
      <c r="BQ140" s="209" t="n">
        <v>92.7207870483398</v>
      </c>
      <c r="BR140" s="209" t="n">
        <v>99.5934677124023</v>
      </c>
      <c r="BS140" s="206" t="n">
        <v>13.6599998474121</v>
      </c>
      <c r="BT140" s="204" t="n">
        <v>79</v>
      </c>
      <c r="BU140" s="204" t="n">
        <v>72</v>
      </c>
      <c r="BV140" s="204" t="n">
        <v>82</v>
      </c>
      <c r="BW140" s="206" t="n">
        <v>950.143493652344</v>
      </c>
      <c r="BX140" s="206" t="n">
        <v>129</v>
      </c>
      <c r="BY140" s="204" t="n">
        <v>5400.10400390625</v>
      </c>
      <c r="BZ140" s="204" t="n">
        <v>6703799</v>
      </c>
      <c r="CA140" s="204" t="n">
        <v>6620174</v>
      </c>
      <c r="CB140" s="204" t="n">
        <v>397300</v>
      </c>
    </row>
    <row r="141" customFormat="false" ht="14.5" hidden="false" customHeight="false" outlineLevel="0" collapsed="false">
      <c r="A141" s="202" t="s">
        <v>682</v>
      </c>
      <c r="B141" s="203" t="s">
        <v>683</v>
      </c>
      <c r="C141" s="204" t="n">
        <v>64186.41015625</v>
      </c>
      <c r="D141" s="204" t="n">
        <v>55733.5859375</v>
      </c>
      <c r="E141" s="204" t="n">
        <v>174814.484375</v>
      </c>
      <c r="F141" s="204" t="n">
        <v>2270.93603515625</v>
      </c>
      <c r="G141" s="204" t="n">
        <v>0</v>
      </c>
      <c r="H141" s="204" t="n">
        <v>0</v>
      </c>
      <c r="I141" s="204" t="n">
        <v>0</v>
      </c>
      <c r="J141" s="205" t="n">
        <v>94900</v>
      </c>
      <c r="K141" s="206" t="n">
        <v>0.114285714924335</v>
      </c>
      <c r="L141" s="207" t="n">
        <v>0.0857142880558968</v>
      </c>
      <c r="M141" s="204" t="s">
        <v>414</v>
      </c>
      <c r="N141" s="204" t="s">
        <v>414</v>
      </c>
      <c r="O141" s="204" t="s">
        <v>414</v>
      </c>
      <c r="P141" s="204" t="s">
        <v>414</v>
      </c>
      <c r="Q141" s="204" t="n">
        <v>8629660</v>
      </c>
      <c r="R141" s="208" t="n">
        <v>0.251847863197327</v>
      </c>
      <c r="S141" s="204" t="n">
        <v>24527248</v>
      </c>
      <c r="T141" s="208" t="n">
        <v>0.715802848339081</v>
      </c>
      <c r="U141" s="204" t="n">
        <v>6365488</v>
      </c>
      <c r="V141" s="204" t="n">
        <v>15327273</v>
      </c>
      <c r="W141" s="204" t="n">
        <v>18522270</v>
      </c>
      <c r="X141" s="206" t="n">
        <v>26.0620441436768</v>
      </c>
      <c r="Y141" s="206" t="n">
        <v>1.42753887176514</v>
      </c>
      <c r="Z141" s="206" t="n">
        <v>78.5</v>
      </c>
      <c r="AA141" s="206" t="n">
        <v>3.75218224525452</v>
      </c>
      <c r="AB141" s="206" t="n">
        <v>4.39777088165283</v>
      </c>
      <c r="AC141" s="206" t="s">
        <v>414</v>
      </c>
      <c r="AD141" s="204" t="n">
        <v>764</v>
      </c>
      <c r="AE141" s="204" t="n">
        <v>80</v>
      </c>
      <c r="AF141" s="209" t="n">
        <v>33.0999984741211</v>
      </c>
      <c r="AG141" s="206" t="n">
        <v>8.59300041198731</v>
      </c>
      <c r="AH141" s="206" t="n">
        <v>0.111075222492218</v>
      </c>
      <c r="AI141" s="204" t="n">
        <v>0</v>
      </c>
      <c r="AJ141" s="204" t="n">
        <v>0</v>
      </c>
      <c r="AK141" s="206" t="n">
        <v>0.77700001001358</v>
      </c>
      <c r="AL141" s="210" t="n">
        <v>0.029186399653554</v>
      </c>
      <c r="AM141" s="206" t="n">
        <v>253.605352</v>
      </c>
      <c r="AN141" s="206" t="n">
        <v>355.989990234375</v>
      </c>
      <c r="AO141" s="206" t="n">
        <v>422.700012207031</v>
      </c>
      <c r="AP141" s="206" t="n">
        <v>0.248894691467285</v>
      </c>
      <c r="AQ141" s="206" t="n">
        <v>1.45688807964325</v>
      </c>
      <c r="AR141" s="209" t="n">
        <v>12.8000001907349</v>
      </c>
      <c r="AS141" s="206" t="n">
        <v>2.20000004768372</v>
      </c>
      <c r="AT141" s="204" t="n">
        <v>116</v>
      </c>
      <c r="AU141" s="209" t="n">
        <v>0.300000011920929</v>
      </c>
      <c r="AV141" s="206" t="n">
        <v>0.219999998807907</v>
      </c>
      <c r="AW141" s="206" t="n">
        <v>2.29690718650818</v>
      </c>
      <c r="AX141" s="204" t="n">
        <v>359011</v>
      </c>
      <c r="AY141" s="206" t="n">
        <v>0.395000010728836</v>
      </c>
      <c r="AZ141" s="206" t="n">
        <v>43.7999992370605</v>
      </c>
      <c r="BA141" s="204" t="n">
        <v>7264</v>
      </c>
      <c r="BB141" s="204" t="n">
        <v>48537</v>
      </c>
      <c r="BC141" s="204" t="n">
        <v>4215</v>
      </c>
      <c r="BD141" s="204" t="n">
        <v>60000</v>
      </c>
      <c r="BE141" s="204" t="n">
        <v>1865858</v>
      </c>
      <c r="BF141" s="204" t="n">
        <v>0</v>
      </c>
      <c r="BG141" s="204" t="n">
        <v>123</v>
      </c>
      <c r="BH141" s="209" t="n">
        <v>8.30000019073486</v>
      </c>
      <c r="BI141" s="206" t="n">
        <v>3.54999995231628</v>
      </c>
      <c r="BJ141" s="206" t="n">
        <v>-0.237463310360908</v>
      </c>
      <c r="BK141" s="204" t="n">
        <v>36</v>
      </c>
      <c r="BL141" s="209" t="n">
        <v>99.3118133544922</v>
      </c>
      <c r="BM141" s="211" t="n">
        <v>94.497932434082</v>
      </c>
      <c r="BN141" s="206" t="n">
        <v>65.25</v>
      </c>
      <c r="BO141" s="209" t="n">
        <v>133.447158813477</v>
      </c>
      <c r="BP141" s="204" t="n">
        <v>84000</v>
      </c>
      <c r="BQ141" s="209" t="n">
        <v>78.5766983032227</v>
      </c>
      <c r="BR141" s="209" t="n">
        <v>93.1393661499024</v>
      </c>
      <c r="BS141" s="206" t="n">
        <v>12.6999998092651</v>
      </c>
      <c r="BT141" s="204" t="n">
        <v>72</v>
      </c>
      <c r="BU141" s="204" t="n">
        <v>52</v>
      </c>
      <c r="BV141" s="204" t="n">
        <v>74</v>
      </c>
      <c r="BW141" s="206" t="n">
        <v>711.625366210938</v>
      </c>
      <c r="BX141" s="206" t="n">
        <v>88</v>
      </c>
      <c r="BY141" s="204" t="n">
        <v>6692.24853515625</v>
      </c>
      <c r="BZ141" s="204" t="n">
        <v>33715472</v>
      </c>
      <c r="CA141" s="204" t="n">
        <v>31372220</v>
      </c>
      <c r="CB141" s="204" t="n">
        <v>1280000</v>
      </c>
    </row>
    <row r="142" customFormat="false" ht="14.5" hidden="false" customHeight="false" outlineLevel="0" collapsed="false">
      <c r="A142" s="202" t="s">
        <v>684</v>
      </c>
      <c r="B142" s="203" t="s">
        <v>685</v>
      </c>
      <c r="C142" s="204" t="n">
        <v>198730.8125</v>
      </c>
      <c r="D142" s="204" t="n">
        <v>167963.09375</v>
      </c>
      <c r="E142" s="204" t="n">
        <v>484019.65625</v>
      </c>
      <c r="F142" s="204" t="n">
        <v>4514.13818359375</v>
      </c>
      <c r="G142" s="204" t="n">
        <v>1744679.125</v>
      </c>
      <c r="H142" s="204" t="n">
        <v>1222043.25</v>
      </c>
      <c r="I142" s="204" t="n">
        <v>769583.625</v>
      </c>
      <c r="J142" s="205" t="n">
        <v>115830.5390625</v>
      </c>
      <c r="K142" s="206" t="n">
        <v>0.200000002980232</v>
      </c>
      <c r="L142" s="207" t="n">
        <v>0.0285714287310839</v>
      </c>
      <c r="M142" s="204" t="n">
        <v>15865392</v>
      </c>
      <c r="N142" s="204" t="s">
        <v>414</v>
      </c>
      <c r="O142" s="204" t="s">
        <v>414</v>
      </c>
      <c r="P142" s="204" t="s">
        <v>414</v>
      </c>
      <c r="Q142" s="204" t="n">
        <v>3490867.5</v>
      </c>
      <c r="R142" s="208" t="n">
        <v>0.0309276077896357</v>
      </c>
      <c r="S142" s="204" t="n">
        <v>6722889</v>
      </c>
      <c r="T142" s="208" t="n">
        <v>0.0595619529485703</v>
      </c>
      <c r="U142" s="204" t="n">
        <v>80286104</v>
      </c>
      <c r="V142" s="204" t="n">
        <v>84787656</v>
      </c>
      <c r="W142" s="204" t="n">
        <v>85455280</v>
      </c>
      <c r="X142" s="206" t="n">
        <v>372.428192138672</v>
      </c>
      <c r="Y142" s="206" t="n">
        <v>1.90928721427917</v>
      </c>
      <c r="Z142" s="206" t="n">
        <v>47.6839981079102</v>
      </c>
      <c r="AA142" s="206" t="n">
        <v>4.22666120529175</v>
      </c>
      <c r="AB142" s="206" t="n">
        <v>3.78632831573486</v>
      </c>
      <c r="AC142" s="206" t="n">
        <v>81.7124786376953</v>
      </c>
      <c r="AD142" s="204" t="n">
        <v>6651</v>
      </c>
      <c r="AE142" s="204" t="n">
        <v>80</v>
      </c>
      <c r="AF142" s="209" t="n">
        <v>42.9000015258789</v>
      </c>
      <c r="AG142" s="206" t="n">
        <v>9.6879997253418</v>
      </c>
      <c r="AH142" s="206" t="n">
        <v>0.876026690006256</v>
      </c>
      <c r="AI142" s="204" t="n">
        <v>0</v>
      </c>
      <c r="AJ142" s="204" t="n">
        <v>4</v>
      </c>
      <c r="AK142" s="206" t="n">
        <v>0.717999994754791</v>
      </c>
      <c r="AL142" s="210" t="n">
        <v>0.0242493394762278</v>
      </c>
      <c r="AM142" s="206" t="n">
        <v>176.544312</v>
      </c>
      <c r="AN142" s="206" t="n">
        <v>463</v>
      </c>
      <c r="AO142" s="206" t="n">
        <v>840.140014648438</v>
      </c>
      <c r="AP142" s="206" t="n">
        <v>0.374190151691437</v>
      </c>
      <c r="AQ142" s="206" t="n">
        <v>9.64277458190918</v>
      </c>
      <c r="AR142" s="209" t="n">
        <v>26.3999996185303</v>
      </c>
      <c r="AS142" s="206" t="n">
        <v>19</v>
      </c>
      <c r="AT142" s="204" t="n">
        <v>539</v>
      </c>
      <c r="AU142" s="209" t="n">
        <v>0.200000002980232</v>
      </c>
      <c r="AV142" s="206" t="n">
        <v>0.28999999165535</v>
      </c>
      <c r="AW142" s="206" t="n">
        <v>0.676057040691376</v>
      </c>
      <c r="AX142" s="204" t="n">
        <v>48539292</v>
      </c>
      <c r="AY142" s="206" t="n">
        <v>0.430000007152557</v>
      </c>
      <c r="AZ142" s="206" t="n">
        <v>42.2999992370606</v>
      </c>
      <c r="BA142" s="204" t="n">
        <v>10547085</v>
      </c>
      <c r="BB142" s="204" t="n">
        <v>12471679</v>
      </c>
      <c r="BC142" s="204" t="n">
        <v>91774</v>
      </c>
      <c r="BD142" s="204" t="n">
        <v>114698</v>
      </c>
      <c r="BE142" s="204" t="n">
        <v>1387</v>
      </c>
      <c r="BF142" s="204" t="n">
        <v>0</v>
      </c>
      <c r="BG142" s="204" t="n">
        <v>127</v>
      </c>
      <c r="BH142" s="209" t="n">
        <v>5.19999980926514</v>
      </c>
      <c r="BI142" s="206" t="n">
        <v>3.61666655540466</v>
      </c>
      <c r="BJ142" s="206" t="n">
        <v>0.06087451800704</v>
      </c>
      <c r="BK142" s="204" t="n">
        <v>33</v>
      </c>
      <c r="BL142" s="209" t="n">
        <v>96.8423843383789</v>
      </c>
      <c r="BM142" s="211" t="n">
        <v>96.2781677246094</v>
      </c>
      <c r="BN142" s="206" t="n">
        <v>49.7999992370606</v>
      </c>
      <c r="BO142" s="209" t="n">
        <v>136.501129150391</v>
      </c>
      <c r="BP142" s="204" t="n">
        <v>150000</v>
      </c>
      <c r="BQ142" s="209" t="n">
        <v>82.2560501098633</v>
      </c>
      <c r="BR142" s="209" t="n">
        <v>94.1090316772461</v>
      </c>
      <c r="BS142" s="206" t="s">
        <v>414</v>
      </c>
      <c r="BT142" s="204" t="n">
        <v>71</v>
      </c>
      <c r="BU142" s="204" t="n">
        <v>68</v>
      </c>
      <c r="BV142" s="204" t="n">
        <v>66</v>
      </c>
      <c r="BW142" s="206" t="n">
        <v>379.236602783203</v>
      </c>
      <c r="BX142" s="206" t="n">
        <v>121</v>
      </c>
      <c r="BY142" s="204" t="n">
        <v>3548.82836914062</v>
      </c>
      <c r="BZ142" s="204" t="n">
        <v>113880328</v>
      </c>
      <c r="CA142" s="204" t="n">
        <v>100699432</v>
      </c>
      <c r="CB142" s="204" t="n">
        <v>298170</v>
      </c>
    </row>
    <row r="143" customFormat="false" ht="14.5" hidden="false" customHeight="false" outlineLevel="0" collapsed="false">
      <c r="A143" s="202" t="s">
        <v>686</v>
      </c>
      <c r="B143" s="203" t="s">
        <v>687</v>
      </c>
      <c r="C143" s="204" t="n">
        <v>397.980590820312</v>
      </c>
      <c r="D143" s="204" t="n">
        <v>0</v>
      </c>
      <c r="E143" s="204" t="n">
        <v>170252.84375</v>
      </c>
      <c r="F143" s="204" t="n">
        <v>0</v>
      </c>
      <c r="G143" s="204" t="n">
        <v>0</v>
      </c>
      <c r="H143" s="204" t="n">
        <v>0</v>
      </c>
      <c r="I143" s="204" t="n">
        <v>0</v>
      </c>
      <c r="J143" s="205" t="n">
        <v>0</v>
      </c>
      <c r="K143" s="206" t="n">
        <v>0.0285714287310839</v>
      </c>
      <c r="L143" s="207" t="n">
        <v>0.142857149243355</v>
      </c>
      <c r="M143" s="204" t="n">
        <v>3852.5615234375</v>
      </c>
      <c r="N143" s="204" t="s">
        <v>414</v>
      </c>
      <c r="O143" s="204" t="s">
        <v>414</v>
      </c>
      <c r="P143" s="204" t="s">
        <v>414</v>
      </c>
      <c r="Q143" s="204" t="n">
        <v>0</v>
      </c>
      <c r="R143" s="208" t="n">
        <v>0</v>
      </c>
      <c r="S143" s="204" t="n">
        <v>0</v>
      </c>
      <c r="T143" s="208" t="n">
        <v>0</v>
      </c>
      <c r="U143" s="204" t="n">
        <v>0</v>
      </c>
      <c r="V143" s="204" t="n">
        <v>0</v>
      </c>
      <c r="W143" s="204" t="n">
        <v>0</v>
      </c>
      <c r="X143" s="206" t="n">
        <v>123.39884185791</v>
      </c>
      <c r="Y143" s="206" t="n">
        <v>-0.258682310581207</v>
      </c>
      <c r="Z143" s="206" t="n">
        <v>60.0750007629395</v>
      </c>
      <c r="AA143" s="206" t="n">
        <v>2.81580924987793</v>
      </c>
      <c r="AB143" s="206" t="n">
        <v>0</v>
      </c>
      <c r="AC143" s="206" t="s">
        <v>414</v>
      </c>
      <c r="AD143" s="204" t="n">
        <v>1493</v>
      </c>
      <c r="AE143" s="209" t="n">
        <v>40</v>
      </c>
      <c r="AF143" s="209" t="n">
        <v>0.00999999977648258</v>
      </c>
      <c r="AG143" s="206" t="n">
        <v>4.98000001907349</v>
      </c>
      <c r="AH143" s="206" t="n">
        <v>0.010170241817832</v>
      </c>
      <c r="AI143" s="204" t="n">
        <v>0</v>
      </c>
      <c r="AJ143" s="204" t="n">
        <v>0</v>
      </c>
      <c r="AK143" s="206" t="n">
        <v>0.879999995231628</v>
      </c>
      <c r="AL143" s="210" t="s">
        <v>414</v>
      </c>
      <c r="AM143" s="206" t="n">
        <v>227.14624</v>
      </c>
      <c r="AN143" s="206" t="n">
        <v>0</v>
      </c>
      <c r="AO143" s="206" t="n">
        <v>0</v>
      </c>
      <c r="AP143" s="206" t="s">
        <v>414</v>
      </c>
      <c r="AQ143" s="206" t="n">
        <v>1.12751007080078</v>
      </c>
      <c r="AR143" s="209" t="n">
        <v>4.40000009536743</v>
      </c>
      <c r="AS143" s="206" t="n">
        <v>0.699999988079071</v>
      </c>
      <c r="AT143" s="204" t="n">
        <v>9.60000038146973</v>
      </c>
      <c r="AU143" s="209" t="s">
        <v>414</v>
      </c>
      <c r="AV143" s="206" t="s">
        <v>414</v>
      </c>
      <c r="AW143" s="206" t="s">
        <v>414</v>
      </c>
      <c r="AX143" s="204" t="n">
        <v>14</v>
      </c>
      <c r="AY143" s="206" t="n">
        <v>0.115000002086163</v>
      </c>
      <c r="AZ143" s="206" t="n">
        <v>30.2000007629395</v>
      </c>
      <c r="BA143" s="204" t="n">
        <v>396</v>
      </c>
      <c r="BB143" s="204" t="n">
        <v>2015.00012207031</v>
      </c>
      <c r="BC143" s="204" t="n">
        <v>1500</v>
      </c>
      <c r="BD143" s="204" t="n">
        <v>0</v>
      </c>
      <c r="BE143" s="204" t="n">
        <v>1265266</v>
      </c>
      <c r="BF143" s="204" t="n">
        <v>0</v>
      </c>
      <c r="BG143" s="204" t="n">
        <v>140</v>
      </c>
      <c r="BH143" s="209" t="n">
        <v>2.40000009536743</v>
      </c>
      <c r="BI143" s="206" t="n">
        <v>3.28333330154419</v>
      </c>
      <c r="BJ143" s="206" t="n">
        <v>0.376499235630035</v>
      </c>
      <c r="BK143" s="204" t="n">
        <v>56</v>
      </c>
      <c r="BL143" s="209" t="n">
        <v>100</v>
      </c>
      <c r="BM143" s="211" t="s">
        <v>414</v>
      </c>
      <c r="BN143" s="206" t="n">
        <v>83.1848907470703</v>
      </c>
      <c r="BO143" s="209" t="n">
        <v>130.396682739258</v>
      </c>
      <c r="BP143" s="204" t="n">
        <v>610000</v>
      </c>
      <c r="BQ143" s="209" t="n">
        <v>100</v>
      </c>
      <c r="BR143" s="209" t="n">
        <v>99.9665908813477</v>
      </c>
      <c r="BS143" s="206" t="n">
        <v>23.9979991912842</v>
      </c>
      <c r="BT143" s="204" t="n">
        <v>90</v>
      </c>
      <c r="BU143" s="204" t="n">
        <v>95</v>
      </c>
      <c r="BV143" s="204" t="n">
        <v>62</v>
      </c>
      <c r="BW143" s="206" t="n">
        <v>2206.53564453125</v>
      </c>
      <c r="BX143" s="206" t="n">
        <v>2</v>
      </c>
      <c r="BY143" s="204" t="n">
        <v>17840.921875</v>
      </c>
      <c r="BZ143" s="204" t="n">
        <v>38307724</v>
      </c>
      <c r="CA143" s="204" t="n">
        <v>38596272</v>
      </c>
      <c r="CB143" s="204" t="n">
        <v>304150</v>
      </c>
    </row>
    <row r="144" customFormat="false" ht="14.5" hidden="false" customHeight="false" outlineLevel="0" collapsed="false">
      <c r="A144" s="202" t="s">
        <v>688</v>
      </c>
      <c r="B144" s="203" t="s">
        <v>689</v>
      </c>
      <c r="C144" s="204" t="n">
        <v>9264.7998046875</v>
      </c>
      <c r="D144" s="204" t="n">
        <v>0</v>
      </c>
      <c r="E144" s="204" t="n">
        <v>17422.98046875</v>
      </c>
      <c r="F144" s="204" t="n">
        <v>31.7140007019043</v>
      </c>
      <c r="G144" s="204" t="n">
        <v>469.838500976563</v>
      </c>
      <c r="H144" s="204" t="n">
        <v>0</v>
      </c>
      <c r="I144" s="204" t="n">
        <v>0</v>
      </c>
      <c r="J144" s="205" t="n">
        <v>0</v>
      </c>
      <c r="K144" s="206" t="n">
        <v>0.0571428574621677</v>
      </c>
      <c r="L144" s="207" t="n">
        <v>0.142857149243355</v>
      </c>
      <c r="M144" s="204" t="n">
        <v>0</v>
      </c>
      <c r="N144" s="204" t="s">
        <v>414</v>
      </c>
      <c r="O144" s="204" t="s">
        <v>414</v>
      </c>
      <c r="P144" s="204" t="s">
        <v>414</v>
      </c>
      <c r="Q144" s="204" t="n">
        <v>0</v>
      </c>
      <c r="R144" s="208" t="n">
        <v>0</v>
      </c>
      <c r="S144" s="204" t="n">
        <v>0</v>
      </c>
      <c r="T144" s="208" t="n">
        <v>0</v>
      </c>
      <c r="U144" s="204" t="n">
        <v>0</v>
      </c>
      <c r="V144" s="204" t="n">
        <v>1089711.875</v>
      </c>
      <c r="W144" s="204" t="n">
        <v>293586.0625</v>
      </c>
      <c r="X144" s="206" t="n">
        <v>112.432243347168</v>
      </c>
      <c r="Y144" s="206" t="n">
        <v>0.832306563854218</v>
      </c>
      <c r="Z144" s="206" t="n">
        <v>66.8489990234375</v>
      </c>
      <c r="AA144" s="206" t="n">
        <v>2.65575981140137</v>
      </c>
      <c r="AB144" s="206" t="n">
        <v>0</v>
      </c>
      <c r="AC144" s="206" t="s">
        <v>414</v>
      </c>
      <c r="AD144" s="204" t="n">
        <v>2984</v>
      </c>
      <c r="AE144" s="204" t="n">
        <v>80</v>
      </c>
      <c r="AF144" s="209" t="n">
        <v>3.59999990463257</v>
      </c>
      <c r="AG144" s="206" t="n">
        <v>3.92899990081787</v>
      </c>
      <c r="AH144" s="206" t="n">
        <v>0.00799775216728449</v>
      </c>
      <c r="AI144" s="204" t="n">
        <v>0</v>
      </c>
      <c r="AJ144" s="204" t="n">
        <v>0</v>
      </c>
      <c r="AK144" s="206" t="n">
        <v>0.864000022411346</v>
      </c>
      <c r="AL144" s="210" t="s">
        <v>414</v>
      </c>
      <c r="AM144" s="206" t="n">
        <v>0</v>
      </c>
      <c r="AN144" s="206" t="n">
        <v>0</v>
      </c>
      <c r="AO144" s="206" t="n">
        <v>0</v>
      </c>
      <c r="AP144" s="206" t="s">
        <v>414</v>
      </c>
      <c r="AQ144" s="206" t="n">
        <v>0.316485792398453</v>
      </c>
      <c r="AR144" s="209" t="n">
        <v>3.29999995231628</v>
      </c>
      <c r="AS144" s="206" t="n">
        <v>0.400000005960465</v>
      </c>
      <c r="AT144" s="204" t="n">
        <v>16</v>
      </c>
      <c r="AU144" s="209" t="n">
        <v>0.5</v>
      </c>
      <c r="AV144" s="206" t="n">
        <v>0.129999995231628</v>
      </c>
      <c r="AW144" s="206" t="s">
        <v>414</v>
      </c>
      <c r="AX144" s="204" t="n">
        <v>1</v>
      </c>
      <c r="AY144" s="206" t="n">
        <v>0.0750000029802322</v>
      </c>
      <c r="AZ144" s="206" t="n">
        <v>32.7999992370605</v>
      </c>
      <c r="BA144" s="204" t="n">
        <v>0</v>
      </c>
      <c r="BB144" s="204" t="n">
        <v>0</v>
      </c>
      <c r="BC144" s="204" t="n">
        <v>187</v>
      </c>
      <c r="BD144" s="204" t="n">
        <v>0</v>
      </c>
      <c r="BE144" s="204" t="n">
        <v>52660</v>
      </c>
      <c r="BF144" s="204" t="n">
        <v>0</v>
      </c>
      <c r="BG144" s="204" t="n">
        <v>139</v>
      </c>
      <c r="BH144" s="209" t="n">
        <v>2.40000009536743</v>
      </c>
      <c r="BI144" s="206" t="n">
        <v>3.95000004768372</v>
      </c>
      <c r="BJ144" s="206" t="n">
        <v>1.02343571186066</v>
      </c>
      <c r="BK144" s="204" t="n">
        <v>62</v>
      </c>
      <c r="BL144" s="209" t="n">
        <v>100</v>
      </c>
      <c r="BM144" s="211" t="n">
        <v>96.1375885009766</v>
      </c>
      <c r="BN144" s="206" t="n">
        <v>78.2616577148437</v>
      </c>
      <c r="BO144" s="209" t="n">
        <v>116.262992858887</v>
      </c>
      <c r="BP144" s="204" t="n">
        <v>160000</v>
      </c>
      <c r="BQ144" s="209" t="n">
        <v>99.6041488647461</v>
      </c>
      <c r="BR144" s="209" t="n">
        <v>99.911994934082</v>
      </c>
      <c r="BS144" s="206" t="n">
        <v>33.3559989929199</v>
      </c>
      <c r="BT144" s="204" t="n">
        <v>99</v>
      </c>
      <c r="BU144" s="204" t="n">
        <v>95</v>
      </c>
      <c r="BV144" s="204" t="n">
        <v>98</v>
      </c>
      <c r="BW144" s="206" t="n">
        <v>3517.72338867187</v>
      </c>
      <c r="BX144" s="206" t="n">
        <v>8</v>
      </c>
      <c r="BY144" s="204" t="n">
        <v>24262.181640625</v>
      </c>
      <c r="BZ144" s="204" t="n">
        <v>10290103</v>
      </c>
      <c r="CA144" s="204" t="n">
        <v>10350768</v>
      </c>
      <c r="CB144" s="204" t="n">
        <v>91470</v>
      </c>
    </row>
    <row r="145" customFormat="false" ht="14.5" hidden="false" customHeight="false" outlineLevel="0" collapsed="false">
      <c r="A145" s="202" t="s">
        <v>690</v>
      </c>
      <c r="B145" s="203" t="s">
        <v>691</v>
      </c>
      <c r="C145" s="204" t="n">
        <v>0</v>
      </c>
      <c r="D145" s="204" t="n">
        <v>0</v>
      </c>
      <c r="E145" s="204" t="n">
        <v>11.9294996261597</v>
      </c>
      <c r="F145" s="204" t="n">
        <v>0.0560000017285347</v>
      </c>
      <c r="G145" s="204" t="n">
        <v>0</v>
      </c>
      <c r="H145" s="204" t="n">
        <v>0</v>
      </c>
      <c r="I145" s="204" t="n">
        <v>0</v>
      </c>
      <c r="J145" s="205" t="n">
        <v>0</v>
      </c>
      <c r="K145" s="206" t="n">
        <v>0</v>
      </c>
      <c r="L145" s="207" t="n">
        <v>0.257142871618271</v>
      </c>
      <c r="M145" s="204" t="n">
        <v>0</v>
      </c>
      <c r="N145" s="204" t="s">
        <v>414</v>
      </c>
      <c r="O145" s="204" t="s">
        <v>414</v>
      </c>
      <c r="P145" s="204" t="s">
        <v>414</v>
      </c>
      <c r="Q145" s="204" t="n">
        <v>0</v>
      </c>
      <c r="R145" s="208" t="n">
        <v>0</v>
      </c>
      <c r="S145" s="204" t="n">
        <v>0</v>
      </c>
      <c r="T145" s="208" t="n">
        <v>0</v>
      </c>
      <c r="U145" s="204" t="n">
        <v>0</v>
      </c>
      <c r="V145" s="204" t="n">
        <v>1029335.75</v>
      </c>
      <c r="W145" s="204" t="n">
        <v>738488.25</v>
      </c>
      <c r="X145" s="206" t="n">
        <v>255.049957275391</v>
      </c>
      <c r="Y145" s="206" t="n">
        <v>1.74562788009644</v>
      </c>
      <c r="Z145" s="206" t="n">
        <v>99.2779998779297</v>
      </c>
      <c r="AA145" s="206" t="s">
        <v>414</v>
      </c>
      <c r="AB145" s="206" t="n">
        <v>0</v>
      </c>
      <c r="AC145" s="206" t="s">
        <v>414</v>
      </c>
      <c r="AD145" s="204" t="n">
        <v>410</v>
      </c>
      <c r="AE145" s="204" t="n">
        <v>80</v>
      </c>
      <c r="AF145" s="209" t="s">
        <v>414</v>
      </c>
      <c r="AG145" s="206" t="n">
        <v>4.69099998474121</v>
      </c>
      <c r="AH145" s="206" t="n">
        <v>0.00538854999467731</v>
      </c>
      <c r="AI145" s="204" t="n">
        <v>0</v>
      </c>
      <c r="AJ145" s="204" t="n">
        <v>0</v>
      </c>
      <c r="AK145" s="206" t="n">
        <v>0.84799998998642</v>
      </c>
      <c r="AL145" s="210" t="s">
        <v>414</v>
      </c>
      <c r="AM145" s="206" t="n">
        <v>-52.702412</v>
      </c>
      <c r="AN145" s="206" t="n">
        <v>0</v>
      </c>
      <c r="AO145" s="206" t="n">
        <v>0</v>
      </c>
      <c r="AP145" s="206" t="s">
        <v>414</v>
      </c>
      <c r="AQ145" s="206" t="n">
        <v>0.451244503259659</v>
      </c>
      <c r="AR145" s="209" t="n">
        <v>5.80000019073486</v>
      </c>
      <c r="AS145" s="206" t="s">
        <v>414</v>
      </c>
      <c r="AT145" s="204" t="n">
        <v>34</v>
      </c>
      <c r="AU145" s="209" t="n">
        <v>0.100000001490116</v>
      </c>
      <c r="AV145" s="206" t="n">
        <v>0.109999999403954</v>
      </c>
      <c r="AW145" s="206" t="s">
        <v>414</v>
      </c>
      <c r="AX145" s="204" t="n">
        <v>28</v>
      </c>
      <c r="AY145" s="206" t="n">
        <v>0.185000002384186</v>
      </c>
      <c r="AZ145" s="206" t="s">
        <v>414</v>
      </c>
      <c r="BA145" s="204" t="n">
        <v>0</v>
      </c>
      <c r="BB145" s="204" t="n">
        <v>0</v>
      </c>
      <c r="BC145" s="204" t="n">
        <v>0</v>
      </c>
      <c r="BD145" s="204" t="n">
        <v>0</v>
      </c>
      <c r="BE145" s="204" t="n">
        <v>507</v>
      </c>
      <c r="BF145" s="204" t="n">
        <v>0</v>
      </c>
      <c r="BG145" s="204" t="n">
        <v>129</v>
      </c>
      <c r="BH145" s="209" t="n">
        <v>2.70000004768372</v>
      </c>
      <c r="BI145" s="206" t="n">
        <v>3.13333344459534</v>
      </c>
      <c r="BJ145" s="206" t="n">
        <v>0.908276736736298</v>
      </c>
      <c r="BK145" s="204" t="n">
        <v>63</v>
      </c>
      <c r="BL145" s="209" t="n">
        <v>100</v>
      </c>
      <c r="BM145" s="211" t="n">
        <v>93.4639663696289</v>
      </c>
      <c r="BN145" s="206" t="n">
        <v>99.6528472900391</v>
      </c>
      <c r="BO145" s="209" t="n">
        <v>131.844635009766</v>
      </c>
      <c r="BP145" s="204" t="n">
        <v>11000</v>
      </c>
      <c r="BQ145" s="209" t="n">
        <v>100</v>
      </c>
      <c r="BR145" s="209" t="n">
        <v>99.5680999755859</v>
      </c>
      <c r="BS145" s="206" t="n">
        <v>0.00800000037997961</v>
      </c>
      <c r="BT145" s="204" t="n">
        <v>82</v>
      </c>
      <c r="BU145" s="204" t="n">
        <v>90</v>
      </c>
      <c r="BV145" s="204" t="n">
        <v>70</v>
      </c>
      <c r="BW145" s="206" t="n">
        <v>2736.82495117187</v>
      </c>
      <c r="BX145" s="206" t="n">
        <v>9</v>
      </c>
      <c r="BY145" s="204" t="n">
        <v>61276</v>
      </c>
      <c r="BZ145" s="204" t="n">
        <v>2688235</v>
      </c>
      <c r="CA145" s="204" t="n">
        <v>2236594</v>
      </c>
      <c r="CB145" s="204" t="n">
        <v>11610</v>
      </c>
    </row>
    <row r="146" customFormat="false" ht="14.5" hidden="false" customHeight="false" outlineLevel="0" collapsed="false">
      <c r="A146" s="202" t="s">
        <v>692</v>
      </c>
      <c r="B146" s="203" t="s">
        <v>693</v>
      </c>
      <c r="C146" s="204" t="n">
        <v>37315.04296875</v>
      </c>
      <c r="D146" s="204" t="n">
        <v>0</v>
      </c>
      <c r="E146" s="204" t="n">
        <v>165579.109375</v>
      </c>
      <c r="F146" s="204" t="n">
        <v>0</v>
      </c>
      <c r="G146" s="204" t="n">
        <v>0</v>
      </c>
      <c r="H146" s="204" t="n">
        <v>0</v>
      </c>
      <c r="I146" s="204" t="n">
        <v>0</v>
      </c>
      <c r="J146" s="205" t="n">
        <v>0</v>
      </c>
      <c r="K146" s="206" t="n">
        <v>0.0285714287310839</v>
      </c>
      <c r="L146" s="207" t="n">
        <v>0.142857149243355</v>
      </c>
      <c r="M146" s="204" t="n">
        <v>16072408</v>
      </c>
      <c r="N146" s="204" t="s">
        <v>414</v>
      </c>
      <c r="O146" s="204" t="s">
        <v>414</v>
      </c>
      <c r="P146" s="204" t="s">
        <v>414</v>
      </c>
      <c r="Q146" s="204" t="n">
        <v>0</v>
      </c>
      <c r="R146" s="208" t="n">
        <v>0</v>
      </c>
      <c r="S146" s="204" t="n">
        <v>0</v>
      </c>
      <c r="T146" s="208" t="n">
        <v>0</v>
      </c>
      <c r="U146" s="204" t="n">
        <v>0</v>
      </c>
      <c r="V146" s="204" t="n">
        <v>0</v>
      </c>
      <c r="W146" s="204" t="n">
        <v>0</v>
      </c>
      <c r="X146" s="206" t="n">
        <v>83.080436706543</v>
      </c>
      <c r="Y146" s="206" t="n">
        <v>-0.493260651826859</v>
      </c>
      <c r="Z146" s="206" t="n">
        <v>54.3289985656738</v>
      </c>
      <c r="AA146" s="206" t="n">
        <v>2.87931728363037</v>
      </c>
      <c r="AB146" s="206" t="n">
        <v>0</v>
      </c>
      <c r="AC146" s="206" t="s">
        <v>414</v>
      </c>
      <c r="AD146" s="204" t="n">
        <v>6653</v>
      </c>
      <c r="AE146" s="204" t="n">
        <v>80</v>
      </c>
      <c r="AF146" s="209" t="n">
        <v>12.1000003814697</v>
      </c>
      <c r="AG146" s="206" t="n">
        <v>4.88399982452393</v>
      </c>
      <c r="AH146" s="206" t="n">
        <v>0.014645985327661</v>
      </c>
      <c r="AI146" s="204" t="n">
        <v>0</v>
      </c>
      <c r="AJ146" s="204" t="n">
        <v>0</v>
      </c>
      <c r="AK146" s="206" t="n">
        <v>0.828000009059906</v>
      </c>
      <c r="AL146" s="210" t="s">
        <v>414</v>
      </c>
      <c r="AM146" s="206" t="n">
        <v>80.004889</v>
      </c>
      <c r="AN146" s="206" t="n">
        <v>0</v>
      </c>
      <c r="AO146" s="206" t="n">
        <v>0</v>
      </c>
      <c r="AP146" s="206" t="s">
        <v>414</v>
      </c>
      <c r="AQ146" s="206" t="n">
        <v>3.05626654624939</v>
      </c>
      <c r="AR146" s="209" t="n">
        <v>6.90000009536743</v>
      </c>
      <c r="AS146" s="206" t="s">
        <v>414</v>
      </c>
      <c r="AT146" s="204" t="n">
        <v>64</v>
      </c>
      <c r="AU146" s="209" t="n">
        <v>0.100000001490116</v>
      </c>
      <c r="AV146" s="206" t="n">
        <v>0.0799999982118607</v>
      </c>
      <c r="AW146" s="206" t="s">
        <v>414</v>
      </c>
      <c r="AX146" s="204" t="n">
        <v>0</v>
      </c>
      <c r="AY146" s="206" t="n">
        <v>0.275999993085861</v>
      </c>
      <c r="AZ146" s="206" t="n">
        <v>34.7999992370605</v>
      </c>
      <c r="BA146" s="204" t="n">
        <v>1161</v>
      </c>
      <c r="BB146" s="204" t="n">
        <v>100</v>
      </c>
      <c r="BC146" s="204" t="n">
        <v>0</v>
      </c>
      <c r="BD146" s="204" t="n">
        <v>0</v>
      </c>
      <c r="BE146" s="204" t="n">
        <v>90061</v>
      </c>
      <c r="BF146" s="204" t="n">
        <v>0</v>
      </c>
      <c r="BG146" s="204" t="n">
        <v>145</v>
      </c>
      <c r="BH146" s="209" t="n">
        <v>2.40000009536743</v>
      </c>
      <c r="BI146" s="206" t="n">
        <v>3.5</v>
      </c>
      <c r="BJ146" s="206" t="n">
        <v>-0.281243801116943</v>
      </c>
      <c r="BK146" s="204" t="n">
        <v>45</v>
      </c>
      <c r="BL146" s="209" t="n">
        <v>100</v>
      </c>
      <c r="BM146" s="211" t="n">
        <v>98.8444976806641</v>
      </c>
      <c r="BN146" s="206" t="n">
        <v>78.4552688598633</v>
      </c>
      <c r="BO146" s="209" t="n">
        <v>117.436134338379</v>
      </c>
      <c r="BP146" s="204" t="n">
        <v>200000</v>
      </c>
      <c r="BQ146" s="209" t="n">
        <v>87.0664443969727</v>
      </c>
      <c r="BR146" s="209" t="n">
        <v>100</v>
      </c>
      <c r="BS146" s="206" t="n">
        <v>22.5860004425049</v>
      </c>
      <c r="BT146" s="204" t="n">
        <v>87</v>
      </c>
      <c r="BU146" s="204" t="n">
        <v>75</v>
      </c>
      <c r="BV146" s="204" t="n">
        <v>85</v>
      </c>
      <c r="BW146" s="206" t="n">
        <v>1906.58605957031</v>
      </c>
      <c r="BX146" s="206" t="n">
        <v>19</v>
      </c>
      <c r="BY146" s="204" t="n">
        <v>14861.9091796875</v>
      </c>
      <c r="BZ146" s="204" t="n">
        <v>19328560</v>
      </c>
      <c r="CA146" s="204" t="n">
        <v>19528594</v>
      </c>
      <c r="CB146" s="204" t="n">
        <v>230160</v>
      </c>
    </row>
    <row r="147" customFormat="false" ht="14.5" hidden="false" customHeight="false" outlineLevel="0" collapsed="false">
      <c r="A147" s="202" t="s">
        <v>694</v>
      </c>
      <c r="B147" s="203" t="s">
        <v>695</v>
      </c>
      <c r="C147" s="204" t="n">
        <v>21468.45703125</v>
      </c>
      <c r="D147" s="204" t="n">
        <v>1159.73608398438</v>
      </c>
      <c r="E147" s="204" t="n">
        <v>1004502.875</v>
      </c>
      <c r="F147" s="204" t="n">
        <v>55.7939987182617</v>
      </c>
      <c r="G147" s="204" t="n">
        <v>19041.7421875</v>
      </c>
      <c r="H147" s="204" t="n">
        <v>573.019470214844</v>
      </c>
      <c r="I147" s="204" t="n">
        <v>9677.92578125</v>
      </c>
      <c r="J147" s="205" t="n">
        <v>28571.427734375</v>
      </c>
      <c r="K147" s="206" t="n">
        <v>0.142857149243355</v>
      </c>
      <c r="L147" s="207" t="n">
        <v>0.200000002980232</v>
      </c>
      <c r="M147" s="204" t="n">
        <v>15548011</v>
      </c>
      <c r="N147" s="204" t="s">
        <v>414</v>
      </c>
      <c r="O147" s="204" t="s">
        <v>414</v>
      </c>
      <c r="P147" s="204" t="s">
        <v>414</v>
      </c>
      <c r="Q147" s="204" t="n">
        <v>0</v>
      </c>
      <c r="R147" s="208" t="n">
        <v>0</v>
      </c>
      <c r="S147" s="204" t="n">
        <v>0</v>
      </c>
      <c r="T147" s="208" t="n">
        <v>0</v>
      </c>
      <c r="U147" s="204" t="n">
        <v>0</v>
      </c>
      <c r="V147" s="204" t="n">
        <v>0</v>
      </c>
      <c r="W147" s="204" t="n">
        <v>152856.796875</v>
      </c>
      <c r="X147" s="206" t="n">
        <v>8.75906467437744</v>
      </c>
      <c r="Y147" s="206" t="n">
        <v>-0.195699393749237</v>
      </c>
      <c r="Z147" s="206" t="n">
        <v>74.9339981079102</v>
      </c>
      <c r="AA147" s="206" t="n">
        <v>2.58489990234375</v>
      </c>
      <c r="AB147" s="206" t="n">
        <v>0</v>
      </c>
      <c r="AC147" s="206" t="s">
        <v>414</v>
      </c>
      <c r="AD147" s="204" t="n">
        <v>72578</v>
      </c>
      <c r="AE147" s="204" t="n">
        <v>100</v>
      </c>
      <c r="AF147" s="209" t="s">
        <v>414</v>
      </c>
      <c r="AG147" s="206" t="n">
        <v>6.35300016403198</v>
      </c>
      <c r="AH147" s="206" t="n">
        <v>0.372042655944824</v>
      </c>
      <c r="AI147" s="204" t="n">
        <v>0</v>
      </c>
      <c r="AJ147" s="204" t="n">
        <v>0</v>
      </c>
      <c r="AK147" s="206" t="n">
        <v>0.824000000953674</v>
      </c>
      <c r="AL147" s="210" t="s">
        <v>414</v>
      </c>
      <c r="AM147" s="206" t="n">
        <v>0</v>
      </c>
      <c r="AN147" s="206" t="n">
        <v>0</v>
      </c>
      <c r="AO147" s="206" t="n">
        <v>0</v>
      </c>
      <c r="AP147" s="206" t="s">
        <v>414</v>
      </c>
      <c r="AQ147" s="206" t="n">
        <v>0.666184544563294</v>
      </c>
      <c r="AR147" s="209" t="n">
        <v>5.40000009536743</v>
      </c>
      <c r="AS147" s="206" t="s">
        <v>414</v>
      </c>
      <c r="AT147" s="204" t="n">
        <v>46</v>
      </c>
      <c r="AU147" s="209" t="s">
        <v>414</v>
      </c>
      <c r="AV147" s="206" t="s">
        <v>414</v>
      </c>
      <c r="AW147" s="206" t="s">
        <v>414</v>
      </c>
      <c r="AX147" s="204" t="n">
        <v>278</v>
      </c>
      <c r="AY147" s="206" t="n">
        <v>0.224999994039536</v>
      </c>
      <c r="AZ147" s="206" t="n">
        <v>36</v>
      </c>
      <c r="BA147" s="204" t="n">
        <v>0</v>
      </c>
      <c r="BB147" s="204" t="n">
        <v>31761</v>
      </c>
      <c r="BC147" s="204" t="n">
        <v>2502</v>
      </c>
      <c r="BD147" s="204" t="n">
        <v>470</v>
      </c>
      <c r="BE147" s="204" t="n">
        <v>1868547</v>
      </c>
      <c r="BF147" s="204" t="n">
        <v>0</v>
      </c>
      <c r="BG147" s="204" t="n">
        <v>137</v>
      </c>
      <c r="BH147" s="209" t="n">
        <v>2.40000009536743</v>
      </c>
      <c r="BI147" s="206" t="s">
        <v>414</v>
      </c>
      <c r="BJ147" s="206" t="n">
        <v>0.0334168672561645</v>
      </c>
      <c r="BK147" s="204" t="n">
        <v>29</v>
      </c>
      <c r="BL147" s="209" t="n">
        <v>100</v>
      </c>
      <c r="BM147" s="211" t="n">
        <v>99.7300567626953</v>
      </c>
      <c r="BN147" s="206" t="n">
        <v>84.9946670532227</v>
      </c>
      <c r="BO147" s="209" t="n">
        <v>163.589340209961</v>
      </c>
      <c r="BP147" s="204" t="n">
        <v>1900000</v>
      </c>
      <c r="BQ147" s="209" t="n">
        <v>89.3906784057617</v>
      </c>
      <c r="BR147" s="209" t="n">
        <v>96.992546081543</v>
      </c>
      <c r="BS147" s="206" t="n">
        <v>40.1389999389648</v>
      </c>
      <c r="BT147" s="204" t="n">
        <v>97</v>
      </c>
      <c r="BU147" s="204" t="n">
        <v>96</v>
      </c>
      <c r="BV147" s="204" t="n">
        <v>87</v>
      </c>
      <c r="BW147" s="206" t="n">
        <v>1704.03967285156</v>
      </c>
      <c r="BX147" s="206" t="n">
        <v>17</v>
      </c>
      <c r="BY147" s="204" t="n">
        <v>12172.78515625</v>
      </c>
      <c r="BZ147" s="204" t="n">
        <v>145102752</v>
      </c>
      <c r="CA147" s="204" t="n">
        <v>143463424</v>
      </c>
      <c r="CB147" s="204" t="n">
        <v>16376870</v>
      </c>
    </row>
    <row r="148" customFormat="false" ht="14.5" hidden="false" customHeight="false" outlineLevel="0" collapsed="false">
      <c r="A148" s="202" t="s">
        <v>696</v>
      </c>
      <c r="B148" s="203" t="s">
        <v>697</v>
      </c>
      <c r="C148" s="204" t="n">
        <v>14489.248046875</v>
      </c>
      <c r="D148" s="204" t="n">
        <v>0</v>
      </c>
      <c r="E148" s="204" t="n">
        <v>32010.654296875</v>
      </c>
      <c r="F148" s="204" t="n">
        <v>0</v>
      </c>
      <c r="G148" s="204" t="n">
        <v>0</v>
      </c>
      <c r="H148" s="204" t="n">
        <v>0</v>
      </c>
      <c r="I148" s="204" t="n">
        <v>0</v>
      </c>
      <c r="J148" s="205" t="n">
        <v>58187</v>
      </c>
      <c r="K148" s="206" t="n">
        <v>0.114285714924335</v>
      </c>
      <c r="L148" s="207" t="n">
        <v>0.0857142880558968</v>
      </c>
      <c r="M148" s="204" t="n">
        <v>3559246.5</v>
      </c>
      <c r="N148" s="204" t="n">
        <v>50111.84375</v>
      </c>
      <c r="O148" s="204" t="n">
        <v>0</v>
      </c>
      <c r="P148" s="204" t="n">
        <v>1869816.5</v>
      </c>
      <c r="Q148" s="204" t="n">
        <v>0</v>
      </c>
      <c r="R148" s="208" t="n">
        <v>0</v>
      </c>
      <c r="S148" s="204" t="n">
        <v>10494597</v>
      </c>
      <c r="T148" s="208" t="n">
        <v>0.816300988197327</v>
      </c>
      <c r="U148" s="204" t="n">
        <v>7061341</v>
      </c>
      <c r="V148" s="204" t="n">
        <v>5383534.5</v>
      </c>
      <c r="W148" s="204" t="n">
        <v>1408190.375</v>
      </c>
      <c r="X148" s="206" t="n">
        <v>538.164428710938</v>
      </c>
      <c r="Y148" s="206" t="n">
        <v>3.25021934509277</v>
      </c>
      <c r="Z148" s="206" t="n">
        <v>17.568000793457</v>
      </c>
      <c r="AA148" s="206" t="n">
        <v>4.25929260253906</v>
      </c>
      <c r="AB148" s="206" t="n">
        <v>1.96649777889252</v>
      </c>
      <c r="AC148" s="206" t="n">
        <v>4.64989328384399</v>
      </c>
      <c r="AD148" s="204" t="n">
        <v>3745</v>
      </c>
      <c r="AE148" s="204" t="n">
        <v>40</v>
      </c>
      <c r="AF148" s="209" t="n">
        <v>42.0999984741211</v>
      </c>
      <c r="AG148" s="206" t="n">
        <v>14.5539999008179</v>
      </c>
      <c r="AH148" s="206" t="n">
        <v>0.325812697410583</v>
      </c>
      <c r="AI148" s="204" t="n">
        <v>0</v>
      </c>
      <c r="AJ148" s="204" t="n">
        <v>0</v>
      </c>
      <c r="AK148" s="206" t="n">
        <v>0.542999982833862</v>
      </c>
      <c r="AL148" s="210" t="n">
        <v>0.258677661418915</v>
      </c>
      <c r="AM148" s="206" t="n">
        <v>73.533796</v>
      </c>
      <c r="AN148" s="206" t="n">
        <v>505.549987792969</v>
      </c>
      <c r="AO148" s="206" t="n">
        <v>575.349975585938</v>
      </c>
      <c r="AP148" s="206" t="n">
        <v>16.3300304412842</v>
      </c>
      <c r="AQ148" s="206" t="n">
        <v>2.74999642372131</v>
      </c>
      <c r="AR148" s="209" t="n">
        <v>40.5</v>
      </c>
      <c r="AS148" s="206" t="n">
        <v>7.69999980926514</v>
      </c>
      <c r="AT148" s="204" t="n">
        <v>58</v>
      </c>
      <c r="AU148" s="209" t="n">
        <v>2.5</v>
      </c>
      <c r="AV148" s="206" t="n">
        <v>0.579999983310699</v>
      </c>
      <c r="AW148" s="206" t="n">
        <v>230.54345703125</v>
      </c>
      <c r="AX148" s="204" t="n">
        <v>5011488</v>
      </c>
      <c r="AY148" s="206" t="n">
        <v>0.40200001001358</v>
      </c>
      <c r="AZ148" s="206" t="n">
        <v>43.7000007629395</v>
      </c>
      <c r="BA148" s="204" t="n">
        <v>22455</v>
      </c>
      <c r="BB148" s="204" t="n">
        <v>19865</v>
      </c>
      <c r="BC148" s="204" t="n">
        <v>787</v>
      </c>
      <c r="BD148" s="204" t="n">
        <v>0</v>
      </c>
      <c r="BE148" s="204" t="n">
        <v>124575</v>
      </c>
      <c r="BF148" s="204" t="n">
        <v>825</v>
      </c>
      <c r="BG148" s="204" t="n">
        <v>101</v>
      </c>
      <c r="BH148" s="209" t="n">
        <v>35.7999992370605</v>
      </c>
      <c r="BI148" s="206" t="n">
        <v>3.79999995231628</v>
      </c>
      <c r="BJ148" s="206" t="n">
        <v>0.342128187417984</v>
      </c>
      <c r="BK148" s="204" t="n">
        <v>53</v>
      </c>
      <c r="BL148" s="209" t="n">
        <v>46.5999984741211</v>
      </c>
      <c r="BM148" s="211" t="n">
        <v>73.2155914306641</v>
      </c>
      <c r="BN148" s="206" t="n">
        <v>26.5</v>
      </c>
      <c r="BO148" s="209" t="n">
        <v>81.9505081176758</v>
      </c>
      <c r="BP148" s="204" t="n">
        <v>8100</v>
      </c>
      <c r="BQ148" s="209" t="n">
        <v>68.8334426879883</v>
      </c>
      <c r="BR148" s="209" t="n">
        <v>60.4145011901855</v>
      </c>
      <c r="BS148" s="206" t="n">
        <v>1.34599995613098</v>
      </c>
      <c r="BT148" s="204" t="n">
        <v>91</v>
      </c>
      <c r="BU148" s="204" t="n">
        <v>91</v>
      </c>
      <c r="BV148" s="204" t="n">
        <v>91</v>
      </c>
      <c r="BW148" s="206" t="n">
        <v>145.738922119141</v>
      </c>
      <c r="BX148" s="206" t="n">
        <v>248</v>
      </c>
      <c r="BY148" s="204" t="n">
        <v>833.829895019531</v>
      </c>
      <c r="BZ148" s="204" t="n">
        <v>13461888</v>
      </c>
      <c r="CA148" s="204" t="n">
        <v>11607317</v>
      </c>
      <c r="CB148" s="204" t="n">
        <v>24670</v>
      </c>
    </row>
    <row r="149" customFormat="false" ht="14.5" hidden="false" customHeight="false" outlineLevel="0" collapsed="false">
      <c r="A149" s="202" t="s">
        <v>698</v>
      </c>
      <c r="B149" s="203" t="s">
        <v>699</v>
      </c>
      <c r="C149" s="204" t="n">
        <v>99.2957382202149</v>
      </c>
      <c r="D149" s="204" t="n">
        <v>0</v>
      </c>
      <c r="E149" s="204" t="s">
        <v>414</v>
      </c>
      <c r="F149" s="204" t="n">
        <v>0</v>
      </c>
      <c r="G149" s="204" t="n">
        <v>1054.19604492188</v>
      </c>
      <c r="H149" s="204" t="n">
        <v>332.903991699219</v>
      </c>
      <c r="I149" s="204" t="n">
        <v>307.398010253906</v>
      </c>
      <c r="J149" s="205" t="n">
        <v>0</v>
      </c>
      <c r="K149" s="206" t="n">
        <v>0</v>
      </c>
      <c r="L149" s="207" t="n">
        <v>0.0857142880558968</v>
      </c>
      <c r="M149" s="204" t="s">
        <v>414</v>
      </c>
      <c r="N149" s="204" t="s">
        <v>414</v>
      </c>
      <c r="O149" s="204" t="s">
        <v>414</v>
      </c>
      <c r="P149" s="204" t="s">
        <v>414</v>
      </c>
      <c r="Q149" s="204" t="n">
        <v>0</v>
      </c>
      <c r="R149" s="208" t="n">
        <v>0</v>
      </c>
      <c r="S149" s="204" t="n">
        <v>0</v>
      </c>
      <c r="T149" s="208" t="n">
        <v>0</v>
      </c>
      <c r="U149" s="204" t="n">
        <v>11240</v>
      </c>
      <c r="V149" s="204" t="n">
        <v>23493.974609375</v>
      </c>
      <c r="W149" s="204" t="n">
        <v>32472.357421875</v>
      </c>
      <c r="X149" s="206" t="n">
        <v>205.946151733398</v>
      </c>
      <c r="Y149" s="206" t="n">
        <v>0.867855548858643</v>
      </c>
      <c r="Z149" s="206" t="n">
        <v>30.9060001373291</v>
      </c>
      <c r="AA149" s="206" t="s">
        <v>414</v>
      </c>
      <c r="AB149" s="206" t="n">
        <v>1.31996607780457</v>
      </c>
      <c r="AC149" s="206" t="s">
        <v>414</v>
      </c>
      <c r="AD149" s="204" t="s">
        <v>414</v>
      </c>
      <c r="AE149" s="204" t="n">
        <v>80</v>
      </c>
      <c r="AF149" s="209" t="s">
        <v>414</v>
      </c>
      <c r="AG149" s="206" t="s">
        <v>414</v>
      </c>
      <c r="AH149" s="206" t="n">
        <v>0</v>
      </c>
      <c r="AI149" s="204" t="n">
        <v>0</v>
      </c>
      <c r="AJ149" s="204" t="n">
        <v>0</v>
      </c>
      <c r="AK149" s="206" t="n">
        <v>0.778999984264374</v>
      </c>
      <c r="AL149" s="210" t="s">
        <v>414</v>
      </c>
      <c r="AM149" s="206" t="n">
        <v>0.286286</v>
      </c>
      <c r="AN149" s="206" t="n">
        <v>0</v>
      </c>
      <c r="AO149" s="206" t="n">
        <v>0</v>
      </c>
      <c r="AP149" s="206" t="s">
        <v>414</v>
      </c>
      <c r="AQ149" s="206" t="n">
        <v>3.21925067901611</v>
      </c>
      <c r="AR149" s="209" t="n">
        <v>15</v>
      </c>
      <c r="AS149" s="206" t="s">
        <v>414</v>
      </c>
      <c r="AT149" s="204" t="n">
        <v>4.30000019073486</v>
      </c>
      <c r="AU149" s="209" t="s">
        <v>414</v>
      </c>
      <c r="AV149" s="206" t="s">
        <v>414</v>
      </c>
      <c r="AW149" s="206" t="s">
        <v>414</v>
      </c>
      <c r="AX149" s="204" t="n">
        <v>20</v>
      </c>
      <c r="AY149" s="206" t="s">
        <v>414</v>
      </c>
      <c r="AZ149" s="206" t="s">
        <v>414</v>
      </c>
      <c r="BA149" s="204" t="n">
        <v>0</v>
      </c>
      <c r="BB149" s="204" t="n">
        <v>0</v>
      </c>
      <c r="BC149" s="204" t="n">
        <v>0</v>
      </c>
      <c r="BD149" s="204" t="n">
        <v>0</v>
      </c>
      <c r="BE149" s="204" t="n">
        <v>60</v>
      </c>
      <c r="BF149" s="204" t="n">
        <v>0</v>
      </c>
      <c r="BG149" s="204" t="n">
        <v>105</v>
      </c>
      <c r="BH149" s="209" t="n">
        <v>16</v>
      </c>
      <c r="BI149" s="206" t="n">
        <v>3.40000009536743</v>
      </c>
      <c r="BJ149" s="206" t="n">
        <v>0.696850776672363</v>
      </c>
      <c r="BK149" s="206" t="s">
        <v>414</v>
      </c>
      <c r="BL149" s="209" t="n">
        <v>100</v>
      </c>
      <c r="BM149" s="211" t="s">
        <v>414</v>
      </c>
      <c r="BN149" s="206" t="n">
        <v>80.7101898193359</v>
      </c>
      <c r="BO149" s="209" t="n">
        <v>146.619293212891</v>
      </c>
      <c r="BP149" s="204" t="n">
        <v>430</v>
      </c>
      <c r="BQ149" s="209" t="n">
        <v>94.9535980224609</v>
      </c>
      <c r="BR149" s="209" t="n">
        <v>98.6118545532227</v>
      </c>
      <c r="BS149" s="206" t="n">
        <v>25.2299995422363</v>
      </c>
      <c r="BT149" s="204" t="n">
        <v>99</v>
      </c>
      <c r="BU149" s="204" t="n">
        <v>99</v>
      </c>
      <c r="BV149" s="204" t="s">
        <v>414</v>
      </c>
      <c r="BW149" s="206" t="n">
        <v>1506.50573730469</v>
      </c>
      <c r="BX149" s="206" t="s">
        <v>414</v>
      </c>
      <c r="BY149" s="204" t="n">
        <v>18230.1328125</v>
      </c>
      <c r="BZ149" s="204" t="n">
        <v>47606.5</v>
      </c>
      <c r="CA149" s="204" t="n">
        <v>55572</v>
      </c>
      <c r="CB149" s="204" t="n">
        <v>260</v>
      </c>
    </row>
    <row r="150" customFormat="false" ht="14.5" hidden="false" customHeight="false" outlineLevel="0" collapsed="false">
      <c r="A150" s="202" t="s">
        <v>700</v>
      </c>
      <c r="B150" s="203" t="s">
        <v>701</v>
      </c>
      <c r="C150" s="204" t="n">
        <v>321.185180664063</v>
      </c>
      <c r="D150" s="204" t="n">
        <v>0</v>
      </c>
      <c r="E150" s="204" t="s">
        <v>414</v>
      </c>
      <c r="F150" s="204" t="n">
        <v>0</v>
      </c>
      <c r="G150" s="204" t="n">
        <v>2587.830078125</v>
      </c>
      <c r="H150" s="204" t="n">
        <v>369.690002441406</v>
      </c>
      <c r="I150" s="204" t="n">
        <v>559.392028808594</v>
      </c>
      <c r="J150" s="205" t="n">
        <v>0</v>
      </c>
      <c r="K150" s="206" t="n">
        <v>0.0285714287310839</v>
      </c>
      <c r="L150" s="207" t="n">
        <v>0.0857142880558968</v>
      </c>
      <c r="M150" s="204" t="s">
        <v>414</v>
      </c>
      <c r="N150" s="204" t="s">
        <v>414</v>
      </c>
      <c r="O150" s="204" t="s">
        <v>414</v>
      </c>
      <c r="P150" s="204" t="s">
        <v>414</v>
      </c>
      <c r="Q150" s="204" t="n">
        <v>0</v>
      </c>
      <c r="R150" s="208" t="n">
        <v>0</v>
      </c>
      <c r="S150" s="204" t="n">
        <v>0</v>
      </c>
      <c r="T150" s="208" t="n">
        <v>0</v>
      </c>
      <c r="U150" s="204" t="n">
        <v>158035</v>
      </c>
      <c r="V150" s="204" t="n">
        <v>172947.546875</v>
      </c>
      <c r="W150" s="204" t="n">
        <v>156667.265625</v>
      </c>
      <c r="X150" s="206" t="n">
        <v>302.296722412109</v>
      </c>
      <c r="Y150" s="206" t="n">
        <v>0.943566083908081</v>
      </c>
      <c r="Z150" s="206" t="n">
        <v>18.9400005340576</v>
      </c>
      <c r="AA150" s="206" t="s">
        <v>414</v>
      </c>
      <c r="AB150" s="206" t="n">
        <v>6.19966316223145</v>
      </c>
      <c r="AC150" s="206" t="n">
        <v>87.3316497802734</v>
      </c>
      <c r="AD150" s="204" t="n">
        <v>9</v>
      </c>
      <c r="AE150" s="204" t="n">
        <v>80</v>
      </c>
      <c r="AF150" s="209" t="n">
        <v>11.1999998092651</v>
      </c>
      <c r="AG150" s="206" t="n">
        <v>5.89599990844727</v>
      </c>
      <c r="AH150" s="206" t="n">
        <v>0</v>
      </c>
      <c r="AI150" s="204" t="n">
        <v>0</v>
      </c>
      <c r="AJ150" s="204" t="n">
        <v>0</v>
      </c>
      <c r="AK150" s="206" t="n">
        <v>0.75900000333786</v>
      </c>
      <c r="AL150" s="210" t="n">
        <v>0.00720186019316316</v>
      </c>
      <c r="AM150" s="206" t="n">
        <v>0.382209</v>
      </c>
      <c r="AN150" s="206" t="n">
        <v>2.51999998092651</v>
      </c>
      <c r="AO150" s="206" t="n">
        <v>5.8899998664856</v>
      </c>
      <c r="AP150" s="206" t="n">
        <v>6.19254589080811</v>
      </c>
      <c r="AQ150" s="206" t="n">
        <v>3.68565940856934</v>
      </c>
      <c r="AR150" s="209" t="n">
        <v>24.3999996185303</v>
      </c>
      <c r="AS150" s="206" t="n">
        <v>2.79999995231628</v>
      </c>
      <c r="AT150" s="204" t="n">
        <v>2.20000004768372</v>
      </c>
      <c r="AU150" s="209" t="s">
        <v>414</v>
      </c>
      <c r="AV150" s="206" t="s">
        <v>414</v>
      </c>
      <c r="AW150" s="206" t="s">
        <v>414</v>
      </c>
      <c r="AX150" s="204" t="n">
        <v>1318</v>
      </c>
      <c r="AY150" s="206" t="n">
        <v>0.400999993085861</v>
      </c>
      <c r="AZ150" s="206" t="n">
        <v>51.2000007629395</v>
      </c>
      <c r="BA150" s="204" t="n">
        <v>801</v>
      </c>
      <c r="BB150" s="204" t="n">
        <v>0</v>
      </c>
      <c r="BC150" s="204" t="n">
        <v>0</v>
      </c>
      <c r="BD150" s="204" t="n">
        <v>0</v>
      </c>
      <c r="BE150" s="204" t="n">
        <v>0</v>
      </c>
      <c r="BF150" s="204" t="n">
        <v>0</v>
      </c>
      <c r="BG150" s="204" t="n">
        <v>104</v>
      </c>
      <c r="BH150" s="209" t="n">
        <v>16</v>
      </c>
      <c r="BI150" s="206" t="n">
        <v>2.91700005531311</v>
      </c>
      <c r="BJ150" s="206" t="n">
        <v>0.152823716402054</v>
      </c>
      <c r="BK150" s="204" t="n">
        <v>56</v>
      </c>
      <c r="BL150" s="209" t="n">
        <v>100</v>
      </c>
      <c r="BM150" s="211" t="s">
        <v>414</v>
      </c>
      <c r="BN150" s="206" t="n">
        <v>53.2999992370606</v>
      </c>
      <c r="BO150" s="209" t="n">
        <v>110.550193786621</v>
      </c>
      <c r="BP150" s="204" t="n">
        <v>690</v>
      </c>
      <c r="BQ150" s="209" t="n">
        <v>83.3681106567383</v>
      </c>
      <c r="BR150" s="209" t="n">
        <v>96.8878479003906</v>
      </c>
      <c r="BS150" s="206" t="s">
        <v>414</v>
      </c>
      <c r="BT150" s="204" t="n">
        <v>86</v>
      </c>
      <c r="BU150" s="204" t="n">
        <v>71</v>
      </c>
      <c r="BV150" s="204" t="s">
        <v>414</v>
      </c>
      <c r="BW150" s="206" t="n">
        <v>697.710266113281</v>
      </c>
      <c r="BX150" s="206" t="n">
        <v>117</v>
      </c>
      <c r="BY150" s="204" t="n">
        <v>9570.9951171875</v>
      </c>
      <c r="BZ150" s="204" t="n">
        <v>179651.5</v>
      </c>
      <c r="CA150" s="204" t="n">
        <v>184999</v>
      </c>
      <c r="CB150" s="204" t="n">
        <v>610</v>
      </c>
    </row>
    <row r="151" customFormat="false" ht="14.5" hidden="false" customHeight="false" outlineLevel="0" collapsed="false">
      <c r="A151" s="202" t="s">
        <v>702</v>
      </c>
      <c r="B151" s="203" t="s">
        <v>703</v>
      </c>
      <c r="C151" s="204" t="n">
        <v>212.843963623047</v>
      </c>
      <c r="D151" s="204" t="n">
        <v>0</v>
      </c>
      <c r="E151" s="204" t="s">
        <v>414</v>
      </c>
      <c r="F151" s="204" t="n">
        <v>0</v>
      </c>
      <c r="G151" s="204" t="n">
        <v>1530.91394042969</v>
      </c>
      <c r="H151" s="204" t="n">
        <v>216.294494628906</v>
      </c>
      <c r="I151" s="204" t="n">
        <v>268.320007324219</v>
      </c>
      <c r="J151" s="205" t="n">
        <v>0</v>
      </c>
      <c r="K151" s="206" t="n">
        <v>0.0285714287310839</v>
      </c>
      <c r="L151" s="212" t="s">
        <v>414</v>
      </c>
      <c r="M151" s="204" t="s">
        <v>414</v>
      </c>
      <c r="N151" s="204" t="s">
        <v>414</v>
      </c>
      <c r="O151" s="204" t="s">
        <v>414</v>
      </c>
      <c r="P151" s="204" t="s">
        <v>414</v>
      </c>
      <c r="Q151" s="204" t="n">
        <v>0</v>
      </c>
      <c r="R151" s="208" t="n">
        <v>0</v>
      </c>
      <c r="S151" s="204" t="n">
        <v>0</v>
      </c>
      <c r="T151" s="208" t="n">
        <v>0</v>
      </c>
      <c r="U151" s="204" t="n">
        <v>44579</v>
      </c>
      <c r="V151" s="204" t="n">
        <v>97011.2734375</v>
      </c>
      <c r="W151" s="204" t="n">
        <v>67852.0703125</v>
      </c>
      <c r="X151" s="206" t="n">
        <v>285.305114746094</v>
      </c>
      <c r="Y151" s="206" t="n">
        <v>1.08019614219666</v>
      </c>
      <c r="Z151" s="206" t="n">
        <v>53.4519996643066</v>
      </c>
      <c r="AA151" s="206" t="s">
        <v>414</v>
      </c>
      <c r="AB151" s="206" t="n">
        <v>3.3587851524353</v>
      </c>
      <c r="AC151" s="206" t="s">
        <v>414</v>
      </c>
      <c r="AD151" s="204" t="n">
        <v>33</v>
      </c>
      <c r="AE151" s="209" t="n">
        <v>80</v>
      </c>
      <c r="AF151" s="209" t="s">
        <v>414</v>
      </c>
      <c r="AG151" s="206" t="n">
        <v>6.94600009918213</v>
      </c>
      <c r="AH151" s="206" t="n">
        <v>0</v>
      </c>
      <c r="AI151" s="204" t="n">
        <v>0</v>
      </c>
      <c r="AJ151" s="204" t="n">
        <v>0</v>
      </c>
      <c r="AK151" s="206" t="n">
        <v>0.737999975681305</v>
      </c>
      <c r="AL151" s="210" t="s">
        <v>414</v>
      </c>
      <c r="AM151" s="206" t="n">
        <v>11.472093</v>
      </c>
      <c r="AN151" s="206" t="n">
        <v>0.550000011920929</v>
      </c>
      <c r="AO151" s="206" t="n">
        <v>5.21999979019165</v>
      </c>
      <c r="AP151" s="206" t="n">
        <v>8.73902034759522</v>
      </c>
      <c r="AQ151" s="206" t="n">
        <v>6.95870876312256</v>
      </c>
      <c r="AR151" s="209" t="n">
        <v>14.1000003814697</v>
      </c>
      <c r="AS151" s="206" t="s">
        <v>414</v>
      </c>
      <c r="AT151" s="204" t="n">
        <v>6.69999980926514</v>
      </c>
      <c r="AU151" s="209" t="s">
        <v>414</v>
      </c>
      <c r="AV151" s="206" t="s">
        <v>414</v>
      </c>
      <c r="AW151" s="206" t="s">
        <v>414</v>
      </c>
      <c r="AX151" s="204" t="n">
        <v>1790</v>
      </c>
      <c r="AY151" s="206" t="s">
        <v>414</v>
      </c>
      <c r="AZ151" s="206" t="s">
        <v>414</v>
      </c>
      <c r="BA151" s="204" t="n">
        <v>1155</v>
      </c>
      <c r="BB151" s="204" t="n">
        <v>13429</v>
      </c>
      <c r="BC151" s="204" t="n">
        <v>0</v>
      </c>
      <c r="BD151" s="204" t="n">
        <v>0</v>
      </c>
      <c r="BE151" s="204" t="n">
        <v>5</v>
      </c>
      <c r="BF151" s="204" t="n">
        <v>0</v>
      </c>
      <c r="BG151" s="204" t="n">
        <v>116</v>
      </c>
      <c r="BH151" s="209" t="n">
        <v>7.59999990463257</v>
      </c>
      <c r="BI151" s="206" t="s">
        <v>414</v>
      </c>
      <c r="BJ151" s="206" t="n">
        <v>0.152823716402054</v>
      </c>
      <c r="BK151" s="204" t="n">
        <v>59</v>
      </c>
      <c r="BL151" s="209" t="n">
        <v>100</v>
      </c>
      <c r="BM151" s="211" t="s">
        <v>414</v>
      </c>
      <c r="BN151" s="206" t="n">
        <v>56</v>
      </c>
      <c r="BO151" s="209" t="n">
        <v>87.4878311157227</v>
      </c>
      <c r="BP151" s="204" t="n">
        <v>410</v>
      </c>
      <c r="BQ151" s="209" t="n">
        <v>87.1843414306641</v>
      </c>
      <c r="BR151" s="209" t="n">
        <v>95.1452178955078</v>
      </c>
      <c r="BS151" s="206" t="s">
        <v>414</v>
      </c>
      <c r="BT151" s="204" t="n">
        <v>97</v>
      </c>
      <c r="BU151" s="204" t="n">
        <v>99</v>
      </c>
      <c r="BV151" s="204" t="s">
        <v>414</v>
      </c>
      <c r="BW151" s="206" t="n">
        <v>620.298522949219</v>
      </c>
      <c r="BX151" s="206" t="n">
        <v>68</v>
      </c>
      <c r="BY151" s="204" t="n">
        <v>7996.61376953125</v>
      </c>
      <c r="BZ151" s="204" t="n">
        <v>104332</v>
      </c>
      <c r="CA151" s="204" t="n">
        <v>109462</v>
      </c>
      <c r="CB151" s="204" t="n">
        <v>390</v>
      </c>
    </row>
    <row r="152" customFormat="false" ht="14.5" hidden="false" customHeight="false" outlineLevel="0" collapsed="false">
      <c r="A152" s="202" t="s">
        <v>704</v>
      </c>
      <c r="B152" s="203" t="s">
        <v>705</v>
      </c>
      <c r="C152" s="204" t="n">
        <v>337.490905761719</v>
      </c>
      <c r="D152" s="204" t="n">
        <v>0</v>
      </c>
      <c r="E152" s="204" t="s">
        <v>414</v>
      </c>
      <c r="F152" s="204" t="n">
        <v>4.14599990844727</v>
      </c>
      <c r="G152" s="204" t="n">
        <v>3667.8740234375</v>
      </c>
      <c r="H152" s="204" t="n">
        <v>386.092010498047</v>
      </c>
      <c r="I152" s="204" t="n">
        <v>0</v>
      </c>
      <c r="J152" s="205" t="n">
        <v>0</v>
      </c>
      <c r="K152" s="206" t="n">
        <v>0.0285714287310839</v>
      </c>
      <c r="L152" s="212" t="s">
        <v>414</v>
      </c>
      <c r="M152" s="204" t="s">
        <v>414</v>
      </c>
      <c r="N152" s="204" t="s">
        <v>414</v>
      </c>
      <c r="O152" s="204" t="s">
        <v>414</v>
      </c>
      <c r="P152" s="204" t="s">
        <v>414</v>
      </c>
      <c r="Q152" s="204" t="n">
        <v>0</v>
      </c>
      <c r="R152" s="208" t="n">
        <v>0</v>
      </c>
      <c r="S152" s="204" t="n">
        <v>0</v>
      </c>
      <c r="T152" s="208" t="n">
        <v>0</v>
      </c>
      <c r="U152" s="204" t="n">
        <v>24406</v>
      </c>
      <c r="V152" s="204" t="n">
        <v>26429.16796875</v>
      </c>
      <c r="W152" s="204" t="n">
        <v>125734.40625</v>
      </c>
      <c r="X152" s="206" t="n">
        <v>70.7222595214844</v>
      </c>
      <c r="Y152" s="206" t="n">
        <v>0.0450678840279579</v>
      </c>
      <c r="Z152" s="206" t="n">
        <v>17.742000579834</v>
      </c>
      <c r="AA152" s="206" t="s">
        <v>414</v>
      </c>
      <c r="AB152" s="206" t="n">
        <v>0.145512461662292</v>
      </c>
      <c r="AC152" s="206" t="n">
        <v>78.8000030517578</v>
      </c>
      <c r="AD152" s="204" t="n">
        <v>10</v>
      </c>
      <c r="AE152" s="209" t="n">
        <v>100</v>
      </c>
      <c r="AF152" s="209" t="s">
        <v>414</v>
      </c>
      <c r="AG152" s="206" t="n">
        <v>13.6029996871948</v>
      </c>
      <c r="AH152" s="206" t="n">
        <v>0</v>
      </c>
      <c r="AI152" s="204" t="n">
        <v>0</v>
      </c>
      <c r="AJ152" s="204" t="n">
        <v>0</v>
      </c>
      <c r="AK152" s="206" t="n">
        <v>0.714999973773956</v>
      </c>
      <c r="AL152" s="210" t="s">
        <v>414</v>
      </c>
      <c r="AM152" s="206" t="n">
        <v>11.299946</v>
      </c>
      <c r="AN152" s="206" t="n">
        <v>74.2600021362305</v>
      </c>
      <c r="AO152" s="206" t="n">
        <v>80.1100006103516</v>
      </c>
      <c r="AP152" s="206" t="n">
        <v>21.4533367156982</v>
      </c>
      <c r="AQ152" s="206" t="n">
        <v>25.2940769195557</v>
      </c>
      <c r="AR152" s="209" t="n">
        <v>17</v>
      </c>
      <c r="AS152" s="206" t="n">
        <v>3.40000009536743</v>
      </c>
      <c r="AT152" s="204" t="n">
        <v>6.09999990463257</v>
      </c>
      <c r="AU152" s="209" t="s">
        <v>414</v>
      </c>
      <c r="AV152" s="206" t="s">
        <v>414</v>
      </c>
      <c r="AW152" s="206" t="s">
        <v>414</v>
      </c>
      <c r="AX152" s="204" t="n">
        <v>191219</v>
      </c>
      <c r="AY152" s="206" t="n">
        <v>0.360000014305115</v>
      </c>
      <c r="AZ152" s="206" t="n">
        <v>38.7000007629395</v>
      </c>
      <c r="BA152" s="204" t="n">
        <v>0</v>
      </c>
      <c r="BB152" s="204" t="n">
        <v>0</v>
      </c>
      <c r="BC152" s="204" t="n">
        <v>0</v>
      </c>
      <c r="BD152" s="204" t="n">
        <v>0</v>
      </c>
      <c r="BE152" s="204" t="n">
        <v>0</v>
      </c>
      <c r="BF152" s="204" t="n">
        <v>0</v>
      </c>
      <c r="BG152" s="204" t="n">
        <v>131</v>
      </c>
      <c r="BH152" s="209" t="n">
        <v>4.40000009536743</v>
      </c>
      <c r="BI152" s="206" t="n">
        <v>3.15000009536743</v>
      </c>
      <c r="BJ152" s="206" t="n">
        <v>0.436413019895554</v>
      </c>
      <c r="BK152" s="206" t="s">
        <v>414</v>
      </c>
      <c r="BL152" s="209" t="n">
        <v>100</v>
      </c>
      <c r="BM152" s="211" t="n">
        <v>99.0957717895508</v>
      </c>
      <c r="BN152" s="206" t="n">
        <v>33.6109390258789</v>
      </c>
      <c r="BO152" s="209" t="n">
        <v>34.7757720947266</v>
      </c>
      <c r="BP152" s="204" t="n">
        <v>1600</v>
      </c>
      <c r="BQ152" s="209" t="n">
        <v>96.7658615112305</v>
      </c>
      <c r="BR152" s="209" t="n">
        <v>91.8377227783203</v>
      </c>
      <c r="BS152" s="206" t="n">
        <v>3.40899991989136</v>
      </c>
      <c r="BT152" s="204" t="n">
        <v>79</v>
      </c>
      <c r="BU152" s="204" t="n">
        <v>44</v>
      </c>
      <c r="BV152" s="204" t="s">
        <v>414</v>
      </c>
      <c r="BW152" s="206" t="n">
        <v>433.192474365234</v>
      </c>
      <c r="BX152" s="206" t="n">
        <v>43</v>
      </c>
      <c r="BY152" s="204" t="n">
        <v>3939.11376953125</v>
      </c>
      <c r="BZ152" s="204" t="n">
        <v>218764</v>
      </c>
      <c r="CA152" s="204" t="n">
        <v>193228</v>
      </c>
      <c r="CB152" s="204" t="n">
        <v>2830</v>
      </c>
    </row>
    <row r="153" customFormat="false" ht="14.5" hidden="false" customHeight="false" outlineLevel="0" collapsed="false">
      <c r="A153" s="202" t="s">
        <v>706</v>
      </c>
      <c r="B153" s="203" t="s">
        <v>707</v>
      </c>
      <c r="C153" s="204" t="n">
        <v>0</v>
      </c>
      <c r="D153" s="204" t="n">
        <v>0</v>
      </c>
      <c r="E153" s="204" t="s">
        <v>414</v>
      </c>
      <c r="F153" s="204" t="n">
        <v>0</v>
      </c>
      <c r="G153" s="204" t="n">
        <v>0</v>
      </c>
      <c r="H153" s="204" t="n">
        <v>0</v>
      </c>
      <c r="I153" s="204" t="n">
        <v>0</v>
      </c>
      <c r="J153" s="205" t="n">
        <v>0</v>
      </c>
      <c r="K153" s="206" t="n">
        <v>0</v>
      </c>
      <c r="L153" s="207" t="n">
        <v>0.314285725355148</v>
      </c>
      <c r="M153" s="204" t="n">
        <v>41318.44921875</v>
      </c>
      <c r="N153" s="204" t="n">
        <v>0</v>
      </c>
      <c r="O153" s="204" t="n">
        <v>0</v>
      </c>
      <c r="P153" s="204" t="n">
        <v>27563.56640625</v>
      </c>
      <c r="Q153" s="204" t="n">
        <v>0</v>
      </c>
      <c r="R153" s="208" t="n">
        <v>0</v>
      </c>
      <c r="S153" s="204" t="n">
        <v>207975.25</v>
      </c>
      <c r="T153" s="208" t="n">
        <v>1</v>
      </c>
      <c r="U153" s="204" t="n">
        <v>67527</v>
      </c>
      <c r="V153" s="204" t="n">
        <v>60719.75390625</v>
      </c>
      <c r="W153" s="204" t="n">
        <v>170698.0625</v>
      </c>
      <c r="X153" s="206" t="n">
        <v>232.670837402344</v>
      </c>
      <c r="Y153" s="206" t="n">
        <v>2.86190938949585</v>
      </c>
      <c r="Z153" s="206" t="n">
        <v>75.072998046875</v>
      </c>
      <c r="AA153" s="206" t="n">
        <v>3.83645105361938</v>
      </c>
      <c r="AB153" s="206" t="n">
        <v>42.6254005432129</v>
      </c>
      <c r="AC153" s="206" t="n">
        <v>55.4399032592773</v>
      </c>
      <c r="AD153" s="204" t="n">
        <v>64</v>
      </c>
      <c r="AE153" s="204" t="n">
        <v>40</v>
      </c>
      <c r="AF153" s="209" t="n">
        <v>85.6999969482422</v>
      </c>
      <c r="AG153" s="206" t="n">
        <v>14.4890003204346</v>
      </c>
      <c r="AH153" s="206" t="n">
        <v>0</v>
      </c>
      <c r="AI153" s="204" t="n">
        <v>0</v>
      </c>
      <c r="AJ153" s="204" t="n">
        <v>0</v>
      </c>
      <c r="AK153" s="206" t="n">
        <v>0.625</v>
      </c>
      <c r="AL153" s="210" t="n">
        <v>0.09196487814188</v>
      </c>
      <c r="AM153" s="206" t="n">
        <v>1.314075</v>
      </c>
      <c r="AN153" s="206" t="n">
        <v>18.7399997711182</v>
      </c>
      <c r="AO153" s="206" t="n">
        <v>16.9599990844727</v>
      </c>
      <c r="AP153" s="206" t="n">
        <v>19.2341251373291</v>
      </c>
      <c r="AQ153" s="206" t="n">
        <v>1.82281565666199</v>
      </c>
      <c r="AR153" s="209" t="n">
        <v>16.1000003814697</v>
      </c>
      <c r="AS153" s="206" t="n">
        <v>5.40000009536743</v>
      </c>
      <c r="AT153" s="204" t="n">
        <v>118</v>
      </c>
      <c r="AU153" s="209" t="n">
        <v>0.300000011920929</v>
      </c>
      <c r="AV153" s="206" t="s">
        <v>414</v>
      </c>
      <c r="AW153" s="206" t="n">
        <v>8.81999969482422</v>
      </c>
      <c r="AX153" s="204" t="n">
        <v>210238</v>
      </c>
      <c r="AY153" s="206" t="n">
        <v>0.537000000476837</v>
      </c>
      <c r="AZ153" s="206" t="n">
        <v>40.7000007629395</v>
      </c>
      <c r="BA153" s="204" t="n">
        <v>0</v>
      </c>
      <c r="BB153" s="204" t="n">
        <v>219668</v>
      </c>
      <c r="BC153" s="204" t="n">
        <v>0</v>
      </c>
      <c r="BD153" s="204" t="n">
        <v>0</v>
      </c>
      <c r="BE153" s="204" t="n">
        <v>0</v>
      </c>
      <c r="BF153" s="204" t="n">
        <v>0</v>
      </c>
      <c r="BG153" s="204" t="n">
        <v>106</v>
      </c>
      <c r="BH153" s="209" t="n">
        <v>13.5</v>
      </c>
      <c r="BI153" s="206" t="s">
        <v>414</v>
      </c>
      <c r="BJ153" s="206" t="n">
        <v>-0.644741058349609</v>
      </c>
      <c r="BK153" s="204" t="n">
        <v>45</v>
      </c>
      <c r="BL153" s="209" t="n">
        <v>76.5590896606445</v>
      </c>
      <c r="BM153" s="211" t="n">
        <v>92.8166427612305</v>
      </c>
      <c r="BN153" s="206" t="n">
        <v>33</v>
      </c>
      <c r="BO153" s="209" t="n">
        <v>79.4870376586914</v>
      </c>
      <c r="BP153" s="204" t="n">
        <v>640</v>
      </c>
      <c r="BQ153" s="209" t="n">
        <v>47.6210784912109</v>
      </c>
      <c r="BR153" s="209" t="n">
        <v>78.2264556884766</v>
      </c>
      <c r="BS153" s="206" t="n">
        <v>3.20000004768372</v>
      </c>
      <c r="BT153" s="204" t="n">
        <v>95</v>
      </c>
      <c r="BU153" s="204" t="n">
        <v>81</v>
      </c>
      <c r="BV153" s="204" t="n">
        <v>95</v>
      </c>
      <c r="BW153" s="206" t="n">
        <v>226.808258056641</v>
      </c>
      <c r="BX153" s="206" t="n">
        <v>130</v>
      </c>
      <c r="BY153" s="204" t="n">
        <v>2449.33349609375</v>
      </c>
      <c r="BZ153" s="204" t="n">
        <v>223107.5</v>
      </c>
      <c r="CA153" s="204" t="n">
        <v>190344</v>
      </c>
      <c r="CB153" s="204" t="n">
        <v>960</v>
      </c>
    </row>
    <row r="154" customFormat="false" ht="14.5" hidden="false" customHeight="false" outlineLevel="0" collapsed="false">
      <c r="A154" s="202" t="s">
        <v>708</v>
      </c>
      <c r="B154" s="203" t="s">
        <v>709</v>
      </c>
      <c r="C154" s="204" t="n">
        <v>2534.3603515625</v>
      </c>
      <c r="D154" s="204" t="n">
        <v>21.3015689849853</v>
      </c>
      <c r="E154" s="204" t="n">
        <v>24029.8046875</v>
      </c>
      <c r="F154" s="204" t="n">
        <v>0</v>
      </c>
      <c r="G154" s="204" t="n">
        <v>0</v>
      </c>
      <c r="H154" s="204" t="n">
        <v>0</v>
      </c>
      <c r="I154" s="204" t="n">
        <v>0</v>
      </c>
      <c r="J154" s="205" t="n">
        <v>0</v>
      </c>
      <c r="K154" s="206" t="n">
        <v>0</v>
      </c>
      <c r="L154" s="207" t="n">
        <v>0.371428579092026</v>
      </c>
      <c r="M154" s="204" t="n">
        <v>19351918</v>
      </c>
      <c r="N154" s="204" t="s">
        <v>414</v>
      </c>
      <c r="O154" s="204" t="s">
        <v>414</v>
      </c>
      <c r="P154" s="204" t="s">
        <v>414</v>
      </c>
      <c r="Q154" s="204" t="n">
        <v>0</v>
      </c>
      <c r="R154" s="208" t="n">
        <v>0</v>
      </c>
      <c r="S154" s="204" t="n">
        <v>6430841</v>
      </c>
      <c r="T154" s="208" t="n">
        <v>0.176235258579254</v>
      </c>
      <c r="U154" s="204" t="n">
        <v>5286783</v>
      </c>
      <c r="V154" s="204" t="n">
        <v>18991148</v>
      </c>
      <c r="W154" s="204" t="n">
        <v>10303863</v>
      </c>
      <c r="X154" s="206" t="n">
        <v>16.4398956298828</v>
      </c>
      <c r="Y154" s="206" t="n">
        <v>1.76374936103821</v>
      </c>
      <c r="Z154" s="206" t="n">
        <v>84.5080032348633</v>
      </c>
      <c r="AA154" s="206" t="s">
        <v>414</v>
      </c>
      <c r="AB154" s="206" t="n">
        <v>0</v>
      </c>
      <c r="AC154" s="206" t="s">
        <v>414</v>
      </c>
      <c r="AD154" s="204" t="n">
        <v>2925</v>
      </c>
      <c r="AE154" s="204" t="n">
        <v>80</v>
      </c>
      <c r="AF154" s="209" t="n">
        <v>16.2000007629395</v>
      </c>
      <c r="AG154" s="206" t="n">
        <v>8.55500030517578</v>
      </c>
      <c r="AH154" s="206" t="n">
        <v>0.139914408326149</v>
      </c>
      <c r="AI154" s="204" t="n">
        <v>5</v>
      </c>
      <c r="AJ154" s="204" t="n">
        <v>0</v>
      </c>
      <c r="AK154" s="206" t="n">
        <v>0.853999972343445</v>
      </c>
      <c r="AL154" s="210" t="s">
        <v>414</v>
      </c>
      <c r="AM154" s="206" t="n">
        <v>0.205682</v>
      </c>
      <c r="AN154" s="206" t="n">
        <v>0</v>
      </c>
      <c r="AO154" s="206" t="n">
        <v>0</v>
      </c>
      <c r="AP154" s="206" t="s">
        <v>414</v>
      </c>
      <c r="AQ154" s="206" t="n">
        <v>0.0429722629487515</v>
      </c>
      <c r="AR154" s="209" t="n">
        <v>7</v>
      </c>
      <c r="AS154" s="206" t="s">
        <v>414</v>
      </c>
      <c r="AT154" s="204" t="n">
        <v>8.10000038146973</v>
      </c>
      <c r="AU154" s="209" t="n">
        <v>0.100000001490116</v>
      </c>
      <c r="AV154" s="206" t="n">
        <v>0.0700000002980232</v>
      </c>
      <c r="AW154" s="206" t="n">
        <v>0.0297604314982891</v>
      </c>
      <c r="AX154" s="204" t="n">
        <v>1051</v>
      </c>
      <c r="AY154" s="206" t="n">
        <v>0.252000004053116</v>
      </c>
      <c r="AZ154" s="206" t="s">
        <v>414</v>
      </c>
      <c r="BA154" s="204" t="n">
        <v>600</v>
      </c>
      <c r="BB154" s="204" t="n">
        <v>0</v>
      </c>
      <c r="BC154" s="204" t="n">
        <v>0</v>
      </c>
      <c r="BD154" s="204" t="n">
        <v>0</v>
      </c>
      <c r="BE154" s="204" t="n">
        <v>12782</v>
      </c>
      <c r="BF154" s="204" t="n">
        <v>0</v>
      </c>
      <c r="BG154" s="204" t="n">
        <v>136</v>
      </c>
      <c r="BH154" s="209" t="n">
        <v>3.70000004768372</v>
      </c>
      <c r="BI154" s="206" t="s">
        <v>414</v>
      </c>
      <c r="BJ154" s="206" t="n">
        <v>0.146086871623993</v>
      </c>
      <c r="BK154" s="204" t="n">
        <v>53</v>
      </c>
      <c r="BL154" s="209" t="n">
        <v>100</v>
      </c>
      <c r="BM154" s="211" t="n">
        <v>97.5850677490234</v>
      </c>
      <c r="BN154" s="206" t="n">
        <v>97.8600006103516</v>
      </c>
      <c r="BO154" s="209" t="n">
        <v>124.132820129395</v>
      </c>
      <c r="BP154" s="204" t="n">
        <v>130000</v>
      </c>
      <c r="BQ154" s="209" t="n">
        <v>100</v>
      </c>
      <c r="BR154" s="209" t="n">
        <v>100</v>
      </c>
      <c r="BS154" s="206" t="n">
        <v>23.8999996185303</v>
      </c>
      <c r="BT154" s="204" t="n">
        <v>95</v>
      </c>
      <c r="BU154" s="204" t="n">
        <v>96</v>
      </c>
      <c r="BV154" s="204" t="n">
        <v>95</v>
      </c>
      <c r="BW154" s="206" t="n">
        <v>2789.55981445312</v>
      </c>
      <c r="BX154" s="206" t="n">
        <v>17</v>
      </c>
      <c r="BY154" s="204" t="n">
        <v>23585.884765625</v>
      </c>
      <c r="BZ154" s="204" t="n">
        <v>35950396</v>
      </c>
      <c r="CA154" s="204" t="n">
        <v>31550876</v>
      </c>
      <c r="CB154" s="204" t="n">
        <v>2149690</v>
      </c>
    </row>
    <row r="155" customFormat="false" ht="14.5" hidden="false" customHeight="false" outlineLevel="0" collapsed="false">
      <c r="A155" s="202" t="s">
        <v>710</v>
      </c>
      <c r="B155" s="203" t="s">
        <v>711</v>
      </c>
      <c r="C155" s="204" t="n">
        <v>0</v>
      </c>
      <c r="D155" s="204" t="n">
        <v>0</v>
      </c>
      <c r="E155" s="204" t="n">
        <v>49271.8359375</v>
      </c>
      <c r="F155" s="204" t="n">
        <v>43.5139999389648</v>
      </c>
      <c r="G155" s="204" t="n">
        <v>0</v>
      </c>
      <c r="H155" s="204" t="n">
        <v>0</v>
      </c>
      <c r="I155" s="204" t="n">
        <v>0</v>
      </c>
      <c r="J155" s="205" t="n">
        <v>59820.05859375</v>
      </c>
      <c r="K155" s="206" t="n">
        <v>0.114285714924335</v>
      </c>
      <c r="L155" s="207" t="n">
        <v>0.200000002980232</v>
      </c>
      <c r="M155" s="204" t="n">
        <v>6316966</v>
      </c>
      <c r="N155" s="204" t="n">
        <v>0</v>
      </c>
      <c r="O155" s="204" t="n">
        <v>183644.609375</v>
      </c>
      <c r="P155" s="204" t="n">
        <v>0</v>
      </c>
      <c r="Q155" s="204" t="n">
        <v>0</v>
      </c>
      <c r="R155" s="208" t="n">
        <v>0</v>
      </c>
      <c r="S155" s="204" t="n">
        <v>15389078</v>
      </c>
      <c r="T155" s="208" t="n">
        <v>0.999630153179169</v>
      </c>
      <c r="U155" s="204" t="n">
        <v>3363938</v>
      </c>
      <c r="V155" s="204" t="n">
        <v>14088499</v>
      </c>
      <c r="W155" s="204" t="n">
        <v>13859725</v>
      </c>
      <c r="X155" s="206" t="n">
        <v>89.3175506591797</v>
      </c>
      <c r="Y155" s="206" t="n">
        <v>3.65430188179016</v>
      </c>
      <c r="Z155" s="206" t="n">
        <v>48.5999984741211</v>
      </c>
      <c r="AA155" s="206" t="n">
        <v>8.66164016723633</v>
      </c>
      <c r="AB155" s="206" t="n">
        <v>11.253080368042</v>
      </c>
      <c r="AC155" s="206" t="n">
        <v>22.0114231109619</v>
      </c>
      <c r="AD155" s="204" t="n">
        <v>833</v>
      </c>
      <c r="AE155" s="204" t="n">
        <v>80</v>
      </c>
      <c r="AF155" s="209" t="n">
        <v>29.5</v>
      </c>
      <c r="AG155" s="206" t="n">
        <v>15.6199998855591</v>
      </c>
      <c r="AH155" s="206" t="n">
        <v>0.0413082912564278</v>
      </c>
      <c r="AI155" s="204" t="n">
        <v>0</v>
      </c>
      <c r="AJ155" s="204" t="n">
        <v>0</v>
      </c>
      <c r="AK155" s="206" t="n">
        <v>0.512000024318695</v>
      </c>
      <c r="AL155" s="210" t="n">
        <v>0.287980496883392</v>
      </c>
      <c r="AM155" s="206" t="n">
        <v>34.606945</v>
      </c>
      <c r="AN155" s="206" t="n">
        <v>644.349975585938</v>
      </c>
      <c r="AO155" s="206" t="n">
        <v>681.869995117188</v>
      </c>
      <c r="AP155" s="206" t="n">
        <v>6.74022674560547</v>
      </c>
      <c r="AQ155" s="206" t="n">
        <v>10.4596538543701</v>
      </c>
      <c r="AR155" s="209" t="n">
        <v>38.0999984741211</v>
      </c>
      <c r="AS155" s="206" t="n">
        <v>14.3999996185303</v>
      </c>
      <c r="AT155" s="204" t="n">
        <v>117</v>
      </c>
      <c r="AU155" s="209" t="n">
        <v>0.300000011920929</v>
      </c>
      <c r="AV155" s="206" t="n">
        <v>0.119999997317791</v>
      </c>
      <c r="AW155" s="206" t="n">
        <v>49.9293785095215</v>
      </c>
      <c r="AX155" s="204" t="n">
        <v>5590970</v>
      </c>
      <c r="AY155" s="206" t="n">
        <v>0.532999992370606</v>
      </c>
      <c r="AZ155" s="206" t="n">
        <v>38.0999984741211</v>
      </c>
      <c r="BA155" s="204" t="n">
        <v>16798</v>
      </c>
      <c r="BB155" s="204" t="n">
        <v>0</v>
      </c>
      <c r="BC155" s="204" t="n">
        <v>0</v>
      </c>
      <c r="BD155" s="204" t="n">
        <v>8400</v>
      </c>
      <c r="BE155" s="204" t="n">
        <v>16484</v>
      </c>
      <c r="BF155" s="204" t="n">
        <v>5</v>
      </c>
      <c r="BG155" s="204" t="n">
        <v>120</v>
      </c>
      <c r="BH155" s="209" t="n">
        <v>7.5</v>
      </c>
      <c r="BI155" s="206" t="n">
        <v>3.11666655540466</v>
      </c>
      <c r="BJ155" s="206" t="n">
        <v>0.0108910966664553</v>
      </c>
      <c r="BK155" s="204" t="n">
        <v>43</v>
      </c>
      <c r="BL155" s="209" t="n">
        <v>70.3689422607422</v>
      </c>
      <c r="BM155" s="211" t="n">
        <v>51.9004211425781</v>
      </c>
      <c r="BN155" s="206" t="n">
        <v>42.5999984741211</v>
      </c>
      <c r="BO155" s="209" t="n">
        <v>113.94548034668</v>
      </c>
      <c r="BP155" s="204" t="n">
        <v>23000</v>
      </c>
      <c r="BQ155" s="209" t="n">
        <v>56.7764587402344</v>
      </c>
      <c r="BR155" s="209" t="n">
        <v>84.9052352905273</v>
      </c>
      <c r="BS155" s="206" t="n">
        <v>0.691999971866608</v>
      </c>
      <c r="BT155" s="204" t="n">
        <v>91</v>
      </c>
      <c r="BU155" s="204" t="n">
        <v>69</v>
      </c>
      <c r="BV155" s="204" t="n">
        <v>92</v>
      </c>
      <c r="BW155" s="206" t="n">
        <v>144.803970336914</v>
      </c>
      <c r="BX155" s="206" t="n">
        <v>315</v>
      </c>
      <c r="BY155" s="204" t="n">
        <v>1606.47204589844</v>
      </c>
      <c r="BZ155" s="204" t="n">
        <v>16876720</v>
      </c>
      <c r="CA155" s="204" t="n">
        <v>15094183</v>
      </c>
      <c r="CB155" s="204" t="n">
        <v>192530</v>
      </c>
    </row>
    <row r="156" customFormat="false" ht="14.5" hidden="false" customHeight="false" outlineLevel="0" collapsed="false">
      <c r="A156" s="202" t="s">
        <v>712</v>
      </c>
      <c r="B156" s="203" t="s">
        <v>713</v>
      </c>
      <c r="C156" s="204" t="n">
        <v>12237.5478515625</v>
      </c>
      <c r="D156" s="204" t="n">
        <v>0</v>
      </c>
      <c r="E156" s="204" t="n">
        <v>101726.9140625</v>
      </c>
      <c r="F156" s="204" t="n">
        <v>0</v>
      </c>
      <c r="G156" s="204" t="n">
        <v>0</v>
      </c>
      <c r="H156" s="204" t="n">
        <v>0</v>
      </c>
      <c r="I156" s="204" t="n">
        <v>0</v>
      </c>
      <c r="J156" s="205" t="n">
        <v>0</v>
      </c>
      <c r="K156" s="206" t="n">
        <v>0</v>
      </c>
      <c r="L156" s="207" t="n">
        <v>0.171428576111794</v>
      </c>
      <c r="M156" s="204" t="n">
        <v>4783542.5</v>
      </c>
      <c r="N156" s="204" t="s">
        <v>414</v>
      </c>
      <c r="O156" s="204" t="s">
        <v>414</v>
      </c>
      <c r="P156" s="204" t="s">
        <v>414</v>
      </c>
      <c r="Q156" s="204" t="n">
        <v>0</v>
      </c>
      <c r="R156" s="208" t="n">
        <v>0</v>
      </c>
      <c r="S156" s="204" t="n">
        <v>0</v>
      </c>
      <c r="T156" s="208" t="n">
        <v>0</v>
      </c>
      <c r="U156" s="204" t="n">
        <v>0</v>
      </c>
      <c r="V156" s="204" t="n">
        <v>0</v>
      </c>
      <c r="W156" s="204" t="n">
        <v>0</v>
      </c>
      <c r="X156" s="206" t="n">
        <v>78.2538070678711</v>
      </c>
      <c r="Y156" s="206" t="n">
        <v>-0.438576430082321</v>
      </c>
      <c r="Z156" s="206" t="n">
        <v>56.6510009765625</v>
      </c>
      <c r="AA156" s="206" t="n">
        <v>2.87916493415833</v>
      </c>
      <c r="AB156" s="206" t="n">
        <v>0.0316910669207573</v>
      </c>
      <c r="AC156" s="206" t="n">
        <v>98.1301193237305</v>
      </c>
      <c r="AD156" s="204" t="n">
        <v>2960</v>
      </c>
      <c r="AE156" s="204" t="n">
        <v>80</v>
      </c>
      <c r="AF156" s="209" t="n">
        <v>3.59999990463257</v>
      </c>
      <c r="AG156" s="206" t="n">
        <v>4.7960000038147</v>
      </c>
      <c r="AH156" s="206" t="n">
        <v>0.01200289465487</v>
      </c>
      <c r="AI156" s="204" t="n">
        <v>0</v>
      </c>
      <c r="AJ156" s="204" t="n">
        <v>0</v>
      </c>
      <c r="AK156" s="206" t="n">
        <v>0.805999994277954</v>
      </c>
      <c r="AL156" s="210" t="n">
        <v>0.00143993995152414</v>
      </c>
      <c r="AM156" s="206" t="n">
        <v>28.89032</v>
      </c>
      <c r="AN156" s="206" t="n">
        <v>238.190002441406</v>
      </c>
      <c r="AO156" s="206" t="n">
        <v>216.669998168945</v>
      </c>
      <c r="AP156" s="206" t="n">
        <v>0.92873603105545</v>
      </c>
      <c r="AQ156" s="206" t="n">
        <v>7.253249168396</v>
      </c>
      <c r="AR156" s="209" t="n">
        <v>5.59999990463257</v>
      </c>
      <c r="AS156" s="206" t="n">
        <v>1</v>
      </c>
      <c r="AT156" s="204" t="n">
        <v>13</v>
      </c>
      <c r="AU156" s="209" t="n">
        <v>0.100000001490116</v>
      </c>
      <c r="AV156" s="206" t="n">
        <v>0.0500000007450581</v>
      </c>
      <c r="AW156" s="206" t="s">
        <v>414</v>
      </c>
      <c r="AX156" s="204" t="n">
        <v>0</v>
      </c>
      <c r="AY156" s="206" t="n">
        <v>0.131999999284744</v>
      </c>
      <c r="AZ156" s="206" t="n">
        <v>34.5</v>
      </c>
      <c r="BA156" s="204" t="n">
        <v>2100</v>
      </c>
      <c r="BB156" s="204" t="n">
        <v>22</v>
      </c>
      <c r="BC156" s="204" t="n">
        <v>0</v>
      </c>
      <c r="BD156" s="204" t="n">
        <v>0</v>
      </c>
      <c r="BE156" s="204" t="n">
        <v>39349</v>
      </c>
      <c r="BF156" s="204" t="n">
        <v>5</v>
      </c>
      <c r="BG156" s="204" t="n">
        <v>115</v>
      </c>
      <c r="BH156" s="209" t="n">
        <v>3.29999995231628</v>
      </c>
      <c r="BI156" s="206" t="n">
        <v>3.03333330154419</v>
      </c>
      <c r="BJ156" s="206" t="n">
        <v>0.0324048288166523</v>
      </c>
      <c r="BK156" s="204" t="n">
        <v>38</v>
      </c>
      <c r="BL156" s="209" t="n">
        <v>100</v>
      </c>
      <c r="BM156" s="211" t="n">
        <v>99.4825286865234</v>
      </c>
      <c r="BN156" s="206" t="n">
        <v>78.3680419921875</v>
      </c>
      <c r="BO156" s="209" t="n">
        <v>120.216857910156</v>
      </c>
      <c r="BP156" s="204" t="n">
        <v>66000</v>
      </c>
      <c r="BQ156" s="209" t="n">
        <v>97.8986663818359</v>
      </c>
      <c r="BR156" s="209" t="n">
        <v>95.2955322265625</v>
      </c>
      <c r="BS156" s="206" t="n">
        <v>31.25</v>
      </c>
      <c r="BT156" s="204" t="n">
        <v>92</v>
      </c>
      <c r="BU156" s="204" t="n">
        <v>84</v>
      </c>
      <c r="BV156" s="204" t="n">
        <v>87</v>
      </c>
      <c r="BW156" s="206" t="n">
        <v>1686.0693359375</v>
      </c>
      <c r="BX156" s="206" t="n">
        <v>12</v>
      </c>
      <c r="BY156" s="204" t="n">
        <v>9214.9931640625</v>
      </c>
      <c r="BZ156" s="204" t="n">
        <v>7296768.5</v>
      </c>
      <c r="CA156" s="204" t="n">
        <v>6976627</v>
      </c>
      <c r="CB156" s="204" t="n">
        <v>87460</v>
      </c>
    </row>
    <row r="157" customFormat="false" ht="14.5" hidden="false" customHeight="false" outlineLevel="0" collapsed="false">
      <c r="A157" s="202" t="s">
        <v>714</v>
      </c>
      <c r="B157" s="203" t="s">
        <v>715</v>
      </c>
      <c r="C157" s="204" t="n">
        <v>0</v>
      </c>
      <c r="D157" s="204" t="n">
        <v>0</v>
      </c>
      <c r="E157" s="204" t="s">
        <v>414</v>
      </c>
      <c r="F157" s="204" t="n">
        <v>15.1339998245239</v>
      </c>
      <c r="G157" s="204" t="n">
        <v>0</v>
      </c>
      <c r="H157" s="204" t="n">
        <v>0</v>
      </c>
      <c r="I157" s="204" t="n">
        <v>0</v>
      </c>
      <c r="J157" s="205" t="n">
        <v>0</v>
      </c>
      <c r="K157" s="206" t="n">
        <v>0</v>
      </c>
      <c r="L157" s="212" t="s">
        <v>414</v>
      </c>
      <c r="M157" s="204" t="n">
        <v>0</v>
      </c>
      <c r="N157" s="204" t="n">
        <v>0</v>
      </c>
      <c r="O157" s="204" t="n">
        <v>0</v>
      </c>
      <c r="P157" s="204" t="n">
        <v>0</v>
      </c>
      <c r="Q157" s="204" t="n">
        <v>0</v>
      </c>
      <c r="R157" s="208" t="n">
        <v>0</v>
      </c>
      <c r="S157" s="204" t="n">
        <v>0</v>
      </c>
      <c r="T157" s="208" t="n">
        <v>0</v>
      </c>
      <c r="U157" s="204" t="n">
        <v>26106</v>
      </c>
      <c r="V157" s="204" t="n">
        <v>54213.109375</v>
      </c>
      <c r="W157" s="204" t="n">
        <v>33563.7578125</v>
      </c>
      <c r="X157" s="206" t="n">
        <v>215.656524658203</v>
      </c>
      <c r="Y157" s="206" t="n">
        <v>1.48553144931793</v>
      </c>
      <c r="Z157" s="206" t="n">
        <v>57.9720001220703</v>
      </c>
      <c r="AA157" s="206" t="n">
        <v>3.77862143516541</v>
      </c>
      <c r="AB157" s="206" t="n">
        <v>0</v>
      </c>
      <c r="AC157" s="206" t="s">
        <v>414</v>
      </c>
      <c r="AD157" s="204" t="n">
        <v>10</v>
      </c>
      <c r="AE157" s="204" t="n">
        <v>80</v>
      </c>
      <c r="AF157" s="209" t="s">
        <v>414</v>
      </c>
      <c r="AG157" s="206" t="n">
        <v>8.10200023651123</v>
      </c>
      <c r="AH157" s="206" t="n">
        <v>0</v>
      </c>
      <c r="AI157" s="204" t="n">
        <v>0</v>
      </c>
      <c r="AJ157" s="204" t="n">
        <v>0</v>
      </c>
      <c r="AK157" s="206" t="n">
        <v>0.796000003814697</v>
      </c>
      <c r="AL157" s="210" t="n">
        <v>0.00296350009739399</v>
      </c>
      <c r="AM157" s="206" t="n">
        <v>1.8</v>
      </c>
      <c r="AN157" s="206" t="n">
        <v>0</v>
      </c>
      <c r="AO157" s="206" t="n">
        <v>0</v>
      </c>
      <c r="AP157" s="206" t="n">
        <v>1.12719631195068</v>
      </c>
      <c r="AQ157" s="206" t="n">
        <v>0.831201076507568</v>
      </c>
      <c r="AR157" s="209" t="n">
        <v>13.8999996185303</v>
      </c>
      <c r="AS157" s="206" t="n">
        <v>3.59999990463257</v>
      </c>
      <c r="AT157" s="204" t="n">
        <v>11</v>
      </c>
      <c r="AU157" s="209" t="s">
        <v>414</v>
      </c>
      <c r="AV157" s="206" t="s">
        <v>414</v>
      </c>
      <c r="AW157" s="206" t="s">
        <v>414</v>
      </c>
      <c r="AX157" s="204" t="n">
        <v>1</v>
      </c>
      <c r="AY157" s="206" t="s">
        <v>414</v>
      </c>
      <c r="AZ157" s="206" t="n">
        <v>32.0999984741211</v>
      </c>
      <c r="BA157" s="204" t="n">
        <v>0</v>
      </c>
      <c r="BB157" s="204" t="n">
        <v>0</v>
      </c>
      <c r="BC157" s="204" t="n">
        <v>0</v>
      </c>
      <c r="BD157" s="204" t="n">
        <v>0</v>
      </c>
      <c r="BE157" s="204" t="n">
        <v>0</v>
      </c>
      <c r="BF157" s="204" t="n">
        <v>0</v>
      </c>
      <c r="BG157" s="204" t="n">
        <v>118</v>
      </c>
      <c r="BH157" s="209" t="n">
        <v>29.2000007629395</v>
      </c>
      <c r="BI157" s="206" t="n">
        <v>3.28333330154419</v>
      </c>
      <c r="BJ157" s="206" t="n">
        <v>0.517941355705261</v>
      </c>
      <c r="BK157" s="204" t="n">
        <v>70</v>
      </c>
      <c r="BL157" s="209" t="n">
        <v>100</v>
      </c>
      <c r="BM157" s="211" t="n">
        <v>95.8677062988281</v>
      </c>
      <c r="BN157" s="206" t="n">
        <v>79</v>
      </c>
      <c r="BO157" s="209" t="n">
        <v>186.58219909668</v>
      </c>
      <c r="BP157" s="204" t="n">
        <v>380</v>
      </c>
      <c r="BQ157" s="209" t="n">
        <v>100</v>
      </c>
      <c r="BR157" s="209" t="n">
        <v>96.8517456054687</v>
      </c>
      <c r="BS157" s="206" t="n">
        <v>9.45800018310547</v>
      </c>
      <c r="BT157" s="204" t="n">
        <v>97</v>
      </c>
      <c r="BU157" s="204" t="n">
        <v>99</v>
      </c>
      <c r="BV157" s="204" t="n">
        <v>94</v>
      </c>
      <c r="BW157" s="206" t="n">
        <v>1468.72082519531</v>
      </c>
      <c r="BX157" s="206" t="n">
        <v>53</v>
      </c>
      <c r="BY157" s="204" t="n">
        <v>13306.7255859375</v>
      </c>
      <c r="BZ157" s="204" t="n">
        <v>106470.5</v>
      </c>
      <c r="CA157" s="204" t="n">
        <v>96471</v>
      </c>
      <c r="CB157" s="204" t="n">
        <v>460</v>
      </c>
    </row>
    <row r="158" customFormat="false" ht="14.5" hidden="false" customHeight="false" outlineLevel="0" collapsed="false">
      <c r="A158" s="202" t="s">
        <v>716</v>
      </c>
      <c r="B158" s="203" t="s">
        <v>717</v>
      </c>
      <c r="C158" s="204" t="n">
        <v>0</v>
      </c>
      <c r="D158" s="204" t="n">
        <v>0</v>
      </c>
      <c r="E158" s="204" t="n">
        <v>25930.853515625</v>
      </c>
      <c r="F158" s="204" t="n">
        <v>14.4020004272461</v>
      </c>
      <c r="G158" s="204" t="n">
        <v>0</v>
      </c>
      <c r="H158" s="204" t="n">
        <v>0</v>
      </c>
      <c r="I158" s="204" t="n">
        <v>0</v>
      </c>
      <c r="J158" s="205" t="n">
        <v>0</v>
      </c>
      <c r="K158" s="206" t="n">
        <v>0</v>
      </c>
      <c r="L158" s="207" t="n">
        <v>0.0571428574621677</v>
      </c>
      <c r="M158" s="204" t="n">
        <v>1420810.875</v>
      </c>
      <c r="N158" s="204" t="n">
        <v>589278.9375</v>
      </c>
      <c r="O158" s="204" t="n">
        <v>4259908</v>
      </c>
      <c r="P158" s="204" t="n">
        <v>65845.6796875</v>
      </c>
      <c r="Q158" s="204" t="n">
        <v>8558327</v>
      </c>
      <c r="R158" s="208" t="n">
        <v>0.999995350837708</v>
      </c>
      <c r="S158" s="204" t="n">
        <v>8558327</v>
      </c>
      <c r="T158" s="208" t="n">
        <v>0.999995350837708</v>
      </c>
      <c r="U158" s="204" t="n">
        <v>5103757</v>
      </c>
      <c r="V158" s="204" t="n">
        <v>4838602</v>
      </c>
      <c r="W158" s="204" t="n">
        <v>6218485.5</v>
      </c>
      <c r="X158" s="206" t="n">
        <v>112.79222869873</v>
      </c>
      <c r="Y158" s="206" t="n">
        <v>3.08008909225464</v>
      </c>
      <c r="Z158" s="206" t="n">
        <v>43.3720016479492</v>
      </c>
      <c r="AA158" s="206" t="n">
        <v>5.89907503128052</v>
      </c>
      <c r="AB158" s="206" t="n">
        <v>16.3908462524414</v>
      </c>
      <c r="AC158" s="206" t="n">
        <v>21.0971088409424</v>
      </c>
      <c r="AD158" s="204" t="n">
        <v>240</v>
      </c>
      <c r="AE158" s="204" t="n">
        <v>20</v>
      </c>
      <c r="AF158" s="209" t="n">
        <v>59.0999984741211</v>
      </c>
      <c r="AG158" s="206" t="n">
        <v>14.5249996185303</v>
      </c>
      <c r="AH158" s="206" t="n">
        <v>0.0210946388542652</v>
      </c>
      <c r="AI158" s="204" t="n">
        <v>0</v>
      </c>
      <c r="AJ158" s="204" t="n">
        <v>0</v>
      </c>
      <c r="AK158" s="206" t="n">
        <v>0.451999992132187</v>
      </c>
      <c r="AL158" s="210" t="n">
        <v>0.296698480844498</v>
      </c>
      <c r="AM158" s="206" t="n">
        <v>44.559879</v>
      </c>
      <c r="AN158" s="206" t="n">
        <v>260.649993896484</v>
      </c>
      <c r="AO158" s="206" t="n">
        <v>262</v>
      </c>
      <c r="AP158" s="206" t="n">
        <v>20.9974136352539</v>
      </c>
      <c r="AQ158" s="206" t="n">
        <v>4.35686349868774</v>
      </c>
      <c r="AR158" s="209" t="n">
        <v>107.800003051758</v>
      </c>
      <c r="AS158" s="206" t="n">
        <v>12</v>
      </c>
      <c r="AT158" s="204" t="n">
        <v>298</v>
      </c>
      <c r="AU158" s="209" t="n">
        <v>1.5</v>
      </c>
      <c r="AV158" s="206" t="n">
        <v>0.829999983310699</v>
      </c>
      <c r="AW158" s="206" t="n">
        <v>328.190155029297</v>
      </c>
      <c r="AX158" s="204" t="n">
        <v>7617601</v>
      </c>
      <c r="AY158" s="206" t="n">
        <v>0.643999993801117</v>
      </c>
      <c r="AZ158" s="206" t="n">
        <v>35.7000007629395</v>
      </c>
      <c r="BA158" s="204" t="n">
        <v>0</v>
      </c>
      <c r="BB158" s="204" t="n">
        <v>0</v>
      </c>
      <c r="BC158" s="204" t="n">
        <v>0</v>
      </c>
      <c r="BD158" s="204" t="n">
        <v>5500</v>
      </c>
      <c r="BE158" s="204" t="n">
        <v>345</v>
      </c>
      <c r="BF158" s="204" t="n">
        <v>0</v>
      </c>
      <c r="BG158" s="204" t="n">
        <v>104</v>
      </c>
      <c r="BH158" s="209" t="n">
        <v>27.3999996185303</v>
      </c>
      <c r="BI158" s="206" t="n">
        <v>3.61700010299683</v>
      </c>
      <c r="BJ158" s="206" t="n">
        <v>-1.0164852142334</v>
      </c>
      <c r="BK158" s="204" t="n">
        <v>34</v>
      </c>
      <c r="BL158" s="209" t="n">
        <v>26.2008857727051</v>
      </c>
      <c r="BM158" s="211" t="n">
        <v>43.2063293457031</v>
      </c>
      <c r="BN158" s="206" t="n">
        <v>18</v>
      </c>
      <c r="BO158" s="209" t="n">
        <v>86.3008117675781</v>
      </c>
      <c r="BP158" s="204" t="n">
        <v>15000</v>
      </c>
      <c r="BQ158" s="209" t="n">
        <v>16.5096759796143</v>
      </c>
      <c r="BR158" s="209" t="n">
        <v>63.766284942627</v>
      </c>
      <c r="BS158" s="206" t="n">
        <v>0.25</v>
      </c>
      <c r="BT158" s="204" t="n">
        <v>91</v>
      </c>
      <c r="BU158" s="204" t="n">
        <v>67</v>
      </c>
      <c r="BV158" s="204" t="n">
        <v>91</v>
      </c>
      <c r="BW158" s="206" t="n">
        <v>156.998336791992</v>
      </c>
      <c r="BX158" s="206" t="n">
        <v>1120</v>
      </c>
      <c r="BY158" s="204" t="n">
        <v>515.932067871094</v>
      </c>
      <c r="BZ158" s="204" t="n">
        <v>8420641</v>
      </c>
      <c r="CA158" s="204" t="n">
        <v>6449098</v>
      </c>
      <c r="CB158" s="204" t="n">
        <v>71620</v>
      </c>
    </row>
    <row r="159" customFormat="false" ht="14.5" hidden="false" customHeight="false" outlineLevel="0" collapsed="false">
      <c r="A159" s="202" t="s">
        <v>718</v>
      </c>
      <c r="B159" s="203" t="s">
        <v>719</v>
      </c>
      <c r="C159" s="204" t="n">
        <v>0</v>
      </c>
      <c r="D159" s="204" t="n">
        <v>0</v>
      </c>
      <c r="E159" s="204" t="s">
        <v>414</v>
      </c>
      <c r="F159" s="204" t="n">
        <v>0</v>
      </c>
      <c r="G159" s="204" t="n">
        <v>0</v>
      </c>
      <c r="H159" s="204" t="n">
        <v>0</v>
      </c>
      <c r="I159" s="204" t="n">
        <v>0</v>
      </c>
      <c r="J159" s="205" t="n">
        <v>0</v>
      </c>
      <c r="K159" s="206" t="n">
        <v>0</v>
      </c>
      <c r="L159" s="207" t="n">
        <v>0.257142871618271</v>
      </c>
      <c r="M159" s="204" t="n">
        <v>0</v>
      </c>
      <c r="N159" s="204" t="s">
        <v>414</v>
      </c>
      <c r="O159" s="204" t="s">
        <v>414</v>
      </c>
      <c r="P159" s="204" t="s">
        <v>414</v>
      </c>
      <c r="Q159" s="204" t="n">
        <v>0</v>
      </c>
      <c r="R159" s="208" t="n">
        <v>0</v>
      </c>
      <c r="S159" s="204" t="n">
        <v>0</v>
      </c>
      <c r="T159" s="208" t="n">
        <v>0</v>
      </c>
      <c r="U159" s="204" t="n">
        <v>4719815</v>
      </c>
      <c r="V159" s="204" t="n">
        <v>5244697</v>
      </c>
      <c r="W159" s="204" t="n">
        <v>5111988</v>
      </c>
      <c r="X159" s="206" t="n">
        <v>7691.91259765625</v>
      </c>
      <c r="Y159" s="206" t="n">
        <v>-4.17033624649048</v>
      </c>
      <c r="Z159" s="206" t="n">
        <v>100</v>
      </c>
      <c r="AA159" s="206" t="n">
        <v>3.29143476486206</v>
      </c>
      <c r="AB159" s="206" t="n">
        <v>0</v>
      </c>
      <c r="AC159" s="206" t="s">
        <v>414</v>
      </c>
      <c r="AD159" s="204" t="n">
        <v>605</v>
      </c>
      <c r="AE159" s="204" t="n">
        <v>80</v>
      </c>
      <c r="AF159" s="209" t="s">
        <v>414</v>
      </c>
      <c r="AG159" s="206" t="n">
        <v>4.41300010681152</v>
      </c>
      <c r="AH159" s="206" t="n">
        <v>0.0052730874158442</v>
      </c>
      <c r="AI159" s="204" t="n">
        <v>0</v>
      </c>
      <c r="AJ159" s="204" t="n">
        <v>0</v>
      </c>
      <c r="AK159" s="206" t="n">
        <v>0.938000023365021</v>
      </c>
      <c r="AL159" s="210" t="s">
        <v>414</v>
      </c>
      <c r="AM159" s="206" t="n">
        <v>0.276227</v>
      </c>
      <c r="AN159" s="206" t="n">
        <v>0</v>
      </c>
      <c r="AO159" s="206" t="n">
        <v>0</v>
      </c>
      <c r="AP159" s="206" t="s">
        <v>414</v>
      </c>
      <c r="AQ159" s="209" t="n">
        <v>0</v>
      </c>
      <c r="AR159" s="209" t="n">
        <v>2.20000004768372</v>
      </c>
      <c r="AS159" s="209" t="s">
        <v>414</v>
      </c>
      <c r="AT159" s="204" t="n">
        <v>46</v>
      </c>
      <c r="AU159" s="209" t="n">
        <v>0.200000002980232</v>
      </c>
      <c r="AV159" s="206" t="n">
        <v>0.00999999977648258</v>
      </c>
      <c r="AW159" s="206" t="s">
        <v>414</v>
      </c>
      <c r="AX159" s="204" t="n">
        <v>35315</v>
      </c>
      <c r="AY159" s="206" t="n">
        <v>0.0649999976158142</v>
      </c>
      <c r="AZ159" s="206" t="s">
        <v>414</v>
      </c>
      <c r="BA159" s="204" t="n">
        <v>0</v>
      </c>
      <c r="BB159" s="204" t="n">
        <v>0</v>
      </c>
      <c r="BC159" s="204" t="n">
        <v>0</v>
      </c>
      <c r="BD159" s="204" t="n">
        <v>0</v>
      </c>
      <c r="BE159" s="204" t="n">
        <v>0</v>
      </c>
      <c r="BF159" s="204" t="n">
        <v>0</v>
      </c>
      <c r="BG159" s="204" t="n">
        <v>124</v>
      </c>
      <c r="BH159" s="209" t="n">
        <v>5.90000009536743</v>
      </c>
      <c r="BI159" s="206" t="n">
        <v>4.53299999237061</v>
      </c>
      <c r="BJ159" s="206" t="n">
        <v>2.3352997303009</v>
      </c>
      <c r="BK159" s="204" t="n">
        <v>85</v>
      </c>
      <c r="BL159" s="209" t="n">
        <v>100</v>
      </c>
      <c r="BM159" s="211" t="n">
        <v>97.1318511962891</v>
      </c>
      <c r="BN159" s="206" t="n">
        <v>92.0043487548828</v>
      </c>
      <c r="BO159" s="209" t="n">
        <v>144.347122192383</v>
      </c>
      <c r="BP159" s="204" t="n">
        <v>5600</v>
      </c>
      <c r="BQ159" s="209" t="n">
        <v>100</v>
      </c>
      <c r="BR159" s="209" t="n">
        <v>100</v>
      </c>
      <c r="BS159" s="206" t="n">
        <v>23.0629997253418</v>
      </c>
      <c r="BT159" s="204" t="n">
        <v>96</v>
      </c>
      <c r="BU159" s="204" t="n">
        <v>84</v>
      </c>
      <c r="BV159" s="204" t="n">
        <v>82</v>
      </c>
      <c r="BW159" s="206" t="n">
        <v>4102.2734375</v>
      </c>
      <c r="BX159" s="206" t="n">
        <v>8</v>
      </c>
      <c r="BY159" s="204" t="n">
        <v>72794</v>
      </c>
      <c r="BZ159" s="204" t="n">
        <v>5941060.5</v>
      </c>
      <c r="CA159" s="204" t="n">
        <v>5603926</v>
      </c>
      <c r="CB159" s="204" t="n">
        <v>700</v>
      </c>
    </row>
    <row r="160" customFormat="false" ht="14.5" hidden="false" customHeight="false" outlineLevel="0" collapsed="false">
      <c r="A160" s="202" t="s">
        <v>720</v>
      </c>
      <c r="B160" s="203" t="s">
        <v>721</v>
      </c>
      <c r="C160" s="204" t="n">
        <v>6897.673828125</v>
      </c>
      <c r="D160" s="204" t="n">
        <v>0</v>
      </c>
      <c r="E160" s="204" t="n">
        <v>52554.51953125</v>
      </c>
      <c r="F160" s="204" t="n">
        <v>0</v>
      </c>
      <c r="G160" s="204" t="n">
        <v>0</v>
      </c>
      <c r="H160" s="204" t="n">
        <v>0</v>
      </c>
      <c r="I160" s="204" t="n">
        <v>0</v>
      </c>
      <c r="J160" s="205" t="n">
        <v>0</v>
      </c>
      <c r="K160" s="206" t="n">
        <v>0</v>
      </c>
      <c r="L160" s="207" t="n">
        <v>0.0857142880558968</v>
      </c>
      <c r="M160" s="204" t="n">
        <v>8312.90625</v>
      </c>
      <c r="N160" s="204" t="s">
        <v>414</v>
      </c>
      <c r="O160" s="204" t="s">
        <v>414</v>
      </c>
      <c r="P160" s="204" t="s">
        <v>414</v>
      </c>
      <c r="Q160" s="204" t="n">
        <v>0</v>
      </c>
      <c r="R160" s="208" t="n">
        <v>0</v>
      </c>
      <c r="S160" s="204" t="n">
        <v>0</v>
      </c>
      <c r="T160" s="208" t="n">
        <v>0</v>
      </c>
      <c r="U160" s="204" t="n">
        <v>0</v>
      </c>
      <c r="V160" s="204" t="n">
        <v>0</v>
      </c>
      <c r="W160" s="204" t="n">
        <v>0</v>
      </c>
      <c r="X160" s="206" t="n">
        <v>113.295486450195</v>
      </c>
      <c r="Y160" s="206" t="n">
        <v>-0.100811876356602</v>
      </c>
      <c r="Z160" s="206" t="n">
        <v>53.8199996948242</v>
      </c>
      <c r="AA160" s="206" t="n">
        <v>2.89586281776428</v>
      </c>
      <c r="AB160" s="206" t="n">
        <v>0</v>
      </c>
      <c r="AC160" s="206" t="s">
        <v>414</v>
      </c>
      <c r="AD160" s="204" t="n">
        <v>1692</v>
      </c>
      <c r="AE160" s="204" t="n">
        <v>60</v>
      </c>
      <c r="AF160" s="209" t="s">
        <v>414</v>
      </c>
      <c r="AG160" s="206" t="n">
        <v>5.19600009918213</v>
      </c>
      <c r="AH160" s="206" t="n">
        <v>0.00886208284646273</v>
      </c>
      <c r="AI160" s="204" t="n">
        <v>0</v>
      </c>
      <c r="AJ160" s="204" t="n">
        <v>0</v>
      </c>
      <c r="AK160" s="206" t="n">
        <v>0.860000014305115</v>
      </c>
      <c r="AL160" s="210" t="s">
        <v>414</v>
      </c>
      <c r="AM160" s="206" t="n">
        <v>35.34872</v>
      </c>
      <c r="AN160" s="206" t="n">
        <v>0</v>
      </c>
      <c r="AO160" s="206" t="n">
        <v>0</v>
      </c>
      <c r="AP160" s="206" t="s">
        <v>414</v>
      </c>
      <c r="AQ160" s="206" t="n">
        <v>2.34246754646301</v>
      </c>
      <c r="AR160" s="209" t="n">
        <v>5.80000019073486</v>
      </c>
      <c r="AS160" s="206" t="s">
        <v>414</v>
      </c>
      <c r="AT160" s="204" t="n">
        <v>3.20000004768372</v>
      </c>
      <c r="AU160" s="209" t="s">
        <v>414</v>
      </c>
      <c r="AV160" s="206" t="s">
        <v>414</v>
      </c>
      <c r="AW160" s="206" t="s">
        <v>414</v>
      </c>
      <c r="AX160" s="204" t="n">
        <v>3</v>
      </c>
      <c r="AY160" s="206" t="n">
        <v>0.190999999642372</v>
      </c>
      <c r="AZ160" s="206" t="n">
        <v>23.2000007629395</v>
      </c>
      <c r="BA160" s="204" t="n">
        <v>250</v>
      </c>
      <c r="BB160" s="204" t="n">
        <v>0</v>
      </c>
      <c r="BC160" s="204" t="n">
        <v>0</v>
      </c>
      <c r="BD160" s="204" t="n">
        <v>0</v>
      </c>
      <c r="BE160" s="204" t="n">
        <v>88116</v>
      </c>
      <c r="BF160" s="204" t="n">
        <v>0</v>
      </c>
      <c r="BG160" s="204" t="n">
        <v>115</v>
      </c>
      <c r="BH160" s="209" t="n">
        <v>3.79999995231628</v>
      </c>
      <c r="BI160" s="206" t="n">
        <v>3.65000009536743</v>
      </c>
      <c r="BJ160" s="206" t="n">
        <v>0.544079422950745</v>
      </c>
      <c r="BK160" s="204" t="n">
        <v>52</v>
      </c>
      <c r="BL160" s="209" t="n">
        <v>100</v>
      </c>
      <c r="BM160" s="211" t="s">
        <v>414</v>
      </c>
      <c r="BN160" s="206" t="n">
        <v>89.9209060668945</v>
      </c>
      <c r="BO160" s="209" t="n">
        <v>133.519866943359</v>
      </c>
      <c r="BP160" s="204" t="n">
        <v>84000</v>
      </c>
      <c r="BQ160" s="209" t="n">
        <v>97.5326232910156</v>
      </c>
      <c r="BR160" s="209" t="n">
        <v>99.7876968383789</v>
      </c>
      <c r="BS160" s="206" t="n">
        <v>24.6429996490478</v>
      </c>
      <c r="BT160" s="204" t="n">
        <v>97</v>
      </c>
      <c r="BU160" s="204" t="n">
        <v>98</v>
      </c>
      <c r="BV160" s="204" t="n">
        <v>96</v>
      </c>
      <c r="BW160" s="206" t="n">
        <v>2267.08862304688</v>
      </c>
      <c r="BX160" s="206" t="n">
        <v>5</v>
      </c>
      <c r="BY160" s="204" t="n">
        <v>21087.845703125</v>
      </c>
      <c r="BZ160" s="204" t="n">
        <v>5447622</v>
      </c>
      <c r="CA160" s="204" t="n">
        <v>5424156</v>
      </c>
      <c r="CB160" s="204" t="n">
        <v>48088</v>
      </c>
    </row>
    <row r="161" customFormat="false" ht="14.5" hidden="false" customHeight="false" outlineLevel="0" collapsed="false">
      <c r="A161" s="202" t="s">
        <v>722</v>
      </c>
      <c r="B161" s="203" t="s">
        <v>723</v>
      </c>
      <c r="C161" s="204" t="n">
        <v>4204.12939453125</v>
      </c>
      <c r="D161" s="204" t="n">
        <v>0</v>
      </c>
      <c r="E161" s="204" t="n">
        <v>8919.3115234375</v>
      </c>
      <c r="F161" s="204" t="n">
        <v>5.81199979782105</v>
      </c>
      <c r="G161" s="204" t="n">
        <v>0</v>
      </c>
      <c r="H161" s="204" t="n">
        <v>0</v>
      </c>
      <c r="I161" s="204" t="n">
        <v>0</v>
      </c>
      <c r="J161" s="205" t="n">
        <v>0</v>
      </c>
      <c r="K161" s="206" t="n">
        <v>0</v>
      </c>
      <c r="L161" s="207" t="n">
        <v>0.0285714287310839</v>
      </c>
      <c r="M161" s="204" t="n">
        <v>260.222961425781</v>
      </c>
      <c r="N161" s="204" t="s">
        <v>414</v>
      </c>
      <c r="O161" s="204" t="s">
        <v>414</v>
      </c>
      <c r="P161" s="204" t="s">
        <v>414</v>
      </c>
      <c r="Q161" s="204" t="n">
        <v>0</v>
      </c>
      <c r="R161" s="208" t="n">
        <v>0</v>
      </c>
      <c r="S161" s="204" t="n">
        <v>0</v>
      </c>
      <c r="T161" s="208" t="n">
        <v>0</v>
      </c>
      <c r="U161" s="204" t="n">
        <v>0</v>
      </c>
      <c r="V161" s="204" t="n">
        <v>3677.83862304687</v>
      </c>
      <c r="W161" s="204" t="n">
        <v>0</v>
      </c>
      <c r="X161" s="206" t="n">
        <v>104.636726379395</v>
      </c>
      <c r="Y161" s="206" t="n">
        <v>0.777082860469818</v>
      </c>
      <c r="Z161" s="206" t="n">
        <v>55.4269981384277</v>
      </c>
      <c r="AA161" s="206" t="n">
        <v>2.46740126609802</v>
      </c>
      <c r="AB161" s="206" t="n">
        <v>0</v>
      </c>
      <c r="AC161" s="206" t="s">
        <v>414</v>
      </c>
      <c r="AD161" s="204" t="n">
        <v>1067</v>
      </c>
      <c r="AE161" s="209" t="n">
        <v>100</v>
      </c>
      <c r="AF161" s="209" t="n">
        <v>3.70000004768372</v>
      </c>
      <c r="AG161" s="206" t="n">
        <v>4.87099981307983</v>
      </c>
      <c r="AH161" s="206" t="n">
        <v>0.00347488792613149</v>
      </c>
      <c r="AI161" s="204" t="n">
        <v>0</v>
      </c>
      <c r="AJ161" s="204" t="n">
        <v>0</v>
      </c>
      <c r="AK161" s="206" t="n">
        <v>0.916999995708466</v>
      </c>
      <c r="AL161" s="210" t="s">
        <v>414</v>
      </c>
      <c r="AM161" s="206" t="n">
        <v>0</v>
      </c>
      <c r="AN161" s="206" t="n">
        <v>0</v>
      </c>
      <c r="AO161" s="206" t="n">
        <v>0</v>
      </c>
      <c r="AP161" s="206" t="s">
        <v>414</v>
      </c>
      <c r="AQ161" s="206" t="n">
        <v>1.19741630554199</v>
      </c>
      <c r="AR161" s="209" t="n">
        <v>2.20000004768372</v>
      </c>
      <c r="AS161" s="206" t="s">
        <v>414</v>
      </c>
      <c r="AT161" s="204" t="n">
        <v>4.09999990463257</v>
      </c>
      <c r="AU161" s="209" t="n">
        <v>0.100000001490116</v>
      </c>
      <c r="AV161" s="206" t="n">
        <v>0.00999999977648258</v>
      </c>
      <c r="AW161" s="206" t="s">
        <v>414</v>
      </c>
      <c r="AX161" s="204" t="n">
        <v>2</v>
      </c>
      <c r="AY161" s="206" t="n">
        <v>0.063000001013279</v>
      </c>
      <c r="AZ161" s="206" t="n">
        <v>24.3999996185303</v>
      </c>
      <c r="BA161" s="204" t="n">
        <v>0</v>
      </c>
      <c r="BB161" s="204" t="n">
        <v>1500</v>
      </c>
      <c r="BC161" s="204" t="n">
        <v>0</v>
      </c>
      <c r="BD161" s="204" t="n">
        <v>0</v>
      </c>
      <c r="BE161" s="204" t="n">
        <v>8305</v>
      </c>
      <c r="BF161" s="204" t="n">
        <v>0</v>
      </c>
      <c r="BG161" s="204" t="n">
        <v>127</v>
      </c>
      <c r="BH161" s="209" t="n">
        <v>2.40000009536743</v>
      </c>
      <c r="BI161" s="206" t="n">
        <v>4.65000009536743</v>
      </c>
      <c r="BJ161" s="206" t="n">
        <v>1.16624307632446</v>
      </c>
      <c r="BK161" s="204" t="n">
        <v>57</v>
      </c>
      <c r="BL161" s="209" t="n">
        <v>100</v>
      </c>
      <c r="BM161" s="211" t="n">
        <v>99.6999969482422</v>
      </c>
      <c r="BN161" s="206" t="n">
        <v>86.6013031005859</v>
      </c>
      <c r="BO161" s="209" t="n">
        <v>122.70182800293</v>
      </c>
      <c r="BP161" s="204" t="n">
        <v>36000</v>
      </c>
      <c r="BQ161" s="209" t="n">
        <v>98.0997924804688</v>
      </c>
      <c r="BR161" s="209" t="n">
        <v>99.5</v>
      </c>
      <c r="BS161" s="206" t="n">
        <v>29.9529991149902</v>
      </c>
      <c r="BT161" s="204" t="n">
        <v>95</v>
      </c>
      <c r="BU161" s="204" t="n">
        <v>91</v>
      </c>
      <c r="BV161" s="204" t="n">
        <v>70</v>
      </c>
      <c r="BW161" s="206" t="n">
        <v>3629.01440429687</v>
      </c>
      <c r="BX161" s="206" t="n">
        <v>7</v>
      </c>
      <c r="BY161" s="204" t="n">
        <v>29200.8203125</v>
      </c>
      <c r="BZ161" s="204" t="n">
        <v>2119409.5</v>
      </c>
      <c r="CA161" s="204" t="n">
        <v>2039019</v>
      </c>
      <c r="CB161" s="204" t="n">
        <v>20140</v>
      </c>
    </row>
    <row r="162" customFormat="false" ht="14.5" hidden="false" customHeight="false" outlineLevel="0" collapsed="false">
      <c r="A162" s="202" t="s">
        <v>724</v>
      </c>
      <c r="B162" s="203" t="s">
        <v>725</v>
      </c>
      <c r="C162" s="204" t="n">
        <v>1069.19848632813</v>
      </c>
      <c r="D162" s="204" t="n">
        <v>929.435607910156</v>
      </c>
      <c r="E162" s="204" t="s">
        <v>414</v>
      </c>
      <c r="F162" s="204" t="n">
        <v>51.8699989318848</v>
      </c>
      <c r="G162" s="204" t="n">
        <v>3042.35791015625</v>
      </c>
      <c r="H162" s="204" t="n">
        <v>150.955993652344</v>
      </c>
      <c r="I162" s="204" t="n">
        <v>2450.8740234375</v>
      </c>
      <c r="J162" s="205" t="n">
        <v>10.8571424484253</v>
      </c>
      <c r="K162" s="206" t="n">
        <v>0.0857142880558968</v>
      </c>
      <c r="L162" s="207" t="n">
        <v>0.142857149243355</v>
      </c>
      <c r="M162" s="204" t="n">
        <v>97477.265625</v>
      </c>
      <c r="N162" s="204" t="s">
        <v>414</v>
      </c>
      <c r="O162" s="204" t="s">
        <v>414</v>
      </c>
      <c r="P162" s="204" t="s">
        <v>414</v>
      </c>
      <c r="Q162" s="204" t="n">
        <v>658278.6875</v>
      </c>
      <c r="R162" s="208" t="n">
        <v>0.994058668613434</v>
      </c>
      <c r="S162" s="204" t="n">
        <v>658278.6875</v>
      </c>
      <c r="T162" s="208" t="n">
        <v>0.994058668613434</v>
      </c>
      <c r="U162" s="204" t="n">
        <v>204508</v>
      </c>
      <c r="V162" s="204" t="n">
        <v>168716.390625</v>
      </c>
      <c r="W162" s="204" t="n">
        <v>396012.75</v>
      </c>
      <c r="X162" s="206" t="n">
        <v>25.1516609191895</v>
      </c>
      <c r="Y162" s="206" t="n">
        <v>4.30089998245239</v>
      </c>
      <c r="Z162" s="206" t="n">
        <v>25.1280002593994</v>
      </c>
      <c r="AA162" s="206" t="s">
        <v>414</v>
      </c>
      <c r="AB162" s="206" t="n">
        <v>44.7909469604492</v>
      </c>
      <c r="AC162" s="206" t="n">
        <v>38.6363945007324</v>
      </c>
      <c r="AD162" s="204" t="s">
        <v>414</v>
      </c>
      <c r="AE162" s="204" t="n">
        <v>20</v>
      </c>
      <c r="AF162" s="209" t="s">
        <v>414</v>
      </c>
      <c r="AG162" s="206" t="n">
        <v>15.0179996490479</v>
      </c>
      <c r="AH162" s="206" t="n">
        <v>0.00457833847030997</v>
      </c>
      <c r="AI162" s="204" t="n">
        <v>0</v>
      </c>
      <c r="AJ162" s="204" t="n">
        <v>0</v>
      </c>
      <c r="AK162" s="206" t="n">
        <v>0.566999971866608</v>
      </c>
      <c r="AL162" s="210" t="s">
        <v>414</v>
      </c>
      <c r="AM162" s="206" t="n">
        <v>4.672836</v>
      </c>
      <c r="AN162" s="206" t="n">
        <v>162.279998779297</v>
      </c>
      <c r="AO162" s="206" t="n">
        <v>176.949996948242</v>
      </c>
      <c r="AP162" s="206" t="n">
        <v>13.5453834533691</v>
      </c>
      <c r="AQ162" s="206" t="n">
        <v>1.77948451042175</v>
      </c>
      <c r="AR162" s="209" t="n">
        <v>19.3999996185303</v>
      </c>
      <c r="AS162" s="206" t="n">
        <v>16.2000007629395</v>
      </c>
      <c r="AT162" s="204" t="n">
        <v>65</v>
      </c>
      <c r="AU162" s="209" t="s">
        <v>414</v>
      </c>
      <c r="AV162" s="206" t="s">
        <v>414</v>
      </c>
      <c r="AW162" s="206" t="n">
        <v>167.672775268555</v>
      </c>
      <c r="AX162" s="204" t="n">
        <v>503483</v>
      </c>
      <c r="AY162" s="206" t="s">
        <v>414</v>
      </c>
      <c r="AZ162" s="206" t="n">
        <v>37.0999984741211</v>
      </c>
      <c r="BA162" s="204" t="n">
        <v>0</v>
      </c>
      <c r="BB162" s="204" t="n">
        <v>0</v>
      </c>
      <c r="BC162" s="204" t="n">
        <v>0</v>
      </c>
      <c r="BD162" s="204" t="n">
        <v>0</v>
      </c>
      <c r="BE162" s="204" t="n">
        <v>0</v>
      </c>
      <c r="BF162" s="204" t="n">
        <v>0</v>
      </c>
      <c r="BG162" s="204" t="n">
        <v>111</v>
      </c>
      <c r="BH162" s="209" t="n">
        <v>18.1000003814697</v>
      </c>
      <c r="BI162" s="206" t="n">
        <v>2.34999990463257</v>
      </c>
      <c r="BJ162" s="206" t="n">
        <v>-0.912718713283539</v>
      </c>
      <c r="BK162" s="204" t="n">
        <v>43</v>
      </c>
      <c r="BL162" s="209" t="n">
        <v>73.3464813232422</v>
      </c>
      <c r="BM162" s="211" t="n">
        <v>76.5999984741211</v>
      </c>
      <c r="BN162" s="206" t="n">
        <v>11.9242286682129</v>
      </c>
      <c r="BO162" s="209" t="n">
        <v>69.0072860717774</v>
      </c>
      <c r="BP162" s="204" t="n">
        <v>1000</v>
      </c>
      <c r="BQ162" s="209" t="n">
        <v>34.7559242248535</v>
      </c>
      <c r="BR162" s="209" t="n">
        <v>67.301025390625</v>
      </c>
      <c r="BS162" s="206" t="n">
        <v>1.99899995326996</v>
      </c>
      <c r="BT162" s="204" t="n">
        <v>94</v>
      </c>
      <c r="BU162" s="204" t="n">
        <v>51</v>
      </c>
      <c r="BV162" s="204" t="n">
        <v>93</v>
      </c>
      <c r="BW162" s="206" t="n">
        <v>131.092651367188</v>
      </c>
      <c r="BX162" s="206" t="n">
        <v>104</v>
      </c>
      <c r="BY162" s="204" t="n">
        <v>2336.96801757812</v>
      </c>
      <c r="BZ162" s="204" t="n">
        <v>707851</v>
      </c>
      <c r="CA162" s="204" t="n">
        <v>583591</v>
      </c>
      <c r="CB162" s="204" t="n">
        <v>27990</v>
      </c>
    </row>
    <row r="163" customFormat="false" ht="14.5" hidden="false" customHeight="false" outlineLevel="0" collapsed="false">
      <c r="A163" s="202" t="s">
        <v>726</v>
      </c>
      <c r="B163" s="203" t="s">
        <v>727</v>
      </c>
      <c r="C163" s="204" t="n">
        <v>890.69287109375</v>
      </c>
      <c r="D163" s="204" t="n">
        <v>0</v>
      </c>
      <c r="E163" s="204" t="n">
        <v>117452.0390625</v>
      </c>
      <c r="F163" s="204" t="n">
        <v>273.739990234375</v>
      </c>
      <c r="G163" s="204" t="n">
        <v>0</v>
      </c>
      <c r="H163" s="204" t="n">
        <v>0</v>
      </c>
      <c r="I163" s="204" t="n">
        <v>505.036987304688</v>
      </c>
      <c r="J163" s="205" t="n">
        <v>716832.125</v>
      </c>
      <c r="K163" s="206" t="n">
        <v>0.342857152223587</v>
      </c>
      <c r="L163" s="207" t="n">
        <v>0.542857170104981</v>
      </c>
      <c r="M163" s="204" t="n">
        <v>4491622.5</v>
      </c>
      <c r="N163" s="204" t="n">
        <v>0</v>
      </c>
      <c r="O163" s="204" t="n">
        <v>0</v>
      </c>
      <c r="P163" s="204" t="n">
        <v>0</v>
      </c>
      <c r="Q163" s="204" t="n">
        <v>20623286</v>
      </c>
      <c r="R163" s="208" t="n">
        <v>0.986291348934174</v>
      </c>
      <c r="S163" s="204" t="n">
        <v>20607972</v>
      </c>
      <c r="T163" s="208" t="n">
        <v>0.985558927059174</v>
      </c>
      <c r="U163" s="204" t="n">
        <v>1296115</v>
      </c>
      <c r="V163" s="204" t="n">
        <v>8608909</v>
      </c>
      <c r="W163" s="204" t="n">
        <v>7998404</v>
      </c>
      <c r="X163" s="206" t="n">
        <v>26.0775661468506</v>
      </c>
      <c r="Y163" s="206" t="n">
        <v>4.16220903396606</v>
      </c>
      <c r="Z163" s="206" t="n">
        <v>46.7309989929199</v>
      </c>
      <c r="AA163" s="206" t="s">
        <v>414</v>
      </c>
      <c r="AB163" s="206" t="n">
        <v>23.1210289001465</v>
      </c>
      <c r="AC163" s="206" t="n">
        <v>24.9454555511475</v>
      </c>
      <c r="AD163" s="204" t="n">
        <v>3881</v>
      </c>
      <c r="AE163" s="209" t="n">
        <v>20</v>
      </c>
      <c r="AF163" s="209" t="n">
        <v>72.0999984741211</v>
      </c>
      <c r="AG163" s="206" t="n">
        <v>17.7840003967285</v>
      </c>
      <c r="AH163" s="206" t="n">
        <v>0.974875390529632</v>
      </c>
      <c r="AI163" s="204" t="n">
        <v>5</v>
      </c>
      <c r="AJ163" s="204" t="n">
        <v>0</v>
      </c>
      <c r="AK163" s="206" t="s">
        <v>414</v>
      </c>
      <c r="AL163" s="210" t="s">
        <v>414</v>
      </c>
      <c r="AM163" s="206" t="n">
        <v>3377.475584</v>
      </c>
      <c r="AN163" s="206" t="n">
        <v>1153.05004882813</v>
      </c>
      <c r="AO163" s="206" t="n">
        <v>1251.17004394531</v>
      </c>
      <c r="AP163" s="206" t="n">
        <v>43.8675003051758</v>
      </c>
      <c r="AQ163" s="206" t="n">
        <v>24.9092445373535</v>
      </c>
      <c r="AR163" s="209" t="n">
        <v>114.599998474121</v>
      </c>
      <c r="AS163" s="206" t="s">
        <v>414</v>
      </c>
      <c r="AT163" s="204" t="n">
        <v>259</v>
      </c>
      <c r="AU163" s="209" t="n">
        <v>0.100000001490116</v>
      </c>
      <c r="AV163" s="206" t="n">
        <v>0.0299999993294477</v>
      </c>
      <c r="AW163" s="206" t="n">
        <v>52.2014999389648</v>
      </c>
      <c r="AX163" s="204" t="n">
        <v>3698691</v>
      </c>
      <c r="AY163" s="206" t="s">
        <v>414</v>
      </c>
      <c r="AZ163" s="206" t="n">
        <v>36.7999992370605</v>
      </c>
      <c r="BA163" s="204" t="n">
        <v>1311020</v>
      </c>
      <c r="BB163" s="204" t="n">
        <v>4500000</v>
      </c>
      <c r="BC163" s="204" t="n">
        <v>4416</v>
      </c>
      <c r="BD163" s="204" t="n">
        <v>2967500</v>
      </c>
      <c r="BE163" s="204" t="n">
        <v>30062</v>
      </c>
      <c r="BF163" s="204" t="n">
        <v>1443</v>
      </c>
      <c r="BG163" s="204" t="n">
        <v>79</v>
      </c>
      <c r="BH163" s="209" t="n">
        <v>59.5</v>
      </c>
      <c r="BI163" s="206" t="s">
        <v>414</v>
      </c>
      <c r="BJ163" s="206" t="n">
        <v>-2.09357070922852</v>
      </c>
      <c r="BK163" s="204" t="n">
        <v>13</v>
      </c>
      <c r="BL163" s="209" t="n">
        <v>49.7308692932129</v>
      </c>
      <c r="BM163" s="211" t="s">
        <v>414</v>
      </c>
      <c r="BN163" s="206" t="n">
        <v>2.00404858589172</v>
      </c>
      <c r="BO163" s="209" t="n">
        <v>55.6463623046875</v>
      </c>
      <c r="BP163" s="204" t="n">
        <v>190000</v>
      </c>
      <c r="BQ163" s="209" t="n">
        <v>39.3066177368164</v>
      </c>
      <c r="BR163" s="209" t="n">
        <v>56.4769744873047</v>
      </c>
      <c r="BS163" s="206" t="n">
        <v>0.229000002145767</v>
      </c>
      <c r="BT163" s="204" t="n">
        <v>42</v>
      </c>
      <c r="BU163" s="204" t="s">
        <v>414</v>
      </c>
      <c r="BV163" s="204" t="s">
        <v>414</v>
      </c>
      <c r="BW163" s="204" t="s">
        <v>414</v>
      </c>
      <c r="BX163" s="206" t="n">
        <v>829</v>
      </c>
      <c r="BY163" s="204" t="n">
        <v>445.779022216797</v>
      </c>
      <c r="BZ163" s="204" t="n">
        <v>17065580</v>
      </c>
      <c r="CA163" s="204" t="n">
        <v>10794026</v>
      </c>
      <c r="CB163" s="204" t="n">
        <v>627340</v>
      </c>
    </row>
    <row r="164" customFormat="false" ht="14.5" hidden="false" customHeight="false" outlineLevel="0" collapsed="false">
      <c r="A164" s="202" t="s">
        <v>728</v>
      </c>
      <c r="B164" s="203" t="s">
        <v>729</v>
      </c>
      <c r="C164" s="204" t="n">
        <v>2062.119140625</v>
      </c>
      <c r="D164" s="204" t="n">
        <v>0</v>
      </c>
      <c r="E164" s="204" t="n">
        <v>94026.546875</v>
      </c>
      <c r="F164" s="204" t="n">
        <v>15.6780004501343</v>
      </c>
      <c r="G164" s="204" t="n">
        <v>1393.20544433594</v>
      </c>
      <c r="H164" s="204" t="n">
        <v>0</v>
      </c>
      <c r="I164" s="204" t="n">
        <v>0</v>
      </c>
      <c r="J164" s="205" t="n">
        <v>916285.6875</v>
      </c>
      <c r="K164" s="206" t="n">
        <v>0.228571429848671</v>
      </c>
      <c r="L164" s="207" t="n">
        <v>0.428571432828903</v>
      </c>
      <c r="M164" s="204" t="n">
        <v>44310740</v>
      </c>
      <c r="N164" s="204" t="n">
        <v>0</v>
      </c>
      <c r="O164" s="204" t="n">
        <v>0</v>
      </c>
      <c r="P164" s="204" t="n">
        <v>17363.18359375</v>
      </c>
      <c r="Q164" s="204" t="n">
        <v>13890337</v>
      </c>
      <c r="R164" s="208" t="n">
        <v>0.249347910284996</v>
      </c>
      <c r="S164" s="204" t="n">
        <v>6984117</v>
      </c>
      <c r="T164" s="208" t="n">
        <v>0.125373139977455</v>
      </c>
      <c r="U164" s="204" t="n">
        <v>1023942</v>
      </c>
      <c r="V164" s="204" t="n">
        <v>24081220</v>
      </c>
      <c r="W164" s="204" t="n">
        <v>1147350.75</v>
      </c>
      <c r="X164" s="206" t="n">
        <v>49.4950866699219</v>
      </c>
      <c r="Y164" s="206" t="n">
        <v>1.95812916755676</v>
      </c>
      <c r="Z164" s="206" t="n">
        <v>67.8470001220703</v>
      </c>
      <c r="AA164" s="206" t="n">
        <v>3.3622031211853</v>
      </c>
      <c r="AB164" s="206" t="n">
        <v>0.224160015583038</v>
      </c>
      <c r="AC164" s="206" t="n">
        <v>44.3696937561035</v>
      </c>
      <c r="AD164" s="204" t="n">
        <v>1801</v>
      </c>
      <c r="AE164" s="204" t="n">
        <v>100</v>
      </c>
      <c r="AF164" s="209" t="n">
        <v>25.6000003814697</v>
      </c>
      <c r="AG164" s="206" t="n">
        <v>9.72000026702881</v>
      </c>
      <c r="AH164" s="206" t="n">
        <v>0.75031840801239</v>
      </c>
      <c r="AI164" s="204" t="n">
        <v>4</v>
      </c>
      <c r="AJ164" s="204" t="n">
        <v>0</v>
      </c>
      <c r="AK164" s="206" t="n">
        <v>0.708999991416931</v>
      </c>
      <c r="AL164" s="210" t="n">
        <v>0.0248906407505274</v>
      </c>
      <c r="AM164" s="206" t="n">
        <v>20.568717</v>
      </c>
      <c r="AN164" s="206" t="n">
        <v>790.369995117188</v>
      </c>
      <c r="AO164" s="206" t="n">
        <v>735.280029296875</v>
      </c>
      <c r="AP164" s="206" t="n">
        <v>0.364739775657654</v>
      </c>
      <c r="AQ164" s="206" t="n">
        <v>0.241735190153122</v>
      </c>
      <c r="AR164" s="209" t="n">
        <v>32.2000007629395</v>
      </c>
      <c r="AS164" s="206" t="n">
        <v>5.5</v>
      </c>
      <c r="AT164" s="204" t="n">
        <v>554</v>
      </c>
      <c r="AU164" s="209" t="n">
        <v>19.1000003814697</v>
      </c>
      <c r="AV164" s="206" t="n">
        <v>7.78999996185303</v>
      </c>
      <c r="AW164" s="206" t="n">
        <v>0.752503573894501</v>
      </c>
      <c r="AX164" s="204" t="n">
        <v>16502598</v>
      </c>
      <c r="AY164" s="206" t="n">
        <v>0.40599998831749</v>
      </c>
      <c r="AZ164" s="206" t="n">
        <v>63</v>
      </c>
      <c r="BA164" s="204" t="n">
        <v>410</v>
      </c>
      <c r="BB164" s="204" t="n">
        <v>12012437</v>
      </c>
      <c r="BC164" s="204" t="n">
        <v>122316</v>
      </c>
      <c r="BD164" s="204" t="n">
        <v>0</v>
      </c>
      <c r="BE164" s="204" t="n">
        <v>242063</v>
      </c>
      <c r="BF164" s="204" t="n">
        <v>0</v>
      </c>
      <c r="BG164" s="204" t="n">
        <v>118</v>
      </c>
      <c r="BH164" s="209" t="n">
        <v>6.90000009536743</v>
      </c>
      <c r="BI164" s="206" t="n">
        <v>3.45000004768372</v>
      </c>
      <c r="BJ164" s="206" t="n">
        <v>0.299396395683289</v>
      </c>
      <c r="BK164" s="204" t="n">
        <v>44</v>
      </c>
      <c r="BL164" s="209" t="n">
        <v>84.3855361938477</v>
      </c>
      <c r="BM164" s="211" t="n">
        <v>95.0229721069336</v>
      </c>
      <c r="BN164" s="206" t="n">
        <v>70</v>
      </c>
      <c r="BO164" s="209" t="n">
        <v>161.796585083008</v>
      </c>
      <c r="BP164" s="204" t="n">
        <v>300000</v>
      </c>
      <c r="BQ164" s="209" t="n">
        <v>78.474609375</v>
      </c>
      <c r="BR164" s="209" t="n">
        <v>93.8850555419922</v>
      </c>
      <c r="BS164" s="206" t="n">
        <v>9.10099983215332</v>
      </c>
      <c r="BT164" s="204" t="n">
        <v>84</v>
      </c>
      <c r="BU164" s="204" t="n">
        <v>76</v>
      </c>
      <c r="BV164" s="204" t="n">
        <v>83</v>
      </c>
      <c r="BW164" s="206" t="n">
        <v>1187.32946777344</v>
      </c>
      <c r="BX164" s="206" t="n">
        <v>119</v>
      </c>
      <c r="BY164" s="204" t="n">
        <v>6994.21142578125</v>
      </c>
      <c r="BZ164" s="204" t="n">
        <v>59392256</v>
      </c>
      <c r="CA164" s="204" t="n">
        <v>54512272</v>
      </c>
      <c r="CB164" s="204" t="n">
        <v>1213090</v>
      </c>
    </row>
    <row r="165" customFormat="false" ht="14.5" hidden="false" customHeight="false" outlineLevel="0" collapsed="false">
      <c r="A165" s="202" t="s">
        <v>730</v>
      </c>
      <c r="B165" s="203" t="s">
        <v>731</v>
      </c>
      <c r="C165" s="204" t="n">
        <v>5362.46728515625</v>
      </c>
      <c r="D165" s="204" t="n">
        <v>0</v>
      </c>
      <c r="E165" s="204" t="n">
        <v>118139.9609375</v>
      </c>
      <c r="F165" s="204" t="n">
        <v>0</v>
      </c>
      <c r="G165" s="204" t="n">
        <v>0</v>
      </c>
      <c r="H165" s="204" t="n">
        <v>0</v>
      </c>
      <c r="I165" s="204" t="n">
        <v>0</v>
      </c>
      <c r="J165" s="205" t="n">
        <v>226228.578125</v>
      </c>
      <c r="K165" s="206" t="n">
        <v>0.0857142880558968</v>
      </c>
      <c r="L165" s="207" t="n">
        <v>0.0285714287310839</v>
      </c>
      <c r="M165" s="204" t="n">
        <v>5063351.5</v>
      </c>
      <c r="N165" s="204" t="n">
        <v>234117.5625</v>
      </c>
      <c r="O165" s="204" t="n">
        <v>0</v>
      </c>
      <c r="P165" s="204" t="n">
        <v>513863.75</v>
      </c>
      <c r="Q165" s="204" t="n">
        <v>9831558</v>
      </c>
      <c r="R165" s="208" t="n">
        <v>0.999827027320862</v>
      </c>
      <c r="S165" s="204" t="n">
        <v>9825833</v>
      </c>
      <c r="T165" s="208" t="n">
        <v>0.999244809150696</v>
      </c>
      <c r="U165" s="204" t="n">
        <v>2285674</v>
      </c>
      <c r="V165" s="204" t="n">
        <v>12238915</v>
      </c>
      <c r="W165" s="204" t="n">
        <v>8125045</v>
      </c>
      <c r="X165" s="213" t="n">
        <v>18.0105571746826</v>
      </c>
      <c r="Y165" s="206" t="n">
        <v>3.20994734764099</v>
      </c>
      <c r="Z165" s="206" t="n">
        <v>20.5139999389648</v>
      </c>
      <c r="AA165" s="206" t="n">
        <v>5.94797277450562</v>
      </c>
      <c r="AB165" s="206" t="n">
        <v>60.1271934509277</v>
      </c>
      <c r="AC165" s="206" t="s">
        <v>414</v>
      </c>
      <c r="AD165" s="204" t="n">
        <v>2872</v>
      </c>
      <c r="AE165" s="204" t="n">
        <v>20</v>
      </c>
      <c r="AF165" s="209" t="n">
        <v>91.4000015258789</v>
      </c>
      <c r="AG165" s="206" t="n">
        <v>15.2530002593994</v>
      </c>
      <c r="AH165" s="206" t="n">
        <v>0.955855309963226</v>
      </c>
      <c r="AI165" s="204" t="n">
        <v>4</v>
      </c>
      <c r="AJ165" s="204" t="n">
        <v>5</v>
      </c>
      <c r="AK165" s="206" t="n">
        <v>0.43299999833107</v>
      </c>
      <c r="AL165" s="210" t="n">
        <v>0.580157458782196</v>
      </c>
      <c r="AM165" s="206" t="n">
        <v>3788.56576</v>
      </c>
      <c r="AN165" s="206" t="n">
        <v>1390.42004394531</v>
      </c>
      <c r="AO165" s="206" t="n">
        <v>1348.23999023438</v>
      </c>
      <c r="AP165" s="206" t="s">
        <v>414</v>
      </c>
      <c r="AQ165" s="209" t="s">
        <v>414</v>
      </c>
      <c r="AR165" s="209" t="n">
        <v>97.9000015258789</v>
      </c>
      <c r="AS165" s="209" t="n">
        <v>27.7000007629395</v>
      </c>
      <c r="AT165" s="204" t="n">
        <v>232</v>
      </c>
      <c r="AU165" s="209" t="n">
        <v>2.29999995231628</v>
      </c>
      <c r="AV165" s="206" t="n">
        <v>2.23000001907349</v>
      </c>
      <c r="AW165" s="206" t="n">
        <v>286.886627197266</v>
      </c>
      <c r="AX165" s="204" t="n">
        <v>8571203</v>
      </c>
      <c r="AY165" s="206" t="s">
        <v>414</v>
      </c>
      <c r="AZ165" s="206" t="n">
        <v>44.0999984741211</v>
      </c>
      <c r="BA165" s="204" t="n">
        <v>1042000</v>
      </c>
      <c r="BB165" s="204" t="n">
        <v>853000</v>
      </c>
      <c r="BC165" s="204" t="n">
        <v>0</v>
      </c>
      <c r="BD165" s="204" t="n">
        <v>2229657</v>
      </c>
      <c r="BE165" s="204" t="n">
        <v>340430</v>
      </c>
      <c r="BF165" s="204" t="n">
        <v>45925</v>
      </c>
      <c r="BG165" s="204" t="n">
        <v>96</v>
      </c>
      <c r="BH165" s="209" t="n">
        <v>29.2000007629395</v>
      </c>
      <c r="BI165" s="206" t="s">
        <v>414</v>
      </c>
      <c r="BJ165" s="206" t="n">
        <v>-2.34441041946411</v>
      </c>
      <c r="BK165" s="204" t="n">
        <v>11</v>
      </c>
      <c r="BL165" s="209" t="n">
        <v>7.24133825302124</v>
      </c>
      <c r="BM165" s="211" t="n">
        <v>34.5227584838867</v>
      </c>
      <c r="BN165" s="206" t="n">
        <v>6.5</v>
      </c>
      <c r="BO165" s="209" t="n">
        <v>12.0067272186279</v>
      </c>
      <c r="BP165" s="204" t="n">
        <v>39000</v>
      </c>
      <c r="BQ165" s="209" t="n">
        <v>15.8448171615601</v>
      </c>
      <c r="BR165" s="209" t="n">
        <v>40.950927734375</v>
      </c>
      <c r="BS165" s="206" t="s">
        <v>414</v>
      </c>
      <c r="BT165" s="204" t="n">
        <v>49</v>
      </c>
      <c r="BU165" s="204" t="s">
        <v>414</v>
      </c>
      <c r="BV165" s="204" t="s">
        <v>414</v>
      </c>
      <c r="BW165" s="206" t="n">
        <v>62.9920463562012</v>
      </c>
      <c r="BX165" s="206" t="n">
        <v>1150</v>
      </c>
      <c r="BY165" s="204" t="s">
        <v>414</v>
      </c>
      <c r="BZ165" s="204" t="n">
        <v>10748272</v>
      </c>
      <c r="CA165" s="204" t="n">
        <v>12271544</v>
      </c>
      <c r="CB165" s="204" t="n">
        <v>644329</v>
      </c>
    </row>
    <row r="166" customFormat="false" ht="14.5" hidden="false" customHeight="false" outlineLevel="0" collapsed="false">
      <c r="A166" s="202" t="s">
        <v>732</v>
      </c>
      <c r="B166" s="203" t="s">
        <v>733</v>
      </c>
      <c r="C166" s="204" t="n">
        <v>16889.927734375</v>
      </c>
      <c r="D166" s="204" t="n">
        <v>0</v>
      </c>
      <c r="E166" s="204" t="n">
        <v>118408.203125</v>
      </c>
      <c r="F166" s="204" t="n">
        <v>191.005996704102</v>
      </c>
      <c r="G166" s="204" t="n">
        <v>0</v>
      </c>
      <c r="H166" s="204" t="n">
        <v>0</v>
      </c>
      <c r="I166" s="204" t="n">
        <v>0</v>
      </c>
      <c r="J166" s="205" t="n">
        <v>171428.578125</v>
      </c>
      <c r="K166" s="206" t="n">
        <v>0.0571428574621677</v>
      </c>
      <c r="L166" s="207" t="n">
        <v>0.0857142880558968</v>
      </c>
      <c r="M166" s="204" t="n">
        <v>0</v>
      </c>
      <c r="N166" s="204" t="s">
        <v>414</v>
      </c>
      <c r="O166" s="204" t="s">
        <v>414</v>
      </c>
      <c r="P166" s="204" t="s">
        <v>414</v>
      </c>
      <c r="Q166" s="204" t="n">
        <v>0</v>
      </c>
      <c r="R166" s="208" t="n">
        <v>0</v>
      </c>
      <c r="S166" s="204" t="n">
        <v>0</v>
      </c>
      <c r="T166" s="208" t="n">
        <v>0</v>
      </c>
      <c r="U166" s="204" t="n">
        <v>58747</v>
      </c>
      <c r="V166" s="204" t="n">
        <v>7580690.5</v>
      </c>
      <c r="W166" s="204" t="n">
        <v>1227933.875</v>
      </c>
      <c r="X166" s="213" t="n">
        <v>94.7285003662109</v>
      </c>
      <c r="Y166" s="206" t="n">
        <v>0.226370394229889</v>
      </c>
      <c r="Z166" s="206" t="n">
        <v>81.0559997558594</v>
      </c>
      <c r="AA166" s="206" t="n">
        <v>2.69451785087585</v>
      </c>
      <c r="AB166" s="206" t="n">
        <v>0</v>
      </c>
      <c r="AC166" s="206" t="s">
        <v>414</v>
      </c>
      <c r="AD166" s="204" t="n">
        <v>19732</v>
      </c>
      <c r="AE166" s="204" t="n">
        <v>80</v>
      </c>
      <c r="AF166" s="209" t="n">
        <v>5.5</v>
      </c>
      <c r="AG166" s="206" t="n">
        <v>4.25600004196167</v>
      </c>
      <c r="AH166" s="206" t="n">
        <v>0.0523492358624935</v>
      </c>
      <c r="AI166" s="204" t="n">
        <v>0</v>
      </c>
      <c r="AJ166" s="204" t="n">
        <v>0</v>
      </c>
      <c r="AK166" s="206" t="n">
        <v>0.903999984264374</v>
      </c>
      <c r="AL166" s="210" t="s">
        <v>414</v>
      </c>
      <c r="AM166" s="206" t="n">
        <v>-0.491546</v>
      </c>
      <c r="AN166" s="206" t="n">
        <v>0</v>
      </c>
      <c r="AO166" s="206" t="n">
        <v>0</v>
      </c>
      <c r="AP166" s="206" t="s">
        <v>414</v>
      </c>
      <c r="AQ166" s="206" t="n">
        <v>0.233819514513016</v>
      </c>
      <c r="AR166" s="209" t="n">
        <v>3.20000004768372</v>
      </c>
      <c r="AS166" s="206" t="s">
        <v>414</v>
      </c>
      <c r="AT166" s="204" t="n">
        <v>7.30000019073486</v>
      </c>
      <c r="AU166" s="209" t="n">
        <v>0.400000005960465</v>
      </c>
      <c r="AV166" s="206" t="n">
        <v>0.159999996423721</v>
      </c>
      <c r="AW166" s="206" t="s">
        <v>414</v>
      </c>
      <c r="AX166" s="204" t="n">
        <v>1</v>
      </c>
      <c r="AY166" s="206" t="n">
        <v>0.0700000002980232</v>
      </c>
      <c r="AZ166" s="206" t="n">
        <v>34.2999992370605</v>
      </c>
      <c r="BA166" s="204" t="n">
        <v>2000</v>
      </c>
      <c r="BB166" s="204" t="n">
        <v>250</v>
      </c>
      <c r="BC166" s="204" t="n">
        <v>0</v>
      </c>
      <c r="BD166" s="204" t="n">
        <v>0</v>
      </c>
      <c r="BE166" s="204" t="n">
        <v>372260</v>
      </c>
      <c r="BF166" s="204" t="n">
        <v>0</v>
      </c>
      <c r="BG166" s="204" t="n">
        <v>134</v>
      </c>
      <c r="BH166" s="209" t="n">
        <v>2.40000009536743</v>
      </c>
      <c r="BI166" s="206" t="n">
        <v>4.13333320617676</v>
      </c>
      <c r="BJ166" s="206" t="n">
        <v>0.894953727722168</v>
      </c>
      <c r="BK166" s="204" t="n">
        <v>61</v>
      </c>
      <c r="BL166" s="209" t="n">
        <v>100</v>
      </c>
      <c r="BM166" s="211" t="n">
        <v>98.5944595336914</v>
      </c>
      <c r="BN166" s="206" t="n">
        <v>93.2056503295899</v>
      </c>
      <c r="BO166" s="209" t="n">
        <v>119.020362854004</v>
      </c>
      <c r="BP166" s="204" t="n">
        <v>720000</v>
      </c>
      <c r="BQ166" s="209" t="n">
        <v>99.9033660888672</v>
      </c>
      <c r="BR166" s="209" t="n">
        <v>99.9256134033203</v>
      </c>
      <c r="BS166" s="206" t="n">
        <v>40.6910018920898</v>
      </c>
      <c r="BT166" s="204" t="n">
        <v>98</v>
      </c>
      <c r="BU166" s="204" t="n">
        <v>94</v>
      </c>
      <c r="BV166" s="204" t="n">
        <v>88</v>
      </c>
      <c r="BW166" s="206" t="n">
        <v>3983.93090820312</v>
      </c>
      <c r="BX166" s="206" t="n">
        <v>4</v>
      </c>
      <c r="BY166" s="204" t="n">
        <v>30115.705078125</v>
      </c>
      <c r="BZ166" s="204" t="n">
        <v>47486936</v>
      </c>
      <c r="CA166" s="204" t="n">
        <v>46113872</v>
      </c>
      <c r="CB166" s="204" t="n">
        <v>498800</v>
      </c>
    </row>
    <row r="167" customFormat="false" ht="14.5" hidden="false" customHeight="false" outlineLevel="0" collapsed="false">
      <c r="A167" s="202" t="s">
        <v>734</v>
      </c>
      <c r="B167" s="203" t="s">
        <v>735</v>
      </c>
      <c r="C167" s="204" t="n">
        <v>0</v>
      </c>
      <c r="D167" s="204" t="n">
        <v>0</v>
      </c>
      <c r="E167" s="204" t="n">
        <v>117807.75</v>
      </c>
      <c r="F167" s="204" t="n">
        <v>644.419982910156</v>
      </c>
      <c r="G167" s="204" t="n">
        <v>38089.5</v>
      </c>
      <c r="H167" s="204" t="n">
        <v>0</v>
      </c>
      <c r="I167" s="204" t="n">
        <v>27459.30078125</v>
      </c>
      <c r="J167" s="205" t="n">
        <v>249374.03125</v>
      </c>
      <c r="K167" s="206" t="n">
        <v>0.200000002980232</v>
      </c>
      <c r="L167" s="207" t="n">
        <v>0</v>
      </c>
      <c r="M167" s="204" t="n">
        <v>5391903.5</v>
      </c>
      <c r="N167" s="204" t="s">
        <v>414</v>
      </c>
      <c r="O167" s="204" t="s">
        <v>414</v>
      </c>
      <c r="P167" s="204" t="s">
        <v>414</v>
      </c>
      <c r="Q167" s="204" t="n">
        <v>0</v>
      </c>
      <c r="R167" s="208" t="n">
        <v>0</v>
      </c>
      <c r="S167" s="204" t="n">
        <v>0</v>
      </c>
      <c r="T167" s="208" t="n">
        <v>0</v>
      </c>
      <c r="U167" s="204" t="n">
        <v>14961863</v>
      </c>
      <c r="V167" s="204" t="n">
        <v>18579746</v>
      </c>
      <c r="W167" s="204" t="n">
        <v>19429962</v>
      </c>
      <c r="X167" s="213" t="n">
        <v>358.140441894531</v>
      </c>
      <c r="Y167" s="206" t="n">
        <v>1.85795176029205</v>
      </c>
      <c r="Z167" s="206" t="n">
        <v>18.8600006103516</v>
      </c>
      <c r="AA167" s="206" t="s">
        <v>414</v>
      </c>
      <c r="AB167" s="206" t="n">
        <v>0</v>
      </c>
      <c r="AC167" s="206" t="s">
        <v>414</v>
      </c>
      <c r="AD167" s="204" t="n">
        <v>3375</v>
      </c>
      <c r="AE167" s="204" t="n">
        <v>40</v>
      </c>
      <c r="AF167" s="209" t="s">
        <v>414</v>
      </c>
      <c r="AG167" s="206" t="n">
        <v>7.75400018692017</v>
      </c>
      <c r="AH167" s="206" t="n">
        <v>0.114120312035084</v>
      </c>
      <c r="AI167" s="204" t="n">
        <v>0</v>
      </c>
      <c r="AJ167" s="204" t="n">
        <v>0</v>
      </c>
      <c r="AK167" s="206" t="n">
        <v>0.782000005245209</v>
      </c>
      <c r="AL167" s="210" t="n">
        <v>0.0111846998333931</v>
      </c>
      <c r="AM167" s="206" t="n">
        <v>50.734274</v>
      </c>
      <c r="AN167" s="206" t="n">
        <v>124.430000305176</v>
      </c>
      <c r="AO167" s="206" t="n">
        <v>168.490005493164</v>
      </c>
      <c r="AP167" s="206" t="n">
        <v>0.27647677063942</v>
      </c>
      <c r="AQ167" s="206" t="n">
        <v>8.81862735748291</v>
      </c>
      <c r="AR167" s="209" t="n">
        <v>6.90000009536743</v>
      </c>
      <c r="AS167" s="206" t="n">
        <v>20.5</v>
      </c>
      <c r="AT167" s="204" t="n">
        <v>64</v>
      </c>
      <c r="AU167" s="209" t="n">
        <v>0.100000001490116</v>
      </c>
      <c r="AV167" s="206" t="n">
        <v>0.00999999977648258</v>
      </c>
      <c r="AW167" s="204" t="n">
        <v>0</v>
      </c>
      <c r="AX167" s="204" t="n">
        <v>34498</v>
      </c>
      <c r="AY167" s="206" t="n">
        <v>0.400999993085861</v>
      </c>
      <c r="AZ167" s="206" t="n">
        <v>39.2999992370605</v>
      </c>
      <c r="BA167" s="204" t="n">
        <v>152765</v>
      </c>
      <c r="BB167" s="204" t="n">
        <v>330777</v>
      </c>
      <c r="BC167" s="204" t="n">
        <v>22338</v>
      </c>
      <c r="BD167" s="204" t="n">
        <v>12000</v>
      </c>
      <c r="BE167" s="204" t="n">
        <v>1108</v>
      </c>
      <c r="BF167" s="204" t="n">
        <v>212</v>
      </c>
      <c r="BG167" s="204" t="n">
        <v>124</v>
      </c>
      <c r="BH167" s="209" t="n">
        <v>3.40000009536743</v>
      </c>
      <c r="BI167" s="206" t="n">
        <v>3.54999995231628</v>
      </c>
      <c r="BJ167" s="206" t="n">
        <v>-0.0702100992202759</v>
      </c>
      <c r="BK167" s="204" t="n">
        <v>37</v>
      </c>
      <c r="BL167" s="209" t="n">
        <v>100</v>
      </c>
      <c r="BM167" s="211" t="n">
        <v>92.3823013305664</v>
      </c>
      <c r="BN167" s="206" t="n">
        <v>35</v>
      </c>
      <c r="BO167" s="209" t="n">
        <v>138.841445922852</v>
      </c>
      <c r="BP167" s="204" t="n">
        <v>26000</v>
      </c>
      <c r="BQ167" s="209" t="n">
        <v>93.6529312133789</v>
      </c>
      <c r="BR167" s="209" t="n">
        <v>92.2275772094727</v>
      </c>
      <c r="BS167" s="206" t="n">
        <v>9.57999992370606</v>
      </c>
      <c r="BT167" s="204" t="n">
        <v>96</v>
      </c>
      <c r="BU167" s="204" t="n">
        <v>96</v>
      </c>
      <c r="BV167" s="204" t="s">
        <v>414</v>
      </c>
      <c r="BW167" s="206" t="n">
        <v>569.572998046875</v>
      </c>
      <c r="BX167" s="206" t="n">
        <v>36</v>
      </c>
      <c r="BY167" s="204" t="n">
        <v>3814.71533203125</v>
      </c>
      <c r="BZ167" s="204" t="n">
        <v>21773440</v>
      </c>
      <c r="CA167" s="204" t="n">
        <v>20715006</v>
      </c>
      <c r="CB167" s="204" t="n">
        <v>62710</v>
      </c>
    </row>
    <row r="168" customFormat="false" ht="14.5" hidden="false" customHeight="false" outlineLevel="0" collapsed="false">
      <c r="A168" s="202" t="s">
        <v>736</v>
      </c>
      <c r="B168" s="203" t="s">
        <v>737</v>
      </c>
      <c r="C168" s="204" t="n">
        <v>0</v>
      </c>
      <c r="D168" s="204" t="n">
        <v>0</v>
      </c>
      <c r="E168" s="204" t="n">
        <v>384799.40625</v>
      </c>
      <c r="F168" s="204" t="n">
        <v>0</v>
      </c>
      <c r="G168" s="204" t="n">
        <v>0</v>
      </c>
      <c r="H168" s="204" t="n">
        <v>0</v>
      </c>
      <c r="I168" s="204" t="n">
        <v>0</v>
      </c>
      <c r="J168" s="205" t="n">
        <v>537428.5625</v>
      </c>
      <c r="K168" s="206" t="n">
        <v>0.200000002980232</v>
      </c>
      <c r="L168" s="207" t="n">
        <v>0.0857142880558968</v>
      </c>
      <c r="M168" s="204" t="n">
        <v>25732164</v>
      </c>
      <c r="N168" s="204" t="n">
        <v>0</v>
      </c>
      <c r="O168" s="204" t="n">
        <v>0</v>
      </c>
      <c r="P168" s="204" t="n">
        <v>0</v>
      </c>
      <c r="Q168" s="204" t="n">
        <v>38438704</v>
      </c>
      <c r="R168" s="208" t="n">
        <v>0.928794622421265</v>
      </c>
      <c r="S168" s="204" t="n">
        <v>38438704</v>
      </c>
      <c r="T168" s="208" t="n">
        <v>0.928794622421265</v>
      </c>
      <c r="U168" s="204" t="n">
        <v>11267410</v>
      </c>
      <c r="V168" s="204" t="n">
        <v>38253172</v>
      </c>
      <c r="W168" s="204" t="n">
        <v>13019551</v>
      </c>
      <c r="X168" s="213" t="n">
        <v>24.2853832244873</v>
      </c>
      <c r="Y168" s="206" t="n">
        <v>3.34863138198853</v>
      </c>
      <c r="Z168" s="206" t="n">
        <v>35.5929985046387</v>
      </c>
      <c r="AA168" s="206" t="n">
        <v>5.59037590026856</v>
      </c>
      <c r="AB168" s="206" t="n">
        <v>24.0078620910645</v>
      </c>
      <c r="AC168" s="206" t="n">
        <v>12.5112905502319</v>
      </c>
      <c r="AD168" s="204" t="n">
        <v>11628</v>
      </c>
      <c r="AE168" s="204" t="n">
        <v>80</v>
      </c>
      <c r="AF168" s="209" t="n">
        <v>88.4000015258789</v>
      </c>
      <c r="AG168" s="206" t="n">
        <v>14.4569997787476</v>
      </c>
      <c r="AH168" s="206" t="n">
        <v>0.971690475940704</v>
      </c>
      <c r="AI168" s="204" t="n">
        <v>0</v>
      </c>
      <c r="AJ168" s="204" t="n">
        <v>5</v>
      </c>
      <c r="AK168" s="206" t="n">
        <v>0.509999990463257</v>
      </c>
      <c r="AL168" s="210" t="n">
        <v>0.279439598321915</v>
      </c>
      <c r="AM168" s="206" t="n">
        <v>2598.36608</v>
      </c>
      <c r="AN168" s="206" t="n">
        <v>570.469970703125</v>
      </c>
      <c r="AO168" s="206" t="n">
        <v>655.289978027344</v>
      </c>
      <c r="AP168" s="206" t="n">
        <v>9.20156478881836</v>
      </c>
      <c r="AQ168" s="206" t="n">
        <v>1.83549392223358</v>
      </c>
      <c r="AR168" s="209" t="n">
        <v>56.5999984741211</v>
      </c>
      <c r="AS168" s="206" t="n">
        <v>33</v>
      </c>
      <c r="AT168" s="204" t="n">
        <v>63</v>
      </c>
      <c r="AU168" s="209" t="n">
        <v>0.200000002980232</v>
      </c>
      <c r="AV168" s="206" t="n">
        <v>0.150000005960464</v>
      </c>
      <c r="AW168" s="206" t="n">
        <v>73.3983764648437</v>
      </c>
      <c r="AX168" s="204" t="n">
        <v>12458017</v>
      </c>
      <c r="AY168" s="206" t="n">
        <v>0.545000016689301</v>
      </c>
      <c r="AZ168" s="206" t="n">
        <v>34.2000007629395</v>
      </c>
      <c r="BA168" s="204" t="n">
        <v>875013</v>
      </c>
      <c r="BB168" s="204" t="n">
        <v>322018</v>
      </c>
      <c r="BC168" s="204" t="n">
        <v>10003</v>
      </c>
      <c r="BD168" s="204" t="n">
        <v>3040000</v>
      </c>
      <c r="BE168" s="204" t="n">
        <v>1158109</v>
      </c>
      <c r="BF168" s="204" t="n">
        <v>5</v>
      </c>
      <c r="BG168" s="204" t="n">
        <v>116</v>
      </c>
      <c r="BH168" s="209" t="n">
        <v>12.8000001907349</v>
      </c>
      <c r="BI168" s="206" t="n">
        <v>3.0533332824707</v>
      </c>
      <c r="BJ168" s="206" t="n">
        <v>-1.48648011684418</v>
      </c>
      <c r="BK168" s="204" t="n">
        <v>20</v>
      </c>
      <c r="BL168" s="209" t="n">
        <v>55.3897018432617</v>
      </c>
      <c r="BM168" s="211" t="n">
        <v>60.6971817016602</v>
      </c>
      <c r="BN168" s="206" t="n">
        <v>28.3999996185303</v>
      </c>
      <c r="BO168" s="209" t="n">
        <v>80.2640838623047</v>
      </c>
      <c r="BP168" s="204" t="n">
        <v>50000</v>
      </c>
      <c r="BQ168" s="209" t="n">
        <v>36.8920822143555</v>
      </c>
      <c r="BR168" s="209" t="n">
        <v>60.4486770629883</v>
      </c>
      <c r="BS168" s="206" t="n">
        <v>4.09999990463257</v>
      </c>
      <c r="BT168" s="204" t="n">
        <v>90</v>
      </c>
      <c r="BU168" s="204" t="n">
        <v>68</v>
      </c>
      <c r="BV168" s="204" t="n">
        <v>90</v>
      </c>
      <c r="BW168" s="206" t="n">
        <v>204.53532409668</v>
      </c>
      <c r="BX168" s="206" t="n">
        <v>295</v>
      </c>
      <c r="BY168" s="204" t="n">
        <v>764.341003417969</v>
      </c>
      <c r="BZ168" s="204" t="n">
        <v>45657200</v>
      </c>
      <c r="CA168" s="204" t="n">
        <v>40278556</v>
      </c>
      <c r="CB168" s="204" t="n">
        <v>2376000</v>
      </c>
    </row>
    <row r="169" customFormat="false" ht="14.5" hidden="false" customHeight="false" outlineLevel="0" collapsed="false">
      <c r="A169" s="202" t="s">
        <v>738</v>
      </c>
      <c r="B169" s="203" t="s">
        <v>739</v>
      </c>
      <c r="C169" s="204" t="n">
        <v>0</v>
      </c>
      <c r="D169" s="204" t="n">
        <v>0</v>
      </c>
      <c r="E169" s="204" t="n">
        <v>14977.7626953125</v>
      </c>
      <c r="F169" s="204" t="n">
        <v>0.142000004649162</v>
      </c>
      <c r="G169" s="204" t="n">
        <v>0</v>
      </c>
      <c r="H169" s="204" t="n">
        <v>0</v>
      </c>
      <c r="I169" s="204" t="n">
        <v>0</v>
      </c>
      <c r="J169" s="205" t="n">
        <v>0</v>
      </c>
      <c r="K169" s="206" t="n">
        <v>0</v>
      </c>
      <c r="L169" s="207" t="n">
        <v>0.0857142880558968</v>
      </c>
      <c r="M169" s="204" t="s">
        <v>414</v>
      </c>
      <c r="N169" s="204" t="s">
        <v>414</v>
      </c>
      <c r="O169" s="204" t="s">
        <v>414</v>
      </c>
      <c r="P169" s="204" t="s">
        <v>414</v>
      </c>
      <c r="Q169" s="204" t="n">
        <v>576239.6875</v>
      </c>
      <c r="R169" s="208" t="n">
        <v>1</v>
      </c>
      <c r="S169" s="204" t="n">
        <v>333716.84375</v>
      </c>
      <c r="T169" s="208" t="n">
        <v>0.579128503799439</v>
      </c>
      <c r="U169" s="204" t="n">
        <v>539669</v>
      </c>
      <c r="V169" s="204" t="n">
        <v>531429.4375</v>
      </c>
      <c r="W169" s="204" t="n">
        <v>541351.9375</v>
      </c>
      <c r="X169" s="206" t="n">
        <v>3.79357695579529</v>
      </c>
      <c r="Y169" s="206" t="n">
        <v>0.982139766216278</v>
      </c>
      <c r="Z169" s="206" t="n">
        <v>66.2190017700195</v>
      </c>
      <c r="AA169" s="206" t="n">
        <v>3.94080829620361</v>
      </c>
      <c r="AB169" s="206" t="n">
        <v>1.21956205368042</v>
      </c>
      <c r="AC169" s="206" t="n">
        <v>72.1036529541016</v>
      </c>
      <c r="AD169" s="204" t="n">
        <v>37</v>
      </c>
      <c r="AE169" s="204" t="n">
        <v>80</v>
      </c>
      <c r="AF169" s="209" t="n">
        <v>5.90000009536743</v>
      </c>
      <c r="AG169" s="206" t="n">
        <v>8.89599990844727</v>
      </c>
      <c r="AH169" s="206" t="n">
        <v>0.00749999796971679</v>
      </c>
      <c r="AI169" s="204" t="n">
        <v>0</v>
      </c>
      <c r="AJ169" s="204" t="n">
        <v>0</v>
      </c>
      <c r="AK169" s="206" t="n">
        <v>0.737999975681305</v>
      </c>
      <c r="AL169" s="210" t="n">
        <v>0.0112324999645352</v>
      </c>
      <c r="AM169" s="206" t="n">
        <v>0.476046</v>
      </c>
      <c r="AN169" s="206" t="n">
        <v>4.25</v>
      </c>
      <c r="AO169" s="206" t="n">
        <v>7.80000019073486</v>
      </c>
      <c r="AP169" s="206" t="n">
        <v>1.11949169635773</v>
      </c>
      <c r="AQ169" s="206" t="n">
        <v>4.30020761489868</v>
      </c>
      <c r="AR169" s="209" t="n">
        <v>17.6000003814697</v>
      </c>
      <c r="AS169" s="206" t="n">
        <v>6.69999980926514</v>
      </c>
      <c r="AT169" s="204" t="n">
        <v>29</v>
      </c>
      <c r="AU169" s="209" t="n">
        <v>1.10000002384186</v>
      </c>
      <c r="AV169" s="206" t="n">
        <v>0.509999990463257</v>
      </c>
      <c r="AW169" s="206" t="n">
        <v>1.69657802581787</v>
      </c>
      <c r="AX169" s="204" t="n">
        <v>617</v>
      </c>
      <c r="AY169" s="206" t="n">
        <v>0.435999989509583</v>
      </c>
      <c r="AZ169" s="206" t="s">
        <v>414</v>
      </c>
      <c r="BA169" s="204" t="n">
        <v>0</v>
      </c>
      <c r="BB169" s="204" t="n">
        <v>10100</v>
      </c>
      <c r="BC169" s="204" t="n">
        <v>9000</v>
      </c>
      <c r="BD169" s="204" t="n">
        <v>0</v>
      </c>
      <c r="BE169" s="204" t="n">
        <v>2162</v>
      </c>
      <c r="BF169" s="204" t="n">
        <v>0</v>
      </c>
      <c r="BG169" s="204" t="n">
        <v>115</v>
      </c>
      <c r="BH169" s="209" t="n">
        <v>8.19999980926514</v>
      </c>
      <c r="BI169" s="206" t="s">
        <v>414</v>
      </c>
      <c r="BJ169" s="206" t="n">
        <v>-0.539007902145386</v>
      </c>
      <c r="BK169" s="204" t="n">
        <v>39</v>
      </c>
      <c r="BL169" s="209" t="n">
        <v>98.2047729492188</v>
      </c>
      <c r="BM169" s="211" t="n">
        <v>94.3832702636719</v>
      </c>
      <c r="BN169" s="206" t="n">
        <v>70.0599975585938</v>
      </c>
      <c r="BO169" s="209" t="n">
        <v>153.305480957031</v>
      </c>
      <c r="BP169" s="204" t="n">
        <v>6800</v>
      </c>
      <c r="BQ169" s="209" t="n">
        <v>89.9542083740234</v>
      </c>
      <c r="BR169" s="209" t="n">
        <v>97.989631652832</v>
      </c>
      <c r="BS169" s="206" t="n">
        <v>12.2650003433228</v>
      </c>
      <c r="BT169" s="204" t="n">
        <v>51</v>
      </c>
      <c r="BU169" s="204" t="n">
        <v>50</v>
      </c>
      <c r="BV169" s="204" t="s">
        <v>414</v>
      </c>
      <c r="BW169" s="206" t="n">
        <v>1680.19201660156</v>
      </c>
      <c r="BX169" s="206" t="n">
        <v>120</v>
      </c>
      <c r="BY169" s="204" t="n">
        <v>4836.33251953125</v>
      </c>
      <c r="BZ169" s="204" t="n">
        <v>612984.5</v>
      </c>
      <c r="CA169" s="204" t="n">
        <v>541749</v>
      </c>
      <c r="CB169" s="204" t="n">
        <v>156000</v>
      </c>
    </row>
    <row r="170" customFormat="false" ht="14.5" hidden="false" customHeight="false" outlineLevel="0" collapsed="false">
      <c r="A170" s="202" t="s">
        <v>740</v>
      </c>
      <c r="B170" s="203" t="s">
        <v>741</v>
      </c>
      <c r="C170" s="204" t="n">
        <v>0</v>
      </c>
      <c r="D170" s="204" t="n">
        <v>0</v>
      </c>
      <c r="E170" s="204" t="n">
        <v>11306.486328125</v>
      </c>
      <c r="F170" s="204" t="n">
        <v>0</v>
      </c>
      <c r="G170" s="204" t="n">
        <v>0</v>
      </c>
      <c r="H170" s="204" t="n">
        <v>0</v>
      </c>
      <c r="I170" s="204" t="n">
        <v>0</v>
      </c>
      <c r="J170" s="205" t="n">
        <v>0</v>
      </c>
      <c r="K170" s="206" t="n">
        <v>0</v>
      </c>
      <c r="L170" s="207" t="n">
        <v>0.0571428574621677</v>
      </c>
      <c r="M170" s="204" t="n">
        <v>0</v>
      </c>
      <c r="N170" s="204" t="s">
        <v>414</v>
      </c>
      <c r="O170" s="204" t="s">
        <v>414</v>
      </c>
      <c r="P170" s="204" t="s">
        <v>414</v>
      </c>
      <c r="Q170" s="204" t="n">
        <v>0</v>
      </c>
      <c r="R170" s="208" t="n">
        <v>0</v>
      </c>
      <c r="S170" s="204" t="n">
        <v>0</v>
      </c>
      <c r="T170" s="208" t="n">
        <v>0</v>
      </c>
      <c r="U170" s="204" t="n">
        <v>0</v>
      </c>
      <c r="V170" s="204" t="n">
        <v>0</v>
      </c>
      <c r="W170" s="204" t="n">
        <v>0</v>
      </c>
      <c r="X170" s="206" t="n">
        <v>25.5721950531006</v>
      </c>
      <c r="Y170" s="206" t="n">
        <v>0.896813750267029</v>
      </c>
      <c r="Z170" s="206" t="n">
        <v>88.2379989624024</v>
      </c>
      <c r="AA170" s="206" t="s">
        <v>414</v>
      </c>
      <c r="AB170" s="206" t="n">
        <v>0</v>
      </c>
      <c r="AC170" s="206" t="s">
        <v>414</v>
      </c>
      <c r="AD170" s="204" t="n">
        <v>1151</v>
      </c>
      <c r="AE170" s="204" t="n">
        <v>80</v>
      </c>
      <c r="AF170" s="209" t="n">
        <v>0.00100000004749745</v>
      </c>
      <c r="AG170" s="206" t="n">
        <v>5.95499992370606</v>
      </c>
      <c r="AH170" s="206" t="n">
        <v>0.0213586147874594</v>
      </c>
      <c r="AI170" s="204" t="n">
        <v>0</v>
      </c>
      <c r="AJ170" s="204" t="n">
        <v>0</v>
      </c>
      <c r="AK170" s="206" t="n">
        <v>0.944999992847443</v>
      </c>
      <c r="AL170" s="210" t="s">
        <v>414</v>
      </c>
      <c r="AM170" s="206" t="n">
        <v>-0.516885</v>
      </c>
      <c r="AN170" s="206" t="n">
        <v>0</v>
      </c>
      <c r="AO170" s="206" t="n">
        <v>0</v>
      </c>
      <c r="AP170" s="206" t="s">
        <v>414</v>
      </c>
      <c r="AQ170" s="206" t="n">
        <v>0.570853888988495</v>
      </c>
      <c r="AR170" s="209" t="n">
        <v>2.59999990463257</v>
      </c>
      <c r="AS170" s="206" t="s">
        <v>414</v>
      </c>
      <c r="AT170" s="204" t="n">
        <v>3.59999990463257</v>
      </c>
      <c r="AU170" s="209" t="s">
        <v>414</v>
      </c>
      <c r="AV170" s="206" t="s">
        <v>414</v>
      </c>
      <c r="AW170" s="206" t="s">
        <v>414</v>
      </c>
      <c r="AX170" s="204" t="n">
        <v>18</v>
      </c>
      <c r="AY170" s="206" t="n">
        <v>0.0390000008046627</v>
      </c>
      <c r="AZ170" s="206" t="n">
        <v>29.2999992370605</v>
      </c>
      <c r="BA170" s="204" t="n">
        <v>0</v>
      </c>
      <c r="BB170" s="204" t="n">
        <v>13500</v>
      </c>
      <c r="BC170" s="204" t="n">
        <v>0</v>
      </c>
      <c r="BD170" s="204" t="n">
        <v>0</v>
      </c>
      <c r="BE170" s="204" t="n">
        <v>254808</v>
      </c>
      <c r="BF170" s="204" t="n">
        <v>0</v>
      </c>
      <c r="BG170" s="204" t="n">
        <v>125</v>
      </c>
      <c r="BH170" s="209" t="n">
        <v>2.40000009536743</v>
      </c>
      <c r="BI170" s="206" t="n">
        <v>3.98333334922791</v>
      </c>
      <c r="BJ170" s="206" t="n">
        <v>1.7191014289856</v>
      </c>
      <c r="BK170" s="204" t="n">
        <v>85</v>
      </c>
      <c r="BL170" s="209" t="n">
        <v>100</v>
      </c>
      <c r="BM170" s="211" t="s">
        <v>414</v>
      </c>
      <c r="BN170" s="206" t="n">
        <v>94.5394287109375</v>
      </c>
      <c r="BO170" s="209" t="n">
        <v>126.661102294922</v>
      </c>
      <c r="BP170" s="204" t="n">
        <v>300000</v>
      </c>
      <c r="BQ170" s="209" t="n">
        <v>99.2862243652344</v>
      </c>
      <c r="BR170" s="209" t="n">
        <v>99.8268661499023</v>
      </c>
      <c r="BS170" s="206" t="n">
        <v>53.9959983825684</v>
      </c>
      <c r="BT170" s="204" t="n">
        <v>97</v>
      </c>
      <c r="BU170" s="204" t="n">
        <v>95</v>
      </c>
      <c r="BV170" s="204" t="n">
        <v>97</v>
      </c>
      <c r="BW170" s="206" t="n">
        <v>6222.6591796875</v>
      </c>
      <c r="BX170" s="206" t="n">
        <v>4</v>
      </c>
      <c r="BY170" s="204" t="n">
        <v>60238.98828125</v>
      </c>
      <c r="BZ170" s="204" t="n">
        <v>10467097</v>
      </c>
      <c r="CA170" s="204" t="n">
        <v>9780300</v>
      </c>
      <c r="CB170" s="204" t="n">
        <v>410340</v>
      </c>
    </row>
    <row r="171" customFormat="false" ht="14.5" hidden="false" customHeight="false" outlineLevel="0" collapsed="false">
      <c r="A171" s="202" t="s">
        <v>742</v>
      </c>
      <c r="B171" s="203" t="s">
        <v>743</v>
      </c>
      <c r="C171" s="204" t="n">
        <v>12687.49609375</v>
      </c>
      <c r="D171" s="204" t="n">
        <v>0</v>
      </c>
      <c r="E171" s="204" t="n">
        <v>26125.33984375</v>
      </c>
      <c r="F171" s="204" t="n">
        <v>0</v>
      </c>
      <c r="G171" s="204" t="n">
        <v>0</v>
      </c>
      <c r="H171" s="204" t="n">
        <v>0</v>
      </c>
      <c r="I171" s="204" t="n">
        <v>0</v>
      </c>
      <c r="J171" s="205" t="n">
        <v>0</v>
      </c>
      <c r="K171" s="206" t="n">
        <v>0</v>
      </c>
      <c r="L171" s="207" t="n">
        <v>0.0571428574621677</v>
      </c>
      <c r="M171" s="204" t="n">
        <v>0</v>
      </c>
      <c r="N171" s="204" t="s">
        <v>414</v>
      </c>
      <c r="O171" s="204" t="s">
        <v>414</v>
      </c>
      <c r="P171" s="204" t="s">
        <v>414</v>
      </c>
      <c r="Q171" s="204" t="n">
        <v>0</v>
      </c>
      <c r="R171" s="208" t="n">
        <v>0</v>
      </c>
      <c r="S171" s="204" t="n">
        <v>0</v>
      </c>
      <c r="T171" s="208" t="n">
        <v>0</v>
      </c>
      <c r="U171" s="204" t="n">
        <v>0</v>
      </c>
      <c r="V171" s="204" t="n">
        <v>0</v>
      </c>
      <c r="W171" s="204" t="n">
        <v>0</v>
      </c>
      <c r="X171" s="206" t="n">
        <v>220.106201171875</v>
      </c>
      <c r="Y171" s="206" t="n">
        <v>0.815204203128815</v>
      </c>
      <c r="Z171" s="206" t="n">
        <v>73.9960021972656</v>
      </c>
      <c r="AA171" s="206" t="s">
        <v>414</v>
      </c>
      <c r="AB171" s="206" t="n">
        <v>0</v>
      </c>
      <c r="AC171" s="206" t="s">
        <v>414</v>
      </c>
      <c r="AD171" s="204" t="n">
        <v>1065</v>
      </c>
      <c r="AE171" s="209" t="n">
        <v>80</v>
      </c>
      <c r="AF171" s="209" t="s">
        <v>414</v>
      </c>
      <c r="AG171" s="206" t="n">
        <v>5.22100019454956</v>
      </c>
      <c r="AH171" s="206" t="n">
        <v>0.00582057377323508</v>
      </c>
      <c r="AI171" s="204" t="n">
        <v>0</v>
      </c>
      <c r="AJ171" s="204" t="n">
        <v>0</v>
      </c>
      <c r="AK171" s="206" t="n">
        <v>0.954999983310699</v>
      </c>
      <c r="AL171" s="210" t="s">
        <v>414</v>
      </c>
      <c r="AM171" s="206" t="n">
        <v>59.404208</v>
      </c>
      <c r="AN171" s="206" t="n">
        <v>0</v>
      </c>
      <c r="AO171" s="206" t="n">
        <v>0</v>
      </c>
      <c r="AP171" s="206" t="s">
        <v>414</v>
      </c>
      <c r="AQ171" s="206" t="n">
        <v>0.390940338373184</v>
      </c>
      <c r="AR171" s="209" t="n">
        <v>4</v>
      </c>
      <c r="AS171" s="206" t="s">
        <v>414</v>
      </c>
      <c r="AT171" s="204" t="n">
        <v>4.69999980926514</v>
      </c>
      <c r="AU171" s="209" t="n">
        <v>0.200000002980232</v>
      </c>
      <c r="AV171" s="206" t="n">
        <v>0.0500000007450581</v>
      </c>
      <c r="AW171" s="206" t="s">
        <v>414</v>
      </c>
      <c r="AX171" s="204" t="n">
        <v>0</v>
      </c>
      <c r="AY171" s="206" t="n">
        <v>0.025000000372529</v>
      </c>
      <c r="AZ171" s="206" t="n">
        <v>33.0999984741211</v>
      </c>
      <c r="BA171" s="204" t="n">
        <v>13</v>
      </c>
      <c r="BB171" s="204" t="n">
        <v>5</v>
      </c>
      <c r="BC171" s="204" t="n">
        <v>0</v>
      </c>
      <c r="BD171" s="204" t="n">
        <v>0</v>
      </c>
      <c r="BE171" s="204" t="n">
        <v>125938</v>
      </c>
      <c r="BF171" s="204" t="n">
        <v>0</v>
      </c>
      <c r="BG171" s="204" t="n">
        <v>133</v>
      </c>
      <c r="BH171" s="209" t="n">
        <v>2.40000009536743</v>
      </c>
      <c r="BI171" s="206" t="n">
        <v>4.65000009536743</v>
      </c>
      <c r="BJ171" s="206" t="n">
        <v>2.02009773254395</v>
      </c>
      <c r="BK171" s="204" t="n">
        <v>84</v>
      </c>
      <c r="BL171" s="209" t="n">
        <v>100</v>
      </c>
      <c r="BM171" s="211" t="s">
        <v>414</v>
      </c>
      <c r="BN171" s="206" t="n">
        <v>94.1999969482422</v>
      </c>
      <c r="BO171" s="209" t="n">
        <v>127.306694030762</v>
      </c>
      <c r="BP171" s="204" t="n">
        <v>160000</v>
      </c>
      <c r="BQ171" s="209" t="n">
        <v>99.8998794555664</v>
      </c>
      <c r="BR171" s="209" t="n">
        <v>100</v>
      </c>
      <c r="BS171" s="206" t="n">
        <v>42.3629989624024</v>
      </c>
      <c r="BT171" s="204" t="n">
        <v>96</v>
      </c>
      <c r="BU171" s="204" t="n">
        <v>93</v>
      </c>
      <c r="BV171" s="204" t="n">
        <v>86</v>
      </c>
      <c r="BW171" s="206" t="n">
        <v>8532.49609375</v>
      </c>
      <c r="BX171" s="206" t="n">
        <v>5</v>
      </c>
      <c r="BY171" s="204" t="n">
        <v>93457.4375</v>
      </c>
      <c r="BZ171" s="204" t="n">
        <v>8691406</v>
      </c>
      <c r="CA171" s="204" t="n">
        <v>8272141</v>
      </c>
      <c r="CB171" s="204" t="n">
        <v>40000</v>
      </c>
    </row>
    <row r="172" customFormat="false" ht="14.5" hidden="false" customHeight="false" outlineLevel="0" collapsed="false">
      <c r="A172" s="202" t="s">
        <v>744</v>
      </c>
      <c r="B172" s="203" t="s">
        <v>745</v>
      </c>
      <c r="C172" s="204" t="n">
        <v>32574.849609375</v>
      </c>
      <c r="D172" s="204" t="n">
        <v>3887.3046875</v>
      </c>
      <c r="E172" s="204" t="n">
        <v>69829.046875</v>
      </c>
      <c r="F172" s="204" t="n">
        <v>20.2439994812012</v>
      </c>
      <c r="G172" s="204" t="n">
        <v>0</v>
      </c>
      <c r="H172" s="204" t="n">
        <v>0</v>
      </c>
      <c r="I172" s="204" t="n">
        <v>0</v>
      </c>
      <c r="J172" s="205" t="n">
        <v>203685.71875</v>
      </c>
      <c r="K172" s="206" t="n">
        <v>0.0857142880558968</v>
      </c>
      <c r="L172" s="207" t="n">
        <v>0.400000005960465</v>
      </c>
      <c r="M172" s="204" t="n">
        <v>14030954</v>
      </c>
      <c r="N172" s="204" t="s">
        <v>414</v>
      </c>
      <c r="O172" s="204" t="s">
        <v>414</v>
      </c>
      <c r="P172" s="204" t="s">
        <v>414</v>
      </c>
      <c r="Q172" s="204" t="n">
        <v>0</v>
      </c>
      <c r="R172" s="208" t="n">
        <v>0</v>
      </c>
      <c r="S172" s="204" t="n">
        <v>0</v>
      </c>
      <c r="T172" s="208" t="n">
        <v>0</v>
      </c>
      <c r="U172" s="204" t="n">
        <v>357231</v>
      </c>
      <c r="V172" s="204" t="n">
        <v>13177760</v>
      </c>
      <c r="W172" s="204" t="n">
        <v>880563.75</v>
      </c>
      <c r="X172" s="206" t="n">
        <v>99.5246124267578</v>
      </c>
      <c r="Y172" s="206" t="n">
        <v>5.49652004241943</v>
      </c>
      <c r="Z172" s="206" t="n">
        <v>56.1240005493164</v>
      </c>
      <c r="AA172" s="206" t="s">
        <v>414</v>
      </c>
      <c r="AB172" s="206" t="n">
        <v>0.682111263275147</v>
      </c>
      <c r="AC172" s="206" t="n">
        <v>82.8226013183594</v>
      </c>
      <c r="AD172" s="204" t="n">
        <v>10854</v>
      </c>
      <c r="AE172" s="204" t="n">
        <v>40</v>
      </c>
      <c r="AF172" s="209" t="n">
        <v>37.9000015258789</v>
      </c>
      <c r="AG172" s="206" t="n">
        <v>10.9659996032715</v>
      </c>
      <c r="AH172" s="206" t="n">
        <v>0.97558844089508</v>
      </c>
      <c r="AI172" s="204" t="n">
        <v>4</v>
      </c>
      <c r="AJ172" s="204" t="n">
        <v>5</v>
      </c>
      <c r="AK172" s="206" t="n">
        <v>0.566999971866608</v>
      </c>
      <c r="AL172" s="210" t="n">
        <v>0.0287903901189566</v>
      </c>
      <c r="AM172" s="206" t="n">
        <v>0</v>
      </c>
      <c r="AN172" s="206" t="n">
        <v>2517.64990234375</v>
      </c>
      <c r="AO172" s="206" t="n">
        <v>2378.94995117187</v>
      </c>
      <c r="AP172" s="206" t="n">
        <v>46.0397682189941</v>
      </c>
      <c r="AQ172" s="209" t="s">
        <v>414</v>
      </c>
      <c r="AR172" s="209" t="n">
        <v>22.3999996185303</v>
      </c>
      <c r="AS172" s="209" t="n">
        <v>10.3999996185303</v>
      </c>
      <c r="AT172" s="204" t="n">
        <v>19</v>
      </c>
      <c r="AU172" s="209" t="n">
        <v>0.100000001490116</v>
      </c>
      <c r="AV172" s="206" t="n">
        <v>0.00999999977648258</v>
      </c>
      <c r="AW172" s="204" t="n">
        <v>0</v>
      </c>
      <c r="AX172" s="204" t="n">
        <v>2440286</v>
      </c>
      <c r="AY172" s="206" t="n">
        <v>0.48199999332428</v>
      </c>
      <c r="AZ172" s="206" t="s">
        <v>414</v>
      </c>
      <c r="BA172" s="204" t="n">
        <v>140079</v>
      </c>
      <c r="BB172" s="204" t="n">
        <v>5642003</v>
      </c>
      <c r="BC172" s="204" t="n">
        <v>67000</v>
      </c>
      <c r="BD172" s="204" t="n">
        <v>6662000</v>
      </c>
      <c r="BE172" s="214" t="n">
        <v>591803</v>
      </c>
      <c r="BF172" s="204" t="n">
        <v>18208</v>
      </c>
      <c r="BG172" s="204" t="n">
        <v>117</v>
      </c>
      <c r="BH172" s="209" t="n">
        <v>10</v>
      </c>
      <c r="BI172" s="206" t="n">
        <v>3.15000009536743</v>
      </c>
      <c r="BJ172" s="206" t="n">
        <v>-1.72934198379517</v>
      </c>
      <c r="BK172" s="204" t="n">
        <v>13</v>
      </c>
      <c r="BL172" s="209" t="n">
        <v>89.1403198242188</v>
      </c>
      <c r="BM172" s="211" t="s">
        <v>414</v>
      </c>
      <c r="BN172" s="206" t="n">
        <v>35.7799987792969</v>
      </c>
      <c r="BO172" s="209" t="n">
        <v>95.197868347168</v>
      </c>
      <c r="BP172" s="204" t="n">
        <v>65000</v>
      </c>
      <c r="BQ172" s="209" t="n">
        <v>89.6934814453125</v>
      </c>
      <c r="BR172" s="209" t="n">
        <v>93.9258575439453</v>
      </c>
      <c r="BS172" s="206" t="n">
        <v>12.1999998092651</v>
      </c>
      <c r="BT172" s="204" t="n">
        <v>49</v>
      </c>
      <c r="BU172" s="204" t="n">
        <v>53</v>
      </c>
      <c r="BV172" s="204" t="s">
        <v>414</v>
      </c>
      <c r="BW172" s="204" t="s">
        <v>414</v>
      </c>
      <c r="BX172" s="206" t="n">
        <v>31</v>
      </c>
      <c r="BY172" s="206" t="n">
        <v>1334.37060546875</v>
      </c>
      <c r="BZ172" s="204" t="n">
        <v>21324368</v>
      </c>
      <c r="CA172" s="204" t="n">
        <v>18509528</v>
      </c>
      <c r="CB172" s="204" t="n">
        <v>183630</v>
      </c>
    </row>
    <row r="173" customFormat="false" ht="14.5" hidden="false" customHeight="false" outlineLevel="0" collapsed="false">
      <c r="A173" s="202" t="s">
        <v>746</v>
      </c>
      <c r="B173" s="203" t="s">
        <v>747</v>
      </c>
      <c r="C173" s="204" t="n">
        <v>17861.19140625</v>
      </c>
      <c r="D173" s="204" t="n">
        <v>7620.169921875</v>
      </c>
      <c r="E173" s="204" t="n">
        <v>48382.26171875</v>
      </c>
      <c r="F173" s="204" t="n">
        <v>0</v>
      </c>
      <c r="G173" s="204" t="n">
        <v>0</v>
      </c>
      <c r="H173" s="204" t="n">
        <v>0</v>
      </c>
      <c r="I173" s="204" t="n">
        <v>0</v>
      </c>
      <c r="J173" s="205" t="n">
        <v>108571.4296875</v>
      </c>
      <c r="K173" s="206" t="n">
        <v>0.0571428574621677</v>
      </c>
      <c r="L173" s="207" t="n">
        <v>0.371428579092026</v>
      </c>
      <c r="M173" s="204" t="n">
        <v>7090611.5</v>
      </c>
      <c r="N173" s="204" t="s">
        <v>414</v>
      </c>
      <c r="O173" s="204" t="s">
        <v>414</v>
      </c>
      <c r="P173" s="204" t="s">
        <v>414</v>
      </c>
      <c r="Q173" s="204" t="n">
        <v>0</v>
      </c>
      <c r="R173" s="208" t="n">
        <v>0</v>
      </c>
      <c r="S173" s="204" t="n">
        <v>0</v>
      </c>
      <c r="T173" s="208" t="n">
        <v>0</v>
      </c>
      <c r="U173" s="204" t="n">
        <v>591611</v>
      </c>
      <c r="V173" s="204" t="n">
        <v>4616336.5</v>
      </c>
      <c r="W173" s="204" t="n">
        <v>558650.3125</v>
      </c>
      <c r="X173" s="206" t="n">
        <v>70.247314453125</v>
      </c>
      <c r="Y173" s="206" t="n">
        <v>2.99488925933838</v>
      </c>
      <c r="Z173" s="206" t="n">
        <v>27.7259998321533</v>
      </c>
      <c r="AA173" s="206" t="n">
        <v>5.99313926696777</v>
      </c>
      <c r="AB173" s="206" t="n">
        <v>0</v>
      </c>
      <c r="AC173" s="206" t="n">
        <v>72.8650817871094</v>
      </c>
      <c r="AD173" s="204" t="n">
        <v>2373</v>
      </c>
      <c r="AE173" s="209" t="n">
        <v>40</v>
      </c>
      <c r="AF173" s="209" t="n">
        <v>26</v>
      </c>
      <c r="AG173" s="206" t="n">
        <v>14.2250003814697</v>
      </c>
      <c r="AH173" s="206" t="n">
        <v>0.120705395936966</v>
      </c>
      <c r="AI173" s="204" t="n">
        <v>0</v>
      </c>
      <c r="AJ173" s="204" t="n">
        <v>0</v>
      </c>
      <c r="AK173" s="206" t="n">
        <v>0.667999982833862</v>
      </c>
      <c r="AL173" s="210" t="n">
        <v>0.0290059205144644</v>
      </c>
      <c r="AM173" s="206" t="n">
        <v>28.132563</v>
      </c>
      <c r="AN173" s="206" t="n">
        <v>144.580001831055</v>
      </c>
      <c r="AO173" s="206" t="n">
        <v>113.51000213623</v>
      </c>
      <c r="AP173" s="206" t="n">
        <v>7.89438009262085</v>
      </c>
      <c r="AQ173" s="206" t="n">
        <v>26.8847846984863</v>
      </c>
      <c r="AR173" s="209" t="n">
        <v>32.2999992370605</v>
      </c>
      <c r="AS173" s="206" t="n">
        <v>7.59999990463257</v>
      </c>
      <c r="AT173" s="204" t="n">
        <v>84</v>
      </c>
      <c r="AU173" s="209" t="n">
        <v>0.200000002980232</v>
      </c>
      <c r="AV173" s="206" t="n">
        <v>0.129999995231628</v>
      </c>
      <c r="AW173" s="204" t="n">
        <v>0</v>
      </c>
      <c r="AX173" s="204" t="n">
        <v>3375143</v>
      </c>
      <c r="AY173" s="206" t="n">
        <v>0.314000010490417</v>
      </c>
      <c r="AZ173" s="206" t="n">
        <v>34</v>
      </c>
      <c r="BA173" s="204" t="n">
        <v>2690</v>
      </c>
      <c r="BB173" s="204" t="n">
        <v>25110</v>
      </c>
      <c r="BC173" s="204" t="n">
        <v>0</v>
      </c>
      <c r="BD173" s="204" t="n">
        <v>0</v>
      </c>
      <c r="BE173" s="204" t="n">
        <v>20545</v>
      </c>
      <c r="BF173" s="204" t="n">
        <v>0</v>
      </c>
      <c r="BG173" s="204" t="n">
        <v>123</v>
      </c>
      <c r="BH173" s="209" t="n">
        <v>8.60000038146973</v>
      </c>
      <c r="BI173" s="206" t="n">
        <v>3.16700005531311</v>
      </c>
      <c r="BJ173" s="206" t="n">
        <v>-0.710046410560608</v>
      </c>
      <c r="BK173" s="204" t="n">
        <v>25</v>
      </c>
      <c r="BL173" s="209" t="n">
        <v>99.779296875</v>
      </c>
      <c r="BM173" s="211" t="n">
        <v>99.8000030517578</v>
      </c>
      <c r="BN173" s="206" t="n">
        <v>21.9599990844727</v>
      </c>
      <c r="BO173" s="209" t="n">
        <v>121.455558776855</v>
      </c>
      <c r="BP173" s="204" t="n">
        <v>14000</v>
      </c>
      <c r="BQ173" s="209" t="n">
        <v>96.7653121948242</v>
      </c>
      <c r="BR173" s="209" t="n">
        <v>81.8524169921875</v>
      </c>
      <c r="BS173" s="206" t="n">
        <v>17.0030002593994</v>
      </c>
      <c r="BT173" s="204" t="n">
        <v>97</v>
      </c>
      <c r="BU173" s="204" t="n">
        <v>97</v>
      </c>
      <c r="BV173" s="204" t="s">
        <v>414</v>
      </c>
      <c r="BW173" s="206" t="n">
        <v>250.768890380859</v>
      </c>
      <c r="BX173" s="206" t="n">
        <v>17</v>
      </c>
      <c r="BY173" s="204" t="n">
        <v>897.087890625</v>
      </c>
      <c r="BZ173" s="204" t="n">
        <v>9750064</v>
      </c>
      <c r="CA173" s="204" t="n">
        <v>8484066</v>
      </c>
      <c r="CB173" s="204" t="n">
        <v>139960</v>
      </c>
    </row>
    <row r="174" customFormat="false" ht="14.5" hidden="false" customHeight="false" outlineLevel="0" collapsed="false">
      <c r="A174" s="202" t="s">
        <v>748</v>
      </c>
      <c r="B174" s="203" t="s">
        <v>749</v>
      </c>
      <c r="C174" s="204" t="n">
        <v>46122.10546875</v>
      </c>
      <c r="D174" s="204" t="n">
        <v>0</v>
      </c>
      <c r="E174" s="204" t="n">
        <v>162087.9375</v>
      </c>
      <c r="F174" s="204" t="n">
        <v>51.6259994506836</v>
      </c>
      <c r="G174" s="204" t="n">
        <v>480.356994628906</v>
      </c>
      <c r="H174" s="204" t="n">
        <v>0</v>
      </c>
      <c r="I174" s="204" t="n">
        <v>120.484001159668</v>
      </c>
      <c r="J174" s="205" t="n">
        <v>321742.84375</v>
      </c>
      <c r="K174" s="206" t="n">
        <v>0.200000002980232</v>
      </c>
      <c r="L174" s="207" t="n">
        <v>0.0857142880558968</v>
      </c>
      <c r="M174" s="204" t="n">
        <v>22366048</v>
      </c>
      <c r="N174" s="204" t="n">
        <v>280912.0625</v>
      </c>
      <c r="O174" s="204" t="n">
        <v>0</v>
      </c>
      <c r="P174" s="204" t="n">
        <v>1778417.75</v>
      </c>
      <c r="Q174" s="204" t="n">
        <v>57744416</v>
      </c>
      <c r="R174" s="208" t="n">
        <v>0.997340857982636</v>
      </c>
      <c r="S174" s="204" t="n">
        <v>57008716</v>
      </c>
      <c r="T174" s="208" t="n">
        <v>0.984634160995483</v>
      </c>
      <c r="U174" s="204" t="n">
        <v>22695348</v>
      </c>
      <c r="V174" s="204" t="n">
        <v>45761088</v>
      </c>
      <c r="W174" s="204" t="n">
        <v>31741156</v>
      </c>
      <c r="X174" s="206" t="n">
        <v>69.427001953125</v>
      </c>
      <c r="Y174" s="206" t="n">
        <v>4.95343399047852</v>
      </c>
      <c r="Z174" s="206" t="n">
        <v>35.9539985656738</v>
      </c>
      <c r="AA174" s="206" t="n">
        <v>4.8515477180481</v>
      </c>
      <c r="AB174" s="206" t="n">
        <v>10.894850730896</v>
      </c>
      <c r="AC174" s="206" t="n">
        <v>48.4439163208008</v>
      </c>
      <c r="AD174" s="204" t="n">
        <v>4143</v>
      </c>
      <c r="AE174" s="204" t="n">
        <v>60</v>
      </c>
      <c r="AF174" s="209" t="n">
        <v>40.0999984741211</v>
      </c>
      <c r="AG174" s="206" t="n">
        <v>16.30299949646</v>
      </c>
      <c r="AH174" s="206" t="n">
        <v>0.82717752456665</v>
      </c>
      <c r="AI174" s="204" t="n">
        <v>0</v>
      </c>
      <c r="AJ174" s="204" t="n">
        <v>0</v>
      </c>
      <c r="AK174" s="206" t="n">
        <v>0.528999984264374</v>
      </c>
      <c r="AL174" s="210" t="n">
        <v>0.2734315097332</v>
      </c>
      <c r="AM174" s="206" t="n">
        <v>122.668888</v>
      </c>
      <c r="AN174" s="206" t="n">
        <v>1517.5400390625</v>
      </c>
      <c r="AO174" s="206" t="n">
        <v>1172.92004394531</v>
      </c>
      <c r="AP174" s="206" t="n">
        <v>3.64899230003357</v>
      </c>
      <c r="AQ174" s="206" t="n">
        <v>0.522612154483795</v>
      </c>
      <c r="AR174" s="209" t="n">
        <v>48.9000015258789</v>
      </c>
      <c r="AS174" s="206" t="n">
        <v>14.6000003814697</v>
      </c>
      <c r="AT174" s="204" t="n">
        <v>222</v>
      </c>
      <c r="AU174" s="209" t="n">
        <v>4.69999980926514</v>
      </c>
      <c r="AV174" s="206" t="n">
        <v>2.07999992370605</v>
      </c>
      <c r="AW174" s="206" t="n">
        <v>120.173324584961</v>
      </c>
      <c r="AX174" s="204" t="n">
        <v>29038890</v>
      </c>
      <c r="AY174" s="206" t="n">
        <v>0.555999994277954</v>
      </c>
      <c r="AZ174" s="206" t="n">
        <v>40.5</v>
      </c>
      <c r="BA174" s="204" t="n">
        <v>55758</v>
      </c>
      <c r="BB174" s="204" t="n">
        <v>32001</v>
      </c>
      <c r="BC174" s="204" t="n">
        <v>1629</v>
      </c>
      <c r="BD174" s="204" t="n">
        <v>0</v>
      </c>
      <c r="BE174" s="204" t="n">
        <v>240813</v>
      </c>
      <c r="BF174" s="204" t="n">
        <v>0</v>
      </c>
      <c r="BG174" s="204" t="n">
        <v>113</v>
      </c>
      <c r="BH174" s="209" t="n">
        <v>22.6000003814697</v>
      </c>
      <c r="BI174" s="206" t="n">
        <v>3.58333325386047</v>
      </c>
      <c r="BJ174" s="206" t="n">
        <v>-0.772798717021942</v>
      </c>
      <c r="BK174" s="204" t="n">
        <v>39</v>
      </c>
      <c r="BL174" s="209" t="n">
        <v>39.9000015258789</v>
      </c>
      <c r="BM174" s="211" t="n">
        <v>77.8872299194336</v>
      </c>
      <c r="BN174" s="206" t="n">
        <v>22</v>
      </c>
      <c r="BO174" s="209" t="n">
        <v>85.7468872070313</v>
      </c>
      <c r="BP174" s="204" t="n">
        <v>72000</v>
      </c>
      <c r="BQ174" s="209" t="n">
        <v>31.7607765197754</v>
      </c>
      <c r="BR174" s="209" t="n">
        <v>60.716796875</v>
      </c>
      <c r="BS174" s="206" t="n">
        <v>0.398999989032745</v>
      </c>
      <c r="BT174" s="204" t="n">
        <v>86</v>
      </c>
      <c r="BU174" s="204" t="n">
        <v>67</v>
      </c>
      <c r="BV174" s="204" t="n">
        <v>80</v>
      </c>
      <c r="BW174" s="206" t="n">
        <v>99.348747253418</v>
      </c>
      <c r="BX174" s="206" t="n">
        <v>524</v>
      </c>
      <c r="BY174" s="204" t="n">
        <v>1135.53967285156</v>
      </c>
      <c r="BZ174" s="204" t="n">
        <v>63588336</v>
      </c>
      <c r="CA174" s="204" t="n">
        <v>53399384</v>
      </c>
      <c r="CB174" s="204" t="n">
        <v>885800</v>
      </c>
    </row>
    <row r="175" customFormat="false" ht="14.5" hidden="false" customHeight="false" outlineLevel="0" collapsed="false">
      <c r="A175" s="202" t="s">
        <v>750</v>
      </c>
      <c r="B175" s="203" t="s">
        <v>751</v>
      </c>
      <c r="C175" s="204" t="n">
        <v>3247.19799804687</v>
      </c>
      <c r="D175" s="204" t="n">
        <v>0</v>
      </c>
      <c r="E175" s="204" t="n">
        <v>753363.875</v>
      </c>
      <c r="F175" s="204" t="n">
        <v>271.821990966797</v>
      </c>
      <c r="G175" s="204" t="n">
        <v>146985.859375</v>
      </c>
      <c r="H175" s="204" t="n">
        <v>2756.55444335937</v>
      </c>
      <c r="I175" s="204" t="n">
        <v>28346.96484375</v>
      </c>
      <c r="J175" s="205" t="n">
        <v>1199502.875</v>
      </c>
      <c r="K175" s="206" t="n">
        <v>0.342857152223587</v>
      </c>
      <c r="L175" s="207" t="n">
        <v>0.0571428574621677</v>
      </c>
      <c r="M175" s="204" t="n">
        <v>72272.1640625</v>
      </c>
      <c r="N175" s="204" t="s">
        <v>414</v>
      </c>
      <c r="O175" s="204" t="s">
        <v>414</v>
      </c>
      <c r="P175" s="204" t="s">
        <v>414</v>
      </c>
      <c r="Q175" s="204" t="n">
        <v>14934942</v>
      </c>
      <c r="R175" s="208" t="n">
        <v>0.211202457547188</v>
      </c>
      <c r="S175" s="204" t="n">
        <v>7189443.5</v>
      </c>
      <c r="T175" s="208" t="n">
        <v>0.101669505238533</v>
      </c>
      <c r="U175" s="204" t="n">
        <v>56650072</v>
      </c>
      <c r="V175" s="204" t="n">
        <v>65540944</v>
      </c>
      <c r="W175" s="204" t="n">
        <v>67036816</v>
      </c>
      <c r="X175" s="206" t="n">
        <v>136.919586181641</v>
      </c>
      <c r="Y175" s="206" t="n">
        <v>1.63108420372009</v>
      </c>
      <c r="Z175" s="206" t="n">
        <v>52.1629981994629</v>
      </c>
      <c r="AA175" s="206" t="s">
        <v>414</v>
      </c>
      <c r="AB175" s="206" t="n">
        <v>0</v>
      </c>
      <c r="AC175" s="206" t="n">
        <v>84.9675903320312</v>
      </c>
      <c r="AD175" s="204" t="n">
        <v>1122</v>
      </c>
      <c r="AE175" s="204" t="n">
        <v>80</v>
      </c>
      <c r="AF175" s="209" t="n">
        <v>23.7000007629395</v>
      </c>
      <c r="AG175" s="206" t="n">
        <v>5.15199995040894</v>
      </c>
      <c r="AH175" s="206" t="n">
        <v>0.688387632369995</v>
      </c>
      <c r="AI175" s="204" t="n">
        <v>0</v>
      </c>
      <c r="AJ175" s="204" t="n">
        <v>0</v>
      </c>
      <c r="AK175" s="206" t="n">
        <v>0.77700001001358</v>
      </c>
      <c r="AL175" s="210" t="n">
        <v>0.00307103991508484</v>
      </c>
      <c r="AM175" s="206" t="n">
        <v>97.813845</v>
      </c>
      <c r="AN175" s="206" t="n">
        <v>-483.730010986328</v>
      </c>
      <c r="AO175" s="206" t="n">
        <v>-400.290008544922</v>
      </c>
      <c r="AP175" s="206" t="n">
        <v>0.0405257903039455</v>
      </c>
      <c r="AQ175" s="206" t="n">
        <v>1.65244424343109</v>
      </c>
      <c r="AR175" s="209" t="n">
        <v>8.69999980926514</v>
      </c>
      <c r="AS175" s="206" t="n">
        <v>7.69999980926514</v>
      </c>
      <c r="AT175" s="204" t="n">
        <v>150</v>
      </c>
      <c r="AU175" s="209" t="n">
        <v>1</v>
      </c>
      <c r="AV175" s="206" t="n">
        <v>0.189999997615814</v>
      </c>
      <c r="AW175" s="206" t="n">
        <v>0.227024883031845</v>
      </c>
      <c r="AX175" s="204" t="n">
        <v>50131</v>
      </c>
      <c r="AY175" s="206" t="n">
        <v>0.358999997377396</v>
      </c>
      <c r="AZ175" s="206" t="n">
        <v>35</v>
      </c>
      <c r="BA175" s="204" t="n">
        <v>1196084</v>
      </c>
      <c r="BB175" s="204" t="n">
        <v>958594</v>
      </c>
      <c r="BC175" s="204" t="n">
        <v>62430</v>
      </c>
      <c r="BD175" s="204" t="n">
        <v>41000</v>
      </c>
      <c r="BE175" s="204" t="n">
        <v>101187</v>
      </c>
      <c r="BF175" s="204" t="n">
        <v>0</v>
      </c>
      <c r="BG175" s="204" t="n">
        <v>116</v>
      </c>
      <c r="BH175" s="209" t="n">
        <v>8.80000019073486</v>
      </c>
      <c r="BI175" s="206" t="n">
        <v>3.11666655540466</v>
      </c>
      <c r="BJ175" s="206" t="n">
        <v>0.300700485706329</v>
      </c>
      <c r="BK175" s="204" t="n">
        <v>35</v>
      </c>
      <c r="BL175" s="209" t="n">
        <v>100</v>
      </c>
      <c r="BM175" s="211" t="n">
        <v>93.7677612304688</v>
      </c>
      <c r="BN175" s="206" t="n">
        <v>77.8437423706055</v>
      </c>
      <c r="BO175" s="209" t="n">
        <v>166.610366821289</v>
      </c>
      <c r="BP175" s="204" t="n">
        <v>230000</v>
      </c>
      <c r="BQ175" s="209" t="n">
        <v>98.7131195068359</v>
      </c>
      <c r="BR175" s="209" t="n">
        <v>100</v>
      </c>
      <c r="BS175" s="206" t="n">
        <v>8.0959997177124</v>
      </c>
      <c r="BT175" s="204" t="n">
        <v>97</v>
      </c>
      <c r="BU175" s="204" t="n">
        <v>87</v>
      </c>
      <c r="BV175" s="204" t="s">
        <v>414</v>
      </c>
      <c r="BW175" s="206" t="n">
        <v>731.3095703125</v>
      </c>
      <c r="BX175" s="206" t="n">
        <v>37</v>
      </c>
      <c r="BY175" s="204" t="n">
        <v>7233.388671875</v>
      </c>
      <c r="BZ175" s="204" t="n">
        <v>71601104</v>
      </c>
      <c r="CA175" s="204" t="n">
        <v>68083392</v>
      </c>
      <c r="CB175" s="204" t="n">
        <v>510890</v>
      </c>
    </row>
    <row r="176" customFormat="false" ht="14.5" hidden="false" customHeight="false" outlineLevel="0" collapsed="false">
      <c r="A176" s="202" t="s">
        <v>752</v>
      </c>
      <c r="B176" s="203" t="s">
        <v>753</v>
      </c>
      <c r="C176" s="204" t="n">
        <v>2291.0791015625</v>
      </c>
      <c r="D176" s="204" t="n">
        <v>146.201461791992</v>
      </c>
      <c r="E176" s="204" t="n">
        <v>1073.98645019531</v>
      </c>
      <c r="F176" s="204" t="n">
        <v>5.85799980163574</v>
      </c>
      <c r="G176" s="204" t="n">
        <v>7090.3681640625</v>
      </c>
      <c r="H176" s="204" t="n">
        <v>589.872009277344</v>
      </c>
      <c r="I176" s="204" t="n">
        <v>1546.17602539063</v>
      </c>
      <c r="J176" s="205" t="n">
        <v>3428.57153320312</v>
      </c>
      <c r="K176" s="206" t="n">
        <v>0.0571428574621677</v>
      </c>
      <c r="L176" s="207" t="n">
        <v>0.0285714287310839</v>
      </c>
      <c r="M176" s="204" t="n">
        <v>401760.90625</v>
      </c>
      <c r="N176" s="204" t="s">
        <v>414</v>
      </c>
      <c r="O176" s="204" t="s">
        <v>414</v>
      </c>
      <c r="P176" s="204" t="s">
        <v>414</v>
      </c>
      <c r="Q176" s="204" t="n">
        <v>0</v>
      </c>
      <c r="R176" s="208" t="n">
        <v>0</v>
      </c>
      <c r="S176" s="204" t="n">
        <v>0</v>
      </c>
      <c r="T176" s="208" t="n">
        <v>0</v>
      </c>
      <c r="U176" s="204" t="n">
        <v>694617</v>
      </c>
      <c r="V176" s="204" t="n">
        <v>865154.625</v>
      </c>
      <c r="W176" s="204" t="n">
        <v>1110504.75</v>
      </c>
      <c r="X176" s="206" t="n">
        <v>90.3749160766602</v>
      </c>
      <c r="Y176" s="206" t="n">
        <v>3.10082221031189</v>
      </c>
      <c r="Z176" s="206" t="n">
        <v>31.6949996948242</v>
      </c>
      <c r="AA176" s="206" t="n">
        <v>5.26791906356812</v>
      </c>
      <c r="AB176" s="206" t="n">
        <v>18.2160587310791</v>
      </c>
      <c r="AC176" s="206" t="n">
        <v>28.4075298309326</v>
      </c>
      <c r="AD176" s="204" t="s">
        <v>414</v>
      </c>
      <c r="AE176" s="204" t="n">
        <v>40</v>
      </c>
      <c r="AF176" s="209" t="n">
        <v>33.4000015258789</v>
      </c>
      <c r="AG176" s="206" t="n">
        <v>13.5069999694824</v>
      </c>
      <c r="AH176" s="206" t="n">
        <v>0.00719689205288887</v>
      </c>
      <c r="AI176" s="204" t="n">
        <v>0</v>
      </c>
      <c r="AJ176" s="204" t="n">
        <v>0</v>
      </c>
      <c r="AK176" s="206" t="n">
        <v>0.606000006198883</v>
      </c>
      <c r="AL176" s="210" t="n">
        <v>0.209617540240288</v>
      </c>
      <c r="AM176" s="206" t="n">
        <v>30.568007</v>
      </c>
      <c r="AN176" s="206" t="n">
        <v>157.039993286133</v>
      </c>
      <c r="AO176" s="206" t="n">
        <v>183.960006713867</v>
      </c>
      <c r="AP176" s="206" t="n">
        <v>10.4792251586914</v>
      </c>
      <c r="AQ176" s="206" t="n">
        <v>8.17285251617432</v>
      </c>
      <c r="AR176" s="209" t="n">
        <v>42.2999992370606</v>
      </c>
      <c r="AS176" s="206" t="n">
        <v>31.8999996185303</v>
      </c>
      <c r="AT176" s="204" t="n">
        <v>508</v>
      </c>
      <c r="AU176" s="209" t="n">
        <v>0.200000002980232</v>
      </c>
      <c r="AV176" s="206" t="n">
        <v>0.180000007152557</v>
      </c>
      <c r="AW176" s="204" t="n">
        <v>0.0032257882412523</v>
      </c>
      <c r="AX176" s="204" t="n">
        <v>1361778</v>
      </c>
      <c r="AY176" s="206" t="s">
        <v>414</v>
      </c>
      <c r="AZ176" s="206" t="n">
        <v>28.7000007629395</v>
      </c>
      <c r="BA176" s="204" t="n">
        <v>9131</v>
      </c>
      <c r="BB176" s="204" t="n">
        <v>143670</v>
      </c>
      <c r="BC176" s="204" t="n">
        <v>1353</v>
      </c>
      <c r="BD176" s="204" t="n">
        <v>0</v>
      </c>
      <c r="BE176" s="204" t="n">
        <v>0</v>
      </c>
      <c r="BF176" s="204" t="n">
        <v>0</v>
      </c>
      <c r="BG176" s="204" t="n">
        <v>102</v>
      </c>
      <c r="BH176" s="209" t="n">
        <v>26.2000007629395</v>
      </c>
      <c r="BI176" s="206" t="n">
        <v>2.48300004005432</v>
      </c>
      <c r="BJ176" s="206" t="n">
        <v>-0.884692370891571</v>
      </c>
      <c r="BK176" s="204" t="n">
        <v>41</v>
      </c>
      <c r="BL176" s="209" t="n">
        <v>96.1233139038086</v>
      </c>
      <c r="BM176" s="211" t="n">
        <v>68.0668334960938</v>
      </c>
      <c r="BN176" s="206" t="n">
        <v>29.1000003814697</v>
      </c>
      <c r="BO176" s="209" t="n">
        <v>104.510620117188</v>
      </c>
      <c r="BP176" s="204" t="n">
        <v>2900</v>
      </c>
      <c r="BQ176" s="209" t="n">
        <v>56.7666931152344</v>
      </c>
      <c r="BR176" s="209" t="n">
        <v>85.4955978393555</v>
      </c>
      <c r="BS176" s="206" t="n">
        <v>7.19700002670288</v>
      </c>
      <c r="BT176" s="204" t="n">
        <v>86</v>
      </c>
      <c r="BU176" s="204" t="n">
        <v>78</v>
      </c>
      <c r="BV176" s="204" t="s">
        <v>414</v>
      </c>
      <c r="BW176" s="206" t="n">
        <v>220.305160522461</v>
      </c>
      <c r="BX176" s="206" t="n">
        <v>142</v>
      </c>
      <c r="BY176" s="204" t="n">
        <v>1457.82507324219</v>
      </c>
      <c r="BZ176" s="204" t="n">
        <v>1320942</v>
      </c>
      <c r="CA176" s="204" t="n">
        <v>1185524</v>
      </c>
      <c r="CB176" s="204" t="n">
        <v>14870</v>
      </c>
    </row>
    <row r="177" customFormat="false" ht="14.5" hidden="false" customHeight="false" outlineLevel="0" collapsed="false">
      <c r="A177" s="202" t="s">
        <v>754</v>
      </c>
      <c r="B177" s="203" t="s">
        <v>755</v>
      </c>
      <c r="C177" s="204" t="n">
        <v>0</v>
      </c>
      <c r="D177" s="204" t="n">
        <v>0</v>
      </c>
      <c r="E177" s="204" t="n">
        <v>22786.580078125</v>
      </c>
      <c r="F177" s="204" t="n">
        <v>0</v>
      </c>
      <c r="G177" s="204" t="n">
        <v>0</v>
      </c>
      <c r="H177" s="204" t="n">
        <v>0</v>
      </c>
      <c r="I177" s="204" t="n">
        <v>0</v>
      </c>
      <c r="J177" s="205" t="n">
        <v>11428.5712890625</v>
      </c>
      <c r="K177" s="206" t="n">
        <v>0.0285714287310839</v>
      </c>
      <c r="L177" s="207" t="n">
        <v>0.0857142880558968</v>
      </c>
      <c r="M177" s="204" t="n">
        <v>3076382.25</v>
      </c>
      <c r="N177" s="204" t="n">
        <v>226147.1875</v>
      </c>
      <c r="O177" s="204" t="n">
        <v>2115943.75</v>
      </c>
      <c r="P177" s="204" t="n">
        <v>222712.40625</v>
      </c>
      <c r="Q177" s="204" t="n">
        <v>0</v>
      </c>
      <c r="R177" s="208" t="n">
        <v>0</v>
      </c>
      <c r="S177" s="204" t="n">
        <v>8138182.5</v>
      </c>
      <c r="T177" s="208" t="n">
        <v>1</v>
      </c>
      <c r="U177" s="204" t="n">
        <v>4694536</v>
      </c>
      <c r="V177" s="204" t="n">
        <v>6856614</v>
      </c>
      <c r="W177" s="204" t="n">
        <v>7235096.5</v>
      </c>
      <c r="X177" s="206" t="n">
        <v>155.878692626953</v>
      </c>
      <c r="Y177" s="206" t="n">
        <v>3.67659020423889</v>
      </c>
      <c r="Z177" s="206" t="n">
        <v>43.3580017089844</v>
      </c>
      <c r="AA177" s="206" t="n">
        <v>4.55131053924561</v>
      </c>
      <c r="AB177" s="206" t="n">
        <v>45.150016784668</v>
      </c>
      <c r="AC177" s="206" t="n">
        <v>17.1466846466064</v>
      </c>
      <c r="AD177" s="204" t="n">
        <v>2395</v>
      </c>
      <c r="AE177" s="204" t="n">
        <v>40</v>
      </c>
      <c r="AF177" s="209" t="n">
        <v>54.2999992370605</v>
      </c>
      <c r="AG177" s="206" t="n">
        <v>14.7370004653931</v>
      </c>
      <c r="AH177" s="206" t="n">
        <v>0.0352859422564507</v>
      </c>
      <c r="AI177" s="204" t="n">
        <v>0</v>
      </c>
      <c r="AJ177" s="204" t="n">
        <v>0</v>
      </c>
      <c r="AK177" s="206" t="n">
        <v>0.514999985694885</v>
      </c>
      <c r="AL177" s="210" t="n">
        <v>0.179616302251816</v>
      </c>
      <c r="AM177" s="206" t="n">
        <v>11.09596</v>
      </c>
      <c r="AN177" s="206" t="n">
        <v>101.569999694824</v>
      </c>
      <c r="AO177" s="206" t="n">
        <v>89.9800033569336</v>
      </c>
      <c r="AP177" s="206" t="n">
        <v>7.38846158981323</v>
      </c>
      <c r="AQ177" s="206" t="n">
        <v>8.58635997772217</v>
      </c>
      <c r="AR177" s="209" t="n">
        <v>64.4000015258789</v>
      </c>
      <c r="AS177" s="206" t="n">
        <v>15.1999998092651</v>
      </c>
      <c r="AT177" s="204" t="n">
        <v>36</v>
      </c>
      <c r="AU177" s="209" t="n">
        <v>2</v>
      </c>
      <c r="AV177" s="206" t="n">
        <v>0.589999973773956</v>
      </c>
      <c r="AW177" s="206" t="n">
        <v>228.858093261719</v>
      </c>
      <c r="AX177" s="204" t="n">
        <v>4603985</v>
      </c>
      <c r="AY177" s="206" t="n">
        <v>0.573000013828278</v>
      </c>
      <c r="AZ177" s="206" t="n">
        <v>42.4000015258789</v>
      </c>
      <c r="BA177" s="204" t="n">
        <v>57000</v>
      </c>
      <c r="BB177" s="204" t="n">
        <v>0</v>
      </c>
      <c r="BC177" s="204" t="n">
        <v>0</v>
      </c>
      <c r="BD177" s="204" t="n">
        <v>0</v>
      </c>
      <c r="BE177" s="204" t="n">
        <v>11012</v>
      </c>
      <c r="BF177" s="204" t="n">
        <v>5</v>
      </c>
      <c r="BG177" s="204" t="n">
        <v>113</v>
      </c>
      <c r="BH177" s="209" t="n">
        <v>18.7999992370605</v>
      </c>
      <c r="BI177" s="206" t="n">
        <v>1.31666672229767</v>
      </c>
      <c r="BJ177" s="206" t="n">
        <v>-0.690932989120483</v>
      </c>
      <c r="BK177" s="204" t="n">
        <v>30</v>
      </c>
      <c r="BL177" s="209" t="n">
        <v>53.9974327087402</v>
      </c>
      <c r="BM177" s="211" t="n">
        <v>66.5370788574219</v>
      </c>
      <c r="BN177" s="206" t="n">
        <v>24</v>
      </c>
      <c r="BO177" s="209" t="n">
        <v>78.7139434814453</v>
      </c>
      <c r="BP177" s="204" t="n">
        <v>13000</v>
      </c>
      <c r="BQ177" s="209" t="n">
        <v>18.603199005127</v>
      </c>
      <c r="BR177" s="209" t="n">
        <v>68.5837173461914</v>
      </c>
      <c r="BS177" s="206" t="n">
        <v>0.486999988555908</v>
      </c>
      <c r="BT177" s="204" t="n">
        <v>82</v>
      </c>
      <c r="BU177" s="204" t="n">
        <v>46</v>
      </c>
      <c r="BV177" s="204" t="n">
        <v>82</v>
      </c>
      <c r="BW177" s="206" t="n">
        <v>125.558708190918</v>
      </c>
      <c r="BX177" s="206" t="n">
        <v>396</v>
      </c>
      <c r="BY177" s="204" t="n">
        <v>992.328430175781</v>
      </c>
      <c r="BZ177" s="204" t="n">
        <v>8644829</v>
      </c>
      <c r="CA177" s="204" t="n">
        <v>7264896</v>
      </c>
      <c r="CB177" s="204" t="n">
        <v>54390</v>
      </c>
    </row>
    <row r="178" customFormat="false" ht="14.5" hidden="false" customHeight="false" outlineLevel="0" collapsed="false">
      <c r="A178" s="202" t="s">
        <v>756</v>
      </c>
      <c r="B178" s="203" t="s">
        <v>757</v>
      </c>
      <c r="C178" s="204" t="n">
        <v>187.490249633789</v>
      </c>
      <c r="D178" s="204" t="n">
        <v>187.490249633789</v>
      </c>
      <c r="E178" s="204" t="s">
        <v>414</v>
      </c>
      <c r="F178" s="204" t="n">
        <v>6.75600004196167</v>
      </c>
      <c r="G178" s="204" t="n">
        <v>2014.89294433594</v>
      </c>
      <c r="H178" s="204" t="n">
        <v>636.281982421875</v>
      </c>
      <c r="I178" s="204" t="n">
        <v>97.4879989624023</v>
      </c>
      <c r="J178" s="205" t="n">
        <v>0</v>
      </c>
      <c r="K178" s="206" t="n">
        <v>0.0285714287310839</v>
      </c>
      <c r="L178" s="212" t="s">
        <v>414</v>
      </c>
      <c r="M178" s="204" t="s">
        <v>414</v>
      </c>
      <c r="N178" s="204" t="s">
        <v>414</v>
      </c>
      <c r="O178" s="204" t="s">
        <v>414</v>
      </c>
      <c r="P178" s="204" t="s">
        <v>414</v>
      </c>
      <c r="Q178" s="204" t="n">
        <v>0</v>
      </c>
      <c r="R178" s="208" t="n">
        <v>0</v>
      </c>
      <c r="S178" s="204" t="n">
        <v>0</v>
      </c>
      <c r="T178" s="208" t="n">
        <v>0</v>
      </c>
      <c r="U178" s="204" t="n">
        <v>42929</v>
      </c>
      <c r="V178" s="204" t="n">
        <v>83341.6328125</v>
      </c>
      <c r="W178" s="204" t="n">
        <v>87873.484375</v>
      </c>
      <c r="X178" s="206" t="n">
        <v>148.276382446289</v>
      </c>
      <c r="Y178" s="206" t="n">
        <v>1.02280795574188</v>
      </c>
      <c r="Z178" s="206" t="n">
        <v>23.1040000915527</v>
      </c>
      <c r="AA178" s="206" t="s">
        <v>414</v>
      </c>
      <c r="AB178" s="206" t="n">
        <v>0.0169028397649527</v>
      </c>
      <c r="AC178" s="206" t="n">
        <v>69.5399780273438</v>
      </c>
      <c r="AD178" s="204" t="n">
        <v>18</v>
      </c>
      <c r="AE178" s="204" t="n">
        <v>80</v>
      </c>
      <c r="AF178" s="209" t="s">
        <v>414</v>
      </c>
      <c r="AG178" s="206" t="n">
        <v>11.5450000762939</v>
      </c>
      <c r="AH178" s="206" t="n">
        <v>0</v>
      </c>
      <c r="AI178" s="204" t="n">
        <v>0</v>
      </c>
      <c r="AJ178" s="204" t="n">
        <v>0</v>
      </c>
      <c r="AK178" s="206" t="n">
        <v>0.725000023841858</v>
      </c>
      <c r="AL178" s="210" t="s">
        <v>414</v>
      </c>
      <c r="AM178" s="206" t="n">
        <v>9.575946</v>
      </c>
      <c r="AN178" s="206" t="n">
        <v>62.9599990844727</v>
      </c>
      <c r="AO178" s="206" t="n">
        <v>48.0800018310547</v>
      </c>
      <c r="AP178" s="206" t="n">
        <v>30.7248058319092</v>
      </c>
      <c r="AQ178" s="206" t="n">
        <v>38.9810905456543</v>
      </c>
      <c r="AR178" s="209" t="n">
        <v>11.3999996185303</v>
      </c>
      <c r="AS178" s="206" t="n">
        <v>0.800000011920929</v>
      </c>
      <c r="AT178" s="204" t="n">
        <v>10</v>
      </c>
      <c r="AU178" s="209" t="s">
        <v>414</v>
      </c>
      <c r="AV178" s="206" t="s">
        <v>414</v>
      </c>
      <c r="AW178" s="206" t="s">
        <v>414</v>
      </c>
      <c r="AX178" s="204" t="n">
        <v>37131</v>
      </c>
      <c r="AY178" s="206" t="n">
        <v>0.354000002145767</v>
      </c>
      <c r="AZ178" s="206" t="n">
        <v>37.5999984741211</v>
      </c>
      <c r="BA178" s="204" t="n">
        <v>1289</v>
      </c>
      <c r="BB178" s="204" t="n">
        <v>0</v>
      </c>
      <c r="BC178" s="204" t="n">
        <v>84176</v>
      </c>
      <c r="BD178" s="204" t="n">
        <v>0</v>
      </c>
      <c r="BE178" s="204" t="n">
        <v>0</v>
      </c>
      <c r="BF178" s="204" t="n">
        <v>0</v>
      </c>
      <c r="BG178" s="204" t="n">
        <v>87</v>
      </c>
      <c r="BH178" s="209" t="n">
        <v>4.19999980926514</v>
      </c>
      <c r="BI178" s="206" t="n">
        <v>2.66666674613953</v>
      </c>
      <c r="BJ178" s="206" t="n">
        <v>0.156391426920891</v>
      </c>
      <c r="BK178" s="206" t="s">
        <v>414</v>
      </c>
      <c r="BL178" s="209" t="n">
        <v>100</v>
      </c>
      <c r="BM178" s="211" t="n">
        <v>99.4143676757813</v>
      </c>
      <c r="BN178" s="206" t="n">
        <v>41.2487258911133</v>
      </c>
      <c r="BO178" s="209" t="n">
        <v>58.659351348877</v>
      </c>
      <c r="BP178" s="204" t="n">
        <v>720</v>
      </c>
      <c r="BQ178" s="209" t="n">
        <v>92.8933334350586</v>
      </c>
      <c r="BR178" s="209" t="n">
        <v>98.7310791015625</v>
      </c>
      <c r="BS178" s="206" t="n">
        <v>5.22300004959106</v>
      </c>
      <c r="BT178" s="204" t="n">
        <v>99</v>
      </c>
      <c r="BU178" s="204" t="n">
        <v>99</v>
      </c>
      <c r="BV178" s="204" t="s">
        <v>414</v>
      </c>
      <c r="BW178" s="206" t="n">
        <v>332.052032470703</v>
      </c>
      <c r="BX178" s="206" t="n">
        <v>52</v>
      </c>
      <c r="BY178" s="204" t="n">
        <v>4624.8232421875</v>
      </c>
      <c r="BZ178" s="204" t="n">
        <v>106017</v>
      </c>
      <c r="CA178" s="204" t="n">
        <v>106170</v>
      </c>
      <c r="CB178" s="204" t="n">
        <v>720</v>
      </c>
    </row>
    <row r="179" customFormat="false" ht="14.5" hidden="false" customHeight="false" outlineLevel="0" collapsed="false">
      <c r="A179" s="202" t="s">
        <v>758</v>
      </c>
      <c r="B179" s="203" t="s">
        <v>759</v>
      </c>
      <c r="C179" s="204" t="n">
        <v>2494.88427734375</v>
      </c>
      <c r="D179" s="204" t="n">
        <v>319.809692382813</v>
      </c>
      <c r="E179" s="204" t="n">
        <v>163.001998901367</v>
      </c>
      <c r="F179" s="204" t="n">
        <v>0</v>
      </c>
      <c r="G179" s="204" t="n">
        <v>2991.4541015625</v>
      </c>
      <c r="H179" s="204" t="n">
        <v>0</v>
      </c>
      <c r="I179" s="204" t="n">
        <v>2146.17602539062</v>
      </c>
      <c r="J179" s="205" t="n">
        <v>0</v>
      </c>
      <c r="K179" s="206" t="n">
        <v>0.0285714287310839</v>
      </c>
      <c r="L179" s="207" t="n">
        <v>0.171428576111794</v>
      </c>
      <c r="M179" s="204" t="s">
        <v>414</v>
      </c>
      <c r="N179" s="204" t="s">
        <v>414</v>
      </c>
      <c r="O179" s="204" t="s">
        <v>414</v>
      </c>
      <c r="P179" s="204" t="s">
        <v>414</v>
      </c>
      <c r="Q179" s="204" t="n">
        <v>0</v>
      </c>
      <c r="R179" s="208" t="n">
        <v>0</v>
      </c>
      <c r="S179" s="204" t="n">
        <v>0</v>
      </c>
      <c r="T179" s="208" t="n">
        <v>0</v>
      </c>
      <c r="U179" s="204" t="n">
        <v>1141668</v>
      </c>
      <c r="V179" s="204" t="n">
        <v>1214668.25</v>
      </c>
      <c r="W179" s="204" t="n">
        <v>1268014.125</v>
      </c>
      <c r="X179" s="206" t="n">
        <v>273.562194824219</v>
      </c>
      <c r="Y179" s="206" t="n">
        <v>0.372864693403244</v>
      </c>
      <c r="Z179" s="206" t="n">
        <v>53.2649993896484</v>
      </c>
      <c r="AA179" s="206" t="n">
        <v>3.29086780548096</v>
      </c>
      <c r="AB179" s="206" t="n">
        <v>0</v>
      </c>
      <c r="AC179" s="206" t="n">
        <v>90.0634460449219</v>
      </c>
      <c r="AD179" s="204" t="n">
        <v>87</v>
      </c>
      <c r="AE179" s="209" t="n">
        <v>40</v>
      </c>
      <c r="AF179" s="209" t="n">
        <v>5.40000009536743</v>
      </c>
      <c r="AG179" s="206" t="n">
        <v>6.31400012969971</v>
      </c>
      <c r="AH179" s="206" t="n">
        <v>0.00462089385837317</v>
      </c>
      <c r="AI179" s="204" t="n">
        <v>0</v>
      </c>
      <c r="AJ179" s="204" t="n">
        <v>0</v>
      </c>
      <c r="AK179" s="206" t="n">
        <v>0.796000003814697</v>
      </c>
      <c r="AL179" s="210" t="n">
        <v>0.0024179199244827</v>
      </c>
      <c r="AM179" s="206" t="n">
        <v>15.667325</v>
      </c>
      <c r="AN179" s="206" t="n">
        <v>0</v>
      </c>
      <c r="AO179" s="206" t="n">
        <v>0</v>
      </c>
      <c r="AP179" s="206" t="s">
        <v>414</v>
      </c>
      <c r="AQ179" s="206" t="n">
        <v>0.908904075622559</v>
      </c>
      <c r="AR179" s="209" t="n">
        <v>16.6000003814697</v>
      </c>
      <c r="AS179" s="206" t="n">
        <v>4.90000009536743</v>
      </c>
      <c r="AT179" s="204" t="n">
        <v>18</v>
      </c>
      <c r="AU179" s="209" t="n">
        <v>0.699999988079071</v>
      </c>
      <c r="AV179" s="206" t="n">
        <v>0.119999997317791</v>
      </c>
      <c r="AW179" s="206" t="s">
        <v>414</v>
      </c>
      <c r="AX179" s="204" t="n">
        <v>59</v>
      </c>
      <c r="AY179" s="206" t="n">
        <v>0.323000013828278</v>
      </c>
      <c r="AZ179" s="206" t="s">
        <v>414</v>
      </c>
      <c r="BA179" s="204" t="n">
        <v>0</v>
      </c>
      <c r="BB179" s="204" t="n">
        <v>0</v>
      </c>
      <c r="BC179" s="204" t="n">
        <v>0</v>
      </c>
      <c r="BD179" s="204" t="n">
        <v>0</v>
      </c>
      <c r="BE179" s="204" t="n">
        <v>51411</v>
      </c>
      <c r="BF179" s="204" t="n">
        <v>0</v>
      </c>
      <c r="BG179" s="204" t="n">
        <v>121</v>
      </c>
      <c r="BH179" s="209" t="n">
        <v>7.5</v>
      </c>
      <c r="BI179" s="206" t="n">
        <v>3.23333334922791</v>
      </c>
      <c r="BJ179" s="206" t="n">
        <v>0.179910823702812</v>
      </c>
      <c r="BK179" s="204" t="n">
        <v>41</v>
      </c>
      <c r="BL179" s="209" t="n">
        <v>100</v>
      </c>
      <c r="BM179" s="211" t="n">
        <v>98.6999969482422</v>
      </c>
      <c r="BN179" s="206" t="n">
        <v>70.5999984741211</v>
      </c>
      <c r="BO179" s="209" t="n">
        <v>142.051666259766</v>
      </c>
      <c r="BP179" s="204" t="n">
        <v>8900</v>
      </c>
      <c r="BQ179" s="209" t="n">
        <v>93.9152145385742</v>
      </c>
      <c r="BR179" s="209" t="n">
        <v>98.8751678466797</v>
      </c>
      <c r="BS179" s="206" t="n">
        <v>26.69700050354</v>
      </c>
      <c r="BT179" s="204" t="n">
        <v>93</v>
      </c>
      <c r="BU179" s="204" t="n">
        <v>92</v>
      </c>
      <c r="BV179" s="204" t="n">
        <v>93</v>
      </c>
      <c r="BW179" s="206" t="n">
        <v>1834.96142578125</v>
      </c>
      <c r="BX179" s="206" t="n">
        <v>67</v>
      </c>
      <c r="BY179" s="204" t="n">
        <v>15243.123046875</v>
      </c>
      <c r="BZ179" s="204" t="n">
        <v>1525663</v>
      </c>
      <c r="CA179" s="204" t="n">
        <v>1360088</v>
      </c>
      <c r="CB179" s="204" t="n">
        <v>5130</v>
      </c>
    </row>
    <row r="180" customFormat="false" ht="14.5" hidden="false" customHeight="false" outlineLevel="0" collapsed="false">
      <c r="A180" s="202" t="s">
        <v>760</v>
      </c>
      <c r="B180" s="203" t="s">
        <v>761</v>
      </c>
      <c r="C180" s="204" t="n">
        <v>19656.138671875</v>
      </c>
      <c r="D180" s="204" t="n">
        <v>0</v>
      </c>
      <c r="E180" s="204" t="n">
        <v>18320.09375</v>
      </c>
      <c r="F180" s="204" t="n">
        <v>135.552001953125</v>
      </c>
      <c r="G180" s="204" t="n">
        <v>0</v>
      </c>
      <c r="H180" s="204" t="n">
        <v>0</v>
      </c>
      <c r="I180" s="204" t="n">
        <v>0</v>
      </c>
      <c r="J180" s="205" t="n">
        <v>0</v>
      </c>
      <c r="K180" s="206" t="n">
        <v>0.0285714287310839</v>
      </c>
      <c r="L180" s="207" t="n">
        <v>0.228571429848671</v>
      </c>
      <c r="M180" s="204" t="n">
        <v>0</v>
      </c>
      <c r="N180" s="204" t="n">
        <v>0</v>
      </c>
      <c r="O180" s="204" t="n">
        <v>0</v>
      </c>
      <c r="P180" s="204" t="n">
        <v>0</v>
      </c>
      <c r="Q180" s="204" t="n">
        <v>0</v>
      </c>
      <c r="R180" s="208" t="n">
        <v>0</v>
      </c>
      <c r="S180" s="204" t="n">
        <v>0</v>
      </c>
      <c r="T180" s="208" t="n">
        <v>0</v>
      </c>
      <c r="U180" s="204" t="n">
        <v>0</v>
      </c>
      <c r="V180" s="204" t="n">
        <v>5555299.5</v>
      </c>
      <c r="W180" s="204" t="n">
        <v>70045.6796875</v>
      </c>
      <c r="X180" s="206" t="n">
        <v>76.8264923095703</v>
      </c>
      <c r="Y180" s="206" t="n">
        <v>1.44525074958801</v>
      </c>
      <c r="Z180" s="206" t="n">
        <v>69.8880004882813</v>
      </c>
      <c r="AA180" s="206" t="s">
        <v>414</v>
      </c>
      <c r="AB180" s="206" t="n">
        <v>0</v>
      </c>
      <c r="AC180" s="206" t="n">
        <v>84.1133346557617</v>
      </c>
      <c r="AD180" s="204" t="n">
        <v>1238</v>
      </c>
      <c r="AE180" s="204" t="n">
        <v>80</v>
      </c>
      <c r="AF180" s="209" t="n">
        <v>8.19999980926514</v>
      </c>
      <c r="AG180" s="206" t="n">
        <v>8.49600028991699</v>
      </c>
      <c r="AH180" s="206" t="n">
        <v>0.0897322967648506</v>
      </c>
      <c r="AI180" s="204" t="n">
        <v>0</v>
      </c>
      <c r="AJ180" s="204" t="n">
        <v>0</v>
      </c>
      <c r="AK180" s="206" t="n">
        <v>0.740000009536743</v>
      </c>
      <c r="AL180" s="210" t="n">
        <v>0.00288769998587668</v>
      </c>
      <c r="AM180" s="206" t="n">
        <v>63.070584</v>
      </c>
      <c r="AN180" s="206" t="n">
        <v>433.200012207031</v>
      </c>
      <c r="AO180" s="206" t="n">
        <v>756.609985351563</v>
      </c>
      <c r="AP180" s="206" t="n">
        <v>2.37652659416199</v>
      </c>
      <c r="AQ180" s="206" t="n">
        <v>5.56843423843384</v>
      </c>
      <c r="AR180" s="209" t="n">
        <v>16.6000003814697</v>
      </c>
      <c r="AS180" s="206" t="n">
        <v>1.60000002384186</v>
      </c>
      <c r="AT180" s="204" t="n">
        <v>36</v>
      </c>
      <c r="AU180" s="209" t="n">
        <v>0.100000001490116</v>
      </c>
      <c r="AV180" s="206" t="n">
        <v>0.0599999986588955</v>
      </c>
      <c r="AW180" s="206" t="s">
        <v>414</v>
      </c>
      <c r="AX180" s="204" t="n">
        <v>4902</v>
      </c>
      <c r="AY180" s="206" t="n">
        <v>0.296000003814697</v>
      </c>
      <c r="AZ180" s="206" t="n">
        <v>32.7999992370605</v>
      </c>
      <c r="BA180" s="204" t="n">
        <v>40000</v>
      </c>
      <c r="BB180" s="204" t="n">
        <v>1000</v>
      </c>
      <c r="BC180" s="204" t="n">
        <v>4000</v>
      </c>
      <c r="BD180" s="204" t="n">
        <v>0</v>
      </c>
      <c r="BE180" s="204" t="n">
        <v>9326</v>
      </c>
      <c r="BF180" s="204" t="n">
        <v>0</v>
      </c>
      <c r="BG180" s="204" t="n">
        <v>149</v>
      </c>
      <c r="BH180" s="209" t="n">
        <v>3.09999990463257</v>
      </c>
      <c r="BI180" s="206" t="n">
        <v>2.43333339691162</v>
      </c>
      <c r="BJ180" s="206" t="n">
        <v>-0.203915923833847</v>
      </c>
      <c r="BK180" s="204" t="n">
        <v>44</v>
      </c>
      <c r="BL180" s="209" t="n">
        <v>100</v>
      </c>
      <c r="BM180" s="211" t="n">
        <v>79.0364303588867</v>
      </c>
      <c r="BN180" s="206" t="n">
        <v>71.9000015258789</v>
      </c>
      <c r="BO180" s="209" t="n">
        <v>125.673370361328</v>
      </c>
      <c r="BP180" s="204" t="n">
        <v>55000</v>
      </c>
      <c r="BQ180" s="209" t="n">
        <v>97.434455871582</v>
      </c>
      <c r="BR180" s="209" t="n">
        <v>97.5433120727539</v>
      </c>
      <c r="BS180" s="206" t="n">
        <v>12.7220001220703</v>
      </c>
      <c r="BT180" s="204" t="n">
        <v>92</v>
      </c>
      <c r="BU180" s="204" t="n">
        <v>92</v>
      </c>
      <c r="BV180" s="204" t="n">
        <v>82</v>
      </c>
      <c r="BW180" s="206" t="n">
        <v>789.054565429688</v>
      </c>
      <c r="BX180" s="206" t="n">
        <v>43</v>
      </c>
      <c r="BY180" s="204" t="n">
        <v>3924.34399414062</v>
      </c>
      <c r="BZ180" s="204" t="n">
        <v>12262946</v>
      </c>
      <c r="CA180" s="204" t="n">
        <v>11254715</v>
      </c>
      <c r="CB180" s="204" t="n">
        <v>155360</v>
      </c>
    </row>
    <row r="181" customFormat="false" ht="14.5" hidden="false" customHeight="false" outlineLevel="0" collapsed="false">
      <c r="A181" s="202" t="s">
        <v>762</v>
      </c>
      <c r="B181" s="203" t="s">
        <v>763</v>
      </c>
      <c r="C181" s="204" t="n">
        <v>158865.828125</v>
      </c>
      <c r="D181" s="204" t="n">
        <v>66510.4140625</v>
      </c>
      <c r="E181" s="204" t="n">
        <v>174433.640625</v>
      </c>
      <c r="F181" s="204" t="n">
        <v>231.11799621582</v>
      </c>
      <c r="G181" s="204" t="n">
        <v>0</v>
      </c>
      <c r="H181" s="204" t="n">
        <v>0</v>
      </c>
      <c r="I181" s="204" t="n">
        <v>0</v>
      </c>
      <c r="J181" s="205" t="n">
        <v>0</v>
      </c>
      <c r="K181" s="206" t="n">
        <v>0</v>
      </c>
      <c r="L181" s="207" t="n">
        <v>0.142857149243355</v>
      </c>
      <c r="M181" s="204" t="n">
        <v>61508732</v>
      </c>
      <c r="N181" s="204" t="s">
        <v>414</v>
      </c>
      <c r="O181" s="204" t="s">
        <v>414</v>
      </c>
      <c r="P181" s="204" t="s">
        <v>414</v>
      </c>
      <c r="Q181" s="204" t="n">
        <v>0</v>
      </c>
      <c r="R181" s="208" t="n">
        <v>0</v>
      </c>
      <c r="S181" s="204" t="n">
        <v>0</v>
      </c>
      <c r="T181" s="208" t="n">
        <v>0</v>
      </c>
      <c r="U181" s="204" t="n">
        <v>1000248</v>
      </c>
      <c r="V181" s="204" t="n">
        <v>17306676</v>
      </c>
      <c r="W181" s="204" t="n">
        <v>5825579</v>
      </c>
      <c r="X181" s="206" t="n">
        <v>110.498207092285</v>
      </c>
      <c r="Y181" s="206" t="n">
        <v>1.43870568275452</v>
      </c>
      <c r="Z181" s="206" t="n">
        <v>76.5690002441406</v>
      </c>
      <c r="AA181" s="206" t="n">
        <v>4.07131385803223</v>
      </c>
      <c r="AB181" s="206" t="n">
        <v>0.152950912714005</v>
      </c>
      <c r="AC181" s="206" t="s">
        <v>414</v>
      </c>
      <c r="AD181" s="204" t="n">
        <v>11410</v>
      </c>
      <c r="AE181" s="204" t="n">
        <v>80</v>
      </c>
      <c r="AF181" s="209" t="n">
        <v>8.60000038146973</v>
      </c>
      <c r="AG181" s="206" t="n">
        <v>7.78700017929077</v>
      </c>
      <c r="AH181" s="206" t="n">
        <v>0.922668039798736</v>
      </c>
      <c r="AI181" s="204" t="n">
        <v>0</v>
      </c>
      <c r="AJ181" s="204" t="n">
        <v>4</v>
      </c>
      <c r="AK181" s="206" t="n">
        <v>0.819999992847443</v>
      </c>
      <c r="AL181" s="210" t="s">
        <v>414</v>
      </c>
      <c r="AM181" s="206" t="n">
        <v>1920.071904</v>
      </c>
      <c r="AN181" s="206" t="n">
        <v>712.320007324219</v>
      </c>
      <c r="AO181" s="206" t="n">
        <v>538.5</v>
      </c>
      <c r="AP181" s="206" t="n">
        <v>0.0757341310381889</v>
      </c>
      <c r="AQ181" s="206" t="n">
        <v>0.110423594713211</v>
      </c>
      <c r="AR181" s="209" t="n">
        <v>9.5</v>
      </c>
      <c r="AS181" s="206" t="n">
        <v>1.5</v>
      </c>
      <c r="AT181" s="204" t="n">
        <v>15</v>
      </c>
      <c r="AU181" s="209" t="s">
        <v>414</v>
      </c>
      <c r="AV181" s="206" t="s">
        <v>414</v>
      </c>
      <c r="AW181" s="204" t="n">
        <v>0</v>
      </c>
      <c r="AX181" s="204" t="n">
        <v>0</v>
      </c>
      <c r="AY181" s="206" t="n">
        <v>0.305999994277954</v>
      </c>
      <c r="AZ181" s="206" t="n">
        <v>41.9000015258789</v>
      </c>
      <c r="BA181" s="204" t="n">
        <v>87810</v>
      </c>
      <c r="BB181" s="204" t="n">
        <v>568248</v>
      </c>
      <c r="BC181" s="204" t="n">
        <v>2106</v>
      </c>
      <c r="BD181" s="204" t="n">
        <v>1099000</v>
      </c>
      <c r="BE181" s="204" t="n">
        <v>4054814</v>
      </c>
      <c r="BF181" s="204" t="n">
        <v>0</v>
      </c>
      <c r="BG181" s="204" t="n">
        <v>156</v>
      </c>
      <c r="BH181" s="209" t="n">
        <v>2.40000009536743</v>
      </c>
      <c r="BI181" s="206" t="n">
        <v>4.16666650772095</v>
      </c>
      <c r="BJ181" s="206" t="n">
        <v>-0.0440450869500637</v>
      </c>
      <c r="BK181" s="204" t="n">
        <v>38</v>
      </c>
      <c r="BL181" s="209" t="n">
        <v>100</v>
      </c>
      <c r="BM181" s="211" t="n">
        <v>96.7422103881836</v>
      </c>
      <c r="BN181" s="206" t="n">
        <v>77.6699981689453</v>
      </c>
      <c r="BO181" s="209" t="n">
        <v>97.3784866333008</v>
      </c>
      <c r="BP181" s="204" t="n">
        <v>400000</v>
      </c>
      <c r="BQ181" s="209" t="n">
        <v>99.2249450683594</v>
      </c>
      <c r="BR181" s="209" t="n">
        <v>97.0142669677734</v>
      </c>
      <c r="BS181" s="206" t="n">
        <v>17.6049995422363</v>
      </c>
      <c r="BT181" s="204" t="n">
        <v>99</v>
      </c>
      <c r="BU181" s="204" t="n">
        <v>88</v>
      </c>
      <c r="BV181" s="204" t="n">
        <v>97</v>
      </c>
      <c r="BW181" s="206" t="n">
        <v>1186.7392578125</v>
      </c>
      <c r="BX181" s="206" t="n">
        <v>17</v>
      </c>
      <c r="BY181" s="204" t="n">
        <v>9586.6123046875</v>
      </c>
      <c r="BZ181" s="204" t="n">
        <v>84775400</v>
      </c>
      <c r="CA181" s="204" t="n">
        <v>78665400</v>
      </c>
      <c r="CB181" s="204" t="n">
        <v>769630</v>
      </c>
    </row>
    <row r="182" customFormat="false" ht="14.5" hidden="false" customHeight="false" outlineLevel="0" collapsed="false">
      <c r="A182" s="202" t="s">
        <v>764</v>
      </c>
      <c r="B182" s="203" t="s">
        <v>765</v>
      </c>
      <c r="C182" s="204" t="n">
        <v>4624.27001953125</v>
      </c>
      <c r="D182" s="204" t="n">
        <v>0.0499400086700916</v>
      </c>
      <c r="E182" s="204" t="n">
        <v>48635.32421875</v>
      </c>
      <c r="F182" s="204" t="n">
        <v>0</v>
      </c>
      <c r="G182" s="204" t="n">
        <v>0</v>
      </c>
      <c r="H182" s="204" t="n">
        <v>0</v>
      </c>
      <c r="I182" s="204" t="n">
        <v>0</v>
      </c>
      <c r="J182" s="205" t="n">
        <v>0</v>
      </c>
      <c r="K182" s="206" t="n">
        <v>0</v>
      </c>
      <c r="L182" s="207" t="n">
        <v>0.257142871618271</v>
      </c>
      <c r="M182" s="204" t="n">
        <v>4905017.5</v>
      </c>
      <c r="N182" s="204" t="s">
        <v>414</v>
      </c>
      <c r="O182" s="204" t="s">
        <v>414</v>
      </c>
      <c r="P182" s="204" t="s">
        <v>414</v>
      </c>
      <c r="Q182" s="204" t="n">
        <v>0</v>
      </c>
      <c r="R182" s="208" t="n">
        <v>0</v>
      </c>
      <c r="S182" s="204" t="n">
        <v>0</v>
      </c>
      <c r="T182" s="208" t="n">
        <v>0</v>
      </c>
      <c r="U182" s="204" t="n">
        <v>0</v>
      </c>
      <c r="V182" s="204" t="n">
        <v>2608701.5</v>
      </c>
      <c r="W182" s="204" t="n">
        <v>47190.20703125</v>
      </c>
      <c r="X182" s="206" t="n">
        <v>13.0188179016113</v>
      </c>
      <c r="Y182" s="206" t="n">
        <v>2.34167575836182</v>
      </c>
      <c r="Z182" s="206" t="n">
        <v>52.9980010986328</v>
      </c>
      <c r="AA182" s="206" t="s">
        <v>414</v>
      </c>
      <c r="AB182" s="206" t="n">
        <v>0</v>
      </c>
      <c r="AC182" s="206" t="n">
        <v>100</v>
      </c>
      <c r="AD182" s="204" t="n">
        <v>2254</v>
      </c>
      <c r="AE182" s="204" t="n">
        <v>60</v>
      </c>
      <c r="AF182" s="209" t="s">
        <v>414</v>
      </c>
      <c r="AG182" s="206" t="n">
        <v>10.9610004425049</v>
      </c>
      <c r="AH182" s="206" t="n">
        <v>0.0212314948439598</v>
      </c>
      <c r="AI182" s="204" t="n">
        <v>0</v>
      </c>
      <c r="AJ182" s="204" t="n">
        <v>0</v>
      </c>
      <c r="AK182" s="206" t="n">
        <v>0.714999973773956</v>
      </c>
      <c r="AL182" s="210" t="n">
        <v>0.00145476998295635</v>
      </c>
      <c r="AM182" s="206" t="n">
        <v>7.952429</v>
      </c>
      <c r="AN182" s="206" t="n">
        <v>5.90000009536743</v>
      </c>
      <c r="AO182" s="206" t="n">
        <v>11.6999998092651</v>
      </c>
      <c r="AP182" s="206" t="n">
        <v>0.057761438190937</v>
      </c>
      <c r="AQ182" s="209" t="n">
        <v>0.00221085222437978</v>
      </c>
      <c r="AR182" s="209" t="n">
        <v>41.7999992370605</v>
      </c>
      <c r="AS182" s="209" t="n">
        <v>3.09999990463257</v>
      </c>
      <c r="AT182" s="204" t="n">
        <v>47</v>
      </c>
      <c r="AU182" s="209" t="s">
        <v>414</v>
      </c>
      <c r="AV182" s="206" t="s">
        <v>414</v>
      </c>
      <c r="AW182" s="204" t="n">
        <v>0</v>
      </c>
      <c r="AX182" s="204" t="n">
        <v>395</v>
      </c>
      <c r="AY182" s="206" t="s">
        <v>414</v>
      </c>
      <c r="AZ182" s="206" t="s">
        <v>414</v>
      </c>
      <c r="BA182" s="204" t="n">
        <v>0</v>
      </c>
      <c r="BB182" s="204" t="n">
        <v>0</v>
      </c>
      <c r="BC182" s="204" t="n">
        <v>0</v>
      </c>
      <c r="BD182" s="204" t="n">
        <v>0</v>
      </c>
      <c r="BE182" s="204" t="n">
        <v>4296</v>
      </c>
      <c r="BF182" s="204" t="n">
        <v>0</v>
      </c>
      <c r="BG182" s="204" t="n">
        <v>157</v>
      </c>
      <c r="BH182" s="209" t="n">
        <v>3.5</v>
      </c>
      <c r="BI182" s="206" t="s">
        <v>414</v>
      </c>
      <c r="BJ182" s="206" t="n">
        <v>-1.15750288963318</v>
      </c>
      <c r="BK182" s="204" t="n">
        <v>19</v>
      </c>
      <c r="BL182" s="209" t="n">
        <v>100</v>
      </c>
      <c r="BM182" s="211" t="n">
        <v>99.6999969482422</v>
      </c>
      <c r="BN182" s="206" t="n">
        <v>21.250997543335</v>
      </c>
      <c r="BO182" s="209" t="n">
        <v>155.474868774414</v>
      </c>
      <c r="BP182" s="204" t="n">
        <v>20000</v>
      </c>
      <c r="BQ182" s="209" t="n">
        <v>99.4111328125</v>
      </c>
      <c r="BR182" s="209" t="n">
        <v>100</v>
      </c>
      <c r="BS182" s="206" t="n">
        <v>22.2479991912842</v>
      </c>
      <c r="BT182" s="204" t="n">
        <v>98</v>
      </c>
      <c r="BU182" s="204" t="n">
        <v>99</v>
      </c>
      <c r="BV182" s="204" t="n">
        <v>23</v>
      </c>
      <c r="BW182" s="206" t="n">
        <v>1063.84350585938</v>
      </c>
      <c r="BX182" s="206" t="n">
        <v>7</v>
      </c>
      <c r="BY182" s="204" t="n">
        <v>7612.03515625</v>
      </c>
      <c r="BZ182" s="204" t="n">
        <v>6341855</v>
      </c>
      <c r="CA182" s="204" t="n">
        <v>5395326</v>
      </c>
      <c r="CB182" s="204" t="n">
        <v>469930</v>
      </c>
    </row>
    <row r="183" customFormat="false" ht="14.5" hidden="false" customHeight="false" outlineLevel="0" collapsed="false">
      <c r="A183" s="202" t="s">
        <v>766</v>
      </c>
      <c r="B183" s="203" t="s">
        <v>767</v>
      </c>
      <c r="C183" s="204" t="n">
        <v>0</v>
      </c>
      <c r="D183" s="204" t="n">
        <v>0</v>
      </c>
      <c r="E183" s="204" t="s">
        <v>414</v>
      </c>
      <c r="F183" s="204" t="n">
        <v>1.96200001239777</v>
      </c>
      <c r="G183" s="204" t="n">
        <v>13.0655002593994</v>
      </c>
      <c r="H183" s="204" t="n">
        <v>0</v>
      </c>
      <c r="I183" s="204" t="n">
        <v>0</v>
      </c>
      <c r="J183" s="205" t="n">
        <v>291.542846679687</v>
      </c>
      <c r="K183" s="206" t="n">
        <v>0.0571428574621677</v>
      </c>
      <c r="L183" s="212" t="s">
        <v>414</v>
      </c>
      <c r="M183" s="204" t="s">
        <v>414</v>
      </c>
      <c r="N183" s="204" t="s">
        <v>414</v>
      </c>
      <c r="O183" s="204" t="s">
        <v>414</v>
      </c>
      <c r="P183" s="204" t="s">
        <v>414</v>
      </c>
      <c r="Q183" s="204" t="n">
        <v>0</v>
      </c>
      <c r="R183" s="208" t="n">
        <v>0</v>
      </c>
      <c r="S183" s="204" t="n">
        <v>0</v>
      </c>
      <c r="T183" s="208" t="n">
        <v>0</v>
      </c>
      <c r="U183" s="204" t="n">
        <v>0</v>
      </c>
      <c r="V183" s="204" t="n">
        <v>1055.0087890625</v>
      </c>
      <c r="W183" s="204" t="n">
        <v>5149.74072265625</v>
      </c>
      <c r="X183" s="206" t="n">
        <v>397.5</v>
      </c>
      <c r="Y183" s="206" t="n">
        <v>2.31761598587036</v>
      </c>
      <c r="Z183" s="206" t="n">
        <v>64.7850036621094</v>
      </c>
      <c r="AA183" s="206" t="s">
        <v>414</v>
      </c>
      <c r="AB183" s="206" t="n">
        <v>8.74715232849121</v>
      </c>
      <c r="AC183" s="206" t="s">
        <v>414</v>
      </c>
      <c r="AD183" s="204" t="s">
        <v>414</v>
      </c>
      <c r="AE183" s="204" t="n">
        <v>60</v>
      </c>
      <c r="AF183" s="209" t="s">
        <v>414</v>
      </c>
      <c r="AG183" s="206" t="s">
        <v>414</v>
      </c>
      <c r="AH183" s="206" t="n">
        <v>0</v>
      </c>
      <c r="AI183" s="204" t="n">
        <v>0</v>
      </c>
      <c r="AJ183" s="204" t="n">
        <v>0</v>
      </c>
      <c r="AK183" s="206" t="s">
        <v>414</v>
      </c>
      <c r="AL183" s="210" t="s">
        <v>414</v>
      </c>
      <c r="AM183" s="206" t="n">
        <v>1.41105</v>
      </c>
      <c r="AN183" s="206" t="n">
        <v>11.9700002670288</v>
      </c>
      <c r="AO183" s="206" t="n">
        <v>19.9699993133545</v>
      </c>
      <c r="AP183" s="206" t="n">
        <v>58.224437713623</v>
      </c>
      <c r="AQ183" s="209" t="n">
        <v>0</v>
      </c>
      <c r="AR183" s="209" t="n">
        <v>22</v>
      </c>
      <c r="AS183" s="209" t="n">
        <v>2.90000009536743</v>
      </c>
      <c r="AT183" s="204" t="n">
        <v>296</v>
      </c>
      <c r="AU183" s="209" t="s">
        <v>414</v>
      </c>
      <c r="AV183" s="206" t="s">
        <v>414</v>
      </c>
      <c r="AW183" s="206" t="s">
        <v>414</v>
      </c>
      <c r="AX183" s="204" t="n">
        <v>11500</v>
      </c>
      <c r="AY183" s="206" t="s">
        <v>414</v>
      </c>
      <c r="AZ183" s="206" t="n">
        <v>39.0999984741211</v>
      </c>
      <c r="BA183" s="204" t="n">
        <v>5500</v>
      </c>
      <c r="BB183" s="204" t="n">
        <v>10204</v>
      </c>
      <c r="BC183" s="204" t="n">
        <v>0</v>
      </c>
      <c r="BD183" s="204" t="n">
        <v>0</v>
      </c>
      <c r="BE183" s="204" t="n">
        <v>0</v>
      </c>
      <c r="BF183" s="204" t="n">
        <v>0</v>
      </c>
      <c r="BG183" s="204" t="n">
        <v>87</v>
      </c>
      <c r="BH183" s="209" t="n">
        <v>4.19999980926514</v>
      </c>
      <c r="BI183" s="206" t="s">
        <v>414</v>
      </c>
      <c r="BJ183" s="206" t="n">
        <v>-0.646632134914398</v>
      </c>
      <c r="BK183" s="206" t="s">
        <v>414</v>
      </c>
      <c r="BL183" s="209" t="n">
        <v>99.6892318725586</v>
      </c>
      <c r="BM183" s="211" t="s">
        <v>414</v>
      </c>
      <c r="BN183" s="206" t="n">
        <v>35.2000007629395</v>
      </c>
      <c r="BO183" s="209" t="n">
        <v>76.3229293823242</v>
      </c>
      <c r="BP183" s="204" t="n">
        <v>47</v>
      </c>
      <c r="BQ183" s="209" t="n">
        <v>83.7438430786133</v>
      </c>
      <c r="BR183" s="209" t="n">
        <v>100</v>
      </c>
      <c r="BS183" s="206" t="n">
        <v>9.17399978637695</v>
      </c>
      <c r="BT183" s="204" t="n">
        <v>95</v>
      </c>
      <c r="BU183" s="204" t="n">
        <v>85</v>
      </c>
      <c r="BV183" s="204" t="s">
        <v>414</v>
      </c>
      <c r="BW183" s="206" t="n">
        <v>1071.29858398438</v>
      </c>
      <c r="BX183" s="206" t="s">
        <v>414</v>
      </c>
      <c r="BY183" s="204" t="n">
        <v>5291.4853515625</v>
      </c>
      <c r="BZ183" s="204" t="n">
        <v>11203.5</v>
      </c>
      <c r="CA183" s="204" t="n">
        <v>9916</v>
      </c>
      <c r="CB183" s="204" t="n">
        <v>30</v>
      </c>
    </row>
    <row r="184" customFormat="false" ht="14.5" hidden="false" customHeight="false" outlineLevel="0" collapsed="false">
      <c r="A184" s="202" t="s">
        <v>768</v>
      </c>
      <c r="B184" s="203" t="s">
        <v>769</v>
      </c>
      <c r="C184" s="204" t="n">
        <v>24641.9609375</v>
      </c>
      <c r="D184" s="204" t="n">
        <v>0</v>
      </c>
      <c r="E184" s="204" t="n">
        <v>87717.375</v>
      </c>
      <c r="F184" s="204" t="n">
        <v>0</v>
      </c>
      <c r="G184" s="204" t="n">
        <v>0</v>
      </c>
      <c r="H184" s="204" t="n">
        <v>0</v>
      </c>
      <c r="I184" s="204" t="n">
        <v>0</v>
      </c>
      <c r="J184" s="205" t="n">
        <v>127142.859375</v>
      </c>
      <c r="K184" s="206" t="n">
        <v>0.228571429848671</v>
      </c>
      <c r="L184" s="207" t="n">
        <v>0.142857149243355</v>
      </c>
      <c r="M184" s="204" t="n">
        <v>8554600</v>
      </c>
      <c r="N184" s="204" t="n">
        <v>3777986</v>
      </c>
      <c r="O184" s="204" t="n">
        <v>0</v>
      </c>
      <c r="P184" s="204" t="n">
        <v>22695374</v>
      </c>
      <c r="Q184" s="204" t="n">
        <v>41567356</v>
      </c>
      <c r="R184" s="208" t="n">
        <v>0.994401633739471</v>
      </c>
      <c r="S184" s="204" t="n">
        <v>40750192</v>
      </c>
      <c r="T184" s="208" t="n">
        <v>0.974852859973908</v>
      </c>
      <c r="U184" s="204" t="n">
        <v>33098318</v>
      </c>
      <c r="V184" s="204" t="n">
        <v>31811402</v>
      </c>
      <c r="W184" s="204" t="n">
        <v>23145076</v>
      </c>
      <c r="X184" s="206" t="n">
        <v>235.006652832031</v>
      </c>
      <c r="Y184" s="206" t="n">
        <v>5.34980392456055</v>
      </c>
      <c r="Z184" s="206" t="n">
        <v>25.55299949646</v>
      </c>
      <c r="AA184" s="206" t="n">
        <v>4.53433752059937</v>
      </c>
      <c r="AB184" s="206" t="n">
        <v>4.67595624923706</v>
      </c>
      <c r="AC184" s="206" t="n">
        <v>22.5904769897461</v>
      </c>
      <c r="AD184" s="204" t="n">
        <v>948</v>
      </c>
      <c r="AE184" s="204" t="n">
        <v>40</v>
      </c>
      <c r="AF184" s="209" t="n">
        <v>48.2999992370606</v>
      </c>
      <c r="AG184" s="206" t="n">
        <v>17.0440006256104</v>
      </c>
      <c r="AH184" s="206" t="n">
        <v>0.836418211460114</v>
      </c>
      <c r="AI184" s="204" t="n">
        <v>0</v>
      </c>
      <c r="AJ184" s="204" t="n">
        <v>5</v>
      </c>
      <c r="AK184" s="206" t="n">
        <v>0.544000029563904</v>
      </c>
      <c r="AL184" s="210" t="n">
        <v>0.268846362829208</v>
      </c>
      <c r="AM184" s="206" t="n">
        <v>605.772192</v>
      </c>
      <c r="AN184" s="206" t="n">
        <v>1250.09997558594</v>
      </c>
      <c r="AO184" s="206" t="n">
        <v>1181.7099609375</v>
      </c>
      <c r="AP184" s="206" t="n">
        <v>8.33936786651611</v>
      </c>
      <c r="AQ184" s="206" t="n">
        <v>2.8241810798645</v>
      </c>
      <c r="AR184" s="209" t="n">
        <v>43.2999992370606</v>
      </c>
      <c r="AS184" s="206" t="n">
        <v>7.59999990463257</v>
      </c>
      <c r="AT184" s="204" t="n">
        <v>196</v>
      </c>
      <c r="AU184" s="209" t="n">
        <v>5.40000009536743</v>
      </c>
      <c r="AV184" s="206" t="n">
        <v>1.72000002861023</v>
      </c>
      <c r="AW184" s="206" t="n">
        <v>283.817535400391</v>
      </c>
      <c r="AX184" s="204" t="n">
        <v>23171372</v>
      </c>
      <c r="AY184" s="206" t="n">
        <v>0.535000026226044</v>
      </c>
      <c r="AZ184" s="206" t="n">
        <v>42.7000007629395</v>
      </c>
      <c r="BA184" s="204" t="n">
        <v>140200</v>
      </c>
      <c r="BB184" s="204" t="n">
        <v>117464</v>
      </c>
      <c r="BC184" s="204" t="n">
        <v>519500</v>
      </c>
      <c r="BD184" s="204" t="n">
        <v>1700</v>
      </c>
      <c r="BE184" s="204" t="n">
        <v>1556552</v>
      </c>
      <c r="BF184" s="204" t="n">
        <v>0</v>
      </c>
      <c r="BG184" s="204" t="n">
        <v>95</v>
      </c>
      <c r="BH184" s="209" t="n">
        <v>29.2000007629395</v>
      </c>
      <c r="BI184" s="206" t="s">
        <v>414</v>
      </c>
      <c r="BJ184" s="206" t="n">
        <v>-0.57694399356842</v>
      </c>
      <c r="BK184" s="204" t="n">
        <v>27</v>
      </c>
      <c r="BL184" s="209" t="n">
        <v>42.0744171142578</v>
      </c>
      <c r="BM184" s="211" t="n">
        <v>76.5274963378906</v>
      </c>
      <c r="BN184" s="206" t="n">
        <v>19.8999996185303</v>
      </c>
      <c r="BO184" s="209" t="n">
        <v>60.5342750549316</v>
      </c>
      <c r="BP184" s="204" t="n">
        <v>46000</v>
      </c>
      <c r="BQ184" s="209" t="n">
        <v>19.7896366119385</v>
      </c>
      <c r="BR184" s="209" t="n">
        <v>55.8550491333008</v>
      </c>
      <c r="BS184" s="206" t="n">
        <v>0.907999992370606</v>
      </c>
      <c r="BT184" s="204" t="n">
        <v>89</v>
      </c>
      <c r="BU184" s="204" t="s">
        <v>414</v>
      </c>
      <c r="BV184" s="204" t="n">
        <v>89</v>
      </c>
      <c r="BW184" s="206" t="n">
        <v>92.3787384033203</v>
      </c>
      <c r="BX184" s="206" t="n">
        <v>375</v>
      </c>
      <c r="BY184" s="204" t="n">
        <v>858.057495117188</v>
      </c>
      <c r="BZ184" s="204" t="n">
        <v>45853776</v>
      </c>
      <c r="CA184" s="204" t="n">
        <v>39170820</v>
      </c>
      <c r="CB184" s="204" t="n">
        <v>199810</v>
      </c>
    </row>
    <row r="185" customFormat="false" ht="14.5" hidden="false" customHeight="false" outlineLevel="0" collapsed="false">
      <c r="A185" s="202" t="s">
        <v>770</v>
      </c>
      <c r="B185" s="203" t="s">
        <v>771</v>
      </c>
      <c r="C185" s="204" t="n">
        <v>5568.07275390625</v>
      </c>
      <c r="D185" s="204" t="n">
        <v>0</v>
      </c>
      <c r="E185" s="204" t="n">
        <v>308055.65625</v>
      </c>
      <c r="F185" s="204" t="n">
        <v>0</v>
      </c>
      <c r="G185" s="204" t="n">
        <v>0</v>
      </c>
      <c r="H185" s="204" t="n">
        <v>0</v>
      </c>
      <c r="I185" s="204" t="n">
        <v>0</v>
      </c>
      <c r="J185" s="205" t="n">
        <v>0</v>
      </c>
      <c r="K185" s="206" t="n">
        <v>0.0285714287310839</v>
      </c>
      <c r="L185" s="207" t="n">
        <v>0.142857149243355</v>
      </c>
      <c r="M185" s="204" t="n">
        <v>23758510</v>
      </c>
      <c r="N185" s="204" t="s">
        <v>414</v>
      </c>
      <c r="O185" s="204" t="s">
        <v>414</v>
      </c>
      <c r="P185" s="204" t="s">
        <v>414</v>
      </c>
      <c r="Q185" s="204" t="n">
        <v>0</v>
      </c>
      <c r="R185" s="208" t="n">
        <v>0</v>
      </c>
      <c r="S185" s="204" t="n">
        <v>0</v>
      </c>
      <c r="T185" s="208" t="n">
        <v>0</v>
      </c>
      <c r="U185" s="204" t="n">
        <v>0</v>
      </c>
      <c r="V185" s="204" t="n">
        <v>0</v>
      </c>
      <c r="W185" s="204" t="n">
        <v>0</v>
      </c>
      <c r="X185" s="206" t="n">
        <v>75.62060546875</v>
      </c>
      <c r="Y185" s="206" t="n">
        <v>-0.508134067058563</v>
      </c>
      <c r="Z185" s="206" t="n">
        <v>69.7570037841797</v>
      </c>
      <c r="AA185" s="206" t="n">
        <v>2.45829844474792</v>
      </c>
      <c r="AB185" s="206" t="n">
        <v>0</v>
      </c>
      <c r="AC185" s="206" t="s">
        <v>414</v>
      </c>
      <c r="AD185" s="204" t="n">
        <v>14913</v>
      </c>
      <c r="AE185" s="204" t="n">
        <v>60</v>
      </c>
      <c r="AF185" s="209" t="n">
        <v>19</v>
      </c>
      <c r="AG185" s="206" t="n">
        <v>4.83300018310547</v>
      </c>
      <c r="AH185" s="206" t="n">
        <v>0.713696599006653</v>
      </c>
      <c r="AI185" s="204" t="n">
        <v>0</v>
      </c>
      <c r="AJ185" s="204" t="n">
        <v>4</v>
      </c>
      <c r="AK185" s="206" t="n">
        <v>0.778999984264374</v>
      </c>
      <c r="AL185" s="210" t="n">
        <v>0.000826719973701984</v>
      </c>
      <c r="AM185" s="206" t="n">
        <v>3288.839792</v>
      </c>
      <c r="AN185" s="206" t="n">
        <v>780.330017089844</v>
      </c>
      <c r="AO185" s="206" t="n">
        <v>632.489990234375</v>
      </c>
      <c r="AP185" s="206" t="n">
        <v>1.45873379707336</v>
      </c>
      <c r="AQ185" s="206" t="n">
        <v>9.71345138549805</v>
      </c>
      <c r="AR185" s="209" t="n">
        <v>8.10000038146973</v>
      </c>
      <c r="AS185" s="206" t="s">
        <v>414</v>
      </c>
      <c r="AT185" s="204" t="n">
        <v>73</v>
      </c>
      <c r="AU185" s="209" t="n">
        <v>1</v>
      </c>
      <c r="AV185" s="206" t="n">
        <v>0.409999996423721</v>
      </c>
      <c r="AW185" s="206" t="s">
        <v>414</v>
      </c>
      <c r="AX185" s="204" t="n">
        <v>17</v>
      </c>
      <c r="AY185" s="206" t="n">
        <v>0.233999997377396</v>
      </c>
      <c r="AZ185" s="206" t="n">
        <v>25.6000003814697</v>
      </c>
      <c r="BA185" s="204" t="n">
        <v>45318</v>
      </c>
      <c r="BB185" s="204" t="n">
        <v>1700</v>
      </c>
      <c r="BC185" s="204" t="n">
        <v>0</v>
      </c>
      <c r="BD185" s="204" t="n">
        <v>6300000</v>
      </c>
      <c r="BE185" s="204" t="n">
        <v>5101</v>
      </c>
      <c r="BF185" s="204" t="n">
        <v>0</v>
      </c>
      <c r="BG185" s="204" t="n">
        <v>123</v>
      </c>
      <c r="BH185" s="209" t="n">
        <v>2.79999995231628</v>
      </c>
      <c r="BI185" s="206" t="s">
        <v>414</v>
      </c>
      <c r="BJ185" s="206" t="n">
        <v>-0.355652362108231</v>
      </c>
      <c r="BK185" s="204" t="n">
        <v>32</v>
      </c>
      <c r="BL185" s="209" t="n">
        <v>100</v>
      </c>
      <c r="BM185" s="211" t="n">
        <v>99.9743499755859</v>
      </c>
      <c r="BN185" s="206" t="n">
        <v>75.0379104614258</v>
      </c>
      <c r="BO185" s="209" t="n">
        <v>129.341171264648</v>
      </c>
      <c r="BP185" s="204" t="n">
        <v>430000</v>
      </c>
      <c r="BQ185" s="209" t="n">
        <v>97.7427139282227</v>
      </c>
      <c r="BR185" s="209" t="n">
        <v>93.9282836914063</v>
      </c>
      <c r="BS185" s="206" t="n">
        <v>30.0750007629395</v>
      </c>
      <c r="BT185" s="204" t="n">
        <v>81</v>
      </c>
      <c r="BU185" s="204" t="n">
        <v>82</v>
      </c>
      <c r="BV185" s="204" t="s">
        <v>414</v>
      </c>
      <c r="BW185" s="206" t="n">
        <v>907.15966796875</v>
      </c>
      <c r="BX185" s="206" t="n">
        <v>19</v>
      </c>
      <c r="BY185" s="204" t="n">
        <v>4835.57177734375</v>
      </c>
      <c r="BZ185" s="204" t="n">
        <v>43531424</v>
      </c>
      <c r="CA185" s="204" t="n">
        <v>44819392</v>
      </c>
      <c r="CB185" s="204" t="n">
        <v>579320</v>
      </c>
    </row>
    <row r="186" customFormat="false" ht="14.5" hidden="false" customHeight="false" outlineLevel="0" collapsed="false">
      <c r="A186" s="202" t="s">
        <v>772</v>
      </c>
      <c r="B186" s="203" t="s">
        <v>773</v>
      </c>
      <c r="C186" s="204" t="n">
        <v>0</v>
      </c>
      <c r="D186" s="204" t="n">
        <v>0</v>
      </c>
      <c r="E186" s="204" t="n">
        <v>18380.935546875</v>
      </c>
      <c r="F186" s="204" t="n">
        <v>66.1699981689453</v>
      </c>
      <c r="G186" s="204" t="n">
        <v>920.3955078125</v>
      </c>
      <c r="H186" s="204" t="n">
        <v>0</v>
      </c>
      <c r="I186" s="204" t="n">
        <v>1945.94995117187</v>
      </c>
      <c r="J186" s="205" t="n">
        <v>0</v>
      </c>
      <c r="K186" s="206" t="n">
        <v>0</v>
      </c>
      <c r="L186" s="207" t="n">
        <v>0.371428579092026</v>
      </c>
      <c r="M186" s="204" t="n">
        <v>4703395</v>
      </c>
      <c r="N186" s="204" t="s">
        <v>414</v>
      </c>
      <c r="O186" s="204" t="s">
        <v>414</v>
      </c>
      <c r="P186" s="204" t="s">
        <v>414</v>
      </c>
      <c r="Q186" s="204" t="n">
        <v>0</v>
      </c>
      <c r="R186" s="208" t="n">
        <v>0</v>
      </c>
      <c r="S186" s="204" t="n">
        <v>0</v>
      </c>
      <c r="T186" s="208" t="n">
        <v>0</v>
      </c>
      <c r="U186" s="204" t="n">
        <v>3354813</v>
      </c>
      <c r="V186" s="204" t="n">
        <v>6913816.5</v>
      </c>
      <c r="W186" s="204" t="n">
        <v>7506702</v>
      </c>
      <c r="X186" s="206" t="n">
        <v>140.67985534668</v>
      </c>
      <c r="Y186" s="206" t="n">
        <v>1.30078196525574</v>
      </c>
      <c r="Z186" s="206" t="n">
        <v>87.2990036010742</v>
      </c>
      <c r="AA186" s="206" t="s">
        <v>414</v>
      </c>
      <c r="AB186" s="206" t="n">
        <v>0</v>
      </c>
      <c r="AC186" s="206" t="s">
        <v>414</v>
      </c>
      <c r="AD186" s="204" t="n">
        <v>536</v>
      </c>
      <c r="AE186" s="204" t="n">
        <v>100</v>
      </c>
      <c r="AF186" s="209" t="s">
        <v>414</v>
      </c>
      <c r="AG186" s="206" t="n">
        <v>5.04699993133545</v>
      </c>
      <c r="AH186" s="206" t="n">
        <v>0.00801947247236967</v>
      </c>
      <c r="AI186" s="204" t="n">
        <v>0</v>
      </c>
      <c r="AJ186" s="204" t="n">
        <v>0</v>
      </c>
      <c r="AK186" s="206" t="n">
        <v>0.889999985694885</v>
      </c>
      <c r="AL186" s="210" t="s">
        <v>414</v>
      </c>
      <c r="AM186" s="206" t="n">
        <v>-26.336785</v>
      </c>
      <c r="AN186" s="206" t="n">
        <v>0</v>
      </c>
      <c r="AO186" s="206" t="n">
        <v>0</v>
      </c>
      <c r="AP186" s="206" t="s">
        <v>414</v>
      </c>
      <c r="AQ186" s="209" t="s">
        <v>414</v>
      </c>
      <c r="AR186" s="209" t="n">
        <v>6.59999990463257</v>
      </c>
      <c r="AS186" s="209" t="s">
        <v>414</v>
      </c>
      <c r="AT186" s="204" t="n">
        <v>0.790000021457672</v>
      </c>
      <c r="AU186" s="209" t="n">
        <v>0.100000001490116</v>
      </c>
      <c r="AV186" s="206" t="n">
        <v>0.219999998807907</v>
      </c>
      <c r="AW186" s="204" t="n">
        <v>0</v>
      </c>
      <c r="AX186" s="204" t="n">
        <v>78</v>
      </c>
      <c r="AY186" s="206" t="n">
        <v>0.0790000036358833</v>
      </c>
      <c r="AZ186" s="206" t="n">
        <v>26</v>
      </c>
      <c r="BA186" s="204" t="n">
        <v>0</v>
      </c>
      <c r="BB186" s="204" t="n">
        <v>0</v>
      </c>
      <c r="BC186" s="204" t="n">
        <v>0</v>
      </c>
      <c r="BD186" s="204" t="n">
        <v>0</v>
      </c>
      <c r="BE186" s="204" t="n">
        <v>8558</v>
      </c>
      <c r="BF186" s="204" t="n">
        <v>0</v>
      </c>
      <c r="BG186" s="204" t="n">
        <v>116</v>
      </c>
      <c r="BH186" s="209" t="n">
        <v>5.59999990463257</v>
      </c>
      <c r="BI186" s="206" t="n">
        <v>4.15000009536743</v>
      </c>
      <c r="BJ186" s="206" t="n">
        <v>1.32550311088562</v>
      </c>
      <c r="BK186" s="204" t="n">
        <v>69</v>
      </c>
      <c r="BL186" s="209" t="n">
        <v>100</v>
      </c>
      <c r="BM186" s="211" t="n">
        <v>95.526481628418</v>
      </c>
      <c r="BN186" s="206" t="n">
        <v>100</v>
      </c>
      <c r="BO186" s="209" t="n">
        <v>185.779418945312</v>
      </c>
      <c r="BP186" s="204" t="n">
        <v>40000</v>
      </c>
      <c r="BQ186" s="209" t="n">
        <v>99.2295684814453</v>
      </c>
      <c r="BR186" s="209" t="n">
        <v>99.9655990600586</v>
      </c>
      <c r="BS186" s="206" t="n">
        <v>23.9440002441406</v>
      </c>
      <c r="BT186" s="204" t="n">
        <v>90</v>
      </c>
      <c r="BU186" s="204" t="n">
        <v>92</v>
      </c>
      <c r="BV186" s="204" t="n">
        <v>84</v>
      </c>
      <c r="BW186" s="206" t="n">
        <v>2996.36328125</v>
      </c>
      <c r="BX186" s="206" t="n">
        <v>3</v>
      </c>
      <c r="BY186" s="204" t="n">
        <v>36284.5546875</v>
      </c>
      <c r="BZ186" s="204" t="n">
        <v>9365144</v>
      </c>
      <c r="CA186" s="204" t="n">
        <v>9144171</v>
      </c>
      <c r="CB186" s="204" t="n">
        <v>83600</v>
      </c>
    </row>
    <row r="187" customFormat="false" ht="14.5" hidden="false" customHeight="false" outlineLevel="0" collapsed="false">
      <c r="A187" s="202" t="s">
        <v>774</v>
      </c>
      <c r="B187" s="203" t="s">
        <v>775</v>
      </c>
      <c r="C187" s="204" t="n">
        <v>65.015625</v>
      </c>
      <c r="D187" s="204" t="n">
        <v>0</v>
      </c>
      <c r="E187" s="204" t="n">
        <v>76865.5390625</v>
      </c>
      <c r="F187" s="204" t="n">
        <v>18.4699993133545</v>
      </c>
      <c r="G187" s="204" t="n">
        <v>0</v>
      </c>
      <c r="H187" s="204" t="n">
        <v>0</v>
      </c>
      <c r="I187" s="204" t="n">
        <v>0</v>
      </c>
      <c r="J187" s="205" t="n">
        <v>0</v>
      </c>
      <c r="K187" s="206" t="n">
        <v>0</v>
      </c>
      <c r="L187" s="207" t="n">
        <v>0.0571428574621677</v>
      </c>
      <c r="M187" s="204" t="n">
        <v>0</v>
      </c>
      <c r="N187" s="204" t="s">
        <v>414</v>
      </c>
      <c r="O187" s="204" t="s">
        <v>414</v>
      </c>
      <c r="P187" s="204" t="s">
        <v>414</v>
      </c>
      <c r="Q187" s="204" t="n">
        <v>0</v>
      </c>
      <c r="R187" s="208" t="n">
        <v>0</v>
      </c>
      <c r="S187" s="204" t="n">
        <v>0</v>
      </c>
      <c r="T187" s="208" t="n">
        <v>0</v>
      </c>
      <c r="U187" s="204" t="n">
        <v>0</v>
      </c>
      <c r="V187" s="204" t="n">
        <v>0</v>
      </c>
      <c r="W187" s="204" t="n">
        <v>0</v>
      </c>
      <c r="X187" s="206" t="n">
        <v>278.289459228516</v>
      </c>
      <c r="Y187" s="206" t="n">
        <v>0.66174179315567</v>
      </c>
      <c r="Z187" s="206" t="n">
        <v>84.1520004272461</v>
      </c>
      <c r="AA187" s="206" t="n">
        <v>2.34685778617859</v>
      </c>
      <c r="AB187" s="206" t="n">
        <v>0</v>
      </c>
      <c r="AC187" s="206" t="s">
        <v>414</v>
      </c>
      <c r="AD187" s="204" t="n">
        <v>24753</v>
      </c>
      <c r="AE187" s="204" t="n">
        <v>100</v>
      </c>
      <c r="AF187" s="209" t="s">
        <v>414</v>
      </c>
      <c r="AG187" s="206" t="n">
        <v>5.7810001373291</v>
      </c>
      <c r="AH187" s="206" t="n">
        <v>0.146951079368591</v>
      </c>
      <c r="AI187" s="204" t="n">
        <v>0</v>
      </c>
      <c r="AJ187" s="204" t="n">
        <v>0</v>
      </c>
      <c r="AK187" s="206" t="n">
        <v>0.931999981403351</v>
      </c>
      <c r="AL187" s="210" t="s">
        <v>414</v>
      </c>
      <c r="AM187" s="206" t="n">
        <v>-19.674883</v>
      </c>
      <c r="AN187" s="206" t="n">
        <v>0</v>
      </c>
      <c r="AO187" s="206" t="n">
        <v>0</v>
      </c>
      <c r="AP187" s="206" t="s">
        <v>414</v>
      </c>
      <c r="AQ187" s="206" t="n">
        <v>0.117816895246506</v>
      </c>
      <c r="AR187" s="209" t="n">
        <v>4.19999980926514</v>
      </c>
      <c r="AS187" s="206" t="s">
        <v>414</v>
      </c>
      <c r="AT187" s="204" t="n">
        <v>6.90000009536743</v>
      </c>
      <c r="AU187" s="209" t="s">
        <v>414</v>
      </c>
      <c r="AV187" s="206" t="s">
        <v>414</v>
      </c>
      <c r="AW187" s="206" t="s">
        <v>414</v>
      </c>
      <c r="AX187" s="204" t="n">
        <v>0</v>
      </c>
      <c r="AY187" s="206" t="n">
        <v>0.118000000715256</v>
      </c>
      <c r="AZ187" s="206" t="n">
        <v>35.0999984741211</v>
      </c>
      <c r="BA187" s="204" t="n">
        <v>480</v>
      </c>
      <c r="BB187" s="204" t="n">
        <v>0</v>
      </c>
      <c r="BC187" s="204" t="n">
        <v>0</v>
      </c>
      <c r="BD187" s="204" t="n">
        <v>0</v>
      </c>
      <c r="BE187" s="204" t="n">
        <v>241975</v>
      </c>
      <c r="BF187" s="204" t="n">
        <v>0</v>
      </c>
      <c r="BG187" s="204" t="n">
        <v>134</v>
      </c>
      <c r="BH187" s="209" t="n">
        <v>2.40000009536743</v>
      </c>
      <c r="BI187" s="206" t="n">
        <v>4.15000009536743</v>
      </c>
      <c r="BJ187" s="206" t="n">
        <v>1.37663197517395</v>
      </c>
      <c r="BK187" s="204" t="n">
        <v>78</v>
      </c>
      <c r="BL187" s="209" t="n">
        <v>100</v>
      </c>
      <c r="BM187" s="211" t="s">
        <v>414</v>
      </c>
      <c r="BN187" s="206" t="n">
        <v>94.8181991577149</v>
      </c>
      <c r="BO187" s="209" t="n">
        <v>116.381858825684</v>
      </c>
      <c r="BP187" s="204" t="n">
        <v>650000</v>
      </c>
      <c r="BQ187" s="209" t="n">
        <v>99.1069641113281</v>
      </c>
      <c r="BR187" s="209" t="n">
        <v>100</v>
      </c>
      <c r="BS187" s="206" t="n">
        <v>28.0580005645752</v>
      </c>
      <c r="BT187" s="204" t="n">
        <v>93</v>
      </c>
      <c r="BU187" s="204" t="n">
        <v>87</v>
      </c>
      <c r="BV187" s="204" t="n">
        <v>91</v>
      </c>
      <c r="BW187" s="206" t="n">
        <v>5087.38134765625</v>
      </c>
      <c r="BX187" s="206" t="n">
        <v>7</v>
      </c>
      <c r="BY187" s="204" t="n">
        <v>47334.35546875</v>
      </c>
      <c r="BZ187" s="204" t="n">
        <v>67281040</v>
      </c>
      <c r="CA187" s="204" t="n">
        <v>64703128</v>
      </c>
      <c r="CB187" s="204" t="n">
        <v>241930</v>
      </c>
    </row>
    <row r="188" customFormat="false" ht="14.5" hidden="false" customHeight="false" outlineLevel="0" collapsed="false">
      <c r="A188" s="202" t="s">
        <v>776</v>
      </c>
      <c r="B188" s="203" t="s">
        <v>777</v>
      </c>
      <c r="C188" s="204" t="n">
        <v>125614.4375</v>
      </c>
      <c r="D188" s="204" t="n">
        <v>56886.2265625</v>
      </c>
      <c r="E188" s="204" t="n">
        <v>386392.34375</v>
      </c>
      <c r="F188" s="204" t="n">
        <v>1383.666015625</v>
      </c>
      <c r="G188" s="204" t="n">
        <v>1059927.75</v>
      </c>
      <c r="H188" s="204" t="n">
        <v>98444.484375</v>
      </c>
      <c r="I188" s="204" t="n">
        <v>585120.25</v>
      </c>
      <c r="J188" s="205" t="n">
        <v>0</v>
      </c>
      <c r="K188" s="206" t="n">
        <v>0.485714286565781</v>
      </c>
      <c r="L188" s="207" t="n">
        <v>0.114285714924335</v>
      </c>
      <c r="M188" s="204" t="s">
        <v>414</v>
      </c>
      <c r="N188" s="204" t="s">
        <v>414</v>
      </c>
      <c r="O188" s="204" t="s">
        <v>414</v>
      </c>
      <c r="P188" s="204" t="s">
        <v>414</v>
      </c>
      <c r="Q188" s="204" t="n">
        <v>0</v>
      </c>
      <c r="R188" s="208" t="n">
        <v>0</v>
      </c>
      <c r="S188" s="204" t="n">
        <v>0</v>
      </c>
      <c r="T188" s="208" t="n">
        <v>0</v>
      </c>
      <c r="U188" s="204" t="n">
        <v>52512120</v>
      </c>
      <c r="V188" s="204" t="n">
        <v>167510448</v>
      </c>
      <c r="W188" s="204" t="n">
        <v>34957236</v>
      </c>
      <c r="X188" s="206" t="n">
        <v>36.282772064209</v>
      </c>
      <c r="Y188" s="206" t="n">
        <v>0.370891958475113</v>
      </c>
      <c r="Z188" s="206" t="n">
        <v>82.8730010986328</v>
      </c>
      <c r="AA188" s="206" t="n">
        <v>2.49113178253174</v>
      </c>
      <c r="AB188" s="206" t="n">
        <v>0</v>
      </c>
      <c r="AC188" s="206" t="s">
        <v>414</v>
      </c>
      <c r="AD188" s="204" t="n">
        <v>134998</v>
      </c>
      <c r="AE188" s="204" t="n">
        <v>100</v>
      </c>
      <c r="AF188" s="209" t="s">
        <v>414</v>
      </c>
      <c r="AG188" s="206" t="n">
        <v>5.94399976730347</v>
      </c>
      <c r="AH188" s="206" t="n">
        <v>0.23115673661232</v>
      </c>
      <c r="AI188" s="204" t="n">
        <v>0</v>
      </c>
      <c r="AJ188" s="204" t="n">
        <v>0</v>
      </c>
      <c r="AK188" s="206" t="n">
        <v>0.925999999046326</v>
      </c>
      <c r="AL188" s="210" t="s">
        <v>414</v>
      </c>
      <c r="AM188" s="206" t="n">
        <v>-27.684555</v>
      </c>
      <c r="AN188" s="206" t="n">
        <v>0</v>
      </c>
      <c r="AO188" s="206" t="n">
        <v>0</v>
      </c>
      <c r="AP188" s="206" t="s">
        <v>414</v>
      </c>
      <c r="AQ188" s="206" t="n">
        <v>0.0311002191156149</v>
      </c>
      <c r="AR188" s="209" t="n">
        <v>6.30000019073486</v>
      </c>
      <c r="AS188" s="206" t="n">
        <v>0.400000005960465</v>
      </c>
      <c r="AT188" s="204" t="n">
        <v>2.40000009536743</v>
      </c>
      <c r="AU188" s="209" t="n">
        <v>0.400000005960465</v>
      </c>
      <c r="AV188" s="206" t="n">
        <v>0.200000002980232</v>
      </c>
      <c r="AW188" s="206" t="s">
        <v>414</v>
      </c>
      <c r="AX188" s="204" t="n">
        <v>466</v>
      </c>
      <c r="AY188" s="206" t="n">
        <v>0.203999996185303</v>
      </c>
      <c r="AZ188" s="206" t="n">
        <v>41.5</v>
      </c>
      <c r="BA188" s="204" t="n">
        <v>41431</v>
      </c>
      <c r="BB188" s="204" t="n">
        <v>25177</v>
      </c>
      <c r="BC188" s="204" t="n">
        <v>2341</v>
      </c>
      <c r="BD188" s="204" t="n">
        <v>0</v>
      </c>
      <c r="BE188" s="204" t="n">
        <v>1869439</v>
      </c>
      <c r="BF188" s="204" t="n">
        <v>0</v>
      </c>
      <c r="BG188" s="204" t="n">
        <v>152</v>
      </c>
      <c r="BH188" s="209" t="n">
        <v>2.40000009536743</v>
      </c>
      <c r="BI188" s="206" t="n">
        <v>3.79999995231628</v>
      </c>
      <c r="BJ188" s="206" t="n">
        <v>1.31894195079803</v>
      </c>
      <c r="BK188" s="204" t="n">
        <v>67</v>
      </c>
      <c r="BL188" s="209" t="n">
        <v>100</v>
      </c>
      <c r="BM188" s="211" t="s">
        <v>414</v>
      </c>
      <c r="BN188" s="206" t="n">
        <v>90.9000015258789</v>
      </c>
      <c r="BO188" s="209" t="n">
        <v>106.185554504395</v>
      </c>
      <c r="BP188" s="204" t="n">
        <v>6600000</v>
      </c>
      <c r="BQ188" s="209" t="n">
        <v>99.6796188354492</v>
      </c>
      <c r="BR188" s="209" t="n">
        <v>99.8835296630859</v>
      </c>
      <c r="BS188" s="206" t="n">
        <v>25.9479999542236</v>
      </c>
      <c r="BT188" s="204" t="n">
        <v>93</v>
      </c>
      <c r="BU188" s="204" t="n">
        <v>95</v>
      </c>
      <c r="BV188" s="204" t="n">
        <v>82</v>
      </c>
      <c r="BW188" s="206" t="n">
        <v>10921.0126953125</v>
      </c>
      <c r="BX188" s="206" t="n">
        <v>19</v>
      </c>
      <c r="BY188" s="204" t="n">
        <v>69287.5390625</v>
      </c>
      <c r="BZ188" s="204" t="n">
        <v>336997632</v>
      </c>
      <c r="CA188" s="204" t="n">
        <v>321736640</v>
      </c>
      <c r="CB188" s="204" t="n">
        <v>9147420</v>
      </c>
    </row>
    <row r="189" customFormat="false" ht="14.5" hidden="false" customHeight="false" outlineLevel="0" collapsed="false">
      <c r="A189" s="202" t="s">
        <v>778</v>
      </c>
      <c r="B189" s="203" t="s">
        <v>779</v>
      </c>
      <c r="C189" s="204" t="n">
        <v>28.1822052001953</v>
      </c>
      <c r="D189" s="204" t="n">
        <v>0</v>
      </c>
      <c r="E189" s="204" t="n">
        <v>12233.43359375</v>
      </c>
      <c r="F189" s="204" t="n">
        <v>0</v>
      </c>
      <c r="G189" s="204" t="n">
        <v>0</v>
      </c>
      <c r="H189" s="204" t="n">
        <v>0</v>
      </c>
      <c r="I189" s="204" t="n">
        <v>0</v>
      </c>
      <c r="J189" s="205" t="n">
        <v>318.142852783203</v>
      </c>
      <c r="K189" s="206" t="n">
        <v>0.0571428574621677</v>
      </c>
      <c r="L189" s="207" t="n">
        <v>0.0571428574621677</v>
      </c>
      <c r="M189" s="204" t="s">
        <v>414</v>
      </c>
      <c r="N189" s="204" t="s">
        <v>414</v>
      </c>
      <c r="O189" s="204" t="s">
        <v>414</v>
      </c>
      <c r="P189" s="204" t="s">
        <v>414</v>
      </c>
      <c r="Q189" s="204" t="n">
        <v>0</v>
      </c>
      <c r="R189" s="208" t="n">
        <v>0</v>
      </c>
      <c r="S189" s="204" t="n">
        <v>0</v>
      </c>
      <c r="T189" s="208" t="n">
        <v>0</v>
      </c>
      <c r="U189" s="204" t="n">
        <v>110518</v>
      </c>
      <c r="V189" s="204" t="n">
        <v>2392945.5</v>
      </c>
      <c r="W189" s="204" t="n">
        <v>171044.40625</v>
      </c>
      <c r="X189" s="206" t="n">
        <v>19.912878036499</v>
      </c>
      <c r="Y189" s="206" t="n">
        <v>0.420461863279343</v>
      </c>
      <c r="Z189" s="206" t="n">
        <v>95.6029968261719</v>
      </c>
      <c r="AA189" s="206" t="n">
        <v>2.79554677009583</v>
      </c>
      <c r="AB189" s="206" t="n">
        <v>0.214195102453232</v>
      </c>
      <c r="AC189" s="206" t="s">
        <v>414</v>
      </c>
      <c r="AD189" s="204" t="n">
        <v>2715</v>
      </c>
      <c r="AE189" s="204" t="n">
        <v>80</v>
      </c>
      <c r="AF189" s="209" t="s">
        <v>414</v>
      </c>
      <c r="AG189" s="206" t="n">
        <v>6.81300020217896</v>
      </c>
      <c r="AH189" s="206" t="n">
        <v>0.00462930975481868</v>
      </c>
      <c r="AI189" s="204" t="n">
        <v>0</v>
      </c>
      <c r="AJ189" s="204" t="n">
        <v>0</v>
      </c>
      <c r="AK189" s="206" t="n">
        <v>0.816999971866608</v>
      </c>
      <c r="AL189" s="210" t="s">
        <v>414</v>
      </c>
      <c r="AM189" s="206" t="n">
        <v>5.351517</v>
      </c>
      <c r="AN189" s="206" t="n">
        <v>0</v>
      </c>
      <c r="AO189" s="206" t="n">
        <v>0</v>
      </c>
      <c r="AP189" s="206" t="n">
        <v>0.0686254799365997</v>
      </c>
      <c r="AQ189" s="206" t="n">
        <v>0.207460463047028</v>
      </c>
      <c r="AR189" s="209" t="n">
        <v>6.19999980926514</v>
      </c>
      <c r="AS189" s="206" t="n">
        <v>1.79999995231628</v>
      </c>
      <c r="AT189" s="204" t="n">
        <v>32</v>
      </c>
      <c r="AU189" s="209" t="n">
        <v>0.400000005960465</v>
      </c>
      <c r="AV189" s="206" t="n">
        <v>0.340000003576279</v>
      </c>
      <c r="AW189" s="206" t="s">
        <v>414</v>
      </c>
      <c r="AX189" s="204" t="n">
        <v>10</v>
      </c>
      <c r="AY189" s="206" t="n">
        <v>0.287999987602234</v>
      </c>
      <c r="AZ189" s="206" t="n">
        <v>40.2000007629395</v>
      </c>
      <c r="BA189" s="204" t="n">
        <v>720</v>
      </c>
      <c r="BB189" s="204" t="n">
        <v>0</v>
      </c>
      <c r="BC189" s="204" t="n">
        <v>0</v>
      </c>
      <c r="BD189" s="204" t="n">
        <v>0</v>
      </c>
      <c r="BE189" s="204" t="n">
        <v>30404</v>
      </c>
      <c r="BF189" s="204" t="n">
        <v>0</v>
      </c>
      <c r="BG189" s="204" t="n">
        <v>132</v>
      </c>
      <c r="BH189" s="209" t="n">
        <v>2.40000009536743</v>
      </c>
      <c r="BI189" s="206" t="n">
        <v>3.41666674613953</v>
      </c>
      <c r="BJ189" s="206" t="n">
        <v>0.781888842582703</v>
      </c>
      <c r="BK189" s="204" t="n">
        <v>73</v>
      </c>
      <c r="BL189" s="209" t="n">
        <v>100</v>
      </c>
      <c r="BM189" s="211" t="n">
        <v>98.7703475952148</v>
      </c>
      <c r="BN189" s="206" t="n">
        <v>86.0999984741211</v>
      </c>
      <c r="BO189" s="209" t="n">
        <v>131.01985168457</v>
      </c>
      <c r="BP189" s="204" t="n">
        <v>58000</v>
      </c>
      <c r="BQ189" s="209" t="n">
        <v>98.0545272827149</v>
      </c>
      <c r="BR189" s="209" t="n">
        <v>99.4957580566406</v>
      </c>
      <c r="BS189" s="206" t="n">
        <v>50.4990005493164</v>
      </c>
      <c r="BT189" s="204" t="n">
        <v>92</v>
      </c>
      <c r="BU189" s="204" t="n">
        <v>91</v>
      </c>
      <c r="BV189" s="204" t="n">
        <v>94</v>
      </c>
      <c r="BW189" s="206" t="n">
        <v>2309.8427734375</v>
      </c>
      <c r="BX189" s="206" t="n">
        <v>17</v>
      </c>
      <c r="BY189" s="204" t="n">
        <v>17020.6484375</v>
      </c>
      <c r="BZ189" s="204" t="n">
        <v>3426259.5</v>
      </c>
      <c r="CA189" s="204" t="n">
        <v>3428821</v>
      </c>
      <c r="CB189" s="204" t="n">
        <v>175020</v>
      </c>
    </row>
    <row r="190" customFormat="false" ht="14.5" hidden="false" customHeight="false" outlineLevel="0" collapsed="false">
      <c r="A190" s="202" t="s">
        <v>780</v>
      </c>
      <c r="B190" s="203" t="s">
        <v>781</v>
      </c>
      <c r="C190" s="204" t="n">
        <v>44012.2578125</v>
      </c>
      <c r="D190" s="204" t="n">
        <v>8422.705078125</v>
      </c>
      <c r="E190" s="204" t="n">
        <v>161619.453125</v>
      </c>
      <c r="F190" s="204" t="n">
        <v>0</v>
      </c>
      <c r="G190" s="204" t="n">
        <v>0</v>
      </c>
      <c r="H190" s="204" t="n">
        <v>0</v>
      </c>
      <c r="I190" s="204" t="n">
        <v>0</v>
      </c>
      <c r="J190" s="205" t="n">
        <v>17142.857421875</v>
      </c>
      <c r="K190" s="206" t="n">
        <v>0.0285714287310839</v>
      </c>
      <c r="L190" s="207" t="n">
        <v>0.400000005960465</v>
      </c>
      <c r="M190" s="204" t="n">
        <v>26791306</v>
      </c>
      <c r="N190" s="204" t="s">
        <v>414</v>
      </c>
      <c r="O190" s="204" t="s">
        <v>414</v>
      </c>
      <c r="P190" s="204" t="s">
        <v>414</v>
      </c>
      <c r="Q190" s="204" t="n">
        <v>0</v>
      </c>
      <c r="R190" s="208" t="n">
        <v>0</v>
      </c>
      <c r="S190" s="204" t="n">
        <v>0</v>
      </c>
      <c r="T190" s="208" t="n">
        <v>0</v>
      </c>
      <c r="U190" s="204" t="n">
        <v>0</v>
      </c>
      <c r="V190" s="204" t="n">
        <v>14103357</v>
      </c>
      <c r="W190" s="204" t="n">
        <v>245455.53125</v>
      </c>
      <c r="X190" s="206" t="n">
        <v>79.2525329589844</v>
      </c>
      <c r="Y190" s="206" t="n">
        <v>1.99752140045166</v>
      </c>
      <c r="Z190" s="206" t="n">
        <v>50.4269981384277</v>
      </c>
      <c r="AA190" s="206" t="s">
        <v>414</v>
      </c>
      <c r="AB190" s="206" t="n">
        <v>0</v>
      </c>
      <c r="AC190" s="206" t="s">
        <v>414</v>
      </c>
      <c r="AD190" s="204" t="n">
        <v>16021</v>
      </c>
      <c r="AE190" s="204" t="n">
        <v>20</v>
      </c>
      <c r="AF190" s="209" t="n">
        <v>52.2000007629395</v>
      </c>
      <c r="AG190" s="206" t="n">
        <v>10.2530002593994</v>
      </c>
      <c r="AH190" s="206" t="n">
        <v>0.0362513884902</v>
      </c>
      <c r="AI190" s="204" t="n">
        <v>0</v>
      </c>
      <c r="AJ190" s="204" t="n">
        <v>0</v>
      </c>
      <c r="AK190" s="206" t="n">
        <v>0.72000002861023</v>
      </c>
      <c r="AL190" s="210" t="s">
        <v>414</v>
      </c>
      <c r="AM190" s="206" t="n">
        <v>16.320989</v>
      </c>
      <c r="AN190" s="206" t="n">
        <v>263.619995117187</v>
      </c>
      <c r="AO190" s="206" t="n">
        <v>687.929992675781</v>
      </c>
      <c r="AP190" s="206" t="n">
        <v>2.4441773891449</v>
      </c>
      <c r="AQ190" s="206" t="n">
        <v>11.6535205841064</v>
      </c>
      <c r="AR190" s="209" t="n">
        <v>13.8999996185303</v>
      </c>
      <c r="AS190" s="206" t="n">
        <v>2.90000009536743</v>
      </c>
      <c r="AT190" s="204" t="n">
        <v>66</v>
      </c>
      <c r="AU190" s="209" t="n">
        <v>0.200000002980232</v>
      </c>
      <c r="AV190" s="206" t="n">
        <v>0.129999995231628</v>
      </c>
      <c r="AW190" s="204" t="n">
        <v>0</v>
      </c>
      <c r="AX190" s="204" t="n">
        <v>405951</v>
      </c>
      <c r="AY190" s="206" t="n">
        <v>0.287999987602234</v>
      </c>
      <c r="AZ190" s="206" t="s">
        <v>414</v>
      </c>
      <c r="BA190" s="204" t="n">
        <v>70050</v>
      </c>
      <c r="BB190" s="204" t="n">
        <v>6</v>
      </c>
      <c r="BC190" s="204" t="n">
        <v>165</v>
      </c>
      <c r="BD190" s="204" t="n">
        <v>0</v>
      </c>
      <c r="BE190" s="204" t="n">
        <v>51025</v>
      </c>
      <c r="BF190" s="204" t="n">
        <v>0</v>
      </c>
      <c r="BG190" s="204" t="n">
        <v>138</v>
      </c>
      <c r="BH190" s="209" t="n">
        <v>2.40000009536743</v>
      </c>
      <c r="BI190" s="206" t="n">
        <v>3.95000004768372</v>
      </c>
      <c r="BJ190" s="206" t="n">
        <v>-0.507028996944428</v>
      </c>
      <c r="BK190" s="204" t="n">
        <v>28</v>
      </c>
      <c r="BL190" s="209" t="n">
        <v>100</v>
      </c>
      <c r="BM190" s="211" t="n">
        <v>99.9999465942383</v>
      </c>
      <c r="BN190" s="206" t="n">
        <v>71.0999984741211</v>
      </c>
      <c r="BO190" s="209" t="n">
        <v>99.75439453125</v>
      </c>
      <c r="BP190" s="204" t="n">
        <v>81000</v>
      </c>
      <c r="BQ190" s="209" t="n">
        <v>100</v>
      </c>
      <c r="BR190" s="209" t="n">
        <v>97.8287811279297</v>
      </c>
      <c r="BS190" s="206" t="n">
        <v>23.6849994659424</v>
      </c>
      <c r="BT190" s="204" t="n">
        <v>95</v>
      </c>
      <c r="BU190" s="204" t="n">
        <v>99</v>
      </c>
      <c r="BV190" s="204" t="n">
        <v>93</v>
      </c>
      <c r="BW190" s="206" t="n">
        <v>418.013458251953</v>
      </c>
      <c r="BX190" s="206" t="n">
        <v>29</v>
      </c>
      <c r="BY190" s="204" t="n">
        <v>1983.06469726563</v>
      </c>
      <c r="BZ190" s="204" t="n">
        <v>34081448</v>
      </c>
      <c r="CA190" s="204" t="n">
        <v>30035908</v>
      </c>
      <c r="CB190" s="204" t="n">
        <v>425400</v>
      </c>
    </row>
    <row r="191" customFormat="false" ht="14.5" hidden="false" customHeight="false" outlineLevel="0" collapsed="false">
      <c r="A191" s="202" t="s">
        <v>782</v>
      </c>
      <c r="B191" s="203" t="s">
        <v>783</v>
      </c>
      <c r="C191" s="204" t="n">
        <v>422.522369384766</v>
      </c>
      <c r="D191" s="204" t="n">
        <v>422.522369384766</v>
      </c>
      <c r="E191" s="204" t="s">
        <v>414</v>
      </c>
      <c r="F191" s="204" t="n">
        <v>24.2240009307861</v>
      </c>
      <c r="G191" s="204" t="n">
        <v>3635.0859375</v>
      </c>
      <c r="H191" s="204" t="n">
        <v>139.195007324219</v>
      </c>
      <c r="I191" s="204" t="n">
        <v>913.848999023437</v>
      </c>
      <c r="J191" s="205" t="n">
        <v>0</v>
      </c>
      <c r="K191" s="206" t="n">
        <v>0</v>
      </c>
      <c r="L191" s="207" t="n">
        <v>0.342857152223587</v>
      </c>
      <c r="M191" s="204" t="n">
        <v>0</v>
      </c>
      <c r="N191" s="204" t="s">
        <v>414</v>
      </c>
      <c r="O191" s="204" t="s">
        <v>414</v>
      </c>
      <c r="P191" s="204" t="s">
        <v>414</v>
      </c>
      <c r="Q191" s="204" t="n">
        <v>294144.78125</v>
      </c>
      <c r="R191" s="208" t="n">
        <v>0.961859583854675</v>
      </c>
      <c r="S191" s="204" t="n">
        <v>293107.59375</v>
      </c>
      <c r="T191" s="208" t="n">
        <v>0.958467960357666</v>
      </c>
      <c r="U191" s="204" t="n">
        <v>116075</v>
      </c>
      <c r="V191" s="204" t="n">
        <v>148381.046875</v>
      </c>
      <c r="W191" s="204" t="n">
        <v>183934.421875</v>
      </c>
      <c r="X191" s="206" t="n">
        <v>25.7968826293945</v>
      </c>
      <c r="Y191" s="206" t="n">
        <v>2.90013861656189</v>
      </c>
      <c r="Z191" s="206" t="n">
        <v>25.6650009155273</v>
      </c>
      <c r="AA191" s="206" t="s">
        <v>414</v>
      </c>
      <c r="AB191" s="206" t="n">
        <v>0.302012741565704</v>
      </c>
      <c r="AC191" s="206" t="n">
        <v>25.2091484069824</v>
      </c>
      <c r="AD191" s="204" t="n">
        <v>11</v>
      </c>
      <c r="AE191" s="204" t="n">
        <v>80</v>
      </c>
      <c r="AF191" s="209" t="s">
        <v>414</v>
      </c>
      <c r="AG191" s="206" t="n">
        <v>13.701000213623</v>
      </c>
      <c r="AH191" s="206" t="n">
        <v>0</v>
      </c>
      <c r="AI191" s="204" t="n">
        <v>0</v>
      </c>
      <c r="AJ191" s="204" t="n">
        <v>0</v>
      </c>
      <c r="AK191" s="206" t="n">
        <v>0.609000027179718</v>
      </c>
      <c r="AL191" s="210" t="s">
        <v>414</v>
      </c>
      <c r="AM191" s="206" t="n">
        <v>14.290566</v>
      </c>
      <c r="AN191" s="206" t="n">
        <v>81.4899978637695</v>
      </c>
      <c r="AO191" s="206" t="n">
        <v>76.4100036621094</v>
      </c>
      <c r="AP191" s="206" t="n">
        <v>15.6106309890747</v>
      </c>
      <c r="AQ191" s="206" t="n">
        <v>10.9222059249878</v>
      </c>
      <c r="AR191" s="209" t="n">
        <v>24.8999996185303</v>
      </c>
      <c r="AS191" s="206" t="n">
        <v>11.6999998092651</v>
      </c>
      <c r="AT191" s="204" t="n">
        <v>38</v>
      </c>
      <c r="AU191" s="209" t="s">
        <v>414</v>
      </c>
      <c r="AV191" s="206" t="s">
        <v>414</v>
      </c>
      <c r="AW191" s="206" t="n">
        <v>2.962721824646</v>
      </c>
      <c r="AX191" s="204" t="n">
        <v>299059</v>
      </c>
      <c r="AY191" s="206" t="s">
        <v>414</v>
      </c>
      <c r="AZ191" s="206" t="n">
        <v>32.2999992370605</v>
      </c>
      <c r="BA191" s="204" t="n">
        <v>83837</v>
      </c>
      <c r="BB191" s="204" t="n">
        <v>3586</v>
      </c>
      <c r="BC191" s="204" t="n">
        <v>0</v>
      </c>
      <c r="BD191" s="204" t="n">
        <v>0</v>
      </c>
      <c r="BE191" s="204" t="n">
        <v>5</v>
      </c>
      <c r="BF191" s="204" t="n">
        <v>0</v>
      </c>
      <c r="BG191" s="204" t="n">
        <v>122</v>
      </c>
      <c r="BH191" s="209" t="n">
        <v>11.8999996185303</v>
      </c>
      <c r="BI191" s="206" t="n">
        <v>2.84999990463257</v>
      </c>
      <c r="BJ191" s="206" t="n">
        <v>-0.461337834596634</v>
      </c>
      <c r="BK191" s="204" t="n">
        <v>45</v>
      </c>
      <c r="BL191" s="209" t="n">
        <v>67.3332672119141</v>
      </c>
      <c r="BM191" s="211" t="n">
        <v>87.5063095092773</v>
      </c>
      <c r="BN191" s="206" t="n">
        <v>25.7197875976563</v>
      </c>
      <c r="BO191" s="209" t="n">
        <v>80.1679992675781</v>
      </c>
      <c r="BP191" s="204" t="n">
        <v>1000</v>
      </c>
      <c r="BQ191" s="209" t="n">
        <v>52.7070465087891</v>
      </c>
      <c r="BR191" s="209" t="n">
        <v>91.2311935424805</v>
      </c>
      <c r="BS191" s="206" t="n">
        <v>1.7059999704361</v>
      </c>
      <c r="BT191" s="204" t="n">
        <v>78</v>
      </c>
      <c r="BU191" s="204" t="s">
        <v>414</v>
      </c>
      <c r="BV191" s="204" t="s">
        <v>414</v>
      </c>
      <c r="BW191" s="206" t="n">
        <v>110.640899658203</v>
      </c>
      <c r="BX191" s="206" t="n">
        <v>72</v>
      </c>
      <c r="BY191" s="204" t="n">
        <v>3127.4462890625</v>
      </c>
      <c r="BZ191" s="204" t="n">
        <v>319136.5</v>
      </c>
      <c r="CA191" s="204" t="n">
        <v>264645</v>
      </c>
      <c r="CB191" s="204" t="n">
        <v>12190</v>
      </c>
    </row>
    <row r="192" customFormat="false" ht="14.5" hidden="false" customHeight="false" outlineLevel="0" collapsed="false">
      <c r="A192" s="202" t="s">
        <v>784</v>
      </c>
      <c r="B192" s="203" t="s">
        <v>785</v>
      </c>
      <c r="C192" s="204" t="n">
        <v>58290.05859375</v>
      </c>
      <c r="D192" s="204" t="n">
        <v>20768.857421875</v>
      </c>
      <c r="E192" s="204" t="n">
        <v>113901.953125</v>
      </c>
      <c r="F192" s="204" t="n">
        <v>113.103996276855</v>
      </c>
      <c r="G192" s="204" t="n">
        <v>37295.66015625</v>
      </c>
      <c r="H192" s="204" t="n">
        <v>23.0844993591309</v>
      </c>
      <c r="I192" s="204" t="n">
        <v>63812.08984375</v>
      </c>
      <c r="J192" s="205" t="n">
        <v>0</v>
      </c>
      <c r="K192" s="206" t="n">
        <v>0.0285714287310839</v>
      </c>
      <c r="L192" s="207" t="n">
        <v>0.114285714924335</v>
      </c>
      <c r="M192" s="204" t="s">
        <v>414</v>
      </c>
      <c r="N192" s="204" t="s">
        <v>414</v>
      </c>
      <c r="O192" s="204" t="s">
        <v>414</v>
      </c>
      <c r="P192" s="204" t="s">
        <v>414</v>
      </c>
      <c r="Q192" s="204" t="n">
        <v>20972904</v>
      </c>
      <c r="R192" s="208" t="n">
        <v>0.734887003898621</v>
      </c>
      <c r="S192" s="204" t="n">
        <v>20882896</v>
      </c>
      <c r="T192" s="208" t="n">
        <v>0.731733083724976</v>
      </c>
      <c r="U192" s="204" t="n">
        <v>22567552</v>
      </c>
      <c r="V192" s="204" t="n">
        <v>27796956</v>
      </c>
      <c r="W192" s="204" t="n">
        <v>24844716</v>
      </c>
      <c r="X192" s="206" t="n">
        <v>32.5434455871582</v>
      </c>
      <c r="Y192" s="206" t="n">
        <v>0.993646085262299</v>
      </c>
      <c r="Z192" s="206" t="n">
        <v>88.3249969482422</v>
      </c>
      <c r="AA192" s="206" t="n">
        <v>4.33136177062988</v>
      </c>
      <c r="AB192" s="206" t="n">
        <v>3.02384638786316</v>
      </c>
      <c r="AC192" s="206" t="s">
        <v>414</v>
      </c>
      <c r="AD192" s="204" t="n">
        <v>10223</v>
      </c>
      <c r="AE192" s="204" t="n">
        <v>80</v>
      </c>
      <c r="AF192" s="209" t="n">
        <v>44.0999984741211</v>
      </c>
      <c r="AG192" s="206" t="n">
        <v>8.31099987030029</v>
      </c>
      <c r="AH192" s="206" t="n">
        <v>0.556136429309845</v>
      </c>
      <c r="AI192" s="204" t="n">
        <v>0</v>
      </c>
      <c r="AJ192" s="204" t="n">
        <v>4</v>
      </c>
      <c r="AK192" s="206" t="n">
        <v>0.711000025272369</v>
      </c>
      <c r="AL192" s="210" t="s">
        <v>414</v>
      </c>
      <c r="AM192" s="206" t="n">
        <v>790.671856</v>
      </c>
      <c r="AN192" s="206" t="n">
        <v>110.080001831055</v>
      </c>
      <c r="AO192" s="206" t="n">
        <v>182.410003662109</v>
      </c>
      <c r="AP192" s="206" t="s">
        <v>414</v>
      </c>
      <c r="AQ192" s="206" t="s">
        <v>414</v>
      </c>
      <c r="AR192" s="209" t="n">
        <v>24.2000007629395</v>
      </c>
      <c r="AS192" s="206" t="s">
        <v>414</v>
      </c>
      <c r="AT192" s="204" t="n">
        <v>47</v>
      </c>
      <c r="AU192" s="209" t="n">
        <v>0.5</v>
      </c>
      <c r="AV192" s="206" t="n">
        <v>0.129999995231628</v>
      </c>
      <c r="AW192" s="206" t="n">
        <v>16.2993011474609</v>
      </c>
      <c r="AX192" s="204" t="n">
        <v>8062740</v>
      </c>
      <c r="AY192" s="206" t="n">
        <v>0.479000002145767</v>
      </c>
      <c r="AZ192" s="206" t="s">
        <v>414</v>
      </c>
      <c r="BA192" s="204" t="n">
        <v>3690</v>
      </c>
      <c r="BB192" s="204" t="n">
        <v>1401300</v>
      </c>
      <c r="BC192" s="204" t="n">
        <v>0</v>
      </c>
      <c r="BD192" s="204" t="n">
        <v>0</v>
      </c>
      <c r="BE192" s="204" t="n">
        <v>39844</v>
      </c>
      <c r="BF192" s="204" t="n">
        <v>0</v>
      </c>
      <c r="BG192" s="204" t="n">
        <v>97</v>
      </c>
      <c r="BH192" s="209" t="n">
        <v>22.8999996185303</v>
      </c>
      <c r="BI192" s="206" t="n">
        <v>4</v>
      </c>
      <c r="BJ192" s="206" t="n">
        <v>-1.78027510643005</v>
      </c>
      <c r="BK192" s="204" t="n">
        <v>14</v>
      </c>
      <c r="BL192" s="209" t="n">
        <v>100</v>
      </c>
      <c r="BM192" s="211" t="n">
        <v>97.1270904541016</v>
      </c>
      <c r="BN192" s="206" t="n">
        <v>61.5999984741211</v>
      </c>
      <c r="BO192" s="209" t="n">
        <v>58.1792106628418</v>
      </c>
      <c r="BP192" s="204" t="n">
        <v>70000</v>
      </c>
      <c r="BQ192" s="209" t="n">
        <v>95.7595672607422</v>
      </c>
      <c r="BR192" s="209" t="n">
        <v>93.6857986450195</v>
      </c>
      <c r="BS192" s="206" t="s">
        <v>414</v>
      </c>
      <c r="BT192" s="204" t="n">
        <v>54</v>
      </c>
      <c r="BU192" s="204" t="n">
        <v>28</v>
      </c>
      <c r="BV192" s="204" t="s">
        <v>414</v>
      </c>
      <c r="BW192" s="206" t="n">
        <v>384.504486083984</v>
      </c>
      <c r="BX192" s="206" t="n">
        <v>125</v>
      </c>
      <c r="BY192" s="206" t="s">
        <v>414</v>
      </c>
      <c r="BZ192" s="204" t="n">
        <v>28199866</v>
      </c>
      <c r="CA192" s="204" t="n">
        <v>31144628</v>
      </c>
      <c r="CB192" s="204" t="n">
        <v>882050</v>
      </c>
    </row>
    <row r="193" customFormat="false" ht="14.5" hidden="false" customHeight="false" outlineLevel="0" collapsed="false">
      <c r="A193" s="202" t="s">
        <v>786</v>
      </c>
      <c r="B193" s="203" t="s">
        <v>787</v>
      </c>
      <c r="C193" s="204" t="n">
        <v>35679.94140625</v>
      </c>
      <c r="D193" s="204" t="n">
        <v>0</v>
      </c>
      <c r="E193" s="204" t="n">
        <v>1754932.625</v>
      </c>
      <c r="F193" s="204" t="n">
        <v>413.615997314453</v>
      </c>
      <c r="G193" s="204" t="n">
        <v>837427.8125</v>
      </c>
      <c r="H193" s="204" t="n">
        <v>72120.2109375</v>
      </c>
      <c r="I193" s="204" t="n">
        <v>464987.75</v>
      </c>
      <c r="J193" s="205" t="n">
        <v>244158.796875</v>
      </c>
      <c r="K193" s="206" t="n">
        <v>0.200000002980232</v>
      </c>
      <c r="L193" s="207" t="n">
        <v>0.0285714287310839</v>
      </c>
      <c r="M193" s="204" t="n">
        <v>39627836</v>
      </c>
      <c r="N193" s="204" t="s">
        <v>414</v>
      </c>
      <c r="O193" s="204" t="s">
        <v>414</v>
      </c>
      <c r="P193" s="204" t="s">
        <v>414</v>
      </c>
      <c r="Q193" s="204" t="n">
        <v>48040236</v>
      </c>
      <c r="R193" s="208" t="n">
        <v>0.488954782485962</v>
      </c>
      <c r="S193" s="204" t="n">
        <v>42340708</v>
      </c>
      <c r="T193" s="208" t="n">
        <v>0.430944830179215</v>
      </c>
      <c r="U193" s="204" t="n">
        <v>73453320</v>
      </c>
      <c r="V193" s="204" t="n">
        <v>88533408</v>
      </c>
      <c r="W193" s="204" t="n">
        <v>90180304</v>
      </c>
      <c r="X193" s="206" t="n">
        <v>316.602142333984</v>
      </c>
      <c r="Y193" s="206" t="n">
        <v>2.73818039894104</v>
      </c>
      <c r="Z193" s="206" t="n">
        <v>38.0519981384277</v>
      </c>
      <c r="AA193" s="206" t="n">
        <v>3.78309941291809</v>
      </c>
      <c r="AB193" s="206" t="n">
        <v>2.93347382545471</v>
      </c>
      <c r="AC193" s="206" t="n">
        <v>86.0663299560547</v>
      </c>
      <c r="AD193" s="204" t="n">
        <v>26550</v>
      </c>
      <c r="AE193" s="204" t="n">
        <v>80</v>
      </c>
      <c r="AF193" s="209" t="n">
        <v>13.8000001907349</v>
      </c>
      <c r="AG193" s="206" t="n">
        <v>8.10799980163574</v>
      </c>
      <c r="AH193" s="206" t="n">
        <v>0.0248912889510393</v>
      </c>
      <c r="AI193" s="204" t="n">
        <v>0</v>
      </c>
      <c r="AJ193" s="204" t="n">
        <v>0</v>
      </c>
      <c r="AK193" s="206" t="n">
        <v>0.703999996185303</v>
      </c>
      <c r="AL193" s="210" t="n">
        <v>0.0193341691046953</v>
      </c>
      <c r="AM193" s="206" t="n">
        <v>32.613099</v>
      </c>
      <c r="AN193" s="206" t="n">
        <v>780.510009765625</v>
      </c>
      <c r="AO193" s="206" t="n">
        <v>732.669982910156</v>
      </c>
      <c r="AP193" s="206" t="n">
        <v>0.356413900852203</v>
      </c>
      <c r="AQ193" s="206" t="n">
        <v>5.01103353500366</v>
      </c>
      <c r="AR193" s="209" t="n">
        <v>20.8999996185303</v>
      </c>
      <c r="AS193" s="206" t="n">
        <v>11.5</v>
      </c>
      <c r="AT193" s="204" t="n">
        <v>176</v>
      </c>
      <c r="AU193" s="209" t="n">
        <v>0.300000011920929</v>
      </c>
      <c r="AV193" s="206" t="n">
        <v>0.100000001490116</v>
      </c>
      <c r="AW193" s="206" t="n">
        <v>0.0230981092900038</v>
      </c>
      <c r="AX193" s="204" t="n">
        <v>7844098</v>
      </c>
      <c r="AY193" s="206" t="n">
        <v>0.296000003814697</v>
      </c>
      <c r="AZ193" s="206" t="n">
        <v>35.7000007629395</v>
      </c>
      <c r="BA193" s="204" t="n">
        <v>2198070</v>
      </c>
      <c r="BB193" s="204" t="n">
        <v>398343</v>
      </c>
      <c r="BC193" s="204" t="n">
        <v>726</v>
      </c>
      <c r="BD193" s="204" t="n">
        <v>0</v>
      </c>
      <c r="BE193" s="204" t="n">
        <v>0</v>
      </c>
      <c r="BF193" s="204" t="n">
        <v>0</v>
      </c>
      <c r="BG193" s="204" t="n">
        <v>130</v>
      </c>
      <c r="BH193" s="209" t="n">
        <v>5.69999980926514</v>
      </c>
      <c r="BI193" s="206" t="n">
        <v>3.31666660308838</v>
      </c>
      <c r="BJ193" s="206" t="n">
        <v>0.200307711958885</v>
      </c>
      <c r="BK193" s="204" t="n">
        <v>39</v>
      </c>
      <c r="BL193" s="209" t="n">
        <v>100</v>
      </c>
      <c r="BM193" s="211" t="n">
        <v>95.7538681030274</v>
      </c>
      <c r="BN193" s="206" t="n">
        <v>70.3000030517578</v>
      </c>
      <c r="BO193" s="209" t="n">
        <v>142.733367919922</v>
      </c>
      <c r="BP193" s="204" t="n">
        <v>77000</v>
      </c>
      <c r="BQ193" s="209" t="n">
        <v>89.2464752197266</v>
      </c>
      <c r="BR193" s="209" t="n">
        <v>96.8843536376953</v>
      </c>
      <c r="BS193" s="206" t="n">
        <v>8.19900035858154</v>
      </c>
      <c r="BT193" s="204" t="n">
        <v>94</v>
      </c>
      <c r="BU193" s="204" t="n">
        <v>93</v>
      </c>
      <c r="BV193" s="204" t="s">
        <v>414</v>
      </c>
      <c r="BW193" s="206" t="n">
        <v>558.872985839844</v>
      </c>
      <c r="BX193" s="206" t="n">
        <v>43</v>
      </c>
      <c r="BY193" s="204" t="n">
        <v>3694.01904296875</v>
      </c>
      <c r="BZ193" s="204" t="n">
        <v>97468032</v>
      </c>
      <c r="CA193" s="204" t="n">
        <v>93457552</v>
      </c>
      <c r="CB193" s="204" t="n">
        <v>310070</v>
      </c>
    </row>
    <row r="194" customFormat="false" ht="14.5" hidden="false" customHeight="false" outlineLevel="0" collapsed="false">
      <c r="A194" s="202" t="s">
        <v>788</v>
      </c>
      <c r="B194" s="203" t="s">
        <v>789</v>
      </c>
      <c r="C194" s="204" t="n">
        <v>2553.41723632813</v>
      </c>
      <c r="D194" s="204" t="n">
        <v>0</v>
      </c>
      <c r="E194" s="204" t="n">
        <v>60809.6484375</v>
      </c>
      <c r="F194" s="204" t="n">
        <v>22.3040008544922</v>
      </c>
      <c r="G194" s="204" t="n">
        <v>0</v>
      </c>
      <c r="H194" s="204" t="n">
        <v>0</v>
      </c>
      <c r="I194" s="204" t="n">
        <v>0</v>
      </c>
      <c r="J194" s="205" t="n">
        <v>0</v>
      </c>
      <c r="K194" s="206" t="n">
        <v>0</v>
      </c>
      <c r="L194" s="207" t="n">
        <v>0.257142871618271</v>
      </c>
      <c r="M194" s="204" t="n">
        <v>17259512</v>
      </c>
      <c r="N194" s="204" t="s">
        <v>414</v>
      </c>
      <c r="O194" s="204" t="s">
        <v>414</v>
      </c>
      <c r="P194" s="204" t="s">
        <v>414</v>
      </c>
      <c r="Q194" s="204" t="n">
        <v>13469396</v>
      </c>
      <c r="R194" s="208" t="n">
        <v>0.419070065021515</v>
      </c>
      <c r="S194" s="204" t="n">
        <v>22017378</v>
      </c>
      <c r="T194" s="208" t="n">
        <v>0.685021340847015</v>
      </c>
      <c r="U194" s="204" t="n">
        <v>1542970</v>
      </c>
      <c r="V194" s="204" t="n">
        <v>12719147</v>
      </c>
      <c r="W194" s="204" t="n">
        <v>10033908</v>
      </c>
      <c r="X194" s="206" t="n">
        <v>57.7507019042969</v>
      </c>
      <c r="Y194" s="206" t="n">
        <v>3.87304759025574</v>
      </c>
      <c r="Z194" s="206" t="n">
        <v>38.5460014343262</v>
      </c>
      <c r="AA194" s="206" t="n">
        <v>6.67268085479736</v>
      </c>
      <c r="AB194" s="206" t="n">
        <v>9.7335262298584</v>
      </c>
      <c r="AC194" s="206" t="n">
        <v>48.6129684448242</v>
      </c>
      <c r="AD194" s="204" t="n">
        <v>502</v>
      </c>
      <c r="AE194" s="204" t="n">
        <v>40</v>
      </c>
      <c r="AF194" s="209" t="n">
        <v>66.1999969482422</v>
      </c>
      <c r="AG194" s="206" t="n">
        <v>13.7980003356934</v>
      </c>
      <c r="AH194" s="206" t="n">
        <v>0.993686854839325</v>
      </c>
      <c r="AI194" s="204" t="n">
        <v>5</v>
      </c>
      <c r="AJ194" s="204" t="n">
        <v>5</v>
      </c>
      <c r="AK194" s="206" t="n">
        <v>0.469999998807907</v>
      </c>
      <c r="AL194" s="210" t="n">
        <v>0.240734547376633</v>
      </c>
      <c r="AM194" s="206" t="n">
        <v>7513.663616</v>
      </c>
      <c r="AN194" s="206" t="n">
        <v>563.22998046875</v>
      </c>
      <c r="AO194" s="206" t="n">
        <v>505.890014648438</v>
      </c>
      <c r="AP194" s="206" t="n">
        <v>13.5143489837646</v>
      </c>
      <c r="AQ194" s="206" t="n">
        <v>12.0397367477417</v>
      </c>
      <c r="AR194" s="209" t="n">
        <v>59.5999984741211</v>
      </c>
      <c r="AS194" s="206" t="n">
        <v>39.9000015258789</v>
      </c>
      <c r="AT194" s="204" t="n">
        <v>49</v>
      </c>
      <c r="AU194" s="209" t="n">
        <v>0.100000001490116</v>
      </c>
      <c r="AV194" s="206" t="n">
        <v>0.0599999986588955</v>
      </c>
      <c r="AW194" s="206" t="n">
        <v>40.5684051513672</v>
      </c>
      <c r="AX194" s="204" t="n">
        <v>11632682</v>
      </c>
      <c r="AY194" s="206" t="n">
        <v>0.795000016689301</v>
      </c>
      <c r="AZ194" s="206" t="n">
        <v>36.7000007629395</v>
      </c>
      <c r="BA194" s="204" t="n">
        <v>182530</v>
      </c>
      <c r="BB194" s="204" t="n">
        <v>90360</v>
      </c>
      <c r="BC194" s="204" t="n">
        <v>41003</v>
      </c>
      <c r="BD194" s="204" t="n">
        <v>4288739</v>
      </c>
      <c r="BE194" s="204" t="n">
        <v>57870</v>
      </c>
      <c r="BF194" s="204" t="n">
        <v>0</v>
      </c>
      <c r="BG194" s="204" t="n">
        <v>96</v>
      </c>
      <c r="BH194" s="209" t="n">
        <v>45.4000015258789</v>
      </c>
      <c r="BI194" s="206" t="n">
        <v>1.60000002384186</v>
      </c>
      <c r="BJ194" s="206" t="n">
        <v>-2.30766105651855</v>
      </c>
      <c r="BK194" s="204" t="n">
        <v>16</v>
      </c>
      <c r="BL194" s="209" t="n">
        <v>73.757926940918</v>
      </c>
      <c r="BM194" s="211" t="s">
        <v>414</v>
      </c>
      <c r="BN194" s="206" t="n">
        <v>26.718355178833</v>
      </c>
      <c r="BO194" s="209" t="n">
        <v>50.8885498046875</v>
      </c>
      <c r="BP194" s="204" t="n">
        <v>22000</v>
      </c>
      <c r="BQ194" s="209" t="n">
        <v>54.1166343688965</v>
      </c>
      <c r="BR194" s="209" t="n">
        <v>60.6635704040527</v>
      </c>
      <c r="BS194" s="206" t="n">
        <v>3.10400009155273</v>
      </c>
      <c r="BT194" s="204" t="n">
        <v>72</v>
      </c>
      <c r="BU194" s="204" t="n">
        <v>46</v>
      </c>
      <c r="BV194" s="204" t="n">
        <v>72</v>
      </c>
      <c r="BW194" s="206" t="n">
        <v>110.010078430176</v>
      </c>
      <c r="BX194" s="206" t="n">
        <v>164</v>
      </c>
      <c r="BY194" s="204" t="n">
        <v>690.75927734375</v>
      </c>
      <c r="BZ194" s="204" t="n">
        <v>32981642</v>
      </c>
      <c r="CA194" s="204" t="n">
        <v>26827572</v>
      </c>
      <c r="CB194" s="204" t="n">
        <v>527970</v>
      </c>
    </row>
    <row r="195" customFormat="false" ht="14.5" hidden="false" customHeight="false" outlineLevel="0" collapsed="false">
      <c r="A195" s="202" t="s">
        <v>790</v>
      </c>
      <c r="B195" s="203" t="s">
        <v>791</v>
      </c>
      <c r="C195" s="204" t="n">
        <v>5667.20654296875</v>
      </c>
      <c r="D195" s="204" t="n">
        <v>0</v>
      </c>
      <c r="E195" s="204" t="n">
        <v>72612.3125</v>
      </c>
      <c r="F195" s="204" t="n">
        <v>0</v>
      </c>
      <c r="G195" s="204" t="n">
        <v>0</v>
      </c>
      <c r="H195" s="204" t="n">
        <v>0</v>
      </c>
      <c r="I195" s="204" t="n">
        <v>0</v>
      </c>
      <c r="J195" s="205" t="n">
        <v>193805.828125</v>
      </c>
      <c r="K195" s="206" t="n">
        <v>0.142857149243355</v>
      </c>
      <c r="L195" s="207" t="n">
        <v>0.0857142880558968</v>
      </c>
      <c r="M195" s="204" t="n">
        <v>5390597.5</v>
      </c>
      <c r="N195" s="204" t="n">
        <v>0</v>
      </c>
      <c r="O195" s="204" t="n">
        <v>0</v>
      </c>
      <c r="P195" s="204" t="n">
        <v>352724.375</v>
      </c>
      <c r="Q195" s="204" t="n">
        <v>18965692</v>
      </c>
      <c r="R195" s="208" t="n">
        <v>1</v>
      </c>
      <c r="S195" s="204" t="n">
        <v>18965692</v>
      </c>
      <c r="T195" s="208" t="n">
        <v>1</v>
      </c>
      <c r="U195" s="204" t="n">
        <v>3734187</v>
      </c>
      <c r="V195" s="204" t="n">
        <v>15396521</v>
      </c>
      <c r="W195" s="204" t="n">
        <v>8850732</v>
      </c>
      <c r="X195" s="206" t="n">
        <v>25.4518585205078</v>
      </c>
      <c r="Y195" s="206" t="n">
        <v>4.13120985031128</v>
      </c>
      <c r="Z195" s="206" t="n">
        <v>45.1920013427734</v>
      </c>
      <c r="AA195" s="206" t="n">
        <v>5.13078880310059</v>
      </c>
      <c r="AB195" s="206" t="n">
        <v>11.2534589767456</v>
      </c>
      <c r="AC195" s="206" t="n">
        <v>17.9339256286621</v>
      </c>
      <c r="AD195" s="204" t="n">
        <v>1544</v>
      </c>
      <c r="AE195" s="204" t="n">
        <v>80</v>
      </c>
      <c r="AF195" s="209" t="n">
        <v>54.5999984741211</v>
      </c>
      <c r="AG195" s="206" t="n">
        <v>16.0270004272461</v>
      </c>
      <c r="AH195" s="206" t="n">
        <v>0.0460030399262905</v>
      </c>
      <c r="AI195" s="204" t="n">
        <v>0</v>
      </c>
      <c r="AJ195" s="204" t="n">
        <v>0</v>
      </c>
      <c r="AK195" s="206" t="n">
        <v>0.583999991416931</v>
      </c>
      <c r="AL195" s="210" t="n">
        <v>0.231685101985931</v>
      </c>
      <c r="AM195" s="206" t="n">
        <v>72.395935</v>
      </c>
      <c r="AN195" s="206" t="n">
        <v>691.099975585938</v>
      </c>
      <c r="AO195" s="206" t="n">
        <v>561.799987792969</v>
      </c>
      <c r="AP195" s="206" t="n">
        <v>5.77144575119019</v>
      </c>
      <c r="AQ195" s="206" t="n">
        <v>0.744672179222107</v>
      </c>
      <c r="AR195" s="209" t="n">
        <v>61.4000015258789</v>
      </c>
      <c r="AS195" s="206" t="n">
        <v>11.8000001907349</v>
      </c>
      <c r="AT195" s="204" t="n">
        <v>319</v>
      </c>
      <c r="AU195" s="209" t="n">
        <v>11.1000003814697</v>
      </c>
      <c r="AV195" s="206" t="n">
        <v>6.61999988555908</v>
      </c>
      <c r="AW195" s="206" t="n">
        <v>186.898620605469</v>
      </c>
      <c r="AX195" s="204" t="n">
        <v>12810245</v>
      </c>
      <c r="AY195" s="206" t="n">
        <v>0.538999974727631</v>
      </c>
      <c r="AZ195" s="206" t="n">
        <v>57.0999984741211</v>
      </c>
      <c r="BA195" s="204" t="n">
        <v>704500</v>
      </c>
      <c r="BB195" s="204" t="n">
        <v>1180000</v>
      </c>
      <c r="BC195" s="204" t="n">
        <v>15000</v>
      </c>
      <c r="BD195" s="204" t="n">
        <v>0</v>
      </c>
      <c r="BE195" s="204" t="n">
        <v>83889</v>
      </c>
      <c r="BF195" s="204" t="n">
        <v>0</v>
      </c>
      <c r="BG195" s="204" t="n">
        <v>106</v>
      </c>
      <c r="BH195" s="209" t="n">
        <v>29.2000007629395</v>
      </c>
      <c r="BI195" s="206" t="n">
        <v>3.58299994468689</v>
      </c>
      <c r="BJ195" s="206" t="n">
        <v>-0.767910838127136</v>
      </c>
      <c r="BK195" s="204" t="n">
        <v>33</v>
      </c>
      <c r="BL195" s="209" t="n">
        <v>44.5244750976562</v>
      </c>
      <c r="BM195" s="211" t="n">
        <v>86.7479629516602</v>
      </c>
      <c r="BN195" s="206" t="n">
        <v>19.7999992370605</v>
      </c>
      <c r="BO195" s="209" t="n">
        <v>103.917831420898</v>
      </c>
      <c r="BP195" s="204" t="n">
        <v>31000</v>
      </c>
      <c r="BQ195" s="209" t="n">
        <v>31.8996334075928</v>
      </c>
      <c r="BR195" s="209" t="n">
        <v>65.4123840332031</v>
      </c>
      <c r="BS195" s="206" t="n">
        <v>0.912999987602234</v>
      </c>
      <c r="BT195" s="204" t="n">
        <v>84</v>
      </c>
      <c r="BU195" s="204" t="n">
        <v>66</v>
      </c>
      <c r="BV195" s="204" t="n">
        <v>85</v>
      </c>
      <c r="BW195" s="206" t="n">
        <v>192.515563964844</v>
      </c>
      <c r="BX195" s="206" t="n">
        <v>213</v>
      </c>
      <c r="BY195" s="204" t="n">
        <v>1120.63012695313</v>
      </c>
      <c r="BZ195" s="204" t="n">
        <v>19473124</v>
      </c>
      <c r="CA195" s="204" t="n">
        <v>16185104</v>
      </c>
      <c r="CB195" s="204" t="n">
        <v>743390</v>
      </c>
    </row>
    <row r="196" customFormat="false" ht="14.5" hidden="false" customHeight="false" outlineLevel="0" collapsed="false">
      <c r="A196" s="202" t="s">
        <v>792</v>
      </c>
      <c r="B196" s="203" t="s">
        <v>793</v>
      </c>
      <c r="C196" s="204" t="n">
        <v>2631.51000976563</v>
      </c>
      <c r="D196" s="204" t="n">
        <v>0</v>
      </c>
      <c r="E196" s="204" t="n">
        <v>93451.0546875</v>
      </c>
      <c r="F196" s="204" t="n">
        <v>0</v>
      </c>
      <c r="G196" s="204" t="n">
        <v>1189.38354492188</v>
      </c>
      <c r="H196" s="204" t="n">
        <v>0</v>
      </c>
      <c r="I196" s="204" t="n">
        <v>0</v>
      </c>
      <c r="J196" s="205" t="n">
        <v>748289.0625</v>
      </c>
      <c r="K196" s="206" t="n">
        <v>0.228571429848671</v>
      </c>
      <c r="L196" s="207" t="n">
        <v>0.342857152223587</v>
      </c>
      <c r="M196" s="204" t="n">
        <v>5489121</v>
      </c>
      <c r="N196" s="204" t="n">
        <v>0</v>
      </c>
      <c r="O196" s="204" t="n">
        <v>0</v>
      </c>
      <c r="P196" s="204" t="n">
        <v>33381.82421875</v>
      </c>
      <c r="Q196" s="215" t="n">
        <v>0</v>
      </c>
      <c r="R196" s="216" t="n">
        <v>0</v>
      </c>
      <c r="S196" s="215" t="n">
        <v>15269005</v>
      </c>
      <c r="T196" s="216" t="n">
        <v>0</v>
      </c>
      <c r="U196" s="215" t="n">
        <v>607983</v>
      </c>
      <c r="V196" s="204" t="n">
        <v>12764634</v>
      </c>
      <c r="W196" s="204" t="n">
        <v>680599.9375</v>
      </c>
      <c r="X196" s="206" t="n">
        <v>39.0129776000977</v>
      </c>
      <c r="Y196" s="206" t="n">
        <v>1.71962797641754</v>
      </c>
      <c r="Z196" s="206" t="n">
        <v>32.3030014038086</v>
      </c>
      <c r="AA196" s="206" t="n">
        <v>4.07717943191528</v>
      </c>
      <c r="AB196" s="206" t="n">
        <v>23.4986324310303</v>
      </c>
      <c r="AC196" s="206" t="n">
        <v>42.4261093139648</v>
      </c>
      <c r="AD196" s="204" t="n">
        <v>5084</v>
      </c>
      <c r="AE196" s="204" t="n">
        <v>80</v>
      </c>
      <c r="AF196" s="209" t="n">
        <v>33.5</v>
      </c>
      <c r="AG196" s="206" t="n">
        <v>14.1120004653931</v>
      </c>
      <c r="AH196" s="206" t="n">
        <v>0.0740668475627899</v>
      </c>
      <c r="AI196" s="204" t="n">
        <v>0</v>
      </c>
      <c r="AJ196" s="204" t="n">
        <v>0</v>
      </c>
      <c r="AK196" s="206" t="n">
        <v>0.570999979972839</v>
      </c>
      <c r="AL196" s="210" t="n">
        <v>0.109941802918911</v>
      </c>
      <c r="AM196" s="206" t="n">
        <v>451.266524</v>
      </c>
      <c r="AN196" s="206" t="n">
        <v>478.820007324219</v>
      </c>
      <c r="AO196" s="206" t="n">
        <v>539.789978027344</v>
      </c>
      <c r="AP196" s="206" t="n">
        <v>5.64009046554565</v>
      </c>
      <c r="AQ196" s="206" t="n">
        <v>10.1491441726685</v>
      </c>
      <c r="AR196" s="209" t="n">
        <v>53.9000015258789</v>
      </c>
      <c r="AS196" s="206" t="n">
        <v>9.69999980926514</v>
      </c>
      <c r="AT196" s="204" t="n">
        <v>193</v>
      </c>
      <c r="AU196" s="209" t="n">
        <v>11.8999996185303</v>
      </c>
      <c r="AV196" s="206" t="n">
        <v>2.75</v>
      </c>
      <c r="AW196" s="206" t="n">
        <v>98.5093307495117</v>
      </c>
      <c r="AX196" s="204" t="n">
        <v>8029929</v>
      </c>
      <c r="AY196" s="206" t="n">
        <v>0.52700001001358</v>
      </c>
      <c r="AZ196" s="206" t="n">
        <v>50.2999992370606</v>
      </c>
      <c r="BA196" s="204" t="n">
        <v>0</v>
      </c>
      <c r="BB196" s="204" t="n">
        <v>169900</v>
      </c>
      <c r="BC196" s="204" t="n">
        <v>3000</v>
      </c>
      <c r="BD196" s="204" t="n">
        <v>0</v>
      </c>
      <c r="BE196" s="204" t="n">
        <v>21558</v>
      </c>
      <c r="BF196" s="204" t="n">
        <v>160</v>
      </c>
      <c r="BG196" s="204" t="n">
        <v>79</v>
      </c>
      <c r="BH196" s="209" t="n">
        <v>29.2000007629395</v>
      </c>
      <c r="BI196" s="206" t="n">
        <v>3.96666669845581</v>
      </c>
      <c r="BJ196" s="206" t="n">
        <v>-1.25060713291168</v>
      </c>
      <c r="BK196" s="204" t="n">
        <v>23</v>
      </c>
      <c r="BL196" s="209" t="n">
        <v>52.7476692199707</v>
      </c>
      <c r="BM196" s="211" t="n">
        <v>88.6934204101562</v>
      </c>
      <c r="BN196" s="206" t="n">
        <v>29.2999992370605</v>
      </c>
      <c r="BO196" s="209" t="n">
        <v>88.7558059692383</v>
      </c>
      <c r="BP196" s="204" t="n">
        <v>49000</v>
      </c>
      <c r="BQ196" s="209" t="n">
        <v>35.1923637390137</v>
      </c>
      <c r="BR196" s="209" t="n">
        <v>62.6664581298828</v>
      </c>
      <c r="BS196" s="206" t="n">
        <v>0.763000011444092</v>
      </c>
      <c r="BT196" s="204" t="n">
        <v>86</v>
      </c>
      <c r="BU196" s="204" t="n">
        <v>74</v>
      </c>
      <c r="BV196" s="204" t="n">
        <v>86</v>
      </c>
      <c r="BW196" s="206" t="n">
        <v>208.412322998047</v>
      </c>
      <c r="BX196" s="206" t="n">
        <v>458</v>
      </c>
      <c r="BY196" s="204" t="n">
        <v>1737.17395019531</v>
      </c>
      <c r="BZ196" s="204" t="n">
        <v>15993524</v>
      </c>
      <c r="CA196" s="204" t="n">
        <v>15615363</v>
      </c>
      <c r="CB196" s="204" t="n">
        <v>386850</v>
      </c>
    </row>
    <row r="197" customFormat="false" ht="14.5" hidden="false" customHeight="false" outlineLevel="0" collapsed="false">
      <c r="R197" s="217"/>
      <c r="T197" s="217"/>
      <c r="BB197" s="204"/>
      <c r="BC197" s="204"/>
    </row>
    <row r="198" customFormat="false" ht="14.5" hidden="false" customHeight="false" outlineLevel="0" collapsed="false">
      <c r="R198" s="217"/>
      <c r="T198" s="217"/>
      <c r="BB198" s="204"/>
      <c r="BC198" s="204"/>
    </row>
    <row r="199" customFormat="false" ht="14.5" hidden="false" customHeight="false" outlineLevel="0" collapsed="false">
      <c r="R199" s="217"/>
      <c r="T199" s="217"/>
      <c r="BB199" s="204"/>
      <c r="BC199" s="204"/>
    </row>
    <row r="200" customFormat="false" ht="14.5" hidden="false" customHeight="false" outlineLevel="0" collapsed="false">
      <c r="R200" s="217"/>
      <c r="T200" s="217"/>
      <c r="BB200" s="204"/>
      <c r="BC200" s="204"/>
    </row>
    <row r="201" customFormat="false" ht="14.5" hidden="false" customHeight="false" outlineLevel="0" collapsed="false">
      <c r="R201" s="217"/>
      <c r="T201" s="217"/>
      <c r="BB201" s="204"/>
      <c r="BC201" s="204"/>
    </row>
    <row r="202" customFormat="false" ht="14.5" hidden="false" customHeight="false" outlineLevel="0" collapsed="false">
      <c r="R202" s="217"/>
      <c r="T202" s="217"/>
      <c r="BB202" s="204"/>
      <c r="BC202" s="204"/>
    </row>
    <row r="203" customFormat="false" ht="14.5" hidden="false" customHeight="false" outlineLevel="0" collapsed="false">
      <c r="R203" s="217"/>
      <c r="T203" s="217"/>
      <c r="BB203" s="204"/>
      <c r="BC203" s="204"/>
    </row>
    <row r="204" customFormat="false" ht="14.5" hidden="false" customHeight="false" outlineLevel="0" collapsed="false">
      <c r="R204" s="217"/>
      <c r="T204" s="217"/>
      <c r="BB204" s="204"/>
      <c r="BC204" s="204"/>
    </row>
    <row r="205" customFormat="false" ht="14.5" hidden="false" customHeight="false" outlineLevel="0" collapsed="false">
      <c r="R205" s="217"/>
      <c r="T205" s="217"/>
      <c r="BB205" s="204"/>
      <c r="BC205" s="204"/>
    </row>
    <row r="206" customFormat="false" ht="14.5" hidden="false" customHeight="false" outlineLevel="0" collapsed="false">
      <c r="R206" s="217"/>
      <c r="T206" s="217"/>
      <c r="BB206" s="204"/>
      <c r="BC206" s="204"/>
    </row>
    <row r="207" customFormat="false" ht="14.5" hidden="false" customHeight="false" outlineLevel="0" collapsed="false">
      <c r="R207" s="217"/>
      <c r="T207" s="217"/>
      <c r="BB207" s="204"/>
      <c r="BC207" s="204"/>
    </row>
    <row r="208" customFormat="false" ht="14.5" hidden="false" customHeight="false" outlineLevel="0" collapsed="false">
      <c r="R208" s="217"/>
      <c r="T208" s="217"/>
      <c r="BB208" s="204"/>
      <c r="BC208" s="204"/>
    </row>
    <row r="209" customFormat="false" ht="14.5" hidden="false" customHeight="false" outlineLevel="0" collapsed="false">
      <c r="R209" s="217"/>
      <c r="T209" s="217"/>
      <c r="BB209" s="204"/>
      <c r="BC209" s="204"/>
    </row>
    <row r="210" customFormat="false" ht="14.5" hidden="false" customHeight="false" outlineLevel="0" collapsed="false">
      <c r="R210" s="217"/>
      <c r="T210" s="217"/>
      <c r="BB210" s="204"/>
      <c r="BC210" s="204"/>
    </row>
    <row r="211" customFormat="false" ht="14.5" hidden="false" customHeight="false" outlineLevel="0" collapsed="false">
      <c r="R211" s="217"/>
      <c r="T211" s="217"/>
      <c r="BB211" s="204"/>
      <c r="BC211" s="204"/>
    </row>
    <row r="212" customFormat="false" ht="14.5" hidden="false" customHeight="false" outlineLevel="0" collapsed="false">
      <c r="R212" s="217"/>
      <c r="T212" s="217"/>
      <c r="BB212" s="204"/>
      <c r="BC212" s="204"/>
    </row>
    <row r="213" customFormat="false" ht="14.5" hidden="false" customHeight="false" outlineLevel="0" collapsed="false">
      <c r="R213" s="217"/>
      <c r="T213" s="217"/>
      <c r="BB213" s="204"/>
      <c r="BC213" s="204"/>
    </row>
    <row r="214" customFormat="false" ht="14.5" hidden="false" customHeight="false" outlineLevel="0" collapsed="false">
      <c r="R214" s="217"/>
      <c r="T214" s="217"/>
      <c r="BB214" s="204"/>
      <c r="BC214" s="204"/>
    </row>
    <row r="215" customFormat="false" ht="14.5" hidden="false" customHeight="false" outlineLevel="0" collapsed="false">
      <c r="R215" s="217"/>
      <c r="T215" s="217"/>
      <c r="BB215" s="204"/>
      <c r="BC215" s="204"/>
    </row>
    <row r="216" customFormat="false" ht="14.5" hidden="false" customHeight="false" outlineLevel="0" collapsed="false">
      <c r="R216" s="217"/>
      <c r="T216" s="217"/>
      <c r="BB216" s="204"/>
      <c r="BC216" s="204"/>
    </row>
    <row r="217" customFormat="false" ht="14.5" hidden="false" customHeight="false" outlineLevel="0" collapsed="false">
      <c r="R217" s="217"/>
      <c r="T217" s="217"/>
      <c r="BB217" s="204"/>
      <c r="BC217" s="204"/>
    </row>
    <row r="218" customFormat="false" ht="14.5" hidden="false" customHeight="false" outlineLevel="0" collapsed="false">
      <c r="R218" s="217"/>
      <c r="T218" s="217"/>
      <c r="BB218" s="204"/>
      <c r="BC218" s="204"/>
    </row>
    <row r="219" customFormat="false" ht="14.5" hidden="false" customHeight="false" outlineLevel="0" collapsed="false">
      <c r="R219" s="217"/>
      <c r="T219" s="217"/>
      <c r="BB219" s="204"/>
      <c r="BC219" s="204"/>
    </row>
    <row r="220" customFormat="false" ht="14.5" hidden="false" customHeight="false" outlineLevel="0" collapsed="false">
      <c r="R220" s="217"/>
      <c r="T220" s="217"/>
      <c r="BB220" s="204"/>
      <c r="BC220" s="204"/>
    </row>
    <row r="221" customFormat="false" ht="14.5" hidden="false" customHeight="false" outlineLevel="0" collapsed="false">
      <c r="R221" s="217"/>
      <c r="T221" s="217"/>
      <c r="BB221" s="204"/>
      <c r="BC221" s="204"/>
    </row>
    <row r="222" customFormat="false" ht="14.5" hidden="false" customHeight="false" outlineLevel="0" collapsed="false">
      <c r="R222" s="217"/>
      <c r="T222" s="217"/>
      <c r="BB222" s="204"/>
      <c r="BC222" s="204"/>
    </row>
    <row r="223" customFormat="false" ht="14.5" hidden="false" customHeight="false" outlineLevel="0" collapsed="false">
      <c r="R223" s="217"/>
      <c r="T223" s="217"/>
      <c r="BB223" s="204"/>
      <c r="BC223" s="204"/>
    </row>
    <row r="224" customFormat="false" ht="14.5" hidden="false" customHeight="false" outlineLevel="0" collapsed="false">
      <c r="R224" s="217"/>
      <c r="T224" s="217"/>
      <c r="BB224" s="204"/>
      <c r="BC224" s="204"/>
    </row>
    <row r="225" customFormat="false" ht="14.5" hidden="false" customHeight="false" outlineLevel="0" collapsed="false">
      <c r="R225" s="217"/>
      <c r="T225" s="217"/>
      <c r="BB225" s="204"/>
      <c r="BC225" s="204"/>
    </row>
    <row r="226" customFormat="false" ht="14.5" hidden="false" customHeight="false" outlineLevel="0" collapsed="false">
      <c r="R226" s="217"/>
      <c r="T226" s="217"/>
      <c r="BB226" s="204"/>
      <c r="BC226" s="204"/>
    </row>
    <row r="227" customFormat="false" ht="14.5" hidden="false" customHeight="false" outlineLevel="0" collapsed="false">
      <c r="R227" s="217"/>
      <c r="T227" s="217"/>
      <c r="BB227" s="204"/>
      <c r="BC227" s="204"/>
    </row>
    <row r="228" customFormat="false" ht="14.5" hidden="false" customHeight="false" outlineLevel="0" collapsed="false">
      <c r="R228" s="217"/>
      <c r="T228" s="217"/>
      <c r="BB228" s="204"/>
      <c r="BC228" s="204"/>
    </row>
    <row r="229" customFormat="false" ht="14.5" hidden="false" customHeight="false" outlineLevel="0" collapsed="false">
      <c r="R229" s="217"/>
      <c r="T229" s="217"/>
      <c r="BB229" s="204"/>
      <c r="BC229" s="204"/>
    </row>
    <row r="230" customFormat="false" ht="14.5" hidden="false" customHeight="false" outlineLevel="0" collapsed="false">
      <c r="R230" s="217"/>
      <c r="T230" s="217"/>
      <c r="BB230" s="204"/>
      <c r="BC230" s="204"/>
    </row>
    <row r="231" customFormat="false" ht="14.5" hidden="false" customHeight="false" outlineLevel="0" collapsed="false">
      <c r="R231" s="217"/>
      <c r="T231" s="217"/>
      <c r="BB231" s="204"/>
      <c r="BC231" s="204"/>
    </row>
    <row r="232" customFormat="false" ht="14.5" hidden="false" customHeight="false" outlineLevel="0" collapsed="false">
      <c r="R232" s="217"/>
      <c r="T232" s="217"/>
      <c r="BB232" s="204"/>
      <c r="BC232" s="204"/>
    </row>
    <row r="233" customFormat="false" ht="14.5" hidden="false" customHeight="false" outlineLevel="0" collapsed="false">
      <c r="R233" s="217"/>
      <c r="T233" s="217"/>
      <c r="BB233" s="204"/>
      <c r="BC233" s="204"/>
    </row>
    <row r="234" customFormat="false" ht="14.5" hidden="false" customHeight="false" outlineLevel="0" collapsed="false">
      <c r="R234" s="217"/>
      <c r="T234" s="217"/>
      <c r="BB234" s="204"/>
      <c r="BC234" s="204"/>
    </row>
    <row r="235" customFormat="false" ht="14.5" hidden="false" customHeight="false" outlineLevel="0" collapsed="false">
      <c r="R235" s="217"/>
      <c r="T235" s="217"/>
      <c r="BB235" s="204"/>
      <c r="BC235" s="204"/>
    </row>
    <row r="236" customFormat="false" ht="14.5" hidden="false" customHeight="false" outlineLevel="0" collapsed="false">
      <c r="R236" s="217"/>
      <c r="T236" s="217"/>
      <c r="BB236" s="204"/>
      <c r="BC236" s="204"/>
    </row>
    <row r="237" customFormat="false" ht="14.5" hidden="false" customHeight="false" outlineLevel="0" collapsed="false">
      <c r="R237" s="217"/>
      <c r="T237" s="217"/>
      <c r="BB237" s="204"/>
      <c r="BC237" s="204"/>
    </row>
    <row r="238" customFormat="false" ht="14.5" hidden="false" customHeight="false" outlineLevel="0" collapsed="false">
      <c r="R238" s="217"/>
      <c r="T238" s="217"/>
      <c r="BB238" s="204"/>
      <c r="BC238" s="204"/>
    </row>
    <row r="239" customFormat="false" ht="14.5" hidden="false" customHeight="false" outlineLevel="0" collapsed="false">
      <c r="R239" s="217"/>
      <c r="T239" s="217"/>
      <c r="BB239" s="204"/>
      <c r="BC239" s="204"/>
    </row>
    <row r="240" customFormat="false" ht="14.5" hidden="false" customHeight="false" outlineLevel="0" collapsed="false">
      <c r="R240" s="217"/>
      <c r="T240" s="217"/>
      <c r="BB240" s="204"/>
      <c r="BC240" s="204"/>
    </row>
    <row r="241" customFormat="false" ht="14.5" hidden="false" customHeight="false" outlineLevel="0" collapsed="false">
      <c r="R241" s="217"/>
      <c r="T241" s="217"/>
      <c r="BB241" s="204"/>
      <c r="BC241" s="204"/>
    </row>
    <row r="242" customFormat="false" ht="14.5" hidden="false" customHeight="false" outlineLevel="0" collapsed="false">
      <c r="R242" s="217"/>
      <c r="T242" s="217"/>
      <c r="BB242" s="204"/>
      <c r="BC242" s="204"/>
    </row>
    <row r="243" customFormat="false" ht="14.5" hidden="false" customHeight="false" outlineLevel="0" collapsed="false">
      <c r="R243" s="217"/>
      <c r="T243" s="217"/>
      <c r="BB243" s="204"/>
      <c r="BC243" s="204"/>
    </row>
    <row r="244" customFormat="false" ht="14.5" hidden="false" customHeight="false" outlineLevel="0" collapsed="false">
      <c r="R244" s="217"/>
      <c r="T244" s="217"/>
      <c r="BB244" s="204"/>
      <c r="BC244" s="204"/>
    </row>
    <row r="245" customFormat="false" ht="14.5" hidden="false" customHeight="false" outlineLevel="0" collapsed="false">
      <c r="R245" s="217"/>
      <c r="T245" s="217"/>
      <c r="BB245" s="204"/>
      <c r="BC245" s="204"/>
    </row>
    <row r="246" customFormat="false" ht="14.5" hidden="false" customHeight="false" outlineLevel="0" collapsed="false">
      <c r="R246" s="217"/>
      <c r="T246" s="217"/>
      <c r="BB246" s="204"/>
      <c r="BC246" s="204"/>
    </row>
    <row r="247" customFormat="false" ht="14.5" hidden="false" customHeight="false" outlineLevel="0" collapsed="false">
      <c r="R247" s="217"/>
      <c r="T247" s="217"/>
      <c r="BB247" s="204"/>
      <c r="BC247" s="204"/>
    </row>
    <row r="248" customFormat="false" ht="14.5" hidden="false" customHeight="false" outlineLevel="0" collapsed="false">
      <c r="R248" s="217"/>
      <c r="T248" s="217"/>
      <c r="BB248" s="204"/>
      <c r="BC248" s="204"/>
    </row>
    <row r="249" customFormat="false" ht="14.5" hidden="false" customHeight="false" outlineLevel="0" collapsed="false">
      <c r="R249" s="217"/>
      <c r="T249" s="217"/>
      <c r="BB249" s="204"/>
      <c r="BC249" s="204"/>
    </row>
    <row r="250" customFormat="false" ht="14.5" hidden="false" customHeight="false" outlineLevel="0" collapsed="false">
      <c r="R250" s="217"/>
      <c r="T250" s="217"/>
      <c r="BB250" s="204"/>
      <c r="BC250" s="204"/>
    </row>
    <row r="251" customFormat="false" ht="14.5" hidden="false" customHeight="false" outlineLevel="0" collapsed="false">
      <c r="R251" s="217"/>
      <c r="T251" s="217"/>
      <c r="BB251" s="204"/>
      <c r="BC251" s="204"/>
    </row>
    <row r="252" customFormat="false" ht="14.5" hidden="false" customHeight="false" outlineLevel="0" collapsed="false">
      <c r="R252" s="217"/>
      <c r="T252" s="217"/>
      <c r="BB252" s="204"/>
      <c r="BC252" s="204"/>
    </row>
    <row r="253" customFormat="false" ht="14.5" hidden="false" customHeight="false" outlineLevel="0" collapsed="false">
      <c r="R253" s="217"/>
      <c r="T253" s="217"/>
      <c r="BB253" s="204"/>
      <c r="BC253" s="204"/>
    </row>
    <row r="254" customFormat="false" ht="14.5" hidden="false" customHeight="false" outlineLevel="0" collapsed="false">
      <c r="R254" s="217"/>
      <c r="T254" s="217"/>
      <c r="BB254" s="204"/>
      <c r="BC254" s="204"/>
    </row>
    <row r="255" customFormat="false" ht="14.5" hidden="false" customHeight="false" outlineLevel="0" collapsed="false">
      <c r="R255" s="217"/>
      <c r="T255" s="217"/>
      <c r="BB255" s="204"/>
      <c r="BC255" s="204"/>
    </row>
    <row r="256" customFormat="false" ht="14.5" hidden="false" customHeight="false" outlineLevel="0" collapsed="false">
      <c r="R256" s="217"/>
      <c r="T256" s="217"/>
      <c r="BB256" s="204"/>
      <c r="BC256" s="204"/>
    </row>
    <row r="257" customFormat="false" ht="14.5" hidden="false" customHeight="false" outlineLevel="0" collapsed="false">
      <c r="R257" s="217"/>
      <c r="T257" s="217"/>
      <c r="BB257" s="204"/>
      <c r="BC257" s="204"/>
    </row>
    <row r="258" customFormat="false" ht="14.5" hidden="false" customHeight="false" outlineLevel="0" collapsed="false">
      <c r="R258" s="217"/>
      <c r="T258" s="217"/>
      <c r="BB258" s="204"/>
      <c r="BC258" s="204"/>
    </row>
    <row r="259" customFormat="false" ht="14.5" hidden="false" customHeight="false" outlineLevel="0" collapsed="false">
      <c r="R259" s="217"/>
      <c r="T259" s="217"/>
      <c r="BB259" s="204"/>
      <c r="BC259" s="204"/>
    </row>
    <row r="260" customFormat="false" ht="14.5" hidden="false" customHeight="false" outlineLevel="0" collapsed="false">
      <c r="R260" s="217"/>
      <c r="T260" s="217"/>
      <c r="BB260" s="204"/>
      <c r="BC260" s="204"/>
    </row>
    <row r="261" customFormat="false" ht="14.5" hidden="false" customHeight="false" outlineLevel="0" collapsed="false">
      <c r="R261" s="217"/>
      <c r="T261" s="217"/>
      <c r="BB261" s="204"/>
      <c r="BC261" s="204"/>
    </row>
    <row r="262" customFormat="false" ht="14.5" hidden="false" customHeight="false" outlineLevel="0" collapsed="false">
      <c r="R262" s="217"/>
      <c r="T262" s="217"/>
      <c r="BB262" s="204"/>
      <c r="BC262" s="204"/>
    </row>
    <row r="263" customFormat="false" ht="14.5" hidden="false" customHeight="false" outlineLevel="0" collapsed="false">
      <c r="R263" s="217"/>
      <c r="T263" s="217"/>
      <c r="BB263" s="204"/>
      <c r="BC263" s="204"/>
    </row>
    <row r="264" customFormat="false" ht="14.5" hidden="false" customHeight="false" outlineLevel="0" collapsed="false">
      <c r="R264" s="217"/>
      <c r="T264" s="217"/>
      <c r="BB264" s="204"/>
      <c r="BC264" s="204"/>
    </row>
    <row r="265" customFormat="false" ht="14.5" hidden="false" customHeight="false" outlineLevel="0" collapsed="false">
      <c r="R265" s="217"/>
      <c r="T265" s="217"/>
      <c r="BB265" s="204"/>
      <c r="BC265" s="204"/>
    </row>
    <row r="266" customFormat="false" ht="14.5" hidden="false" customHeight="false" outlineLevel="0" collapsed="false">
      <c r="R266" s="217"/>
      <c r="T266" s="217"/>
      <c r="BB266" s="204"/>
      <c r="BC266" s="204"/>
    </row>
    <row r="267" customFormat="false" ht="14.5" hidden="false" customHeight="false" outlineLevel="0" collapsed="false">
      <c r="R267" s="217"/>
      <c r="T267" s="217"/>
      <c r="BB267" s="204"/>
      <c r="BC267" s="204"/>
    </row>
    <row r="268" customFormat="false" ht="14.5" hidden="false" customHeight="false" outlineLevel="0" collapsed="false">
      <c r="R268" s="217"/>
      <c r="T268" s="217"/>
      <c r="BB268" s="204"/>
      <c r="BC268" s="204"/>
    </row>
    <row r="269" customFormat="false" ht="14.5" hidden="false" customHeight="false" outlineLevel="0" collapsed="false">
      <c r="R269" s="217"/>
      <c r="T269" s="217"/>
      <c r="BB269" s="204"/>
      <c r="BC269" s="204"/>
    </row>
    <row r="270" customFormat="false" ht="14.5" hidden="false" customHeight="false" outlineLevel="0" collapsed="false">
      <c r="R270" s="217"/>
      <c r="T270" s="217"/>
      <c r="BB270" s="204"/>
      <c r="BC270" s="204"/>
    </row>
    <row r="271" customFormat="false" ht="14.5" hidden="false" customHeight="false" outlineLevel="0" collapsed="false">
      <c r="R271" s="217"/>
      <c r="T271" s="217"/>
      <c r="BB271" s="204"/>
      <c r="BC271" s="204"/>
    </row>
    <row r="272" s="1" customFormat="true" ht="14.5" hidden="false" customHeight="false" outlineLevel="0" collapsed="false">
      <c r="BH272" s="76"/>
    </row>
  </sheetData>
  <mergeCells count="1">
    <mergeCell ref="A1:CB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A194"/>
  <sheetViews>
    <sheetView showFormulas="false" showGridLines="false" showRowColHeaders="true" showZeros="true" rightToLeft="false" tabSelected="false" showOutlineSymbols="true" defaultGridColor="true" view="normal" topLeftCell="A1" colorId="64" zoomScale="80" zoomScaleNormal="80" zoomScalePageLayoutView="100" workbookViewId="0">
      <pane xSplit="2" ySplit="3" topLeftCell="AH4" activePane="bottomRight" state="frozen"/>
      <selection pane="topLeft" activeCell="A1" activeCellId="0" sqref="A1"/>
      <selection pane="topRight" activeCell="AH1" activeCellId="0" sqref="AH1"/>
      <selection pane="bottomLeft" activeCell="A4" activeCellId="0" sqref="A4"/>
      <selection pane="bottomRight" activeCell="BL45" activeCellId="0" sqref="BL45"/>
    </sheetView>
  </sheetViews>
  <sheetFormatPr defaultColWidth="9.09375" defaultRowHeight="14.5" zeroHeight="false" outlineLevelRow="0" outlineLevelCol="0"/>
  <cols>
    <col collapsed="false" customWidth="true" hidden="false" outlineLevel="0" max="1" min="1" style="1" width="49.45"/>
    <col collapsed="false" customWidth="true" hidden="false" outlineLevel="0" max="2" min="2" style="1" width="5.54"/>
    <col collapsed="false" customWidth="true" hidden="false" outlineLevel="0" max="49" min="3" style="1" width="11.45"/>
    <col collapsed="false" customWidth="true" hidden="false" outlineLevel="0" max="50" min="50" style="1" width="12.45"/>
    <col collapsed="false" customWidth="false" hidden="false" outlineLevel="0" max="55" min="51" style="1" width="9.09"/>
    <col collapsed="false" customWidth="true" hidden="false" outlineLevel="0" max="56" min="56" style="1" width="11.54"/>
    <col collapsed="false" customWidth="true" hidden="false" outlineLevel="0" max="57" min="57" style="218" width="12.63"/>
    <col collapsed="false" customWidth="false" hidden="false" outlineLevel="0" max="58" min="58" style="218" width="9.09"/>
    <col collapsed="false" customWidth="false" hidden="false" outlineLevel="0" max="1024" min="59" style="1" width="9.09"/>
  </cols>
  <sheetData>
    <row r="1" customFormat="false" ht="14.5" hidden="false" customHeight="false" outlineLevel="0" collapsed="false">
      <c r="A1" s="219"/>
      <c r="B1" s="219"/>
      <c r="C1" s="219"/>
      <c r="D1" s="219"/>
      <c r="E1" s="219"/>
      <c r="F1" s="219"/>
      <c r="G1" s="219"/>
      <c r="H1" s="219"/>
      <c r="I1" s="219"/>
      <c r="J1" s="219"/>
      <c r="K1" s="219"/>
      <c r="L1" s="219"/>
      <c r="M1" s="219"/>
      <c r="N1" s="219"/>
      <c r="O1" s="219"/>
      <c r="P1" s="219"/>
      <c r="Q1" s="219"/>
      <c r="R1" s="219"/>
      <c r="S1" s="219"/>
      <c r="T1" s="219"/>
      <c r="U1" s="219"/>
      <c r="V1" s="219"/>
      <c r="W1" s="219"/>
      <c r="X1" s="219"/>
      <c r="Y1" s="219"/>
      <c r="Z1" s="219"/>
      <c r="AA1" s="219"/>
      <c r="AB1" s="219"/>
      <c r="AC1" s="219"/>
      <c r="AD1" s="219"/>
      <c r="AE1" s="219"/>
      <c r="AF1" s="219"/>
      <c r="AG1" s="219"/>
      <c r="AH1" s="219"/>
      <c r="AI1" s="219"/>
      <c r="AJ1" s="219"/>
      <c r="AK1" s="219"/>
      <c r="AL1" s="219"/>
      <c r="AM1" s="219"/>
      <c r="AN1" s="219"/>
      <c r="AO1" s="219"/>
      <c r="AP1" s="219"/>
      <c r="AQ1" s="219"/>
      <c r="AR1" s="219"/>
      <c r="AS1" s="219"/>
      <c r="AT1" s="219"/>
      <c r="AU1" s="219"/>
      <c r="AV1" s="219"/>
      <c r="AW1" s="219"/>
      <c r="AX1" s="219"/>
      <c r="AY1" s="219"/>
      <c r="AZ1" s="219"/>
      <c r="BA1" s="219"/>
      <c r="BB1" s="219"/>
      <c r="BC1" s="219"/>
      <c r="BD1" s="219"/>
      <c r="BE1" s="219"/>
      <c r="BF1" s="219"/>
      <c r="BG1" s="219"/>
      <c r="BH1" s="219"/>
      <c r="BI1" s="219"/>
      <c r="BJ1" s="219"/>
      <c r="BK1" s="219"/>
      <c r="BL1" s="219"/>
      <c r="BM1" s="219"/>
      <c r="BN1" s="219"/>
      <c r="BO1" s="219"/>
      <c r="BP1" s="219"/>
      <c r="BQ1" s="219"/>
      <c r="BR1" s="219"/>
      <c r="BS1" s="219"/>
      <c r="BT1" s="219"/>
      <c r="BU1" s="219"/>
      <c r="BV1" s="219"/>
      <c r="BW1" s="219"/>
      <c r="BX1" s="219"/>
      <c r="BY1" s="219"/>
      <c r="BZ1" s="219"/>
      <c r="CA1" s="219"/>
    </row>
    <row r="2" s="186" customFormat="true" ht="121.5" hidden="false" customHeight="true" outlineLevel="0" collapsed="false">
      <c r="A2" s="178" t="s">
        <v>62</v>
      </c>
      <c r="B2" s="220" t="s">
        <v>63</v>
      </c>
      <c r="C2" s="221" t="s">
        <v>134</v>
      </c>
      <c r="D2" s="221" t="s">
        <v>135</v>
      </c>
      <c r="E2" s="221" t="s">
        <v>114</v>
      </c>
      <c r="F2" s="221" t="s">
        <v>115</v>
      </c>
      <c r="G2" s="221" t="s">
        <v>116</v>
      </c>
      <c r="H2" s="221" t="s">
        <v>117</v>
      </c>
      <c r="I2" s="221" t="s">
        <v>253</v>
      </c>
      <c r="J2" s="221" t="s">
        <v>254</v>
      </c>
      <c r="K2" s="221" t="s">
        <v>133</v>
      </c>
      <c r="L2" s="221" t="s">
        <v>255</v>
      </c>
      <c r="M2" s="221" t="s">
        <v>256</v>
      </c>
      <c r="N2" s="221" t="s">
        <v>257</v>
      </c>
      <c r="O2" s="221" t="s">
        <v>258</v>
      </c>
      <c r="P2" s="221" t="s">
        <v>259</v>
      </c>
      <c r="Q2" s="221" t="s">
        <v>260</v>
      </c>
      <c r="R2" s="221" t="s">
        <v>261</v>
      </c>
      <c r="S2" s="221" t="s">
        <v>262</v>
      </c>
      <c r="T2" s="221" t="s">
        <v>263</v>
      </c>
      <c r="U2" s="221" t="s">
        <v>264</v>
      </c>
      <c r="V2" s="221" t="s">
        <v>265</v>
      </c>
      <c r="W2" s="221" t="s">
        <v>266</v>
      </c>
      <c r="X2" s="221" t="s">
        <v>267</v>
      </c>
      <c r="Y2" s="221" t="s">
        <v>268</v>
      </c>
      <c r="Z2" s="221" t="s">
        <v>269</v>
      </c>
      <c r="AA2" s="221" t="s">
        <v>186</v>
      </c>
      <c r="AB2" s="221" t="s">
        <v>270</v>
      </c>
      <c r="AC2" s="221" t="s">
        <v>271</v>
      </c>
      <c r="AD2" s="221" t="s">
        <v>193</v>
      </c>
      <c r="AE2" s="221" t="s">
        <v>194</v>
      </c>
      <c r="AF2" s="221" t="s">
        <v>189</v>
      </c>
      <c r="AG2" s="221" t="s">
        <v>272</v>
      </c>
      <c r="AH2" s="221" t="s">
        <v>273</v>
      </c>
      <c r="AI2" s="221" t="s">
        <v>274</v>
      </c>
      <c r="AJ2" s="221" t="s">
        <v>275</v>
      </c>
      <c r="AK2" s="221" t="s">
        <v>205</v>
      </c>
      <c r="AL2" s="221" t="s">
        <v>206</v>
      </c>
      <c r="AM2" s="221" t="s">
        <v>276</v>
      </c>
      <c r="AN2" s="221" t="s">
        <v>277</v>
      </c>
      <c r="AO2" s="221" t="s">
        <v>277</v>
      </c>
      <c r="AP2" s="222" t="s">
        <v>211</v>
      </c>
      <c r="AQ2" s="221" t="s">
        <v>278</v>
      </c>
      <c r="AR2" s="221" t="s">
        <v>279</v>
      </c>
      <c r="AS2" s="221" t="s">
        <v>280</v>
      </c>
      <c r="AT2" s="221" t="s">
        <v>222</v>
      </c>
      <c r="AU2" s="221" t="s">
        <v>219</v>
      </c>
      <c r="AV2" s="221" t="s">
        <v>281</v>
      </c>
      <c r="AW2" s="221" t="s">
        <v>223</v>
      </c>
      <c r="AX2" s="221" t="s">
        <v>282</v>
      </c>
      <c r="AY2" s="221" t="s">
        <v>207</v>
      </c>
      <c r="AZ2" s="221" t="s">
        <v>283</v>
      </c>
      <c r="BA2" s="221" t="s">
        <v>284</v>
      </c>
      <c r="BB2" s="221" t="s">
        <v>284</v>
      </c>
      <c r="BC2" s="221" t="s">
        <v>284</v>
      </c>
      <c r="BD2" s="221" t="s">
        <v>285</v>
      </c>
      <c r="BE2" s="223" t="s">
        <v>286</v>
      </c>
      <c r="BF2" s="221" t="s">
        <v>287</v>
      </c>
      <c r="BG2" s="221" t="s">
        <v>794</v>
      </c>
      <c r="BH2" s="221" t="s">
        <v>289</v>
      </c>
      <c r="BI2" s="221" t="s">
        <v>290</v>
      </c>
      <c r="BJ2" s="221" t="s">
        <v>236</v>
      </c>
      <c r="BK2" s="221" t="s">
        <v>235</v>
      </c>
      <c r="BL2" s="221" t="s">
        <v>239</v>
      </c>
      <c r="BM2" s="221" t="s">
        <v>238</v>
      </c>
      <c r="BN2" s="221" t="s">
        <v>291</v>
      </c>
      <c r="BO2" s="221" t="s">
        <v>241</v>
      </c>
      <c r="BP2" s="221" t="s">
        <v>292</v>
      </c>
      <c r="BQ2" s="221" t="s">
        <v>293</v>
      </c>
      <c r="BR2" s="221" t="s">
        <v>294</v>
      </c>
      <c r="BS2" s="221" t="s">
        <v>244</v>
      </c>
      <c r="BT2" s="221" t="s">
        <v>245</v>
      </c>
      <c r="BU2" s="221" t="s">
        <v>246</v>
      </c>
      <c r="BV2" s="221" t="s">
        <v>247</v>
      </c>
      <c r="BW2" s="221" t="s">
        <v>295</v>
      </c>
      <c r="BX2" s="221" t="s">
        <v>296</v>
      </c>
      <c r="BY2" s="221" t="s">
        <v>297</v>
      </c>
      <c r="BZ2" s="221" t="s">
        <v>298</v>
      </c>
      <c r="CA2" s="221" t="s">
        <v>299</v>
      </c>
    </row>
    <row r="3" customFormat="false" ht="21" hidden="false" customHeight="true" outlineLevel="0" collapsed="false">
      <c r="A3" s="187" t="s">
        <v>795</v>
      </c>
      <c r="B3" s="220"/>
      <c r="C3" s="224" t="n">
        <v>2015</v>
      </c>
      <c r="D3" s="224" t="n">
        <v>2015</v>
      </c>
      <c r="E3" s="224" t="n">
        <v>2015</v>
      </c>
      <c r="F3" s="224" t="n">
        <v>2015</v>
      </c>
      <c r="G3" s="224" t="n">
        <v>2015</v>
      </c>
      <c r="H3" s="224" t="n">
        <v>2015</v>
      </c>
      <c r="I3" s="224" t="n">
        <v>2015</v>
      </c>
      <c r="J3" s="224" t="s">
        <v>302</v>
      </c>
      <c r="K3" s="224" t="s">
        <v>302</v>
      </c>
      <c r="L3" s="224" t="s">
        <v>303</v>
      </c>
      <c r="M3" s="224" t="n">
        <v>2015</v>
      </c>
      <c r="N3" s="224" t="n">
        <v>2015</v>
      </c>
      <c r="O3" s="224" t="n">
        <v>2015</v>
      </c>
      <c r="P3" s="224" t="n">
        <v>2015</v>
      </c>
      <c r="Q3" s="224" t="n">
        <v>2020</v>
      </c>
      <c r="R3" s="224" t="n">
        <v>2020</v>
      </c>
      <c r="S3" s="224" t="n">
        <v>2020</v>
      </c>
      <c r="T3" s="224" t="n">
        <v>2020</v>
      </c>
      <c r="U3" s="224" t="n">
        <v>2015</v>
      </c>
      <c r="V3" s="224" t="n">
        <v>2015</v>
      </c>
      <c r="W3" s="224" t="n">
        <v>2015</v>
      </c>
      <c r="X3" s="224" t="n">
        <v>2020</v>
      </c>
      <c r="Y3" s="224" t="n">
        <v>2020</v>
      </c>
      <c r="Z3" s="224" t="n">
        <v>2020</v>
      </c>
      <c r="AA3" s="224" t="s">
        <v>304</v>
      </c>
      <c r="AB3" s="224" t="s">
        <v>305</v>
      </c>
      <c r="AC3" s="224" t="s">
        <v>305</v>
      </c>
      <c r="AD3" s="224" t="s">
        <v>306</v>
      </c>
      <c r="AE3" s="224" t="n">
        <v>2020</v>
      </c>
      <c r="AF3" s="224" t="n">
        <v>2018</v>
      </c>
      <c r="AG3" s="224" t="n">
        <v>2020</v>
      </c>
      <c r="AH3" s="224" t="n">
        <v>2022</v>
      </c>
      <c r="AI3" s="224" t="n">
        <v>2021</v>
      </c>
      <c r="AJ3" s="224" t="n">
        <v>2021</v>
      </c>
      <c r="AK3" s="224" t="n">
        <v>2019</v>
      </c>
      <c r="AL3" s="224" t="s">
        <v>307</v>
      </c>
      <c r="AM3" s="224" t="s">
        <v>308</v>
      </c>
      <c r="AN3" s="224" t="n">
        <v>2019</v>
      </c>
      <c r="AO3" s="224" t="n">
        <v>2020</v>
      </c>
      <c r="AP3" s="224" t="n">
        <v>2020</v>
      </c>
      <c r="AQ3" s="224" t="s">
        <v>309</v>
      </c>
      <c r="AR3" s="224" t="n">
        <v>2020</v>
      </c>
      <c r="AS3" s="224" t="s">
        <v>310</v>
      </c>
      <c r="AT3" s="224" t="n">
        <v>2020</v>
      </c>
      <c r="AU3" s="224" t="n">
        <v>2020</v>
      </c>
      <c r="AV3" s="224" t="n">
        <v>2020</v>
      </c>
      <c r="AW3" s="224" t="n">
        <v>2020</v>
      </c>
      <c r="AX3" s="224" t="n">
        <v>2020</v>
      </c>
      <c r="AY3" s="224" t="n">
        <v>2019</v>
      </c>
      <c r="AZ3" s="224" t="s">
        <v>310</v>
      </c>
      <c r="BA3" s="224" t="n">
        <v>2020</v>
      </c>
      <c r="BB3" s="224" t="n">
        <v>2021</v>
      </c>
      <c r="BC3" s="224" t="n">
        <v>2022</v>
      </c>
      <c r="BD3" s="188" t="s">
        <v>311</v>
      </c>
      <c r="BE3" s="188" t="s">
        <v>311</v>
      </c>
      <c r="BF3" s="224" t="n">
        <v>2021</v>
      </c>
      <c r="BG3" s="224" t="s">
        <v>312</v>
      </c>
      <c r="BH3" s="224" t="s">
        <v>312</v>
      </c>
      <c r="BI3" s="224" t="s">
        <v>313</v>
      </c>
      <c r="BJ3" s="224" t="n">
        <v>2020</v>
      </c>
      <c r="BK3" s="224" t="n">
        <v>2021</v>
      </c>
      <c r="BL3" s="224" t="n">
        <v>2020</v>
      </c>
      <c r="BM3" s="224" t="s">
        <v>310</v>
      </c>
      <c r="BN3" s="224" t="n">
        <v>2020</v>
      </c>
      <c r="BO3" s="224" t="n">
        <v>2020</v>
      </c>
      <c r="BP3" s="224" t="n">
        <v>2014</v>
      </c>
      <c r="BQ3" s="224" t="s">
        <v>314</v>
      </c>
      <c r="BR3" s="224" t="s">
        <v>309</v>
      </c>
      <c r="BS3" s="224" t="s">
        <v>315</v>
      </c>
      <c r="BT3" s="224" t="n">
        <v>2020</v>
      </c>
      <c r="BU3" s="224" t="n">
        <v>2020</v>
      </c>
      <c r="BV3" s="224" t="n">
        <v>2020</v>
      </c>
      <c r="BW3" s="224" t="n">
        <v>2019</v>
      </c>
      <c r="BX3" s="224" t="n">
        <v>2017</v>
      </c>
      <c r="BY3" s="224" t="n">
        <v>2020</v>
      </c>
      <c r="BZ3" s="224" t="n">
        <v>2021</v>
      </c>
      <c r="CA3" s="224" t="n">
        <v>2015</v>
      </c>
    </row>
    <row r="4" customFormat="false" ht="14.5" hidden="false" customHeight="false" outlineLevel="0" collapsed="false">
      <c r="A4" s="178" t="s">
        <v>412</v>
      </c>
      <c r="B4" s="220" t="s">
        <v>413</v>
      </c>
      <c r="C4" s="225" t="n">
        <v>2015</v>
      </c>
      <c r="D4" s="225" t="n">
        <v>2015</v>
      </c>
      <c r="E4" s="225" t="n">
        <v>2015</v>
      </c>
      <c r="F4" s="225" t="n">
        <v>2015</v>
      </c>
      <c r="G4" s="225" t="n">
        <v>2015</v>
      </c>
      <c r="H4" s="225" t="n">
        <v>2015</v>
      </c>
      <c r="I4" s="225" t="n">
        <v>2015</v>
      </c>
      <c r="J4" s="225" t="n">
        <v>2021</v>
      </c>
      <c r="K4" s="225" t="n">
        <v>2021</v>
      </c>
      <c r="L4" s="225" t="n">
        <v>2020</v>
      </c>
      <c r="M4" s="225" t="n">
        <v>2015</v>
      </c>
      <c r="N4" s="225" t="n">
        <v>2015</v>
      </c>
      <c r="O4" s="225" t="n">
        <v>2015</v>
      </c>
      <c r="P4" s="225" t="n">
        <v>2015</v>
      </c>
      <c r="Q4" s="225" t="n">
        <v>2020</v>
      </c>
      <c r="R4" s="225" t="n">
        <v>2020</v>
      </c>
      <c r="S4" s="225" t="n">
        <v>2020</v>
      </c>
      <c r="T4" s="225" t="n">
        <v>2020</v>
      </c>
      <c r="U4" s="225" t="n">
        <v>2015</v>
      </c>
      <c r="V4" s="225" t="n">
        <v>2015</v>
      </c>
      <c r="W4" s="225" t="n">
        <v>2015</v>
      </c>
      <c r="X4" s="225" t="n">
        <v>2020</v>
      </c>
      <c r="Y4" s="225" t="n">
        <v>2020</v>
      </c>
      <c r="Z4" s="225" t="n">
        <v>2020</v>
      </c>
      <c r="AA4" s="225" t="n">
        <v>2015</v>
      </c>
      <c r="AB4" s="225" t="n">
        <v>2020</v>
      </c>
      <c r="AC4" s="225" t="n">
        <v>2020</v>
      </c>
      <c r="AD4" s="225" t="n">
        <v>2017</v>
      </c>
      <c r="AE4" s="225" t="n">
        <v>2020</v>
      </c>
      <c r="AF4" s="225" t="n">
        <v>2018</v>
      </c>
      <c r="AG4" s="225" t="n">
        <v>2020</v>
      </c>
      <c r="AH4" s="225" t="n">
        <v>2022</v>
      </c>
      <c r="AI4" s="225" t="n">
        <v>2021</v>
      </c>
      <c r="AJ4" s="225" t="n">
        <v>2021</v>
      </c>
      <c r="AK4" s="225" t="n">
        <v>2019</v>
      </c>
      <c r="AL4" s="225" t="s">
        <v>796</v>
      </c>
      <c r="AM4" s="225" t="n">
        <v>2022</v>
      </c>
      <c r="AN4" s="225" t="n">
        <v>2019</v>
      </c>
      <c r="AO4" s="225" t="n">
        <v>2020</v>
      </c>
      <c r="AP4" s="225" t="n">
        <v>2020</v>
      </c>
      <c r="AQ4" s="225" t="n">
        <v>2020</v>
      </c>
      <c r="AR4" s="225" t="n">
        <v>2020</v>
      </c>
      <c r="AS4" s="225" t="n">
        <v>2018</v>
      </c>
      <c r="AT4" s="225" t="n">
        <v>2020</v>
      </c>
      <c r="AU4" s="225" t="n">
        <v>2020</v>
      </c>
      <c r="AV4" s="225" t="n">
        <v>2020</v>
      </c>
      <c r="AW4" s="225" t="n">
        <v>2020</v>
      </c>
      <c r="AX4" s="225" t="n">
        <v>2020</v>
      </c>
      <c r="AY4" s="225" t="n">
        <v>2019</v>
      </c>
      <c r="AZ4" s="225"/>
      <c r="BA4" s="225" t="n">
        <v>2020</v>
      </c>
      <c r="BB4" s="225" t="n">
        <v>2021</v>
      </c>
      <c r="BC4" s="225" t="n">
        <v>2022</v>
      </c>
      <c r="BD4" s="226" t="n">
        <v>44745</v>
      </c>
      <c r="BE4" s="227" t="n">
        <v>44561</v>
      </c>
      <c r="BF4" s="225" t="n">
        <v>2021</v>
      </c>
      <c r="BG4" s="225" t="n">
        <v>2020</v>
      </c>
      <c r="BH4" s="225" t="n">
        <v>2020</v>
      </c>
      <c r="BI4" s="225" t="n">
        <v>2015</v>
      </c>
      <c r="BJ4" s="225" t="n">
        <v>2020</v>
      </c>
      <c r="BK4" s="225" t="n">
        <v>2021</v>
      </c>
      <c r="BL4" s="225" t="n">
        <v>2020</v>
      </c>
      <c r="BM4" s="225" t="n">
        <v>2018</v>
      </c>
      <c r="BN4" s="225" t="n">
        <v>2020</v>
      </c>
      <c r="BO4" s="225" t="n">
        <v>2020</v>
      </c>
      <c r="BP4" s="225" t="n">
        <v>2014</v>
      </c>
      <c r="BQ4" s="225" t="n">
        <v>2020</v>
      </c>
      <c r="BR4" s="225" t="n">
        <v>2020</v>
      </c>
      <c r="BS4" s="225" t="n">
        <v>2016</v>
      </c>
      <c r="BT4" s="225" t="n">
        <v>2020</v>
      </c>
      <c r="BU4" s="225" t="n">
        <v>2020</v>
      </c>
      <c r="BV4" s="225" t="n">
        <v>2020</v>
      </c>
      <c r="BW4" s="225" t="n">
        <v>2019</v>
      </c>
      <c r="BX4" s="225" t="n">
        <v>2017</v>
      </c>
      <c r="BY4" s="225" t="n">
        <v>2020</v>
      </c>
      <c r="BZ4" s="225" t="n">
        <v>2021</v>
      </c>
      <c r="CA4" s="225" t="n">
        <v>2015</v>
      </c>
    </row>
    <row r="5" customFormat="false" ht="14.5" hidden="false" customHeight="false" outlineLevel="0" collapsed="false">
      <c r="A5" s="178" t="s">
        <v>415</v>
      </c>
      <c r="B5" s="220" t="s">
        <v>416</v>
      </c>
      <c r="C5" s="225" t="n">
        <v>2015</v>
      </c>
      <c r="D5" s="225" t="n">
        <v>2015</v>
      </c>
      <c r="E5" s="225" t="n">
        <v>2015</v>
      </c>
      <c r="F5" s="225" t="n">
        <v>2015</v>
      </c>
      <c r="G5" s="225" t="n">
        <v>2015</v>
      </c>
      <c r="H5" s="225" t="n">
        <v>2015</v>
      </c>
      <c r="I5" s="225" t="n">
        <v>2015</v>
      </c>
      <c r="J5" s="225" t="n">
        <v>2021</v>
      </c>
      <c r="K5" s="225" t="n">
        <v>2021</v>
      </c>
      <c r="L5" s="225" t="n">
        <v>2020</v>
      </c>
      <c r="M5" s="225" t="n">
        <v>2015</v>
      </c>
      <c r="N5" s="225" t="n">
        <v>2015</v>
      </c>
      <c r="O5" s="225" t="n">
        <v>2015</v>
      </c>
      <c r="P5" s="225" t="n">
        <v>2015</v>
      </c>
      <c r="Q5" s="225" t="n">
        <v>2020</v>
      </c>
      <c r="R5" s="225" t="n">
        <v>2020</v>
      </c>
      <c r="S5" s="225" t="n">
        <v>2020</v>
      </c>
      <c r="T5" s="225" t="n">
        <v>2020</v>
      </c>
      <c r="U5" s="225" t="n">
        <v>2015</v>
      </c>
      <c r="V5" s="225" t="n">
        <v>2015</v>
      </c>
      <c r="W5" s="225" t="n">
        <v>2015</v>
      </c>
      <c r="X5" s="225" t="n">
        <v>2020</v>
      </c>
      <c r="Y5" s="225" t="n">
        <v>2020</v>
      </c>
      <c r="Z5" s="225" t="n">
        <v>2020</v>
      </c>
      <c r="AA5" s="225" t="n">
        <v>2017</v>
      </c>
      <c r="AB5" s="225" t="n">
        <v>2020</v>
      </c>
      <c r="AC5" s="225"/>
      <c r="AD5" s="225" t="n">
        <v>2018</v>
      </c>
      <c r="AE5" s="225" t="n">
        <v>2020</v>
      </c>
      <c r="AF5" s="225"/>
      <c r="AG5" s="225" t="n">
        <v>2020</v>
      </c>
      <c r="AH5" s="225" t="n">
        <v>2022</v>
      </c>
      <c r="AI5" s="225" t="n">
        <v>2021</v>
      </c>
      <c r="AJ5" s="225" t="n">
        <v>2021</v>
      </c>
      <c r="AK5" s="225" t="n">
        <v>2019</v>
      </c>
      <c r="AL5" s="225" t="s">
        <v>797</v>
      </c>
      <c r="AM5" s="225" t="n">
        <v>2022</v>
      </c>
      <c r="AN5" s="225" t="n">
        <v>2019</v>
      </c>
      <c r="AO5" s="225" t="n">
        <v>2020</v>
      </c>
      <c r="AP5" s="225" t="n">
        <v>2020</v>
      </c>
      <c r="AQ5" s="225" t="n">
        <v>2020</v>
      </c>
      <c r="AR5" s="225" t="n">
        <v>2020</v>
      </c>
      <c r="AS5" s="225" t="n">
        <v>2017</v>
      </c>
      <c r="AT5" s="225" t="n">
        <v>2020</v>
      </c>
      <c r="AU5" s="225" t="n">
        <v>2020</v>
      </c>
      <c r="AV5" s="225" t="n">
        <v>2020</v>
      </c>
      <c r="AW5" s="225"/>
      <c r="AX5" s="225" t="n">
        <v>2020</v>
      </c>
      <c r="AY5" s="225" t="n">
        <v>2019</v>
      </c>
      <c r="AZ5" s="225" t="n">
        <v>2019</v>
      </c>
      <c r="BA5" s="225" t="n">
        <v>2020</v>
      </c>
      <c r="BB5" s="225" t="n">
        <v>2021</v>
      </c>
      <c r="BC5" s="225" t="n">
        <v>2022</v>
      </c>
      <c r="BD5" s="226" t="n">
        <v>44700</v>
      </c>
      <c r="BE5" s="227" t="n">
        <v>44775</v>
      </c>
      <c r="BF5" s="225" t="n">
        <v>2021</v>
      </c>
      <c r="BG5" s="225" t="n">
        <v>2020</v>
      </c>
      <c r="BH5" s="225" t="n">
        <v>2020</v>
      </c>
      <c r="BI5" s="225"/>
      <c r="BJ5" s="225" t="n">
        <v>2020</v>
      </c>
      <c r="BK5" s="225" t="n">
        <v>2021</v>
      </c>
      <c r="BL5" s="225" t="n">
        <v>2020</v>
      </c>
      <c r="BM5" s="225" t="n">
        <v>2018</v>
      </c>
      <c r="BN5" s="225" t="n">
        <v>2020</v>
      </c>
      <c r="BO5" s="225" t="n">
        <v>2020</v>
      </c>
      <c r="BP5" s="225" t="n">
        <v>2014</v>
      </c>
      <c r="BQ5" s="225" t="n">
        <v>2020</v>
      </c>
      <c r="BR5" s="225" t="n">
        <v>2020</v>
      </c>
      <c r="BS5" s="225" t="n">
        <v>2016</v>
      </c>
      <c r="BT5" s="225" t="n">
        <v>2020</v>
      </c>
      <c r="BU5" s="225" t="n">
        <v>2020</v>
      </c>
      <c r="BV5" s="225" t="n">
        <v>2020</v>
      </c>
      <c r="BW5" s="225" t="n">
        <v>2018</v>
      </c>
      <c r="BX5" s="225" t="n">
        <v>2017</v>
      </c>
      <c r="BY5" s="225" t="n">
        <v>2020</v>
      </c>
      <c r="BZ5" s="225" t="n">
        <v>2021</v>
      </c>
      <c r="CA5" s="225" t="n">
        <v>2015</v>
      </c>
    </row>
    <row r="6" customFormat="false" ht="14.5" hidden="false" customHeight="false" outlineLevel="0" collapsed="false">
      <c r="A6" s="178" t="s">
        <v>417</v>
      </c>
      <c r="B6" s="220" t="s">
        <v>418</v>
      </c>
      <c r="C6" s="225" t="n">
        <v>2015</v>
      </c>
      <c r="D6" s="225" t="n">
        <v>2015</v>
      </c>
      <c r="E6" s="225" t="n">
        <v>2015</v>
      </c>
      <c r="F6" s="225" t="n">
        <v>2015</v>
      </c>
      <c r="G6" s="225" t="n">
        <v>2015</v>
      </c>
      <c r="H6" s="225" t="n">
        <v>2015</v>
      </c>
      <c r="I6" s="225" t="n">
        <v>2015</v>
      </c>
      <c r="J6" s="225" t="n">
        <v>2021</v>
      </c>
      <c r="K6" s="225" t="n">
        <v>2021</v>
      </c>
      <c r="L6" s="225" t="n">
        <v>2020</v>
      </c>
      <c r="M6" s="225" t="n">
        <v>2015</v>
      </c>
      <c r="N6" s="225" t="n">
        <v>2015</v>
      </c>
      <c r="O6" s="225" t="n">
        <v>2015</v>
      </c>
      <c r="P6" s="225" t="n">
        <v>2015</v>
      </c>
      <c r="Q6" s="225" t="n">
        <v>2020</v>
      </c>
      <c r="R6" s="225" t="n">
        <v>2020</v>
      </c>
      <c r="S6" s="225" t="n">
        <v>2020</v>
      </c>
      <c r="T6" s="225" t="n">
        <v>2020</v>
      </c>
      <c r="U6" s="225" t="n">
        <v>2015</v>
      </c>
      <c r="V6" s="225" t="n">
        <v>2015</v>
      </c>
      <c r="W6" s="225" t="n">
        <v>2015</v>
      </c>
      <c r="X6" s="225" t="n">
        <v>2020</v>
      </c>
      <c r="Y6" s="225" t="n">
        <v>2020</v>
      </c>
      <c r="Z6" s="225" t="n">
        <v>2020</v>
      </c>
      <c r="AA6" s="225"/>
      <c r="AB6" s="225" t="n">
        <v>2020</v>
      </c>
      <c r="AC6" s="225" t="n">
        <v>2020</v>
      </c>
      <c r="AD6" s="225" t="n">
        <v>2018</v>
      </c>
      <c r="AE6" s="225" t="n">
        <v>2020</v>
      </c>
      <c r="AF6" s="225"/>
      <c r="AG6" s="225" t="n">
        <v>2020</v>
      </c>
      <c r="AH6" s="225" t="n">
        <v>2022</v>
      </c>
      <c r="AI6" s="225" t="n">
        <v>2021</v>
      </c>
      <c r="AJ6" s="225" t="n">
        <v>2021</v>
      </c>
      <c r="AK6" s="225" t="n">
        <v>2019</v>
      </c>
      <c r="AL6" s="225" t="s">
        <v>798</v>
      </c>
      <c r="AM6" s="225" t="n">
        <v>2022</v>
      </c>
      <c r="AN6" s="225" t="n">
        <v>2019</v>
      </c>
      <c r="AO6" s="225" t="n">
        <v>2020</v>
      </c>
      <c r="AP6" s="225" t="n">
        <v>2020</v>
      </c>
      <c r="AQ6" s="225" t="n">
        <v>2020</v>
      </c>
      <c r="AR6" s="225" t="n">
        <v>2020</v>
      </c>
      <c r="AS6" s="225" t="n">
        <v>2019</v>
      </c>
      <c r="AT6" s="225" t="n">
        <v>2020</v>
      </c>
      <c r="AU6" s="225" t="n">
        <v>2020</v>
      </c>
      <c r="AV6" s="225" t="n">
        <v>2020</v>
      </c>
      <c r="AW6" s="225" t="n">
        <v>2020</v>
      </c>
      <c r="AX6" s="225" t="n">
        <v>2020</v>
      </c>
      <c r="AY6" s="225" t="n">
        <v>2019</v>
      </c>
      <c r="AZ6" s="225" t="n">
        <v>2011</v>
      </c>
      <c r="BA6" s="225" t="n">
        <v>2020</v>
      </c>
      <c r="BB6" s="225" t="n">
        <v>2021</v>
      </c>
      <c r="BC6" s="225" t="n">
        <v>2022</v>
      </c>
      <c r="BD6" s="226" t="n">
        <v>44700</v>
      </c>
      <c r="BE6" s="227" t="n">
        <v>44561</v>
      </c>
      <c r="BF6" s="225" t="n">
        <v>2021</v>
      </c>
      <c r="BG6" s="225" t="n">
        <v>2020</v>
      </c>
      <c r="BH6" s="225" t="n">
        <v>2020</v>
      </c>
      <c r="BI6" s="225" t="n">
        <v>2013</v>
      </c>
      <c r="BJ6" s="225" t="n">
        <v>2020</v>
      </c>
      <c r="BK6" s="225" t="n">
        <v>2021</v>
      </c>
      <c r="BL6" s="225" t="n">
        <v>2020</v>
      </c>
      <c r="BM6" s="225" t="n">
        <v>2018</v>
      </c>
      <c r="BN6" s="225" t="n">
        <v>2020</v>
      </c>
      <c r="BO6" s="225" t="n">
        <v>2020</v>
      </c>
      <c r="BP6" s="225" t="n">
        <v>2014</v>
      </c>
      <c r="BQ6" s="225" t="n">
        <v>2020</v>
      </c>
      <c r="BR6" s="225" t="n">
        <v>2020</v>
      </c>
      <c r="BS6" s="225" t="n">
        <v>2016</v>
      </c>
      <c r="BT6" s="225" t="n">
        <v>2019</v>
      </c>
      <c r="BU6" s="225" t="n">
        <v>2019</v>
      </c>
      <c r="BV6" s="225" t="n">
        <v>2019</v>
      </c>
      <c r="BW6" s="225" t="n">
        <v>2019</v>
      </c>
      <c r="BX6" s="225" t="n">
        <v>2017</v>
      </c>
      <c r="BY6" s="225" t="n">
        <v>2020</v>
      </c>
      <c r="BZ6" s="225" t="n">
        <v>2021</v>
      </c>
      <c r="CA6" s="225" t="n">
        <v>2015</v>
      </c>
    </row>
    <row r="7" customFormat="false" ht="14.5" hidden="false" customHeight="false" outlineLevel="0" collapsed="false">
      <c r="A7" s="178" t="s">
        <v>419</v>
      </c>
      <c r="B7" s="220" t="s">
        <v>420</v>
      </c>
      <c r="C7" s="225" t="n">
        <v>2015</v>
      </c>
      <c r="D7" s="225" t="n">
        <v>2015</v>
      </c>
      <c r="E7" s="225" t="n">
        <v>2015</v>
      </c>
      <c r="F7" s="225" t="n">
        <v>2015</v>
      </c>
      <c r="G7" s="225" t="n">
        <v>2015</v>
      </c>
      <c r="H7" s="225" t="n">
        <v>2015</v>
      </c>
      <c r="I7" s="225" t="n">
        <v>2015</v>
      </c>
      <c r="J7" s="225" t="n">
        <v>2021</v>
      </c>
      <c r="K7" s="225" t="n">
        <v>2021</v>
      </c>
      <c r="L7" s="225" t="n">
        <v>2020</v>
      </c>
      <c r="M7" s="225" t="n">
        <v>2015</v>
      </c>
      <c r="N7" s="225" t="n">
        <v>2015</v>
      </c>
      <c r="O7" s="225" t="n">
        <v>2015</v>
      </c>
      <c r="P7" s="225" t="n">
        <v>2015</v>
      </c>
      <c r="Q7" s="225" t="n">
        <v>2020</v>
      </c>
      <c r="R7" s="225" t="n">
        <v>2020</v>
      </c>
      <c r="S7" s="225" t="n">
        <v>2020</v>
      </c>
      <c r="T7" s="225" t="n">
        <v>2020</v>
      </c>
      <c r="U7" s="225" t="n">
        <v>2015</v>
      </c>
      <c r="V7" s="225" t="n">
        <v>2015</v>
      </c>
      <c r="W7" s="225" t="n">
        <v>2015</v>
      </c>
      <c r="X7" s="225" t="n">
        <v>2020</v>
      </c>
      <c r="Y7" s="225" t="n">
        <v>2020</v>
      </c>
      <c r="Z7" s="225" t="n">
        <v>2020</v>
      </c>
      <c r="AA7" s="225" t="n">
        <v>2016</v>
      </c>
      <c r="AB7" s="225" t="n">
        <v>2020</v>
      </c>
      <c r="AC7" s="225" t="n">
        <v>2020</v>
      </c>
      <c r="AD7" s="225" t="n">
        <v>2018</v>
      </c>
      <c r="AE7" s="225" t="n">
        <v>2020</v>
      </c>
      <c r="AF7" s="225" t="n">
        <v>2018</v>
      </c>
      <c r="AG7" s="225" t="n">
        <v>2020</v>
      </c>
      <c r="AH7" s="225" t="n">
        <v>2022</v>
      </c>
      <c r="AI7" s="225" t="n">
        <v>2021</v>
      </c>
      <c r="AJ7" s="225" t="n">
        <v>2021</v>
      </c>
      <c r="AK7" s="225" t="n">
        <v>2019</v>
      </c>
      <c r="AL7" s="225" t="s">
        <v>796</v>
      </c>
      <c r="AM7" s="225" t="n">
        <v>2022</v>
      </c>
      <c r="AN7" s="225" t="n">
        <v>2019</v>
      </c>
      <c r="AO7" s="225" t="n">
        <v>2020</v>
      </c>
      <c r="AP7" s="225" t="n">
        <v>2020</v>
      </c>
      <c r="AQ7" s="225" t="n">
        <v>2020</v>
      </c>
      <c r="AR7" s="225" t="n">
        <v>2020</v>
      </c>
      <c r="AS7" s="225" t="n">
        <v>2015</v>
      </c>
      <c r="AT7" s="225" t="n">
        <v>2020</v>
      </c>
      <c r="AU7" s="225" t="n">
        <v>2020</v>
      </c>
      <c r="AV7" s="225" t="n">
        <v>2020</v>
      </c>
      <c r="AW7" s="225" t="n">
        <v>2020</v>
      </c>
      <c r="AX7" s="225" t="n">
        <v>2020</v>
      </c>
      <c r="AY7" s="225" t="n">
        <v>2019</v>
      </c>
      <c r="AZ7" s="225" t="n">
        <v>2018</v>
      </c>
      <c r="BA7" s="225" t="n">
        <v>2020</v>
      </c>
      <c r="BB7" s="225" t="n">
        <v>2021</v>
      </c>
      <c r="BC7" s="225" t="n">
        <v>2022</v>
      </c>
      <c r="BD7" s="226" t="n">
        <v>44700</v>
      </c>
      <c r="BE7" s="227" t="n">
        <v>44742</v>
      </c>
      <c r="BF7" s="225" t="n">
        <v>2021</v>
      </c>
      <c r="BG7" s="225" t="n">
        <v>2020</v>
      </c>
      <c r="BH7" s="225" t="n">
        <v>2020</v>
      </c>
      <c r="BI7" s="225" t="n">
        <v>2013</v>
      </c>
      <c r="BJ7" s="225" t="n">
        <v>2020</v>
      </c>
      <c r="BK7" s="225" t="n">
        <v>2021</v>
      </c>
      <c r="BL7" s="225" t="n">
        <v>2020</v>
      </c>
      <c r="BM7" s="225" t="n">
        <v>2014</v>
      </c>
      <c r="BN7" s="225" t="n">
        <v>2020</v>
      </c>
      <c r="BO7" s="225" t="n">
        <v>2020</v>
      </c>
      <c r="BP7" s="225" t="n">
        <v>2014</v>
      </c>
      <c r="BQ7" s="225" t="n">
        <v>2020</v>
      </c>
      <c r="BR7" s="225" t="n">
        <v>2020</v>
      </c>
      <c r="BS7" s="225" t="n">
        <v>2017</v>
      </c>
      <c r="BT7" s="225" t="n">
        <v>2020</v>
      </c>
      <c r="BU7" s="225" t="n">
        <v>2020</v>
      </c>
      <c r="BV7" s="225" t="n">
        <v>2020</v>
      </c>
      <c r="BW7" s="225" t="n">
        <v>2019</v>
      </c>
      <c r="BX7" s="225" t="n">
        <v>2017</v>
      </c>
      <c r="BY7" s="225" t="n">
        <v>2020</v>
      </c>
      <c r="BZ7" s="225" t="n">
        <v>2021</v>
      </c>
      <c r="CA7" s="225" t="n">
        <v>2015</v>
      </c>
    </row>
    <row r="8" customFormat="false" ht="14.5" hidden="false" customHeight="false" outlineLevel="0" collapsed="false">
      <c r="A8" s="178" t="s">
        <v>421</v>
      </c>
      <c r="B8" s="220" t="s">
        <v>422</v>
      </c>
      <c r="C8" s="225" t="n">
        <v>2015</v>
      </c>
      <c r="D8" s="225" t="n">
        <v>2015</v>
      </c>
      <c r="E8" s="225" t="n">
        <v>2015</v>
      </c>
      <c r="F8" s="225" t="n">
        <v>2015</v>
      </c>
      <c r="G8" s="225" t="n">
        <v>2015</v>
      </c>
      <c r="H8" s="225" t="n">
        <v>2015</v>
      </c>
      <c r="I8" s="225" t="n">
        <v>2015</v>
      </c>
      <c r="J8" s="225" t="n">
        <v>2021</v>
      </c>
      <c r="K8" s="225" t="n">
        <v>2021</v>
      </c>
      <c r="L8" s="225" t="n">
        <v>2020</v>
      </c>
      <c r="M8" s="225" t="n">
        <v>2015</v>
      </c>
      <c r="N8" s="225" t="n">
        <v>2015</v>
      </c>
      <c r="O8" s="225" t="n">
        <v>2015</v>
      </c>
      <c r="P8" s="225" t="n">
        <v>2015</v>
      </c>
      <c r="Q8" s="225" t="n">
        <v>2020</v>
      </c>
      <c r="R8" s="225" t="n">
        <v>2020</v>
      </c>
      <c r="S8" s="225" t="n">
        <v>2020</v>
      </c>
      <c r="T8" s="225" t="n">
        <v>2020</v>
      </c>
      <c r="U8" s="225" t="n">
        <v>2015</v>
      </c>
      <c r="V8" s="225" t="n">
        <v>2015</v>
      </c>
      <c r="W8" s="225" t="n">
        <v>2015</v>
      </c>
      <c r="X8" s="225" t="n">
        <v>2020</v>
      </c>
      <c r="Y8" s="225" t="n">
        <v>2020</v>
      </c>
      <c r="Z8" s="225" t="n">
        <v>2020</v>
      </c>
      <c r="AA8" s="225"/>
      <c r="AB8" s="225" t="n">
        <v>2017</v>
      </c>
      <c r="AC8" s="225"/>
      <c r="AD8" s="225"/>
      <c r="AE8" s="225" t="n">
        <v>2018</v>
      </c>
      <c r="AF8" s="225"/>
      <c r="AG8" s="225" t="n">
        <v>2020</v>
      </c>
      <c r="AH8" s="225" t="n">
        <v>2022</v>
      </c>
      <c r="AI8" s="225" t="n">
        <v>2021</v>
      </c>
      <c r="AJ8" s="225" t="n">
        <v>2021</v>
      </c>
      <c r="AK8" s="225" t="n">
        <v>2019</v>
      </c>
      <c r="AL8" s="225"/>
      <c r="AM8" s="225" t="n">
        <v>2022</v>
      </c>
      <c r="AN8" s="225" t="n">
        <v>2019</v>
      </c>
      <c r="AO8" s="225" t="n">
        <v>2020</v>
      </c>
      <c r="AP8" s="225" t="n">
        <v>2020</v>
      </c>
      <c r="AQ8" s="225" t="n">
        <v>2020</v>
      </c>
      <c r="AR8" s="225" t="n">
        <v>2020</v>
      </c>
      <c r="AS8" s="225"/>
      <c r="AT8" s="225" t="n">
        <v>2020</v>
      </c>
      <c r="AU8" s="225"/>
      <c r="AV8" s="225"/>
      <c r="AW8" s="225"/>
      <c r="AX8" s="225" t="n">
        <v>2020</v>
      </c>
      <c r="AY8" s="225"/>
      <c r="AZ8" s="225"/>
      <c r="BA8" s="225" t="n">
        <v>2020</v>
      </c>
      <c r="BB8" s="225" t="n">
        <v>2021</v>
      </c>
      <c r="BC8" s="225" t="n">
        <v>2022</v>
      </c>
      <c r="BD8" s="226" t="n">
        <v>44700</v>
      </c>
      <c r="BE8" s="227" t="n">
        <v>44561</v>
      </c>
      <c r="BF8" s="225" t="n">
        <v>2021</v>
      </c>
      <c r="BG8" s="225" t="n">
        <v>2020</v>
      </c>
      <c r="BH8" s="225" t="n">
        <v>2020</v>
      </c>
      <c r="BI8" s="225" t="n">
        <v>2013</v>
      </c>
      <c r="BJ8" s="225" t="n">
        <v>2020</v>
      </c>
      <c r="BK8" s="225"/>
      <c r="BL8" s="225" t="n">
        <v>2020</v>
      </c>
      <c r="BM8" s="225" t="n">
        <v>2015</v>
      </c>
      <c r="BN8" s="225" t="n">
        <v>2016</v>
      </c>
      <c r="BO8" s="225" t="n">
        <v>2020</v>
      </c>
      <c r="BP8" s="225" t="n">
        <v>2014</v>
      </c>
      <c r="BQ8" s="225" t="n">
        <v>2017</v>
      </c>
      <c r="BR8" s="225" t="n">
        <v>2017</v>
      </c>
      <c r="BS8" s="225" t="n">
        <v>2017</v>
      </c>
      <c r="BT8" s="225" t="n">
        <v>2020</v>
      </c>
      <c r="BU8" s="225" t="n">
        <v>2020</v>
      </c>
      <c r="BV8" s="225"/>
      <c r="BW8" s="225" t="n">
        <v>2019</v>
      </c>
      <c r="BX8" s="225" t="n">
        <v>2017</v>
      </c>
      <c r="BY8" s="225" t="n">
        <v>2020</v>
      </c>
      <c r="BZ8" s="225" t="n">
        <v>2021</v>
      </c>
      <c r="CA8" s="225" t="n">
        <v>2015</v>
      </c>
    </row>
    <row r="9" customFormat="false" ht="14.5" hidden="false" customHeight="false" outlineLevel="0" collapsed="false">
      <c r="A9" s="178" t="s">
        <v>423</v>
      </c>
      <c r="B9" s="220" t="s">
        <v>424</v>
      </c>
      <c r="C9" s="225" t="n">
        <v>2015</v>
      </c>
      <c r="D9" s="225" t="n">
        <v>2015</v>
      </c>
      <c r="E9" s="225" t="n">
        <v>2015</v>
      </c>
      <c r="F9" s="225" t="n">
        <v>2015</v>
      </c>
      <c r="G9" s="225" t="n">
        <v>2015</v>
      </c>
      <c r="H9" s="225" t="n">
        <v>2015</v>
      </c>
      <c r="I9" s="225" t="n">
        <v>2015</v>
      </c>
      <c r="J9" s="225" t="n">
        <v>2021</v>
      </c>
      <c r="K9" s="225" t="n">
        <v>2021</v>
      </c>
      <c r="L9" s="225" t="n">
        <v>2020</v>
      </c>
      <c r="M9" s="225" t="n">
        <v>2015</v>
      </c>
      <c r="N9" s="225" t="n">
        <v>2015</v>
      </c>
      <c r="O9" s="225" t="n">
        <v>2015</v>
      </c>
      <c r="P9" s="225" t="n">
        <v>2015</v>
      </c>
      <c r="Q9" s="225" t="n">
        <v>2020</v>
      </c>
      <c r="R9" s="225" t="n">
        <v>2020</v>
      </c>
      <c r="S9" s="225" t="n">
        <v>2020</v>
      </c>
      <c r="T9" s="225" t="n">
        <v>2020</v>
      </c>
      <c r="U9" s="225" t="n">
        <v>2015</v>
      </c>
      <c r="V9" s="225" t="n">
        <v>2015</v>
      </c>
      <c r="W9" s="225" t="n">
        <v>2015</v>
      </c>
      <c r="X9" s="225" t="n">
        <v>2020</v>
      </c>
      <c r="Y9" s="225" t="n">
        <v>2020</v>
      </c>
      <c r="Z9" s="225" t="n">
        <v>2020</v>
      </c>
      <c r="AA9" s="225" t="n">
        <v>2010</v>
      </c>
      <c r="AB9" s="225" t="n">
        <v>2014</v>
      </c>
      <c r="AC9" s="225"/>
      <c r="AD9" s="225" t="n">
        <v>2019</v>
      </c>
      <c r="AE9" s="225" t="n">
        <v>2020</v>
      </c>
      <c r="AF9" s="225" t="n">
        <v>2018</v>
      </c>
      <c r="AG9" s="225" t="n">
        <v>2020</v>
      </c>
      <c r="AH9" s="225" t="n">
        <v>2022</v>
      </c>
      <c r="AI9" s="225" t="n">
        <v>2021</v>
      </c>
      <c r="AJ9" s="225" t="n">
        <v>2021</v>
      </c>
      <c r="AK9" s="225" t="n">
        <v>2019</v>
      </c>
      <c r="AL9" s="225"/>
      <c r="AM9" s="225" t="n">
        <v>2022</v>
      </c>
      <c r="AN9" s="225" t="n">
        <v>2019</v>
      </c>
      <c r="AO9" s="225" t="n">
        <v>2020</v>
      </c>
      <c r="AP9" s="225" t="n">
        <v>2020</v>
      </c>
      <c r="AQ9" s="225" t="n">
        <v>2020</v>
      </c>
      <c r="AR9" s="225" t="n">
        <v>2020</v>
      </c>
      <c r="AS9" s="225" t="n">
        <v>2019</v>
      </c>
      <c r="AT9" s="225" t="n">
        <v>2020</v>
      </c>
      <c r="AU9" s="225" t="n">
        <v>2020</v>
      </c>
      <c r="AV9" s="225" t="n">
        <v>2020</v>
      </c>
      <c r="AW9" s="225" t="n">
        <v>2020</v>
      </c>
      <c r="AX9" s="225" t="n">
        <v>2020</v>
      </c>
      <c r="AY9" s="225" t="n">
        <v>2019</v>
      </c>
      <c r="AZ9" s="225" t="n">
        <v>2020</v>
      </c>
      <c r="BA9" s="225" t="n">
        <v>2020</v>
      </c>
      <c r="BB9" s="225" t="n">
        <v>2021</v>
      </c>
      <c r="BC9" s="225" t="n">
        <v>2022</v>
      </c>
      <c r="BD9" s="226" t="n">
        <v>44700</v>
      </c>
      <c r="BE9" s="227" t="n">
        <v>44377</v>
      </c>
      <c r="BF9" s="225" t="n">
        <v>2021</v>
      </c>
      <c r="BG9" s="225" t="n">
        <v>2020</v>
      </c>
      <c r="BH9" s="225" t="n">
        <v>2020</v>
      </c>
      <c r="BI9" s="225" t="n">
        <v>2015</v>
      </c>
      <c r="BJ9" s="225" t="n">
        <v>2020</v>
      </c>
      <c r="BK9" s="225" t="n">
        <v>2021</v>
      </c>
      <c r="BL9" s="225" t="n">
        <v>2020</v>
      </c>
      <c r="BM9" s="225" t="n">
        <v>2018</v>
      </c>
      <c r="BN9" s="225" t="n">
        <v>2020</v>
      </c>
      <c r="BO9" s="225" t="n">
        <v>2020</v>
      </c>
      <c r="BP9" s="225" t="n">
        <v>2014</v>
      </c>
      <c r="BQ9" s="225" t="n">
        <v>2016</v>
      </c>
      <c r="BR9" s="225" t="n">
        <v>2016</v>
      </c>
      <c r="BS9" s="225" t="n">
        <v>2017</v>
      </c>
      <c r="BT9" s="225" t="n">
        <v>2020</v>
      </c>
      <c r="BU9" s="225" t="n">
        <v>2020</v>
      </c>
      <c r="BV9" s="225" t="n">
        <v>2020</v>
      </c>
      <c r="BW9" s="225" t="n">
        <v>2019</v>
      </c>
      <c r="BX9" s="225" t="n">
        <v>2017</v>
      </c>
      <c r="BY9" s="225" t="n">
        <v>2020</v>
      </c>
      <c r="BZ9" s="225" t="n">
        <v>2021</v>
      </c>
      <c r="CA9" s="225" t="n">
        <v>2015</v>
      </c>
    </row>
    <row r="10" customFormat="false" ht="14.5" hidden="false" customHeight="false" outlineLevel="0" collapsed="false">
      <c r="A10" s="178" t="s">
        <v>425</v>
      </c>
      <c r="B10" s="220" t="s">
        <v>426</v>
      </c>
      <c r="C10" s="225" t="n">
        <v>2015</v>
      </c>
      <c r="D10" s="225" t="n">
        <v>2015</v>
      </c>
      <c r="E10" s="225" t="n">
        <v>2015</v>
      </c>
      <c r="F10" s="225" t="n">
        <v>2015</v>
      </c>
      <c r="G10" s="225" t="n">
        <v>2015</v>
      </c>
      <c r="H10" s="225" t="n">
        <v>2015</v>
      </c>
      <c r="I10" s="225" t="n">
        <v>2015</v>
      </c>
      <c r="J10" s="225" t="n">
        <v>2021</v>
      </c>
      <c r="K10" s="225" t="n">
        <v>2021</v>
      </c>
      <c r="L10" s="225" t="n">
        <v>2020</v>
      </c>
      <c r="M10" s="225" t="n">
        <v>2015</v>
      </c>
      <c r="N10" s="225" t="n">
        <v>2015</v>
      </c>
      <c r="O10" s="225" t="n">
        <v>2015</v>
      </c>
      <c r="P10" s="225" t="n">
        <v>2015</v>
      </c>
      <c r="Q10" s="225" t="n">
        <v>2020</v>
      </c>
      <c r="R10" s="225" t="n">
        <v>2020</v>
      </c>
      <c r="S10" s="225" t="n">
        <v>2020</v>
      </c>
      <c r="T10" s="225" t="n">
        <v>2020</v>
      </c>
      <c r="U10" s="225" t="n">
        <v>2015</v>
      </c>
      <c r="V10" s="225" t="n">
        <v>2015</v>
      </c>
      <c r="W10" s="225" t="n">
        <v>2015</v>
      </c>
      <c r="X10" s="225" t="n">
        <v>2020</v>
      </c>
      <c r="Y10" s="225" t="n">
        <v>2020</v>
      </c>
      <c r="Z10" s="225" t="n">
        <v>2020</v>
      </c>
      <c r="AA10" s="225" t="n">
        <v>2016</v>
      </c>
      <c r="AB10" s="225" t="n">
        <v>2020</v>
      </c>
      <c r="AC10" s="225" t="n">
        <v>2020</v>
      </c>
      <c r="AD10" s="225" t="n">
        <v>2019</v>
      </c>
      <c r="AE10" s="225" t="n">
        <v>2020</v>
      </c>
      <c r="AF10" s="225" t="n">
        <v>2018</v>
      </c>
      <c r="AG10" s="225" t="n">
        <v>2020</v>
      </c>
      <c r="AH10" s="225" t="n">
        <v>2022</v>
      </c>
      <c r="AI10" s="225" t="n">
        <v>2021</v>
      </c>
      <c r="AJ10" s="225" t="n">
        <v>2021</v>
      </c>
      <c r="AK10" s="225" t="n">
        <v>2019</v>
      </c>
      <c r="AL10" s="225" t="s">
        <v>796</v>
      </c>
      <c r="AM10" s="225" t="n">
        <v>2022</v>
      </c>
      <c r="AN10" s="225" t="n">
        <v>2019</v>
      </c>
      <c r="AO10" s="225" t="n">
        <v>2020</v>
      </c>
      <c r="AP10" s="225" t="n">
        <v>2020</v>
      </c>
      <c r="AQ10" s="225" t="n">
        <v>2020</v>
      </c>
      <c r="AR10" s="225" t="n">
        <v>2020</v>
      </c>
      <c r="AS10" s="225" t="n">
        <v>2016</v>
      </c>
      <c r="AT10" s="225" t="n">
        <v>2020</v>
      </c>
      <c r="AU10" s="225" t="n">
        <v>2020</v>
      </c>
      <c r="AV10" s="225" t="n">
        <v>2020</v>
      </c>
      <c r="AW10" s="225" t="n">
        <v>2020</v>
      </c>
      <c r="AX10" s="225" t="n">
        <v>2020</v>
      </c>
      <c r="AY10" s="225" t="n">
        <v>2019</v>
      </c>
      <c r="AZ10" s="225" t="n">
        <v>2020</v>
      </c>
      <c r="BA10" s="225" t="n">
        <v>2020</v>
      </c>
      <c r="BB10" s="225" t="n">
        <v>2021</v>
      </c>
      <c r="BC10" s="225" t="n">
        <v>2022</v>
      </c>
      <c r="BD10" s="226" t="n">
        <v>44700</v>
      </c>
      <c r="BE10" s="227" t="n">
        <v>44561</v>
      </c>
      <c r="BF10" s="225" t="n">
        <v>2021</v>
      </c>
      <c r="BG10" s="225" t="n">
        <v>2020</v>
      </c>
      <c r="BH10" s="225" t="n">
        <v>2020</v>
      </c>
      <c r="BI10" s="225" t="n">
        <v>2013</v>
      </c>
      <c r="BJ10" s="225" t="n">
        <v>2020</v>
      </c>
      <c r="BK10" s="225" t="n">
        <v>2021</v>
      </c>
      <c r="BL10" s="225" t="n">
        <v>2020</v>
      </c>
      <c r="BM10" s="225" t="n">
        <v>2020</v>
      </c>
      <c r="BN10" s="225" t="n">
        <v>2020</v>
      </c>
      <c r="BO10" s="225" t="n">
        <v>2020</v>
      </c>
      <c r="BP10" s="225" t="n">
        <v>2014</v>
      </c>
      <c r="BQ10" s="225" t="n">
        <v>2020</v>
      </c>
      <c r="BR10" s="225" t="n">
        <v>2020</v>
      </c>
      <c r="BS10" s="225" t="n">
        <v>2014</v>
      </c>
      <c r="BT10" s="225" t="n">
        <v>2020</v>
      </c>
      <c r="BU10" s="225" t="n">
        <v>2020</v>
      </c>
      <c r="BV10" s="225" t="n">
        <v>2020</v>
      </c>
      <c r="BW10" s="225" t="n">
        <v>2019</v>
      </c>
      <c r="BX10" s="225" t="n">
        <v>2017</v>
      </c>
      <c r="BY10" s="225" t="n">
        <v>2020</v>
      </c>
      <c r="BZ10" s="225" t="n">
        <v>2021</v>
      </c>
      <c r="CA10" s="225" t="n">
        <v>2015</v>
      </c>
    </row>
    <row r="11" customFormat="false" ht="14.5" hidden="false" customHeight="false" outlineLevel="0" collapsed="false">
      <c r="A11" s="178" t="s">
        <v>427</v>
      </c>
      <c r="B11" s="220" t="s">
        <v>428</v>
      </c>
      <c r="C11" s="225" t="n">
        <v>2015</v>
      </c>
      <c r="D11" s="225" t="n">
        <v>2015</v>
      </c>
      <c r="E11" s="225" t="n">
        <v>2015</v>
      </c>
      <c r="F11" s="225" t="n">
        <v>2015</v>
      </c>
      <c r="G11" s="225" t="n">
        <v>2015</v>
      </c>
      <c r="H11" s="225" t="n">
        <v>2015</v>
      </c>
      <c r="I11" s="225" t="n">
        <v>2015</v>
      </c>
      <c r="J11" s="225" t="n">
        <v>2021</v>
      </c>
      <c r="K11" s="225" t="n">
        <v>2021</v>
      </c>
      <c r="L11" s="225" t="n">
        <v>2020</v>
      </c>
      <c r="M11" s="225" t="n">
        <v>2015</v>
      </c>
      <c r="N11" s="225" t="n">
        <v>2015</v>
      </c>
      <c r="O11" s="225" t="n">
        <v>2015</v>
      </c>
      <c r="P11" s="225" t="n">
        <v>2015</v>
      </c>
      <c r="Q11" s="225" t="n">
        <v>2020</v>
      </c>
      <c r="R11" s="225" t="n">
        <v>2020</v>
      </c>
      <c r="S11" s="225" t="n">
        <v>2020</v>
      </c>
      <c r="T11" s="225" t="n">
        <v>2020</v>
      </c>
      <c r="U11" s="225" t="n">
        <v>2015</v>
      </c>
      <c r="V11" s="225" t="n">
        <v>2015</v>
      </c>
      <c r="W11" s="225" t="n">
        <v>2015</v>
      </c>
      <c r="X11" s="225" t="n">
        <v>2020</v>
      </c>
      <c r="Y11" s="225" t="n">
        <v>2020</v>
      </c>
      <c r="Z11" s="225" t="n">
        <v>2020</v>
      </c>
      <c r="AA11" s="225" t="n">
        <v>2016</v>
      </c>
      <c r="AB11" s="225" t="n">
        <v>2020</v>
      </c>
      <c r="AC11" s="225"/>
      <c r="AD11" s="225" t="n">
        <v>2018</v>
      </c>
      <c r="AE11" s="225" t="n">
        <v>2020</v>
      </c>
      <c r="AF11" s="225"/>
      <c r="AG11" s="225" t="n">
        <v>2020</v>
      </c>
      <c r="AH11" s="225" t="n">
        <v>2022</v>
      </c>
      <c r="AI11" s="225" t="n">
        <v>2021</v>
      </c>
      <c r="AJ11" s="225" t="n">
        <v>2021</v>
      </c>
      <c r="AK11" s="225" t="n">
        <v>2019</v>
      </c>
      <c r="AL11" s="225"/>
      <c r="AM11" s="225" t="n">
        <v>2022</v>
      </c>
      <c r="AN11" s="225"/>
      <c r="AO11" s="225"/>
      <c r="AP11" s="225"/>
      <c r="AQ11" s="225" t="n">
        <v>2020</v>
      </c>
      <c r="AR11" s="225" t="n">
        <v>2020</v>
      </c>
      <c r="AS11" s="225"/>
      <c r="AT11" s="225" t="n">
        <v>2020</v>
      </c>
      <c r="AU11" s="225" t="n">
        <v>2020</v>
      </c>
      <c r="AV11" s="225" t="n">
        <v>2020</v>
      </c>
      <c r="AW11" s="225"/>
      <c r="AX11" s="225" t="n">
        <v>2020</v>
      </c>
      <c r="AY11" s="225" t="n">
        <v>2019</v>
      </c>
      <c r="AZ11" s="225" t="n">
        <v>2018</v>
      </c>
      <c r="BA11" s="225" t="n">
        <v>2020</v>
      </c>
      <c r="BB11" s="225" t="n">
        <v>2021</v>
      </c>
      <c r="BC11" s="225" t="n">
        <v>2022</v>
      </c>
      <c r="BD11" s="226" t="n">
        <v>44700</v>
      </c>
      <c r="BE11" s="227" t="n">
        <v>44561</v>
      </c>
      <c r="BF11" s="225" t="n">
        <v>2021</v>
      </c>
      <c r="BG11" s="225" t="n">
        <v>2020</v>
      </c>
      <c r="BH11" s="225" t="n">
        <v>2020</v>
      </c>
      <c r="BI11" s="225" t="n">
        <v>2015</v>
      </c>
      <c r="BJ11" s="225" t="n">
        <v>2020</v>
      </c>
      <c r="BK11" s="225" t="n">
        <v>2021</v>
      </c>
      <c r="BL11" s="225" t="n">
        <v>2020</v>
      </c>
      <c r="BM11" s="225"/>
      <c r="BN11" s="225" t="n">
        <v>2020</v>
      </c>
      <c r="BO11" s="225" t="n">
        <v>2020</v>
      </c>
      <c r="BP11" s="225" t="n">
        <v>2014</v>
      </c>
      <c r="BQ11" s="225" t="n">
        <v>2020</v>
      </c>
      <c r="BR11" s="225" t="n">
        <v>2020</v>
      </c>
      <c r="BS11" s="225" t="n">
        <v>2016</v>
      </c>
      <c r="BT11" s="225" t="n">
        <v>2020</v>
      </c>
      <c r="BU11" s="225" t="n">
        <v>2020</v>
      </c>
      <c r="BV11" s="225" t="n">
        <v>2020</v>
      </c>
      <c r="BW11" s="225" t="n">
        <v>2019</v>
      </c>
      <c r="BX11" s="225" t="n">
        <v>2017</v>
      </c>
      <c r="BY11" s="225" t="n">
        <v>2020</v>
      </c>
      <c r="BZ11" s="225" t="n">
        <v>2021</v>
      </c>
      <c r="CA11" s="225" t="n">
        <v>2015</v>
      </c>
    </row>
    <row r="12" customFormat="false" ht="14.5" hidden="false" customHeight="false" outlineLevel="0" collapsed="false">
      <c r="A12" s="178" t="s">
        <v>429</v>
      </c>
      <c r="B12" s="220" t="s">
        <v>430</v>
      </c>
      <c r="C12" s="225" t="n">
        <v>2015</v>
      </c>
      <c r="D12" s="225" t="n">
        <v>2015</v>
      </c>
      <c r="E12" s="225" t="n">
        <v>2015</v>
      </c>
      <c r="F12" s="225" t="n">
        <v>2015</v>
      </c>
      <c r="G12" s="225" t="n">
        <v>2015</v>
      </c>
      <c r="H12" s="225" t="n">
        <v>2015</v>
      </c>
      <c r="I12" s="225" t="n">
        <v>2015</v>
      </c>
      <c r="J12" s="225" t="n">
        <v>2021</v>
      </c>
      <c r="K12" s="225" t="n">
        <v>2021</v>
      </c>
      <c r="L12" s="225" t="n">
        <v>2020</v>
      </c>
      <c r="M12" s="225" t="n">
        <v>2015</v>
      </c>
      <c r="N12" s="225" t="n">
        <v>2015</v>
      </c>
      <c r="O12" s="225" t="n">
        <v>2015</v>
      </c>
      <c r="P12" s="225" t="n">
        <v>2015</v>
      </c>
      <c r="Q12" s="225" t="n">
        <v>2020</v>
      </c>
      <c r="R12" s="225" t="n">
        <v>2020</v>
      </c>
      <c r="S12" s="225" t="n">
        <v>2020</v>
      </c>
      <c r="T12" s="225" t="n">
        <v>2020</v>
      </c>
      <c r="U12" s="225" t="n">
        <v>2015</v>
      </c>
      <c r="V12" s="225" t="n">
        <v>2015</v>
      </c>
      <c r="W12" s="225" t="n">
        <v>2015</v>
      </c>
      <c r="X12" s="225" t="n">
        <v>2020</v>
      </c>
      <c r="Y12" s="225" t="n">
        <v>2020</v>
      </c>
      <c r="Z12" s="225" t="n">
        <v>2020</v>
      </c>
      <c r="AA12" s="225" t="n">
        <v>2011</v>
      </c>
      <c r="AB12" s="225" t="n">
        <v>2020</v>
      </c>
      <c r="AC12" s="225"/>
      <c r="AD12" s="225" t="n">
        <v>2018</v>
      </c>
      <c r="AE12" s="225" t="n">
        <v>2020</v>
      </c>
      <c r="AF12" s="225"/>
      <c r="AG12" s="225" t="n">
        <v>2020</v>
      </c>
      <c r="AH12" s="225" t="n">
        <v>2022</v>
      </c>
      <c r="AI12" s="225" t="n">
        <v>2021</v>
      </c>
      <c r="AJ12" s="225" t="n">
        <v>2021</v>
      </c>
      <c r="AK12" s="225" t="n">
        <v>2019</v>
      </c>
      <c r="AL12" s="225"/>
      <c r="AM12" s="225" t="n">
        <v>2022</v>
      </c>
      <c r="AN12" s="225"/>
      <c r="AO12" s="225"/>
      <c r="AP12" s="225"/>
      <c r="AQ12" s="225" t="n">
        <v>2020</v>
      </c>
      <c r="AR12" s="225" t="n">
        <v>2020</v>
      </c>
      <c r="AS12" s="225"/>
      <c r="AT12" s="225" t="n">
        <v>2020</v>
      </c>
      <c r="AU12" s="225"/>
      <c r="AV12" s="225"/>
      <c r="AW12" s="225"/>
      <c r="AX12" s="225" t="n">
        <v>2020</v>
      </c>
      <c r="AY12" s="225" t="n">
        <v>2019</v>
      </c>
      <c r="AZ12" s="225" t="n">
        <v>2019</v>
      </c>
      <c r="BA12" s="225" t="n">
        <v>2020</v>
      </c>
      <c r="BB12" s="225" t="n">
        <v>2021</v>
      </c>
      <c r="BC12" s="225" t="n">
        <v>2022</v>
      </c>
      <c r="BD12" s="226" t="n">
        <v>44700</v>
      </c>
      <c r="BE12" s="227" t="n">
        <v>44775</v>
      </c>
      <c r="BF12" s="225" t="n">
        <v>2021</v>
      </c>
      <c r="BG12" s="225" t="n">
        <v>2020</v>
      </c>
      <c r="BH12" s="225" t="n">
        <v>2020</v>
      </c>
      <c r="BI12" s="225" t="n">
        <v>2015</v>
      </c>
      <c r="BJ12" s="225" t="n">
        <v>2020</v>
      </c>
      <c r="BK12" s="225" t="n">
        <v>2021</v>
      </c>
      <c r="BL12" s="225" t="n">
        <v>2020</v>
      </c>
      <c r="BM12" s="225"/>
      <c r="BN12" s="225" t="n">
        <v>2020</v>
      </c>
      <c r="BO12" s="225" t="n">
        <v>2020</v>
      </c>
      <c r="BP12" s="225" t="n">
        <v>2014</v>
      </c>
      <c r="BQ12" s="225" t="n">
        <v>2020</v>
      </c>
      <c r="BR12" s="225" t="n">
        <v>2020</v>
      </c>
      <c r="BS12" s="225" t="n">
        <v>2016</v>
      </c>
      <c r="BT12" s="225" t="n">
        <v>2020</v>
      </c>
      <c r="BU12" s="225" t="n">
        <v>2020</v>
      </c>
      <c r="BV12" s="225"/>
      <c r="BW12" s="225" t="n">
        <v>2019</v>
      </c>
      <c r="BX12" s="225" t="n">
        <v>2017</v>
      </c>
      <c r="BY12" s="225" t="n">
        <v>2020</v>
      </c>
      <c r="BZ12" s="225" t="n">
        <v>2021</v>
      </c>
      <c r="CA12" s="225" t="n">
        <v>2015</v>
      </c>
    </row>
    <row r="13" customFormat="false" ht="14.5" hidden="false" customHeight="false" outlineLevel="0" collapsed="false">
      <c r="A13" s="178" t="s">
        <v>431</v>
      </c>
      <c r="B13" s="220" t="s">
        <v>432</v>
      </c>
      <c r="C13" s="225" t="n">
        <v>2015</v>
      </c>
      <c r="D13" s="225" t="n">
        <v>2015</v>
      </c>
      <c r="E13" s="225" t="n">
        <v>2015</v>
      </c>
      <c r="F13" s="225" t="n">
        <v>2015</v>
      </c>
      <c r="G13" s="225" t="n">
        <v>2015</v>
      </c>
      <c r="H13" s="225" t="n">
        <v>2015</v>
      </c>
      <c r="I13" s="225" t="n">
        <v>2015</v>
      </c>
      <c r="J13" s="225" t="n">
        <v>2021</v>
      </c>
      <c r="K13" s="225" t="n">
        <v>2021</v>
      </c>
      <c r="L13" s="225" t="n">
        <v>2020</v>
      </c>
      <c r="M13" s="225" t="n">
        <v>2015</v>
      </c>
      <c r="N13" s="225" t="n">
        <v>2015</v>
      </c>
      <c r="O13" s="225" t="n">
        <v>2015</v>
      </c>
      <c r="P13" s="225" t="n">
        <v>2015</v>
      </c>
      <c r="Q13" s="225" t="n">
        <v>2020</v>
      </c>
      <c r="R13" s="225" t="n">
        <v>2020</v>
      </c>
      <c r="S13" s="225" t="n">
        <v>2020</v>
      </c>
      <c r="T13" s="225" t="n">
        <v>2020</v>
      </c>
      <c r="U13" s="225" t="n">
        <v>2015</v>
      </c>
      <c r="V13" s="225" t="n">
        <v>2015</v>
      </c>
      <c r="W13" s="225" t="n">
        <v>2015</v>
      </c>
      <c r="X13" s="225" t="n">
        <v>2020</v>
      </c>
      <c r="Y13" s="225" t="n">
        <v>2020</v>
      </c>
      <c r="Z13" s="225" t="n">
        <v>2020</v>
      </c>
      <c r="AA13" s="225" t="n">
        <v>2009</v>
      </c>
      <c r="AB13" s="225" t="n">
        <v>2019</v>
      </c>
      <c r="AC13" s="225" t="n">
        <v>2017</v>
      </c>
      <c r="AD13" s="225" t="n">
        <v>2019</v>
      </c>
      <c r="AE13" s="225" t="n">
        <v>2020</v>
      </c>
      <c r="AF13" s="225"/>
      <c r="AG13" s="225" t="n">
        <v>2020</v>
      </c>
      <c r="AH13" s="225" t="n">
        <v>2022</v>
      </c>
      <c r="AI13" s="225" t="n">
        <v>2021</v>
      </c>
      <c r="AJ13" s="225" t="n">
        <v>2021</v>
      </c>
      <c r="AK13" s="225" t="n">
        <v>2019</v>
      </c>
      <c r="AL13" s="225"/>
      <c r="AM13" s="225" t="n">
        <v>2022</v>
      </c>
      <c r="AN13" s="225" t="n">
        <v>2019</v>
      </c>
      <c r="AO13" s="225" t="n">
        <v>2020</v>
      </c>
      <c r="AP13" s="225" t="n">
        <v>2020</v>
      </c>
      <c r="AQ13" s="225" t="n">
        <v>2020</v>
      </c>
      <c r="AR13" s="225" t="n">
        <v>2020</v>
      </c>
      <c r="AS13" s="225" t="n">
        <v>2013</v>
      </c>
      <c r="AT13" s="225" t="n">
        <v>2020</v>
      </c>
      <c r="AU13" s="225" t="n">
        <v>2020</v>
      </c>
      <c r="AV13" s="225" t="n">
        <v>2020</v>
      </c>
      <c r="AW13" s="225" t="n">
        <v>2020</v>
      </c>
      <c r="AX13" s="225" t="n">
        <v>2020</v>
      </c>
      <c r="AY13" s="225" t="n">
        <v>2019</v>
      </c>
      <c r="AZ13" s="225" t="n">
        <v>2005</v>
      </c>
      <c r="BA13" s="225" t="n">
        <v>2020</v>
      </c>
      <c r="BB13" s="225" t="n">
        <v>2021</v>
      </c>
      <c r="BC13" s="225" t="n">
        <v>2022</v>
      </c>
      <c r="BD13" s="226" t="n">
        <v>44700</v>
      </c>
      <c r="BE13" s="227" t="n">
        <v>44761</v>
      </c>
      <c r="BF13" s="225" t="n">
        <v>2021</v>
      </c>
      <c r="BG13" s="225" t="n">
        <v>2020</v>
      </c>
      <c r="BH13" s="225" t="n">
        <v>2020</v>
      </c>
      <c r="BI13" s="225"/>
      <c r="BJ13" s="225" t="n">
        <v>2020</v>
      </c>
      <c r="BK13" s="225" t="n">
        <v>2021</v>
      </c>
      <c r="BL13" s="225" t="n">
        <v>2020</v>
      </c>
      <c r="BM13" s="225" t="n">
        <v>2019</v>
      </c>
      <c r="BN13" s="225" t="n">
        <v>2020</v>
      </c>
      <c r="BO13" s="225" t="n">
        <v>2020</v>
      </c>
      <c r="BP13" s="225" t="n">
        <v>2014</v>
      </c>
      <c r="BQ13" s="225" t="n">
        <v>2019</v>
      </c>
      <c r="BR13" s="225" t="n">
        <v>2019</v>
      </c>
      <c r="BS13" s="225" t="n">
        <v>2014</v>
      </c>
      <c r="BT13" s="225" t="n">
        <v>2020</v>
      </c>
      <c r="BU13" s="225" t="n">
        <v>2020</v>
      </c>
      <c r="BV13" s="225" t="n">
        <v>2020</v>
      </c>
      <c r="BW13" s="225" t="n">
        <v>2019</v>
      </c>
      <c r="BX13" s="225" t="n">
        <v>2017</v>
      </c>
      <c r="BY13" s="225" t="n">
        <v>2020</v>
      </c>
      <c r="BZ13" s="225" t="n">
        <v>2021</v>
      </c>
      <c r="CA13" s="225" t="n">
        <v>2015</v>
      </c>
    </row>
    <row r="14" customFormat="false" ht="14.5" hidden="false" customHeight="false" outlineLevel="0" collapsed="false">
      <c r="A14" s="178" t="s">
        <v>433</v>
      </c>
      <c r="B14" s="220" t="s">
        <v>434</v>
      </c>
      <c r="C14" s="225" t="n">
        <v>2015</v>
      </c>
      <c r="D14" s="225" t="n">
        <v>2015</v>
      </c>
      <c r="E14" s="225" t="n">
        <v>2015</v>
      </c>
      <c r="F14" s="225" t="n">
        <v>2015</v>
      </c>
      <c r="G14" s="225" t="n">
        <v>2015</v>
      </c>
      <c r="H14" s="225" t="n">
        <v>2015</v>
      </c>
      <c r="I14" s="225" t="n">
        <v>2015</v>
      </c>
      <c r="J14" s="225" t="n">
        <v>2021</v>
      </c>
      <c r="K14" s="225" t="n">
        <v>2021</v>
      </c>
      <c r="L14" s="225" t="n">
        <v>2020</v>
      </c>
      <c r="M14" s="225" t="n">
        <v>2015</v>
      </c>
      <c r="N14" s="225" t="n">
        <v>2015</v>
      </c>
      <c r="O14" s="225" t="n">
        <v>2015</v>
      </c>
      <c r="P14" s="225" t="n">
        <v>2015</v>
      </c>
      <c r="Q14" s="225" t="n">
        <v>2020</v>
      </c>
      <c r="R14" s="225" t="n">
        <v>2020</v>
      </c>
      <c r="S14" s="225" t="n">
        <v>2020</v>
      </c>
      <c r="T14" s="225" t="n">
        <v>2020</v>
      </c>
      <c r="U14" s="225" t="n">
        <v>2015</v>
      </c>
      <c r="V14" s="225" t="n">
        <v>2015</v>
      </c>
      <c r="W14" s="225" t="n">
        <v>2015</v>
      </c>
      <c r="X14" s="225" t="n">
        <v>2020</v>
      </c>
      <c r="Y14" s="225" t="n">
        <v>2020</v>
      </c>
      <c r="Z14" s="225" t="n">
        <v>2020</v>
      </c>
      <c r="AA14" s="225" t="n">
        <v>2010</v>
      </c>
      <c r="AB14" s="225" t="n">
        <v>2019</v>
      </c>
      <c r="AC14" s="225"/>
      <c r="AD14" s="225" t="n">
        <v>2018</v>
      </c>
      <c r="AE14" s="225" t="n">
        <v>2020</v>
      </c>
      <c r="AF14" s="225"/>
      <c r="AG14" s="225" t="n">
        <v>2020</v>
      </c>
      <c r="AH14" s="225" t="n">
        <v>2022</v>
      </c>
      <c r="AI14" s="225" t="n">
        <v>2021</v>
      </c>
      <c r="AJ14" s="225" t="n">
        <v>2021</v>
      </c>
      <c r="AK14" s="225" t="n">
        <v>2019</v>
      </c>
      <c r="AL14" s="225"/>
      <c r="AM14" s="225" t="n">
        <v>2022</v>
      </c>
      <c r="AN14" s="225"/>
      <c r="AO14" s="225"/>
      <c r="AP14" s="225"/>
      <c r="AQ14" s="225"/>
      <c r="AR14" s="225" t="n">
        <v>2020</v>
      </c>
      <c r="AS14" s="225"/>
      <c r="AT14" s="225" t="n">
        <v>2020</v>
      </c>
      <c r="AU14" s="225" t="n">
        <v>2020</v>
      </c>
      <c r="AV14" s="225" t="n">
        <v>2020</v>
      </c>
      <c r="AW14" s="225"/>
      <c r="AX14" s="225" t="n">
        <v>2020</v>
      </c>
      <c r="AY14" s="225" t="n">
        <v>2019</v>
      </c>
      <c r="AZ14" s="225"/>
      <c r="BA14" s="225" t="n">
        <v>2020</v>
      </c>
      <c r="BB14" s="225" t="n">
        <v>2021</v>
      </c>
      <c r="BC14" s="225" t="n">
        <v>2022</v>
      </c>
      <c r="BD14" s="226" t="n">
        <v>44700</v>
      </c>
      <c r="BE14" s="227" t="n">
        <v>44561</v>
      </c>
      <c r="BF14" s="225" t="n">
        <v>2021</v>
      </c>
      <c r="BG14" s="225" t="n">
        <v>2020</v>
      </c>
      <c r="BH14" s="225" t="n">
        <v>2020</v>
      </c>
      <c r="BI14" s="225"/>
      <c r="BJ14" s="225" t="n">
        <v>2020</v>
      </c>
      <c r="BK14" s="225" t="n">
        <v>2021</v>
      </c>
      <c r="BL14" s="225" t="n">
        <v>2020</v>
      </c>
      <c r="BM14" s="225"/>
      <c r="BN14" s="225" t="n">
        <v>2020</v>
      </c>
      <c r="BO14" s="225" t="n">
        <v>2020</v>
      </c>
      <c r="BP14" s="225" t="n">
        <v>2014</v>
      </c>
      <c r="BQ14" s="225" t="n">
        <v>2019</v>
      </c>
      <c r="BR14" s="225" t="n">
        <v>2019</v>
      </c>
      <c r="BS14" s="225" t="n">
        <v>2017</v>
      </c>
      <c r="BT14" s="225" t="n">
        <v>2020</v>
      </c>
      <c r="BU14" s="225" t="n">
        <v>2020</v>
      </c>
      <c r="BV14" s="225" t="n">
        <v>2020</v>
      </c>
      <c r="BW14" s="225" t="n">
        <v>2019</v>
      </c>
      <c r="BX14" s="225" t="n">
        <v>2017</v>
      </c>
      <c r="BY14" s="225" t="n">
        <v>2020</v>
      </c>
      <c r="BZ14" s="225" t="n">
        <v>2021</v>
      </c>
      <c r="CA14" s="225" t="n">
        <v>2015</v>
      </c>
    </row>
    <row r="15" customFormat="false" ht="14.5" hidden="false" customHeight="false" outlineLevel="0" collapsed="false">
      <c r="A15" s="178" t="s">
        <v>435</v>
      </c>
      <c r="B15" s="220" t="s">
        <v>436</v>
      </c>
      <c r="C15" s="225" t="n">
        <v>2015</v>
      </c>
      <c r="D15" s="225" t="n">
        <v>2015</v>
      </c>
      <c r="E15" s="225" t="n">
        <v>2015</v>
      </c>
      <c r="F15" s="225" t="n">
        <v>2015</v>
      </c>
      <c r="G15" s="225" t="n">
        <v>2015</v>
      </c>
      <c r="H15" s="225" t="n">
        <v>2015</v>
      </c>
      <c r="I15" s="225" t="n">
        <v>2015</v>
      </c>
      <c r="J15" s="225" t="n">
        <v>2021</v>
      </c>
      <c r="K15" s="225" t="n">
        <v>2021</v>
      </c>
      <c r="L15" s="225"/>
      <c r="M15" s="225" t="n">
        <v>2015</v>
      </c>
      <c r="N15" s="225" t="n">
        <v>2015</v>
      </c>
      <c r="O15" s="225" t="n">
        <v>2015</v>
      </c>
      <c r="P15" s="225" t="n">
        <v>2015</v>
      </c>
      <c r="Q15" s="225" t="n">
        <v>2020</v>
      </c>
      <c r="R15" s="225" t="n">
        <v>2020</v>
      </c>
      <c r="S15" s="225" t="n">
        <v>2020</v>
      </c>
      <c r="T15" s="225" t="n">
        <v>2020</v>
      </c>
      <c r="U15" s="225" t="n">
        <v>2015</v>
      </c>
      <c r="V15" s="225" t="n">
        <v>2015</v>
      </c>
      <c r="W15" s="225" t="n">
        <v>2015</v>
      </c>
      <c r="X15" s="225" t="n">
        <v>2020</v>
      </c>
      <c r="Y15" s="225" t="n">
        <v>2020</v>
      </c>
      <c r="Z15" s="225" t="n">
        <v>2020</v>
      </c>
      <c r="AA15" s="225"/>
      <c r="AB15" s="225" t="n">
        <v>2020</v>
      </c>
      <c r="AC15" s="225"/>
      <c r="AD15" s="225" t="n">
        <v>2017</v>
      </c>
      <c r="AE15" s="225" t="n">
        <v>2019</v>
      </c>
      <c r="AF15" s="225"/>
      <c r="AG15" s="225" t="n">
        <v>2020</v>
      </c>
      <c r="AH15" s="225" t="n">
        <v>2022</v>
      </c>
      <c r="AI15" s="225" t="n">
        <v>2021</v>
      </c>
      <c r="AJ15" s="225" t="n">
        <v>2021</v>
      </c>
      <c r="AK15" s="225" t="n">
        <v>2019</v>
      </c>
      <c r="AL15" s="225"/>
      <c r="AM15" s="225"/>
      <c r="AN15" s="225"/>
      <c r="AO15" s="225"/>
      <c r="AP15" s="225" t="n">
        <v>2020</v>
      </c>
      <c r="AQ15" s="225"/>
      <c r="AR15" s="225" t="n">
        <v>2020</v>
      </c>
      <c r="AS15" s="225"/>
      <c r="AT15" s="225" t="n">
        <v>2020</v>
      </c>
      <c r="AU15" s="225"/>
      <c r="AV15" s="225"/>
      <c r="AW15" s="225"/>
      <c r="AX15" s="225" t="n">
        <v>2020</v>
      </c>
      <c r="AY15" s="225" t="n">
        <v>2019</v>
      </c>
      <c r="AZ15" s="225"/>
      <c r="BA15" s="225" t="n">
        <v>2020</v>
      </c>
      <c r="BB15" s="225" t="n">
        <v>2021</v>
      </c>
      <c r="BC15" s="225" t="n">
        <v>2022</v>
      </c>
      <c r="BD15" s="226" t="n">
        <v>44700</v>
      </c>
      <c r="BE15" s="227" t="n">
        <v>44561</v>
      </c>
      <c r="BF15" s="225" t="n">
        <v>2021</v>
      </c>
      <c r="BG15" s="225" t="n">
        <v>2020</v>
      </c>
      <c r="BH15" s="225" t="n">
        <v>2020</v>
      </c>
      <c r="BI15" s="225" t="n">
        <v>2013</v>
      </c>
      <c r="BJ15" s="225" t="n">
        <v>2020</v>
      </c>
      <c r="BK15" s="225" t="n">
        <v>2021</v>
      </c>
      <c r="BL15" s="225" t="n">
        <v>2020</v>
      </c>
      <c r="BM15" s="225" t="n">
        <v>2018</v>
      </c>
      <c r="BN15" s="225" t="n">
        <v>2020</v>
      </c>
      <c r="BO15" s="225" t="n">
        <v>2020</v>
      </c>
      <c r="BP15" s="225" t="n">
        <v>2014</v>
      </c>
      <c r="BQ15" s="225" t="n">
        <v>2020</v>
      </c>
      <c r="BR15" s="225" t="n">
        <v>2020</v>
      </c>
      <c r="BS15" s="225" t="n">
        <v>2015</v>
      </c>
      <c r="BT15" s="225" t="n">
        <v>2020</v>
      </c>
      <c r="BU15" s="225" t="n">
        <v>2020</v>
      </c>
      <c r="BV15" s="225" t="n">
        <v>2020</v>
      </c>
      <c r="BW15" s="225" t="n">
        <v>2019</v>
      </c>
      <c r="BX15" s="225" t="n">
        <v>2017</v>
      </c>
      <c r="BY15" s="225" t="n">
        <v>2020</v>
      </c>
      <c r="BZ15" s="225" t="n">
        <v>2021</v>
      </c>
      <c r="CA15" s="225" t="n">
        <v>2015</v>
      </c>
    </row>
    <row r="16" customFormat="false" ht="14.5" hidden="false" customHeight="false" outlineLevel="0" collapsed="false">
      <c r="A16" s="178" t="s">
        <v>437</v>
      </c>
      <c r="B16" s="220" t="s">
        <v>438</v>
      </c>
      <c r="C16" s="225" t="n">
        <v>2015</v>
      </c>
      <c r="D16" s="225" t="n">
        <v>2015</v>
      </c>
      <c r="E16" s="225" t="n">
        <v>2015</v>
      </c>
      <c r="F16" s="225" t="n">
        <v>2015</v>
      </c>
      <c r="G16" s="225" t="n">
        <v>2015</v>
      </c>
      <c r="H16" s="225" t="n">
        <v>2015</v>
      </c>
      <c r="I16" s="225" t="n">
        <v>2015</v>
      </c>
      <c r="J16" s="225" t="n">
        <v>2021</v>
      </c>
      <c r="K16" s="225" t="n">
        <v>2021</v>
      </c>
      <c r="L16" s="225" t="n">
        <v>2020</v>
      </c>
      <c r="M16" s="225" t="n">
        <v>2015</v>
      </c>
      <c r="N16" s="225" t="n">
        <v>2015</v>
      </c>
      <c r="O16" s="225" t="n">
        <v>2015</v>
      </c>
      <c r="P16" s="225" t="n">
        <v>2015</v>
      </c>
      <c r="Q16" s="225" t="n">
        <v>2020</v>
      </c>
      <c r="R16" s="225" t="n">
        <v>2020</v>
      </c>
      <c r="S16" s="225" t="n">
        <v>2020</v>
      </c>
      <c r="T16" s="225" t="n">
        <v>2020</v>
      </c>
      <c r="U16" s="225" t="n">
        <v>2015</v>
      </c>
      <c r="V16" s="225" t="n">
        <v>2015</v>
      </c>
      <c r="W16" s="225" t="n">
        <v>2015</v>
      </c>
      <c r="X16" s="225" t="n">
        <v>2020</v>
      </c>
      <c r="Y16" s="225" t="n">
        <v>2020</v>
      </c>
      <c r="Z16" s="225" t="n">
        <v>2020</v>
      </c>
      <c r="AA16" s="225" t="n">
        <v>2014</v>
      </c>
      <c r="AB16" s="225" t="n">
        <v>2020</v>
      </c>
      <c r="AC16" s="225" t="n">
        <v>2020</v>
      </c>
      <c r="AD16" s="225" t="n">
        <v>2019</v>
      </c>
      <c r="AE16" s="225" t="n">
        <v>2020</v>
      </c>
      <c r="AF16" s="225" t="n">
        <v>2018</v>
      </c>
      <c r="AG16" s="225" t="n">
        <v>2020</v>
      </c>
      <c r="AH16" s="225" t="n">
        <v>2022</v>
      </c>
      <c r="AI16" s="225" t="n">
        <v>2021</v>
      </c>
      <c r="AJ16" s="225" t="n">
        <v>2021</v>
      </c>
      <c r="AK16" s="225" t="n">
        <v>2019</v>
      </c>
      <c r="AL16" s="225" t="n">
        <v>2019</v>
      </c>
      <c r="AM16" s="225" t="n">
        <v>2022</v>
      </c>
      <c r="AN16" s="225" t="n">
        <v>2019</v>
      </c>
      <c r="AO16" s="225" t="n">
        <v>2020</v>
      </c>
      <c r="AP16" s="225" t="n">
        <v>2020</v>
      </c>
      <c r="AQ16" s="225" t="n">
        <v>2020</v>
      </c>
      <c r="AR16" s="225" t="n">
        <v>2020</v>
      </c>
      <c r="AS16" s="225" t="n">
        <v>2019</v>
      </c>
      <c r="AT16" s="225" t="n">
        <v>2020</v>
      </c>
      <c r="AU16" s="225"/>
      <c r="AV16" s="225"/>
      <c r="AW16" s="225" t="n">
        <v>2020</v>
      </c>
      <c r="AX16" s="225" t="n">
        <v>2020</v>
      </c>
      <c r="AY16" s="225" t="n">
        <v>2019</v>
      </c>
      <c r="AZ16" s="225" t="n">
        <v>2016</v>
      </c>
      <c r="BA16" s="225" t="n">
        <v>2020</v>
      </c>
      <c r="BB16" s="225" t="n">
        <v>2021</v>
      </c>
      <c r="BC16" s="225" t="n">
        <v>2022</v>
      </c>
      <c r="BD16" s="226" t="n">
        <v>44700</v>
      </c>
      <c r="BE16" s="227" t="n">
        <v>44681</v>
      </c>
      <c r="BF16" s="225" t="n">
        <v>2021</v>
      </c>
      <c r="BG16" s="225" t="n">
        <v>2020</v>
      </c>
      <c r="BH16" s="225" t="n">
        <v>2020</v>
      </c>
      <c r="BI16" s="225" t="n">
        <v>2015</v>
      </c>
      <c r="BJ16" s="225" t="n">
        <v>2020</v>
      </c>
      <c r="BK16" s="225" t="n">
        <v>2021</v>
      </c>
      <c r="BL16" s="225" t="n">
        <v>2020</v>
      </c>
      <c r="BM16" s="225" t="n">
        <v>2020</v>
      </c>
      <c r="BN16" s="225" t="n">
        <v>2020</v>
      </c>
      <c r="BO16" s="225" t="n">
        <v>2020</v>
      </c>
      <c r="BP16" s="225" t="n">
        <v>2014</v>
      </c>
      <c r="BQ16" s="225" t="n">
        <v>2020</v>
      </c>
      <c r="BR16" s="225" t="n">
        <v>2020</v>
      </c>
      <c r="BS16" s="225" t="n">
        <v>2017</v>
      </c>
      <c r="BT16" s="225" t="n">
        <v>2020</v>
      </c>
      <c r="BU16" s="225" t="n">
        <v>2020</v>
      </c>
      <c r="BV16" s="225" t="n">
        <v>2020</v>
      </c>
      <c r="BW16" s="225" t="n">
        <v>2019</v>
      </c>
      <c r="BX16" s="225" t="n">
        <v>2017</v>
      </c>
      <c r="BY16" s="225" t="n">
        <v>2020</v>
      </c>
      <c r="BZ16" s="225" t="n">
        <v>2021</v>
      </c>
      <c r="CA16" s="225" t="n">
        <v>2015</v>
      </c>
    </row>
    <row r="17" customFormat="false" ht="14.5" hidden="false" customHeight="false" outlineLevel="0" collapsed="false">
      <c r="A17" s="178" t="s">
        <v>439</v>
      </c>
      <c r="B17" s="220" t="s">
        <v>440</v>
      </c>
      <c r="C17" s="225" t="n">
        <v>2015</v>
      </c>
      <c r="D17" s="225" t="n">
        <v>2015</v>
      </c>
      <c r="E17" s="225" t="n">
        <v>2015</v>
      </c>
      <c r="F17" s="225" t="n">
        <v>2015</v>
      </c>
      <c r="G17" s="225" t="n">
        <v>2015</v>
      </c>
      <c r="H17" s="225" t="n">
        <v>2015</v>
      </c>
      <c r="I17" s="225" t="n">
        <v>2015</v>
      </c>
      <c r="J17" s="225" t="n">
        <v>2021</v>
      </c>
      <c r="K17" s="225" t="n">
        <v>2021</v>
      </c>
      <c r="L17" s="225"/>
      <c r="M17" s="225" t="n">
        <v>2015</v>
      </c>
      <c r="N17" s="225" t="n">
        <v>2015</v>
      </c>
      <c r="O17" s="225" t="n">
        <v>2015</v>
      </c>
      <c r="P17" s="225" t="n">
        <v>2015</v>
      </c>
      <c r="Q17" s="225" t="n">
        <v>2020</v>
      </c>
      <c r="R17" s="225" t="n">
        <v>2020</v>
      </c>
      <c r="S17" s="225" t="n">
        <v>2020</v>
      </c>
      <c r="T17" s="225" t="n">
        <v>2020</v>
      </c>
      <c r="U17" s="225" t="n">
        <v>2015</v>
      </c>
      <c r="V17" s="225" t="n">
        <v>2015</v>
      </c>
      <c r="W17" s="225" t="n">
        <v>2015</v>
      </c>
      <c r="X17" s="225" t="n">
        <v>2020</v>
      </c>
      <c r="Y17" s="225" t="n">
        <v>2020</v>
      </c>
      <c r="Z17" s="225" t="n">
        <v>2020</v>
      </c>
      <c r="AA17" s="225"/>
      <c r="AB17" s="225" t="n">
        <v>2018</v>
      </c>
      <c r="AC17" s="225" t="n">
        <v>2016</v>
      </c>
      <c r="AD17" s="225" t="n">
        <v>2017</v>
      </c>
      <c r="AE17" s="225" t="n">
        <v>2020</v>
      </c>
      <c r="AF17" s="225"/>
      <c r="AG17" s="225" t="n">
        <v>2020</v>
      </c>
      <c r="AH17" s="225" t="n">
        <v>2022</v>
      </c>
      <c r="AI17" s="225" t="n">
        <v>2021</v>
      </c>
      <c r="AJ17" s="225" t="n">
        <v>2021</v>
      </c>
      <c r="AK17" s="225" t="n">
        <v>2019</v>
      </c>
      <c r="AL17" s="225" t="n">
        <v>2012</v>
      </c>
      <c r="AM17" s="225" t="n">
        <v>2022</v>
      </c>
      <c r="AN17" s="225" t="n">
        <v>2019</v>
      </c>
      <c r="AO17" s="225" t="n">
        <v>2020</v>
      </c>
      <c r="AP17" s="225" t="n">
        <v>2020</v>
      </c>
      <c r="AQ17" s="225" t="n">
        <v>2020</v>
      </c>
      <c r="AR17" s="225" t="n">
        <v>2020</v>
      </c>
      <c r="AS17" s="225" t="n">
        <v>2012</v>
      </c>
      <c r="AT17" s="225" t="n">
        <v>2020</v>
      </c>
      <c r="AU17" s="225" t="n">
        <v>2019</v>
      </c>
      <c r="AV17" s="225" t="n">
        <v>2019</v>
      </c>
      <c r="AW17" s="225"/>
      <c r="AX17" s="225" t="n">
        <v>2020</v>
      </c>
      <c r="AY17" s="225" t="n">
        <v>2019</v>
      </c>
      <c r="AZ17" s="225"/>
      <c r="BA17" s="225" t="n">
        <v>2020</v>
      </c>
      <c r="BB17" s="225" t="n">
        <v>2021</v>
      </c>
      <c r="BC17" s="225" t="n">
        <v>2022</v>
      </c>
      <c r="BD17" s="226" t="n">
        <v>44700</v>
      </c>
      <c r="BE17" s="227" t="n">
        <v>44561</v>
      </c>
      <c r="BF17" s="225" t="n">
        <v>2021</v>
      </c>
      <c r="BG17" s="225" t="n">
        <v>2020</v>
      </c>
      <c r="BH17" s="225" t="n">
        <v>2020</v>
      </c>
      <c r="BI17" s="225" t="n">
        <v>2013</v>
      </c>
      <c r="BJ17" s="225" t="n">
        <v>2020</v>
      </c>
      <c r="BK17" s="225" t="n">
        <v>2021</v>
      </c>
      <c r="BL17" s="225" t="n">
        <v>2020</v>
      </c>
      <c r="BM17" s="225" t="n">
        <v>2014</v>
      </c>
      <c r="BN17" s="225" t="n">
        <v>2017</v>
      </c>
      <c r="BO17" s="225" t="n">
        <v>2020</v>
      </c>
      <c r="BP17" s="225" t="n">
        <v>2014</v>
      </c>
      <c r="BQ17" s="225" t="n">
        <v>2020</v>
      </c>
      <c r="BR17" s="225" t="n">
        <v>2020</v>
      </c>
      <c r="BS17" s="225" t="n">
        <v>2017</v>
      </c>
      <c r="BT17" s="225" t="n">
        <v>2020</v>
      </c>
      <c r="BU17" s="225" t="n">
        <v>2020</v>
      </c>
      <c r="BV17" s="225" t="n">
        <v>2020</v>
      </c>
      <c r="BW17" s="225" t="n">
        <v>2019</v>
      </c>
      <c r="BX17" s="225" t="n">
        <v>2017</v>
      </c>
      <c r="BY17" s="225" t="n">
        <v>2020</v>
      </c>
      <c r="BZ17" s="225" t="n">
        <v>2021</v>
      </c>
      <c r="CA17" s="225" t="n">
        <v>2015</v>
      </c>
    </row>
    <row r="18" customFormat="false" ht="14.5" hidden="false" customHeight="false" outlineLevel="0" collapsed="false">
      <c r="A18" s="178" t="s">
        <v>441</v>
      </c>
      <c r="B18" s="220" t="s">
        <v>442</v>
      </c>
      <c r="C18" s="225" t="n">
        <v>2015</v>
      </c>
      <c r="D18" s="225" t="n">
        <v>2015</v>
      </c>
      <c r="E18" s="225" t="n">
        <v>2015</v>
      </c>
      <c r="F18" s="225" t="n">
        <v>2015</v>
      </c>
      <c r="G18" s="225" t="n">
        <v>2015</v>
      </c>
      <c r="H18" s="225" t="n">
        <v>2015</v>
      </c>
      <c r="I18" s="225" t="n">
        <v>2015</v>
      </c>
      <c r="J18" s="225" t="n">
        <v>2021</v>
      </c>
      <c r="K18" s="225" t="n">
        <v>2021</v>
      </c>
      <c r="L18" s="225" t="n">
        <v>2020</v>
      </c>
      <c r="M18" s="225" t="n">
        <v>2015</v>
      </c>
      <c r="N18" s="225" t="n">
        <v>2015</v>
      </c>
      <c r="O18" s="225" t="n">
        <v>2015</v>
      </c>
      <c r="P18" s="225" t="n">
        <v>2015</v>
      </c>
      <c r="Q18" s="225" t="n">
        <v>2020</v>
      </c>
      <c r="R18" s="225" t="n">
        <v>2020</v>
      </c>
      <c r="S18" s="225" t="n">
        <v>2020</v>
      </c>
      <c r="T18" s="225" t="n">
        <v>2020</v>
      </c>
      <c r="U18" s="225" t="n">
        <v>2015</v>
      </c>
      <c r="V18" s="225" t="n">
        <v>2015</v>
      </c>
      <c r="W18" s="225" t="n">
        <v>2015</v>
      </c>
      <c r="X18" s="225" t="n">
        <v>2020</v>
      </c>
      <c r="Y18" s="225" t="n">
        <v>2020</v>
      </c>
      <c r="Z18" s="225" t="n">
        <v>2020</v>
      </c>
      <c r="AA18" s="225" t="n">
        <v>2009</v>
      </c>
      <c r="AB18" s="225" t="n">
        <v>2020</v>
      </c>
      <c r="AC18" s="225"/>
      <c r="AD18" s="225" t="n">
        <v>2013</v>
      </c>
      <c r="AE18" s="225" t="n">
        <v>2020</v>
      </c>
      <c r="AF18" s="225" t="n">
        <v>2018</v>
      </c>
      <c r="AG18" s="225" t="n">
        <v>2020</v>
      </c>
      <c r="AH18" s="225" t="n">
        <v>2022</v>
      </c>
      <c r="AI18" s="225" t="n">
        <v>2021</v>
      </c>
      <c r="AJ18" s="225" t="n">
        <v>2021</v>
      </c>
      <c r="AK18" s="225" t="n">
        <v>2019</v>
      </c>
      <c r="AL18" s="225"/>
      <c r="AM18" s="225" t="n">
        <v>2022</v>
      </c>
      <c r="AN18" s="225" t="n">
        <v>2019</v>
      </c>
      <c r="AO18" s="225" t="n">
        <v>2020</v>
      </c>
      <c r="AP18" s="225" t="n">
        <v>2020</v>
      </c>
      <c r="AQ18" s="225" t="n">
        <v>2020</v>
      </c>
      <c r="AR18" s="225" t="n">
        <v>2020</v>
      </c>
      <c r="AS18" s="225"/>
      <c r="AT18" s="225" t="n">
        <v>2020</v>
      </c>
      <c r="AU18" s="225" t="n">
        <v>2020</v>
      </c>
      <c r="AV18" s="225" t="n">
        <v>2020</v>
      </c>
      <c r="AW18" s="225"/>
      <c r="AX18" s="225" t="n">
        <v>2020</v>
      </c>
      <c r="AY18" s="225" t="n">
        <v>2019</v>
      </c>
      <c r="AZ18" s="225" t="n">
        <v>2020</v>
      </c>
      <c r="BA18" s="225" t="n">
        <v>2020</v>
      </c>
      <c r="BB18" s="225" t="n">
        <v>2021</v>
      </c>
      <c r="BC18" s="225" t="n">
        <v>2022</v>
      </c>
      <c r="BD18" s="226" t="n">
        <v>44700</v>
      </c>
      <c r="BE18" s="227" t="n">
        <v>44775</v>
      </c>
      <c r="BF18" s="225" t="n">
        <v>2021</v>
      </c>
      <c r="BG18" s="225" t="n">
        <v>2020</v>
      </c>
      <c r="BH18" s="225" t="n">
        <v>2020</v>
      </c>
      <c r="BI18" s="225" t="n">
        <v>2015</v>
      </c>
      <c r="BJ18" s="225" t="n">
        <v>2020</v>
      </c>
      <c r="BK18" s="225" t="n">
        <v>2021</v>
      </c>
      <c r="BL18" s="225" t="n">
        <v>2020</v>
      </c>
      <c r="BM18" s="225" t="n">
        <v>2019</v>
      </c>
      <c r="BN18" s="225" t="n">
        <v>2020</v>
      </c>
      <c r="BO18" s="225" t="n">
        <v>2020</v>
      </c>
      <c r="BP18" s="225" t="n">
        <v>2014</v>
      </c>
      <c r="BQ18" s="225" t="n">
        <v>2020</v>
      </c>
      <c r="BR18" s="225" t="n">
        <v>2020</v>
      </c>
      <c r="BS18" s="225" t="n">
        <v>2014</v>
      </c>
      <c r="BT18" s="225" t="n">
        <v>2020</v>
      </c>
      <c r="BU18" s="225" t="n">
        <v>2020</v>
      </c>
      <c r="BV18" s="225"/>
      <c r="BW18" s="225" t="n">
        <v>2019</v>
      </c>
      <c r="BX18" s="225" t="n">
        <v>2017</v>
      </c>
      <c r="BY18" s="225" t="n">
        <v>2020</v>
      </c>
      <c r="BZ18" s="225" t="n">
        <v>2021</v>
      </c>
      <c r="CA18" s="225" t="n">
        <v>2015</v>
      </c>
    </row>
    <row r="19" customFormat="false" ht="14.5" hidden="false" customHeight="false" outlineLevel="0" collapsed="false">
      <c r="A19" s="178" t="s">
        <v>443</v>
      </c>
      <c r="B19" s="220" t="s">
        <v>444</v>
      </c>
      <c r="C19" s="225" t="n">
        <v>2015</v>
      </c>
      <c r="D19" s="225" t="n">
        <v>2015</v>
      </c>
      <c r="E19" s="225" t="n">
        <v>2015</v>
      </c>
      <c r="F19" s="225" t="n">
        <v>2015</v>
      </c>
      <c r="G19" s="225" t="n">
        <v>2015</v>
      </c>
      <c r="H19" s="225" t="n">
        <v>2015</v>
      </c>
      <c r="I19" s="225" t="n">
        <v>2015</v>
      </c>
      <c r="J19" s="225" t="n">
        <v>2021</v>
      </c>
      <c r="K19" s="225" t="n">
        <v>2021</v>
      </c>
      <c r="L19" s="225" t="n">
        <v>2020</v>
      </c>
      <c r="M19" s="225" t="n">
        <v>2015</v>
      </c>
      <c r="N19" s="225" t="n">
        <v>2015</v>
      </c>
      <c r="O19" s="225" t="n">
        <v>2015</v>
      </c>
      <c r="P19" s="225" t="n">
        <v>2015</v>
      </c>
      <c r="Q19" s="225" t="n">
        <v>2020</v>
      </c>
      <c r="R19" s="225" t="n">
        <v>2020</v>
      </c>
      <c r="S19" s="225" t="n">
        <v>2020</v>
      </c>
      <c r="T19" s="225" t="n">
        <v>2020</v>
      </c>
      <c r="U19" s="225" t="n">
        <v>2015</v>
      </c>
      <c r="V19" s="225" t="n">
        <v>2015</v>
      </c>
      <c r="W19" s="225" t="n">
        <v>2015</v>
      </c>
      <c r="X19" s="225" t="n">
        <v>2020</v>
      </c>
      <c r="Y19" s="225" t="n">
        <v>2020</v>
      </c>
      <c r="Z19" s="225" t="n">
        <v>2020</v>
      </c>
      <c r="AA19" s="225" t="n">
        <v>2011</v>
      </c>
      <c r="AB19" s="225" t="n">
        <v>2020</v>
      </c>
      <c r="AC19" s="225"/>
      <c r="AD19" s="225" t="n">
        <v>2018</v>
      </c>
      <c r="AE19" s="225" t="n">
        <v>2020</v>
      </c>
      <c r="AF19" s="225"/>
      <c r="AG19" s="225" t="n">
        <v>2020</v>
      </c>
      <c r="AH19" s="225" t="n">
        <v>2022</v>
      </c>
      <c r="AI19" s="225" t="n">
        <v>2021</v>
      </c>
      <c r="AJ19" s="225" t="n">
        <v>2021</v>
      </c>
      <c r="AK19" s="225" t="n">
        <v>2019</v>
      </c>
      <c r="AL19" s="225"/>
      <c r="AM19" s="225" t="n">
        <v>2022</v>
      </c>
      <c r="AN19" s="225"/>
      <c r="AO19" s="225"/>
      <c r="AP19" s="225"/>
      <c r="AQ19" s="225" t="n">
        <v>2020</v>
      </c>
      <c r="AR19" s="225" t="n">
        <v>2020</v>
      </c>
      <c r="AS19" s="225" t="n">
        <v>2014</v>
      </c>
      <c r="AT19" s="225" t="n">
        <v>2020</v>
      </c>
      <c r="AU19" s="225"/>
      <c r="AV19" s="225"/>
      <c r="AW19" s="225"/>
      <c r="AX19" s="225" t="n">
        <v>2020</v>
      </c>
      <c r="AY19" s="225" t="n">
        <v>2019</v>
      </c>
      <c r="AZ19" s="225" t="n">
        <v>2019</v>
      </c>
      <c r="BA19" s="225" t="n">
        <v>2020</v>
      </c>
      <c r="BB19" s="225" t="n">
        <v>2021</v>
      </c>
      <c r="BC19" s="225" t="n">
        <v>2022</v>
      </c>
      <c r="BD19" s="226" t="n">
        <v>44700</v>
      </c>
      <c r="BE19" s="227" t="n">
        <v>44768</v>
      </c>
      <c r="BF19" s="225" t="n">
        <v>2021</v>
      </c>
      <c r="BG19" s="225" t="n">
        <v>2020</v>
      </c>
      <c r="BH19" s="225" t="n">
        <v>2020</v>
      </c>
      <c r="BI19" s="225"/>
      <c r="BJ19" s="225" t="n">
        <v>2020</v>
      </c>
      <c r="BK19" s="225" t="n">
        <v>2021</v>
      </c>
      <c r="BL19" s="225" t="n">
        <v>2020</v>
      </c>
      <c r="BM19" s="225"/>
      <c r="BN19" s="225" t="n">
        <v>2020</v>
      </c>
      <c r="BO19" s="225" t="n">
        <v>2020</v>
      </c>
      <c r="BP19" s="225" t="n">
        <v>2014</v>
      </c>
      <c r="BQ19" s="225" t="n">
        <v>2020</v>
      </c>
      <c r="BR19" s="225" t="n">
        <v>2020</v>
      </c>
      <c r="BS19" s="225" t="n">
        <v>2016</v>
      </c>
      <c r="BT19" s="225" t="n">
        <v>2020</v>
      </c>
      <c r="BU19" s="225" t="n">
        <v>2020</v>
      </c>
      <c r="BV19" s="225" t="n">
        <v>2020</v>
      </c>
      <c r="BW19" s="225" t="n">
        <v>2019</v>
      </c>
      <c r="BX19" s="225" t="n">
        <v>2017</v>
      </c>
      <c r="BY19" s="225" t="n">
        <v>2020</v>
      </c>
      <c r="BZ19" s="225" t="n">
        <v>2021</v>
      </c>
      <c r="CA19" s="225" t="n">
        <v>2015</v>
      </c>
    </row>
    <row r="20" customFormat="false" ht="14.5" hidden="false" customHeight="false" outlineLevel="0" collapsed="false">
      <c r="A20" s="178" t="s">
        <v>445</v>
      </c>
      <c r="B20" s="220" t="s">
        <v>446</v>
      </c>
      <c r="C20" s="225" t="n">
        <v>2015</v>
      </c>
      <c r="D20" s="225" t="n">
        <v>2015</v>
      </c>
      <c r="E20" s="225" t="n">
        <v>2015</v>
      </c>
      <c r="F20" s="225" t="n">
        <v>2015</v>
      </c>
      <c r="G20" s="225" t="n">
        <v>2015</v>
      </c>
      <c r="H20" s="225" t="n">
        <v>2015</v>
      </c>
      <c r="I20" s="225" t="n">
        <v>2015</v>
      </c>
      <c r="J20" s="225" t="n">
        <v>2021</v>
      </c>
      <c r="K20" s="225" t="n">
        <v>2021</v>
      </c>
      <c r="L20" s="225" t="n">
        <v>2020</v>
      </c>
      <c r="M20" s="225" t="n">
        <v>2015</v>
      </c>
      <c r="N20" s="225" t="n">
        <v>2015</v>
      </c>
      <c r="O20" s="225" t="n">
        <v>2015</v>
      </c>
      <c r="P20" s="225" t="n">
        <v>2015</v>
      </c>
      <c r="Q20" s="225" t="n">
        <v>2020</v>
      </c>
      <c r="R20" s="225" t="n">
        <v>2020</v>
      </c>
      <c r="S20" s="225" t="n">
        <v>2020</v>
      </c>
      <c r="T20" s="225" t="n">
        <v>2020</v>
      </c>
      <c r="U20" s="225" t="n">
        <v>2015</v>
      </c>
      <c r="V20" s="225" t="n">
        <v>2015</v>
      </c>
      <c r="W20" s="225" t="n">
        <v>2015</v>
      </c>
      <c r="X20" s="225" t="n">
        <v>2020</v>
      </c>
      <c r="Y20" s="225" t="n">
        <v>2020</v>
      </c>
      <c r="Z20" s="225" t="n">
        <v>2020</v>
      </c>
      <c r="AA20" s="225"/>
      <c r="AB20" s="225" t="n">
        <v>2020</v>
      </c>
      <c r="AC20" s="225" t="n">
        <v>2020</v>
      </c>
      <c r="AD20" s="225" t="n">
        <v>2018</v>
      </c>
      <c r="AE20" s="225" t="n">
        <v>2020</v>
      </c>
      <c r="AF20" s="225" t="n">
        <v>2018</v>
      </c>
      <c r="AG20" s="225" t="n">
        <v>2020</v>
      </c>
      <c r="AH20" s="225" t="n">
        <v>2022</v>
      </c>
      <c r="AI20" s="225" t="n">
        <v>2021</v>
      </c>
      <c r="AJ20" s="225" t="n">
        <v>2021</v>
      </c>
      <c r="AK20" s="225" t="n">
        <v>2019</v>
      </c>
      <c r="AL20" s="225" t="s">
        <v>796</v>
      </c>
      <c r="AM20" s="225" t="n">
        <v>2022</v>
      </c>
      <c r="AN20" s="225" t="n">
        <v>2019</v>
      </c>
      <c r="AO20" s="225" t="n">
        <v>2020</v>
      </c>
      <c r="AP20" s="225" t="n">
        <v>2020</v>
      </c>
      <c r="AQ20" s="225" t="n">
        <v>2020</v>
      </c>
      <c r="AR20" s="225" t="n">
        <v>2020</v>
      </c>
      <c r="AS20" s="225" t="n">
        <v>2015</v>
      </c>
      <c r="AT20" s="225" t="n">
        <v>2020</v>
      </c>
      <c r="AU20" s="225" t="n">
        <v>2020</v>
      </c>
      <c r="AV20" s="225" t="n">
        <v>2020</v>
      </c>
      <c r="AW20" s="225" t="n">
        <v>2020</v>
      </c>
      <c r="AX20" s="225" t="n">
        <v>2020</v>
      </c>
      <c r="AY20" s="225" t="n">
        <v>2019</v>
      </c>
      <c r="AZ20" s="225"/>
      <c r="BA20" s="225" t="n">
        <v>2020</v>
      </c>
      <c r="BB20" s="225" t="n">
        <v>2021</v>
      </c>
      <c r="BC20" s="225" t="n">
        <v>2022</v>
      </c>
      <c r="BD20" s="226" t="n">
        <v>44700</v>
      </c>
      <c r="BE20" s="227" t="n">
        <v>44561</v>
      </c>
      <c r="BF20" s="225" t="n">
        <v>2021</v>
      </c>
      <c r="BG20" s="225" t="n">
        <v>2020</v>
      </c>
      <c r="BH20" s="225" t="n">
        <v>2020</v>
      </c>
      <c r="BI20" s="225"/>
      <c r="BJ20" s="225" t="n">
        <v>2020</v>
      </c>
      <c r="BK20" s="225"/>
      <c r="BL20" s="225" t="n">
        <v>2020</v>
      </c>
      <c r="BM20" s="225" t="n">
        <v>2000</v>
      </c>
      <c r="BN20" s="225" t="n">
        <v>2019</v>
      </c>
      <c r="BO20" s="225" t="n">
        <v>2020</v>
      </c>
      <c r="BP20" s="225" t="n">
        <v>2014</v>
      </c>
      <c r="BQ20" s="225" t="n">
        <v>2020</v>
      </c>
      <c r="BR20" s="225" t="n">
        <v>2020</v>
      </c>
      <c r="BS20" s="225" t="n">
        <v>2017</v>
      </c>
      <c r="BT20" s="225" t="n">
        <v>2020</v>
      </c>
      <c r="BU20" s="225" t="n">
        <v>2020</v>
      </c>
      <c r="BV20" s="225"/>
      <c r="BW20" s="225" t="n">
        <v>2019</v>
      </c>
      <c r="BX20" s="225" t="n">
        <v>2017</v>
      </c>
      <c r="BY20" s="225" t="n">
        <v>2020</v>
      </c>
      <c r="BZ20" s="225" t="n">
        <v>2021</v>
      </c>
      <c r="CA20" s="225" t="n">
        <v>2015</v>
      </c>
    </row>
    <row r="21" customFormat="false" ht="14.5" hidden="false" customHeight="false" outlineLevel="0" collapsed="false">
      <c r="A21" s="178" t="s">
        <v>447</v>
      </c>
      <c r="B21" s="220" t="s">
        <v>448</v>
      </c>
      <c r="C21" s="225" t="n">
        <v>2015</v>
      </c>
      <c r="D21" s="225" t="n">
        <v>2015</v>
      </c>
      <c r="E21" s="225" t="n">
        <v>2015</v>
      </c>
      <c r="F21" s="225" t="n">
        <v>2015</v>
      </c>
      <c r="G21" s="225" t="n">
        <v>2015</v>
      </c>
      <c r="H21" s="225" t="n">
        <v>2015</v>
      </c>
      <c r="I21" s="225" t="n">
        <v>2015</v>
      </c>
      <c r="J21" s="225" t="n">
        <v>2021</v>
      </c>
      <c r="K21" s="225" t="n">
        <v>2021</v>
      </c>
      <c r="L21" s="225" t="n">
        <v>2020</v>
      </c>
      <c r="M21" s="225" t="n">
        <v>2015</v>
      </c>
      <c r="N21" s="225" t="n">
        <v>2015</v>
      </c>
      <c r="O21" s="225" t="n">
        <v>2015</v>
      </c>
      <c r="P21" s="225" t="n">
        <v>2015</v>
      </c>
      <c r="Q21" s="225" t="n">
        <v>2020</v>
      </c>
      <c r="R21" s="225" t="n">
        <v>2020</v>
      </c>
      <c r="S21" s="225" t="n">
        <v>2020</v>
      </c>
      <c r="T21" s="225" t="n">
        <v>2020</v>
      </c>
      <c r="U21" s="225" t="n">
        <v>2015</v>
      </c>
      <c r="V21" s="225" t="n">
        <v>2015</v>
      </c>
      <c r="W21" s="225" t="n">
        <v>2015</v>
      </c>
      <c r="X21" s="225" t="n">
        <v>2020</v>
      </c>
      <c r="Y21" s="225" t="n">
        <v>2020</v>
      </c>
      <c r="Z21" s="225" t="n">
        <v>2020</v>
      </c>
      <c r="AA21" s="225" t="n">
        <v>2018</v>
      </c>
      <c r="AB21" s="225" t="n">
        <v>2020</v>
      </c>
      <c r="AC21" s="225" t="n">
        <v>2020</v>
      </c>
      <c r="AD21" s="225" t="n">
        <v>2018</v>
      </c>
      <c r="AE21" s="225" t="n">
        <v>2020</v>
      </c>
      <c r="AF21" s="225" t="n">
        <v>2018</v>
      </c>
      <c r="AG21" s="225" t="n">
        <v>2020</v>
      </c>
      <c r="AH21" s="225" t="n">
        <v>2022</v>
      </c>
      <c r="AI21" s="225" t="n">
        <v>2021</v>
      </c>
      <c r="AJ21" s="225" t="n">
        <v>2021</v>
      </c>
      <c r="AK21" s="225" t="n">
        <v>2019</v>
      </c>
      <c r="AL21" s="225" t="s">
        <v>797</v>
      </c>
      <c r="AM21" s="225" t="n">
        <v>2022</v>
      </c>
      <c r="AN21" s="225" t="n">
        <v>2019</v>
      </c>
      <c r="AO21" s="225" t="n">
        <v>2020</v>
      </c>
      <c r="AP21" s="225" t="n">
        <v>2020</v>
      </c>
      <c r="AQ21" s="225" t="n">
        <v>2020</v>
      </c>
      <c r="AR21" s="225" t="n">
        <v>2020</v>
      </c>
      <c r="AS21" s="225" t="n">
        <v>2018</v>
      </c>
      <c r="AT21" s="225" t="n">
        <v>2020</v>
      </c>
      <c r="AU21" s="225" t="n">
        <v>2020</v>
      </c>
      <c r="AV21" s="225" t="n">
        <v>2020</v>
      </c>
      <c r="AW21" s="225" t="n">
        <v>2020</v>
      </c>
      <c r="AX21" s="225" t="n">
        <v>2020</v>
      </c>
      <c r="AY21" s="225" t="n">
        <v>2019</v>
      </c>
      <c r="AZ21" s="225" t="n">
        <v>2018</v>
      </c>
      <c r="BA21" s="225" t="n">
        <v>2020</v>
      </c>
      <c r="BB21" s="225" t="n">
        <v>2021</v>
      </c>
      <c r="BC21" s="225" t="n">
        <v>2022</v>
      </c>
      <c r="BD21" s="226" t="n">
        <v>44700</v>
      </c>
      <c r="BE21" s="227" t="n">
        <v>44561</v>
      </c>
      <c r="BF21" s="225" t="n">
        <v>2021</v>
      </c>
      <c r="BG21" s="225" t="n">
        <v>2020</v>
      </c>
      <c r="BH21" s="225" t="n">
        <v>2020</v>
      </c>
      <c r="BI21" s="225" t="n">
        <v>2015</v>
      </c>
      <c r="BJ21" s="225" t="n">
        <v>2020</v>
      </c>
      <c r="BK21" s="225" t="n">
        <v>2021</v>
      </c>
      <c r="BL21" s="225" t="n">
        <v>2020</v>
      </c>
      <c r="BM21" s="225" t="n">
        <v>2018</v>
      </c>
      <c r="BN21" s="225" t="n">
        <v>2020</v>
      </c>
      <c r="BO21" s="225" t="n">
        <v>2020</v>
      </c>
      <c r="BP21" s="225" t="n">
        <v>2014</v>
      </c>
      <c r="BQ21" s="225" t="n">
        <v>2020</v>
      </c>
      <c r="BR21" s="225" t="n">
        <v>2020</v>
      </c>
      <c r="BS21" s="225" t="n">
        <v>2016</v>
      </c>
      <c r="BT21" s="225" t="n">
        <v>2020</v>
      </c>
      <c r="BU21" s="225"/>
      <c r="BV21" s="225" t="n">
        <v>2020</v>
      </c>
      <c r="BW21" s="225" t="n">
        <v>2019</v>
      </c>
      <c r="BX21" s="225" t="n">
        <v>2017</v>
      </c>
      <c r="BY21" s="225" t="n">
        <v>2020</v>
      </c>
      <c r="BZ21" s="225" t="n">
        <v>2021</v>
      </c>
      <c r="CA21" s="225" t="n">
        <v>2015</v>
      </c>
    </row>
    <row r="22" customFormat="false" ht="14.5" hidden="false" customHeight="false" outlineLevel="0" collapsed="false">
      <c r="A22" s="178" t="s">
        <v>449</v>
      </c>
      <c r="B22" s="220" t="s">
        <v>450</v>
      </c>
      <c r="C22" s="225" t="n">
        <v>2015</v>
      </c>
      <c r="D22" s="225" t="n">
        <v>2015</v>
      </c>
      <c r="E22" s="225" t="n">
        <v>2015</v>
      </c>
      <c r="F22" s="225" t="n">
        <v>2015</v>
      </c>
      <c r="G22" s="225" t="n">
        <v>2015</v>
      </c>
      <c r="H22" s="225" t="n">
        <v>2015</v>
      </c>
      <c r="I22" s="225" t="n">
        <v>2015</v>
      </c>
      <c r="J22" s="225" t="n">
        <v>2021</v>
      </c>
      <c r="K22" s="225" t="n">
        <v>2021</v>
      </c>
      <c r="L22" s="225" t="n">
        <v>2020</v>
      </c>
      <c r="M22" s="225" t="n">
        <v>2015</v>
      </c>
      <c r="N22" s="225" t="n">
        <v>2015</v>
      </c>
      <c r="O22" s="225" t="n">
        <v>2015</v>
      </c>
      <c r="P22" s="225" t="n">
        <v>2015</v>
      </c>
      <c r="Q22" s="225" t="n">
        <v>2020</v>
      </c>
      <c r="R22" s="225" t="n">
        <v>2020</v>
      </c>
      <c r="S22" s="225" t="n">
        <v>2020</v>
      </c>
      <c r="T22" s="225" t="n">
        <v>2020</v>
      </c>
      <c r="U22" s="225" t="n">
        <v>2015</v>
      </c>
      <c r="V22" s="225" t="n">
        <v>2015</v>
      </c>
      <c r="W22" s="225" t="n">
        <v>2015</v>
      </c>
      <c r="X22" s="225" t="n">
        <v>2020</v>
      </c>
      <c r="Y22" s="225" t="n">
        <v>2020</v>
      </c>
      <c r="Z22" s="225" t="n">
        <v>2020</v>
      </c>
      <c r="AA22" s="225"/>
      <c r="AB22" s="225" t="n">
        <v>2020</v>
      </c>
      <c r="AC22" s="225" t="n">
        <v>2020</v>
      </c>
      <c r="AD22" s="225" t="n">
        <v>2018</v>
      </c>
      <c r="AE22" s="225" t="n">
        <v>2020</v>
      </c>
      <c r="AF22" s="225"/>
      <c r="AG22" s="225" t="n">
        <v>2020</v>
      </c>
      <c r="AH22" s="225" t="n">
        <v>2022</v>
      </c>
      <c r="AI22" s="225" t="n">
        <v>2021</v>
      </c>
      <c r="AJ22" s="225" t="n">
        <v>2021</v>
      </c>
      <c r="AK22" s="225" t="n">
        <v>2019</v>
      </c>
      <c r="AL22" s="225" t="n">
        <v>2010</v>
      </c>
      <c r="AM22" s="225" t="n">
        <v>2022</v>
      </c>
      <c r="AN22" s="225" t="n">
        <v>2019</v>
      </c>
      <c r="AO22" s="225" t="n">
        <v>2020</v>
      </c>
      <c r="AP22" s="225" t="n">
        <v>2020</v>
      </c>
      <c r="AQ22" s="225" t="n">
        <v>2020</v>
      </c>
      <c r="AR22" s="225" t="n">
        <v>2020</v>
      </c>
      <c r="AS22" s="225" t="n">
        <v>2010</v>
      </c>
      <c r="AT22" s="225" t="n">
        <v>2020</v>
      </c>
      <c r="AU22" s="225" t="n">
        <v>2020</v>
      </c>
      <c r="AV22" s="225" t="n">
        <v>2020</v>
      </c>
      <c r="AW22" s="225" t="n">
        <v>2020</v>
      </c>
      <c r="AX22" s="225" t="n">
        <v>2020</v>
      </c>
      <c r="AY22" s="225" t="n">
        <v>2019</v>
      </c>
      <c r="AZ22" s="225" t="n">
        <v>2017</v>
      </c>
      <c r="BA22" s="225" t="n">
        <v>2020</v>
      </c>
      <c r="BB22" s="225" t="n">
        <v>2021</v>
      </c>
      <c r="BC22" s="225" t="n">
        <v>2022</v>
      </c>
      <c r="BD22" s="226" t="n">
        <v>44700</v>
      </c>
      <c r="BE22" s="227" t="n">
        <v>44561</v>
      </c>
      <c r="BF22" s="225" t="n">
        <v>2021</v>
      </c>
      <c r="BG22" s="225" t="n">
        <v>2020</v>
      </c>
      <c r="BH22" s="225" t="n">
        <v>2020</v>
      </c>
      <c r="BI22" s="225" t="n">
        <v>2015</v>
      </c>
      <c r="BJ22" s="225" t="n">
        <v>2020</v>
      </c>
      <c r="BK22" s="225" t="n">
        <v>2021</v>
      </c>
      <c r="BL22" s="225" t="n">
        <v>2020</v>
      </c>
      <c r="BM22" s="225" t="n">
        <v>2017</v>
      </c>
      <c r="BN22" s="225" t="n">
        <v>2020</v>
      </c>
      <c r="BO22" s="225" t="n">
        <v>2020</v>
      </c>
      <c r="BP22" s="225" t="n">
        <v>2014</v>
      </c>
      <c r="BQ22" s="225" t="n">
        <v>2020</v>
      </c>
      <c r="BR22" s="225" t="n">
        <v>2020</v>
      </c>
      <c r="BS22" s="225" t="n">
        <v>2017</v>
      </c>
      <c r="BT22" s="225" t="n">
        <v>2020</v>
      </c>
      <c r="BU22" s="225" t="n">
        <v>2020</v>
      </c>
      <c r="BV22" s="225" t="n">
        <v>2020</v>
      </c>
      <c r="BW22" s="225" t="n">
        <v>2019</v>
      </c>
      <c r="BX22" s="225" t="n">
        <v>2017</v>
      </c>
      <c r="BY22" s="225" t="n">
        <v>2020</v>
      </c>
      <c r="BZ22" s="225" t="n">
        <v>2021</v>
      </c>
      <c r="CA22" s="225" t="n">
        <v>2015</v>
      </c>
    </row>
    <row r="23" customFormat="false" ht="14.5" hidden="false" customHeight="false" outlineLevel="0" collapsed="false">
      <c r="A23" s="178" t="s">
        <v>451</v>
      </c>
      <c r="B23" s="220" t="s">
        <v>452</v>
      </c>
      <c r="C23" s="225" t="n">
        <v>2015</v>
      </c>
      <c r="D23" s="225" t="n">
        <v>2015</v>
      </c>
      <c r="E23" s="225" t="n">
        <v>2015</v>
      </c>
      <c r="F23" s="225" t="n">
        <v>2015</v>
      </c>
      <c r="G23" s="225" t="n">
        <v>2015</v>
      </c>
      <c r="H23" s="225" t="n">
        <v>2015</v>
      </c>
      <c r="I23" s="225" t="n">
        <v>2015</v>
      </c>
      <c r="J23" s="225" t="n">
        <v>2021</v>
      </c>
      <c r="K23" s="225" t="n">
        <v>2021</v>
      </c>
      <c r="L23" s="225" t="n">
        <v>2020</v>
      </c>
      <c r="M23" s="225" t="n">
        <v>2015</v>
      </c>
      <c r="N23" s="225" t="n">
        <v>2015</v>
      </c>
      <c r="O23" s="225" t="n">
        <v>2015</v>
      </c>
      <c r="P23" s="225" t="n">
        <v>2015</v>
      </c>
      <c r="Q23" s="225" t="n">
        <v>2020</v>
      </c>
      <c r="R23" s="225" t="n">
        <v>2020</v>
      </c>
      <c r="S23" s="225" t="n">
        <v>2020</v>
      </c>
      <c r="T23" s="225" t="n">
        <v>2020</v>
      </c>
      <c r="U23" s="225" t="n">
        <v>2015</v>
      </c>
      <c r="V23" s="225" t="n">
        <v>2015</v>
      </c>
      <c r="W23" s="225" t="n">
        <v>2015</v>
      </c>
      <c r="X23" s="225" t="n">
        <v>2020</v>
      </c>
      <c r="Y23" s="225" t="n">
        <v>2020</v>
      </c>
      <c r="Z23" s="225" t="n">
        <v>2020</v>
      </c>
      <c r="AA23" s="225" t="n">
        <v>2012</v>
      </c>
      <c r="AB23" s="225" t="n">
        <v>2020</v>
      </c>
      <c r="AC23" s="225" t="n">
        <v>2020</v>
      </c>
      <c r="AD23" s="225" t="n">
        <v>2018</v>
      </c>
      <c r="AE23" s="225" t="n">
        <v>2020</v>
      </c>
      <c r="AF23" s="225" t="n">
        <v>2018</v>
      </c>
      <c r="AG23" s="225" t="n">
        <v>2020</v>
      </c>
      <c r="AH23" s="225" t="n">
        <v>2022</v>
      </c>
      <c r="AI23" s="225" t="n">
        <v>2021</v>
      </c>
      <c r="AJ23" s="225" t="n">
        <v>2021</v>
      </c>
      <c r="AK23" s="225" t="n">
        <v>2019</v>
      </c>
      <c r="AL23" s="225" t="n">
        <v>2016</v>
      </c>
      <c r="AM23" s="225" t="n">
        <v>2022</v>
      </c>
      <c r="AN23" s="225" t="n">
        <v>2019</v>
      </c>
      <c r="AO23" s="225" t="n">
        <v>2020</v>
      </c>
      <c r="AP23" s="225" t="n">
        <v>2020</v>
      </c>
      <c r="AQ23" s="225" t="n">
        <v>2020</v>
      </c>
      <c r="AR23" s="225" t="n">
        <v>2020</v>
      </c>
      <c r="AS23" s="225" t="n">
        <v>2016</v>
      </c>
      <c r="AT23" s="225" t="n">
        <v>2020</v>
      </c>
      <c r="AU23" s="225" t="n">
        <v>2020</v>
      </c>
      <c r="AV23" s="225" t="n">
        <v>2020</v>
      </c>
      <c r="AW23" s="225" t="n">
        <v>2020</v>
      </c>
      <c r="AX23" s="225" t="n">
        <v>2020</v>
      </c>
      <c r="AY23" s="225" t="n">
        <v>2019</v>
      </c>
      <c r="AZ23" s="225" t="n">
        <v>2020</v>
      </c>
      <c r="BA23" s="225" t="n">
        <v>2020</v>
      </c>
      <c r="BB23" s="225" t="n">
        <v>2021</v>
      </c>
      <c r="BC23" s="225" t="n">
        <v>2022</v>
      </c>
      <c r="BD23" s="226" t="n">
        <v>44700</v>
      </c>
      <c r="BE23" s="227" t="n">
        <v>44561</v>
      </c>
      <c r="BF23" s="225" t="n">
        <v>2021</v>
      </c>
      <c r="BG23" s="225" t="n">
        <v>2020</v>
      </c>
      <c r="BH23" s="225" t="n">
        <v>2020</v>
      </c>
      <c r="BI23" s="225" t="n">
        <v>2013</v>
      </c>
      <c r="BJ23" s="225" t="n">
        <v>2020</v>
      </c>
      <c r="BK23" s="225" t="n">
        <v>2021</v>
      </c>
      <c r="BL23" s="225" t="n">
        <v>2020</v>
      </c>
      <c r="BM23" s="225" t="n">
        <v>2020</v>
      </c>
      <c r="BN23" s="225" t="n">
        <v>2020</v>
      </c>
      <c r="BO23" s="225" t="n">
        <v>2020</v>
      </c>
      <c r="BP23" s="225" t="n">
        <v>2014</v>
      </c>
      <c r="BQ23" s="225" t="n">
        <v>2020</v>
      </c>
      <c r="BR23" s="225" t="n">
        <v>2020</v>
      </c>
      <c r="BS23" s="225" t="n">
        <v>2016</v>
      </c>
      <c r="BT23" s="225" t="n">
        <v>2020</v>
      </c>
      <c r="BU23" s="225" t="n">
        <v>2020</v>
      </c>
      <c r="BV23" s="225" t="n">
        <v>2020</v>
      </c>
      <c r="BW23" s="225" t="n">
        <v>2019</v>
      </c>
      <c r="BX23" s="225" t="n">
        <v>2017</v>
      </c>
      <c r="BY23" s="225" t="n">
        <v>2020</v>
      </c>
      <c r="BZ23" s="225" t="n">
        <v>2021</v>
      </c>
      <c r="CA23" s="225" t="n">
        <v>2015</v>
      </c>
    </row>
    <row r="24" customFormat="false" ht="14.5" hidden="false" customHeight="false" outlineLevel="0" collapsed="false">
      <c r="A24" s="178" t="s">
        <v>453</v>
      </c>
      <c r="B24" s="220" t="s">
        <v>454</v>
      </c>
      <c r="C24" s="225" t="n">
        <v>2015</v>
      </c>
      <c r="D24" s="225" t="n">
        <v>2015</v>
      </c>
      <c r="E24" s="225" t="n">
        <v>2015</v>
      </c>
      <c r="F24" s="225" t="n">
        <v>2015</v>
      </c>
      <c r="G24" s="225" t="n">
        <v>2015</v>
      </c>
      <c r="H24" s="225" t="n">
        <v>2015</v>
      </c>
      <c r="I24" s="225" t="n">
        <v>2015</v>
      </c>
      <c r="J24" s="225" t="n">
        <v>2021</v>
      </c>
      <c r="K24" s="225" t="n">
        <v>2021</v>
      </c>
      <c r="L24" s="225" t="n">
        <v>2020</v>
      </c>
      <c r="M24" s="225" t="n">
        <v>2015</v>
      </c>
      <c r="N24" s="225" t="n">
        <v>2015</v>
      </c>
      <c r="O24" s="225" t="n">
        <v>2015</v>
      </c>
      <c r="P24" s="225" t="n">
        <v>2015</v>
      </c>
      <c r="Q24" s="225" t="n">
        <v>2020</v>
      </c>
      <c r="R24" s="225" t="n">
        <v>2020</v>
      </c>
      <c r="S24" s="225" t="n">
        <v>2020</v>
      </c>
      <c r="T24" s="225" t="n">
        <v>2020</v>
      </c>
      <c r="U24" s="225" t="n">
        <v>2015</v>
      </c>
      <c r="V24" s="225" t="n">
        <v>2015</v>
      </c>
      <c r="W24" s="225" t="n">
        <v>2015</v>
      </c>
      <c r="X24" s="225" t="n">
        <v>2020</v>
      </c>
      <c r="Y24" s="225" t="n">
        <v>2020</v>
      </c>
      <c r="Z24" s="225" t="n">
        <v>2020</v>
      </c>
      <c r="AA24" s="225"/>
      <c r="AB24" s="225" t="n">
        <v>2018</v>
      </c>
      <c r="AC24" s="225" t="n">
        <v>2016</v>
      </c>
      <c r="AD24" s="225" t="n">
        <v>2018</v>
      </c>
      <c r="AE24" s="225" t="n">
        <v>2019</v>
      </c>
      <c r="AF24" s="225" t="n">
        <v>2018</v>
      </c>
      <c r="AG24" s="225" t="n">
        <v>2020</v>
      </c>
      <c r="AH24" s="225" t="n">
        <v>2022</v>
      </c>
      <c r="AI24" s="225" t="n">
        <v>2021</v>
      </c>
      <c r="AJ24" s="225" t="n">
        <v>2021</v>
      </c>
      <c r="AK24" s="225" t="n">
        <v>2019</v>
      </c>
      <c r="AL24" s="225" t="s">
        <v>799</v>
      </c>
      <c r="AM24" s="225" t="n">
        <v>2022</v>
      </c>
      <c r="AN24" s="225" t="n">
        <v>2019</v>
      </c>
      <c r="AO24" s="225" t="n">
        <v>2020</v>
      </c>
      <c r="AP24" s="225" t="n">
        <v>2020</v>
      </c>
      <c r="AQ24" s="225" t="n">
        <v>2020</v>
      </c>
      <c r="AR24" s="225" t="n">
        <v>2020</v>
      </c>
      <c r="AS24" s="225" t="n">
        <v>2012</v>
      </c>
      <c r="AT24" s="225" t="n">
        <v>2020</v>
      </c>
      <c r="AU24" s="225"/>
      <c r="AV24" s="225"/>
      <c r="AW24" s="225"/>
      <c r="AX24" s="225" t="n">
        <v>2020</v>
      </c>
      <c r="AY24" s="225" t="n">
        <v>2019</v>
      </c>
      <c r="AZ24" s="225" t="n">
        <v>2011</v>
      </c>
      <c r="BA24" s="225" t="n">
        <v>2020</v>
      </c>
      <c r="BB24" s="225" t="n">
        <v>2021</v>
      </c>
      <c r="BC24" s="225" t="n">
        <v>2022</v>
      </c>
      <c r="BD24" s="226" t="n">
        <v>44700</v>
      </c>
      <c r="BE24" s="227" t="n">
        <v>44561</v>
      </c>
      <c r="BF24" s="225" t="n">
        <v>2021</v>
      </c>
      <c r="BG24" s="225" t="n">
        <v>2020</v>
      </c>
      <c r="BH24" s="225" t="n">
        <v>2020</v>
      </c>
      <c r="BI24" s="225"/>
      <c r="BJ24" s="225" t="n">
        <v>2020</v>
      </c>
      <c r="BK24" s="225" t="n">
        <v>2021</v>
      </c>
      <c r="BL24" s="225" t="n">
        <v>2020</v>
      </c>
      <c r="BM24" s="225" t="n">
        <v>2013</v>
      </c>
      <c r="BN24" s="225" t="n">
        <v>2020</v>
      </c>
      <c r="BO24" s="225" t="n">
        <v>2020</v>
      </c>
      <c r="BP24" s="225" t="n">
        <v>2014</v>
      </c>
      <c r="BQ24" s="225" t="n">
        <v>2018</v>
      </c>
      <c r="BR24" s="225" t="n">
        <v>2018</v>
      </c>
      <c r="BS24" s="225" t="n">
        <v>2013</v>
      </c>
      <c r="BT24" s="225" t="n">
        <v>2019</v>
      </c>
      <c r="BU24" s="225" t="n">
        <v>2019</v>
      </c>
      <c r="BV24" s="225"/>
      <c r="BW24" s="225" t="n">
        <v>2019</v>
      </c>
      <c r="BX24" s="225" t="n">
        <v>2017</v>
      </c>
      <c r="BY24" s="225" t="n">
        <v>2020</v>
      </c>
      <c r="BZ24" s="225" t="n">
        <v>2021</v>
      </c>
      <c r="CA24" s="225" t="n">
        <v>2015</v>
      </c>
    </row>
    <row r="25" customFormat="false" ht="14.5" hidden="false" customHeight="false" outlineLevel="0" collapsed="false">
      <c r="A25" s="178" t="s">
        <v>455</v>
      </c>
      <c r="B25" s="220" t="s">
        <v>456</v>
      </c>
      <c r="C25" s="225" t="n">
        <v>2015</v>
      </c>
      <c r="D25" s="225" t="n">
        <v>2015</v>
      </c>
      <c r="E25" s="225" t="n">
        <v>2015</v>
      </c>
      <c r="F25" s="225" t="n">
        <v>2015</v>
      </c>
      <c r="G25" s="225" t="n">
        <v>2015</v>
      </c>
      <c r="H25" s="225" t="n">
        <v>2015</v>
      </c>
      <c r="I25" s="225" t="n">
        <v>2015</v>
      </c>
      <c r="J25" s="225" t="n">
        <v>2021</v>
      </c>
      <c r="K25" s="225" t="n">
        <v>2021</v>
      </c>
      <c r="L25" s="225" t="n">
        <v>2020</v>
      </c>
      <c r="M25" s="225" t="n">
        <v>2015</v>
      </c>
      <c r="N25" s="225" t="n">
        <v>2015</v>
      </c>
      <c r="O25" s="225" t="n">
        <v>2015</v>
      </c>
      <c r="P25" s="225" t="n">
        <v>2015</v>
      </c>
      <c r="Q25" s="225" t="n">
        <v>2020</v>
      </c>
      <c r="R25" s="225" t="n">
        <v>2020</v>
      </c>
      <c r="S25" s="225" t="n">
        <v>2020</v>
      </c>
      <c r="T25" s="225" t="n">
        <v>2020</v>
      </c>
      <c r="U25" s="225" t="n">
        <v>2015</v>
      </c>
      <c r="V25" s="225" t="n">
        <v>2015</v>
      </c>
      <c r="W25" s="225" t="n">
        <v>2015</v>
      </c>
      <c r="X25" s="225" t="n">
        <v>2020</v>
      </c>
      <c r="Y25" s="225" t="n">
        <v>2020</v>
      </c>
      <c r="Z25" s="225" t="n">
        <v>2020</v>
      </c>
      <c r="AA25" s="225" t="n">
        <v>2011</v>
      </c>
      <c r="AB25" s="225" t="n">
        <v>2020</v>
      </c>
      <c r="AC25" s="225"/>
      <c r="AD25" s="225" t="n">
        <v>2018</v>
      </c>
      <c r="AE25" s="225" t="n">
        <v>2020</v>
      </c>
      <c r="AF25" s="225"/>
      <c r="AG25" s="225" t="n">
        <v>2020</v>
      </c>
      <c r="AH25" s="225" t="n">
        <v>2022</v>
      </c>
      <c r="AI25" s="225" t="n">
        <v>2021</v>
      </c>
      <c r="AJ25" s="225" t="n">
        <v>2021</v>
      </c>
      <c r="AK25" s="225" t="n">
        <v>2019</v>
      </c>
      <c r="AL25" s="225" t="s">
        <v>796</v>
      </c>
      <c r="AM25" s="225" t="n">
        <v>2022</v>
      </c>
      <c r="AN25" s="225" t="n">
        <v>2019</v>
      </c>
      <c r="AO25" s="225" t="n">
        <v>2020</v>
      </c>
      <c r="AP25" s="225" t="n">
        <v>2020</v>
      </c>
      <c r="AQ25" s="225" t="n">
        <v>2020</v>
      </c>
      <c r="AR25" s="225" t="n">
        <v>2020</v>
      </c>
      <c r="AS25" s="225"/>
      <c r="AT25" s="225" t="n">
        <v>2020</v>
      </c>
      <c r="AU25" s="225" t="n">
        <v>2020</v>
      </c>
      <c r="AV25" s="225" t="n">
        <v>2020</v>
      </c>
      <c r="AW25" s="225" t="n">
        <v>2020</v>
      </c>
      <c r="AX25" s="225" t="n">
        <v>2020</v>
      </c>
      <c r="AY25" s="225" t="n">
        <v>2019</v>
      </c>
      <c r="AZ25" s="225" t="n">
        <v>2015</v>
      </c>
      <c r="BA25" s="225" t="n">
        <v>2020</v>
      </c>
      <c r="BB25" s="225" t="n">
        <v>2021</v>
      </c>
      <c r="BC25" s="225" t="n">
        <v>2022</v>
      </c>
      <c r="BD25" s="226" t="n">
        <v>44700</v>
      </c>
      <c r="BE25" s="227" t="n">
        <v>44561</v>
      </c>
      <c r="BF25" s="225" t="n">
        <v>2021</v>
      </c>
      <c r="BG25" s="225" t="n">
        <v>2020</v>
      </c>
      <c r="BH25" s="225" t="n">
        <v>2020</v>
      </c>
      <c r="BI25" s="225" t="n">
        <v>2015</v>
      </c>
      <c r="BJ25" s="225" t="n">
        <v>2020</v>
      </c>
      <c r="BK25" s="225" t="n">
        <v>2021</v>
      </c>
      <c r="BL25" s="225" t="n">
        <v>2020</v>
      </c>
      <c r="BM25" s="225" t="n">
        <v>2013</v>
      </c>
      <c r="BN25" s="225" t="n">
        <v>2020</v>
      </c>
      <c r="BO25" s="225" t="n">
        <v>2020</v>
      </c>
      <c r="BP25" s="225" t="n">
        <v>2014</v>
      </c>
      <c r="BQ25" s="225" t="n">
        <v>2020</v>
      </c>
      <c r="BR25" s="225" t="n">
        <v>2020</v>
      </c>
      <c r="BS25" s="225" t="n">
        <v>2016</v>
      </c>
      <c r="BT25" s="225" t="n">
        <v>2020</v>
      </c>
      <c r="BU25" s="225" t="n">
        <v>2020</v>
      </c>
      <c r="BV25" s="225" t="n">
        <v>2020</v>
      </c>
      <c r="BW25" s="225" t="n">
        <v>2019</v>
      </c>
      <c r="BX25" s="225" t="n">
        <v>2017</v>
      </c>
      <c r="BY25" s="225" t="n">
        <v>2020</v>
      </c>
      <c r="BZ25" s="225" t="n">
        <v>2021</v>
      </c>
      <c r="CA25" s="225" t="n">
        <v>2015</v>
      </c>
    </row>
    <row r="26" customFormat="false" ht="14.5" hidden="false" customHeight="false" outlineLevel="0" collapsed="false">
      <c r="A26" s="178" t="s">
        <v>457</v>
      </c>
      <c r="B26" s="220" t="s">
        <v>458</v>
      </c>
      <c r="C26" s="225" t="n">
        <v>2015</v>
      </c>
      <c r="D26" s="225" t="n">
        <v>2015</v>
      </c>
      <c r="E26" s="225" t="n">
        <v>2015</v>
      </c>
      <c r="F26" s="225" t="n">
        <v>2015</v>
      </c>
      <c r="G26" s="225" t="n">
        <v>2015</v>
      </c>
      <c r="H26" s="225" t="n">
        <v>2015</v>
      </c>
      <c r="I26" s="225" t="n">
        <v>2015</v>
      </c>
      <c r="J26" s="225" t="n">
        <v>2021</v>
      </c>
      <c r="K26" s="225" t="n">
        <v>2021</v>
      </c>
      <c r="L26" s="225" t="n">
        <v>2020</v>
      </c>
      <c r="M26" s="225" t="n">
        <v>2015</v>
      </c>
      <c r="N26" s="225" t="n">
        <v>2015</v>
      </c>
      <c r="O26" s="225" t="n">
        <v>2015</v>
      </c>
      <c r="P26" s="225" t="n">
        <v>2015</v>
      </c>
      <c r="Q26" s="225" t="n">
        <v>2020</v>
      </c>
      <c r="R26" s="225" t="n">
        <v>2020</v>
      </c>
      <c r="S26" s="225" t="n">
        <v>2020</v>
      </c>
      <c r="T26" s="225" t="n">
        <v>2020</v>
      </c>
      <c r="U26" s="225" t="n">
        <v>2015</v>
      </c>
      <c r="V26" s="225" t="n">
        <v>2015</v>
      </c>
      <c r="W26" s="225" t="n">
        <v>2015</v>
      </c>
      <c r="X26" s="225" t="n">
        <v>2020</v>
      </c>
      <c r="Y26" s="225" t="n">
        <v>2020</v>
      </c>
      <c r="Z26" s="225" t="n">
        <v>2020</v>
      </c>
      <c r="AA26" s="225" t="n">
        <v>2010</v>
      </c>
      <c r="AB26" s="225" t="n">
        <v>2020</v>
      </c>
      <c r="AC26" s="225"/>
      <c r="AD26" s="225" t="n">
        <v>2019</v>
      </c>
      <c r="AE26" s="225" t="n">
        <v>2020</v>
      </c>
      <c r="AF26" s="225" t="n">
        <v>2018</v>
      </c>
      <c r="AG26" s="225" t="n">
        <v>2020</v>
      </c>
      <c r="AH26" s="225" t="n">
        <v>2022</v>
      </c>
      <c r="AI26" s="225" t="n">
        <v>2021</v>
      </c>
      <c r="AJ26" s="225" t="n">
        <v>2021</v>
      </c>
      <c r="AK26" s="225" t="n">
        <v>2019</v>
      </c>
      <c r="AL26" s="225" t="n">
        <v>2015</v>
      </c>
      <c r="AM26" s="225" t="n">
        <v>2022</v>
      </c>
      <c r="AN26" s="225" t="n">
        <v>2019</v>
      </c>
      <c r="AO26" s="225" t="n">
        <v>2020</v>
      </c>
      <c r="AP26" s="225" t="n">
        <v>2020</v>
      </c>
      <c r="AQ26" s="225" t="n">
        <v>2020</v>
      </c>
      <c r="AR26" s="225" t="n">
        <v>2020</v>
      </c>
      <c r="AS26" s="225"/>
      <c r="AT26" s="225" t="n">
        <v>2020</v>
      </c>
      <c r="AU26" s="225" t="n">
        <v>2020</v>
      </c>
      <c r="AV26" s="225"/>
      <c r="AW26" s="225" t="n">
        <v>2020</v>
      </c>
      <c r="AX26" s="225" t="n">
        <v>2020</v>
      </c>
      <c r="AY26" s="225" t="n">
        <v>2019</v>
      </c>
      <c r="AZ26" s="225" t="n">
        <v>2020</v>
      </c>
      <c r="BA26" s="225" t="n">
        <v>2020</v>
      </c>
      <c r="BB26" s="225" t="n">
        <v>2021</v>
      </c>
      <c r="BC26" s="225" t="n">
        <v>2022</v>
      </c>
      <c r="BD26" s="226" t="n">
        <v>44700</v>
      </c>
      <c r="BE26" s="227" t="n">
        <v>44377</v>
      </c>
      <c r="BF26" s="225" t="n">
        <v>2021</v>
      </c>
      <c r="BG26" s="225" t="n">
        <v>2020</v>
      </c>
      <c r="BH26" s="225" t="n">
        <v>2020</v>
      </c>
      <c r="BI26" s="225" t="n">
        <v>2013</v>
      </c>
      <c r="BJ26" s="225" t="n">
        <v>2020</v>
      </c>
      <c r="BK26" s="225" t="n">
        <v>2021</v>
      </c>
      <c r="BL26" s="225" t="n">
        <v>2020</v>
      </c>
      <c r="BM26" s="225" t="n">
        <v>2018</v>
      </c>
      <c r="BN26" s="225" t="n">
        <v>2020</v>
      </c>
      <c r="BO26" s="225" t="n">
        <v>2020</v>
      </c>
      <c r="BP26" s="225" t="n">
        <v>2014</v>
      </c>
      <c r="BQ26" s="225" t="n">
        <v>2020</v>
      </c>
      <c r="BR26" s="225" t="n">
        <v>2020</v>
      </c>
      <c r="BS26" s="225" t="n">
        <v>2018</v>
      </c>
      <c r="BT26" s="225" t="n">
        <v>2020</v>
      </c>
      <c r="BU26" s="225" t="n">
        <v>2020</v>
      </c>
      <c r="BV26" s="225" t="n">
        <v>2020</v>
      </c>
      <c r="BW26" s="225" t="n">
        <v>2019</v>
      </c>
      <c r="BX26" s="225" t="n">
        <v>2017</v>
      </c>
      <c r="BY26" s="225" t="n">
        <v>2020</v>
      </c>
      <c r="BZ26" s="225" t="n">
        <v>2021</v>
      </c>
      <c r="CA26" s="225" t="n">
        <v>2015</v>
      </c>
    </row>
    <row r="27" customFormat="false" ht="14.5" hidden="false" customHeight="false" outlineLevel="0" collapsed="false">
      <c r="A27" s="178" t="s">
        <v>459</v>
      </c>
      <c r="B27" s="220" t="s">
        <v>460</v>
      </c>
      <c r="C27" s="225" t="n">
        <v>2015</v>
      </c>
      <c r="D27" s="225" t="n">
        <v>2015</v>
      </c>
      <c r="E27" s="225" t="n">
        <v>2015</v>
      </c>
      <c r="F27" s="225" t="n">
        <v>2015</v>
      </c>
      <c r="G27" s="225" t="n">
        <v>2015</v>
      </c>
      <c r="H27" s="225" t="n">
        <v>2015</v>
      </c>
      <c r="I27" s="225" t="n">
        <v>2015</v>
      </c>
      <c r="J27" s="225" t="n">
        <v>2021</v>
      </c>
      <c r="K27" s="225" t="n">
        <v>2021</v>
      </c>
      <c r="L27" s="225" t="n">
        <v>2020</v>
      </c>
      <c r="M27" s="225" t="n">
        <v>2015</v>
      </c>
      <c r="N27" s="225" t="n">
        <v>2015</v>
      </c>
      <c r="O27" s="225" t="n">
        <v>2015</v>
      </c>
      <c r="P27" s="225" t="n">
        <v>2015</v>
      </c>
      <c r="Q27" s="225" t="n">
        <v>2020</v>
      </c>
      <c r="R27" s="225" t="n">
        <v>2020</v>
      </c>
      <c r="S27" s="225" t="n">
        <v>2020</v>
      </c>
      <c r="T27" s="225" t="n">
        <v>2020</v>
      </c>
      <c r="U27" s="225" t="n">
        <v>2015</v>
      </c>
      <c r="V27" s="225" t="n">
        <v>2015</v>
      </c>
      <c r="W27" s="225" t="n">
        <v>2015</v>
      </c>
      <c r="X27" s="225" t="n">
        <v>2020</v>
      </c>
      <c r="Y27" s="225" t="n">
        <v>2020</v>
      </c>
      <c r="Z27" s="225" t="n">
        <v>2020</v>
      </c>
      <c r="AA27" s="225"/>
      <c r="AB27" s="225" t="n">
        <v>2015</v>
      </c>
      <c r="AC27" s="225"/>
      <c r="AD27" s="225" t="n">
        <v>2018</v>
      </c>
      <c r="AE27" s="225"/>
      <c r="AF27" s="225"/>
      <c r="AG27" s="225" t="n">
        <v>2020</v>
      </c>
      <c r="AH27" s="225" t="n">
        <v>2022</v>
      </c>
      <c r="AI27" s="225" t="n">
        <v>2021</v>
      </c>
      <c r="AJ27" s="225" t="n">
        <v>2021</v>
      </c>
      <c r="AK27" s="225" t="n">
        <v>2019</v>
      </c>
      <c r="AL27" s="225"/>
      <c r="AM27" s="225"/>
      <c r="AN27" s="225"/>
      <c r="AO27" s="225"/>
      <c r="AP27" s="225"/>
      <c r="AQ27" s="225" t="n">
        <v>2020</v>
      </c>
      <c r="AR27" s="225" t="n">
        <v>2020</v>
      </c>
      <c r="AS27" s="225"/>
      <c r="AT27" s="225" t="n">
        <v>2020</v>
      </c>
      <c r="AU27" s="225"/>
      <c r="AV27" s="225"/>
      <c r="AW27" s="225"/>
      <c r="AX27" s="225" t="n">
        <v>2020</v>
      </c>
      <c r="AY27" s="225" t="n">
        <v>2019</v>
      </c>
      <c r="AZ27" s="225"/>
      <c r="BA27" s="225" t="n">
        <v>2020</v>
      </c>
      <c r="BB27" s="225" t="n">
        <v>2021</v>
      </c>
      <c r="BC27" s="225" t="n">
        <v>2022</v>
      </c>
      <c r="BD27" s="226" t="n">
        <v>44700</v>
      </c>
      <c r="BE27" s="227" t="n">
        <v>44561</v>
      </c>
      <c r="BF27" s="225" t="n">
        <v>2021</v>
      </c>
      <c r="BG27" s="225" t="n">
        <v>2020</v>
      </c>
      <c r="BH27" s="225" t="n">
        <v>2020</v>
      </c>
      <c r="BI27" s="225" t="n">
        <v>2013</v>
      </c>
      <c r="BJ27" s="225" t="n">
        <v>2020</v>
      </c>
      <c r="BK27" s="225" t="n">
        <v>2020</v>
      </c>
      <c r="BL27" s="225" t="n">
        <v>2020</v>
      </c>
      <c r="BM27" s="225" t="n">
        <v>2018</v>
      </c>
      <c r="BN27" s="225" t="n">
        <v>2020</v>
      </c>
      <c r="BO27" s="225" t="n">
        <v>2020</v>
      </c>
      <c r="BP27" s="225" t="n">
        <v>2014</v>
      </c>
      <c r="BQ27" s="225" t="n">
        <v>2015</v>
      </c>
      <c r="BR27" s="225" t="n">
        <v>2015</v>
      </c>
      <c r="BS27" s="225" t="n">
        <v>2015</v>
      </c>
      <c r="BT27" s="225" t="n">
        <v>2020</v>
      </c>
      <c r="BU27" s="225" t="n">
        <v>2020</v>
      </c>
      <c r="BV27" s="225"/>
      <c r="BW27" s="225" t="n">
        <v>2019</v>
      </c>
      <c r="BX27" s="225" t="n">
        <v>2017</v>
      </c>
      <c r="BY27" s="225" t="n">
        <v>2020</v>
      </c>
      <c r="BZ27" s="225" t="n">
        <v>2021</v>
      </c>
      <c r="CA27" s="225" t="n">
        <v>2015</v>
      </c>
    </row>
    <row r="28" customFormat="false" ht="14.5" hidden="false" customHeight="false" outlineLevel="0" collapsed="false">
      <c r="A28" s="178" t="s">
        <v>461</v>
      </c>
      <c r="B28" s="220" t="s">
        <v>462</v>
      </c>
      <c r="C28" s="225" t="n">
        <v>2015</v>
      </c>
      <c r="D28" s="225" t="n">
        <v>2015</v>
      </c>
      <c r="E28" s="225" t="n">
        <v>2015</v>
      </c>
      <c r="F28" s="225" t="n">
        <v>2015</v>
      </c>
      <c r="G28" s="225" t="n">
        <v>2015</v>
      </c>
      <c r="H28" s="225" t="n">
        <v>2015</v>
      </c>
      <c r="I28" s="225" t="n">
        <v>2015</v>
      </c>
      <c r="J28" s="225" t="n">
        <v>2021</v>
      </c>
      <c r="K28" s="225" t="n">
        <v>2021</v>
      </c>
      <c r="L28" s="225" t="n">
        <v>2020</v>
      </c>
      <c r="M28" s="225" t="n">
        <v>2015</v>
      </c>
      <c r="N28" s="225" t="n">
        <v>2015</v>
      </c>
      <c r="O28" s="225" t="n">
        <v>2015</v>
      </c>
      <c r="P28" s="225" t="n">
        <v>2015</v>
      </c>
      <c r="Q28" s="225" t="n">
        <v>2020</v>
      </c>
      <c r="R28" s="225" t="n">
        <v>2020</v>
      </c>
      <c r="S28" s="225" t="n">
        <v>2020</v>
      </c>
      <c r="T28" s="225" t="n">
        <v>2020</v>
      </c>
      <c r="U28" s="225" t="n">
        <v>2015</v>
      </c>
      <c r="V28" s="225" t="n">
        <v>2015</v>
      </c>
      <c r="W28" s="225" t="n">
        <v>2015</v>
      </c>
      <c r="X28" s="225" t="n">
        <v>2020</v>
      </c>
      <c r="Y28" s="225" t="n">
        <v>2020</v>
      </c>
      <c r="Z28" s="225" t="n">
        <v>2020</v>
      </c>
      <c r="AA28" s="225" t="n">
        <v>2011</v>
      </c>
      <c r="AB28" s="225" t="n">
        <v>2020</v>
      </c>
      <c r="AC28" s="225"/>
      <c r="AD28" s="225" t="n">
        <v>2018</v>
      </c>
      <c r="AE28" s="225" t="n">
        <v>2020</v>
      </c>
      <c r="AF28" s="225"/>
      <c r="AG28" s="225" t="n">
        <v>2020</v>
      </c>
      <c r="AH28" s="225" t="n">
        <v>2022</v>
      </c>
      <c r="AI28" s="225" t="n">
        <v>2021</v>
      </c>
      <c r="AJ28" s="225" t="n">
        <v>2021</v>
      </c>
      <c r="AK28" s="225" t="n">
        <v>2019</v>
      </c>
      <c r="AL28" s="225"/>
      <c r="AM28" s="225" t="n">
        <v>2022</v>
      </c>
      <c r="AN28" s="225"/>
      <c r="AO28" s="225"/>
      <c r="AP28" s="225"/>
      <c r="AQ28" s="225" t="n">
        <v>2020</v>
      </c>
      <c r="AR28" s="225" t="n">
        <v>2020</v>
      </c>
      <c r="AS28" s="225" t="n">
        <v>2014</v>
      </c>
      <c r="AT28" s="225" t="n">
        <v>2020</v>
      </c>
      <c r="AU28" s="225" t="n">
        <v>2019</v>
      </c>
      <c r="AV28" s="225" t="n">
        <v>2019</v>
      </c>
      <c r="AW28" s="225"/>
      <c r="AX28" s="225" t="n">
        <v>2020</v>
      </c>
      <c r="AY28" s="225" t="n">
        <v>2019</v>
      </c>
      <c r="AZ28" s="225" t="n">
        <v>2019</v>
      </c>
      <c r="BA28" s="225" t="n">
        <v>2020</v>
      </c>
      <c r="BB28" s="225" t="n">
        <v>2021</v>
      </c>
      <c r="BC28" s="225" t="n">
        <v>2022</v>
      </c>
      <c r="BD28" s="226" t="n">
        <v>44700</v>
      </c>
      <c r="BE28" s="227" t="n">
        <v>44768</v>
      </c>
      <c r="BF28" s="225" t="n">
        <v>2021</v>
      </c>
      <c r="BG28" s="225" t="n">
        <v>2020</v>
      </c>
      <c r="BH28" s="225" t="n">
        <v>2020</v>
      </c>
      <c r="BI28" s="225" t="n">
        <v>2015</v>
      </c>
      <c r="BJ28" s="225" t="n">
        <v>2020</v>
      </c>
      <c r="BK28" s="225" t="n">
        <v>2021</v>
      </c>
      <c r="BL28" s="225" t="n">
        <v>2020</v>
      </c>
      <c r="BM28" s="225" t="n">
        <v>2011</v>
      </c>
      <c r="BN28" s="225" t="n">
        <v>2020</v>
      </c>
      <c r="BO28" s="225" t="n">
        <v>2020</v>
      </c>
      <c r="BP28" s="225" t="n">
        <v>2014</v>
      </c>
      <c r="BQ28" s="225" t="n">
        <v>2020</v>
      </c>
      <c r="BR28" s="225" t="n">
        <v>2020</v>
      </c>
      <c r="BS28" s="225" t="n">
        <v>2014</v>
      </c>
      <c r="BT28" s="225" t="n">
        <v>2020</v>
      </c>
      <c r="BU28" s="225" t="n">
        <v>2020</v>
      </c>
      <c r="BV28" s="225" t="n">
        <v>2020</v>
      </c>
      <c r="BW28" s="225" t="n">
        <v>2019</v>
      </c>
      <c r="BX28" s="225" t="n">
        <v>2017</v>
      </c>
      <c r="BY28" s="225" t="n">
        <v>2020</v>
      </c>
      <c r="BZ28" s="225" t="n">
        <v>2021</v>
      </c>
      <c r="CA28" s="225" t="n">
        <v>2015</v>
      </c>
    </row>
    <row r="29" customFormat="false" ht="14.5" hidden="false" customHeight="false" outlineLevel="0" collapsed="false">
      <c r="A29" s="178" t="s">
        <v>463</v>
      </c>
      <c r="B29" s="220" t="s">
        <v>464</v>
      </c>
      <c r="C29" s="225" t="n">
        <v>2015</v>
      </c>
      <c r="D29" s="225" t="n">
        <v>2015</v>
      </c>
      <c r="E29" s="225" t="n">
        <v>2015</v>
      </c>
      <c r="F29" s="225" t="n">
        <v>2015</v>
      </c>
      <c r="G29" s="225" t="n">
        <v>2015</v>
      </c>
      <c r="H29" s="225" t="n">
        <v>2015</v>
      </c>
      <c r="I29" s="225" t="n">
        <v>2015</v>
      </c>
      <c r="J29" s="225" t="n">
        <v>2021</v>
      </c>
      <c r="K29" s="225" t="n">
        <v>2021</v>
      </c>
      <c r="L29" s="225" t="n">
        <v>2020</v>
      </c>
      <c r="M29" s="225" t="n">
        <v>2015</v>
      </c>
      <c r="N29" s="225" t="n">
        <v>2015</v>
      </c>
      <c r="O29" s="225" t="n">
        <v>2015</v>
      </c>
      <c r="P29" s="225" t="n">
        <v>2015</v>
      </c>
      <c r="Q29" s="225" t="n">
        <v>2020</v>
      </c>
      <c r="R29" s="225" t="n">
        <v>2020</v>
      </c>
      <c r="S29" s="225" t="n">
        <v>2020</v>
      </c>
      <c r="T29" s="225" t="n">
        <v>2020</v>
      </c>
      <c r="U29" s="225" t="n">
        <v>2015</v>
      </c>
      <c r="V29" s="225" t="n">
        <v>2015</v>
      </c>
      <c r="W29" s="225" t="n">
        <v>2015</v>
      </c>
      <c r="X29" s="225" t="n">
        <v>2020</v>
      </c>
      <c r="Y29" s="225" t="n">
        <v>2020</v>
      </c>
      <c r="Z29" s="225" t="n">
        <v>2020</v>
      </c>
      <c r="AA29" s="225" t="n">
        <v>2014</v>
      </c>
      <c r="AB29" s="225" t="n">
        <v>2020</v>
      </c>
      <c r="AC29" s="225" t="n">
        <v>2020</v>
      </c>
      <c r="AD29" s="225" t="n">
        <v>2018</v>
      </c>
      <c r="AE29" s="225" t="n">
        <v>2020</v>
      </c>
      <c r="AF29" s="225" t="n">
        <v>2018</v>
      </c>
      <c r="AG29" s="225" t="n">
        <v>2020</v>
      </c>
      <c r="AH29" s="225" t="n">
        <v>2022</v>
      </c>
      <c r="AI29" s="225" t="n">
        <v>2021</v>
      </c>
      <c r="AJ29" s="225" t="n">
        <v>2021</v>
      </c>
      <c r="AK29" s="225" t="n">
        <v>2019</v>
      </c>
      <c r="AL29" s="225" t="n">
        <v>2010</v>
      </c>
      <c r="AM29" s="225" t="n">
        <v>2022</v>
      </c>
      <c r="AN29" s="225" t="n">
        <v>2019</v>
      </c>
      <c r="AO29" s="225" t="n">
        <v>2020</v>
      </c>
      <c r="AP29" s="225" t="n">
        <v>2020</v>
      </c>
      <c r="AQ29" s="225" t="n">
        <v>2020</v>
      </c>
      <c r="AR29" s="225" t="n">
        <v>2020</v>
      </c>
      <c r="AS29" s="225" t="n">
        <v>2020</v>
      </c>
      <c r="AT29" s="225" t="n">
        <v>2020</v>
      </c>
      <c r="AU29" s="225" t="n">
        <v>2020</v>
      </c>
      <c r="AV29" s="225" t="n">
        <v>2020</v>
      </c>
      <c r="AW29" s="225" t="n">
        <v>2020</v>
      </c>
      <c r="AX29" s="225" t="n">
        <v>2020</v>
      </c>
      <c r="AY29" s="225" t="n">
        <v>2019</v>
      </c>
      <c r="AZ29" s="225" t="n">
        <v>2018</v>
      </c>
      <c r="BA29" s="225" t="n">
        <v>2020</v>
      </c>
      <c r="BB29" s="225" t="n">
        <v>2021</v>
      </c>
      <c r="BC29" s="225" t="n">
        <v>2022</v>
      </c>
      <c r="BD29" s="226" t="n">
        <v>44734</v>
      </c>
      <c r="BE29" s="227" t="n">
        <v>44561</v>
      </c>
      <c r="BF29" s="225" t="n">
        <v>2021</v>
      </c>
      <c r="BG29" s="225" t="n">
        <v>2020</v>
      </c>
      <c r="BH29" s="225" t="n">
        <v>2020</v>
      </c>
      <c r="BI29" s="225" t="n">
        <v>2015</v>
      </c>
      <c r="BJ29" s="225" t="n">
        <v>2020</v>
      </c>
      <c r="BK29" s="225" t="n">
        <v>2021</v>
      </c>
      <c r="BL29" s="225" t="n">
        <v>2020</v>
      </c>
      <c r="BM29" s="225" t="n">
        <v>2018</v>
      </c>
      <c r="BN29" s="225" t="n">
        <v>2020</v>
      </c>
      <c r="BO29" s="225" t="n">
        <v>2020</v>
      </c>
      <c r="BP29" s="225" t="n">
        <v>2014</v>
      </c>
      <c r="BQ29" s="225" t="n">
        <v>2020</v>
      </c>
      <c r="BR29" s="225" t="n">
        <v>2020</v>
      </c>
      <c r="BS29" s="225" t="n">
        <v>2016</v>
      </c>
      <c r="BT29" s="225" t="n">
        <v>2020</v>
      </c>
      <c r="BU29" s="225" t="n">
        <v>2020</v>
      </c>
      <c r="BV29" s="225" t="n">
        <v>2020</v>
      </c>
      <c r="BW29" s="225" t="n">
        <v>2019</v>
      </c>
      <c r="BX29" s="225" t="n">
        <v>2017</v>
      </c>
      <c r="BY29" s="225" t="n">
        <v>2020</v>
      </c>
      <c r="BZ29" s="225" t="n">
        <v>2021</v>
      </c>
      <c r="CA29" s="225" t="n">
        <v>2015</v>
      </c>
    </row>
    <row r="30" customFormat="false" ht="14.5" hidden="false" customHeight="false" outlineLevel="0" collapsed="false">
      <c r="A30" s="178" t="s">
        <v>465</v>
      </c>
      <c r="B30" s="220" t="s">
        <v>466</v>
      </c>
      <c r="C30" s="225" t="n">
        <v>2015</v>
      </c>
      <c r="D30" s="225" t="n">
        <v>2015</v>
      </c>
      <c r="E30" s="225" t="n">
        <v>2015</v>
      </c>
      <c r="F30" s="225" t="n">
        <v>2015</v>
      </c>
      <c r="G30" s="225" t="n">
        <v>2015</v>
      </c>
      <c r="H30" s="225" t="n">
        <v>2015</v>
      </c>
      <c r="I30" s="225" t="n">
        <v>2015</v>
      </c>
      <c r="J30" s="225" t="n">
        <v>2021</v>
      </c>
      <c r="K30" s="225" t="n">
        <v>2021</v>
      </c>
      <c r="L30" s="225" t="n">
        <v>2020</v>
      </c>
      <c r="M30" s="225" t="n">
        <v>2015</v>
      </c>
      <c r="N30" s="225" t="n">
        <v>2015</v>
      </c>
      <c r="O30" s="225" t="n">
        <v>2015</v>
      </c>
      <c r="P30" s="225" t="n">
        <v>2015</v>
      </c>
      <c r="Q30" s="225" t="n">
        <v>2020</v>
      </c>
      <c r="R30" s="225" t="n">
        <v>2020</v>
      </c>
      <c r="S30" s="225" t="n">
        <v>2020</v>
      </c>
      <c r="T30" s="225" t="n">
        <v>2020</v>
      </c>
      <c r="U30" s="225" t="n">
        <v>2015</v>
      </c>
      <c r="V30" s="225" t="n">
        <v>2015</v>
      </c>
      <c r="W30" s="225" t="n">
        <v>2015</v>
      </c>
      <c r="X30" s="225" t="n">
        <v>2020</v>
      </c>
      <c r="Y30" s="225" t="n">
        <v>2020</v>
      </c>
      <c r="Z30" s="225" t="n">
        <v>2020</v>
      </c>
      <c r="AA30" s="225" t="n">
        <v>2016</v>
      </c>
      <c r="AB30" s="225" t="n">
        <v>2020</v>
      </c>
      <c r="AC30" s="225" t="n">
        <v>2020</v>
      </c>
      <c r="AD30" s="225" t="n">
        <v>2018</v>
      </c>
      <c r="AE30" s="225" t="n">
        <v>2020</v>
      </c>
      <c r="AF30" s="225" t="n">
        <v>2018</v>
      </c>
      <c r="AG30" s="225" t="n">
        <v>2020</v>
      </c>
      <c r="AH30" s="225" t="n">
        <v>2022</v>
      </c>
      <c r="AI30" s="225" t="n">
        <v>2021</v>
      </c>
      <c r="AJ30" s="225" t="n">
        <v>2021</v>
      </c>
      <c r="AK30" s="225" t="n">
        <v>2019</v>
      </c>
      <c r="AL30" s="225" t="s">
        <v>800</v>
      </c>
      <c r="AM30" s="225" t="n">
        <v>2022</v>
      </c>
      <c r="AN30" s="225" t="n">
        <v>2019</v>
      </c>
      <c r="AO30" s="225" t="n">
        <v>2020</v>
      </c>
      <c r="AP30" s="225" t="n">
        <v>2020</v>
      </c>
      <c r="AQ30" s="225" t="n">
        <v>2020</v>
      </c>
      <c r="AR30" s="225" t="n">
        <v>2020</v>
      </c>
      <c r="AS30" s="225" t="n">
        <v>2020</v>
      </c>
      <c r="AT30" s="225" t="n">
        <v>2020</v>
      </c>
      <c r="AU30" s="225" t="n">
        <v>2020</v>
      </c>
      <c r="AV30" s="225" t="n">
        <v>2020</v>
      </c>
      <c r="AW30" s="225" t="n">
        <v>2020</v>
      </c>
      <c r="AX30" s="225" t="n">
        <v>2020</v>
      </c>
      <c r="AY30" s="225" t="n">
        <v>2019</v>
      </c>
      <c r="AZ30" s="225" t="n">
        <v>2013</v>
      </c>
      <c r="BA30" s="225" t="n">
        <v>2020</v>
      </c>
      <c r="BB30" s="225" t="n">
        <v>2021</v>
      </c>
      <c r="BC30" s="225" t="n">
        <v>2022</v>
      </c>
      <c r="BD30" s="226" t="n">
        <v>44708</v>
      </c>
      <c r="BE30" s="227" t="n">
        <v>44742</v>
      </c>
      <c r="BF30" s="225" t="n">
        <v>2021</v>
      </c>
      <c r="BG30" s="225" t="n">
        <v>2020</v>
      </c>
      <c r="BH30" s="225" t="n">
        <v>2020</v>
      </c>
      <c r="BI30" s="225" t="n">
        <v>2015</v>
      </c>
      <c r="BJ30" s="225" t="n">
        <v>2020</v>
      </c>
      <c r="BK30" s="225" t="n">
        <v>2021</v>
      </c>
      <c r="BL30" s="225" t="n">
        <v>2020</v>
      </c>
      <c r="BM30" s="225" t="n">
        <v>2017</v>
      </c>
      <c r="BN30" s="225" t="n">
        <v>2020</v>
      </c>
      <c r="BO30" s="225" t="n">
        <v>2020</v>
      </c>
      <c r="BP30" s="225" t="n">
        <v>2014</v>
      </c>
      <c r="BQ30" s="225" t="n">
        <v>2020</v>
      </c>
      <c r="BR30" s="225" t="n">
        <v>2020</v>
      </c>
      <c r="BS30" s="225" t="n">
        <v>2016</v>
      </c>
      <c r="BT30" s="225" t="n">
        <v>2020</v>
      </c>
      <c r="BU30" s="225" t="n">
        <v>2020</v>
      </c>
      <c r="BV30" s="225" t="n">
        <v>2020</v>
      </c>
      <c r="BW30" s="225" t="n">
        <v>2019</v>
      </c>
      <c r="BX30" s="225" t="n">
        <v>2017</v>
      </c>
      <c r="BY30" s="225" t="n">
        <v>2020</v>
      </c>
      <c r="BZ30" s="225" t="n">
        <v>2021</v>
      </c>
      <c r="CA30" s="225" t="n">
        <v>2015</v>
      </c>
    </row>
    <row r="31" customFormat="false" ht="14.5" hidden="false" customHeight="false" outlineLevel="0" collapsed="false">
      <c r="A31" s="178" t="s">
        <v>467</v>
      </c>
      <c r="B31" s="220" t="s">
        <v>468</v>
      </c>
      <c r="C31" s="225" t="n">
        <v>2015</v>
      </c>
      <c r="D31" s="225" t="n">
        <v>2015</v>
      </c>
      <c r="E31" s="225" t="n">
        <v>2015</v>
      </c>
      <c r="F31" s="225" t="n">
        <v>2015</v>
      </c>
      <c r="G31" s="225" t="n">
        <v>2015</v>
      </c>
      <c r="H31" s="225" t="n">
        <v>2015</v>
      </c>
      <c r="I31" s="225" t="n">
        <v>2015</v>
      </c>
      <c r="J31" s="225" t="n">
        <v>2021</v>
      </c>
      <c r="K31" s="225" t="n">
        <v>2021</v>
      </c>
      <c r="L31" s="225"/>
      <c r="M31" s="225" t="n">
        <v>2015</v>
      </c>
      <c r="N31" s="225" t="n">
        <v>2015</v>
      </c>
      <c r="O31" s="225" t="n">
        <v>2015</v>
      </c>
      <c r="P31" s="225" t="n">
        <v>2015</v>
      </c>
      <c r="Q31" s="225" t="n">
        <v>2020</v>
      </c>
      <c r="R31" s="225" t="n">
        <v>2020</v>
      </c>
      <c r="S31" s="225" t="n">
        <v>2020</v>
      </c>
      <c r="T31" s="225" t="n">
        <v>2020</v>
      </c>
      <c r="U31" s="225" t="n">
        <v>2015</v>
      </c>
      <c r="V31" s="225" t="n">
        <v>2015</v>
      </c>
      <c r="W31" s="225" t="n">
        <v>2015</v>
      </c>
      <c r="X31" s="225" t="n">
        <v>2020</v>
      </c>
      <c r="Y31" s="225" t="n">
        <v>2020</v>
      </c>
      <c r="Z31" s="225" t="n">
        <v>2020</v>
      </c>
      <c r="AA31" s="225"/>
      <c r="AB31" s="225" t="n">
        <v>2020</v>
      </c>
      <c r="AC31" s="225"/>
      <c r="AD31" s="225" t="n">
        <v>2018</v>
      </c>
      <c r="AE31" s="225" t="n">
        <v>2020</v>
      </c>
      <c r="AF31" s="225"/>
      <c r="AG31" s="225" t="n">
        <v>2020</v>
      </c>
      <c r="AH31" s="225" t="n">
        <v>2022</v>
      </c>
      <c r="AI31" s="225" t="n">
        <v>2021</v>
      </c>
      <c r="AJ31" s="225" t="n">
        <v>2021</v>
      </c>
      <c r="AK31" s="225" t="n">
        <v>2019</v>
      </c>
      <c r="AL31" s="225"/>
      <c r="AM31" s="225" t="n">
        <v>2022</v>
      </c>
      <c r="AN31" s="225" t="n">
        <v>2019</v>
      </c>
      <c r="AO31" s="225" t="n">
        <v>2020</v>
      </c>
      <c r="AP31" s="225" t="n">
        <v>2020</v>
      </c>
      <c r="AQ31" s="225" t="n">
        <v>2020</v>
      </c>
      <c r="AR31" s="225" t="n">
        <v>2020</v>
      </c>
      <c r="AS31" s="225"/>
      <c r="AT31" s="225" t="n">
        <v>2020</v>
      </c>
      <c r="AU31" s="225" t="n">
        <v>2020</v>
      </c>
      <c r="AV31" s="225" t="n">
        <v>2019</v>
      </c>
      <c r="AW31" s="225" t="n">
        <v>2020</v>
      </c>
      <c r="AX31" s="225" t="n">
        <v>2020</v>
      </c>
      <c r="AY31" s="225" t="n">
        <v>2019</v>
      </c>
      <c r="AZ31" s="225" t="n">
        <v>2015</v>
      </c>
      <c r="BA31" s="225" t="n">
        <v>2020</v>
      </c>
      <c r="BB31" s="225" t="n">
        <v>2021</v>
      </c>
      <c r="BC31" s="225" t="n">
        <v>2022</v>
      </c>
      <c r="BD31" s="226" t="n">
        <v>44700</v>
      </c>
      <c r="BE31" s="227" t="n">
        <v>44561</v>
      </c>
      <c r="BF31" s="225" t="n">
        <v>2021</v>
      </c>
      <c r="BG31" s="225" t="n">
        <v>2020</v>
      </c>
      <c r="BH31" s="225" t="n">
        <v>2020</v>
      </c>
      <c r="BI31" s="225" t="n">
        <v>2015</v>
      </c>
      <c r="BJ31" s="225" t="n">
        <v>2019</v>
      </c>
      <c r="BK31" s="225" t="n">
        <v>2021</v>
      </c>
      <c r="BL31" s="225" t="n">
        <v>2020</v>
      </c>
      <c r="BM31" s="225" t="n">
        <v>2015</v>
      </c>
      <c r="BN31" s="225" t="n">
        <v>2020</v>
      </c>
      <c r="BO31" s="225" t="n">
        <v>2020</v>
      </c>
      <c r="BP31" s="225" t="n">
        <v>2014</v>
      </c>
      <c r="BQ31" s="225" t="n">
        <v>2020</v>
      </c>
      <c r="BR31" s="225" t="n">
        <v>2020</v>
      </c>
      <c r="BS31" s="225" t="n">
        <v>2015</v>
      </c>
      <c r="BT31" s="225" t="n">
        <v>2020</v>
      </c>
      <c r="BU31" s="225" t="n">
        <v>2020</v>
      </c>
      <c r="BV31" s="225"/>
      <c r="BW31" s="225" t="n">
        <v>2019</v>
      </c>
      <c r="BX31" s="225" t="n">
        <v>2017</v>
      </c>
      <c r="BY31" s="225" t="n">
        <v>2020</v>
      </c>
      <c r="BZ31" s="225" t="n">
        <v>2021</v>
      </c>
      <c r="CA31" s="225" t="n">
        <v>2015</v>
      </c>
    </row>
    <row r="32" customFormat="false" ht="14.5" hidden="false" customHeight="false" outlineLevel="0" collapsed="false">
      <c r="A32" s="178" t="s">
        <v>469</v>
      </c>
      <c r="B32" s="220" t="s">
        <v>470</v>
      </c>
      <c r="C32" s="225" t="n">
        <v>2015</v>
      </c>
      <c r="D32" s="225" t="n">
        <v>2015</v>
      </c>
      <c r="E32" s="225" t="n">
        <v>2015</v>
      </c>
      <c r="F32" s="225" t="n">
        <v>2015</v>
      </c>
      <c r="G32" s="225" t="n">
        <v>2015</v>
      </c>
      <c r="H32" s="225" t="n">
        <v>2015</v>
      </c>
      <c r="I32" s="225" t="n">
        <v>2015</v>
      </c>
      <c r="J32" s="225" t="n">
        <v>2021</v>
      </c>
      <c r="K32" s="225" t="n">
        <v>2021</v>
      </c>
      <c r="L32" s="225" t="n">
        <v>2020</v>
      </c>
      <c r="M32" s="225" t="n">
        <v>2015</v>
      </c>
      <c r="N32" s="225" t="n">
        <v>2015</v>
      </c>
      <c r="O32" s="225" t="n">
        <v>2015</v>
      </c>
      <c r="P32" s="225" t="n">
        <v>2015</v>
      </c>
      <c r="Q32" s="225" t="n">
        <v>2020</v>
      </c>
      <c r="R32" s="225" t="n">
        <v>2020</v>
      </c>
      <c r="S32" s="225" t="n">
        <v>2020</v>
      </c>
      <c r="T32" s="225" t="n">
        <v>2020</v>
      </c>
      <c r="U32" s="225" t="n">
        <v>2015</v>
      </c>
      <c r="V32" s="225" t="n">
        <v>2015</v>
      </c>
      <c r="W32" s="225" t="n">
        <v>2015</v>
      </c>
      <c r="X32" s="225" t="n">
        <v>2020</v>
      </c>
      <c r="Y32" s="225" t="n">
        <v>2020</v>
      </c>
      <c r="Z32" s="225" t="n">
        <v>2020</v>
      </c>
      <c r="AA32" s="225" t="n">
        <v>2014</v>
      </c>
      <c r="AB32" s="225" t="n">
        <v>2020</v>
      </c>
      <c r="AC32" s="225" t="n">
        <v>2020</v>
      </c>
      <c r="AD32" s="225" t="n">
        <v>2019</v>
      </c>
      <c r="AE32" s="225" t="n">
        <v>2020</v>
      </c>
      <c r="AF32" s="225" t="n">
        <v>2018</v>
      </c>
      <c r="AG32" s="225" t="n">
        <v>2020</v>
      </c>
      <c r="AH32" s="225" t="n">
        <v>2022</v>
      </c>
      <c r="AI32" s="225" t="n">
        <v>2021</v>
      </c>
      <c r="AJ32" s="225" t="n">
        <v>2021</v>
      </c>
      <c r="AK32" s="225" t="n">
        <v>2019</v>
      </c>
      <c r="AL32" s="225" t="n">
        <v>2014</v>
      </c>
      <c r="AM32" s="225" t="n">
        <v>2022</v>
      </c>
      <c r="AN32" s="225" t="n">
        <v>2019</v>
      </c>
      <c r="AO32" s="225" t="n">
        <v>2020</v>
      </c>
      <c r="AP32" s="225" t="n">
        <v>2020</v>
      </c>
      <c r="AQ32" s="225" t="n">
        <v>2020</v>
      </c>
      <c r="AR32" s="225" t="n">
        <v>2020</v>
      </c>
      <c r="AS32" s="225" t="n">
        <v>2014</v>
      </c>
      <c r="AT32" s="225" t="n">
        <v>2020</v>
      </c>
      <c r="AU32" s="225" t="n">
        <v>2020</v>
      </c>
      <c r="AV32" s="225" t="n">
        <v>2020</v>
      </c>
      <c r="AW32" s="225" t="n">
        <v>2020</v>
      </c>
      <c r="AX32" s="225" t="n">
        <v>2020</v>
      </c>
      <c r="AY32" s="225" t="n">
        <v>2019</v>
      </c>
      <c r="AZ32" s="225"/>
      <c r="BA32" s="225" t="n">
        <v>2020</v>
      </c>
      <c r="BB32" s="225" t="n">
        <v>2021</v>
      </c>
      <c r="BC32" s="225" t="n">
        <v>2022</v>
      </c>
      <c r="BD32" s="226" t="n">
        <v>44700</v>
      </c>
      <c r="BE32" s="227" t="n">
        <v>44561</v>
      </c>
      <c r="BF32" s="225" t="n">
        <v>2021</v>
      </c>
      <c r="BG32" s="225" t="n">
        <v>2020</v>
      </c>
      <c r="BH32" s="225" t="n">
        <v>2020</v>
      </c>
      <c r="BI32" s="225" t="n">
        <v>2013</v>
      </c>
      <c r="BJ32" s="225" t="n">
        <v>2020</v>
      </c>
      <c r="BK32" s="225" t="n">
        <v>2021</v>
      </c>
      <c r="BL32" s="225" t="n">
        <v>2020</v>
      </c>
      <c r="BM32" s="225" t="n">
        <v>2015</v>
      </c>
      <c r="BN32" s="225" t="n">
        <v>2018</v>
      </c>
      <c r="BO32" s="225" t="n">
        <v>2020</v>
      </c>
      <c r="BP32" s="225" t="n">
        <v>2014</v>
      </c>
      <c r="BQ32" s="225" t="n">
        <v>2020</v>
      </c>
      <c r="BR32" s="225" t="n">
        <v>2020</v>
      </c>
      <c r="BS32" s="225" t="n">
        <v>2014</v>
      </c>
      <c r="BT32" s="225" t="n">
        <v>2020</v>
      </c>
      <c r="BU32" s="225" t="n">
        <v>2020</v>
      </c>
      <c r="BV32" s="225" t="n">
        <v>2020</v>
      </c>
      <c r="BW32" s="225" t="n">
        <v>2019</v>
      </c>
      <c r="BX32" s="225" t="n">
        <v>2017</v>
      </c>
      <c r="BY32" s="225" t="n">
        <v>2020</v>
      </c>
      <c r="BZ32" s="225" t="n">
        <v>2021</v>
      </c>
      <c r="CA32" s="225" t="n">
        <v>2015</v>
      </c>
    </row>
    <row r="33" customFormat="false" ht="14.5" hidden="false" customHeight="false" outlineLevel="0" collapsed="false">
      <c r="A33" s="178" t="s">
        <v>471</v>
      </c>
      <c r="B33" s="220" t="s">
        <v>472</v>
      </c>
      <c r="C33" s="225" t="n">
        <v>2015</v>
      </c>
      <c r="D33" s="225" t="n">
        <v>2015</v>
      </c>
      <c r="E33" s="225" t="n">
        <v>2015</v>
      </c>
      <c r="F33" s="225" t="n">
        <v>2015</v>
      </c>
      <c r="G33" s="225" t="n">
        <v>2015</v>
      </c>
      <c r="H33" s="225" t="n">
        <v>2015</v>
      </c>
      <c r="I33" s="225" t="n">
        <v>2015</v>
      </c>
      <c r="J33" s="225" t="n">
        <v>2021</v>
      </c>
      <c r="K33" s="225" t="n">
        <v>2021</v>
      </c>
      <c r="L33" s="225" t="n">
        <v>2020</v>
      </c>
      <c r="M33" s="225" t="n">
        <v>2015</v>
      </c>
      <c r="N33" s="225" t="n">
        <v>2015</v>
      </c>
      <c r="O33" s="225" t="n">
        <v>2015</v>
      </c>
      <c r="P33" s="225" t="n">
        <v>2015</v>
      </c>
      <c r="Q33" s="225" t="n">
        <v>2020</v>
      </c>
      <c r="R33" s="225" t="n">
        <v>2020</v>
      </c>
      <c r="S33" s="225" t="n">
        <v>2020</v>
      </c>
      <c r="T33" s="225" t="n">
        <v>2020</v>
      </c>
      <c r="U33" s="225" t="n">
        <v>2015</v>
      </c>
      <c r="V33" s="225" t="n">
        <v>2015</v>
      </c>
      <c r="W33" s="225" t="n">
        <v>2015</v>
      </c>
      <c r="X33" s="225" t="n">
        <v>2020</v>
      </c>
      <c r="Y33" s="225" t="n">
        <v>2020</v>
      </c>
      <c r="Z33" s="225" t="n">
        <v>2020</v>
      </c>
      <c r="AA33" s="225" t="n">
        <v>2011</v>
      </c>
      <c r="AB33" s="225" t="n">
        <v>2020</v>
      </c>
      <c r="AC33" s="225" t="n">
        <v>2020</v>
      </c>
      <c r="AD33" s="225" t="n">
        <v>2016</v>
      </c>
      <c r="AE33" s="225" t="n">
        <v>2020</v>
      </c>
      <c r="AF33" s="225" t="n">
        <v>2018</v>
      </c>
      <c r="AG33" s="225" t="n">
        <v>2020</v>
      </c>
      <c r="AH33" s="225" t="n">
        <v>2022</v>
      </c>
      <c r="AI33" s="225" t="n">
        <v>2021</v>
      </c>
      <c r="AJ33" s="225" t="n">
        <v>2021</v>
      </c>
      <c r="AK33" s="225" t="n">
        <v>2019</v>
      </c>
      <c r="AL33" s="225" t="n">
        <v>2018</v>
      </c>
      <c r="AM33" s="225" t="n">
        <v>2022</v>
      </c>
      <c r="AN33" s="225" t="n">
        <v>2019</v>
      </c>
      <c r="AO33" s="225" t="n">
        <v>2020</v>
      </c>
      <c r="AP33" s="225" t="n">
        <v>2020</v>
      </c>
      <c r="AQ33" s="225" t="n">
        <v>2020</v>
      </c>
      <c r="AR33" s="225" t="n">
        <v>2020</v>
      </c>
      <c r="AS33" s="225" t="n">
        <v>2018</v>
      </c>
      <c r="AT33" s="225" t="n">
        <v>2020</v>
      </c>
      <c r="AU33" s="225" t="n">
        <v>2020</v>
      </c>
      <c r="AV33" s="225" t="n">
        <v>2020</v>
      </c>
      <c r="AW33" s="225" t="n">
        <v>2020</v>
      </c>
      <c r="AX33" s="225" t="n">
        <v>2020</v>
      </c>
      <c r="AY33" s="225" t="n">
        <v>2019</v>
      </c>
      <c r="AZ33" s="225" t="n">
        <v>2014</v>
      </c>
      <c r="BA33" s="225" t="n">
        <v>2020</v>
      </c>
      <c r="BB33" s="225" t="n">
        <v>2021</v>
      </c>
      <c r="BC33" s="225" t="n">
        <v>2022</v>
      </c>
      <c r="BD33" s="226" t="n">
        <v>44750</v>
      </c>
      <c r="BE33" s="227" t="n">
        <v>44742</v>
      </c>
      <c r="BF33" s="225" t="n">
        <v>2021</v>
      </c>
      <c r="BG33" s="225" t="n">
        <v>2020</v>
      </c>
      <c r="BH33" s="225" t="n">
        <v>2020</v>
      </c>
      <c r="BI33" s="225" t="n">
        <v>2015</v>
      </c>
      <c r="BJ33" s="225" t="n">
        <v>2020</v>
      </c>
      <c r="BK33" s="225" t="n">
        <v>2021</v>
      </c>
      <c r="BL33" s="225" t="n">
        <v>2020</v>
      </c>
      <c r="BM33" s="225" t="n">
        <v>2018</v>
      </c>
      <c r="BN33" s="225" t="n">
        <v>2020</v>
      </c>
      <c r="BO33" s="225" t="n">
        <v>2020</v>
      </c>
      <c r="BP33" s="225" t="n">
        <v>2014</v>
      </c>
      <c r="BQ33" s="225" t="n">
        <v>2020</v>
      </c>
      <c r="BR33" s="225" t="n">
        <v>2020</v>
      </c>
      <c r="BS33" s="225" t="n">
        <v>2011</v>
      </c>
      <c r="BT33" s="225" t="n">
        <v>2020</v>
      </c>
      <c r="BU33" s="225" t="n">
        <v>2020</v>
      </c>
      <c r="BV33" s="225" t="n">
        <v>2020</v>
      </c>
      <c r="BW33" s="225" t="n">
        <v>2019</v>
      </c>
      <c r="BX33" s="225" t="n">
        <v>2017</v>
      </c>
      <c r="BY33" s="225" t="n">
        <v>2020</v>
      </c>
      <c r="BZ33" s="225" t="n">
        <v>2021</v>
      </c>
      <c r="CA33" s="225" t="n">
        <v>2015</v>
      </c>
    </row>
    <row r="34" customFormat="false" ht="14.5" hidden="false" customHeight="false" outlineLevel="0" collapsed="false">
      <c r="A34" s="178" t="s">
        <v>473</v>
      </c>
      <c r="B34" s="220" t="s">
        <v>474</v>
      </c>
      <c r="C34" s="225" t="n">
        <v>2015</v>
      </c>
      <c r="D34" s="225" t="n">
        <v>2015</v>
      </c>
      <c r="E34" s="225" t="n">
        <v>2015</v>
      </c>
      <c r="F34" s="225" t="n">
        <v>2015</v>
      </c>
      <c r="G34" s="225" t="n">
        <v>2015</v>
      </c>
      <c r="H34" s="225" t="n">
        <v>2015</v>
      </c>
      <c r="I34" s="225" t="n">
        <v>2015</v>
      </c>
      <c r="J34" s="225" t="n">
        <v>2021</v>
      </c>
      <c r="K34" s="225" t="n">
        <v>2021</v>
      </c>
      <c r="L34" s="225" t="n">
        <v>2020</v>
      </c>
      <c r="M34" s="225" t="n">
        <v>2015</v>
      </c>
      <c r="N34" s="225" t="n">
        <v>2015</v>
      </c>
      <c r="O34" s="225" t="n">
        <v>2015</v>
      </c>
      <c r="P34" s="225" t="n">
        <v>2015</v>
      </c>
      <c r="Q34" s="225" t="n">
        <v>2020</v>
      </c>
      <c r="R34" s="225" t="n">
        <v>2020</v>
      </c>
      <c r="S34" s="225" t="n">
        <v>2020</v>
      </c>
      <c r="T34" s="225" t="n">
        <v>2020</v>
      </c>
      <c r="U34" s="225" t="n">
        <v>2015</v>
      </c>
      <c r="V34" s="225" t="n">
        <v>2015</v>
      </c>
      <c r="W34" s="225" t="n">
        <v>2015</v>
      </c>
      <c r="X34" s="225" t="n">
        <v>2020</v>
      </c>
      <c r="Y34" s="225" t="n">
        <v>2020</v>
      </c>
      <c r="Z34" s="225" t="n">
        <v>2020</v>
      </c>
      <c r="AA34" s="225" t="n">
        <v>2016</v>
      </c>
      <c r="AB34" s="225" t="n">
        <v>2020</v>
      </c>
      <c r="AC34" s="225"/>
      <c r="AD34" s="225" t="n">
        <v>2018</v>
      </c>
      <c r="AE34" s="225" t="n">
        <v>2020</v>
      </c>
      <c r="AF34" s="225" t="n">
        <v>2018</v>
      </c>
      <c r="AG34" s="225" t="n">
        <v>2020</v>
      </c>
      <c r="AH34" s="225" t="n">
        <v>2022</v>
      </c>
      <c r="AI34" s="225" t="n">
        <v>2021</v>
      </c>
      <c r="AJ34" s="225" t="n">
        <v>2021</v>
      </c>
      <c r="AK34" s="225" t="n">
        <v>2019</v>
      </c>
      <c r="AL34" s="225"/>
      <c r="AM34" s="225" t="n">
        <v>2022</v>
      </c>
      <c r="AN34" s="225"/>
      <c r="AO34" s="225"/>
      <c r="AP34" s="225"/>
      <c r="AQ34" s="225" t="n">
        <v>2020</v>
      </c>
      <c r="AR34" s="225" t="n">
        <v>2020</v>
      </c>
      <c r="AS34" s="225"/>
      <c r="AT34" s="225" t="n">
        <v>2020</v>
      </c>
      <c r="AU34" s="225"/>
      <c r="AV34" s="225"/>
      <c r="AW34" s="225"/>
      <c r="AX34" s="225" t="n">
        <v>2020</v>
      </c>
      <c r="AY34" s="225" t="n">
        <v>2019</v>
      </c>
      <c r="AZ34" s="225" t="n">
        <v>2017</v>
      </c>
      <c r="BA34" s="225" t="n">
        <v>2020</v>
      </c>
      <c r="BB34" s="225" t="n">
        <v>2021</v>
      </c>
      <c r="BC34" s="225" t="n">
        <v>2022</v>
      </c>
      <c r="BD34" s="226" t="n">
        <v>44700</v>
      </c>
      <c r="BE34" s="227" t="n">
        <v>44561</v>
      </c>
      <c r="BF34" s="225" t="n">
        <v>2021</v>
      </c>
      <c r="BG34" s="225" t="n">
        <v>2020</v>
      </c>
      <c r="BH34" s="225" t="n">
        <v>2020</v>
      </c>
      <c r="BI34" s="225" t="n">
        <v>2013</v>
      </c>
      <c r="BJ34" s="225" t="n">
        <v>2020</v>
      </c>
      <c r="BK34" s="225" t="n">
        <v>2021</v>
      </c>
      <c r="BL34" s="225" t="n">
        <v>2020</v>
      </c>
      <c r="BM34" s="225"/>
      <c r="BN34" s="225" t="n">
        <v>2020</v>
      </c>
      <c r="BO34" s="225" t="n">
        <v>2020</v>
      </c>
      <c r="BP34" s="225" t="n">
        <v>2014</v>
      </c>
      <c r="BQ34" s="225" t="n">
        <v>2020</v>
      </c>
      <c r="BR34" s="225" t="n">
        <v>2020</v>
      </c>
      <c r="BS34" s="225" t="n">
        <v>2017</v>
      </c>
      <c r="BT34" s="225" t="n">
        <v>2020</v>
      </c>
      <c r="BU34" s="225" t="n">
        <v>2020</v>
      </c>
      <c r="BV34" s="225" t="n">
        <v>2020</v>
      </c>
      <c r="BW34" s="225" t="n">
        <v>2019</v>
      </c>
      <c r="BX34" s="225" t="n">
        <v>2017</v>
      </c>
      <c r="BY34" s="225" t="n">
        <v>2020</v>
      </c>
      <c r="BZ34" s="225" t="n">
        <v>2021</v>
      </c>
      <c r="CA34" s="225" t="n">
        <v>2015</v>
      </c>
    </row>
    <row r="35" customFormat="false" ht="14.5" hidden="false" customHeight="false" outlineLevel="0" collapsed="false">
      <c r="A35" s="178" t="s">
        <v>475</v>
      </c>
      <c r="B35" s="220" t="s">
        <v>476</v>
      </c>
      <c r="C35" s="225" t="n">
        <v>2015</v>
      </c>
      <c r="D35" s="225" t="n">
        <v>2015</v>
      </c>
      <c r="E35" s="225" t="n">
        <v>2015</v>
      </c>
      <c r="F35" s="225" t="n">
        <v>2015</v>
      </c>
      <c r="G35" s="225" t="n">
        <v>2015</v>
      </c>
      <c r="H35" s="225" t="n">
        <v>2015</v>
      </c>
      <c r="I35" s="225" t="n">
        <v>2015</v>
      </c>
      <c r="J35" s="225" t="n">
        <v>2021</v>
      </c>
      <c r="K35" s="225" t="n">
        <v>2021</v>
      </c>
      <c r="L35" s="225" t="n">
        <v>2020</v>
      </c>
      <c r="M35" s="225" t="n">
        <v>2015</v>
      </c>
      <c r="N35" s="225" t="n">
        <v>2015</v>
      </c>
      <c r="O35" s="225" t="n">
        <v>2015</v>
      </c>
      <c r="P35" s="225" t="n">
        <v>2015</v>
      </c>
      <c r="Q35" s="225" t="n">
        <v>2020</v>
      </c>
      <c r="R35" s="225" t="n">
        <v>2020</v>
      </c>
      <c r="S35" s="225" t="n">
        <v>2020</v>
      </c>
      <c r="T35" s="225" t="n">
        <v>2020</v>
      </c>
      <c r="U35" s="225" t="n">
        <v>2015</v>
      </c>
      <c r="V35" s="225" t="n">
        <v>2015</v>
      </c>
      <c r="W35" s="225" t="n">
        <v>2015</v>
      </c>
      <c r="X35" s="225" t="n">
        <v>2020</v>
      </c>
      <c r="Y35" s="225" t="n">
        <v>2020</v>
      </c>
      <c r="Z35" s="225" t="n">
        <v>2020</v>
      </c>
      <c r="AA35" s="225" t="n">
        <v>1994</v>
      </c>
      <c r="AB35" s="225" t="n">
        <v>2020</v>
      </c>
      <c r="AC35" s="225" t="n">
        <v>2020</v>
      </c>
      <c r="AD35" s="225" t="n">
        <v>2017</v>
      </c>
      <c r="AE35" s="225"/>
      <c r="AF35" s="225" t="n">
        <v>2018</v>
      </c>
      <c r="AG35" s="225" t="n">
        <v>2020</v>
      </c>
      <c r="AH35" s="225" t="n">
        <v>2022</v>
      </c>
      <c r="AI35" s="225" t="n">
        <v>2021</v>
      </c>
      <c r="AJ35" s="225" t="n">
        <v>2021</v>
      </c>
      <c r="AK35" s="225" t="n">
        <v>2019</v>
      </c>
      <c r="AL35" s="225" t="s">
        <v>798</v>
      </c>
      <c r="AM35" s="225" t="n">
        <v>2022</v>
      </c>
      <c r="AN35" s="225" t="n">
        <v>2019</v>
      </c>
      <c r="AO35" s="225" t="n">
        <v>2020</v>
      </c>
      <c r="AP35" s="225" t="n">
        <v>2020</v>
      </c>
      <c r="AQ35" s="225" t="n">
        <v>2020</v>
      </c>
      <c r="AR35" s="225" t="n">
        <v>2020</v>
      </c>
      <c r="AS35" s="225" t="n">
        <v>2019</v>
      </c>
      <c r="AT35" s="225" t="n">
        <v>2020</v>
      </c>
      <c r="AU35" s="225" t="n">
        <v>2020</v>
      </c>
      <c r="AV35" s="225" t="n">
        <v>2019</v>
      </c>
      <c r="AW35" s="225" t="n">
        <v>2020</v>
      </c>
      <c r="AX35" s="225" t="n">
        <v>2020</v>
      </c>
      <c r="AY35" s="225" t="n">
        <v>2019</v>
      </c>
      <c r="AZ35" s="225" t="n">
        <v>2008</v>
      </c>
      <c r="BA35" s="225" t="n">
        <v>2020</v>
      </c>
      <c r="BB35" s="225" t="n">
        <v>2021</v>
      </c>
      <c r="BC35" s="225" t="n">
        <v>2022</v>
      </c>
      <c r="BD35" s="226" t="n">
        <v>44742</v>
      </c>
      <c r="BE35" s="227" t="n">
        <v>44742</v>
      </c>
      <c r="BF35" s="225" t="n">
        <v>2021</v>
      </c>
      <c r="BG35" s="225" t="n">
        <v>2020</v>
      </c>
      <c r="BH35" s="225" t="n">
        <v>2020</v>
      </c>
      <c r="BI35" s="225"/>
      <c r="BJ35" s="225" t="n">
        <v>2020</v>
      </c>
      <c r="BK35" s="225" t="n">
        <v>2021</v>
      </c>
      <c r="BL35" s="225" t="n">
        <v>2020</v>
      </c>
      <c r="BM35" s="225" t="n">
        <v>2018</v>
      </c>
      <c r="BN35" s="225" t="n">
        <v>2020</v>
      </c>
      <c r="BO35" s="225" t="n">
        <v>2020</v>
      </c>
      <c r="BP35" s="225" t="n">
        <v>2014</v>
      </c>
      <c r="BQ35" s="225" t="n">
        <v>2020</v>
      </c>
      <c r="BR35" s="225" t="n">
        <v>2020</v>
      </c>
      <c r="BS35" s="225" t="n">
        <v>2015</v>
      </c>
      <c r="BT35" s="225" t="n">
        <v>2020</v>
      </c>
      <c r="BU35" s="225"/>
      <c r="BV35" s="225" t="n">
        <v>2020</v>
      </c>
      <c r="BW35" s="225" t="n">
        <v>2019</v>
      </c>
      <c r="BX35" s="225" t="n">
        <v>2017</v>
      </c>
      <c r="BY35" s="225" t="n">
        <v>2020</v>
      </c>
      <c r="BZ35" s="225" t="n">
        <v>2021</v>
      </c>
      <c r="CA35" s="225" t="n">
        <v>2015</v>
      </c>
    </row>
    <row r="36" customFormat="false" ht="14.5" hidden="false" customHeight="false" outlineLevel="0" collapsed="false">
      <c r="A36" s="178" t="s">
        <v>477</v>
      </c>
      <c r="B36" s="220" t="s">
        <v>478</v>
      </c>
      <c r="C36" s="225" t="n">
        <v>2015</v>
      </c>
      <c r="D36" s="225" t="n">
        <v>2015</v>
      </c>
      <c r="E36" s="225" t="n">
        <v>2015</v>
      </c>
      <c r="F36" s="225" t="n">
        <v>2015</v>
      </c>
      <c r="G36" s="225" t="n">
        <v>2015</v>
      </c>
      <c r="H36" s="225" t="n">
        <v>2015</v>
      </c>
      <c r="I36" s="225" t="n">
        <v>2015</v>
      </c>
      <c r="J36" s="225" t="n">
        <v>2021</v>
      </c>
      <c r="K36" s="225" t="n">
        <v>2021</v>
      </c>
      <c r="L36" s="225" t="n">
        <v>2020</v>
      </c>
      <c r="M36" s="225" t="n">
        <v>2015</v>
      </c>
      <c r="N36" s="225" t="n">
        <v>2015</v>
      </c>
      <c r="O36" s="225" t="n">
        <v>2015</v>
      </c>
      <c r="P36" s="225" t="n">
        <v>2015</v>
      </c>
      <c r="Q36" s="225" t="n">
        <v>2020</v>
      </c>
      <c r="R36" s="225" t="n">
        <v>2020</v>
      </c>
      <c r="S36" s="225" t="n">
        <v>2020</v>
      </c>
      <c r="T36" s="225" t="n">
        <v>2020</v>
      </c>
      <c r="U36" s="225" t="n">
        <v>2015</v>
      </c>
      <c r="V36" s="225" t="n">
        <v>2015</v>
      </c>
      <c r="W36" s="225" t="n">
        <v>2015</v>
      </c>
      <c r="X36" s="225" t="n">
        <v>2020</v>
      </c>
      <c r="Y36" s="225" t="n">
        <v>2020</v>
      </c>
      <c r="Z36" s="225" t="n">
        <v>2020</v>
      </c>
      <c r="AA36" s="225" t="n">
        <v>2015</v>
      </c>
      <c r="AB36" s="225" t="n">
        <v>2020</v>
      </c>
      <c r="AC36" s="225" t="n">
        <v>2020</v>
      </c>
      <c r="AD36" s="225" t="n">
        <v>2018</v>
      </c>
      <c r="AE36" s="225" t="n">
        <v>2020</v>
      </c>
      <c r="AF36" s="225" t="n">
        <v>2018</v>
      </c>
      <c r="AG36" s="225" t="n">
        <v>2020</v>
      </c>
      <c r="AH36" s="225" t="n">
        <v>2022</v>
      </c>
      <c r="AI36" s="225" t="n">
        <v>2021</v>
      </c>
      <c r="AJ36" s="225" t="n">
        <v>2021</v>
      </c>
      <c r="AK36" s="225" t="n">
        <v>2019</v>
      </c>
      <c r="AL36" s="225" t="s">
        <v>801</v>
      </c>
      <c r="AM36" s="225" t="n">
        <v>2022</v>
      </c>
      <c r="AN36" s="225" t="n">
        <v>2019</v>
      </c>
      <c r="AO36" s="225" t="n">
        <v>2020</v>
      </c>
      <c r="AP36" s="225" t="n">
        <v>2020</v>
      </c>
      <c r="AQ36" s="225" t="n">
        <v>2020</v>
      </c>
      <c r="AR36" s="225" t="n">
        <v>2020</v>
      </c>
      <c r="AS36" s="225" t="n">
        <v>2020</v>
      </c>
      <c r="AT36" s="225" t="n">
        <v>2020</v>
      </c>
      <c r="AU36" s="225" t="n">
        <v>2020</v>
      </c>
      <c r="AV36" s="225" t="n">
        <v>2020</v>
      </c>
      <c r="AW36" s="225" t="n">
        <v>2020</v>
      </c>
      <c r="AX36" s="225" t="n">
        <v>2020</v>
      </c>
      <c r="AY36" s="225" t="n">
        <v>2019</v>
      </c>
      <c r="AZ36" s="225" t="n">
        <v>2018</v>
      </c>
      <c r="BA36" s="225" t="n">
        <v>2020</v>
      </c>
      <c r="BB36" s="225" t="n">
        <v>2021</v>
      </c>
      <c r="BC36" s="225" t="n">
        <v>2022</v>
      </c>
      <c r="BD36" s="226" t="n">
        <v>44742</v>
      </c>
      <c r="BE36" s="227" t="n">
        <v>44742</v>
      </c>
      <c r="BF36" s="225" t="n">
        <v>2021</v>
      </c>
      <c r="BG36" s="225" t="n">
        <v>2020</v>
      </c>
      <c r="BH36" s="225" t="n">
        <v>2020</v>
      </c>
      <c r="BI36" s="225"/>
      <c r="BJ36" s="225" t="n">
        <v>2020</v>
      </c>
      <c r="BK36" s="225" t="n">
        <v>2021</v>
      </c>
      <c r="BL36" s="225" t="n">
        <v>2020</v>
      </c>
      <c r="BM36" s="225" t="n">
        <v>2016</v>
      </c>
      <c r="BN36" s="225" t="n">
        <v>2020</v>
      </c>
      <c r="BO36" s="225" t="n">
        <v>2020</v>
      </c>
      <c r="BP36" s="225" t="n">
        <v>2014</v>
      </c>
      <c r="BQ36" s="225" t="n">
        <v>2020</v>
      </c>
      <c r="BR36" s="225" t="n">
        <v>2020</v>
      </c>
      <c r="BS36" s="225" t="n">
        <v>2016</v>
      </c>
      <c r="BT36" s="225" t="n">
        <v>2020</v>
      </c>
      <c r="BU36" s="225"/>
      <c r="BV36" s="225"/>
      <c r="BW36" s="225" t="n">
        <v>2019</v>
      </c>
      <c r="BX36" s="225" t="n">
        <v>2017</v>
      </c>
      <c r="BY36" s="225" t="n">
        <v>2020</v>
      </c>
      <c r="BZ36" s="225" t="n">
        <v>2021</v>
      </c>
      <c r="CA36" s="225" t="n">
        <v>2015</v>
      </c>
    </row>
    <row r="37" customFormat="false" ht="14.5" hidden="false" customHeight="false" outlineLevel="0" collapsed="false">
      <c r="A37" s="178" t="s">
        <v>479</v>
      </c>
      <c r="B37" s="220" t="s">
        <v>480</v>
      </c>
      <c r="C37" s="225" t="n">
        <v>2015</v>
      </c>
      <c r="D37" s="225" t="n">
        <v>2015</v>
      </c>
      <c r="E37" s="225" t="n">
        <v>2015</v>
      </c>
      <c r="F37" s="225" t="n">
        <v>2015</v>
      </c>
      <c r="G37" s="225" t="n">
        <v>2015</v>
      </c>
      <c r="H37" s="225" t="n">
        <v>2015</v>
      </c>
      <c r="I37" s="225" t="n">
        <v>2015</v>
      </c>
      <c r="J37" s="225" t="n">
        <v>2021</v>
      </c>
      <c r="K37" s="225" t="n">
        <v>2021</v>
      </c>
      <c r="L37" s="225" t="n">
        <v>2020</v>
      </c>
      <c r="M37" s="225" t="n">
        <v>2015</v>
      </c>
      <c r="N37" s="225" t="n">
        <v>2015</v>
      </c>
      <c r="O37" s="225" t="n">
        <v>2015</v>
      </c>
      <c r="P37" s="225" t="n">
        <v>2015</v>
      </c>
      <c r="Q37" s="225" t="n">
        <v>2020</v>
      </c>
      <c r="R37" s="225" t="n">
        <v>2020</v>
      </c>
      <c r="S37" s="225" t="n">
        <v>2020</v>
      </c>
      <c r="T37" s="225" t="n">
        <v>2020</v>
      </c>
      <c r="U37" s="225" t="n">
        <v>2015</v>
      </c>
      <c r="V37" s="225" t="n">
        <v>2015</v>
      </c>
      <c r="W37" s="225" t="n">
        <v>2015</v>
      </c>
      <c r="X37" s="225" t="n">
        <v>2020</v>
      </c>
      <c r="Y37" s="225" t="n">
        <v>2020</v>
      </c>
      <c r="Z37" s="225" t="n">
        <v>2020</v>
      </c>
      <c r="AA37" s="225" t="n">
        <v>2002</v>
      </c>
      <c r="AB37" s="225" t="n">
        <v>2020</v>
      </c>
      <c r="AC37" s="225"/>
      <c r="AD37" s="225" t="n">
        <v>2018</v>
      </c>
      <c r="AE37" s="225" t="n">
        <v>2020</v>
      </c>
      <c r="AF37" s="225" t="n">
        <v>2018</v>
      </c>
      <c r="AG37" s="225" t="n">
        <v>2020</v>
      </c>
      <c r="AH37" s="225" t="n">
        <v>2022</v>
      </c>
      <c r="AI37" s="225" t="n">
        <v>2021</v>
      </c>
      <c r="AJ37" s="225" t="n">
        <v>2021</v>
      </c>
      <c r="AK37" s="225" t="n">
        <v>2019</v>
      </c>
      <c r="AL37" s="225"/>
      <c r="AM37" s="225" t="n">
        <v>2022</v>
      </c>
      <c r="AN37" s="225" t="n">
        <v>2019</v>
      </c>
      <c r="AO37" s="225" t="n">
        <v>2020</v>
      </c>
      <c r="AP37" s="225" t="n">
        <v>2020</v>
      </c>
      <c r="AQ37" s="225" t="n">
        <v>2020</v>
      </c>
      <c r="AR37" s="225" t="n">
        <v>2020</v>
      </c>
      <c r="AS37" s="225" t="n">
        <v>2014</v>
      </c>
      <c r="AT37" s="225" t="n">
        <v>2020</v>
      </c>
      <c r="AU37" s="225" t="n">
        <v>2020</v>
      </c>
      <c r="AV37" s="225" t="n">
        <v>2020</v>
      </c>
      <c r="AW37" s="225"/>
      <c r="AX37" s="225" t="n">
        <v>2020</v>
      </c>
      <c r="AY37" s="225" t="n">
        <v>2019</v>
      </c>
      <c r="AZ37" s="225" t="n">
        <v>2020</v>
      </c>
      <c r="BA37" s="225" t="n">
        <v>2020</v>
      </c>
      <c r="BB37" s="225" t="n">
        <v>2021</v>
      </c>
      <c r="BC37" s="225" t="n">
        <v>2022</v>
      </c>
      <c r="BD37" s="226" t="n">
        <v>44700</v>
      </c>
      <c r="BE37" s="227" t="n">
        <v>44377</v>
      </c>
      <c r="BF37" s="225" t="n">
        <v>2021</v>
      </c>
      <c r="BG37" s="225" t="n">
        <v>2020</v>
      </c>
      <c r="BH37" s="225" t="n">
        <v>2020</v>
      </c>
      <c r="BI37" s="225" t="n">
        <v>2013</v>
      </c>
      <c r="BJ37" s="225" t="n">
        <v>2020</v>
      </c>
      <c r="BK37" s="225" t="n">
        <v>2021</v>
      </c>
      <c r="BL37" s="225" t="n">
        <v>2020</v>
      </c>
      <c r="BM37" s="225" t="n">
        <v>2017</v>
      </c>
      <c r="BN37" s="225" t="n">
        <v>2020</v>
      </c>
      <c r="BO37" s="225" t="n">
        <v>2020</v>
      </c>
      <c r="BP37" s="225" t="n">
        <v>2014</v>
      </c>
      <c r="BQ37" s="225" t="n">
        <v>2020</v>
      </c>
      <c r="BR37" s="225" t="n">
        <v>2020</v>
      </c>
      <c r="BS37" s="225" t="n">
        <v>2016</v>
      </c>
      <c r="BT37" s="225" t="n">
        <v>2020</v>
      </c>
      <c r="BU37" s="225" t="n">
        <v>2020</v>
      </c>
      <c r="BV37" s="225" t="n">
        <v>2020</v>
      </c>
      <c r="BW37" s="225" t="n">
        <v>2019</v>
      </c>
      <c r="BX37" s="225" t="n">
        <v>2017</v>
      </c>
      <c r="BY37" s="225" t="n">
        <v>2020</v>
      </c>
      <c r="BZ37" s="225" t="n">
        <v>2021</v>
      </c>
      <c r="CA37" s="225" t="n">
        <v>2015</v>
      </c>
    </row>
    <row r="38" customFormat="false" ht="14.5" hidden="false" customHeight="false" outlineLevel="0" collapsed="false">
      <c r="A38" s="178" t="s">
        <v>481</v>
      </c>
      <c r="B38" s="220" t="s">
        <v>482</v>
      </c>
      <c r="C38" s="225" t="n">
        <v>2015</v>
      </c>
      <c r="D38" s="225" t="n">
        <v>2015</v>
      </c>
      <c r="E38" s="225" t="n">
        <v>2015</v>
      </c>
      <c r="F38" s="225" t="n">
        <v>2015</v>
      </c>
      <c r="G38" s="225" t="n">
        <v>2015</v>
      </c>
      <c r="H38" s="225" t="n">
        <v>2015</v>
      </c>
      <c r="I38" s="225" t="n">
        <v>2015</v>
      </c>
      <c r="J38" s="225" t="n">
        <v>2021</v>
      </c>
      <c r="K38" s="225" t="n">
        <v>2021</v>
      </c>
      <c r="L38" s="225" t="n">
        <v>2020</v>
      </c>
      <c r="M38" s="225" t="n">
        <v>2015</v>
      </c>
      <c r="N38" s="225" t="n">
        <v>2015</v>
      </c>
      <c r="O38" s="225" t="n">
        <v>2015</v>
      </c>
      <c r="P38" s="225" t="n">
        <v>2015</v>
      </c>
      <c r="Q38" s="225" t="n">
        <v>2020</v>
      </c>
      <c r="R38" s="225" t="n">
        <v>2020</v>
      </c>
      <c r="S38" s="225" t="n">
        <v>2020</v>
      </c>
      <c r="T38" s="225" t="n">
        <v>2020</v>
      </c>
      <c r="U38" s="225" t="n">
        <v>2015</v>
      </c>
      <c r="V38" s="225" t="n">
        <v>2015</v>
      </c>
      <c r="W38" s="225" t="n">
        <v>2015</v>
      </c>
      <c r="X38" s="225" t="n">
        <v>2020</v>
      </c>
      <c r="Y38" s="225" t="n">
        <v>2020</v>
      </c>
      <c r="Z38" s="225" t="n">
        <v>2020</v>
      </c>
      <c r="AA38" s="225" t="n">
        <v>2000</v>
      </c>
      <c r="AB38" s="225" t="n">
        <v>2020</v>
      </c>
      <c r="AC38" s="225"/>
      <c r="AD38" s="225" t="n">
        <v>2012</v>
      </c>
      <c r="AE38" s="225" t="n">
        <v>2020</v>
      </c>
      <c r="AF38" s="225" t="n">
        <v>2018</v>
      </c>
      <c r="AG38" s="225" t="n">
        <v>2020</v>
      </c>
      <c r="AH38" s="225" t="n">
        <v>2022</v>
      </c>
      <c r="AI38" s="225" t="n">
        <v>2021</v>
      </c>
      <c r="AJ38" s="225" t="n">
        <v>2021</v>
      </c>
      <c r="AK38" s="225" t="n">
        <v>2019</v>
      </c>
      <c r="AL38" s="225" t="n">
        <v>2014</v>
      </c>
      <c r="AM38" s="225" t="n">
        <v>2022</v>
      </c>
      <c r="AN38" s="225" t="n">
        <v>2019</v>
      </c>
      <c r="AO38" s="225" t="n">
        <v>2020</v>
      </c>
      <c r="AP38" s="225" t="n">
        <v>2020</v>
      </c>
      <c r="AQ38" s="225" t="n">
        <v>2020</v>
      </c>
      <c r="AR38" s="225" t="n">
        <v>2020</v>
      </c>
      <c r="AS38" s="225" t="n">
        <v>2013</v>
      </c>
      <c r="AT38" s="225" t="n">
        <v>2020</v>
      </c>
      <c r="AU38" s="225"/>
      <c r="AV38" s="225"/>
      <c r="AW38" s="225" t="n">
        <v>2020</v>
      </c>
      <c r="AX38" s="225" t="n">
        <v>2020</v>
      </c>
      <c r="AY38" s="225" t="n">
        <v>2019</v>
      </c>
      <c r="AZ38" s="225" t="n">
        <v>2019</v>
      </c>
      <c r="BA38" s="225" t="n">
        <v>2020</v>
      </c>
      <c r="BB38" s="225" t="n">
        <v>2021</v>
      </c>
      <c r="BC38" s="225" t="n">
        <v>2022</v>
      </c>
      <c r="BD38" s="226" t="n">
        <v>44700</v>
      </c>
      <c r="BE38" s="227" t="n">
        <v>44561</v>
      </c>
      <c r="BF38" s="225" t="n">
        <v>2021</v>
      </c>
      <c r="BG38" s="225" t="n">
        <v>2020</v>
      </c>
      <c r="BH38" s="225" t="n">
        <v>2020</v>
      </c>
      <c r="BI38" s="225" t="n">
        <v>2013</v>
      </c>
      <c r="BJ38" s="225" t="n">
        <v>2020</v>
      </c>
      <c r="BK38" s="225" t="n">
        <v>2021</v>
      </c>
      <c r="BL38" s="225" t="n">
        <v>2020</v>
      </c>
      <c r="BM38" s="225" t="n">
        <v>2018</v>
      </c>
      <c r="BN38" s="225" t="n">
        <v>2020</v>
      </c>
      <c r="BO38" s="225" t="n">
        <v>2020</v>
      </c>
      <c r="BP38" s="225" t="n">
        <v>2014</v>
      </c>
      <c r="BQ38" s="225" t="n">
        <v>2020</v>
      </c>
      <c r="BR38" s="225" t="n">
        <v>2020</v>
      </c>
      <c r="BS38" s="225" t="n">
        <v>2015</v>
      </c>
      <c r="BT38" s="225" t="n">
        <v>2020</v>
      </c>
      <c r="BU38" s="225" t="n">
        <v>2020</v>
      </c>
      <c r="BV38" s="225"/>
      <c r="BW38" s="225" t="n">
        <v>2019</v>
      </c>
      <c r="BX38" s="225" t="n">
        <v>2017</v>
      </c>
      <c r="BY38" s="225" t="n">
        <v>2020</v>
      </c>
      <c r="BZ38" s="225" t="n">
        <v>2021</v>
      </c>
      <c r="CA38" s="225" t="n">
        <v>2015</v>
      </c>
    </row>
    <row r="39" customFormat="false" ht="14.5" hidden="false" customHeight="false" outlineLevel="0" collapsed="false">
      <c r="A39" s="178" t="s">
        <v>483</v>
      </c>
      <c r="B39" s="220" t="s">
        <v>484</v>
      </c>
      <c r="C39" s="225" t="n">
        <v>2015</v>
      </c>
      <c r="D39" s="225" t="n">
        <v>2015</v>
      </c>
      <c r="E39" s="225" t="n">
        <v>2015</v>
      </c>
      <c r="F39" s="225" t="n">
        <v>2015</v>
      </c>
      <c r="G39" s="225" t="n">
        <v>2015</v>
      </c>
      <c r="H39" s="225" t="n">
        <v>2015</v>
      </c>
      <c r="I39" s="225" t="n">
        <v>2015</v>
      </c>
      <c r="J39" s="225" t="n">
        <v>2021</v>
      </c>
      <c r="K39" s="225" t="n">
        <v>2021</v>
      </c>
      <c r="L39" s="225" t="n">
        <v>2020</v>
      </c>
      <c r="M39" s="225" t="n">
        <v>2015</v>
      </c>
      <c r="N39" s="225" t="n">
        <v>2015</v>
      </c>
      <c r="O39" s="225" t="n">
        <v>2015</v>
      </c>
      <c r="P39" s="225" t="n">
        <v>2015</v>
      </c>
      <c r="Q39" s="225" t="n">
        <v>2020</v>
      </c>
      <c r="R39" s="225" t="n">
        <v>2020</v>
      </c>
      <c r="S39" s="225" t="n">
        <v>2020</v>
      </c>
      <c r="T39" s="225" t="n">
        <v>2020</v>
      </c>
      <c r="U39" s="225" t="n">
        <v>2015</v>
      </c>
      <c r="V39" s="225" t="n">
        <v>2015</v>
      </c>
      <c r="W39" s="225" t="n">
        <v>2015</v>
      </c>
      <c r="X39" s="225" t="n">
        <v>2020</v>
      </c>
      <c r="Y39" s="225" t="n">
        <v>2020</v>
      </c>
      <c r="Z39" s="225" t="n">
        <v>2020</v>
      </c>
      <c r="AA39" s="225" t="n">
        <v>2015</v>
      </c>
      <c r="AB39" s="225" t="n">
        <v>2020</v>
      </c>
      <c r="AC39" s="225" t="n">
        <v>2020</v>
      </c>
      <c r="AD39" s="225" t="n">
        <v>2018</v>
      </c>
      <c r="AE39" s="225" t="n">
        <v>2020</v>
      </c>
      <c r="AF39" s="225" t="n">
        <v>2018</v>
      </c>
      <c r="AG39" s="225" t="n">
        <v>2020</v>
      </c>
      <c r="AH39" s="225" t="n">
        <v>2022</v>
      </c>
      <c r="AI39" s="225" t="n">
        <v>2021</v>
      </c>
      <c r="AJ39" s="225" t="n">
        <v>2021</v>
      </c>
      <c r="AK39" s="225" t="n">
        <v>2019</v>
      </c>
      <c r="AL39" s="225" t="s">
        <v>796</v>
      </c>
      <c r="AM39" s="225" t="n">
        <v>2022</v>
      </c>
      <c r="AN39" s="225" t="n">
        <v>2019</v>
      </c>
      <c r="AO39" s="225" t="n">
        <v>2020</v>
      </c>
      <c r="AP39" s="225" t="n">
        <v>2020</v>
      </c>
      <c r="AQ39" s="225" t="n">
        <v>2020</v>
      </c>
      <c r="AR39" s="225" t="n">
        <v>2020</v>
      </c>
      <c r="AS39" s="225" t="n">
        <v>2016</v>
      </c>
      <c r="AT39" s="225" t="n">
        <v>2020</v>
      </c>
      <c r="AU39" s="225" t="n">
        <v>2020</v>
      </c>
      <c r="AV39" s="225" t="n">
        <v>2020</v>
      </c>
      <c r="AW39" s="225" t="n">
        <v>2020</v>
      </c>
      <c r="AX39" s="225" t="n">
        <v>2020</v>
      </c>
      <c r="AY39" s="225" t="n">
        <v>2019</v>
      </c>
      <c r="AZ39" s="225" t="n">
        <v>2020</v>
      </c>
      <c r="BA39" s="225" t="n">
        <v>2020</v>
      </c>
      <c r="BB39" s="225" t="n">
        <v>2021</v>
      </c>
      <c r="BC39" s="225" t="n">
        <v>2022</v>
      </c>
      <c r="BD39" s="226" t="n">
        <v>44700</v>
      </c>
      <c r="BE39" s="227" t="n">
        <v>44561</v>
      </c>
      <c r="BF39" s="225" t="n">
        <v>2021</v>
      </c>
      <c r="BG39" s="225" t="n">
        <v>2020</v>
      </c>
      <c r="BH39" s="225" t="n">
        <v>2020</v>
      </c>
      <c r="BI39" s="225" t="n">
        <v>2015</v>
      </c>
      <c r="BJ39" s="225" t="n">
        <v>2020</v>
      </c>
      <c r="BK39" s="225" t="n">
        <v>2021</v>
      </c>
      <c r="BL39" s="225" t="n">
        <v>2020</v>
      </c>
      <c r="BM39" s="225" t="n">
        <v>2020</v>
      </c>
      <c r="BN39" s="225" t="n">
        <v>2020</v>
      </c>
      <c r="BO39" s="225" t="n">
        <v>2020</v>
      </c>
      <c r="BP39" s="225" t="n">
        <v>2014</v>
      </c>
      <c r="BQ39" s="225" t="n">
        <v>2020</v>
      </c>
      <c r="BR39" s="225" t="n">
        <v>2020</v>
      </c>
      <c r="BS39" s="225" t="n">
        <v>2017</v>
      </c>
      <c r="BT39" s="225" t="n">
        <v>2020</v>
      </c>
      <c r="BU39" s="225" t="n">
        <v>2020</v>
      </c>
      <c r="BV39" s="225" t="n">
        <v>2020</v>
      </c>
      <c r="BW39" s="225" t="n">
        <v>2019</v>
      </c>
      <c r="BX39" s="225" t="n">
        <v>2017</v>
      </c>
      <c r="BY39" s="225" t="n">
        <v>2020</v>
      </c>
      <c r="BZ39" s="225" t="n">
        <v>2021</v>
      </c>
      <c r="CA39" s="225" t="n">
        <v>2015</v>
      </c>
    </row>
    <row r="40" customFormat="false" ht="14.5" hidden="false" customHeight="false" outlineLevel="0" collapsed="false">
      <c r="A40" s="178" t="s">
        <v>485</v>
      </c>
      <c r="B40" s="220" t="s">
        <v>486</v>
      </c>
      <c r="C40" s="225" t="n">
        <v>2015</v>
      </c>
      <c r="D40" s="225" t="n">
        <v>2015</v>
      </c>
      <c r="E40" s="225" t="n">
        <v>2015</v>
      </c>
      <c r="F40" s="225" t="n">
        <v>2015</v>
      </c>
      <c r="G40" s="225" t="n">
        <v>2015</v>
      </c>
      <c r="H40" s="225" t="n">
        <v>2015</v>
      </c>
      <c r="I40" s="225" t="n">
        <v>2015</v>
      </c>
      <c r="J40" s="225" t="n">
        <v>2021</v>
      </c>
      <c r="K40" s="225" t="n">
        <v>2021</v>
      </c>
      <c r="L40" s="225" t="n">
        <v>2020</v>
      </c>
      <c r="M40" s="225" t="n">
        <v>2015</v>
      </c>
      <c r="N40" s="225" t="n">
        <v>2015</v>
      </c>
      <c r="O40" s="225" t="n">
        <v>2015</v>
      </c>
      <c r="P40" s="225" t="n">
        <v>2015</v>
      </c>
      <c r="Q40" s="225" t="n">
        <v>2020</v>
      </c>
      <c r="R40" s="225" t="n">
        <v>2020</v>
      </c>
      <c r="S40" s="225" t="n">
        <v>2020</v>
      </c>
      <c r="T40" s="225" t="n">
        <v>2020</v>
      </c>
      <c r="U40" s="225" t="n">
        <v>2015</v>
      </c>
      <c r="V40" s="225" t="n">
        <v>2015</v>
      </c>
      <c r="W40" s="225" t="n">
        <v>2015</v>
      </c>
      <c r="X40" s="225" t="n">
        <v>2020</v>
      </c>
      <c r="Y40" s="225" t="n">
        <v>2020</v>
      </c>
      <c r="Z40" s="225" t="n">
        <v>2020</v>
      </c>
      <c r="AA40" s="225" t="n">
        <v>2012</v>
      </c>
      <c r="AB40" s="225" t="n">
        <v>2018</v>
      </c>
      <c r="AC40" s="225" t="n">
        <v>2016</v>
      </c>
      <c r="AD40" s="225" t="n">
        <v>2017</v>
      </c>
      <c r="AE40" s="225" t="n">
        <v>2020</v>
      </c>
      <c r="AF40" s="225" t="n">
        <v>2018</v>
      </c>
      <c r="AG40" s="225" t="n">
        <v>2020</v>
      </c>
      <c r="AH40" s="225" t="n">
        <v>2022</v>
      </c>
      <c r="AI40" s="225" t="n">
        <v>2021</v>
      </c>
      <c r="AJ40" s="225" t="n">
        <v>2021</v>
      </c>
      <c r="AK40" s="225" t="n">
        <v>2019</v>
      </c>
      <c r="AL40" s="225" t="n">
        <v>2012</v>
      </c>
      <c r="AM40" s="225" t="n">
        <v>2022</v>
      </c>
      <c r="AN40" s="225" t="n">
        <v>2019</v>
      </c>
      <c r="AO40" s="225" t="n">
        <v>2020</v>
      </c>
      <c r="AP40" s="225" t="n">
        <v>2020</v>
      </c>
      <c r="AQ40" s="225" t="n">
        <v>2020</v>
      </c>
      <c r="AR40" s="225" t="n">
        <v>2020</v>
      </c>
      <c r="AS40" s="225" t="n">
        <v>2012</v>
      </c>
      <c r="AT40" s="225" t="n">
        <v>2020</v>
      </c>
      <c r="AU40" s="225" t="n">
        <v>2020</v>
      </c>
      <c r="AV40" s="225" t="n">
        <v>2020</v>
      </c>
      <c r="AW40" s="225" t="n">
        <v>2020</v>
      </c>
      <c r="AX40" s="225" t="n">
        <v>2020</v>
      </c>
      <c r="AY40" s="225"/>
      <c r="AZ40" s="225" t="n">
        <v>2014</v>
      </c>
      <c r="BA40" s="225" t="n">
        <v>2020</v>
      </c>
      <c r="BB40" s="225" t="n">
        <v>2021</v>
      </c>
      <c r="BC40" s="225" t="n">
        <v>2022</v>
      </c>
      <c r="BD40" s="226" t="n">
        <v>44700</v>
      </c>
      <c r="BE40" s="227" t="n">
        <v>44561</v>
      </c>
      <c r="BF40" s="225" t="n">
        <v>2021</v>
      </c>
      <c r="BG40" s="225" t="n">
        <v>2020</v>
      </c>
      <c r="BH40" s="225" t="n">
        <v>2020</v>
      </c>
      <c r="BI40" s="225" t="n">
        <v>2013</v>
      </c>
      <c r="BJ40" s="225" t="n">
        <v>2020</v>
      </c>
      <c r="BK40" s="225" t="n">
        <v>2021</v>
      </c>
      <c r="BL40" s="225" t="n">
        <v>2020</v>
      </c>
      <c r="BM40" s="225" t="n">
        <v>2018</v>
      </c>
      <c r="BN40" s="225" t="n">
        <v>2017</v>
      </c>
      <c r="BO40" s="225" t="n">
        <v>2020</v>
      </c>
      <c r="BP40" s="225" t="n">
        <v>2014</v>
      </c>
      <c r="BQ40" s="225" t="n">
        <v>2019</v>
      </c>
      <c r="BR40" s="225" t="n">
        <v>2019</v>
      </c>
      <c r="BS40" s="225" t="n">
        <v>2012</v>
      </c>
      <c r="BT40" s="225" t="n">
        <v>2020</v>
      </c>
      <c r="BU40" s="225"/>
      <c r="BV40" s="225"/>
      <c r="BW40" s="225" t="n">
        <v>2019</v>
      </c>
      <c r="BX40" s="225" t="n">
        <v>2017</v>
      </c>
      <c r="BY40" s="225" t="n">
        <v>2020</v>
      </c>
      <c r="BZ40" s="225" t="n">
        <v>2021</v>
      </c>
      <c r="CA40" s="225" t="n">
        <v>2015</v>
      </c>
    </row>
    <row r="41" customFormat="false" ht="14.5" hidden="false" customHeight="false" outlineLevel="0" collapsed="false">
      <c r="A41" s="178" t="s">
        <v>487</v>
      </c>
      <c r="B41" s="220" t="s">
        <v>488</v>
      </c>
      <c r="C41" s="225" t="n">
        <v>2015</v>
      </c>
      <c r="D41" s="225" t="n">
        <v>2015</v>
      </c>
      <c r="E41" s="225" t="n">
        <v>2015</v>
      </c>
      <c r="F41" s="225" t="n">
        <v>2015</v>
      </c>
      <c r="G41" s="225" t="n">
        <v>2015</v>
      </c>
      <c r="H41" s="225" t="n">
        <v>2015</v>
      </c>
      <c r="I41" s="225" t="n">
        <v>2015</v>
      </c>
      <c r="J41" s="225" t="n">
        <v>2021</v>
      </c>
      <c r="K41" s="225" t="n">
        <v>2021</v>
      </c>
      <c r="L41" s="225" t="n">
        <v>2020</v>
      </c>
      <c r="M41" s="225" t="n">
        <v>2015</v>
      </c>
      <c r="N41" s="225" t="n">
        <v>2015</v>
      </c>
      <c r="O41" s="225" t="n">
        <v>2015</v>
      </c>
      <c r="P41" s="225" t="n">
        <v>2015</v>
      </c>
      <c r="Q41" s="225" t="n">
        <v>2020</v>
      </c>
      <c r="R41" s="225" t="n">
        <v>2020</v>
      </c>
      <c r="S41" s="225" t="n">
        <v>2020</v>
      </c>
      <c r="T41" s="225" t="n">
        <v>2020</v>
      </c>
      <c r="U41" s="225" t="n">
        <v>2015</v>
      </c>
      <c r="V41" s="225" t="n">
        <v>2015</v>
      </c>
      <c r="W41" s="225" t="n">
        <v>2015</v>
      </c>
      <c r="X41" s="225" t="n">
        <v>2020</v>
      </c>
      <c r="Y41" s="225" t="n">
        <v>2020</v>
      </c>
      <c r="Z41" s="225" t="n">
        <v>2020</v>
      </c>
      <c r="AA41" s="225" t="n">
        <v>2011</v>
      </c>
      <c r="AB41" s="225" t="n">
        <v>2020</v>
      </c>
      <c r="AC41" s="225" t="n">
        <v>2019</v>
      </c>
      <c r="AD41" s="225" t="n">
        <v>2016</v>
      </c>
      <c r="AE41" s="225" t="n">
        <v>2020</v>
      </c>
      <c r="AF41" s="225" t="n">
        <v>2018</v>
      </c>
      <c r="AG41" s="225" t="n">
        <v>2020</v>
      </c>
      <c r="AH41" s="225" t="n">
        <v>2022</v>
      </c>
      <c r="AI41" s="225" t="n">
        <v>2021</v>
      </c>
      <c r="AJ41" s="225" t="n">
        <v>2021</v>
      </c>
      <c r="AK41" s="225" t="n">
        <v>2019</v>
      </c>
      <c r="AL41" s="225" t="s">
        <v>801</v>
      </c>
      <c r="AM41" s="225" t="n">
        <v>2022</v>
      </c>
      <c r="AN41" s="225" t="n">
        <v>2019</v>
      </c>
      <c r="AO41" s="225" t="n">
        <v>2020</v>
      </c>
      <c r="AP41" s="225" t="n">
        <v>2020</v>
      </c>
      <c r="AQ41" s="225" t="n">
        <v>2016</v>
      </c>
      <c r="AR41" s="225" t="n">
        <v>2020</v>
      </c>
      <c r="AS41" s="225" t="n">
        <v>2014</v>
      </c>
      <c r="AT41" s="225" t="n">
        <v>2020</v>
      </c>
      <c r="AU41" s="225" t="n">
        <v>2020</v>
      </c>
      <c r="AV41" s="225" t="n">
        <v>2020</v>
      </c>
      <c r="AW41" s="225" t="n">
        <v>2020</v>
      </c>
      <c r="AX41" s="225" t="n">
        <v>2020</v>
      </c>
      <c r="AY41" s="225" t="n">
        <v>2019</v>
      </c>
      <c r="AZ41" s="225" t="n">
        <v>2011</v>
      </c>
      <c r="BA41" s="225" t="n">
        <v>2020</v>
      </c>
      <c r="BB41" s="225" t="n">
        <v>2021</v>
      </c>
      <c r="BC41" s="225" t="n">
        <v>2022</v>
      </c>
      <c r="BD41" s="226" t="n">
        <v>44661</v>
      </c>
      <c r="BE41" s="227" t="n">
        <v>44742</v>
      </c>
      <c r="BF41" s="225" t="n">
        <v>2021</v>
      </c>
      <c r="BG41" s="225" t="n">
        <v>2020</v>
      </c>
      <c r="BH41" s="225" t="n">
        <v>2020</v>
      </c>
      <c r="BI41" s="225"/>
      <c r="BJ41" s="225" t="n">
        <v>2020</v>
      </c>
      <c r="BK41" s="225" t="n">
        <v>2021</v>
      </c>
      <c r="BL41" s="225" t="n">
        <v>2020</v>
      </c>
      <c r="BM41" s="225" t="n">
        <v>2018</v>
      </c>
      <c r="BN41" s="225" t="n">
        <v>2017</v>
      </c>
      <c r="BO41" s="225" t="n">
        <v>2020</v>
      </c>
      <c r="BP41" s="225" t="n">
        <v>2014</v>
      </c>
      <c r="BQ41" s="225" t="n">
        <v>2020</v>
      </c>
      <c r="BR41" s="225" t="n">
        <v>2020</v>
      </c>
      <c r="BS41" s="225" t="n">
        <v>2011</v>
      </c>
      <c r="BT41" s="225" t="n">
        <v>2020</v>
      </c>
      <c r="BU41" s="225" t="n">
        <v>2020</v>
      </c>
      <c r="BV41" s="225" t="n">
        <v>2020</v>
      </c>
      <c r="BW41" s="225" t="n">
        <v>2019</v>
      </c>
      <c r="BX41" s="225" t="n">
        <v>2017</v>
      </c>
      <c r="BY41" s="225" t="n">
        <v>2020</v>
      </c>
      <c r="BZ41" s="225" t="n">
        <v>2021</v>
      </c>
      <c r="CA41" s="225" t="n">
        <v>2015</v>
      </c>
    </row>
    <row r="42" customFormat="false" ht="14.5" hidden="false" customHeight="false" outlineLevel="0" collapsed="false">
      <c r="A42" s="178" t="s">
        <v>489</v>
      </c>
      <c r="B42" s="220" t="s">
        <v>490</v>
      </c>
      <c r="C42" s="225" t="n">
        <v>2015</v>
      </c>
      <c r="D42" s="225" t="n">
        <v>2015</v>
      </c>
      <c r="E42" s="225" t="n">
        <v>2015</v>
      </c>
      <c r="F42" s="225" t="n">
        <v>2015</v>
      </c>
      <c r="G42" s="225" t="n">
        <v>2015</v>
      </c>
      <c r="H42" s="225" t="n">
        <v>2015</v>
      </c>
      <c r="I42" s="225" t="n">
        <v>2015</v>
      </c>
      <c r="J42" s="225" t="n">
        <v>2021</v>
      </c>
      <c r="K42" s="225" t="n">
        <v>2021</v>
      </c>
      <c r="L42" s="225" t="n">
        <v>2020</v>
      </c>
      <c r="M42" s="225" t="n">
        <v>2015</v>
      </c>
      <c r="N42" s="225" t="n">
        <v>2015</v>
      </c>
      <c r="O42" s="225" t="n">
        <v>2015</v>
      </c>
      <c r="P42" s="225" t="n">
        <v>2015</v>
      </c>
      <c r="Q42" s="225" t="n">
        <v>2020</v>
      </c>
      <c r="R42" s="225" t="n">
        <v>2020</v>
      </c>
      <c r="S42" s="225" t="n">
        <v>2020</v>
      </c>
      <c r="T42" s="225" t="n">
        <v>2020</v>
      </c>
      <c r="U42" s="225" t="n">
        <v>2015</v>
      </c>
      <c r="V42" s="225" t="n">
        <v>2015</v>
      </c>
      <c r="W42" s="225" t="n">
        <v>2015</v>
      </c>
      <c r="X42" s="225" t="n">
        <v>2020</v>
      </c>
      <c r="Y42" s="225" t="n">
        <v>2020</v>
      </c>
      <c r="Z42" s="225" t="n">
        <v>2020</v>
      </c>
      <c r="AA42" s="225" t="n">
        <v>2013</v>
      </c>
      <c r="AB42" s="225" t="n">
        <v>2020</v>
      </c>
      <c r="AC42" s="225" t="n">
        <v>2020</v>
      </c>
      <c r="AD42" s="225" t="n">
        <v>2018</v>
      </c>
      <c r="AE42" s="225" t="n">
        <v>2020</v>
      </c>
      <c r="AF42" s="225" t="n">
        <v>2018</v>
      </c>
      <c r="AG42" s="225" t="n">
        <v>2020</v>
      </c>
      <c r="AH42" s="225" t="n">
        <v>2022</v>
      </c>
      <c r="AI42" s="225" t="n">
        <v>2021</v>
      </c>
      <c r="AJ42" s="225" t="n">
        <v>2021</v>
      </c>
      <c r="AK42" s="225" t="n">
        <v>2019</v>
      </c>
      <c r="AL42" s="225" t="s">
        <v>797</v>
      </c>
      <c r="AM42" s="225" t="n">
        <v>2022</v>
      </c>
      <c r="AN42" s="225" t="n">
        <v>2019</v>
      </c>
      <c r="AO42" s="225" t="n">
        <v>2020</v>
      </c>
      <c r="AP42" s="225" t="n">
        <v>2020</v>
      </c>
      <c r="AQ42" s="225" t="n">
        <v>2020</v>
      </c>
      <c r="AR42" s="225" t="n">
        <v>2020</v>
      </c>
      <c r="AS42" s="225" t="n">
        <v>2017</v>
      </c>
      <c r="AT42" s="225" t="n">
        <v>2020</v>
      </c>
      <c r="AU42" s="225" t="n">
        <v>2020</v>
      </c>
      <c r="AV42" s="225" t="n">
        <v>2020</v>
      </c>
      <c r="AW42" s="225" t="n">
        <v>2020</v>
      </c>
      <c r="AX42" s="225" t="n">
        <v>2020</v>
      </c>
      <c r="AY42" s="225" t="n">
        <v>2019</v>
      </c>
      <c r="AZ42" s="225" t="n">
        <v>2012</v>
      </c>
      <c r="BA42" s="225" t="n">
        <v>2020</v>
      </c>
      <c r="BB42" s="225" t="n">
        <v>2021</v>
      </c>
      <c r="BC42" s="225" t="n">
        <v>2022</v>
      </c>
      <c r="BD42" s="226" t="n">
        <v>44661</v>
      </c>
      <c r="BE42" s="227" t="n">
        <v>44742</v>
      </c>
      <c r="BF42" s="225" t="n">
        <v>2021</v>
      </c>
      <c r="BG42" s="225" t="n">
        <v>2020</v>
      </c>
      <c r="BH42" s="225" t="n">
        <v>2020</v>
      </c>
      <c r="BI42" s="225" t="n">
        <v>2015</v>
      </c>
      <c r="BJ42" s="225" t="n">
        <v>2019</v>
      </c>
      <c r="BK42" s="225" t="n">
        <v>2021</v>
      </c>
      <c r="BL42" s="225" t="n">
        <v>2020</v>
      </c>
      <c r="BM42" s="225" t="n">
        <v>2016</v>
      </c>
      <c r="BN42" s="225" t="n">
        <v>2020</v>
      </c>
      <c r="BO42" s="225" t="n">
        <v>2020</v>
      </c>
      <c r="BP42" s="225" t="n">
        <v>2014</v>
      </c>
      <c r="BQ42" s="225" t="n">
        <v>2020</v>
      </c>
      <c r="BR42" s="225" t="n">
        <v>2020</v>
      </c>
      <c r="BS42" s="225" t="n">
        <v>2013</v>
      </c>
      <c r="BT42" s="225" t="n">
        <v>2020</v>
      </c>
      <c r="BU42" s="225"/>
      <c r="BV42" s="225" t="n">
        <v>2020</v>
      </c>
      <c r="BW42" s="225" t="n">
        <v>2019</v>
      </c>
      <c r="BX42" s="225" t="n">
        <v>2017</v>
      </c>
      <c r="BY42" s="225" t="n">
        <v>2020</v>
      </c>
      <c r="BZ42" s="225" t="n">
        <v>2021</v>
      </c>
      <c r="CA42" s="225" t="n">
        <v>2015</v>
      </c>
    </row>
    <row r="43" customFormat="false" ht="14.5" hidden="false" customHeight="false" outlineLevel="0" collapsed="false">
      <c r="A43" s="178" t="s">
        <v>491</v>
      </c>
      <c r="B43" s="220" t="s">
        <v>492</v>
      </c>
      <c r="C43" s="225" t="n">
        <v>2015</v>
      </c>
      <c r="D43" s="225" t="n">
        <v>2015</v>
      </c>
      <c r="E43" s="225" t="n">
        <v>2015</v>
      </c>
      <c r="F43" s="225" t="n">
        <v>2015</v>
      </c>
      <c r="G43" s="225" t="n">
        <v>2015</v>
      </c>
      <c r="H43" s="225" t="n">
        <v>2015</v>
      </c>
      <c r="I43" s="225" t="n">
        <v>2015</v>
      </c>
      <c r="J43" s="225" t="n">
        <v>2021</v>
      </c>
      <c r="K43" s="225" t="n">
        <v>2021</v>
      </c>
      <c r="L43" s="225" t="n">
        <v>2020</v>
      </c>
      <c r="M43" s="225" t="n">
        <v>2015</v>
      </c>
      <c r="N43" s="225" t="n">
        <v>2015</v>
      </c>
      <c r="O43" s="225" t="n">
        <v>2015</v>
      </c>
      <c r="P43" s="225" t="n">
        <v>2015</v>
      </c>
      <c r="Q43" s="225" t="n">
        <v>2020</v>
      </c>
      <c r="R43" s="225" t="n">
        <v>2020</v>
      </c>
      <c r="S43" s="225" t="n">
        <v>2020</v>
      </c>
      <c r="T43" s="225" t="n">
        <v>2020</v>
      </c>
      <c r="U43" s="225" t="n">
        <v>2015</v>
      </c>
      <c r="V43" s="225" t="n">
        <v>2015</v>
      </c>
      <c r="W43" s="225" t="n">
        <v>2015</v>
      </c>
      <c r="X43" s="225" t="n">
        <v>2020</v>
      </c>
      <c r="Y43" s="225" t="n">
        <v>2020</v>
      </c>
      <c r="Z43" s="225" t="n">
        <v>2020</v>
      </c>
      <c r="AA43" s="225" t="n">
        <v>2011</v>
      </c>
      <c r="AB43" s="225" t="n">
        <v>2020</v>
      </c>
      <c r="AC43" s="225" t="n">
        <v>2020</v>
      </c>
      <c r="AD43" s="225" t="n">
        <v>2018</v>
      </c>
      <c r="AE43" s="225" t="n">
        <v>2020</v>
      </c>
      <c r="AF43" s="225" t="n">
        <v>2018</v>
      </c>
      <c r="AG43" s="225" t="n">
        <v>2020</v>
      </c>
      <c r="AH43" s="225" t="n">
        <v>2022</v>
      </c>
      <c r="AI43" s="225" t="n">
        <v>2021</v>
      </c>
      <c r="AJ43" s="225" t="n">
        <v>2021</v>
      </c>
      <c r="AK43" s="225" t="n">
        <v>2019</v>
      </c>
      <c r="AL43" s="225"/>
      <c r="AM43" s="225" t="n">
        <v>2022</v>
      </c>
      <c r="AN43" s="225" t="n">
        <v>2019</v>
      </c>
      <c r="AO43" s="225" t="n">
        <v>2020</v>
      </c>
      <c r="AP43" s="225" t="n">
        <v>2020</v>
      </c>
      <c r="AQ43" s="225" t="n">
        <v>2020</v>
      </c>
      <c r="AR43" s="225" t="n">
        <v>2020</v>
      </c>
      <c r="AS43" s="225" t="n">
        <v>2018</v>
      </c>
      <c r="AT43" s="225" t="n">
        <v>2020</v>
      </c>
      <c r="AU43" s="225" t="n">
        <v>2020</v>
      </c>
      <c r="AV43" s="225" t="n">
        <v>2020</v>
      </c>
      <c r="AW43" s="225" t="n">
        <v>2020</v>
      </c>
      <c r="AX43" s="225" t="n">
        <v>2020</v>
      </c>
      <c r="AY43" s="225" t="n">
        <v>2019</v>
      </c>
      <c r="AZ43" s="225" t="n">
        <v>2020</v>
      </c>
      <c r="BA43" s="225" t="n">
        <v>2020</v>
      </c>
      <c r="BB43" s="225" t="n">
        <v>2021</v>
      </c>
      <c r="BC43" s="225" t="n">
        <v>2022</v>
      </c>
      <c r="BD43" s="226" t="n">
        <v>44197</v>
      </c>
      <c r="BE43" s="227" t="n">
        <v>44561</v>
      </c>
      <c r="BF43" s="225" t="n">
        <v>2021</v>
      </c>
      <c r="BG43" s="225" t="n">
        <v>2020</v>
      </c>
      <c r="BH43" s="225" t="n">
        <v>2020</v>
      </c>
      <c r="BI43" s="225" t="n">
        <v>2013</v>
      </c>
      <c r="BJ43" s="225" t="n">
        <v>2020</v>
      </c>
      <c r="BK43" s="225" t="n">
        <v>2021</v>
      </c>
      <c r="BL43" s="225" t="n">
        <v>2020</v>
      </c>
      <c r="BM43" s="225" t="n">
        <v>2018</v>
      </c>
      <c r="BN43" s="225" t="n">
        <v>2020</v>
      </c>
      <c r="BO43" s="225" t="n">
        <v>2020</v>
      </c>
      <c r="BP43" s="225" t="n">
        <v>2014</v>
      </c>
      <c r="BQ43" s="225" t="n">
        <v>2020</v>
      </c>
      <c r="BR43" s="225" t="n">
        <v>2020</v>
      </c>
      <c r="BS43" s="225" t="n">
        <v>2013</v>
      </c>
      <c r="BT43" s="225" t="n">
        <v>2020</v>
      </c>
      <c r="BU43" s="225" t="n">
        <v>2020</v>
      </c>
      <c r="BV43" s="225" t="n">
        <v>2020</v>
      </c>
      <c r="BW43" s="225" t="n">
        <v>2019</v>
      </c>
      <c r="BX43" s="225" t="n">
        <v>2017</v>
      </c>
      <c r="BY43" s="225" t="n">
        <v>2020</v>
      </c>
      <c r="BZ43" s="225" t="n">
        <v>2021</v>
      </c>
      <c r="CA43" s="225" t="n">
        <v>2015</v>
      </c>
    </row>
    <row r="44" customFormat="false" ht="14.5" hidden="false" customHeight="false" outlineLevel="0" collapsed="false">
      <c r="A44" s="178" t="s">
        <v>493</v>
      </c>
      <c r="B44" s="220" t="s">
        <v>494</v>
      </c>
      <c r="C44" s="225" t="n">
        <v>2015</v>
      </c>
      <c r="D44" s="225" t="n">
        <v>2015</v>
      </c>
      <c r="E44" s="225" t="n">
        <v>2015</v>
      </c>
      <c r="F44" s="225" t="n">
        <v>2015</v>
      </c>
      <c r="G44" s="225" t="n">
        <v>2015</v>
      </c>
      <c r="H44" s="225" t="n">
        <v>2015</v>
      </c>
      <c r="I44" s="225" t="n">
        <v>2015</v>
      </c>
      <c r="J44" s="225" t="n">
        <v>2021</v>
      </c>
      <c r="K44" s="225" t="n">
        <v>2021</v>
      </c>
      <c r="L44" s="225" t="n">
        <v>2020</v>
      </c>
      <c r="M44" s="225" t="n">
        <v>2015</v>
      </c>
      <c r="N44" s="225" t="n">
        <v>2015</v>
      </c>
      <c r="O44" s="225" t="n">
        <v>2015</v>
      </c>
      <c r="P44" s="225" t="n">
        <v>2015</v>
      </c>
      <c r="Q44" s="225" t="n">
        <v>2020</v>
      </c>
      <c r="R44" s="225" t="n">
        <v>2020</v>
      </c>
      <c r="S44" s="225" t="n">
        <v>2020</v>
      </c>
      <c r="T44" s="225" t="n">
        <v>2020</v>
      </c>
      <c r="U44" s="225" t="n">
        <v>2015</v>
      </c>
      <c r="V44" s="225" t="n">
        <v>2015</v>
      </c>
      <c r="W44" s="225" t="n">
        <v>2015</v>
      </c>
      <c r="X44" s="225" t="n">
        <v>2020</v>
      </c>
      <c r="Y44" s="225" t="n">
        <v>2020</v>
      </c>
      <c r="Z44" s="225" t="n">
        <v>2020</v>
      </c>
      <c r="AA44" s="225" t="n">
        <v>2012</v>
      </c>
      <c r="AB44" s="225" t="n">
        <v>2020</v>
      </c>
      <c r="AC44" s="225" t="n">
        <v>2020</v>
      </c>
      <c r="AD44" s="225" t="n">
        <v>2018</v>
      </c>
      <c r="AE44" s="225" t="n">
        <v>2019</v>
      </c>
      <c r="AF44" s="225" t="n">
        <v>2018</v>
      </c>
      <c r="AG44" s="225" t="n">
        <v>2020</v>
      </c>
      <c r="AH44" s="225" t="n">
        <v>2022</v>
      </c>
      <c r="AI44" s="225" t="n">
        <v>2021</v>
      </c>
      <c r="AJ44" s="225" t="n">
        <v>2021</v>
      </c>
      <c r="AK44" s="225" t="n">
        <v>2019</v>
      </c>
      <c r="AL44" s="225" t="n">
        <v>2016</v>
      </c>
      <c r="AM44" s="225" t="n">
        <v>2022</v>
      </c>
      <c r="AN44" s="225" t="n">
        <v>2019</v>
      </c>
      <c r="AO44" s="225" t="n">
        <v>2020</v>
      </c>
      <c r="AP44" s="225" t="n">
        <v>2020</v>
      </c>
      <c r="AQ44" s="225" t="n">
        <v>2020</v>
      </c>
      <c r="AR44" s="225" t="n">
        <v>2020</v>
      </c>
      <c r="AS44" s="225" t="n">
        <v>2016</v>
      </c>
      <c r="AT44" s="225" t="n">
        <v>2020</v>
      </c>
      <c r="AU44" s="225" t="n">
        <v>2020</v>
      </c>
      <c r="AV44" s="225" t="n">
        <v>2020</v>
      </c>
      <c r="AW44" s="225" t="n">
        <v>2020</v>
      </c>
      <c r="AX44" s="225" t="n">
        <v>2020</v>
      </c>
      <c r="AY44" s="225" t="n">
        <v>2019</v>
      </c>
      <c r="AZ44" s="225" t="n">
        <v>2018</v>
      </c>
      <c r="BA44" s="225" t="n">
        <v>2020</v>
      </c>
      <c r="BB44" s="225" t="n">
        <v>2021</v>
      </c>
      <c r="BC44" s="225" t="n">
        <v>2022</v>
      </c>
      <c r="BD44" s="226" t="n">
        <v>44700</v>
      </c>
      <c r="BE44" s="227" t="n">
        <v>44561</v>
      </c>
      <c r="BF44" s="225" t="n">
        <v>2021</v>
      </c>
      <c r="BG44" s="225" t="n">
        <v>2020</v>
      </c>
      <c r="BH44" s="225" t="n">
        <v>2020</v>
      </c>
      <c r="BI44" s="225" t="n">
        <v>2015</v>
      </c>
      <c r="BJ44" s="225" t="n">
        <v>2020</v>
      </c>
      <c r="BK44" s="225" t="n">
        <v>2021</v>
      </c>
      <c r="BL44" s="225" t="n">
        <v>2020</v>
      </c>
      <c r="BM44" s="225" t="n">
        <v>2019</v>
      </c>
      <c r="BN44" s="225" t="n">
        <v>2019</v>
      </c>
      <c r="BO44" s="225" t="n">
        <v>2020</v>
      </c>
      <c r="BP44" s="225" t="n">
        <v>2014</v>
      </c>
      <c r="BQ44" s="225" t="n">
        <v>2020</v>
      </c>
      <c r="BR44" s="225" t="n">
        <v>2020</v>
      </c>
      <c r="BS44" s="225" t="n">
        <v>2014</v>
      </c>
      <c r="BT44" s="225" t="n">
        <v>2020</v>
      </c>
      <c r="BU44" s="225"/>
      <c r="BV44" s="225" t="n">
        <v>2020</v>
      </c>
      <c r="BW44" s="225" t="n">
        <v>2019</v>
      </c>
      <c r="BX44" s="225" t="n">
        <v>2017</v>
      </c>
      <c r="BY44" s="225" t="n">
        <v>2020</v>
      </c>
      <c r="BZ44" s="225" t="n">
        <v>2021</v>
      </c>
      <c r="CA44" s="225" t="n">
        <v>2015</v>
      </c>
    </row>
    <row r="45" customFormat="false" ht="14.5" hidden="false" customHeight="false" outlineLevel="0" collapsed="false">
      <c r="A45" s="178" t="s">
        <v>495</v>
      </c>
      <c r="B45" s="220" t="s">
        <v>496</v>
      </c>
      <c r="C45" s="225" t="n">
        <v>2015</v>
      </c>
      <c r="D45" s="225" t="n">
        <v>2015</v>
      </c>
      <c r="E45" s="225" t="n">
        <v>2015</v>
      </c>
      <c r="F45" s="225" t="n">
        <v>2015</v>
      </c>
      <c r="G45" s="225" t="n">
        <v>2015</v>
      </c>
      <c r="H45" s="225" t="n">
        <v>2015</v>
      </c>
      <c r="I45" s="225" t="n">
        <v>2015</v>
      </c>
      <c r="J45" s="225" t="n">
        <v>2021</v>
      </c>
      <c r="K45" s="225" t="n">
        <v>2021</v>
      </c>
      <c r="L45" s="225" t="n">
        <v>2020</v>
      </c>
      <c r="M45" s="225" t="n">
        <v>2015</v>
      </c>
      <c r="N45" s="225" t="n">
        <v>2015</v>
      </c>
      <c r="O45" s="225" t="n">
        <v>2015</v>
      </c>
      <c r="P45" s="225" t="n">
        <v>2015</v>
      </c>
      <c r="Q45" s="225" t="n">
        <v>2020</v>
      </c>
      <c r="R45" s="225" t="n">
        <v>2020</v>
      </c>
      <c r="S45" s="225" t="n">
        <v>2020</v>
      </c>
      <c r="T45" s="225" t="n">
        <v>2020</v>
      </c>
      <c r="U45" s="225" t="n">
        <v>2015</v>
      </c>
      <c r="V45" s="225" t="n">
        <v>2015</v>
      </c>
      <c r="W45" s="225" t="n">
        <v>2015</v>
      </c>
      <c r="X45" s="225" t="n">
        <v>2020</v>
      </c>
      <c r="Y45" s="225" t="n">
        <v>2020</v>
      </c>
      <c r="Z45" s="225" t="n">
        <v>2020</v>
      </c>
      <c r="AA45" s="225" t="n">
        <v>2011</v>
      </c>
      <c r="AB45" s="225" t="n">
        <v>2020</v>
      </c>
      <c r="AC45" s="225"/>
      <c r="AD45" s="225" t="n">
        <v>2018</v>
      </c>
      <c r="AE45" s="225" t="n">
        <v>2020</v>
      </c>
      <c r="AF45" s="225"/>
      <c r="AG45" s="225" t="n">
        <v>2020</v>
      </c>
      <c r="AH45" s="225" t="n">
        <v>2022</v>
      </c>
      <c r="AI45" s="225" t="n">
        <v>2021</v>
      </c>
      <c r="AJ45" s="225" t="n">
        <v>2021</v>
      </c>
      <c r="AK45" s="225" t="n">
        <v>2019</v>
      </c>
      <c r="AL45" s="225" t="n">
        <v>2017</v>
      </c>
      <c r="AM45" s="225" t="n">
        <v>2022</v>
      </c>
      <c r="AN45" s="225" t="n">
        <v>2019</v>
      </c>
      <c r="AO45" s="225" t="n">
        <v>2020</v>
      </c>
      <c r="AP45" s="225" t="n">
        <v>2020</v>
      </c>
      <c r="AQ45" s="225" t="n">
        <v>2020</v>
      </c>
      <c r="AR45" s="225" t="n">
        <v>2020</v>
      </c>
      <c r="AS45" s="225"/>
      <c r="AT45" s="225" t="n">
        <v>2020</v>
      </c>
      <c r="AU45" s="225" t="n">
        <v>2020</v>
      </c>
      <c r="AV45" s="225" t="n">
        <v>2020</v>
      </c>
      <c r="AW45" s="225"/>
      <c r="AX45" s="225" t="n">
        <v>2020</v>
      </c>
      <c r="AY45" s="225" t="n">
        <v>2019</v>
      </c>
      <c r="AZ45" s="225" t="n">
        <v>2019</v>
      </c>
      <c r="BA45" s="225" t="n">
        <v>2020</v>
      </c>
      <c r="BB45" s="225" t="n">
        <v>2021</v>
      </c>
      <c r="BC45" s="225" t="n">
        <v>2022</v>
      </c>
      <c r="BD45" s="226" t="n">
        <v>44700</v>
      </c>
      <c r="BE45" s="227" t="n">
        <v>44768</v>
      </c>
      <c r="BF45" s="225" t="n">
        <v>2021</v>
      </c>
      <c r="BG45" s="225" t="n">
        <v>2020</v>
      </c>
      <c r="BH45" s="225" t="n">
        <v>2020</v>
      </c>
      <c r="BI45" s="225" t="n">
        <v>2015</v>
      </c>
      <c r="BJ45" s="225" t="n">
        <v>2020</v>
      </c>
      <c r="BK45" s="225" t="n">
        <v>2021</v>
      </c>
      <c r="BL45" s="225" t="n">
        <v>2020</v>
      </c>
      <c r="BM45" s="225" t="n">
        <v>2011</v>
      </c>
      <c r="BN45" s="225" t="n">
        <v>2020</v>
      </c>
      <c r="BO45" s="225" t="n">
        <v>2020</v>
      </c>
      <c r="BP45" s="225" t="n">
        <v>2014</v>
      </c>
      <c r="BQ45" s="225" t="n">
        <v>2020</v>
      </c>
      <c r="BR45" s="225" t="n">
        <v>2020</v>
      </c>
      <c r="BS45" s="225" t="n">
        <v>2016</v>
      </c>
      <c r="BT45" s="225" t="n">
        <v>2020</v>
      </c>
      <c r="BU45" s="225" t="n">
        <v>2020</v>
      </c>
      <c r="BV45" s="225"/>
      <c r="BW45" s="225" t="n">
        <v>2019</v>
      </c>
      <c r="BX45" s="225" t="n">
        <v>2017</v>
      </c>
      <c r="BY45" s="225" t="n">
        <v>2020</v>
      </c>
      <c r="BZ45" s="225" t="n">
        <v>2021</v>
      </c>
      <c r="CA45" s="225" t="n">
        <v>2015</v>
      </c>
    </row>
    <row r="46" customFormat="false" ht="14.5" hidden="false" customHeight="false" outlineLevel="0" collapsed="false">
      <c r="A46" s="178" t="s">
        <v>497</v>
      </c>
      <c r="B46" s="220" t="s">
        <v>498</v>
      </c>
      <c r="C46" s="225" t="n">
        <v>2015</v>
      </c>
      <c r="D46" s="225" t="n">
        <v>2015</v>
      </c>
      <c r="E46" s="225" t="n">
        <v>2015</v>
      </c>
      <c r="F46" s="225" t="n">
        <v>2015</v>
      </c>
      <c r="G46" s="225" t="n">
        <v>2015</v>
      </c>
      <c r="H46" s="225" t="n">
        <v>2015</v>
      </c>
      <c r="I46" s="225" t="n">
        <v>2015</v>
      </c>
      <c r="J46" s="225" t="n">
        <v>2021</v>
      </c>
      <c r="K46" s="225" t="n">
        <v>2021</v>
      </c>
      <c r="L46" s="225" t="n">
        <v>2020</v>
      </c>
      <c r="M46" s="225" t="n">
        <v>2015</v>
      </c>
      <c r="N46" s="225" t="n">
        <v>2015</v>
      </c>
      <c r="O46" s="225" t="n">
        <v>2015</v>
      </c>
      <c r="P46" s="225" t="n">
        <v>2015</v>
      </c>
      <c r="Q46" s="225" t="n">
        <v>2020</v>
      </c>
      <c r="R46" s="225" t="n">
        <v>2020</v>
      </c>
      <c r="S46" s="225" t="n">
        <v>2020</v>
      </c>
      <c r="T46" s="225" t="n">
        <v>2020</v>
      </c>
      <c r="U46" s="225" t="n">
        <v>2015</v>
      </c>
      <c r="V46" s="225" t="n">
        <v>2015</v>
      </c>
      <c r="W46" s="225" t="n">
        <v>2015</v>
      </c>
      <c r="X46" s="225" t="n">
        <v>2020</v>
      </c>
      <c r="Y46" s="225" t="n">
        <v>2020</v>
      </c>
      <c r="Z46" s="225" t="n">
        <v>2020</v>
      </c>
      <c r="AA46" s="225" t="n">
        <v>2002</v>
      </c>
      <c r="AB46" s="225" t="n">
        <v>2020</v>
      </c>
      <c r="AC46" s="225" t="n">
        <v>2020</v>
      </c>
      <c r="AD46" s="225" t="n">
        <v>2018</v>
      </c>
      <c r="AE46" s="225" t="n">
        <v>2019</v>
      </c>
      <c r="AF46" s="225" t="n">
        <v>2018</v>
      </c>
      <c r="AG46" s="225" t="n">
        <v>2020</v>
      </c>
      <c r="AH46" s="225" t="n">
        <v>2022</v>
      </c>
      <c r="AI46" s="225" t="n">
        <v>2021</v>
      </c>
      <c r="AJ46" s="225" t="n">
        <v>2021</v>
      </c>
      <c r="AK46" s="225" t="n">
        <v>2019</v>
      </c>
      <c r="AL46" s="225"/>
      <c r="AM46" s="225" t="n">
        <v>2022</v>
      </c>
      <c r="AN46" s="225" t="n">
        <v>2019</v>
      </c>
      <c r="AO46" s="225" t="n">
        <v>2020</v>
      </c>
      <c r="AP46" s="225" t="n">
        <v>2020</v>
      </c>
      <c r="AQ46" s="225"/>
      <c r="AR46" s="225" t="n">
        <v>2020</v>
      </c>
      <c r="AS46" s="225" t="n">
        <v>2019</v>
      </c>
      <c r="AT46" s="225" t="n">
        <v>2020</v>
      </c>
      <c r="AU46" s="225" t="n">
        <v>2020</v>
      </c>
      <c r="AV46" s="225" t="n">
        <v>2020</v>
      </c>
      <c r="AW46" s="225"/>
      <c r="AX46" s="225" t="n">
        <v>2020</v>
      </c>
      <c r="AY46" s="225" t="n">
        <v>2019</v>
      </c>
      <c r="AZ46" s="225"/>
      <c r="BA46" s="225" t="n">
        <v>2020</v>
      </c>
      <c r="BB46" s="225" t="n">
        <v>2021</v>
      </c>
      <c r="BC46" s="225" t="n">
        <v>2022</v>
      </c>
      <c r="BD46" s="226" t="n">
        <v>44700</v>
      </c>
      <c r="BE46" s="227" t="n">
        <v>44561</v>
      </c>
      <c r="BF46" s="225" t="n">
        <v>2021</v>
      </c>
      <c r="BG46" s="225" t="n">
        <v>2020</v>
      </c>
      <c r="BH46" s="225" t="n">
        <v>2020</v>
      </c>
      <c r="BI46" s="225" t="n">
        <v>2013</v>
      </c>
      <c r="BJ46" s="225" t="n">
        <v>2020</v>
      </c>
      <c r="BK46" s="225" t="n">
        <v>2021</v>
      </c>
      <c r="BL46" s="225" t="n">
        <v>2020</v>
      </c>
      <c r="BM46" s="225" t="n">
        <v>2012</v>
      </c>
      <c r="BN46" s="225" t="n">
        <v>2020</v>
      </c>
      <c r="BO46" s="225" t="n">
        <v>2020</v>
      </c>
      <c r="BP46" s="225" t="n">
        <v>2014</v>
      </c>
      <c r="BQ46" s="225" t="n">
        <v>2020</v>
      </c>
      <c r="BR46" s="225" t="n">
        <v>2020</v>
      </c>
      <c r="BS46" s="225" t="n">
        <v>2017</v>
      </c>
      <c r="BT46" s="225" t="n">
        <v>2020</v>
      </c>
      <c r="BU46" s="225" t="n">
        <v>2020</v>
      </c>
      <c r="BV46" s="225"/>
      <c r="BW46" s="225" t="n">
        <v>2019</v>
      </c>
      <c r="BX46" s="225" t="n">
        <v>2017</v>
      </c>
      <c r="BY46" s="225" t="n">
        <v>2020</v>
      </c>
      <c r="BZ46" s="225" t="n">
        <v>2021</v>
      </c>
      <c r="CA46" s="225" t="n">
        <v>2015</v>
      </c>
    </row>
    <row r="47" customFormat="false" ht="14.5" hidden="false" customHeight="false" outlineLevel="0" collapsed="false">
      <c r="A47" s="178" t="s">
        <v>499</v>
      </c>
      <c r="B47" s="220" t="s">
        <v>500</v>
      </c>
      <c r="C47" s="225" t="n">
        <v>2015</v>
      </c>
      <c r="D47" s="225" t="n">
        <v>2015</v>
      </c>
      <c r="E47" s="225" t="n">
        <v>2015</v>
      </c>
      <c r="F47" s="225" t="n">
        <v>2015</v>
      </c>
      <c r="G47" s="225" t="n">
        <v>2015</v>
      </c>
      <c r="H47" s="225" t="n">
        <v>2015</v>
      </c>
      <c r="I47" s="225" t="n">
        <v>2015</v>
      </c>
      <c r="J47" s="225" t="n">
        <v>2021</v>
      </c>
      <c r="K47" s="225" t="n">
        <v>2021</v>
      </c>
      <c r="L47" s="225" t="n">
        <v>2020</v>
      </c>
      <c r="M47" s="225" t="n">
        <v>2015</v>
      </c>
      <c r="N47" s="225" t="n">
        <v>2015</v>
      </c>
      <c r="O47" s="225" t="n">
        <v>2015</v>
      </c>
      <c r="P47" s="225" t="n">
        <v>2015</v>
      </c>
      <c r="Q47" s="225" t="n">
        <v>2020</v>
      </c>
      <c r="R47" s="225" t="n">
        <v>2020</v>
      </c>
      <c r="S47" s="225" t="n">
        <v>2020</v>
      </c>
      <c r="T47" s="225" t="n">
        <v>2020</v>
      </c>
      <c r="U47" s="225" t="n">
        <v>2015</v>
      </c>
      <c r="V47" s="225" t="n">
        <v>2015</v>
      </c>
      <c r="W47" s="225" t="n">
        <v>2015</v>
      </c>
      <c r="X47" s="225" t="n">
        <v>2020</v>
      </c>
      <c r="Y47" s="225" t="n">
        <v>2020</v>
      </c>
      <c r="Z47" s="225" t="n">
        <v>2020</v>
      </c>
      <c r="AA47" s="225" t="n">
        <v>2011</v>
      </c>
      <c r="AB47" s="225" t="n">
        <v>2020</v>
      </c>
      <c r="AC47" s="225"/>
      <c r="AD47" s="225" t="n">
        <v>2019</v>
      </c>
      <c r="AE47" s="225" t="n">
        <v>2020</v>
      </c>
      <c r="AF47" s="225"/>
      <c r="AG47" s="225" t="n">
        <v>2020</v>
      </c>
      <c r="AH47" s="225" t="n">
        <v>2022</v>
      </c>
      <c r="AI47" s="225" t="n">
        <v>2021</v>
      </c>
      <c r="AJ47" s="225" t="n">
        <v>2021</v>
      </c>
      <c r="AK47" s="225" t="n">
        <v>2019</v>
      </c>
      <c r="AL47" s="225"/>
      <c r="AM47" s="225" t="n">
        <v>2022</v>
      </c>
      <c r="AN47" s="225"/>
      <c r="AO47" s="225"/>
      <c r="AP47" s="225"/>
      <c r="AQ47" s="225" t="n">
        <v>2020</v>
      </c>
      <c r="AR47" s="225" t="n">
        <v>2020</v>
      </c>
      <c r="AS47" s="225"/>
      <c r="AT47" s="225" t="n">
        <v>2020</v>
      </c>
      <c r="AU47" s="225"/>
      <c r="AV47" s="225"/>
      <c r="AW47" s="225"/>
      <c r="AX47" s="225" t="n">
        <v>2020</v>
      </c>
      <c r="AY47" s="225" t="n">
        <v>2019</v>
      </c>
      <c r="AZ47" s="225" t="n">
        <v>2019</v>
      </c>
      <c r="BA47" s="225" t="n">
        <v>2020</v>
      </c>
      <c r="BB47" s="225" t="n">
        <v>2021</v>
      </c>
      <c r="BC47" s="225" t="n">
        <v>2022</v>
      </c>
      <c r="BD47" s="226" t="n">
        <v>44700</v>
      </c>
      <c r="BE47" s="227" t="n">
        <v>44768</v>
      </c>
      <c r="BF47" s="225" t="n">
        <v>2021</v>
      </c>
      <c r="BG47" s="225" t="n">
        <v>2020</v>
      </c>
      <c r="BH47" s="225" t="n">
        <v>2020</v>
      </c>
      <c r="BI47" s="225"/>
      <c r="BJ47" s="225" t="n">
        <v>2020</v>
      </c>
      <c r="BK47" s="225" t="n">
        <v>2021</v>
      </c>
      <c r="BL47" s="225" t="n">
        <v>2020</v>
      </c>
      <c r="BM47" s="225" t="n">
        <v>2011</v>
      </c>
      <c r="BN47" s="225" t="n">
        <v>2020</v>
      </c>
      <c r="BO47" s="225" t="n">
        <v>2020</v>
      </c>
      <c r="BP47" s="225" t="n">
        <v>2014</v>
      </c>
      <c r="BQ47" s="225" t="n">
        <v>2020</v>
      </c>
      <c r="BR47" s="225" t="n">
        <v>2020</v>
      </c>
      <c r="BS47" s="225" t="n">
        <v>2016</v>
      </c>
      <c r="BT47" s="225" t="n">
        <v>2019</v>
      </c>
      <c r="BU47" s="225" t="n">
        <v>2019</v>
      </c>
      <c r="BV47" s="225" t="n">
        <v>2019</v>
      </c>
      <c r="BW47" s="225" t="n">
        <v>2019</v>
      </c>
      <c r="BX47" s="225" t="n">
        <v>2017</v>
      </c>
      <c r="BY47" s="225" t="n">
        <v>2020</v>
      </c>
      <c r="BZ47" s="225" t="n">
        <v>2021</v>
      </c>
      <c r="CA47" s="225" t="n">
        <v>2015</v>
      </c>
    </row>
    <row r="48" customFormat="false" ht="14.5" hidden="false" customHeight="false" outlineLevel="0" collapsed="false">
      <c r="A48" s="178" t="s">
        <v>501</v>
      </c>
      <c r="B48" s="220" t="s">
        <v>502</v>
      </c>
      <c r="C48" s="225" t="n">
        <v>2015</v>
      </c>
      <c r="D48" s="225" t="n">
        <v>2015</v>
      </c>
      <c r="E48" s="225" t="n">
        <v>2015</v>
      </c>
      <c r="F48" s="225" t="n">
        <v>2015</v>
      </c>
      <c r="G48" s="225" t="n">
        <v>2015</v>
      </c>
      <c r="H48" s="225" t="n">
        <v>2015</v>
      </c>
      <c r="I48" s="225" t="n">
        <v>2015</v>
      </c>
      <c r="J48" s="225" t="n">
        <v>2021</v>
      </c>
      <c r="K48" s="225" t="n">
        <v>2021</v>
      </c>
      <c r="L48" s="225" t="n">
        <v>2020</v>
      </c>
      <c r="M48" s="225" t="n">
        <v>2015</v>
      </c>
      <c r="N48" s="225" t="n">
        <v>2015</v>
      </c>
      <c r="O48" s="225" t="n">
        <v>2015</v>
      </c>
      <c r="P48" s="225" t="n">
        <v>2015</v>
      </c>
      <c r="Q48" s="225" t="n">
        <v>2020</v>
      </c>
      <c r="R48" s="225" t="n">
        <v>2020</v>
      </c>
      <c r="S48" s="225" t="n">
        <v>2020</v>
      </c>
      <c r="T48" s="225" t="n">
        <v>2020</v>
      </c>
      <c r="U48" s="225" t="n">
        <v>2015</v>
      </c>
      <c r="V48" s="225" t="n">
        <v>2015</v>
      </c>
      <c r="W48" s="225" t="n">
        <v>2015</v>
      </c>
      <c r="X48" s="225" t="n">
        <v>2020</v>
      </c>
      <c r="Y48" s="225" t="n">
        <v>2020</v>
      </c>
      <c r="Z48" s="225" t="n">
        <v>2020</v>
      </c>
      <c r="AA48" s="225" t="n">
        <v>2011</v>
      </c>
      <c r="AB48" s="225" t="n">
        <v>2020</v>
      </c>
      <c r="AC48" s="225"/>
      <c r="AD48" s="225" t="n">
        <v>2019</v>
      </c>
      <c r="AE48" s="225" t="n">
        <v>2019</v>
      </c>
      <c r="AF48" s="225"/>
      <c r="AG48" s="225" t="n">
        <v>2020</v>
      </c>
      <c r="AH48" s="225" t="n">
        <v>2022</v>
      </c>
      <c r="AI48" s="225" t="n">
        <v>2021</v>
      </c>
      <c r="AJ48" s="225" t="n">
        <v>2021</v>
      </c>
      <c r="AK48" s="225" t="n">
        <v>2019</v>
      </c>
      <c r="AL48" s="225"/>
      <c r="AM48" s="225" t="n">
        <v>2022</v>
      </c>
      <c r="AN48" s="225"/>
      <c r="AO48" s="225"/>
      <c r="AP48" s="225"/>
      <c r="AQ48" s="225" t="n">
        <v>2020</v>
      </c>
      <c r="AR48" s="225" t="n">
        <v>2020</v>
      </c>
      <c r="AS48" s="225"/>
      <c r="AT48" s="225" t="n">
        <v>2020</v>
      </c>
      <c r="AU48" s="225"/>
      <c r="AV48" s="225"/>
      <c r="AW48" s="225"/>
      <c r="AX48" s="225" t="n">
        <v>2020</v>
      </c>
      <c r="AY48" s="225" t="n">
        <v>2019</v>
      </c>
      <c r="AZ48" s="225" t="n">
        <v>2019</v>
      </c>
      <c r="BA48" s="225" t="n">
        <v>2020</v>
      </c>
      <c r="BB48" s="225" t="n">
        <v>2021</v>
      </c>
      <c r="BC48" s="225" t="n">
        <v>2022</v>
      </c>
      <c r="BD48" s="226" t="n">
        <v>44700</v>
      </c>
      <c r="BE48" s="227" t="n">
        <v>44768</v>
      </c>
      <c r="BF48" s="225" t="n">
        <v>2021</v>
      </c>
      <c r="BG48" s="225" t="n">
        <v>2020</v>
      </c>
      <c r="BH48" s="225" t="n">
        <v>2020</v>
      </c>
      <c r="BI48" s="225" t="n">
        <v>2015</v>
      </c>
      <c r="BJ48" s="225" t="n">
        <v>2020</v>
      </c>
      <c r="BK48" s="225" t="n">
        <v>2021</v>
      </c>
      <c r="BL48" s="225" t="n">
        <v>2020</v>
      </c>
      <c r="BM48" s="225" t="n">
        <v>2016</v>
      </c>
      <c r="BN48" s="225" t="n">
        <v>2020</v>
      </c>
      <c r="BO48" s="225" t="n">
        <v>2020</v>
      </c>
      <c r="BP48" s="225" t="n">
        <v>2014</v>
      </c>
      <c r="BQ48" s="225" t="n">
        <v>2020</v>
      </c>
      <c r="BR48" s="225" t="n">
        <v>2020</v>
      </c>
      <c r="BS48" s="225" t="n">
        <v>2016</v>
      </c>
      <c r="BT48" s="225" t="n">
        <v>2020</v>
      </c>
      <c r="BU48" s="225" t="n">
        <v>2020</v>
      </c>
      <c r="BV48" s="225"/>
      <c r="BW48" s="225" t="n">
        <v>2019</v>
      </c>
      <c r="BX48" s="225" t="n">
        <v>2017</v>
      </c>
      <c r="BY48" s="225" t="n">
        <v>2020</v>
      </c>
      <c r="BZ48" s="225" t="n">
        <v>2021</v>
      </c>
      <c r="CA48" s="225" t="n">
        <v>2015</v>
      </c>
    </row>
    <row r="49" customFormat="false" ht="14.5" hidden="false" customHeight="false" outlineLevel="0" collapsed="false">
      <c r="A49" s="178" t="s">
        <v>503</v>
      </c>
      <c r="B49" s="220" t="s">
        <v>504</v>
      </c>
      <c r="C49" s="225" t="n">
        <v>2015</v>
      </c>
      <c r="D49" s="225" t="n">
        <v>2015</v>
      </c>
      <c r="E49" s="225" t="n">
        <v>2015</v>
      </c>
      <c r="F49" s="225" t="n">
        <v>2015</v>
      </c>
      <c r="G49" s="225" t="n">
        <v>2015</v>
      </c>
      <c r="H49" s="225" t="n">
        <v>2015</v>
      </c>
      <c r="I49" s="225" t="n">
        <v>2015</v>
      </c>
      <c r="J49" s="225" t="n">
        <v>2021</v>
      </c>
      <c r="K49" s="225" t="n">
        <v>2021</v>
      </c>
      <c r="L49" s="225" t="n">
        <v>2020</v>
      </c>
      <c r="M49" s="225" t="n">
        <v>2015</v>
      </c>
      <c r="N49" s="225" t="n">
        <v>2015</v>
      </c>
      <c r="O49" s="225" t="n">
        <v>2015</v>
      </c>
      <c r="P49" s="225" t="n">
        <v>2015</v>
      </c>
      <c r="Q49" s="225" t="n">
        <v>2020</v>
      </c>
      <c r="R49" s="225" t="n">
        <v>2020</v>
      </c>
      <c r="S49" s="225" t="n">
        <v>2020</v>
      </c>
      <c r="T49" s="225" t="n">
        <v>2020</v>
      </c>
      <c r="U49" s="225" t="n">
        <v>2015</v>
      </c>
      <c r="V49" s="225" t="n">
        <v>2015</v>
      </c>
      <c r="W49" s="225" t="n">
        <v>2015</v>
      </c>
      <c r="X49" s="225" t="n">
        <v>2020</v>
      </c>
      <c r="Y49" s="225" t="n">
        <v>2020</v>
      </c>
      <c r="Z49" s="225" t="n">
        <v>2020</v>
      </c>
      <c r="AA49" s="225"/>
      <c r="AB49" s="225" t="n">
        <v>2020</v>
      </c>
      <c r="AC49" s="225"/>
      <c r="AD49" s="225" t="n">
        <v>2018</v>
      </c>
      <c r="AE49" s="225" t="n">
        <v>2020</v>
      </c>
      <c r="AF49" s="225" t="n">
        <v>2018</v>
      </c>
      <c r="AG49" s="225" t="n">
        <v>2020</v>
      </c>
      <c r="AH49" s="225" t="n">
        <v>2022</v>
      </c>
      <c r="AI49" s="225" t="n">
        <v>2021</v>
      </c>
      <c r="AJ49" s="225" t="n">
        <v>2021</v>
      </c>
      <c r="AK49" s="225" t="n">
        <v>2019</v>
      </c>
      <c r="AL49" s="225"/>
      <c r="AM49" s="225" t="n">
        <v>2022</v>
      </c>
      <c r="AN49" s="225"/>
      <c r="AO49" s="225"/>
      <c r="AP49" s="225"/>
      <c r="AQ49" s="225" t="n">
        <v>2020</v>
      </c>
      <c r="AR49" s="225" t="n">
        <v>2020</v>
      </c>
      <c r="AS49" s="225"/>
      <c r="AT49" s="225" t="n">
        <v>2020</v>
      </c>
      <c r="AU49" s="225" t="n">
        <v>2020</v>
      </c>
      <c r="AV49" s="225" t="n">
        <v>2020</v>
      </c>
      <c r="AW49" s="225"/>
      <c r="AX49" s="225" t="n">
        <v>2020</v>
      </c>
      <c r="AY49" s="225" t="n">
        <v>2019</v>
      </c>
      <c r="AZ49" s="225" t="n">
        <v>2019</v>
      </c>
      <c r="BA49" s="225" t="n">
        <v>2020</v>
      </c>
      <c r="BB49" s="225" t="n">
        <v>2021</v>
      </c>
      <c r="BC49" s="225" t="n">
        <v>2022</v>
      </c>
      <c r="BD49" s="226" t="n">
        <v>44700</v>
      </c>
      <c r="BE49" s="227" t="n">
        <v>44775</v>
      </c>
      <c r="BF49" s="225" t="n">
        <v>2021</v>
      </c>
      <c r="BG49" s="225" t="n">
        <v>2020</v>
      </c>
      <c r="BH49" s="225" t="n">
        <v>2020</v>
      </c>
      <c r="BI49" s="225" t="n">
        <v>2015</v>
      </c>
      <c r="BJ49" s="225" t="n">
        <v>2020</v>
      </c>
      <c r="BK49" s="225" t="n">
        <v>2021</v>
      </c>
      <c r="BL49" s="225" t="n">
        <v>2020</v>
      </c>
      <c r="BM49" s="225"/>
      <c r="BN49" s="225" t="n">
        <v>2020</v>
      </c>
      <c r="BO49" s="225" t="n">
        <v>2020</v>
      </c>
      <c r="BP49" s="225" t="n">
        <v>2014</v>
      </c>
      <c r="BQ49" s="225" t="n">
        <v>2020</v>
      </c>
      <c r="BR49" s="225" t="n">
        <v>2020</v>
      </c>
      <c r="BS49" s="225" t="n">
        <v>2016</v>
      </c>
      <c r="BT49" s="225" t="n">
        <v>2020</v>
      </c>
      <c r="BU49" s="225" t="n">
        <v>2020</v>
      </c>
      <c r="BV49" s="225" t="n">
        <v>2020</v>
      </c>
      <c r="BW49" s="225" t="n">
        <v>2019</v>
      </c>
      <c r="BX49" s="225" t="n">
        <v>2017</v>
      </c>
      <c r="BY49" s="225" t="n">
        <v>2020</v>
      </c>
      <c r="BZ49" s="225" t="n">
        <v>2021</v>
      </c>
      <c r="CA49" s="225" t="n">
        <v>2015</v>
      </c>
    </row>
    <row r="50" customFormat="false" ht="14.5" hidden="false" customHeight="false" outlineLevel="0" collapsed="false">
      <c r="A50" s="178" t="s">
        <v>505</v>
      </c>
      <c r="B50" s="220" t="s">
        <v>506</v>
      </c>
      <c r="C50" s="225" t="n">
        <v>2015</v>
      </c>
      <c r="D50" s="225" t="n">
        <v>2015</v>
      </c>
      <c r="E50" s="225" t="n">
        <v>2015</v>
      </c>
      <c r="F50" s="225" t="n">
        <v>2015</v>
      </c>
      <c r="G50" s="225" t="n">
        <v>2015</v>
      </c>
      <c r="H50" s="225" t="n">
        <v>2015</v>
      </c>
      <c r="I50" s="225" t="n">
        <v>2015</v>
      </c>
      <c r="J50" s="225" t="n">
        <v>2021</v>
      </c>
      <c r="K50" s="225" t="n">
        <v>2021</v>
      </c>
      <c r="L50" s="225"/>
      <c r="M50" s="225" t="n">
        <v>2015</v>
      </c>
      <c r="N50" s="225" t="n">
        <v>2015</v>
      </c>
      <c r="O50" s="225" t="n">
        <v>2015</v>
      </c>
      <c r="P50" s="225" t="n">
        <v>2015</v>
      </c>
      <c r="Q50" s="225" t="n">
        <v>2020</v>
      </c>
      <c r="R50" s="225" t="n">
        <v>2020</v>
      </c>
      <c r="S50" s="225" t="n">
        <v>2020</v>
      </c>
      <c r="T50" s="225" t="n">
        <v>2020</v>
      </c>
      <c r="U50" s="225" t="n">
        <v>2015</v>
      </c>
      <c r="V50" s="225" t="n">
        <v>2015</v>
      </c>
      <c r="W50" s="225" t="n">
        <v>2015</v>
      </c>
      <c r="X50" s="225" t="n">
        <v>2020</v>
      </c>
      <c r="Y50" s="225" t="n">
        <v>2020</v>
      </c>
      <c r="Z50" s="225" t="n">
        <v>2020</v>
      </c>
      <c r="AA50" s="225"/>
      <c r="AB50" s="225" t="n">
        <v>2020</v>
      </c>
      <c r="AC50" s="225"/>
      <c r="AD50" s="225" t="n">
        <v>2019</v>
      </c>
      <c r="AE50" s="225" t="n">
        <v>2020</v>
      </c>
      <c r="AF50" s="225" t="n">
        <v>2018</v>
      </c>
      <c r="AG50" s="225" t="n">
        <v>2020</v>
      </c>
      <c r="AH50" s="225" t="n">
        <v>2022</v>
      </c>
      <c r="AI50" s="225" t="n">
        <v>2021</v>
      </c>
      <c r="AJ50" s="225" t="n">
        <v>2021</v>
      </c>
      <c r="AK50" s="225" t="n">
        <v>2019</v>
      </c>
      <c r="AL50" s="225"/>
      <c r="AM50" s="225" t="n">
        <v>2022</v>
      </c>
      <c r="AN50" s="225" t="n">
        <v>2019</v>
      </c>
      <c r="AO50" s="225" t="n">
        <v>2020</v>
      </c>
      <c r="AP50" s="225" t="n">
        <v>2020</v>
      </c>
      <c r="AQ50" s="225" t="n">
        <v>2020</v>
      </c>
      <c r="AR50" s="225" t="n">
        <v>2020</v>
      </c>
      <c r="AS50" s="225" t="n">
        <v>2013</v>
      </c>
      <c r="AT50" s="225" t="n">
        <v>2020</v>
      </c>
      <c r="AU50" s="225" t="n">
        <v>2020</v>
      </c>
      <c r="AV50" s="225" t="n">
        <v>2020</v>
      </c>
      <c r="AW50" s="225" t="n">
        <v>2020</v>
      </c>
      <c r="AX50" s="225" t="n">
        <v>2020</v>
      </c>
      <c r="AY50" s="225"/>
      <c r="AZ50" s="225" t="n">
        <v>2017</v>
      </c>
      <c r="BA50" s="225" t="n">
        <v>2020</v>
      </c>
      <c r="BB50" s="225" t="n">
        <v>2021</v>
      </c>
      <c r="BC50" s="225" t="n">
        <v>2022</v>
      </c>
      <c r="BD50" s="226" t="n">
        <v>44700</v>
      </c>
      <c r="BE50" s="227" t="n">
        <v>44561</v>
      </c>
      <c r="BF50" s="225" t="n">
        <v>2021</v>
      </c>
      <c r="BG50" s="225" t="n">
        <v>2020</v>
      </c>
      <c r="BH50" s="225" t="n">
        <v>2020</v>
      </c>
      <c r="BI50" s="225" t="n">
        <v>2013</v>
      </c>
      <c r="BJ50" s="225" t="n">
        <v>2020</v>
      </c>
      <c r="BK50" s="225" t="n">
        <v>2021</v>
      </c>
      <c r="BL50" s="225" t="n">
        <v>2020</v>
      </c>
      <c r="BM50" s="225"/>
      <c r="BN50" s="225" t="n">
        <v>2020</v>
      </c>
      <c r="BO50" s="225" t="n">
        <v>2020</v>
      </c>
      <c r="BP50" s="225" t="n">
        <v>2014</v>
      </c>
      <c r="BQ50" s="225" t="n">
        <v>2020</v>
      </c>
      <c r="BR50" s="225" t="n">
        <v>2020</v>
      </c>
      <c r="BS50" s="225" t="n">
        <v>2014</v>
      </c>
      <c r="BT50" s="225" t="n">
        <v>2020</v>
      </c>
      <c r="BU50" s="225" t="n">
        <v>2020</v>
      </c>
      <c r="BV50" s="225" t="n">
        <v>2020</v>
      </c>
      <c r="BW50" s="225" t="n">
        <v>2019</v>
      </c>
      <c r="BX50" s="225" t="n">
        <v>2017</v>
      </c>
      <c r="BY50" s="225" t="n">
        <v>2020</v>
      </c>
      <c r="BZ50" s="225" t="n">
        <v>2021</v>
      </c>
      <c r="CA50" s="225" t="n">
        <v>2015</v>
      </c>
    </row>
    <row r="51" customFormat="false" ht="14.5" hidden="false" customHeight="false" outlineLevel="0" collapsed="false">
      <c r="A51" s="178" t="s">
        <v>507</v>
      </c>
      <c r="B51" s="220" t="s">
        <v>508</v>
      </c>
      <c r="C51" s="225" t="n">
        <v>2015</v>
      </c>
      <c r="D51" s="225" t="n">
        <v>2015</v>
      </c>
      <c r="E51" s="225" t="n">
        <v>2015</v>
      </c>
      <c r="F51" s="225" t="n">
        <v>2015</v>
      </c>
      <c r="G51" s="225" t="n">
        <v>2015</v>
      </c>
      <c r="H51" s="225" t="n">
        <v>2015</v>
      </c>
      <c r="I51" s="225" t="n">
        <v>2015</v>
      </c>
      <c r="J51" s="225" t="n">
        <v>2021</v>
      </c>
      <c r="K51" s="225" t="n">
        <v>2021</v>
      </c>
      <c r="L51" s="225" t="n">
        <v>2020</v>
      </c>
      <c r="M51" s="225" t="n">
        <v>2015</v>
      </c>
      <c r="N51" s="225" t="n">
        <v>2015</v>
      </c>
      <c r="O51" s="225" t="n">
        <v>2015</v>
      </c>
      <c r="P51" s="225" t="n">
        <v>2015</v>
      </c>
      <c r="Q51" s="225" t="n">
        <v>2020</v>
      </c>
      <c r="R51" s="225" t="n">
        <v>2020</v>
      </c>
      <c r="S51" s="225" t="n">
        <v>2020</v>
      </c>
      <c r="T51" s="225" t="n">
        <v>2020</v>
      </c>
      <c r="U51" s="225" t="n">
        <v>2015</v>
      </c>
      <c r="V51" s="225" t="n">
        <v>2015</v>
      </c>
      <c r="W51" s="225" t="n">
        <v>2015</v>
      </c>
      <c r="X51" s="225" t="n">
        <v>2020</v>
      </c>
      <c r="Y51" s="225" t="n">
        <v>2020</v>
      </c>
      <c r="Z51" s="225" t="n">
        <v>2020</v>
      </c>
      <c r="AA51" s="225"/>
      <c r="AB51" s="225" t="n">
        <v>2017</v>
      </c>
      <c r="AC51" s="225"/>
      <c r="AD51" s="225"/>
      <c r="AE51" s="225" t="n">
        <v>2019</v>
      </c>
      <c r="AF51" s="225"/>
      <c r="AG51" s="225"/>
      <c r="AH51" s="225" t="n">
        <v>2022</v>
      </c>
      <c r="AI51" s="225" t="n">
        <v>2021</v>
      </c>
      <c r="AJ51" s="225" t="n">
        <v>2021</v>
      </c>
      <c r="AK51" s="225" t="n">
        <v>2019</v>
      </c>
      <c r="AL51" s="225"/>
      <c r="AM51" s="225" t="n">
        <v>2022</v>
      </c>
      <c r="AN51" s="225" t="n">
        <v>2019</v>
      </c>
      <c r="AO51" s="225" t="n">
        <v>2020</v>
      </c>
      <c r="AP51" s="225" t="n">
        <v>2020</v>
      </c>
      <c r="AQ51" s="225" t="n">
        <v>2020</v>
      </c>
      <c r="AR51" s="225" t="n">
        <v>2020</v>
      </c>
      <c r="AS51" s="225"/>
      <c r="AT51" s="225" t="n">
        <v>2020</v>
      </c>
      <c r="AU51" s="225"/>
      <c r="AV51" s="225"/>
      <c r="AW51" s="225"/>
      <c r="AX51" s="225" t="n">
        <v>2020</v>
      </c>
      <c r="AY51" s="225"/>
      <c r="AZ51" s="225"/>
      <c r="BA51" s="225" t="n">
        <v>2020</v>
      </c>
      <c r="BB51" s="225" t="n">
        <v>2021</v>
      </c>
      <c r="BC51" s="225" t="n">
        <v>2022</v>
      </c>
      <c r="BD51" s="226" t="n">
        <v>44700</v>
      </c>
      <c r="BE51" s="227" t="n">
        <v>44561</v>
      </c>
      <c r="BF51" s="225" t="n">
        <v>2021</v>
      </c>
      <c r="BG51" s="225" t="n">
        <v>2020</v>
      </c>
      <c r="BH51" s="225" t="n">
        <v>2020</v>
      </c>
      <c r="BI51" s="225"/>
      <c r="BJ51" s="225" t="n">
        <v>2020</v>
      </c>
      <c r="BK51" s="225" t="n">
        <v>2021</v>
      </c>
      <c r="BL51" s="225" t="n">
        <v>2020</v>
      </c>
      <c r="BM51" s="225"/>
      <c r="BN51" s="225" t="n">
        <v>2017</v>
      </c>
      <c r="BO51" s="225" t="n">
        <v>2020</v>
      </c>
      <c r="BP51" s="225" t="n">
        <v>2014</v>
      </c>
      <c r="BQ51" s="225" t="n">
        <v>2017</v>
      </c>
      <c r="BR51" s="225" t="n">
        <v>2017</v>
      </c>
      <c r="BS51" s="225" t="n">
        <v>2017</v>
      </c>
      <c r="BT51" s="225" t="n">
        <v>2020</v>
      </c>
      <c r="BU51" s="225" t="n">
        <v>2020</v>
      </c>
      <c r="BV51" s="225"/>
      <c r="BW51" s="225" t="n">
        <v>2019</v>
      </c>
      <c r="BX51" s="225"/>
      <c r="BY51" s="225" t="n">
        <v>2020</v>
      </c>
      <c r="BZ51" s="225" t="n">
        <v>2021</v>
      </c>
      <c r="CA51" s="225" t="n">
        <v>2015</v>
      </c>
    </row>
    <row r="52" customFormat="false" ht="14.5" hidden="false" customHeight="false" outlineLevel="0" collapsed="false">
      <c r="A52" s="178" t="s">
        <v>509</v>
      </c>
      <c r="B52" s="220" t="s">
        <v>510</v>
      </c>
      <c r="C52" s="225" t="n">
        <v>2015</v>
      </c>
      <c r="D52" s="225" t="n">
        <v>2015</v>
      </c>
      <c r="E52" s="225" t="n">
        <v>2015</v>
      </c>
      <c r="F52" s="225" t="n">
        <v>2015</v>
      </c>
      <c r="G52" s="225" t="n">
        <v>2015</v>
      </c>
      <c r="H52" s="225" t="n">
        <v>2015</v>
      </c>
      <c r="I52" s="225" t="n">
        <v>2015</v>
      </c>
      <c r="J52" s="225" t="n">
        <v>2021</v>
      </c>
      <c r="K52" s="225" t="n">
        <v>2021</v>
      </c>
      <c r="L52" s="225" t="n">
        <v>2020</v>
      </c>
      <c r="M52" s="225" t="n">
        <v>2015</v>
      </c>
      <c r="N52" s="225" t="n">
        <v>2015</v>
      </c>
      <c r="O52" s="225" t="n">
        <v>2015</v>
      </c>
      <c r="P52" s="225" t="n">
        <v>2015</v>
      </c>
      <c r="Q52" s="225" t="n">
        <v>2020</v>
      </c>
      <c r="R52" s="225" t="n">
        <v>2020</v>
      </c>
      <c r="S52" s="225" t="n">
        <v>2020</v>
      </c>
      <c r="T52" s="225" t="n">
        <v>2020</v>
      </c>
      <c r="U52" s="225" t="n">
        <v>2015</v>
      </c>
      <c r="V52" s="225" t="n">
        <v>2015</v>
      </c>
      <c r="W52" s="225" t="n">
        <v>2015</v>
      </c>
      <c r="X52" s="225" t="n">
        <v>2020</v>
      </c>
      <c r="Y52" s="225" t="n">
        <v>2020</v>
      </c>
      <c r="Z52" s="225" t="n">
        <v>2020</v>
      </c>
      <c r="AA52" s="225" t="n">
        <v>2013</v>
      </c>
      <c r="AB52" s="225" t="n">
        <v>2020</v>
      </c>
      <c r="AC52" s="225" t="n">
        <v>2020</v>
      </c>
      <c r="AD52" s="225" t="n">
        <v>2018</v>
      </c>
      <c r="AE52" s="225" t="n">
        <v>2020</v>
      </c>
      <c r="AF52" s="225" t="n">
        <v>2018</v>
      </c>
      <c r="AG52" s="225" t="n">
        <v>2020</v>
      </c>
      <c r="AH52" s="225" t="n">
        <v>2022</v>
      </c>
      <c r="AI52" s="225" t="n">
        <v>2021</v>
      </c>
      <c r="AJ52" s="225" t="n">
        <v>2021</v>
      </c>
      <c r="AK52" s="225" t="n">
        <v>2019</v>
      </c>
      <c r="AL52" s="225" t="n">
        <v>2014</v>
      </c>
      <c r="AM52" s="225" t="n">
        <v>2022</v>
      </c>
      <c r="AN52" s="225" t="n">
        <v>2019</v>
      </c>
      <c r="AO52" s="225" t="n">
        <v>2020</v>
      </c>
      <c r="AP52" s="225" t="n">
        <v>2020</v>
      </c>
      <c r="AQ52" s="225" t="n">
        <v>2020</v>
      </c>
      <c r="AR52" s="225" t="n">
        <v>2020</v>
      </c>
      <c r="AS52" s="225" t="n">
        <v>2019</v>
      </c>
      <c r="AT52" s="225" t="n">
        <v>2020</v>
      </c>
      <c r="AU52" s="225" t="n">
        <v>2020</v>
      </c>
      <c r="AV52" s="225" t="n">
        <v>2020</v>
      </c>
      <c r="AW52" s="225" t="n">
        <v>2020</v>
      </c>
      <c r="AX52" s="225" t="n">
        <v>2020</v>
      </c>
      <c r="AY52" s="225" t="n">
        <v>2019</v>
      </c>
      <c r="AZ52" s="225" t="n">
        <v>2020</v>
      </c>
      <c r="BA52" s="225" t="n">
        <v>2020</v>
      </c>
      <c r="BB52" s="225" t="n">
        <v>2021</v>
      </c>
      <c r="BC52" s="225" t="n">
        <v>2022</v>
      </c>
      <c r="BD52" s="226" t="n">
        <v>44700</v>
      </c>
      <c r="BE52" s="227" t="n">
        <v>44561</v>
      </c>
      <c r="BF52" s="225" t="n">
        <v>2021</v>
      </c>
      <c r="BG52" s="225" t="n">
        <v>2020</v>
      </c>
      <c r="BH52" s="225" t="n">
        <v>2020</v>
      </c>
      <c r="BI52" s="225" t="n">
        <v>2015</v>
      </c>
      <c r="BJ52" s="225" t="n">
        <v>2020</v>
      </c>
      <c r="BK52" s="225" t="n">
        <v>2021</v>
      </c>
      <c r="BL52" s="225" t="n">
        <v>2020</v>
      </c>
      <c r="BM52" s="225" t="n">
        <v>2016</v>
      </c>
      <c r="BN52" s="225" t="n">
        <v>2020</v>
      </c>
      <c r="BO52" s="225" t="n">
        <v>2020</v>
      </c>
      <c r="BP52" s="225" t="n">
        <v>2014</v>
      </c>
      <c r="BQ52" s="225" t="n">
        <v>2020</v>
      </c>
      <c r="BR52" s="225" t="n">
        <v>2020</v>
      </c>
      <c r="BS52" s="225" t="n">
        <v>2017</v>
      </c>
      <c r="BT52" s="225" t="n">
        <v>2020</v>
      </c>
      <c r="BU52" s="225" t="n">
        <v>2020</v>
      </c>
      <c r="BV52" s="225" t="n">
        <v>2020</v>
      </c>
      <c r="BW52" s="225" t="n">
        <v>2019</v>
      </c>
      <c r="BX52" s="225" t="n">
        <v>2017</v>
      </c>
      <c r="BY52" s="225" t="n">
        <v>2020</v>
      </c>
      <c r="BZ52" s="225" t="n">
        <v>2021</v>
      </c>
      <c r="CA52" s="225" t="n">
        <v>2015</v>
      </c>
    </row>
    <row r="53" customFormat="false" ht="14.5" hidden="false" customHeight="false" outlineLevel="0" collapsed="false">
      <c r="A53" s="178" t="s">
        <v>511</v>
      </c>
      <c r="B53" s="220" t="s">
        <v>512</v>
      </c>
      <c r="C53" s="225" t="n">
        <v>2015</v>
      </c>
      <c r="D53" s="225" t="n">
        <v>2015</v>
      </c>
      <c r="E53" s="225" t="n">
        <v>2015</v>
      </c>
      <c r="F53" s="225" t="n">
        <v>2015</v>
      </c>
      <c r="G53" s="225" t="n">
        <v>2015</v>
      </c>
      <c r="H53" s="225" t="n">
        <v>2015</v>
      </c>
      <c r="I53" s="225" t="n">
        <v>2015</v>
      </c>
      <c r="J53" s="225" t="n">
        <v>2021</v>
      </c>
      <c r="K53" s="225" t="n">
        <v>2021</v>
      </c>
      <c r="L53" s="225" t="n">
        <v>2020</v>
      </c>
      <c r="M53" s="225" t="n">
        <v>2015</v>
      </c>
      <c r="N53" s="225" t="n">
        <v>2015</v>
      </c>
      <c r="O53" s="225" t="n">
        <v>2015</v>
      </c>
      <c r="P53" s="225" t="n">
        <v>2015</v>
      </c>
      <c r="Q53" s="225" t="n">
        <v>2020</v>
      </c>
      <c r="R53" s="225" t="n">
        <v>2020</v>
      </c>
      <c r="S53" s="225" t="n">
        <v>2020</v>
      </c>
      <c r="T53" s="225" t="n">
        <v>2020</v>
      </c>
      <c r="U53" s="225" t="n">
        <v>2015</v>
      </c>
      <c r="V53" s="225" t="n">
        <v>2015</v>
      </c>
      <c r="W53" s="225" t="n">
        <v>2015</v>
      </c>
      <c r="X53" s="225" t="n">
        <v>2020</v>
      </c>
      <c r="Y53" s="225" t="n">
        <v>2020</v>
      </c>
      <c r="Z53" s="225" t="n">
        <v>2020</v>
      </c>
      <c r="AA53" s="225" t="n">
        <v>2010</v>
      </c>
      <c r="AB53" s="225" t="n">
        <v>2020</v>
      </c>
      <c r="AC53" s="225" t="n">
        <v>2020</v>
      </c>
      <c r="AD53" s="225" t="n">
        <v>2018</v>
      </c>
      <c r="AE53" s="225" t="n">
        <v>2020</v>
      </c>
      <c r="AF53" s="225" t="n">
        <v>2018</v>
      </c>
      <c r="AG53" s="225" t="n">
        <v>2020</v>
      </c>
      <c r="AH53" s="225" t="n">
        <v>2022</v>
      </c>
      <c r="AI53" s="225" t="n">
        <v>2021</v>
      </c>
      <c r="AJ53" s="225" t="n">
        <v>2021</v>
      </c>
      <c r="AK53" s="225" t="n">
        <v>2019</v>
      </c>
      <c r="AL53" s="225" t="s">
        <v>802</v>
      </c>
      <c r="AM53" s="225" t="n">
        <v>2022</v>
      </c>
      <c r="AN53" s="225" t="n">
        <v>2019</v>
      </c>
      <c r="AO53" s="225" t="n">
        <v>2020</v>
      </c>
      <c r="AP53" s="225" t="n">
        <v>2020</v>
      </c>
      <c r="AQ53" s="225" t="n">
        <v>2020</v>
      </c>
      <c r="AR53" s="225" t="n">
        <v>2020</v>
      </c>
      <c r="AS53" s="225" t="n">
        <v>2019</v>
      </c>
      <c r="AT53" s="225" t="n">
        <v>2020</v>
      </c>
      <c r="AU53" s="225" t="n">
        <v>2020</v>
      </c>
      <c r="AV53" s="225" t="n">
        <v>2020</v>
      </c>
      <c r="AW53" s="225" t="n">
        <v>2020</v>
      </c>
      <c r="AX53" s="225" t="n">
        <v>2020</v>
      </c>
      <c r="AY53" s="225" t="n">
        <v>2019</v>
      </c>
      <c r="AZ53" s="225" t="n">
        <v>2020</v>
      </c>
      <c r="BA53" s="225" t="n">
        <v>2020</v>
      </c>
      <c r="BB53" s="225" t="n">
        <v>2021</v>
      </c>
      <c r="BC53" s="225" t="n">
        <v>2022</v>
      </c>
      <c r="BD53" s="226" t="n">
        <v>44700</v>
      </c>
      <c r="BE53" s="227" t="n">
        <v>44377</v>
      </c>
      <c r="BF53" s="225" t="n">
        <v>2021</v>
      </c>
      <c r="BG53" s="225" t="n">
        <v>2020</v>
      </c>
      <c r="BH53" s="225" t="n">
        <v>2020</v>
      </c>
      <c r="BI53" s="225" t="n">
        <v>2015</v>
      </c>
      <c r="BJ53" s="225" t="n">
        <v>2020</v>
      </c>
      <c r="BK53" s="225" t="n">
        <v>2021</v>
      </c>
      <c r="BL53" s="225" t="n">
        <v>2020</v>
      </c>
      <c r="BM53" s="225" t="n">
        <v>2020</v>
      </c>
      <c r="BN53" s="225" t="n">
        <v>2020</v>
      </c>
      <c r="BO53" s="225" t="n">
        <v>2020</v>
      </c>
      <c r="BP53" s="225" t="n">
        <v>2014</v>
      </c>
      <c r="BQ53" s="225" t="n">
        <v>2020</v>
      </c>
      <c r="BR53" s="225" t="n">
        <v>2020</v>
      </c>
      <c r="BS53" s="225" t="n">
        <v>2016</v>
      </c>
      <c r="BT53" s="225" t="n">
        <v>2020</v>
      </c>
      <c r="BU53" s="225" t="n">
        <v>2020</v>
      </c>
      <c r="BV53" s="225" t="n">
        <v>2020</v>
      </c>
      <c r="BW53" s="225" t="n">
        <v>2019</v>
      </c>
      <c r="BX53" s="225" t="n">
        <v>2017</v>
      </c>
      <c r="BY53" s="225" t="n">
        <v>2020</v>
      </c>
      <c r="BZ53" s="225" t="n">
        <v>2021</v>
      </c>
      <c r="CA53" s="225" t="n">
        <v>2015</v>
      </c>
    </row>
    <row r="54" customFormat="false" ht="14.5" hidden="false" customHeight="false" outlineLevel="0" collapsed="false">
      <c r="A54" s="178" t="s">
        <v>513</v>
      </c>
      <c r="B54" s="220" t="s">
        <v>514</v>
      </c>
      <c r="C54" s="225" t="n">
        <v>2015</v>
      </c>
      <c r="D54" s="225" t="n">
        <v>2015</v>
      </c>
      <c r="E54" s="225" t="n">
        <v>2015</v>
      </c>
      <c r="F54" s="225" t="n">
        <v>2015</v>
      </c>
      <c r="G54" s="225" t="n">
        <v>2015</v>
      </c>
      <c r="H54" s="225" t="n">
        <v>2015</v>
      </c>
      <c r="I54" s="225" t="n">
        <v>2015</v>
      </c>
      <c r="J54" s="225" t="n">
        <v>2021</v>
      </c>
      <c r="K54" s="225" t="n">
        <v>2021</v>
      </c>
      <c r="L54" s="225" t="n">
        <v>2020</v>
      </c>
      <c r="M54" s="225" t="n">
        <v>2015</v>
      </c>
      <c r="N54" s="225" t="n">
        <v>2015</v>
      </c>
      <c r="O54" s="225" t="n">
        <v>2015</v>
      </c>
      <c r="P54" s="225" t="n">
        <v>2015</v>
      </c>
      <c r="Q54" s="225" t="n">
        <v>2020</v>
      </c>
      <c r="R54" s="225" t="n">
        <v>2020</v>
      </c>
      <c r="S54" s="225" t="n">
        <v>2020</v>
      </c>
      <c r="T54" s="225" t="n">
        <v>2020</v>
      </c>
      <c r="U54" s="225" t="n">
        <v>2015</v>
      </c>
      <c r="V54" s="225" t="n">
        <v>2015</v>
      </c>
      <c r="W54" s="225" t="n">
        <v>2015</v>
      </c>
      <c r="X54" s="225" t="n">
        <v>2020</v>
      </c>
      <c r="Y54" s="225" t="n">
        <v>2020</v>
      </c>
      <c r="Z54" s="225" t="n">
        <v>2020</v>
      </c>
      <c r="AA54" s="225" t="n">
        <v>2014</v>
      </c>
      <c r="AB54" s="225" t="n">
        <v>2020</v>
      </c>
      <c r="AC54" s="225" t="n">
        <v>2020</v>
      </c>
      <c r="AD54" s="225" t="n">
        <v>2019</v>
      </c>
      <c r="AE54" s="225" t="n">
        <v>2020</v>
      </c>
      <c r="AF54" s="225" t="n">
        <v>2018</v>
      </c>
      <c r="AG54" s="225" t="n">
        <v>2020</v>
      </c>
      <c r="AH54" s="225" t="n">
        <v>2022</v>
      </c>
      <c r="AI54" s="225" t="n">
        <v>2021</v>
      </c>
      <c r="AJ54" s="225" t="n">
        <v>2021</v>
      </c>
      <c r="AK54" s="225" t="n">
        <v>2019</v>
      </c>
      <c r="AL54" s="225" t="n">
        <v>2014</v>
      </c>
      <c r="AM54" s="225" t="n">
        <v>2022</v>
      </c>
      <c r="AN54" s="225" t="n">
        <v>2019</v>
      </c>
      <c r="AO54" s="225" t="n">
        <v>2020</v>
      </c>
      <c r="AP54" s="225" t="n">
        <v>2020</v>
      </c>
      <c r="AQ54" s="225" t="n">
        <v>2020</v>
      </c>
      <c r="AR54" s="225" t="n">
        <v>2020</v>
      </c>
      <c r="AS54" s="225" t="n">
        <v>2014</v>
      </c>
      <c r="AT54" s="225" t="n">
        <v>2020</v>
      </c>
      <c r="AU54" s="225" t="n">
        <v>2020</v>
      </c>
      <c r="AV54" s="225" t="n">
        <v>2020</v>
      </c>
      <c r="AW54" s="225" t="n">
        <v>2020</v>
      </c>
      <c r="AX54" s="225" t="n">
        <v>2020</v>
      </c>
      <c r="AY54" s="225" t="n">
        <v>2019</v>
      </c>
      <c r="AZ54" s="225" t="n">
        <v>2017</v>
      </c>
      <c r="BA54" s="225" t="n">
        <v>2020</v>
      </c>
      <c r="BB54" s="225" t="n">
        <v>2021</v>
      </c>
      <c r="BC54" s="225" t="n">
        <v>2022</v>
      </c>
      <c r="BD54" s="226" t="n">
        <v>44700</v>
      </c>
      <c r="BE54" s="227" t="n">
        <v>44742</v>
      </c>
      <c r="BF54" s="225" t="n">
        <v>2021</v>
      </c>
      <c r="BG54" s="225" t="n">
        <v>2020</v>
      </c>
      <c r="BH54" s="225" t="n">
        <v>2020</v>
      </c>
      <c r="BI54" s="225" t="n">
        <v>2015</v>
      </c>
      <c r="BJ54" s="225" t="n">
        <v>2020</v>
      </c>
      <c r="BK54" s="225" t="n">
        <v>2021</v>
      </c>
      <c r="BL54" s="225" t="n">
        <v>2020</v>
      </c>
      <c r="BM54" s="225" t="n">
        <v>2017</v>
      </c>
      <c r="BN54" s="225" t="n">
        <v>2020</v>
      </c>
      <c r="BO54" s="225" t="n">
        <v>2020</v>
      </c>
      <c r="BP54" s="225" t="n">
        <v>2014</v>
      </c>
      <c r="BQ54" s="225" t="n">
        <v>2020</v>
      </c>
      <c r="BR54" s="225" t="n">
        <v>2020</v>
      </c>
      <c r="BS54" s="225" t="n">
        <v>2017</v>
      </c>
      <c r="BT54" s="225" t="n">
        <v>2020</v>
      </c>
      <c r="BU54" s="225" t="n">
        <v>2020</v>
      </c>
      <c r="BV54" s="225"/>
      <c r="BW54" s="225" t="n">
        <v>2019</v>
      </c>
      <c r="BX54" s="225" t="n">
        <v>2017</v>
      </c>
      <c r="BY54" s="225" t="n">
        <v>2020</v>
      </c>
      <c r="BZ54" s="225" t="n">
        <v>2021</v>
      </c>
      <c r="CA54" s="225" t="n">
        <v>2015</v>
      </c>
    </row>
    <row r="55" customFormat="false" ht="14.5" hidden="false" customHeight="false" outlineLevel="0" collapsed="false">
      <c r="A55" s="178" t="s">
        <v>515</v>
      </c>
      <c r="B55" s="220" t="s">
        <v>516</v>
      </c>
      <c r="C55" s="225" t="n">
        <v>2015</v>
      </c>
      <c r="D55" s="225" t="n">
        <v>2015</v>
      </c>
      <c r="E55" s="225" t="n">
        <v>2015</v>
      </c>
      <c r="F55" s="225" t="n">
        <v>2015</v>
      </c>
      <c r="G55" s="225" t="n">
        <v>2015</v>
      </c>
      <c r="H55" s="225" t="n">
        <v>2015</v>
      </c>
      <c r="I55" s="225" t="n">
        <v>2015</v>
      </c>
      <c r="J55" s="225" t="n">
        <v>2021</v>
      </c>
      <c r="K55" s="225" t="n">
        <v>2021</v>
      </c>
      <c r="L55" s="225" t="n">
        <v>2020</v>
      </c>
      <c r="M55" s="225" t="n">
        <v>2015</v>
      </c>
      <c r="N55" s="225" t="n">
        <v>2015</v>
      </c>
      <c r="O55" s="225" t="n">
        <v>2015</v>
      </c>
      <c r="P55" s="225" t="n">
        <v>2015</v>
      </c>
      <c r="Q55" s="225" t="n">
        <v>2020</v>
      </c>
      <c r="R55" s="225" t="n">
        <v>2020</v>
      </c>
      <c r="S55" s="225" t="n">
        <v>2020</v>
      </c>
      <c r="T55" s="225" t="n">
        <v>2020</v>
      </c>
      <c r="U55" s="225" t="n">
        <v>2015</v>
      </c>
      <c r="V55" s="225" t="n">
        <v>2015</v>
      </c>
      <c r="W55" s="225" t="n">
        <v>2015</v>
      </c>
      <c r="X55" s="225" t="n">
        <v>2020</v>
      </c>
      <c r="Y55" s="225" t="n">
        <v>2020</v>
      </c>
      <c r="Z55" s="225" t="n">
        <v>2020</v>
      </c>
      <c r="AA55" s="225" t="n">
        <v>2007</v>
      </c>
      <c r="AB55" s="225" t="n">
        <v>2020</v>
      </c>
      <c r="AC55" s="225" t="n">
        <v>2018</v>
      </c>
      <c r="AD55" s="225" t="n">
        <v>2016</v>
      </c>
      <c r="AE55" s="225" t="n">
        <v>2020</v>
      </c>
      <c r="AF55" s="225" t="n">
        <v>2018</v>
      </c>
      <c r="AG55" s="225" t="n">
        <v>2020</v>
      </c>
      <c r="AH55" s="225" t="n">
        <v>2022</v>
      </c>
      <c r="AI55" s="225" t="n">
        <v>2021</v>
      </c>
      <c r="AJ55" s="225" t="n">
        <v>2021</v>
      </c>
      <c r="AK55" s="225" t="n">
        <v>2019</v>
      </c>
      <c r="AL55" s="225" t="n">
        <v>2014</v>
      </c>
      <c r="AM55" s="225" t="n">
        <v>2022</v>
      </c>
      <c r="AN55" s="225" t="n">
        <v>2019</v>
      </c>
      <c r="AO55" s="225" t="n">
        <v>2020</v>
      </c>
      <c r="AP55" s="225" t="n">
        <v>2020</v>
      </c>
      <c r="AQ55" s="225" t="n">
        <v>2020</v>
      </c>
      <c r="AR55" s="225" t="n">
        <v>2020</v>
      </c>
      <c r="AS55" s="225" t="n">
        <v>2014</v>
      </c>
      <c r="AT55" s="225" t="n">
        <v>2020</v>
      </c>
      <c r="AU55" s="225" t="n">
        <v>2020</v>
      </c>
      <c r="AV55" s="225" t="n">
        <v>2020</v>
      </c>
      <c r="AW55" s="225" t="n">
        <v>2020</v>
      </c>
      <c r="AX55" s="225" t="n">
        <v>2020</v>
      </c>
      <c r="AY55" s="225" t="n">
        <v>2019</v>
      </c>
      <c r="AZ55" s="225" t="n">
        <v>2019</v>
      </c>
      <c r="BA55" s="225" t="n">
        <v>2020</v>
      </c>
      <c r="BB55" s="225" t="n">
        <v>2021</v>
      </c>
      <c r="BC55" s="225" t="n">
        <v>2022</v>
      </c>
      <c r="BD55" s="226" t="n">
        <v>44700</v>
      </c>
      <c r="BE55" s="227" t="n">
        <v>44561</v>
      </c>
      <c r="BF55" s="225" t="n">
        <v>2021</v>
      </c>
      <c r="BG55" s="225" t="n">
        <v>2020</v>
      </c>
      <c r="BH55" s="225" t="n">
        <v>2020</v>
      </c>
      <c r="BI55" s="225" t="n">
        <v>2013</v>
      </c>
      <c r="BJ55" s="225" t="n">
        <v>2020</v>
      </c>
      <c r="BK55" s="225" t="n">
        <v>2021</v>
      </c>
      <c r="BL55" s="225" t="n">
        <v>2020</v>
      </c>
      <c r="BM55" s="225" t="n">
        <v>2020</v>
      </c>
      <c r="BN55" s="225" t="n">
        <v>2020</v>
      </c>
      <c r="BO55" s="225" t="n">
        <v>2020</v>
      </c>
      <c r="BP55" s="225" t="n">
        <v>2014</v>
      </c>
      <c r="BQ55" s="225" t="n">
        <v>2020</v>
      </c>
      <c r="BR55" s="225" t="n">
        <v>2020</v>
      </c>
      <c r="BS55" s="225" t="n">
        <v>2016</v>
      </c>
      <c r="BT55" s="225" t="n">
        <v>2020</v>
      </c>
      <c r="BU55" s="225" t="n">
        <v>2020</v>
      </c>
      <c r="BV55" s="225" t="n">
        <v>2020</v>
      </c>
      <c r="BW55" s="225" t="n">
        <v>2019</v>
      </c>
      <c r="BX55" s="225" t="n">
        <v>2017</v>
      </c>
      <c r="BY55" s="225" t="n">
        <v>2020</v>
      </c>
      <c r="BZ55" s="225" t="n">
        <v>2021</v>
      </c>
      <c r="CA55" s="225" t="n">
        <v>2015</v>
      </c>
    </row>
    <row r="56" customFormat="false" ht="14.5" hidden="false" customHeight="false" outlineLevel="0" collapsed="false">
      <c r="A56" s="178" t="s">
        <v>517</v>
      </c>
      <c r="B56" s="220" t="s">
        <v>518</v>
      </c>
      <c r="C56" s="225" t="n">
        <v>2015</v>
      </c>
      <c r="D56" s="225" t="n">
        <v>2015</v>
      </c>
      <c r="E56" s="225" t="n">
        <v>2015</v>
      </c>
      <c r="F56" s="225" t="n">
        <v>2015</v>
      </c>
      <c r="G56" s="225" t="n">
        <v>2015</v>
      </c>
      <c r="H56" s="225" t="n">
        <v>2015</v>
      </c>
      <c r="I56" s="225" t="n">
        <v>2015</v>
      </c>
      <c r="J56" s="225" t="n">
        <v>2021</v>
      </c>
      <c r="K56" s="225" t="n">
        <v>2021</v>
      </c>
      <c r="L56" s="225" t="n">
        <v>2020</v>
      </c>
      <c r="M56" s="225" t="n">
        <v>2015</v>
      </c>
      <c r="N56" s="225" t="n">
        <v>2015</v>
      </c>
      <c r="O56" s="225" t="n">
        <v>2015</v>
      </c>
      <c r="P56" s="225" t="n">
        <v>2015</v>
      </c>
      <c r="Q56" s="225" t="n">
        <v>2020</v>
      </c>
      <c r="R56" s="225" t="n">
        <v>2020</v>
      </c>
      <c r="S56" s="225" t="n">
        <v>2020</v>
      </c>
      <c r="T56" s="225" t="n">
        <v>2020</v>
      </c>
      <c r="U56" s="225" t="n">
        <v>2015</v>
      </c>
      <c r="V56" s="225" t="n">
        <v>2015</v>
      </c>
      <c r="W56" s="225" t="n">
        <v>2015</v>
      </c>
      <c r="X56" s="225" t="n">
        <v>2020</v>
      </c>
      <c r="Y56" s="225" t="n">
        <v>2020</v>
      </c>
      <c r="Z56" s="225" t="n">
        <v>2020</v>
      </c>
      <c r="AA56" s="225"/>
      <c r="AB56" s="225" t="n">
        <v>2017</v>
      </c>
      <c r="AC56" s="225" t="n">
        <v>2015</v>
      </c>
      <c r="AD56" s="225" t="n">
        <v>2013</v>
      </c>
      <c r="AE56" s="225" t="n">
        <v>2020</v>
      </c>
      <c r="AF56" s="225" t="n">
        <v>2018</v>
      </c>
      <c r="AG56" s="225" t="n">
        <v>2020</v>
      </c>
      <c r="AH56" s="225" t="n">
        <v>2022</v>
      </c>
      <c r="AI56" s="225" t="n">
        <v>2021</v>
      </c>
      <c r="AJ56" s="225" t="n">
        <v>2021</v>
      </c>
      <c r="AK56" s="225" t="n">
        <v>2019</v>
      </c>
      <c r="AL56" s="225"/>
      <c r="AM56" s="225" t="n">
        <v>2022</v>
      </c>
      <c r="AN56" s="225" t="n">
        <v>2019</v>
      </c>
      <c r="AO56" s="225" t="n">
        <v>2020</v>
      </c>
      <c r="AP56" s="225" t="n">
        <v>2020</v>
      </c>
      <c r="AQ56" s="225" t="n">
        <v>2019</v>
      </c>
      <c r="AR56" s="225" t="n">
        <v>2020</v>
      </c>
      <c r="AS56" s="225" t="n">
        <v>2011</v>
      </c>
      <c r="AT56" s="225" t="n">
        <v>2020</v>
      </c>
      <c r="AU56" s="225" t="n">
        <v>2020</v>
      </c>
      <c r="AV56" s="225" t="n">
        <v>2019</v>
      </c>
      <c r="AW56" s="225" t="n">
        <v>2020</v>
      </c>
      <c r="AX56" s="225" t="n">
        <v>2020</v>
      </c>
      <c r="AY56" s="225"/>
      <c r="AZ56" s="225"/>
      <c r="BA56" s="225" t="n">
        <v>2020</v>
      </c>
      <c r="BB56" s="225" t="n">
        <v>2021</v>
      </c>
      <c r="BC56" s="225" t="n">
        <v>2022</v>
      </c>
      <c r="BD56" s="226" t="n">
        <v>44700</v>
      </c>
      <c r="BE56" s="227" t="n">
        <v>44561</v>
      </c>
      <c r="BF56" s="225" t="n">
        <v>2021</v>
      </c>
      <c r="BG56" s="225" t="n">
        <v>2020</v>
      </c>
      <c r="BH56" s="225" t="n">
        <v>2020</v>
      </c>
      <c r="BI56" s="225"/>
      <c r="BJ56" s="225" t="n">
        <v>2020</v>
      </c>
      <c r="BK56" s="225" t="n">
        <v>2021</v>
      </c>
      <c r="BL56" s="225" t="n">
        <v>2020</v>
      </c>
      <c r="BM56" s="225" t="n">
        <v>2010</v>
      </c>
      <c r="BN56" s="225" t="n">
        <v>2017</v>
      </c>
      <c r="BO56" s="225" t="n">
        <v>2020</v>
      </c>
      <c r="BP56" s="225" t="n">
        <v>2014</v>
      </c>
      <c r="BQ56" s="225" t="n">
        <v>2017</v>
      </c>
      <c r="BR56" s="225" t="n">
        <v>2017</v>
      </c>
      <c r="BS56" s="225" t="n">
        <v>2017</v>
      </c>
      <c r="BT56" s="225" t="n">
        <v>2020</v>
      </c>
      <c r="BU56" s="225"/>
      <c r="BV56" s="225"/>
      <c r="BW56" s="225" t="n">
        <v>2019</v>
      </c>
      <c r="BX56" s="225" t="n">
        <v>2017</v>
      </c>
      <c r="BY56" s="225" t="n">
        <v>2020</v>
      </c>
      <c r="BZ56" s="225" t="n">
        <v>2021</v>
      </c>
      <c r="CA56" s="225" t="n">
        <v>2015</v>
      </c>
    </row>
    <row r="57" customFormat="false" ht="14.5" hidden="false" customHeight="false" outlineLevel="0" collapsed="false">
      <c r="A57" s="178" t="s">
        <v>519</v>
      </c>
      <c r="B57" s="220" t="s">
        <v>520</v>
      </c>
      <c r="C57" s="225" t="n">
        <v>2015</v>
      </c>
      <c r="D57" s="225" t="n">
        <v>2015</v>
      </c>
      <c r="E57" s="225" t="n">
        <v>2015</v>
      </c>
      <c r="F57" s="225" t="n">
        <v>2015</v>
      </c>
      <c r="G57" s="225" t="n">
        <v>2015</v>
      </c>
      <c r="H57" s="225" t="n">
        <v>2015</v>
      </c>
      <c r="I57" s="225" t="n">
        <v>2015</v>
      </c>
      <c r="J57" s="225" t="n">
        <v>2021</v>
      </c>
      <c r="K57" s="225" t="n">
        <v>2021</v>
      </c>
      <c r="L57" s="225" t="n">
        <v>2020</v>
      </c>
      <c r="M57" s="225" t="n">
        <v>2015</v>
      </c>
      <c r="N57" s="225" t="n">
        <v>2015</v>
      </c>
      <c r="O57" s="225" t="n">
        <v>2015</v>
      </c>
      <c r="P57" s="225" t="n">
        <v>2015</v>
      </c>
      <c r="Q57" s="225" t="n">
        <v>2020</v>
      </c>
      <c r="R57" s="225" t="n">
        <v>2020</v>
      </c>
      <c r="S57" s="225" t="n">
        <v>2020</v>
      </c>
      <c r="T57" s="225" t="n">
        <v>2020</v>
      </c>
      <c r="U57" s="225" t="n">
        <v>2015</v>
      </c>
      <c r="V57" s="225" t="n">
        <v>2015</v>
      </c>
      <c r="W57" s="225" t="n">
        <v>2015</v>
      </c>
      <c r="X57" s="225" t="n">
        <v>2020</v>
      </c>
      <c r="Y57" s="225" t="n">
        <v>2011</v>
      </c>
      <c r="Z57" s="225" t="n">
        <v>2011</v>
      </c>
      <c r="AA57" s="225"/>
      <c r="AB57" s="225" t="n">
        <v>2016</v>
      </c>
      <c r="AC57" s="225"/>
      <c r="AD57" s="225" t="n">
        <v>2019</v>
      </c>
      <c r="AE57" s="225" t="n">
        <v>2020</v>
      </c>
      <c r="AF57" s="225"/>
      <c r="AG57" s="225" t="n">
        <v>2020</v>
      </c>
      <c r="AH57" s="225" t="n">
        <v>2022</v>
      </c>
      <c r="AI57" s="225" t="n">
        <v>2021</v>
      </c>
      <c r="AJ57" s="225" t="n">
        <v>2021</v>
      </c>
      <c r="AK57" s="225" t="n">
        <v>2019</v>
      </c>
      <c r="AL57" s="225"/>
      <c r="AM57" s="225" t="n">
        <v>2022</v>
      </c>
      <c r="AN57" s="225" t="n">
        <v>2019</v>
      </c>
      <c r="AO57" s="225" t="n">
        <v>2020</v>
      </c>
      <c r="AP57" s="225" t="n">
        <v>2020</v>
      </c>
      <c r="AQ57" s="225" t="n">
        <v>2011</v>
      </c>
      <c r="AR57" s="225" t="n">
        <v>2020</v>
      </c>
      <c r="AS57" s="225" t="n">
        <v>2010</v>
      </c>
      <c r="AT57" s="225" t="n">
        <v>2020</v>
      </c>
      <c r="AU57" s="225" t="n">
        <v>2020</v>
      </c>
      <c r="AV57" s="225" t="n">
        <v>2020</v>
      </c>
      <c r="AW57" s="225" t="n">
        <v>2020</v>
      </c>
      <c r="AX57" s="225" t="n">
        <v>2020</v>
      </c>
      <c r="AY57" s="225"/>
      <c r="AZ57" s="225"/>
      <c r="BA57" s="225" t="n">
        <v>2020</v>
      </c>
      <c r="BB57" s="225" t="n">
        <v>2021</v>
      </c>
      <c r="BC57" s="225" t="n">
        <v>2022</v>
      </c>
      <c r="BD57" s="226" t="n">
        <v>44700</v>
      </c>
      <c r="BE57" s="227" t="n">
        <v>44561</v>
      </c>
      <c r="BF57" s="225" t="n">
        <v>2021</v>
      </c>
      <c r="BG57" s="225" t="n">
        <v>2020</v>
      </c>
      <c r="BH57" s="225" t="n">
        <v>2020</v>
      </c>
      <c r="BI57" s="225"/>
      <c r="BJ57" s="225" t="n">
        <v>2020</v>
      </c>
      <c r="BK57" s="225" t="n">
        <v>2021</v>
      </c>
      <c r="BL57" s="225" t="n">
        <v>2020</v>
      </c>
      <c r="BM57" s="225" t="n">
        <v>2018</v>
      </c>
      <c r="BN57" s="225" t="n">
        <v>2017</v>
      </c>
      <c r="BO57" s="225" t="n">
        <v>2020</v>
      </c>
      <c r="BP57" s="225" t="n">
        <v>2014</v>
      </c>
      <c r="BQ57" s="225" t="n">
        <v>2016</v>
      </c>
      <c r="BR57" s="225" t="n">
        <v>2016</v>
      </c>
      <c r="BS57" s="225" t="n">
        <v>2004</v>
      </c>
      <c r="BT57" s="225" t="n">
        <v>2020</v>
      </c>
      <c r="BU57" s="225" t="n">
        <v>2020</v>
      </c>
      <c r="BV57" s="225" t="n">
        <v>2020</v>
      </c>
      <c r="BW57" s="225" t="n">
        <v>2019</v>
      </c>
      <c r="BX57" s="225" t="n">
        <v>2017</v>
      </c>
      <c r="BY57" s="225" t="n">
        <v>2011</v>
      </c>
      <c r="BZ57" s="225" t="n">
        <v>2021</v>
      </c>
      <c r="CA57" s="225" t="n">
        <v>2015</v>
      </c>
    </row>
    <row r="58" customFormat="false" ht="14.5" hidden="false" customHeight="false" outlineLevel="0" collapsed="false">
      <c r="A58" s="178" t="s">
        <v>521</v>
      </c>
      <c r="B58" s="220" t="s">
        <v>522</v>
      </c>
      <c r="C58" s="225" t="n">
        <v>2015</v>
      </c>
      <c r="D58" s="225" t="n">
        <v>2015</v>
      </c>
      <c r="E58" s="225" t="n">
        <v>2015</v>
      </c>
      <c r="F58" s="225" t="n">
        <v>2015</v>
      </c>
      <c r="G58" s="225" t="n">
        <v>2015</v>
      </c>
      <c r="H58" s="225" t="n">
        <v>2015</v>
      </c>
      <c r="I58" s="225" t="n">
        <v>2015</v>
      </c>
      <c r="J58" s="225" t="n">
        <v>2021</v>
      </c>
      <c r="K58" s="225" t="n">
        <v>2021</v>
      </c>
      <c r="L58" s="225" t="n">
        <v>2020</v>
      </c>
      <c r="M58" s="225" t="n">
        <v>2015</v>
      </c>
      <c r="N58" s="225" t="n">
        <v>2015</v>
      </c>
      <c r="O58" s="225" t="n">
        <v>2015</v>
      </c>
      <c r="P58" s="225" t="n">
        <v>2015</v>
      </c>
      <c r="Q58" s="225" t="n">
        <v>2020</v>
      </c>
      <c r="R58" s="225" t="n">
        <v>2020</v>
      </c>
      <c r="S58" s="225" t="n">
        <v>2020</v>
      </c>
      <c r="T58" s="225" t="n">
        <v>2020</v>
      </c>
      <c r="U58" s="225" t="n">
        <v>2015</v>
      </c>
      <c r="V58" s="225" t="n">
        <v>2015</v>
      </c>
      <c r="W58" s="225" t="n">
        <v>2015</v>
      </c>
      <c r="X58" s="225" t="n">
        <v>2020</v>
      </c>
      <c r="Y58" s="225" t="n">
        <v>2020</v>
      </c>
      <c r="Z58" s="225" t="n">
        <v>2020</v>
      </c>
      <c r="AA58" s="225" t="n">
        <v>2011</v>
      </c>
      <c r="AB58" s="225" t="n">
        <v>2020</v>
      </c>
      <c r="AC58" s="225"/>
      <c r="AD58" s="225" t="n">
        <v>2019</v>
      </c>
      <c r="AE58" s="225" t="n">
        <v>2020</v>
      </c>
      <c r="AF58" s="225"/>
      <c r="AG58" s="225" t="n">
        <v>2020</v>
      </c>
      <c r="AH58" s="225" t="n">
        <v>2022</v>
      </c>
      <c r="AI58" s="225" t="n">
        <v>2021</v>
      </c>
      <c r="AJ58" s="225" t="n">
        <v>2021</v>
      </c>
      <c r="AK58" s="225" t="n">
        <v>2019</v>
      </c>
      <c r="AL58" s="225"/>
      <c r="AM58" s="225" t="n">
        <v>2022</v>
      </c>
      <c r="AN58" s="225"/>
      <c r="AO58" s="225"/>
      <c r="AP58" s="225"/>
      <c r="AQ58" s="225" t="n">
        <v>2020</v>
      </c>
      <c r="AR58" s="225" t="n">
        <v>2020</v>
      </c>
      <c r="AS58" s="225" t="n">
        <v>2014</v>
      </c>
      <c r="AT58" s="225" t="n">
        <v>2020</v>
      </c>
      <c r="AU58" s="225" t="n">
        <v>2020</v>
      </c>
      <c r="AV58" s="225" t="n">
        <v>2020</v>
      </c>
      <c r="AW58" s="225"/>
      <c r="AX58" s="225" t="n">
        <v>2020</v>
      </c>
      <c r="AY58" s="225" t="n">
        <v>2019</v>
      </c>
      <c r="AZ58" s="225" t="n">
        <v>2019</v>
      </c>
      <c r="BA58" s="225" t="n">
        <v>2020</v>
      </c>
      <c r="BB58" s="225" t="n">
        <v>2021</v>
      </c>
      <c r="BC58" s="225" t="n">
        <v>2022</v>
      </c>
      <c r="BD58" s="226" t="n">
        <v>44700</v>
      </c>
      <c r="BE58" s="227" t="n">
        <v>44775</v>
      </c>
      <c r="BF58" s="225" t="n">
        <v>2021</v>
      </c>
      <c r="BG58" s="225" t="n">
        <v>2020</v>
      </c>
      <c r="BH58" s="225" t="n">
        <v>2020</v>
      </c>
      <c r="BI58" s="225"/>
      <c r="BJ58" s="225" t="n">
        <v>2020</v>
      </c>
      <c r="BK58" s="225" t="n">
        <v>2021</v>
      </c>
      <c r="BL58" s="225" t="n">
        <v>2020</v>
      </c>
      <c r="BM58" s="225" t="n">
        <v>2011</v>
      </c>
      <c r="BN58" s="225" t="n">
        <v>2020</v>
      </c>
      <c r="BO58" s="225" t="n">
        <v>2020</v>
      </c>
      <c r="BP58" s="225" t="n">
        <v>2014</v>
      </c>
      <c r="BQ58" s="225" t="n">
        <v>2020</v>
      </c>
      <c r="BR58" s="225" t="n">
        <v>2020</v>
      </c>
      <c r="BS58" s="225" t="n">
        <v>2016</v>
      </c>
      <c r="BT58" s="225" t="n">
        <v>2020</v>
      </c>
      <c r="BU58" s="225" t="n">
        <v>2020</v>
      </c>
      <c r="BV58" s="225"/>
      <c r="BW58" s="225" t="n">
        <v>2019</v>
      </c>
      <c r="BX58" s="225" t="n">
        <v>2017</v>
      </c>
      <c r="BY58" s="225" t="n">
        <v>2020</v>
      </c>
      <c r="BZ58" s="225" t="n">
        <v>2021</v>
      </c>
      <c r="CA58" s="225" t="n">
        <v>2015</v>
      </c>
    </row>
    <row r="59" customFormat="false" ht="14.5" hidden="false" customHeight="false" outlineLevel="0" collapsed="false">
      <c r="A59" s="178" t="s">
        <v>523</v>
      </c>
      <c r="B59" s="220" t="s">
        <v>524</v>
      </c>
      <c r="C59" s="225" t="n">
        <v>2015</v>
      </c>
      <c r="D59" s="225" t="n">
        <v>2015</v>
      </c>
      <c r="E59" s="225" t="n">
        <v>2015</v>
      </c>
      <c r="F59" s="225" t="n">
        <v>2015</v>
      </c>
      <c r="G59" s="225" t="n">
        <v>2015</v>
      </c>
      <c r="H59" s="225" t="n">
        <v>2015</v>
      </c>
      <c r="I59" s="225" t="n">
        <v>2015</v>
      </c>
      <c r="J59" s="225" t="n">
        <v>2021</v>
      </c>
      <c r="K59" s="225" t="n">
        <v>2021</v>
      </c>
      <c r="L59" s="225" t="n">
        <v>2020</v>
      </c>
      <c r="M59" s="225" t="n">
        <v>2015</v>
      </c>
      <c r="N59" s="225" t="n">
        <v>2015</v>
      </c>
      <c r="O59" s="225" t="n">
        <v>2015</v>
      </c>
      <c r="P59" s="225" t="n">
        <v>2015</v>
      </c>
      <c r="Q59" s="225" t="n">
        <v>2020</v>
      </c>
      <c r="R59" s="225" t="n">
        <v>2020</v>
      </c>
      <c r="S59" s="225" t="n">
        <v>2020</v>
      </c>
      <c r="T59" s="225" t="n">
        <v>2020</v>
      </c>
      <c r="U59" s="225" t="n">
        <v>2015</v>
      </c>
      <c r="V59" s="225" t="n">
        <v>2015</v>
      </c>
      <c r="W59" s="225" t="n">
        <v>2015</v>
      </c>
      <c r="X59" s="225" t="n">
        <v>2020</v>
      </c>
      <c r="Y59" s="225" t="n">
        <v>2020</v>
      </c>
      <c r="Z59" s="225" t="n">
        <v>2020</v>
      </c>
      <c r="AA59" s="225" t="n">
        <v>2007</v>
      </c>
      <c r="AB59" s="225" t="n">
        <v>2020</v>
      </c>
      <c r="AC59" s="225" t="n">
        <v>2020</v>
      </c>
      <c r="AD59" s="225" t="n">
        <v>2018</v>
      </c>
      <c r="AE59" s="225" t="n">
        <v>2020</v>
      </c>
      <c r="AF59" s="225" t="n">
        <v>2018</v>
      </c>
      <c r="AG59" s="225" t="n">
        <v>2020</v>
      </c>
      <c r="AH59" s="225" t="n">
        <v>2022</v>
      </c>
      <c r="AI59" s="225" t="n">
        <v>2021</v>
      </c>
      <c r="AJ59" s="225" t="n">
        <v>2021</v>
      </c>
      <c r="AK59" s="225" t="n">
        <v>2019</v>
      </c>
      <c r="AL59" s="225" t="n">
        <v>2014</v>
      </c>
      <c r="AM59" s="225" t="n">
        <v>2022</v>
      </c>
      <c r="AN59" s="225" t="n">
        <v>2019</v>
      </c>
      <c r="AO59" s="225" t="n">
        <v>2020</v>
      </c>
      <c r="AP59" s="225" t="n">
        <v>2020</v>
      </c>
      <c r="AQ59" s="225" t="n">
        <v>2020</v>
      </c>
      <c r="AR59" s="225" t="n">
        <v>2020</v>
      </c>
      <c r="AS59" s="225" t="n">
        <v>2014</v>
      </c>
      <c r="AT59" s="225" t="n">
        <v>2020</v>
      </c>
      <c r="AU59" s="225" t="n">
        <v>2020</v>
      </c>
      <c r="AV59" s="225" t="n">
        <v>2020</v>
      </c>
      <c r="AW59" s="225" t="n">
        <v>2020</v>
      </c>
      <c r="AX59" s="225" t="n">
        <v>2020</v>
      </c>
      <c r="AY59" s="225" t="n">
        <v>2019</v>
      </c>
      <c r="AZ59" s="225" t="n">
        <v>2016</v>
      </c>
      <c r="BA59" s="225" t="n">
        <v>2020</v>
      </c>
      <c r="BB59" s="225" t="n">
        <v>2021</v>
      </c>
      <c r="BC59" s="225" t="n">
        <v>2022</v>
      </c>
      <c r="BD59" s="226" t="n">
        <v>44700</v>
      </c>
      <c r="BE59" s="227" t="n">
        <v>44561</v>
      </c>
      <c r="BF59" s="225" t="n">
        <v>2021</v>
      </c>
      <c r="BG59" s="225" t="n">
        <v>2020</v>
      </c>
      <c r="BH59" s="225" t="n">
        <v>2020</v>
      </c>
      <c r="BI59" s="225" t="n">
        <v>2015</v>
      </c>
      <c r="BJ59" s="225" t="n">
        <v>2020</v>
      </c>
      <c r="BK59" s="225" t="n">
        <v>2021</v>
      </c>
      <c r="BL59" s="225" t="n">
        <v>2020</v>
      </c>
      <c r="BM59" s="225" t="n">
        <v>2018</v>
      </c>
      <c r="BN59" s="225" t="n">
        <v>2017</v>
      </c>
      <c r="BO59" s="225" t="n">
        <v>2020</v>
      </c>
      <c r="BP59" s="225" t="n">
        <v>2014</v>
      </c>
      <c r="BQ59" s="225" t="n">
        <v>2020</v>
      </c>
      <c r="BR59" s="225" t="n">
        <v>2020</v>
      </c>
      <c r="BS59" s="225" t="n">
        <v>2016</v>
      </c>
      <c r="BT59" s="225" t="n">
        <v>2020</v>
      </c>
      <c r="BU59" s="225" t="n">
        <v>2020</v>
      </c>
      <c r="BV59" s="225" t="n">
        <v>2020</v>
      </c>
      <c r="BW59" s="225" t="n">
        <v>2019</v>
      </c>
      <c r="BX59" s="225" t="n">
        <v>2017</v>
      </c>
      <c r="BY59" s="225" t="n">
        <v>2020</v>
      </c>
      <c r="BZ59" s="225" t="n">
        <v>2021</v>
      </c>
      <c r="CA59" s="225" t="n">
        <v>2015</v>
      </c>
    </row>
    <row r="60" customFormat="false" ht="14.5" hidden="false" customHeight="false" outlineLevel="0" collapsed="false">
      <c r="A60" s="178" t="s">
        <v>525</v>
      </c>
      <c r="B60" s="220" t="s">
        <v>526</v>
      </c>
      <c r="C60" s="225" t="n">
        <v>2015</v>
      </c>
      <c r="D60" s="225" t="n">
        <v>2015</v>
      </c>
      <c r="E60" s="225" t="n">
        <v>2015</v>
      </c>
      <c r="F60" s="225" t="n">
        <v>2015</v>
      </c>
      <c r="G60" s="225" t="n">
        <v>2015</v>
      </c>
      <c r="H60" s="225" t="n">
        <v>2015</v>
      </c>
      <c r="I60" s="225" t="n">
        <v>2015</v>
      </c>
      <c r="J60" s="225" t="n">
        <v>2021</v>
      </c>
      <c r="K60" s="225" t="n">
        <v>2021</v>
      </c>
      <c r="L60" s="225" t="n">
        <v>2020</v>
      </c>
      <c r="M60" s="225" t="n">
        <v>2015</v>
      </c>
      <c r="N60" s="225" t="n">
        <v>2015</v>
      </c>
      <c r="O60" s="225" t="n">
        <v>2015</v>
      </c>
      <c r="P60" s="225" t="n">
        <v>2015</v>
      </c>
      <c r="Q60" s="225" t="n">
        <v>2020</v>
      </c>
      <c r="R60" s="225" t="n">
        <v>2020</v>
      </c>
      <c r="S60" s="225" t="n">
        <v>2020</v>
      </c>
      <c r="T60" s="225" t="n">
        <v>2020</v>
      </c>
      <c r="U60" s="225" t="n">
        <v>2015</v>
      </c>
      <c r="V60" s="225" t="n">
        <v>2015</v>
      </c>
      <c r="W60" s="225" t="n">
        <v>2015</v>
      </c>
      <c r="X60" s="225" t="n">
        <v>2020</v>
      </c>
      <c r="Y60" s="225" t="n">
        <v>2020</v>
      </c>
      <c r="Z60" s="225" t="n">
        <v>2020</v>
      </c>
      <c r="AA60" s="225" t="n">
        <v>2016</v>
      </c>
      <c r="AB60" s="225" t="n">
        <v>2020</v>
      </c>
      <c r="AC60" s="225" t="n">
        <v>2020</v>
      </c>
      <c r="AD60" s="225" t="n">
        <v>2017</v>
      </c>
      <c r="AE60" s="225" t="n">
        <v>2020</v>
      </c>
      <c r="AF60" s="225" t="n">
        <v>2018</v>
      </c>
      <c r="AG60" s="225" t="n">
        <v>2020</v>
      </c>
      <c r="AH60" s="225" t="n">
        <v>2022</v>
      </c>
      <c r="AI60" s="225" t="n">
        <v>2021</v>
      </c>
      <c r="AJ60" s="225" t="n">
        <v>2021</v>
      </c>
      <c r="AK60" s="225" t="n">
        <v>2019</v>
      </c>
      <c r="AL60" s="225" t="n">
        <v>2019</v>
      </c>
      <c r="AM60" s="225" t="n">
        <v>2022</v>
      </c>
      <c r="AN60" s="225" t="n">
        <v>2019</v>
      </c>
      <c r="AO60" s="225" t="n">
        <v>2020</v>
      </c>
      <c r="AP60" s="225" t="n">
        <v>2020</v>
      </c>
      <c r="AQ60" s="225" t="n">
        <v>2020</v>
      </c>
      <c r="AR60" s="225" t="n">
        <v>2020</v>
      </c>
      <c r="AS60" s="225" t="n">
        <v>2019</v>
      </c>
      <c r="AT60" s="225" t="n">
        <v>2020</v>
      </c>
      <c r="AU60" s="225" t="n">
        <v>2020</v>
      </c>
      <c r="AV60" s="225" t="n">
        <v>2020</v>
      </c>
      <c r="AW60" s="225" t="n">
        <v>2020</v>
      </c>
      <c r="AX60" s="225" t="n">
        <v>2020</v>
      </c>
      <c r="AY60" s="225" t="n">
        <v>2019</v>
      </c>
      <c r="AZ60" s="225" t="n">
        <v>2015</v>
      </c>
      <c r="BA60" s="225" t="n">
        <v>2020</v>
      </c>
      <c r="BB60" s="225" t="n">
        <v>2021</v>
      </c>
      <c r="BC60" s="225" t="n">
        <v>2022</v>
      </c>
      <c r="BD60" s="226" t="n">
        <v>44677</v>
      </c>
      <c r="BE60" s="227" t="n">
        <v>44742</v>
      </c>
      <c r="BF60" s="225" t="n">
        <v>2021</v>
      </c>
      <c r="BG60" s="225" t="n">
        <v>2020</v>
      </c>
      <c r="BH60" s="225" t="n">
        <v>2020</v>
      </c>
      <c r="BI60" s="225" t="n">
        <v>2015</v>
      </c>
      <c r="BJ60" s="225" t="n">
        <v>2020</v>
      </c>
      <c r="BK60" s="225" t="n">
        <v>2021</v>
      </c>
      <c r="BL60" s="225" t="n">
        <v>2020</v>
      </c>
      <c r="BM60" s="225" t="n">
        <v>2017</v>
      </c>
      <c r="BN60" s="225" t="n">
        <v>2020</v>
      </c>
      <c r="BO60" s="225" t="n">
        <v>2020</v>
      </c>
      <c r="BP60" s="225" t="n">
        <v>2014</v>
      </c>
      <c r="BQ60" s="225" t="n">
        <v>2020</v>
      </c>
      <c r="BR60" s="225" t="n">
        <v>2020</v>
      </c>
      <c r="BS60" s="225" t="n">
        <v>2017</v>
      </c>
      <c r="BT60" s="225" t="n">
        <v>2020</v>
      </c>
      <c r="BU60" s="225" t="n">
        <v>2020</v>
      </c>
      <c r="BV60" s="225" t="n">
        <v>2020</v>
      </c>
      <c r="BW60" s="225" t="n">
        <v>2019</v>
      </c>
      <c r="BX60" s="225" t="n">
        <v>2017</v>
      </c>
      <c r="BY60" s="225" t="n">
        <v>2020</v>
      </c>
      <c r="BZ60" s="225" t="n">
        <v>2021</v>
      </c>
      <c r="CA60" s="225" t="n">
        <v>2015</v>
      </c>
    </row>
    <row r="61" customFormat="false" ht="14.5" hidden="false" customHeight="false" outlineLevel="0" collapsed="false">
      <c r="A61" s="178" t="s">
        <v>527</v>
      </c>
      <c r="B61" s="220" t="s">
        <v>528</v>
      </c>
      <c r="C61" s="225" t="n">
        <v>2015</v>
      </c>
      <c r="D61" s="225" t="n">
        <v>2015</v>
      </c>
      <c r="E61" s="225" t="n">
        <v>2015</v>
      </c>
      <c r="F61" s="225" t="n">
        <v>2015</v>
      </c>
      <c r="G61" s="225" t="n">
        <v>2015</v>
      </c>
      <c r="H61" s="225" t="n">
        <v>2015</v>
      </c>
      <c r="I61" s="225" t="n">
        <v>2015</v>
      </c>
      <c r="J61" s="225" t="n">
        <v>2021</v>
      </c>
      <c r="K61" s="225" t="n">
        <v>2021</v>
      </c>
      <c r="L61" s="225" t="n">
        <v>2020</v>
      </c>
      <c r="M61" s="225" t="n">
        <v>2015</v>
      </c>
      <c r="N61" s="225" t="n">
        <v>2015</v>
      </c>
      <c r="O61" s="225" t="n">
        <v>2015</v>
      </c>
      <c r="P61" s="225" t="n">
        <v>2015</v>
      </c>
      <c r="Q61" s="225" t="n">
        <v>2020</v>
      </c>
      <c r="R61" s="225" t="n">
        <v>2020</v>
      </c>
      <c r="S61" s="225" t="n">
        <v>2020</v>
      </c>
      <c r="T61" s="225" t="n">
        <v>2020</v>
      </c>
      <c r="U61" s="225" t="n">
        <v>2015</v>
      </c>
      <c r="V61" s="225" t="n">
        <v>2015</v>
      </c>
      <c r="W61" s="225" t="n">
        <v>2015</v>
      </c>
      <c r="X61" s="225" t="n">
        <v>2020</v>
      </c>
      <c r="Y61" s="225" t="n">
        <v>2020</v>
      </c>
      <c r="Z61" s="225" t="n">
        <v>2020</v>
      </c>
      <c r="AA61" s="225" t="n">
        <v>2014</v>
      </c>
      <c r="AB61" s="225" t="n">
        <v>2020</v>
      </c>
      <c r="AC61" s="225"/>
      <c r="AD61" s="225" t="n">
        <v>2018</v>
      </c>
      <c r="AE61" s="225" t="n">
        <v>2018</v>
      </c>
      <c r="AF61" s="225" t="n">
        <v>2018</v>
      </c>
      <c r="AG61" s="225" t="n">
        <v>2020</v>
      </c>
      <c r="AH61" s="225" t="n">
        <v>2022</v>
      </c>
      <c r="AI61" s="225" t="n">
        <v>2021</v>
      </c>
      <c r="AJ61" s="225" t="n">
        <v>2021</v>
      </c>
      <c r="AK61" s="225" t="n">
        <v>2019</v>
      </c>
      <c r="AL61" s="225"/>
      <c r="AM61" s="225" t="n">
        <v>2022</v>
      </c>
      <c r="AN61" s="225" t="n">
        <v>2019</v>
      </c>
      <c r="AO61" s="225" t="n">
        <v>2020</v>
      </c>
      <c r="AP61" s="225" t="n">
        <v>2020</v>
      </c>
      <c r="AQ61" s="225" t="n">
        <v>2020</v>
      </c>
      <c r="AR61" s="225" t="n">
        <v>2020</v>
      </c>
      <c r="AS61" s="225"/>
      <c r="AT61" s="225" t="n">
        <v>2020</v>
      </c>
      <c r="AU61" s="225" t="n">
        <v>2020</v>
      </c>
      <c r="AV61" s="225" t="n">
        <v>2020</v>
      </c>
      <c r="AW61" s="225"/>
      <c r="AX61" s="225" t="n">
        <v>2020</v>
      </c>
      <c r="AY61" s="225" t="n">
        <v>2019</v>
      </c>
      <c r="AZ61" s="225" t="n">
        <v>2019</v>
      </c>
      <c r="BA61" s="225" t="n">
        <v>2020</v>
      </c>
      <c r="BB61" s="225" t="n">
        <v>2021</v>
      </c>
      <c r="BC61" s="225" t="n">
        <v>2022</v>
      </c>
      <c r="BD61" s="226" t="n">
        <v>44700</v>
      </c>
      <c r="BE61" s="227" t="n">
        <v>44561</v>
      </c>
      <c r="BF61" s="225" t="n">
        <v>2021</v>
      </c>
      <c r="BG61" s="225" t="n">
        <v>2020</v>
      </c>
      <c r="BH61" s="225" t="n">
        <v>2020</v>
      </c>
      <c r="BI61" s="225" t="n">
        <v>2015</v>
      </c>
      <c r="BJ61" s="225" t="n">
        <v>2020</v>
      </c>
      <c r="BK61" s="225" t="n">
        <v>2021</v>
      </c>
      <c r="BL61" s="225" t="n">
        <v>2020</v>
      </c>
      <c r="BM61" s="225" t="n">
        <v>2017</v>
      </c>
      <c r="BN61" s="225" t="n">
        <v>2018</v>
      </c>
      <c r="BO61" s="225" t="n">
        <v>2020</v>
      </c>
      <c r="BP61" s="225" t="n">
        <v>2014</v>
      </c>
      <c r="BQ61" s="225" t="n">
        <v>2020</v>
      </c>
      <c r="BR61" s="225" t="n">
        <v>2020</v>
      </c>
      <c r="BS61" s="225" t="n">
        <v>2015</v>
      </c>
      <c r="BT61" s="225" t="n">
        <v>2020</v>
      </c>
      <c r="BU61" s="225" t="n">
        <v>2020</v>
      </c>
      <c r="BV61" s="225" t="n">
        <v>2020</v>
      </c>
      <c r="BW61" s="225" t="n">
        <v>2019</v>
      </c>
      <c r="BX61" s="225" t="n">
        <v>2017</v>
      </c>
      <c r="BY61" s="225" t="n">
        <v>2020</v>
      </c>
      <c r="BZ61" s="225" t="n">
        <v>2021</v>
      </c>
      <c r="CA61" s="225" t="n">
        <v>2015</v>
      </c>
    </row>
    <row r="62" customFormat="false" ht="14.5" hidden="false" customHeight="false" outlineLevel="0" collapsed="false">
      <c r="A62" s="178" t="s">
        <v>529</v>
      </c>
      <c r="B62" s="220" t="s">
        <v>530</v>
      </c>
      <c r="C62" s="225" t="n">
        <v>2015</v>
      </c>
      <c r="D62" s="225" t="n">
        <v>2015</v>
      </c>
      <c r="E62" s="225" t="n">
        <v>2015</v>
      </c>
      <c r="F62" s="225" t="n">
        <v>2015</v>
      </c>
      <c r="G62" s="225" t="n">
        <v>2015</v>
      </c>
      <c r="H62" s="225" t="n">
        <v>2015</v>
      </c>
      <c r="I62" s="225" t="n">
        <v>2015</v>
      </c>
      <c r="J62" s="225" t="n">
        <v>2021</v>
      </c>
      <c r="K62" s="225" t="n">
        <v>2021</v>
      </c>
      <c r="L62" s="225" t="n">
        <v>2020</v>
      </c>
      <c r="M62" s="225" t="n">
        <v>2015</v>
      </c>
      <c r="N62" s="225" t="n">
        <v>2015</v>
      </c>
      <c r="O62" s="225" t="n">
        <v>2015</v>
      </c>
      <c r="P62" s="225" t="n">
        <v>2015</v>
      </c>
      <c r="Q62" s="225" t="n">
        <v>2020</v>
      </c>
      <c r="R62" s="225" t="n">
        <v>2020</v>
      </c>
      <c r="S62" s="225" t="n">
        <v>2020</v>
      </c>
      <c r="T62" s="225" t="n">
        <v>2020</v>
      </c>
      <c r="U62" s="225" t="n">
        <v>2015</v>
      </c>
      <c r="V62" s="225" t="n">
        <v>2015</v>
      </c>
      <c r="W62" s="225" t="n">
        <v>2015</v>
      </c>
      <c r="X62" s="225" t="n">
        <v>2020</v>
      </c>
      <c r="Y62" s="225" t="n">
        <v>2020</v>
      </c>
      <c r="Z62" s="225" t="n">
        <v>2020</v>
      </c>
      <c r="AA62" s="225" t="n">
        <v>2010</v>
      </c>
      <c r="AB62" s="225" t="n">
        <v>2020</v>
      </c>
      <c r="AC62" s="225"/>
      <c r="AD62" s="225" t="n">
        <v>2018</v>
      </c>
      <c r="AE62" s="225" t="n">
        <v>2020</v>
      </c>
      <c r="AF62" s="225"/>
      <c r="AG62" s="225" t="n">
        <v>2020</v>
      </c>
      <c r="AH62" s="225" t="n">
        <v>2022</v>
      </c>
      <c r="AI62" s="225" t="n">
        <v>2021</v>
      </c>
      <c r="AJ62" s="225" t="n">
        <v>2021</v>
      </c>
      <c r="AK62" s="225" t="n">
        <v>2019</v>
      </c>
      <c r="AL62" s="225"/>
      <c r="AM62" s="225" t="n">
        <v>2022</v>
      </c>
      <c r="AN62" s="225"/>
      <c r="AO62" s="225"/>
      <c r="AP62" s="225"/>
      <c r="AQ62" s="225" t="n">
        <v>2020</v>
      </c>
      <c r="AR62" s="225" t="n">
        <v>2020</v>
      </c>
      <c r="AS62" s="225"/>
      <c r="AT62" s="225" t="n">
        <v>2020</v>
      </c>
      <c r="AU62" s="225"/>
      <c r="AV62" s="225"/>
      <c r="AW62" s="225"/>
      <c r="AX62" s="225" t="n">
        <v>2020</v>
      </c>
      <c r="AY62" s="225" t="n">
        <v>2019</v>
      </c>
      <c r="AZ62" s="225" t="n">
        <v>2019</v>
      </c>
      <c r="BA62" s="225" t="n">
        <v>2020</v>
      </c>
      <c r="BB62" s="225" t="n">
        <v>2021</v>
      </c>
      <c r="BC62" s="225" t="n">
        <v>2022</v>
      </c>
      <c r="BD62" s="226" t="n">
        <v>44700</v>
      </c>
      <c r="BE62" s="227" t="n">
        <v>44775</v>
      </c>
      <c r="BF62" s="225" t="n">
        <v>2021</v>
      </c>
      <c r="BG62" s="225" t="n">
        <v>2020</v>
      </c>
      <c r="BH62" s="225" t="n">
        <v>2020</v>
      </c>
      <c r="BI62" s="225" t="n">
        <v>2015</v>
      </c>
      <c r="BJ62" s="225" t="n">
        <v>2020</v>
      </c>
      <c r="BK62" s="225" t="n">
        <v>2021</v>
      </c>
      <c r="BL62" s="225" t="n">
        <v>2020</v>
      </c>
      <c r="BM62" s="225"/>
      <c r="BN62" s="225" t="n">
        <v>2020</v>
      </c>
      <c r="BO62" s="225" t="n">
        <v>2020</v>
      </c>
      <c r="BP62" s="225" t="n">
        <v>2014</v>
      </c>
      <c r="BQ62" s="225" t="n">
        <v>2020</v>
      </c>
      <c r="BR62" s="225" t="n">
        <v>2020</v>
      </c>
      <c r="BS62" s="225" t="n">
        <v>2016</v>
      </c>
      <c r="BT62" s="225" t="n">
        <v>2020</v>
      </c>
      <c r="BU62" s="225" t="n">
        <v>2020</v>
      </c>
      <c r="BV62" s="225" t="n">
        <v>2020</v>
      </c>
      <c r="BW62" s="225" t="n">
        <v>2019</v>
      </c>
      <c r="BX62" s="225" t="n">
        <v>2017</v>
      </c>
      <c r="BY62" s="225" t="n">
        <v>2020</v>
      </c>
      <c r="BZ62" s="225" t="n">
        <v>2021</v>
      </c>
      <c r="CA62" s="225" t="n">
        <v>2015</v>
      </c>
    </row>
    <row r="63" customFormat="false" ht="14.5" hidden="false" customHeight="false" outlineLevel="0" collapsed="false">
      <c r="A63" s="178" t="s">
        <v>531</v>
      </c>
      <c r="B63" s="220" t="s">
        <v>532</v>
      </c>
      <c r="C63" s="225" t="n">
        <v>2015</v>
      </c>
      <c r="D63" s="225" t="n">
        <v>2015</v>
      </c>
      <c r="E63" s="225" t="n">
        <v>2015</v>
      </c>
      <c r="F63" s="225" t="n">
        <v>2015</v>
      </c>
      <c r="G63" s="225" t="n">
        <v>2015</v>
      </c>
      <c r="H63" s="225" t="n">
        <v>2015</v>
      </c>
      <c r="I63" s="225" t="n">
        <v>2015</v>
      </c>
      <c r="J63" s="225" t="n">
        <v>2021</v>
      </c>
      <c r="K63" s="225" t="n">
        <v>2021</v>
      </c>
      <c r="L63" s="225" t="n">
        <v>2020</v>
      </c>
      <c r="M63" s="225" t="n">
        <v>2015</v>
      </c>
      <c r="N63" s="225" t="n">
        <v>2015</v>
      </c>
      <c r="O63" s="225" t="n">
        <v>2015</v>
      </c>
      <c r="P63" s="225" t="n">
        <v>2015</v>
      </c>
      <c r="Q63" s="225" t="n">
        <v>2020</v>
      </c>
      <c r="R63" s="225" t="n">
        <v>2020</v>
      </c>
      <c r="S63" s="225" t="n">
        <v>2020</v>
      </c>
      <c r="T63" s="225" t="n">
        <v>2020</v>
      </c>
      <c r="U63" s="225" t="n">
        <v>2015</v>
      </c>
      <c r="V63" s="225" t="n">
        <v>2015</v>
      </c>
      <c r="W63" s="225" t="n">
        <v>2015</v>
      </c>
      <c r="X63" s="225" t="n">
        <v>2020</v>
      </c>
      <c r="Y63" s="225" t="n">
        <v>2020</v>
      </c>
      <c r="Z63" s="225" t="n">
        <v>2020</v>
      </c>
      <c r="AA63" s="225" t="n">
        <v>2015</v>
      </c>
      <c r="AB63" s="225" t="n">
        <v>2020</v>
      </c>
      <c r="AC63" s="225"/>
      <c r="AD63" s="225" t="n">
        <v>2017</v>
      </c>
      <c r="AE63" s="225" t="n">
        <v>2020</v>
      </c>
      <c r="AF63" s="225"/>
      <c r="AG63" s="225" t="n">
        <v>2020</v>
      </c>
      <c r="AH63" s="225" t="n">
        <v>2022</v>
      </c>
      <c r="AI63" s="225" t="n">
        <v>2021</v>
      </c>
      <c r="AJ63" s="225" t="n">
        <v>2021</v>
      </c>
      <c r="AK63" s="225" t="n">
        <v>2019</v>
      </c>
      <c r="AL63" s="225"/>
      <c r="AM63" s="225" t="n">
        <v>2022</v>
      </c>
      <c r="AN63" s="225"/>
      <c r="AO63" s="225"/>
      <c r="AP63" s="225"/>
      <c r="AQ63" s="225" t="n">
        <v>2020</v>
      </c>
      <c r="AR63" s="225" t="n">
        <v>2020</v>
      </c>
      <c r="AS63" s="225"/>
      <c r="AT63" s="225" t="n">
        <v>2020</v>
      </c>
      <c r="AU63" s="225" t="n">
        <v>2019</v>
      </c>
      <c r="AV63" s="225" t="n">
        <v>2016</v>
      </c>
      <c r="AW63" s="225"/>
      <c r="AX63" s="225" t="n">
        <v>2020</v>
      </c>
      <c r="AY63" s="225" t="n">
        <v>2019</v>
      </c>
      <c r="AZ63" s="225" t="n">
        <v>2018</v>
      </c>
      <c r="BA63" s="225" t="n">
        <v>2020</v>
      </c>
      <c r="BB63" s="225" t="n">
        <v>2021</v>
      </c>
      <c r="BC63" s="225" t="n">
        <v>2022</v>
      </c>
      <c r="BD63" s="226" t="n">
        <v>44700</v>
      </c>
      <c r="BE63" s="227" t="n">
        <v>44760</v>
      </c>
      <c r="BF63" s="225" t="n">
        <v>2021</v>
      </c>
      <c r="BG63" s="225" t="n">
        <v>2020</v>
      </c>
      <c r="BH63" s="225" t="n">
        <v>2020</v>
      </c>
      <c r="BI63" s="225" t="n">
        <v>2015</v>
      </c>
      <c r="BJ63" s="225" t="n">
        <v>2020</v>
      </c>
      <c r="BK63" s="225" t="n">
        <v>2021</v>
      </c>
      <c r="BL63" s="225" t="n">
        <v>2020</v>
      </c>
      <c r="BM63" s="225"/>
      <c r="BN63" s="225" t="n">
        <v>2020</v>
      </c>
      <c r="BO63" s="225" t="n">
        <v>2020</v>
      </c>
      <c r="BP63" s="225" t="n">
        <v>2014</v>
      </c>
      <c r="BQ63" s="225" t="n">
        <v>2020</v>
      </c>
      <c r="BR63" s="225" t="n">
        <v>2020</v>
      </c>
      <c r="BS63" s="225" t="n">
        <v>2016</v>
      </c>
      <c r="BT63" s="225" t="n">
        <v>2019</v>
      </c>
      <c r="BU63" s="225" t="n">
        <v>2019</v>
      </c>
      <c r="BV63" s="225" t="n">
        <v>2019</v>
      </c>
      <c r="BW63" s="225" t="n">
        <v>2019</v>
      </c>
      <c r="BX63" s="225" t="n">
        <v>2017</v>
      </c>
      <c r="BY63" s="225" t="n">
        <v>2020</v>
      </c>
      <c r="BZ63" s="225" t="n">
        <v>2021</v>
      </c>
      <c r="CA63" s="225" t="n">
        <v>2015</v>
      </c>
    </row>
    <row r="64" customFormat="false" ht="14.5" hidden="false" customHeight="false" outlineLevel="0" collapsed="false">
      <c r="A64" s="178" t="s">
        <v>533</v>
      </c>
      <c r="B64" s="220" t="s">
        <v>534</v>
      </c>
      <c r="C64" s="225" t="n">
        <v>2015</v>
      </c>
      <c r="D64" s="225" t="n">
        <v>2015</v>
      </c>
      <c r="E64" s="225" t="n">
        <v>2015</v>
      </c>
      <c r="F64" s="225" t="n">
        <v>2015</v>
      </c>
      <c r="G64" s="225" t="n">
        <v>2015</v>
      </c>
      <c r="H64" s="225" t="n">
        <v>2015</v>
      </c>
      <c r="I64" s="225" t="n">
        <v>2015</v>
      </c>
      <c r="J64" s="225" t="n">
        <v>2021</v>
      </c>
      <c r="K64" s="225" t="n">
        <v>2021</v>
      </c>
      <c r="L64" s="225" t="n">
        <v>2020</v>
      </c>
      <c r="M64" s="225" t="n">
        <v>2015</v>
      </c>
      <c r="N64" s="225" t="n">
        <v>2015</v>
      </c>
      <c r="O64" s="225" t="n">
        <v>2015</v>
      </c>
      <c r="P64" s="225" t="n">
        <v>2015</v>
      </c>
      <c r="Q64" s="225" t="n">
        <v>2020</v>
      </c>
      <c r="R64" s="225" t="n">
        <v>2020</v>
      </c>
      <c r="S64" s="225" t="n">
        <v>2020</v>
      </c>
      <c r="T64" s="225" t="n">
        <v>2020</v>
      </c>
      <c r="U64" s="225" t="n">
        <v>2015</v>
      </c>
      <c r="V64" s="225" t="n">
        <v>2015</v>
      </c>
      <c r="W64" s="225" t="n">
        <v>2015</v>
      </c>
      <c r="X64" s="225" t="n">
        <v>2020</v>
      </c>
      <c r="Y64" s="225" t="n">
        <v>2020</v>
      </c>
      <c r="Z64" s="225" t="n">
        <v>2020</v>
      </c>
      <c r="AA64" s="225" t="n">
        <v>2012</v>
      </c>
      <c r="AB64" s="225" t="n">
        <v>2020</v>
      </c>
      <c r="AC64" s="225"/>
      <c r="AD64" s="225" t="n">
        <v>2011</v>
      </c>
      <c r="AE64" s="225" t="n">
        <v>2020</v>
      </c>
      <c r="AF64" s="225" t="n">
        <v>2018</v>
      </c>
      <c r="AG64" s="225" t="n">
        <v>2020</v>
      </c>
      <c r="AH64" s="225" t="n">
        <v>2022</v>
      </c>
      <c r="AI64" s="225" t="n">
        <v>2021</v>
      </c>
      <c r="AJ64" s="225" t="n">
        <v>2021</v>
      </c>
      <c r="AK64" s="225" t="n">
        <v>2019</v>
      </c>
      <c r="AL64" s="225" t="n">
        <v>2012</v>
      </c>
      <c r="AM64" s="225" t="n">
        <v>2022</v>
      </c>
      <c r="AN64" s="225" t="n">
        <v>2019</v>
      </c>
      <c r="AO64" s="225" t="n">
        <v>2020</v>
      </c>
      <c r="AP64" s="225" t="n">
        <v>2020</v>
      </c>
      <c r="AQ64" s="225" t="n">
        <v>2020</v>
      </c>
      <c r="AR64" s="225" t="n">
        <v>2020</v>
      </c>
      <c r="AS64" s="225" t="n">
        <v>2012</v>
      </c>
      <c r="AT64" s="225" t="n">
        <v>2020</v>
      </c>
      <c r="AU64" s="225" t="n">
        <v>2020</v>
      </c>
      <c r="AV64" s="225" t="n">
        <v>2020</v>
      </c>
      <c r="AW64" s="225" t="n">
        <v>2020</v>
      </c>
      <c r="AX64" s="225" t="n">
        <v>2020</v>
      </c>
      <c r="AY64" s="225" t="n">
        <v>2019</v>
      </c>
      <c r="AZ64" s="225" t="n">
        <v>2017</v>
      </c>
      <c r="BA64" s="225" t="n">
        <v>2020</v>
      </c>
      <c r="BB64" s="225" t="n">
        <v>2021</v>
      </c>
      <c r="BC64" s="225" t="n">
        <v>2022</v>
      </c>
      <c r="BD64" s="226" t="n">
        <v>44700</v>
      </c>
      <c r="BE64" s="227" t="n">
        <v>44561</v>
      </c>
      <c r="BF64" s="225" t="n">
        <v>2021</v>
      </c>
      <c r="BG64" s="225" t="n">
        <v>2020</v>
      </c>
      <c r="BH64" s="225" t="n">
        <v>2020</v>
      </c>
      <c r="BI64" s="225" t="n">
        <v>2015</v>
      </c>
      <c r="BJ64" s="225" t="n">
        <v>2020</v>
      </c>
      <c r="BK64" s="225" t="n">
        <v>2021</v>
      </c>
      <c r="BL64" s="225" t="n">
        <v>2020</v>
      </c>
      <c r="BM64" s="225" t="n">
        <v>2018</v>
      </c>
      <c r="BN64" s="225" t="n">
        <v>2020</v>
      </c>
      <c r="BO64" s="225" t="n">
        <v>2020</v>
      </c>
      <c r="BP64" s="225" t="n">
        <v>2014</v>
      </c>
      <c r="BQ64" s="225" t="n">
        <v>2020</v>
      </c>
      <c r="BR64" s="225" t="n">
        <v>2020</v>
      </c>
      <c r="BS64" s="225" t="n">
        <v>2016</v>
      </c>
      <c r="BT64" s="225" t="n">
        <v>2020</v>
      </c>
      <c r="BU64" s="225"/>
      <c r="BV64" s="225"/>
      <c r="BW64" s="225" t="n">
        <v>2019</v>
      </c>
      <c r="BX64" s="225" t="n">
        <v>2017</v>
      </c>
      <c r="BY64" s="225" t="n">
        <v>2020</v>
      </c>
      <c r="BZ64" s="225" t="n">
        <v>2021</v>
      </c>
      <c r="CA64" s="225" t="n">
        <v>2015</v>
      </c>
    </row>
    <row r="65" customFormat="false" ht="14.5" hidden="false" customHeight="false" outlineLevel="0" collapsed="false">
      <c r="A65" s="178" t="s">
        <v>535</v>
      </c>
      <c r="B65" s="220" t="s">
        <v>536</v>
      </c>
      <c r="C65" s="225" t="n">
        <v>2015</v>
      </c>
      <c r="D65" s="225" t="n">
        <v>2015</v>
      </c>
      <c r="E65" s="225" t="n">
        <v>2015</v>
      </c>
      <c r="F65" s="225" t="n">
        <v>2015</v>
      </c>
      <c r="G65" s="225" t="n">
        <v>2015</v>
      </c>
      <c r="H65" s="225" t="n">
        <v>2015</v>
      </c>
      <c r="I65" s="225" t="n">
        <v>2015</v>
      </c>
      <c r="J65" s="225" t="n">
        <v>2021</v>
      </c>
      <c r="K65" s="225" t="n">
        <v>2021</v>
      </c>
      <c r="L65" s="225" t="n">
        <v>2020</v>
      </c>
      <c r="M65" s="225" t="n">
        <v>2015</v>
      </c>
      <c r="N65" s="225" t="n">
        <v>2015</v>
      </c>
      <c r="O65" s="225" t="n">
        <v>2015</v>
      </c>
      <c r="P65" s="225" t="n">
        <v>2015</v>
      </c>
      <c r="Q65" s="225" t="n">
        <v>2020</v>
      </c>
      <c r="R65" s="225" t="n">
        <v>2020</v>
      </c>
      <c r="S65" s="225" t="n">
        <v>2020</v>
      </c>
      <c r="T65" s="225" t="n">
        <v>2020</v>
      </c>
      <c r="U65" s="225" t="n">
        <v>2015</v>
      </c>
      <c r="V65" s="225" t="n">
        <v>2015</v>
      </c>
      <c r="W65" s="225" t="n">
        <v>2015</v>
      </c>
      <c r="X65" s="225" t="n">
        <v>2020</v>
      </c>
      <c r="Y65" s="225" t="n">
        <v>2020</v>
      </c>
      <c r="Z65" s="225" t="n">
        <v>2020</v>
      </c>
      <c r="AA65" s="225" t="n">
        <v>2013</v>
      </c>
      <c r="AB65" s="225" t="n">
        <v>2020</v>
      </c>
      <c r="AC65" s="225" t="n">
        <v>2020</v>
      </c>
      <c r="AD65" s="225" t="n">
        <v>2018</v>
      </c>
      <c r="AE65" s="225" t="n">
        <v>2020</v>
      </c>
      <c r="AF65" s="225" t="n">
        <v>2018</v>
      </c>
      <c r="AG65" s="225" t="n">
        <v>2020</v>
      </c>
      <c r="AH65" s="225" t="n">
        <v>2022</v>
      </c>
      <c r="AI65" s="225" t="n">
        <v>2021</v>
      </c>
      <c r="AJ65" s="225" t="n">
        <v>2021</v>
      </c>
      <c r="AK65" s="225" t="n">
        <v>2019</v>
      </c>
      <c r="AL65" s="225" t="n">
        <v>2018</v>
      </c>
      <c r="AM65" s="225" t="n">
        <v>2022</v>
      </c>
      <c r="AN65" s="225" t="n">
        <v>2019</v>
      </c>
      <c r="AO65" s="225" t="n">
        <v>2020</v>
      </c>
      <c r="AP65" s="225" t="n">
        <v>2020</v>
      </c>
      <c r="AQ65" s="225" t="n">
        <v>2020</v>
      </c>
      <c r="AR65" s="225" t="n">
        <v>2020</v>
      </c>
      <c r="AS65" s="225" t="n">
        <v>2020</v>
      </c>
      <c r="AT65" s="225" t="n">
        <v>2020</v>
      </c>
      <c r="AU65" s="225" t="n">
        <v>2020</v>
      </c>
      <c r="AV65" s="225" t="n">
        <v>2020</v>
      </c>
      <c r="AW65" s="225" t="n">
        <v>2020</v>
      </c>
      <c r="AX65" s="225" t="n">
        <v>2020</v>
      </c>
      <c r="AY65" s="225" t="n">
        <v>2019</v>
      </c>
      <c r="AZ65" s="225" t="n">
        <v>2015</v>
      </c>
      <c r="BA65" s="225" t="n">
        <v>2020</v>
      </c>
      <c r="BB65" s="225" t="n">
        <v>2021</v>
      </c>
      <c r="BC65" s="225" t="n">
        <v>2022</v>
      </c>
      <c r="BD65" s="226" t="n">
        <v>44700</v>
      </c>
      <c r="BE65" s="227" t="n">
        <v>44561</v>
      </c>
      <c r="BF65" s="225" t="n">
        <v>2021</v>
      </c>
      <c r="BG65" s="225" t="n">
        <v>2020</v>
      </c>
      <c r="BH65" s="225" t="n">
        <v>2020</v>
      </c>
      <c r="BI65" s="225" t="n">
        <v>2015</v>
      </c>
      <c r="BJ65" s="225" t="n">
        <v>2020</v>
      </c>
      <c r="BK65" s="225" t="n">
        <v>2021</v>
      </c>
      <c r="BL65" s="225" t="n">
        <v>2020</v>
      </c>
      <c r="BM65" s="225" t="n">
        <v>2015</v>
      </c>
      <c r="BN65" s="225" t="n">
        <v>2020</v>
      </c>
      <c r="BO65" s="225" t="n">
        <v>2020</v>
      </c>
      <c r="BP65" s="225" t="n">
        <v>2014</v>
      </c>
      <c r="BQ65" s="225" t="n">
        <v>2020</v>
      </c>
      <c r="BR65" s="225" t="n">
        <v>2020</v>
      </c>
      <c r="BS65" s="225" t="n">
        <v>2015</v>
      </c>
      <c r="BT65" s="225" t="n">
        <v>2019</v>
      </c>
      <c r="BU65" s="225" t="n">
        <v>2019</v>
      </c>
      <c r="BV65" s="225" t="n">
        <v>2019</v>
      </c>
      <c r="BW65" s="225" t="n">
        <v>2019</v>
      </c>
      <c r="BX65" s="225" t="n">
        <v>2017</v>
      </c>
      <c r="BY65" s="225" t="n">
        <v>2020</v>
      </c>
      <c r="BZ65" s="225" t="n">
        <v>2021</v>
      </c>
      <c r="CA65" s="225" t="n">
        <v>2015</v>
      </c>
    </row>
    <row r="66" customFormat="false" ht="14.5" hidden="false" customHeight="false" outlineLevel="0" collapsed="false">
      <c r="A66" s="178" t="s">
        <v>537</v>
      </c>
      <c r="B66" s="220" t="s">
        <v>538</v>
      </c>
      <c r="C66" s="225" t="n">
        <v>2015</v>
      </c>
      <c r="D66" s="225" t="n">
        <v>2015</v>
      </c>
      <c r="E66" s="225" t="n">
        <v>2015</v>
      </c>
      <c r="F66" s="225" t="n">
        <v>2015</v>
      </c>
      <c r="G66" s="225" t="n">
        <v>2015</v>
      </c>
      <c r="H66" s="225" t="n">
        <v>2015</v>
      </c>
      <c r="I66" s="225" t="n">
        <v>2015</v>
      </c>
      <c r="J66" s="225" t="n">
        <v>2021</v>
      </c>
      <c r="K66" s="225" t="n">
        <v>2021</v>
      </c>
      <c r="L66" s="225" t="n">
        <v>2020</v>
      </c>
      <c r="M66" s="225" t="n">
        <v>2015</v>
      </c>
      <c r="N66" s="225" t="n">
        <v>2015</v>
      </c>
      <c r="O66" s="225" t="n">
        <v>2015</v>
      </c>
      <c r="P66" s="225" t="n">
        <v>2015</v>
      </c>
      <c r="Q66" s="225" t="n">
        <v>2020</v>
      </c>
      <c r="R66" s="225" t="n">
        <v>2020</v>
      </c>
      <c r="S66" s="225" t="n">
        <v>2020</v>
      </c>
      <c r="T66" s="225" t="n">
        <v>2020</v>
      </c>
      <c r="U66" s="225" t="n">
        <v>2015</v>
      </c>
      <c r="V66" s="225" t="n">
        <v>2015</v>
      </c>
      <c r="W66" s="225" t="n">
        <v>2015</v>
      </c>
      <c r="X66" s="225" t="n">
        <v>2020</v>
      </c>
      <c r="Y66" s="225" t="n">
        <v>2020</v>
      </c>
      <c r="Z66" s="225" t="n">
        <v>2020</v>
      </c>
      <c r="AA66" s="225" t="n">
        <v>2014</v>
      </c>
      <c r="AB66" s="225" t="n">
        <v>2020</v>
      </c>
      <c r="AC66" s="225" t="n">
        <v>2020</v>
      </c>
      <c r="AD66" s="225" t="n">
        <v>2019</v>
      </c>
      <c r="AE66" s="225" t="n">
        <v>2020</v>
      </c>
      <c r="AF66" s="225" t="n">
        <v>2018</v>
      </c>
      <c r="AG66" s="225" t="n">
        <v>2020</v>
      </c>
      <c r="AH66" s="225" t="n">
        <v>2022</v>
      </c>
      <c r="AI66" s="225" t="n">
        <v>2021</v>
      </c>
      <c r="AJ66" s="225" t="n">
        <v>2021</v>
      </c>
      <c r="AK66" s="225" t="n">
        <v>2019</v>
      </c>
      <c r="AL66" s="225" t="n">
        <v>2018</v>
      </c>
      <c r="AM66" s="225" t="n">
        <v>2022</v>
      </c>
      <c r="AN66" s="225" t="n">
        <v>2019</v>
      </c>
      <c r="AO66" s="225" t="n">
        <v>2020</v>
      </c>
      <c r="AP66" s="225" t="n">
        <v>2020</v>
      </c>
      <c r="AQ66" s="225" t="n">
        <v>2020</v>
      </c>
      <c r="AR66" s="225" t="n">
        <v>2020</v>
      </c>
      <c r="AS66" s="225" t="n">
        <v>2018</v>
      </c>
      <c r="AT66" s="225" t="n">
        <v>2020</v>
      </c>
      <c r="AU66" s="225" t="n">
        <v>2020</v>
      </c>
      <c r="AV66" s="225" t="n">
        <v>2020</v>
      </c>
      <c r="AW66" s="225" t="n">
        <v>2020</v>
      </c>
      <c r="AX66" s="225" t="n">
        <v>2020</v>
      </c>
      <c r="AY66" s="225" t="n">
        <v>2019</v>
      </c>
      <c r="AZ66" s="225" t="n">
        <v>2020</v>
      </c>
      <c r="BA66" s="225" t="n">
        <v>2020</v>
      </c>
      <c r="BB66" s="225" t="n">
        <v>2021</v>
      </c>
      <c r="BC66" s="225" t="n">
        <v>2022</v>
      </c>
      <c r="BD66" s="226" t="n">
        <v>44700</v>
      </c>
      <c r="BE66" s="227" t="n">
        <v>44775</v>
      </c>
      <c r="BF66" s="225" t="n">
        <v>2021</v>
      </c>
      <c r="BG66" s="225" t="n">
        <v>2020</v>
      </c>
      <c r="BH66" s="225" t="n">
        <v>2020</v>
      </c>
      <c r="BI66" s="225" t="n">
        <v>2015</v>
      </c>
      <c r="BJ66" s="225" t="n">
        <v>2020</v>
      </c>
      <c r="BK66" s="225" t="n">
        <v>2021</v>
      </c>
      <c r="BL66" s="225" t="n">
        <v>2020</v>
      </c>
      <c r="BM66" s="225" t="n">
        <v>2019</v>
      </c>
      <c r="BN66" s="225" t="n">
        <v>2020</v>
      </c>
      <c r="BO66" s="225" t="n">
        <v>2020</v>
      </c>
      <c r="BP66" s="225" t="n">
        <v>2014</v>
      </c>
      <c r="BQ66" s="225" t="n">
        <v>2020</v>
      </c>
      <c r="BR66" s="225" t="n">
        <v>2020</v>
      </c>
      <c r="BS66" s="225" t="n">
        <v>2015</v>
      </c>
      <c r="BT66" s="225" t="n">
        <v>2020</v>
      </c>
      <c r="BU66" s="225" t="n">
        <v>2020</v>
      </c>
      <c r="BV66" s="225" t="n">
        <v>2020</v>
      </c>
      <c r="BW66" s="225" t="n">
        <v>2019</v>
      </c>
      <c r="BX66" s="225" t="n">
        <v>2017</v>
      </c>
      <c r="BY66" s="225" t="n">
        <v>2020</v>
      </c>
      <c r="BZ66" s="225" t="n">
        <v>2021</v>
      </c>
      <c r="CA66" s="225" t="n">
        <v>2015</v>
      </c>
    </row>
    <row r="67" customFormat="false" ht="14.5" hidden="false" customHeight="false" outlineLevel="0" collapsed="false">
      <c r="A67" s="178" t="s">
        <v>539</v>
      </c>
      <c r="B67" s="220" t="s">
        <v>540</v>
      </c>
      <c r="C67" s="225" t="n">
        <v>2015</v>
      </c>
      <c r="D67" s="225" t="n">
        <v>2015</v>
      </c>
      <c r="E67" s="225" t="n">
        <v>2015</v>
      </c>
      <c r="F67" s="225" t="n">
        <v>2015</v>
      </c>
      <c r="G67" s="225" t="n">
        <v>2015</v>
      </c>
      <c r="H67" s="225" t="n">
        <v>2015</v>
      </c>
      <c r="I67" s="225" t="n">
        <v>2015</v>
      </c>
      <c r="J67" s="225" t="n">
        <v>2021</v>
      </c>
      <c r="K67" s="225" t="n">
        <v>2021</v>
      </c>
      <c r="L67" s="225" t="n">
        <v>2020</v>
      </c>
      <c r="M67" s="225" t="n">
        <v>2015</v>
      </c>
      <c r="N67" s="225" t="n">
        <v>2015</v>
      </c>
      <c r="O67" s="225" t="n">
        <v>2015</v>
      </c>
      <c r="P67" s="225" t="n">
        <v>2015</v>
      </c>
      <c r="Q67" s="225" t="n">
        <v>2020</v>
      </c>
      <c r="R67" s="225" t="n">
        <v>2020</v>
      </c>
      <c r="S67" s="225" t="n">
        <v>2020</v>
      </c>
      <c r="T67" s="225" t="n">
        <v>2020</v>
      </c>
      <c r="U67" s="225" t="n">
        <v>2015</v>
      </c>
      <c r="V67" s="225" t="n">
        <v>2015</v>
      </c>
      <c r="W67" s="225" t="n">
        <v>2015</v>
      </c>
      <c r="X67" s="225" t="n">
        <v>2020</v>
      </c>
      <c r="Y67" s="225" t="n">
        <v>2020</v>
      </c>
      <c r="Z67" s="225" t="n">
        <v>2020</v>
      </c>
      <c r="AA67" s="225" t="n">
        <v>2011</v>
      </c>
      <c r="AB67" s="225" t="n">
        <v>2020</v>
      </c>
      <c r="AC67" s="225"/>
      <c r="AD67" s="225" t="n">
        <v>2019</v>
      </c>
      <c r="AE67" s="225" t="n">
        <v>2020</v>
      </c>
      <c r="AF67" s="225" t="n">
        <v>2018</v>
      </c>
      <c r="AG67" s="225" t="n">
        <v>2020</v>
      </c>
      <c r="AH67" s="225" t="n">
        <v>2022</v>
      </c>
      <c r="AI67" s="225" t="n">
        <v>2021</v>
      </c>
      <c r="AJ67" s="225" t="n">
        <v>2021</v>
      </c>
      <c r="AK67" s="225" t="n">
        <v>2019</v>
      </c>
      <c r="AL67" s="225"/>
      <c r="AM67" s="225" t="n">
        <v>2022</v>
      </c>
      <c r="AN67" s="225"/>
      <c r="AO67" s="225"/>
      <c r="AP67" s="225"/>
      <c r="AQ67" s="225" t="n">
        <v>2020</v>
      </c>
      <c r="AR67" s="225" t="n">
        <v>2020</v>
      </c>
      <c r="AS67" s="225" t="n">
        <v>2016</v>
      </c>
      <c r="AT67" s="225" t="n">
        <v>2020</v>
      </c>
      <c r="AU67" s="225" t="n">
        <v>2020</v>
      </c>
      <c r="AV67" s="225" t="n">
        <v>2020</v>
      </c>
      <c r="AW67" s="225"/>
      <c r="AX67" s="225" t="n">
        <v>2020</v>
      </c>
      <c r="AY67" s="225" t="n">
        <v>2019</v>
      </c>
      <c r="AZ67" s="225" t="n">
        <v>2018</v>
      </c>
      <c r="BA67" s="225" t="n">
        <v>2020</v>
      </c>
      <c r="BB67" s="225" t="n">
        <v>2021</v>
      </c>
      <c r="BC67" s="225" t="n">
        <v>2022</v>
      </c>
      <c r="BD67" s="226" t="n">
        <v>44700</v>
      </c>
      <c r="BE67" s="227" t="n">
        <v>44768</v>
      </c>
      <c r="BF67" s="225" t="n">
        <v>2021</v>
      </c>
      <c r="BG67" s="225" t="n">
        <v>2020</v>
      </c>
      <c r="BH67" s="225" t="n">
        <v>2020</v>
      </c>
      <c r="BI67" s="225" t="n">
        <v>2015</v>
      </c>
      <c r="BJ67" s="225" t="n">
        <v>2020</v>
      </c>
      <c r="BK67" s="225" t="n">
        <v>2021</v>
      </c>
      <c r="BL67" s="225" t="n">
        <v>2020</v>
      </c>
      <c r="BM67" s="225"/>
      <c r="BN67" s="225" t="n">
        <v>2020</v>
      </c>
      <c r="BO67" s="225" t="n">
        <v>2020</v>
      </c>
      <c r="BP67" s="225" t="n">
        <v>2014</v>
      </c>
      <c r="BQ67" s="225" t="n">
        <v>2020</v>
      </c>
      <c r="BR67" s="225" t="n">
        <v>2020</v>
      </c>
      <c r="BS67" s="225" t="n">
        <v>2016</v>
      </c>
      <c r="BT67" s="225" t="n">
        <v>2020</v>
      </c>
      <c r="BU67" s="225" t="n">
        <v>2020</v>
      </c>
      <c r="BV67" s="225" t="n">
        <v>2020</v>
      </c>
      <c r="BW67" s="225" t="n">
        <v>2019</v>
      </c>
      <c r="BX67" s="225" t="n">
        <v>2017</v>
      </c>
      <c r="BY67" s="225" t="n">
        <v>2020</v>
      </c>
      <c r="BZ67" s="225" t="n">
        <v>2021</v>
      </c>
      <c r="CA67" s="225" t="n">
        <v>2015</v>
      </c>
    </row>
    <row r="68" customFormat="false" ht="14.5" hidden="false" customHeight="false" outlineLevel="0" collapsed="false">
      <c r="A68" s="178" t="s">
        <v>541</v>
      </c>
      <c r="B68" s="220" t="s">
        <v>542</v>
      </c>
      <c r="C68" s="225" t="n">
        <v>2015</v>
      </c>
      <c r="D68" s="225" t="n">
        <v>2015</v>
      </c>
      <c r="E68" s="225" t="n">
        <v>2015</v>
      </c>
      <c r="F68" s="225" t="n">
        <v>2015</v>
      </c>
      <c r="G68" s="225" t="n">
        <v>2015</v>
      </c>
      <c r="H68" s="225" t="n">
        <v>2015</v>
      </c>
      <c r="I68" s="225" t="n">
        <v>2015</v>
      </c>
      <c r="J68" s="225" t="n">
        <v>2021</v>
      </c>
      <c r="K68" s="225" t="n">
        <v>2021</v>
      </c>
      <c r="L68" s="225" t="n">
        <v>2020</v>
      </c>
      <c r="M68" s="225" t="n">
        <v>2015</v>
      </c>
      <c r="N68" s="225" t="n">
        <v>2015</v>
      </c>
      <c r="O68" s="225" t="n">
        <v>2015</v>
      </c>
      <c r="P68" s="225" t="n">
        <v>2015</v>
      </c>
      <c r="Q68" s="225" t="n">
        <v>2020</v>
      </c>
      <c r="R68" s="225" t="n">
        <v>2020</v>
      </c>
      <c r="S68" s="225" t="n">
        <v>2020</v>
      </c>
      <c r="T68" s="225" t="n">
        <v>2020</v>
      </c>
      <c r="U68" s="225" t="n">
        <v>2015</v>
      </c>
      <c r="V68" s="225" t="n">
        <v>2015</v>
      </c>
      <c r="W68" s="225" t="n">
        <v>2015</v>
      </c>
      <c r="X68" s="225" t="n">
        <v>2020</v>
      </c>
      <c r="Y68" s="225" t="n">
        <v>2020</v>
      </c>
      <c r="Z68" s="225" t="n">
        <v>2020</v>
      </c>
      <c r="AA68" s="225" t="n">
        <v>2014</v>
      </c>
      <c r="AB68" s="225" t="n">
        <v>2020</v>
      </c>
      <c r="AC68" s="225" t="n">
        <v>2020</v>
      </c>
      <c r="AD68" s="225" t="n">
        <v>2017</v>
      </c>
      <c r="AE68" s="225" t="n">
        <v>2020</v>
      </c>
      <c r="AF68" s="225" t="n">
        <v>2018</v>
      </c>
      <c r="AG68" s="225" t="n">
        <v>2020</v>
      </c>
      <c r="AH68" s="225" t="n">
        <v>2022</v>
      </c>
      <c r="AI68" s="225" t="n">
        <v>2021</v>
      </c>
      <c r="AJ68" s="225" t="n">
        <v>2021</v>
      </c>
      <c r="AK68" s="225" t="n">
        <v>2019</v>
      </c>
      <c r="AL68" s="225" t="s">
        <v>797</v>
      </c>
      <c r="AM68" s="225" t="n">
        <v>2022</v>
      </c>
      <c r="AN68" s="225" t="n">
        <v>2019</v>
      </c>
      <c r="AO68" s="225" t="n">
        <v>2020</v>
      </c>
      <c r="AP68" s="225" t="n">
        <v>2020</v>
      </c>
      <c r="AQ68" s="225" t="n">
        <v>2020</v>
      </c>
      <c r="AR68" s="225" t="n">
        <v>2020</v>
      </c>
      <c r="AS68" s="225" t="n">
        <v>2017</v>
      </c>
      <c r="AT68" s="225" t="n">
        <v>2020</v>
      </c>
      <c r="AU68" s="225" t="n">
        <v>2020</v>
      </c>
      <c r="AV68" s="225" t="n">
        <v>2020</v>
      </c>
      <c r="AW68" s="225" t="n">
        <v>2020</v>
      </c>
      <c r="AX68" s="225" t="n">
        <v>2020</v>
      </c>
      <c r="AY68" s="225" t="n">
        <v>2019</v>
      </c>
      <c r="AZ68" s="225" t="n">
        <v>2016</v>
      </c>
      <c r="BA68" s="225" t="n">
        <v>2020</v>
      </c>
      <c r="BB68" s="225" t="n">
        <v>2021</v>
      </c>
      <c r="BC68" s="225" t="n">
        <v>2022</v>
      </c>
      <c r="BD68" s="226" t="n">
        <v>44700</v>
      </c>
      <c r="BE68" s="227" t="n">
        <v>44742</v>
      </c>
      <c r="BF68" s="225" t="n">
        <v>2021</v>
      </c>
      <c r="BG68" s="225" t="n">
        <v>2020</v>
      </c>
      <c r="BH68" s="225" t="n">
        <v>2020</v>
      </c>
      <c r="BI68" s="225" t="n">
        <v>2015</v>
      </c>
      <c r="BJ68" s="225" t="n">
        <v>2020</v>
      </c>
      <c r="BK68" s="225" t="n">
        <v>2021</v>
      </c>
      <c r="BL68" s="225" t="n">
        <v>2020</v>
      </c>
      <c r="BM68" s="225" t="n">
        <v>2018</v>
      </c>
      <c r="BN68" s="225" t="n">
        <v>2020</v>
      </c>
      <c r="BO68" s="225" t="n">
        <v>2020</v>
      </c>
      <c r="BP68" s="225" t="n">
        <v>2014</v>
      </c>
      <c r="BQ68" s="225" t="n">
        <v>2020</v>
      </c>
      <c r="BR68" s="225" t="n">
        <v>2020</v>
      </c>
      <c r="BS68" s="225" t="n">
        <v>2017</v>
      </c>
      <c r="BT68" s="225" t="n">
        <v>2020</v>
      </c>
      <c r="BU68" s="225" t="n">
        <v>2020</v>
      </c>
      <c r="BV68" s="225" t="n">
        <v>2020</v>
      </c>
      <c r="BW68" s="225" t="n">
        <v>2019</v>
      </c>
      <c r="BX68" s="225" t="n">
        <v>2017</v>
      </c>
      <c r="BY68" s="225" t="n">
        <v>2020</v>
      </c>
      <c r="BZ68" s="225" t="n">
        <v>2021</v>
      </c>
      <c r="CA68" s="225" t="n">
        <v>2015</v>
      </c>
    </row>
    <row r="69" customFormat="false" ht="14.5" hidden="false" customHeight="false" outlineLevel="0" collapsed="false">
      <c r="A69" s="178" t="s">
        <v>543</v>
      </c>
      <c r="B69" s="220" t="s">
        <v>544</v>
      </c>
      <c r="C69" s="225" t="n">
        <v>2015</v>
      </c>
      <c r="D69" s="225" t="n">
        <v>2015</v>
      </c>
      <c r="E69" s="225" t="n">
        <v>2015</v>
      </c>
      <c r="F69" s="225" t="n">
        <v>2015</v>
      </c>
      <c r="G69" s="225" t="n">
        <v>2015</v>
      </c>
      <c r="H69" s="225" t="n">
        <v>2015</v>
      </c>
      <c r="I69" s="225" t="n">
        <v>2015</v>
      </c>
      <c r="J69" s="225" t="n">
        <v>2021</v>
      </c>
      <c r="K69" s="225" t="n">
        <v>2021</v>
      </c>
      <c r="L69" s="225" t="n">
        <v>2020</v>
      </c>
      <c r="M69" s="225" t="n">
        <v>2015</v>
      </c>
      <c r="N69" s="225" t="n">
        <v>2015</v>
      </c>
      <c r="O69" s="225" t="n">
        <v>2015</v>
      </c>
      <c r="P69" s="225" t="n">
        <v>2015</v>
      </c>
      <c r="Q69" s="225" t="n">
        <v>2020</v>
      </c>
      <c r="R69" s="225" t="n">
        <v>2020</v>
      </c>
      <c r="S69" s="225" t="n">
        <v>2020</v>
      </c>
      <c r="T69" s="225" t="n">
        <v>2020</v>
      </c>
      <c r="U69" s="225" t="n">
        <v>2015</v>
      </c>
      <c r="V69" s="225" t="n">
        <v>2015</v>
      </c>
      <c r="W69" s="225" t="n">
        <v>2015</v>
      </c>
      <c r="X69" s="225" t="n">
        <v>2020</v>
      </c>
      <c r="Y69" s="225" t="n">
        <v>2020</v>
      </c>
      <c r="Z69" s="225" t="n">
        <v>2020</v>
      </c>
      <c r="AA69" s="225" t="n">
        <v>2011</v>
      </c>
      <c r="AB69" s="225" t="n">
        <v>2020</v>
      </c>
      <c r="AC69" s="225"/>
      <c r="AD69" s="225" t="n">
        <v>2015</v>
      </c>
      <c r="AE69" s="225" t="n">
        <v>2020</v>
      </c>
      <c r="AF69" s="225" t="n">
        <v>2018</v>
      </c>
      <c r="AG69" s="225" t="n">
        <v>2020</v>
      </c>
      <c r="AH69" s="225" t="n">
        <v>2022</v>
      </c>
      <c r="AI69" s="225" t="n">
        <v>2021</v>
      </c>
      <c r="AJ69" s="225" t="n">
        <v>2021</v>
      </c>
      <c r="AK69" s="225" t="n">
        <v>2019</v>
      </c>
      <c r="AL69" s="225"/>
      <c r="AM69" s="225" t="n">
        <v>2022</v>
      </c>
      <c r="AN69" s="225"/>
      <c r="AO69" s="225"/>
      <c r="AP69" s="225"/>
      <c r="AQ69" s="225" t="n">
        <v>2020</v>
      </c>
      <c r="AR69" s="225" t="n">
        <v>2020</v>
      </c>
      <c r="AS69" s="225"/>
      <c r="AT69" s="225" t="n">
        <v>2020</v>
      </c>
      <c r="AU69" s="225" t="n">
        <v>2020</v>
      </c>
      <c r="AV69" s="225" t="n">
        <v>2020</v>
      </c>
      <c r="AW69" s="225"/>
      <c r="AX69" s="225" t="n">
        <v>2020</v>
      </c>
      <c r="AY69" s="225" t="n">
        <v>2019</v>
      </c>
      <c r="AZ69" s="225" t="n">
        <v>2019</v>
      </c>
      <c r="BA69" s="225" t="n">
        <v>2020</v>
      </c>
      <c r="BB69" s="225" t="n">
        <v>2021</v>
      </c>
      <c r="BC69" s="225" t="n">
        <v>2022</v>
      </c>
      <c r="BD69" s="226" t="n">
        <v>44700</v>
      </c>
      <c r="BE69" s="227" t="n">
        <v>44773</v>
      </c>
      <c r="BF69" s="225" t="n">
        <v>2021</v>
      </c>
      <c r="BG69" s="225" t="n">
        <v>2020</v>
      </c>
      <c r="BH69" s="225" t="n">
        <v>2020</v>
      </c>
      <c r="BI69" s="225" t="n">
        <v>2015</v>
      </c>
      <c r="BJ69" s="225" t="n">
        <v>2020</v>
      </c>
      <c r="BK69" s="225" t="n">
        <v>2021</v>
      </c>
      <c r="BL69" s="225" t="n">
        <v>2020</v>
      </c>
      <c r="BM69" s="225" t="n">
        <v>2018</v>
      </c>
      <c r="BN69" s="225" t="n">
        <v>2020</v>
      </c>
      <c r="BO69" s="225" t="n">
        <v>2020</v>
      </c>
      <c r="BP69" s="225" t="n">
        <v>2014</v>
      </c>
      <c r="BQ69" s="225" t="n">
        <v>2020</v>
      </c>
      <c r="BR69" s="225" t="n">
        <v>2020</v>
      </c>
      <c r="BS69" s="225" t="n">
        <v>2016</v>
      </c>
      <c r="BT69" s="225" t="n">
        <v>2020</v>
      </c>
      <c r="BU69" s="225" t="n">
        <v>2020</v>
      </c>
      <c r="BV69" s="225" t="n">
        <v>2020</v>
      </c>
      <c r="BW69" s="225" t="n">
        <v>2019</v>
      </c>
      <c r="BX69" s="225" t="n">
        <v>2017</v>
      </c>
      <c r="BY69" s="225" t="n">
        <v>2020</v>
      </c>
      <c r="BZ69" s="225" t="n">
        <v>2021</v>
      </c>
      <c r="CA69" s="225" t="n">
        <v>2015</v>
      </c>
    </row>
    <row r="70" customFormat="false" ht="14.5" hidden="false" customHeight="false" outlineLevel="0" collapsed="false">
      <c r="A70" s="178" t="s">
        <v>545</v>
      </c>
      <c r="B70" s="220" t="s">
        <v>546</v>
      </c>
      <c r="C70" s="225" t="n">
        <v>2015</v>
      </c>
      <c r="D70" s="225" t="n">
        <v>2015</v>
      </c>
      <c r="E70" s="225" t="n">
        <v>2015</v>
      </c>
      <c r="F70" s="225" t="n">
        <v>2015</v>
      </c>
      <c r="G70" s="225" t="n">
        <v>2015</v>
      </c>
      <c r="H70" s="225" t="n">
        <v>2015</v>
      </c>
      <c r="I70" s="225" t="n">
        <v>2015</v>
      </c>
      <c r="J70" s="225" t="n">
        <v>2021</v>
      </c>
      <c r="K70" s="225" t="n">
        <v>2021</v>
      </c>
      <c r="L70" s="225"/>
      <c r="M70" s="225" t="n">
        <v>2015</v>
      </c>
      <c r="N70" s="225" t="n">
        <v>2015</v>
      </c>
      <c r="O70" s="225" t="n">
        <v>2015</v>
      </c>
      <c r="P70" s="225" t="n">
        <v>2015</v>
      </c>
      <c r="Q70" s="225" t="n">
        <v>2020</v>
      </c>
      <c r="R70" s="225" t="n">
        <v>2020</v>
      </c>
      <c r="S70" s="225" t="n">
        <v>2020</v>
      </c>
      <c r="T70" s="225" t="n">
        <v>2020</v>
      </c>
      <c r="U70" s="225" t="n">
        <v>2015</v>
      </c>
      <c r="V70" s="225" t="n">
        <v>2015</v>
      </c>
      <c r="W70" s="225" t="n">
        <v>2015</v>
      </c>
      <c r="X70" s="225" t="n">
        <v>2020</v>
      </c>
      <c r="Y70" s="225" t="n">
        <v>2020</v>
      </c>
      <c r="Z70" s="225" t="n">
        <v>2020</v>
      </c>
      <c r="AA70" s="225"/>
      <c r="AB70" s="225" t="n">
        <v>2017</v>
      </c>
      <c r="AC70" s="225"/>
      <c r="AD70" s="225"/>
      <c r="AE70" s="225"/>
      <c r="AF70" s="225" t="n">
        <v>2018</v>
      </c>
      <c r="AG70" s="225" t="n">
        <v>2020</v>
      </c>
      <c r="AH70" s="225" t="n">
        <v>2022</v>
      </c>
      <c r="AI70" s="225" t="n">
        <v>2021</v>
      </c>
      <c r="AJ70" s="225" t="n">
        <v>2021</v>
      </c>
      <c r="AK70" s="225" t="n">
        <v>2019</v>
      </c>
      <c r="AL70" s="225"/>
      <c r="AM70" s="225" t="n">
        <v>2022</v>
      </c>
      <c r="AN70" s="225" t="n">
        <v>2019</v>
      </c>
      <c r="AO70" s="225" t="n">
        <v>2020</v>
      </c>
      <c r="AP70" s="225" t="n">
        <v>2020</v>
      </c>
      <c r="AQ70" s="225" t="n">
        <v>2020</v>
      </c>
      <c r="AR70" s="225" t="n">
        <v>2020</v>
      </c>
      <c r="AS70" s="225"/>
      <c r="AT70" s="225" t="n">
        <v>2020</v>
      </c>
      <c r="AU70" s="225"/>
      <c r="AV70" s="225"/>
      <c r="AW70" s="225"/>
      <c r="AX70" s="225" t="n">
        <v>2020</v>
      </c>
      <c r="AY70" s="225"/>
      <c r="AZ70" s="225"/>
      <c r="BA70" s="225" t="n">
        <v>2020</v>
      </c>
      <c r="BB70" s="225" t="n">
        <v>2021</v>
      </c>
      <c r="BC70" s="225" t="n">
        <v>2022</v>
      </c>
      <c r="BD70" s="226" t="n">
        <v>44700</v>
      </c>
      <c r="BE70" s="227" t="n">
        <v>44561</v>
      </c>
      <c r="BF70" s="225" t="n">
        <v>2021</v>
      </c>
      <c r="BG70" s="225" t="n">
        <v>2020</v>
      </c>
      <c r="BH70" s="225" t="n">
        <v>2020</v>
      </c>
      <c r="BI70" s="225" t="n">
        <v>2013</v>
      </c>
      <c r="BJ70" s="225" t="n">
        <v>2020</v>
      </c>
      <c r="BK70" s="225" t="n">
        <v>2021</v>
      </c>
      <c r="BL70" s="225" t="n">
        <v>2020</v>
      </c>
      <c r="BM70" s="225" t="n">
        <v>2014</v>
      </c>
      <c r="BN70" s="225" t="n">
        <v>2020</v>
      </c>
      <c r="BO70" s="225" t="n">
        <v>2020</v>
      </c>
      <c r="BP70" s="225" t="n">
        <v>2014</v>
      </c>
      <c r="BQ70" s="225" t="n">
        <v>2017</v>
      </c>
      <c r="BR70" s="225" t="n">
        <v>2017</v>
      </c>
      <c r="BS70" s="225" t="n">
        <v>2017</v>
      </c>
      <c r="BT70" s="225" t="n">
        <v>2020</v>
      </c>
      <c r="BU70" s="225" t="n">
        <v>2020</v>
      </c>
      <c r="BV70" s="225"/>
      <c r="BW70" s="225" t="n">
        <v>2019</v>
      </c>
      <c r="BX70" s="225" t="n">
        <v>2017</v>
      </c>
      <c r="BY70" s="225" t="n">
        <v>2020</v>
      </c>
      <c r="BZ70" s="225" t="n">
        <v>2021</v>
      </c>
      <c r="CA70" s="225" t="n">
        <v>2015</v>
      </c>
    </row>
    <row r="71" customFormat="false" ht="14.5" hidden="false" customHeight="false" outlineLevel="0" collapsed="false">
      <c r="A71" s="178" t="s">
        <v>547</v>
      </c>
      <c r="B71" s="220" t="s">
        <v>548</v>
      </c>
      <c r="C71" s="225" t="n">
        <v>2015</v>
      </c>
      <c r="D71" s="225" t="n">
        <v>2015</v>
      </c>
      <c r="E71" s="225" t="n">
        <v>2015</v>
      </c>
      <c r="F71" s="225" t="n">
        <v>2015</v>
      </c>
      <c r="G71" s="225" t="n">
        <v>2015</v>
      </c>
      <c r="H71" s="225" t="n">
        <v>2015</v>
      </c>
      <c r="I71" s="225" t="n">
        <v>2015</v>
      </c>
      <c r="J71" s="225" t="n">
        <v>2021</v>
      </c>
      <c r="K71" s="225" t="n">
        <v>2021</v>
      </c>
      <c r="L71" s="225" t="n">
        <v>2020</v>
      </c>
      <c r="M71" s="225" t="n">
        <v>2015</v>
      </c>
      <c r="N71" s="225" t="n">
        <v>2015</v>
      </c>
      <c r="O71" s="225" t="n">
        <v>2015</v>
      </c>
      <c r="P71" s="225" t="n">
        <v>2015</v>
      </c>
      <c r="Q71" s="225" t="n">
        <v>2020</v>
      </c>
      <c r="R71" s="225" t="n">
        <v>2020</v>
      </c>
      <c r="S71" s="225" t="n">
        <v>2020</v>
      </c>
      <c r="T71" s="225" t="n">
        <v>2020</v>
      </c>
      <c r="U71" s="225" t="n">
        <v>2015</v>
      </c>
      <c r="V71" s="225" t="n">
        <v>2015</v>
      </c>
      <c r="W71" s="225" t="n">
        <v>2015</v>
      </c>
      <c r="X71" s="225" t="n">
        <v>2020</v>
      </c>
      <c r="Y71" s="225" t="n">
        <v>2020</v>
      </c>
      <c r="Z71" s="225" t="n">
        <v>2020</v>
      </c>
      <c r="AA71" s="225" t="n">
        <v>2015</v>
      </c>
      <c r="AB71" s="225" t="n">
        <v>2020</v>
      </c>
      <c r="AC71" s="225" t="n">
        <v>2019</v>
      </c>
      <c r="AD71" s="225" t="n">
        <v>2017</v>
      </c>
      <c r="AE71" s="225" t="n">
        <v>2020</v>
      </c>
      <c r="AF71" s="225" t="n">
        <v>2018</v>
      </c>
      <c r="AG71" s="225" t="n">
        <v>2020</v>
      </c>
      <c r="AH71" s="225" t="n">
        <v>2022</v>
      </c>
      <c r="AI71" s="225" t="n">
        <v>2021</v>
      </c>
      <c r="AJ71" s="225" t="n">
        <v>2021</v>
      </c>
      <c r="AK71" s="225" t="n">
        <v>2019</v>
      </c>
      <c r="AL71" s="225" t="s">
        <v>801</v>
      </c>
      <c r="AM71" s="225" t="n">
        <v>2022</v>
      </c>
      <c r="AN71" s="225" t="n">
        <v>2019</v>
      </c>
      <c r="AO71" s="225" t="n">
        <v>2020</v>
      </c>
      <c r="AP71" s="225" t="n">
        <v>2020</v>
      </c>
      <c r="AQ71" s="225" t="n">
        <v>2020</v>
      </c>
      <c r="AR71" s="225" t="n">
        <v>2020</v>
      </c>
      <c r="AS71" s="225" t="n">
        <v>2015</v>
      </c>
      <c r="AT71" s="225" t="n">
        <v>2020</v>
      </c>
      <c r="AU71" s="225" t="n">
        <v>2020</v>
      </c>
      <c r="AV71" s="225" t="n">
        <v>2020</v>
      </c>
      <c r="AW71" s="225" t="n">
        <v>2020</v>
      </c>
      <c r="AX71" s="225" t="n">
        <v>2020</v>
      </c>
      <c r="AY71" s="225" t="n">
        <v>2019</v>
      </c>
      <c r="AZ71" s="225" t="n">
        <v>2014</v>
      </c>
      <c r="BA71" s="225" t="n">
        <v>2020</v>
      </c>
      <c r="BB71" s="225" t="n">
        <v>2021</v>
      </c>
      <c r="BC71" s="225" t="n">
        <v>2022</v>
      </c>
      <c r="BD71" s="226" t="n">
        <v>44700</v>
      </c>
      <c r="BE71" s="227" t="n">
        <v>44561</v>
      </c>
      <c r="BF71" s="225" t="n">
        <v>2021</v>
      </c>
      <c r="BG71" s="225" t="n">
        <v>2020</v>
      </c>
      <c r="BH71" s="225" t="n">
        <v>2020</v>
      </c>
      <c r="BI71" s="225" t="n">
        <v>2015</v>
      </c>
      <c r="BJ71" s="225" t="n">
        <v>2020</v>
      </c>
      <c r="BK71" s="225" t="n">
        <v>2021</v>
      </c>
      <c r="BL71" s="225" t="n">
        <v>2020</v>
      </c>
      <c r="BM71" s="225" t="n">
        <v>2018</v>
      </c>
      <c r="BN71" s="225" t="n">
        <v>2020</v>
      </c>
      <c r="BO71" s="225" t="n">
        <v>2020</v>
      </c>
      <c r="BP71" s="225" t="n">
        <v>2014</v>
      </c>
      <c r="BQ71" s="225" t="n">
        <v>2020</v>
      </c>
      <c r="BR71" s="225" t="n">
        <v>2020</v>
      </c>
      <c r="BS71" s="225" t="n">
        <v>2018</v>
      </c>
      <c r="BT71" s="225" t="n">
        <v>2020</v>
      </c>
      <c r="BU71" s="225" t="n">
        <v>2020</v>
      </c>
      <c r="BV71" s="225" t="n">
        <v>2020</v>
      </c>
      <c r="BW71" s="225" t="n">
        <v>2019</v>
      </c>
      <c r="BX71" s="225" t="n">
        <v>2017</v>
      </c>
      <c r="BY71" s="225" t="n">
        <v>2020</v>
      </c>
      <c r="BZ71" s="225" t="n">
        <v>2021</v>
      </c>
      <c r="CA71" s="225" t="n">
        <v>2015</v>
      </c>
    </row>
    <row r="72" customFormat="false" ht="14.5" hidden="false" customHeight="false" outlineLevel="0" collapsed="false">
      <c r="A72" s="178" t="s">
        <v>549</v>
      </c>
      <c r="B72" s="220" t="s">
        <v>550</v>
      </c>
      <c r="C72" s="225" t="n">
        <v>2015</v>
      </c>
      <c r="D72" s="225" t="n">
        <v>2015</v>
      </c>
      <c r="E72" s="225" t="n">
        <v>2015</v>
      </c>
      <c r="F72" s="225" t="n">
        <v>2015</v>
      </c>
      <c r="G72" s="225" t="n">
        <v>2015</v>
      </c>
      <c r="H72" s="225" t="n">
        <v>2015</v>
      </c>
      <c r="I72" s="225" t="n">
        <v>2015</v>
      </c>
      <c r="J72" s="225" t="n">
        <v>2021</v>
      </c>
      <c r="K72" s="225" t="n">
        <v>2021</v>
      </c>
      <c r="L72" s="225" t="n">
        <v>2020</v>
      </c>
      <c r="M72" s="225" t="n">
        <v>2015</v>
      </c>
      <c r="N72" s="225" t="n">
        <v>2015</v>
      </c>
      <c r="O72" s="225" t="n">
        <v>2015</v>
      </c>
      <c r="P72" s="225" t="n">
        <v>2015</v>
      </c>
      <c r="Q72" s="225" t="n">
        <v>2020</v>
      </c>
      <c r="R72" s="225" t="n">
        <v>2020</v>
      </c>
      <c r="S72" s="225" t="n">
        <v>2020</v>
      </c>
      <c r="T72" s="225" t="n">
        <v>2020</v>
      </c>
      <c r="U72" s="225" t="n">
        <v>2015</v>
      </c>
      <c r="V72" s="225" t="n">
        <v>2015</v>
      </c>
      <c r="W72" s="225" t="n">
        <v>2015</v>
      </c>
      <c r="X72" s="225" t="n">
        <v>2020</v>
      </c>
      <c r="Y72" s="225" t="n">
        <v>2020</v>
      </c>
      <c r="Z72" s="225" t="n">
        <v>2020</v>
      </c>
      <c r="AA72" s="225" t="n">
        <v>2012</v>
      </c>
      <c r="AB72" s="225" t="n">
        <v>2020</v>
      </c>
      <c r="AC72" s="225" t="n">
        <v>2020</v>
      </c>
      <c r="AD72" s="225" t="n">
        <v>2018</v>
      </c>
      <c r="AE72" s="225" t="n">
        <v>2020</v>
      </c>
      <c r="AF72" s="225" t="n">
        <v>2018</v>
      </c>
      <c r="AG72" s="225" t="n">
        <v>2020</v>
      </c>
      <c r="AH72" s="225" t="n">
        <v>2022</v>
      </c>
      <c r="AI72" s="225" t="n">
        <v>2021</v>
      </c>
      <c r="AJ72" s="225" t="n">
        <v>2021</v>
      </c>
      <c r="AK72" s="225" t="n">
        <v>2019</v>
      </c>
      <c r="AL72" s="225" t="n">
        <v>2018</v>
      </c>
      <c r="AM72" s="225" t="n">
        <v>2022</v>
      </c>
      <c r="AN72" s="225" t="n">
        <v>2019</v>
      </c>
      <c r="AO72" s="225" t="n">
        <v>2020</v>
      </c>
      <c r="AP72" s="225" t="n">
        <v>2020</v>
      </c>
      <c r="AQ72" s="225" t="n">
        <v>2020</v>
      </c>
      <c r="AR72" s="225" t="n">
        <v>2020</v>
      </c>
      <c r="AS72" s="225" t="n">
        <v>2018</v>
      </c>
      <c r="AT72" s="225" t="n">
        <v>2020</v>
      </c>
      <c r="AU72" s="225" t="n">
        <v>2020</v>
      </c>
      <c r="AV72" s="225" t="n">
        <v>2020</v>
      </c>
      <c r="AW72" s="225" t="n">
        <v>2020</v>
      </c>
      <c r="AX72" s="225" t="n">
        <v>2020</v>
      </c>
      <c r="AY72" s="225"/>
      <c r="AZ72" s="225" t="n">
        <v>2018</v>
      </c>
      <c r="BA72" s="225" t="n">
        <v>2020</v>
      </c>
      <c r="BB72" s="225" t="n">
        <v>2021</v>
      </c>
      <c r="BC72" s="225" t="n">
        <v>2022</v>
      </c>
      <c r="BD72" s="226" t="n">
        <v>44700</v>
      </c>
      <c r="BE72" s="227" t="n">
        <v>44742</v>
      </c>
      <c r="BF72" s="225" t="n">
        <v>2021</v>
      </c>
      <c r="BG72" s="225" t="n">
        <v>2020</v>
      </c>
      <c r="BH72" s="225" t="n">
        <v>2020</v>
      </c>
      <c r="BI72" s="225" t="n">
        <v>2015</v>
      </c>
      <c r="BJ72" s="225" t="n">
        <v>2020</v>
      </c>
      <c r="BK72" s="225" t="n">
        <v>2021</v>
      </c>
      <c r="BL72" s="225" t="n">
        <v>2020</v>
      </c>
      <c r="BM72" s="225" t="n">
        <v>2018</v>
      </c>
      <c r="BN72" s="225" t="n">
        <v>2020</v>
      </c>
      <c r="BO72" s="225" t="n">
        <v>2020</v>
      </c>
      <c r="BP72" s="225" t="n">
        <v>2014</v>
      </c>
      <c r="BQ72" s="225" t="n">
        <v>2020</v>
      </c>
      <c r="BR72" s="225" t="n">
        <v>2020</v>
      </c>
      <c r="BS72" s="225" t="n">
        <v>2016</v>
      </c>
      <c r="BT72" s="225" t="n">
        <v>2020</v>
      </c>
      <c r="BU72" s="225"/>
      <c r="BV72" s="225"/>
      <c r="BW72" s="225" t="n">
        <v>2019</v>
      </c>
      <c r="BX72" s="225" t="n">
        <v>2017</v>
      </c>
      <c r="BY72" s="225" t="n">
        <v>2020</v>
      </c>
      <c r="BZ72" s="225" t="n">
        <v>2021</v>
      </c>
      <c r="CA72" s="225" t="n">
        <v>2015</v>
      </c>
    </row>
    <row r="73" customFormat="false" ht="14.5" hidden="false" customHeight="false" outlineLevel="0" collapsed="false">
      <c r="A73" s="178" t="s">
        <v>551</v>
      </c>
      <c r="B73" s="220" t="s">
        <v>552</v>
      </c>
      <c r="C73" s="225" t="n">
        <v>2015</v>
      </c>
      <c r="D73" s="225" t="n">
        <v>2015</v>
      </c>
      <c r="E73" s="225" t="n">
        <v>2015</v>
      </c>
      <c r="F73" s="225" t="n">
        <v>2015</v>
      </c>
      <c r="G73" s="225" t="n">
        <v>2015</v>
      </c>
      <c r="H73" s="225" t="n">
        <v>2015</v>
      </c>
      <c r="I73" s="225" t="n">
        <v>2015</v>
      </c>
      <c r="J73" s="225" t="n">
        <v>2021</v>
      </c>
      <c r="K73" s="225" t="n">
        <v>2021</v>
      </c>
      <c r="L73" s="225" t="n">
        <v>2020</v>
      </c>
      <c r="M73" s="225" t="n">
        <v>2015</v>
      </c>
      <c r="N73" s="225" t="n">
        <v>2015</v>
      </c>
      <c r="O73" s="225" t="n">
        <v>2015</v>
      </c>
      <c r="P73" s="225" t="n">
        <v>2015</v>
      </c>
      <c r="Q73" s="225" t="n">
        <v>2020</v>
      </c>
      <c r="R73" s="225" t="n">
        <v>2020</v>
      </c>
      <c r="S73" s="225" t="n">
        <v>2020</v>
      </c>
      <c r="T73" s="225" t="n">
        <v>2020</v>
      </c>
      <c r="U73" s="225" t="n">
        <v>2015</v>
      </c>
      <c r="V73" s="225" t="n">
        <v>2015</v>
      </c>
      <c r="W73" s="225" t="n">
        <v>2015</v>
      </c>
      <c r="X73" s="225" t="n">
        <v>2020</v>
      </c>
      <c r="Y73" s="225" t="n">
        <v>2020</v>
      </c>
      <c r="Z73" s="225" t="n">
        <v>2020</v>
      </c>
      <c r="AA73" s="225"/>
      <c r="AB73" s="225" t="n">
        <v>2020</v>
      </c>
      <c r="AC73" s="225" t="n">
        <v>2020</v>
      </c>
      <c r="AD73" s="225" t="n">
        <v>2018</v>
      </c>
      <c r="AE73" s="225" t="n">
        <v>2020</v>
      </c>
      <c r="AF73" s="225" t="n">
        <v>2018</v>
      </c>
      <c r="AG73" s="225" t="n">
        <v>2020</v>
      </c>
      <c r="AH73" s="225" t="n">
        <v>2022</v>
      </c>
      <c r="AI73" s="225" t="n">
        <v>2021</v>
      </c>
      <c r="AJ73" s="225" t="n">
        <v>2021</v>
      </c>
      <c r="AK73" s="225" t="n">
        <v>2019</v>
      </c>
      <c r="AL73" s="225" t="s">
        <v>798</v>
      </c>
      <c r="AM73" s="225" t="n">
        <v>2022</v>
      </c>
      <c r="AN73" s="225" t="n">
        <v>2019</v>
      </c>
      <c r="AO73" s="225" t="n">
        <v>2020</v>
      </c>
      <c r="AP73" s="225" t="n">
        <v>2020</v>
      </c>
      <c r="AQ73" s="225" t="n">
        <v>2020</v>
      </c>
      <c r="AR73" s="225" t="n">
        <v>2020</v>
      </c>
      <c r="AS73" s="225" t="n">
        <v>2019</v>
      </c>
      <c r="AT73" s="225" t="n">
        <v>2020</v>
      </c>
      <c r="AU73" s="225" t="n">
        <v>2020</v>
      </c>
      <c r="AV73" s="225" t="n">
        <v>2020</v>
      </c>
      <c r="AW73" s="225" t="n">
        <v>2020</v>
      </c>
      <c r="AX73" s="225" t="n">
        <v>2020</v>
      </c>
      <c r="AY73" s="225"/>
      <c r="AZ73" s="225" t="n">
        <v>2018</v>
      </c>
      <c r="BA73" s="225" t="n">
        <v>2020</v>
      </c>
      <c r="BB73" s="225" t="n">
        <v>2021</v>
      </c>
      <c r="BC73" s="225" t="n">
        <v>2022</v>
      </c>
      <c r="BD73" s="226" t="n">
        <v>44700</v>
      </c>
      <c r="BE73" s="227" t="n">
        <v>44561</v>
      </c>
      <c r="BF73" s="225" t="n">
        <v>2021</v>
      </c>
      <c r="BG73" s="225" t="n">
        <v>2020</v>
      </c>
      <c r="BH73" s="225" t="n">
        <v>2020</v>
      </c>
      <c r="BI73" s="225" t="n">
        <v>2015</v>
      </c>
      <c r="BJ73" s="225" t="n">
        <v>2020</v>
      </c>
      <c r="BK73" s="225" t="n">
        <v>2021</v>
      </c>
      <c r="BL73" s="225" t="n">
        <v>2020</v>
      </c>
      <c r="BM73" s="225" t="n">
        <v>2014</v>
      </c>
      <c r="BN73" s="225" t="n">
        <v>2020</v>
      </c>
      <c r="BO73" s="225" t="n">
        <v>2020</v>
      </c>
      <c r="BP73" s="225" t="n">
        <v>2014</v>
      </c>
      <c r="BQ73" s="225" t="n">
        <v>2020</v>
      </c>
      <c r="BR73" s="225" t="n">
        <v>2020</v>
      </c>
      <c r="BS73" s="225" t="n">
        <v>2015</v>
      </c>
      <c r="BT73" s="225" t="n">
        <v>2020</v>
      </c>
      <c r="BU73" s="225"/>
      <c r="BV73" s="225" t="n">
        <v>2020</v>
      </c>
      <c r="BW73" s="225" t="n">
        <v>2019</v>
      </c>
      <c r="BX73" s="225" t="n">
        <v>2017</v>
      </c>
      <c r="BY73" s="225" t="n">
        <v>2020</v>
      </c>
      <c r="BZ73" s="225" t="n">
        <v>2021</v>
      </c>
      <c r="CA73" s="225" t="n">
        <v>2015</v>
      </c>
    </row>
    <row r="74" customFormat="false" ht="14.5" hidden="false" customHeight="false" outlineLevel="0" collapsed="false">
      <c r="A74" s="178" t="s">
        <v>553</v>
      </c>
      <c r="B74" s="220" t="s">
        <v>554</v>
      </c>
      <c r="C74" s="225" t="n">
        <v>2015</v>
      </c>
      <c r="D74" s="225" t="n">
        <v>2015</v>
      </c>
      <c r="E74" s="225" t="n">
        <v>2015</v>
      </c>
      <c r="F74" s="225" t="n">
        <v>2015</v>
      </c>
      <c r="G74" s="225" t="n">
        <v>2015</v>
      </c>
      <c r="H74" s="225" t="n">
        <v>2015</v>
      </c>
      <c r="I74" s="225" t="n">
        <v>2015</v>
      </c>
      <c r="J74" s="225" t="n">
        <v>2021</v>
      </c>
      <c r="K74" s="225" t="n">
        <v>2021</v>
      </c>
      <c r="L74" s="225" t="n">
        <v>2020</v>
      </c>
      <c r="M74" s="225" t="n">
        <v>2015</v>
      </c>
      <c r="N74" s="225" t="n">
        <v>2015</v>
      </c>
      <c r="O74" s="225" t="n">
        <v>2015</v>
      </c>
      <c r="P74" s="225" t="n">
        <v>2015</v>
      </c>
      <c r="Q74" s="225" t="n">
        <v>2020</v>
      </c>
      <c r="R74" s="225" t="n">
        <v>2020</v>
      </c>
      <c r="S74" s="225" t="n">
        <v>2020</v>
      </c>
      <c r="T74" s="225" t="n">
        <v>2020</v>
      </c>
      <c r="U74" s="225" t="n">
        <v>2015</v>
      </c>
      <c r="V74" s="225" t="n">
        <v>2015</v>
      </c>
      <c r="W74" s="225" t="n">
        <v>2015</v>
      </c>
      <c r="X74" s="225" t="n">
        <v>2020</v>
      </c>
      <c r="Y74" s="225" t="n">
        <v>2020</v>
      </c>
      <c r="Z74" s="225" t="n">
        <v>2020</v>
      </c>
      <c r="AA74" s="225" t="n">
        <v>2009</v>
      </c>
      <c r="AB74" s="225" t="n">
        <v>2020</v>
      </c>
      <c r="AC74" s="225" t="n">
        <v>2018</v>
      </c>
      <c r="AD74" s="225" t="n">
        <v>2018</v>
      </c>
      <c r="AE74" s="225" t="n">
        <v>2020</v>
      </c>
      <c r="AF74" s="225" t="n">
        <v>2018</v>
      </c>
      <c r="AG74" s="225" t="n">
        <v>2020</v>
      </c>
      <c r="AH74" s="225" t="n">
        <v>2022</v>
      </c>
      <c r="AI74" s="225" t="n">
        <v>2021</v>
      </c>
      <c r="AJ74" s="225" t="n">
        <v>2021</v>
      </c>
      <c r="AK74" s="225" t="n">
        <v>2019</v>
      </c>
      <c r="AL74" s="225" t="s">
        <v>803</v>
      </c>
      <c r="AM74" s="225" t="n">
        <v>2022</v>
      </c>
      <c r="AN74" s="225" t="n">
        <v>2019</v>
      </c>
      <c r="AO74" s="225" t="n">
        <v>2020</v>
      </c>
      <c r="AP74" s="225" t="n">
        <v>2020</v>
      </c>
      <c r="AQ74" s="225" t="n">
        <v>2020</v>
      </c>
      <c r="AR74" s="225" t="n">
        <v>2020</v>
      </c>
      <c r="AS74" s="225" t="n">
        <v>2019</v>
      </c>
      <c r="AT74" s="225" t="n">
        <v>2020</v>
      </c>
      <c r="AU74" s="225" t="n">
        <v>2020</v>
      </c>
      <c r="AV74" s="225" t="n">
        <v>2020</v>
      </c>
      <c r="AW74" s="225" t="n">
        <v>2020</v>
      </c>
      <c r="AX74" s="225" t="n">
        <v>2020</v>
      </c>
      <c r="AY74" s="225" t="n">
        <v>2019</v>
      </c>
      <c r="AZ74" s="225"/>
      <c r="BA74" s="225" t="n">
        <v>2020</v>
      </c>
      <c r="BB74" s="225" t="n">
        <v>2021</v>
      </c>
      <c r="BC74" s="225" t="n">
        <v>2022</v>
      </c>
      <c r="BD74" s="226" t="n">
        <v>44700</v>
      </c>
      <c r="BE74" s="227" t="n">
        <v>44561</v>
      </c>
      <c r="BF74" s="225" t="n">
        <v>2021</v>
      </c>
      <c r="BG74" s="225" t="n">
        <v>2020</v>
      </c>
      <c r="BH74" s="225" t="n">
        <v>2020</v>
      </c>
      <c r="BI74" s="225"/>
      <c r="BJ74" s="225" t="n">
        <v>2020</v>
      </c>
      <c r="BK74" s="225" t="n">
        <v>2021</v>
      </c>
      <c r="BL74" s="225" t="n">
        <v>2020</v>
      </c>
      <c r="BM74" s="225" t="n">
        <v>2014</v>
      </c>
      <c r="BN74" s="225" t="n">
        <v>2017</v>
      </c>
      <c r="BO74" s="225" t="n">
        <v>2020</v>
      </c>
      <c r="BP74" s="225" t="n">
        <v>2014</v>
      </c>
      <c r="BQ74" s="225" t="n">
        <v>2020</v>
      </c>
      <c r="BR74" s="225" t="n">
        <v>2020</v>
      </c>
      <c r="BS74" s="225" t="n">
        <v>2018</v>
      </c>
      <c r="BT74" s="225" t="n">
        <v>2020</v>
      </c>
      <c r="BU74" s="225" t="n">
        <v>2020</v>
      </c>
      <c r="BV74" s="225" t="n">
        <v>2020</v>
      </c>
      <c r="BW74" s="225" t="n">
        <v>2019</v>
      </c>
      <c r="BX74" s="225" t="n">
        <v>2017</v>
      </c>
      <c r="BY74" s="225" t="n">
        <v>2020</v>
      </c>
      <c r="BZ74" s="225" t="n">
        <v>2021</v>
      </c>
      <c r="CA74" s="225" t="n">
        <v>2015</v>
      </c>
    </row>
    <row r="75" customFormat="false" ht="14.5" hidden="false" customHeight="false" outlineLevel="0" collapsed="false">
      <c r="A75" s="178" t="s">
        <v>555</v>
      </c>
      <c r="B75" s="220" t="s">
        <v>556</v>
      </c>
      <c r="C75" s="225" t="n">
        <v>2015</v>
      </c>
      <c r="D75" s="225" t="n">
        <v>2015</v>
      </c>
      <c r="E75" s="225" t="n">
        <v>2015</v>
      </c>
      <c r="F75" s="225" t="n">
        <v>2015</v>
      </c>
      <c r="G75" s="225" t="n">
        <v>2015</v>
      </c>
      <c r="H75" s="225" t="n">
        <v>2015</v>
      </c>
      <c r="I75" s="225" t="n">
        <v>2015</v>
      </c>
      <c r="J75" s="225" t="n">
        <v>2021</v>
      </c>
      <c r="K75" s="225" t="n">
        <v>2021</v>
      </c>
      <c r="L75" s="225" t="n">
        <v>2020</v>
      </c>
      <c r="M75" s="225" t="n">
        <v>2015</v>
      </c>
      <c r="N75" s="225" t="n">
        <v>2015</v>
      </c>
      <c r="O75" s="225" t="n">
        <v>2015</v>
      </c>
      <c r="P75" s="225" t="n">
        <v>2015</v>
      </c>
      <c r="Q75" s="225" t="n">
        <v>2020</v>
      </c>
      <c r="R75" s="225" t="n">
        <v>2020</v>
      </c>
      <c r="S75" s="225" t="n">
        <v>2020</v>
      </c>
      <c r="T75" s="225" t="n">
        <v>2020</v>
      </c>
      <c r="U75" s="225" t="n">
        <v>2015</v>
      </c>
      <c r="V75" s="225" t="n">
        <v>2015</v>
      </c>
      <c r="W75" s="225" t="n">
        <v>2015</v>
      </c>
      <c r="X75" s="225" t="n">
        <v>2020</v>
      </c>
      <c r="Y75" s="225" t="n">
        <v>2020</v>
      </c>
      <c r="Z75" s="225" t="n">
        <v>2020</v>
      </c>
      <c r="AA75" s="225" t="n">
        <v>2017</v>
      </c>
      <c r="AB75" s="225" t="n">
        <v>2020</v>
      </c>
      <c r="AC75" s="225" t="n">
        <v>2020</v>
      </c>
      <c r="AD75" s="225" t="n">
        <v>2018</v>
      </c>
      <c r="AE75" s="225" t="n">
        <v>2020</v>
      </c>
      <c r="AF75" s="225" t="n">
        <v>2018</v>
      </c>
      <c r="AG75" s="225" t="n">
        <v>2020</v>
      </c>
      <c r="AH75" s="225" t="n">
        <v>2022</v>
      </c>
      <c r="AI75" s="225" t="n">
        <v>2021</v>
      </c>
      <c r="AJ75" s="225" t="n">
        <v>2021</v>
      </c>
      <c r="AK75" s="225" t="n">
        <v>2019</v>
      </c>
      <c r="AL75" s="225" t="s">
        <v>800</v>
      </c>
      <c r="AM75" s="225" t="n">
        <v>2022</v>
      </c>
      <c r="AN75" s="225" t="n">
        <v>2019</v>
      </c>
      <c r="AO75" s="225" t="n">
        <v>2020</v>
      </c>
      <c r="AP75" s="225" t="n">
        <v>2020</v>
      </c>
      <c r="AQ75" s="225" t="n">
        <v>2020</v>
      </c>
      <c r="AR75" s="225" t="n">
        <v>2020</v>
      </c>
      <c r="AS75" s="225" t="n">
        <v>2017</v>
      </c>
      <c r="AT75" s="225" t="n">
        <v>2020</v>
      </c>
      <c r="AU75" s="225" t="n">
        <v>2020</v>
      </c>
      <c r="AV75" s="225" t="n">
        <v>2020</v>
      </c>
      <c r="AW75" s="225" t="n">
        <v>2020</v>
      </c>
      <c r="AX75" s="225" t="n">
        <v>2020</v>
      </c>
      <c r="AY75" s="225" t="n">
        <v>2019</v>
      </c>
      <c r="AZ75" s="225" t="n">
        <v>2012</v>
      </c>
      <c r="BA75" s="225" t="n">
        <v>2020</v>
      </c>
      <c r="BB75" s="225" t="n">
        <v>2021</v>
      </c>
      <c r="BC75" s="225" t="n">
        <v>2022</v>
      </c>
      <c r="BD75" s="226" t="n">
        <v>44700</v>
      </c>
      <c r="BE75" s="227" t="n">
        <v>44561</v>
      </c>
      <c r="BF75" s="225" t="n">
        <v>2021</v>
      </c>
      <c r="BG75" s="225" t="n">
        <v>2020</v>
      </c>
      <c r="BH75" s="225" t="n">
        <v>2020</v>
      </c>
      <c r="BI75" s="225" t="n">
        <v>2013</v>
      </c>
      <c r="BJ75" s="225" t="n">
        <v>2020</v>
      </c>
      <c r="BK75" s="225" t="n">
        <v>2021</v>
      </c>
      <c r="BL75" s="225" t="n">
        <v>2020</v>
      </c>
      <c r="BM75" s="225" t="n">
        <v>2016</v>
      </c>
      <c r="BN75" s="225" t="n">
        <v>2020</v>
      </c>
      <c r="BO75" s="225" t="n">
        <v>2020</v>
      </c>
      <c r="BP75" s="225" t="n">
        <v>2014</v>
      </c>
      <c r="BQ75" s="225" t="n">
        <v>2020</v>
      </c>
      <c r="BR75" s="225" t="n">
        <v>2020</v>
      </c>
      <c r="BS75" s="225" t="n">
        <v>2018</v>
      </c>
      <c r="BT75" s="225" t="n">
        <v>2020</v>
      </c>
      <c r="BU75" s="225" t="n">
        <v>2020</v>
      </c>
      <c r="BV75" s="225" t="n">
        <v>2020</v>
      </c>
      <c r="BW75" s="225" t="n">
        <v>2019</v>
      </c>
      <c r="BX75" s="225" t="n">
        <v>2017</v>
      </c>
      <c r="BY75" s="225" t="n">
        <v>2020</v>
      </c>
      <c r="BZ75" s="225" t="n">
        <v>2021</v>
      </c>
      <c r="CA75" s="225" t="n">
        <v>2015</v>
      </c>
    </row>
    <row r="76" customFormat="false" ht="14.5" hidden="false" customHeight="false" outlineLevel="0" collapsed="false">
      <c r="A76" s="178" t="s">
        <v>557</v>
      </c>
      <c r="B76" s="220" t="s">
        <v>558</v>
      </c>
      <c r="C76" s="225" t="n">
        <v>2015</v>
      </c>
      <c r="D76" s="225" t="n">
        <v>2015</v>
      </c>
      <c r="E76" s="225" t="n">
        <v>2015</v>
      </c>
      <c r="F76" s="225" t="n">
        <v>2015</v>
      </c>
      <c r="G76" s="225" t="n">
        <v>2015</v>
      </c>
      <c r="H76" s="225" t="n">
        <v>2015</v>
      </c>
      <c r="I76" s="225" t="n">
        <v>2015</v>
      </c>
      <c r="J76" s="225" t="n">
        <v>2021</v>
      </c>
      <c r="K76" s="225" t="n">
        <v>2021</v>
      </c>
      <c r="L76" s="225" t="n">
        <v>2020</v>
      </c>
      <c r="M76" s="225" t="n">
        <v>2015</v>
      </c>
      <c r="N76" s="225" t="n">
        <v>2015</v>
      </c>
      <c r="O76" s="225" t="n">
        <v>2015</v>
      </c>
      <c r="P76" s="225" t="n">
        <v>2015</v>
      </c>
      <c r="Q76" s="225" t="n">
        <v>2020</v>
      </c>
      <c r="R76" s="225" t="n">
        <v>2020</v>
      </c>
      <c r="S76" s="225" t="n">
        <v>2020</v>
      </c>
      <c r="T76" s="225" t="n">
        <v>2020</v>
      </c>
      <c r="U76" s="225" t="n">
        <v>2015</v>
      </c>
      <c r="V76" s="225" t="n">
        <v>2015</v>
      </c>
      <c r="W76" s="225" t="n">
        <v>2015</v>
      </c>
      <c r="X76" s="225" t="n">
        <v>2020</v>
      </c>
      <c r="Y76" s="225" t="n">
        <v>2020</v>
      </c>
      <c r="Z76" s="225" t="n">
        <v>2020</v>
      </c>
      <c r="AA76" s="225" t="n">
        <v>2012</v>
      </c>
      <c r="AB76" s="225" t="n">
        <v>2020</v>
      </c>
      <c r="AC76" s="225" t="n">
        <v>2016</v>
      </c>
      <c r="AD76" s="225" t="n">
        <v>2017</v>
      </c>
      <c r="AE76" s="225" t="n">
        <v>2020</v>
      </c>
      <c r="AF76" s="225" t="n">
        <v>2018</v>
      </c>
      <c r="AG76" s="225" t="n">
        <v>2020</v>
      </c>
      <c r="AH76" s="225" t="n">
        <v>2022</v>
      </c>
      <c r="AI76" s="225" t="n">
        <v>2021</v>
      </c>
      <c r="AJ76" s="225" t="n">
        <v>2021</v>
      </c>
      <c r="AK76" s="225" t="n">
        <v>2019</v>
      </c>
      <c r="AL76" s="225" t="s">
        <v>799</v>
      </c>
      <c r="AM76" s="225" t="n">
        <v>2022</v>
      </c>
      <c r="AN76" s="225" t="n">
        <v>2019</v>
      </c>
      <c r="AO76" s="225" t="n">
        <v>2020</v>
      </c>
      <c r="AP76" s="225" t="n">
        <v>2020</v>
      </c>
      <c r="AQ76" s="225" t="n">
        <v>2020</v>
      </c>
      <c r="AR76" s="225" t="n">
        <v>2020</v>
      </c>
      <c r="AS76" s="225" t="n">
        <v>2019</v>
      </c>
      <c r="AT76" s="225" t="n">
        <v>2020</v>
      </c>
      <c r="AU76" s="225" t="n">
        <v>2020</v>
      </c>
      <c r="AV76" s="225" t="n">
        <v>2020</v>
      </c>
      <c r="AW76" s="225" t="n">
        <v>2020</v>
      </c>
      <c r="AX76" s="225" t="n">
        <v>2020</v>
      </c>
      <c r="AY76" s="225" t="n">
        <v>2019</v>
      </c>
      <c r="AZ76" s="225" t="n">
        <v>2019</v>
      </c>
      <c r="BA76" s="225" t="n">
        <v>2020</v>
      </c>
      <c r="BB76" s="225" t="n">
        <v>2021</v>
      </c>
      <c r="BC76" s="225" t="n">
        <v>2022</v>
      </c>
      <c r="BD76" s="226" t="n">
        <v>44197</v>
      </c>
      <c r="BE76" s="227" t="n">
        <v>44561</v>
      </c>
      <c r="BF76" s="225" t="n">
        <v>2021</v>
      </c>
      <c r="BG76" s="225" t="n">
        <v>2020</v>
      </c>
      <c r="BH76" s="225" t="n">
        <v>2020</v>
      </c>
      <c r="BI76" s="225" t="n">
        <v>2013</v>
      </c>
      <c r="BJ76" s="225" t="n">
        <v>2020</v>
      </c>
      <c r="BK76" s="225" t="n">
        <v>2021</v>
      </c>
      <c r="BL76" s="225" t="n">
        <v>2020</v>
      </c>
      <c r="BM76" s="225" t="n">
        <v>2019</v>
      </c>
      <c r="BN76" s="225" t="n">
        <v>2020</v>
      </c>
      <c r="BO76" s="225" t="n">
        <v>2020</v>
      </c>
      <c r="BP76" s="225" t="n">
        <v>2014</v>
      </c>
      <c r="BQ76" s="225" t="n">
        <v>2020</v>
      </c>
      <c r="BR76" s="225" t="n">
        <v>2020</v>
      </c>
      <c r="BS76" s="225" t="n">
        <v>2017</v>
      </c>
      <c r="BT76" s="225" t="n">
        <v>2020</v>
      </c>
      <c r="BU76" s="225" t="n">
        <v>2020</v>
      </c>
      <c r="BV76" s="225" t="n">
        <v>2020</v>
      </c>
      <c r="BW76" s="225" t="n">
        <v>2019</v>
      </c>
      <c r="BX76" s="225" t="n">
        <v>2017</v>
      </c>
      <c r="BY76" s="225" t="n">
        <v>2020</v>
      </c>
      <c r="BZ76" s="225" t="n">
        <v>2021</v>
      </c>
      <c r="CA76" s="225" t="n">
        <v>2015</v>
      </c>
    </row>
    <row r="77" customFormat="false" ht="14.5" hidden="false" customHeight="false" outlineLevel="0" collapsed="false">
      <c r="A77" s="178" t="s">
        <v>559</v>
      </c>
      <c r="B77" s="220" t="s">
        <v>560</v>
      </c>
      <c r="C77" s="225" t="n">
        <v>2015</v>
      </c>
      <c r="D77" s="225" t="n">
        <v>2015</v>
      </c>
      <c r="E77" s="225" t="n">
        <v>2015</v>
      </c>
      <c r="F77" s="225" t="n">
        <v>2015</v>
      </c>
      <c r="G77" s="225" t="n">
        <v>2015</v>
      </c>
      <c r="H77" s="225" t="n">
        <v>2015</v>
      </c>
      <c r="I77" s="225" t="n">
        <v>2015</v>
      </c>
      <c r="J77" s="225" t="n">
        <v>2021</v>
      </c>
      <c r="K77" s="225" t="n">
        <v>2021</v>
      </c>
      <c r="L77" s="225" t="n">
        <v>2020</v>
      </c>
      <c r="M77" s="225" t="n">
        <v>2015</v>
      </c>
      <c r="N77" s="225" t="n">
        <v>2015</v>
      </c>
      <c r="O77" s="225" t="n">
        <v>2015</v>
      </c>
      <c r="P77" s="225" t="n">
        <v>2015</v>
      </c>
      <c r="Q77" s="225" t="n">
        <v>2020</v>
      </c>
      <c r="R77" s="225" t="n">
        <v>2020</v>
      </c>
      <c r="S77" s="225" t="n">
        <v>2020</v>
      </c>
      <c r="T77" s="225" t="n">
        <v>2020</v>
      </c>
      <c r="U77" s="225" t="n">
        <v>2015</v>
      </c>
      <c r="V77" s="225" t="n">
        <v>2015</v>
      </c>
      <c r="W77" s="225" t="n">
        <v>2015</v>
      </c>
      <c r="X77" s="225" t="n">
        <v>2020</v>
      </c>
      <c r="Y77" s="225" t="n">
        <v>2020</v>
      </c>
      <c r="Z77" s="225" t="n">
        <v>2020</v>
      </c>
      <c r="AA77" s="225" t="n">
        <v>2011</v>
      </c>
      <c r="AB77" s="225" t="n">
        <v>2020</v>
      </c>
      <c r="AC77" s="225"/>
      <c r="AD77" s="225" t="n">
        <v>2018</v>
      </c>
      <c r="AE77" s="225" t="n">
        <v>2020</v>
      </c>
      <c r="AF77" s="225" t="n">
        <v>2018</v>
      </c>
      <c r="AG77" s="225" t="n">
        <v>2020</v>
      </c>
      <c r="AH77" s="225" t="n">
        <v>2022</v>
      </c>
      <c r="AI77" s="225" t="n">
        <v>2021</v>
      </c>
      <c r="AJ77" s="225" t="n">
        <v>2021</v>
      </c>
      <c r="AK77" s="225" t="n">
        <v>2019</v>
      </c>
      <c r="AL77" s="225"/>
      <c r="AM77" s="225" t="n">
        <v>2022</v>
      </c>
      <c r="AN77" s="225"/>
      <c r="AO77" s="225"/>
      <c r="AP77" s="225"/>
      <c r="AQ77" s="225" t="n">
        <v>2020</v>
      </c>
      <c r="AR77" s="225" t="n">
        <v>2020</v>
      </c>
      <c r="AS77" s="225"/>
      <c r="AT77" s="225" t="n">
        <v>2020</v>
      </c>
      <c r="AU77" s="225"/>
      <c r="AV77" s="225"/>
      <c r="AW77" s="225"/>
      <c r="AX77" s="225" t="n">
        <v>2020</v>
      </c>
      <c r="AY77" s="225" t="n">
        <v>2019</v>
      </c>
      <c r="AZ77" s="225" t="n">
        <v>2019</v>
      </c>
      <c r="BA77" s="225" t="n">
        <v>2020</v>
      </c>
      <c r="BB77" s="225" t="n">
        <v>2021</v>
      </c>
      <c r="BC77" s="225" t="n">
        <v>2022</v>
      </c>
      <c r="BD77" s="226" t="n">
        <v>44700</v>
      </c>
      <c r="BE77" s="227" t="n">
        <v>44774</v>
      </c>
      <c r="BF77" s="225" t="n">
        <v>2021</v>
      </c>
      <c r="BG77" s="225" t="n">
        <v>2020</v>
      </c>
      <c r="BH77" s="225" t="n">
        <v>2020</v>
      </c>
      <c r="BI77" s="225" t="n">
        <v>2015</v>
      </c>
      <c r="BJ77" s="225" t="n">
        <v>2020</v>
      </c>
      <c r="BK77" s="225" t="n">
        <v>2021</v>
      </c>
      <c r="BL77" s="225" t="n">
        <v>2020</v>
      </c>
      <c r="BM77" s="225" t="n">
        <v>2014</v>
      </c>
      <c r="BN77" s="225" t="n">
        <v>2020</v>
      </c>
      <c r="BO77" s="225" t="n">
        <v>2020</v>
      </c>
      <c r="BP77" s="225" t="n">
        <v>2014</v>
      </c>
      <c r="BQ77" s="225" t="n">
        <v>2020</v>
      </c>
      <c r="BR77" s="225" t="n">
        <v>2020</v>
      </c>
      <c r="BS77" s="225" t="n">
        <v>2016</v>
      </c>
      <c r="BT77" s="225" t="n">
        <v>2020</v>
      </c>
      <c r="BU77" s="225" t="n">
        <v>2020</v>
      </c>
      <c r="BV77" s="225" t="n">
        <v>2020</v>
      </c>
      <c r="BW77" s="225" t="n">
        <v>2019</v>
      </c>
      <c r="BX77" s="225" t="n">
        <v>2017</v>
      </c>
      <c r="BY77" s="225" t="n">
        <v>2020</v>
      </c>
      <c r="BZ77" s="225" t="n">
        <v>2021</v>
      </c>
      <c r="CA77" s="225" t="n">
        <v>2015</v>
      </c>
    </row>
    <row r="78" customFormat="false" ht="14.5" hidden="false" customHeight="false" outlineLevel="0" collapsed="false">
      <c r="A78" s="178" t="s">
        <v>561</v>
      </c>
      <c r="B78" s="220" t="s">
        <v>562</v>
      </c>
      <c r="C78" s="225" t="n">
        <v>2015</v>
      </c>
      <c r="D78" s="225" t="n">
        <v>2015</v>
      </c>
      <c r="E78" s="225" t="n">
        <v>2015</v>
      </c>
      <c r="F78" s="225" t="n">
        <v>2015</v>
      </c>
      <c r="G78" s="225" t="n">
        <v>2015</v>
      </c>
      <c r="H78" s="225" t="n">
        <v>2015</v>
      </c>
      <c r="I78" s="225" t="n">
        <v>2015</v>
      </c>
      <c r="J78" s="225" t="n">
        <v>2021</v>
      </c>
      <c r="K78" s="225" t="n">
        <v>2021</v>
      </c>
      <c r="L78" s="225" t="n">
        <v>2020</v>
      </c>
      <c r="M78" s="225" t="n">
        <v>2015</v>
      </c>
      <c r="N78" s="225" t="n">
        <v>2015</v>
      </c>
      <c r="O78" s="225" t="n">
        <v>2015</v>
      </c>
      <c r="P78" s="225" t="n">
        <v>2015</v>
      </c>
      <c r="Q78" s="225" t="n">
        <v>2020</v>
      </c>
      <c r="R78" s="225" t="n">
        <v>2020</v>
      </c>
      <c r="S78" s="225" t="n">
        <v>2020</v>
      </c>
      <c r="T78" s="225" t="n">
        <v>2020</v>
      </c>
      <c r="U78" s="225" t="n">
        <v>2015</v>
      </c>
      <c r="V78" s="225" t="n">
        <v>2015</v>
      </c>
      <c r="W78" s="225" t="n">
        <v>2015</v>
      </c>
      <c r="X78" s="225" t="n">
        <v>2020</v>
      </c>
      <c r="Y78" s="225" t="n">
        <v>2020</v>
      </c>
      <c r="Z78" s="225" t="n">
        <v>2020</v>
      </c>
      <c r="AA78" s="225"/>
      <c r="AB78" s="225" t="n">
        <v>2020</v>
      </c>
      <c r="AC78" s="225"/>
      <c r="AD78" s="225" t="n">
        <v>2019</v>
      </c>
      <c r="AE78" s="225" t="n">
        <v>2019</v>
      </c>
      <c r="AF78" s="225"/>
      <c r="AG78" s="225" t="n">
        <v>2020</v>
      </c>
      <c r="AH78" s="225" t="n">
        <v>2022</v>
      </c>
      <c r="AI78" s="225" t="n">
        <v>2021</v>
      </c>
      <c r="AJ78" s="225" t="n">
        <v>2021</v>
      </c>
      <c r="AK78" s="225" t="n">
        <v>2019</v>
      </c>
      <c r="AL78" s="225"/>
      <c r="AM78" s="225" t="n">
        <v>2022</v>
      </c>
      <c r="AN78" s="225"/>
      <c r="AO78" s="225"/>
      <c r="AP78" s="225"/>
      <c r="AQ78" s="225" t="n">
        <v>2020</v>
      </c>
      <c r="AR78" s="225" t="n">
        <v>2020</v>
      </c>
      <c r="AS78" s="225"/>
      <c r="AT78" s="225" t="n">
        <v>2020</v>
      </c>
      <c r="AU78" s="225" t="n">
        <v>2020</v>
      </c>
      <c r="AV78" s="225" t="n">
        <v>2020</v>
      </c>
      <c r="AW78" s="225"/>
      <c r="AX78" s="225" t="n">
        <v>2020</v>
      </c>
      <c r="AY78" s="225" t="n">
        <v>2019</v>
      </c>
      <c r="AZ78" s="225" t="n">
        <v>2017</v>
      </c>
      <c r="BA78" s="225" t="n">
        <v>2020</v>
      </c>
      <c r="BB78" s="225" t="n">
        <v>2021</v>
      </c>
      <c r="BC78" s="225" t="n">
        <v>2022</v>
      </c>
      <c r="BD78" s="226" t="n">
        <v>44700</v>
      </c>
      <c r="BE78" s="227" t="n">
        <v>44775</v>
      </c>
      <c r="BF78" s="225" t="n">
        <v>2021</v>
      </c>
      <c r="BG78" s="225" t="n">
        <v>2020</v>
      </c>
      <c r="BH78" s="225" t="n">
        <v>2020</v>
      </c>
      <c r="BI78" s="225"/>
      <c r="BJ78" s="225" t="n">
        <v>2020</v>
      </c>
      <c r="BK78" s="225" t="n">
        <v>2021</v>
      </c>
      <c r="BL78" s="225" t="n">
        <v>2020</v>
      </c>
      <c r="BM78" s="225"/>
      <c r="BN78" s="225" t="n">
        <v>2020</v>
      </c>
      <c r="BO78" s="225" t="n">
        <v>2020</v>
      </c>
      <c r="BP78" s="225" t="n">
        <v>2014</v>
      </c>
      <c r="BQ78" s="225" t="n">
        <v>2020</v>
      </c>
      <c r="BR78" s="225" t="n">
        <v>2020</v>
      </c>
      <c r="BS78" s="225" t="n">
        <v>2017</v>
      </c>
      <c r="BT78" s="225" t="n">
        <v>2020</v>
      </c>
      <c r="BU78" s="225" t="n">
        <v>2020</v>
      </c>
      <c r="BV78" s="225" t="n">
        <v>2020</v>
      </c>
      <c r="BW78" s="225" t="n">
        <v>2019</v>
      </c>
      <c r="BX78" s="225" t="n">
        <v>2017</v>
      </c>
      <c r="BY78" s="225" t="n">
        <v>2020</v>
      </c>
      <c r="BZ78" s="225" t="n">
        <v>2021</v>
      </c>
      <c r="CA78" s="225" t="n">
        <v>2015</v>
      </c>
    </row>
    <row r="79" customFormat="false" ht="14.5" hidden="false" customHeight="false" outlineLevel="0" collapsed="false">
      <c r="A79" s="178" t="s">
        <v>563</v>
      </c>
      <c r="B79" s="220" t="s">
        <v>564</v>
      </c>
      <c r="C79" s="225" t="n">
        <v>2015</v>
      </c>
      <c r="D79" s="225" t="n">
        <v>2015</v>
      </c>
      <c r="E79" s="225" t="n">
        <v>2015</v>
      </c>
      <c r="F79" s="225" t="n">
        <v>2015</v>
      </c>
      <c r="G79" s="225" t="n">
        <v>2015</v>
      </c>
      <c r="H79" s="225" t="n">
        <v>2015</v>
      </c>
      <c r="I79" s="225" t="n">
        <v>2015</v>
      </c>
      <c r="J79" s="225" t="n">
        <v>2021</v>
      </c>
      <c r="K79" s="225" t="n">
        <v>2021</v>
      </c>
      <c r="L79" s="225" t="n">
        <v>2020</v>
      </c>
      <c r="M79" s="225" t="n">
        <v>2015</v>
      </c>
      <c r="N79" s="225" t="n">
        <v>2015</v>
      </c>
      <c r="O79" s="225" t="n">
        <v>2015</v>
      </c>
      <c r="P79" s="225" t="n">
        <v>2015</v>
      </c>
      <c r="Q79" s="225" t="n">
        <v>2020</v>
      </c>
      <c r="R79" s="225" t="n">
        <v>2020</v>
      </c>
      <c r="S79" s="225" t="n">
        <v>2020</v>
      </c>
      <c r="T79" s="225" t="n">
        <v>2020</v>
      </c>
      <c r="U79" s="225" t="n">
        <v>2015</v>
      </c>
      <c r="V79" s="225" t="n">
        <v>2015</v>
      </c>
      <c r="W79" s="225" t="n">
        <v>2015</v>
      </c>
      <c r="X79" s="225" t="n">
        <v>2020</v>
      </c>
      <c r="Y79" s="225" t="n">
        <v>2020</v>
      </c>
      <c r="Z79" s="225" t="n">
        <v>2020</v>
      </c>
      <c r="AA79" s="225" t="n">
        <v>2015</v>
      </c>
      <c r="AB79" s="225" t="n">
        <v>2020</v>
      </c>
      <c r="AC79" s="225" t="n">
        <v>2020</v>
      </c>
      <c r="AD79" s="225" t="n">
        <v>2017</v>
      </c>
      <c r="AE79" s="225" t="n">
        <v>2020</v>
      </c>
      <c r="AF79" s="225" t="n">
        <v>2018</v>
      </c>
      <c r="AG79" s="225" t="n">
        <v>2020</v>
      </c>
      <c r="AH79" s="225" t="n">
        <v>2022</v>
      </c>
      <c r="AI79" s="225" t="n">
        <v>2021</v>
      </c>
      <c r="AJ79" s="225" t="n">
        <v>2021</v>
      </c>
      <c r="AK79" s="225" t="n">
        <v>2019</v>
      </c>
      <c r="AL79" s="225" t="s">
        <v>796</v>
      </c>
      <c r="AM79" s="225" t="n">
        <v>2022</v>
      </c>
      <c r="AN79" s="225" t="n">
        <v>2019</v>
      </c>
      <c r="AO79" s="225" t="n">
        <v>2020</v>
      </c>
      <c r="AP79" s="225" t="n">
        <v>2020</v>
      </c>
      <c r="AQ79" s="225" t="n">
        <v>2020</v>
      </c>
      <c r="AR79" s="225" t="n">
        <v>2020</v>
      </c>
      <c r="AS79" s="225" t="n">
        <v>2017</v>
      </c>
      <c r="AT79" s="225" t="n">
        <v>2020</v>
      </c>
      <c r="AU79" s="225"/>
      <c r="AV79" s="225"/>
      <c r="AW79" s="225" t="n">
        <v>2020</v>
      </c>
      <c r="AX79" s="225" t="n">
        <v>2020</v>
      </c>
      <c r="AY79" s="225" t="n">
        <v>2019</v>
      </c>
      <c r="AZ79" s="225" t="n">
        <v>2011</v>
      </c>
      <c r="BA79" s="225" t="n">
        <v>2020</v>
      </c>
      <c r="BB79" s="225" t="n">
        <v>2021</v>
      </c>
      <c r="BC79" s="225" t="n">
        <v>2022</v>
      </c>
      <c r="BD79" s="226" t="n">
        <v>44700</v>
      </c>
      <c r="BE79" s="227" t="n">
        <v>44561</v>
      </c>
      <c r="BF79" s="225" t="n">
        <v>2021</v>
      </c>
      <c r="BG79" s="225" t="n">
        <v>2020</v>
      </c>
      <c r="BH79" s="225" t="n">
        <v>2020</v>
      </c>
      <c r="BI79" s="225" t="n">
        <v>2015</v>
      </c>
      <c r="BJ79" s="225" t="n">
        <v>2020</v>
      </c>
      <c r="BK79" s="225" t="n">
        <v>2021</v>
      </c>
      <c r="BL79" s="225" t="n">
        <v>2020</v>
      </c>
      <c r="BM79" s="225" t="n">
        <v>2018</v>
      </c>
      <c r="BN79" s="225" t="n">
        <v>2020</v>
      </c>
      <c r="BO79" s="225" t="n">
        <v>2020</v>
      </c>
      <c r="BP79" s="225" t="n">
        <v>2014</v>
      </c>
      <c r="BQ79" s="225" t="n">
        <v>2020</v>
      </c>
      <c r="BR79" s="225" t="n">
        <v>2020</v>
      </c>
      <c r="BS79" s="225" t="n">
        <v>2017</v>
      </c>
      <c r="BT79" s="225" t="n">
        <v>2020</v>
      </c>
      <c r="BU79" s="225" t="n">
        <v>2020</v>
      </c>
      <c r="BV79" s="225" t="n">
        <v>2020</v>
      </c>
      <c r="BW79" s="225" t="n">
        <v>2019</v>
      </c>
      <c r="BX79" s="225" t="n">
        <v>2017</v>
      </c>
      <c r="BY79" s="225" t="n">
        <v>2020</v>
      </c>
      <c r="BZ79" s="225" t="n">
        <v>2021</v>
      </c>
      <c r="CA79" s="225" t="n">
        <v>2015</v>
      </c>
    </row>
    <row r="80" customFormat="false" ht="14.5" hidden="false" customHeight="false" outlineLevel="0" collapsed="false">
      <c r="A80" s="178" t="s">
        <v>565</v>
      </c>
      <c r="B80" s="220" t="s">
        <v>566</v>
      </c>
      <c r="C80" s="225" t="n">
        <v>2015</v>
      </c>
      <c r="D80" s="225" t="n">
        <v>2015</v>
      </c>
      <c r="E80" s="225" t="n">
        <v>2015</v>
      </c>
      <c r="F80" s="225" t="n">
        <v>2015</v>
      </c>
      <c r="G80" s="225" t="n">
        <v>2015</v>
      </c>
      <c r="H80" s="225" t="n">
        <v>2015</v>
      </c>
      <c r="I80" s="225" t="n">
        <v>2015</v>
      </c>
      <c r="J80" s="225" t="n">
        <v>2021</v>
      </c>
      <c r="K80" s="225" t="n">
        <v>2021</v>
      </c>
      <c r="L80" s="225" t="n">
        <v>2020</v>
      </c>
      <c r="M80" s="225" t="n">
        <v>2015</v>
      </c>
      <c r="N80" s="225" t="n">
        <v>2015</v>
      </c>
      <c r="O80" s="225" t="n">
        <v>2015</v>
      </c>
      <c r="P80" s="225" t="n">
        <v>2015</v>
      </c>
      <c r="Q80" s="225" t="n">
        <v>2020</v>
      </c>
      <c r="R80" s="225" t="n">
        <v>2020</v>
      </c>
      <c r="S80" s="225" t="n">
        <v>2020</v>
      </c>
      <c r="T80" s="225" t="n">
        <v>2020</v>
      </c>
      <c r="U80" s="225" t="n">
        <v>2015</v>
      </c>
      <c r="V80" s="225" t="n">
        <v>2015</v>
      </c>
      <c r="W80" s="225" t="n">
        <v>2015</v>
      </c>
      <c r="X80" s="225" t="n">
        <v>2020</v>
      </c>
      <c r="Y80" s="225" t="n">
        <v>2020</v>
      </c>
      <c r="Z80" s="225" t="n">
        <v>2020</v>
      </c>
      <c r="AA80" s="225" t="n">
        <v>2017</v>
      </c>
      <c r="AB80" s="225" t="n">
        <v>2020</v>
      </c>
      <c r="AC80" s="225" t="n">
        <v>2020</v>
      </c>
      <c r="AD80" s="225" t="n">
        <v>2018</v>
      </c>
      <c r="AE80" s="225" t="n">
        <v>2020</v>
      </c>
      <c r="AF80" s="225" t="n">
        <v>2018</v>
      </c>
      <c r="AG80" s="225" t="n">
        <v>2020</v>
      </c>
      <c r="AH80" s="225" t="n">
        <v>2022</v>
      </c>
      <c r="AI80" s="225" t="n">
        <v>2021</v>
      </c>
      <c r="AJ80" s="225" t="n">
        <v>2021</v>
      </c>
      <c r="AK80" s="225" t="n">
        <v>2019</v>
      </c>
      <c r="AL80" s="225" t="n">
        <v>2017</v>
      </c>
      <c r="AM80" s="225" t="n">
        <v>2022</v>
      </c>
      <c r="AN80" s="225" t="n">
        <v>2019</v>
      </c>
      <c r="AO80" s="225" t="n">
        <v>2020</v>
      </c>
      <c r="AP80" s="225" t="n">
        <v>2020</v>
      </c>
      <c r="AQ80" s="225" t="n">
        <v>2020</v>
      </c>
      <c r="AR80" s="225" t="n">
        <v>2020</v>
      </c>
      <c r="AS80" s="225" t="n">
        <v>2018</v>
      </c>
      <c r="AT80" s="225" t="n">
        <v>2020</v>
      </c>
      <c r="AU80" s="225" t="n">
        <v>2020</v>
      </c>
      <c r="AV80" s="225" t="n">
        <v>2020</v>
      </c>
      <c r="AW80" s="225" t="n">
        <v>2020</v>
      </c>
      <c r="AX80" s="225" t="n">
        <v>2020</v>
      </c>
      <c r="AY80" s="225" t="n">
        <v>2019</v>
      </c>
      <c r="AZ80" s="225" t="n">
        <v>2020</v>
      </c>
      <c r="BA80" s="225" t="n">
        <v>2020</v>
      </c>
      <c r="BB80" s="225" t="n">
        <v>2021</v>
      </c>
      <c r="BC80" s="225" t="n">
        <v>2022</v>
      </c>
      <c r="BD80" s="226" t="n">
        <v>44700</v>
      </c>
      <c r="BE80" s="227" t="n">
        <v>44561</v>
      </c>
      <c r="BF80" s="225" t="n">
        <v>2021</v>
      </c>
      <c r="BG80" s="225" t="n">
        <v>2020</v>
      </c>
      <c r="BH80" s="225" t="n">
        <v>2020</v>
      </c>
      <c r="BI80" s="225" t="n">
        <v>2015</v>
      </c>
      <c r="BJ80" s="225" t="n">
        <v>2020</v>
      </c>
      <c r="BK80" s="225" t="n">
        <v>2021</v>
      </c>
      <c r="BL80" s="225" t="n">
        <v>2020</v>
      </c>
      <c r="BM80" s="225" t="n">
        <v>2020</v>
      </c>
      <c r="BN80" s="225" t="n">
        <v>2020</v>
      </c>
      <c r="BO80" s="225" t="n">
        <v>2020</v>
      </c>
      <c r="BP80" s="225" t="n">
        <v>2014</v>
      </c>
      <c r="BQ80" s="225" t="n">
        <v>2020</v>
      </c>
      <c r="BR80" s="225" t="n">
        <v>2020</v>
      </c>
      <c r="BS80" s="225" t="n">
        <v>2017</v>
      </c>
      <c r="BT80" s="225" t="n">
        <v>2020</v>
      </c>
      <c r="BU80" s="225" t="n">
        <v>2020</v>
      </c>
      <c r="BV80" s="225" t="n">
        <v>2020</v>
      </c>
      <c r="BW80" s="225" t="n">
        <v>2019</v>
      </c>
      <c r="BX80" s="225" t="n">
        <v>2017</v>
      </c>
      <c r="BY80" s="225" t="n">
        <v>2020</v>
      </c>
      <c r="BZ80" s="225" t="n">
        <v>2021</v>
      </c>
      <c r="CA80" s="225" t="n">
        <v>2015</v>
      </c>
    </row>
    <row r="81" customFormat="false" ht="14.5" hidden="false" customHeight="false" outlineLevel="0" collapsed="false">
      <c r="A81" s="178" t="s">
        <v>567</v>
      </c>
      <c r="B81" s="220" t="s">
        <v>568</v>
      </c>
      <c r="C81" s="225" t="n">
        <v>2015</v>
      </c>
      <c r="D81" s="225" t="n">
        <v>2015</v>
      </c>
      <c r="E81" s="225" t="n">
        <v>2015</v>
      </c>
      <c r="F81" s="225" t="n">
        <v>2015</v>
      </c>
      <c r="G81" s="225" t="n">
        <v>2015</v>
      </c>
      <c r="H81" s="225" t="n">
        <v>2015</v>
      </c>
      <c r="I81" s="225" t="n">
        <v>2015</v>
      </c>
      <c r="J81" s="225" t="n">
        <v>2021</v>
      </c>
      <c r="K81" s="225" t="n">
        <v>2021</v>
      </c>
      <c r="L81" s="225" t="n">
        <v>2020</v>
      </c>
      <c r="M81" s="225" t="n">
        <v>2015</v>
      </c>
      <c r="N81" s="225" t="n">
        <v>2015</v>
      </c>
      <c r="O81" s="225" t="n">
        <v>2015</v>
      </c>
      <c r="P81" s="225" t="n">
        <v>2015</v>
      </c>
      <c r="Q81" s="225" t="n">
        <v>2020</v>
      </c>
      <c r="R81" s="225" t="n">
        <v>2020</v>
      </c>
      <c r="S81" s="225" t="n">
        <v>2020</v>
      </c>
      <c r="T81" s="225" t="n">
        <v>2020</v>
      </c>
      <c r="U81" s="225" t="n">
        <v>2015</v>
      </c>
      <c r="V81" s="225" t="n">
        <v>2015</v>
      </c>
      <c r="W81" s="225" t="n">
        <v>2015</v>
      </c>
      <c r="X81" s="225" t="n">
        <v>2020</v>
      </c>
      <c r="Y81" s="225" t="n">
        <v>2020</v>
      </c>
      <c r="Z81" s="225" t="n">
        <v>2020</v>
      </c>
      <c r="AA81" s="225" t="n">
        <v>2011</v>
      </c>
      <c r="AB81" s="225" t="n">
        <v>2016</v>
      </c>
      <c r="AC81" s="225"/>
      <c r="AD81" s="225" t="n">
        <v>2017</v>
      </c>
      <c r="AE81" s="225" t="n">
        <v>2020</v>
      </c>
      <c r="AF81" s="225" t="n">
        <v>2018</v>
      </c>
      <c r="AG81" s="225" t="n">
        <v>2020</v>
      </c>
      <c r="AH81" s="225" t="n">
        <v>2022</v>
      </c>
      <c r="AI81" s="225" t="n">
        <v>2021</v>
      </c>
      <c r="AJ81" s="225" t="n">
        <v>2021</v>
      </c>
      <c r="AK81" s="225" t="n">
        <v>2019</v>
      </c>
      <c r="AL81" s="225"/>
      <c r="AM81" s="225" t="n">
        <v>2022</v>
      </c>
      <c r="AN81" s="225" t="n">
        <v>2019</v>
      </c>
      <c r="AO81" s="225" t="n">
        <v>2020</v>
      </c>
      <c r="AP81" s="225" t="n">
        <v>2020</v>
      </c>
      <c r="AQ81" s="225" t="n">
        <v>2020</v>
      </c>
      <c r="AR81" s="225" t="n">
        <v>2020</v>
      </c>
      <c r="AS81" s="225" t="n">
        <v>2017</v>
      </c>
      <c r="AT81" s="225" t="n">
        <v>2020</v>
      </c>
      <c r="AU81" s="225" t="n">
        <v>2020</v>
      </c>
      <c r="AV81" s="225" t="n">
        <v>2020</v>
      </c>
      <c r="AW81" s="225" t="n">
        <v>2020</v>
      </c>
      <c r="AX81" s="225" t="n">
        <v>2020</v>
      </c>
      <c r="AY81" s="225" t="n">
        <v>2019</v>
      </c>
      <c r="AZ81" s="225" t="n">
        <v>2019</v>
      </c>
      <c r="BA81" s="225" t="n">
        <v>2020</v>
      </c>
      <c r="BB81" s="225" t="n">
        <v>2021</v>
      </c>
      <c r="BC81" s="225" t="n">
        <v>2022</v>
      </c>
      <c r="BD81" s="226" t="n">
        <v>44700</v>
      </c>
      <c r="BE81" s="227" t="n">
        <v>44561</v>
      </c>
      <c r="BF81" s="225" t="n">
        <v>2021</v>
      </c>
      <c r="BG81" s="225" t="n">
        <v>2020</v>
      </c>
      <c r="BH81" s="225" t="n">
        <v>2020</v>
      </c>
      <c r="BI81" s="225" t="n">
        <v>2013</v>
      </c>
      <c r="BJ81" s="225" t="n">
        <v>2020</v>
      </c>
      <c r="BK81" s="225" t="n">
        <v>2021</v>
      </c>
      <c r="BL81" s="225" t="n">
        <v>2020</v>
      </c>
      <c r="BM81" s="225" t="n">
        <v>2016</v>
      </c>
      <c r="BN81" s="225" t="n">
        <v>2020</v>
      </c>
      <c r="BO81" s="225" t="n">
        <v>2020</v>
      </c>
      <c r="BP81" s="225" t="n">
        <v>2014</v>
      </c>
      <c r="BQ81" s="225" t="n">
        <v>2020</v>
      </c>
      <c r="BR81" s="225" t="n">
        <v>2020</v>
      </c>
      <c r="BS81" s="225" t="n">
        <v>2015</v>
      </c>
      <c r="BT81" s="225" t="n">
        <v>2020</v>
      </c>
      <c r="BU81" s="225" t="n">
        <v>2020</v>
      </c>
      <c r="BV81" s="225"/>
      <c r="BW81" s="225" t="n">
        <v>2019</v>
      </c>
      <c r="BX81" s="225" t="n">
        <v>2017</v>
      </c>
      <c r="BY81" s="225" t="n">
        <v>2020</v>
      </c>
      <c r="BZ81" s="225" t="n">
        <v>2021</v>
      </c>
      <c r="CA81" s="225" t="n">
        <v>2015</v>
      </c>
    </row>
    <row r="82" customFormat="false" ht="14.5" hidden="false" customHeight="false" outlineLevel="0" collapsed="false">
      <c r="A82" s="178" t="s">
        <v>569</v>
      </c>
      <c r="B82" s="220" t="s">
        <v>570</v>
      </c>
      <c r="C82" s="225" t="n">
        <v>2015</v>
      </c>
      <c r="D82" s="225" t="n">
        <v>2015</v>
      </c>
      <c r="E82" s="225" t="n">
        <v>2015</v>
      </c>
      <c r="F82" s="225" t="n">
        <v>2015</v>
      </c>
      <c r="G82" s="225" t="n">
        <v>2015</v>
      </c>
      <c r="H82" s="225" t="n">
        <v>2015</v>
      </c>
      <c r="I82" s="225" t="n">
        <v>2015</v>
      </c>
      <c r="J82" s="225" t="n">
        <v>2021</v>
      </c>
      <c r="K82" s="225" t="n">
        <v>2021</v>
      </c>
      <c r="L82" s="225" t="n">
        <v>2020</v>
      </c>
      <c r="M82" s="225" t="n">
        <v>2015</v>
      </c>
      <c r="N82" s="225" t="n">
        <v>2015</v>
      </c>
      <c r="O82" s="225" t="n">
        <v>2015</v>
      </c>
      <c r="P82" s="225" t="n">
        <v>2015</v>
      </c>
      <c r="Q82" s="225" t="n">
        <v>2020</v>
      </c>
      <c r="R82" s="225" t="n">
        <v>2020</v>
      </c>
      <c r="S82" s="225" t="n">
        <v>2020</v>
      </c>
      <c r="T82" s="225" t="n">
        <v>2020</v>
      </c>
      <c r="U82" s="225" t="n">
        <v>2015</v>
      </c>
      <c r="V82" s="225" t="n">
        <v>2015</v>
      </c>
      <c r="W82" s="225" t="n">
        <v>2015</v>
      </c>
      <c r="X82" s="225" t="n">
        <v>2020</v>
      </c>
      <c r="Y82" s="225" t="n">
        <v>2020</v>
      </c>
      <c r="Z82" s="225" t="n">
        <v>2020</v>
      </c>
      <c r="AA82" s="225" t="n">
        <v>1997</v>
      </c>
      <c r="AB82" s="225" t="n">
        <v>2020</v>
      </c>
      <c r="AC82" s="225" t="n">
        <v>2020</v>
      </c>
      <c r="AD82" s="225" t="n">
        <v>2018</v>
      </c>
      <c r="AE82" s="225" t="n">
        <v>2020</v>
      </c>
      <c r="AF82" s="225" t="n">
        <v>2018</v>
      </c>
      <c r="AG82" s="225" t="n">
        <v>2020</v>
      </c>
      <c r="AH82" s="225" t="n">
        <v>2022</v>
      </c>
      <c r="AI82" s="225" t="n">
        <v>2021</v>
      </c>
      <c r="AJ82" s="225" t="n">
        <v>2021</v>
      </c>
      <c r="AK82" s="225" t="n">
        <v>2019</v>
      </c>
      <c r="AL82" s="225" t="n">
        <v>2018</v>
      </c>
      <c r="AM82" s="225" t="n">
        <v>2022</v>
      </c>
      <c r="AN82" s="225" t="n">
        <v>2019</v>
      </c>
      <c r="AO82" s="225" t="n">
        <v>2020</v>
      </c>
      <c r="AP82" s="225" t="n">
        <v>2020</v>
      </c>
      <c r="AQ82" s="225" t="n">
        <v>2020</v>
      </c>
      <c r="AR82" s="225" t="n">
        <v>2020</v>
      </c>
      <c r="AS82" s="225" t="n">
        <v>2018</v>
      </c>
      <c r="AT82" s="225" t="n">
        <v>2020</v>
      </c>
      <c r="AU82" s="225"/>
      <c r="AV82" s="225"/>
      <c r="AW82" s="225" t="n">
        <v>2020</v>
      </c>
      <c r="AX82" s="225" t="n">
        <v>2020</v>
      </c>
      <c r="AY82" s="225" t="n">
        <v>2019</v>
      </c>
      <c r="AZ82" s="225" t="n">
        <v>2012</v>
      </c>
      <c r="BA82" s="225" t="n">
        <v>2020</v>
      </c>
      <c r="BB82" s="225" t="n">
        <v>2021</v>
      </c>
      <c r="BC82" s="225" t="n">
        <v>2022</v>
      </c>
      <c r="BD82" s="226" t="n">
        <v>44651</v>
      </c>
      <c r="BE82" s="227" t="n">
        <v>44742</v>
      </c>
      <c r="BF82" s="225" t="n">
        <v>2021</v>
      </c>
      <c r="BG82" s="225" t="n">
        <v>2020</v>
      </c>
      <c r="BH82" s="225" t="n">
        <v>2020</v>
      </c>
      <c r="BI82" s="225" t="n">
        <v>2015</v>
      </c>
      <c r="BJ82" s="225" t="n">
        <v>2020</v>
      </c>
      <c r="BK82" s="225" t="n">
        <v>2021</v>
      </c>
      <c r="BL82" s="225" t="n">
        <v>2020</v>
      </c>
      <c r="BM82" s="225" t="n">
        <v>2017</v>
      </c>
      <c r="BN82" s="225" t="n">
        <v>2019</v>
      </c>
      <c r="BO82" s="225" t="n">
        <v>2020</v>
      </c>
      <c r="BP82" s="225" t="n">
        <v>2014</v>
      </c>
      <c r="BQ82" s="225" t="n">
        <v>2020</v>
      </c>
      <c r="BR82" s="225" t="n">
        <v>2020</v>
      </c>
      <c r="BS82" s="225" t="n">
        <v>2017</v>
      </c>
      <c r="BT82" s="225" t="n">
        <v>2020</v>
      </c>
      <c r="BU82" s="225" t="n">
        <v>2020</v>
      </c>
      <c r="BV82" s="225" t="n">
        <v>2019</v>
      </c>
      <c r="BW82" s="225" t="n">
        <v>2019</v>
      </c>
      <c r="BX82" s="225" t="n">
        <v>2017</v>
      </c>
      <c r="BY82" s="225" t="n">
        <v>2020</v>
      </c>
      <c r="BZ82" s="225" t="n">
        <v>2021</v>
      </c>
      <c r="CA82" s="225" t="n">
        <v>2015</v>
      </c>
    </row>
    <row r="83" customFormat="false" ht="14.5" hidden="false" customHeight="false" outlineLevel="0" collapsed="false">
      <c r="A83" s="178" t="s">
        <v>571</v>
      </c>
      <c r="B83" s="220" t="s">
        <v>572</v>
      </c>
      <c r="C83" s="225" t="n">
        <v>2015</v>
      </c>
      <c r="D83" s="225" t="n">
        <v>2015</v>
      </c>
      <c r="E83" s="225" t="n">
        <v>2015</v>
      </c>
      <c r="F83" s="225" t="n">
        <v>2015</v>
      </c>
      <c r="G83" s="225" t="n">
        <v>2015</v>
      </c>
      <c r="H83" s="225" t="n">
        <v>2015</v>
      </c>
      <c r="I83" s="225" t="n">
        <v>2015</v>
      </c>
      <c r="J83" s="225" t="n">
        <v>2021</v>
      </c>
      <c r="K83" s="225" t="n">
        <v>2021</v>
      </c>
      <c r="L83" s="225" t="n">
        <v>2020</v>
      </c>
      <c r="M83" s="225" t="n">
        <v>2015</v>
      </c>
      <c r="N83" s="225" t="n">
        <v>2015</v>
      </c>
      <c r="O83" s="225" t="n">
        <v>2015</v>
      </c>
      <c r="P83" s="225" t="n">
        <v>2015</v>
      </c>
      <c r="Q83" s="225" t="n">
        <v>2020</v>
      </c>
      <c r="R83" s="225" t="n">
        <v>2020</v>
      </c>
      <c r="S83" s="225" t="n">
        <v>2020</v>
      </c>
      <c r="T83" s="225" t="n">
        <v>2020</v>
      </c>
      <c r="U83" s="225" t="n">
        <v>2015</v>
      </c>
      <c r="V83" s="225" t="n">
        <v>2015</v>
      </c>
      <c r="W83" s="225" t="n">
        <v>2015</v>
      </c>
      <c r="X83" s="225" t="n">
        <v>2020</v>
      </c>
      <c r="Y83" s="225" t="n">
        <v>2020</v>
      </c>
      <c r="Z83" s="225" t="n">
        <v>2020</v>
      </c>
      <c r="AA83" s="225" t="n">
        <v>2011</v>
      </c>
      <c r="AB83" s="225" t="n">
        <v>2020</v>
      </c>
      <c r="AC83" s="225"/>
      <c r="AD83" s="225" t="n">
        <v>2018</v>
      </c>
      <c r="AE83" s="225" t="n">
        <v>2020</v>
      </c>
      <c r="AF83" s="225"/>
      <c r="AG83" s="225" t="n">
        <v>2020</v>
      </c>
      <c r="AH83" s="225" t="n">
        <v>2022</v>
      </c>
      <c r="AI83" s="225" t="n">
        <v>2021</v>
      </c>
      <c r="AJ83" s="225" t="n">
        <v>2021</v>
      </c>
      <c r="AK83" s="225" t="n">
        <v>2019</v>
      </c>
      <c r="AL83" s="225"/>
      <c r="AM83" s="225" t="n">
        <v>2022</v>
      </c>
      <c r="AN83" s="225"/>
      <c r="AO83" s="225"/>
      <c r="AP83" s="225"/>
      <c r="AQ83" s="225" t="n">
        <v>2020</v>
      </c>
      <c r="AR83" s="225" t="n">
        <v>2020</v>
      </c>
      <c r="AS83" s="225"/>
      <c r="AT83" s="225" t="n">
        <v>2020</v>
      </c>
      <c r="AU83" s="225" t="n">
        <v>2020</v>
      </c>
      <c r="AV83" s="225" t="n">
        <v>2020</v>
      </c>
      <c r="AW83" s="225"/>
      <c r="AX83" s="225" t="n">
        <v>2020</v>
      </c>
      <c r="AY83" s="225" t="n">
        <v>2019</v>
      </c>
      <c r="AZ83" s="225" t="n">
        <v>2018</v>
      </c>
      <c r="BA83" s="225" t="n">
        <v>2020</v>
      </c>
      <c r="BB83" s="225" t="n">
        <v>2021</v>
      </c>
      <c r="BC83" s="225" t="n">
        <v>2022</v>
      </c>
      <c r="BD83" s="226" t="n">
        <v>44700</v>
      </c>
      <c r="BE83" s="227" t="n">
        <v>44768</v>
      </c>
      <c r="BF83" s="225" t="n">
        <v>2021</v>
      </c>
      <c r="BG83" s="225" t="n">
        <v>2020</v>
      </c>
      <c r="BH83" s="225" t="n">
        <v>2020</v>
      </c>
      <c r="BI83" s="225"/>
      <c r="BJ83" s="225" t="n">
        <v>2020</v>
      </c>
      <c r="BK83" s="225" t="n">
        <v>2021</v>
      </c>
      <c r="BL83" s="225" t="n">
        <v>2020</v>
      </c>
      <c r="BM83" s="225"/>
      <c r="BN83" s="225" t="n">
        <v>2020</v>
      </c>
      <c r="BO83" s="225" t="n">
        <v>2020</v>
      </c>
      <c r="BP83" s="225" t="n">
        <v>2014</v>
      </c>
      <c r="BQ83" s="225" t="n">
        <v>2020</v>
      </c>
      <c r="BR83" s="225" t="n">
        <v>2020</v>
      </c>
      <c r="BS83" s="225" t="n">
        <v>2017</v>
      </c>
      <c r="BT83" s="225" t="n">
        <v>2020</v>
      </c>
      <c r="BU83" s="225"/>
      <c r="BV83" s="225" t="n">
        <v>2020</v>
      </c>
      <c r="BW83" s="225" t="n">
        <v>2019</v>
      </c>
      <c r="BX83" s="225" t="n">
        <v>2017</v>
      </c>
      <c r="BY83" s="225" t="n">
        <v>2020</v>
      </c>
      <c r="BZ83" s="225" t="n">
        <v>2021</v>
      </c>
      <c r="CA83" s="225" t="n">
        <v>2015</v>
      </c>
    </row>
    <row r="84" customFormat="false" ht="14.5" hidden="false" customHeight="false" outlineLevel="0" collapsed="false">
      <c r="A84" s="178" t="s">
        <v>573</v>
      </c>
      <c r="B84" s="220" t="s">
        <v>574</v>
      </c>
      <c r="C84" s="225" t="n">
        <v>2015</v>
      </c>
      <c r="D84" s="225" t="n">
        <v>2015</v>
      </c>
      <c r="E84" s="225" t="n">
        <v>2015</v>
      </c>
      <c r="F84" s="225" t="n">
        <v>2015</v>
      </c>
      <c r="G84" s="225" t="n">
        <v>2015</v>
      </c>
      <c r="H84" s="225" t="n">
        <v>2015</v>
      </c>
      <c r="I84" s="225" t="n">
        <v>2015</v>
      </c>
      <c r="J84" s="225" t="n">
        <v>2021</v>
      </c>
      <c r="K84" s="225" t="n">
        <v>2021</v>
      </c>
      <c r="L84" s="225" t="n">
        <v>2020</v>
      </c>
      <c r="M84" s="225" t="n">
        <v>2015</v>
      </c>
      <c r="N84" s="225" t="n">
        <v>2015</v>
      </c>
      <c r="O84" s="225" t="n">
        <v>2015</v>
      </c>
      <c r="P84" s="225" t="n">
        <v>2015</v>
      </c>
      <c r="Q84" s="225" t="n">
        <v>2020</v>
      </c>
      <c r="R84" s="225" t="n">
        <v>2020</v>
      </c>
      <c r="S84" s="225" t="n">
        <v>2020</v>
      </c>
      <c r="T84" s="225" t="n">
        <v>2020</v>
      </c>
      <c r="U84" s="225" t="n">
        <v>2015</v>
      </c>
      <c r="V84" s="225" t="n">
        <v>2015</v>
      </c>
      <c r="W84" s="225" t="n">
        <v>2015</v>
      </c>
      <c r="X84" s="225" t="n">
        <v>2020</v>
      </c>
      <c r="Y84" s="225" t="n">
        <v>2020</v>
      </c>
      <c r="Z84" s="225" t="n">
        <v>2020</v>
      </c>
      <c r="AA84" s="225" t="n">
        <v>2008</v>
      </c>
      <c r="AB84" s="225" t="n">
        <v>2020</v>
      </c>
      <c r="AC84" s="225"/>
      <c r="AD84" s="225" t="n">
        <v>2019</v>
      </c>
      <c r="AE84" s="225" t="n">
        <v>2019</v>
      </c>
      <c r="AF84" s="225"/>
      <c r="AG84" s="225" t="n">
        <v>2020</v>
      </c>
      <c r="AH84" s="225" t="n">
        <v>2022</v>
      </c>
      <c r="AI84" s="225" t="n">
        <v>2021</v>
      </c>
      <c r="AJ84" s="225" t="n">
        <v>2021</v>
      </c>
      <c r="AK84" s="225" t="n">
        <v>2019</v>
      </c>
      <c r="AL84" s="225"/>
      <c r="AM84" s="225" t="n">
        <v>2022</v>
      </c>
      <c r="AN84" s="225"/>
      <c r="AO84" s="225"/>
      <c r="AP84" s="225"/>
      <c r="AQ84" s="225" t="n">
        <v>2020</v>
      </c>
      <c r="AR84" s="225" t="n">
        <v>2020</v>
      </c>
      <c r="AS84" s="225"/>
      <c r="AT84" s="225" t="n">
        <v>2020</v>
      </c>
      <c r="AU84" s="225"/>
      <c r="AV84" s="225"/>
      <c r="AW84" s="225"/>
      <c r="AX84" s="225" t="n">
        <v>2020</v>
      </c>
      <c r="AY84" s="225" t="n">
        <v>2019</v>
      </c>
      <c r="AZ84" s="225" t="n">
        <v>2018</v>
      </c>
      <c r="BA84" s="225" t="n">
        <v>2020</v>
      </c>
      <c r="BB84" s="225" t="n">
        <v>2021</v>
      </c>
      <c r="BC84" s="225" t="n">
        <v>2022</v>
      </c>
      <c r="BD84" s="226" t="n">
        <v>44700</v>
      </c>
      <c r="BE84" s="227" t="n">
        <v>44561</v>
      </c>
      <c r="BF84" s="225" t="n">
        <v>2021</v>
      </c>
      <c r="BG84" s="225" t="n">
        <v>2020</v>
      </c>
      <c r="BH84" s="225" t="n">
        <v>2020</v>
      </c>
      <c r="BI84" s="225"/>
      <c r="BJ84" s="225" t="n">
        <v>2020</v>
      </c>
      <c r="BK84" s="225" t="n">
        <v>2021</v>
      </c>
      <c r="BL84" s="225" t="n">
        <v>2020</v>
      </c>
      <c r="BM84" s="225"/>
      <c r="BN84" s="225" t="n">
        <v>2020</v>
      </c>
      <c r="BO84" s="225" t="n">
        <v>2020</v>
      </c>
      <c r="BP84" s="225" t="n">
        <v>2014</v>
      </c>
      <c r="BQ84" s="225" t="n">
        <v>2020</v>
      </c>
      <c r="BR84" s="225" t="n">
        <v>2020</v>
      </c>
      <c r="BS84" s="225" t="n">
        <v>2016</v>
      </c>
      <c r="BT84" s="225" t="n">
        <v>2020</v>
      </c>
      <c r="BU84" s="225" t="n">
        <v>2020</v>
      </c>
      <c r="BV84" s="225" t="n">
        <v>2020</v>
      </c>
      <c r="BW84" s="225" t="n">
        <v>2019</v>
      </c>
      <c r="BX84" s="225" t="n">
        <v>2017</v>
      </c>
      <c r="BY84" s="225" t="n">
        <v>2020</v>
      </c>
      <c r="BZ84" s="225" t="n">
        <v>2021</v>
      </c>
      <c r="CA84" s="225" t="n">
        <v>2015</v>
      </c>
    </row>
    <row r="85" customFormat="false" ht="14.5" hidden="false" customHeight="false" outlineLevel="0" collapsed="false">
      <c r="A85" s="178" t="s">
        <v>575</v>
      </c>
      <c r="B85" s="220" t="s">
        <v>576</v>
      </c>
      <c r="C85" s="225" t="n">
        <v>2015</v>
      </c>
      <c r="D85" s="225" t="n">
        <v>2015</v>
      </c>
      <c r="E85" s="225" t="n">
        <v>2015</v>
      </c>
      <c r="F85" s="225" t="n">
        <v>2015</v>
      </c>
      <c r="G85" s="225" t="n">
        <v>2015</v>
      </c>
      <c r="H85" s="225" t="n">
        <v>2015</v>
      </c>
      <c r="I85" s="225" t="n">
        <v>2015</v>
      </c>
      <c r="J85" s="225" t="n">
        <v>2021</v>
      </c>
      <c r="K85" s="225" t="n">
        <v>2021</v>
      </c>
      <c r="L85" s="225" t="n">
        <v>2020</v>
      </c>
      <c r="M85" s="225" t="n">
        <v>2015</v>
      </c>
      <c r="N85" s="225" t="n">
        <v>2015</v>
      </c>
      <c r="O85" s="225" t="n">
        <v>2015</v>
      </c>
      <c r="P85" s="225" t="n">
        <v>2015</v>
      </c>
      <c r="Q85" s="225" t="n">
        <v>2020</v>
      </c>
      <c r="R85" s="225" t="n">
        <v>2020</v>
      </c>
      <c r="S85" s="225" t="n">
        <v>2020</v>
      </c>
      <c r="T85" s="225" t="n">
        <v>2020</v>
      </c>
      <c r="U85" s="225" t="n">
        <v>2015</v>
      </c>
      <c r="V85" s="225" t="n">
        <v>2015</v>
      </c>
      <c r="W85" s="225" t="n">
        <v>2015</v>
      </c>
      <c r="X85" s="225" t="n">
        <v>2020</v>
      </c>
      <c r="Y85" s="225" t="n">
        <v>2020</v>
      </c>
      <c r="Z85" s="225" t="n">
        <v>2020</v>
      </c>
      <c r="AA85" s="225" t="n">
        <v>2011</v>
      </c>
      <c r="AB85" s="225" t="n">
        <v>2020</v>
      </c>
      <c r="AC85" s="225"/>
      <c r="AD85" s="225" t="n">
        <v>2018</v>
      </c>
      <c r="AE85" s="225" t="n">
        <v>2020</v>
      </c>
      <c r="AF85" s="225"/>
      <c r="AG85" s="225" t="n">
        <v>2020</v>
      </c>
      <c r="AH85" s="225" t="n">
        <v>2022</v>
      </c>
      <c r="AI85" s="225" t="n">
        <v>2021</v>
      </c>
      <c r="AJ85" s="225" t="n">
        <v>2021</v>
      </c>
      <c r="AK85" s="225" t="n">
        <v>2019</v>
      </c>
      <c r="AL85" s="225"/>
      <c r="AM85" s="225" t="n">
        <v>2022</v>
      </c>
      <c r="AN85" s="225"/>
      <c r="AO85" s="225"/>
      <c r="AP85" s="225"/>
      <c r="AQ85" s="225" t="n">
        <v>2020</v>
      </c>
      <c r="AR85" s="225" t="n">
        <v>2020</v>
      </c>
      <c r="AS85" s="225"/>
      <c r="AT85" s="225" t="n">
        <v>2020</v>
      </c>
      <c r="AU85" s="225" t="n">
        <v>2020</v>
      </c>
      <c r="AV85" s="225" t="n">
        <v>2020</v>
      </c>
      <c r="AW85" s="225"/>
      <c r="AX85" s="225" t="n">
        <v>2020</v>
      </c>
      <c r="AY85" s="225" t="n">
        <v>2019</v>
      </c>
      <c r="AZ85" s="225" t="n">
        <v>2018</v>
      </c>
      <c r="BA85" s="225" t="n">
        <v>2020</v>
      </c>
      <c r="BB85" s="225" t="n">
        <v>2021</v>
      </c>
      <c r="BC85" s="225" t="n">
        <v>2022</v>
      </c>
      <c r="BD85" s="226" t="n">
        <v>44700</v>
      </c>
      <c r="BE85" s="227" t="n">
        <v>44767</v>
      </c>
      <c r="BF85" s="225" t="n">
        <v>2021</v>
      </c>
      <c r="BG85" s="225" t="n">
        <v>2020</v>
      </c>
      <c r="BH85" s="225" t="n">
        <v>2020</v>
      </c>
      <c r="BI85" s="225" t="n">
        <v>2015</v>
      </c>
      <c r="BJ85" s="225" t="n">
        <v>2020</v>
      </c>
      <c r="BK85" s="225" t="n">
        <v>2021</v>
      </c>
      <c r="BL85" s="225" t="n">
        <v>2020</v>
      </c>
      <c r="BM85" s="225" t="n">
        <v>2019</v>
      </c>
      <c r="BN85" s="225" t="n">
        <v>2020</v>
      </c>
      <c r="BO85" s="225" t="n">
        <v>2020</v>
      </c>
      <c r="BP85" s="225" t="n">
        <v>2014</v>
      </c>
      <c r="BQ85" s="225" t="n">
        <v>2020</v>
      </c>
      <c r="BR85" s="225" t="n">
        <v>2020</v>
      </c>
      <c r="BS85" s="225" t="n">
        <v>2017</v>
      </c>
      <c r="BT85" s="225" t="n">
        <v>2020</v>
      </c>
      <c r="BU85" s="225" t="n">
        <v>2020</v>
      </c>
      <c r="BV85" s="225" t="n">
        <v>2020</v>
      </c>
      <c r="BW85" s="225" t="n">
        <v>2019</v>
      </c>
      <c r="BX85" s="225" t="n">
        <v>2017</v>
      </c>
      <c r="BY85" s="225" t="n">
        <v>2020</v>
      </c>
      <c r="BZ85" s="225" t="n">
        <v>2021</v>
      </c>
      <c r="CA85" s="225" t="n">
        <v>2015</v>
      </c>
    </row>
    <row r="86" customFormat="false" ht="14.5" hidden="false" customHeight="false" outlineLevel="0" collapsed="false">
      <c r="A86" s="178" t="s">
        <v>577</v>
      </c>
      <c r="B86" s="220" t="s">
        <v>578</v>
      </c>
      <c r="C86" s="225" t="n">
        <v>2015</v>
      </c>
      <c r="D86" s="225" t="n">
        <v>2015</v>
      </c>
      <c r="E86" s="225" t="n">
        <v>2015</v>
      </c>
      <c r="F86" s="225" t="n">
        <v>2015</v>
      </c>
      <c r="G86" s="225" t="n">
        <v>2015</v>
      </c>
      <c r="H86" s="225" t="n">
        <v>2015</v>
      </c>
      <c r="I86" s="225" t="n">
        <v>2015</v>
      </c>
      <c r="J86" s="225" t="n">
        <v>2021</v>
      </c>
      <c r="K86" s="225" t="n">
        <v>2021</v>
      </c>
      <c r="L86" s="225" t="n">
        <v>2020</v>
      </c>
      <c r="M86" s="225" t="n">
        <v>2015</v>
      </c>
      <c r="N86" s="225" t="n">
        <v>2015</v>
      </c>
      <c r="O86" s="225" t="n">
        <v>2015</v>
      </c>
      <c r="P86" s="225" t="n">
        <v>2015</v>
      </c>
      <c r="Q86" s="225" t="n">
        <v>2020</v>
      </c>
      <c r="R86" s="225" t="n">
        <v>2020</v>
      </c>
      <c r="S86" s="225" t="n">
        <v>2020</v>
      </c>
      <c r="T86" s="225" t="n">
        <v>2020</v>
      </c>
      <c r="U86" s="225" t="n">
        <v>2015</v>
      </c>
      <c r="V86" s="225" t="n">
        <v>2015</v>
      </c>
      <c r="W86" s="225" t="n">
        <v>2015</v>
      </c>
      <c r="X86" s="225" t="n">
        <v>2020</v>
      </c>
      <c r="Y86" s="225" t="n">
        <v>2020</v>
      </c>
      <c r="Z86" s="225" t="n">
        <v>2020</v>
      </c>
      <c r="AA86" s="225" t="n">
        <v>2011</v>
      </c>
      <c r="AB86" s="225" t="n">
        <v>2020</v>
      </c>
      <c r="AC86" s="225" t="n">
        <v>2015</v>
      </c>
      <c r="AD86" s="225" t="n">
        <v>2018</v>
      </c>
      <c r="AE86" s="225" t="n">
        <v>2020</v>
      </c>
      <c r="AF86" s="225" t="n">
        <v>2018</v>
      </c>
      <c r="AG86" s="225" t="n">
        <v>2020</v>
      </c>
      <c r="AH86" s="225" t="n">
        <v>2022</v>
      </c>
      <c r="AI86" s="225" t="n">
        <v>2021</v>
      </c>
      <c r="AJ86" s="225" t="n">
        <v>2021</v>
      </c>
      <c r="AK86" s="225" t="n">
        <v>2019</v>
      </c>
      <c r="AL86" s="225" t="n">
        <v>2014</v>
      </c>
      <c r="AM86" s="225" t="n">
        <v>2022</v>
      </c>
      <c r="AN86" s="225" t="n">
        <v>2019</v>
      </c>
      <c r="AO86" s="225" t="n">
        <v>2020</v>
      </c>
      <c r="AP86" s="225" t="n">
        <v>2020</v>
      </c>
      <c r="AQ86" s="225" t="n">
        <v>2020</v>
      </c>
      <c r="AR86" s="225" t="n">
        <v>2020</v>
      </c>
      <c r="AS86" s="225" t="n">
        <v>2018</v>
      </c>
      <c r="AT86" s="225" t="n">
        <v>2020</v>
      </c>
      <c r="AU86" s="225" t="n">
        <v>2020</v>
      </c>
      <c r="AV86" s="225" t="n">
        <v>2020</v>
      </c>
      <c r="AW86" s="225"/>
      <c r="AX86" s="225" t="n">
        <v>2020</v>
      </c>
      <c r="AY86" s="225" t="n">
        <v>2019</v>
      </c>
      <c r="AZ86" s="225" t="n">
        <v>2004</v>
      </c>
      <c r="BA86" s="225" t="n">
        <v>2020</v>
      </c>
      <c r="BB86" s="225" t="n">
        <v>2021</v>
      </c>
      <c r="BC86" s="225" t="n">
        <v>2022</v>
      </c>
      <c r="BD86" s="226" t="n">
        <v>44700</v>
      </c>
      <c r="BE86" s="227" t="n">
        <v>44561</v>
      </c>
      <c r="BF86" s="225" t="n">
        <v>2021</v>
      </c>
      <c r="BG86" s="225" t="n">
        <v>2020</v>
      </c>
      <c r="BH86" s="225" t="n">
        <v>2020</v>
      </c>
      <c r="BI86" s="225" t="n">
        <v>2013</v>
      </c>
      <c r="BJ86" s="225" t="n">
        <v>2020</v>
      </c>
      <c r="BK86" s="225" t="n">
        <v>2021</v>
      </c>
      <c r="BL86" s="225" t="n">
        <v>2020</v>
      </c>
      <c r="BM86" s="225" t="n">
        <v>2014</v>
      </c>
      <c r="BN86" s="225" t="n">
        <v>2018</v>
      </c>
      <c r="BO86" s="225" t="n">
        <v>2020</v>
      </c>
      <c r="BP86" s="225" t="n">
        <v>2014</v>
      </c>
      <c r="BQ86" s="225" t="n">
        <v>2020</v>
      </c>
      <c r="BR86" s="225" t="n">
        <v>2020</v>
      </c>
      <c r="BS86" s="225" t="n">
        <v>2017</v>
      </c>
      <c r="BT86" s="225" t="n">
        <v>2020</v>
      </c>
      <c r="BU86" s="225" t="n">
        <v>2020</v>
      </c>
      <c r="BV86" s="225"/>
      <c r="BW86" s="225" t="n">
        <v>2019</v>
      </c>
      <c r="BX86" s="225" t="n">
        <v>2017</v>
      </c>
      <c r="BY86" s="225" t="n">
        <v>2020</v>
      </c>
      <c r="BZ86" s="225" t="n">
        <v>2021</v>
      </c>
      <c r="CA86" s="225" t="n">
        <v>2015</v>
      </c>
    </row>
    <row r="87" customFormat="false" ht="14.5" hidden="false" customHeight="false" outlineLevel="0" collapsed="false">
      <c r="A87" s="178" t="s">
        <v>579</v>
      </c>
      <c r="B87" s="220" t="s">
        <v>580</v>
      </c>
      <c r="C87" s="225" t="n">
        <v>2015</v>
      </c>
      <c r="D87" s="225" t="n">
        <v>2015</v>
      </c>
      <c r="E87" s="225" t="n">
        <v>2015</v>
      </c>
      <c r="F87" s="225" t="n">
        <v>2015</v>
      </c>
      <c r="G87" s="225" t="n">
        <v>2015</v>
      </c>
      <c r="H87" s="225" t="n">
        <v>2015</v>
      </c>
      <c r="I87" s="225" t="n">
        <v>2015</v>
      </c>
      <c r="J87" s="225" t="n">
        <v>2021</v>
      </c>
      <c r="K87" s="225" t="n">
        <v>2021</v>
      </c>
      <c r="L87" s="225" t="n">
        <v>2020</v>
      </c>
      <c r="M87" s="225" t="n">
        <v>2015</v>
      </c>
      <c r="N87" s="225" t="n">
        <v>2015</v>
      </c>
      <c r="O87" s="225" t="n">
        <v>2015</v>
      </c>
      <c r="P87" s="225" t="n">
        <v>2015</v>
      </c>
      <c r="Q87" s="225" t="n">
        <v>2020</v>
      </c>
      <c r="R87" s="225" t="n">
        <v>2020</v>
      </c>
      <c r="S87" s="225" t="n">
        <v>2020</v>
      </c>
      <c r="T87" s="225" t="n">
        <v>2020</v>
      </c>
      <c r="U87" s="225" t="n">
        <v>2015</v>
      </c>
      <c r="V87" s="225" t="n">
        <v>2015</v>
      </c>
      <c r="W87" s="225" t="n">
        <v>2015</v>
      </c>
      <c r="X87" s="225" t="n">
        <v>2020</v>
      </c>
      <c r="Y87" s="225" t="n">
        <v>2020</v>
      </c>
      <c r="Z87" s="225" t="n">
        <v>2020</v>
      </c>
      <c r="AA87" s="225" t="n">
        <v>2015</v>
      </c>
      <c r="AB87" s="225" t="n">
        <v>2020</v>
      </c>
      <c r="AC87" s="225"/>
      <c r="AD87" s="225" t="n">
        <v>2018</v>
      </c>
      <c r="AE87" s="225" t="n">
        <v>2020</v>
      </c>
      <c r="AF87" s="225"/>
      <c r="AG87" s="225" t="n">
        <v>2020</v>
      </c>
      <c r="AH87" s="225" t="n">
        <v>2022</v>
      </c>
      <c r="AI87" s="225" t="n">
        <v>2021</v>
      </c>
      <c r="AJ87" s="225" t="n">
        <v>2021</v>
      </c>
      <c r="AK87" s="225" t="n">
        <v>2019</v>
      </c>
      <c r="AL87" s="225"/>
      <c r="AM87" s="225" t="n">
        <v>2022</v>
      </c>
      <c r="AN87" s="225"/>
      <c r="AO87" s="225"/>
      <c r="AP87" s="225"/>
      <c r="AQ87" s="225" t="n">
        <v>2020</v>
      </c>
      <c r="AR87" s="225" t="n">
        <v>2020</v>
      </c>
      <c r="AS87" s="225" t="n">
        <v>2010</v>
      </c>
      <c r="AT87" s="225" t="n">
        <v>2020</v>
      </c>
      <c r="AU87" s="225" t="n">
        <v>2020</v>
      </c>
      <c r="AV87" s="225" t="n">
        <v>2020</v>
      </c>
      <c r="AW87" s="225"/>
      <c r="AX87" s="225" t="n">
        <v>2020</v>
      </c>
      <c r="AY87" s="225" t="n">
        <v>2019</v>
      </c>
      <c r="AZ87" s="225" t="n">
        <v>2013</v>
      </c>
      <c r="BA87" s="225" t="n">
        <v>2020</v>
      </c>
      <c r="BB87" s="225" t="n">
        <v>2021</v>
      </c>
      <c r="BC87" s="225" t="n">
        <v>2022</v>
      </c>
      <c r="BD87" s="226" t="n">
        <v>44700</v>
      </c>
      <c r="BE87" s="227" t="n">
        <v>44561</v>
      </c>
      <c r="BF87" s="225" t="n">
        <v>2021</v>
      </c>
      <c r="BG87" s="225" t="n">
        <v>2020</v>
      </c>
      <c r="BH87" s="225" t="n">
        <v>2020</v>
      </c>
      <c r="BI87" s="225" t="n">
        <v>2013</v>
      </c>
      <c r="BJ87" s="225" t="n">
        <v>2020</v>
      </c>
      <c r="BK87" s="225" t="n">
        <v>2021</v>
      </c>
      <c r="BL87" s="225" t="n">
        <v>2020</v>
      </c>
      <c r="BM87" s="225"/>
      <c r="BN87" s="225" t="n">
        <v>2020</v>
      </c>
      <c r="BO87" s="225" t="n">
        <v>2020</v>
      </c>
      <c r="BP87" s="225" t="n">
        <v>2014</v>
      </c>
      <c r="BQ87" s="225" t="n">
        <v>2020</v>
      </c>
      <c r="BR87" s="225" t="n">
        <v>2020</v>
      </c>
      <c r="BS87" s="225" t="n">
        <v>2016</v>
      </c>
      <c r="BT87" s="225" t="n">
        <v>2020</v>
      </c>
      <c r="BU87" s="225" t="n">
        <v>2020</v>
      </c>
      <c r="BV87" s="225" t="n">
        <v>2020</v>
      </c>
      <c r="BW87" s="225" t="n">
        <v>2019</v>
      </c>
      <c r="BX87" s="225" t="n">
        <v>2017</v>
      </c>
      <c r="BY87" s="225" t="n">
        <v>2020</v>
      </c>
      <c r="BZ87" s="225" t="n">
        <v>2021</v>
      </c>
      <c r="CA87" s="225" t="n">
        <v>2015</v>
      </c>
    </row>
    <row r="88" customFormat="false" ht="14.5" hidden="false" customHeight="false" outlineLevel="0" collapsed="false">
      <c r="A88" s="178" t="s">
        <v>581</v>
      </c>
      <c r="B88" s="220" t="s">
        <v>582</v>
      </c>
      <c r="C88" s="225" t="n">
        <v>2015</v>
      </c>
      <c r="D88" s="225" t="n">
        <v>2015</v>
      </c>
      <c r="E88" s="225" t="n">
        <v>2015</v>
      </c>
      <c r="F88" s="225" t="n">
        <v>2015</v>
      </c>
      <c r="G88" s="225" t="n">
        <v>2015</v>
      </c>
      <c r="H88" s="225" t="n">
        <v>2015</v>
      </c>
      <c r="I88" s="225" t="n">
        <v>2015</v>
      </c>
      <c r="J88" s="225" t="n">
        <v>2021</v>
      </c>
      <c r="K88" s="225" t="n">
        <v>2021</v>
      </c>
      <c r="L88" s="225" t="n">
        <v>2020</v>
      </c>
      <c r="M88" s="225" t="n">
        <v>2015</v>
      </c>
      <c r="N88" s="225" t="n">
        <v>2015</v>
      </c>
      <c r="O88" s="225" t="n">
        <v>2015</v>
      </c>
      <c r="P88" s="225" t="n">
        <v>2015</v>
      </c>
      <c r="Q88" s="225" t="n">
        <v>2020</v>
      </c>
      <c r="R88" s="225" t="n">
        <v>2020</v>
      </c>
      <c r="S88" s="225" t="n">
        <v>2020</v>
      </c>
      <c r="T88" s="225" t="n">
        <v>2020</v>
      </c>
      <c r="U88" s="225" t="n">
        <v>2015</v>
      </c>
      <c r="V88" s="225" t="n">
        <v>2015</v>
      </c>
      <c r="W88" s="225" t="n">
        <v>2015</v>
      </c>
      <c r="X88" s="225" t="n">
        <v>2020</v>
      </c>
      <c r="Y88" s="225" t="n">
        <v>2020</v>
      </c>
      <c r="Z88" s="225" t="n">
        <v>2020</v>
      </c>
      <c r="AA88" s="225" t="n">
        <v>2017</v>
      </c>
      <c r="AB88" s="225" t="n">
        <v>2020</v>
      </c>
      <c r="AC88" s="225"/>
      <c r="AD88" s="225" t="n">
        <v>2017</v>
      </c>
      <c r="AE88" s="225" t="n">
        <v>2020</v>
      </c>
      <c r="AF88" s="225" t="n">
        <v>2018</v>
      </c>
      <c r="AG88" s="225" t="n">
        <v>2020</v>
      </c>
      <c r="AH88" s="225" t="n">
        <v>2022</v>
      </c>
      <c r="AI88" s="225" t="n">
        <v>2021</v>
      </c>
      <c r="AJ88" s="225" t="n">
        <v>2021</v>
      </c>
      <c r="AK88" s="225" t="n">
        <v>2019</v>
      </c>
      <c r="AL88" s="225" t="s">
        <v>797</v>
      </c>
      <c r="AM88" s="225" t="n">
        <v>2022</v>
      </c>
      <c r="AN88" s="225" t="n">
        <v>2019</v>
      </c>
      <c r="AO88" s="225" t="n">
        <v>2020</v>
      </c>
      <c r="AP88" s="225" t="n">
        <v>2020</v>
      </c>
      <c r="AQ88" s="225" t="n">
        <v>2020</v>
      </c>
      <c r="AR88" s="225" t="n">
        <v>2020</v>
      </c>
      <c r="AS88" s="225" t="n">
        <v>2019</v>
      </c>
      <c r="AT88" s="225" t="n">
        <v>2020</v>
      </c>
      <c r="AU88" s="225" t="n">
        <v>2020</v>
      </c>
      <c r="AV88" s="225" t="n">
        <v>2020</v>
      </c>
      <c r="AW88" s="225"/>
      <c r="AX88" s="225" t="n">
        <v>2020</v>
      </c>
      <c r="AY88" s="225" t="n">
        <v>2019</v>
      </c>
      <c r="AZ88" s="225" t="n">
        <v>2010</v>
      </c>
      <c r="BA88" s="225" t="n">
        <v>2020</v>
      </c>
      <c r="BB88" s="225" t="n">
        <v>2021</v>
      </c>
      <c r="BC88" s="225" t="n">
        <v>2022</v>
      </c>
      <c r="BD88" s="226" t="n">
        <v>44700</v>
      </c>
      <c r="BE88" s="227" t="n">
        <v>44773</v>
      </c>
      <c r="BF88" s="225" t="n">
        <v>2021</v>
      </c>
      <c r="BG88" s="225" t="n">
        <v>2020</v>
      </c>
      <c r="BH88" s="225" t="n">
        <v>2020</v>
      </c>
      <c r="BI88" s="225" t="n">
        <v>2013</v>
      </c>
      <c r="BJ88" s="225" t="n">
        <v>2020</v>
      </c>
      <c r="BK88" s="225" t="n">
        <v>2021</v>
      </c>
      <c r="BL88" s="225" t="n">
        <v>2020</v>
      </c>
      <c r="BM88" s="225" t="n">
        <v>2018</v>
      </c>
      <c r="BN88" s="225" t="n">
        <v>2018</v>
      </c>
      <c r="BO88" s="225" t="n">
        <v>2020</v>
      </c>
      <c r="BP88" s="225" t="n">
        <v>2014</v>
      </c>
      <c r="BQ88" s="225" t="n">
        <v>2020</v>
      </c>
      <c r="BR88" s="225" t="n">
        <v>2020</v>
      </c>
      <c r="BS88" s="225" t="n">
        <v>2017</v>
      </c>
      <c r="BT88" s="225" t="n">
        <v>2020</v>
      </c>
      <c r="BU88" s="225" t="n">
        <v>2020</v>
      </c>
      <c r="BV88" s="225"/>
      <c r="BW88" s="225" t="n">
        <v>2019</v>
      </c>
      <c r="BX88" s="225" t="n">
        <v>2017</v>
      </c>
      <c r="BY88" s="225" t="n">
        <v>2020</v>
      </c>
      <c r="BZ88" s="225" t="n">
        <v>2021</v>
      </c>
      <c r="CA88" s="225" t="n">
        <v>2015</v>
      </c>
    </row>
    <row r="89" customFormat="false" ht="14.5" hidden="false" customHeight="false" outlineLevel="0" collapsed="false">
      <c r="A89" s="178" t="s">
        <v>583</v>
      </c>
      <c r="B89" s="220" t="s">
        <v>584</v>
      </c>
      <c r="C89" s="225" t="n">
        <v>2015</v>
      </c>
      <c r="D89" s="225" t="n">
        <v>2015</v>
      </c>
      <c r="E89" s="225" t="n">
        <v>2015</v>
      </c>
      <c r="F89" s="225" t="n">
        <v>2015</v>
      </c>
      <c r="G89" s="225" t="n">
        <v>2015</v>
      </c>
      <c r="H89" s="225" t="n">
        <v>2015</v>
      </c>
      <c r="I89" s="225" t="n">
        <v>2015</v>
      </c>
      <c r="J89" s="225" t="n">
        <v>2021</v>
      </c>
      <c r="K89" s="225" t="n">
        <v>2021</v>
      </c>
      <c r="L89" s="225" t="n">
        <v>2020</v>
      </c>
      <c r="M89" s="225" t="n">
        <v>2015</v>
      </c>
      <c r="N89" s="225" t="n">
        <v>2015</v>
      </c>
      <c r="O89" s="225" t="n">
        <v>2015</v>
      </c>
      <c r="P89" s="225" t="n">
        <v>2015</v>
      </c>
      <c r="Q89" s="225" t="n">
        <v>2020</v>
      </c>
      <c r="R89" s="225" t="n">
        <v>2020</v>
      </c>
      <c r="S89" s="225" t="n">
        <v>2020</v>
      </c>
      <c r="T89" s="225" t="n">
        <v>2020</v>
      </c>
      <c r="U89" s="225" t="n">
        <v>2015</v>
      </c>
      <c r="V89" s="225" t="n">
        <v>2015</v>
      </c>
      <c r="W89" s="225" t="n">
        <v>2015</v>
      </c>
      <c r="X89" s="225" t="n">
        <v>2020</v>
      </c>
      <c r="Y89" s="225" t="n">
        <v>2020</v>
      </c>
      <c r="Z89" s="225" t="n">
        <v>2020</v>
      </c>
      <c r="AA89" s="225" t="n">
        <v>2009</v>
      </c>
      <c r="AB89" s="225" t="n">
        <v>2020</v>
      </c>
      <c r="AC89" s="225" t="n">
        <v>2019</v>
      </c>
      <c r="AD89" s="225" t="n">
        <v>2019</v>
      </c>
      <c r="AE89" s="225" t="n">
        <v>2020</v>
      </c>
      <c r="AF89" s="225"/>
      <c r="AG89" s="225" t="n">
        <v>2020</v>
      </c>
      <c r="AH89" s="225" t="n">
        <v>2022</v>
      </c>
      <c r="AI89" s="225" t="n">
        <v>2021</v>
      </c>
      <c r="AJ89" s="225" t="n">
        <v>2021</v>
      </c>
      <c r="AK89" s="225" t="n">
        <v>2019</v>
      </c>
      <c r="AL89" s="225" t="n">
        <v>2015</v>
      </c>
      <c r="AM89" s="225" t="n">
        <v>2022</v>
      </c>
      <c r="AN89" s="225" t="n">
        <v>2019</v>
      </c>
      <c r="AO89" s="225" t="n">
        <v>2020</v>
      </c>
      <c r="AP89" s="225" t="n">
        <v>2020</v>
      </c>
      <c r="AQ89" s="225" t="n">
        <v>2020</v>
      </c>
      <c r="AR89" s="225" t="n">
        <v>2020</v>
      </c>
      <c r="AS89" s="225" t="n">
        <v>2015</v>
      </c>
      <c r="AT89" s="225" t="n">
        <v>2020</v>
      </c>
      <c r="AU89" s="225" t="n">
        <v>2020</v>
      </c>
      <c r="AV89" s="225" t="n">
        <v>2020</v>
      </c>
      <c r="AW89" s="225" t="n">
        <v>2020</v>
      </c>
      <c r="AX89" s="225" t="n">
        <v>2020</v>
      </c>
      <c r="AY89" s="225" t="n">
        <v>2019</v>
      </c>
      <c r="AZ89" s="225" t="n">
        <v>2018</v>
      </c>
      <c r="BA89" s="225" t="n">
        <v>2020</v>
      </c>
      <c r="BB89" s="225" t="n">
        <v>2021</v>
      </c>
      <c r="BC89" s="225" t="n">
        <v>2022</v>
      </c>
      <c r="BD89" s="226" t="n">
        <v>44700</v>
      </c>
      <c r="BE89" s="227" t="n">
        <v>44561</v>
      </c>
      <c r="BF89" s="225" t="n">
        <v>2021</v>
      </c>
      <c r="BG89" s="225" t="n">
        <v>2020</v>
      </c>
      <c r="BH89" s="225" t="n">
        <v>2020</v>
      </c>
      <c r="BI89" s="225" t="n">
        <v>2013</v>
      </c>
      <c r="BJ89" s="225" t="n">
        <v>2020</v>
      </c>
      <c r="BK89" s="225" t="n">
        <v>2021</v>
      </c>
      <c r="BL89" s="225" t="n">
        <v>2020</v>
      </c>
      <c r="BM89" s="225" t="n">
        <v>2018</v>
      </c>
      <c r="BN89" s="225" t="n">
        <v>2020</v>
      </c>
      <c r="BO89" s="225" t="n">
        <v>2020</v>
      </c>
      <c r="BP89" s="225" t="n">
        <v>2014</v>
      </c>
      <c r="BQ89" s="225" t="n">
        <v>2020</v>
      </c>
      <c r="BR89" s="225" t="n">
        <v>2020</v>
      </c>
      <c r="BS89" s="225" t="n">
        <v>2014</v>
      </c>
      <c r="BT89" s="225" t="n">
        <v>2020</v>
      </c>
      <c r="BU89" s="225" t="n">
        <v>2020</v>
      </c>
      <c r="BV89" s="225" t="n">
        <v>2020</v>
      </c>
      <c r="BW89" s="225" t="n">
        <v>2019</v>
      </c>
      <c r="BX89" s="225" t="n">
        <v>2017</v>
      </c>
      <c r="BY89" s="225" t="n">
        <v>2020</v>
      </c>
      <c r="BZ89" s="225" t="n">
        <v>2021</v>
      </c>
      <c r="CA89" s="225" t="n">
        <v>2015</v>
      </c>
    </row>
    <row r="90" customFormat="false" ht="14.5" hidden="false" customHeight="false" outlineLevel="0" collapsed="false">
      <c r="A90" s="178" t="s">
        <v>585</v>
      </c>
      <c r="B90" s="220" t="s">
        <v>586</v>
      </c>
      <c r="C90" s="225" t="n">
        <v>2015</v>
      </c>
      <c r="D90" s="225" t="n">
        <v>2015</v>
      </c>
      <c r="E90" s="225" t="n">
        <v>2015</v>
      </c>
      <c r="F90" s="225" t="n">
        <v>2015</v>
      </c>
      <c r="G90" s="225" t="n">
        <v>2015</v>
      </c>
      <c r="H90" s="225" t="n">
        <v>2015</v>
      </c>
      <c r="I90" s="225" t="n">
        <v>2015</v>
      </c>
      <c r="J90" s="225" t="n">
        <v>2021</v>
      </c>
      <c r="K90" s="225" t="n">
        <v>2021</v>
      </c>
      <c r="L90" s="225" t="n">
        <v>2020</v>
      </c>
      <c r="M90" s="225" t="n">
        <v>2015</v>
      </c>
      <c r="N90" s="225" t="n">
        <v>2015</v>
      </c>
      <c r="O90" s="225" t="n">
        <v>2015</v>
      </c>
      <c r="P90" s="225" t="n">
        <v>2015</v>
      </c>
      <c r="Q90" s="225" t="n">
        <v>2020</v>
      </c>
      <c r="R90" s="225" t="n">
        <v>2020</v>
      </c>
      <c r="S90" s="225" t="n">
        <v>2020</v>
      </c>
      <c r="T90" s="225" t="n">
        <v>2020</v>
      </c>
      <c r="U90" s="225" t="n">
        <v>2015</v>
      </c>
      <c r="V90" s="225" t="n">
        <v>2015</v>
      </c>
      <c r="W90" s="225" t="n">
        <v>2015</v>
      </c>
      <c r="X90" s="225" t="n">
        <v>2020</v>
      </c>
      <c r="Y90" s="225" t="n">
        <v>2020</v>
      </c>
      <c r="Z90" s="225" t="n">
        <v>2020</v>
      </c>
      <c r="AA90" s="225" t="n">
        <v>2015</v>
      </c>
      <c r="AB90" s="225" t="n">
        <v>2020</v>
      </c>
      <c r="AC90" s="225" t="n">
        <v>2020</v>
      </c>
      <c r="AD90" s="225" t="n">
        <v>2018</v>
      </c>
      <c r="AE90" s="225" t="n">
        <v>2020</v>
      </c>
      <c r="AF90" s="225" t="n">
        <v>2018</v>
      </c>
      <c r="AG90" s="225" t="n">
        <v>2020</v>
      </c>
      <c r="AH90" s="225" t="n">
        <v>2022</v>
      </c>
      <c r="AI90" s="225" t="n">
        <v>2021</v>
      </c>
      <c r="AJ90" s="225" t="n">
        <v>2021</v>
      </c>
      <c r="AK90" s="225" t="n">
        <v>2019</v>
      </c>
      <c r="AL90" s="225" t="n">
        <v>2014</v>
      </c>
      <c r="AM90" s="225" t="n">
        <v>2022</v>
      </c>
      <c r="AN90" s="225" t="n">
        <v>2019</v>
      </c>
      <c r="AO90" s="225" t="n">
        <v>2020</v>
      </c>
      <c r="AP90" s="225" t="n">
        <v>2020</v>
      </c>
      <c r="AQ90" s="225" t="n">
        <v>2020</v>
      </c>
      <c r="AR90" s="225" t="n">
        <v>2020</v>
      </c>
      <c r="AS90" s="225" t="n">
        <v>2014</v>
      </c>
      <c r="AT90" s="225" t="n">
        <v>2020</v>
      </c>
      <c r="AU90" s="225" t="n">
        <v>2020</v>
      </c>
      <c r="AV90" s="225" t="n">
        <v>2020</v>
      </c>
      <c r="AW90" s="225" t="n">
        <v>2020</v>
      </c>
      <c r="AX90" s="225" t="n">
        <v>2020</v>
      </c>
      <c r="AY90" s="225" t="n">
        <v>2019</v>
      </c>
      <c r="AZ90" s="225" t="n">
        <v>2015</v>
      </c>
      <c r="BA90" s="225" t="n">
        <v>2020</v>
      </c>
      <c r="BB90" s="225" t="n">
        <v>2021</v>
      </c>
      <c r="BC90" s="225" t="n">
        <v>2022</v>
      </c>
      <c r="BD90" s="226" t="n">
        <v>44700</v>
      </c>
      <c r="BE90" s="227" t="n">
        <v>44742</v>
      </c>
      <c r="BF90" s="225" t="n">
        <v>2021</v>
      </c>
      <c r="BG90" s="225" t="n">
        <v>2020</v>
      </c>
      <c r="BH90" s="225" t="n">
        <v>2020</v>
      </c>
      <c r="BI90" s="225" t="n">
        <v>2015</v>
      </c>
      <c r="BJ90" s="225" t="n">
        <v>2020</v>
      </c>
      <c r="BK90" s="225" t="n">
        <v>2021</v>
      </c>
      <c r="BL90" s="225" t="n">
        <v>2020</v>
      </c>
      <c r="BM90" s="225" t="n">
        <v>2018</v>
      </c>
      <c r="BN90" s="225" t="n">
        <v>2020</v>
      </c>
      <c r="BO90" s="225" t="n">
        <v>2020</v>
      </c>
      <c r="BP90" s="225" t="n">
        <v>2014</v>
      </c>
      <c r="BQ90" s="225" t="n">
        <v>2020</v>
      </c>
      <c r="BR90" s="225" t="n">
        <v>2020</v>
      </c>
      <c r="BS90" s="225" t="n">
        <v>2014</v>
      </c>
      <c r="BT90" s="225" t="n">
        <v>2020</v>
      </c>
      <c r="BU90" s="225" t="n">
        <v>2020</v>
      </c>
      <c r="BV90" s="225" t="n">
        <v>2020</v>
      </c>
      <c r="BW90" s="225" t="n">
        <v>2019</v>
      </c>
      <c r="BX90" s="225" t="n">
        <v>2017</v>
      </c>
      <c r="BY90" s="225" t="n">
        <v>2020</v>
      </c>
      <c r="BZ90" s="225" t="n">
        <v>2021</v>
      </c>
      <c r="CA90" s="225" t="n">
        <v>2015</v>
      </c>
    </row>
    <row r="91" customFormat="false" ht="14.5" hidden="false" customHeight="false" outlineLevel="0" collapsed="false">
      <c r="A91" s="178" t="s">
        <v>587</v>
      </c>
      <c r="B91" s="220" t="s">
        <v>588</v>
      </c>
      <c r="C91" s="225" t="n">
        <v>2015</v>
      </c>
      <c r="D91" s="225" t="n">
        <v>2015</v>
      </c>
      <c r="E91" s="225" t="n">
        <v>2015</v>
      </c>
      <c r="F91" s="225" t="n">
        <v>2015</v>
      </c>
      <c r="G91" s="225" t="n">
        <v>2015</v>
      </c>
      <c r="H91" s="225" t="n">
        <v>2015</v>
      </c>
      <c r="I91" s="225" t="n">
        <v>2015</v>
      </c>
      <c r="J91" s="225" t="n">
        <v>2021</v>
      </c>
      <c r="K91" s="225" t="n">
        <v>2021</v>
      </c>
      <c r="L91" s="225"/>
      <c r="M91" s="225" t="n">
        <v>2015</v>
      </c>
      <c r="N91" s="225" t="n">
        <v>2015</v>
      </c>
      <c r="O91" s="225" t="n">
        <v>2015</v>
      </c>
      <c r="P91" s="225" t="n">
        <v>2015</v>
      </c>
      <c r="Q91" s="225" t="n">
        <v>2020</v>
      </c>
      <c r="R91" s="225" t="n">
        <v>2020</v>
      </c>
      <c r="S91" s="225" t="n">
        <v>2020</v>
      </c>
      <c r="T91" s="225" t="n">
        <v>2020</v>
      </c>
      <c r="U91" s="225" t="n">
        <v>2015</v>
      </c>
      <c r="V91" s="225" t="n">
        <v>2015</v>
      </c>
      <c r="W91" s="225" t="n">
        <v>2015</v>
      </c>
      <c r="X91" s="225" t="n">
        <v>2020</v>
      </c>
      <c r="Y91" s="225" t="n">
        <v>2020</v>
      </c>
      <c r="Z91" s="225" t="n">
        <v>2020</v>
      </c>
      <c r="AA91" s="225"/>
      <c r="AB91" s="225" t="n">
        <v>2020</v>
      </c>
      <c r="AC91" s="225" t="n">
        <v>2020</v>
      </c>
      <c r="AD91" s="225" t="n">
        <v>2013</v>
      </c>
      <c r="AE91" s="225" t="n">
        <v>2020</v>
      </c>
      <c r="AF91" s="225"/>
      <c r="AG91" s="225" t="n">
        <v>2020</v>
      </c>
      <c r="AH91" s="225" t="n">
        <v>2022</v>
      </c>
      <c r="AI91" s="225" t="n">
        <v>2021</v>
      </c>
      <c r="AJ91" s="225" t="n">
        <v>2021</v>
      </c>
      <c r="AK91" s="225" t="n">
        <v>2019</v>
      </c>
      <c r="AL91" s="225" t="s">
        <v>798</v>
      </c>
      <c r="AM91" s="225" t="n">
        <v>2022</v>
      </c>
      <c r="AN91" s="225" t="n">
        <v>2019</v>
      </c>
      <c r="AO91" s="225" t="n">
        <v>2020</v>
      </c>
      <c r="AP91" s="225" t="n">
        <v>2020</v>
      </c>
      <c r="AQ91" s="225" t="n">
        <v>2020</v>
      </c>
      <c r="AR91" s="225" t="n">
        <v>2020</v>
      </c>
      <c r="AS91" s="225" t="n">
        <v>2018</v>
      </c>
      <c r="AT91" s="225" t="n">
        <v>2020</v>
      </c>
      <c r="AU91" s="225"/>
      <c r="AV91" s="225"/>
      <c r="AW91" s="225"/>
      <c r="AX91" s="225" t="n">
        <v>2020</v>
      </c>
      <c r="AY91" s="225"/>
      <c r="AZ91" s="225" t="n">
        <v>2019</v>
      </c>
      <c r="BA91" s="225" t="n">
        <v>2020</v>
      </c>
      <c r="BB91" s="225" t="n">
        <v>2021</v>
      </c>
      <c r="BC91" s="225" t="n">
        <v>2022</v>
      </c>
      <c r="BD91" s="226"/>
      <c r="BE91" s="227" t="n">
        <v>44561</v>
      </c>
      <c r="BF91" s="225" t="n">
        <v>2021</v>
      </c>
      <c r="BG91" s="225" t="n">
        <v>2020</v>
      </c>
      <c r="BH91" s="225" t="n">
        <v>2020</v>
      </c>
      <c r="BI91" s="225"/>
      <c r="BJ91" s="225" t="n">
        <v>2019</v>
      </c>
      <c r="BK91" s="225" t="n">
        <v>2011</v>
      </c>
      <c r="BL91" s="225" t="n">
        <v>2020</v>
      </c>
      <c r="BM91" s="225"/>
      <c r="BN91" s="225" t="n">
        <v>2020</v>
      </c>
      <c r="BO91" s="225" t="n">
        <v>2020</v>
      </c>
      <c r="BP91" s="225" t="n">
        <v>2014</v>
      </c>
      <c r="BQ91" s="225" t="n">
        <v>2020</v>
      </c>
      <c r="BR91" s="225" t="n">
        <v>2020</v>
      </c>
      <c r="BS91" s="225" t="n">
        <v>2013</v>
      </c>
      <c r="BT91" s="225" t="n">
        <v>2020</v>
      </c>
      <c r="BU91" s="225" t="n">
        <v>2020</v>
      </c>
      <c r="BV91" s="225" t="n">
        <v>2020</v>
      </c>
      <c r="BW91" s="225" t="n">
        <v>2019</v>
      </c>
      <c r="BX91" s="225" t="n">
        <v>2017</v>
      </c>
      <c r="BY91" s="225" t="n">
        <v>2020</v>
      </c>
      <c r="BZ91" s="225" t="n">
        <v>2021</v>
      </c>
      <c r="CA91" s="225" t="n">
        <v>2015</v>
      </c>
    </row>
    <row r="92" customFormat="false" ht="14.5" hidden="false" customHeight="false" outlineLevel="0" collapsed="false">
      <c r="A92" s="178" t="s">
        <v>589</v>
      </c>
      <c r="B92" s="220" t="s">
        <v>590</v>
      </c>
      <c r="C92" s="225" t="n">
        <v>2015</v>
      </c>
      <c r="D92" s="225" t="n">
        <v>2015</v>
      </c>
      <c r="E92" s="225" t="n">
        <v>2015</v>
      </c>
      <c r="F92" s="225" t="n">
        <v>2015</v>
      </c>
      <c r="G92" s="225" t="n">
        <v>2015</v>
      </c>
      <c r="H92" s="225" t="n">
        <v>2015</v>
      </c>
      <c r="I92" s="225" t="n">
        <v>2015</v>
      </c>
      <c r="J92" s="225" t="n">
        <v>2021</v>
      </c>
      <c r="K92" s="225" t="n">
        <v>2021</v>
      </c>
      <c r="L92" s="225" t="n">
        <v>2020</v>
      </c>
      <c r="M92" s="225" t="n">
        <v>2015</v>
      </c>
      <c r="N92" s="225" t="n">
        <v>2015</v>
      </c>
      <c r="O92" s="225" t="n">
        <v>2015</v>
      </c>
      <c r="P92" s="225" t="n">
        <v>2015</v>
      </c>
      <c r="Q92" s="225" t="n">
        <v>2020</v>
      </c>
      <c r="R92" s="225" t="n">
        <v>2020</v>
      </c>
      <c r="S92" s="225" t="n">
        <v>2020</v>
      </c>
      <c r="T92" s="225" t="n">
        <v>2020</v>
      </c>
      <c r="U92" s="225" t="n">
        <v>2015</v>
      </c>
      <c r="V92" s="225" t="n">
        <v>2015</v>
      </c>
      <c r="W92" s="225" t="n">
        <v>2015</v>
      </c>
      <c r="X92" s="225" t="n">
        <v>2020</v>
      </c>
      <c r="Y92" s="225" t="n">
        <v>2020</v>
      </c>
      <c r="Z92" s="225" t="n">
        <v>2020</v>
      </c>
      <c r="AA92" s="225" t="n">
        <v>2008</v>
      </c>
      <c r="AB92" s="225" t="n">
        <v>2020</v>
      </c>
      <c r="AC92" s="225"/>
      <c r="AD92" s="225" t="n">
        <v>2011</v>
      </c>
      <c r="AE92" s="225" t="n">
        <v>2020</v>
      </c>
      <c r="AF92" s="225"/>
      <c r="AG92" s="225" t="n">
        <v>2020</v>
      </c>
      <c r="AH92" s="225" t="n">
        <v>2022</v>
      </c>
      <c r="AI92" s="225" t="n">
        <v>2021</v>
      </c>
      <c r="AJ92" s="225" t="n">
        <v>2021</v>
      </c>
      <c r="AK92" s="225" t="n">
        <v>2021</v>
      </c>
      <c r="AL92" s="225"/>
      <c r="AM92" s="225" t="n">
        <v>2022</v>
      </c>
      <c r="AN92" s="225" t="n">
        <v>2019</v>
      </c>
      <c r="AO92" s="225" t="n">
        <v>2020</v>
      </c>
      <c r="AP92" s="225"/>
      <c r="AQ92" s="225"/>
      <c r="AR92" s="225" t="n">
        <v>2020</v>
      </c>
      <c r="AS92" s="225" t="n">
        <v>2017</v>
      </c>
      <c r="AT92" s="225" t="n">
        <v>2020</v>
      </c>
      <c r="AU92" s="225"/>
      <c r="AV92" s="225"/>
      <c r="AW92" s="225" t="n">
        <v>2020</v>
      </c>
      <c r="AX92" s="225" t="n">
        <v>2020</v>
      </c>
      <c r="AY92" s="225"/>
      <c r="AZ92" s="225"/>
      <c r="BA92" s="225" t="n">
        <v>2020</v>
      </c>
      <c r="BB92" s="225" t="n">
        <v>2021</v>
      </c>
      <c r="BC92" s="225" t="n">
        <v>2022</v>
      </c>
      <c r="BD92" s="226"/>
      <c r="BE92" s="227" t="n">
        <v>44561</v>
      </c>
      <c r="BF92" s="225" t="n">
        <v>2021</v>
      </c>
      <c r="BG92" s="225" t="n">
        <v>2020</v>
      </c>
      <c r="BH92" s="225" t="n">
        <v>2020</v>
      </c>
      <c r="BI92" s="225"/>
      <c r="BJ92" s="225" t="n">
        <v>2019</v>
      </c>
      <c r="BK92" s="225" t="n">
        <v>2021</v>
      </c>
      <c r="BL92" s="225" t="n">
        <v>2020</v>
      </c>
      <c r="BM92" s="225" t="n">
        <v>2008</v>
      </c>
      <c r="BN92" s="225" t="n">
        <v>2013</v>
      </c>
      <c r="BO92" s="225" t="n">
        <v>2020</v>
      </c>
      <c r="BP92" s="225" t="n">
        <v>2014</v>
      </c>
      <c r="BQ92" s="225" t="n">
        <v>2020</v>
      </c>
      <c r="BR92" s="225" t="n">
        <v>2020</v>
      </c>
      <c r="BS92" s="225" t="n">
        <v>2017</v>
      </c>
      <c r="BT92" s="225" t="n">
        <v>2020</v>
      </c>
      <c r="BU92" s="225" t="n">
        <v>2020</v>
      </c>
      <c r="BV92" s="225"/>
      <c r="BW92" s="225"/>
      <c r="BX92" s="225" t="n">
        <v>2017</v>
      </c>
      <c r="BY92" s="225" t="n">
        <v>2021</v>
      </c>
      <c r="BZ92" s="225" t="n">
        <v>2021</v>
      </c>
      <c r="CA92" s="225" t="n">
        <v>2015</v>
      </c>
    </row>
    <row r="93" customFormat="false" ht="14.5" hidden="false" customHeight="false" outlineLevel="0" collapsed="false">
      <c r="A93" s="178" t="s">
        <v>591</v>
      </c>
      <c r="B93" s="220" t="s">
        <v>592</v>
      </c>
      <c r="C93" s="225" t="n">
        <v>2015</v>
      </c>
      <c r="D93" s="225" t="n">
        <v>2015</v>
      </c>
      <c r="E93" s="225" t="n">
        <v>2015</v>
      </c>
      <c r="F93" s="225" t="n">
        <v>2015</v>
      </c>
      <c r="G93" s="225" t="n">
        <v>2015</v>
      </c>
      <c r="H93" s="225" t="n">
        <v>2015</v>
      </c>
      <c r="I93" s="225" t="n">
        <v>2015</v>
      </c>
      <c r="J93" s="225" t="n">
        <v>2021</v>
      </c>
      <c r="K93" s="225" t="n">
        <v>2021</v>
      </c>
      <c r="L93" s="225" t="n">
        <v>2020</v>
      </c>
      <c r="M93" s="225" t="n">
        <v>2015</v>
      </c>
      <c r="N93" s="225" t="n">
        <v>2015</v>
      </c>
      <c r="O93" s="225" t="n">
        <v>2015</v>
      </c>
      <c r="P93" s="225" t="n">
        <v>2015</v>
      </c>
      <c r="Q93" s="225" t="n">
        <v>2020</v>
      </c>
      <c r="R93" s="225" t="n">
        <v>2020</v>
      </c>
      <c r="S93" s="225" t="n">
        <v>2020</v>
      </c>
      <c r="T93" s="225" t="n">
        <v>2020</v>
      </c>
      <c r="U93" s="225" t="n">
        <v>2015</v>
      </c>
      <c r="V93" s="225" t="n">
        <v>2015</v>
      </c>
      <c r="W93" s="225" t="n">
        <v>2015</v>
      </c>
      <c r="X93" s="225" t="n">
        <v>2020</v>
      </c>
      <c r="Y93" s="225" t="n">
        <v>2020</v>
      </c>
      <c r="Z93" s="225" t="n">
        <v>2020</v>
      </c>
      <c r="AA93" s="225" t="n">
        <v>2015</v>
      </c>
      <c r="AB93" s="225" t="n">
        <v>2020</v>
      </c>
      <c r="AC93" s="225"/>
      <c r="AD93" s="225" t="n">
        <v>2015</v>
      </c>
      <c r="AE93" s="225" t="n">
        <v>2020</v>
      </c>
      <c r="AF93" s="225"/>
      <c r="AG93" s="225" t="n">
        <v>2020</v>
      </c>
      <c r="AH93" s="225" t="n">
        <v>2022</v>
      </c>
      <c r="AI93" s="225" t="n">
        <v>2021</v>
      </c>
      <c r="AJ93" s="225" t="n">
        <v>2021</v>
      </c>
      <c r="AK93" s="225" t="n">
        <v>2019</v>
      </c>
      <c r="AL93" s="225"/>
      <c r="AM93" s="225" t="n">
        <v>2022</v>
      </c>
      <c r="AN93" s="225"/>
      <c r="AO93" s="225"/>
      <c r="AP93" s="225"/>
      <c r="AQ93" s="225" t="n">
        <v>2020</v>
      </c>
      <c r="AR93" s="225" t="n">
        <v>2020</v>
      </c>
      <c r="AS93" s="225"/>
      <c r="AT93" s="225" t="n">
        <v>2020</v>
      </c>
      <c r="AU93" s="225"/>
      <c r="AV93" s="225"/>
      <c r="AW93" s="225" t="n">
        <v>2020</v>
      </c>
      <c r="AX93" s="225" t="n">
        <v>2020</v>
      </c>
      <c r="AY93" s="225" t="n">
        <v>2019</v>
      </c>
      <c r="AZ93" s="225" t="n">
        <v>2016</v>
      </c>
      <c r="BA93" s="225" t="n">
        <v>2020</v>
      </c>
      <c r="BB93" s="225" t="n">
        <v>2021</v>
      </c>
      <c r="BC93" s="225" t="n">
        <v>2022</v>
      </c>
      <c r="BD93" s="226" t="n">
        <v>44700</v>
      </c>
      <c r="BE93" s="227" t="n">
        <v>44561</v>
      </c>
      <c r="BF93" s="225" t="n">
        <v>2021</v>
      </c>
      <c r="BG93" s="225" t="n">
        <v>2020</v>
      </c>
      <c r="BH93" s="225" t="n">
        <v>2020</v>
      </c>
      <c r="BI93" s="225" t="n">
        <v>2013</v>
      </c>
      <c r="BJ93" s="225" t="n">
        <v>2020</v>
      </c>
      <c r="BK93" s="225" t="n">
        <v>2021</v>
      </c>
      <c r="BL93" s="225" t="n">
        <v>2020</v>
      </c>
      <c r="BM93" s="225" t="n">
        <v>2008</v>
      </c>
      <c r="BN93" s="225" t="n">
        <v>2020</v>
      </c>
      <c r="BO93" s="225" t="n">
        <v>2020</v>
      </c>
      <c r="BP93" s="225" t="n">
        <v>2014</v>
      </c>
      <c r="BQ93" s="225" t="n">
        <v>2020</v>
      </c>
      <c r="BR93" s="225" t="n">
        <v>2020</v>
      </c>
      <c r="BS93" s="225" t="n">
        <v>2017</v>
      </c>
      <c r="BT93" s="225" t="n">
        <v>2019</v>
      </c>
      <c r="BU93" s="225" t="n">
        <v>2019</v>
      </c>
      <c r="BV93" s="225" t="n">
        <v>2019</v>
      </c>
      <c r="BW93" s="225" t="n">
        <v>2019</v>
      </c>
      <c r="BX93" s="225" t="n">
        <v>2017</v>
      </c>
      <c r="BY93" s="225" t="n">
        <v>2020</v>
      </c>
      <c r="BZ93" s="225" t="n">
        <v>2021</v>
      </c>
      <c r="CA93" s="225" t="n">
        <v>2015</v>
      </c>
    </row>
    <row r="94" customFormat="false" ht="14.5" hidden="false" customHeight="false" outlineLevel="0" collapsed="false">
      <c r="A94" s="178" t="s">
        <v>593</v>
      </c>
      <c r="B94" s="220" t="s">
        <v>594</v>
      </c>
      <c r="C94" s="225" t="n">
        <v>2015</v>
      </c>
      <c r="D94" s="225" t="n">
        <v>2015</v>
      </c>
      <c r="E94" s="225" t="n">
        <v>2015</v>
      </c>
      <c r="F94" s="225" t="n">
        <v>2015</v>
      </c>
      <c r="G94" s="225" t="n">
        <v>2015</v>
      </c>
      <c r="H94" s="225" t="n">
        <v>2015</v>
      </c>
      <c r="I94" s="225" t="n">
        <v>2015</v>
      </c>
      <c r="J94" s="225" t="n">
        <v>2021</v>
      </c>
      <c r="K94" s="225" t="n">
        <v>2021</v>
      </c>
      <c r="L94" s="225" t="n">
        <v>2020</v>
      </c>
      <c r="M94" s="225" t="n">
        <v>2015</v>
      </c>
      <c r="N94" s="225" t="n">
        <v>2015</v>
      </c>
      <c r="O94" s="225" t="n">
        <v>2015</v>
      </c>
      <c r="P94" s="225" t="n">
        <v>2015</v>
      </c>
      <c r="Q94" s="225" t="n">
        <v>2020</v>
      </c>
      <c r="R94" s="225" t="n">
        <v>2020</v>
      </c>
      <c r="S94" s="225" t="n">
        <v>2020</v>
      </c>
      <c r="T94" s="225" t="n">
        <v>2020</v>
      </c>
      <c r="U94" s="225" t="n">
        <v>2015</v>
      </c>
      <c r="V94" s="225" t="n">
        <v>2015</v>
      </c>
      <c r="W94" s="225" t="n">
        <v>2015</v>
      </c>
      <c r="X94" s="225" t="n">
        <v>2020</v>
      </c>
      <c r="Y94" s="225" t="n">
        <v>2020</v>
      </c>
      <c r="Z94" s="225" t="n">
        <v>2020</v>
      </c>
      <c r="AA94" s="225"/>
      <c r="AB94" s="225" t="n">
        <v>2020</v>
      </c>
      <c r="AC94" s="225"/>
      <c r="AD94" s="225" t="n">
        <v>2018</v>
      </c>
      <c r="AE94" s="225" t="n">
        <v>2020</v>
      </c>
      <c r="AF94" s="225"/>
      <c r="AG94" s="225" t="n">
        <v>2020</v>
      </c>
      <c r="AH94" s="225" t="n">
        <v>2022</v>
      </c>
      <c r="AI94" s="225" t="n">
        <v>2021</v>
      </c>
      <c r="AJ94" s="225" t="n">
        <v>2021</v>
      </c>
      <c r="AK94" s="225" t="n">
        <v>2019</v>
      </c>
      <c r="AL94" s="225"/>
      <c r="AM94" s="225" t="n">
        <v>2022</v>
      </c>
      <c r="AN94" s="225"/>
      <c r="AO94" s="225"/>
      <c r="AP94" s="225"/>
      <c r="AQ94" s="225" t="n">
        <v>2020</v>
      </c>
      <c r="AR94" s="225" t="n">
        <v>2020</v>
      </c>
      <c r="AS94" s="225" t="n">
        <v>2014</v>
      </c>
      <c r="AT94" s="225" t="n">
        <v>2020</v>
      </c>
      <c r="AU94" s="225"/>
      <c r="AV94" s="225"/>
      <c r="AW94" s="225"/>
      <c r="AX94" s="225" t="n">
        <v>2020</v>
      </c>
      <c r="AY94" s="225" t="n">
        <v>2019</v>
      </c>
      <c r="AZ94" s="225"/>
      <c r="BA94" s="225" t="n">
        <v>2020</v>
      </c>
      <c r="BB94" s="225" t="n">
        <v>2021</v>
      </c>
      <c r="BC94" s="225" t="n">
        <v>2022</v>
      </c>
      <c r="BD94" s="226" t="n">
        <v>44700</v>
      </c>
      <c r="BE94" s="227" t="n">
        <v>44561</v>
      </c>
      <c r="BF94" s="225" t="n">
        <v>2021</v>
      </c>
      <c r="BG94" s="225" t="n">
        <v>2020</v>
      </c>
      <c r="BH94" s="225" t="n">
        <v>2020</v>
      </c>
      <c r="BI94" s="225"/>
      <c r="BJ94" s="225" t="n">
        <v>2020</v>
      </c>
      <c r="BK94" s="225" t="n">
        <v>2021</v>
      </c>
      <c r="BL94" s="225" t="n">
        <v>2020</v>
      </c>
      <c r="BM94" s="225" t="n">
        <v>2020</v>
      </c>
      <c r="BN94" s="225" t="n">
        <v>2020</v>
      </c>
      <c r="BO94" s="225" t="n">
        <v>2020</v>
      </c>
      <c r="BP94" s="225" t="n">
        <v>2014</v>
      </c>
      <c r="BQ94" s="225" t="n">
        <v>2020</v>
      </c>
      <c r="BR94" s="225" t="n">
        <v>2020</v>
      </c>
      <c r="BS94" s="225" t="n">
        <v>2015</v>
      </c>
      <c r="BT94" s="225" t="n">
        <v>2019</v>
      </c>
      <c r="BU94" s="225" t="n">
        <v>2019</v>
      </c>
      <c r="BV94" s="225" t="n">
        <v>2019</v>
      </c>
      <c r="BW94" s="225" t="n">
        <v>2019</v>
      </c>
      <c r="BX94" s="225" t="n">
        <v>2017</v>
      </c>
      <c r="BY94" s="225" t="n">
        <v>2020</v>
      </c>
      <c r="BZ94" s="225" t="n">
        <v>2021</v>
      </c>
      <c r="CA94" s="225" t="n">
        <v>2015</v>
      </c>
    </row>
    <row r="95" customFormat="false" ht="14.5" hidden="false" customHeight="false" outlineLevel="0" collapsed="false">
      <c r="A95" s="178" t="s">
        <v>595</v>
      </c>
      <c r="B95" s="220" t="s">
        <v>596</v>
      </c>
      <c r="C95" s="225" t="n">
        <v>2015</v>
      </c>
      <c r="D95" s="225" t="n">
        <v>2015</v>
      </c>
      <c r="E95" s="225" t="n">
        <v>2015</v>
      </c>
      <c r="F95" s="225" t="n">
        <v>2015</v>
      </c>
      <c r="G95" s="225" t="n">
        <v>2015</v>
      </c>
      <c r="H95" s="225" t="n">
        <v>2015</v>
      </c>
      <c r="I95" s="225" t="n">
        <v>2015</v>
      </c>
      <c r="J95" s="225" t="n">
        <v>2021</v>
      </c>
      <c r="K95" s="225" t="n">
        <v>2021</v>
      </c>
      <c r="L95" s="225" t="n">
        <v>2020</v>
      </c>
      <c r="M95" s="225" t="n">
        <v>2015</v>
      </c>
      <c r="N95" s="225" t="n">
        <v>2015</v>
      </c>
      <c r="O95" s="225" t="n">
        <v>2015</v>
      </c>
      <c r="P95" s="225" t="n">
        <v>2015</v>
      </c>
      <c r="Q95" s="225" t="n">
        <v>2020</v>
      </c>
      <c r="R95" s="225" t="n">
        <v>2020</v>
      </c>
      <c r="S95" s="225" t="n">
        <v>2020</v>
      </c>
      <c r="T95" s="225" t="n">
        <v>2020</v>
      </c>
      <c r="U95" s="225" t="n">
        <v>2015</v>
      </c>
      <c r="V95" s="225" t="n">
        <v>2015</v>
      </c>
      <c r="W95" s="225" t="n">
        <v>2015</v>
      </c>
      <c r="X95" s="225" t="n">
        <v>2020</v>
      </c>
      <c r="Y95" s="225" t="n">
        <v>2020</v>
      </c>
      <c r="Z95" s="225" t="n">
        <v>2020</v>
      </c>
      <c r="AA95" s="225" t="n">
        <v>2012</v>
      </c>
      <c r="AB95" s="225" t="n">
        <v>2020</v>
      </c>
      <c r="AC95" s="225" t="n">
        <v>2020</v>
      </c>
      <c r="AD95" s="225" t="n">
        <v>2018</v>
      </c>
      <c r="AE95" s="225" t="n">
        <v>2020</v>
      </c>
      <c r="AF95" s="225" t="n">
        <v>2018</v>
      </c>
      <c r="AG95" s="225" t="n">
        <v>2020</v>
      </c>
      <c r="AH95" s="225" t="n">
        <v>2022</v>
      </c>
      <c r="AI95" s="225" t="n">
        <v>2021</v>
      </c>
      <c r="AJ95" s="225" t="n">
        <v>2021</v>
      </c>
      <c r="AK95" s="225" t="n">
        <v>2019</v>
      </c>
      <c r="AL95" s="225" t="n">
        <v>2018</v>
      </c>
      <c r="AM95" s="225" t="n">
        <v>2022</v>
      </c>
      <c r="AN95" s="225" t="n">
        <v>2019</v>
      </c>
      <c r="AO95" s="225" t="n">
        <v>2020</v>
      </c>
      <c r="AP95" s="225" t="n">
        <v>2020</v>
      </c>
      <c r="AQ95" s="225" t="n">
        <v>2020</v>
      </c>
      <c r="AR95" s="225" t="n">
        <v>2020</v>
      </c>
      <c r="AS95" s="225" t="n">
        <v>2018</v>
      </c>
      <c r="AT95" s="225" t="n">
        <v>2020</v>
      </c>
      <c r="AU95" s="225" t="n">
        <v>2020</v>
      </c>
      <c r="AV95" s="225" t="n">
        <v>2020</v>
      </c>
      <c r="AW95" s="225" t="n">
        <v>2020</v>
      </c>
      <c r="AX95" s="225" t="n">
        <v>2020</v>
      </c>
      <c r="AY95" s="225" t="n">
        <v>2019</v>
      </c>
      <c r="AZ95" s="225" t="n">
        <v>2020</v>
      </c>
      <c r="BA95" s="225" t="n">
        <v>2020</v>
      </c>
      <c r="BB95" s="225" t="n">
        <v>2021</v>
      </c>
      <c r="BC95" s="225" t="n">
        <v>2022</v>
      </c>
      <c r="BD95" s="226" t="n">
        <v>44700</v>
      </c>
      <c r="BE95" s="227" t="n">
        <v>44561</v>
      </c>
      <c r="BF95" s="225" t="n">
        <v>2021</v>
      </c>
      <c r="BG95" s="225" t="n">
        <v>2020</v>
      </c>
      <c r="BH95" s="225" t="n">
        <v>2020</v>
      </c>
      <c r="BI95" s="225" t="n">
        <v>2015</v>
      </c>
      <c r="BJ95" s="225" t="n">
        <v>2020</v>
      </c>
      <c r="BK95" s="225" t="n">
        <v>2021</v>
      </c>
      <c r="BL95" s="225" t="n">
        <v>2020</v>
      </c>
      <c r="BM95" s="225" t="n">
        <v>2018</v>
      </c>
      <c r="BN95" s="225" t="n">
        <v>2019</v>
      </c>
      <c r="BO95" s="225" t="n">
        <v>2020</v>
      </c>
      <c r="BP95" s="225" t="n">
        <v>2014</v>
      </c>
      <c r="BQ95" s="225" t="n">
        <v>2020</v>
      </c>
      <c r="BR95" s="225" t="n">
        <v>2020</v>
      </c>
      <c r="BS95" s="225" t="n">
        <v>2014</v>
      </c>
      <c r="BT95" s="225" t="n">
        <v>2020</v>
      </c>
      <c r="BU95" s="225" t="n">
        <v>2020</v>
      </c>
      <c r="BV95" s="225" t="n">
        <v>2020</v>
      </c>
      <c r="BW95" s="225" t="n">
        <v>2019</v>
      </c>
      <c r="BX95" s="225" t="n">
        <v>2017</v>
      </c>
      <c r="BY95" s="225" t="n">
        <v>2020</v>
      </c>
      <c r="BZ95" s="225" t="n">
        <v>2021</v>
      </c>
      <c r="CA95" s="225" t="n">
        <v>2015</v>
      </c>
    </row>
    <row r="96" customFormat="false" ht="14.5" hidden="false" customHeight="false" outlineLevel="0" collapsed="false">
      <c r="A96" s="178" t="s">
        <v>597</v>
      </c>
      <c r="B96" s="220" t="s">
        <v>598</v>
      </c>
      <c r="C96" s="225" t="n">
        <v>2015</v>
      </c>
      <c r="D96" s="225" t="n">
        <v>2015</v>
      </c>
      <c r="E96" s="225" t="n">
        <v>2015</v>
      </c>
      <c r="F96" s="225" t="n">
        <v>2015</v>
      </c>
      <c r="G96" s="225" t="n">
        <v>2015</v>
      </c>
      <c r="H96" s="225" t="n">
        <v>2015</v>
      </c>
      <c r="I96" s="225" t="n">
        <v>2015</v>
      </c>
      <c r="J96" s="225" t="n">
        <v>2021</v>
      </c>
      <c r="K96" s="225" t="n">
        <v>2021</v>
      </c>
      <c r="L96" s="225" t="n">
        <v>2020</v>
      </c>
      <c r="M96" s="225" t="n">
        <v>2015</v>
      </c>
      <c r="N96" s="225" t="n">
        <v>2015</v>
      </c>
      <c r="O96" s="225" t="n">
        <v>2015</v>
      </c>
      <c r="P96" s="225" t="n">
        <v>2015</v>
      </c>
      <c r="Q96" s="225" t="n">
        <v>2020</v>
      </c>
      <c r="R96" s="225" t="n">
        <v>2020</v>
      </c>
      <c r="S96" s="225" t="n">
        <v>2020</v>
      </c>
      <c r="T96" s="225" t="n">
        <v>2020</v>
      </c>
      <c r="U96" s="225" t="n">
        <v>2015</v>
      </c>
      <c r="V96" s="225" t="n">
        <v>2015</v>
      </c>
      <c r="W96" s="225" t="n">
        <v>2015</v>
      </c>
      <c r="X96" s="225" t="n">
        <v>2020</v>
      </c>
      <c r="Y96" s="225" t="n">
        <v>2020</v>
      </c>
      <c r="Z96" s="225" t="n">
        <v>2020</v>
      </c>
      <c r="AA96" s="225"/>
      <c r="AB96" s="225" t="n">
        <v>2020</v>
      </c>
      <c r="AC96" s="225" t="n">
        <v>2020</v>
      </c>
      <c r="AD96" s="225" t="n">
        <v>2018</v>
      </c>
      <c r="AE96" s="225" t="n">
        <v>2020</v>
      </c>
      <c r="AF96" s="225" t="n">
        <v>2018</v>
      </c>
      <c r="AG96" s="225" t="n">
        <v>2020</v>
      </c>
      <c r="AH96" s="225" t="n">
        <v>2022</v>
      </c>
      <c r="AI96" s="225" t="n">
        <v>2021</v>
      </c>
      <c r="AJ96" s="225" t="n">
        <v>2021</v>
      </c>
      <c r="AK96" s="225" t="n">
        <v>2019</v>
      </c>
      <c r="AL96" s="225" t="n">
        <v>2017</v>
      </c>
      <c r="AM96" s="225" t="n">
        <v>2022</v>
      </c>
      <c r="AN96" s="225" t="n">
        <v>2019</v>
      </c>
      <c r="AO96" s="225" t="n">
        <v>2020</v>
      </c>
      <c r="AP96" s="225" t="n">
        <v>2020</v>
      </c>
      <c r="AQ96" s="225" t="n">
        <v>2020</v>
      </c>
      <c r="AR96" s="225" t="n">
        <v>2020</v>
      </c>
      <c r="AS96" s="225" t="n">
        <v>2017</v>
      </c>
      <c r="AT96" s="225" t="n">
        <v>2020</v>
      </c>
      <c r="AU96" s="225" t="n">
        <v>2020</v>
      </c>
      <c r="AV96" s="225" t="n">
        <v>2020</v>
      </c>
      <c r="AW96" s="225" t="n">
        <v>2020</v>
      </c>
      <c r="AX96" s="225" t="n">
        <v>2020</v>
      </c>
      <c r="AY96" s="225" t="n">
        <v>2019</v>
      </c>
      <c r="AZ96" s="225" t="n">
        <v>2018</v>
      </c>
      <c r="BA96" s="225" t="n">
        <v>2020</v>
      </c>
      <c r="BB96" s="225" t="n">
        <v>2021</v>
      </c>
      <c r="BC96" s="225" t="n">
        <v>2022</v>
      </c>
      <c r="BD96" s="226" t="n">
        <v>44700</v>
      </c>
      <c r="BE96" s="227" t="n">
        <v>44561</v>
      </c>
      <c r="BF96" s="225" t="n">
        <v>2021</v>
      </c>
      <c r="BG96" s="225" t="n">
        <v>2020</v>
      </c>
      <c r="BH96" s="225" t="n">
        <v>2020</v>
      </c>
      <c r="BI96" s="225" t="n">
        <v>2015</v>
      </c>
      <c r="BJ96" s="225" t="n">
        <v>2020</v>
      </c>
      <c r="BK96" s="225" t="n">
        <v>2021</v>
      </c>
      <c r="BL96" s="225" t="n">
        <v>2020</v>
      </c>
      <c r="BM96" s="225" t="n">
        <v>2015</v>
      </c>
      <c r="BN96" s="225" t="n">
        <v>2020</v>
      </c>
      <c r="BO96" s="225" t="n">
        <v>2020</v>
      </c>
      <c r="BP96" s="225" t="n">
        <v>2014</v>
      </c>
      <c r="BQ96" s="225" t="n">
        <v>2020</v>
      </c>
      <c r="BR96" s="225" t="n">
        <v>2020</v>
      </c>
      <c r="BS96" s="225" t="n">
        <v>2014</v>
      </c>
      <c r="BT96" s="225" t="n">
        <v>2020</v>
      </c>
      <c r="BU96" s="225" t="n">
        <v>2020</v>
      </c>
      <c r="BV96" s="225" t="n">
        <v>2020</v>
      </c>
      <c r="BW96" s="225" t="n">
        <v>2019</v>
      </c>
      <c r="BX96" s="225" t="n">
        <v>2017</v>
      </c>
      <c r="BY96" s="225" t="n">
        <v>2020</v>
      </c>
      <c r="BZ96" s="225" t="n">
        <v>2021</v>
      </c>
      <c r="CA96" s="225" t="n">
        <v>2015</v>
      </c>
    </row>
    <row r="97" customFormat="false" ht="14.5" hidden="false" customHeight="false" outlineLevel="0" collapsed="false">
      <c r="A97" s="178" t="s">
        <v>599</v>
      </c>
      <c r="B97" s="220" t="s">
        <v>600</v>
      </c>
      <c r="C97" s="225" t="n">
        <v>2015</v>
      </c>
      <c r="D97" s="225" t="n">
        <v>2015</v>
      </c>
      <c r="E97" s="225" t="n">
        <v>2015</v>
      </c>
      <c r="F97" s="225" t="n">
        <v>2015</v>
      </c>
      <c r="G97" s="225" t="n">
        <v>2015</v>
      </c>
      <c r="H97" s="225" t="n">
        <v>2015</v>
      </c>
      <c r="I97" s="225" t="n">
        <v>2015</v>
      </c>
      <c r="J97" s="225" t="n">
        <v>2021</v>
      </c>
      <c r="K97" s="225" t="n">
        <v>2021</v>
      </c>
      <c r="L97" s="225" t="n">
        <v>2020</v>
      </c>
      <c r="M97" s="225" t="n">
        <v>2015</v>
      </c>
      <c r="N97" s="225" t="n">
        <v>2015</v>
      </c>
      <c r="O97" s="225" t="n">
        <v>2015</v>
      </c>
      <c r="P97" s="225" t="n">
        <v>2015</v>
      </c>
      <c r="Q97" s="225" t="n">
        <v>2020</v>
      </c>
      <c r="R97" s="225" t="n">
        <v>2020</v>
      </c>
      <c r="S97" s="225" t="n">
        <v>2020</v>
      </c>
      <c r="T97" s="225" t="n">
        <v>2020</v>
      </c>
      <c r="U97" s="225" t="n">
        <v>2015</v>
      </c>
      <c r="V97" s="225" t="n">
        <v>2015</v>
      </c>
      <c r="W97" s="225" t="n">
        <v>2015</v>
      </c>
      <c r="X97" s="225" t="n">
        <v>2020</v>
      </c>
      <c r="Y97" s="225" t="n">
        <v>2020</v>
      </c>
      <c r="Z97" s="225" t="n">
        <v>2020</v>
      </c>
      <c r="AA97" s="225" t="n">
        <v>2011</v>
      </c>
      <c r="AB97" s="225" t="n">
        <v>2020</v>
      </c>
      <c r="AC97" s="225"/>
      <c r="AD97" s="225" t="n">
        <v>2018</v>
      </c>
      <c r="AE97" s="225" t="n">
        <v>2020</v>
      </c>
      <c r="AF97" s="225"/>
      <c r="AG97" s="225" t="n">
        <v>2020</v>
      </c>
      <c r="AH97" s="225" t="n">
        <v>2022</v>
      </c>
      <c r="AI97" s="225" t="n">
        <v>2021</v>
      </c>
      <c r="AJ97" s="225" t="n">
        <v>2021</v>
      </c>
      <c r="AK97" s="225" t="n">
        <v>2019</v>
      </c>
      <c r="AL97" s="225"/>
      <c r="AM97" s="225" t="n">
        <v>2022</v>
      </c>
      <c r="AN97" s="225"/>
      <c r="AO97" s="225"/>
      <c r="AP97" s="225"/>
      <c r="AQ97" s="225" t="n">
        <v>2020</v>
      </c>
      <c r="AR97" s="225" t="n">
        <v>2020</v>
      </c>
      <c r="AS97" s="225"/>
      <c r="AT97" s="225" t="n">
        <v>2020</v>
      </c>
      <c r="AU97" s="225" t="n">
        <v>2019</v>
      </c>
      <c r="AV97" s="225" t="n">
        <v>2019</v>
      </c>
      <c r="AW97" s="225"/>
      <c r="AX97" s="225" t="n">
        <v>2020</v>
      </c>
      <c r="AY97" s="225" t="n">
        <v>2019</v>
      </c>
      <c r="AZ97" s="225" t="n">
        <v>2019</v>
      </c>
      <c r="BA97" s="225" t="n">
        <v>2020</v>
      </c>
      <c r="BB97" s="225" t="n">
        <v>2021</v>
      </c>
      <c r="BC97" s="225" t="n">
        <v>2022</v>
      </c>
      <c r="BD97" s="226" t="n">
        <v>44700</v>
      </c>
      <c r="BE97" s="227" t="n">
        <v>44775</v>
      </c>
      <c r="BF97" s="225" t="n">
        <v>2021</v>
      </c>
      <c r="BG97" s="225" t="n">
        <v>2020</v>
      </c>
      <c r="BH97" s="225" t="n">
        <v>2020</v>
      </c>
      <c r="BI97" s="225"/>
      <c r="BJ97" s="225" t="n">
        <v>2020</v>
      </c>
      <c r="BK97" s="225" t="n">
        <v>2021</v>
      </c>
      <c r="BL97" s="225" t="n">
        <v>2020</v>
      </c>
      <c r="BM97" s="225" t="n">
        <v>2018</v>
      </c>
      <c r="BN97" s="225" t="n">
        <v>2020</v>
      </c>
      <c r="BO97" s="225" t="n">
        <v>2020</v>
      </c>
      <c r="BP97" s="225" t="n">
        <v>2014</v>
      </c>
      <c r="BQ97" s="225" t="n">
        <v>2020</v>
      </c>
      <c r="BR97" s="225" t="n">
        <v>2020</v>
      </c>
      <c r="BS97" s="225" t="n">
        <v>2016</v>
      </c>
      <c r="BT97" s="225" t="n">
        <v>2020</v>
      </c>
      <c r="BU97" s="225" t="n">
        <v>2020</v>
      </c>
      <c r="BV97" s="225" t="n">
        <v>2020</v>
      </c>
      <c r="BW97" s="225" t="n">
        <v>2019</v>
      </c>
      <c r="BX97" s="225" t="n">
        <v>2017</v>
      </c>
      <c r="BY97" s="225" t="n">
        <v>2020</v>
      </c>
      <c r="BZ97" s="225" t="n">
        <v>2021</v>
      </c>
      <c r="CA97" s="225" t="n">
        <v>2015</v>
      </c>
    </row>
    <row r="98" customFormat="false" ht="14.5" hidden="false" customHeight="false" outlineLevel="0" collapsed="false">
      <c r="A98" s="178" t="s">
        <v>601</v>
      </c>
      <c r="B98" s="220" t="s">
        <v>602</v>
      </c>
      <c r="C98" s="225" t="n">
        <v>2015</v>
      </c>
      <c r="D98" s="225" t="n">
        <v>2015</v>
      </c>
      <c r="E98" s="225" t="n">
        <v>2015</v>
      </c>
      <c r="F98" s="225" t="n">
        <v>2015</v>
      </c>
      <c r="G98" s="225" t="n">
        <v>2015</v>
      </c>
      <c r="H98" s="225" t="n">
        <v>2015</v>
      </c>
      <c r="I98" s="225" t="n">
        <v>2015</v>
      </c>
      <c r="J98" s="225" t="n">
        <v>2021</v>
      </c>
      <c r="K98" s="225" t="n">
        <v>2021</v>
      </c>
      <c r="L98" s="225" t="n">
        <v>2020</v>
      </c>
      <c r="M98" s="225" t="n">
        <v>2015</v>
      </c>
      <c r="N98" s="225" t="n">
        <v>2015</v>
      </c>
      <c r="O98" s="225" t="n">
        <v>2015</v>
      </c>
      <c r="P98" s="225" t="n">
        <v>2015</v>
      </c>
      <c r="Q98" s="225" t="n">
        <v>2020</v>
      </c>
      <c r="R98" s="225" t="n">
        <v>2020</v>
      </c>
      <c r="S98" s="225" t="n">
        <v>2020</v>
      </c>
      <c r="T98" s="225" t="n">
        <v>2020</v>
      </c>
      <c r="U98" s="225" t="n">
        <v>2015</v>
      </c>
      <c r="V98" s="225" t="n">
        <v>2015</v>
      </c>
      <c r="W98" s="225" t="n">
        <v>2015</v>
      </c>
      <c r="X98" s="225" t="n">
        <v>2020</v>
      </c>
      <c r="Y98" s="225" t="n">
        <v>2020</v>
      </c>
      <c r="Z98" s="225" t="n">
        <v>2020</v>
      </c>
      <c r="AA98" s="225"/>
      <c r="AB98" s="225" t="n">
        <v>2020</v>
      </c>
      <c r="AC98" s="225"/>
      <c r="AD98" s="225" t="n">
        <v>2013</v>
      </c>
      <c r="AE98" s="225" t="n">
        <v>2020</v>
      </c>
      <c r="AF98" s="225" t="n">
        <v>2018</v>
      </c>
      <c r="AG98" s="225" t="n">
        <v>2020</v>
      </c>
      <c r="AH98" s="225" t="n">
        <v>2022</v>
      </c>
      <c r="AI98" s="225" t="n">
        <v>2021</v>
      </c>
      <c r="AJ98" s="225" t="n">
        <v>2021</v>
      </c>
      <c r="AK98" s="225" t="n">
        <v>2019</v>
      </c>
      <c r="AL98" s="225"/>
      <c r="AM98" s="225" t="n">
        <v>2022</v>
      </c>
      <c r="AN98" s="225" t="n">
        <v>2019</v>
      </c>
      <c r="AO98" s="225" t="n">
        <v>2020</v>
      </c>
      <c r="AP98" s="225" t="n">
        <v>2020</v>
      </c>
      <c r="AQ98" s="225" t="n">
        <v>2020</v>
      </c>
      <c r="AR98" s="225" t="n">
        <v>2020</v>
      </c>
      <c r="AS98" s="225"/>
      <c r="AT98" s="225" t="n">
        <v>2020</v>
      </c>
      <c r="AU98" s="225" t="n">
        <v>2020</v>
      </c>
      <c r="AV98" s="225" t="n">
        <v>2020</v>
      </c>
      <c r="AW98" s="225"/>
      <c r="AX98" s="225" t="n">
        <v>2020</v>
      </c>
      <c r="AY98" s="225" t="n">
        <v>2019</v>
      </c>
      <c r="AZ98" s="225" t="n">
        <v>2011</v>
      </c>
      <c r="BA98" s="225" t="n">
        <v>2020</v>
      </c>
      <c r="BB98" s="225" t="n">
        <v>2021</v>
      </c>
      <c r="BC98" s="225" t="n">
        <v>2022</v>
      </c>
      <c r="BD98" s="226" t="n">
        <v>44700</v>
      </c>
      <c r="BE98" s="227" t="n">
        <v>44742</v>
      </c>
      <c r="BF98" s="225" t="n">
        <v>2021</v>
      </c>
      <c r="BG98" s="225" t="n">
        <v>2020</v>
      </c>
      <c r="BH98" s="225" t="n">
        <v>2020</v>
      </c>
      <c r="BI98" s="225" t="n">
        <v>2015</v>
      </c>
      <c r="BJ98" s="225" t="n">
        <v>2020</v>
      </c>
      <c r="BK98" s="225" t="n">
        <v>2021</v>
      </c>
      <c r="BL98" s="225" t="n">
        <v>2020</v>
      </c>
      <c r="BM98" s="225" t="n">
        <v>2018</v>
      </c>
      <c r="BN98" s="225" t="n">
        <v>2020</v>
      </c>
      <c r="BO98" s="225" t="n">
        <v>2020</v>
      </c>
      <c r="BP98" s="225" t="n">
        <v>2014</v>
      </c>
      <c r="BQ98" s="225" t="n">
        <v>2020</v>
      </c>
      <c r="BR98" s="225" t="n">
        <v>2020</v>
      </c>
      <c r="BS98" s="225" t="n">
        <v>2017</v>
      </c>
      <c r="BT98" s="225" t="n">
        <v>2020</v>
      </c>
      <c r="BU98" s="225" t="n">
        <v>2020</v>
      </c>
      <c r="BV98" s="225" t="n">
        <v>2020</v>
      </c>
      <c r="BW98" s="225" t="n">
        <v>2019</v>
      </c>
      <c r="BX98" s="225" t="n">
        <v>2017</v>
      </c>
      <c r="BY98" s="225" t="n">
        <v>2020</v>
      </c>
      <c r="BZ98" s="225" t="n">
        <v>2021</v>
      </c>
      <c r="CA98" s="225" t="n">
        <v>2015</v>
      </c>
    </row>
    <row r="99" customFormat="false" ht="14.5" hidden="false" customHeight="false" outlineLevel="0" collapsed="false">
      <c r="A99" s="178" t="s">
        <v>603</v>
      </c>
      <c r="B99" s="220" t="s">
        <v>604</v>
      </c>
      <c r="C99" s="225" t="n">
        <v>2015</v>
      </c>
      <c r="D99" s="225" t="n">
        <v>2015</v>
      </c>
      <c r="E99" s="225" t="n">
        <v>2015</v>
      </c>
      <c r="F99" s="225" t="n">
        <v>2015</v>
      </c>
      <c r="G99" s="225" t="n">
        <v>2015</v>
      </c>
      <c r="H99" s="225" t="n">
        <v>2015</v>
      </c>
      <c r="I99" s="225" t="n">
        <v>2015</v>
      </c>
      <c r="J99" s="225" t="n">
        <v>2021</v>
      </c>
      <c r="K99" s="225" t="n">
        <v>2021</v>
      </c>
      <c r="L99" s="225" t="n">
        <v>2020</v>
      </c>
      <c r="M99" s="225" t="n">
        <v>2015</v>
      </c>
      <c r="N99" s="225" t="n">
        <v>2015</v>
      </c>
      <c r="O99" s="225" t="n">
        <v>2015</v>
      </c>
      <c r="P99" s="225" t="n">
        <v>2015</v>
      </c>
      <c r="Q99" s="225" t="n">
        <v>2020</v>
      </c>
      <c r="R99" s="225" t="n">
        <v>2020</v>
      </c>
      <c r="S99" s="225" t="n">
        <v>2020</v>
      </c>
      <c r="T99" s="225" t="n">
        <v>2020</v>
      </c>
      <c r="U99" s="225" t="n">
        <v>2015</v>
      </c>
      <c r="V99" s="225" t="n">
        <v>2015</v>
      </c>
      <c r="W99" s="225" t="n">
        <v>2015</v>
      </c>
      <c r="X99" s="225" t="n">
        <v>2020</v>
      </c>
      <c r="Y99" s="225" t="n">
        <v>2020</v>
      </c>
      <c r="Z99" s="225" t="n">
        <v>2020</v>
      </c>
      <c r="AA99" s="225" t="n">
        <v>2014</v>
      </c>
      <c r="AB99" s="225" t="n">
        <v>2020</v>
      </c>
      <c r="AC99" s="225" t="n">
        <v>2020</v>
      </c>
      <c r="AD99" s="225" t="n">
        <v>2015</v>
      </c>
      <c r="AE99" s="225" t="n">
        <v>2020</v>
      </c>
      <c r="AF99" s="225" t="n">
        <v>2018</v>
      </c>
      <c r="AG99" s="225" t="n">
        <v>2020</v>
      </c>
      <c r="AH99" s="225" t="n">
        <v>2022</v>
      </c>
      <c r="AI99" s="225" t="n">
        <v>2021</v>
      </c>
      <c r="AJ99" s="225" t="n">
        <v>2021</v>
      </c>
      <c r="AK99" s="225" t="n">
        <v>2019</v>
      </c>
      <c r="AL99" s="225" t="n">
        <v>2018</v>
      </c>
      <c r="AM99" s="225" t="n">
        <v>2022</v>
      </c>
      <c r="AN99" s="225" t="n">
        <v>2019</v>
      </c>
      <c r="AO99" s="225" t="n">
        <v>2020</v>
      </c>
      <c r="AP99" s="225" t="n">
        <v>2020</v>
      </c>
      <c r="AQ99" s="225" t="n">
        <v>2020</v>
      </c>
      <c r="AR99" s="225" t="n">
        <v>2020</v>
      </c>
      <c r="AS99" s="225" t="n">
        <v>2018</v>
      </c>
      <c r="AT99" s="225" t="n">
        <v>2020</v>
      </c>
      <c r="AU99" s="225" t="n">
        <v>2020</v>
      </c>
      <c r="AV99" s="225" t="n">
        <v>2020</v>
      </c>
      <c r="AW99" s="225"/>
      <c r="AX99" s="225" t="n">
        <v>2020</v>
      </c>
      <c r="AY99" s="225" t="n">
        <v>2019</v>
      </c>
      <c r="AZ99" s="225" t="n">
        <v>2017</v>
      </c>
      <c r="BA99" s="225" t="n">
        <v>2020</v>
      </c>
      <c r="BB99" s="225" t="n">
        <v>2021</v>
      </c>
      <c r="BC99" s="225" t="n">
        <v>2022</v>
      </c>
      <c r="BD99" s="226" t="n">
        <v>44700</v>
      </c>
      <c r="BE99" s="227" t="n">
        <v>44561</v>
      </c>
      <c r="BF99" s="225" t="n">
        <v>2021</v>
      </c>
      <c r="BG99" s="225" t="n">
        <v>2020</v>
      </c>
      <c r="BH99" s="225" t="n">
        <v>2020</v>
      </c>
      <c r="BI99" s="225" t="n">
        <v>2015</v>
      </c>
      <c r="BJ99" s="225" t="n">
        <v>2020</v>
      </c>
      <c r="BK99" s="225" t="n">
        <v>2021</v>
      </c>
      <c r="BL99" s="225" t="n">
        <v>2020</v>
      </c>
      <c r="BM99" s="225" t="n">
        <v>2014</v>
      </c>
      <c r="BN99" s="225" t="n">
        <v>2020</v>
      </c>
      <c r="BO99" s="225" t="n">
        <v>2020</v>
      </c>
      <c r="BP99" s="225" t="n">
        <v>2014</v>
      </c>
      <c r="BQ99" s="225" t="n">
        <v>2020</v>
      </c>
      <c r="BR99" s="225" t="n">
        <v>2020</v>
      </c>
      <c r="BS99" s="225" t="n">
        <v>2010</v>
      </c>
      <c r="BT99" s="225" t="n">
        <v>2020</v>
      </c>
      <c r="BU99" s="225" t="n">
        <v>2020</v>
      </c>
      <c r="BV99" s="225" t="n">
        <v>2020</v>
      </c>
      <c r="BW99" s="225" t="n">
        <v>2019</v>
      </c>
      <c r="BX99" s="225" t="n">
        <v>2017</v>
      </c>
      <c r="BY99" s="225" t="n">
        <v>2020</v>
      </c>
      <c r="BZ99" s="225" t="n">
        <v>2021</v>
      </c>
      <c r="CA99" s="225" t="n">
        <v>2015</v>
      </c>
    </row>
    <row r="100" customFormat="false" ht="14.5" hidden="false" customHeight="false" outlineLevel="0" collapsed="false">
      <c r="A100" s="178" t="s">
        <v>605</v>
      </c>
      <c r="B100" s="220" t="s">
        <v>606</v>
      </c>
      <c r="C100" s="225" t="n">
        <v>2015</v>
      </c>
      <c r="D100" s="225" t="n">
        <v>2015</v>
      </c>
      <c r="E100" s="225" t="n">
        <v>2015</v>
      </c>
      <c r="F100" s="225" t="n">
        <v>2015</v>
      </c>
      <c r="G100" s="225" t="n">
        <v>2015</v>
      </c>
      <c r="H100" s="225" t="n">
        <v>2015</v>
      </c>
      <c r="I100" s="225" t="n">
        <v>2015</v>
      </c>
      <c r="J100" s="225" t="n">
        <v>2021</v>
      </c>
      <c r="K100" s="225" t="n">
        <v>2021</v>
      </c>
      <c r="L100" s="225" t="n">
        <v>2020</v>
      </c>
      <c r="M100" s="225" t="n">
        <v>2015</v>
      </c>
      <c r="N100" s="225" t="n">
        <v>2015</v>
      </c>
      <c r="O100" s="225" t="n">
        <v>2015</v>
      </c>
      <c r="P100" s="225" t="n">
        <v>2015</v>
      </c>
      <c r="Q100" s="225" t="n">
        <v>2020</v>
      </c>
      <c r="R100" s="225" t="n">
        <v>2020</v>
      </c>
      <c r="S100" s="225" t="n">
        <v>2020</v>
      </c>
      <c r="T100" s="225" t="n">
        <v>2020</v>
      </c>
      <c r="U100" s="225" t="n">
        <v>2015</v>
      </c>
      <c r="V100" s="225" t="n">
        <v>2015</v>
      </c>
      <c r="W100" s="225" t="n">
        <v>2015</v>
      </c>
      <c r="X100" s="225" t="n">
        <v>2020</v>
      </c>
      <c r="Y100" s="225" t="n">
        <v>2020</v>
      </c>
      <c r="Z100" s="225" t="n">
        <v>2020</v>
      </c>
      <c r="AA100" s="225" t="n">
        <v>2013</v>
      </c>
      <c r="AB100" s="225" t="n">
        <v>2020</v>
      </c>
      <c r="AC100" s="225" t="n">
        <v>2017</v>
      </c>
      <c r="AD100" s="225"/>
      <c r="AE100" s="225" t="n">
        <v>2020</v>
      </c>
      <c r="AF100" s="225" t="n">
        <v>2018</v>
      </c>
      <c r="AG100" s="225" t="n">
        <v>2020</v>
      </c>
      <c r="AH100" s="225" t="n">
        <v>2022</v>
      </c>
      <c r="AI100" s="225" t="n">
        <v>2021</v>
      </c>
      <c r="AJ100" s="225" t="n">
        <v>2021</v>
      </c>
      <c r="AK100" s="225" t="n">
        <v>2019</v>
      </c>
      <c r="AL100" s="225" t="s">
        <v>803</v>
      </c>
      <c r="AM100" s="225" t="n">
        <v>2022</v>
      </c>
      <c r="AN100" s="225" t="n">
        <v>2019</v>
      </c>
      <c r="AO100" s="225" t="n">
        <v>2020</v>
      </c>
      <c r="AP100" s="225" t="n">
        <v>2020</v>
      </c>
      <c r="AQ100" s="225" t="n">
        <v>2020</v>
      </c>
      <c r="AR100" s="225" t="n">
        <v>2020</v>
      </c>
      <c r="AS100" s="225" t="n">
        <v>2019</v>
      </c>
      <c r="AT100" s="225" t="n">
        <v>2020</v>
      </c>
      <c r="AU100" s="225" t="n">
        <v>2020</v>
      </c>
      <c r="AV100" s="225" t="n">
        <v>2020</v>
      </c>
      <c r="AW100" s="225" t="n">
        <v>2020</v>
      </c>
      <c r="AX100" s="225" t="n">
        <v>2020</v>
      </c>
      <c r="AY100" s="225" t="n">
        <v>2019</v>
      </c>
      <c r="AZ100" s="225" t="n">
        <v>2016</v>
      </c>
      <c r="BA100" s="225" t="n">
        <v>2020</v>
      </c>
      <c r="BB100" s="225" t="n">
        <v>2021</v>
      </c>
      <c r="BC100" s="225" t="n">
        <v>2022</v>
      </c>
      <c r="BD100" s="226" t="n">
        <v>44700</v>
      </c>
      <c r="BE100" s="227" t="n">
        <v>44742</v>
      </c>
      <c r="BF100" s="225" t="n">
        <v>2021</v>
      </c>
      <c r="BG100" s="225" t="n">
        <v>2020</v>
      </c>
      <c r="BH100" s="225" t="n">
        <v>2020</v>
      </c>
      <c r="BI100" s="225"/>
      <c r="BJ100" s="225" t="n">
        <v>2020</v>
      </c>
      <c r="BK100" s="225" t="n">
        <v>2021</v>
      </c>
      <c r="BL100" s="225" t="n">
        <v>2020</v>
      </c>
      <c r="BM100" s="225" t="n">
        <v>2017</v>
      </c>
      <c r="BN100" s="225" t="n">
        <v>2020</v>
      </c>
      <c r="BO100" s="225" t="n">
        <v>2020</v>
      </c>
      <c r="BP100" s="225" t="n">
        <v>2014</v>
      </c>
      <c r="BQ100" s="225" t="n">
        <v>2020</v>
      </c>
      <c r="BR100" s="225" t="n">
        <v>2020</v>
      </c>
      <c r="BS100" s="225" t="n">
        <v>2015</v>
      </c>
      <c r="BT100" s="225" t="n">
        <v>2020</v>
      </c>
      <c r="BU100" s="225" t="n">
        <v>2020</v>
      </c>
      <c r="BV100" s="225" t="n">
        <v>2020</v>
      </c>
      <c r="BW100" s="225" t="n">
        <v>2019</v>
      </c>
      <c r="BX100" s="225" t="n">
        <v>2017</v>
      </c>
      <c r="BY100" s="225" t="n">
        <v>2020</v>
      </c>
      <c r="BZ100" s="225" t="n">
        <v>2021</v>
      </c>
      <c r="CA100" s="225" t="n">
        <v>2015</v>
      </c>
    </row>
    <row r="101" customFormat="false" ht="14.5" hidden="false" customHeight="false" outlineLevel="0" collapsed="false">
      <c r="A101" s="178" t="s">
        <v>607</v>
      </c>
      <c r="B101" s="220" t="s">
        <v>608</v>
      </c>
      <c r="C101" s="225" t="n">
        <v>2015</v>
      </c>
      <c r="D101" s="225" t="n">
        <v>2015</v>
      </c>
      <c r="E101" s="225" t="n">
        <v>2015</v>
      </c>
      <c r="F101" s="225" t="n">
        <v>2015</v>
      </c>
      <c r="G101" s="225" t="n">
        <v>2015</v>
      </c>
      <c r="H101" s="225" t="n">
        <v>2015</v>
      </c>
      <c r="I101" s="225" t="n">
        <v>2015</v>
      </c>
      <c r="J101" s="225" t="n">
        <v>2021</v>
      </c>
      <c r="K101" s="225" t="n">
        <v>2021</v>
      </c>
      <c r="L101" s="225" t="n">
        <v>2020</v>
      </c>
      <c r="M101" s="225" t="n">
        <v>2015</v>
      </c>
      <c r="N101" s="225" t="n">
        <v>2015</v>
      </c>
      <c r="O101" s="225" t="n">
        <v>2015</v>
      </c>
      <c r="P101" s="225" t="n">
        <v>2015</v>
      </c>
      <c r="Q101" s="225" t="n">
        <v>2020</v>
      </c>
      <c r="R101" s="225" t="n">
        <v>2020</v>
      </c>
      <c r="S101" s="225" t="n">
        <v>2020</v>
      </c>
      <c r="T101" s="225" t="n">
        <v>2020</v>
      </c>
      <c r="U101" s="225" t="n">
        <v>2015</v>
      </c>
      <c r="V101" s="225" t="n">
        <v>2015</v>
      </c>
      <c r="W101" s="225" t="n">
        <v>2015</v>
      </c>
      <c r="X101" s="225" t="n">
        <v>2020</v>
      </c>
      <c r="Y101" s="225" t="n">
        <v>2020</v>
      </c>
      <c r="Z101" s="225" t="n">
        <v>2020</v>
      </c>
      <c r="AA101" s="225"/>
      <c r="AB101" s="225" t="n">
        <v>2020</v>
      </c>
      <c r="AC101" s="225"/>
      <c r="AD101" s="225" t="n">
        <v>2016</v>
      </c>
      <c r="AE101" s="225" t="n">
        <v>2020</v>
      </c>
      <c r="AF101" s="225"/>
      <c r="AG101" s="225" t="n">
        <v>2020</v>
      </c>
      <c r="AH101" s="225" t="n">
        <v>2022</v>
      </c>
      <c r="AI101" s="225" t="n">
        <v>2021</v>
      </c>
      <c r="AJ101" s="225" t="n">
        <v>2021</v>
      </c>
      <c r="AK101" s="225" t="n">
        <v>2019</v>
      </c>
      <c r="AL101" s="225" t="n">
        <v>2014</v>
      </c>
      <c r="AM101" s="225" t="n">
        <v>2022</v>
      </c>
      <c r="AN101" s="225" t="n">
        <v>2019</v>
      </c>
      <c r="AO101" s="225" t="n">
        <v>2020</v>
      </c>
      <c r="AP101" s="225" t="n">
        <v>2020</v>
      </c>
      <c r="AQ101" s="225" t="n">
        <v>2019</v>
      </c>
      <c r="AR101" s="225" t="n">
        <v>2020</v>
      </c>
      <c r="AS101" s="225" t="n">
        <v>2014</v>
      </c>
      <c r="AT101" s="225" t="n">
        <v>2020</v>
      </c>
      <c r="AU101" s="225" t="n">
        <v>2020</v>
      </c>
      <c r="AV101" s="225" t="n">
        <v>2020</v>
      </c>
      <c r="AW101" s="225"/>
      <c r="AX101" s="225" t="n">
        <v>2020</v>
      </c>
      <c r="AY101" s="225" t="n">
        <v>2019</v>
      </c>
      <c r="AZ101" s="225"/>
      <c r="BA101" s="225" t="n">
        <v>2020</v>
      </c>
      <c r="BB101" s="225" t="n">
        <v>2021</v>
      </c>
      <c r="BC101" s="225" t="n">
        <v>2022</v>
      </c>
      <c r="BD101" s="226" t="n">
        <v>44753</v>
      </c>
      <c r="BE101" s="227" t="n">
        <v>44561</v>
      </c>
      <c r="BF101" s="225" t="n">
        <v>2021</v>
      </c>
      <c r="BG101" s="225" t="n">
        <v>2020</v>
      </c>
      <c r="BH101" s="225" t="n">
        <v>2020</v>
      </c>
      <c r="BI101" s="225"/>
      <c r="BJ101" s="225" t="n">
        <v>2020</v>
      </c>
      <c r="BK101" s="225" t="n">
        <v>2021</v>
      </c>
      <c r="BL101" s="225" t="n">
        <v>2020</v>
      </c>
      <c r="BM101" s="225" t="n">
        <v>2004</v>
      </c>
      <c r="BN101" s="225" t="n">
        <v>2017</v>
      </c>
      <c r="BO101" s="225" t="n">
        <v>2020</v>
      </c>
      <c r="BP101" s="225" t="n">
        <v>2014</v>
      </c>
      <c r="BQ101" s="225" t="n">
        <v>2020</v>
      </c>
      <c r="BR101" s="225" t="n">
        <v>2020</v>
      </c>
      <c r="BS101" s="225" t="n">
        <v>2017</v>
      </c>
      <c r="BT101" s="225" t="n">
        <v>2020</v>
      </c>
      <c r="BU101" s="225" t="n">
        <v>2020</v>
      </c>
      <c r="BV101" s="225" t="n">
        <v>2020</v>
      </c>
      <c r="BW101" s="225" t="n">
        <v>2011</v>
      </c>
      <c r="BX101" s="225" t="n">
        <v>2017</v>
      </c>
      <c r="BY101" s="225" t="n">
        <v>2020</v>
      </c>
      <c r="BZ101" s="225" t="n">
        <v>2021</v>
      </c>
      <c r="CA101" s="225" t="n">
        <v>2015</v>
      </c>
    </row>
    <row r="102" customFormat="false" ht="14.5" hidden="false" customHeight="false" outlineLevel="0" collapsed="false">
      <c r="A102" s="178" t="s">
        <v>609</v>
      </c>
      <c r="B102" s="220" t="s">
        <v>610</v>
      </c>
      <c r="C102" s="225" t="n">
        <v>2015</v>
      </c>
      <c r="D102" s="225" t="n">
        <v>2015</v>
      </c>
      <c r="E102" s="225" t="n">
        <v>2015</v>
      </c>
      <c r="F102" s="225" t="n">
        <v>2015</v>
      </c>
      <c r="G102" s="225" t="n">
        <v>2015</v>
      </c>
      <c r="H102" s="225" t="n">
        <v>2015</v>
      </c>
      <c r="I102" s="225" t="n">
        <v>2015</v>
      </c>
      <c r="J102" s="225" t="n">
        <v>2021</v>
      </c>
      <c r="K102" s="225" t="n">
        <v>2021</v>
      </c>
      <c r="L102" s="225" t="n">
        <v>2020</v>
      </c>
      <c r="M102" s="225" t="n">
        <v>2015</v>
      </c>
      <c r="N102" s="225" t="n">
        <v>2015</v>
      </c>
      <c r="O102" s="225" t="n">
        <v>2015</v>
      </c>
      <c r="P102" s="225" t="n">
        <v>2015</v>
      </c>
      <c r="Q102" s="225" t="n">
        <v>2020</v>
      </c>
      <c r="R102" s="225" t="n">
        <v>2020</v>
      </c>
      <c r="S102" s="225" t="n">
        <v>2020</v>
      </c>
      <c r="T102" s="225" t="n">
        <v>2020</v>
      </c>
      <c r="U102" s="225" t="n">
        <v>2015</v>
      </c>
      <c r="V102" s="225" t="n">
        <v>2015</v>
      </c>
      <c r="W102" s="225" t="n">
        <v>2015</v>
      </c>
      <c r="X102" s="225" t="n">
        <v>2020</v>
      </c>
      <c r="Y102" s="225" t="n">
        <v>2020</v>
      </c>
      <c r="Z102" s="225" t="n">
        <v>2020</v>
      </c>
      <c r="AA102" s="225" t="n">
        <v>2010</v>
      </c>
      <c r="AB102" s="225" t="n">
        <v>2020</v>
      </c>
      <c r="AC102" s="225"/>
      <c r="AD102" s="225" t="n">
        <v>2019</v>
      </c>
      <c r="AE102" s="225" t="n">
        <v>2020</v>
      </c>
      <c r="AF102" s="225"/>
      <c r="AG102" s="225"/>
      <c r="AH102" s="225" t="n">
        <v>2022</v>
      </c>
      <c r="AI102" s="225" t="n">
        <v>2021</v>
      </c>
      <c r="AJ102" s="225" t="n">
        <v>2021</v>
      </c>
      <c r="AK102" s="225" t="n">
        <v>2019</v>
      </c>
      <c r="AL102" s="225"/>
      <c r="AM102" s="225" t="n">
        <v>2022</v>
      </c>
      <c r="AN102" s="225"/>
      <c r="AO102" s="225"/>
      <c r="AP102" s="225"/>
      <c r="AQ102" s="225"/>
      <c r="AR102" s="225"/>
      <c r="AS102" s="225"/>
      <c r="AT102" s="225"/>
      <c r="AU102" s="225"/>
      <c r="AV102" s="225"/>
      <c r="AW102" s="225"/>
      <c r="AX102" s="225"/>
      <c r="AY102" s="225"/>
      <c r="AZ102" s="225"/>
      <c r="BA102" s="225" t="n">
        <v>2020</v>
      </c>
      <c r="BB102" s="225" t="n">
        <v>2021</v>
      </c>
      <c r="BC102" s="225" t="n">
        <v>2022</v>
      </c>
      <c r="BD102" s="226" t="n">
        <v>44700</v>
      </c>
      <c r="BE102" s="227" t="n">
        <v>44561</v>
      </c>
      <c r="BF102" s="225" t="n">
        <v>2021</v>
      </c>
      <c r="BG102" s="225" t="n">
        <v>2020</v>
      </c>
      <c r="BH102" s="225" t="n">
        <v>2020</v>
      </c>
      <c r="BI102" s="225"/>
      <c r="BJ102" s="225" t="n">
        <v>2020</v>
      </c>
      <c r="BK102" s="225"/>
      <c r="BL102" s="225" t="n">
        <v>2020</v>
      </c>
      <c r="BM102" s="225"/>
      <c r="BN102" s="225" t="n">
        <v>2017</v>
      </c>
      <c r="BO102" s="225" t="n">
        <v>2020</v>
      </c>
      <c r="BP102" s="225" t="n">
        <v>2014</v>
      </c>
      <c r="BQ102" s="225" t="n">
        <v>2020</v>
      </c>
      <c r="BR102" s="225" t="n">
        <v>2020</v>
      </c>
      <c r="BS102" s="225"/>
      <c r="BT102" s="225"/>
      <c r="BU102" s="225"/>
      <c r="BV102" s="225"/>
      <c r="BW102" s="225"/>
      <c r="BX102" s="225"/>
      <c r="BY102" s="225" t="n">
        <v>2019</v>
      </c>
      <c r="BZ102" s="225" t="n">
        <v>2021</v>
      </c>
      <c r="CA102" s="225" t="n">
        <v>2015</v>
      </c>
    </row>
    <row r="103" customFormat="false" ht="14.5" hidden="false" customHeight="false" outlineLevel="0" collapsed="false">
      <c r="A103" s="178" t="s">
        <v>611</v>
      </c>
      <c r="B103" s="220" t="s">
        <v>612</v>
      </c>
      <c r="C103" s="225" t="n">
        <v>2015</v>
      </c>
      <c r="D103" s="225" t="n">
        <v>2015</v>
      </c>
      <c r="E103" s="225" t="n">
        <v>2015</v>
      </c>
      <c r="F103" s="225" t="n">
        <v>2015</v>
      </c>
      <c r="G103" s="225" t="n">
        <v>2015</v>
      </c>
      <c r="H103" s="225" t="n">
        <v>2015</v>
      </c>
      <c r="I103" s="225" t="n">
        <v>2015</v>
      </c>
      <c r="J103" s="225" t="n">
        <v>2021</v>
      </c>
      <c r="K103" s="225" t="n">
        <v>2021</v>
      </c>
      <c r="L103" s="225" t="n">
        <v>2020</v>
      </c>
      <c r="M103" s="225" t="n">
        <v>2015</v>
      </c>
      <c r="N103" s="225" t="n">
        <v>2015</v>
      </c>
      <c r="O103" s="225" t="n">
        <v>2015</v>
      </c>
      <c r="P103" s="225" t="n">
        <v>2015</v>
      </c>
      <c r="Q103" s="225" t="n">
        <v>2020</v>
      </c>
      <c r="R103" s="225" t="n">
        <v>2020</v>
      </c>
      <c r="S103" s="225" t="n">
        <v>2020</v>
      </c>
      <c r="T103" s="225" t="n">
        <v>2020</v>
      </c>
      <c r="U103" s="225" t="n">
        <v>2015</v>
      </c>
      <c r="V103" s="225" t="n">
        <v>2015</v>
      </c>
      <c r="W103" s="225" t="n">
        <v>2015</v>
      </c>
      <c r="X103" s="225" t="n">
        <v>2020</v>
      </c>
      <c r="Y103" s="225" t="n">
        <v>2020</v>
      </c>
      <c r="Z103" s="225" t="n">
        <v>2020</v>
      </c>
      <c r="AA103" s="225" t="n">
        <v>2011</v>
      </c>
      <c r="AB103" s="225" t="n">
        <v>2020</v>
      </c>
      <c r="AC103" s="225"/>
      <c r="AD103" s="225" t="n">
        <v>2018</v>
      </c>
      <c r="AE103" s="225" t="n">
        <v>2020</v>
      </c>
      <c r="AF103" s="225"/>
      <c r="AG103" s="225" t="n">
        <v>2020</v>
      </c>
      <c r="AH103" s="225" t="n">
        <v>2022</v>
      </c>
      <c r="AI103" s="225" t="n">
        <v>2021</v>
      </c>
      <c r="AJ103" s="225" t="n">
        <v>2021</v>
      </c>
      <c r="AK103" s="225" t="n">
        <v>2019</v>
      </c>
      <c r="AL103" s="225"/>
      <c r="AM103" s="225" t="n">
        <v>2022</v>
      </c>
      <c r="AN103" s="225"/>
      <c r="AO103" s="225"/>
      <c r="AP103" s="225"/>
      <c r="AQ103" s="225" t="n">
        <v>2020</v>
      </c>
      <c r="AR103" s="225" t="n">
        <v>2020</v>
      </c>
      <c r="AS103" s="225"/>
      <c r="AT103" s="225" t="n">
        <v>2020</v>
      </c>
      <c r="AU103" s="225" t="n">
        <v>2019</v>
      </c>
      <c r="AV103" s="225" t="n">
        <v>2019</v>
      </c>
      <c r="AW103" s="225"/>
      <c r="AX103" s="225" t="n">
        <v>2020</v>
      </c>
      <c r="AY103" s="225" t="n">
        <v>2019</v>
      </c>
      <c r="AZ103" s="225" t="n">
        <v>2019</v>
      </c>
      <c r="BA103" s="225" t="n">
        <v>2020</v>
      </c>
      <c r="BB103" s="225" t="n">
        <v>2021</v>
      </c>
      <c r="BC103" s="225" t="n">
        <v>2022</v>
      </c>
      <c r="BD103" s="226" t="n">
        <v>44700</v>
      </c>
      <c r="BE103" s="227" t="n">
        <v>44775</v>
      </c>
      <c r="BF103" s="225" t="n">
        <v>2021</v>
      </c>
      <c r="BG103" s="225" t="n">
        <v>2020</v>
      </c>
      <c r="BH103" s="225" t="n">
        <v>2020</v>
      </c>
      <c r="BI103" s="225"/>
      <c r="BJ103" s="225" t="n">
        <v>2020</v>
      </c>
      <c r="BK103" s="225" t="n">
        <v>2021</v>
      </c>
      <c r="BL103" s="225" t="n">
        <v>2020</v>
      </c>
      <c r="BM103" s="225" t="n">
        <v>2011</v>
      </c>
      <c r="BN103" s="225" t="n">
        <v>2020</v>
      </c>
      <c r="BO103" s="225" t="n">
        <v>2020</v>
      </c>
      <c r="BP103" s="225" t="n">
        <v>2014</v>
      </c>
      <c r="BQ103" s="225" t="n">
        <v>2020</v>
      </c>
      <c r="BR103" s="225" t="n">
        <v>2020</v>
      </c>
      <c r="BS103" s="225" t="n">
        <v>2016</v>
      </c>
      <c r="BT103" s="225" t="n">
        <v>2020</v>
      </c>
      <c r="BU103" s="225" t="n">
        <v>2020</v>
      </c>
      <c r="BV103" s="225" t="n">
        <v>2020</v>
      </c>
      <c r="BW103" s="225" t="n">
        <v>2019</v>
      </c>
      <c r="BX103" s="225" t="n">
        <v>2017</v>
      </c>
      <c r="BY103" s="225" t="n">
        <v>2020</v>
      </c>
      <c r="BZ103" s="225" t="n">
        <v>2021</v>
      </c>
      <c r="CA103" s="225" t="n">
        <v>2015</v>
      </c>
    </row>
    <row r="104" customFormat="false" ht="14.5" hidden="false" customHeight="false" outlineLevel="0" collapsed="false">
      <c r="A104" s="178" t="s">
        <v>613</v>
      </c>
      <c r="B104" s="220" t="s">
        <v>614</v>
      </c>
      <c r="C104" s="225" t="n">
        <v>2015</v>
      </c>
      <c r="D104" s="225" t="n">
        <v>2015</v>
      </c>
      <c r="E104" s="225" t="n">
        <v>2015</v>
      </c>
      <c r="F104" s="225" t="n">
        <v>2015</v>
      </c>
      <c r="G104" s="225" t="n">
        <v>2015</v>
      </c>
      <c r="H104" s="225" t="n">
        <v>2015</v>
      </c>
      <c r="I104" s="225" t="n">
        <v>2015</v>
      </c>
      <c r="J104" s="225" t="n">
        <v>2021</v>
      </c>
      <c r="K104" s="225" t="n">
        <v>2021</v>
      </c>
      <c r="L104" s="225" t="n">
        <v>2020</v>
      </c>
      <c r="M104" s="225" t="n">
        <v>2015</v>
      </c>
      <c r="N104" s="225" t="n">
        <v>2015</v>
      </c>
      <c r="O104" s="225" t="n">
        <v>2015</v>
      </c>
      <c r="P104" s="225" t="n">
        <v>2015</v>
      </c>
      <c r="Q104" s="225" t="n">
        <v>2020</v>
      </c>
      <c r="R104" s="225" t="n">
        <v>2020</v>
      </c>
      <c r="S104" s="225" t="n">
        <v>2020</v>
      </c>
      <c r="T104" s="225" t="n">
        <v>2020</v>
      </c>
      <c r="U104" s="225" t="n">
        <v>2015</v>
      </c>
      <c r="V104" s="225" t="n">
        <v>2015</v>
      </c>
      <c r="W104" s="225" t="n">
        <v>2015</v>
      </c>
      <c r="X104" s="225" t="n">
        <v>2020</v>
      </c>
      <c r="Y104" s="225" t="n">
        <v>2020</v>
      </c>
      <c r="Z104" s="225" t="n">
        <v>2020</v>
      </c>
      <c r="AA104" s="225" t="n">
        <v>2011</v>
      </c>
      <c r="AB104" s="225" t="n">
        <v>2020</v>
      </c>
      <c r="AC104" s="225"/>
      <c r="AD104" s="225" t="n">
        <v>2013</v>
      </c>
      <c r="AE104" s="225" t="n">
        <v>2020</v>
      </c>
      <c r="AF104" s="225"/>
      <c r="AG104" s="225" t="n">
        <v>2020</v>
      </c>
      <c r="AH104" s="225" t="n">
        <v>2022</v>
      </c>
      <c r="AI104" s="225" t="n">
        <v>2021</v>
      </c>
      <c r="AJ104" s="225" t="n">
        <v>2021</v>
      </c>
      <c r="AK104" s="225" t="n">
        <v>2019</v>
      </c>
      <c r="AL104" s="225"/>
      <c r="AM104" s="225" t="n">
        <v>2022</v>
      </c>
      <c r="AN104" s="225"/>
      <c r="AO104" s="225"/>
      <c r="AP104" s="225"/>
      <c r="AQ104" s="225" t="n">
        <v>2020</v>
      </c>
      <c r="AR104" s="225" t="n">
        <v>2020</v>
      </c>
      <c r="AS104" s="225"/>
      <c r="AT104" s="225" t="n">
        <v>2020</v>
      </c>
      <c r="AU104" s="225"/>
      <c r="AV104" s="225"/>
      <c r="AW104" s="225"/>
      <c r="AX104" s="225" t="n">
        <v>2020</v>
      </c>
      <c r="AY104" s="225" t="n">
        <v>2019</v>
      </c>
      <c r="AZ104" s="225" t="n">
        <v>2019</v>
      </c>
      <c r="BA104" s="225" t="n">
        <v>2020</v>
      </c>
      <c r="BB104" s="225" t="n">
        <v>2021</v>
      </c>
      <c r="BC104" s="225" t="n">
        <v>2022</v>
      </c>
      <c r="BD104" s="226" t="n">
        <v>44700</v>
      </c>
      <c r="BE104" s="227" t="n">
        <v>44768</v>
      </c>
      <c r="BF104" s="225" t="n">
        <v>2021</v>
      </c>
      <c r="BG104" s="225" t="n">
        <v>2020</v>
      </c>
      <c r="BH104" s="225" t="n">
        <v>2020</v>
      </c>
      <c r="BI104" s="225"/>
      <c r="BJ104" s="225" t="n">
        <v>2020</v>
      </c>
      <c r="BK104" s="225" t="n">
        <v>2021</v>
      </c>
      <c r="BL104" s="225" t="n">
        <v>2020</v>
      </c>
      <c r="BM104" s="225"/>
      <c r="BN104" s="225" t="n">
        <v>2020</v>
      </c>
      <c r="BO104" s="225" t="n">
        <v>2020</v>
      </c>
      <c r="BP104" s="225" t="n">
        <v>2014</v>
      </c>
      <c r="BQ104" s="225" t="n">
        <v>2020</v>
      </c>
      <c r="BR104" s="225" t="n">
        <v>2020</v>
      </c>
      <c r="BS104" s="225" t="n">
        <v>2017</v>
      </c>
      <c r="BT104" s="225" t="n">
        <v>2020</v>
      </c>
      <c r="BU104" s="225" t="n">
        <v>2020</v>
      </c>
      <c r="BV104" s="225" t="n">
        <v>2020</v>
      </c>
      <c r="BW104" s="225" t="n">
        <v>2019</v>
      </c>
      <c r="BX104" s="225" t="n">
        <v>2017</v>
      </c>
      <c r="BY104" s="225" t="n">
        <v>2020</v>
      </c>
      <c r="BZ104" s="225" t="n">
        <v>2021</v>
      </c>
      <c r="CA104" s="225" t="n">
        <v>2015</v>
      </c>
    </row>
    <row r="105" customFormat="false" ht="14.5" hidden="false" customHeight="false" outlineLevel="0" collapsed="false">
      <c r="A105" s="178" t="s">
        <v>615</v>
      </c>
      <c r="B105" s="220" t="s">
        <v>616</v>
      </c>
      <c r="C105" s="225" t="n">
        <v>2015</v>
      </c>
      <c r="D105" s="225" t="n">
        <v>2015</v>
      </c>
      <c r="E105" s="225" t="n">
        <v>2015</v>
      </c>
      <c r="F105" s="225" t="n">
        <v>2015</v>
      </c>
      <c r="G105" s="225" t="n">
        <v>2015</v>
      </c>
      <c r="H105" s="225" t="n">
        <v>2015</v>
      </c>
      <c r="I105" s="225" t="n">
        <v>2015</v>
      </c>
      <c r="J105" s="225" t="n">
        <v>2021</v>
      </c>
      <c r="K105" s="225" t="n">
        <v>2021</v>
      </c>
      <c r="L105" s="225" t="n">
        <v>2020</v>
      </c>
      <c r="M105" s="225" t="n">
        <v>2015</v>
      </c>
      <c r="N105" s="225" t="n">
        <v>2015</v>
      </c>
      <c r="O105" s="225" t="n">
        <v>2015</v>
      </c>
      <c r="P105" s="225" t="n">
        <v>2015</v>
      </c>
      <c r="Q105" s="225" t="n">
        <v>2020</v>
      </c>
      <c r="R105" s="225" t="n">
        <v>2020</v>
      </c>
      <c r="S105" s="225" t="n">
        <v>2020</v>
      </c>
      <c r="T105" s="225" t="n">
        <v>2020</v>
      </c>
      <c r="U105" s="225" t="n">
        <v>2015</v>
      </c>
      <c r="V105" s="225" t="n">
        <v>2015</v>
      </c>
      <c r="W105" s="225" t="n">
        <v>2015</v>
      </c>
      <c r="X105" s="225" t="n">
        <v>2020</v>
      </c>
      <c r="Y105" s="225" t="n">
        <v>2020</v>
      </c>
      <c r="Z105" s="225" t="n">
        <v>2020</v>
      </c>
      <c r="AA105" s="225" t="n">
        <v>2011</v>
      </c>
      <c r="AB105" s="225" t="n">
        <v>2020</v>
      </c>
      <c r="AC105" s="225" t="n">
        <v>2020</v>
      </c>
      <c r="AD105" s="225" t="n">
        <v>2018</v>
      </c>
      <c r="AE105" s="225" t="n">
        <v>2020</v>
      </c>
      <c r="AF105" s="225" t="n">
        <v>2018</v>
      </c>
      <c r="AG105" s="225" t="n">
        <v>2020</v>
      </c>
      <c r="AH105" s="225" t="n">
        <v>2022</v>
      </c>
      <c r="AI105" s="225" t="n">
        <v>2021</v>
      </c>
      <c r="AJ105" s="225" t="n">
        <v>2021</v>
      </c>
      <c r="AK105" s="225" t="n">
        <v>2019</v>
      </c>
      <c r="AL105" s="225" t="n">
        <v>2018</v>
      </c>
      <c r="AM105" s="225" t="n">
        <v>2022</v>
      </c>
      <c r="AN105" s="225" t="n">
        <v>2019</v>
      </c>
      <c r="AO105" s="225" t="n">
        <v>2020</v>
      </c>
      <c r="AP105" s="225" t="n">
        <v>2020</v>
      </c>
      <c r="AQ105" s="225" t="n">
        <v>2020</v>
      </c>
      <c r="AR105" s="225" t="n">
        <v>2020</v>
      </c>
      <c r="AS105" s="225" t="n">
        <v>2018</v>
      </c>
      <c r="AT105" s="225" t="n">
        <v>2020</v>
      </c>
      <c r="AU105" s="225" t="n">
        <v>2020</v>
      </c>
      <c r="AV105" s="225" t="n">
        <v>2020</v>
      </c>
      <c r="AW105" s="225" t="n">
        <v>2020</v>
      </c>
      <c r="AX105" s="225" t="n">
        <v>2020</v>
      </c>
      <c r="AY105" s="225"/>
      <c r="AZ105" s="225" t="n">
        <v>2012</v>
      </c>
      <c r="BA105" s="225" t="n">
        <v>2020</v>
      </c>
      <c r="BB105" s="225" t="n">
        <v>2021</v>
      </c>
      <c r="BC105" s="225" t="n">
        <v>2022</v>
      </c>
      <c r="BD105" s="226" t="n">
        <v>44700</v>
      </c>
      <c r="BE105" s="227" t="n">
        <v>44561</v>
      </c>
      <c r="BF105" s="225" t="n">
        <v>2021</v>
      </c>
      <c r="BG105" s="225" t="n">
        <v>2020</v>
      </c>
      <c r="BH105" s="225" t="n">
        <v>2020</v>
      </c>
      <c r="BI105" s="225" t="n">
        <v>2015</v>
      </c>
      <c r="BJ105" s="225" t="n">
        <v>2020</v>
      </c>
      <c r="BK105" s="225" t="n">
        <v>2021</v>
      </c>
      <c r="BL105" s="225" t="n">
        <v>2020</v>
      </c>
      <c r="BM105" s="225" t="n">
        <v>2018</v>
      </c>
      <c r="BN105" s="225" t="n">
        <v>2018</v>
      </c>
      <c r="BO105" s="225" t="n">
        <v>2020</v>
      </c>
      <c r="BP105" s="225" t="n">
        <v>2014</v>
      </c>
      <c r="BQ105" s="225" t="n">
        <v>2020</v>
      </c>
      <c r="BR105" s="225" t="n">
        <v>2020</v>
      </c>
      <c r="BS105" s="225" t="n">
        <v>2014</v>
      </c>
      <c r="BT105" s="225" t="n">
        <v>2020</v>
      </c>
      <c r="BU105" s="225" t="n">
        <v>2020</v>
      </c>
      <c r="BV105" s="225" t="n">
        <v>2020</v>
      </c>
      <c r="BW105" s="225" t="n">
        <v>2019</v>
      </c>
      <c r="BX105" s="225" t="n">
        <v>2017</v>
      </c>
      <c r="BY105" s="225" t="n">
        <v>2020</v>
      </c>
      <c r="BZ105" s="225" t="n">
        <v>2021</v>
      </c>
      <c r="CA105" s="225" t="n">
        <v>2015</v>
      </c>
    </row>
    <row r="106" customFormat="false" ht="14.5" hidden="false" customHeight="false" outlineLevel="0" collapsed="false">
      <c r="A106" s="178" t="s">
        <v>617</v>
      </c>
      <c r="B106" s="220" t="s">
        <v>618</v>
      </c>
      <c r="C106" s="225" t="n">
        <v>2015</v>
      </c>
      <c r="D106" s="225" t="n">
        <v>2015</v>
      </c>
      <c r="E106" s="225" t="n">
        <v>2015</v>
      </c>
      <c r="F106" s="225" t="n">
        <v>2015</v>
      </c>
      <c r="G106" s="225" t="n">
        <v>2015</v>
      </c>
      <c r="H106" s="225" t="n">
        <v>2015</v>
      </c>
      <c r="I106" s="225" t="n">
        <v>2015</v>
      </c>
      <c r="J106" s="225" t="n">
        <v>2021</v>
      </c>
      <c r="K106" s="225" t="n">
        <v>2021</v>
      </c>
      <c r="L106" s="225" t="n">
        <v>2020</v>
      </c>
      <c r="M106" s="225" t="n">
        <v>2015</v>
      </c>
      <c r="N106" s="225" t="n">
        <v>2015</v>
      </c>
      <c r="O106" s="225" t="n">
        <v>2015</v>
      </c>
      <c r="P106" s="225" t="n">
        <v>2015</v>
      </c>
      <c r="Q106" s="225" t="n">
        <v>2020</v>
      </c>
      <c r="R106" s="225" t="n">
        <v>2020</v>
      </c>
      <c r="S106" s="225" t="n">
        <v>2020</v>
      </c>
      <c r="T106" s="225" t="n">
        <v>2020</v>
      </c>
      <c r="U106" s="225" t="n">
        <v>2015</v>
      </c>
      <c r="V106" s="225" t="n">
        <v>2015</v>
      </c>
      <c r="W106" s="225" t="n">
        <v>2015</v>
      </c>
      <c r="X106" s="225" t="n">
        <v>2020</v>
      </c>
      <c r="Y106" s="225" t="n">
        <v>2020</v>
      </c>
      <c r="Z106" s="225" t="n">
        <v>2020</v>
      </c>
      <c r="AA106" s="225" t="n">
        <v>2015</v>
      </c>
      <c r="AB106" s="225" t="n">
        <v>2020</v>
      </c>
      <c r="AC106" s="225" t="n">
        <v>2020</v>
      </c>
      <c r="AD106" s="225" t="n">
        <v>2018</v>
      </c>
      <c r="AE106" s="225" t="n">
        <v>2020</v>
      </c>
      <c r="AF106" s="225" t="n">
        <v>2018</v>
      </c>
      <c r="AG106" s="225" t="n">
        <v>2020</v>
      </c>
      <c r="AH106" s="225" t="n">
        <v>2022</v>
      </c>
      <c r="AI106" s="225" t="n">
        <v>2021</v>
      </c>
      <c r="AJ106" s="225" t="n">
        <v>2021</v>
      </c>
      <c r="AK106" s="225" t="n">
        <v>2019</v>
      </c>
      <c r="AL106" s="225" t="s">
        <v>796</v>
      </c>
      <c r="AM106" s="225" t="n">
        <v>2022</v>
      </c>
      <c r="AN106" s="225" t="n">
        <v>2019</v>
      </c>
      <c r="AO106" s="225" t="n">
        <v>2020</v>
      </c>
      <c r="AP106" s="225" t="n">
        <v>2020</v>
      </c>
      <c r="AQ106" s="225" t="n">
        <v>2020</v>
      </c>
      <c r="AR106" s="225" t="n">
        <v>2020</v>
      </c>
      <c r="AS106" s="225" t="n">
        <v>2020</v>
      </c>
      <c r="AT106" s="225" t="n">
        <v>2020</v>
      </c>
      <c r="AU106" s="225" t="n">
        <v>2020</v>
      </c>
      <c r="AV106" s="225" t="n">
        <v>2020</v>
      </c>
      <c r="AW106" s="225" t="n">
        <v>2020</v>
      </c>
      <c r="AX106" s="225" t="n">
        <v>2020</v>
      </c>
      <c r="AY106" s="225" t="n">
        <v>2019</v>
      </c>
      <c r="AZ106" s="225" t="n">
        <v>2019</v>
      </c>
      <c r="BA106" s="225" t="n">
        <v>2020</v>
      </c>
      <c r="BB106" s="225" t="n">
        <v>2021</v>
      </c>
      <c r="BC106" s="225" t="n">
        <v>2022</v>
      </c>
      <c r="BD106" s="226" t="n">
        <v>44700</v>
      </c>
      <c r="BE106" s="227" t="n">
        <v>44742</v>
      </c>
      <c r="BF106" s="225" t="n">
        <v>2021</v>
      </c>
      <c r="BG106" s="225" t="n">
        <v>2020</v>
      </c>
      <c r="BH106" s="225" t="n">
        <v>2020</v>
      </c>
      <c r="BI106" s="225" t="n">
        <v>2015</v>
      </c>
      <c r="BJ106" s="225" t="n">
        <v>2020</v>
      </c>
      <c r="BK106" s="225" t="n">
        <v>2021</v>
      </c>
      <c r="BL106" s="225" t="n">
        <v>2020</v>
      </c>
      <c r="BM106" s="225" t="n">
        <v>2015</v>
      </c>
      <c r="BN106" s="225" t="n">
        <v>2019</v>
      </c>
      <c r="BO106" s="225" t="n">
        <v>2020</v>
      </c>
      <c r="BP106" s="225" t="n">
        <v>2014</v>
      </c>
      <c r="BQ106" s="225" t="n">
        <v>2020</v>
      </c>
      <c r="BR106" s="225" t="n">
        <v>2020</v>
      </c>
      <c r="BS106" s="225" t="n">
        <v>2016</v>
      </c>
      <c r="BT106" s="225" t="n">
        <v>2020</v>
      </c>
      <c r="BU106" s="225" t="n">
        <v>2020</v>
      </c>
      <c r="BV106" s="225" t="n">
        <v>2020</v>
      </c>
      <c r="BW106" s="225" t="n">
        <v>2019</v>
      </c>
      <c r="BX106" s="225" t="n">
        <v>2017</v>
      </c>
      <c r="BY106" s="225" t="n">
        <v>2020</v>
      </c>
      <c r="BZ106" s="225" t="n">
        <v>2021</v>
      </c>
      <c r="CA106" s="225" t="n">
        <v>2015</v>
      </c>
    </row>
    <row r="107" customFormat="false" ht="14.5" hidden="false" customHeight="false" outlineLevel="0" collapsed="false">
      <c r="A107" s="178" t="s">
        <v>619</v>
      </c>
      <c r="B107" s="220" t="s">
        <v>620</v>
      </c>
      <c r="C107" s="225" t="n">
        <v>2015</v>
      </c>
      <c r="D107" s="225" t="n">
        <v>2015</v>
      </c>
      <c r="E107" s="225" t="n">
        <v>2015</v>
      </c>
      <c r="F107" s="225" t="n">
        <v>2015</v>
      </c>
      <c r="G107" s="225" t="n">
        <v>2015</v>
      </c>
      <c r="H107" s="225" t="n">
        <v>2015</v>
      </c>
      <c r="I107" s="225" t="n">
        <v>2015</v>
      </c>
      <c r="J107" s="225" t="n">
        <v>2021</v>
      </c>
      <c r="K107" s="225" t="n">
        <v>2021</v>
      </c>
      <c r="L107" s="225" t="n">
        <v>2020</v>
      </c>
      <c r="M107" s="225" t="n">
        <v>2015</v>
      </c>
      <c r="N107" s="225" t="n">
        <v>2015</v>
      </c>
      <c r="O107" s="225" t="n">
        <v>2015</v>
      </c>
      <c r="P107" s="225" t="n">
        <v>2015</v>
      </c>
      <c r="Q107" s="225" t="n">
        <v>2020</v>
      </c>
      <c r="R107" s="225" t="n">
        <v>2020</v>
      </c>
      <c r="S107" s="225" t="n">
        <v>2020</v>
      </c>
      <c r="T107" s="225" t="n">
        <v>2020</v>
      </c>
      <c r="U107" s="225" t="n">
        <v>2015</v>
      </c>
      <c r="V107" s="225" t="n">
        <v>2015</v>
      </c>
      <c r="W107" s="225" t="n">
        <v>2015</v>
      </c>
      <c r="X107" s="225" t="n">
        <v>2020</v>
      </c>
      <c r="Y107" s="225" t="n">
        <v>2020</v>
      </c>
      <c r="Z107" s="225" t="n">
        <v>2020</v>
      </c>
      <c r="AA107" s="225" t="n">
        <v>2000</v>
      </c>
      <c r="AB107" s="225" t="n">
        <v>2016</v>
      </c>
      <c r="AC107" s="225"/>
      <c r="AD107" s="225" t="n">
        <v>2017</v>
      </c>
      <c r="AE107" s="225" t="n">
        <v>2020</v>
      </c>
      <c r="AF107" s="225"/>
      <c r="AG107" s="225" t="n">
        <v>2020</v>
      </c>
      <c r="AH107" s="225" t="n">
        <v>2022</v>
      </c>
      <c r="AI107" s="225" t="n">
        <v>2021</v>
      </c>
      <c r="AJ107" s="225" t="n">
        <v>2021</v>
      </c>
      <c r="AK107" s="225" t="n">
        <v>2019</v>
      </c>
      <c r="AL107" s="225"/>
      <c r="AM107" s="225" t="n">
        <v>2022</v>
      </c>
      <c r="AN107" s="225" t="n">
        <v>2019</v>
      </c>
      <c r="AO107" s="225" t="n">
        <v>2020</v>
      </c>
      <c r="AP107" s="225" t="n">
        <v>2020</v>
      </c>
      <c r="AQ107" s="225" t="n">
        <v>2020</v>
      </c>
      <c r="AR107" s="225" t="n">
        <v>2020</v>
      </c>
      <c r="AS107" s="225" t="n">
        <v>2019</v>
      </c>
      <c r="AT107" s="225" t="n">
        <v>2020</v>
      </c>
      <c r="AU107" s="225" t="n">
        <v>2020</v>
      </c>
      <c r="AV107" s="225" t="n">
        <v>2020</v>
      </c>
      <c r="AW107" s="225" t="n">
        <v>2020</v>
      </c>
      <c r="AX107" s="225" t="n">
        <v>2020</v>
      </c>
      <c r="AY107" s="225" t="n">
        <v>2019</v>
      </c>
      <c r="AZ107" s="225" t="n">
        <v>2015</v>
      </c>
      <c r="BA107" s="225" t="n">
        <v>2020</v>
      </c>
      <c r="BB107" s="225" t="n">
        <v>2021</v>
      </c>
      <c r="BC107" s="225" t="n">
        <v>2022</v>
      </c>
      <c r="BD107" s="226" t="n">
        <v>44700</v>
      </c>
      <c r="BE107" s="227" t="n">
        <v>44561</v>
      </c>
      <c r="BF107" s="225" t="n">
        <v>2021</v>
      </c>
      <c r="BG107" s="225" t="n">
        <v>2020</v>
      </c>
      <c r="BH107" s="225" t="n">
        <v>2020</v>
      </c>
      <c r="BI107" s="225" t="n">
        <v>2013</v>
      </c>
      <c r="BJ107" s="225" t="n">
        <v>2020</v>
      </c>
      <c r="BK107" s="225" t="n">
        <v>2021</v>
      </c>
      <c r="BL107" s="225" t="n">
        <v>2020</v>
      </c>
      <c r="BM107" s="225" t="n">
        <v>2019</v>
      </c>
      <c r="BN107" s="225" t="n">
        <v>2020</v>
      </c>
      <c r="BO107" s="225" t="n">
        <v>2020</v>
      </c>
      <c r="BP107" s="225" t="n">
        <v>2014</v>
      </c>
      <c r="BQ107" s="225" t="n">
        <v>2018</v>
      </c>
      <c r="BR107" s="225" t="n">
        <v>2018</v>
      </c>
      <c r="BS107" s="225" t="n">
        <v>2015</v>
      </c>
      <c r="BT107" s="225" t="n">
        <v>2020</v>
      </c>
      <c r="BU107" s="225" t="n">
        <v>2020</v>
      </c>
      <c r="BV107" s="225"/>
      <c r="BW107" s="225" t="n">
        <v>2019</v>
      </c>
      <c r="BX107" s="225" t="n">
        <v>2017</v>
      </c>
      <c r="BY107" s="225" t="n">
        <v>2020</v>
      </c>
      <c r="BZ107" s="225" t="n">
        <v>2021</v>
      </c>
      <c r="CA107" s="225" t="n">
        <v>2015</v>
      </c>
    </row>
    <row r="108" customFormat="false" ht="14.5" hidden="false" customHeight="false" outlineLevel="0" collapsed="false">
      <c r="A108" s="178" t="s">
        <v>621</v>
      </c>
      <c r="B108" s="220" t="s">
        <v>622</v>
      </c>
      <c r="C108" s="225" t="n">
        <v>2015</v>
      </c>
      <c r="D108" s="225" t="n">
        <v>2015</v>
      </c>
      <c r="E108" s="225" t="n">
        <v>2015</v>
      </c>
      <c r="F108" s="225" t="n">
        <v>2015</v>
      </c>
      <c r="G108" s="225" t="n">
        <v>2015</v>
      </c>
      <c r="H108" s="225" t="n">
        <v>2015</v>
      </c>
      <c r="I108" s="225" t="n">
        <v>2015</v>
      </c>
      <c r="J108" s="225" t="n">
        <v>2021</v>
      </c>
      <c r="K108" s="225" t="n">
        <v>2021</v>
      </c>
      <c r="L108" s="225"/>
      <c r="M108" s="225" t="n">
        <v>2015</v>
      </c>
      <c r="N108" s="225" t="n">
        <v>2015</v>
      </c>
      <c r="O108" s="225" t="n">
        <v>2015</v>
      </c>
      <c r="P108" s="225" t="n">
        <v>2015</v>
      </c>
      <c r="Q108" s="225" t="n">
        <v>2020</v>
      </c>
      <c r="R108" s="225" t="n">
        <v>2020</v>
      </c>
      <c r="S108" s="225" t="n">
        <v>2020</v>
      </c>
      <c r="T108" s="225" t="n">
        <v>2020</v>
      </c>
      <c r="U108" s="225" t="n">
        <v>2015</v>
      </c>
      <c r="V108" s="225" t="n">
        <v>2015</v>
      </c>
      <c r="W108" s="225" t="n">
        <v>2015</v>
      </c>
      <c r="X108" s="225" t="n">
        <v>2020</v>
      </c>
      <c r="Y108" s="225" t="n">
        <v>2020</v>
      </c>
      <c r="Z108" s="225" t="n">
        <v>2020</v>
      </c>
      <c r="AA108" s="225" t="n">
        <v>2017</v>
      </c>
      <c r="AB108" s="225" t="n">
        <v>2020</v>
      </c>
      <c r="AC108" s="225" t="n">
        <v>2020</v>
      </c>
      <c r="AD108" s="225" t="n">
        <v>2013</v>
      </c>
      <c r="AE108" s="225" t="n">
        <v>2020</v>
      </c>
      <c r="AF108" s="225" t="n">
        <v>2018</v>
      </c>
      <c r="AG108" s="225" t="n">
        <v>2020</v>
      </c>
      <c r="AH108" s="225" t="n">
        <v>2022</v>
      </c>
      <c r="AI108" s="225" t="n">
        <v>2021</v>
      </c>
      <c r="AJ108" s="225" t="n">
        <v>2021</v>
      </c>
      <c r="AK108" s="225" t="n">
        <v>2019</v>
      </c>
      <c r="AL108" s="225" t="s">
        <v>800</v>
      </c>
      <c r="AM108" s="225" t="n">
        <v>2022</v>
      </c>
      <c r="AN108" s="225" t="n">
        <v>2019</v>
      </c>
      <c r="AO108" s="225" t="n">
        <v>2020</v>
      </c>
      <c r="AP108" s="225" t="n">
        <v>2020</v>
      </c>
      <c r="AQ108" s="225" t="n">
        <v>2020</v>
      </c>
      <c r="AR108" s="225" t="n">
        <v>2020</v>
      </c>
      <c r="AS108" s="225" t="n">
        <v>2017</v>
      </c>
      <c r="AT108" s="225" t="n">
        <v>2020</v>
      </c>
      <c r="AU108" s="225"/>
      <c r="AV108" s="225"/>
      <c r="AW108" s="225"/>
      <c r="AX108" s="225" t="n">
        <v>2020</v>
      </c>
      <c r="AY108" s="225" t="n">
        <v>2019</v>
      </c>
      <c r="AZ108" s="225" t="n">
        <v>2019</v>
      </c>
      <c r="BA108" s="225" t="n">
        <v>2020</v>
      </c>
      <c r="BB108" s="225" t="n">
        <v>2021</v>
      </c>
      <c r="BC108" s="225" t="n">
        <v>2022</v>
      </c>
      <c r="BD108" s="226"/>
      <c r="BE108" s="227" t="n">
        <v>44561</v>
      </c>
      <c r="BF108" s="225" t="n">
        <v>2021</v>
      </c>
      <c r="BG108" s="225" t="n">
        <v>2020</v>
      </c>
      <c r="BH108" s="225" t="n">
        <v>2020</v>
      </c>
      <c r="BI108" s="225" t="n">
        <v>2013</v>
      </c>
      <c r="BJ108" s="225" t="n">
        <v>2019</v>
      </c>
      <c r="BK108" s="225" t="n">
        <v>2021</v>
      </c>
      <c r="BL108" s="225" t="n">
        <v>2020</v>
      </c>
      <c r="BM108" s="225" t="n">
        <v>2016</v>
      </c>
      <c r="BN108" s="225" t="n">
        <v>2020</v>
      </c>
      <c r="BO108" s="225" t="n">
        <v>2020</v>
      </c>
      <c r="BP108" s="225" t="n">
        <v>2014</v>
      </c>
      <c r="BQ108" s="225" t="n">
        <v>2020</v>
      </c>
      <c r="BR108" s="225" t="n">
        <v>2020</v>
      </c>
      <c r="BS108" s="225" t="n">
        <v>2016</v>
      </c>
      <c r="BT108" s="225" t="n">
        <v>2020</v>
      </c>
      <c r="BU108" s="225" t="n">
        <v>2020</v>
      </c>
      <c r="BV108" s="225"/>
      <c r="BW108" s="225" t="n">
        <v>2019</v>
      </c>
      <c r="BX108" s="225" t="n">
        <v>2017</v>
      </c>
      <c r="BY108" s="225" t="n">
        <v>2020</v>
      </c>
      <c r="BZ108" s="225" t="n">
        <v>2021</v>
      </c>
      <c r="CA108" s="225" t="n">
        <v>2015</v>
      </c>
    </row>
    <row r="109" customFormat="false" ht="14.5" hidden="false" customHeight="false" outlineLevel="0" collapsed="false">
      <c r="A109" s="178" t="s">
        <v>623</v>
      </c>
      <c r="B109" s="220" t="s">
        <v>624</v>
      </c>
      <c r="C109" s="225" t="n">
        <v>2015</v>
      </c>
      <c r="D109" s="225" t="n">
        <v>2015</v>
      </c>
      <c r="E109" s="225" t="n">
        <v>2015</v>
      </c>
      <c r="F109" s="225" t="n">
        <v>2015</v>
      </c>
      <c r="G109" s="225" t="n">
        <v>2015</v>
      </c>
      <c r="H109" s="225" t="n">
        <v>2015</v>
      </c>
      <c r="I109" s="225" t="n">
        <v>2015</v>
      </c>
      <c r="J109" s="225" t="n">
        <v>2021</v>
      </c>
      <c r="K109" s="225" t="n">
        <v>2021</v>
      </c>
      <c r="L109" s="225" t="n">
        <v>2020</v>
      </c>
      <c r="M109" s="225" t="n">
        <v>2015</v>
      </c>
      <c r="N109" s="225" t="n">
        <v>2015</v>
      </c>
      <c r="O109" s="225" t="n">
        <v>2015</v>
      </c>
      <c r="P109" s="225" t="n">
        <v>2015</v>
      </c>
      <c r="Q109" s="225" t="n">
        <v>2020</v>
      </c>
      <c r="R109" s="225" t="n">
        <v>2020</v>
      </c>
      <c r="S109" s="225" t="n">
        <v>2020</v>
      </c>
      <c r="T109" s="225" t="n">
        <v>2020</v>
      </c>
      <c r="U109" s="225" t="n">
        <v>2015</v>
      </c>
      <c r="V109" s="225" t="n">
        <v>2015</v>
      </c>
      <c r="W109" s="225" t="n">
        <v>2015</v>
      </c>
      <c r="X109" s="225" t="n">
        <v>2020</v>
      </c>
      <c r="Y109" s="225" t="n">
        <v>2020</v>
      </c>
      <c r="Z109" s="225" t="n">
        <v>2020</v>
      </c>
      <c r="AA109" s="225" t="n">
        <v>2018</v>
      </c>
      <c r="AB109" s="225" t="n">
        <v>2020</v>
      </c>
      <c r="AC109" s="225" t="n">
        <v>2020</v>
      </c>
      <c r="AD109" s="225" t="n">
        <v>2018</v>
      </c>
      <c r="AE109" s="225" t="n">
        <v>2020</v>
      </c>
      <c r="AF109" s="225" t="n">
        <v>2018</v>
      </c>
      <c r="AG109" s="225" t="n">
        <v>2020</v>
      </c>
      <c r="AH109" s="225" t="n">
        <v>2022</v>
      </c>
      <c r="AI109" s="225" t="n">
        <v>2021</v>
      </c>
      <c r="AJ109" s="225" t="n">
        <v>2021</v>
      </c>
      <c r="AK109" s="225" t="n">
        <v>2019</v>
      </c>
      <c r="AL109" s="225" t="n">
        <v>2018</v>
      </c>
      <c r="AM109" s="225" t="n">
        <v>2022</v>
      </c>
      <c r="AN109" s="225" t="n">
        <v>2019</v>
      </c>
      <c r="AO109" s="225" t="n">
        <v>2020</v>
      </c>
      <c r="AP109" s="225" t="n">
        <v>2020</v>
      </c>
      <c r="AQ109" s="225" t="n">
        <v>2020</v>
      </c>
      <c r="AR109" s="225" t="n">
        <v>2020</v>
      </c>
      <c r="AS109" s="225" t="n">
        <v>2020</v>
      </c>
      <c r="AT109" s="225" t="n">
        <v>2020</v>
      </c>
      <c r="AU109" s="225" t="n">
        <v>2020</v>
      </c>
      <c r="AV109" s="225" t="n">
        <v>2020</v>
      </c>
      <c r="AW109" s="225" t="n">
        <v>2020</v>
      </c>
      <c r="AX109" s="225" t="n">
        <v>2020</v>
      </c>
      <c r="AY109" s="225" t="n">
        <v>2019</v>
      </c>
      <c r="AZ109" s="225" t="n">
        <v>2018</v>
      </c>
      <c r="BA109" s="225" t="n">
        <v>2020</v>
      </c>
      <c r="BB109" s="225" t="n">
        <v>2021</v>
      </c>
      <c r="BC109" s="225" t="n">
        <v>2022</v>
      </c>
      <c r="BD109" s="226" t="n">
        <v>44681</v>
      </c>
      <c r="BE109" s="227" t="n">
        <v>44561</v>
      </c>
      <c r="BF109" s="225" t="n">
        <v>2021</v>
      </c>
      <c r="BG109" s="225" t="n">
        <v>2020</v>
      </c>
      <c r="BH109" s="225" t="n">
        <v>2020</v>
      </c>
      <c r="BI109" s="225" t="n">
        <v>2015</v>
      </c>
      <c r="BJ109" s="225" t="n">
        <v>2020</v>
      </c>
      <c r="BK109" s="225" t="n">
        <v>2021</v>
      </c>
      <c r="BL109" s="225" t="n">
        <v>2020</v>
      </c>
      <c r="BM109" s="225" t="n">
        <v>2020</v>
      </c>
      <c r="BN109" s="225" t="n">
        <v>2020</v>
      </c>
      <c r="BO109" s="225" t="n">
        <v>2020</v>
      </c>
      <c r="BP109" s="225" t="n">
        <v>2014</v>
      </c>
      <c r="BQ109" s="225" t="n">
        <v>2020</v>
      </c>
      <c r="BR109" s="225" t="n">
        <v>2020</v>
      </c>
      <c r="BS109" s="225" t="n">
        <v>2016</v>
      </c>
      <c r="BT109" s="225" t="n">
        <v>2020</v>
      </c>
      <c r="BU109" s="225" t="n">
        <v>2020</v>
      </c>
      <c r="BV109" s="225" t="n">
        <v>2020</v>
      </c>
      <c r="BW109" s="225" t="n">
        <v>2019</v>
      </c>
      <c r="BX109" s="225" t="n">
        <v>2017</v>
      </c>
      <c r="BY109" s="225" t="n">
        <v>2020</v>
      </c>
      <c r="BZ109" s="225" t="n">
        <v>2021</v>
      </c>
      <c r="CA109" s="225" t="n">
        <v>2015</v>
      </c>
    </row>
    <row r="110" customFormat="false" ht="14.5" hidden="false" customHeight="false" outlineLevel="0" collapsed="false">
      <c r="A110" s="178" t="s">
        <v>625</v>
      </c>
      <c r="B110" s="220" t="s">
        <v>626</v>
      </c>
      <c r="C110" s="225" t="n">
        <v>2015</v>
      </c>
      <c r="D110" s="225" t="n">
        <v>2015</v>
      </c>
      <c r="E110" s="225" t="n">
        <v>2015</v>
      </c>
      <c r="F110" s="225" t="n">
        <v>2015</v>
      </c>
      <c r="G110" s="225" t="n">
        <v>2015</v>
      </c>
      <c r="H110" s="225" t="n">
        <v>2015</v>
      </c>
      <c r="I110" s="225" t="n">
        <v>2015</v>
      </c>
      <c r="J110" s="225" t="n">
        <v>2021</v>
      </c>
      <c r="K110" s="225" t="n">
        <v>2021</v>
      </c>
      <c r="L110" s="225" t="n">
        <v>2020</v>
      </c>
      <c r="M110" s="225" t="n">
        <v>2015</v>
      </c>
      <c r="N110" s="225" t="n">
        <v>2015</v>
      </c>
      <c r="O110" s="225" t="n">
        <v>2015</v>
      </c>
      <c r="P110" s="225" t="n">
        <v>2015</v>
      </c>
      <c r="Q110" s="225" t="n">
        <v>2020</v>
      </c>
      <c r="R110" s="225" t="n">
        <v>2020</v>
      </c>
      <c r="S110" s="225" t="n">
        <v>2020</v>
      </c>
      <c r="T110" s="225" t="n">
        <v>2020</v>
      </c>
      <c r="U110" s="225" t="n">
        <v>2015</v>
      </c>
      <c r="V110" s="225" t="n">
        <v>2015</v>
      </c>
      <c r="W110" s="225" t="n">
        <v>2015</v>
      </c>
      <c r="X110" s="225" t="n">
        <v>2020</v>
      </c>
      <c r="Y110" s="225" t="n">
        <v>2020</v>
      </c>
      <c r="Z110" s="225" t="n">
        <v>2020</v>
      </c>
      <c r="AA110" s="225" t="n">
        <v>2011</v>
      </c>
      <c r="AB110" s="225" t="n">
        <v>2020</v>
      </c>
      <c r="AC110" s="225"/>
      <c r="AD110" s="225" t="n">
        <v>2018</v>
      </c>
      <c r="AE110" s="225" t="n">
        <v>2020</v>
      </c>
      <c r="AF110" s="225"/>
      <c r="AG110" s="225" t="n">
        <v>2020</v>
      </c>
      <c r="AH110" s="225" t="n">
        <v>2022</v>
      </c>
      <c r="AI110" s="225" t="n">
        <v>2021</v>
      </c>
      <c r="AJ110" s="225" t="n">
        <v>2021</v>
      </c>
      <c r="AK110" s="225" t="n">
        <v>2019</v>
      </c>
      <c r="AL110" s="225"/>
      <c r="AM110" s="225" t="n">
        <v>2022</v>
      </c>
      <c r="AN110" s="225"/>
      <c r="AO110" s="225"/>
      <c r="AP110" s="225" t="n">
        <v>2020</v>
      </c>
      <c r="AQ110" s="225" t="n">
        <v>2020</v>
      </c>
      <c r="AR110" s="225" t="n">
        <v>2020</v>
      </c>
      <c r="AS110" s="225"/>
      <c r="AT110" s="225" t="n">
        <v>2020</v>
      </c>
      <c r="AU110" s="225"/>
      <c r="AV110" s="225"/>
      <c r="AW110" s="225"/>
      <c r="AX110" s="225" t="n">
        <v>2020</v>
      </c>
      <c r="AY110" s="225" t="n">
        <v>2019</v>
      </c>
      <c r="AZ110" s="225" t="n">
        <v>2019</v>
      </c>
      <c r="BA110" s="225" t="n">
        <v>2020</v>
      </c>
      <c r="BB110" s="225" t="n">
        <v>2021</v>
      </c>
      <c r="BC110" s="225" t="n">
        <v>2022</v>
      </c>
      <c r="BD110" s="226" t="n">
        <v>44700</v>
      </c>
      <c r="BE110" s="227" t="n">
        <v>44766</v>
      </c>
      <c r="BF110" s="225" t="n">
        <v>2021</v>
      </c>
      <c r="BG110" s="225" t="n">
        <v>2020</v>
      </c>
      <c r="BH110" s="225" t="n">
        <v>2020</v>
      </c>
      <c r="BI110" s="225"/>
      <c r="BJ110" s="225" t="n">
        <v>2020</v>
      </c>
      <c r="BK110" s="225" t="n">
        <v>2021</v>
      </c>
      <c r="BL110" s="225" t="n">
        <v>2020</v>
      </c>
      <c r="BM110" s="225" t="n">
        <v>2018</v>
      </c>
      <c r="BN110" s="225" t="n">
        <v>2020</v>
      </c>
      <c r="BO110" s="225" t="n">
        <v>2020</v>
      </c>
      <c r="BP110" s="225" t="n">
        <v>2014</v>
      </c>
      <c r="BQ110" s="225" t="n">
        <v>2020</v>
      </c>
      <c r="BR110" s="225" t="n">
        <v>2020</v>
      </c>
      <c r="BS110" s="225" t="n">
        <v>2015</v>
      </c>
      <c r="BT110" s="225" t="n">
        <v>2020</v>
      </c>
      <c r="BU110" s="225" t="n">
        <v>2020</v>
      </c>
      <c r="BV110" s="225"/>
      <c r="BW110" s="225" t="n">
        <v>2019</v>
      </c>
      <c r="BX110" s="225" t="n">
        <v>2017</v>
      </c>
      <c r="BY110" s="225" t="n">
        <v>2020</v>
      </c>
      <c r="BZ110" s="225" t="n">
        <v>2021</v>
      </c>
      <c r="CA110" s="225" t="n">
        <v>2015</v>
      </c>
    </row>
    <row r="111" customFormat="false" ht="14.5" hidden="false" customHeight="false" outlineLevel="0" collapsed="false">
      <c r="A111" s="178" t="s">
        <v>627</v>
      </c>
      <c r="B111" s="220" t="s">
        <v>628</v>
      </c>
      <c r="C111" s="225" t="n">
        <v>2015</v>
      </c>
      <c r="D111" s="225" t="n">
        <v>2015</v>
      </c>
      <c r="E111" s="225" t="n">
        <v>2015</v>
      </c>
      <c r="F111" s="225" t="n">
        <v>2015</v>
      </c>
      <c r="G111" s="225" t="n">
        <v>2015</v>
      </c>
      <c r="H111" s="225" t="n">
        <v>2015</v>
      </c>
      <c r="I111" s="225" t="n">
        <v>2015</v>
      </c>
      <c r="J111" s="225" t="n">
        <v>2021</v>
      </c>
      <c r="K111" s="225" t="n">
        <v>2021</v>
      </c>
      <c r="L111" s="225"/>
      <c r="M111" s="225" t="n">
        <v>2015</v>
      </c>
      <c r="N111" s="225" t="n">
        <v>2015</v>
      </c>
      <c r="O111" s="225" t="n">
        <v>2015</v>
      </c>
      <c r="P111" s="225" t="n">
        <v>2015</v>
      </c>
      <c r="Q111" s="225" t="n">
        <v>2020</v>
      </c>
      <c r="R111" s="225" t="n">
        <v>2020</v>
      </c>
      <c r="S111" s="225" t="n">
        <v>2020</v>
      </c>
      <c r="T111" s="225" t="n">
        <v>2020</v>
      </c>
      <c r="U111" s="225" t="n">
        <v>2015</v>
      </c>
      <c r="V111" s="225" t="n">
        <v>2015</v>
      </c>
      <c r="W111" s="225" t="n">
        <v>2015</v>
      </c>
      <c r="X111" s="225" t="n">
        <v>2020</v>
      </c>
      <c r="Y111" s="225" t="n">
        <v>2020</v>
      </c>
      <c r="Z111" s="225" t="n">
        <v>2020</v>
      </c>
      <c r="AA111" s="225"/>
      <c r="AB111" s="225" t="n">
        <v>2020</v>
      </c>
      <c r="AC111" s="225" t="n">
        <v>2020</v>
      </c>
      <c r="AD111" s="225" t="n">
        <v>2013</v>
      </c>
      <c r="AE111" s="225" t="n">
        <v>2020</v>
      </c>
      <c r="AF111" s="225"/>
      <c r="AG111" s="225"/>
      <c r="AH111" s="225" t="n">
        <v>2022</v>
      </c>
      <c r="AI111" s="225" t="n">
        <v>2021</v>
      </c>
      <c r="AJ111" s="225" t="n">
        <v>2021</v>
      </c>
      <c r="AK111" s="225" t="n">
        <v>2019</v>
      </c>
      <c r="AL111" s="225"/>
      <c r="AM111" s="225" t="n">
        <v>2022</v>
      </c>
      <c r="AN111" s="225" t="n">
        <v>2019</v>
      </c>
      <c r="AO111" s="225" t="n">
        <v>2020</v>
      </c>
      <c r="AP111" s="225" t="n">
        <v>2020</v>
      </c>
      <c r="AQ111" s="225" t="n">
        <v>2020</v>
      </c>
      <c r="AR111" s="225" t="n">
        <v>2020</v>
      </c>
      <c r="AS111" s="225" t="n">
        <v>2017</v>
      </c>
      <c r="AT111" s="225" t="n">
        <v>2020</v>
      </c>
      <c r="AU111" s="225"/>
      <c r="AV111" s="225"/>
      <c r="AW111" s="225"/>
      <c r="AX111" s="225" t="n">
        <v>2020</v>
      </c>
      <c r="AY111" s="225"/>
      <c r="AZ111" s="225" t="n">
        <v>2019</v>
      </c>
      <c r="BA111" s="225" t="n">
        <v>2020</v>
      </c>
      <c r="BB111" s="225" t="n">
        <v>2021</v>
      </c>
      <c r="BC111" s="225" t="n">
        <v>2022</v>
      </c>
      <c r="BD111" s="226"/>
      <c r="BE111" s="227" t="n">
        <v>44561</v>
      </c>
      <c r="BF111" s="225" t="n">
        <v>2021</v>
      </c>
      <c r="BG111" s="225" t="n">
        <v>2020</v>
      </c>
      <c r="BH111" s="225" t="n">
        <v>2020</v>
      </c>
      <c r="BI111" s="225" t="n">
        <v>2013</v>
      </c>
      <c r="BJ111" s="225" t="n">
        <v>2019</v>
      </c>
      <c r="BK111" s="225"/>
      <c r="BL111" s="225" t="n">
        <v>2020</v>
      </c>
      <c r="BM111" s="225" t="n">
        <v>2011</v>
      </c>
      <c r="BN111" s="225" t="n">
        <v>2017</v>
      </c>
      <c r="BO111" s="225" t="n">
        <v>2020</v>
      </c>
      <c r="BP111" s="225" t="n">
        <v>2014</v>
      </c>
      <c r="BQ111" s="225" t="n">
        <v>2020</v>
      </c>
      <c r="BR111" s="225" t="n">
        <v>2020</v>
      </c>
      <c r="BS111" s="225" t="n">
        <v>2012</v>
      </c>
      <c r="BT111" s="225" t="n">
        <v>2019</v>
      </c>
      <c r="BU111" s="225" t="n">
        <v>2019</v>
      </c>
      <c r="BV111" s="225" t="n">
        <v>2019</v>
      </c>
      <c r="BW111" s="225" t="n">
        <v>2019</v>
      </c>
      <c r="BX111" s="225"/>
      <c r="BY111" s="225" t="n">
        <v>2020</v>
      </c>
      <c r="BZ111" s="225" t="n">
        <v>2021</v>
      </c>
      <c r="CA111" s="225" t="n">
        <v>2015</v>
      </c>
    </row>
    <row r="112" customFormat="false" ht="14.5" hidden="false" customHeight="false" outlineLevel="0" collapsed="false">
      <c r="A112" s="178" t="s">
        <v>629</v>
      </c>
      <c r="B112" s="220" t="s">
        <v>630</v>
      </c>
      <c r="C112" s="225" t="n">
        <v>2015</v>
      </c>
      <c r="D112" s="225" t="n">
        <v>2015</v>
      </c>
      <c r="E112" s="225" t="n">
        <v>2015</v>
      </c>
      <c r="F112" s="225" t="n">
        <v>2015</v>
      </c>
      <c r="G112" s="225" t="n">
        <v>2015</v>
      </c>
      <c r="H112" s="225" t="n">
        <v>2015</v>
      </c>
      <c r="I112" s="225" t="n">
        <v>2015</v>
      </c>
      <c r="J112" s="225" t="n">
        <v>2021</v>
      </c>
      <c r="K112" s="225" t="n">
        <v>2021</v>
      </c>
      <c r="L112" s="225" t="n">
        <v>2020</v>
      </c>
      <c r="M112" s="225" t="n">
        <v>2015</v>
      </c>
      <c r="N112" s="225" t="n">
        <v>2015</v>
      </c>
      <c r="O112" s="225" t="n">
        <v>2015</v>
      </c>
      <c r="P112" s="225" t="n">
        <v>2015</v>
      </c>
      <c r="Q112" s="225" t="n">
        <v>2020</v>
      </c>
      <c r="R112" s="225" t="n">
        <v>2020</v>
      </c>
      <c r="S112" s="225" t="n">
        <v>2020</v>
      </c>
      <c r="T112" s="225" t="n">
        <v>2020</v>
      </c>
      <c r="U112" s="225" t="n">
        <v>2015</v>
      </c>
      <c r="V112" s="225" t="n">
        <v>2015</v>
      </c>
      <c r="W112" s="225" t="n">
        <v>2015</v>
      </c>
      <c r="X112" s="225" t="n">
        <v>2020</v>
      </c>
      <c r="Y112" s="225" t="n">
        <v>2020</v>
      </c>
      <c r="Z112" s="225" t="n">
        <v>2020</v>
      </c>
      <c r="AA112" s="225"/>
      <c r="AB112" s="225" t="n">
        <v>2020</v>
      </c>
      <c r="AC112" s="225" t="n">
        <v>2019</v>
      </c>
      <c r="AD112" s="225" t="n">
        <v>2013</v>
      </c>
      <c r="AE112" s="225" t="n">
        <v>2020</v>
      </c>
      <c r="AF112" s="225" t="n">
        <v>2018</v>
      </c>
      <c r="AG112" s="225" t="n">
        <v>2020</v>
      </c>
      <c r="AH112" s="225" t="n">
        <v>2022</v>
      </c>
      <c r="AI112" s="225" t="n">
        <v>2021</v>
      </c>
      <c r="AJ112" s="225" t="n">
        <v>2021</v>
      </c>
      <c r="AK112" s="225" t="n">
        <v>2019</v>
      </c>
      <c r="AL112" s="225" t="n">
        <v>2015</v>
      </c>
      <c r="AM112" s="225" t="n">
        <v>2022</v>
      </c>
      <c r="AN112" s="225" t="n">
        <v>2019</v>
      </c>
      <c r="AO112" s="225" t="n">
        <v>2020</v>
      </c>
      <c r="AP112" s="225" t="n">
        <v>2020</v>
      </c>
      <c r="AQ112" s="225" t="n">
        <v>2020</v>
      </c>
      <c r="AR112" s="225" t="n">
        <v>2020</v>
      </c>
      <c r="AS112" s="225" t="n">
        <v>2020</v>
      </c>
      <c r="AT112" s="225" t="n">
        <v>2020</v>
      </c>
      <c r="AU112" s="225" t="n">
        <v>2020</v>
      </c>
      <c r="AV112" s="225"/>
      <c r="AW112" s="225" t="n">
        <v>2020</v>
      </c>
      <c r="AX112" s="225" t="n">
        <v>2020</v>
      </c>
      <c r="AY112" s="225" t="n">
        <v>2019</v>
      </c>
      <c r="AZ112" s="225" t="n">
        <v>2014</v>
      </c>
      <c r="BA112" s="225" t="n">
        <v>2020</v>
      </c>
      <c r="BB112" s="225" t="n">
        <v>2021</v>
      </c>
      <c r="BC112" s="225" t="n">
        <v>2022</v>
      </c>
      <c r="BD112" s="226" t="n">
        <v>44700</v>
      </c>
      <c r="BE112" s="227" t="n">
        <v>44561</v>
      </c>
      <c r="BF112" s="225" t="n">
        <v>2021</v>
      </c>
      <c r="BG112" s="225" t="n">
        <v>2020</v>
      </c>
      <c r="BH112" s="225" t="n">
        <v>2020</v>
      </c>
      <c r="BI112" s="225" t="n">
        <v>2013</v>
      </c>
      <c r="BJ112" s="225" t="n">
        <v>2020</v>
      </c>
      <c r="BK112" s="225" t="n">
        <v>2021</v>
      </c>
      <c r="BL112" s="225" t="n">
        <v>2020</v>
      </c>
      <c r="BM112" s="225" t="n">
        <v>2017</v>
      </c>
      <c r="BN112" s="225" t="n">
        <v>2020</v>
      </c>
      <c r="BO112" s="225" t="n">
        <v>2020</v>
      </c>
      <c r="BP112" s="225" t="n">
        <v>2014</v>
      </c>
      <c r="BQ112" s="225" t="n">
        <v>2020</v>
      </c>
      <c r="BR112" s="225" t="n">
        <v>2020</v>
      </c>
      <c r="BS112" s="225" t="n">
        <v>2017</v>
      </c>
      <c r="BT112" s="225" t="n">
        <v>2020</v>
      </c>
      <c r="BU112" s="225"/>
      <c r="BV112" s="225" t="n">
        <v>2020</v>
      </c>
      <c r="BW112" s="225" t="n">
        <v>2019</v>
      </c>
      <c r="BX112" s="225" t="n">
        <v>2017</v>
      </c>
      <c r="BY112" s="225" t="n">
        <v>2020</v>
      </c>
      <c r="BZ112" s="225" t="n">
        <v>2021</v>
      </c>
      <c r="CA112" s="225" t="n">
        <v>2015</v>
      </c>
    </row>
    <row r="113" customFormat="false" ht="14.5" hidden="false" customHeight="false" outlineLevel="0" collapsed="false">
      <c r="A113" s="178" t="s">
        <v>631</v>
      </c>
      <c r="B113" s="220" t="s">
        <v>632</v>
      </c>
      <c r="C113" s="225" t="n">
        <v>2015</v>
      </c>
      <c r="D113" s="225" t="n">
        <v>2015</v>
      </c>
      <c r="E113" s="225" t="n">
        <v>2015</v>
      </c>
      <c r="F113" s="225" t="n">
        <v>2015</v>
      </c>
      <c r="G113" s="225" t="n">
        <v>2015</v>
      </c>
      <c r="H113" s="225" t="n">
        <v>2015</v>
      </c>
      <c r="I113" s="225" t="n">
        <v>2015</v>
      </c>
      <c r="J113" s="225" t="n">
        <v>2021</v>
      </c>
      <c r="K113" s="225" t="n">
        <v>2021</v>
      </c>
      <c r="L113" s="225" t="n">
        <v>2020</v>
      </c>
      <c r="M113" s="225" t="n">
        <v>2015</v>
      </c>
      <c r="N113" s="225" t="n">
        <v>2015</v>
      </c>
      <c r="O113" s="225" t="n">
        <v>2015</v>
      </c>
      <c r="P113" s="225" t="n">
        <v>2015</v>
      </c>
      <c r="Q113" s="225" t="n">
        <v>2020</v>
      </c>
      <c r="R113" s="225" t="n">
        <v>2020</v>
      </c>
      <c r="S113" s="225" t="n">
        <v>2020</v>
      </c>
      <c r="T113" s="225" t="n">
        <v>2020</v>
      </c>
      <c r="U113" s="225" t="n">
        <v>2015</v>
      </c>
      <c r="V113" s="225" t="n">
        <v>2015</v>
      </c>
      <c r="W113" s="225" t="n">
        <v>2015</v>
      </c>
      <c r="X113" s="225" t="n">
        <v>2020</v>
      </c>
      <c r="Y113" s="225" t="n">
        <v>2020</v>
      </c>
      <c r="Z113" s="225" t="n">
        <v>2020</v>
      </c>
      <c r="AA113" s="225" t="n">
        <v>2011</v>
      </c>
      <c r="AB113" s="225" t="n">
        <v>2017</v>
      </c>
      <c r="AC113" s="225"/>
      <c r="AD113" s="225" t="n">
        <v>2018</v>
      </c>
      <c r="AE113" s="225" t="n">
        <v>2020</v>
      </c>
      <c r="AF113" s="225"/>
      <c r="AG113" s="225" t="n">
        <v>2020</v>
      </c>
      <c r="AH113" s="225" t="n">
        <v>2022</v>
      </c>
      <c r="AI113" s="225" t="n">
        <v>2021</v>
      </c>
      <c r="AJ113" s="225" t="n">
        <v>2021</v>
      </c>
      <c r="AK113" s="225" t="n">
        <v>2019</v>
      </c>
      <c r="AL113" s="225"/>
      <c r="AM113" s="225" t="n">
        <v>2022</v>
      </c>
      <c r="AN113" s="225" t="n">
        <v>2019</v>
      </c>
      <c r="AO113" s="225" t="n">
        <v>2020</v>
      </c>
      <c r="AP113" s="225" t="n">
        <v>2020</v>
      </c>
      <c r="AQ113" s="225" t="n">
        <v>2020</v>
      </c>
      <c r="AR113" s="225" t="n">
        <v>2020</v>
      </c>
      <c r="AS113" s="225"/>
      <c r="AT113" s="225" t="n">
        <v>2020</v>
      </c>
      <c r="AU113" s="225" t="n">
        <v>2020</v>
      </c>
      <c r="AV113" s="225" t="n">
        <v>2020</v>
      </c>
      <c r="AW113" s="225"/>
      <c r="AX113" s="225" t="n">
        <v>2020</v>
      </c>
      <c r="AY113" s="225" t="n">
        <v>2019</v>
      </c>
      <c r="AZ113" s="225" t="n">
        <v>2017</v>
      </c>
      <c r="BA113" s="225" t="n">
        <v>2020</v>
      </c>
      <c r="BB113" s="225" t="n">
        <v>2021</v>
      </c>
      <c r="BC113" s="225" t="n">
        <v>2022</v>
      </c>
      <c r="BD113" s="226" t="n">
        <v>44700</v>
      </c>
      <c r="BE113" s="227" t="n">
        <v>44561</v>
      </c>
      <c r="BF113" s="225" t="n">
        <v>2021</v>
      </c>
      <c r="BG113" s="225" t="n">
        <v>2020</v>
      </c>
      <c r="BH113" s="225" t="n">
        <v>2020</v>
      </c>
      <c r="BI113" s="225" t="n">
        <v>2015</v>
      </c>
      <c r="BJ113" s="225" t="n">
        <v>2020</v>
      </c>
      <c r="BK113" s="225" t="n">
        <v>2021</v>
      </c>
      <c r="BL113" s="225" t="n">
        <v>2020</v>
      </c>
      <c r="BM113" s="225" t="n">
        <v>2018</v>
      </c>
      <c r="BN113" s="225" t="n">
        <v>2020</v>
      </c>
      <c r="BO113" s="225" t="n">
        <v>2020</v>
      </c>
      <c r="BP113" s="225" t="n">
        <v>2014</v>
      </c>
      <c r="BQ113" s="225" t="n">
        <v>2017</v>
      </c>
      <c r="BR113" s="225" t="n">
        <v>2017</v>
      </c>
      <c r="BS113" s="225" t="n">
        <v>2015</v>
      </c>
      <c r="BT113" s="225" t="n">
        <v>2020</v>
      </c>
      <c r="BU113" s="225" t="n">
        <v>2020</v>
      </c>
      <c r="BV113" s="225" t="n">
        <v>2020</v>
      </c>
      <c r="BW113" s="225" t="n">
        <v>2019</v>
      </c>
      <c r="BX113" s="225" t="n">
        <v>2017</v>
      </c>
      <c r="BY113" s="225" t="n">
        <v>2020</v>
      </c>
      <c r="BZ113" s="225" t="n">
        <v>2021</v>
      </c>
      <c r="CA113" s="225" t="n">
        <v>2015</v>
      </c>
    </row>
    <row r="114" customFormat="false" ht="14.5" hidden="false" customHeight="false" outlineLevel="0" collapsed="false">
      <c r="A114" s="178" t="s">
        <v>633</v>
      </c>
      <c r="B114" s="220" t="s">
        <v>634</v>
      </c>
      <c r="C114" s="225" t="n">
        <v>2015</v>
      </c>
      <c r="D114" s="225" t="n">
        <v>2015</v>
      </c>
      <c r="E114" s="225" t="n">
        <v>2015</v>
      </c>
      <c r="F114" s="225" t="n">
        <v>2015</v>
      </c>
      <c r="G114" s="225" t="n">
        <v>2015</v>
      </c>
      <c r="H114" s="225" t="n">
        <v>2015</v>
      </c>
      <c r="I114" s="225" t="n">
        <v>2015</v>
      </c>
      <c r="J114" s="225" t="n">
        <v>2021</v>
      </c>
      <c r="K114" s="225" t="n">
        <v>2021</v>
      </c>
      <c r="L114" s="225" t="n">
        <v>2020</v>
      </c>
      <c r="M114" s="225" t="n">
        <v>2015</v>
      </c>
      <c r="N114" s="225" t="n">
        <v>2015</v>
      </c>
      <c r="O114" s="225" t="n">
        <v>2015</v>
      </c>
      <c r="P114" s="225" t="n">
        <v>2015</v>
      </c>
      <c r="Q114" s="225" t="n">
        <v>2020</v>
      </c>
      <c r="R114" s="225" t="n">
        <v>2020</v>
      </c>
      <c r="S114" s="225" t="n">
        <v>2020</v>
      </c>
      <c r="T114" s="225" t="n">
        <v>2020</v>
      </c>
      <c r="U114" s="225" t="n">
        <v>2015</v>
      </c>
      <c r="V114" s="225" t="n">
        <v>2015</v>
      </c>
      <c r="W114" s="225" t="n">
        <v>2015</v>
      </c>
      <c r="X114" s="225" t="n">
        <v>2020</v>
      </c>
      <c r="Y114" s="225" t="n">
        <v>2020</v>
      </c>
      <c r="Z114" s="225" t="n">
        <v>2020</v>
      </c>
      <c r="AA114" s="225" t="n">
        <v>2015</v>
      </c>
      <c r="AB114" s="225" t="n">
        <v>2020</v>
      </c>
      <c r="AC114" s="225" t="n">
        <v>2019</v>
      </c>
      <c r="AD114" s="225" t="n">
        <v>2018</v>
      </c>
      <c r="AE114" s="225" t="n">
        <v>2020</v>
      </c>
      <c r="AF114" s="225" t="n">
        <v>2018</v>
      </c>
      <c r="AG114" s="225" t="n">
        <v>2020</v>
      </c>
      <c r="AH114" s="225" t="n">
        <v>2022</v>
      </c>
      <c r="AI114" s="225" t="n">
        <v>2021</v>
      </c>
      <c r="AJ114" s="225" t="n">
        <v>2021</v>
      </c>
      <c r="AK114" s="225" t="n">
        <v>2019</v>
      </c>
      <c r="AL114" s="225" t="n">
        <v>2016</v>
      </c>
      <c r="AM114" s="225" t="n">
        <v>2022</v>
      </c>
      <c r="AN114" s="225" t="n">
        <v>2019</v>
      </c>
      <c r="AO114" s="225" t="n">
        <v>2020</v>
      </c>
      <c r="AP114" s="225" t="n">
        <v>2020</v>
      </c>
      <c r="AQ114" s="225" t="n">
        <v>2020</v>
      </c>
      <c r="AR114" s="225" t="n">
        <v>2020</v>
      </c>
      <c r="AS114" s="225" t="n">
        <v>2020</v>
      </c>
      <c r="AT114" s="225" t="n">
        <v>2020</v>
      </c>
      <c r="AU114" s="225" t="n">
        <v>2020</v>
      </c>
      <c r="AV114" s="225" t="n">
        <v>2020</v>
      </c>
      <c r="AW114" s="225" t="n">
        <v>2020</v>
      </c>
      <c r="AX114" s="225" t="n">
        <v>2020</v>
      </c>
      <c r="AY114" s="225" t="n">
        <v>2019</v>
      </c>
      <c r="AZ114" s="225" t="n">
        <v>2020</v>
      </c>
      <c r="BA114" s="225" t="n">
        <v>2020</v>
      </c>
      <c r="BB114" s="225" t="n">
        <v>2021</v>
      </c>
      <c r="BC114" s="225" t="n">
        <v>2022</v>
      </c>
      <c r="BD114" s="226" t="n">
        <v>44700</v>
      </c>
      <c r="BE114" s="227" t="n">
        <v>44561</v>
      </c>
      <c r="BF114" s="225" t="n">
        <v>2021</v>
      </c>
      <c r="BG114" s="225" t="n">
        <v>2020</v>
      </c>
      <c r="BH114" s="225" t="n">
        <v>2020</v>
      </c>
      <c r="BI114" s="225" t="n">
        <v>2015</v>
      </c>
      <c r="BJ114" s="225" t="n">
        <v>2020</v>
      </c>
      <c r="BK114" s="225" t="n">
        <v>2021</v>
      </c>
      <c r="BL114" s="225" t="n">
        <v>2020</v>
      </c>
      <c r="BM114" s="225" t="n">
        <v>2020</v>
      </c>
      <c r="BN114" s="225" t="n">
        <v>2020</v>
      </c>
      <c r="BO114" s="225" t="n">
        <v>2020</v>
      </c>
      <c r="BP114" s="225" t="n">
        <v>2014</v>
      </c>
      <c r="BQ114" s="225" t="n">
        <v>2020</v>
      </c>
      <c r="BR114" s="225" t="n">
        <v>2020</v>
      </c>
      <c r="BS114" s="225" t="n">
        <v>2016</v>
      </c>
      <c r="BT114" s="225" t="n">
        <v>2020</v>
      </c>
      <c r="BU114" s="225" t="n">
        <v>2020</v>
      </c>
      <c r="BV114" s="225" t="n">
        <v>2020</v>
      </c>
      <c r="BW114" s="225" t="n">
        <v>2019</v>
      </c>
      <c r="BX114" s="225" t="n">
        <v>2017</v>
      </c>
      <c r="BY114" s="225" t="n">
        <v>2020</v>
      </c>
      <c r="BZ114" s="225" t="n">
        <v>2021</v>
      </c>
      <c r="CA114" s="225" t="n">
        <v>2015</v>
      </c>
    </row>
    <row r="115" customFormat="false" ht="14.5" hidden="false" customHeight="false" outlineLevel="0" collapsed="false">
      <c r="A115" s="178" t="s">
        <v>635</v>
      </c>
      <c r="B115" s="220" t="s">
        <v>636</v>
      </c>
      <c r="C115" s="225" t="n">
        <v>2015</v>
      </c>
      <c r="D115" s="225" t="n">
        <v>2015</v>
      </c>
      <c r="E115" s="225" t="n">
        <v>2015</v>
      </c>
      <c r="F115" s="225" t="n">
        <v>2015</v>
      </c>
      <c r="G115" s="225" t="n">
        <v>2015</v>
      </c>
      <c r="H115" s="225" t="n">
        <v>2015</v>
      </c>
      <c r="I115" s="225" t="n">
        <v>2015</v>
      </c>
      <c r="J115" s="225" t="n">
        <v>2021</v>
      </c>
      <c r="K115" s="225" t="n">
        <v>2021</v>
      </c>
      <c r="L115" s="225"/>
      <c r="M115" s="225" t="n">
        <v>2015</v>
      </c>
      <c r="N115" s="225" t="n">
        <v>2015</v>
      </c>
      <c r="O115" s="225" t="n">
        <v>2015</v>
      </c>
      <c r="P115" s="225" t="n">
        <v>2015</v>
      </c>
      <c r="Q115" s="225" t="n">
        <v>2020</v>
      </c>
      <c r="R115" s="225" t="n">
        <v>2020</v>
      </c>
      <c r="S115" s="225" t="n">
        <v>2020</v>
      </c>
      <c r="T115" s="225" t="n">
        <v>2020</v>
      </c>
      <c r="U115" s="225" t="n">
        <v>2015</v>
      </c>
      <c r="V115" s="225" t="n">
        <v>2015</v>
      </c>
      <c r="W115" s="225" t="n">
        <v>2015</v>
      </c>
      <c r="X115" s="225" t="n">
        <v>2020</v>
      </c>
      <c r="Y115" s="225" t="n">
        <v>2020</v>
      </c>
      <c r="Z115" s="225" t="n">
        <v>2020</v>
      </c>
      <c r="AA115" s="225"/>
      <c r="AB115" s="225" t="n">
        <v>2014</v>
      </c>
      <c r="AC115" s="225"/>
      <c r="AD115" s="225" t="n">
        <v>2017</v>
      </c>
      <c r="AE115" s="225" t="n">
        <v>2020</v>
      </c>
      <c r="AF115" s="225"/>
      <c r="AG115" s="225" t="n">
        <v>2020</v>
      </c>
      <c r="AH115" s="225" t="n">
        <v>2022</v>
      </c>
      <c r="AI115" s="225" t="n">
        <v>2021</v>
      </c>
      <c r="AJ115" s="225" t="n">
        <v>2021</v>
      </c>
      <c r="AK115" s="225" t="n">
        <v>2019</v>
      </c>
      <c r="AL115" s="225" t="n">
        <v>2018</v>
      </c>
      <c r="AM115" s="225" t="n">
        <v>2022</v>
      </c>
      <c r="AN115" s="225" t="n">
        <v>2019</v>
      </c>
      <c r="AO115" s="225" t="n">
        <v>2020</v>
      </c>
      <c r="AP115" s="225" t="n">
        <v>2020</v>
      </c>
      <c r="AQ115" s="225" t="n">
        <v>2020</v>
      </c>
      <c r="AR115" s="225" t="n">
        <v>2020</v>
      </c>
      <c r="AS115" s="225"/>
      <c r="AT115" s="225" t="n">
        <v>2020</v>
      </c>
      <c r="AU115" s="225"/>
      <c r="AV115" s="225"/>
      <c r="AW115" s="225"/>
      <c r="AX115" s="225" t="n">
        <v>2020</v>
      </c>
      <c r="AY115" s="225"/>
      <c r="AZ115" s="225" t="n">
        <v>2013</v>
      </c>
      <c r="BA115" s="225" t="n">
        <v>2020</v>
      </c>
      <c r="BB115" s="225" t="n">
        <v>2021</v>
      </c>
      <c r="BC115" s="225" t="n">
        <v>2022</v>
      </c>
      <c r="BD115" s="226" t="n">
        <v>44700</v>
      </c>
      <c r="BE115" s="227" t="n">
        <v>44561</v>
      </c>
      <c r="BF115" s="225" t="n">
        <v>2021</v>
      </c>
      <c r="BG115" s="225" t="n">
        <v>2020</v>
      </c>
      <c r="BH115" s="225" t="n">
        <v>2020</v>
      </c>
      <c r="BI115" s="225" t="n">
        <v>2013</v>
      </c>
      <c r="BJ115" s="225" t="n">
        <v>2020</v>
      </c>
      <c r="BK115" s="225"/>
      <c r="BL115" s="225" t="n">
        <v>2020</v>
      </c>
      <c r="BM115" s="225"/>
      <c r="BN115" s="225" t="n">
        <v>2017</v>
      </c>
      <c r="BO115" s="225" t="n">
        <v>2020</v>
      </c>
      <c r="BP115" s="225" t="n">
        <v>2014</v>
      </c>
      <c r="BQ115" s="225" t="n">
        <v>2019</v>
      </c>
      <c r="BR115" s="225" t="n">
        <v>2019</v>
      </c>
      <c r="BS115" s="225" t="n">
        <v>2009</v>
      </c>
      <c r="BT115" s="225" t="n">
        <v>2020</v>
      </c>
      <c r="BU115" s="225" t="n">
        <v>2020</v>
      </c>
      <c r="BV115" s="225" t="n">
        <v>2020</v>
      </c>
      <c r="BW115" s="225" t="n">
        <v>2019</v>
      </c>
      <c r="BX115" s="225" t="n">
        <v>2017</v>
      </c>
      <c r="BY115" s="225" t="n">
        <v>2020</v>
      </c>
      <c r="BZ115" s="225" t="n">
        <v>2021</v>
      </c>
      <c r="CA115" s="225" t="n">
        <v>2015</v>
      </c>
    </row>
    <row r="116" customFormat="false" ht="14.5" hidden="false" customHeight="false" outlineLevel="0" collapsed="false">
      <c r="A116" s="178" t="s">
        <v>637</v>
      </c>
      <c r="B116" s="220" t="s">
        <v>638</v>
      </c>
      <c r="C116" s="225" t="n">
        <v>2015</v>
      </c>
      <c r="D116" s="225" t="n">
        <v>2015</v>
      </c>
      <c r="E116" s="225" t="n">
        <v>2015</v>
      </c>
      <c r="F116" s="225" t="n">
        <v>2015</v>
      </c>
      <c r="G116" s="225" t="n">
        <v>2015</v>
      </c>
      <c r="H116" s="225" t="n">
        <v>2015</v>
      </c>
      <c r="I116" s="225" t="n">
        <v>2015</v>
      </c>
      <c r="J116" s="225" t="n">
        <v>2021</v>
      </c>
      <c r="K116" s="225" t="n">
        <v>2021</v>
      </c>
      <c r="L116" s="225" t="n">
        <v>2020</v>
      </c>
      <c r="M116" s="225" t="n">
        <v>2015</v>
      </c>
      <c r="N116" s="225" t="n">
        <v>2015</v>
      </c>
      <c r="O116" s="225" t="n">
        <v>2015</v>
      </c>
      <c r="P116" s="225" t="n">
        <v>2015</v>
      </c>
      <c r="Q116" s="225" t="n">
        <v>2020</v>
      </c>
      <c r="R116" s="225" t="n">
        <v>2020</v>
      </c>
      <c r="S116" s="225" t="n">
        <v>2020</v>
      </c>
      <c r="T116" s="225" t="n">
        <v>2020</v>
      </c>
      <c r="U116" s="225" t="n">
        <v>2015</v>
      </c>
      <c r="V116" s="225" t="n">
        <v>2015</v>
      </c>
      <c r="W116" s="225" t="n">
        <v>2015</v>
      </c>
      <c r="X116" s="225" t="n">
        <v>2020</v>
      </c>
      <c r="Y116" s="225" t="n">
        <v>2020</v>
      </c>
      <c r="Z116" s="225" t="n">
        <v>2020</v>
      </c>
      <c r="AA116" s="225" t="n">
        <v>2014</v>
      </c>
      <c r="AB116" s="225" t="n">
        <v>2020</v>
      </c>
      <c r="AC116" s="225" t="n">
        <v>2016</v>
      </c>
      <c r="AD116" s="225" t="n">
        <v>2019</v>
      </c>
      <c r="AE116" s="225" t="n">
        <v>2020</v>
      </c>
      <c r="AF116" s="225" t="n">
        <v>2018</v>
      </c>
      <c r="AG116" s="225" t="n">
        <v>2020</v>
      </c>
      <c r="AH116" s="225" t="n">
        <v>2022</v>
      </c>
      <c r="AI116" s="225" t="n">
        <v>2021</v>
      </c>
      <c r="AJ116" s="225" t="n">
        <v>2021</v>
      </c>
      <c r="AK116" s="225" t="n">
        <v>2019</v>
      </c>
      <c r="AL116" s="225" t="n">
        <v>2012</v>
      </c>
      <c r="AM116" s="225" t="n">
        <v>2022</v>
      </c>
      <c r="AN116" s="225" t="n">
        <v>2019</v>
      </c>
      <c r="AO116" s="225" t="n">
        <v>2020</v>
      </c>
      <c r="AP116" s="225" t="n">
        <v>2020</v>
      </c>
      <c r="AQ116" s="225" t="n">
        <v>2020</v>
      </c>
      <c r="AR116" s="225" t="n">
        <v>2020</v>
      </c>
      <c r="AS116" s="225" t="n">
        <v>2012</v>
      </c>
      <c r="AT116" s="225" t="n">
        <v>2020</v>
      </c>
      <c r="AU116" s="225" t="n">
        <v>2020</v>
      </c>
      <c r="AV116" s="225" t="n">
        <v>2020</v>
      </c>
      <c r="AW116" s="225"/>
      <c r="AX116" s="225" t="n">
        <v>2020</v>
      </c>
      <c r="AY116" s="225" t="n">
        <v>2019</v>
      </c>
      <c r="AZ116" s="225" t="n">
        <v>2019</v>
      </c>
      <c r="BA116" s="225" t="n">
        <v>2020</v>
      </c>
      <c r="BB116" s="225" t="n">
        <v>2021</v>
      </c>
      <c r="BC116" s="225" t="n">
        <v>2022</v>
      </c>
      <c r="BD116" s="226" t="n">
        <v>44700</v>
      </c>
      <c r="BE116" s="227" t="n">
        <v>44773</v>
      </c>
      <c r="BF116" s="225" t="n">
        <v>2021</v>
      </c>
      <c r="BG116" s="225" t="n">
        <v>2020</v>
      </c>
      <c r="BH116" s="225" t="n">
        <v>2020</v>
      </c>
      <c r="BI116" s="225" t="n">
        <v>2013</v>
      </c>
      <c r="BJ116" s="225" t="n">
        <v>2020</v>
      </c>
      <c r="BK116" s="225" t="n">
        <v>2021</v>
      </c>
      <c r="BL116" s="225" t="n">
        <v>2020</v>
      </c>
      <c r="BM116" s="225" t="n">
        <v>2014</v>
      </c>
      <c r="BN116" s="225" t="n">
        <v>2017</v>
      </c>
      <c r="BO116" s="225" t="n">
        <v>2020</v>
      </c>
      <c r="BP116" s="225" t="n">
        <v>2014</v>
      </c>
      <c r="BQ116" s="225" t="n">
        <v>2020</v>
      </c>
      <c r="BR116" s="225" t="n">
        <v>2020</v>
      </c>
      <c r="BS116" s="225" t="n">
        <v>2015</v>
      </c>
      <c r="BT116" s="225" t="n">
        <v>2020</v>
      </c>
      <c r="BU116" s="225" t="n">
        <v>2020</v>
      </c>
      <c r="BV116" s="225" t="n">
        <v>2020</v>
      </c>
      <c r="BW116" s="225" t="n">
        <v>2019</v>
      </c>
      <c r="BX116" s="225" t="n">
        <v>2017</v>
      </c>
      <c r="BY116" s="225" t="n">
        <v>2020</v>
      </c>
      <c r="BZ116" s="225" t="n">
        <v>2021</v>
      </c>
      <c r="CA116" s="225" t="n">
        <v>2015</v>
      </c>
    </row>
    <row r="117" customFormat="false" ht="14.5" hidden="false" customHeight="false" outlineLevel="0" collapsed="false">
      <c r="A117" s="178" t="s">
        <v>639</v>
      </c>
      <c r="B117" s="220" t="s">
        <v>640</v>
      </c>
      <c r="C117" s="225" t="n">
        <v>2015</v>
      </c>
      <c r="D117" s="225" t="n">
        <v>2015</v>
      </c>
      <c r="E117" s="225" t="n">
        <v>2015</v>
      </c>
      <c r="F117" s="225" t="n">
        <v>2015</v>
      </c>
      <c r="G117" s="225" t="n">
        <v>2015</v>
      </c>
      <c r="H117" s="225" t="n">
        <v>2015</v>
      </c>
      <c r="I117" s="225" t="n">
        <v>2015</v>
      </c>
      <c r="J117" s="225" t="n">
        <v>2021</v>
      </c>
      <c r="K117" s="225" t="n">
        <v>2021</v>
      </c>
      <c r="L117" s="225" t="n">
        <v>2020</v>
      </c>
      <c r="M117" s="225" t="n">
        <v>2015</v>
      </c>
      <c r="N117" s="225" t="n">
        <v>2015</v>
      </c>
      <c r="O117" s="225" t="n">
        <v>2015</v>
      </c>
      <c r="P117" s="225" t="n">
        <v>2015</v>
      </c>
      <c r="Q117" s="225" t="n">
        <v>2020</v>
      </c>
      <c r="R117" s="225" t="n">
        <v>2020</v>
      </c>
      <c r="S117" s="225" t="n">
        <v>2020</v>
      </c>
      <c r="T117" s="225" t="n">
        <v>2020</v>
      </c>
      <c r="U117" s="225" t="n">
        <v>2015</v>
      </c>
      <c r="V117" s="225" t="n">
        <v>2015</v>
      </c>
      <c r="W117" s="225" t="n">
        <v>2015</v>
      </c>
      <c r="X117" s="225" t="n">
        <v>2020</v>
      </c>
      <c r="Y117" s="225" t="n">
        <v>2020</v>
      </c>
      <c r="Z117" s="225" t="n">
        <v>2020</v>
      </c>
      <c r="AA117" s="225" t="n">
        <v>2000</v>
      </c>
      <c r="AB117" s="225" t="n">
        <v>2020</v>
      </c>
      <c r="AC117" s="225" t="n">
        <v>2020</v>
      </c>
      <c r="AD117" s="225" t="n">
        <v>2019</v>
      </c>
      <c r="AE117" s="225" t="n">
        <v>2020</v>
      </c>
      <c r="AF117" s="225" t="n">
        <v>2018</v>
      </c>
      <c r="AG117" s="225" t="n">
        <v>2020</v>
      </c>
      <c r="AH117" s="225" t="n">
        <v>2022</v>
      </c>
      <c r="AI117" s="225" t="n">
        <v>2021</v>
      </c>
      <c r="AJ117" s="225" t="n">
        <v>2021</v>
      </c>
      <c r="AK117" s="225" t="n">
        <v>2019</v>
      </c>
      <c r="AL117" s="225" t="n">
        <v>2018</v>
      </c>
      <c r="AM117" s="225" t="n">
        <v>2022</v>
      </c>
      <c r="AN117" s="225" t="n">
        <v>2019</v>
      </c>
      <c r="AO117" s="225" t="n">
        <v>2020</v>
      </c>
      <c r="AP117" s="225" t="n">
        <v>2020</v>
      </c>
      <c r="AQ117" s="225" t="n">
        <v>2020</v>
      </c>
      <c r="AR117" s="225" t="n">
        <v>2020</v>
      </c>
      <c r="AS117" s="225" t="n">
        <v>2018</v>
      </c>
      <c r="AT117" s="225" t="n">
        <v>2020</v>
      </c>
      <c r="AU117" s="225" t="n">
        <v>2020</v>
      </c>
      <c r="AV117" s="225" t="n">
        <v>2020</v>
      </c>
      <c r="AW117" s="225"/>
      <c r="AX117" s="225" t="n">
        <v>2020</v>
      </c>
      <c r="AY117" s="225" t="n">
        <v>2019</v>
      </c>
      <c r="AZ117" s="225" t="n">
        <v>2018</v>
      </c>
      <c r="BA117" s="225" t="n">
        <v>2020</v>
      </c>
      <c r="BB117" s="225" t="n">
        <v>2021</v>
      </c>
      <c r="BC117" s="225" t="n">
        <v>2022</v>
      </c>
      <c r="BD117" s="226" t="n">
        <v>44700</v>
      </c>
      <c r="BE117" s="227" t="n">
        <v>44561</v>
      </c>
      <c r="BF117" s="225" t="n">
        <v>2021</v>
      </c>
      <c r="BG117" s="225" t="n">
        <v>2020</v>
      </c>
      <c r="BH117" s="225" t="n">
        <v>2020</v>
      </c>
      <c r="BI117" s="225" t="n">
        <v>2015</v>
      </c>
      <c r="BJ117" s="225" t="n">
        <v>2020</v>
      </c>
      <c r="BK117" s="225" t="n">
        <v>2021</v>
      </c>
      <c r="BL117" s="225" t="n">
        <v>2020</v>
      </c>
      <c r="BM117" s="225" t="n">
        <v>2020</v>
      </c>
      <c r="BN117" s="225" t="n">
        <v>2020</v>
      </c>
      <c r="BO117" s="225" t="n">
        <v>2020</v>
      </c>
      <c r="BP117" s="225" t="n">
        <v>2014</v>
      </c>
      <c r="BQ117" s="225" t="n">
        <v>2020</v>
      </c>
      <c r="BR117" s="225" t="n">
        <v>2020</v>
      </c>
      <c r="BS117" s="225" t="n">
        <v>2016</v>
      </c>
      <c r="BT117" s="225" t="n">
        <v>2020</v>
      </c>
      <c r="BU117" s="225" t="n">
        <v>2020</v>
      </c>
      <c r="BV117" s="225" t="n">
        <v>2020</v>
      </c>
      <c r="BW117" s="225" t="n">
        <v>2019</v>
      </c>
      <c r="BX117" s="225" t="n">
        <v>2017</v>
      </c>
      <c r="BY117" s="225" t="n">
        <v>2020</v>
      </c>
      <c r="BZ117" s="225" t="n">
        <v>2021</v>
      </c>
      <c r="CA117" s="225" t="n">
        <v>2015</v>
      </c>
    </row>
    <row r="118" customFormat="false" ht="14.5" hidden="false" customHeight="false" outlineLevel="0" collapsed="false">
      <c r="A118" s="178" t="s">
        <v>641</v>
      </c>
      <c r="B118" s="220" t="s">
        <v>642</v>
      </c>
      <c r="C118" s="225" t="n">
        <v>2015</v>
      </c>
      <c r="D118" s="225" t="n">
        <v>2015</v>
      </c>
      <c r="E118" s="225" t="n">
        <v>2015</v>
      </c>
      <c r="F118" s="225" t="n">
        <v>2015</v>
      </c>
      <c r="G118" s="225" t="n">
        <v>2015</v>
      </c>
      <c r="H118" s="225" t="n">
        <v>2015</v>
      </c>
      <c r="I118" s="225" t="n">
        <v>2015</v>
      </c>
      <c r="J118" s="225" t="n">
        <v>2021</v>
      </c>
      <c r="K118" s="225" t="n">
        <v>2021</v>
      </c>
      <c r="L118" s="225" t="n">
        <v>2020</v>
      </c>
      <c r="M118" s="225" t="n">
        <v>2015</v>
      </c>
      <c r="N118" s="225" t="n">
        <v>2015</v>
      </c>
      <c r="O118" s="225" t="n">
        <v>2015</v>
      </c>
      <c r="P118" s="225" t="n">
        <v>2015</v>
      </c>
      <c r="Q118" s="225" t="n">
        <v>2020</v>
      </c>
      <c r="R118" s="225" t="n">
        <v>2020</v>
      </c>
      <c r="S118" s="225" t="n">
        <v>2020</v>
      </c>
      <c r="T118" s="225" t="n">
        <v>2020</v>
      </c>
      <c r="U118" s="225" t="n">
        <v>2015</v>
      </c>
      <c r="V118" s="225" t="n">
        <v>2015</v>
      </c>
      <c r="W118" s="225" t="n">
        <v>2015</v>
      </c>
      <c r="X118" s="225" t="n">
        <v>2020</v>
      </c>
      <c r="Y118" s="225" t="n">
        <v>2020</v>
      </c>
      <c r="Z118" s="225" t="n">
        <v>2020</v>
      </c>
      <c r="AA118" s="225" t="n">
        <v>2011</v>
      </c>
      <c r="AB118" s="225" t="n">
        <v>2020</v>
      </c>
      <c r="AC118" s="225" t="n">
        <v>2020</v>
      </c>
      <c r="AD118" s="225" t="n">
        <v>2018</v>
      </c>
      <c r="AE118" s="225" t="n">
        <v>2020</v>
      </c>
      <c r="AF118" s="225" t="n">
        <v>2018</v>
      </c>
      <c r="AG118" s="225" t="n">
        <v>2020</v>
      </c>
      <c r="AH118" s="225" t="n">
        <v>2022</v>
      </c>
      <c r="AI118" s="225" t="n">
        <v>2021</v>
      </c>
      <c r="AJ118" s="225" t="n">
        <v>2021</v>
      </c>
      <c r="AK118" s="225" t="n">
        <v>2019</v>
      </c>
      <c r="AL118" s="225" t="n">
        <v>2018</v>
      </c>
      <c r="AM118" s="225" t="n">
        <v>2022</v>
      </c>
      <c r="AN118" s="225" t="n">
        <v>2019</v>
      </c>
      <c r="AO118" s="225" t="n">
        <v>2020</v>
      </c>
      <c r="AP118" s="225" t="n">
        <v>2020</v>
      </c>
      <c r="AQ118" s="225" t="n">
        <v>2020</v>
      </c>
      <c r="AR118" s="225" t="n">
        <v>2020</v>
      </c>
      <c r="AS118" s="225" t="n">
        <v>2018</v>
      </c>
      <c r="AT118" s="225" t="n">
        <v>2020</v>
      </c>
      <c r="AU118" s="225" t="n">
        <v>2020</v>
      </c>
      <c r="AV118" s="225" t="n">
        <v>2020</v>
      </c>
      <c r="AW118" s="225"/>
      <c r="AX118" s="225" t="n">
        <v>2020</v>
      </c>
      <c r="AY118" s="225" t="n">
        <v>2019</v>
      </c>
      <c r="AZ118" s="225" t="n">
        <v>2018</v>
      </c>
      <c r="BA118" s="225" t="n">
        <v>2020</v>
      </c>
      <c r="BB118" s="225" t="n">
        <v>2021</v>
      </c>
      <c r="BC118" s="225" t="n">
        <v>2022</v>
      </c>
      <c r="BD118" s="226" t="n">
        <v>44700</v>
      </c>
      <c r="BE118" s="227" t="n">
        <v>44768</v>
      </c>
      <c r="BF118" s="225" t="n">
        <v>2021</v>
      </c>
      <c r="BG118" s="225" t="n">
        <v>2020</v>
      </c>
      <c r="BH118" s="225" t="n">
        <v>2020</v>
      </c>
      <c r="BI118" s="225" t="n">
        <v>2013</v>
      </c>
      <c r="BJ118" s="225" t="n">
        <v>2020</v>
      </c>
      <c r="BK118" s="225" t="n">
        <v>2021</v>
      </c>
      <c r="BL118" s="225" t="n">
        <v>2020</v>
      </c>
      <c r="BM118" s="225" t="n">
        <v>2018</v>
      </c>
      <c r="BN118" s="225" t="n">
        <v>2020</v>
      </c>
      <c r="BO118" s="225" t="n">
        <v>2020</v>
      </c>
      <c r="BP118" s="225" t="n">
        <v>2014</v>
      </c>
      <c r="BQ118" s="225" t="n">
        <v>2020</v>
      </c>
      <c r="BR118" s="225" t="n">
        <v>2020</v>
      </c>
      <c r="BS118" s="225" t="n">
        <v>2015</v>
      </c>
      <c r="BT118" s="225" t="n">
        <v>2020</v>
      </c>
      <c r="BU118" s="225" t="n">
        <v>2020</v>
      </c>
      <c r="BV118" s="225"/>
      <c r="BW118" s="225" t="n">
        <v>2019</v>
      </c>
      <c r="BX118" s="225" t="n">
        <v>2017</v>
      </c>
      <c r="BY118" s="225" t="n">
        <v>2020</v>
      </c>
      <c r="BZ118" s="225" t="n">
        <v>2021</v>
      </c>
      <c r="CA118" s="225" t="n">
        <v>2015</v>
      </c>
    </row>
    <row r="119" customFormat="false" ht="14.5" hidden="false" customHeight="false" outlineLevel="0" collapsed="false">
      <c r="A119" s="178" t="s">
        <v>643</v>
      </c>
      <c r="B119" s="220" t="s">
        <v>644</v>
      </c>
      <c r="C119" s="225" t="n">
        <v>2015</v>
      </c>
      <c r="D119" s="225" t="n">
        <v>2015</v>
      </c>
      <c r="E119" s="225" t="n">
        <v>2015</v>
      </c>
      <c r="F119" s="225" t="n">
        <v>2015</v>
      </c>
      <c r="G119" s="225" t="n">
        <v>2015</v>
      </c>
      <c r="H119" s="225" t="n">
        <v>2015</v>
      </c>
      <c r="I119" s="225" t="n">
        <v>2015</v>
      </c>
      <c r="J119" s="225" t="n">
        <v>2021</v>
      </c>
      <c r="K119" s="225" t="n">
        <v>2021</v>
      </c>
      <c r="L119" s="225" t="n">
        <v>2020</v>
      </c>
      <c r="M119" s="225" t="n">
        <v>2015</v>
      </c>
      <c r="N119" s="225" t="n">
        <v>2015</v>
      </c>
      <c r="O119" s="225" t="n">
        <v>2015</v>
      </c>
      <c r="P119" s="225" t="n">
        <v>2015</v>
      </c>
      <c r="Q119" s="225" t="n">
        <v>2020</v>
      </c>
      <c r="R119" s="225" t="n">
        <v>2020</v>
      </c>
      <c r="S119" s="225" t="n">
        <v>2020</v>
      </c>
      <c r="T119" s="225" t="n">
        <v>2020</v>
      </c>
      <c r="U119" s="225" t="n">
        <v>2015</v>
      </c>
      <c r="V119" s="225" t="n">
        <v>2015</v>
      </c>
      <c r="W119" s="225" t="n">
        <v>2015</v>
      </c>
      <c r="X119" s="225" t="n">
        <v>2020</v>
      </c>
      <c r="Y119" s="225" t="n">
        <v>2020</v>
      </c>
      <c r="Z119" s="225" t="n">
        <v>2020</v>
      </c>
      <c r="AA119" s="225" t="n">
        <v>2004</v>
      </c>
      <c r="AB119" s="225" t="n">
        <v>2020</v>
      </c>
      <c r="AC119" s="225"/>
      <c r="AD119" s="225" t="n">
        <v>2018</v>
      </c>
      <c r="AE119" s="225" t="n">
        <v>2020</v>
      </c>
      <c r="AF119" s="225" t="n">
        <v>2018</v>
      </c>
      <c r="AG119" s="225" t="n">
        <v>2020</v>
      </c>
      <c r="AH119" s="225" t="n">
        <v>2022</v>
      </c>
      <c r="AI119" s="225" t="n">
        <v>2021</v>
      </c>
      <c r="AJ119" s="225" t="n">
        <v>2021</v>
      </c>
      <c r="AK119" s="225" t="n">
        <v>2019</v>
      </c>
      <c r="AL119" s="225" t="s">
        <v>797</v>
      </c>
      <c r="AM119" s="225" t="n">
        <v>2022</v>
      </c>
      <c r="AN119" s="225" t="n">
        <v>2019</v>
      </c>
      <c r="AO119" s="225" t="n">
        <v>2020</v>
      </c>
      <c r="AP119" s="225" t="n">
        <v>2020</v>
      </c>
      <c r="AQ119" s="225" t="n">
        <v>2020</v>
      </c>
      <c r="AR119" s="225" t="n">
        <v>2020</v>
      </c>
      <c r="AS119" s="225" t="n">
        <v>2017</v>
      </c>
      <c r="AT119" s="225" t="n">
        <v>2020</v>
      </c>
      <c r="AU119" s="225" t="n">
        <v>2020</v>
      </c>
      <c r="AV119" s="225" t="n">
        <v>2020</v>
      </c>
      <c r="AW119" s="225" t="n">
        <v>2020</v>
      </c>
      <c r="AX119" s="225" t="n">
        <v>2020</v>
      </c>
      <c r="AY119" s="225" t="n">
        <v>2019</v>
      </c>
      <c r="AZ119" s="225" t="n">
        <v>2013</v>
      </c>
      <c r="BA119" s="225" t="n">
        <v>2020</v>
      </c>
      <c r="BB119" s="225" t="n">
        <v>2021</v>
      </c>
      <c r="BC119" s="225" t="n">
        <v>2022</v>
      </c>
      <c r="BD119" s="226" t="n">
        <v>44700</v>
      </c>
      <c r="BE119" s="227" t="n">
        <v>44561</v>
      </c>
      <c r="BF119" s="225" t="n">
        <v>2021</v>
      </c>
      <c r="BG119" s="225" t="n">
        <v>2020</v>
      </c>
      <c r="BH119" s="225" t="n">
        <v>2020</v>
      </c>
      <c r="BI119" s="225" t="n">
        <v>2013</v>
      </c>
      <c r="BJ119" s="225" t="n">
        <v>2020</v>
      </c>
      <c r="BK119" s="225" t="n">
        <v>2021</v>
      </c>
      <c r="BL119" s="225" t="n">
        <v>2020</v>
      </c>
      <c r="BM119" s="225" t="n">
        <v>2018</v>
      </c>
      <c r="BN119" s="225" t="n">
        <v>2020</v>
      </c>
      <c r="BO119" s="225" t="n">
        <v>2020</v>
      </c>
      <c r="BP119" s="225" t="n">
        <v>2014</v>
      </c>
      <c r="BQ119" s="225" t="n">
        <v>2020</v>
      </c>
      <c r="BR119" s="225" t="n">
        <v>2020</v>
      </c>
      <c r="BS119" s="225" t="n">
        <v>2017</v>
      </c>
      <c r="BT119" s="225" t="n">
        <v>2019</v>
      </c>
      <c r="BU119" s="225" t="n">
        <v>2019</v>
      </c>
      <c r="BV119" s="225" t="n">
        <v>2019</v>
      </c>
      <c r="BW119" s="225" t="n">
        <v>2019</v>
      </c>
      <c r="BX119" s="225" t="n">
        <v>2017</v>
      </c>
      <c r="BY119" s="225" t="n">
        <v>2020</v>
      </c>
      <c r="BZ119" s="225" t="n">
        <v>2021</v>
      </c>
      <c r="CA119" s="225" t="n">
        <v>2015</v>
      </c>
    </row>
    <row r="120" customFormat="false" ht="14.5" hidden="false" customHeight="false" outlineLevel="0" collapsed="false">
      <c r="A120" s="178" t="s">
        <v>645</v>
      </c>
      <c r="B120" s="220" t="s">
        <v>646</v>
      </c>
      <c r="C120" s="225" t="n">
        <v>2015</v>
      </c>
      <c r="D120" s="225" t="n">
        <v>2015</v>
      </c>
      <c r="E120" s="225" t="n">
        <v>2015</v>
      </c>
      <c r="F120" s="225" t="n">
        <v>2015</v>
      </c>
      <c r="G120" s="225" t="n">
        <v>2015</v>
      </c>
      <c r="H120" s="225" t="n">
        <v>2015</v>
      </c>
      <c r="I120" s="225" t="n">
        <v>2015</v>
      </c>
      <c r="J120" s="225" t="n">
        <v>2021</v>
      </c>
      <c r="K120" s="225" t="n">
        <v>2021</v>
      </c>
      <c r="L120" s="225" t="n">
        <v>2020</v>
      </c>
      <c r="M120" s="225" t="n">
        <v>2015</v>
      </c>
      <c r="N120" s="225" t="n">
        <v>2015</v>
      </c>
      <c r="O120" s="225" t="n">
        <v>2015</v>
      </c>
      <c r="P120" s="225" t="n">
        <v>2015</v>
      </c>
      <c r="Q120" s="225" t="n">
        <v>2020</v>
      </c>
      <c r="R120" s="225" t="n">
        <v>2020</v>
      </c>
      <c r="S120" s="225" t="n">
        <v>2020</v>
      </c>
      <c r="T120" s="225" t="n">
        <v>2020</v>
      </c>
      <c r="U120" s="225" t="n">
        <v>2015</v>
      </c>
      <c r="V120" s="225" t="n">
        <v>2015</v>
      </c>
      <c r="W120" s="225" t="n">
        <v>2015</v>
      </c>
      <c r="X120" s="225" t="n">
        <v>2020</v>
      </c>
      <c r="Y120" s="225" t="n">
        <v>2020</v>
      </c>
      <c r="Z120" s="225" t="n">
        <v>2020</v>
      </c>
      <c r="AA120" s="225" t="n">
        <v>2011</v>
      </c>
      <c r="AB120" s="225" t="n">
        <v>2020</v>
      </c>
      <c r="AC120" s="225" t="n">
        <v>2015</v>
      </c>
      <c r="AD120" s="225" t="n">
        <v>2018</v>
      </c>
      <c r="AE120" s="225" t="n">
        <v>2020</v>
      </c>
      <c r="AF120" s="225" t="n">
        <v>2018</v>
      </c>
      <c r="AG120" s="225" t="n">
        <v>2020</v>
      </c>
      <c r="AH120" s="225" t="n">
        <v>2022</v>
      </c>
      <c r="AI120" s="225" t="n">
        <v>2021</v>
      </c>
      <c r="AJ120" s="225" t="n">
        <v>2021</v>
      </c>
      <c r="AK120" s="225" t="n">
        <v>2019</v>
      </c>
      <c r="AL120" s="225" t="n">
        <v>2011</v>
      </c>
      <c r="AM120" s="225" t="n">
        <v>2022</v>
      </c>
      <c r="AN120" s="225" t="n">
        <v>2019</v>
      </c>
      <c r="AO120" s="225" t="n">
        <v>2020</v>
      </c>
      <c r="AP120" s="225" t="n">
        <v>2020</v>
      </c>
      <c r="AQ120" s="225" t="n">
        <v>2020</v>
      </c>
      <c r="AR120" s="225" t="n">
        <v>2020</v>
      </c>
      <c r="AS120" s="225" t="n">
        <v>2020</v>
      </c>
      <c r="AT120" s="225" t="n">
        <v>2020</v>
      </c>
      <c r="AU120" s="225" t="n">
        <v>2020</v>
      </c>
      <c r="AV120" s="225" t="n">
        <v>2020</v>
      </c>
      <c r="AW120" s="225" t="n">
        <v>2020</v>
      </c>
      <c r="AX120" s="225" t="n">
        <v>2020</v>
      </c>
      <c r="AY120" s="225" t="n">
        <v>2019</v>
      </c>
      <c r="AZ120" s="225" t="n">
        <v>2014</v>
      </c>
      <c r="BA120" s="225" t="n">
        <v>2020</v>
      </c>
      <c r="BB120" s="225" t="n">
        <v>2021</v>
      </c>
      <c r="BC120" s="225" t="n">
        <v>2022</v>
      </c>
      <c r="BD120" s="226" t="n">
        <v>44757</v>
      </c>
      <c r="BE120" s="227" t="n">
        <v>44742</v>
      </c>
      <c r="BF120" s="225" t="n">
        <v>2021</v>
      </c>
      <c r="BG120" s="225" t="n">
        <v>2020</v>
      </c>
      <c r="BH120" s="225" t="n">
        <v>2020</v>
      </c>
      <c r="BI120" s="225" t="n">
        <v>2015</v>
      </c>
      <c r="BJ120" s="225" t="n">
        <v>2020</v>
      </c>
      <c r="BK120" s="225" t="n">
        <v>2021</v>
      </c>
      <c r="BL120" s="225" t="n">
        <v>2020</v>
      </c>
      <c r="BM120" s="225" t="n">
        <v>2017</v>
      </c>
      <c r="BN120" s="225" t="n">
        <v>2020</v>
      </c>
      <c r="BO120" s="225" t="n">
        <v>2020</v>
      </c>
      <c r="BP120" s="225" t="n">
        <v>2014</v>
      </c>
      <c r="BQ120" s="225" t="n">
        <v>2020</v>
      </c>
      <c r="BR120" s="225" t="n">
        <v>2020</v>
      </c>
      <c r="BS120" s="225" t="n">
        <v>2017</v>
      </c>
      <c r="BT120" s="225" t="n">
        <v>2020</v>
      </c>
      <c r="BU120" s="225" t="n">
        <v>2020</v>
      </c>
      <c r="BV120" s="225" t="n">
        <v>2020</v>
      </c>
      <c r="BW120" s="225" t="n">
        <v>2019</v>
      </c>
      <c r="BX120" s="225" t="n">
        <v>2017</v>
      </c>
      <c r="BY120" s="225" t="n">
        <v>2020</v>
      </c>
      <c r="BZ120" s="225" t="n">
        <v>2021</v>
      </c>
      <c r="CA120" s="225" t="n">
        <v>2015</v>
      </c>
    </row>
    <row r="121" customFormat="false" ht="14.5" hidden="false" customHeight="false" outlineLevel="0" collapsed="false">
      <c r="A121" s="178" t="s">
        <v>647</v>
      </c>
      <c r="B121" s="220" t="s">
        <v>389</v>
      </c>
      <c r="C121" s="225" t="n">
        <v>2015</v>
      </c>
      <c r="D121" s="225" t="n">
        <v>2015</v>
      </c>
      <c r="E121" s="225" t="n">
        <v>2015</v>
      </c>
      <c r="F121" s="225" t="n">
        <v>2015</v>
      </c>
      <c r="G121" s="225" t="n">
        <v>2015</v>
      </c>
      <c r="H121" s="225" t="n">
        <v>2015</v>
      </c>
      <c r="I121" s="225" t="n">
        <v>2015</v>
      </c>
      <c r="J121" s="225" t="n">
        <v>2021</v>
      </c>
      <c r="K121" s="225" t="n">
        <v>2021</v>
      </c>
      <c r="L121" s="225" t="n">
        <v>2020</v>
      </c>
      <c r="M121" s="225" t="n">
        <v>2015</v>
      </c>
      <c r="N121" s="225" t="n">
        <v>2015</v>
      </c>
      <c r="O121" s="225" t="n">
        <v>2015</v>
      </c>
      <c r="P121" s="225" t="n">
        <v>2015</v>
      </c>
      <c r="Q121" s="225" t="n">
        <v>2020</v>
      </c>
      <c r="R121" s="225" t="n">
        <v>2020</v>
      </c>
      <c r="S121" s="225" t="n">
        <v>2020</v>
      </c>
      <c r="T121" s="225" t="n">
        <v>2020</v>
      </c>
      <c r="U121" s="225" t="n">
        <v>2015</v>
      </c>
      <c r="V121" s="225" t="n">
        <v>2015</v>
      </c>
      <c r="W121" s="225" t="n">
        <v>2015</v>
      </c>
      <c r="X121" s="225" t="n">
        <v>2020</v>
      </c>
      <c r="Y121" s="225" t="n">
        <v>2020</v>
      </c>
      <c r="Z121" s="225" t="n">
        <v>2020</v>
      </c>
      <c r="AA121" s="225" t="n">
        <v>2016</v>
      </c>
      <c r="AB121" s="225" t="n">
        <v>2020</v>
      </c>
      <c r="AC121" s="225" t="n">
        <v>2020</v>
      </c>
      <c r="AD121" s="225" t="n">
        <v>2018</v>
      </c>
      <c r="AE121" s="225" t="n">
        <v>2020</v>
      </c>
      <c r="AF121" s="225" t="n">
        <v>2018</v>
      </c>
      <c r="AG121" s="225" t="n">
        <v>2020</v>
      </c>
      <c r="AH121" s="225" t="n">
        <v>2022</v>
      </c>
      <c r="AI121" s="225" t="n">
        <v>2021</v>
      </c>
      <c r="AJ121" s="225" t="n">
        <v>2021</v>
      </c>
      <c r="AK121" s="225" t="n">
        <v>2019</v>
      </c>
      <c r="AL121" s="225" t="s">
        <v>796</v>
      </c>
      <c r="AM121" s="225" t="n">
        <v>2022</v>
      </c>
      <c r="AN121" s="225" t="n">
        <v>2019</v>
      </c>
      <c r="AO121" s="225" t="n">
        <v>2020</v>
      </c>
      <c r="AP121" s="225" t="n">
        <v>2020</v>
      </c>
      <c r="AQ121" s="225" t="n">
        <v>2020</v>
      </c>
      <c r="AR121" s="225" t="n">
        <v>2020</v>
      </c>
      <c r="AS121" s="225" t="n">
        <v>2018</v>
      </c>
      <c r="AT121" s="225" t="n">
        <v>2020</v>
      </c>
      <c r="AU121" s="225" t="n">
        <v>2019</v>
      </c>
      <c r="AV121" s="225" t="n">
        <v>2019</v>
      </c>
      <c r="AW121" s="225" t="n">
        <v>2020</v>
      </c>
      <c r="AX121" s="225" t="n">
        <v>2020</v>
      </c>
      <c r="AY121" s="225" t="n">
        <v>2019</v>
      </c>
      <c r="AZ121" s="225" t="n">
        <v>2017</v>
      </c>
      <c r="BA121" s="225" t="n">
        <v>2020</v>
      </c>
      <c r="BB121" s="225" t="n">
        <v>2021</v>
      </c>
      <c r="BC121" s="225" t="n">
        <v>2022</v>
      </c>
      <c r="BD121" s="226" t="n">
        <v>44755</v>
      </c>
      <c r="BE121" s="227" t="n">
        <v>44561</v>
      </c>
      <c r="BF121" s="225" t="n">
        <v>2021</v>
      </c>
      <c r="BG121" s="225" t="n">
        <v>2020</v>
      </c>
      <c r="BH121" s="225" t="n">
        <v>2020</v>
      </c>
      <c r="BI121" s="225" t="n">
        <v>2013</v>
      </c>
      <c r="BJ121" s="225" t="n">
        <v>2020</v>
      </c>
      <c r="BK121" s="225" t="n">
        <v>2021</v>
      </c>
      <c r="BL121" s="225" t="n">
        <v>2020</v>
      </c>
      <c r="BM121" s="225" t="n">
        <v>2019</v>
      </c>
      <c r="BN121" s="225" t="n">
        <v>2020</v>
      </c>
      <c r="BO121" s="225" t="n">
        <v>2020</v>
      </c>
      <c r="BP121" s="225" t="n">
        <v>2014</v>
      </c>
      <c r="BQ121" s="225" t="n">
        <v>2020</v>
      </c>
      <c r="BR121" s="225" t="n">
        <v>2020</v>
      </c>
      <c r="BS121" s="225" t="n">
        <v>2017</v>
      </c>
      <c r="BT121" s="225" t="n">
        <v>2020</v>
      </c>
      <c r="BU121" s="225" t="n">
        <v>2020</v>
      </c>
      <c r="BV121" s="225" t="n">
        <v>2020</v>
      </c>
      <c r="BW121" s="225" t="n">
        <v>2019</v>
      </c>
      <c r="BX121" s="225" t="n">
        <v>2017</v>
      </c>
      <c r="BY121" s="225" t="n">
        <v>2020</v>
      </c>
      <c r="BZ121" s="225" t="n">
        <v>2021</v>
      </c>
      <c r="CA121" s="225" t="n">
        <v>2015</v>
      </c>
    </row>
    <row r="122" customFormat="false" ht="14.5" hidden="false" customHeight="false" outlineLevel="0" collapsed="false">
      <c r="A122" s="178" t="s">
        <v>648</v>
      </c>
      <c r="B122" s="220" t="s">
        <v>649</v>
      </c>
      <c r="C122" s="225" t="n">
        <v>2015</v>
      </c>
      <c r="D122" s="225" t="n">
        <v>2015</v>
      </c>
      <c r="E122" s="225" t="n">
        <v>2015</v>
      </c>
      <c r="F122" s="225" t="n">
        <v>2015</v>
      </c>
      <c r="G122" s="225" t="n">
        <v>2015</v>
      </c>
      <c r="H122" s="225" t="n">
        <v>2015</v>
      </c>
      <c r="I122" s="225" t="n">
        <v>2015</v>
      </c>
      <c r="J122" s="225" t="n">
        <v>2021</v>
      </c>
      <c r="K122" s="225" t="n">
        <v>2021</v>
      </c>
      <c r="L122" s="225" t="n">
        <v>2020</v>
      </c>
      <c r="M122" s="225" t="n">
        <v>2015</v>
      </c>
      <c r="N122" s="225" t="n">
        <v>2015</v>
      </c>
      <c r="O122" s="225" t="n">
        <v>2015</v>
      </c>
      <c r="P122" s="225" t="n">
        <v>2015</v>
      </c>
      <c r="Q122" s="225" t="n">
        <v>2020</v>
      </c>
      <c r="R122" s="225" t="n">
        <v>2020</v>
      </c>
      <c r="S122" s="225" t="n">
        <v>2020</v>
      </c>
      <c r="T122" s="225" t="n">
        <v>2020</v>
      </c>
      <c r="U122" s="225" t="n">
        <v>2015</v>
      </c>
      <c r="V122" s="225" t="n">
        <v>2015</v>
      </c>
      <c r="W122" s="225" t="n">
        <v>2015</v>
      </c>
      <c r="X122" s="225" t="n">
        <v>2020</v>
      </c>
      <c r="Y122" s="225" t="n">
        <v>2020</v>
      </c>
      <c r="Z122" s="225" t="n">
        <v>2020</v>
      </c>
      <c r="AA122" s="225" t="n">
        <v>2013</v>
      </c>
      <c r="AB122" s="225" t="n">
        <v>2020</v>
      </c>
      <c r="AC122" s="225" t="n">
        <v>2017</v>
      </c>
      <c r="AD122" s="225" t="n">
        <v>2018</v>
      </c>
      <c r="AE122" s="225" t="n">
        <v>2020</v>
      </c>
      <c r="AF122" s="225" t="n">
        <v>2018</v>
      </c>
      <c r="AG122" s="225" t="n">
        <v>2020</v>
      </c>
      <c r="AH122" s="225" t="n">
        <v>2022</v>
      </c>
      <c r="AI122" s="225" t="n">
        <v>2021</v>
      </c>
      <c r="AJ122" s="225" t="n">
        <v>2021</v>
      </c>
      <c r="AK122" s="225" t="n">
        <v>2019</v>
      </c>
      <c r="AL122" s="225" t="n">
        <v>2013</v>
      </c>
      <c r="AM122" s="225" t="n">
        <v>2022</v>
      </c>
      <c r="AN122" s="225" t="n">
        <v>2019</v>
      </c>
      <c r="AO122" s="225" t="n">
        <v>2020</v>
      </c>
      <c r="AP122" s="225" t="n">
        <v>2020</v>
      </c>
      <c r="AQ122" s="225" t="n">
        <v>2020</v>
      </c>
      <c r="AR122" s="225" t="n">
        <v>2020</v>
      </c>
      <c r="AS122" s="225" t="n">
        <v>2013</v>
      </c>
      <c r="AT122" s="225" t="n">
        <v>2020</v>
      </c>
      <c r="AU122" s="225" t="n">
        <v>2020</v>
      </c>
      <c r="AV122" s="225" t="n">
        <v>2020</v>
      </c>
      <c r="AW122" s="225" t="n">
        <v>2020</v>
      </c>
      <c r="AX122" s="225" t="n">
        <v>2020</v>
      </c>
      <c r="AY122" s="225" t="n">
        <v>2019</v>
      </c>
      <c r="AZ122" s="225" t="n">
        <v>2015</v>
      </c>
      <c r="BA122" s="225" t="n">
        <v>2020</v>
      </c>
      <c r="BB122" s="225" t="n">
        <v>2021</v>
      </c>
      <c r="BC122" s="225" t="n">
        <v>2022</v>
      </c>
      <c r="BD122" s="226" t="n">
        <v>44700</v>
      </c>
      <c r="BE122" s="227" t="n">
        <v>44742</v>
      </c>
      <c r="BF122" s="225" t="n">
        <v>2021</v>
      </c>
      <c r="BG122" s="225" t="n">
        <v>2020</v>
      </c>
      <c r="BH122" s="225" t="n">
        <v>2020</v>
      </c>
      <c r="BI122" s="225" t="n">
        <v>2013</v>
      </c>
      <c r="BJ122" s="225" t="n">
        <v>2020</v>
      </c>
      <c r="BK122" s="225" t="n">
        <v>2021</v>
      </c>
      <c r="BL122" s="225" t="n">
        <v>2020</v>
      </c>
      <c r="BM122" s="225" t="n">
        <v>2018</v>
      </c>
      <c r="BN122" s="225" t="n">
        <v>2020</v>
      </c>
      <c r="BO122" s="225" t="n">
        <v>2020</v>
      </c>
      <c r="BP122" s="225" t="n">
        <v>2014</v>
      </c>
      <c r="BQ122" s="225" t="n">
        <v>2020</v>
      </c>
      <c r="BR122" s="225" t="n">
        <v>2020</v>
      </c>
      <c r="BS122" s="225" t="n">
        <v>2007</v>
      </c>
      <c r="BT122" s="225" t="n">
        <v>2019</v>
      </c>
      <c r="BU122" s="225" t="n">
        <v>2019</v>
      </c>
      <c r="BV122" s="225" t="n">
        <v>2019</v>
      </c>
      <c r="BW122" s="225" t="n">
        <v>2019</v>
      </c>
      <c r="BX122" s="225" t="n">
        <v>2017</v>
      </c>
      <c r="BY122" s="225" t="n">
        <v>2020</v>
      </c>
      <c r="BZ122" s="225" t="n">
        <v>2021</v>
      </c>
      <c r="CA122" s="225" t="n">
        <v>2015</v>
      </c>
    </row>
    <row r="123" customFormat="false" ht="14.5" hidden="false" customHeight="false" outlineLevel="0" collapsed="false">
      <c r="A123" s="178" t="s">
        <v>650</v>
      </c>
      <c r="B123" s="220" t="s">
        <v>651</v>
      </c>
      <c r="C123" s="225" t="n">
        <v>2015</v>
      </c>
      <c r="D123" s="225" t="n">
        <v>2015</v>
      </c>
      <c r="E123" s="225" t="n">
        <v>2015</v>
      </c>
      <c r="F123" s="225" t="n">
        <v>2015</v>
      </c>
      <c r="G123" s="225" t="n">
        <v>2015</v>
      </c>
      <c r="H123" s="225" t="n">
        <v>2015</v>
      </c>
      <c r="I123" s="225" t="n">
        <v>2015</v>
      </c>
      <c r="J123" s="225" t="n">
        <v>2021</v>
      </c>
      <c r="K123" s="225" t="n">
        <v>2021</v>
      </c>
      <c r="L123" s="225"/>
      <c r="M123" s="225" t="n">
        <v>2015</v>
      </c>
      <c r="N123" s="225" t="n">
        <v>2015</v>
      </c>
      <c r="O123" s="225" t="n">
        <v>2015</v>
      </c>
      <c r="P123" s="225" t="n">
        <v>2015</v>
      </c>
      <c r="Q123" s="225" t="n">
        <v>2020</v>
      </c>
      <c r="R123" s="225" t="n">
        <v>2020</v>
      </c>
      <c r="S123" s="225" t="n">
        <v>2020</v>
      </c>
      <c r="T123" s="225" t="n">
        <v>2020</v>
      </c>
      <c r="U123" s="225" t="n">
        <v>2015</v>
      </c>
      <c r="V123" s="225" t="n">
        <v>2015</v>
      </c>
      <c r="W123" s="225" t="n">
        <v>2015</v>
      </c>
      <c r="X123" s="225" t="n">
        <v>2020</v>
      </c>
      <c r="Y123" s="225" t="n">
        <v>2020</v>
      </c>
      <c r="Z123" s="225" t="n">
        <v>2020</v>
      </c>
      <c r="AA123" s="225"/>
      <c r="AB123" s="225" t="n">
        <v>2017</v>
      </c>
      <c r="AC123" s="225"/>
      <c r="AD123" s="225"/>
      <c r="AE123" s="225" t="n">
        <v>2018</v>
      </c>
      <c r="AF123" s="225"/>
      <c r="AG123" s="225"/>
      <c r="AH123" s="225" t="n">
        <v>2022</v>
      </c>
      <c r="AI123" s="225" t="n">
        <v>2021</v>
      </c>
      <c r="AJ123" s="225" t="n">
        <v>2021</v>
      </c>
      <c r="AK123" s="225" t="n">
        <v>2020</v>
      </c>
      <c r="AL123" s="225"/>
      <c r="AM123" s="225" t="n">
        <v>2022</v>
      </c>
      <c r="AN123" s="225" t="n">
        <v>2019</v>
      </c>
      <c r="AO123" s="225" t="n">
        <v>2020</v>
      </c>
      <c r="AP123" s="225" t="n">
        <v>2020</v>
      </c>
      <c r="AQ123" s="225" t="n">
        <v>2018</v>
      </c>
      <c r="AR123" s="225" t="n">
        <v>2020</v>
      </c>
      <c r="AS123" s="225"/>
      <c r="AT123" s="225" t="n">
        <v>2020</v>
      </c>
      <c r="AU123" s="225"/>
      <c r="AV123" s="225"/>
      <c r="AW123" s="225"/>
      <c r="AX123" s="225" t="n">
        <v>2020</v>
      </c>
      <c r="AY123" s="225"/>
      <c r="AZ123" s="225" t="n">
        <v>2012</v>
      </c>
      <c r="BA123" s="225" t="n">
        <v>2020</v>
      </c>
      <c r="BB123" s="225" t="n">
        <v>2021</v>
      </c>
      <c r="BC123" s="225" t="n">
        <v>2022</v>
      </c>
      <c r="BD123" s="226" t="n">
        <v>44700</v>
      </c>
      <c r="BE123" s="227" t="n">
        <v>44561</v>
      </c>
      <c r="BF123" s="225" t="n">
        <v>2021</v>
      </c>
      <c r="BG123" s="225" t="n">
        <v>2020</v>
      </c>
      <c r="BH123" s="225" t="n">
        <v>2020</v>
      </c>
      <c r="BI123" s="225" t="n">
        <v>2013</v>
      </c>
      <c r="BJ123" s="225" t="n">
        <v>2020</v>
      </c>
      <c r="BK123" s="225"/>
      <c r="BL123" s="225" t="n">
        <v>2020</v>
      </c>
      <c r="BM123" s="225"/>
      <c r="BN123" s="225" t="n">
        <v>2017</v>
      </c>
      <c r="BO123" s="225" t="n">
        <v>2020</v>
      </c>
      <c r="BP123" s="225" t="n">
        <v>2014</v>
      </c>
      <c r="BQ123" s="225" t="n">
        <v>2017</v>
      </c>
      <c r="BR123" s="225" t="n">
        <v>2017</v>
      </c>
      <c r="BS123" s="225" t="n">
        <v>2015</v>
      </c>
      <c r="BT123" s="225" t="n">
        <v>2020</v>
      </c>
      <c r="BU123" s="225" t="n">
        <v>2020</v>
      </c>
      <c r="BV123" s="225"/>
      <c r="BW123" s="225" t="n">
        <v>2019</v>
      </c>
      <c r="BX123" s="225"/>
      <c r="BY123" s="225" t="n">
        <v>2020</v>
      </c>
      <c r="BZ123" s="225" t="n">
        <v>2021</v>
      </c>
      <c r="CA123" s="225" t="n">
        <v>2015</v>
      </c>
    </row>
    <row r="124" customFormat="false" ht="14.5" hidden="false" customHeight="false" outlineLevel="0" collapsed="false">
      <c r="A124" s="178" t="s">
        <v>652</v>
      </c>
      <c r="B124" s="220" t="s">
        <v>653</v>
      </c>
      <c r="C124" s="225" t="n">
        <v>2015</v>
      </c>
      <c r="D124" s="225" t="n">
        <v>2015</v>
      </c>
      <c r="E124" s="225" t="n">
        <v>2015</v>
      </c>
      <c r="F124" s="225" t="n">
        <v>2015</v>
      </c>
      <c r="G124" s="225" t="n">
        <v>2015</v>
      </c>
      <c r="H124" s="225" t="n">
        <v>2015</v>
      </c>
      <c r="I124" s="225" t="n">
        <v>2015</v>
      </c>
      <c r="J124" s="225" t="n">
        <v>2021</v>
      </c>
      <c r="K124" s="225" t="n">
        <v>2021</v>
      </c>
      <c r="L124" s="225" t="n">
        <v>2020</v>
      </c>
      <c r="M124" s="225" t="n">
        <v>2015</v>
      </c>
      <c r="N124" s="225" t="n">
        <v>2015</v>
      </c>
      <c r="O124" s="225" t="n">
        <v>2015</v>
      </c>
      <c r="P124" s="225" t="n">
        <v>2015</v>
      </c>
      <c r="Q124" s="225" t="n">
        <v>2020</v>
      </c>
      <c r="R124" s="225" t="n">
        <v>2020</v>
      </c>
      <c r="S124" s="225" t="n">
        <v>2020</v>
      </c>
      <c r="T124" s="225" t="n">
        <v>2020</v>
      </c>
      <c r="U124" s="225" t="n">
        <v>2015</v>
      </c>
      <c r="V124" s="225" t="n">
        <v>2015</v>
      </c>
      <c r="W124" s="225" t="n">
        <v>2015</v>
      </c>
      <c r="X124" s="225" t="n">
        <v>2020</v>
      </c>
      <c r="Y124" s="225" t="n">
        <v>2020</v>
      </c>
      <c r="Z124" s="225" t="n">
        <v>2020</v>
      </c>
      <c r="AA124" s="225" t="n">
        <v>2016</v>
      </c>
      <c r="AB124" s="225" t="n">
        <v>2020</v>
      </c>
      <c r="AC124" s="225" t="n">
        <v>2020</v>
      </c>
      <c r="AD124" s="225" t="n">
        <v>2019</v>
      </c>
      <c r="AE124" s="225" t="n">
        <v>2020</v>
      </c>
      <c r="AF124" s="225" t="n">
        <v>2018</v>
      </c>
      <c r="AG124" s="225" t="n">
        <v>2020</v>
      </c>
      <c r="AH124" s="225" t="n">
        <v>2022</v>
      </c>
      <c r="AI124" s="225" t="n">
        <v>2021</v>
      </c>
      <c r="AJ124" s="225" t="n">
        <v>2021</v>
      </c>
      <c r="AK124" s="225" t="n">
        <v>2019</v>
      </c>
      <c r="AL124" s="225" t="n">
        <v>2019</v>
      </c>
      <c r="AM124" s="225" t="n">
        <v>2022</v>
      </c>
      <c r="AN124" s="225" t="n">
        <v>2019</v>
      </c>
      <c r="AO124" s="225" t="n">
        <v>2020</v>
      </c>
      <c r="AP124" s="225" t="n">
        <v>2020</v>
      </c>
      <c r="AQ124" s="225" t="n">
        <v>2020</v>
      </c>
      <c r="AR124" s="225" t="n">
        <v>2020</v>
      </c>
      <c r="AS124" s="225" t="n">
        <v>2019</v>
      </c>
      <c r="AT124" s="225" t="n">
        <v>2020</v>
      </c>
      <c r="AU124" s="225" t="n">
        <v>2020</v>
      </c>
      <c r="AV124" s="225" t="n">
        <v>2020</v>
      </c>
      <c r="AW124" s="225" t="n">
        <v>2020</v>
      </c>
      <c r="AX124" s="225" t="n">
        <v>2020</v>
      </c>
      <c r="AY124" s="225" t="n">
        <v>2019</v>
      </c>
      <c r="AZ124" s="225" t="n">
        <v>2010</v>
      </c>
      <c r="BA124" s="225" t="n">
        <v>2020</v>
      </c>
      <c r="BB124" s="225" t="n">
        <v>2021</v>
      </c>
      <c r="BC124" s="225" t="n">
        <v>2022</v>
      </c>
      <c r="BD124" s="226" t="n">
        <v>44700</v>
      </c>
      <c r="BE124" s="227" t="n">
        <v>44561</v>
      </c>
      <c r="BF124" s="225" t="n">
        <v>2021</v>
      </c>
      <c r="BG124" s="225" t="n">
        <v>2020</v>
      </c>
      <c r="BH124" s="225" t="n">
        <v>2020</v>
      </c>
      <c r="BI124" s="225" t="n">
        <v>2015</v>
      </c>
      <c r="BJ124" s="225" t="n">
        <v>2020</v>
      </c>
      <c r="BK124" s="225" t="n">
        <v>2021</v>
      </c>
      <c r="BL124" s="225" t="n">
        <v>2020</v>
      </c>
      <c r="BM124" s="225" t="n">
        <v>2018</v>
      </c>
      <c r="BN124" s="225" t="n">
        <v>2020</v>
      </c>
      <c r="BO124" s="225" t="n">
        <v>2020</v>
      </c>
      <c r="BP124" s="225" t="n">
        <v>2014</v>
      </c>
      <c r="BQ124" s="225" t="n">
        <v>2020</v>
      </c>
      <c r="BR124" s="225" t="n">
        <v>2020</v>
      </c>
      <c r="BS124" s="225" t="n">
        <v>2017</v>
      </c>
      <c r="BT124" s="225" t="n">
        <v>2020</v>
      </c>
      <c r="BU124" s="225" t="n">
        <v>2020</v>
      </c>
      <c r="BV124" s="225" t="n">
        <v>2020</v>
      </c>
      <c r="BW124" s="225" t="n">
        <v>2019</v>
      </c>
      <c r="BX124" s="225" t="n">
        <v>2017</v>
      </c>
      <c r="BY124" s="225" t="n">
        <v>2020</v>
      </c>
      <c r="BZ124" s="225" t="n">
        <v>2021</v>
      </c>
      <c r="CA124" s="225" t="n">
        <v>2015</v>
      </c>
    </row>
    <row r="125" customFormat="false" ht="14.5" hidden="false" customHeight="false" outlineLevel="0" collapsed="false">
      <c r="A125" s="178" t="s">
        <v>654</v>
      </c>
      <c r="B125" s="220" t="s">
        <v>655</v>
      </c>
      <c r="C125" s="225" t="n">
        <v>2015</v>
      </c>
      <c r="D125" s="225" t="n">
        <v>2015</v>
      </c>
      <c r="E125" s="225" t="n">
        <v>2015</v>
      </c>
      <c r="F125" s="225" t="n">
        <v>2015</v>
      </c>
      <c r="G125" s="225" t="n">
        <v>2015</v>
      </c>
      <c r="H125" s="225" t="n">
        <v>2015</v>
      </c>
      <c r="I125" s="225" t="n">
        <v>2015</v>
      </c>
      <c r="J125" s="225" t="n">
        <v>2021</v>
      </c>
      <c r="K125" s="225" t="n">
        <v>2021</v>
      </c>
      <c r="L125" s="225" t="n">
        <v>2020</v>
      </c>
      <c r="M125" s="225" t="n">
        <v>2015</v>
      </c>
      <c r="N125" s="225" t="n">
        <v>2015</v>
      </c>
      <c r="O125" s="225" t="n">
        <v>2015</v>
      </c>
      <c r="P125" s="225" t="n">
        <v>2015</v>
      </c>
      <c r="Q125" s="225" t="n">
        <v>2020</v>
      </c>
      <c r="R125" s="225" t="n">
        <v>2020</v>
      </c>
      <c r="S125" s="225" t="n">
        <v>2020</v>
      </c>
      <c r="T125" s="225" t="n">
        <v>2020</v>
      </c>
      <c r="U125" s="225" t="n">
        <v>2015</v>
      </c>
      <c r="V125" s="225" t="n">
        <v>2015</v>
      </c>
      <c r="W125" s="225" t="n">
        <v>2015</v>
      </c>
      <c r="X125" s="225" t="n">
        <v>2020</v>
      </c>
      <c r="Y125" s="225" t="n">
        <v>2020</v>
      </c>
      <c r="Z125" s="225" t="n">
        <v>2020</v>
      </c>
      <c r="AA125" s="225" t="n">
        <v>2011</v>
      </c>
      <c r="AB125" s="225" t="n">
        <v>2020</v>
      </c>
      <c r="AC125" s="225"/>
      <c r="AD125" s="225" t="n">
        <v>2018</v>
      </c>
      <c r="AE125" s="225" t="n">
        <v>2020</v>
      </c>
      <c r="AF125" s="225"/>
      <c r="AG125" s="225" t="n">
        <v>2020</v>
      </c>
      <c r="AH125" s="225" t="n">
        <v>2022</v>
      </c>
      <c r="AI125" s="225" t="n">
        <v>2021</v>
      </c>
      <c r="AJ125" s="225" t="n">
        <v>2021</v>
      </c>
      <c r="AK125" s="225" t="n">
        <v>2019</v>
      </c>
      <c r="AL125" s="225"/>
      <c r="AM125" s="225" t="n">
        <v>2022</v>
      </c>
      <c r="AN125" s="225"/>
      <c r="AO125" s="225"/>
      <c r="AP125" s="225"/>
      <c r="AQ125" s="225" t="n">
        <v>2020</v>
      </c>
      <c r="AR125" s="225" t="n">
        <v>2020</v>
      </c>
      <c r="AS125" s="225"/>
      <c r="AT125" s="225" t="n">
        <v>2020</v>
      </c>
      <c r="AU125" s="225" t="n">
        <v>2020</v>
      </c>
      <c r="AV125" s="225" t="n">
        <v>2020</v>
      </c>
      <c r="AW125" s="225"/>
      <c r="AX125" s="225" t="n">
        <v>2020</v>
      </c>
      <c r="AY125" s="225" t="n">
        <v>2019</v>
      </c>
      <c r="AZ125" s="225" t="n">
        <v>2019</v>
      </c>
      <c r="BA125" s="225" t="n">
        <v>2020</v>
      </c>
      <c r="BB125" s="225" t="n">
        <v>2021</v>
      </c>
      <c r="BC125" s="225" t="n">
        <v>2022</v>
      </c>
      <c r="BD125" s="226" t="n">
        <v>44700</v>
      </c>
      <c r="BE125" s="227" t="n">
        <v>44747</v>
      </c>
      <c r="BF125" s="225" t="n">
        <v>2021</v>
      </c>
      <c r="BG125" s="225" t="n">
        <v>2020</v>
      </c>
      <c r="BH125" s="225" t="n">
        <v>2020</v>
      </c>
      <c r="BI125" s="225" t="n">
        <v>2015</v>
      </c>
      <c r="BJ125" s="225" t="n">
        <v>2020</v>
      </c>
      <c r="BK125" s="225" t="n">
        <v>2021</v>
      </c>
      <c r="BL125" s="225" t="n">
        <v>2020</v>
      </c>
      <c r="BM125" s="225"/>
      <c r="BN125" s="225" t="n">
        <v>2020</v>
      </c>
      <c r="BO125" s="225" t="n">
        <v>2020</v>
      </c>
      <c r="BP125" s="225" t="n">
        <v>2014</v>
      </c>
      <c r="BQ125" s="225" t="n">
        <v>2020</v>
      </c>
      <c r="BR125" s="225" t="n">
        <v>2020</v>
      </c>
      <c r="BS125" s="225" t="n">
        <v>2016</v>
      </c>
      <c r="BT125" s="225" t="n">
        <v>2020</v>
      </c>
      <c r="BU125" s="225" t="n">
        <v>2020</v>
      </c>
      <c r="BV125" s="225" t="n">
        <v>2020</v>
      </c>
      <c r="BW125" s="225" t="n">
        <v>2019</v>
      </c>
      <c r="BX125" s="225" t="n">
        <v>2017</v>
      </c>
      <c r="BY125" s="225" t="n">
        <v>2020</v>
      </c>
      <c r="BZ125" s="225" t="n">
        <v>2021</v>
      </c>
      <c r="CA125" s="225" t="n">
        <v>2015</v>
      </c>
    </row>
    <row r="126" customFormat="false" ht="14.5" hidden="false" customHeight="false" outlineLevel="0" collapsed="false">
      <c r="A126" s="178" t="s">
        <v>656</v>
      </c>
      <c r="B126" s="220" t="s">
        <v>657</v>
      </c>
      <c r="C126" s="225" t="n">
        <v>2015</v>
      </c>
      <c r="D126" s="225" t="n">
        <v>2015</v>
      </c>
      <c r="E126" s="225" t="n">
        <v>2015</v>
      </c>
      <c r="F126" s="225" t="n">
        <v>2015</v>
      </c>
      <c r="G126" s="225" t="n">
        <v>2015</v>
      </c>
      <c r="H126" s="225" t="n">
        <v>2015</v>
      </c>
      <c r="I126" s="225" t="n">
        <v>2015</v>
      </c>
      <c r="J126" s="225" t="n">
        <v>2021</v>
      </c>
      <c r="K126" s="225" t="n">
        <v>2021</v>
      </c>
      <c r="L126" s="225" t="n">
        <v>2020</v>
      </c>
      <c r="M126" s="225" t="n">
        <v>2015</v>
      </c>
      <c r="N126" s="225" t="n">
        <v>2015</v>
      </c>
      <c r="O126" s="225" t="n">
        <v>2015</v>
      </c>
      <c r="P126" s="225" t="n">
        <v>2015</v>
      </c>
      <c r="Q126" s="225" t="n">
        <v>2020</v>
      </c>
      <c r="R126" s="225" t="n">
        <v>2020</v>
      </c>
      <c r="S126" s="225" t="n">
        <v>2020</v>
      </c>
      <c r="T126" s="225" t="n">
        <v>2020</v>
      </c>
      <c r="U126" s="225" t="n">
        <v>2015</v>
      </c>
      <c r="V126" s="225" t="n">
        <v>2015</v>
      </c>
      <c r="W126" s="225" t="n">
        <v>2015</v>
      </c>
      <c r="X126" s="225" t="n">
        <v>2020</v>
      </c>
      <c r="Y126" s="225" t="n">
        <v>2020</v>
      </c>
      <c r="Z126" s="225" t="n">
        <v>2020</v>
      </c>
      <c r="AA126" s="225" t="n">
        <v>2013</v>
      </c>
      <c r="AB126" s="225" t="n">
        <v>2020</v>
      </c>
      <c r="AC126" s="225"/>
      <c r="AD126" s="225" t="n">
        <v>2018</v>
      </c>
      <c r="AE126" s="225" t="n">
        <v>2020</v>
      </c>
      <c r="AF126" s="225"/>
      <c r="AG126" s="225" t="n">
        <v>2020</v>
      </c>
      <c r="AH126" s="225" t="n">
        <v>2022</v>
      </c>
      <c r="AI126" s="225" t="n">
        <v>2021</v>
      </c>
      <c r="AJ126" s="225" t="n">
        <v>2021</v>
      </c>
      <c r="AK126" s="225" t="n">
        <v>2019</v>
      </c>
      <c r="AL126" s="225"/>
      <c r="AM126" s="225" t="n">
        <v>2022</v>
      </c>
      <c r="AN126" s="225"/>
      <c r="AO126" s="225"/>
      <c r="AP126" s="225"/>
      <c r="AQ126" s="225" t="n">
        <v>2020</v>
      </c>
      <c r="AR126" s="225" t="n">
        <v>2020</v>
      </c>
      <c r="AS126" s="225"/>
      <c r="AT126" s="225" t="n">
        <v>2020</v>
      </c>
      <c r="AU126" s="225" t="n">
        <v>2020</v>
      </c>
      <c r="AV126" s="225" t="n">
        <v>2020</v>
      </c>
      <c r="AW126" s="225"/>
      <c r="AX126" s="225" t="n">
        <v>2020</v>
      </c>
      <c r="AY126" s="225" t="n">
        <v>2019</v>
      </c>
      <c r="AZ126" s="225"/>
      <c r="BA126" s="225" t="n">
        <v>2020</v>
      </c>
      <c r="BB126" s="225" t="n">
        <v>2021</v>
      </c>
      <c r="BC126" s="225" t="n">
        <v>2022</v>
      </c>
      <c r="BD126" s="226" t="n">
        <v>44700</v>
      </c>
      <c r="BE126" s="227" t="n">
        <v>44561</v>
      </c>
      <c r="BF126" s="225" t="n">
        <v>2021</v>
      </c>
      <c r="BG126" s="225" t="n">
        <v>2020</v>
      </c>
      <c r="BH126" s="225" t="n">
        <v>2020</v>
      </c>
      <c r="BI126" s="225" t="n">
        <v>2015</v>
      </c>
      <c r="BJ126" s="225" t="n">
        <v>2020</v>
      </c>
      <c r="BK126" s="225" t="n">
        <v>2021</v>
      </c>
      <c r="BL126" s="225" t="n">
        <v>2020</v>
      </c>
      <c r="BM126" s="225"/>
      <c r="BN126" s="225" t="n">
        <v>2020</v>
      </c>
      <c r="BO126" s="225" t="n">
        <v>2020</v>
      </c>
      <c r="BP126" s="225" t="n">
        <v>2014</v>
      </c>
      <c r="BQ126" s="225" t="n">
        <v>2020</v>
      </c>
      <c r="BR126" s="225" t="n">
        <v>2020</v>
      </c>
      <c r="BS126" s="225" t="n">
        <v>2016</v>
      </c>
      <c r="BT126" s="225" t="n">
        <v>2020</v>
      </c>
      <c r="BU126" s="225" t="n">
        <v>2020</v>
      </c>
      <c r="BV126" s="225" t="n">
        <v>2020</v>
      </c>
      <c r="BW126" s="225" t="n">
        <v>2019</v>
      </c>
      <c r="BX126" s="225" t="n">
        <v>2017</v>
      </c>
      <c r="BY126" s="225" t="n">
        <v>2020</v>
      </c>
      <c r="BZ126" s="225" t="n">
        <v>2021</v>
      </c>
      <c r="CA126" s="225" t="n">
        <v>2015</v>
      </c>
    </row>
    <row r="127" customFormat="false" ht="14.5" hidden="false" customHeight="false" outlineLevel="0" collapsed="false">
      <c r="A127" s="178" t="s">
        <v>658</v>
      </c>
      <c r="B127" s="220" t="s">
        <v>659</v>
      </c>
      <c r="C127" s="225" t="n">
        <v>2015</v>
      </c>
      <c r="D127" s="225" t="n">
        <v>2015</v>
      </c>
      <c r="E127" s="225" t="n">
        <v>2015</v>
      </c>
      <c r="F127" s="225" t="n">
        <v>2015</v>
      </c>
      <c r="G127" s="225" t="n">
        <v>2015</v>
      </c>
      <c r="H127" s="225" t="n">
        <v>2015</v>
      </c>
      <c r="I127" s="225" t="n">
        <v>2015</v>
      </c>
      <c r="J127" s="225" t="n">
        <v>2021</v>
      </c>
      <c r="K127" s="225" t="n">
        <v>2021</v>
      </c>
      <c r="L127" s="225" t="n">
        <v>2020</v>
      </c>
      <c r="M127" s="225" t="n">
        <v>2015</v>
      </c>
      <c r="N127" s="225" t="n">
        <v>2015</v>
      </c>
      <c r="O127" s="225" t="n">
        <v>2015</v>
      </c>
      <c r="P127" s="225" t="n">
        <v>2015</v>
      </c>
      <c r="Q127" s="225" t="n">
        <v>2020</v>
      </c>
      <c r="R127" s="225" t="n">
        <v>2020</v>
      </c>
      <c r="S127" s="225" t="n">
        <v>2020</v>
      </c>
      <c r="T127" s="225" t="n">
        <v>2020</v>
      </c>
      <c r="U127" s="225" t="n">
        <v>2015</v>
      </c>
      <c r="V127" s="225" t="n">
        <v>2015</v>
      </c>
      <c r="W127" s="225" t="n">
        <v>2015</v>
      </c>
      <c r="X127" s="225" t="n">
        <v>2020</v>
      </c>
      <c r="Y127" s="225" t="n">
        <v>2020</v>
      </c>
      <c r="Z127" s="225" t="n">
        <v>2020</v>
      </c>
      <c r="AA127" s="225" t="n">
        <v>2005</v>
      </c>
      <c r="AB127" s="225" t="n">
        <v>2020</v>
      </c>
      <c r="AC127" s="225"/>
      <c r="AD127" s="225" t="n">
        <v>2019</v>
      </c>
      <c r="AE127" s="225" t="n">
        <v>2020</v>
      </c>
      <c r="AF127" s="225" t="n">
        <v>2018</v>
      </c>
      <c r="AG127" s="225" t="n">
        <v>2020</v>
      </c>
      <c r="AH127" s="225" t="n">
        <v>2022</v>
      </c>
      <c r="AI127" s="225" t="n">
        <v>2021</v>
      </c>
      <c r="AJ127" s="225" t="n">
        <v>2021</v>
      </c>
      <c r="AK127" s="225" t="n">
        <v>2019</v>
      </c>
      <c r="AL127" s="225" t="s">
        <v>799</v>
      </c>
      <c r="AM127" s="225" t="n">
        <v>2022</v>
      </c>
      <c r="AN127" s="225" t="n">
        <v>2019</v>
      </c>
      <c r="AO127" s="225" t="n">
        <v>2020</v>
      </c>
      <c r="AP127" s="225" t="n">
        <v>2020</v>
      </c>
      <c r="AQ127" s="225" t="n">
        <v>2020</v>
      </c>
      <c r="AR127" s="225" t="n">
        <v>2020</v>
      </c>
      <c r="AS127" s="225" t="n">
        <v>2012</v>
      </c>
      <c r="AT127" s="225" t="n">
        <v>2020</v>
      </c>
      <c r="AU127" s="225" t="n">
        <v>2020</v>
      </c>
      <c r="AV127" s="225" t="n">
        <v>2020</v>
      </c>
      <c r="AW127" s="225" t="n">
        <v>2020</v>
      </c>
      <c r="AX127" s="225" t="n">
        <v>2020</v>
      </c>
      <c r="AY127" s="225" t="n">
        <v>2019</v>
      </c>
      <c r="AZ127" s="225" t="n">
        <v>2014</v>
      </c>
      <c r="BA127" s="225" t="n">
        <v>2020</v>
      </c>
      <c r="BB127" s="225" t="n">
        <v>2021</v>
      </c>
      <c r="BC127" s="225" t="n">
        <v>2022</v>
      </c>
      <c r="BD127" s="226" t="n">
        <v>44700</v>
      </c>
      <c r="BE127" s="227" t="n">
        <v>44561</v>
      </c>
      <c r="BF127" s="225" t="n">
        <v>2021</v>
      </c>
      <c r="BG127" s="225" t="n">
        <v>2020</v>
      </c>
      <c r="BH127" s="225" t="n">
        <v>2020</v>
      </c>
      <c r="BI127" s="225" t="n">
        <v>2013</v>
      </c>
      <c r="BJ127" s="225" t="n">
        <v>2020</v>
      </c>
      <c r="BK127" s="225" t="n">
        <v>2021</v>
      </c>
      <c r="BL127" s="225" t="n">
        <v>2020</v>
      </c>
      <c r="BM127" s="225" t="n">
        <v>2015</v>
      </c>
      <c r="BN127" s="225" t="n">
        <v>2020</v>
      </c>
      <c r="BO127" s="225" t="n">
        <v>2020</v>
      </c>
      <c r="BP127" s="225" t="n">
        <v>2014</v>
      </c>
      <c r="BQ127" s="225" t="n">
        <v>2020</v>
      </c>
      <c r="BR127" s="225" t="n">
        <v>2020</v>
      </c>
      <c r="BS127" s="225" t="n">
        <v>2018</v>
      </c>
      <c r="BT127" s="225" t="n">
        <v>2020</v>
      </c>
      <c r="BU127" s="225" t="n">
        <v>2020</v>
      </c>
      <c r="BV127" s="225" t="n">
        <v>2020</v>
      </c>
      <c r="BW127" s="225" t="n">
        <v>2019</v>
      </c>
      <c r="BX127" s="225" t="n">
        <v>2017</v>
      </c>
      <c r="BY127" s="225" t="n">
        <v>2020</v>
      </c>
      <c r="BZ127" s="225" t="n">
        <v>2021</v>
      </c>
      <c r="CA127" s="225" t="n">
        <v>2015</v>
      </c>
    </row>
    <row r="128" customFormat="false" ht="14.5" hidden="false" customHeight="false" outlineLevel="0" collapsed="false">
      <c r="A128" s="178" t="s">
        <v>660</v>
      </c>
      <c r="B128" s="220" t="s">
        <v>661</v>
      </c>
      <c r="C128" s="225" t="n">
        <v>2015</v>
      </c>
      <c r="D128" s="225" t="n">
        <v>2015</v>
      </c>
      <c r="E128" s="225" t="n">
        <v>2015</v>
      </c>
      <c r="F128" s="225" t="n">
        <v>2015</v>
      </c>
      <c r="G128" s="225" t="n">
        <v>2015</v>
      </c>
      <c r="H128" s="225" t="n">
        <v>2015</v>
      </c>
      <c r="I128" s="225" t="n">
        <v>2015</v>
      </c>
      <c r="J128" s="225" t="n">
        <v>2021</v>
      </c>
      <c r="K128" s="225" t="n">
        <v>2021</v>
      </c>
      <c r="L128" s="225" t="n">
        <v>2020</v>
      </c>
      <c r="M128" s="225" t="n">
        <v>2015</v>
      </c>
      <c r="N128" s="225" t="n">
        <v>2015</v>
      </c>
      <c r="O128" s="225" t="n">
        <v>2015</v>
      </c>
      <c r="P128" s="225" t="n">
        <v>2015</v>
      </c>
      <c r="Q128" s="225" t="n">
        <v>2020</v>
      </c>
      <c r="R128" s="225" t="n">
        <v>2020</v>
      </c>
      <c r="S128" s="225" t="n">
        <v>2020</v>
      </c>
      <c r="T128" s="225" t="n">
        <v>2020</v>
      </c>
      <c r="U128" s="225" t="n">
        <v>2015</v>
      </c>
      <c r="V128" s="225" t="n">
        <v>2015</v>
      </c>
      <c r="W128" s="225" t="n">
        <v>2015</v>
      </c>
      <c r="X128" s="225" t="n">
        <v>2020</v>
      </c>
      <c r="Y128" s="225" t="n">
        <v>2020</v>
      </c>
      <c r="Z128" s="225" t="n">
        <v>2020</v>
      </c>
      <c r="AA128" s="225" t="n">
        <v>2012</v>
      </c>
      <c r="AB128" s="225" t="n">
        <v>2020</v>
      </c>
      <c r="AC128" s="225" t="n">
        <v>2020</v>
      </c>
      <c r="AD128" s="225" t="n">
        <v>2017</v>
      </c>
      <c r="AE128" s="225" t="n">
        <v>2020</v>
      </c>
      <c r="AF128" s="225" t="n">
        <v>2018</v>
      </c>
      <c r="AG128" s="225" t="n">
        <v>2020</v>
      </c>
      <c r="AH128" s="225" t="n">
        <v>2022</v>
      </c>
      <c r="AI128" s="225" t="n">
        <v>2021</v>
      </c>
      <c r="AJ128" s="225" t="n">
        <v>2021</v>
      </c>
      <c r="AK128" s="225" t="n">
        <v>2019</v>
      </c>
      <c r="AL128" s="225" t="n">
        <v>2012</v>
      </c>
      <c r="AM128" s="225" t="n">
        <v>2022</v>
      </c>
      <c r="AN128" s="225" t="n">
        <v>2019</v>
      </c>
      <c r="AO128" s="225" t="n">
        <v>2020</v>
      </c>
      <c r="AP128" s="225" t="n">
        <v>2020</v>
      </c>
      <c r="AQ128" s="225" t="n">
        <v>2020</v>
      </c>
      <c r="AR128" s="225" t="n">
        <v>2020</v>
      </c>
      <c r="AS128" s="225" t="n">
        <v>2020</v>
      </c>
      <c r="AT128" s="225" t="n">
        <v>2020</v>
      </c>
      <c r="AU128" s="225" t="n">
        <v>2020</v>
      </c>
      <c r="AV128" s="225" t="n">
        <v>2020</v>
      </c>
      <c r="AW128" s="225" t="n">
        <v>2020</v>
      </c>
      <c r="AX128" s="225" t="n">
        <v>2020</v>
      </c>
      <c r="AY128" s="225" t="n">
        <v>2019</v>
      </c>
      <c r="AZ128" s="225" t="n">
        <v>2018</v>
      </c>
      <c r="BA128" s="225" t="n">
        <v>2020</v>
      </c>
      <c r="BB128" s="225" t="n">
        <v>2021</v>
      </c>
      <c r="BC128" s="225" t="n">
        <v>2022</v>
      </c>
      <c r="BD128" s="226" t="n">
        <v>44742</v>
      </c>
      <c r="BE128" s="227" t="n">
        <v>44742</v>
      </c>
      <c r="BF128" s="225" t="n">
        <v>2021</v>
      </c>
      <c r="BG128" s="225" t="n">
        <v>2020</v>
      </c>
      <c r="BH128" s="225" t="n">
        <v>2020</v>
      </c>
      <c r="BI128" s="225" t="n">
        <v>2015</v>
      </c>
      <c r="BJ128" s="225" t="n">
        <v>2020</v>
      </c>
      <c r="BK128" s="225" t="n">
        <v>2021</v>
      </c>
      <c r="BL128" s="225" t="n">
        <v>2020</v>
      </c>
      <c r="BM128" s="225" t="n">
        <v>2018</v>
      </c>
      <c r="BN128" s="225" t="n">
        <v>2018</v>
      </c>
      <c r="BO128" s="225" t="n">
        <v>2020</v>
      </c>
      <c r="BP128" s="225" t="n">
        <v>2014</v>
      </c>
      <c r="BQ128" s="225" t="n">
        <v>2020</v>
      </c>
      <c r="BR128" s="225" t="n">
        <v>2020</v>
      </c>
      <c r="BS128" s="225" t="n">
        <v>2014</v>
      </c>
      <c r="BT128" s="225" t="n">
        <v>2020</v>
      </c>
      <c r="BU128" s="225" t="n">
        <v>2020</v>
      </c>
      <c r="BV128" s="225" t="n">
        <v>2020</v>
      </c>
      <c r="BW128" s="225" t="n">
        <v>2019</v>
      </c>
      <c r="BX128" s="225" t="n">
        <v>2017</v>
      </c>
      <c r="BY128" s="225" t="n">
        <v>2020</v>
      </c>
      <c r="BZ128" s="225" t="n">
        <v>2021</v>
      </c>
      <c r="CA128" s="225" t="n">
        <v>2015</v>
      </c>
    </row>
    <row r="129" customFormat="false" ht="14.5" hidden="false" customHeight="false" outlineLevel="0" collapsed="false">
      <c r="A129" s="178" t="s">
        <v>662</v>
      </c>
      <c r="B129" s="220" t="s">
        <v>663</v>
      </c>
      <c r="C129" s="225" t="n">
        <v>2015</v>
      </c>
      <c r="D129" s="225" t="n">
        <v>2015</v>
      </c>
      <c r="E129" s="225" t="n">
        <v>2015</v>
      </c>
      <c r="F129" s="225" t="n">
        <v>2015</v>
      </c>
      <c r="G129" s="225" t="n">
        <v>2015</v>
      </c>
      <c r="H129" s="225" t="n">
        <v>2015</v>
      </c>
      <c r="I129" s="225" t="n">
        <v>2015</v>
      </c>
      <c r="J129" s="225" t="n">
        <v>2021</v>
      </c>
      <c r="K129" s="225" t="n">
        <v>2021</v>
      </c>
      <c r="L129" s="225" t="n">
        <v>2020</v>
      </c>
      <c r="M129" s="225" t="n">
        <v>2015</v>
      </c>
      <c r="N129" s="225" t="n">
        <v>2015</v>
      </c>
      <c r="O129" s="225" t="n">
        <v>2015</v>
      </c>
      <c r="P129" s="225" t="n">
        <v>2015</v>
      </c>
      <c r="Q129" s="225" t="n">
        <v>2020</v>
      </c>
      <c r="R129" s="225" t="n">
        <v>2020</v>
      </c>
      <c r="S129" s="225" t="n">
        <v>2020</v>
      </c>
      <c r="T129" s="225" t="n">
        <v>2020</v>
      </c>
      <c r="U129" s="225" t="n">
        <v>2015</v>
      </c>
      <c r="V129" s="225" t="n">
        <v>2015</v>
      </c>
      <c r="W129" s="225" t="n">
        <v>2015</v>
      </c>
      <c r="X129" s="225" t="n">
        <v>2020</v>
      </c>
      <c r="Y129" s="225" t="n">
        <v>2020</v>
      </c>
      <c r="Z129" s="225" t="n">
        <v>2020</v>
      </c>
      <c r="AA129" s="225" t="n">
        <v>2015</v>
      </c>
      <c r="AB129" s="225" t="n">
        <v>2020</v>
      </c>
      <c r="AC129" s="225" t="n">
        <v>2020</v>
      </c>
      <c r="AD129" s="225" t="n">
        <v>2018</v>
      </c>
      <c r="AE129" s="225" t="n">
        <v>2020</v>
      </c>
      <c r="AF129" s="225" t="n">
        <v>2018</v>
      </c>
      <c r="AG129" s="225" t="n">
        <v>2020</v>
      </c>
      <c r="AH129" s="225" t="n">
        <v>2022</v>
      </c>
      <c r="AI129" s="225" t="n">
        <v>2021</v>
      </c>
      <c r="AJ129" s="225" t="n">
        <v>2021</v>
      </c>
      <c r="AK129" s="225" t="n">
        <v>2019</v>
      </c>
      <c r="AL129" s="225" t="n">
        <v>2018</v>
      </c>
      <c r="AM129" s="225" t="n">
        <v>2022</v>
      </c>
      <c r="AN129" s="225" t="n">
        <v>2019</v>
      </c>
      <c r="AO129" s="225" t="n">
        <v>2020</v>
      </c>
      <c r="AP129" s="225" t="n">
        <v>2020</v>
      </c>
      <c r="AQ129" s="225" t="n">
        <v>2020</v>
      </c>
      <c r="AR129" s="225" t="n">
        <v>2020</v>
      </c>
      <c r="AS129" s="225" t="n">
        <v>2020</v>
      </c>
      <c r="AT129" s="225" t="n">
        <v>2020</v>
      </c>
      <c r="AU129" s="225" t="n">
        <v>2020</v>
      </c>
      <c r="AV129" s="225" t="n">
        <v>2020</v>
      </c>
      <c r="AW129" s="225" t="n">
        <v>2020</v>
      </c>
      <c r="AX129" s="225" t="n">
        <v>2020</v>
      </c>
      <c r="AY129" s="225"/>
      <c r="AZ129" s="225" t="n">
        <v>2018</v>
      </c>
      <c r="BA129" s="225" t="n">
        <v>2020</v>
      </c>
      <c r="BB129" s="225" t="n">
        <v>2021</v>
      </c>
      <c r="BC129" s="225" t="n">
        <v>2022</v>
      </c>
      <c r="BD129" s="226" t="n">
        <v>44662</v>
      </c>
      <c r="BE129" s="227" t="n">
        <v>44561</v>
      </c>
      <c r="BF129" s="225" t="n">
        <v>2021</v>
      </c>
      <c r="BG129" s="225" t="n">
        <v>2020</v>
      </c>
      <c r="BH129" s="225" t="n">
        <v>2020</v>
      </c>
      <c r="BI129" s="225" t="n">
        <v>2015</v>
      </c>
      <c r="BJ129" s="225" t="n">
        <v>2020</v>
      </c>
      <c r="BK129" s="225" t="n">
        <v>2021</v>
      </c>
      <c r="BL129" s="225" t="n">
        <v>2020</v>
      </c>
      <c r="BM129" s="225" t="n">
        <v>2018</v>
      </c>
      <c r="BN129" s="225" t="n">
        <v>2020</v>
      </c>
      <c r="BO129" s="225" t="n">
        <v>2020</v>
      </c>
      <c r="BP129" s="225" t="n">
        <v>2014</v>
      </c>
      <c r="BQ129" s="225" t="n">
        <v>2020</v>
      </c>
      <c r="BR129" s="225" t="n">
        <v>2020</v>
      </c>
      <c r="BS129" s="225" t="n">
        <v>2013</v>
      </c>
      <c r="BT129" s="225" t="n">
        <v>2020</v>
      </c>
      <c r="BU129" s="225" t="n">
        <v>2020</v>
      </c>
      <c r="BV129" s="225" t="n">
        <v>2020</v>
      </c>
      <c r="BW129" s="225" t="n">
        <v>2019</v>
      </c>
      <c r="BX129" s="225" t="n">
        <v>2017</v>
      </c>
      <c r="BY129" s="225" t="n">
        <v>2020</v>
      </c>
      <c r="BZ129" s="225" t="n">
        <v>2021</v>
      </c>
      <c r="CA129" s="225" t="n">
        <v>2015</v>
      </c>
    </row>
    <row r="130" customFormat="false" ht="14.5" hidden="false" customHeight="false" outlineLevel="0" collapsed="false">
      <c r="A130" s="178" t="s">
        <v>664</v>
      </c>
      <c r="B130" s="220" t="s">
        <v>665</v>
      </c>
      <c r="C130" s="225" t="n">
        <v>2015</v>
      </c>
      <c r="D130" s="225" t="n">
        <v>2015</v>
      </c>
      <c r="E130" s="225" t="n">
        <v>2015</v>
      </c>
      <c r="F130" s="225" t="n">
        <v>2015</v>
      </c>
      <c r="G130" s="225" t="n">
        <v>2015</v>
      </c>
      <c r="H130" s="225" t="n">
        <v>2015</v>
      </c>
      <c r="I130" s="225" t="n">
        <v>2015</v>
      </c>
      <c r="J130" s="225" t="n">
        <v>2021</v>
      </c>
      <c r="K130" s="225" t="n">
        <v>2021</v>
      </c>
      <c r="L130" s="225" t="n">
        <v>2020</v>
      </c>
      <c r="M130" s="225" t="n">
        <v>2015</v>
      </c>
      <c r="N130" s="225" t="n">
        <v>2015</v>
      </c>
      <c r="O130" s="225" t="n">
        <v>2015</v>
      </c>
      <c r="P130" s="225" t="n">
        <v>2015</v>
      </c>
      <c r="Q130" s="225" t="n">
        <v>2020</v>
      </c>
      <c r="R130" s="225" t="n">
        <v>2020</v>
      </c>
      <c r="S130" s="225" t="n">
        <v>2020</v>
      </c>
      <c r="T130" s="225" t="n">
        <v>2020</v>
      </c>
      <c r="U130" s="225" t="n">
        <v>2015</v>
      </c>
      <c r="V130" s="225" t="n">
        <v>2015</v>
      </c>
      <c r="W130" s="225" t="n">
        <v>2015</v>
      </c>
      <c r="X130" s="225" t="n">
        <v>2020</v>
      </c>
      <c r="Y130" s="225" t="n">
        <v>2020</v>
      </c>
      <c r="Z130" s="225" t="n">
        <v>2020</v>
      </c>
      <c r="AA130" s="225"/>
      <c r="AB130" s="225" t="n">
        <v>2020</v>
      </c>
      <c r="AC130" s="225" t="n">
        <v>2020</v>
      </c>
      <c r="AD130" s="225" t="n">
        <v>2018</v>
      </c>
      <c r="AE130" s="225" t="n">
        <v>2020</v>
      </c>
      <c r="AF130" s="225" t="n">
        <v>2018</v>
      </c>
      <c r="AG130" s="225" t="n">
        <v>2020</v>
      </c>
      <c r="AH130" s="225" t="n">
        <v>2022</v>
      </c>
      <c r="AI130" s="225" t="n">
        <v>2021</v>
      </c>
      <c r="AJ130" s="225" t="n">
        <v>2021</v>
      </c>
      <c r="AK130" s="225" t="n">
        <v>2019</v>
      </c>
      <c r="AL130" s="225" t="s">
        <v>798</v>
      </c>
      <c r="AM130" s="225" t="n">
        <v>2022</v>
      </c>
      <c r="AN130" s="225" t="n">
        <v>2019</v>
      </c>
      <c r="AO130" s="225" t="n">
        <v>2020</v>
      </c>
      <c r="AP130" s="225" t="n">
        <v>2020</v>
      </c>
      <c r="AQ130" s="225" t="n">
        <v>2020</v>
      </c>
      <c r="AR130" s="225" t="n">
        <v>2020</v>
      </c>
      <c r="AS130" s="225" t="n">
        <v>2019</v>
      </c>
      <c r="AT130" s="225" t="n">
        <v>2020</v>
      </c>
      <c r="AU130" s="225"/>
      <c r="AV130" s="225"/>
      <c r="AW130" s="225"/>
      <c r="AX130" s="225" t="n">
        <v>2020</v>
      </c>
      <c r="AY130" s="225" t="n">
        <v>2019</v>
      </c>
      <c r="AZ130" s="225" t="n">
        <v>2018</v>
      </c>
      <c r="BA130" s="225" t="n">
        <v>2020</v>
      </c>
      <c r="BB130" s="225" t="n">
        <v>2021</v>
      </c>
      <c r="BC130" s="225" t="n">
        <v>2022</v>
      </c>
      <c r="BD130" s="226" t="n">
        <v>44700</v>
      </c>
      <c r="BE130" s="227" t="n">
        <v>44768</v>
      </c>
      <c r="BF130" s="225" t="n">
        <v>2021</v>
      </c>
      <c r="BG130" s="225" t="n">
        <v>2020</v>
      </c>
      <c r="BH130" s="225" t="n">
        <v>2020</v>
      </c>
      <c r="BI130" s="225" t="n">
        <v>2015</v>
      </c>
      <c r="BJ130" s="225" t="n">
        <v>2020</v>
      </c>
      <c r="BK130" s="225" t="n">
        <v>2021</v>
      </c>
      <c r="BL130" s="225" t="n">
        <v>2020</v>
      </c>
      <c r="BM130" s="225" t="n">
        <v>2014</v>
      </c>
      <c r="BN130" s="225" t="n">
        <v>2020</v>
      </c>
      <c r="BO130" s="225" t="n">
        <v>2020</v>
      </c>
      <c r="BP130" s="225" t="n">
        <v>2014</v>
      </c>
      <c r="BQ130" s="225" t="n">
        <v>2020</v>
      </c>
      <c r="BR130" s="225" t="n">
        <v>2020</v>
      </c>
      <c r="BS130" s="225" t="n">
        <v>2015</v>
      </c>
      <c r="BT130" s="225" t="n">
        <v>2020</v>
      </c>
      <c r="BU130" s="225" t="n">
        <v>2020</v>
      </c>
      <c r="BV130" s="225" t="n">
        <v>2020</v>
      </c>
      <c r="BW130" s="225" t="n">
        <v>2019</v>
      </c>
      <c r="BX130" s="225" t="n">
        <v>2017</v>
      </c>
      <c r="BY130" s="225" t="n">
        <v>2020</v>
      </c>
      <c r="BZ130" s="225" t="n">
        <v>2021</v>
      </c>
      <c r="CA130" s="225" t="n">
        <v>2015</v>
      </c>
    </row>
    <row r="131" customFormat="false" ht="14.5" hidden="false" customHeight="false" outlineLevel="0" collapsed="false">
      <c r="A131" s="178" t="s">
        <v>666</v>
      </c>
      <c r="B131" s="220" t="s">
        <v>667</v>
      </c>
      <c r="C131" s="225" t="n">
        <v>2015</v>
      </c>
      <c r="D131" s="225" t="n">
        <v>2015</v>
      </c>
      <c r="E131" s="225" t="n">
        <v>2015</v>
      </c>
      <c r="F131" s="225" t="n">
        <v>2015</v>
      </c>
      <c r="G131" s="225" t="n">
        <v>2015</v>
      </c>
      <c r="H131" s="225" t="n">
        <v>2015</v>
      </c>
      <c r="I131" s="225" t="n">
        <v>2015</v>
      </c>
      <c r="J131" s="225" t="n">
        <v>2021</v>
      </c>
      <c r="K131" s="225" t="n">
        <v>2021</v>
      </c>
      <c r="L131" s="225" t="n">
        <v>2020</v>
      </c>
      <c r="M131" s="225" t="n">
        <v>2015</v>
      </c>
      <c r="N131" s="225" t="n">
        <v>2015</v>
      </c>
      <c r="O131" s="225" t="n">
        <v>2015</v>
      </c>
      <c r="P131" s="225" t="n">
        <v>2015</v>
      </c>
      <c r="Q131" s="225" t="n">
        <v>2020</v>
      </c>
      <c r="R131" s="225" t="n">
        <v>2020</v>
      </c>
      <c r="S131" s="225" t="n">
        <v>2020</v>
      </c>
      <c r="T131" s="225" t="n">
        <v>2020</v>
      </c>
      <c r="U131" s="225" t="n">
        <v>2015</v>
      </c>
      <c r="V131" s="225" t="n">
        <v>2015</v>
      </c>
      <c r="W131" s="225" t="n">
        <v>2015</v>
      </c>
      <c r="X131" s="225" t="n">
        <v>2020</v>
      </c>
      <c r="Y131" s="225" t="n">
        <v>2020</v>
      </c>
      <c r="Z131" s="225" t="n">
        <v>2020</v>
      </c>
      <c r="AA131" s="225" t="n">
        <v>2011</v>
      </c>
      <c r="AB131" s="225" t="n">
        <v>2020</v>
      </c>
      <c r="AC131" s="225"/>
      <c r="AD131" s="225" t="n">
        <v>2018</v>
      </c>
      <c r="AE131" s="225" t="n">
        <v>2020</v>
      </c>
      <c r="AF131" s="225" t="n">
        <v>2018</v>
      </c>
      <c r="AG131" s="225" t="n">
        <v>2020</v>
      </c>
      <c r="AH131" s="225" t="n">
        <v>2022</v>
      </c>
      <c r="AI131" s="225" t="n">
        <v>2021</v>
      </c>
      <c r="AJ131" s="225" t="n">
        <v>2021</v>
      </c>
      <c r="AK131" s="225" t="n">
        <v>2019</v>
      </c>
      <c r="AL131" s="225"/>
      <c r="AM131" s="225" t="n">
        <v>2022</v>
      </c>
      <c r="AN131" s="225"/>
      <c r="AO131" s="225"/>
      <c r="AP131" s="225"/>
      <c r="AQ131" s="225" t="n">
        <v>2020</v>
      </c>
      <c r="AR131" s="225" t="n">
        <v>2020</v>
      </c>
      <c r="AS131" s="225"/>
      <c r="AT131" s="225" t="n">
        <v>2020</v>
      </c>
      <c r="AU131" s="225"/>
      <c r="AV131" s="225" t="n">
        <v>2020</v>
      </c>
      <c r="AW131" s="225"/>
      <c r="AX131" s="225" t="n">
        <v>2020</v>
      </c>
      <c r="AY131" s="225" t="n">
        <v>2019</v>
      </c>
      <c r="AZ131" s="225" t="n">
        <v>2019</v>
      </c>
      <c r="BA131" s="225" t="n">
        <v>2020</v>
      </c>
      <c r="BB131" s="225" t="n">
        <v>2021</v>
      </c>
      <c r="BC131" s="225" t="n">
        <v>2022</v>
      </c>
      <c r="BD131" s="226" t="n">
        <v>44700</v>
      </c>
      <c r="BE131" s="227" t="n">
        <v>44768</v>
      </c>
      <c r="BF131" s="225" t="n">
        <v>2021</v>
      </c>
      <c r="BG131" s="225" t="n">
        <v>2020</v>
      </c>
      <c r="BH131" s="225" t="n">
        <v>2020</v>
      </c>
      <c r="BI131" s="225" t="n">
        <v>2015</v>
      </c>
      <c r="BJ131" s="225" t="n">
        <v>2020</v>
      </c>
      <c r="BK131" s="225" t="n">
        <v>2021</v>
      </c>
      <c r="BL131" s="225" t="n">
        <v>2020</v>
      </c>
      <c r="BM131" s="225"/>
      <c r="BN131" s="225" t="n">
        <v>2020</v>
      </c>
      <c r="BO131" s="225" t="n">
        <v>2020</v>
      </c>
      <c r="BP131" s="225" t="n">
        <v>2014</v>
      </c>
      <c r="BQ131" s="225" t="n">
        <v>2020</v>
      </c>
      <c r="BR131" s="225" t="n">
        <v>2020</v>
      </c>
      <c r="BS131" s="225" t="n">
        <v>2017</v>
      </c>
      <c r="BT131" s="225" t="n">
        <v>2020</v>
      </c>
      <c r="BU131" s="225" t="n">
        <v>2020</v>
      </c>
      <c r="BV131" s="225" t="n">
        <v>2020</v>
      </c>
      <c r="BW131" s="225" t="n">
        <v>2019</v>
      </c>
      <c r="BX131" s="225" t="n">
        <v>2017</v>
      </c>
      <c r="BY131" s="225" t="n">
        <v>2020</v>
      </c>
      <c r="BZ131" s="225" t="n">
        <v>2021</v>
      </c>
      <c r="CA131" s="225" t="n">
        <v>2015</v>
      </c>
    </row>
    <row r="132" customFormat="false" ht="14.5" hidden="false" customHeight="false" outlineLevel="0" collapsed="false">
      <c r="A132" s="178" t="s">
        <v>668</v>
      </c>
      <c r="B132" s="220" t="s">
        <v>669</v>
      </c>
      <c r="C132" s="225" t="n">
        <v>2015</v>
      </c>
      <c r="D132" s="225" t="n">
        <v>2015</v>
      </c>
      <c r="E132" s="225" t="n">
        <v>2015</v>
      </c>
      <c r="F132" s="225" t="n">
        <v>2015</v>
      </c>
      <c r="G132" s="225" t="n">
        <v>2015</v>
      </c>
      <c r="H132" s="225" t="n">
        <v>2015</v>
      </c>
      <c r="I132" s="225" t="n">
        <v>2015</v>
      </c>
      <c r="J132" s="225" t="n">
        <v>2021</v>
      </c>
      <c r="K132" s="225" t="n">
        <v>2021</v>
      </c>
      <c r="L132" s="225" t="n">
        <v>2020</v>
      </c>
      <c r="M132" s="225" t="n">
        <v>2015</v>
      </c>
      <c r="N132" s="225" t="n">
        <v>2015</v>
      </c>
      <c r="O132" s="225" t="n">
        <v>2015</v>
      </c>
      <c r="P132" s="225" t="n">
        <v>2015</v>
      </c>
      <c r="Q132" s="225" t="n">
        <v>2020</v>
      </c>
      <c r="R132" s="225" t="n">
        <v>2020</v>
      </c>
      <c r="S132" s="225" t="n">
        <v>2020</v>
      </c>
      <c r="T132" s="225" t="n">
        <v>2020</v>
      </c>
      <c r="U132" s="225" t="n">
        <v>2015</v>
      </c>
      <c r="V132" s="225" t="n">
        <v>2015</v>
      </c>
      <c r="W132" s="225" t="n">
        <v>2015</v>
      </c>
      <c r="X132" s="225" t="n">
        <v>2020</v>
      </c>
      <c r="Y132" s="225" t="n">
        <v>2020</v>
      </c>
      <c r="Z132" s="225" t="n">
        <v>2020</v>
      </c>
      <c r="AA132" s="225" t="n">
        <v>2003</v>
      </c>
      <c r="AB132" s="225" t="n">
        <v>2020</v>
      </c>
      <c r="AC132" s="225" t="n">
        <v>2020</v>
      </c>
      <c r="AD132" s="225" t="n">
        <v>2018</v>
      </c>
      <c r="AE132" s="225" t="n">
        <v>2020</v>
      </c>
      <c r="AF132" s="225"/>
      <c r="AG132" s="225" t="n">
        <v>2020</v>
      </c>
      <c r="AH132" s="225" t="n">
        <v>2022</v>
      </c>
      <c r="AI132" s="225" t="n">
        <v>2021</v>
      </c>
      <c r="AJ132" s="225" t="n">
        <v>2021</v>
      </c>
      <c r="AK132" s="225" t="n">
        <v>2019</v>
      </c>
      <c r="AL132" s="225"/>
      <c r="AM132" s="225" t="n">
        <v>2022</v>
      </c>
      <c r="AN132" s="225" t="n">
        <v>2019</v>
      </c>
      <c r="AO132" s="225" t="n">
        <v>2020</v>
      </c>
      <c r="AP132" s="225" t="n">
        <v>2020</v>
      </c>
      <c r="AQ132" s="225" t="n">
        <v>2020</v>
      </c>
      <c r="AR132" s="225" t="n">
        <v>2020</v>
      </c>
      <c r="AS132" s="225" t="n">
        <v>2017</v>
      </c>
      <c r="AT132" s="225" t="n">
        <v>2020</v>
      </c>
      <c r="AU132" s="225" t="n">
        <v>2019</v>
      </c>
      <c r="AV132" s="225" t="n">
        <v>2019</v>
      </c>
      <c r="AW132" s="225" t="n">
        <v>2020</v>
      </c>
      <c r="AX132" s="225" t="n">
        <v>2020</v>
      </c>
      <c r="AY132" s="225" t="n">
        <v>2019</v>
      </c>
      <c r="AZ132" s="225"/>
      <c r="BA132" s="225" t="n">
        <v>2020</v>
      </c>
      <c r="BB132" s="225" t="n">
        <v>2021</v>
      </c>
      <c r="BC132" s="225" t="n">
        <v>2022</v>
      </c>
      <c r="BD132" s="226" t="n">
        <v>44700</v>
      </c>
      <c r="BE132" s="227" t="n">
        <v>44561</v>
      </c>
      <c r="BF132" s="225" t="n">
        <v>2021</v>
      </c>
      <c r="BG132" s="225" t="n">
        <v>2020</v>
      </c>
      <c r="BH132" s="225" t="n">
        <v>2020</v>
      </c>
      <c r="BI132" s="225"/>
      <c r="BJ132" s="225" t="n">
        <v>2020</v>
      </c>
      <c r="BK132" s="225" t="n">
        <v>2021</v>
      </c>
      <c r="BL132" s="225" t="n">
        <v>2020</v>
      </c>
      <c r="BM132" s="225" t="n">
        <v>2018</v>
      </c>
      <c r="BN132" s="225" t="n">
        <v>2020</v>
      </c>
      <c r="BO132" s="225" t="n">
        <v>2020</v>
      </c>
      <c r="BP132" s="225" t="n">
        <v>2014</v>
      </c>
      <c r="BQ132" s="225" t="n">
        <v>2020</v>
      </c>
      <c r="BR132" s="225" t="n">
        <v>2020</v>
      </c>
      <c r="BS132" s="225" t="n">
        <v>2017</v>
      </c>
      <c r="BT132" s="225" t="n">
        <v>2020</v>
      </c>
      <c r="BU132" s="225" t="n">
        <v>2020</v>
      </c>
      <c r="BV132" s="225" t="n">
        <v>2020</v>
      </c>
      <c r="BW132" s="225" t="n">
        <v>2019</v>
      </c>
      <c r="BX132" s="225" t="n">
        <v>2017</v>
      </c>
      <c r="BY132" s="225" t="n">
        <v>2020</v>
      </c>
      <c r="BZ132" s="225" t="n">
        <v>2021</v>
      </c>
      <c r="CA132" s="225" t="n">
        <v>2015</v>
      </c>
    </row>
    <row r="133" customFormat="false" ht="14.5" hidden="false" customHeight="false" outlineLevel="0" collapsed="false">
      <c r="A133" s="178" t="s">
        <v>670</v>
      </c>
      <c r="B133" s="220" t="s">
        <v>671</v>
      </c>
      <c r="C133" s="225" t="n">
        <v>2015</v>
      </c>
      <c r="D133" s="225" t="n">
        <v>2015</v>
      </c>
      <c r="E133" s="225" t="n">
        <v>2015</v>
      </c>
      <c r="F133" s="225" t="n">
        <v>2015</v>
      </c>
      <c r="G133" s="225" t="n">
        <v>2015</v>
      </c>
      <c r="H133" s="225" t="n">
        <v>2015</v>
      </c>
      <c r="I133" s="225" t="n">
        <v>2015</v>
      </c>
      <c r="J133" s="225" t="n">
        <v>2021</v>
      </c>
      <c r="K133" s="225" t="n">
        <v>2021</v>
      </c>
      <c r="L133" s="225" t="n">
        <v>2020</v>
      </c>
      <c r="M133" s="225" t="n">
        <v>2015</v>
      </c>
      <c r="N133" s="225" t="n">
        <v>2015</v>
      </c>
      <c r="O133" s="225" t="n">
        <v>2015</v>
      </c>
      <c r="P133" s="225" t="n">
        <v>2015</v>
      </c>
      <c r="Q133" s="225" t="n">
        <v>2020</v>
      </c>
      <c r="R133" s="225" t="n">
        <v>2020</v>
      </c>
      <c r="S133" s="225" t="n">
        <v>2020</v>
      </c>
      <c r="T133" s="225" t="n">
        <v>2020</v>
      </c>
      <c r="U133" s="225" t="n">
        <v>2015</v>
      </c>
      <c r="V133" s="225" t="n">
        <v>2015</v>
      </c>
      <c r="W133" s="225" t="n">
        <v>2015</v>
      </c>
      <c r="X133" s="225" t="n">
        <v>2020</v>
      </c>
      <c r="Y133" s="225" t="n">
        <v>2020</v>
      </c>
      <c r="Z133" s="225" t="n">
        <v>2020</v>
      </c>
      <c r="AA133" s="225" t="n">
        <v>2013</v>
      </c>
      <c r="AB133" s="225" t="n">
        <v>2020</v>
      </c>
      <c r="AC133" s="225" t="n">
        <v>2020</v>
      </c>
      <c r="AD133" s="225" t="n">
        <v>2018</v>
      </c>
      <c r="AE133" s="225" t="n">
        <v>2020</v>
      </c>
      <c r="AF133" s="225" t="n">
        <v>2018</v>
      </c>
      <c r="AG133" s="225" t="n">
        <v>2020</v>
      </c>
      <c r="AH133" s="225" t="n">
        <v>2022</v>
      </c>
      <c r="AI133" s="225" t="n">
        <v>2021</v>
      </c>
      <c r="AJ133" s="225" t="n">
        <v>2021</v>
      </c>
      <c r="AK133" s="225" t="n">
        <v>2019</v>
      </c>
      <c r="AL133" s="225" t="s">
        <v>797</v>
      </c>
      <c r="AM133" s="225" t="n">
        <v>2022</v>
      </c>
      <c r="AN133" s="225" t="n">
        <v>2019</v>
      </c>
      <c r="AO133" s="225" t="n">
        <v>2020</v>
      </c>
      <c r="AP133" s="225" t="n">
        <v>2020</v>
      </c>
      <c r="AQ133" s="225" t="n">
        <v>2020</v>
      </c>
      <c r="AR133" s="225" t="n">
        <v>2020</v>
      </c>
      <c r="AS133" s="225" t="n">
        <v>2018</v>
      </c>
      <c r="AT133" s="225" t="n">
        <v>2020</v>
      </c>
      <c r="AU133" s="225" t="n">
        <v>2020</v>
      </c>
      <c r="AV133" s="225" t="n">
        <v>2020</v>
      </c>
      <c r="AW133" s="225" t="n">
        <v>2020</v>
      </c>
      <c r="AX133" s="225" t="n">
        <v>2020</v>
      </c>
      <c r="AY133" s="225" t="n">
        <v>2019</v>
      </c>
      <c r="AZ133" s="225" t="n">
        <v>2018</v>
      </c>
      <c r="BA133" s="225" t="n">
        <v>2020</v>
      </c>
      <c r="BB133" s="225" t="n">
        <v>2021</v>
      </c>
      <c r="BC133" s="225" t="n">
        <v>2022</v>
      </c>
      <c r="BD133" s="226" t="n">
        <v>44700</v>
      </c>
      <c r="BE133" s="227" t="n">
        <v>44712</v>
      </c>
      <c r="BF133" s="225" t="n">
        <v>2021</v>
      </c>
      <c r="BG133" s="225" t="n">
        <v>2020</v>
      </c>
      <c r="BH133" s="225" t="n">
        <v>2020</v>
      </c>
      <c r="BI133" s="225" t="n">
        <v>2015</v>
      </c>
      <c r="BJ133" s="225" t="n">
        <v>2020</v>
      </c>
      <c r="BK133" s="225" t="n">
        <v>2021</v>
      </c>
      <c r="BL133" s="225" t="n">
        <v>2020</v>
      </c>
      <c r="BM133" s="225" t="n">
        <v>2019</v>
      </c>
      <c r="BN133" s="225" t="n">
        <v>2020</v>
      </c>
      <c r="BO133" s="225" t="n">
        <v>2020</v>
      </c>
      <c r="BP133" s="225" t="n">
        <v>2014</v>
      </c>
      <c r="BQ133" s="225" t="n">
        <v>2020</v>
      </c>
      <c r="BR133" s="225" t="n">
        <v>2020</v>
      </c>
      <c r="BS133" s="225" t="n">
        <v>2015</v>
      </c>
      <c r="BT133" s="225" t="n">
        <v>2020</v>
      </c>
      <c r="BU133" s="225" t="n">
        <v>2020</v>
      </c>
      <c r="BV133" s="225" t="n">
        <v>2020</v>
      </c>
      <c r="BW133" s="225" t="n">
        <v>2019</v>
      </c>
      <c r="BX133" s="225" t="n">
        <v>2017</v>
      </c>
      <c r="BY133" s="225" t="n">
        <v>2020</v>
      </c>
      <c r="BZ133" s="225" t="n">
        <v>2021</v>
      </c>
      <c r="CA133" s="225" t="n">
        <v>2015</v>
      </c>
    </row>
    <row r="134" customFormat="false" ht="14.5" hidden="false" customHeight="false" outlineLevel="0" collapsed="false">
      <c r="A134" s="178" t="s">
        <v>672</v>
      </c>
      <c r="B134" s="220" t="s">
        <v>673</v>
      </c>
      <c r="C134" s="225" t="n">
        <v>2015</v>
      </c>
      <c r="D134" s="225" t="n">
        <v>2015</v>
      </c>
      <c r="E134" s="225" t="n">
        <v>2015</v>
      </c>
      <c r="F134" s="225" t="n">
        <v>2015</v>
      </c>
      <c r="G134" s="225" t="n">
        <v>2015</v>
      </c>
      <c r="H134" s="225" t="n">
        <v>2015</v>
      </c>
      <c r="I134" s="225" t="n">
        <v>2015</v>
      </c>
      <c r="J134" s="225" t="n">
        <v>2021</v>
      </c>
      <c r="K134" s="225" t="n">
        <v>2021</v>
      </c>
      <c r="L134" s="225"/>
      <c r="M134" s="225" t="n">
        <v>2015</v>
      </c>
      <c r="N134" s="225" t="n">
        <v>2015</v>
      </c>
      <c r="O134" s="225" t="n">
        <v>2015</v>
      </c>
      <c r="P134" s="225" t="n">
        <v>2015</v>
      </c>
      <c r="Q134" s="225" t="n">
        <v>2020</v>
      </c>
      <c r="R134" s="225" t="n">
        <v>2020</v>
      </c>
      <c r="S134" s="225" t="n">
        <v>2020</v>
      </c>
      <c r="T134" s="225" t="n">
        <v>2020</v>
      </c>
      <c r="U134" s="225" t="n">
        <v>2015</v>
      </c>
      <c r="V134" s="225" t="n">
        <v>2015</v>
      </c>
      <c r="W134" s="225" t="n">
        <v>2015</v>
      </c>
      <c r="X134" s="225" t="n">
        <v>2020</v>
      </c>
      <c r="Y134" s="225" t="n">
        <v>2020</v>
      </c>
      <c r="Z134" s="225" t="n">
        <v>2020</v>
      </c>
      <c r="AA134" s="225"/>
      <c r="AB134" s="225" t="n">
        <v>2020</v>
      </c>
      <c r="AC134" s="225"/>
      <c r="AD134" s="225" t="n">
        <v>2015</v>
      </c>
      <c r="AE134" s="225" t="n">
        <v>2020</v>
      </c>
      <c r="AF134" s="225"/>
      <c r="AG134" s="225"/>
      <c r="AH134" s="225" t="n">
        <v>2022</v>
      </c>
      <c r="AI134" s="225" t="n">
        <v>2021</v>
      </c>
      <c r="AJ134" s="225" t="n">
        <v>2021</v>
      </c>
      <c r="AK134" s="225" t="n">
        <v>2019</v>
      </c>
      <c r="AL134" s="225"/>
      <c r="AM134" s="225" t="n">
        <v>2022</v>
      </c>
      <c r="AN134" s="225" t="n">
        <v>2019</v>
      </c>
      <c r="AO134" s="225" t="n">
        <v>2020</v>
      </c>
      <c r="AP134" s="225" t="n">
        <v>2020</v>
      </c>
      <c r="AQ134" s="225" t="n">
        <v>2020</v>
      </c>
      <c r="AR134" s="225" t="n">
        <v>2020</v>
      </c>
      <c r="AS134" s="225"/>
      <c r="AT134" s="225" t="n">
        <v>2020</v>
      </c>
      <c r="AU134" s="225"/>
      <c r="AV134" s="225"/>
      <c r="AW134" s="225"/>
      <c r="AX134" s="225" t="n">
        <v>2020</v>
      </c>
      <c r="AY134" s="225"/>
      <c r="AZ134" s="225"/>
      <c r="BA134" s="225" t="n">
        <v>2020</v>
      </c>
      <c r="BB134" s="225" t="n">
        <v>2021</v>
      </c>
      <c r="BC134" s="225" t="n">
        <v>2022</v>
      </c>
      <c r="BD134" s="226" t="n">
        <v>44700</v>
      </c>
      <c r="BE134" s="227" t="n">
        <v>44561</v>
      </c>
      <c r="BF134" s="225" t="n">
        <v>2021</v>
      </c>
      <c r="BG134" s="225" t="n">
        <v>2020</v>
      </c>
      <c r="BH134" s="225" t="n">
        <v>2020</v>
      </c>
      <c r="BI134" s="225" t="n">
        <v>2013</v>
      </c>
      <c r="BJ134" s="225" t="n">
        <v>2020</v>
      </c>
      <c r="BK134" s="225"/>
      <c r="BL134" s="225" t="n">
        <v>2020</v>
      </c>
      <c r="BM134" s="225" t="n">
        <v>2015</v>
      </c>
      <c r="BN134" s="225" t="n">
        <v>2004</v>
      </c>
      <c r="BO134" s="225" t="n">
        <v>2020</v>
      </c>
      <c r="BP134" s="225" t="n">
        <v>2014</v>
      </c>
      <c r="BQ134" s="225" t="n">
        <v>2020</v>
      </c>
      <c r="BR134" s="225" t="n">
        <v>2020</v>
      </c>
      <c r="BS134" s="225" t="n">
        <v>2014</v>
      </c>
      <c r="BT134" s="225" t="n">
        <v>2020</v>
      </c>
      <c r="BU134" s="225" t="n">
        <v>2020</v>
      </c>
      <c r="BV134" s="225" t="n">
        <v>2020</v>
      </c>
      <c r="BW134" s="225" t="n">
        <v>2019</v>
      </c>
      <c r="BX134" s="225"/>
      <c r="BY134" s="225" t="n">
        <v>2020</v>
      </c>
      <c r="BZ134" s="225" t="n">
        <v>2021</v>
      </c>
      <c r="CA134" s="225" t="n">
        <v>2015</v>
      </c>
    </row>
    <row r="135" customFormat="false" ht="14.5" hidden="false" customHeight="false" outlineLevel="0" collapsed="false">
      <c r="A135" s="178" t="s">
        <v>674</v>
      </c>
      <c r="B135" s="220" t="s">
        <v>675</v>
      </c>
      <c r="C135" s="225" t="n">
        <v>2015</v>
      </c>
      <c r="D135" s="225" t="n">
        <v>2015</v>
      </c>
      <c r="E135" s="225" t="n">
        <v>2015</v>
      </c>
      <c r="F135" s="225" t="n">
        <v>2015</v>
      </c>
      <c r="G135" s="225" t="n">
        <v>2015</v>
      </c>
      <c r="H135" s="225" t="n">
        <v>2015</v>
      </c>
      <c r="I135" s="225" t="n">
        <v>2015</v>
      </c>
      <c r="J135" s="225" t="n">
        <v>2021</v>
      </c>
      <c r="K135" s="225" t="n">
        <v>2021</v>
      </c>
      <c r="L135" s="225"/>
      <c r="M135" s="225" t="n">
        <v>2015</v>
      </c>
      <c r="N135" s="225" t="n">
        <v>2015</v>
      </c>
      <c r="O135" s="225" t="n">
        <v>2015</v>
      </c>
      <c r="P135" s="225" t="n">
        <v>2015</v>
      </c>
      <c r="Q135" s="225" t="n">
        <v>2020</v>
      </c>
      <c r="R135" s="225" t="n">
        <v>2020</v>
      </c>
      <c r="S135" s="225" t="n">
        <v>2020</v>
      </c>
      <c r="T135" s="225" t="n">
        <v>2020</v>
      </c>
      <c r="U135" s="225" t="n">
        <v>2015</v>
      </c>
      <c r="V135" s="225" t="n">
        <v>2015</v>
      </c>
      <c r="W135" s="225" t="n">
        <v>2015</v>
      </c>
      <c r="X135" s="225" t="n">
        <v>2020</v>
      </c>
      <c r="Y135" s="225" t="n">
        <v>2020</v>
      </c>
      <c r="Z135" s="225" t="n">
        <v>2020</v>
      </c>
      <c r="AA135" s="225" t="n">
        <v>2007</v>
      </c>
      <c r="AB135" s="225" t="n">
        <v>2020</v>
      </c>
      <c r="AC135" s="225" t="n">
        <v>2020</v>
      </c>
      <c r="AD135" s="225" t="n">
        <v>2019</v>
      </c>
      <c r="AE135" s="225"/>
      <c r="AF135" s="225"/>
      <c r="AG135" s="225" t="n">
        <v>2020</v>
      </c>
      <c r="AH135" s="225" t="n">
        <v>2022</v>
      </c>
      <c r="AI135" s="225" t="n">
        <v>2021</v>
      </c>
      <c r="AJ135" s="225" t="n">
        <v>2021</v>
      </c>
      <c r="AK135" s="225" t="n">
        <v>2019</v>
      </c>
      <c r="AL135" s="225" t="s">
        <v>803</v>
      </c>
      <c r="AM135" s="225"/>
      <c r="AN135" s="225" t="n">
        <v>2019</v>
      </c>
      <c r="AO135" s="225" t="n">
        <v>2020</v>
      </c>
      <c r="AP135" s="225" t="n">
        <v>2020</v>
      </c>
      <c r="AQ135" s="225" t="n">
        <v>2020</v>
      </c>
      <c r="AR135" s="225" t="n">
        <v>2020</v>
      </c>
      <c r="AS135" s="225" t="n">
        <v>2020</v>
      </c>
      <c r="AT135" s="225" t="n">
        <v>2020</v>
      </c>
      <c r="AU135" s="225"/>
      <c r="AV135" s="225"/>
      <c r="AW135" s="225"/>
      <c r="AX135" s="225"/>
      <c r="AY135" s="225"/>
      <c r="AZ135" s="225" t="n">
        <v>2016</v>
      </c>
      <c r="BA135" s="225" t="n">
        <v>2020</v>
      </c>
      <c r="BB135" s="225" t="n">
        <v>2021</v>
      </c>
      <c r="BC135" s="225" t="n">
        <v>2022</v>
      </c>
      <c r="BD135" s="226" t="n">
        <v>44700</v>
      </c>
      <c r="BE135" s="227" t="n">
        <v>44561</v>
      </c>
      <c r="BF135" s="225" t="n">
        <v>2021</v>
      </c>
      <c r="BG135" s="225" t="n">
        <v>2020</v>
      </c>
      <c r="BH135" s="225" t="n">
        <v>2020</v>
      </c>
      <c r="BI135" s="225" t="n">
        <v>2015</v>
      </c>
      <c r="BJ135" s="225" t="n">
        <v>2019</v>
      </c>
      <c r="BK135" s="225"/>
      <c r="BL135" s="225" t="n">
        <v>2020</v>
      </c>
      <c r="BM135" s="225" t="n">
        <v>2020</v>
      </c>
      <c r="BN135" s="225" t="n">
        <v>2020</v>
      </c>
      <c r="BO135" s="225" t="n">
        <v>2020</v>
      </c>
      <c r="BP135" s="225" t="n">
        <v>2014</v>
      </c>
      <c r="BQ135" s="225" t="n">
        <v>2020</v>
      </c>
      <c r="BR135" s="225" t="n">
        <v>2020</v>
      </c>
      <c r="BS135" s="225"/>
      <c r="BT135" s="225" t="n">
        <v>2020</v>
      </c>
      <c r="BU135" s="225" t="n">
        <v>2020</v>
      </c>
      <c r="BV135" s="225" t="n">
        <v>2020</v>
      </c>
      <c r="BW135" s="225"/>
      <c r="BX135" s="225" t="n">
        <v>2017</v>
      </c>
      <c r="BY135" s="225" t="n">
        <v>2020</v>
      </c>
      <c r="BZ135" s="225" t="n">
        <v>2021</v>
      </c>
      <c r="CA135" s="225" t="n">
        <v>2015</v>
      </c>
    </row>
    <row r="136" customFormat="false" ht="14.5" hidden="false" customHeight="false" outlineLevel="0" collapsed="false">
      <c r="A136" s="178" t="s">
        <v>676</v>
      </c>
      <c r="B136" s="220" t="s">
        <v>677</v>
      </c>
      <c r="C136" s="225" t="n">
        <v>2015</v>
      </c>
      <c r="D136" s="225" t="n">
        <v>2015</v>
      </c>
      <c r="E136" s="225" t="n">
        <v>2015</v>
      </c>
      <c r="F136" s="225" t="n">
        <v>2015</v>
      </c>
      <c r="G136" s="225" t="n">
        <v>2015</v>
      </c>
      <c r="H136" s="225" t="n">
        <v>2015</v>
      </c>
      <c r="I136" s="225" t="n">
        <v>2015</v>
      </c>
      <c r="J136" s="225" t="n">
        <v>2021</v>
      </c>
      <c r="K136" s="225" t="n">
        <v>2021</v>
      </c>
      <c r="L136" s="225" t="n">
        <v>2020</v>
      </c>
      <c r="M136" s="225" t="n">
        <v>2015</v>
      </c>
      <c r="N136" s="225" t="n">
        <v>2015</v>
      </c>
      <c r="O136" s="225" t="n">
        <v>2015</v>
      </c>
      <c r="P136" s="225" t="n">
        <v>2015</v>
      </c>
      <c r="Q136" s="225" t="n">
        <v>2020</v>
      </c>
      <c r="R136" s="225" t="n">
        <v>2020</v>
      </c>
      <c r="S136" s="225" t="n">
        <v>2020</v>
      </c>
      <c r="T136" s="225" t="n">
        <v>2020</v>
      </c>
      <c r="U136" s="225" t="n">
        <v>2015</v>
      </c>
      <c r="V136" s="225" t="n">
        <v>2015</v>
      </c>
      <c r="W136" s="225" t="n">
        <v>2015</v>
      </c>
      <c r="X136" s="225" t="n">
        <v>2020</v>
      </c>
      <c r="Y136" s="225" t="n">
        <v>2020</v>
      </c>
      <c r="Z136" s="225" t="n">
        <v>2020</v>
      </c>
      <c r="AA136" s="225" t="n">
        <v>2010</v>
      </c>
      <c r="AB136" s="225" t="n">
        <v>2020</v>
      </c>
      <c r="AC136" s="225"/>
      <c r="AD136" s="225" t="n">
        <v>2018</v>
      </c>
      <c r="AE136" s="225" t="n">
        <v>2020</v>
      </c>
      <c r="AF136" s="225" t="n">
        <v>2018</v>
      </c>
      <c r="AG136" s="225" t="n">
        <v>2020</v>
      </c>
      <c r="AH136" s="225" t="n">
        <v>2022</v>
      </c>
      <c r="AI136" s="225" t="n">
        <v>2021</v>
      </c>
      <c r="AJ136" s="225" t="n">
        <v>2021</v>
      </c>
      <c r="AK136" s="225" t="n">
        <v>2019</v>
      </c>
      <c r="AL136" s="225"/>
      <c r="AM136" s="225" t="n">
        <v>2022</v>
      </c>
      <c r="AN136" s="225" t="n">
        <v>2019</v>
      </c>
      <c r="AO136" s="225" t="n">
        <v>2020</v>
      </c>
      <c r="AP136" s="225" t="n">
        <v>2020</v>
      </c>
      <c r="AQ136" s="225" t="n">
        <v>2020</v>
      </c>
      <c r="AR136" s="225" t="n">
        <v>2020</v>
      </c>
      <c r="AS136" s="225" t="n">
        <v>2019</v>
      </c>
      <c r="AT136" s="225" t="n">
        <v>2020</v>
      </c>
      <c r="AU136" s="225" t="n">
        <v>2020</v>
      </c>
      <c r="AV136" s="225" t="n">
        <v>2020</v>
      </c>
      <c r="AW136" s="225" t="n">
        <v>2020</v>
      </c>
      <c r="AX136" s="225" t="n">
        <v>2020</v>
      </c>
      <c r="AY136" s="225" t="n">
        <v>2019</v>
      </c>
      <c r="AZ136" s="225" t="n">
        <v>2019</v>
      </c>
      <c r="BA136" s="225" t="n">
        <v>2020</v>
      </c>
      <c r="BB136" s="225" t="n">
        <v>2021</v>
      </c>
      <c r="BC136" s="225" t="n">
        <v>2022</v>
      </c>
      <c r="BD136" s="226" t="n">
        <v>44700</v>
      </c>
      <c r="BE136" s="227" t="n">
        <v>44561</v>
      </c>
      <c r="BF136" s="225" t="n">
        <v>2021</v>
      </c>
      <c r="BG136" s="225" t="n">
        <v>2020</v>
      </c>
      <c r="BH136" s="225" t="n">
        <v>2020</v>
      </c>
      <c r="BI136" s="225" t="n">
        <v>2013</v>
      </c>
      <c r="BJ136" s="225" t="n">
        <v>2020</v>
      </c>
      <c r="BK136" s="225" t="n">
        <v>2021</v>
      </c>
      <c r="BL136" s="225" t="n">
        <v>2020</v>
      </c>
      <c r="BM136" s="225" t="n">
        <v>2019</v>
      </c>
      <c r="BN136" s="225" t="n">
        <v>2020</v>
      </c>
      <c r="BO136" s="225" t="n">
        <v>2020</v>
      </c>
      <c r="BP136" s="225" t="n">
        <v>2014</v>
      </c>
      <c r="BQ136" s="225" t="n">
        <v>2020</v>
      </c>
      <c r="BR136" s="225" t="n">
        <v>2020</v>
      </c>
      <c r="BS136" s="225" t="n">
        <v>2016</v>
      </c>
      <c r="BT136" s="225" t="n">
        <v>2020</v>
      </c>
      <c r="BU136" s="225" t="n">
        <v>2020</v>
      </c>
      <c r="BV136" s="225" t="n">
        <v>2020</v>
      </c>
      <c r="BW136" s="225" t="n">
        <v>2019</v>
      </c>
      <c r="BX136" s="225" t="n">
        <v>2017</v>
      </c>
      <c r="BY136" s="225" t="n">
        <v>2020</v>
      </c>
      <c r="BZ136" s="225" t="n">
        <v>2021</v>
      </c>
      <c r="CA136" s="225" t="n">
        <v>2015</v>
      </c>
    </row>
    <row r="137" customFormat="false" ht="14.5" hidden="false" customHeight="false" outlineLevel="0" collapsed="false">
      <c r="A137" s="178" t="s">
        <v>678</v>
      </c>
      <c r="B137" s="220" t="s">
        <v>679</v>
      </c>
      <c r="C137" s="225" t="n">
        <v>2015</v>
      </c>
      <c r="D137" s="225" t="n">
        <v>2015</v>
      </c>
      <c r="E137" s="225" t="n">
        <v>2015</v>
      </c>
      <c r="F137" s="225" t="n">
        <v>2015</v>
      </c>
      <c r="G137" s="225" t="n">
        <v>2015</v>
      </c>
      <c r="H137" s="225" t="n">
        <v>2015</v>
      </c>
      <c r="I137" s="225" t="n">
        <v>2015</v>
      </c>
      <c r="J137" s="225" t="n">
        <v>2021</v>
      </c>
      <c r="K137" s="225" t="n">
        <v>2021</v>
      </c>
      <c r="L137" s="225" t="n">
        <v>2020</v>
      </c>
      <c r="M137" s="225" t="n">
        <v>2015</v>
      </c>
      <c r="N137" s="225" t="n">
        <v>2015</v>
      </c>
      <c r="O137" s="225" t="n">
        <v>2015</v>
      </c>
      <c r="P137" s="225" t="n">
        <v>2015</v>
      </c>
      <c r="Q137" s="225" t="n">
        <v>2020</v>
      </c>
      <c r="R137" s="225" t="n">
        <v>2020</v>
      </c>
      <c r="S137" s="225" t="n">
        <v>2020</v>
      </c>
      <c r="T137" s="225" t="n">
        <v>2020</v>
      </c>
      <c r="U137" s="225" t="n">
        <v>2015</v>
      </c>
      <c r="V137" s="225" t="n">
        <v>2015</v>
      </c>
      <c r="W137" s="225" t="n">
        <v>2015</v>
      </c>
      <c r="X137" s="225" t="n">
        <v>2020</v>
      </c>
      <c r="Y137" s="225" t="n">
        <v>2020</v>
      </c>
      <c r="Z137" s="225" t="n">
        <v>2020</v>
      </c>
      <c r="AA137" s="225"/>
      <c r="AB137" s="225" t="n">
        <v>2020</v>
      </c>
      <c r="AC137" s="225" t="n">
        <v>2020</v>
      </c>
      <c r="AD137" s="225" t="n">
        <v>2018</v>
      </c>
      <c r="AE137" s="225" t="n">
        <v>2018</v>
      </c>
      <c r="AF137" s="225"/>
      <c r="AG137" s="225" t="n">
        <v>2020</v>
      </c>
      <c r="AH137" s="225" t="n">
        <v>2022</v>
      </c>
      <c r="AI137" s="225" t="n">
        <v>2021</v>
      </c>
      <c r="AJ137" s="225" t="n">
        <v>2021</v>
      </c>
      <c r="AK137" s="225" t="n">
        <v>2019</v>
      </c>
      <c r="AL137" s="225" t="s">
        <v>804</v>
      </c>
      <c r="AM137" s="225" t="n">
        <v>2022</v>
      </c>
      <c r="AN137" s="225" t="n">
        <v>2019</v>
      </c>
      <c r="AO137" s="225" t="n">
        <v>2020</v>
      </c>
      <c r="AP137" s="225" t="n">
        <v>2020</v>
      </c>
      <c r="AQ137" s="225" t="n">
        <v>2020</v>
      </c>
      <c r="AR137" s="225" t="n">
        <v>2020</v>
      </c>
      <c r="AS137" s="225" t="n">
        <v>2010</v>
      </c>
      <c r="AT137" s="225" t="n">
        <v>2020</v>
      </c>
      <c r="AU137" s="225" t="n">
        <v>2020</v>
      </c>
      <c r="AV137" s="225" t="n">
        <v>2020</v>
      </c>
      <c r="AW137" s="225" t="n">
        <v>2020</v>
      </c>
      <c r="AX137" s="225" t="n">
        <v>2020</v>
      </c>
      <c r="AY137" s="225" t="n">
        <v>2019</v>
      </c>
      <c r="AZ137" s="225" t="n">
        <v>2009</v>
      </c>
      <c r="BA137" s="225" t="n">
        <v>2020</v>
      </c>
      <c r="BB137" s="225" t="n">
        <v>2021</v>
      </c>
      <c r="BC137" s="225" t="n">
        <v>2022</v>
      </c>
      <c r="BD137" s="226" t="n">
        <v>44700</v>
      </c>
      <c r="BE137" s="227" t="n">
        <v>44561</v>
      </c>
      <c r="BF137" s="225" t="n">
        <v>2021</v>
      </c>
      <c r="BG137" s="225" t="n">
        <v>2020</v>
      </c>
      <c r="BH137" s="225" t="n">
        <v>2020</v>
      </c>
      <c r="BI137" s="225" t="n">
        <v>2013</v>
      </c>
      <c r="BJ137" s="225" t="n">
        <v>2020</v>
      </c>
      <c r="BK137" s="225" t="n">
        <v>2021</v>
      </c>
      <c r="BL137" s="225" t="n">
        <v>2020</v>
      </c>
      <c r="BM137" s="225" t="n">
        <v>2010</v>
      </c>
      <c r="BN137" s="225" t="n">
        <v>2017</v>
      </c>
      <c r="BO137" s="225" t="n">
        <v>2020</v>
      </c>
      <c r="BP137" s="225" t="n">
        <v>2014</v>
      </c>
      <c r="BQ137" s="225" t="n">
        <v>2020</v>
      </c>
      <c r="BR137" s="225" t="n">
        <v>2020</v>
      </c>
      <c r="BS137" s="225" t="n">
        <v>2010</v>
      </c>
      <c r="BT137" s="225" t="n">
        <v>2020</v>
      </c>
      <c r="BU137" s="225" t="n">
        <v>2020</v>
      </c>
      <c r="BV137" s="225" t="n">
        <v>2020</v>
      </c>
      <c r="BW137" s="225" t="n">
        <v>2019</v>
      </c>
      <c r="BX137" s="225" t="n">
        <v>2017</v>
      </c>
      <c r="BY137" s="225" t="n">
        <v>2020</v>
      </c>
      <c r="BZ137" s="225" t="n">
        <v>2021</v>
      </c>
      <c r="CA137" s="225" t="n">
        <v>2015</v>
      </c>
    </row>
    <row r="138" customFormat="false" ht="14.5" hidden="false" customHeight="false" outlineLevel="0" collapsed="false">
      <c r="A138" s="178" t="s">
        <v>680</v>
      </c>
      <c r="B138" s="220" t="s">
        <v>681</v>
      </c>
      <c r="C138" s="225" t="n">
        <v>2015</v>
      </c>
      <c r="D138" s="225" t="n">
        <v>2015</v>
      </c>
      <c r="E138" s="225" t="n">
        <v>2015</v>
      </c>
      <c r="F138" s="225" t="n">
        <v>2015</v>
      </c>
      <c r="G138" s="225" t="n">
        <v>2015</v>
      </c>
      <c r="H138" s="225" t="n">
        <v>2015</v>
      </c>
      <c r="I138" s="225" t="n">
        <v>2015</v>
      </c>
      <c r="J138" s="225" t="n">
        <v>2021</v>
      </c>
      <c r="K138" s="225" t="n">
        <v>2021</v>
      </c>
      <c r="L138" s="225" t="n">
        <v>2020</v>
      </c>
      <c r="M138" s="225" t="n">
        <v>2015</v>
      </c>
      <c r="N138" s="225" t="n">
        <v>2015</v>
      </c>
      <c r="O138" s="225" t="n">
        <v>2015</v>
      </c>
      <c r="P138" s="225" t="n">
        <v>2015</v>
      </c>
      <c r="Q138" s="225" t="n">
        <v>2020</v>
      </c>
      <c r="R138" s="225" t="n">
        <v>2020</v>
      </c>
      <c r="S138" s="225" t="n">
        <v>2020</v>
      </c>
      <c r="T138" s="225" t="n">
        <v>2020</v>
      </c>
      <c r="U138" s="225" t="n">
        <v>2015</v>
      </c>
      <c r="V138" s="225" t="n">
        <v>2015</v>
      </c>
      <c r="W138" s="225" t="n">
        <v>2015</v>
      </c>
      <c r="X138" s="225" t="n">
        <v>2020</v>
      </c>
      <c r="Y138" s="225" t="n">
        <v>2020</v>
      </c>
      <c r="Z138" s="225" t="n">
        <v>2020</v>
      </c>
      <c r="AA138" s="225" t="n">
        <v>2002</v>
      </c>
      <c r="AB138" s="225" t="n">
        <v>2020</v>
      </c>
      <c r="AC138" s="225" t="n">
        <v>2020</v>
      </c>
      <c r="AD138" s="225" t="n">
        <v>2019</v>
      </c>
      <c r="AE138" s="225" t="n">
        <v>2020</v>
      </c>
      <c r="AF138" s="225" t="n">
        <v>2018</v>
      </c>
      <c r="AG138" s="225" t="n">
        <v>2020</v>
      </c>
      <c r="AH138" s="225" t="n">
        <v>2022</v>
      </c>
      <c r="AI138" s="225" t="n">
        <v>2021</v>
      </c>
      <c r="AJ138" s="225" t="n">
        <v>2021</v>
      </c>
      <c r="AK138" s="225" t="n">
        <v>2019</v>
      </c>
      <c r="AL138" s="225" t="n">
        <v>2016</v>
      </c>
      <c r="AM138" s="225" t="n">
        <v>2022</v>
      </c>
      <c r="AN138" s="225" t="n">
        <v>2019</v>
      </c>
      <c r="AO138" s="225" t="n">
        <v>2020</v>
      </c>
      <c r="AP138" s="225" t="n">
        <v>2020</v>
      </c>
      <c r="AQ138" s="225" t="n">
        <v>2020</v>
      </c>
      <c r="AR138" s="225" t="n">
        <v>2020</v>
      </c>
      <c r="AS138" s="225" t="n">
        <v>2016</v>
      </c>
      <c r="AT138" s="225" t="n">
        <v>2020</v>
      </c>
      <c r="AU138" s="225" t="n">
        <v>2020</v>
      </c>
      <c r="AV138" s="225" t="n">
        <v>2020</v>
      </c>
      <c r="AW138" s="225" t="n">
        <v>2020</v>
      </c>
      <c r="AX138" s="225" t="n">
        <v>2020</v>
      </c>
      <c r="AY138" s="225" t="n">
        <v>2019</v>
      </c>
      <c r="AZ138" s="225" t="n">
        <v>2020</v>
      </c>
      <c r="BA138" s="225" t="n">
        <v>2020</v>
      </c>
      <c r="BB138" s="225" t="n">
        <v>2021</v>
      </c>
      <c r="BC138" s="225" t="n">
        <v>2022</v>
      </c>
      <c r="BD138" s="226" t="n">
        <v>44700</v>
      </c>
      <c r="BE138" s="227" t="n">
        <v>44561</v>
      </c>
      <c r="BF138" s="225" t="n">
        <v>2021</v>
      </c>
      <c r="BG138" s="225" t="n">
        <v>2020</v>
      </c>
      <c r="BH138" s="225" t="n">
        <v>2020</v>
      </c>
      <c r="BI138" s="225" t="n">
        <v>2013</v>
      </c>
      <c r="BJ138" s="225" t="n">
        <v>2020</v>
      </c>
      <c r="BK138" s="225" t="n">
        <v>2021</v>
      </c>
      <c r="BL138" s="225" t="n">
        <v>2020</v>
      </c>
      <c r="BM138" s="225" t="n">
        <v>2020</v>
      </c>
      <c r="BN138" s="225" t="n">
        <v>2020</v>
      </c>
      <c r="BO138" s="225" t="n">
        <v>2020</v>
      </c>
      <c r="BP138" s="225" t="n">
        <v>2014</v>
      </c>
      <c r="BQ138" s="225" t="n">
        <v>2020</v>
      </c>
      <c r="BR138" s="225" t="n">
        <v>2020</v>
      </c>
      <c r="BS138" s="225" t="n">
        <v>2018</v>
      </c>
      <c r="BT138" s="225" t="n">
        <v>2020</v>
      </c>
      <c r="BU138" s="225" t="n">
        <v>2020</v>
      </c>
      <c r="BV138" s="225" t="n">
        <v>2020</v>
      </c>
      <c r="BW138" s="225" t="n">
        <v>2019</v>
      </c>
      <c r="BX138" s="225" t="n">
        <v>2017</v>
      </c>
      <c r="BY138" s="225" t="n">
        <v>2020</v>
      </c>
      <c r="BZ138" s="225" t="n">
        <v>2021</v>
      </c>
      <c r="CA138" s="225" t="n">
        <v>2015</v>
      </c>
    </row>
    <row r="139" customFormat="false" ht="14.5" hidden="false" customHeight="false" outlineLevel="0" collapsed="false">
      <c r="A139" s="178" t="s">
        <v>682</v>
      </c>
      <c r="B139" s="220" t="s">
        <v>683</v>
      </c>
      <c r="C139" s="225" t="n">
        <v>2015</v>
      </c>
      <c r="D139" s="225" t="n">
        <v>2015</v>
      </c>
      <c r="E139" s="225" t="n">
        <v>2015</v>
      </c>
      <c r="F139" s="225" t="n">
        <v>2015</v>
      </c>
      <c r="G139" s="225" t="n">
        <v>2015</v>
      </c>
      <c r="H139" s="225" t="n">
        <v>2015</v>
      </c>
      <c r="I139" s="225" t="n">
        <v>2015</v>
      </c>
      <c r="J139" s="225" t="n">
        <v>2021</v>
      </c>
      <c r="K139" s="225" t="n">
        <v>2021</v>
      </c>
      <c r="L139" s="225" t="n">
        <v>2020</v>
      </c>
      <c r="M139" s="225" t="n">
        <v>2015</v>
      </c>
      <c r="N139" s="225" t="n">
        <v>2015</v>
      </c>
      <c r="O139" s="225" t="n">
        <v>2015</v>
      </c>
      <c r="P139" s="225" t="n">
        <v>2015</v>
      </c>
      <c r="Q139" s="225" t="n">
        <v>2020</v>
      </c>
      <c r="R139" s="225" t="n">
        <v>2020</v>
      </c>
      <c r="S139" s="225" t="n">
        <v>2020</v>
      </c>
      <c r="T139" s="225" t="n">
        <v>2020</v>
      </c>
      <c r="U139" s="225" t="n">
        <v>2015</v>
      </c>
      <c r="V139" s="225" t="n">
        <v>2015</v>
      </c>
      <c r="W139" s="225" t="n">
        <v>2015</v>
      </c>
      <c r="X139" s="225" t="n">
        <v>2020</v>
      </c>
      <c r="Y139" s="225" t="n">
        <v>2020</v>
      </c>
      <c r="Z139" s="225" t="n">
        <v>2020</v>
      </c>
      <c r="AA139" s="225" t="n">
        <v>2012</v>
      </c>
      <c r="AB139" s="225" t="n">
        <v>2020</v>
      </c>
      <c r="AC139" s="225"/>
      <c r="AD139" s="225" t="n">
        <v>2018</v>
      </c>
      <c r="AE139" s="225" t="n">
        <v>2020</v>
      </c>
      <c r="AF139" s="225" t="n">
        <v>2018</v>
      </c>
      <c r="AG139" s="225" t="n">
        <v>2020</v>
      </c>
      <c r="AH139" s="225" t="n">
        <v>2022</v>
      </c>
      <c r="AI139" s="225" t="n">
        <v>2021</v>
      </c>
      <c r="AJ139" s="225" t="n">
        <v>2021</v>
      </c>
      <c r="AK139" s="225" t="n">
        <v>2019</v>
      </c>
      <c r="AL139" s="225" t="n">
        <v>2018</v>
      </c>
      <c r="AM139" s="225" t="n">
        <v>2022</v>
      </c>
      <c r="AN139" s="225" t="n">
        <v>2019</v>
      </c>
      <c r="AO139" s="225" t="n">
        <v>2020</v>
      </c>
      <c r="AP139" s="225" t="n">
        <v>2020</v>
      </c>
      <c r="AQ139" s="225" t="n">
        <v>2020</v>
      </c>
      <c r="AR139" s="225" t="n">
        <v>2020</v>
      </c>
      <c r="AS139" s="225" t="n">
        <v>2020</v>
      </c>
      <c r="AT139" s="225" t="n">
        <v>2020</v>
      </c>
      <c r="AU139" s="225" t="n">
        <v>2020</v>
      </c>
      <c r="AV139" s="225" t="n">
        <v>2020</v>
      </c>
      <c r="AW139" s="225" t="n">
        <v>2020</v>
      </c>
      <c r="AX139" s="225" t="n">
        <v>2020</v>
      </c>
      <c r="AY139" s="225" t="n">
        <v>2019</v>
      </c>
      <c r="AZ139" s="225" t="n">
        <v>2020</v>
      </c>
      <c r="BA139" s="225" t="n">
        <v>2020</v>
      </c>
      <c r="BB139" s="225" t="n">
        <v>2021</v>
      </c>
      <c r="BC139" s="225" t="n">
        <v>2022</v>
      </c>
      <c r="BD139" s="226" t="n">
        <v>44700</v>
      </c>
      <c r="BE139" s="227" t="n">
        <v>44377</v>
      </c>
      <c r="BF139" s="225" t="n">
        <v>2021</v>
      </c>
      <c r="BG139" s="225" t="n">
        <v>2020</v>
      </c>
      <c r="BH139" s="225" t="n">
        <v>2020</v>
      </c>
      <c r="BI139" s="225" t="n">
        <v>2015</v>
      </c>
      <c r="BJ139" s="225" t="n">
        <v>2020</v>
      </c>
      <c r="BK139" s="225" t="n">
        <v>2021</v>
      </c>
      <c r="BL139" s="225" t="n">
        <v>2020</v>
      </c>
      <c r="BM139" s="225" t="n">
        <v>2020</v>
      </c>
      <c r="BN139" s="225" t="n">
        <v>2020</v>
      </c>
      <c r="BO139" s="225" t="n">
        <v>2020</v>
      </c>
      <c r="BP139" s="225" t="n">
        <v>2014</v>
      </c>
      <c r="BQ139" s="225" t="n">
        <v>2020</v>
      </c>
      <c r="BR139" s="225" t="n">
        <v>2020</v>
      </c>
      <c r="BS139" s="225" t="n">
        <v>2016</v>
      </c>
      <c r="BT139" s="225" t="n">
        <v>2020</v>
      </c>
      <c r="BU139" s="225" t="n">
        <v>2020</v>
      </c>
      <c r="BV139" s="225" t="n">
        <v>2020</v>
      </c>
      <c r="BW139" s="225" t="n">
        <v>2019</v>
      </c>
      <c r="BX139" s="225" t="n">
        <v>2017</v>
      </c>
      <c r="BY139" s="225" t="n">
        <v>2020</v>
      </c>
      <c r="BZ139" s="225" t="n">
        <v>2021</v>
      </c>
      <c r="CA139" s="225" t="n">
        <v>2015</v>
      </c>
    </row>
    <row r="140" customFormat="false" ht="14.5" hidden="false" customHeight="false" outlineLevel="0" collapsed="false">
      <c r="A140" s="178" t="s">
        <v>684</v>
      </c>
      <c r="B140" s="220" t="s">
        <v>685</v>
      </c>
      <c r="C140" s="225" t="n">
        <v>2015</v>
      </c>
      <c r="D140" s="225" t="n">
        <v>2015</v>
      </c>
      <c r="E140" s="225" t="n">
        <v>2015</v>
      </c>
      <c r="F140" s="225" t="n">
        <v>2015</v>
      </c>
      <c r="G140" s="225" t="n">
        <v>2015</v>
      </c>
      <c r="H140" s="225" t="n">
        <v>2015</v>
      </c>
      <c r="I140" s="225" t="n">
        <v>2015</v>
      </c>
      <c r="J140" s="225" t="n">
        <v>2021</v>
      </c>
      <c r="K140" s="225" t="n">
        <v>2021</v>
      </c>
      <c r="L140" s="225" t="n">
        <v>2020</v>
      </c>
      <c r="M140" s="225" t="n">
        <v>2015</v>
      </c>
      <c r="N140" s="225" t="n">
        <v>2015</v>
      </c>
      <c r="O140" s="225" t="n">
        <v>2015</v>
      </c>
      <c r="P140" s="225" t="n">
        <v>2015</v>
      </c>
      <c r="Q140" s="225" t="n">
        <v>2020</v>
      </c>
      <c r="R140" s="225" t="n">
        <v>2020</v>
      </c>
      <c r="S140" s="225" t="n">
        <v>2020</v>
      </c>
      <c r="T140" s="225" t="n">
        <v>2020</v>
      </c>
      <c r="U140" s="225" t="n">
        <v>2015</v>
      </c>
      <c r="V140" s="225" t="n">
        <v>2015</v>
      </c>
      <c r="W140" s="225" t="n">
        <v>2015</v>
      </c>
      <c r="X140" s="225" t="n">
        <v>2020</v>
      </c>
      <c r="Y140" s="225" t="n">
        <v>2020</v>
      </c>
      <c r="Z140" s="225" t="n">
        <v>2020</v>
      </c>
      <c r="AA140" s="225" t="n">
        <v>2017</v>
      </c>
      <c r="AB140" s="225" t="n">
        <v>2020</v>
      </c>
      <c r="AC140" s="225" t="n">
        <v>2020</v>
      </c>
      <c r="AD140" s="225" t="n">
        <v>2017</v>
      </c>
      <c r="AE140" s="225" t="n">
        <v>2020</v>
      </c>
      <c r="AF140" s="225" t="n">
        <v>2018</v>
      </c>
      <c r="AG140" s="225" t="n">
        <v>2020</v>
      </c>
      <c r="AH140" s="225" t="n">
        <v>2022</v>
      </c>
      <c r="AI140" s="225" t="n">
        <v>2021</v>
      </c>
      <c r="AJ140" s="225" t="n">
        <v>2021</v>
      </c>
      <c r="AK140" s="225" t="n">
        <v>2019</v>
      </c>
      <c r="AL140" s="225" t="n">
        <v>2017</v>
      </c>
      <c r="AM140" s="225" t="n">
        <v>2022</v>
      </c>
      <c r="AN140" s="225" t="n">
        <v>2019</v>
      </c>
      <c r="AO140" s="225" t="n">
        <v>2020</v>
      </c>
      <c r="AP140" s="225" t="n">
        <v>2020</v>
      </c>
      <c r="AQ140" s="225" t="n">
        <v>2020</v>
      </c>
      <c r="AR140" s="225" t="n">
        <v>2020</v>
      </c>
      <c r="AS140" s="225" t="n">
        <v>2019</v>
      </c>
      <c r="AT140" s="225" t="n">
        <v>2020</v>
      </c>
      <c r="AU140" s="225" t="n">
        <v>2020</v>
      </c>
      <c r="AV140" s="225" t="n">
        <v>2020</v>
      </c>
      <c r="AW140" s="225" t="n">
        <v>2020</v>
      </c>
      <c r="AX140" s="225" t="n">
        <v>2020</v>
      </c>
      <c r="AY140" s="225" t="n">
        <v>2019</v>
      </c>
      <c r="AZ140" s="225" t="n">
        <v>2018</v>
      </c>
      <c r="BA140" s="225" t="n">
        <v>2020</v>
      </c>
      <c r="BB140" s="225" t="n">
        <v>2021</v>
      </c>
      <c r="BC140" s="225" t="n">
        <v>2022</v>
      </c>
      <c r="BD140" s="226" t="n">
        <v>44753</v>
      </c>
      <c r="BE140" s="227" t="n">
        <v>44561</v>
      </c>
      <c r="BF140" s="225" t="n">
        <v>2021</v>
      </c>
      <c r="BG140" s="225" t="n">
        <v>2020</v>
      </c>
      <c r="BH140" s="225" t="n">
        <v>2020</v>
      </c>
      <c r="BI140" s="225" t="n">
        <v>2015</v>
      </c>
      <c r="BJ140" s="225" t="n">
        <v>2020</v>
      </c>
      <c r="BK140" s="225" t="n">
        <v>2021</v>
      </c>
      <c r="BL140" s="225" t="n">
        <v>2020</v>
      </c>
      <c r="BM140" s="225" t="n">
        <v>2019</v>
      </c>
      <c r="BN140" s="225" t="n">
        <v>2020</v>
      </c>
      <c r="BO140" s="225" t="n">
        <v>2020</v>
      </c>
      <c r="BP140" s="225" t="n">
        <v>2014</v>
      </c>
      <c r="BQ140" s="225" t="n">
        <v>2020</v>
      </c>
      <c r="BR140" s="225" t="n">
        <v>2020</v>
      </c>
      <c r="BS140" s="225" t="n">
        <v>2010</v>
      </c>
      <c r="BT140" s="225" t="n">
        <v>2020</v>
      </c>
      <c r="BU140" s="225" t="n">
        <v>2020</v>
      </c>
      <c r="BV140" s="225" t="n">
        <v>2020</v>
      </c>
      <c r="BW140" s="225" t="n">
        <v>2019</v>
      </c>
      <c r="BX140" s="225" t="n">
        <v>2017</v>
      </c>
      <c r="BY140" s="225" t="n">
        <v>2020</v>
      </c>
      <c r="BZ140" s="225" t="n">
        <v>2021</v>
      </c>
      <c r="CA140" s="225" t="n">
        <v>2015</v>
      </c>
    </row>
    <row r="141" customFormat="false" ht="14.5" hidden="false" customHeight="false" outlineLevel="0" collapsed="false">
      <c r="A141" s="178" t="s">
        <v>686</v>
      </c>
      <c r="B141" s="220" t="s">
        <v>687</v>
      </c>
      <c r="C141" s="225" t="n">
        <v>2015</v>
      </c>
      <c r="D141" s="225" t="n">
        <v>2015</v>
      </c>
      <c r="E141" s="225" t="n">
        <v>2015</v>
      </c>
      <c r="F141" s="225" t="n">
        <v>2015</v>
      </c>
      <c r="G141" s="225" t="n">
        <v>2015</v>
      </c>
      <c r="H141" s="225" t="n">
        <v>2015</v>
      </c>
      <c r="I141" s="225" t="n">
        <v>2015</v>
      </c>
      <c r="J141" s="225" t="n">
        <v>2021</v>
      </c>
      <c r="K141" s="225" t="n">
        <v>2021</v>
      </c>
      <c r="L141" s="225" t="n">
        <v>2020</v>
      </c>
      <c r="M141" s="225" t="n">
        <v>2015</v>
      </c>
      <c r="N141" s="225" t="n">
        <v>2015</v>
      </c>
      <c r="O141" s="225" t="n">
        <v>2015</v>
      </c>
      <c r="P141" s="225" t="n">
        <v>2015</v>
      </c>
      <c r="Q141" s="225" t="n">
        <v>2020</v>
      </c>
      <c r="R141" s="225" t="n">
        <v>2020</v>
      </c>
      <c r="S141" s="225" t="n">
        <v>2020</v>
      </c>
      <c r="T141" s="225" t="n">
        <v>2020</v>
      </c>
      <c r="U141" s="225" t="n">
        <v>2015</v>
      </c>
      <c r="V141" s="225" t="n">
        <v>2015</v>
      </c>
      <c r="W141" s="225" t="n">
        <v>2015</v>
      </c>
      <c r="X141" s="225" t="n">
        <v>2020</v>
      </c>
      <c r="Y141" s="225" t="n">
        <v>2020</v>
      </c>
      <c r="Z141" s="225" t="n">
        <v>2020</v>
      </c>
      <c r="AA141" s="225" t="n">
        <v>2011</v>
      </c>
      <c r="AB141" s="225" t="n">
        <v>2020</v>
      </c>
      <c r="AC141" s="225"/>
      <c r="AD141" s="225" t="n">
        <v>2018</v>
      </c>
      <c r="AE141" s="225" t="n">
        <v>2019</v>
      </c>
      <c r="AF141" s="225" t="n">
        <v>2018</v>
      </c>
      <c r="AG141" s="225" t="n">
        <v>2020</v>
      </c>
      <c r="AH141" s="225" t="n">
        <v>2022</v>
      </c>
      <c r="AI141" s="225" t="n">
        <v>2021</v>
      </c>
      <c r="AJ141" s="225" t="n">
        <v>2021</v>
      </c>
      <c r="AK141" s="225" t="n">
        <v>2019</v>
      </c>
      <c r="AL141" s="225"/>
      <c r="AM141" s="225" t="n">
        <v>2022</v>
      </c>
      <c r="AN141" s="225"/>
      <c r="AO141" s="225"/>
      <c r="AP141" s="225"/>
      <c r="AQ141" s="225" t="n">
        <v>2020</v>
      </c>
      <c r="AR141" s="225" t="n">
        <v>2020</v>
      </c>
      <c r="AS141" s="225" t="n">
        <v>2011</v>
      </c>
      <c r="AT141" s="225" t="n">
        <v>2020</v>
      </c>
      <c r="AU141" s="225"/>
      <c r="AV141" s="225"/>
      <c r="AW141" s="225"/>
      <c r="AX141" s="225" t="n">
        <v>2020</v>
      </c>
      <c r="AY141" s="225" t="n">
        <v>2019</v>
      </c>
      <c r="AZ141" s="225" t="n">
        <v>2018</v>
      </c>
      <c r="BA141" s="225" t="n">
        <v>2020</v>
      </c>
      <c r="BB141" s="225" t="n">
        <v>2021</v>
      </c>
      <c r="BC141" s="225" t="n">
        <v>2022</v>
      </c>
      <c r="BD141" s="226" t="n">
        <v>44700</v>
      </c>
      <c r="BE141" s="227" t="n">
        <v>44774</v>
      </c>
      <c r="BF141" s="225" t="n">
        <v>2021</v>
      </c>
      <c r="BG141" s="225" t="n">
        <v>2020</v>
      </c>
      <c r="BH141" s="225" t="n">
        <v>2020</v>
      </c>
      <c r="BI141" s="225" t="n">
        <v>2015</v>
      </c>
      <c r="BJ141" s="225" t="n">
        <v>2020</v>
      </c>
      <c r="BK141" s="225" t="n">
        <v>2021</v>
      </c>
      <c r="BL141" s="225" t="n">
        <v>2020</v>
      </c>
      <c r="BM141" s="225" t="n">
        <v>2008</v>
      </c>
      <c r="BN141" s="225" t="n">
        <v>2020</v>
      </c>
      <c r="BO141" s="225" t="n">
        <v>2020</v>
      </c>
      <c r="BP141" s="225" t="n">
        <v>2014</v>
      </c>
      <c r="BQ141" s="225" t="n">
        <v>2020</v>
      </c>
      <c r="BR141" s="225" t="n">
        <v>2020</v>
      </c>
      <c r="BS141" s="225" t="n">
        <v>2016</v>
      </c>
      <c r="BT141" s="225" t="n">
        <v>2020</v>
      </c>
      <c r="BU141" s="225" t="n">
        <v>2020</v>
      </c>
      <c r="BV141" s="225" t="n">
        <v>2020</v>
      </c>
      <c r="BW141" s="225" t="n">
        <v>2019</v>
      </c>
      <c r="BX141" s="225" t="n">
        <v>2017</v>
      </c>
      <c r="BY141" s="225" t="n">
        <v>2020</v>
      </c>
      <c r="BZ141" s="225" t="n">
        <v>2021</v>
      </c>
      <c r="CA141" s="225" t="n">
        <v>2015</v>
      </c>
    </row>
    <row r="142" customFormat="false" ht="14.5" hidden="false" customHeight="false" outlineLevel="0" collapsed="false">
      <c r="A142" s="178" t="s">
        <v>688</v>
      </c>
      <c r="B142" s="220" t="s">
        <v>689</v>
      </c>
      <c r="C142" s="225" t="n">
        <v>2015</v>
      </c>
      <c r="D142" s="225" t="n">
        <v>2015</v>
      </c>
      <c r="E142" s="225" t="n">
        <v>2015</v>
      </c>
      <c r="F142" s="225" t="n">
        <v>2015</v>
      </c>
      <c r="G142" s="225" t="n">
        <v>2015</v>
      </c>
      <c r="H142" s="225" t="n">
        <v>2015</v>
      </c>
      <c r="I142" s="225" t="n">
        <v>2015</v>
      </c>
      <c r="J142" s="225" t="n">
        <v>2021</v>
      </c>
      <c r="K142" s="225" t="n">
        <v>2021</v>
      </c>
      <c r="L142" s="225" t="n">
        <v>2020</v>
      </c>
      <c r="M142" s="225" t="n">
        <v>2015</v>
      </c>
      <c r="N142" s="225" t="n">
        <v>2015</v>
      </c>
      <c r="O142" s="225" t="n">
        <v>2015</v>
      </c>
      <c r="P142" s="225" t="n">
        <v>2015</v>
      </c>
      <c r="Q142" s="225" t="n">
        <v>2020</v>
      </c>
      <c r="R142" s="225" t="n">
        <v>2020</v>
      </c>
      <c r="S142" s="225" t="n">
        <v>2020</v>
      </c>
      <c r="T142" s="225" t="n">
        <v>2020</v>
      </c>
      <c r="U142" s="225" t="n">
        <v>2015</v>
      </c>
      <c r="V142" s="225" t="n">
        <v>2015</v>
      </c>
      <c r="W142" s="225" t="n">
        <v>2015</v>
      </c>
      <c r="X142" s="225" t="n">
        <v>2020</v>
      </c>
      <c r="Y142" s="225" t="n">
        <v>2020</v>
      </c>
      <c r="Z142" s="225" t="n">
        <v>2020</v>
      </c>
      <c r="AA142" s="225" t="n">
        <v>2011</v>
      </c>
      <c r="AB142" s="225" t="n">
        <v>2020</v>
      </c>
      <c r="AC142" s="225"/>
      <c r="AD142" s="225" t="n">
        <v>2019</v>
      </c>
      <c r="AE142" s="225" t="n">
        <v>2020</v>
      </c>
      <c r="AF142" s="225" t="n">
        <v>2018</v>
      </c>
      <c r="AG142" s="225" t="n">
        <v>2020</v>
      </c>
      <c r="AH142" s="225" t="n">
        <v>2022</v>
      </c>
      <c r="AI142" s="225" t="n">
        <v>2021</v>
      </c>
      <c r="AJ142" s="225" t="n">
        <v>2021</v>
      </c>
      <c r="AK142" s="225" t="n">
        <v>2019</v>
      </c>
      <c r="AL142" s="225"/>
      <c r="AM142" s="225" t="n">
        <v>2022</v>
      </c>
      <c r="AN142" s="225"/>
      <c r="AO142" s="225"/>
      <c r="AP142" s="225"/>
      <c r="AQ142" s="225" t="n">
        <v>2020</v>
      </c>
      <c r="AR142" s="225" t="n">
        <v>2020</v>
      </c>
      <c r="AS142" s="225" t="n">
        <v>2016</v>
      </c>
      <c r="AT142" s="225" t="n">
        <v>2020</v>
      </c>
      <c r="AU142" s="225" t="n">
        <v>2020</v>
      </c>
      <c r="AV142" s="225" t="n">
        <v>2020</v>
      </c>
      <c r="AW142" s="225"/>
      <c r="AX142" s="225" t="n">
        <v>2020</v>
      </c>
      <c r="AY142" s="225" t="n">
        <v>2019</v>
      </c>
      <c r="AZ142" s="225" t="n">
        <v>2019</v>
      </c>
      <c r="BA142" s="225" t="n">
        <v>2020</v>
      </c>
      <c r="BB142" s="225" t="n">
        <v>2021</v>
      </c>
      <c r="BC142" s="225" t="n">
        <v>2022</v>
      </c>
      <c r="BD142" s="226" t="n">
        <v>44700</v>
      </c>
      <c r="BE142" s="227" t="n">
        <v>44761</v>
      </c>
      <c r="BF142" s="225" t="n">
        <v>2021</v>
      </c>
      <c r="BG142" s="225" t="n">
        <v>2020</v>
      </c>
      <c r="BH142" s="225" t="n">
        <v>2020</v>
      </c>
      <c r="BI142" s="225" t="n">
        <v>2015</v>
      </c>
      <c r="BJ142" s="225" t="n">
        <v>2020</v>
      </c>
      <c r="BK142" s="225" t="n">
        <v>2021</v>
      </c>
      <c r="BL142" s="225" t="n">
        <v>2020</v>
      </c>
      <c r="BM142" s="225" t="n">
        <v>2018</v>
      </c>
      <c r="BN142" s="225" t="n">
        <v>2020</v>
      </c>
      <c r="BO142" s="225" t="n">
        <v>2020</v>
      </c>
      <c r="BP142" s="225" t="n">
        <v>2014</v>
      </c>
      <c r="BQ142" s="225" t="n">
        <v>2020</v>
      </c>
      <c r="BR142" s="225" t="n">
        <v>2020</v>
      </c>
      <c r="BS142" s="225" t="n">
        <v>2016</v>
      </c>
      <c r="BT142" s="225" t="n">
        <v>2020</v>
      </c>
      <c r="BU142" s="225" t="n">
        <v>2020</v>
      </c>
      <c r="BV142" s="225" t="n">
        <v>2020</v>
      </c>
      <c r="BW142" s="225" t="n">
        <v>2019</v>
      </c>
      <c r="BX142" s="225" t="n">
        <v>2017</v>
      </c>
      <c r="BY142" s="225" t="n">
        <v>2020</v>
      </c>
      <c r="BZ142" s="225" t="n">
        <v>2021</v>
      </c>
      <c r="CA142" s="225" t="n">
        <v>2015</v>
      </c>
    </row>
    <row r="143" customFormat="false" ht="14.5" hidden="false" customHeight="false" outlineLevel="0" collapsed="false">
      <c r="A143" s="178" t="s">
        <v>690</v>
      </c>
      <c r="B143" s="220" t="s">
        <v>691</v>
      </c>
      <c r="C143" s="225" t="n">
        <v>2015</v>
      </c>
      <c r="D143" s="225" t="n">
        <v>2015</v>
      </c>
      <c r="E143" s="225" t="n">
        <v>2015</v>
      </c>
      <c r="F143" s="225" t="n">
        <v>2015</v>
      </c>
      <c r="G143" s="225" t="n">
        <v>2015</v>
      </c>
      <c r="H143" s="225" t="n">
        <v>2015</v>
      </c>
      <c r="I143" s="225" t="n">
        <v>2015</v>
      </c>
      <c r="J143" s="225" t="n">
        <v>2021</v>
      </c>
      <c r="K143" s="225" t="n">
        <v>2021</v>
      </c>
      <c r="L143" s="225" t="n">
        <v>2020</v>
      </c>
      <c r="M143" s="225" t="n">
        <v>2015</v>
      </c>
      <c r="N143" s="225" t="n">
        <v>2015</v>
      </c>
      <c r="O143" s="225" t="n">
        <v>2015</v>
      </c>
      <c r="P143" s="225" t="n">
        <v>2015</v>
      </c>
      <c r="Q143" s="225" t="n">
        <v>2020</v>
      </c>
      <c r="R143" s="225" t="n">
        <v>2020</v>
      </c>
      <c r="S143" s="225" t="n">
        <v>2020</v>
      </c>
      <c r="T143" s="225" t="n">
        <v>2020</v>
      </c>
      <c r="U143" s="225" t="n">
        <v>2015</v>
      </c>
      <c r="V143" s="225" t="n">
        <v>2015</v>
      </c>
      <c r="W143" s="225" t="n">
        <v>2015</v>
      </c>
      <c r="X143" s="225" t="n">
        <v>2020</v>
      </c>
      <c r="Y143" s="225" t="n">
        <v>2020</v>
      </c>
      <c r="Z143" s="225" t="n">
        <v>2020</v>
      </c>
      <c r="AA143" s="225"/>
      <c r="AB143" s="225" t="n">
        <v>2020</v>
      </c>
      <c r="AC143" s="225"/>
      <c r="AD143" s="225" t="n">
        <v>2019</v>
      </c>
      <c r="AE143" s="225" t="n">
        <v>2020</v>
      </c>
      <c r="AF143" s="225"/>
      <c r="AG143" s="225" t="n">
        <v>2020</v>
      </c>
      <c r="AH143" s="225" t="n">
        <v>2022</v>
      </c>
      <c r="AI143" s="225" t="n">
        <v>2021</v>
      </c>
      <c r="AJ143" s="225" t="n">
        <v>2021</v>
      </c>
      <c r="AK143" s="225" t="n">
        <v>2019</v>
      </c>
      <c r="AL143" s="225"/>
      <c r="AM143" s="225" t="n">
        <v>2022</v>
      </c>
      <c r="AN143" s="225"/>
      <c r="AO143" s="225"/>
      <c r="AP143" s="225"/>
      <c r="AQ143" s="225" t="n">
        <v>2020</v>
      </c>
      <c r="AR143" s="225" t="n">
        <v>2020</v>
      </c>
      <c r="AS143" s="225"/>
      <c r="AT143" s="225" t="n">
        <v>2020</v>
      </c>
      <c r="AU143" s="225" t="n">
        <v>2020</v>
      </c>
      <c r="AV143" s="225" t="n">
        <v>2020</v>
      </c>
      <c r="AW143" s="225"/>
      <c r="AX143" s="225" t="n">
        <v>2020</v>
      </c>
      <c r="AY143" s="225" t="n">
        <v>2019</v>
      </c>
      <c r="AZ143" s="225"/>
      <c r="BA143" s="225" t="n">
        <v>2020</v>
      </c>
      <c r="BB143" s="225" t="n">
        <v>2021</v>
      </c>
      <c r="BC143" s="225" t="n">
        <v>2022</v>
      </c>
      <c r="BD143" s="226" t="n">
        <v>44700</v>
      </c>
      <c r="BE143" s="227" t="n">
        <v>44561</v>
      </c>
      <c r="BF143" s="225" t="n">
        <v>2021</v>
      </c>
      <c r="BG143" s="225" t="n">
        <v>2020</v>
      </c>
      <c r="BH143" s="225" t="n">
        <v>2020</v>
      </c>
      <c r="BI143" s="225" t="n">
        <v>2015</v>
      </c>
      <c r="BJ143" s="225" t="n">
        <v>2020</v>
      </c>
      <c r="BK143" s="225" t="n">
        <v>2021</v>
      </c>
      <c r="BL143" s="225" t="n">
        <v>2020</v>
      </c>
      <c r="BM143" s="225" t="n">
        <v>2017</v>
      </c>
      <c r="BN143" s="225" t="n">
        <v>2020</v>
      </c>
      <c r="BO143" s="225" t="n">
        <v>2020</v>
      </c>
      <c r="BP143" s="225" t="n">
        <v>2014</v>
      </c>
      <c r="BQ143" s="225" t="n">
        <v>2020</v>
      </c>
      <c r="BR143" s="225" t="n">
        <v>2020</v>
      </c>
      <c r="BS143" s="225" t="n">
        <v>2017</v>
      </c>
      <c r="BT143" s="225" t="n">
        <v>2020</v>
      </c>
      <c r="BU143" s="225" t="n">
        <v>2020</v>
      </c>
      <c r="BV143" s="225" t="n">
        <v>2020</v>
      </c>
      <c r="BW143" s="225" t="n">
        <v>2019</v>
      </c>
      <c r="BX143" s="225" t="n">
        <v>2017</v>
      </c>
      <c r="BY143" s="225" t="n">
        <v>2020</v>
      </c>
      <c r="BZ143" s="225" t="n">
        <v>2021</v>
      </c>
      <c r="CA143" s="225" t="n">
        <v>2015</v>
      </c>
    </row>
    <row r="144" customFormat="false" ht="14.5" hidden="false" customHeight="false" outlineLevel="0" collapsed="false">
      <c r="A144" s="178" t="s">
        <v>692</v>
      </c>
      <c r="B144" s="220" t="s">
        <v>693</v>
      </c>
      <c r="C144" s="225" t="n">
        <v>2015</v>
      </c>
      <c r="D144" s="225" t="n">
        <v>2015</v>
      </c>
      <c r="E144" s="225" t="n">
        <v>2015</v>
      </c>
      <c r="F144" s="225" t="n">
        <v>2015</v>
      </c>
      <c r="G144" s="225" t="n">
        <v>2015</v>
      </c>
      <c r="H144" s="225" t="n">
        <v>2015</v>
      </c>
      <c r="I144" s="225" t="n">
        <v>2015</v>
      </c>
      <c r="J144" s="225" t="n">
        <v>2021</v>
      </c>
      <c r="K144" s="225" t="n">
        <v>2021</v>
      </c>
      <c r="L144" s="225" t="n">
        <v>2020</v>
      </c>
      <c r="M144" s="225" t="n">
        <v>2015</v>
      </c>
      <c r="N144" s="225" t="n">
        <v>2015</v>
      </c>
      <c r="O144" s="225" t="n">
        <v>2015</v>
      </c>
      <c r="P144" s="225" t="n">
        <v>2015</v>
      </c>
      <c r="Q144" s="225" t="n">
        <v>2020</v>
      </c>
      <c r="R144" s="225" t="n">
        <v>2020</v>
      </c>
      <c r="S144" s="225" t="n">
        <v>2020</v>
      </c>
      <c r="T144" s="225" t="n">
        <v>2020</v>
      </c>
      <c r="U144" s="225" t="n">
        <v>2015</v>
      </c>
      <c r="V144" s="225" t="n">
        <v>2015</v>
      </c>
      <c r="W144" s="225" t="n">
        <v>2015</v>
      </c>
      <c r="X144" s="225" t="n">
        <v>2020</v>
      </c>
      <c r="Y144" s="225" t="n">
        <v>2020</v>
      </c>
      <c r="Z144" s="225" t="n">
        <v>2020</v>
      </c>
      <c r="AA144" s="225" t="n">
        <v>2011</v>
      </c>
      <c r="AB144" s="225" t="n">
        <v>2020</v>
      </c>
      <c r="AC144" s="225"/>
      <c r="AD144" s="225" t="n">
        <v>2018</v>
      </c>
      <c r="AE144" s="225" t="n">
        <v>2020</v>
      </c>
      <c r="AF144" s="225" t="n">
        <v>2018</v>
      </c>
      <c r="AG144" s="225" t="n">
        <v>2020</v>
      </c>
      <c r="AH144" s="225" t="n">
        <v>2022</v>
      </c>
      <c r="AI144" s="225" t="n">
        <v>2021</v>
      </c>
      <c r="AJ144" s="225" t="n">
        <v>2021</v>
      </c>
      <c r="AK144" s="225" t="n">
        <v>2019</v>
      </c>
      <c r="AL144" s="225"/>
      <c r="AM144" s="225" t="n">
        <v>2022</v>
      </c>
      <c r="AN144" s="225"/>
      <c r="AO144" s="225"/>
      <c r="AP144" s="225"/>
      <c r="AQ144" s="225" t="n">
        <v>2020</v>
      </c>
      <c r="AR144" s="225" t="n">
        <v>2020</v>
      </c>
      <c r="AS144" s="225"/>
      <c r="AT144" s="225" t="n">
        <v>2020</v>
      </c>
      <c r="AU144" s="225" t="n">
        <v>2020</v>
      </c>
      <c r="AV144" s="225" t="n">
        <v>2020</v>
      </c>
      <c r="AW144" s="225"/>
      <c r="AX144" s="225" t="n">
        <v>2020</v>
      </c>
      <c r="AY144" s="225" t="n">
        <v>2019</v>
      </c>
      <c r="AZ144" s="225" t="n">
        <v>2019</v>
      </c>
      <c r="BA144" s="225" t="n">
        <v>2020</v>
      </c>
      <c r="BB144" s="225" t="n">
        <v>2021</v>
      </c>
      <c r="BC144" s="225" t="n">
        <v>2022</v>
      </c>
      <c r="BD144" s="226" t="n">
        <v>44700</v>
      </c>
      <c r="BE144" s="227" t="n">
        <v>44773</v>
      </c>
      <c r="BF144" s="225" t="n">
        <v>2021</v>
      </c>
      <c r="BG144" s="225" t="n">
        <v>2020</v>
      </c>
      <c r="BH144" s="225" t="n">
        <v>2020</v>
      </c>
      <c r="BI144" s="225" t="n">
        <v>2015</v>
      </c>
      <c r="BJ144" s="225" t="n">
        <v>2019</v>
      </c>
      <c r="BK144" s="225" t="n">
        <v>2021</v>
      </c>
      <c r="BL144" s="225" t="n">
        <v>2020</v>
      </c>
      <c r="BM144" s="225" t="n">
        <v>2018</v>
      </c>
      <c r="BN144" s="225" t="n">
        <v>2020</v>
      </c>
      <c r="BO144" s="225" t="n">
        <v>2020</v>
      </c>
      <c r="BP144" s="225" t="n">
        <v>2014</v>
      </c>
      <c r="BQ144" s="225" t="n">
        <v>2020</v>
      </c>
      <c r="BR144" s="225" t="n">
        <v>2020</v>
      </c>
      <c r="BS144" s="225" t="n">
        <v>2016</v>
      </c>
      <c r="BT144" s="225" t="n">
        <v>2020</v>
      </c>
      <c r="BU144" s="225" t="n">
        <v>2020</v>
      </c>
      <c r="BV144" s="225" t="n">
        <v>2020</v>
      </c>
      <c r="BW144" s="225" t="n">
        <v>2019</v>
      </c>
      <c r="BX144" s="225" t="n">
        <v>2017</v>
      </c>
      <c r="BY144" s="225" t="n">
        <v>2020</v>
      </c>
      <c r="BZ144" s="225" t="n">
        <v>2021</v>
      </c>
      <c r="CA144" s="225" t="n">
        <v>2015</v>
      </c>
    </row>
    <row r="145" customFormat="false" ht="14.5" hidden="false" customHeight="false" outlineLevel="0" collapsed="false">
      <c r="A145" s="178" t="s">
        <v>694</v>
      </c>
      <c r="B145" s="220" t="s">
        <v>695</v>
      </c>
      <c r="C145" s="225" t="n">
        <v>2015</v>
      </c>
      <c r="D145" s="225" t="n">
        <v>2015</v>
      </c>
      <c r="E145" s="225" t="n">
        <v>2015</v>
      </c>
      <c r="F145" s="225" t="n">
        <v>2015</v>
      </c>
      <c r="G145" s="225" t="n">
        <v>2015</v>
      </c>
      <c r="H145" s="225" t="n">
        <v>2015</v>
      </c>
      <c r="I145" s="225" t="n">
        <v>2015</v>
      </c>
      <c r="J145" s="225" t="n">
        <v>2021</v>
      </c>
      <c r="K145" s="225" t="n">
        <v>2021</v>
      </c>
      <c r="L145" s="225" t="n">
        <v>2020</v>
      </c>
      <c r="M145" s="225" t="n">
        <v>2015</v>
      </c>
      <c r="N145" s="225" t="n">
        <v>2015</v>
      </c>
      <c r="O145" s="225" t="n">
        <v>2015</v>
      </c>
      <c r="P145" s="225" t="n">
        <v>2015</v>
      </c>
      <c r="Q145" s="225" t="n">
        <v>2020</v>
      </c>
      <c r="R145" s="225" t="n">
        <v>2020</v>
      </c>
      <c r="S145" s="225" t="n">
        <v>2020</v>
      </c>
      <c r="T145" s="225" t="n">
        <v>2020</v>
      </c>
      <c r="U145" s="225" t="n">
        <v>2015</v>
      </c>
      <c r="V145" s="225" t="n">
        <v>2015</v>
      </c>
      <c r="W145" s="225" t="n">
        <v>2015</v>
      </c>
      <c r="X145" s="225" t="n">
        <v>2020</v>
      </c>
      <c r="Y145" s="225" t="n">
        <v>2020</v>
      </c>
      <c r="Z145" s="225" t="n">
        <v>2020</v>
      </c>
      <c r="AA145" s="225" t="n">
        <v>2010</v>
      </c>
      <c r="AB145" s="225" t="n">
        <v>2020</v>
      </c>
      <c r="AC145" s="225"/>
      <c r="AD145" s="225" t="n">
        <v>2019</v>
      </c>
      <c r="AE145" s="225" t="n">
        <v>2020</v>
      </c>
      <c r="AF145" s="225"/>
      <c r="AG145" s="225" t="n">
        <v>2020</v>
      </c>
      <c r="AH145" s="225" t="n">
        <v>2022</v>
      </c>
      <c r="AI145" s="225" t="n">
        <v>2021</v>
      </c>
      <c r="AJ145" s="225" t="n">
        <v>2021</v>
      </c>
      <c r="AK145" s="225" t="n">
        <v>2019</v>
      </c>
      <c r="AL145" s="225"/>
      <c r="AM145" s="225" t="n">
        <v>2022</v>
      </c>
      <c r="AN145" s="225" t="n">
        <v>2019</v>
      </c>
      <c r="AO145" s="225" t="n">
        <v>2020</v>
      </c>
      <c r="AP145" s="225"/>
      <c r="AQ145" s="225" t="n">
        <v>2020</v>
      </c>
      <c r="AR145" s="225" t="n">
        <v>2020</v>
      </c>
      <c r="AS145" s="225"/>
      <c r="AT145" s="225" t="n">
        <v>2020</v>
      </c>
      <c r="AU145" s="225"/>
      <c r="AV145" s="225"/>
      <c r="AW145" s="225"/>
      <c r="AX145" s="225" t="n">
        <v>2020</v>
      </c>
      <c r="AY145" s="225" t="n">
        <v>2019</v>
      </c>
      <c r="AZ145" s="225" t="n">
        <v>2020</v>
      </c>
      <c r="BA145" s="225" t="n">
        <v>2020</v>
      </c>
      <c r="BB145" s="225" t="n">
        <v>2021</v>
      </c>
      <c r="BC145" s="225" t="n">
        <v>2022</v>
      </c>
      <c r="BD145" s="226" t="n">
        <v>44700</v>
      </c>
      <c r="BE145" s="227" t="n">
        <v>44774</v>
      </c>
      <c r="BF145" s="225" t="n">
        <v>2021</v>
      </c>
      <c r="BG145" s="225" t="n">
        <v>2020</v>
      </c>
      <c r="BH145" s="225" t="n">
        <v>2020</v>
      </c>
      <c r="BI145" s="225"/>
      <c r="BJ145" s="225" t="n">
        <v>2020</v>
      </c>
      <c r="BK145" s="225" t="n">
        <v>2021</v>
      </c>
      <c r="BL145" s="225" t="n">
        <v>2020</v>
      </c>
      <c r="BM145" s="225" t="n">
        <v>2018</v>
      </c>
      <c r="BN145" s="225" t="n">
        <v>2020</v>
      </c>
      <c r="BO145" s="225" t="n">
        <v>2020</v>
      </c>
      <c r="BP145" s="225" t="n">
        <v>2014</v>
      </c>
      <c r="BQ145" s="225" t="n">
        <v>2020</v>
      </c>
      <c r="BR145" s="225" t="n">
        <v>2020</v>
      </c>
      <c r="BS145" s="225" t="n">
        <v>2016</v>
      </c>
      <c r="BT145" s="225" t="n">
        <v>2020</v>
      </c>
      <c r="BU145" s="225" t="n">
        <v>2020</v>
      </c>
      <c r="BV145" s="225" t="n">
        <v>2020</v>
      </c>
      <c r="BW145" s="225" t="n">
        <v>2019</v>
      </c>
      <c r="BX145" s="225" t="n">
        <v>2017</v>
      </c>
      <c r="BY145" s="225" t="n">
        <v>2020</v>
      </c>
      <c r="BZ145" s="225" t="n">
        <v>2021</v>
      </c>
      <c r="CA145" s="225" t="n">
        <v>2015</v>
      </c>
    </row>
    <row r="146" customFormat="false" ht="14.5" hidden="false" customHeight="false" outlineLevel="0" collapsed="false">
      <c r="A146" s="178" t="s">
        <v>696</v>
      </c>
      <c r="B146" s="220" t="s">
        <v>697</v>
      </c>
      <c r="C146" s="225" t="n">
        <v>2015</v>
      </c>
      <c r="D146" s="225" t="n">
        <v>2015</v>
      </c>
      <c r="E146" s="225" t="n">
        <v>2015</v>
      </c>
      <c r="F146" s="225" t="n">
        <v>2015</v>
      </c>
      <c r="G146" s="225" t="n">
        <v>2015</v>
      </c>
      <c r="H146" s="225" t="n">
        <v>2015</v>
      </c>
      <c r="I146" s="225" t="n">
        <v>2015</v>
      </c>
      <c r="J146" s="225" t="n">
        <v>2021</v>
      </c>
      <c r="K146" s="225" t="n">
        <v>2021</v>
      </c>
      <c r="L146" s="225" t="n">
        <v>2020</v>
      </c>
      <c r="M146" s="225" t="n">
        <v>2015</v>
      </c>
      <c r="N146" s="225" t="n">
        <v>2015</v>
      </c>
      <c r="O146" s="225" t="n">
        <v>2015</v>
      </c>
      <c r="P146" s="225" t="n">
        <v>2015</v>
      </c>
      <c r="Q146" s="225" t="n">
        <v>2020</v>
      </c>
      <c r="R146" s="225" t="n">
        <v>2020</v>
      </c>
      <c r="S146" s="225" t="n">
        <v>2020</v>
      </c>
      <c r="T146" s="225" t="n">
        <v>2020</v>
      </c>
      <c r="U146" s="225" t="n">
        <v>2015</v>
      </c>
      <c r="V146" s="225" t="n">
        <v>2015</v>
      </c>
      <c r="W146" s="225" t="n">
        <v>2015</v>
      </c>
      <c r="X146" s="225" t="n">
        <v>2020</v>
      </c>
      <c r="Y146" s="225" t="n">
        <v>2020</v>
      </c>
      <c r="Z146" s="225" t="n">
        <v>2020</v>
      </c>
      <c r="AA146" s="225" t="n">
        <v>2015</v>
      </c>
      <c r="AB146" s="225" t="n">
        <v>2020</v>
      </c>
      <c r="AC146" s="225" t="n">
        <v>2020</v>
      </c>
      <c r="AD146" s="225" t="n">
        <v>2018</v>
      </c>
      <c r="AE146" s="225" t="n">
        <v>2020</v>
      </c>
      <c r="AF146" s="225" t="n">
        <v>2018</v>
      </c>
      <c r="AG146" s="225" t="n">
        <v>2020</v>
      </c>
      <c r="AH146" s="225" t="n">
        <v>2022</v>
      </c>
      <c r="AI146" s="225" t="n">
        <v>2021</v>
      </c>
      <c r="AJ146" s="225" t="n">
        <v>2021</v>
      </c>
      <c r="AK146" s="225" t="n">
        <v>2019</v>
      </c>
      <c r="AL146" s="225" t="s">
        <v>801</v>
      </c>
      <c r="AM146" s="225" t="n">
        <v>2022</v>
      </c>
      <c r="AN146" s="225" t="n">
        <v>2019</v>
      </c>
      <c r="AO146" s="225" t="n">
        <v>2020</v>
      </c>
      <c r="AP146" s="225" t="n">
        <v>2020</v>
      </c>
      <c r="AQ146" s="225" t="n">
        <v>2020</v>
      </c>
      <c r="AR146" s="225" t="n">
        <v>2020</v>
      </c>
      <c r="AS146" s="225" t="n">
        <v>2020</v>
      </c>
      <c r="AT146" s="225" t="n">
        <v>2020</v>
      </c>
      <c r="AU146" s="225" t="n">
        <v>2020</v>
      </c>
      <c r="AV146" s="225" t="n">
        <v>2020</v>
      </c>
      <c r="AW146" s="225" t="n">
        <v>2020</v>
      </c>
      <c r="AX146" s="225" t="n">
        <v>2020</v>
      </c>
      <c r="AY146" s="225" t="n">
        <v>2019</v>
      </c>
      <c r="AZ146" s="225" t="n">
        <v>2016</v>
      </c>
      <c r="BA146" s="225" t="n">
        <v>2020</v>
      </c>
      <c r="BB146" s="225" t="n">
        <v>2021</v>
      </c>
      <c r="BC146" s="225" t="n">
        <v>2022</v>
      </c>
      <c r="BD146" s="226" t="n">
        <v>44700</v>
      </c>
      <c r="BE146" s="227" t="n">
        <v>44742</v>
      </c>
      <c r="BF146" s="225" t="n">
        <v>2021</v>
      </c>
      <c r="BG146" s="225" t="n">
        <v>2020</v>
      </c>
      <c r="BH146" s="225" t="n">
        <v>2020</v>
      </c>
      <c r="BI146" s="225" t="n">
        <v>2015</v>
      </c>
      <c r="BJ146" s="225" t="n">
        <v>2020</v>
      </c>
      <c r="BK146" s="225" t="n">
        <v>2021</v>
      </c>
      <c r="BL146" s="225" t="n">
        <v>2020</v>
      </c>
      <c r="BM146" s="225" t="n">
        <v>2018</v>
      </c>
      <c r="BN146" s="225" t="n">
        <v>2020</v>
      </c>
      <c r="BO146" s="225" t="n">
        <v>2020</v>
      </c>
      <c r="BP146" s="225" t="n">
        <v>2014</v>
      </c>
      <c r="BQ146" s="225" t="n">
        <v>2020</v>
      </c>
      <c r="BR146" s="225" t="n">
        <v>2020</v>
      </c>
      <c r="BS146" s="225" t="n">
        <v>2017</v>
      </c>
      <c r="BT146" s="225" t="n">
        <v>2020</v>
      </c>
      <c r="BU146" s="225" t="n">
        <v>2020</v>
      </c>
      <c r="BV146" s="225" t="n">
        <v>2020</v>
      </c>
      <c r="BW146" s="225" t="n">
        <v>2019</v>
      </c>
      <c r="BX146" s="225" t="n">
        <v>2017</v>
      </c>
      <c r="BY146" s="225" t="n">
        <v>2020</v>
      </c>
      <c r="BZ146" s="225" t="n">
        <v>2021</v>
      </c>
      <c r="CA146" s="225" t="n">
        <v>2015</v>
      </c>
    </row>
    <row r="147" customFormat="false" ht="14.5" hidden="false" customHeight="false" outlineLevel="0" collapsed="false">
      <c r="A147" s="178" t="s">
        <v>698</v>
      </c>
      <c r="B147" s="220" t="s">
        <v>699</v>
      </c>
      <c r="C147" s="225" t="n">
        <v>2015</v>
      </c>
      <c r="D147" s="225" t="n">
        <v>2015</v>
      </c>
      <c r="E147" s="225" t="n">
        <v>2015</v>
      </c>
      <c r="F147" s="225" t="n">
        <v>2015</v>
      </c>
      <c r="G147" s="225" t="n">
        <v>2015</v>
      </c>
      <c r="H147" s="225" t="n">
        <v>2015</v>
      </c>
      <c r="I147" s="225" t="n">
        <v>2015</v>
      </c>
      <c r="J147" s="225" t="n">
        <v>2021</v>
      </c>
      <c r="K147" s="225" t="n">
        <v>2021</v>
      </c>
      <c r="L147" s="225" t="n">
        <v>2020</v>
      </c>
      <c r="M147" s="225" t="n">
        <v>2015</v>
      </c>
      <c r="N147" s="225" t="n">
        <v>2015</v>
      </c>
      <c r="O147" s="225" t="n">
        <v>2015</v>
      </c>
      <c r="P147" s="225" t="n">
        <v>2015</v>
      </c>
      <c r="Q147" s="225" t="n">
        <v>2020</v>
      </c>
      <c r="R147" s="225" t="n">
        <v>2020</v>
      </c>
      <c r="S147" s="225" t="n">
        <v>2020</v>
      </c>
      <c r="T147" s="225" t="n">
        <v>2020</v>
      </c>
      <c r="U147" s="225" t="n">
        <v>2015</v>
      </c>
      <c r="V147" s="225" t="n">
        <v>2015</v>
      </c>
      <c r="W147" s="225" t="n">
        <v>2015</v>
      </c>
      <c r="X147" s="225" t="n">
        <v>2020</v>
      </c>
      <c r="Y147" s="225" t="n">
        <v>2020</v>
      </c>
      <c r="Z147" s="225" t="n">
        <v>2020</v>
      </c>
      <c r="AA147" s="225"/>
      <c r="AB147" s="225" t="n">
        <v>2017</v>
      </c>
      <c r="AC147" s="225"/>
      <c r="AD147" s="225" t="n">
        <v>2005</v>
      </c>
      <c r="AE147" s="225" t="n">
        <v>2020</v>
      </c>
      <c r="AF147" s="225"/>
      <c r="AG147" s="225"/>
      <c r="AH147" s="225" t="n">
        <v>2022</v>
      </c>
      <c r="AI147" s="225" t="n">
        <v>2021</v>
      </c>
      <c r="AJ147" s="225" t="n">
        <v>2021</v>
      </c>
      <c r="AK147" s="225" t="n">
        <v>2019</v>
      </c>
      <c r="AL147" s="225"/>
      <c r="AM147" s="225" t="n">
        <v>2022</v>
      </c>
      <c r="AN147" s="225" t="n">
        <v>2019</v>
      </c>
      <c r="AO147" s="225" t="n">
        <v>2020</v>
      </c>
      <c r="AP147" s="225" t="n">
        <v>2020</v>
      </c>
      <c r="AQ147" s="225" t="n">
        <v>2020</v>
      </c>
      <c r="AR147" s="225" t="n">
        <v>2020</v>
      </c>
      <c r="AS147" s="225"/>
      <c r="AT147" s="225" t="n">
        <v>2020</v>
      </c>
      <c r="AU147" s="225"/>
      <c r="AV147" s="225"/>
      <c r="AW147" s="225"/>
      <c r="AX147" s="225" t="n">
        <v>2020</v>
      </c>
      <c r="AY147" s="225"/>
      <c r="AZ147" s="225"/>
      <c r="BA147" s="225" t="n">
        <v>2020</v>
      </c>
      <c r="BB147" s="225" t="n">
        <v>2021</v>
      </c>
      <c r="BC147" s="225" t="n">
        <v>2022</v>
      </c>
      <c r="BD147" s="226" t="n">
        <v>44700</v>
      </c>
      <c r="BE147" s="227" t="n">
        <v>44561</v>
      </c>
      <c r="BF147" s="225" t="n">
        <v>2021</v>
      </c>
      <c r="BG147" s="225" t="n">
        <v>2020</v>
      </c>
      <c r="BH147" s="225" t="n">
        <v>2020</v>
      </c>
      <c r="BI147" s="225" t="n">
        <v>2015</v>
      </c>
      <c r="BJ147" s="225" t="n">
        <v>2020</v>
      </c>
      <c r="BK147" s="225"/>
      <c r="BL147" s="225" t="n">
        <v>2020</v>
      </c>
      <c r="BM147" s="225"/>
      <c r="BN147" s="225" t="n">
        <v>2017</v>
      </c>
      <c r="BO147" s="225" t="n">
        <v>2020</v>
      </c>
      <c r="BP147" s="225" t="n">
        <v>2014</v>
      </c>
      <c r="BQ147" s="225" t="n">
        <v>2017</v>
      </c>
      <c r="BR147" s="225" t="n">
        <v>2017</v>
      </c>
      <c r="BS147" s="225" t="n">
        <v>2015</v>
      </c>
      <c r="BT147" s="225" t="n">
        <v>2020</v>
      </c>
      <c r="BU147" s="225" t="n">
        <v>2020</v>
      </c>
      <c r="BV147" s="225"/>
      <c r="BW147" s="225" t="n">
        <v>2019</v>
      </c>
      <c r="BX147" s="225"/>
      <c r="BY147" s="225" t="n">
        <v>2020</v>
      </c>
      <c r="BZ147" s="225" t="n">
        <v>2021</v>
      </c>
      <c r="CA147" s="225" t="n">
        <v>2015</v>
      </c>
    </row>
    <row r="148" customFormat="false" ht="14.5" hidden="false" customHeight="false" outlineLevel="0" collapsed="false">
      <c r="A148" s="178" t="s">
        <v>700</v>
      </c>
      <c r="B148" s="220" t="s">
        <v>701</v>
      </c>
      <c r="C148" s="225" t="n">
        <v>2015</v>
      </c>
      <c r="D148" s="225" t="n">
        <v>2015</v>
      </c>
      <c r="E148" s="225" t="n">
        <v>2015</v>
      </c>
      <c r="F148" s="225" t="n">
        <v>2015</v>
      </c>
      <c r="G148" s="225" t="n">
        <v>2015</v>
      </c>
      <c r="H148" s="225" t="n">
        <v>2015</v>
      </c>
      <c r="I148" s="225" t="n">
        <v>2015</v>
      </c>
      <c r="J148" s="225" t="n">
        <v>2021</v>
      </c>
      <c r="K148" s="225" t="n">
        <v>2021</v>
      </c>
      <c r="L148" s="225" t="n">
        <v>2020</v>
      </c>
      <c r="M148" s="225" t="n">
        <v>2015</v>
      </c>
      <c r="N148" s="225" t="n">
        <v>2015</v>
      </c>
      <c r="O148" s="225" t="n">
        <v>2015</v>
      </c>
      <c r="P148" s="225" t="n">
        <v>2015</v>
      </c>
      <c r="Q148" s="225" t="n">
        <v>2020</v>
      </c>
      <c r="R148" s="225" t="n">
        <v>2020</v>
      </c>
      <c r="S148" s="225" t="n">
        <v>2020</v>
      </c>
      <c r="T148" s="225" t="n">
        <v>2020</v>
      </c>
      <c r="U148" s="225" t="n">
        <v>2015</v>
      </c>
      <c r="V148" s="225" t="n">
        <v>2015</v>
      </c>
      <c r="W148" s="225" t="n">
        <v>2015</v>
      </c>
      <c r="X148" s="225" t="n">
        <v>2020</v>
      </c>
      <c r="Y148" s="225" t="n">
        <v>2020</v>
      </c>
      <c r="Z148" s="225" t="n">
        <v>2020</v>
      </c>
      <c r="AA148" s="225"/>
      <c r="AB148" s="225" t="n">
        <v>2020</v>
      </c>
      <c r="AC148" s="225" t="n">
        <v>2016</v>
      </c>
      <c r="AD148" s="225" t="n">
        <v>2018</v>
      </c>
      <c r="AE148" s="225" t="n">
        <v>2020</v>
      </c>
      <c r="AF148" s="225" t="n">
        <v>2018</v>
      </c>
      <c r="AG148" s="225" t="n">
        <v>2020</v>
      </c>
      <c r="AH148" s="225" t="n">
        <v>2022</v>
      </c>
      <c r="AI148" s="225" t="n">
        <v>2021</v>
      </c>
      <c r="AJ148" s="225" t="n">
        <v>2021</v>
      </c>
      <c r="AK148" s="225" t="n">
        <v>2019</v>
      </c>
      <c r="AL148" s="225" t="n">
        <v>2012</v>
      </c>
      <c r="AM148" s="225" t="n">
        <v>2022</v>
      </c>
      <c r="AN148" s="225" t="n">
        <v>2019</v>
      </c>
      <c r="AO148" s="225" t="n">
        <v>2020</v>
      </c>
      <c r="AP148" s="225" t="n">
        <v>2020</v>
      </c>
      <c r="AQ148" s="225" t="n">
        <v>2020</v>
      </c>
      <c r="AR148" s="225" t="n">
        <v>2020</v>
      </c>
      <c r="AS148" s="225" t="n">
        <v>2012</v>
      </c>
      <c r="AT148" s="225" t="n">
        <v>2020</v>
      </c>
      <c r="AU148" s="225"/>
      <c r="AV148" s="225"/>
      <c r="AW148" s="225"/>
      <c r="AX148" s="225" t="n">
        <v>2020</v>
      </c>
      <c r="AY148" s="225" t="n">
        <v>2019</v>
      </c>
      <c r="AZ148" s="225" t="n">
        <v>2016</v>
      </c>
      <c r="BA148" s="225" t="n">
        <v>2020</v>
      </c>
      <c r="BB148" s="225" t="n">
        <v>2021</v>
      </c>
      <c r="BC148" s="225" t="n">
        <v>2022</v>
      </c>
      <c r="BD148" s="226" t="n">
        <v>44700</v>
      </c>
      <c r="BE148" s="227" t="n">
        <v>44561</v>
      </c>
      <c r="BF148" s="225" t="n">
        <v>2021</v>
      </c>
      <c r="BG148" s="225" t="n">
        <v>2020</v>
      </c>
      <c r="BH148" s="225" t="n">
        <v>2020</v>
      </c>
      <c r="BI148" s="225" t="n">
        <v>2013</v>
      </c>
      <c r="BJ148" s="225" t="n">
        <v>2020</v>
      </c>
      <c r="BK148" s="225" t="n">
        <v>2021</v>
      </c>
      <c r="BL148" s="225" t="n">
        <v>2020</v>
      </c>
      <c r="BM148" s="225"/>
      <c r="BN148" s="225" t="n">
        <v>2020</v>
      </c>
      <c r="BO148" s="225" t="n">
        <v>2020</v>
      </c>
      <c r="BP148" s="225" t="n">
        <v>2014</v>
      </c>
      <c r="BQ148" s="225" t="n">
        <v>2020</v>
      </c>
      <c r="BR148" s="225" t="n">
        <v>2020</v>
      </c>
      <c r="BS148" s="225" t="n">
        <v>2009</v>
      </c>
      <c r="BT148" s="225" t="n">
        <v>2020</v>
      </c>
      <c r="BU148" s="225" t="n">
        <v>2020</v>
      </c>
      <c r="BV148" s="225"/>
      <c r="BW148" s="225" t="n">
        <v>2019</v>
      </c>
      <c r="BX148" s="225" t="n">
        <v>2017</v>
      </c>
      <c r="BY148" s="225" t="n">
        <v>2020</v>
      </c>
      <c r="BZ148" s="225" t="n">
        <v>2021</v>
      </c>
      <c r="CA148" s="225" t="n">
        <v>2015</v>
      </c>
    </row>
    <row r="149" customFormat="false" ht="14.5" hidden="false" customHeight="false" outlineLevel="0" collapsed="false">
      <c r="A149" s="178" t="s">
        <v>702</v>
      </c>
      <c r="B149" s="220" t="s">
        <v>703</v>
      </c>
      <c r="C149" s="225" t="n">
        <v>2015</v>
      </c>
      <c r="D149" s="225" t="n">
        <v>2015</v>
      </c>
      <c r="E149" s="225" t="n">
        <v>2015</v>
      </c>
      <c r="F149" s="225" t="n">
        <v>2015</v>
      </c>
      <c r="G149" s="225" t="n">
        <v>2015</v>
      </c>
      <c r="H149" s="225" t="n">
        <v>2015</v>
      </c>
      <c r="I149" s="225" t="n">
        <v>2015</v>
      </c>
      <c r="J149" s="225" t="n">
        <v>2021</v>
      </c>
      <c r="K149" s="225" t="n">
        <v>2021</v>
      </c>
      <c r="L149" s="225"/>
      <c r="M149" s="225" t="n">
        <v>2015</v>
      </c>
      <c r="N149" s="225" t="n">
        <v>2015</v>
      </c>
      <c r="O149" s="225" t="n">
        <v>2015</v>
      </c>
      <c r="P149" s="225" t="n">
        <v>2015</v>
      </c>
      <c r="Q149" s="225" t="n">
        <v>2020</v>
      </c>
      <c r="R149" s="225" t="n">
        <v>2020</v>
      </c>
      <c r="S149" s="225" t="n">
        <v>2020</v>
      </c>
      <c r="T149" s="225" t="n">
        <v>2020</v>
      </c>
      <c r="U149" s="225" t="n">
        <v>2015</v>
      </c>
      <c r="V149" s="225" t="n">
        <v>2015</v>
      </c>
      <c r="W149" s="225" t="n">
        <v>2015</v>
      </c>
      <c r="X149" s="225" t="n">
        <v>2020</v>
      </c>
      <c r="Y149" s="225" t="n">
        <v>2020</v>
      </c>
      <c r="Z149" s="225" t="n">
        <v>2020</v>
      </c>
      <c r="AA149" s="225"/>
      <c r="AB149" s="225" t="n">
        <v>2018</v>
      </c>
      <c r="AC149" s="225"/>
      <c r="AD149" s="225" t="n">
        <v>2017</v>
      </c>
      <c r="AE149" s="225" t="n">
        <v>2019</v>
      </c>
      <c r="AF149" s="225"/>
      <c r="AG149" s="225" t="n">
        <v>2020</v>
      </c>
      <c r="AH149" s="225" t="n">
        <v>2022</v>
      </c>
      <c r="AI149" s="225" t="n">
        <v>2021</v>
      </c>
      <c r="AJ149" s="225" t="n">
        <v>2021</v>
      </c>
      <c r="AK149" s="225" t="n">
        <v>2019</v>
      </c>
      <c r="AL149" s="225"/>
      <c r="AM149" s="225" t="n">
        <v>2022</v>
      </c>
      <c r="AN149" s="225" t="n">
        <v>2019</v>
      </c>
      <c r="AO149" s="225" t="n">
        <v>2020</v>
      </c>
      <c r="AP149" s="225" t="n">
        <v>2020</v>
      </c>
      <c r="AQ149" s="225" t="n">
        <v>2020</v>
      </c>
      <c r="AR149" s="225" t="n">
        <v>2020</v>
      </c>
      <c r="AS149" s="225"/>
      <c r="AT149" s="225" t="n">
        <v>2020</v>
      </c>
      <c r="AU149" s="225"/>
      <c r="AV149" s="225"/>
      <c r="AW149" s="225"/>
      <c r="AX149" s="225" t="n">
        <v>2020</v>
      </c>
      <c r="AY149" s="225"/>
      <c r="AZ149" s="225"/>
      <c r="BA149" s="225" t="n">
        <v>2020</v>
      </c>
      <c r="BB149" s="225" t="n">
        <v>2021</v>
      </c>
      <c r="BC149" s="225" t="n">
        <v>2022</v>
      </c>
      <c r="BD149" s="226" t="n">
        <v>44700</v>
      </c>
      <c r="BE149" s="227" t="n">
        <v>44561</v>
      </c>
      <c r="BF149" s="225" t="n">
        <v>2021</v>
      </c>
      <c r="BG149" s="225" t="n">
        <v>2020</v>
      </c>
      <c r="BH149" s="225" t="n">
        <v>2020</v>
      </c>
      <c r="BI149" s="225"/>
      <c r="BJ149" s="225" t="n">
        <v>2020</v>
      </c>
      <c r="BK149" s="225" t="n">
        <v>2021</v>
      </c>
      <c r="BL149" s="225" t="n">
        <v>2020</v>
      </c>
      <c r="BM149" s="225"/>
      <c r="BN149" s="225" t="n">
        <v>2018</v>
      </c>
      <c r="BO149" s="225" t="n">
        <v>2020</v>
      </c>
      <c r="BP149" s="225" t="n">
        <v>2014</v>
      </c>
      <c r="BQ149" s="225" t="n">
        <v>2018</v>
      </c>
      <c r="BR149" s="225" t="n">
        <v>2018</v>
      </c>
      <c r="BS149" s="225" t="n">
        <v>2010</v>
      </c>
      <c r="BT149" s="225" t="n">
        <v>2020</v>
      </c>
      <c r="BU149" s="225" t="n">
        <v>2020</v>
      </c>
      <c r="BV149" s="225"/>
      <c r="BW149" s="225" t="n">
        <v>2019</v>
      </c>
      <c r="BX149" s="225" t="n">
        <v>2017</v>
      </c>
      <c r="BY149" s="225" t="n">
        <v>2020</v>
      </c>
      <c r="BZ149" s="225" t="n">
        <v>2021</v>
      </c>
      <c r="CA149" s="225" t="n">
        <v>2015</v>
      </c>
    </row>
    <row r="150" customFormat="false" ht="14.5" hidden="false" customHeight="false" outlineLevel="0" collapsed="false">
      <c r="A150" s="178" t="s">
        <v>704</v>
      </c>
      <c r="B150" s="220" t="s">
        <v>705</v>
      </c>
      <c r="C150" s="225" t="n">
        <v>2015</v>
      </c>
      <c r="D150" s="225" t="n">
        <v>2015</v>
      </c>
      <c r="E150" s="225" t="n">
        <v>2015</v>
      </c>
      <c r="F150" s="225" t="n">
        <v>2015</v>
      </c>
      <c r="G150" s="225" t="n">
        <v>2015</v>
      </c>
      <c r="H150" s="225" t="n">
        <v>2015</v>
      </c>
      <c r="I150" s="225" t="n">
        <v>2015</v>
      </c>
      <c r="J150" s="225" t="n">
        <v>2021</v>
      </c>
      <c r="K150" s="225" t="n">
        <v>2021</v>
      </c>
      <c r="L150" s="225"/>
      <c r="M150" s="225" t="n">
        <v>2015</v>
      </c>
      <c r="N150" s="225" t="n">
        <v>2015</v>
      </c>
      <c r="O150" s="225" t="n">
        <v>2015</v>
      </c>
      <c r="P150" s="225" t="n">
        <v>2015</v>
      </c>
      <c r="Q150" s="225" t="n">
        <v>2020</v>
      </c>
      <c r="R150" s="225" t="n">
        <v>2020</v>
      </c>
      <c r="S150" s="225" t="n">
        <v>2020</v>
      </c>
      <c r="T150" s="225" t="n">
        <v>2020</v>
      </c>
      <c r="U150" s="225" t="n">
        <v>2015</v>
      </c>
      <c r="V150" s="225" t="n">
        <v>2015</v>
      </c>
      <c r="W150" s="225" t="n">
        <v>2015</v>
      </c>
      <c r="X150" s="225" t="n">
        <v>2020</v>
      </c>
      <c r="Y150" s="225" t="n">
        <v>2020</v>
      </c>
      <c r="Z150" s="225" t="n">
        <v>2020</v>
      </c>
      <c r="AA150" s="225"/>
      <c r="AB150" s="225" t="n">
        <v>2020</v>
      </c>
      <c r="AC150" s="225" t="n">
        <v>2020</v>
      </c>
      <c r="AD150" s="225" t="n">
        <v>2018</v>
      </c>
      <c r="AE150" s="225" t="n">
        <v>2018</v>
      </c>
      <c r="AF150" s="225"/>
      <c r="AG150" s="225" t="n">
        <v>2020</v>
      </c>
      <c r="AH150" s="225" t="n">
        <v>2022</v>
      </c>
      <c r="AI150" s="225" t="n">
        <v>2021</v>
      </c>
      <c r="AJ150" s="225" t="n">
        <v>2021</v>
      </c>
      <c r="AK150" s="225" t="n">
        <v>2019</v>
      </c>
      <c r="AL150" s="225"/>
      <c r="AM150" s="225" t="n">
        <v>2022</v>
      </c>
      <c r="AN150" s="225" t="n">
        <v>2019</v>
      </c>
      <c r="AO150" s="225" t="n">
        <v>2020</v>
      </c>
      <c r="AP150" s="225" t="n">
        <v>2020</v>
      </c>
      <c r="AQ150" s="225" t="n">
        <v>2020</v>
      </c>
      <c r="AR150" s="225" t="n">
        <v>2020</v>
      </c>
      <c r="AS150" s="225" t="n">
        <v>2019</v>
      </c>
      <c r="AT150" s="225" t="n">
        <v>2020</v>
      </c>
      <c r="AU150" s="225"/>
      <c r="AV150" s="225"/>
      <c r="AW150" s="225"/>
      <c r="AX150" s="225" t="n">
        <v>2020</v>
      </c>
      <c r="AY150" s="225" t="n">
        <v>2019</v>
      </c>
      <c r="AZ150" s="225" t="n">
        <v>2013</v>
      </c>
      <c r="BA150" s="225" t="n">
        <v>2020</v>
      </c>
      <c r="BB150" s="225" t="n">
        <v>2021</v>
      </c>
      <c r="BC150" s="225" t="n">
        <v>2022</v>
      </c>
      <c r="BD150" s="226" t="n">
        <v>44700</v>
      </c>
      <c r="BE150" s="227" t="n">
        <v>44561</v>
      </c>
      <c r="BF150" s="225" t="n">
        <v>2021</v>
      </c>
      <c r="BG150" s="225" t="n">
        <v>2020</v>
      </c>
      <c r="BH150" s="225" t="n">
        <v>2020</v>
      </c>
      <c r="BI150" s="225" t="n">
        <v>2013</v>
      </c>
      <c r="BJ150" s="225" t="n">
        <v>2019</v>
      </c>
      <c r="BK150" s="225" t="n">
        <v>2015</v>
      </c>
      <c r="BL150" s="225" t="n">
        <v>2020</v>
      </c>
      <c r="BM150" s="225" t="n">
        <v>2018</v>
      </c>
      <c r="BN150" s="225" t="n">
        <v>2017</v>
      </c>
      <c r="BO150" s="225" t="n">
        <v>2020</v>
      </c>
      <c r="BP150" s="225" t="n">
        <v>2014</v>
      </c>
      <c r="BQ150" s="225" t="n">
        <v>2020</v>
      </c>
      <c r="BR150" s="225" t="n">
        <v>2020</v>
      </c>
      <c r="BS150" s="225" t="n">
        <v>2016</v>
      </c>
      <c r="BT150" s="225" t="n">
        <v>2020</v>
      </c>
      <c r="BU150" s="225" t="n">
        <v>2020</v>
      </c>
      <c r="BV150" s="225"/>
      <c r="BW150" s="225" t="n">
        <v>2019</v>
      </c>
      <c r="BX150" s="225" t="n">
        <v>2017</v>
      </c>
      <c r="BY150" s="225" t="n">
        <v>2020</v>
      </c>
      <c r="BZ150" s="225" t="n">
        <v>2021</v>
      </c>
      <c r="CA150" s="225" t="n">
        <v>2015</v>
      </c>
    </row>
    <row r="151" customFormat="false" ht="14.5" hidden="false" customHeight="false" outlineLevel="0" collapsed="false">
      <c r="A151" s="178" t="s">
        <v>706</v>
      </c>
      <c r="B151" s="220" t="s">
        <v>707</v>
      </c>
      <c r="C151" s="225" t="n">
        <v>2015</v>
      </c>
      <c r="D151" s="225" t="n">
        <v>2015</v>
      </c>
      <c r="E151" s="225" t="n">
        <v>2015</v>
      </c>
      <c r="F151" s="225" t="n">
        <v>2015</v>
      </c>
      <c r="G151" s="225" t="n">
        <v>2015</v>
      </c>
      <c r="H151" s="225" t="n">
        <v>2015</v>
      </c>
      <c r="I151" s="225" t="n">
        <v>2015</v>
      </c>
      <c r="J151" s="225" t="n">
        <v>2021</v>
      </c>
      <c r="K151" s="225" t="n">
        <v>2021</v>
      </c>
      <c r="L151" s="225" t="n">
        <v>2020</v>
      </c>
      <c r="M151" s="225" t="n">
        <v>2015</v>
      </c>
      <c r="N151" s="225" t="n">
        <v>2015</v>
      </c>
      <c r="O151" s="225" t="n">
        <v>2015</v>
      </c>
      <c r="P151" s="225" t="n">
        <v>2015</v>
      </c>
      <c r="Q151" s="225" t="n">
        <v>2020</v>
      </c>
      <c r="R151" s="225" t="n">
        <v>2020</v>
      </c>
      <c r="S151" s="225" t="n">
        <v>2020</v>
      </c>
      <c r="T151" s="225" t="n">
        <v>2020</v>
      </c>
      <c r="U151" s="225" t="n">
        <v>2015</v>
      </c>
      <c r="V151" s="225" t="n">
        <v>2015</v>
      </c>
      <c r="W151" s="225" t="n">
        <v>2015</v>
      </c>
      <c r="X151" s="225" t="n">
        <v>2020</v>
      </c>
      <c r="Y151" s="225" t="n">
        <v>2020</v>
      </c>
      <c r="Z151" s="225" t="n">
        <v>2020</v>
      </c>
      <c r="AA151" s="225" t="n">
        <v>2008</v>
      </c>
      <c r="AB151" s="225" t="n">
        <v>2020</v>
      </c>
      <c r="AC151" s="225" t="n">
        <v>2020</v>
      </c>
      <c r="AD151" s="225" t="n">
        <v>2018</v>
      </c>
      <c r="AE151" s="225" t="n">
        <v>2020</v>
      </c>
      <c r="AF151" s="225" t="n">
        <v>2018</v>
      </c>
      <c r="AG151" s="225" t="n">
        <v>2020</v>
      </c>
      <c r="AH151" s="225" t="n">
        <v>2022</v>
      </c>
      <c r="AI151" s="225" t="n">
        <v>2021</v>
      </c>
      <c r="AJ151" s="225" t="n">
        <v>2021</v>
      </c>
      <c r="AK151" s="225" t="n">
        <v>2019</v>
      </c>
      <c r="AL151" s="225" t="n">
        <v>2019</v>
      </c>
      <c r="AM151" s="225" t="n">
        <v>2022</v>
      </c>
      <c r="AN151" s="225" t="n">
        <v>2019</v>
      </c>
      <c r="AO151" s="225" t="n">
        <v>2020</v>
      </c>
      <c r="AP151" s="225" t="n">
        <v>2020</v>
      </c>
      <c r="AQ151" s="225" t="n">
        <v>2020</v>
      </c>
      <c r="AR151" s="225" t="n">
        <v>2020</v>
      </c>
      <c r="AS151" s="225" t="n">
        <v>2019</v>
      </c>
      <c r="AT151" s="225" t="n">
        <v>2020</v>
      </c>
      <c r="AU151" s="225" t="n">
        <v>2020</v>
      </c>
      <c r="AV151" s="225"/>
      <c r="AW151" s="225" t="n">
        <v>2020</v>
      </c>
      <c r="AX151" s="225" t="n">
        <v>2020</v>
      </c>
      <c r="AY151" s="225" t="n">
        <v>2019</v>
      </c>
      <c r="AZ151" s="225" t="n">
        <v>2017</v>
      </c>
      <c r="BA151" s="225" t="n">
        <v>2020</v>
      </c>
      <c r="BB151" s="225" t="n">
        <v>2021</v>
      </c>
      <c r="BC151" s="225" t="n">
        <v>2022</v>
      </c>
      <c r="BD151" s="226" t="n">
        <v>44700</v>
      </c>
      <c r="BE151" s="227" t="n">
        <v>44561</v>
      </c>
      <c r="BF151" s="225" t="n">
        <v>2021</v>
      </c>
      <c r="BG151" s="225" t="n">
        <v>2020</v>
      </c>
      <c r="BH151" s="225" t="n">
        <v>2020</v>
      </c>
      <c r="BI151" s="225"/>
      <c r="BJ151" s="225" t="n">
        <v>2020</v>
      </c>
      <c r="BK151" s="225" t="n">
        <v>2021</v>
      </c>
      <c r="BL151" s="225" t="n">
        <v>2020</v>
      </c>
      <c r="BM151" s="225" t="n">
        <v>2018</v>
      </c>
      <c r="BN151" s="225" t="n">
        <v>2020</v>
      </c>
      <c r="BO151" s="225" t="n">
        <v>2020</v>
      </c>
      <c r="BP151" s="225" t="n">
        <v>2014</v>
      </c>
      <c r="BQ151" s="225" t="n">
        <v>2020</v>
      </c>
      <c r="BR151" s="225" t="n">
        <v>2020</v>
      </c>
      <c r="BS151" s="225" t="n">
        <v>2015</v>
      </c>
      <c r="BT151" s="225" t="n">
        <v>2019</v>
      </c>
      <c r="BU151" s="225" t="n">
        <v>2019</v>
      </c>
      <c r="BV151" s="225" t="n">
        <v>2019</v>
      </c>
      <c r="BW151" s="225" t="n">
        <v>2019</v>
      </c>
      <c r="BX151" s="225" t="n">
        <v>2017</v>
      </c>
      <c r="BY151" s="225" t="n">
        <v>2020</v>
      </c>
      <c r="BZ151" s="225" t="n">
        <v>2021</v>
      </c>
      <c r="CA151" s="225" t="n">
        <v>2015</v>
      </c>
    </row>
    <row r="152" customFormat="false" ht="14.5" hidden="false" customHeight="false" outlineLevel="0" collapsed="false">
      <c r="A152" s="178" t="s">
        <v>708</v>
      </c>
      <c r="B152" s="220" t="s">
        <v>709</v>
      </c>
      <c r="C152" s="225" t="n">
        <v>2015</v>
      </c>
      <c r="D152" s="225" t="n">
        <v>2015</v>
      </c>
      <c r="E152" s="225" t="n">
        <v>2015</v>
      </c>
      <c r="F152" s="225" t="n">
        <v>2015</v>
      </c>
      <c r="G152" s="225" t="n">
        <v>2015</v>
      </c>
      <c r="H152" s="225" t="n">
        <v>2015</v>
      </c>
      <c r="I152" s="225" t="n">
        <v>2015</v>
      </c>
      <c r="J152" s="225" t="n">
        <v>2021</v>
      </c>
      <c r="K152" s="225" t="n">
        <v>2021</v>
      </c>
      <c r="L152" s="225" t="n">
        <v>2020</v>
      </c>
      <c r="M152" s="225" t="n">
        <v>2015</v>
      </c>
      <c r="N152" s="225" t="n">
        <v>2015</v>
      </c>
      <c r="O152" s="225" t="n">
        <v>2015</v>
      </c>
      <c r="P152" s="225" t="n">
        <v>2015</v>
      </c>
      <c r="Q152" s="225" t="n">
        <v>2020</v>
      </c>
      <c r="R152" s="225" t="n">
        <v>2020</v>
      </c>
      <c r="S152" s="225" t="n">
        <v>2020</v>
      </c>
      <c r="T152" s="225" t="n">
        <v>2020</v>
      </c>
      <c r="U152" s="225" t="n">
        <v>2015</v>
      </c>
      <c r="V152" s="225" t="n">
        <v>2015</v>
      </c>
      <c r="W152" s="225" t="n">
        <v>2015</v>
      </c>
      <c r="X152" s="225" t="n">
        <v>2020</v>
      </c>
      <c r="Y152" s="225" t="n">
        <v>2020</v>
      </c>
      <c r="Z152" s="225" t="n">
        <v>2020</v>
      </c>
      <c r="AA152" s="225"/>
      <c r="AB152" s="225" t="n">
        <v>2020</v>
      </c>
      <c r="AC152" s="225"/>
      <c r="AD152" s="225" t="n">
        <v>2018</v>
      </c>
      <c r="AE152" s="225" t="n">
        <v>2020</v>
      </c>
      <c r="AF152" s="225" t="n">
        <v>2018</v>
      </c>
      <c r="AG152" s="225" t="n">
        <v>2020</v>
      </c>
      <c r="AH152" s="225" t="n">
        <v>2022</v>
      </c>
      <c r="AI152" s="225" t="n">
        <v>2021</v>
      </c>
      <c r="AJ152" s="225" t="n">
        <v>2021</v>
      </c>
      <c r="AK152" s="225" t="n">
        <v>2019</v>
      </c>
      <c r="AL152" s="225"/>
      <c r="AM152" s="225" t="n">
        <v>2022</v>
      </c>
      <c r="AN152" s="225" t="n">
        <v>2019</v>
      </c>
      <c r="AO152" s="225" t="n">
        <v>2020</v>
      </c>
      <c r="AP152" s="225" t="n">
        <v>2020</v>
      </c>
      <c r="AQ152" s="225" t="n">
        <v>2020</v>
      </c>
      <c r="AR152" s="225" t="n">
        <v>2020</v>
      </c>
      <c r="AS152" s="225"/>
      <c r="AT152" s="225" t="n">
        <v>2020</v>
      </c>
      <c r="AU152" s="225" t="n">
        <v>2020</v>
      </c>
      <c r="AV152" s="225" t="n">
        <v>2020</v>
      </c>
      <c r="AW152" s="225" t="n">
        <v>2020</v>
      </c>
      <c r="AX152" s="225" t="n">
        <v>2020</v>
      </c>
      <c r="AY152" s="225" t="n">
        <v>2019</v>
      </c>
      <c r="AZ152" s="225"/>
      <c r="BA152" s="225" t="n">
        <v>2020</v>
      </c>
      <c r="BB152" s="225" t="n">
        <v>2021</v>
      </c>
      <c r="BC152" s="225" t="n">
        <v>2022</v>
      </c>
      <c r="BD152" s="226" t="n">
        <v>44700</v>
      </c>
      <c r="BE152" s="227" t="n">
        <v>44561</v>
      </c>
      <c r="BF152" s="225" t="n">
        <v>2021</v>
      </c>
      <c r="BG152" s="225" t="n">
        <v>2020</v>
      </c>
      <c r="BH152" s="225" t="n">
        <v>2020</v>
      </c>
      <c r="BI152" s="225"/>
      <c r="BJ152" s="225" t="n">
        <v>2020</v>
      </c>
      <c r="BK152" s="225" t="n">
        <v>2021</v>
      </c>
      <c r="BL152" s="225" t="n">
        <v>2020</v>
      </c>
      <c r="BM152" s="225" t="n">
        <v>2020</v>
      </c>
      <c r="BN152" s="225" t="n">
        <v>2020</v>
      </c>
      <c r="BO152" s="225" t="n">
        <v>2020</v>
      </c>
      <c r="BP152" s="225" t="n">
        <v>2014</v>
      </c>
      <c r="BQ152" s="225" t="n">
        <v>2020</v>
      </c>
      <c r="BR152" s="225" t="n">
        <v>2020</v>
      </c>
      <c r="BS152" s="225" t="n">
        <v>2016</v>
      </c>
      <c r="BT152" s="225" t="n">
        <v>2020</v>
      </c>
      <c r="BU152" s="225" t="n">
        <v>2020</v>
      </c>
      <c r="BV152" s="225" t="n">
        <v>2020</v>
      </c>
      <c r="BW152" s="225" t="n">
        <v>2019</v>
      </c>
      <c r="BX152" s="225" t="n">
        <v>2017</v>
      </c>
      <c r="BY152" s="225" t="n">
        <v>2020</v>
      </c>
      <c r="BZ152" s="225" t="n">
        <v>2021</v>
      </c>
      <c r="CA152" s="225" t="n">
        <v>2015</v>
      </c>
    </row>
    <row r="153" customFormat="false" ht="14.5" hidden="false" customHeight="false" outlineLevel="0" collapsed="false">
      <c r="A153" s="178" t="s">
        <v>710</v>
      </c>
      <c r="B153" s="220" t="s">
        <v>711</v>
      </c>
      <c r="C153" s="225" t="n">
        <v>2015</v>
      </c>
      <c r="D153" s="225" t="n">
        <v>2015</v>
      </c>
      <c r="E153" s="225" t="n">
        <v>2015</v>
      </c>
      <c r="F153" s="225" t="n">
        <v>2015</v>
      </c>
      <c r="G153" s="225" t="n">
        <v>2015</v>
      </c>
      <c r="H153" s="225" t="n">
        <v>2015</v>
      </c>
      <c r="I153" s="225" t="n">
        <v>2015</v>
      </c>
      <c r="J153" s="225" t="n">
        <v>2021</v>
      </c>
      <c r="K153" s="225" t="n">
        <v>2021</v>
      </c>
      <c r="L153" s="225" t="n">
        <v>2020</v>
      </c>
      <c r="M153" s="225" t="n">
        <v>2015</v>
      </c>
      <c r="N153" s="225" t="n">
        <v>2015</v>
      </c>
      <c r="O153" s="225" t="n">
        <v>2015</v>
      </c>
      <c r="P153" s="225" t="n">
        <v>2015</v>
      </c>
      <c r="Q153" s="225" t="n">
        <v>2020</v>
      </c>
      <c r="R153" s="225" t="n">
        <v>2020</v>
      </c>
      <c r="S153" s="225" t="n">
        <v>2020</v>
      </c>
      <c r="T153" s="225" t="n">
        <v>2020</v>
      </c>
      <c r="U153" s="225" t="n">
        <v>2015</v>
      </c>
      <c r="V153" s="225" t="n">
        <v>2015</v>
      </c>
      <c r="W153" s="225" t="n">
        <v>2015</v>
      </c>
      <c r="X153" s="225" t="n">
        <v>2020</v>
      </c>
      <c r="Y153" s="225" t="n">
        <v>2020</v>
      </c>
      <c r="Z153" s="225" t="n">
        <v>2020</v>
      </c>
      <c r="AA153" s="225" t="n">
        <v>2017</v>
      </c>
      <c r="AB153" s="225" t="n">
        <v>2020</v>
      </c>
      <c r="AC153" s="225" t="n">
        <v>2020</v>
      </c>
      <c r="AD153" s="225" t="n">
        <v>2018</v>
      </c>
      <c r="AE153" s="225" t="n">
        <v>2020</v>
      </c>
      <c r="AF153" s="225" t="n">
        <v>2018</v>
      </c>
      <c r="AG153" s="225" t="n">
        <v>2020</v>
      </c>
      <c r="AH153" s="225" t="n">
        <v>2022</v>
      </c>
      <c r="AI153" s="225" t="n">
        <v>2021</v>
      </c>
      <c r="AJ153" s="225" t="n">
        <v>2021</v>
      </c>
      <c r="AK153" s="225" t="n">
        <v>2019</v>
      </c>
      <c r="AL153" s="225" t="n">
        <v>2019</v>
      </c>
      <c r="AM153" s="225" t="n">
        <v>2022</v>
      </c>
      <c r="AN153" s="225" t="n">
        <v>2019</v>
      </c>
      <c r="AO153" s="225" t="n">
        <v>2020</v>
      </c>
      <c r="AP153" s="225" t="n">
        <v>2020</v>
      </c>
      <c r="AQ153" s="225" t="n">
        <v>2020</v>
      </c>
      <c r="AR153" s="225" t="n">
        <v>2020</v>
      </c>
      <c r="AS153" s="225" t="n">
        <v>2019</v>
      </c>
      <c r="AT153" s="225" t="n">
        <v>2020</v>
      </c>
      <c r="AU153" s="225" t="n">
        <v>2020</v>
      </c>
      <c r="AV153" s="225" t="n">
        <v>2020</v>
      </c>
      <c r="AW153" s="225" t="n">
        <v>2020</v>
      </c>
      <c r="AX153" s="225" t="n">
        <v>2020</v>
      </c>
      <c r="AY153" s="225" t="n">
        <v>2019</v>
      </c>
      <c r="AZ153" s="225" t="n">
        <v>2018</v>
      </c>
      <c r="BA153" s="225" t="n">
        <v>2020</v>
      </c>
      <c r="BB153" s="225" t="n">
        <v>2021</v>
      </c>
      <c r="BC153" s="225" t="n">
        <v>2022</v>
      </c>
      <c r="BD153" s="226" t="n">
        <v>44700</v>
      </c>
      <c r="BE153" s="227" t="n">
        <v>44561</v>
      </c>
      <c r="BF153" s="225" t="n">
        <v>2021</v>
      </c>
      <c r="BG153" s="225" t="n">
        <v>2020</v>
      </c>
      <c r="BH153" s="225" t="n">
        <v>2020</v>
      </c>
      <c r="BI153" s="225" t="n">
        <v>2015</v>
      </c>
      <c r="BJ153" s="225" t="n">
        <v>2020</v>
      </c>
      <c r="BK153" s="225" t="n">
        <v>2021</v>
      </c>
      <c r="BL153" s="225" t="n">
        <v>2020</v>
      </c>
      <c r="BM153" s="225" t="n">
        <v>2017</v>
      </c>
      <c r="BN153" s="225" t="n">
        <v>2020</v>
      </c>
      <c r="BO153" s="225" t="n">
        <v>2020</v>
      </c>
      <c r="BP153" s="225" t="n">
        <v>2014</v>
      </c>
      <c r="BQ153" s="225" t="n">
        <v>2020</v>
      </c>
      <c r="BR153" s="225" t="n">
        <v>2020</v>
      </c>
      <c r="BS153" s="225" t="n">
        <v>2016</v>
      </c>
      <c r="BT153" s="225" t="n">
        <v>2020</v>
      </c>
      <c r="BU153" s="225" t="n">
        <v>2020</v>
      </c>
      <c r="BV153" s="225" t="n">
        <v>2020</v>
      </c>
      <c r="BW153" s="225" t="n">
        <v>2019</v>
      </c>
      <c r="BX153" s="225" t="n">
        <v>2017</v>
      </c>
      <c r="BY153" s="225" t="n">
        <v>2020</v>
      </c>
      <c r="BZ153" s="225" t="n">
        <v>2021</v>
      </c>
      <c r="CA153" s="225" t="n">
        <v>2015</v>
      </c>
    </row>
    <row r="154" customFormat="false" ht="14.5" hidden="false" customHeight="false" outlineLevel="0" collapsed="false">
      <c r="A154" s="178" t="s">
        <v>712</v>
      </c>
      <c r="B154" s="220" t="s">
        <v>713</v>
      </c>
      <c r="C154" s="225" t="n">
        <v>2015</v>
      </c>
      <c r="D154" s="225" t="n">
        <v>2015</v>
      </c>
      <c r="E154" s="225" t="n">
        <v>2015</v>
      </c>
      <c r="F154" s="225" t="n">
        <v>2015</v>
      </c>
      <c r="G154" s="225" t="n">
        <v>2015</v>
      </c>
      <c r="H154" s="225" t="n">
        <v>2015</v>
      </c>
      <c r="I154" s="225" t="n">
        <v>2015</v>
      </c>
      <c r="J154" s="225" t="n">
        <v>2021</v>
      </c>
      <c r="K154" s="225" t="n">
        <v>2021</v>
      </c>
      <c r="L154" s="225" t="n">
        <v>2020</v>
      </c>
      <c r="M154" s="225" t="n">
        <v>2015</v>
      </c>
      <c r="N154" s="225" t="n">
        <v>2015</v>
      </c>
      <c r="O154" s="225" t="n">
        <v>2015</v>
      </c>
      <c r="P154" s="225" t="n">
        <v>2015</v>
      </c>
      <c r="Q154" s="225" t="n">
        <v>2020</v>
      </c>
      <c r="R154" s="225" t="n">
        <v>2020</v>
      </c>
      <c r="S154" s="225" t="n">
        <v>2020</v>
      </c>
      <c r="T154" s="225" t="n">
        <v>2020</v>
      </c>
      <c r="U154" s="225" t="n">
        <v>2015</v>
      </c>
      <c r="V154" s="225" t="n">
        <v>2015</v>
      </c>
      <c r="W154" s="225" t="n">
        <v>2015</v>
      </c>
      <c r="X154" s="225" t="n">
        <v>2020</v>
      </c>
      <c r="Y154" s="225" t="n">
        <v>2020</v>
      </c>
      <c r="Z154" s="225" t="n">
        <v>2020</v>
      </c>
      <c r="AA154" s="225" t="n">
        <v>2011</v>
      </c>
      <c r="AB154" s="225" t="n">
        <v>2020</v>
      </c>
      <c r="AC154" s="225" t="n">
        <v>2014</v>
      </c>
      <c r="AD154" s="225" t="n">
        <v>2018</v>
      </c>
      <c r="AE154" s="225" t="n">
        <v>2020</v>
      </c>
      <c r="AF154" s="225" t="n">
        <v>2018</v>
      </c>
      <c r="AG154" s="225" t="n">
        <v>2020</v>
      </c>
      <c r="AH154" s="225" t="n">
        <v>2022</v>
      </c>
      <c r="AI154" s="225" t="n">
        <v>2021</v>
      </c>
      <c r="AJ154" s="225" t="n">
        <v>2021</v>
      </c>
      <c r="AK154" s="225" t="n">
        <v>2019</v>
      </c>
      <c r="AL154" s="225" t="n">
        <v>2019</v>
      </c>
      <c r="AM154" s="225" t="n">
        <v>2022</v>
      </c>
      <c r="AN154" s="225" t="n">
        <v>2019</v>
      </c>
      <c r="AO154" s="225" t="n">
        <v>2020</v>
      </c>
      <c r="AP154" s="225" t="n">
        <v>2020</v>
      </c>
      <c r="AQ154" s="225" t="n">
        <v>2020</v>
      </c>
      <c r="AR154" s="225" t="n">
        <v>2020</v>
      </c>
      <c r="AS154" s="225" t="n">
        <v>2019</v>
      </c>
      <c r="AT154" s="225" t="n">
        <v>2020</v>
      </c>
      <c r="AU154" s="225" t="n">
        <v>2020</v>
      </c>
      <c r="AV154" s="225" t="n">
        <v>2020</v>
      </c>
      <c r="AW154" s="225"/>
      <c r="AX154" s="225" t="n">
        <v>2020</v>
      </c>
      <c r="AY154" s="225" t="n">
        <v>2019</v>
      </c>
      <c r="AZ154" s="225" t="n">
        <v>2019</v>
      </c>
      <c r="BA154" s="225" t="n">
        <v>2020</v>
      </c>
      <c r="BB154" s="225" t="n">
        <v>2021</v>
      </c>
      <c r="BC154" s="225" t="n">
        <v>2022</v>
      </c>
      <c r="BD154" s="226" t="n">
        <v>44700</v>
      </c>
      <c r="BE154" s="227" t="n">
        <v>44768</v>
      </c>
      <c r="BF154" s="225" t="n">
        <v>2021</v>
      </c>
      <c r="BG154" s="225" t="n">
        <v>2020</v>
      </c>
      <c r="BH154" s="225" t="n">
        <v>2020</v>
      </c>
      <c r="BI154" s="225" t="n">
        <v>2015</v>
      </c>
      <c r="BJ154" s="225" t="n">
        <v>2020</v>
      </c>
      <c r="BK154" s="225" t="n">
        <v>2021</v>
      </c>
      <c r="BL154" s="225" t="n">
        <v>2020</v>
      </c>
      <c r="BM154" s="225" t="n">
        <v>2019</v>
      </c>
      <c r="BN154" s="225" t="n">
        <v>2020</v>
      </c>
      <c r="BO154" s="225" t="n">
        <v>2020</v>
      </c>
      <c r="BP154" s="225" t="n">
        <v>2014</v>
      </c>
      <c r="BQ154" s="225" t="n">
        <v>2020</v>
      </c>
      <c r="BR154" s="225" t="n">
        <v>2020</v>
      </c>
      <c r="BS154" s="225" t="n">
        <v>2016</v>
      </c>
      <c r="BT154" s="225" t="n">
        <v>2020</v>
      </c>
      <c r="BU154" s="225" t="n">
        <v>2020</v>
      </c>
      <c r="BV154" s="225" t="n">
        <v>2020</v>
      </c>
      <c r="BW154" s="225" t="n">
        <v>2019</v>
      </c>
      <c r="BX154" s="225" t="n">
        <v>2017</v>
      </c>
      <c r="BY154" s="225" t="n">
        <v>2020</v>
      </c>
      <c r="BZ154" s="225" t="n">
        <v>2021</v>
      </c>
      <c r="CA154" s="225" t="n">
        <v>2015</v>
      </c>
    </row>
    <row r="155" customFormat="false" ht="14.5" hidden="false" customHeight="false" outlineLevel="0" collapsed="false">
      <c r="A155" s="178" t="s">
        <v>714</v>
      </c>
      <c r="B155" s="220" t="s">
        <v>715</v>
      </c>
      <c r="C155" s="225" t="n">
        <v>2015</v>
      </c>
      <c r="D155" s="225" t="n">
        <v>2015</v>
      </c>
      <c r="E155" s="225" t="n">
        <v>2015</v>
      </c>
      <c r="F155" s="225" t="n">
        <v>2015</v>
      </c>
      <c r="G155" s="225" t="n">
        <v>2015</v>
      </c>
      <c r="H155" s="225" t="n">
        <v>2015</v>
      </c>
      <c r="I155" s="225" t="n">
        <v>2015</v>
      </c>
      <c r="J155" s="225" t="n">
        <v>2021</v>
      </c>
      <c r="K155" s="225" t="n">
        <v>2021</v>
      </c>
      <c r="L155" s="225"/>
      <c r="M155" s="225" t="n">
        <v>2015</v>
      </c>
      <c r="N155" s="225" t="n">
        <v>2015</v>
      </c>
      <c r="O155" s="225" t="n">
        <v>2015</v>
      </c>
      <c r="P155" s="225" t="n">
        <v>2015</v>
      </c>
      <c r="Q155" s="225" t="n">
        <v>2020</v>
      </c>
      <c r="R155" s="225" t="n">
        <v>2020</v>
      </c>
      <c r="S155" s="225" t="n">
        <v>2020</v>
      </c>
      <c r="T155" s="225" t="n">
        <v>2020</v>
      </c>
      <c r="U155" s="225" t="n">
        <v>2015</v>
      </c>
      <c r="V155" s="225" t="n">
        <v>2015</v>
      </c>
      <c r="W155" s="225" t="n">
        <v>2015</v>
      </c>
      <c r="X155" s="225" t="n">
        <v>2020</v>
      </c>
      <c r="Y155" s="225" t="n">
        <v>2020</v>
      </c>
      <c r="Z155" s="225" t="n">
        <v>2020</v>
      </c>
      <c r="AA155" s="225" t="n">
        <v>2002</v>
      </c>
      <c r="AB155" s="225" t="n">
        <v>2020</v>
      </c>
      <c r="AC155" s="225"/>
      <c r="AD155" s="225" t="n">
        <v>2018</v>
      </c>
      <c r="AE155" s="225" t="n">
        <v>2020</v>
      </c>
      <c r="AF155" s="225"/>
      <c r="AG155" s="225" t="n">
        <v>2020</v>
      </c>
      <c r="AH155" s="225" t="n">
        <v>2022</v>
      </c>
      <c r="AI155" s="225" t="n">
        <v>2021</v>
      </c>
      <c r="AJ155" s="225" t="n">
        <v>2021</v>
      </c>
      <c r="AK155" s="225" t="n">
        <v>2019</v>
      </c>
      <c r="AL155" s="225" t="n">
        <v>2019</v>
      </c>
      <c r="AM155" s="225" t="n">
        <v>2022</v>
      </c>
      <c r="AN155" s="225" t="n">
        <v>2019</v>
      </c>
      <c r="AO155" s="225" t="n">
        <v>2020</v>
      </c>
      <c r="AP155" s="225" t="n">
        <v>2020</v>
      </c>
      <c r="AQ155" s="225" t="n">
        <v>2020</v>
      </c>
      <c r="AR155" s="225" t="n">
        <v>2020</v>
      </c>
      <c r="AS155" s="225" t="n">
        <v>2012</v>
      </c>
      <c r="AT155" s="225" t="n">
        <v>2020</v>
      </c>
      <c r="AU155" s="225"/>
      <c r="AV155" s="225"/>
      <c r="AW155" s="225"/>
      <c r="AX155" s="225" t="n">
        <v>2020</v>
      </c>
      <c r="AY155" s="225"/>
      <c r="AZ155" s="225" t="n">
        <v>2018</v>
      </c>
      <c r="BA155" s="225" t="n">
        <v>2020</v>
      </c>
      <c r="BB155" s="225" t="n">
        <v>2021</v>
      </c>
      <c r="BC155" s="225" t="n">
        <v>2022</v>
      </c>
      <c r="BD155" s="226" t="n">
        <v>44700</v>
      </c>
      <c r="BE155" s="227" t="n">
        <v>44561</v>
      </c>
      <c r="BF155" s="225" t="n">
        <v>2021</v>
      </c>
      <c r="BG155" s="225" t="n">
        <v>2020</v>
      </c>
      <c r="BH155" s="225" t="n">
        <v>2020</v>
      </c>
      <c r="BI155" s="225" t="n">
        <v>2015</v>
      </c>
      <c r="BJ155" s="225" t="n">
        <v>2019</v>
      </c>
      <c r="BK155" s="225" t="n">
        <v>2021</v>
      </c>
      <c r="BL155" s="225" t="n">
        <v>2020</v>
      </c>
      <c r="BM155" s="225" t="n">
        <v>2018</v>
      </c>
      <c r="BN155" s="225" t="n">
        <v>2020</v>
      </c>
      <c r="BO155" s="225" t="n">
        <v>2020</v>
      </c>
      <c r="BP155" s="225" t="n">
        <v>2014</v>
      </c>
      <c r="BQ155" s="225" t="n">
        <v>2020</v>
      </c>
      <c r="BR155" s="225" t="n">
        <v>2020</v>
      </c>
      <c r="BS155" s="225" t="n">
        <v>2016</v>
      </c>
      <c r="BT155" s="225" t="n">
        <v>2020</v>
      </c>
      <c r="BU155" s="225" t="n">
        <v>2020</v>
      </c>
      <c r="BV155" s="225" t="n">
        <v>2020</v>
      </c>
      <c r="BW155" s="225" t="n">
        <v>2019</v>
      </c>
      <c r="BX155" s="225" t="n">
        <v>2017</v>
      </c>
      <c r="BY155" s="225" t="n">
        <v>2020</v>
      </c>
      <c r="BZ155" s="225" t="n">
        <v>2021</v>
      </c>
      <c r="CA155" s="225" t="n">
        <v>2015</v>
      </c>
    </row>
    <row r="156" customFormat="false" ht="14.5" hidden="false" customHeight="false" outlineLevel="0" collapsed="false">
      <c r="A156" s="178" t="s">
        <v>716</v>
      </c>
      <c r="B156" s="220" t="s">
        <v>717</v>
      </c>
      <c r="C156" s="225" t="n">
        <v>2015</v>
      </c>
      <c r="D156" s="225" t="n">
        <v>2015</v>
      </c>
      <c r="E156" s="225" t="n">
        <v>2015</v>
      </c>
      <c r="F156" s="225" t="n">
        <v>2015</v>
      </c>
      <c r="G156" s="225" t="n">
        <v>2015</v>
      </c>
      <c r="H156" s="225" t="n">
        <v>2015</v>
      </c>
      <c r="I156" s="225" t="n">
        <v>2015</v>
      </c>
      <c r="J156" s="225" t="n">
        <v>2021</v>
      </c>
      <c r="K156" s="225" t="n">
        <v>2021</v>
      </c>
      <c r="L156" s="225" t="n">
        <v>2020</v>
      </c>
      <c r="M156" s="225" t="n">
        <v>2015</v>
      </c>
      <c r="N156" s="225" t="n">
        <v>2015</v>
      </c>
      <c r="O156" s="225" t="n">
        <v>2015</v>
      </c>
      <c r="P156" s="225" t="n">
        <v>2015</v>
      </c>
      <c r="Q156" s="225" t="n">
        <v>2020</v>
      </c>
      <c r="R156" s="225" t="n">
        <v>2020</v>
      </c>
      <c r="S156" s="225" t="n">
        <v>2020</v>
      </c>
      <c r="T156" s="225" t="n">
        <v>2020</v>
      </c>
      <c r="U156" s="225" t="n">
        <v>2015</v>
      </c>
      <c r="V156" s="225" t="n">
        <v>2015</v>
      </c>
      <c r="W156" s="225" t="n">
        <v>2015</v>
      </c>
      <c r="X156" s="225" t="n">
        <v>2020</v>
      </c>
      <c r="Y156" s="225" t="n">
        <v>2020</v>
      </c>
      <c r="Z156" s="225" t="n">
        <v>2020</v>
      </c>
      <c r="AA156" s="225" t="n">
        <v>2013</v>
      </c>
      <c r="AB156" s="225" t="n">
        <v>2020</v>
      </c>
      <c r="AC156" s="225" t="n">
        <v>2020</v>
      </c>
      <c r="AD156" s="225" t="n">
        <v>2015</v>
      </c>
      <c r="AE156" s="225" t="n">
        <v>2020</v>
      </c>
      <c r="AF156" s="225" t="n">
        <v>2018</v>
      </c>
      <c r="AG156" s="225" t="n">
        <v>2020</v>
      </c>
      <c r="AH156" s="225" t="n">
        <v>2022</v>
      </c>
      <c r="AI156" s="225" t="n">
        <v>2021</v>
      </c>
      <c r="AJ156" s="225" t="n">
        <v>2021</v>
      </c>
      <c r="AK156" s="225" t="n">
        <v>2019</v>
      </c>
      <c r="AL156" s="225" t="n">
        <v>2019</v>
      </c>
      <c r="AM156" s="225" t="n">
        <v>2022</v>
      </c>
      <c r="AN156" s="225" t="n">
        <v>2019</v>
      </c>
      <c r="AO156" s="225" t="n">
        <v>2020</v>
      </c>
      <c r="AP156" s="225" t="n">
        <v>2020</v>
      </c>
      <c r="AQ156" s="225" t="n">
        <v>2020</v>
      </c>
      <c r="AR156" s="225" t="n">
        <v>2020</v>
      </c>
      <c r="AS156" s="225" t="n">
        <v>2019</v>
      </c>
      <c r="AT156" s="225" t="n">
        <v>2020</v>
      </c>
      <c r="AU156" s="225" t="n">
        <v>2020</v>
      </c>
      <c r="AV156" s="225" t="n">
        <v>2020</v>
      </c>
      <c r="AW156" s="225" t="n">
        <v>2020</v>
      </c>
      <c r="AX156" s="225" t="n">
        <v>2020</v>
      </c>
      <c r="AY156" s="225" t="n">
        <v>2019</v>
      </c>
      <c r="AZ156" s="225" t="n">
        <v>2018</v>
      </c>
      <c r="BA156" s="225" t="n">
        <v>2020</v>
      </c>
      <c r="BB156" s="225" t="n">
        <v>2021</v>
      </c>
      <c r="BC156" s="225" t="n">
        <v>2022</v>
      </c>
      <c r="BD156" s="226" t="n">
        <v>44700</v>
      </c>
      <c r="BE156" s="227" t="n">
        <v>44561</v>
      </c>
      <c r="BF156" s="225" t="n">
        <v>2021</v>
      </c>
      <c r="BG156" s="225" t="n">
        <v>2020</v>
      </c>
      <c r="BH156" s="225" t="n">
        <v>2020</v>
      </c>
      <c r="BI156" s="225" t="n">
        <v>2013</v>
      </c>
      <c r="BJ156" s="225" t="n">
        <v>2020</v>
      </c>
      <c r="BK156" s="225" t="n">
        <v>2021</v>
      </c>
      <c r="BL156" s="225" t="n">
        <v>2020</v>
      </c>
      <c r="BM156" s="225" t="n">
        <v>2018</v>
      </c>
      <c r="BN156" s="225" t="n">
        <v>2020</v>
      </c>
      <c r="BO156" s="225" t="n">
        <v>2020</v>
      </c>
      <c r="BP156" s="225" t="n">
        <v>2014</v>
      </c>
      <c r="BQ156" s="225" t="n">
        <v>2020</v>
      </c>
      <c r="BR156" s="225" t="n">
        <v>2020</v>
      </c>
      <c r="BS156" s="225" t="n">
        <v>2011</v>
      </c>
      <c r="BT156" s="225" t="n">
        <v>2020</v>
      </c>
      <c r="BU156" s="225" t="n">
        <v>2020</v>
      </c>
      <c r="BV156" s="225" t="n">
        <v>2020</v>
      </c>
      <c r="BW156" s="225" t="n">
        <v>2019</v>
      </c>
      <c r="BX156" s="225" t="n">
        <v>2017</v>
      </c>
      <c r="BY156" s="225" t="n">
        <v>2020</v>
      </c>
      <c r="BZ156" s="225" t="n">
        <v>2021</v>
      </c>
      <c r="CA156" s="225" t="n">
        <v>2015</v>
      </c>
    </row>
    <row r="157" customFormat="false" ht="14.5" hidden="false" customHeight="false" outlineLevel="0" collapsed="false">
      <c r="A157" s="178" t="s">
        <v>718</v>
      </c>
      <c r="B157" s="220" t="s">
        <v>719</v>
      </c>
      <c r="C157" s="225" t="n">
        <v>2015</v>
      </c>
      <c r="D157" s="225" t="n">
        <v>2015</v>
      </c>
      <c r="E157" s="225" t="n">
        <v>2015</v>
      </c>
      <c r="F157" s="225" t="n">
        <v>2015</v>
      </c>
      <c r="G157" s="225" t="n">
        <v>2015</v>
      </c>
      <c r="H157" s="225" t="n">
        <v>2015</v>
      </c>
      <c r="I157" s="225" t="n">
        <v>2015</v>
      </c>
      <c r="J157" s="225" t="n">
        <v>2021</v>
      </c>
      <c r="K157" s="225" t="n">
        <v>2021</v>
      </c>
      <c r="L157" s="225" t="n">
        <v>2020</v>
      </c>
      <c r="M157" s="225" t="n">
        <v>2015</v>
      </c>
      <c r="N157" s="225" t="n">
        <v>2015</v>
      </c>
      <c r="O157" s="225" t="n">
        <v>2015</v>
      </c>
      <c r="P157" s="225" t="n">
        <v>2015</v>
      </c>
      <c r="Q157" s="225" t="n">
        <v>2020</v>
      </c>
      <c r="R157" s="225" t="n">
        <v>2020</v>
      </c>
      <c r="S157" s="225" t="n">
        <v>2020</v>
      </c>
      <c r="T157" s="225" t="n">
        <v>2020</v>
      </c>
      <c r="U157" s="225" t="n">
        <v>2015</v>
      </c>
      <c r="V157" s="225" t="n">
        <v>2015</v>
      </c>
      <c r="W157" s="225" t="n">
        <v>2015</v>
      </c>
      <c r="X157" s="225" t="n">
        <v>2020</v>
      </c>
      <c r="Y157" s="225" t="n">
        <v>2020</v>
      </c>
      <c r="Z157" s="225" t="n">
        <v>2020</v>
      </c>
      <c r="AA157" s="225" t="n">
        <v>2010</v>
      </c>
      <c r="AB157" s="225" t="n">
        <v>2020</v>
      </c>
      <c r="AC157" s="225"/>
      <c r="AD157" s="225" t="n">
        <v>2018</v>
      </c>
      <c r="AE157" s="225" t="n">
        <v>2020</v>
      </c>
      <c r="AF157" s="225"/>
      <c r="AG157" s="225" t="n">
        <v>2020</v>
      </c>
      <c r="AH157" s="225" t="n">
        <v>2022</v>
      </c>
      <c r="AI157" s="225" t="n">
        <v>2021</v>
      </c>
      <c r="AJ157" s="225" t="n">
        <v>2021</v>
      </c>
      <c r="AK157" s="225" t="n">
        <v>2019</v>
      </c>
      <c r="AL157" s="225"/>
      <c r="AM157" s="225" t="n">
        <v>2022</v>
      </c>
      <c r="AN157" s="225"/>
      <c r="AO157" s="225"/>
      <c r="AP157" s="225"/>
      <c r="AQ157" s="225" t="n">
        <v>2019</v>
      </c>
      <c r="AR157" s="225" t="n">
        <v>2020</v>
      </c>
      <c r="AS157" s="225"/>
      <c r="AT157" s="225" t="n">
        <v>2020</v>
      </c>
      <c r="AU157" s="225" t="n">
        <v>2020</v>
      </c>
      <c r="AV157" s="225" t="n">
        <v>2020</v>
      </c>
      <c r="AW157" s="225"/>
      <c r="AX157" s="225" t="n">
        <v>2020</v>
      </c>
      <c r="AY157" s="225" t="n">
        <v>2019</v>
      </c>
      <c r="AZ157" s="225"/>
      <c r="BA157" s="225" t="n">
        <v>2020</v>
      </c>
      <c r="BB157" s="225" t="n">
        <v>2021</v>
      </c>
      <c r="BC157" s="225" t="n">
        <v>2022</v>
      </c>
      <c r="BD157" s="226" t="n">
        <v>44700</v>
      </c>
      <c r="BE157" s="227" t="n">
        <v>44561</v>
      </c>
      <c r="BF157" s="225" t="n">
        <v>2021</v>
      </c>
      <c r="BG157" s="225" t="n">
        <v>2020</v>
      </c>
      <c r="BH157" s="225" t="n">
        <v>2020</v>
      </c>
      <c r="BI157" s="225" t="n">
        <v>2013</v>
      </c>
      <c r="BJ157" s="225" t="n">
        <v>2020</v>
      </c>
      <c r="BK157" s="225" t="n">
        <v>2021</v>
      </c>
      <c r="BL157" s="225" t="n">
        <v>2020</v>
      </c>
      <c r="BM157" s="225" t="n">
        <v>2020</v>
      </c>
      <c r="BN157" s="225" t="n">
        <v>2020</v>
      </c>
      <c r="BO157" s="225" t="n">
        <v>2020</v>
      </c>
      <c r="BP157" s="225" t="n">
        <v>2014</v>
      </c>
      <c r="BQ157" s="225" t="n">
        <v>2020</v>
      </c>
      <c r="BR157" s="225" t="n">
        <v>2020</v>
      </c>
      <c r="BS157" s="225" t="n">
        <v>2016</v>
      </c>
      <c r="BT157" s="225" t="n">
        <v>2019</v>
      </c>
      <c r="BU157" s="225" t="n">
        <v>2019</v>
      </c>
      <c r="BV157" s="225" t="n">
        <v>2019</v>
      </c>
      <c r="BW157" s="225" t="n">
        <v>2019</v>
      </c>
      <c r="BX157" s="225" t="n">
        <v>2017</v>
      </c>
      <c r="BY157" s="225" t="n">
        <v>2020</v>
      </c>
      <c r="BZ157" s="225" t="n">
        <v>2021</v>
      </c>
      <c r="CA157" s="225" t="n">
        <v>2015</v>
      </c>
    </row>
    <row r="158" customFormat="false" ht="14.5" hidden="false" customHeight="false" outlineLevel="0" collapsed="false">
      <c r="A158" s="178" t="s">
        <v>720</v>
      </c>
      <c r="B158" s="220" t="s">
        <v>721</v>
      </c>
      <c r="C158" s="225" t="n">
        <v>2015</v>
      </c>
      <c r="D158" s="225" t="n">
        <v>2015</v>
      </c>
      <c r="E158" s="225" t="n">
        <v>2015</v>
      </c>
      <c r="F158" s="225" t="n">
        <v>2015</v>
      </c>
      <c r="G158" s="225" t="n">
        <v>2015</v>
      </c>
      <c r="H158" s="225" t="n">
        <v>2015</v>
      </c>
      <c r="I158" s="225" t="n">
        <v>2015</v>
      </c>
      <c r="J158" s="225" t="n">
        <v>2021</v>
      </c>
      <c r="K158" s="225" t="n">
        <v>2021</v>
      </c>
      <c r="L158" s="225" t="n">
        <v>2020</v>
      </c>
      <c r="M158" s="225" t="n">
        <v>2015</v>
      </c>
      <c r="N158" s="225" t="n">
        <v>2015</v>
      </c>
      <c r="O158" s="225" t="n">
        <v>2015</v>
      </c>
      <c r="P158" s="225" t="n">
        <v>2015</v>
      </c>
      <c r="Q158" s="225" t="n">
        <v>2020</v>
      </c>
      <c r="R158" s="225" t="n">
        <v>2020</v>
      </c>
      <c r="S158" s="225" t="n">
        <v>2020</v>
      </c>
      <c r="T158" s="225" t="n">
        <v>2020</v>
      </c>
      <c r="U158" s="225" t="n">
        <v>2015</v>
      </c>
      <c r="V158" s="225" t="n">
        <v>2015</v>
      </c>
      <c r="W158" s="225" t="n">
        <v>2015</v>
      </c>
      <c r="X158" s="225" t="n">
        <v>2020</v>
      </c>
      <c r="Y158" s="225" t="n">
        <v>2020</v>
      </c>
      <c r="Z158" s="225" t="n">
        <v>2020</v>
      </c>
      <c r="AA158" s="225" t="n">
        <v>2011</v>
      </c>
      <c r="AB158" s="225" t="n">
        <v>2020</v>
      </c>
      <c r="AC158" s="225"/>
      <c r="AD158" s="225" t="n">
        <v>2018</v>
      </c>
      <c r="AE158" s="225" t="n">
        <v>2020</v>
      </c>
      <c r="AF158" s="225"/>
      <c r="AG158" s="225" t="n">
        <v>2020</v>
      </c>
      <c r="AH158" s="225" t="n">
        <v>2022</v>
      </c>
      <c r="AI158" s="225" t="n">
        <v>2021</v>
      </c>
      <c r="AJ158" s="225" t="n">
        <v>2021</v>
      </c>
      <c r="AK158" s="225" t="n">
        <v>2019</v>
      </c>
      <c r="AL158" s="225"/>
      <c r="AM158" s="225" t="n">
        <v>2022</v>
      </c>
      <c r="AN158" s="225"/>
      <c r="AO158" s="225"/>
      <c r="AP158" s="225"/>
      <c r="AQ158" s="225" t="n">
        <v>2020</v>
      </c>
      <c r="AR158" s="225" t="n">
        <v>2020</v>
      </c>
      <c r="AS158" s="225"/>
      <c r="AT158" s="225" t="n">
        <v>2020</v>
      </c>
      <c r="AU158" s="225"/>
      <c r="AV158" s="225"/>
      <c r="AW158" s="225"/>
      <c r="AX158" s="225" t="n">
        <v>2020</v>
      </c>
      <c r="AY158" s="225" t="n">
        <v>2019</v>
      </c>
      <c r="AZ158" s="225" t="n">
        <v>2019</v>
      </c>
      <c r="BA158" s="225" t="n">
        <v>2020</v>
      </c>
      <c r="BB158" s="225" t="n">
        <v>2021</v>
      </c>
      <c r="BC158" s="225" t="n">
        <v>2022</v>
      </c>
      <c r="BD158" s="226" t="n">
        <v>44700</v>
      </c>
      <c r="BE158" s="227" t="n">
        <v>44774</v>
      </c>
      <c r="BF158" s="225" t="n">
        <v>2021</v>
      </c>
      <c r="BG158" s="225" t="n">
        <v>2020</v>
      </c>
      <c r="BH158" s="225" t="n">
        <v>2020</v>
      </c>
      <c r="BI158" s="225" t="n">
        <v>2015</v>
      </c>
      <c r="BJ158" s="225" t="n">
        <v>2020</v>
      </c>
      <c r="BK158" s="225" t="n">
        <v>2021</v>
      </c>
      <c r="BL158" s="225" t="n">
        <v>2020</v>
      </c>
      <c r="BM158" s="225"/>
      <c r="BN158" s="225" t="n">
        <v>2020</v>
      </c>
      <c r="BO158" s="225" t="n">
        <v>2020</v>
      </c>
      <c r="BP158" s="225" t="n">
        <v>2014</v>
      </c>
      <c r="BQ158" s="225" t="n">
        <v>2020</v>
      </c>
      <c r="BR158" s="225" t="n">
        <v>2020</v>
      </c>
      <c r="BS158" s="225" t="n">
        <v>2016</v>
      </c>
      <c r="BT158" s="225" t="n">
        <v>2020</v>
      </c>
      <c r="BU158" s="225" t="n">
        <v>2020</v>
      </c>
      <c r="BV158" s="225" t="n">
        <v>2020</v>
      </c>
      <c r="BW158" s="225" t="n">
        <v>2019</v>
      </c>
      <c r="BX158" s="225" t="n">
        <v>2017</v>
      </c>
      <c r="BY158" s="225" t="n">
        <v>2020</v>
      </c>
      <c r="BZ158" s="225" t="n">
        <v>2021</v>
      </c>
      <c r="CA158" s="225" t="n">
        <v>2015</v>
      </c>
    </row>
    <row r="159" customFormat="false" ht="14.5" hidden="false" customHeight="false" outlineLevel="0" collapsed="false">
      <c r="A159" s="178" t="s">
        <v>722</v>
      </c>
      <c r="B159" s="220" t="s">
        <v>723</v>
      </c>
      <c r="C159" s="225" t="n">
        <v>2015</v>
      </c>
      <c r="D159" s="225" t="n">
        <v>2015</v>
      </c>
      <c r="E159" s="225" t="n">
        <v>2015</v>
      </c>
      <c r="F159" s="225" t="n">
        <v>2015</v>
      </c>
      <c r="G159" s="225" t="n">
        <v>2015</v>
      </c>
      <c r="H159" s="225" t="n">
        <v>2015</v>
      </c>
      <c r="I159" s="225" t="n">
        <v>2015</v>
      </c>
      <c r="J159" s="225" t="n">
        <v>2021</v>
      </c>
      <c r="K159" s="225" t="n">
        <v>2021</v>
      </c>
      <c r="L159" s="225" t="n">
        <v>2020</v>
      </c>
      <c r="M159" s="225" t="n">
        <v>2015</v>
      </c>
      <c r="N159" s="225" t="n">
        <v>2015</v>
      </c>
      <c r="O159" s="225" t="n">
        <v>2015</v>
      </c>
      <c r="P159" s="225" t="n">
        <v>2015</v>
      </c>
      <c r="Q159" s="225" t="n">
        <v>2020</v>
      </c>
      <c r="R159" s="225" t="n">
        <v>2020</v>
      </c>
      <c r="S159" s="225" t="n">
        <v>2020</v>
      </c>
      <c r="T159" s="225" t="n">
        <v>2020</v>
      </c>
      <c r="U159" s="225" t="n">
        <v>2015</v>
      </c>
      <c r="V159" s="225" t="n">
        <v>2015</v>
      </c>
      <c r="W159" s="225" t="n">
        <v>2015</v>
      </c>
      <c r="X159" s="225" t="n">
        <v>2020</v>
      </c>
      <c r="Y159" s="225" t="n">
        <v>2020</v>
      </c>
      <c r="Z159" s="225" t="n">
        <v>2020</v>
      </c>
      <c r="AA159" s="225" t="n">
        <v>2015</v>
      </c>
      <c r="AB159" s="225" t="n">
        <v>2020</v>
      </c>
      <c r="AC159" s="225"/>
      <c r="AD159" s="225" t="n">
        <v>2018</v>
      </c>
      <c r="AE159" s="225" t="n">
        <v>2019</v>
      </c>
      <c r="AF159" s="225" t="n">
        <v>2018</v>
      </c>
      <c r="AG159" s="225" t="n">
        <v>2020</v>
      </c>
      <c r="AH159" s="225" t="n">
        <v>2022</v>
      </c>
      <c r="AI159" s="225" t="n">
        <v>2021</v>
      </c>
      <c r="AJ159" s="225" t="n">
        <v>2021</v>
      </c>
      <c r="AK159" s="225" t="n">
        <v>2019</v>
      </c>
      <c r="AL159" s="225"/>
      <c r="AM159" s="225" t="n">
        <v>2022</v>
      </c>
      <c r="AN159" s="225"/>
      <c r="AO159" s="225"/>
      <c r="AP159" s="225" t="n">
        <v>2020</v>
      </c>
      <c r="AQ159" s="225" t="n">
        <v>2020</v>
      </c>
      <c r="AR159" s="225" t="n">
        <v>2020</v>
      </c>
      <c r="AS159" s="225"/>
      <c r="AT159" s="225" t="n">
        <v>2020</v>
      </c>
      <c r="AU159" s="225" t="n">
        <v>2020</v>
      </c>
      <c r="AV159" s="225" t="n">
        <v>2020</v>
      </c>
      <c r="AW159" s="225"/>
      <c r="AX159" s="225" t="n">
        <v>2020</v>
      </c>
      <c r="AY159" s="225" t="n">
        <v>2019</v>
      </c>
      <c r="AZ159" s="225" t="n">
        <v>2019</v>
      </c>
      <c r="BA159" s="225" t="n">
        <v>2020</v>
      </c>
      <c r="BB159" s="225" t="n">
        <v>2021</v>
      </c>
      <c r="BC159" s="225" t="n">
        <v>2022</v>
      </c>
      <c r="BD159" s="226" t="n">
        <v>44700</v>
      </c>
      <c r="BE159" s="227" t="n">
        <v>44768</v>
      </c>
      <c r="BF159" s="225" t="n">
        <v>2021</v>
      </c>
      <c r="BG159" s="225" t="n">
        <v>2020</v>
      </c>
      <c r="BH159" s="225" t="n">
        <v>2020</v>
      </c>
      <c r="BI159" s="225" t="n">
        <v>2015</v>
      </c>
      <c r="BJ159" s="225" t="n">
        <v>2020</v>
      </c>
      <c r="BK159" s="225" t="n">
        <v>2021</v>
      </c>
      <c r="BL159" s="225" t="n">
        <v>2020</v>
      </c>
      <c r="BM159" s="225" t="n">
        <v>2014</v>
      </c>
      <c r="BN159" s="225" t="n">
        <v>2020</v>
      </c>
      <c r="BO159" s="225" t="n">
        <v>2020</v>
      </c>
      <c r="BP159" s="225" t="n">
        <v>2014</v>
      </c>
      <c r="BQ159" s="225" t="n">
        <v>2020</v>
      </c>
      <c r="BR159" s="225" t="n">
        <v>2020</v>
      </c>
      <c r="BS159" s="225" t="n">
        <v>2016</v>
      </c>
      <c r="BT159" s="225" t="n">
        <v>2020</v>
      </c>
      <c r="BU159" s="225" t="n">
        <v>2020</v>
      </c>
      <c r="BV159" s="225" t="n">
        <v>2020</v>
      </c>
      <c r="BW159" s="225" t="n">
        <v>2019</v>
      </c>
      <c r="BX159" s="225" t="n">
        <v>2017</v>
      </c>
      <c r="BY159" s="225" t="n">
        <v>2020</v>
      </c>
      <c r="BZ159" s="225" t="n">
        <v>2021</v>
      </c>
      <c r="CA159" s="225" t="n">
        <v>2015</v>
      </c>
    </row>
    <row r="160" customFormat="false" ht="14.5" hidden="false" customHeight="false" outlineLevel="0" collapsed="false">
      <c r="A160" s="178" t="s">
        <v>724</v>
      </c>
      <c r="B160" s="220" t="s">
        <v>725</v>
      </c>
      <c r="C160" s="225" t="n">
        <v>2015</v>
      </c>
      <c r="D160" s="225" t="n">
        <v>2015</v>
      </c>
      <c r="E160" s="225" t="n">
        <v>2015</v>
      </c>
      <c r="F160" s="225" t="n">
        <v>2015</v>
      </c>
      <c r="G160" s="225" t="n">
        <v>2015</v>
      </c>
      <c r="H160" s="225" t="n">
        <v>2015</v>
      </c>
      <c r="I160" s="225" t="n">
        <v>2015</v>
      </c>
      <c r="J160" s="225" t="n">
        <v>2021</v>
      </c>
      <c r="K160" s="225" t="n">
        <v>2021</v>
      </c>
      <c r="L160" s="225" t="n">
        <v>2020</v>
      </c>
      <c r="M160" s="225" t="n">
        <v>2015</v>
      </c>
      <c r="N160" s="225" t="n">
        <v>2015</v>
      </c>
      <c r="O160" s="225" t="n">
        <v>2015</v>
      </c>
      <c r="P160" s="225" t="n">
        <v>2015</v>
      </c>
      <c r="Q160" s="225" t="n">
        <v>2020</v>
      </c>
      <c r="R160" s="225" t="n">
        <v>2020</v>
      </c>
      <c r="S160" s="225" t="n">
        <v>2020</v>
      </c>
      <c r="T160" s="225" t="n">
        <v>2020</v>
      </c>
      <c r="U160" s="225" t="n">
        <v>2015</v>
      </c>
      <c r="V160" s="225" t="n">
        <v>2015</v>
      </c>
      <c r="W160" s="225" t="n">
        <v>2015</v>
      </c>
      <c r="X160" s="225" t="n">
        <v>2020</v>
      </c>
      <c r="Y160" s="225" t="n">
        <v>2020</v>
      </c>
      <c r="Z160" s="225" t="n">
        <v>2020</v>
      </c>
      <c r="AA160" s="225"/>
      <c r="AB160" s="225" t="n">
        <v>2020</v>
      </c>
      <c r="AC160" s="225" t="n">
        <v>2019</v>
      </c>
      <c r="AD160" s="225" t="n">
        <v>2008</v>
      </c>
      <c r="AE160" s="225" t="n">
        <v>2020</v>
      </c>
      <c r="AF160" s="225"/>
      <c r="AG160" s="225" t="n">
        <v>2020</v>
      </c>
      <c r="AH160" s="225" t="n">
        <v>2022</v>
      </c>
      <c r="AI160" s="225" t="n">
        <v>2021</v>
      </c>
      <c r="AJ160" s="225" t="n">
        <v>2021</v>
      </c>
      <c r="AK160" s="225" t="n">
        <v>2019</v>
      </c>
      <c r="AL160" s="225"/>
      <c r="AM160" s="225" t="n">
        <v>2022</v>
      </c>
      <c r="AN160" s="225" t="n">
        <v>2019</v>
      </c>
      <c r="AO160" s="225" t="n">
        <v>2020</v>
      </c>
      <c r="AP160" s="225" t="n">
        <v>2020</v>
      </c>
      <c r="AQ160" s="225" t="n">
        <v>2020</v>
      </c>
      <c r="AR160" s="225" t="n">
        <v>2020</v>
      </c>
      <c r="AS160" s="225" t="n">
        <v>2015</v>
      </c>
      <c r="AT160" s="225" t="n">
        <v>2020</v>
      </c>
      <c r="AU160" s="225"/>
      <c r="AV160" s="225"/>
      <c r="AW160" s="225" t="n">
        <v>2020</v>
      </c>
      <c r="AX160" s="225" t="n">
        <v>2020</v>
      </c>
      <c r="AY160" s="225"/>
      <c r="AZ160" s="225" t="n">
        <v>2012</v>
      </c>
      <c r="BA160" s="225" t="n">
        <v>2020</v>
      </c>
      <c r="BB160" s="225" t="n">
        <v>2021</v>
      </c>
      <c r="BC160" s="225" t="n">
        <v>2022</v>
      </c>
      <c r="BD160" s="226" t="n">
        <v>44700</v>
      </c>
      <c r="BE160" s="227" t="n">
        <v>44561</v>
      </c>
      <c r="BF160" s="225" t="n">
        <v>2021</v>
      </c>
      <c r="BG160" s="225" t="n">
        <v>2020</v>
      </c>
      <c r="BH160" s="225" t="n">
        <v>2020</v>
      </c>
      <c r="BI160" s="225" t="n">
        <v>2013</v>
      </c>
      <c r="BJ160" s="225" t="n">
        <v>2020</v>
      </c>
      <c r="BK160" s="225" t="n">
        <v>2021</v>
      </c>
      <c r="BL160" s="225" t="n">
        <v>2020</v>
      </c>
      <c r="BM160" s="225" t="n">
        <v>2009</v>
      </c>
      <c r="BN160" s="225" t="n">
        <v>2017</v>
      </c>
      <c r="BO160" s="225" t="n">
        <v>2020</v>
      </c>
      <c r="BP160" s="225" t="n">
        <v>2014</v>
      </c>
      <c r="BQ160" s="225" t="n">
        <v>2020</v>
      </c>
      <c r="BR160" s="225" t="n">
        <v>2020</v>
      </c>
      <c r="BS160" s="225" t="n">
        <v>2016</v>
      </c>
      <c r="BT160" s="225" t="n">
        <v>2020</v>
      </c>
      <c r="BU160" s="225" t="n">
        <v>2020</v>
      </c>
      <c r="BV160" s="225" t="n">
        <v>2020</v>
      </c>
      <c r="BW160" s="225" t="n">
        <v>2019</v>
      </c>
      <c r="BX160" s="225" t="n">
        <v>2017</v>
      </c>
      <c r="BY160" s="225" t="n">
        <v>2020</v>
      </c>
      <c r="BZ160" s="225" t="n">
        <v>2021</v>
      </c>
      <c r="CA160" s="225" t="n">
        <v>2015</v>
      </c>
    </row>
    <row r="161" customFormat="false" ht="14.5" hidden="false" customHeight="false" outlineLevel="0" collapsed="false">
      <c r="A161" s="178" t="s">
        <v>726</v>
      </c>
      <c r="B161" s="220" t="s">
        <v>727</v>
      </c>
      <c r="C161" s="225" t="n">
        <v>2015</v>
      </c>
      <c r="D161" s="225" t="n">
        <v>2015</v>
      </c>
      <c r="E161" s="225" t="n">
        <v>2015</v>
      </c>
      <c r="F161" s="225" t="n">
        <v>2015</v>
      </c>
      <c r="G161" s="225" t="n">
        <v>2015</v>
      </c>
      <c r="H161" s="225" t="n">
        <v>2015</v>
      </c>
      <c r="I161" s="225" t="n">
        <v>2015</v>
      </c>
      <c r="J161" s="225" t="n">
        <v>2021</v>
      </c>
      <c r="K161" s="225" t="n">
        <v>2021</v>
      </c>
      <c r="L161" s="225" t="n">
        <v>2020</v>
      </c>
      <c r="M161" s="225" t="n">
        <v>2015</v>
      </c>
      <c r="N161" s="225" t="n">
        <v>2015</v>
      </c>
      <c r="O161" s="225" t="n">
        <v>2015</v>
      </c>
      <c r="P161" s="225" t="n">
        <v>2015</v>
      </c>
      <c r="Q161" s="225" t="n">
        <v>2020</v>
      </c>
      <c r="R161" s="225" t="n">
        <v>2020</v>
      </c>
      <c r="S161" s="225" t="n">
        <v>2020</v>
      </c>
      <c r="T161" s="225" t="n">
        <v>2020</v>
      </c>
      <c r="U161" s="225" t="n">
        <v>2015</v>
      </c>
      <c r="V161" s="225" t="n">
        <v>2015</v>
      </c>
      <c r="W161" s="225" t="n">
        <v>2015</v>
      </c>
      <c r="X161" s="225" t="n">
        <v>2020</v>
      </c>
      <c r="Y161" s="225" t="n">
        <v>2020</v>
      </c>
      <c r="Z161" s="225" t="n">
        <v>2020</v>
      </c>
      <c r="AA161" s="225"/>
      <c r="AB161" s="225" t="n">
        <v>2020</v>
      </c>
      <c r="AC161" s="225" t="n">
        <v>2020</v>
      </c>
      <c r="AD161" s="225" t="n">
        <v>2019</v>
      </c>
      <c r="AE161" s="225" t="n">
        <v>2018</v>
      </c>
      <c r="AF161" s="225" t="n">
        <v>2018</v>
      </c>
      <c r="AG161" s="225" t="n">
        <v>2020</v>
      </c>
      <c r="AH161" s="225" t="n">
        <v>2022</v>
      </c>
      <c r="AI161" s="225" t="n">
        <v>2021</v>
      </c>
      <c r="AJ161" s="225" t="n">
        <v>2021</v>
      </c>
      <c r="AK161" s="225" t="n">
        <v>2020</v>
      </c>
      <c r="AL161" s="225"/>
      <c r="AM161" s="225" t="n">
        <v>2022</v>
      </c>
      <c r="AN161" s="225" t="n">
        <v>2019</v>
      </c>
      <c r="AO161" s="225" t="n">
        <v>2020</v>
      </c>
      <c r="AP161" s="225" t="n">
        <v>2020</v>
      </c>
      <c r="AQ161" s="225" t="n">
        <v>2020</v>
      </c>
      <c r="AR161" s="225" t="n">
        <v>2020</v>
      </c>
      <c r="AS161" s="225"/>
      <c r="AT161" s="225" t="n">
        <v>2020</v>
      </c>
      <c r="AU161" s="225" t="n">
        <v>2020</v>
      </c>
      <c r="AV161" s="225" t="n">
        <v>2020</v>
      </c>
      <c r="AW161" s="225" t="n">
        <v>2020</v>
      </c>
      <c r="AX161" s="225" t="n">
        <v>2020</v>
      </c>
      <c r="AY161" s="225"/>
      <c r="AZ161" s="225" t="n">
        <v>2017</v>
      </c>
      <c r="BA161" s="225" t="n">
        <v>2020</v>
      </c>
      <c r="BB161" s="225" t="n">
        <v>2021</v>
      </c>
      <c r="BC161" s="225" t="n">
        <v>2022</v>
      </c>
      <c r="BD161" s="226" t="n">
        <v>44620</v>
      </c>
      <c r="BE161" s="227" t="n">
        <v>44561</v>
      </c>
      <c r="BF161" s="225" t="n">
        <v>2021</v>
      </c>
      <c r="BG161" s="225" t="n">
        <v>2020</v>
      </c>
      <c r="BH161" s="225" t="n">
        <v>2020</v>
      </c>
      <c r="BI161" s="225"/>
      <c r="BJ161" s="225" t="n">
        <v>2020</v>
      </c>
      <c r="BK161" s="225" t="n">
        <v>2021</v>
      </c>
      <c r="BL161" s="225" t="n">
        <v>2020</v>
      </c>
      <c r="BM161" s="225"/>
      <c r="BN161" s="225" t="n">
        <v>2017</v>
      </c>
      <c r="BO161" s="225" t="n">
        <v>2020</v>
      </c>
      <c r="BP161" s="225" t="n">
        <v>2014</v>
      </c>
      <c r="BQ161" s="225" t="n">
        <v>2020</v>
      </c>
      <c r="BR161" s="225" t="n">
        <v>2020</v>
      </c>
      <c r="BS161" s="225" t="n">
        <v>2014</v>
      </c>
      <c r="BT161" s="225" t="n">
        <v>2020</v>
      </c>
      <c r="BU161" s="225"/>
      <c r="BV161" s="225"/>
      <c r="BW161" s="225"/>
      <c r="BX161" s="225" t="n">
        <v>2017</v>
      </c>
      <c r="BY161" s="225" t="n">
        <v>2020</v>
      </c>
      <c r="BZ161" s="225" t="n">
        <v>2021</v>
      </c>
      <c r="CA161" s="225" t="n">
        <v>2015</v>
      </c>
    </row>
    <row r="162" customFormat="false" ht="14.5" hidden="false" customHeight="false" outlineLevel="0" collapsed="false">
      <c r="A162" s="178" t="s">
        <v>728</v>
      </c>
      <c r="B162" s="220" t="s">
        <v>729</v>
      </c>
      <c r="C162" s="225" t="n">
        <v>2015</v>
      </c>
      <c r="D162" s="225" t="n">
        <v>2015</v>
      </c>
      <c r="E162" s="225" t="n">
        <v>2015</v>
      </c>
      <c r="F162" s="225" t="n">
        <v>2015</v>
      </c>
      <c r="G162" s="225" t="n">
        <v>2015</v>
      </c>
      <c r="H162" s="225" t="n">
        <v>2015</v>
      </c>
      <c r="I162" s="225" t="n">
        <v>2015</v>
      </c>
      <c r="J162" s="225" t="n">
        <v>2021</v>
      </c>
      <c r="K162" s="225" t="n">
        <v>2021</v>
      </c>
      <c r="L162" s="225" t="n">
        <v>2020</v>
      </c>
      <c r="M162" s="225" t="n">
        <v>2015</v>
      </c>
      <c r="N162" s="225" t="n">
        <v>2015</v>
      </c>
      <c r="O162" s="225" t="n">
        <v>2015</v>
      </c>
      <c r="P162" s="225" t="n">
        <v>2015</v>
      </c>
      <c r="Q162" s="225" t="n">
        <v>2020</v>
      </c>
      <c r="R162" s="225" t="n">
        <v>2020</v>
      </c>
      <c r="S162" s="225" t="n">
        <v>2020</v>
      </c>
      <c r="T162" s="225" t="n">
        <v>2020</v>
      </c>
      <c r="U162" s="225" t="n">
        <v>2015</v>
      </c>
      <c r="V162" s="225" t="n">
        <v>2015</v>
      </c>
      <c r="W162" s="225" t="n">
        <v>2015</v>
      </c>
      <c r="X162" s="225" t="n">
        <v>2020</v>
      </c>
      <c r="Y162" s="225" t="n">
        <v>2020</v>
      </c>
      <c r="Z162" s="225" t="n">
        <v>2020</v>
      </c>
      <c r="AA162" s="225" t="n">
        <v>2016</v>
      </c>
      <c r="AB162" s="225" t="n">
        <v>2020</v>
      </c>
      <c r="AC162" s="225" t="n">
        <v>2020</v>
      </c>
      <c r="AD162" s="225" t="n">
        <v>2018</v>
      </c>
      <c r="AE162" s="225" t="n">
        <v>2020</v>
      </c>
      <c r="AF162" s="225" t="n">
        <v>2018</v>
      </c>
      <c r="AG162" s="225" t="n">
        <v>2020</v>
      </c>
      <c r="AH162" s="225" t="n">
        <v>2022</v>
      </c>
      <c r="AI162" s="225" t="n">
        <v>2021</v>
      </c>
      <c r="AJ162" s="225" t="n">
        <v>2021</v>
      </c>
      <c r="AK162" s="225" t="n">
        <v>2019</v>
      </c>
      <c r="AL162" s="225" t="n">
        <v>2016</v>
      </c>
      <c r="AM162" s="225" t="n">
        <v>2022</v>
      </c>
      <c r="AN162" s="225" t="n">
        <v>2019</v>
      </c>
      <c r="AO162" s="225" t="n">
        <v>2020</v>
      </c>
      <c r="AP162" s="225" t="n">
        <v>2020</v>
      </c>
      <c r="AQ162" s="225" t="n">
        <v>2020</v>
      </c>
      <c r="AR162" s="225" t="n">
        <v>2020</v>
      </c>
      <c r="AS162" s="225" t="n">
        <v>2017</v>
      </c>
      <c r="AT162" s="225" t="n">
        <v>2020</v>
      </c>
      <c r="AU162" s="225" t="n">
        <v>2020</v>
      </c>
      <c r="AV162" s="225" t="n">
        <v>2020</v>
      </c>
      <c r="AW162" s="225" t="n">
        <v>2020</v>
      </c>
      <c r="AX162" s="225" t="n">
        <v>2020</v>
      </c>
      <c r="AY162" s="225" t="n">
        <v>2019</v>
      </c>
      <c r="AZ162" s="225" t="n">
        <v>2014</v>
      </c>
      <c r="BA162" s="225" t="n">
        <v>2020</v>
      </c>
      <c r="BB162" s="225" t="n">
        <v>2021</v>
      </c>
      <c r="BC162" s="225" t="n">
        <v>2022</v>
      </c>
      <c r="BD162" s="226" t="n">
        <v>44700</v>
      </c>
      <c r="BE162" s="227" t="n">
        <v>44742</v>
      </c>
      <c r="BF162" s="225" t="n">
        <v>2021</v>
      </c>
      <c r="BG162" s="225" t="n">
        <v>2020</v>
      </c>
      <c r="BH162" s="225" t="n">
        <v>2020</v>
      </c>
      <c r="BI162" s="225" t="n">
        <v>2015</v>
      </c>
      <c r="BJ162" s="225" t="n">
        <v>2020</v>
      </c>
      <c r="BK162" s="225" t="n">
        <v>2021</v>
      </c>
      <c r="BL162" s="225" t="n">
        <v>2020</v>
      </c>
      <c r="BM162" s="225" t="n">
        <v>2019</v>
      </c>
      <c r="BN162" s="225" t="n">
        <v>2020</v>
      </c>
      <c r="BO162" s="225" t="n">
        <v>2020</v>
      </c>
      <c r="BP162" s="225" t="n">
        <v>2014</v>
      </c>
      <c r="BQ162" s="225" t="n">
        <v>2020</v>
      </c>
      <c r="BR162" s="225" t="n">
        <v>2020</v>
      </c>
      <c r="BS162" s="225" t="n">
        <v>2017</v>
      </c>
      <c r="BT162" s="225" t="n">
        <v>2020</v>
      </c>
      <c r="BU162" s="225" t="n">
        <v>2020</v>
      </c>
      <c r="BV162" s="225" t="n">
        <v>2020</v>
      </c>
      <c r="BW162" s="225" t="n">
        <v>2019</v>
      </c>
      <c r="BX162" s="225" t="n">
        <v>2017</v>
      </c>
      <c r="BY162" s="225" t="n">
        <v>2020</v>
      </c>
      <c r="BZ162" s="225" t="n">
        <v>2021</v>
      </c>
      <c r="CA162" s="225" t="n">
        <v>2015</v>
      </c>
    </row>
    <row r="163" customFormat="false" ht="14.5" hidden="false" customHeight="false" outlineLevel="0" collapsed="false">
      <c r="A163" s="178" t="s">
        <v>730</v>
      </c>
      <c r="B163" s="220" t="s">
        <v>731</v>
      </c>
      <c r="C163" s="225" t="n">
        <v>2015</v>
      </c>
      <c r="D163" s="225" t="n">
        <v>2015</v>
      </c>
      <c r="E163" s="225" t="n">
        <v>2015</v>
      </c>
      <c r="F163" s="225" t="n">
        <v>2015</v>
      </c>
      <c r="G163" s="225" t="n">
        <v>2015</v>
      </c>
      <c r="H163" s="225" t="n">
        <v>2015</v>
      </c>
      <c r="I163" s="225" t="n">
        <v>2015</v>
      </c>
      <c r="J163" s="225" t="n">
        <v>2021</v>
      </c>
      <c r="K163" s="225" t="n">
        <v>2021</v>
      </c>
      <c r="L163" s="225" t="n">
        <v>2020</v>
      </c>
      <c r="M163" s="225" t="n">
        <v>2015</v>
      </c>
      <c r="N163" s="225" t="n">
        <v>2015</v>
      </c>
      <c r="O163" s="225" t="n">
        <v>2015</v>
      </c>
      <c r="P163" s="225" t="n">
        <v>2015</v>
      </c>
      <c r="Q163" s="225" t="n">
        <v>2020</v>
      </c>
      <c r="R163" s="225" t="n">
        <v>2020</v>
      </c>
      <c r="S163" s="225" t="n">
        <v>2020</v>
      </c>
      <c r="T163" s="225" t="n">
        <v>2020</v>
      </c>
      <c r="U163" s="225" t="n">
        <v>2015</v>
      </c>
      <c r="V163" s="225" t="n">
        <v>2015</v>
      </c>
      <c r="W163" s="225" t="n">
        <v>2015</v>
      </c>
      <c r="X163" s="225" t="n">
        <v>2020</v>
      </c>
      <c r="Y163" s="225" t="n">
        <v>2020</v>
      </c>
      <c r="Z163" s="225" t="n">
        <v>2020</v>
      </c>
      <c r="AA163" s="225" t="n">
        <v>2008</v>
      </c>
      <c r="AB163" s="225" t="n">
        <v>2020</v>
      </c>
      <c r="AC163" s="225"/>
      <c r="AD163" s="225" t="n">
        <v>2017</v>
      </c>
      <c r="AE163" s="225" t="n">
        <v>2020</v>
      </c>
      <c r="AF163" s="225" t="n">
        <v>2018</v>
      </c>
      <c r="AG163" s="225" t="n">
        <v>2020</v>
      </c>
      <c r="AH163" s="225" t="n">
        <v>2022</v>
      </c>
      <c r="AI163" s="225" t="n">
        <v>2021</v>
      </c>
      <c r="AJ163" s="225" t="n">
        <v>2021</v>
      </c>
      <c r="AK163" s="225" t="n">
        <v>2019</v>
      </c>
      <c r="AL163" s="225" t="n">
        <v>2010</v>
      </c>
      <c r="AM163" s="225" t="n">
        <v>2022</v>
      </c>
      <c r="AN163" s="225" t="n">
        <v>2019</v>
      </c>
      <c r="AO163" s="225" t="n">
        <v>2020</v>
      </c>
      <c r="AP163" s="225" t="n">
        <v>2020</v>
      </c>
      <c r="AQ163" s="225" t="n">
        <v>2015</v>
      </c>
      <c r="AR163" s="225" t="n">
        <v>2020</v>
      </c>
      <c r="AS163" s="225" t="n">
        <v>2010</v>
      </c>
      <c r="AT163" s="225" t="n">
        <v>2020</v>
      </c>
      <c r="AU163" s="225" t="n">
        <v>2020</v>
      </c>
      <c r="AV163" s="225" t="n">
        <v>2020</v>
      </c>
      <c r="AW163" s="225" t="n">
        <v>2020</v>
      </c>
      <c r="AX163" s="225" t="n">
        <v>2020</v>
      </c>
      <c r="AY163" s="225"/>
      <c r="AZ163" s="225" t="n">
        <v>2016</v>
      </c>
      <c r="BA163" s="225" t="n">
        <v>2020</v>
      </c>
      <c r="BB163" s="225" t="n">
        <v>2021</v>
      </c>
      <c r="BC163" s="225" t="n">
        <v>2022</v>
      </c>
      <c r="BD163" s="226" t="n">
        <v>44742</v>
      </c>
      <c r="BE163" s="227" t="n">
        <v>44742</v>
      </c>
      <c r="BF163" s="225" t="n">
        <v>2021</v>
      </c>
      <c r="BG163" s="225" t="n">
        <v>2020</v>
      </c>
      <c r="BH163" s="225" t="n">
        <v>2020</v>
      </c>
      <c r="BI163" s="225"/>
      <c r="BJ163" s="225" t="n">
        <v>2020</v>
      </c>
      <c r="BK163" s="225" t="n">
        <v>2021</v>
      </c>
      <c r="BL163" s="225" t="n">
        <v>2020</v>
      </c>
      <c r="BM163" s="225" t="n">
        <v>2018</v>
      </c>
      <c r="BN163" s="225" t="n">
        <v>2020</v>
      </c>
      <c r="BO163" s="225" t="n">
        <v>2020</v>
      </c>
      <c r="BP163" s="225" t="n">
        <v>2014</v>
      </c>
      <c r="BQ163" s="225" t="n">
        <v>2020</v>
      </c>
      <c r="BR163" s="225" t="n">
        <v>2020</v>
      </c>
      <c r="BS163" s="225"/>
      <c r="BT163" s="225" t="n">
        <v>2020</v>
      </c>
      <c r="BU163" s="225"/>
      <c r="BV163" s="225"/>
      <c r="BW163" s="225" t="n">
        <v>2019</v>
      </c>
      <c r="BX163" s="225" t="n">
        <v>2017</v>
      </c>
      <c r="BY163" s="225" t="n">
        <v>2015</v>
      </c>
      <c r="BZ163" s="225" t="n">
        <v>2021</v>
      </c>
      <c r="CA163" s="225" t="n">
        <v>2015</v>
      </c>
    </row>
    <row r="164" customFormat="false" ht="14.5" hidden="false" customHeight="false" outlineLevel="0" collapsed="false">
      <c r="A164" s="178" t="s">
        <v>732</v>
      </c>
      <c r="B164" s="220" t="s">
        <v>733</v>
      </c>
      <c r="C164" s="225" t="n">
        <v>2015</v>
      </c>
      <c r="D164" s="225" t="n">
        <v>2015</v>
      </c>
      <c r="E164" s="225" t="n">
        <v>2015</v>
      </c>
      <c r="F164" s="225" t="n">
        <v>2015</v>
      </c>
      <c r="G164" s="225" t="n">
        <v>2015</v>
      </c>
      <c r="H164" s="225" t="n">
        <v>2015</v>
      </c>
      <c r="I164" s="225" t="n">
        <v>2015</v>
      </c>
      <c r="J164" s="225" t="n">
        <v>2021</v>
      </c>
      <c r="K164" s="225" t="n">
        <v>2021</v>
      </c>
      <c r="L164" s="225" t="n">
        <v>2020</v>
      </c>
      <c r="M164" s="225" t="n">
        <v>2015</v>
      </c>
      <c r="N164" s="225" t="n">
        <v>2015</v>
      </c>
      <c r="O164" s="225" t="n">
        <v>2015</v>
      </c>
      <c r="P164" s="225" t="n">
        <v>2015</v>
      </c>
      <c r="Q164" s="225" t="n">
        <v>2020</v>
      </c>
      <c r="R164" s="225" t="n">
        <v>2020</v>
      </c>
      <c r="S164" s="225" t="n">
        <v>2020</v>
      </c>
      <c r="T164" s="225" t="n">
        <v>2020</v>
      </c>
      <c r="U164" s="225" t="n">
        <v>2015</v>
      </c>
      <c r="V164" s="225" t="n">
        <v>2015</v>
      </c>
      <c r="W164" s="225" t="n">
        <v>2015</v>
      </c>
      <c r="X164" s="225" t="n">
        <v>2020</v>
      </c>
      <c r="Y164" s="225" t="n">
        <v>2020</v>
      </c>
      <c r="Z164" s="225" t="n">
        <v>2020</v>
      </c>
      <c r="AA164" s="225" t="n">
        <v>2011</v>
      </c>
      <c r="AB164" s="225" t="n">
        <v>2020</v>
      </c>
      <c r="AC164" s="225"/>
      <c r="AD164" s="225" t="n">
        <v>2019</v>
      </c>
      <c r="AE164" s="225" t="n">
        <v>2020</v>
      </c>
      <c r="AF164" s="225" t="n">
        <v>2018</v>
      </c>
      <c r="AG164" s="225" t="n">
        <v>2020</v>
      </c>
      <c r="AH164" s="225" t="n">
        <v>2022</v>
      </c>
      <c r="AI164" s="225" t="n">
        <v>2021</v>
      </c>
      <c r="AJ164" s="225" t="n">
        <v>2021</v>
      </c>
      <c r="AK164" s="225" t="n">
        <v>2019</v>
      </c>
      <c r="AL164" s="225"/>
      <c r="AM164" s="225" t="n">
        <v>2022</v>
      </c>
      <c r="AN164" s="225"/>
      <c r="AO164" s="225"/>
      <c r="AP164" s="225"/>
      <c r="AQ164" s="225" t="n">
        <v>2020</v>
      </c>
      <c r="AR164" s="225" t="n">
        <v>2020</v>
      </c>
      <c r="AS164" s="225"/>
      <c r="AT164" s="225" t="n">
        <v>2020</v>
      </c>
      <c r="AU164" s="225" t="n">
        <v>2020</v>
      </c>
      <c r="AV164" s="225" t="n">
        <v>2020</v>
      </c>
      <c r="AW164" s="225"/>
      <c r="AX164" s="225" t="n">
        <v>2020</v>
      </c>
      <c r="AY164" s="225" t="n">
        <v>2019</v>
      </c>
      <c r="AZ164" s="225" t="n">
        <v>2019</v>
      </c>
      <c r="BA164" s="225" t="n">
        <v>2020</v>
      </c>
      <c r="BB164" s="225" t="n">
        <v>2021</v>
      </c>
      <c r="BC164" s="225" t="n">
        <v>2022</v>
      </c>
      <c r="BD164" s="226" t="n">
        <v>44700</v>
      </c>
      <c r="BE164" s="227" t="n">
        <v>44773</v>
      </c>
      <c r="BF164" s="225" t="n">
        <v>2021</v>
      </c>
      <c r="BG164" s="225" t="n">
        <v>2020</v>
      </c>
      <c r="BH164" s="225" t="n">
        <v>2020</v>
      </c>
      <c r="BI164" s="225" t="n">
        <v>2015</v>
      </c>
      <c r="BJ164" s="225" t="n">
        <v>2020</v>
      </c>
      <c r="BK164" s="225" t="n">
        <v>2021</v>
      </c>
      <c r="BL164" s="225" t="n">
        <v>2020</v>
      </c>
      <c r="BM164" s="225" t="n">
        <v>2020</v>
      </c>
      <c r="BN164" s="225" t="n">
        <v>2020</v>
      </c>
      <c r="BO164" s="225" t="n">
        <v>2020</v>
      </c>
      <c r="BP164" s="225" t="n">
        <v>2014</v>
      </c>
      <c r="BQ164" s="225" t="n">
        <v>2020</v>
      </c>
      <c r="BR164" s="225" t="n">
        <v>2020</v>
      </c>
      <c r="BS164" s="225" t="n">
        <v>2016</v>
      </c>
      <c r="BT164" s="225" t="n">
        <v>2020</v>
      </c>
      <c r="BU164" s="225" t="n">
        <v>2020</v>
      </c>
      <c r="BV164" s="225" t="n">
        <v>2020</v>
      </c>
      <c r="BW164" s="225" t="n">
        <v>2019</v>
      </c>
      <c r="BX164" s="225" t="n">
        <v>2017</v>
      </c>
      <c r="BY164" s="225" t="n">
        <v>2020</v>
      </c>
      <c r="BZ164" s="225" t="n">
        <v>2021</v>
      </c>
      <c r="CA164" s="225" t="n">
        <v>2015</v>
      </c>
    </row>
    <row r="165" customFormat="false" ht="14.5" hidden="false" customHeight="false" outlineLevel="0" collapsed="false">
      <c r="A165" s="178" t="s">
        <v>734</v>
      </c>
      <c r="B165" s="220" t="s">
        <v>735</v>
      </c>
      <c r="C165" s="225" t="n">
        <v>2015</v>
      </c>
      <c r="D165" s="225" t="n">
        <v>2015</v>
      </c>
      <c r="E165" s="225" t="n">
        <v>2015</v>
      </c>
      <c r="F165" s="225" t="n">
        <v>2015</v>
      </c>
      <c r="G165" s="225" t="n">
        <v>2015</v>
      </c>
      <c r="H165" s="225" t="n">
        <v>2015</v>
      </c>
      <c r="I165" s="225" t="n">
        <v>2015</v>
      </c>
      <c r="J165" s="225" t="n">
        <v>2021</v>
      </c>
      <c r="K165" s="225" t="n">
        <v>2021</v>
      </c>
      <c r="L165" s="225" t="n">
        <v>2020</v>
      </c>
      <c r="M165" s="225" t="n">
        <v>2015</v>
      </c>
      <c r="N165" s="225" t="n">
        <v>2015</v>
      </c>
      <c r="O165" s="225" t="n">
        <v>2015</v>
      </c>
      <c r="P165" s="225" t="n">
        <v>2015</v>
      </c>
      <c r="Q165" s="225" t="n">
        <v>2020</v>
      </c>
      <c r="R165" s="225" t="n">
        <v>2020</v>
      </c>
      <c r="S165" s="225" t="n">
        <v>2020</v>
      </c>
      <c r="T165" s="225" t="n">
        <v>2020</v>
      </c>
      <c r="U165" s="225" t="n">
        <v>2015</v>
      </c>
      <c r="V165" s="225" t="n">
        <v>2015</v>
      </c>
      <c r="W165" s="225" t="n">
        <v>2015</v>
      </c>
      <c r="X165" s="225" t="n">
        <v>2020</v>
      </c>
      <c r="Y165" s="225" t="n">
        <v>2020</v>
      </c>
      <c r="Z165" s="225" t="n">
        <v>2020</v>
      </c>
      <c r="AA165" s="225"/>
      <c r="AB165" s="225" t="n">
        <v>2020</v>
      </c>
      <c r="AC165" s="225"/>
      <c r="AD165" s="225" t="n">
        <v>2018</v>
      </c>
      <c r="AE165" s="225" t="n">
        <v>2020</v>
      </c>
      <c r="AF165" s="225"/>
      <c r="AG165" s="225" t="n">
        <v>2020</v>
      </c>
      <c r="AH165" s="225" t="n">
        <v>2022</v>
      </c>
      <c r="AI165" s="225" t="n">
        <v>2021</v>
      </c>
      <c r="AJ165" s="225" t="n">
        <v>2021</v>
      </c>
      <c r="AK165" s="225" t="n">
        <v>2019</v>
      </c>
      <c r="AL165" s="225" t="n">
        <v>2016</v>
      </c>
      <c r="AM165" s="225" t="n">
        <v>2022</v>
      </c>
      <c r="AN165" s="225" t="n">
        <v>2019</v>
      </c>
      <c r="AO165" s="225" t="n">
        <v>2020</v>
      </c>
      <c r="AP165" s="225" t="n">
        <v>2020</v>
      </c>
      <c r="AQ165" s="225" t="n">
        <v>2020</v>
      </c>
      <c r="AR165" s="225" t="n">
        <v>2020</v>
      </c>
      <c r="AS165" s="225" t="n">
        <v>2016</v>
      </c>
      <c r="AT165" s="225" t="n">
        <v>2020</v>
      </c>
      <c r="AU165" s="225" t="n">
        <v>2020</v>
      </c>
      <c r="AV165" s="225" t="n">
        <v>2020</v>
      </c>
      <c r="AW165" s="225" t="n">
        <v>2020</v>
      </c>
      <c r="AX165" s="225" t="n">
        <v>2020</v>
      </c>
      <c r="AY165" s="225" t="n">
        <v>2019</v>
      </c>
      <c r="AZ165" s="225" t="n">
        <v>2016</v>
      </c>
      <c r="BA165" s="225" t="n">
        <v>2020</v>
      </c>
      <c r="BB165" s="225" t="n">
        <v>2021</v>
      </c>
      <c r="BC165" s="225" t="n">
        <v>2022</v>
      </c>
      <c r="BD165" s="226" t="n">
        <v>44700</v>
      </c>
      <c r="BE165" s="227" t="n">
        <v>44561</v>
      </c>
      <c r="BF165" s="225" t="n">
        <v>2021</v>
      </c>
      <c r="BG165" s="225" t="n">
        <v>2020</v>
      </c>
      <c r="BH165" s="225" t="n">
        <v>2020</v>
      </c>
      <c r="BI165" s="225" t="n">
        <v>2015</v>
      </c>
      <c r="BJ165" s="225" t="n">
        <v>2020</v>
      </c>
      <c r="BK165" s="225" t="n">
        <v>2021</v>
      </c>
      <c r="BL165" s="225" t="n">
        <v>2020</v>
      </c>
      <c r="BM165" s="225" t="n">
        <v>2020</v>
      </c>
      <c r="BN165" s="225" t="n">
        <v>2020</v>
      </c>
      <c r="BO165" s="225" t="n">
        <v>2020</v>
      </c>
      <c r="BP165" s="225" t="n">
        <v>2014</v>
      </c>
      <c r="BQ165" s="225" t="n">
        <v>2020</v>
      </c>
      <c r="BR165" s="225" t="n">
        <v>2020</v>
      </c>
      <c r="BS165" s="225" t="n">
        <v>2017</v>
      </c>
      <c r="BT165" s="225" t="n">
        <v>2020</v>
      </c>
      <c r="BU165" s="225" t="n">
        <v>2020</v>
      </c>
      <c r="BV165" s="225"/>
      <c r="BW165" s="225" t="n">
        <v>2019</v>
      </c>
      <c r="BX165" s="225" t="n">
        <v>2017</v>
      </c>
      <c r="BY165" s="225" t="n">
        <v>2020</v>
      </c>
      <c r="BZ165" s="225" t="n">
        <v>2021</v>
      </c>
      <c r="CA165" s="225" t="n">
        <v>2015</v>
      </c>
    </row>
    <row r="166" customFormat="false" ht="14.5" hidden="false" customHeight="false" outlineLevel="0" collapsed="false">
      <c r="A166" s="178" t="s">
        <v>736</v>
      </c>
      <c r="B166" s="220" t="s">
        <v>737</v>
      </c>
      <c r="C166" s="225" t="n">
        <v>2015</v>
      </c>
      <c r="D166" s="225" t="n">
        <v>2015</v>
      </c>
      <c r="E166" s="225" t="n">
        <v>2015</v>
      </c>
      <c r="F166" s="225" t="n">
        <v>2015</v>
      </c>
      <c r="G166" s="225" t="n">
        <v>2015</v>
      </c>
      <c r="H166" s="225" t="n">
        <v>2015</v>
      </c>
      <c r="I166" s="225" t="n">
        <v>2015</v>
      </c>
      <c r="J166" s="225" t="n">
        <v>2021</v>
      </c>
      <c r="K166" s="225" t="n">
        <v>2021</v>
      </c>
      <c r="L166" s="225" t="n">
        <v>2020</v>
      </c>
      <c r="M166" s="225" t="n">
        <v>2015</v>
      </c>
      <c r="N166" s="225" t="n">
        <v>2015</v>
      </c>
      <c r="O166" s="225" t="n">
        <v>2015</v>
      </c>
      <c r="P166" s="225" t="n">
        <v>2015</v>
      </c>
      <c r="Q166" s="225" t="n">
        <v>2020</v>
      </c>
      <c r="R166" s="225" t="n">
        <v>2020</v>
      </c>
      <c r="S166" s="225" t="n">
        <v>2020</v>
      </c>
      <c r="T166" s="225" t="n">
        <v>2020</v>
      </c>
      <c r="U166" s="225" t="n">
        <v>2015</v>
      </c>
      <c r="V166" s="225" t="n">
        <v>2015</v>
      </c>
      <c r="W166" s="225" t="n">
        <v>2015</v>
      </c>
      <c r="X166" s="225" t="n">
        <v>2020</v>
      </c>
      <c r="Y166" s="225" t="n">
        <v>2020</v>
      </c>
      <c r="Z166" s="225" t="n">
        <v>2020</v>
      </c>
      <c r="AA166" s="225" t="n">
        <v>2008</v>
      </c>
      <c r="AB166" s="225" t="n">
        <v>2020</v>
      </c>
      <c r="AC166" s="225" t="n">
        <v>2020</v>
      </c>
      <c r="AD166" s="225" t="n">
        <v>2019</v>
      </c>
      <c r="AE166" s="225" t="n">
        <v>2020</v>
      </c>
      <c r="AF166" s="225" t="n">
        <v>2018</v>
      </c>
      <c r="AG166" s="225" t="n">
        <v>2020</v>
      </c>
      <c r="AH166" s="225" t="n">
        <v>2022</v>
      </c>
      <c r="AI166" s="225" t="n">
        <v>2021</v>
      </c>
      <c r="AJ166" s="225" t="n">
        <v>2021</v>
      </c>
      <c r="AK166" s="225" t="n">
        <v>2019</v>
      </c>
      <c r="AL166" s="225" t="n">
        <v>2014</v>
      </c>
      <c r="AM166" s="225" t="n">
        <v>2022</v>
      </c>
      <c r="AN166" s="225" t="n">
        <v>2019</v>
      </c>
      <c r="AO166" s="225" t="n">
        <v>2020</v>
      </c>
      <c r="AP166" s="225" t="n">
        <v>2020</v>
      </c>
      <c r="AQ166" s="225" t="n">
        <v>2020</v>
      </c>
      <c r="AR166" s="225" t="n">
        <v>2020</v>
      </c>
      <c r="AS166" s="225" t="n">
        <v>2014</v>
      </c>
      <c r="AT166" s="225" t="n">
        <v>2020</v>
      </c>
      <c r="AU166" s="225" t="n">
        <v>2020</v>
      </c>
      <c r="AV166" s="225" t="n">
        <v>2020</v>
      </c>
      <c r="AW166" s="225" t="n">
        <v>2020</v>
      </c>
      <c r="AX166" s="225" t="n">
        <v>2020</v>
      </c>
      <c r="AY166" s="225" t="n">
        <v>2019</v>
      </c>
      <c r="AZ166" s="225" t="n">
        <v>2014</v>
      </c>
      <c r="BA166" s="225" t="n">
        <v>2020</v>
      </c>
      <c r="BB166" s="225" t="n">
        <v>2021</v>
      </c>
      <c r="BC166" s="225" t="n">
        <v>2022</v>
      </c>
      <c r="BD166" s="226" t="n">
        <v>44677</v>
      </c>
      <c r="BE166" s="227" t="n">
        <v>44742</v>
      </c>
      <c r="BF166" s="225" t="n">
        <v>2021</v>
      </c>
      <c r="BG166" s="225" t="n">
        <v>2020</v>
      </c>
      <c r="BH166" s="225" t="n">
        <v>2020</v>
      </c>
      <c r="BI166" s="225" t="n">
        <v>2013</v>
      </c>
      <c r="BJ166" s="225" t="n">
        <v>2020</v>
      </c>
      <c r="BK166" s="225" t="n">
        <v>2021</v>
      </c>
      <c r="BL166" s="225" t="n">
        <v>2020</v>
      </c>
      <c r="BM166" s="225" t="n">
        <v>2018</v>
      </c>
      <c r="BN166" s="225" t="n">
        <v>2020</v>
      </c>
      <c r="BO166" s="225" t="n">
        <v>2020</v>
      </c>
      <c r="BP166" s="225" t="n">
        <v>2014</v>
      </c>
      <c r="BQ166" s="225" t="n">
        <v>2020</v>
      </c>
      <c r="BR166" s="225" t="n">
        <v>2020</v>
      </c>
      <c r="BS166" s="225" t="n">
        <v>2015</v>
      </c>
      <c r="BT166" s="225" t="n">
        <v>2020</v>
      </c>
      <c r="BU166" s="225" t="n">
        <v>2020</v>
      </c>
      <c r="BV166" s="225" t="n">
        <v>2020</v>
      </c>
      <c r="BW166" s="225" t="n">
        <v>2019</v>
      </c>
      <c r="BX166" s="225" t="n">
        <v>2017</v>
      </c>
      <c r="BY166" s="225" t="n">
        <v>2020</v>
      </c>
      <c r="BZ166" s="225" t="n">
        <v>2021</v>
      </c>
      <c r="CA166" s="225" t="n">
        <v>2015</v>
      </c>
    </row>
    <row r="167" customFormat="false" ht="14.5" hidden="false" customHeight="false" outlineLevel="0" collapsed="false">
      <c r="A167" s="178" t="s">
        <v>738</v>
      </c>
      <c r="B167" s="220" t="s">
        <v>739</v>
      </c>
      <c r="C167" s="225" t="n">
        <v>2015</v>
      </c>
      <c r="D167" s="225" t="n">
        <v>2015</v>
      </c>
      <c r="E167" s="225" t="n">
        <v>2015</v>
      </c>
      <c r="F167" s="225" t="n">
        <v>2015</v>
      </c>
      <c r="G167" s="225" t="n">
        <v>2015</v>
      </c>
      <c r="H167" s="225" t="n">
        <v>2015</v>
      </c>
      <c r="I167" s="225" t="n">
        <v>2015</v>
      </c>
      <c r="J167" s="225" t="n">
        <v>2021</v>
      </c>
      <c r="K167" s="225" t="n">
        <v>2021</v>
      </c>
      <c r="L167" s="225" t="n">
        <v>2020</v>
      </c>
      <c r="M167" s="225" t="n">
        <v>2015</v>
      </c>
      <c r="N167" s="225" t="n">
        <v>2015</v>
      </c>
      <c r="O167" s="225" t="n">
        <v>2015</v>
      </c>
      <c r="P167" s="225" t="n">
        <v>2015</v>
      </c>
      <c r="Q167" s="225" t="n">
        <v>2020</v>
      </c>
      <c r="R167" s="225" t="n">
        <v>2020</v>
      </c>
      <c r="S167" s="225" t="n">
        <v>2020</v>
      </c>
      <c r="T167" s="225" t="n">
        <v>2020</v>
      </c>
      <c r="U167" s="225" t="n">
        <v>2015</v>
      </c>
      <c r="V167" s="225" t="n">
        <v>2015</v>
      </c>
      <c r="W167" s="225" t="n">
        <v>2015</v>
      </c>
      <c r="X167" s="225" t="n">
        <v>2020</v>
      </c>
      <c r="Y167" s="225" t="n">
        <v>2020</v>
      </c>
      <c r="Z167" s="225" t="n">
        <v>2020</v>
      </c>
      <c r="AA167" s="225" t="n">
        <v>2004</v>
      </c>
      <c r="AB167" s="225" t="n">
        <v>2020</v>
      </c>
      <c r="AC167" s="225" t="n">
        <v>2020</v>
      </c>
      <c r="AD167" s="225" t="n">
        <v>2018</v>
      </c>
      <c r="AE167" s="225" t="n">
        <v>2020</v>
      </c>
      <c r="AF167" s="225" t="n">
        <v>2018</v>
      </c>
      <c r="AG167" s="225" t="n">
        <v>2020</v>
      </c>
      <c r="AH167" s="225" t="n">
        <v>2022</v>
      </c>
      <c r="AI167" s="225" t="n">
        <v>2021</v>
      </c>
      <c r="AJ167" s="225" t="n">
        <v>2021</v>
      </c>
      <c r="AK167" s="225" t="n">
        <v>2019</v>
      </c>
      <c r="AL167" s="225" t="n">
        <v>2018</v>
      </c>
      <c r="AM167" s="225" t="n">
        <v>2022</v>
      </c>
      <c r="AN167" s="225" t="n">
        <v>2019</v>
      </c>
      <c r="AO167" s="225" t="n">
        <v>2020</v>
      </c>
      <c r="AP167" s="225" t="n">
        <v>2020</v>
      </c>
      <c r="AQ167" s="225" t="n">
        <v>2020</v>
      </c>
      <c r="AR167" s="225" t="n">
        <v>2020</v>
      </c>
      <c r="AS167" s="225" t="n">
        <v>2018</v>
      </c>
      <c r="AT167" s="225" t="n">
        <v>2020</v>
      </c>
      <c r="AU167" s="225" t="n">
        <v>2020</v>
      </c>
      <c r="AV167" s="225" t="n">
        <v>2020</v>
      </c>
      <c r="AW167" s="225" t="n">
        <v>2020</v>
      </c>
      <c r="AX167" s="225" t="n">
        <v>2020</v>
      </c>
      <c r="AY167" s="225" t="n">
        <v>2019</v>
      </c>
      <c r="AZ167" s="225"/>
      <c r="BA167" s="225" t="n">
        <v>2020</v>
      </c>
      <c r="BB167" s="225" t="n">
        <v>2021</v>
      </c>
      <c r="BC167" s="225" t="n">
        <v>2022</v>
      </c>
      <c r="BD167" s="226" t="n">
        <v>44700</v>
      </c>
      <c r="BE167" s="227" t="n">
        <v>44561</v>
      </c>
      <c r="BF167" s="225" t="n">
        <v>2021</v>
      </c>
      <c r="BG167" s="225" t="n">
        <v>2020</v>
      </c>
      <c r="BH167" s="225" t="n">
        <v>2020</v>
      </c>
      <c r="BI167" s="225"/>
      <c r="BJ167" s="225" t="n">
        <v>2020</v>
      </c>
      <c r="BK167" s="225" t="n">
        <v>2021</v>
      </c>
      <c r="BL167" s="225" t="n">
        <v>2020</v>
      </c>
      <c r="BM167" s="225" t="n">
        <v>2018</v>
      </c>
      <c r="BN167" s="225" t="n">
        <v>2020</v>
      </c>
      <c r="BO167" s="225" t="n">
        <v>2020</v>
      </c>
      <c r="BP167" s="225" t="n">
        <v>2014</v>
      </c>
      <c r="BQ167" s="225" t="n">
        <v>2020</v>
      </c>
      <c r="BR167" s="225" t="n">
        <v>2020</v>
      </c>
      <c r="BS167" s="225" t="n">
        <v>2018</v>
      </c>
      <c r="BT167" s="225" t="n">
        <v>2020</v>
      </c>
      <c r="BU167" s="225" t="n">
        <v>2020</v>
      </c>
      <c r="BV167" s="225"/>
      <c r="BW167" s="225" t="n">
        <v>2019</v>
      </c>
      <c r="BX167" s="225" t="n">
        <v>2017</v>
      </c>
      <c r="BY167" s="225" t="n">
        <v>2020</v>
      </c>
      <c r="BZ167" s="225" t="n">
        <v>2021</v>
      </c>
      <c r="CA167" s="225" t="n">
        <v>2015</v>
      </c>
    </row>
    <row r="168" customFormat="false" ht="14.5" hidden="false" customHeight="false" outlineLevel="0" collapsed="false">
      <c r="A168" s="178" t="s">
        <v>740</v>
      </c>
      <c r="B168" s="220" t="s">
        <v>741</v>
      </c>
      <c r="C168" s="225" t="n">
        <v>2015</v>
      </c>
      <c r="D168" s="225" t="n">
        <v>2015</v>
      </c>
      <c r="E168" s="225" t="n">
        <v>2015</v>
      </c>
      <c r="F168" s="225" t="n">
        <v>2015</v>
      </c>
      <c r="G168" s="225" t="n">
        <v>2015</v>
      </c>
      <c r="H168" s="225" t="n">
        <v>2015</v>
      </c>
      <c r="I168" s="225" t="n">
        <v>2015</v>
      </c>
      <c r="J168" s="225" t="n">
        <v>2021</v>
      </c>
      <c r="K168" s="225" t="n">
        <v>2021</v>
      </c>
      <c r="L168" s="225" t="n">
        <v>2020</v>
      </c>
      <c r="M168" s="225" t="n">
        <v>2015</v>
      </c>
      <c r="N168" s="225" t="n">
        <v>2015</v>
      </c>
      <c r="O168" s="225" t="n">
        <v>2015</v>
      </c>
      <c r="P168" s="225" t="n">
        <v>2015</v>
      </c>
      <c r="Q168" s="225" t="n">
        <v>2020</v>
      </c>
      <c r="R168" s="225" t="n">
        <v>2020</v>
      </c>
      <c r="S168" s="225" t="n">
        <v>2020</v>
      </c>
      <c r="T168" s="225" t="n">
        <v>2020</v>
      </c>
      <c r="U168" s="225" t="n">
        <v>2015</v>
      </c>
      <c r="V168" s="225" t="n">
        <v>2015</v>
      </c>
      <c r="W168" s="225" t="n">
        <v>2015</v>
      </c>
      <c r="X168" s="225" t="n">
        <v>2020</v>
      </c>
      <c r="Y168" s="225" t="n">
        <v>2020</v>
      </c>
      <c r="Z168" s="225" t="n">
        <v>2020</v>
      </c>
      <c r="AA168" s="225"/>
      <c r="AB168" s="225" t="n">
        <v>2020</v>
      </c>
      <c r="AC168" s="225"/>
      <c r="AD168" s="225" t="n">
        <v>2018</v>
      </c>
      <c r="AE168" s="225" t="n">
        <v>2020</v>
      </c>
      <c r="AF168" s="225" t="n">
        <v>2018</v>
      </c>
      <c r="AG168" s="225" t="n">
        <v>2020</v>
      </c>
      <c r="AH168" s="225" t="n">
        <v>2022</v>
      </c>
      <c r="AI168" s="225" t="n">
        <v>2021</v>
      </c>
      <c r="AJ168" s="225" t="n">
        <v>2021</v>
      </c>
      <c r="AK168" s="225" t="n">
        <v>2019</v>
      </c>
      <c r="AL168" s="225"/>
      <c r="AM168" s="225" t="n">
        <v>2022</v>
      </c>
      <c r="AN168" s="225"/>
      <c r="AO168" s="225"/>
      <c r="AP168" s="225"/>
      <c r="AQ168" s="225" t="n">
        <v>2020</v>
      </c>
      <c r="AR168" s="225" t="n">
        <v>2020</v>
      </c>
      <c r="AS168" s="225"/>
      <c r="AT168" s="225" t="n">
        <v>2020</v>
      </c>
      <c r="AU168" s="225"/>
      <c r="AV168" s="225"/>
      <c r="AW168" s="225"/>
      <c r="AX168" s="225" t="n">
        <v>2020</v>
      </c>
      <c r="AY168" s="225" t="n">
        <v>2019</v>
      </c>
      <c r="AZ168" s="225" t="n">
        <v>2019</v>
      </c>
      <c r="BA168" s="225" t="n">
        <v>2020</v>
      </c>
      <c r="BB168" s="225" t="n">
        <v>2021</v>
      </c>
      <c r="BC168" s="225" t="n">
        <v>2022</v>
      </c>
      <c r="BD168" s="226" t="n">
        <v>44700</v>
      </c>
      <c r="BE168" s="227" t="n">
        <v>44561</v>
      </c>
      <c r="BF168" s="225" t="n">
        <v>2021</v>
      </c>
      <c r="BG168" s="225" t="n">
        <v>2020</v>
      </c>
      <c r="BH168" s="225" t="n">
        <v>2020</v>
      </c>
      <c r="BI168" s="225" t="n">
        <v>2015</v>
      </c>
      <c r="BJ168" s="225" t="n">
        <v>2020</v>
      </c>
      <c r="BK168" s="225" t="n">
        <v>2021</v>
      </c>
      <c r="BL168" s="225" t="n">
        <v>2020</v>
      </c>
      <c r="BM168" s="225"/>
      <c r="BN168" s="225" t="n">
        <v>2020</v>
      </c>
      <c r="BO168" s="225" t="n">
        <v>2020</v>
      </c>
      <c r="BP168" s="225" t="n">
        <v>2014</v>
      </c>
      <c r="BQ168" s="225" t="n">
        <v>2020</v>
      </c>
      <c r="BR168" s="225" t="n">
        <v>2020</v>
      </c>
      <c r="BS168" s="225" t="n">
        <v>2016</v>
      </c>
      <c r="BT168" s="225" t="n">
        <v>2020</v>
      </c>
      <c r="BU168" s="225" t="n">
        <v>2020</v>
      </c>
      <c r="BV168" s="225" t="n">
        <v>2020</v>
      </c>
      <c r="BW168" s="225" t="n">
        <v>2019</v>
      </c>
      <c r="BX168" s="225" t="n">
        <v>2017</v>
      </c>
      <c r="BY168" s="225" t="n">
        <v>2020</v>
      </c>
      <c r="BZ168" s="225" t="n">
        <v>2021</v>
      </c>
      <c r="CA168" s="225" t="n">
        <v>2015</v>
      </c>
    </row>
    <row r="169" customFormat="false" ht="14.5" hidden="false" customHeight="false" outlineLevel="0" collapsed="false">
      <c r="A169" s="178" t="s">
        <v>742</v>
      </c>
      <c r="B169" s="220" t="s">
        <v>743</v>
      </c>
      <c r="C169" s="225" t="n">
        <v>2015</v>
      </c>
      <c r="D169" s="225" t="n">
        <v>2015</v>
      </c>
      <c r="E169" s="225" t="n">
        <v>2015</v>
      </c>
      <c r="F169" s="225" t="n">
        <v>2015</v>
      </c>
      <c r="G169" s="225" t="n">
        <v>2015</v>
      </c>
      <c r="H169" s="225" t="n">
        <v>2015</v>
      </c>
      <c r="I169" s="225" t="n">
        <v>2015</v>
      </c>
      <c r="J169" s="225" t="n">
        <v>2021</v>
      </c>
      <c r="K169" s="225" t="n">
        <v>2021</v>
      </c>
      <c r="L169" s="225" t="n">
        <v>2020</v>
      </c>
      <c r="M169" s="225" t="n">
        <v>2015</v>
      </c>
      <c r="N169" s="225" t="n">
        <v>2015</v>
      </c>
      <c r="O169" s="225" t="n">
        <v>2015</v>
      </c>
      <c r="P169" s="225" t="n">
        <v>2015</v>
      </c>
      <c r="Q169" s="225" t="n">
        <v>2020</v>
      </c>
      <c r="R169" s="225" t="n">
        <v>2020</v>
      </c>
      <c r="S169" s="225" t="n">
        <v>2020</v>
      </c>
      <c r="T169" s="225" t="n">
        <v>2020</v>
      </c>
      <c r="U169" s="225" t="n">
        <v>2015</v>
      </c>
      <c r="V169" s="225" t="n">
        <v>2015</v>
      </c>
      <c r="W169" s="225" t="n">
        <v>2015</v>
      </c>
      <c r="X169" s="225" t="n">
        <v>2020</v>
      </c>
      <c r="Y169" s="225" t="n">
        <v>2020</v>
      </c>
      <c r="Z169" s="225" t="n">
        <v>2020</v>
      </c>
      <c r="AA169" s="225" t="n">
        <v>2000</v>
      </c>
      <c r="AB169" s="225" t="n">
        <v>2020</v>
      </c>
      <c r="AC169" s="225"/>
      <c r="AD169" s="225" t="n">
        <v>2018</v>
      </c>
      <c r="AE169" s="225" t="n">
        <v>2019</v>
      </c>
      <c r="AF169" s="225"/>
      <c r="AG169" s="225" t="n">
        <v>2020</v>
      </c>
      <c r="AH169" s="225" t="n">
        <v>2022</v>
      </c>
      <c r="AI169" s="225" t="n">
        <v>2021</v>
      </c>
      <c r="AJ169" s="225" t="n">
        <v>2021</v>
      </c>
      <c r="AK169" s="225" t="n">
        <v>2019</v>
      </c>
      <c r="AL169" s="225"/>
      <c r="AM169" s="225" t="n">
        <v>2022</v>
      </c>
      <c r="AN169" s="225"/>
      <c r="AO169" s="225"/>
      <c r="AP169" s="225"/>
      <c r="AQ169" s="225" t="n">
        <v>2020</v>
      </c>
      <c r="AR169" s="225" t="n">
        <v>2020</v>
      </c>
      <c r="AS169" s="225"/>
      <c r="AT169" s="225" t="n">
        <v>2020</v>
      </c>
      <c r="AU169" s="225" t="n">
        <v>2020</v>
      </c>
      <c r="AV169" s="225" t="n">
        <v>2019</v>
      </c>
      <c r="AW169" s="225"/>
      <c r="AX169" s="225" t="n">
        <v>2020</v>
      </c>
      <c r="AY169" s="225" t="n">
        <v>2019</v>
      </c>
      <c r="AZ169" s="225" t="n">
        <v>2018</v>
      </c>
      <c r="BA169" s="225" t="n">
        <v>2020</v>
      </c>
      <c r="BB169" s="225" t="n">
        <v>2021</v>
      </c>
      <c r="BC169" s="225" t="n">
        <v>2022</v>
      </c>
      <c r="BD169" s="226" t="n">
        <v>44700</v>
      </c>
      <c r="BE169" s="227" t="n">
        <v>44561</v>
      </c>
      <c r="BF169" s="225" t="n">
        <v>2021</v>
      </c>
      <c r="BG169" s="225" t="n">
        <v>2020</v>
      </c>
      <c r="BH169" s="225" t="n">
        <v>2020</v>
      </c>
      <c r="BI169" s="225" t="n">
        <v>2015</v>
      </c>
      <c r="BJ169" s="225" t="n">
        <v>2020</v>
      </c>
      <c r="BK169" s="225" t="n">
        <v>2021</v>
      </c>
      <c r="BL169" s="225" t="n">
        <v>2020</v>
      </c>
      <c r="BM169" s="225"/>
      <c r="BN169" s="225" t="n">
        <v>2020</v>
      </c>
      <c r="BO169" s="225" t="n">
        <v>2020</v>
      </c>
      <c r="BP169" s="225" t="n">
        <v>2014</v>
      </c>
      <c r="BQ169" s="225" t="n">
        <v>2020</v>
      </c>
      <c r="BR169" s="225" t="n">
        <v>2020</v>
      </c>
      <c r="BS169" s="225" t="n">
        <v>2016</v>
      </c>
      <c r="BT169" s="225" t="n">
        <v>2020</v>
      </c>
      <c r="BU169" s="225" t="n">
        <v>2020</v>
      </c>
      <c r="BV169" s="225" t="n">
        <v>2020</v>
      </c>
      <c r="BW169" s="225" t="n">
        <v>2019</v>
      </c>
      <c r="BX169" s="225" t="n">
        <v>2017</v>
      </c>
      <c r="BY169" s="225" t="n">
        <v>2020</v>
      </c>
      <c r="BZ169" s="225" t="n">
        <v>2021</v>
      </c>
      <c r="CA169" s="225" t="n">
        <v>2015</v>
      </c>
    </row>
    <row r="170" customFormat="false" ht="14.5" hidden="false" customHeight="false" outlineLevel="0" collapsed="false">
      <c r="A170" s="178" t="s">
        <v>744</v>
      </c>
      <c r="B170" s="220" t="s">
        <v>745</v>
      </c>
      <c r="C170" s="225" t="n">
        <v>2015</v>
      </c>
      <c r="D170" s="225" t="n">
        <v>2015</v>
      </c>
      <c r="E170" s="225" t="n">
        <v>2015</v>
      </c>
      <c r="F170" s="225" t="n">
        <v>2015</v>
      </c>
      <c r="G170" s="225" t="n">
        <v>2015</v>
      </c>
      <c r="H170" s="225" t="n">
        <v>2015</v>
      </c>
      <c r="I170" s="225" t="n">
        <v>2015</v>
      </c>
      <c r="J170" s="225" t="n">
        <v>2021</v>
      </c>
      <c r="K170" s="225" t="n">
        <v>2021</v>
      </c>
      <c r="L170" s="225" t="n">
        <v>2020</v>
      </c>
      <c r="M170" s="225" t="n">
        <v>2015</v>
      </c>
      <c r="N170" s="225" t="n">
        <v>2015</v>
      </c>
      <c r="O170" s="225" t="n">
        <v>2015</v>
      </c>
      <c r="P170" s="225" t="n">
        <v>2015</v>
      </c>
      <c r="Q170" s="225" t="n">
        <v>2020</v>
      </c>
      <c r="R170" s="225" t="n">
        <v>2020</v>
      </c>
      <c r="S170" s="225" t="n">
        <v>2020</v>
      </c>
      <c r="T170" s="225" t="n">
        <v>2020</v>
      </c>
      <c r="U170" s="225" t="n">
        <v>2015</v>
      </c>
      <c r="V170" s="225" t="n">
        <v>2015</v>
      </c>
      <c r="W170" s="225" t="n">
        <v>2015</v>
      </c>
      <c r="X170" s="225" t="n">
        <v>2020</v>
      </c>
      <c r="Y170" s="225" t="n">
        <v>2020</v>
      </c>
      <c r="Z170" s="225" t="n">
        <v>2020</v>
      </c>
      <c r="AA170" s="225"/>
      <c r="AB170" s="225" t="n">
        <v>2016</v>
      </c>
      <c r="AC170" s="225" t="n">
        <v>2020</v>
      </c>
      <c r="AD170" s="225" t="n">
        <v>2019</v>
      </c>
      <c r="AE170" s="225" t="n">
        <v>2020</v>
      </c>
      <c r="AF170" s="225" t="n">
        <v>2018</v>
      </c>
      <c r="AG170" s="225" t="n">
        <v>2020</v>
      </c>
      <c r="AH170" s="225" t="n">
        <v>2022</v>
      </c>
      <c r="AI170" s="225" t="n">
        <v>2021</v>
      </c>
      <c r="AJ170" s="225" t="n">
        <v>2021</v>
      </c>
      <c r="AK170" s="225" t="n">
        <v>2019</v>
      </c>
      <c r="AL170" s="225" t="n">
        <v>2009</v>
      </c>
      <c r="AM170" s="225"/>
      <c r="AN170" s="225" t="n">
        <v>2019</v>
      </c>
      <c r="AO170" s="225" t="n">
        <v>2020</v>
      </c>
      <c r="AP170" s="225" t="n">
        <v>2020</v>
      </c>
      <c r="AQ170" s="225" t="n">
        <v>2010</v>
      </c>
      <c r="AR170" s="225" t="n">
        <v>2020</v>
      </c>
      <c r="AS170" s="225" t="n">
        <v>2010</v>
      </c>
      <c r="AT170" s="225" t="n">
        <v>2020</v>
      </c>
      <c r="AU170" s="225" t="n">
        <v>2020</v>
      </c>
      <c r="AV170" s="225" t="n">
        <v>2020</v>
      </c>
      <c r="AW170" s="225" t="n">
        <v>2020</v>
      </c>
      <c r="AX170" s="225" t="n">
        <v>2020</v>
      </c>
      <c r="AY170" s="225" t="n">
        <v>2019</v>
      </c>
      <c r="AZ170" s="225" t="n">
        <v>2003</v>
      </c>
      <c r="BA170" s="225" t="n">
        <v>2020</v>
      </c>
      <c r="BB170" s="225" t="n">
        <v>2021</v>
      </c>
      <c r="BC170" s="225" t="n">
        <v>2022</v>
      </c>
      <c r="BD170" s="226" t="n">
        <v>44700</v>
      </c>
      <c r="BE170" s="227" t="n">
        <v>44561</v>
      </c>
      <c r="BF170" s="225" t="n">
        <v>2021</v>
      </c>
      <c r="BG170" s="225" t="n">
        <v>2020</v>
      </c>
      <c r="BH170" s="225" t="n">
        <v>2020</v>
      </c>
      <c r="BI170" s="225" t="n">
        <v>2013</v>
      </c>
      <c r="BJ170" s="225" t="n">
        <v>2020</v>
      </c>
      <c r="BK170" s="225" t="n">
        <v>2021</v>
      </c>
      <c r="BL170" s="225" t="n">
        <v>2020</v>
      </c>
      <c r="BM170" s="225" t="n">
        <v>2004</v>
      </c>
      <c r="BN170" s="225" t="n">
        <v>2020</v>
      </c>
      <c r="BO170" s="225" t="n">
        <v>2020</v>
      </c>
      <c r="BP170" s="225" t="n">
        <v>2014</v>
      </c>
      <c r="BQ170" s="225" t="n">
        <v>2020</v>
      </c>
      <c r="BR170" s="225" t="n">
        <v>2020</v>
      </c>
      <c r="BS170" s="225" t="n">
        <v>2016</v>
      </c>
      <c r="BT170" s="225" t="n">
        <v>2020</v>
      </c>
      <c r="BU170" s="225" t="n">
        <v>2020</v>
      </c>
      <c r="BV170" s="225"/>
      <c r="BW170" s="225" t="n">
        <v>2012</v>
      </c>
      <c r="BX170" s="225" t="n">
        <v>2017</v>
      </c>
      <c r="BY170" s="225" t="n">
        <v>2019</v>
      </c>
      <c r="BZ170" s="225" t="n">
        <v>2021</v>
      </c>
      <c r="CA170" s="225" t="n">
        <v>2015</v>
      </c>
    </row>
    <row r="171" customFormat="false" ht="14.5" hidden="false" customHeight="false" outlineLevel="0" collapsed="false">
      <c r="A171" s="178" t="s">
        <v>746</v>
      </c>
      <c r="B171" s="220" t="s">
        <v>747</v>
      </c>
      <c r="C171" s="225" t="n">
        <v>2015</v>
      </c>
      <c r="D171" s="225" t="n">
        <v>2015</v>
      </c>
      <c r="E171" s="225" t="n">
        <v>2015</v>
      </c>
      <c r="F171" s="225" t="n">
        <v>2015</v>
      </c>
      <c r="G171" s="225" t="n">
        <v>2015</v>
      </c>
      <c r="H171" s="225" t="n">
        <v>2015</v>
      </c>
      <c r="I171" s="225" t="n">
        <v>2015</v>
      </c>
      <c r="J171" s="225" t="n">
        <v>2021</v>
      </c>
      <c r="K171" s="225" t="n">
        <v>2021</v>
      </c>
      <c r="L171" s="225" t="n">
        <v>2020</v>
      </c>
      <c r="M171" s="225" t="n">
        <v>2015</v>
      </c>
      <c r="N171" s="225" t="n">
        <v>2015</v>
      </c>
      <c r="O171" s="225" t="n">
        <v>2015</v>
      </c>
      <c r="P171" s="225" t="n">
        <v>2015</v>
      </c>
      <c r="Q171" s="225" t="n">
        <v>2020</v>
      </c>
      <c r="R171" s="225" t="n">
        <v>2020</v>
      </c>
      <c r="S171" s="225" t="n">
        <v>2020</v>
      </c>
      <c r="T171" s="225" t="n">
        <v>2020</v>
      </c>
      <c r="U171" s="225" t="n">
        <v>2015</v>
      </c>
      <c r="V171" s="225" t="n">
        <v>2015</v>
      </c>
      <c r="W171" s="225" t="n">
        <v>2015</v>
      </c>
      <c r="X171" s="225" t="n">
        <v>2020</v>
      </c>
      <c r="Y171" s="225" t="n">
        <v>2020</v>
      </c>
      <c r="Z171" s="225" t="n">
        <v>2020</v>
      </c>
      <c r="AA171" s="225" t="n">
        <v>2017</v>
      </c>
      <c r="AB171" s="225" t="n">
        <v>2020</v>
      </c>
      <c r="AC171" s="225" t="n">
        <v>2020</v>
      </c>
      <c r="AD171" s="225" t="n">
        <v>2015</v>
      </c>
      <c r="AE171" s="225" t="n">
        <v>2019</v>
      </c>
      <c r="AF171" s="225" t="n">
        <v>2018</v>
      </c>
      <c r="AG171" s="225" t="n">
        <v>2020</v>
      </c>
      <c r="AH171" s="225" t="n">
        <v>2022</v>
      </c>
      <c r="AI171" s="225" t="n">
        <v>2021</v>
      </c>
      <c r="AJ171" s="225" t="n">
        <v>2021</v>
      </c>
      <c r="AK171" s="225" t="n">
        <v>2019</v>
      </c>
      <c r="AL171" s="225" t="n">
        <v>2017</v>
      </c>
      <c r="AM171" s="225" t="n">
        <v>2022</v>
      </c>
      <c r="AN171" s="225" t="n">
        <v>2019</v>
      </c>
      <c r="AO171" s="225" t="n">
        <v>2020</v>
      </c>
      <c r="AP171" s="225" t="n">
        <v>2020</v>
      </c>
      <c r="AQ171" s="225" t="n">
        <v>2020</v>
      </c>
      <c r="AR171" s="225" t="n">
        <v>2020</v>
      </c>
      <c r="AS171" s="225" t="n">
        <v>2017</v>
      </c>
      <c r="AT171" s="225" t="n">
        <v>2020</v>
      </c>
      <c r="AU171" s="225" t="n">
        <v>2020</v>
      </c>
      <c r="AV171" s="225" t="n">
        <v>2020</v>
      </c>
      <c r="AW171" s="225" t="n">
        <v>2020</v>
      </c>
      <c r="AX171" s="225" t="n">
        <v>2020</v>
      </c>
      <c r="AY171" s="225" t="n">
        <v>2019</v>
      </c>
      <c r="AZ171" s="225" t="n">
        <v>2015</v>
      </c>
      <c r="BA171" s="225" t="n">
        <v>2020</v>
      </c>
      <c r="BB171" s="225" t="n">
        <v>2021</v>
      </c>
      <c r="BC171" s="225" t="n">
        <v>2022</v>
      </c>
      <c r="BD171" s="226" t="n">
        <v>44700</v>
      </c>
      <c r="BE171" s="227" t="n">
        <v>44439</v>
      </c>
      <c r="BF171" s="225" t="n">
        <v>2021</v>
      </c>
      <c r="BG171" s="225" t="n">
        <v>2020</v>
      </c>
      <c r="BH171" s="225" t="n">
        <v>2020</v>
      </c>
      <c r="BI171" s="225" t="n">
        <v>2013</v>
      </c>
      <c r="BJ171" s="225" t="n">
        <v>2020</v>
      </c>
      <c r="BK171" s="225" t="n">
        <v>2021</v>
      </c>
      <c r="BL171" s="225" t="n">
        <v>2020</v>
      </c>
      <c r="BM171" s="225" t="n">
        <v>2014</v>
      </c>
      <c r="BN171" s="225" t="n">
        <v>2017</v>
      </c>
      <c r="BO171" s="225" t="n">
        <v>2020</v>
      </c>
      <c r="BP171" s="225" t="n">
        <v>2014</v>
      </c>
      <c r="BQ171" s="225" t="n">
        <v>2020</v>
      </c>
      <c r="BR171" s="225" t="n">
        <v>2020</v>
      </c>
      <c r="BS171" s="225" t="n">
        <v>2014</v>
      </c>
      <c r="BT171" s="225" t="n">
        <v>2020</v>
      </c>
      <c r="BU171" s="225" t="n">
        <v>2020</v>
      </c>
      <c r="BV171" s="225"/>
      <c r="BW171" s="225" t="n">
        <v>2019</v>
      </c>
      <c r="BX171" s="225" t="n">
        <v>2017</v>
      </c>
      <c r="BY171" s="225" t="n">
        <v>2020</v>
      </c>
      <c r="BZ171" s="225" t="n">
        <v>2021</v>
      </c>
      <c r="CA171" s="225" t="n">
        <v>2015</v>
      </c>
    </row>
    <row r="172" customFormat="false" ht="14.5" hidden="false" customHeight="false" outlineLevel="0" collapsed="false">
      <c r="A172" s="178" t="s">
        <v>748</v>
      </c>
      <c r="B172" s="220" t="s">
        <v>749</v>
      </c>
      <c r="C172" s="225" t="n">
        <v>2015</v>
      </c>
      <c r="D172" s="225" t="n">
        <v>2015</v>
      </c>
      <c r="E172" s="225" t="n">
        <v>2015</v>
      </c>
      <c r="F172" s="225" t="n">
        <v>2015</v>
      </c>
      <c r="G172" s="225" t="n">
        <v>2015</v>
      </c>
      <c r="H172" s="225" t="n">
        <v>2015</v>
      </c>
      <c r="I172" s="225" t="n">
        <v>2015</v>
      </c>
      <c r="J172" s="225" t="n">
        <v>2021</v>
      </c>
      <c r="K172" s="225" t="n">
        <v>2021</v>
      </c>
      <c r="L172" s="225" t="n">
        <v>2020</v>
      </c>
      <c r="M172" s="225" t="n">
        <v>2015</v>
      </c>
      <c r="N172" s="225" t="n">
        <v>2015</v>
      </c>
      <c r="O172" s="225" t="n">
        <v>2015</v>
      </c>
      <c r="P172" s="225" t="n">
        <v>2015</v>
      </c>
      <c r="Q172" s="225" t="n">
        <v>2020</v>
      </c>
      <c r="R172" s="225" t="n">
        <v>2020</v>
      </c>
      <c r="S172" s="225" t="n">
        <v>2020</v>
      </c>
      <c r="T172" s="225" t="n">
        <v>2020</v>
      </c>
      <c r="U172" s="225" t="n">
        <v>2015</v>
      </c>
      <c r="V172" s="225" t="n">
        <v>2015</v>
      </c>
      <c r="W172" s="225" t="n">
        <v>2015</v>
      </c>
      <c r="X172" s="225" t="n">
        <v>2020</v>
      </c>
      <c r="Y172" s="225" t="n">
        <v>2020</v>
      </c>
      <c r="Z172" s="225" t="n">
        <v>2020</v>
      </c>
      <c r="AA172" s="225" t="n">
        <v>2015</v>
      </c>
      <c r="AB172" s="225" t="n">
        <v>2020</v>
      </c>
      <c r="AC172" s="225" t="n">
        <v>2020</v>
      </c>
      <c r="AD172" s="225" t="n">
        <v>2018</v>
      </c>
      <c r="AE172" s="225" t="n">
        <v>2020</v>
      </c>
      <c r="AF172" s="225" t="n">
        <v>2018</v>
      </c>
      <c r="AG172" s="225" t="n">
        <v>2020</v>
      </c>
      <c r="AH172" s="225" t="n">
        <v>2022</v>
      </c>
      <c r="AI172" s="225" t="n">
        <v>2021</v>
      </c>
      <c r="AJ172" s="225" t="n">
        <v>2021</v>
      </c>
      <c r="AK172" s="225" t="n">
        <v>2019</v>
      </c>
      <c r="AL172" s="225" t="s">
        <v>796</v>
      </c>
      <c r="AM172" s="225" t="n">
        <v>2022</v>
      </c>
      <c r="AN172" s="225" t="n">
        <v>2019</v>
      </c>
      <c r="AO172" s="225" t="n">
        <v>2020</v>
      </c>
      <c r="AP172" s="225" t="n">
        <v>2020</v>
      </c>
      <c r="AQ172" s="225" t="n">
        <v>2020</v>
      </c>
      <c r="AR172" s="225" t="n">
        <v>2020</v>
      </c>
      <c r="AS172" s="225" t="n">
        <v>2018</v>
      </c>
      <c r="AT172" s="225" t="n">
        <v>2020</v>
      </c>
      <c r="AU172" s="225" t="n">
        <v>2020</v>
      </c>
      <c r="AV172" s="225" t="n">
        <v>2020</v>
      </c>
      <c r="AW172" s="225" t="n">
        <v>2020</v>
      </c>
      <c r="AX172" s="225" t="n">
        <v>2020</v>
      </c>
      <c r="AY172" s="225" t="n">
        <v>2019</v>
      </c>
      <c r="AZ172" s="225" t="n">
        <v>2018</v>
      </c>
      <c r="BA172" s="225" t="n">
        <v>2020</v>
      </c>
      <c r="BB172" s="225" t="n">
        <v>2021</v>
      </c>
      <c r="BC172" s="225" t="n">
        <v>2022</v>
      </c>
      <c r="BD172" s="226" t="n">
        <v>44700</v>
      </c>
      <c r="BE172" s="227" t="n">
        <v>44742</v>
      </c>
      <c r="BF172" s="225" t="n">
        <v>2021</v>
      </c>
      <c r="BG172" s="225" t="n">
        <v>2020</v>
      </c>
      <c r="BH172" s="225" t="n">
        <v>2020</v>
      </c>
      <c r="BI172" s="225" t="n">
        <v>2015</v>
      </c>
      <c r="BJ172" s="225" t="n">
        <v>2020</v>
      </c>
      <c r="BK172" s="225" t="n">
        <v>2021</v>
      </c>
      <c r="BL172" s="225" t="n">
        <v>2020</v>
      </c>
      <c r="BM172" s="225" t="n">
        <v>2015</v>
      </c>
      <c r="BN172" s="225" t="n">
        <v>2020</v>
      </c>
      <c r="BO172" s="225" t="n">
        <v>2020</v>
      </c>
      <c r="BP172" s="225" t="n">
        <v>2014</v>
      </c>
      <c r="BQ172" s="225" t="n">
        <v>2020</v>
      </c>
      <c r="BR172" s="225" t="n">
        <v>2020</v>
      </c>
      <c r="BS172" s="225" t="n">
        <v>2014</v>
      </c>
      <c r="BT172" s="225" t="n">
        <v>2020</v>
      </c>
      <c r="BU172" s="225" t="n">
        <v>2020</v>
      </c>
      <c r="BV172" s="225" t="n">
        <v>2020</v>
      </c>
      <c r="BW172" s="225" t="n">
        <v>2019</v>
      </c>
      <c r="BX172" s="225" t="n">
        <v>2017</v>
      </c>
      <c r="BY172" s="225" t="n">
        <v>2020</v>
      </c>
      <c r="BZ172" s="225" t="n">
        <v>2021</v>
      </c>
      <c r="CA172" s="225" t="n">
        <v>2015</v>
      </c>
    </row>
    <row r="173" customFormat="false" ht="14.5" hidden="false" customHeight="false" outlineLevel="0" collapsed="false">
      <c r="A173" s="178" t="s">
        <v>750</v>
      </c>
      <c r="B173" s="220" t="s">
        <v>751</v>
      </c>
      <c r="C173" s="225" t="n">
        <v>2015</v>
      </c>
      <c r="D173" s="225" t="n">
        <v>2015</v>
      </c>
      <c r="E173" s="225" t="n">
        <v>2015</v>
      </c>
      <c r="F173" s="225" t="n">
        <v>2015</v>
      </c>
      <c r="G173" s="225" t="n">
        <v>2015</v>
      </c>
      <c r="H173" s="225" t="n">
        <v>2015</v>
      </c>
      <c r="I173" s="225" t="n">
        <v>2015</v>
      </c>
      <c r="J173" s="225" t="n">
        <v>2021</v>
      </c>
      <c r="K173" s="225" t="n">
        <v>2021</v>
      </c>
      <c r="L173" s="225" t="n">
        <v>2020</v>
      </c>
      <c r="M173" s="225" t="n">
        <v>2015</v>
      </c>
      <c r="N173" s="225" t="n">
        <v>2015</v>
      </c>
      <c r="O173" s="225" t="n">
        <v>2015</v>
      </c>
      <c r="P173" s="225" t="n">
        <v>2015</v>
      </c>
      <c r="Q173" s="225" t="n">
        <v>2020</v>
      </c>
      <c r="R173" s="225" t="n">
        <v>2020</v>
      </c>
      <c r="S173" s="225" t="n">
        <v>2020</v>
      </c>
      <c r="T173" s="225" t="n">
        <v>2020</v>
      </c>
      <c r="U173" s="225" t="n">
        <v>2015</v>
      </c>
      <c r="V173" s="225" t="n">
        <v>2015</v>
      </c>
      <c r="W173" s="225" t="n">
        <v>2015</v>
      </c>
      <c r="X173" s="225" t="n">
        <v>2020</v>
      </c>
      <c r="Y173" s="225" t="n">
        <v>2020</v>
      </c>
      <c r="Z173" s="225" t="n">
        <v>2020</v>
      </c>
      <c r="AA173" s="225" t="n">
        <v>2000</v>
      </c>
      <c r="AB173" s="225" t="n">
        <v>2020</v>
      </c>
      <c r="AC173" s="225" t="n">
        <v>2020</v>
      </c>
      <c r="AD173" s="225" t="n">
        <v>2019</v>
      </c>
      <c r="AE173" s="225" t="n">
        <v>2020</v>
      </c>
      <c r="AF173" s="225" t="n">
        <v>2018</v>
      </c>
      <c r="AG173" s="225" t="n">
        <v>2020</v>
      </c>
      <c r="AH173" s="225" t="n">
        <v>2022</v>
      </c>
      <c r="AI173" s="225" t="n">
        <v>2021</v>
      </c>
      <c r="AJ173" s="225" t="n">
        <v>2021</v>
      </c>
      <c r="AK173" s="225" t="n">
        <v>2019</v>
      </c>
      <c r="AL173" s="225" t="n">
        <v>2019</v>
      </c>
      <c r="AM173" s="225" t="n">
        <v>2022</v>
      </c>
      <c r="AN173" s="225" t="n">
        <v>2019</v>
      </c>
      <c r="AO173" s="225" t="n">
        <v>2020</v>
      </c>
      <c r="AP173" s="225" t="n">
        <v>2020</v>
      </c>
      <c r="AQ173" s="225" t="n">
        <v>2020</v>
      </c>
      <c r="AR173" s="225" t="n">
        <v>2020</v>
      </c>
      <c r="AS173" s="225" t="n">
        <v>2019</v>
      </c>
      <c r="AT173" s="225" t="n">
        <v>2020</v>
      </c>
      <c r="AU173" s="225" t="n">
        <v>2020</v>
      </c>
      <c r="AV173" s="225" t="n">
        <v>2020</v>
      </c>
      <c r="AW173" s="225" t="n">
        <v>2020</v>
      </c>
      <c r="AX173" s="225" t="n">
        <v>2020</v>
      </c>
      <c r="AY173" s="225" t="n">
        <v>2019</v>
      </c>
      <c r="AZ173" s="225" t="n">
        <v>2020</v>
      </c>
      <c r="BA173" s="225" t="n">
        <v>2020</v>
      </c>
      <c r="BB173" s="225" t="n">
        <v>2021</v>
      </c>
      <c r="BC173" s="225" t="n">
        <v>2022</v>
      </c>
      <c r="BD173" s="226" t="n">
        <v>44700</v>
      </c>
      <c r="BE173" s="227" t="n">
        <v>44561</v>
      </c>
      <c r="BF173" s="225" t="n">
        <v>2021</v>
      </c>
      <c r="BG173" s="225" t="n">
        <v>2020</v>
      </c>
      <c r="BH173" s="225" t="n">
        <v>2020</v>
      </c>
      <c r="BI173" s="225" t="n">
        <v>2015</v>
      </c>
      <c r="BJ173" s="225" t="n">
        <v>2020</v>
      </c>
      <c r="BK173" s="225" t="n">
        <v>2021</v>
      </c>
      <c r="BL173" s="225" t="n">
        <v>2020</v>
      </c>
      <c r="BM173" s="225" t="n">
        <v>2018</v>
      </c>
      <c r="BN173" s="225" t="n">
        <v>2020</v>
      </c>
      <c r="BO173" s="225" t="n">
        <v>2020</v>
      </c>
      <c r="BP173" s="225" t="n">
        <v>2014</v>
      </c>
      <c r="BQ173" s="225" t="n">
        <v>2020</v>
      </c>
      <c r="BR173" s="225" t="n">
        <v>2020</v>
      </c>
      <c r="BS173" s="225" t="n">
        <v>2017</v>
      </c>
      <c r="BT173" s="225" t="n">
        <v>2020</v>
      </c>
      <c r="BU173" s="225" t="n">
        <v>2020</v>
      </c>
      <c r="BV173" s="225"/>
      <c r="BW173" s="225" t="n">
        <v>2019</v>
      </c>
      <c r="BX173" s="225" t="n">
        <v>2017</v>
      </c>
      <c r="BY173" s="225" t="n">
        <v>2020</v>
      </c>
      <c r="BZ173" s="225" t="n">
        <v>2021</v>
      </c>
      <c r="CA173" s="225" t="n">
        <v>2015</v>
      </c>
    </row>
    <row r="174" customFormat="false" ht="14.5" hidden="false" customHeight="false" outlineLevel="0" collapsed="false">
      <c r="A174" s="178" t="s">
        <v>752</v>
      </c>
      <c r="B174" s="220" t="s">
        <v>753</v>
      </c>
      <c r="C174" s="225" t="n">
        <v>2015</v>
      </c>
      <c r="D174" s="225" t="n">
        <v>2015</v>
      </c>
      <c r="E174" s="225" t="n">
        <v>2015</v>
      </c>
      <c r="F174" s="225" t="n">
        <v>2015</v>
      </c>
      <c r="G174" s="225" t="n">
        <v>2015</v>
      </c>
      <c r="H174" s="225" t="n">
        <v>2015</v>
      </c>
      <c r="I174" s="225" t="n">
        <v>2015</v>
      </c>
      <c r="J174" s="225" t="n">
        <v>2021</v>
      </c>
      <c r="K174" s="225" t="n">
        <v>2021</v>
      </c>
      <c r="L174" s="225" t="n">
        <v>2020</v>
      </c>
      <c r="M174" s="225" t="n">
        <v>2015</v>
      </c>
      <c r="N174" s="225" t="n">
        <v>2015</v>
      </c>
      <c r="O174" s="225" t="n">
        <v>2015</v>
      </c>
      <c r="P174" s="225" t="n">
        <v>2015</v>
      </c>
      <c r="Q174" s="225" t="n">
        <v>2020</v>
      </c>
      <c r="R174" s="225" t="n">
        <v>2020</v>
      </c>
      <c r="S174" s="225" t="n">
        <v>2020</v>
      </c>
      <c r="T174" s="225" t="n">
        <v>2020</v>
      </c>
      <c r="U174" s="225" t="n">
        <v>2015</v>
      </c>
      <c r="V174" s="225" t="n">
        <v>2015</v>
      </c>
      <c r="W174" s="225" t="n">
        <v>2015</v>
      </c>
      <c r="X174" s="225" t="n">
        <v>2020</v>
      </c>
      <c r="Y174" s="225" t="n">
        <v>2020</v>
      </c>
      <c r="Z174" s="225" t="n">
        <v>2020</v>
      </c>
      <c r="AA174" s="225" t="n">
        <v>2016</v>
      </c>
      <c r="AB174" s="225" t="n">
        <v>2020</v>
      </c>
      <c r="AC174" s="225" t="n">
        <v>2020</v>
      </c>
      <c r="AD174" s="225"/>
      <c r="AE174" s="225" t="n">
        <v>2020</v>
      </c>
      <c r="AF174" s="225" t="n">
        <v>2018</v>
      </c>
      <c r="AG174" s="225" t="n">
        <v>2020</v>
      </c>
      <c r="AH174" s="225" t="n">
        <v>2022</v>
      </c>
      <c r="AI174" s="225" t="n">
        <v>2021</v>
      </c>
      <c r="AJ174" s="225" t="n">
        <v>2021</v>
      </c>
      <c r="AK174" s="225" t="n">
        <v>2019</v>
      </c>
      <c r="AL174" s="225" t="n">
        <v>2016</v>
      </c>
      <c r="AM174" s="225" t="n">
        <v>2022</v>
      </c>
      <c r="AN174" s="225" t="n">
        <v>2019</v>
      </c>
      <c r="AO174" s="225" t="n">
        <v>2020</v>
      </c>
      <c r="AP174" s="225" t="n">
        <v>2020</v>
      </c>
      <c r="AQ174" s="225" t="n">
        <v>2020</v>
      </c>
      <c r="AR174" s="225" t="n">
        <v>2020</v>
      </c>
      <c r="AS174" s="225" t="n">
        <v>2020</v>
      </c>
      <c r="AT174" s="225" t="n">
        <v>2020</v>
      </c>
      <c r="AU174" s="225" t="n">
        <v>2020</v>
      </c>
      <c r="AV174" s="225" t="n">
        <v>2020</v>
      </c>
      <c r="AW174" s="225" t="n">
        <v>2020</v>
      </c>
      <c r="AX174" s="225" t="n">
        <v>2020</v>
      </c>
      <c r="AY174" s="225"/>
      <c r="AZ174" s="225" t="n">
        <v>2014</v>
      </c>
      <c r="BA174" s="225" t="n">
        <v>2020</v>
      </c>
      <c r="BB174" s="225" t="n">
        <v>2021</v>
      </c>
      <c r="BC174" s="225" t="n">
        <v>2022</v>
      </c>
      <c r="BD174" s="226" t="n">
        <v>44700</v>
      </c>
      <c r="BE174" s="227" t="n">
        <v>44561</v>
      </c>
      <c r="BF174" s="225" t="n">
        <v>2021</v>
      </c>
      <c r="BG174" s="225" t="n">
        <v>2020</v>
      </c>
      <c r="BH174" s="225" t="n">
        <v>2020</v>
      </c>
      <c r="BI174" s="225" t="n">
        <v>2013</v>
      </c>
      <c r="BJ174" s="225" t="n">
        <v>2019</v>
      </c>
      <c r="BK174" s="225" t="n">
        <v>2021</v>
      </c>
      <c r="BL174" s="225" t="n">
        <v>2020</v>
      </c>
      <c r="BM174" s="225" t="n">
        <v>2018</v>
      </c>
      <c r="BN174" s="225" t="n">
        <v>2020</v>
      </c>
      <c r="BO174" s="225" t="n">
        <v>2020</v>
      </c>
      <c r="BP174" s="225" t="n">
        <v>2014</v>
      </c>
      <c r="BQ174" s="225" t="n">
        <v>2020</v>
      </c>
      <c r="BR174" s="225" t="n">
        <v>2020</v>
      </c>
      <c r="BS174" s="225" t="n">
        <v>2017</v>
      </c>
      <c r="BT174" s="225" t="n">
        <v>2020</v>
      </c>
      <c r="BU174" s="225" t="n">
        <v>2020</v>
      </c>
      <c r="BV174" s="225"/>
      <c r="BW174" s="225" t="n">
        <v>2019</v>
      </c>
      <c r="BX174" s="225" t="n">
        <v>2017</v>
      </c>
      <c r="BY174" s="225" t="n">
        <v>2020</v>
      </c>
      <c r="BZ174" s="225" t="n">
        <v>2021</v>
      </c>
      <c r="CA174" s="225" t="n">
        <v>2015</v>
      </c>
    </row>
    <row r="175" customFormat="false" ht="14.5" hidden="false" customHeight="false" outlineLevel="0" collapsed="false">
      <c r="A175" s="178" t="s">
        <v>754</v>
      </c>
      <c r="B175" s="220" t="s">
        <v>755</v>
      </c>
      <c r="C175" s="225" t="n">
        <v>2015</v>
      </c>
      <c r="D175" s="225" t="n">
        <v>2015</v>
      </c>
      <c r="E175" s="225" t="n">
        <v>2015</v>
      </c>
      <c r="F175" s="225" t="n">
        <v>2015</v>
      </c>
      <c r="G175" s="225" t="n">
        <v>2015</v>
      </c>
      <c r="H175" s="225" t="n">
        <v>2015</v>
      </c>
      <c r="I175" s="225" t="n">
        <v>2015</v>
      </c>
      <c r="J175" s="225" t="n">
        <v>2021</v>
      </c>
      <c r="K175" s="225" t="n">
        <v>2021</v>
      </c>
      <c r="L175" s="225" t="n">
        <v>2020</v>
      </c>
      <c r="M175" s="225" t="n">
        <v>2015</v>
      </c>
      <c r="N175" s="225" t="n">
        <v>2015</v>
      </c>
      <c r="O175" s="225" t="n">
        <v>2015</v>
      </c>
      <c r="P175" s="225" t="n">
        <v>2015</v>
      </c>
      <c r="Q175" s="225" t="n">
        <v>2020</v>
      </c>
      <c r="R175" s="225" t="n">
        <v>2020</v>
      </c>
      <c r="S175" s="225" t="n">
        <v>2020</v>
      </c>
      <c r="T175" s="225" t="n">
        <v>2020</v>
      </c>
      <c r="U175" s="225" t="n">
        <v>2015</v>
      </c>
      <c r="V175" s="225" t="n">
        <v>2015</v>
      </c>
      <c r="W175" s="225" t="n">
        <v>2015</v>
      </c>
      <c r="X175" s="225" t="n">
        <v>2020</v>
      </c>
      <c r="Y175" s="225" t="n">
        <v>2020</v>
      </c>
      <c r="Z175" s="225" t="n">
        <v>2020</v>
      </c>
      <c r="AA175" s="225" t="n">
        <v>2014</v>
      </c>
      <c r="AB175" s="225" t="n">
        <v>2020</v>
      </c>
      <c r="AC175" s="225" t="n">
        <v>2020</v>
      </c>
      <c r="AD175" s="225" t="n">
        <v>2017</v>
      </c>
      <c r="AE175" s="225" t="n">
        <v>2020</v>
      </c>
      <c r="AF175" s="225" t="n">
        <v>2018</v>
      </c>
      <c r="AG175" s="225" t="n">
        <v>2020</v>
      </c>
      <c r="AH175" s="225" t="n">
        <v>2022</v>
      </c>
      <c r="AI175" s="225" t="n">
        <v>2021</v>
      </c>
      <c r="AJ175" s="225" t="n">
        <v>2021</v>
      </c>
      <c r="AK175" s="225" t="n">
        <v>2019</v>
      </c>
      <c r="AL175" s="225" t="n">
        <v>2017</v>
      </c>
      <c r="AM175" s="225" t="n">
        <v>2022</v>
      </c>
      <c r="AN175" s="225" t="n">
        <v>2019</v>
      </c>
      <c r="AO175" s="225" t="n">
        <v>2020</v>
      </c>
      <c r="AP175" s="225" t="n">
        <v>2020</v>
      </c>
      <c r="AQ175" s="225" t="n">
        <v>2020</v>
      </c>
      <c r="AR175" s="225" t="n">
        <v>2020</v>
      </c>
      <c r="AS175" s="225" t="n">
        <v>2017</v>
      </c>
      <c r="AT175" s="225" t="n">
        <v>2020</v>
      </c>
      <c r="AU175" s="225" t="n">
        <v>2020</v>
      </c>
      <c r="AV175" s="225" t="n">
        <v>2020</v>
      </c>
      <c r="AW175" s="225" t="n">
        <v>2020</v>
      </c>
      <c r="AX175" s="225" t="n">
        <v>2020</v>
      </c>
      <c r="AY175" s="225" t="n">
        <v>2019</v>
      </c>
      <c r="AZ175" s="225" t="n">
        <v>2018</v>
      </c>
      <c r="BA175" s="225" t="n">
        <v>2020</v>
      </c>
      <c r="BB175" s="225" t="n">
        <v>2021</v>
      </c>
      <c r="BC175" s="225" t="n">
        <v>2022</v>
      </c>
      <c r="BD175" s="226" t="n">
        <v>44700</v>
      </c>
      <c r="BE175" s="227" t="n">
        <v>44742</v>
      </c>
      <c r="BF175" s="225" t="n">
        <v>2021</v>
      </c>
      <c r="BG175" s="225" t="n">
        <v>2020</v>
      </c>
      <c r="BH175" s="225" t="n">
        <v>2020</v>
      </c>
      <c r="BI175" s="225" t="n">
        <v>2015</v>
      </c>
      <c r="BJ175" s="225" t="n">
        <v>2020</v>
      </c>
      <c r="BK175" s="225" t="n">
        <v>2021</v>
      </c>
      <c r="BL175" s="225" t="n">
        <v>2020</v>
      </c>
      <c r="BM175" s="225" t="n">
        <v>2019</v>
      </c>
      <c r="BN175" s="225" t="n">
        <v>2020</v>
      </c>
      <c r="BO175" s="225" t="n">
        <v>2020</v>
      </c>
      <c r="BP175" s="225" t="n">
        <v>2014</v>
      </c>
      <c r="BQ175" s="225" t="n">
        <v>2020</v>
      </c>
      <c r="BR175" s="225" t="n">
        <v>2020</v>
      </c>
      <c r="BS175" s="225" t="n">
        <v>2015</v>
      </c>
      <c r="BT175" s="225" t="n">
        <v>2020</v>
      </c>
      <c r="BU175" s="225" t="n">
        <v>2020</v>
      </c>
      <c r="BV175" s="225" t="n">
        <v>2020</v>
      </c>
      <c r="BW175" s="225" t="n">
        <v>2019</v>
      </c>
      <c r="BX175" s="225" t="n">
        <v>2017</v>
      </c>
      <c r="BY175" s="225" t="n">
        <v>2020</v>
      </c>
      <c r="BZ175" s="225" t="n">
        <v>2021</v>
      </c>
      <c r="CA175" s="225" t="n">
        <v>2015</v>
      </c>
    </row>
    <row r="176" customFormat="false" ht="14.5" hidden="false" customHeight="false" outlineLevel="0" collapsed="false">
      <c r="A176" s="178" t="s">
        <v>756</v>
      </c>
      <c r="B176" s="220" t="s">
        <v>757</v>
      </c>
      <c r="C176" s="225" t="n">
        <v>2015</v>
      </c>
      <c r="D176" s="225" t="n">
        <v>2015</v>
      </c>
      <c r="E176" s="225" t="n">
        <v>2015</v>
      </c>
      <c r="F176" s="225" t="n">
        <v>2015</v>
      </c>
      <c r="G176" s="225" t="n">
        <v>2015</v>
      </c>
      <c r="H176" s="225" t="n">
        <v>2015</v>
      </c>
      <c r="I176" s="225" t="n">
        <v>2015</v>
      </c>
      <c r="J176" s="225" t="n">
        <v>2021</v>
      </c>
      <c r="K176" s="225" t="n">
        <v>2021</v>
      </c>
      <c r="L176" s="225"/>
      <c r="M176" s="225" t="n">
        <v>2015</v>
      </c>
      <c r="N176" s="225" t="n">
        <v>2015</v>
      </c>
      <c r="O176" s="225" t="n">
        <v>2015</v>
      </c>
      <c r="P176" s="225" t="n">
        <v>2015</v>
      </c>
      <c r="Q176" s="225" t="n">
        <v>2020</v>
      </c>
      <c r="R176" s="225" t="n">
        <v>2020</v>
      </c>
      <c r="S176" s="225" t="n">
        <v>2020</v>
      </c>
      <c r="T176" s="225" t="n">
        <v>2020</v>
      </c>
      <c r="U176" s="225" t="n">
        <v>2015</v>
      </c>
      <c r="V176" s="225" t="n">
        <v>2015</v>
      </c>
      <c r="W176" s="225" t="n">
        <v>2015</v>
      </c>
      <c r="X176" s="225" t="n">
        <v>2020</v>
      </c>
      <c r="Y176" s="225" t="n">
        <v>2020</v>
      </c>
      <c r="Z176" s="225" t="n">
        <v>2020</v>
      </c>
      <c r="AA176" s="225"/>
      <c r="AB176" s="225" t="n">
        <v>2020</v>
      </c>
      <c r="AC176" s="225" t="n">
        <v>2020</v>
      </c>
      <c r="AD176" s="225" t="n">
        <v>2018</v>
      </c>
      <c r="AE176" s="225" t="n">
        <v>2020</v>
      </c>
      <c r="AF176" s="225"/>
      <c r="AG176" s="225" t="n">
        <v>2020</v>
      </c>
      <c r="AH176" s="225" t="n">
        <v>2022</v>
      </c>
      <c r="AI176" s="225" t="n">
        <v>2021</v>
      </c>
      <c r="AJ176" s="225" t="n">
        <v>2021</v>
      </c>
      <c r="AK176" s="225" t="n">
        <v>2019</v>
      </c>
      <c r="AL176" s="225"/>
      <c r="AM176" s="225" t="n">
        <v>2022</v>
      </c>
      <c r="AN176" s="225" t="n">
        <v>2019</v>
      </c>
      <c r="AO176" s="225" t="n">
        <v>2020</v>
      </c>
      <c r="AP176" s="225" t="n">
        <v>2020</v>
      </c>
      <c r="AQ176" s="225" t="n">
        <v>2020</v>
      </c>
      <c r="AR176" s="225" t="n">
        <v>2020</v>
      </c>
      <c r="AS176" s="225" t="n">
        <v>2019</v>
      </c>
      <c r="AT176" s="225" t="n">
        <v>2020</v>
      </c>
      <c r="AU176" s="225"/>
      <c r="AV176" s="225"/>
      <c r="AW176" s="225"/>
      <c r="AX176" s="225" t="n">
        <v>2020</v>
      </c>
      <c r="AY176" s="225" t="n">
        <v>2019</v>
      </c>
      <c r="AZ176" s="225" t="n">
        <v>2015</v>
      </c>
      <c r="BA176" s="225" t="n">
        <v>2020</v>
      </c>
      <c r="BB176" s="225" t="n">
        <v>2021</v>
      </c>
      <c r="BC176" s="225" t="n">
        <v>2022</v>
      </c>
      <c r="BD176" s="226" t="n">
        <v>44700</v>
      </c>
      <c r="BE176" s="227" t="n">
        <v>44561</v>
      </c>
      <c r="BF176" s="225" t="n">
        <v>2021</v>
      </c>
      <c r="BG176" s="225" t="n">
        <v>2020</v>
      </c>
      <c r="BH176" s="225" t="n">
        <v>2020</v>
      </c>
      <c r="BI176" s="225" t="n">
        <v>2013</v>
      </c>
      <c r="BJ176" s="225" t="n">
        <v>2020</v>
      </c>
      <c r="BK176" s="225" t="n">
        <v>2011</v>
      </c>
      <c r="BL176" s="225" t="n">
        <v>2020</v>
      </c>
      <c r="BM176" s="225" t="n">
        <v>2018</v>
      </c>
      <c r="BN176" s="225" t="n">
        <v>2017</v>
      </c>
      <c r="BO176" s="225" t="n">
        <v>2020</v>
      </c>
      <c r="BP176" s="225" t="n">
        <v>2014</v>
      </c>
      <c r="BQ176" s="225" t="n">
        <v>2020</v>
      </c>
      <c r="BR176" s="225" t="n">
        <v>2020</v>
      </c>
      <c r="BS176" s="225" t="n">
        <v>2013</v>
      </c>
      <c r="BT176" s="225" t="n">
        <v>2020</v>
      </c>
      <c r="BU176" s="225" t="n">
        <v>2020</v>
      </c>
      <c r="BV176" s="225"/>
      <c r="BW176" s="225" t="n">
        <v>2019</v>
      </c>
      <c r="BX176" s="225" t="n">
        <v>2017</v>
      </c>
      <c r="BY176" s="225" t="n">
        <v>2020</v>
      </c>
      <c r="BZ176" s="225" t="n">
        <v>2021</v>
      </c>
      <c r="CA176" s="225" t="n">
        <v>2015</v>
      </c>
    </row>
    <row r="177" customFormat="false" ht="14.5" hidden="false" customHeight="false" outlineLevel="0" collapsed="false">
      <c r="A177" s="178" t="s">
        <v>758</v>
      </c>
      <c r="B177" s="220" t="s">
        <v>759</v>
      </c>
      <c r="C177" s="225" t="n">
        <v>2015</v>
      </c>
      <c r="D177" s="225" t="n">
        <v>2015</v>
      </c>
      <c r="E177" s="225" t="n">
        <v>2015</v>
      </c>
      <c r="F177" s="225" t="n">
        <v>2015</v>
      </c>
      <c r="G177" s="225" t="n">
        <v>2015</v>
      </c>
      <c r="H177" s="225" t="n">
        <v>2015</v>
      </c>
      <c r="I177" s="225" t="n">
        <v>2015</v>
      </c>
      <c r="J177" s="225" t="n">
        <v>2021</v>
      </c>
      <c r="K177" s="225" t="n">
        <v>2021</v>
      </c>
      <c r="L177" s="225" t="n">
        <v>2020</v>
      </c>
      <c r="M177" s="225" t="n">
        <v>2015</v>
      </c>
      <c r="N177" s="225" t="n">
        <v>2015</v>
      </c>
      <c r="O177" s="225" t="n">
        <v>2015</v>
      </c>
      <c r="P177" s="225" t="n">
        <v>2015</v>
      </c>
      <c r="Q177" s="225" t="n">
        <v>2020</v>
      </c>
      <c r="R177" s="225" t="n">
        <v>2020</v>
      </c>
      <c r="S177" s="225" t="n">
        <v>2020</v>
      </c>
      <c r="T177" s="225" t="n">
        <v>2020</v>
      </c>
      <c r="U177" s="225" t="n">
        <v>2015</v>
      </c>
      <c r="V177" s="225" t="n">
        <v>2015</v>
      </c>
      <c r="W177" s="225" t="n">
        <v>2015</v>
      </c>
      <c r="X177" s="225" t="n">
        <v>2020</v>
      </c>
      <c r="Y177" s="225" t="n">
        <v>2020</v>
      </c>
      <c r="Z177" s="225" t="n">
        <v>2020</v>
      </c>
      <c r="AA177" s="225" t="n">
        <v>2011</v>
      </c>
      <c r="AB177" s="225" t="n">
        <v>2020</v>
      </c>
      <c r="AC177" s="225" t="n">
        <v>2015</v>
      </c>
      <c r="AD177" s="225" t="n">
        <v>2017</v>
      </c>
      <c r="AE177" s="225" t="n">
        <v>2019</v>
      </c>
      <c r="AF177" s="225" t="n">
        <v>2018</v>
      </c>
      <c r="AG177" s="225" t="n">
        <v>2020</v>
      </c>
      <c r="AH177" s="225" t="n">
        <v>2022</v>
      </c>
      <c r="AI177" s="225" t="n">
        <v>2021</v>
      </c>
      <c r="AJ177" s="225" t="n">
        <v>2021</v>
      </c>
      <c r="AK177" s="225" t="n">
        <v>2019</v>
      </c>
      <c r="AL177" s="225" t="n">
        <v>2011</v>
      </c>
      <c r="AM177" s="225" t="n">
        <v>2022</v>
      </c>
      <c r="AN177" s="225" t="n">
        <v>2019</v>
      </c>
      <c r="AO177" s="225" t="n">
        <v>2020</v>
      </c>
      <c r="AP177" s="225" t="n">
        <v>2020</v>
      </c>
      <c r="AQ177" s="225" t="n">
        <v>2020</v>
      </c>
      <c r="AR177" s="225" t="n">
        <v>2020</v>
      </c>
      <c r="AS177" s="225" t="n">
        <v>2011</v>
      </c>
      <c r="AT177" s="225" t="n">
        <v>2020</v>
      </c>
      <c r="AU177" s="225" t="n">
        <v>2020</v>
      </c>
      <c r="AV177" s="225" t="n">
        <v>2020</v>
      </c>
      <c r="AW177" s="225"/>
      <c r="AX177" s="225" t="n">
        <v>2020</v>
      </c>
      <c r="AY177" s="225" t="n">
        <v>2019</v>
      </c>
      <c r="AZ177" s="225"/>
      <c r="BA177" s="225" t="n">
        <v>2020</v>
      </c>
      <c r="BB177" s="225" t="n">
        <v>2021</v>
      </c>
      <c r="BC177" s="225" t="n">
        <v>2022</v>
      </c>
      <c r="BD177" s="226" t="n">
        <v>44700</v>
      </c>
      <c r="BE177" s="227" t="n">
        <v>44377</v>
      </c>
      <c r="BF177" s="225" t="n">
        <v>2021</v>
      </c>
      <c r="BG177" s="225" t="n">
        <v>2020</v>
      </c>
      <c r="BH177" s="225" t="n">
        <v>2020</v>
      </c>
      <c r="BI177" s="225" t="n">
        <v>2013</v>
      </c>
      <c r="BJ177" s="225" t="n">
        <v>2020</v>
      </c>
      <c r="BK177" s="225" t="n">
        <v>2021</v>
      </c>
      <c r="BL177" s="225" t="n">
        <v>2020</v>
      </c>
      <c r="BM177" s="225" t="n">
        <v>2010</v>
      </c>
      <c r="BN177" s="225" t="n">
        <v>2017</v>
      </c>
      <c r="BO177" s="225" t="n">
        <v>2020</v>
      </c>
      <c r="BP177" s="225" t="n">
        <v>2014</v>
      </c>
      <c r="BQ177" s="225" t="n">
        <v>2020</v>
      </c>
      <c r="BR177" s="225" t="n">
        <v>2020</v>
      </c>
      <c r="BS177" s="225" t="n">
        <v>2015</v>
      </c>
      <c r="BT177" s="225" t="n">
        <v>2019</v>
      </c>
      <c r="BU177" s="225" t="n">
        <v>2019</v>
      </c>
      <c r="BV177" s="225" t="n">
        <v>2019</v>
      </c>
      <c r="BW177" s="225" t="n">
        <v>2019</v>
      </c>
      <c r="BX177" s="225" t="n">
        <v>2017</v>
      </c>
      <c r="BY177" s="225" t="n">
        <v>2020</v>
      </c>
      <c r="BZ177" s="225" t="n">
        <v>2021</v>
      </c>
      <c r="CA177" s="225" t="n">
        <v>2015</v>
      </c>
    </row>
    <row r="178" customFormat="false" ht="14.5" hidden="false" customHeight="false" outlineLevel="0" collapsed="false">
      <c r="A178" s="178" t="s">
        <v>760</v>
      </c>
      <c r="B178" s="220" t="s">
        <v>761</v>
      </c>
      <c r="C178" s="225" t="n">
        <v>2015</v>
      </c>
      <c r="D178" s="225" t="n">
        <v>2015</v>
      </c>
      <c r="E178" s="225" t="n">
        <v>2015</v>
      </c>
      <c r="F178" s="225" t="n">
        <v>2015</v>
      </c>
      <c r="G178" s="225" t="n">
        <v>2015</v>
      </c>
      <c r="H178" s="225" t="n">
        <v>2015</v>
      </c>
      <c r="I178" s="225" t="n">
        <v>2015</v>
      </c>
      <c r="J178" s="225" t="n">
        <v>2021</v>
      </c>
      <c r="K178" s="225" t="n">
        <v>2021</v>
      </c>
      <c r="L178" s="225" t="n">
        <v>2020</v>
      </c>
      <c r="M178" s="225" t="n">
        <v>2015</v>
      </c>
      <c r="N178" s="225" t="n">
        <v>2015</v>
      </c>
      <c r="O178" s="225" t="n">
        <v>2015</v>
      </c>
      <c r="P178" s="225" t="n">
        <v>2015</v>
      </c>
      <c r="Q178" s="225" t="n">
        <v>2020</v>
      </c>
      <c r="R178" s="225" t="n">
        <v>2020</v>
      </c>
      <c r="S178" s="225" t="n">
        <v>2020</v>
      </c>
      <c r="T178" s="225" t="n">
        <v>2020</v>
      </c>
      <c r="U178" s="225" t="n">
        <v>2015</v>
      </c>
      <c r="V178" s="225" t="n">
        <v>2015</v>
      </c>
      <c r="W178" s="225" t="n">
        <v>2015</v>
      </c>
      <c r="X178" s="225" t="n">
        <v>2020</v>
      </c>
      <c r="Y178" s="225" t="n">
        <v>2020</v>
      </c>
      <c r="Z178" s="225" t="n">
        <v>2020</v>
      </c>
      <c r="AA178" s="225"/>
      <c r="AB178" s="225" t="n">
        <v>2020</v>
      </c>
      <c r="AC178" s="225" t="n">
        <v>2020</v>
      </c>
      <c r="AD178" s="225" t="n">
        <v>2018</v>
      </c>
      <c r="AE178" s="225" t="n">
        <v>2020</v>
      </c>
      <c r="AF178" s="225" t="n">
        <v>2018</v>
      </c>
      <c r="AG178" s="225" t="n">
        <v>2020</v>
      </c>
      <c r="AH178" s="225" t="n">
        <v>2022</v>
      </c>
      <c r="AI178" s="225" t="n">
        <v>2021</v>
      </c>
      <c r="AJ178" s="225" t="n">
        <v>2021</v>
      </c>
      <c r="AK178" s="225" t="n">
        <v>2019</v>
      </c>
      <c r="AL178" s="225" t="n">
        <v>2018</v>
      </c>
      <c r="AM178" s="225" t="n">
        <v>2022</v>
      </c>
      <c r="AN178" s="225" t="n">
        <v>2019</v>
      </c>
      <c r="AO178" s="225" t="n">
        <v>2020</v>
      </c>
      <c r="AP178" s="225" t="n">
        <v>2020</v>
      </c>
      <c r="AQ178" s="225" t="n">
        <v>2020</v>
      </c>
      <c r="AR178" s="225" t="n">
        <v>2020</v>
      </c>
      <c r="AS178" s="225" t="n">
        <v>2018</v>
      </c>
      <c r="AT178" s="225" t="n">
        <v>2020</v>
      </c>
      <c r="AU178" s="225" t="n">
        <v>2020</v>
      </c>
      <c r="AV178" s="225" t="n">
        <v>2020</v>
      </c>
      <c r="AW178" s="225"/>
      <c r="AX178" s="225" t="n">
        <v>2020</v>
      </c>
      <c r="AY178" s="225" t="n">
        <v>2019</v>
      </c>
      <c r="AZ178" s="225" t="n">
        <v>2015</v>
      </c>
      <c r="BA178" s="225" t="n">
        <v>2020</v>
      </c>
      <c r="BB178" s="225" t="n">
        <v>2021</v>
      </c>
      <c r="BC178" s="225" t="n">
        <v>2022</v>
      </c>
      <c r="BD178" s="226" t="n">
        <v>44700</v>
      </c>
      <c r="BE178" s="227" t="n">
        <v>44561</v>
      </c>
      <c r="BF178" s="225" t="n">
        <v>2021</v>
      </c>
      <c r="BG178" s="225" t="n">
        <v>2020</v>
      </c>
      <c r="BH178" s="225" t="n">
        <v>2020</v>
      </c>
      <c r="BI178" s="225" t="n">
        <v>2013</v>
      </c>
      <c r="BJ178" s="225" t="n">
        <v>2020</v>
      </c>
      <c r="BK178" s="225" t="n">
        <v>2021</v>
      </c>
      <c r="BL178" s="225" t="n">
        <v>2020</v>
      </c>
      <c r="BM178" s="225" t="n">
        <v>2014</v>
      </c>
      <c r="BN178" s="225" t="n">
        <v>2020</v>
      </c>
      <c r="BO178" s="225" t="n">
        <v>2020</v>
      </c>
      <c r="BP178" s="225" t="n">
        <v>2014</v>
      </c>
      <c r="BQ178" s="225" t="n">
        <v>2020</v>
      </c>
      <c r="BR178" s="225" t="n">
        <v>2020</v>
      </c>
      <c r="BS178" s="225" t="n">
        <v>2016</v>
      </c>
      <c r="BT178" s="225" t="n">
        <v>2020</v>
      </c>
      <c r="BU178" s="225" t="n">
        <v>2020</v>
      </c>
      <c r="BV178" s="225" t="n">
        <v>2020</v>
      </c>
      <c r="BW178" s="225" t="n">
        <v>2019</v>
      </c>
      <c r="BX178" s="225" t="n">
        <v>2017</v>
      </c>
      <c r="BY178" s="225" t="n">
        <v>2020</v>
      </c>
      <c r="BZ178" s="225" t="n">
        <v>2021</v>
      </c>
      <c r="CA178" s="225" t="n">
        <v>2015</v>
      </c>
    </row>
    <row r="179" customFormat="false" ht="14.5" hidden="false" customHeight="false" outlineLevel="0" collapsed="false">
      <c r="A179" s="178" t="s">
        <v>762</v>
      </c>
      <c r="B179" s="220" t="s">
        <v>763</v>
      </c>
      <c r="C179" s="225" t="n">
        <v>2015</v>
      </c>
      <c r="D179" s="225" t="n">
        <v>2015</v>
      </c>
      <c r="E179" s="225" t="n">
        <v>2015</v>
      </c>
      <c r="F179" s="225" t="n">
        <v>2015</v>
      </c>
      <c r="G179" s="225" t="n">
        <v>2015</v>
      </c>
      <c r="H179" s="225" t="n">
        <v>2015</v>
      </c>
      <c r="I179" s="225" t="n">
        <v>2015</v>
      </c>
      <c r="J179" s="225" t="n">
        <v>2021</v>
      </c>
      <c r="K179" s="225" t="n">
        <v>2021</v>
      </c>
      <c r="L179" s="225" t="n">
        <v>2020</v>
      </c>
      <c r="M179" s="225" t="n">
        <v>2015</v>
      </c>
      <c r="N179" s="225" t="n">
        <v>2015</v>
      </c>
      <c r="O179" s="225" t="n">
        <v>2015</v>
      </c>
      <c r="P179" s="225" t="n">
        <v>2015</v>
      </c>
      <c r="Q179" s="225" t="n">
        <v>2020</v>
      </c>
      <c r="R179" s="225" t="n">
        <v>2020</v>
      </c>
      <c r="S179" s="225" t="n">
        <v>2020</v>
      </c>
      <c r="T179" s="225" t="n">
        <v>2020</v>
      </c>
      <c r="U179" s="225" t="n">
        <v>2015</v>
      </c>
      <c r="V179" s="225" t="n">
        <v>2015</v>
      </c>
      <c r="W179" s="225" t="n">
        <v>2015</v>
      </c>
      <c r="X179" s="225" t="n">
        <v>2020</v>
      </c>
      <c r="Y179" s="225" t="n">
        <v>2020</v>
      </c>
      <c r="Z179" s="225" t="n">
        <v>2020</v>
      </c>
      <c r="AA179" s="225" t="n">
        <v>2004</v>
      </c>
      <c r="AB179" s="225" t="n">
        <v>2020</v>
      </c>
      <c r="AC179" s="225"/>
      <c r="AD179" s="225" t="n">
        <v>2019</v>
      </c>
      <c r="AE179" s="225" t="n">
        <v>2020</v>
      </c>
      <c r="AF179" s="225" t="n">
        <v>2018</v>
      </c>
      <c r="AG179" s="225" t="n">
        <v>2020</v>
      </c>
      <c r="AH179" s="225" t="n">
        <v>2022</v>
      </c>
      <c r="AI179" s="225" t="n">
        <v>2021</v>
      </c>
      <c r="AJ179" s="225" t="n">
        <v>2021</v>
      </c>
      <c r="AK179" s="225" t="n">
        <v>2019</v>
      </c>
      <c r="AL179" s="225"/>
      <c r="AM179" s="225" t="n">
        <v>2022</v>
      </c>
      <c r="AN179" s="225" t="n">
        <v>2019</v>
      </c>
      <c r="AO179" s="225" t="n">
        <v>2020</v>
      </c>
      <c r="AP179" s="225" t="n">
        <v>2020</v>
      </c>
      <c r="AQ179" s="225" t="n">
        <v>2020</v>
      </c>
      <c r="AR179" s="225" t="n">
        <v>2020</v>
      </c>
      <c r="AS179" s="225" t="n">
        <v>2018</v>
      </c>
      <c r="AT179" s="225" t="n">
        <v>2020</v>
      </c>
      <c r="AU179" s="225"/>
      <c r="AV179" s="225"/>
      <c r="AW179" s="225" t="n">
        <v>2020</v>
      </c>
      <c r="AX179" s="225" t="n">
        <v>2019</v>
      </c>
      <c r="AY179" s="225" t="n">
        <v>2019</v>
      </c>
      <c r="AZ179" s="225" t="n">
        <v>2019</v>
      </c>
      <c r="BA179" s="225" t="n">
        <v>2020</v>
      </c>
      <c r="BB179" s="225" t="n">
        <v>2021</v>
      </c>
      <c r="BC179" s="225" t="n">
        <v>2022</v>
      </c>
      <c r="BD179" s="226" t="n">
        <v>44700</v>
      </c>
      <c r="BE179" s="227" t="n">
        <v>44763</v>
      </c>
      <c r="BF179" s="225" t="n">
        <v>2021</v>
      </c>
      <c r="BG179" s="225" t="n">
        <v>2020</v>
      </c>
      <c r="BH179" s="225" t="n">
        <v>2020</v>
      </c>
      <c r="BI179" s="225" t="n">
        <v>2015</v>
      </c>
      <c r="BJ179" s="225" t="n">
        <v>2020</v>
      </c>
      <c r="BK179" s="225" t="n">
        <v>2021</v>
      </c>
      <c r="BL179" s="225" t="n">
        <v>2020</v>
      </c>
      <c r="BM179" s="225" t="n">
        <v>2019</v>
      </c>
      <c r="BN179" s="225" t="n">
        <v>2020</v>
      </c>
      <c r="BO179" s="225" t="n">
        <v>2020</v>
      </c>
      <c r="BP179" s="225" t="n">
        <v>2014</v>
      </c>
      <c r="BQ179" s="225" t="n">
        <v>2020</v>
      </c>
      <c r="BR179" s="225" t="n">
        <v>2020</v>
      </c>
      <c r="BS179" s="225" t="n">
        <v>2014</v>
      </c>
      <c r="BT179" s="225" t="n">
        <v>2019</v>
      </c>
      <c r="BU179" s="225" t="n">
        <v>2019</v>
      </c>
      <c r="BV179" s="225" t="n">
        <v>2019</v>
      </c>
      <c r="BW179" s="225" t="n">
        <v>2019</v>
      </c>
      <c r="BX179" s="225" t="n">
        <v>2017</v>
      </c>
      <c r="BY179" s="225" t="n">
        <v>2020</v>
      </c>
      <c r="BZ179" s="225" t="n">
        <v>2021</v>
      </c>
      <c r="CA179" s="225" t="n">
        <v>2015</v>
      </c>
    </row>
    <row r="180" customFormat="false" ht="14.5" hidden="false" customHeight="false" outlineLevel="0" collapsed="false">
      <c r="A180" s="178" t="s">
        <v>764</v>
      </c>
      <c r="B180" s="220" t="s">
        <v>765</v>
      </c>
      <c r="C180" s="225" t="n">
        <v>2015</v>
      </c>
      <c r="D180" s="225" t="n">
        <v>2015</v>
      </c>
      <c r="E180" s="225" t="n">
        <v>2015</v>
      </c>
      <c r="F180" s="225" t="n">
        <v>2015</v>
      </c>
      <c r="G180" s="225" t="n">
        <v>2015</v>
      </c>
      <c r="H180" s="225" t="n">
        <v>2015</v>
      </c>
      <c r="I180" s="225" t="n">
        <v>2015</v>
      </c>
      <c r="J180" s="225" t="n">
        <v>2021</v>
      </c>
      <c r="K180" s="225" t="n">
        <v>2021</v>
      </c>
      <c r="L180" s="225" t="n">
        <v>2020</v>
      </c>
      <c r="M180" s="225" t="n">
        <v>2015</v>
      </c>
      <c r="N180" s="225" t="n">
        <v>2015</v>
      </c>
      <c r="O180" s="225" t="n">
        <v>2015</v>
      </c>
      <c r="P180" s="225" t="n">
        <v>2015</v>
      </c>
      <c r="Q180" s="225" t="n">
        <v>2020</v>
      </c>
      <c r="R180" s="225" t="n">
        <v>2020</v>
      </c>
      <c r="S180" s="225" t="n">
        <v>2020</v>
      </c>
      <c r="T180" s="225" t="n">
        <v>2020</v>
      </c>
      <c r="U180" s="225" t="n">
        <v>2015</v>
      </c>
      <c r="V180" s="225" t="n">
        <v>2015</v>
      </c>
      <c r="W180" s="225" t="n">
        <v>2015</v>
      </c>
      <c r="X180" s="225" t="n">
        <v>2020</v>
      </c>
      <c r="Y180" s="225" t="n">
        <v>2020</v>
      </c>
      <c r="Z180" s="225" t="n">
        <v>2020</v>
      </c>
      <c r="AA180" s="225"/>
      <c r="AB180" s="225" t="n">
        <v>2020</v>
      </c>
      <c r="AC180" s="225" t="n">
        <v>2020</v>
      </c>
      <c r="AD180" s="225" t="n">
        <v>2018</v>
      </c>
      <c r="AE180" s="225" t="n">
        <v>2020</v>
      </c>
      <c r="AF180" s="225"/>
      <c r="AG180" s="225" t="n">
        <v>2020</v>
      </c>
      <c r="AH180" s="225" t="n">
        <v>2022</v>
      </c>
      <c r="AI180" s="225" t="n">
        <v>2021</v>
      </c>
      <c r="AJ180" s="225" t="n">
        <v>2021</v>
      </c>
      <c r="AK180" s="225" t="n">
        <v>2019</v>
      </c>
      <c r="AL180" s="225" t="n">
        <v>2019</v>
      </c>
      <c r="AM180" s="225" t="n">
        <v>2022</v>
      </c>
      <c r="AN180" s="225" t="n">
        <v>2019</v>
      </c>
      <c r="AO180" s="225" t="n">
        <v>2020</v>
      </c>
      <c r="AP180" s="225" t="n">
        <v>2020</v>
      </c>
      <c r="AQ180" s="225" t="n">
        <v>2019</v>
      </c>
      <c r="AR180" s="225" t="n">
        <v>2020</v>
      </c>
      <c r="AS180" s="225" t="n">
        <v>2019</v>
      </c>
      <c r="AT180" s="225" t="n">
        <v>2020</v>
      </c>
      <c r="AU180" s="225"/>
      <c r="AV180" s="225"/>
      <c r="AW180" s="225" t="n">
        <v>2020</v>
      </c>
      <c r="AX180" s="225" t="n">
        <v>2020</v>
      </c>
      <c r="AY180" s="225"/>
      <c r="AZ180" s="225"/>
      <c r="BA180" s="225" t="n">
        <v>2020</v>
      </c>
      <c r="BB180" s="225" t="n">
        <v>2021</v>
      </c>
      <c r="BC180" s="225" t="n">
        <v>2022</v>
      </c>
      <c r="BD180" s="226" t="n">
        <v>44700</v>
      </c>
      <c r="BE180" s="227" t="n">
        <v>44561</v>
      </c>
      <c r="BF180" s="225" t="n">
        <v>2021</v>
      </c>
      <c r="BG180" s="225" t="n">
        <v>2020</v>
      </c>
      <c r="BH180" s="225" t="n">
        <v>2020</v>
      </c>
      <c r="BI180" s="225"/>
      <c r="BJ180" s="225" t="n">
        <v>2020</v>
      </c>
      <c r="BK180" s="225" t="n">
        <v>2021</v>
      </c>
      <c r="BL180" s="225" t="n">
        <v>2020</v>
      </c>
      <c r="BM180" s="225" t="n">
        <v>2014</v>
      </c>
      <c r="BN180" s="225" t="n">
        <v>2017</v>
      </c>
      <c r="BO180" s="225" t="n">
        <v>2020</v>
      </c>
      <c r="BP180" s="225" t="n">
        <v>2014</v>
      </c>
      <c r="BQ180" s="225" t="n">
        <v>2020</v>
      </c>
      <c r="BR180" s="225" t="n">
        <v>2020</v>
      </c>
      <c r="BS180" s="225" t="n">
        <v>2014</v>
      </c>
      <c r="BT180" s="225" t="n">
        <v>2020</v>
      </c>
      <c r="BU180" s="225" t="n">
        <v>2020</v>
      </c>
      <c r="BV180" s="225" t="n">
        <v>2020</v>
      </c>
      <c r="BW180" s="225" t="n">
        <v>2019</v>
      </c>
      <c r="BX180" s="225" t="n">
        <v>2017</v>
      </c>
      <c r="BY180" s="225" t="n">
        <v>2019</v>
      </c>
      <c r="BZ180" s="225" t="n">
        <v>2021</v>
      </c>
      <c r="CA180" s="225" t="n">
        <v>2015</v>
      </c>
    </row>
    <row r="181" customFormat="false" ht="14.5" hidden="false" customHeight="false" outlineLevel="0" collapsed="false">
      <c r="A181" s="178" t="s">
        <v>766</v>
      </c>
      <c r="B181" s="220" t="s">
        <v>767</v>
      </c>
      <c r="C181" s="225" t="n">
        <v>2015</v>
      </c>
      <c r="D181" s="225" t="n">
        <v>2015</v>
      </c>
      <c r="E181" s="225" t="n">
        <v>2015</v>
      </c>
      <c r="F181" s="225" t="n">
        <v>2015</v>
      </c>
      <c r="G181" s="225" t="n">
        <v>2015</v>
      </c>
      <c r="H181" s="225" t="n">
        <v>2015</v>
      </c>
      <c r="I181" s="225" t="n">
        <v>2015</v>
      </c>
      <c r="J181" s="225" t="n">
        <v>2021</v>
      </c>
      <c r="K181" s="225" t="n">
        <v>2021</v>
      </c>
      <c r="L181" s="225"/>
      <c r="M181" s="225" t="n">
        <v>2015</v>
      </c>
      <c r="N181" s="225" t="n">
        <v>2015</v>
      </c>
      <c r="O181" s="225" t="n">
        <v>2015</v>
      </c>
      <c r="P181" s="225" t="n">
        <v>2015</v>
      </c>
      <c r="Q181" s="225" t="n">
        <v>2020</v>
      </c>
      <c r="R181" s="225" t="n">
        <v>2020</v>
      </c>
      <c r="S181" s="225" t="n">
        <v>2020</v>
      </c>
      <c r="T181" s="225" t="n">
        <v>2020</v>
      </c>
      <c r="U181" s="225" t="n">
        <v>2015</v>
      </c>
      <c r="V181" s="225" t="n">
        <v>2015</v>
      </c>
      <c r="W181" s="225" t="n">
        <v>2015</v>
      </c>
      <c r="X181" s="225" t="n">
        <v>2020</v>
      </c>
      <c r="Y181" s="225" t="n">
        <v>2020</v>
      </c>
      <c r="Z181" s="225" t="n">
        <v>2020</v>
      </c>
      <c r="AA181" s="225"/>
      <c r="AB181" s="225" t="n">
        <v>2018</v>
      </c>
      <c r="AC181" s="225"/>
      <c r="AD181" s="225"/>
      <c r="AE181" s="225" t="n">
        <v>2020</v>
      </c>
      <c r="AF181" s="225"/>
      <c r="AG181" s="225"/>
      <c r="AH181" s="225" t="n">
        <v>2022</v>
      </c>
      <c r="AI181" s="225" t="n">
        <v>2021</v>
      </c>
      <c r="AJ181" s="225" t="n">
        <v>2021</v>
      </c>
      <c r="AK181" s="225" t="n">
        <v>2020</v>
      </c>
      <c r="AL181" s="225"/>
      <c r="AM181" s="225" t="n">
        <v>2022</v>
      </c>
      <c r="AN181" s="225" t="n">
        <v>2019</v>
      </c>
      <c r="AO181" s="225" t="n">
        <v>2020</v>
      </c>
      <c r="AP181" s="225" t="n">
        <v>2020</v>
      </c>
      <c r="AQ181" s="225" t="n">
        <v>2020</v>
      </c>
      <c r="AR181" s="225" t="n">
        <v>2020</v>
      </c>
      <c r="AS181" s="225" t="n">
        <v>2019</v>
      </c>
      <c r="AT181" s="225" t="n">
        <v>2020</v>
      </c>
      <c r="AU181" s="225"/>
      <c r="AV181" s="225"/>
      <c r="AW181" s="225"/>
      <c r="AX181" s="225" t="n">
        <v>2020</v>
      </c>
      <c r="AY181" s="225"/>
      <c r="AZ181" s="225" t="n">
        <v>2010</v>
      </c>
      <c r="BA181" s="225" t="n">
        <v>2020</v>
      </c>
      <c r="BB181" s="225" t="n">
        <v>2021</v>
      </c>
      <c r="BC181" s="225" t="n">
        <v>2022</v>
      </c>
      <c r="BD181" s="226"/>
      <c r="BE181" s="227" t="n">
        <v>44561</v>
      </c>
      <c r="BF181" s="225" t="n">
        <v>2021</v>
      </c>
      <c r="BG181" s="225" t="n">
        <v>2020</v>
      </c>
      <c r="BH181" s="225" t="n">
        <v>2020</v>
      </c>
      <c r="BI181" s="225"/>
      <c r="BJ181" s="225" t="n">
        <v>2019</v>
      </c>
      <c r="BK181" s="225"/>
      <c r="BL181" s="225" t="n">
        <v>2020</v>
      </c>
      <c r="BM181" s="225"/>
      <c r="BN181" s="225" t="n">
        <v>2017</v>
      </c>
      <c r="BO181" s="225" t="n">
        <v>2020</v>
      </c>
      <c r="BP181" s="225" t="n">
        <v>2014</v>
      </c>
      <c r="BQ181" s="225" t="n">
        <v>2018</v>
      </c>
      <c r="BR181" s="225" t="n">
        <v>2018</v>
      </c>
      <c r="BS181" s="225" t="n">
        <v>2014</v>
      </c>
      <c r="BT181" s="225" t="n">
        <v>2020</v>
      </c>
      <c r="BU181" s="225" t="n">
        <v>2020</v>
      </c>
      <c r="BV181" s="225"/>
      <c r="BW181" s="225" t="n">
        <v>2019</v>
      </c>
      <c r="BX181" s="225"/>
      <c r="BY181" s="225" t="n">
        <v>2020</v>
      </c>
      <c r="BZ181" s="225" t="n">
        <v>2021</v>
      </c>
      <c r="CA181" s="225" t="n">
        <v>2015</v>
      </c>
    </row>
    <row r="182" customFormat="false" ht="14.5" hidden="false" customHeight="false" outlineLevel="0" collapsed="false">
      <c r="A182" s="178" t="s">
        <v>768</v>
      </c>
      <c r="B182" s="220" t="s">
        <v>769</v>
      </c>
      <c r="C182" s="225" t="n">
        <v>2015</v>
      </c>
      <c r="D182" s="225" t="n">
        <v>2015</v>
      </c>
      <c r="E182" s="225" t="n">
        <v>2015</v>
      </c>
      <c r="F182" s="225" t="n">
        <v>2015</v>
      </c>
      <c r="G182" s="225" t="n">
        <v>2015</v>
      </c>
      <c r="H182" s="225" t="n">
        <v>2015</v>
      </c>
      <c r="I182" s="225" t="n">
        <v>2015</v>
      </c>
      <c r="J182" s="225" t="n">
        <v>2021</v>
      </c>
      <c r="K182" s="225" t="n">
        <v>2021</v>
      </c>
      <c r="L182" s="225" t="n">
        <v>2020</v>
      </c>
      <c r="M182" s="225" t="n">
        <v>2015</v>
      </c>
      <c r="N182" s="225" t="n">
        <v>2015</v>
      </c>
      <c r="O182" s="225" t="n">
        <v>2015</v>
      </c>
      <c r="P182" s="225" t="n">
        <v>2015</v>
      </c>
      <c r="Q182" s="225" t="n">
        <v>2020</v>
      </c>
      <c r="R182" s="225" t="n">
        <v>2020</v>
      </c>
      <c r="S182" s="225" t="n">
        <v>2020</v>
      </c>
      <c r="T182" s="225" t="n">
        <v>2020</v>
      </c>
      <c r="U182" s="225" t="n">
        <v>2015</v>
      </c>
      <c r="V182" s="225" t="n">
        <v>2015</v>
      </c>
      <c r="W182" s="225" t="n">
        <v>2015</v>
      </c>
      <c r="X182" s="225" t="n">
        <v>2020</v>
      </c>
      <c r="Y182" s="225" t="n">
        <v>2020</v>
      </c>
      <c r="Z182" s="225" t="n">
        <v>2020</v>
      </c>
      <c r="AA182" s="225" t="n">
        <v>2016</v>
      </c>
      <c r="AB182" s="225" t="n">
        <v>2020</v>
      </c>
      <c r="AC182" s="225" t="n">
        <v>2020</v>
      </c>
      <c r="AD182" s="225" t="n">
        <v>2018</v>
      </c>
      <c r="AE182" s="225" t="n">
        <v>2020</v>
      </c>
      <c r="AF182" s="225" t="n">
        <v>2018</v>
      </c>
      <c r="AG182" s="225" t="n">
        <v>2020</v>
      </c>
      <c r="AH182" s="225" t="n">
        <v>2022</v>
      </c>
      <c r="AI182" s="225" t="n">
        <v>2021</v>
      </c>
      <c r="AJ182" s="225" t="n">
        <v>2021</v>
      </c>
      <c r="AK182" s="225" t="n">
        <v>2019</v>
      </c>
      <c r="AL182" s="225" t="n">
        <v>2016</v>
      </c>
      <c r="AM182" s="225" t="n">
        <v>2022</v>
      </c>
      <c r="AN182" s="225" t="n">
        <v>2019</v>
      </c>
      <c r="AO182" s="225" t="n">
        <v>2020</v>
      </c>
      <c r="AP182" s="225" t="n">
        <v>2020</v>
      </c>
      <c r="AQ182" s="225" t="n">
        <v>2020</v>
      </c>
      <c r="AR182" s="225" t="n">
        <v>2020</v>
      </c>
      <c r="AS182" s="225" t="n">
        <v>2020</v>
      </c>
      <c r="AT182" s="225" t="n">
        <v>2020</v>
      </c>
      <c r="AU182" s="225" t="n">
        <v>2020</v>
      </c>
      <c r="AV182" s="225" t="n">
        <v>2020</v>
      </c>
      <c r="AW182" s="225" t="n">
        <v>2020</v>
      </c>
      <c r="AX182" s="225" t="n">
        <v>2020</v>
      </c>
      <c r="AY182" s="225" t="n">
        <v>2019</v>
      </c>
      <c r="AZ182" s="225" t="n">
        <v>2019</v>
      </c>
      <c r="BA182" s="225" t="n">
        <v>2020</v>
      </c>
      <c r="BB182" s="225" t="n">
        <v>2021</v>
      </c>
      <c r="BC182" s="225" t="n">
        <v>2022</v>
      </c>
      <c r="BD182" s="226" t="n">
        <v>44700</v>
      </c>
      <c r="BE182" s="227" t="n">
        <v>44742</v>
      </c>
      <c r="BF182" s="225" t="n">
        <v>2021</v>
      </c>
      <c r="BG182" s="225" t="n">
        <v>2020</v>
      </c>
      <c r="BH182" s="225" t="n">
        <v>2020</v>
      </c>
      <c r="BI182" s="225"/>
      <c r="BJ182" s="225" t="n">
        <v>2020</v>
      </c>
      <c r="BK182" s="225" t="n">
        <v>2021</v>
      </c>
      <c r="BL182" s="225" t="n">
        <v>2020</v>
      </c>
      <c r="BM182" s="225" t="n">
        <v>2018</v>
      </c>
      <c r="BN182" s="225" t="n">
        <v>2020</v>
      </c>
      <c r="BO182" s="225" t="n">
        <v>2020</v>
      </c>
      <c r="BP182" s="225" t="n">
        <v>2014</v>
      </c>
      <c r="BQ182" s="225" t="n">
        <v>2020</v>
      </c>
      <c r="BR182" s="225" t="n">
        <v>2020</v>
      </c>
      <c r="BS182" s="225" t="n">
        <v>2015</v>
      </c>
      <c r="BT182" s="225" t="n">
        <v>2020</v>
      </c>
      <c r="BU182" s="225"/>
      <c r="BV182" s="225" t="n">
        <v>2020</v>
      </c>
      <c r="BW182" s="225" t="n">
        <v>2019</v>
      </c>
      <c r="BX182" s="225" t="n">
        <v>2017</v>
      </c>
      <c r="BY182" s="225" t="n">
        <v>2020</v>
      </c>
      <c r="BZ182" s="225" t="n">
        <v>2021</v>
      </c>
      <c r="CA182" s="225" t="n">
        <v>2015</v>
      </c>
    </row>
    <row r="183" customFormat="false" ht="14.5" hidden="false" customHeight="false" outlineLevel="0" collapsed="false">
      <c r="A183" s="178" t="s">
        <v>770</v>
      </c>
      <c r="B183" s="220" t="s">
        <v>771</v>
      </c>
      <c r="C183" s="225" t="n">
        <v>2015</v>
      </c>
      <c r="D183" s="225" t="n">
        <v>2015</v>
      </c>
      <c r="E183" s="225" t="n">
        <v>2015</v>
      </c>
      <c r="F183" s="225" t="n">
        <v>2015</v>
      </c>
      <c r="G183" s="225" t="n">
        <v>2015</v>
      </c>
      <c r="H183" s="225" t="n">
        <v>2015</v>
      </c>
      <c r="I183" s="225" t="n">
        <v>2015</v>
      </c>
      <c r="J183" s="225" t="n">
        <v>2021</v>
      </c>
      <c r="K183" s="225" t="n">
        <v>2021</v>
      </c>
      <c r="L183" s="225" t="n">
        <v>2020</v>
      </c>
      <c r="M183" s="225" t="n">
        <v>2015</v>
      </c>
      <c r="N183" s="225" t="n">
        <v>2015</v>
      </c>
      <c r="O183" s="225" t="n">
        <v>2015</v>
      </c>
      <c r="P183" s="225" t="n">
        <v>2015</v>
      </c>
      <c r="Q183" s="225" t="n">
        <v>2020</v>
      </c>
      <c r="R183" s="225" t="n">
        <v>2020</v>
      </c>
      <c r="S183" s="225" t="n">
        <v>2020</v>
      </c>
      <c r="T183" s="225" t="n">
        <v>2020</v>
      </c>
      <c r="U183" s="225" t="n">
        <v>2015</v>
      </c>
      <c r="V183" s="225" t="n">
        <v>2015</v>
      </c>
      <c r="W183" s="225" t="n">
        <v>2015</v>
      </c>
      <c r="X183" s="225" t="n">
        <v>2020</v>
      </c>
      <c r="Y183" s="225" t="n">
        <v>2020</v>
      </c>
      <c r="Z183" s="225" t="n">
        <v>2020</v>
      </c>
      <c r="AA183" s="225" t="n">
        <v>2007</v>
      </c>
      <c r="AB183" s="225" t="n">
        <v>2020</v>
      </c>
      <c r="AC183" s="225"/>
      <c r="AD183" s="225" t="n">
        <v>2018</v>
      </c>
      <c r="AE183" s="225" t="n">
        <v>2020</v>
      </c>
      <c r="AF183" s="225" t="n">
        <v>2018</v>
      </c>
      <c r="AG183" s="225" t="n">
        <v>2020</v>
      </c>
      <c r="AH183" s="225" t="n">
        <v>2022</v>
      </c>
      <c r="AI183" s="225" t="n">
        <v>2021</v>
      </c>
      <c r="AJ183" s="225" t="n">
        <v>2021</v>
      </c>
      <c r="AK183" s="225" t="n">
        <v>2019</v>
      </c>
      <c r="AL183" s="225" t="n">
        <v>2012</v>
      </c>
      <c r="AM183" s="225" t="n">
        <v>2022</v>
      </c>
      <c r="AN183" s="225" t="n">
        <v>2019</v>
      </c>
      <c r="AO183" s="225" t="n">
        <v>2020</v>
      </c>
      <c r="AP183" s="225" t="n">
        <v>2020</v>
      </c>
      <c r="AQ183" s="225" t="n">
        <v>2020</v>
      </c>
      <c r="AR183" s="225" t="n">
        <v>2020</v>
      </c>
      <c r="AS183" s="225"/>
      <c r="AT183" s="225" t="n">
        <v>2020</v>
      </c>
      <c r="AU183" s="225" t="n">
        <v>2020</v>
      </c>
      <c r="AV183" s="225" t="n">
        <v>2020</v>
      </c>
      <c r="AW183" s="225"/>
      <c r="AX183" s="225" t="n">
        <v>2020</v>
      </c>
      <c r="AY183" s="225" t="n">
        <v>2019</v>
      </c>
      <c r="AZ183" s="225" t="n">
        <v>2020</v>
      </c>
      <c r="BA183" s="225" t="n">
        <v>2020</v>
      </c>
      <c r="BB183" s="225" t="n">
        <v>2021</v>
      </c>
      <c r="BC183" s="225" t="n">
        <v>2022</v>
      </c>
      <c r="BD183" s="226" t="n">
        <v>44750</v>
      </c>
      <c r="BE183" s="227" t="n">
        <v>44561</v>
      </c>
      <c r="BF183" s="225" t="n">
        <v>2021</v>
      </c>
      <c r="BG183" s="225" t="n">
        <v>2020</v>
      </c>
      <c r="BH183" s="225" t="n">
        <v>2020</v>
      </c>
      <c r="BI183" s="225"/>
      <c r="BJ183" s="225" t="n">
        <v>2020</v>
      </c>
      <c r="BK183" s="225" t="n">
        <v>2021</v>
      </c>
      <c r="BL183" s="225" t="n">
        <v>2020</v>
      </c>
      <c r="BM183" s="225" t="n">
        <v>2012</v>
      </c>
      <c r="BN183" s="225" t="n">
        <v>2020</v>
      </c>
      <c r="BO183" s="225" t="n">
        <v>2020</v>
      </c>
      <c r="BP183" s="225" t="n">
        <v>2014</v>
      </c>
      <c r="BQ183" s="225" t="n">
        <v>2020</v>
      </c>
      <c r="BR183" s="225" t="n">
        <v>2020</v>
      </c>
      <c r="BS183" s="225" t="n">
        <v>2014</v>
      </c>
      <c r="BT183" s="225" t="n">
        <v>2020</v>
      </c>
      <c r="BU183" s="225" t="n">
        <v>2020</v>
      </c>
      <c r="BV183" s="225"/>
      <c r="BW183" s="225" t="n">
        <v>2019</v>
      </c>
      <c r="BX183" s="225" t="n">
        <v>2017</v>
      </c>
      <c r="BY183" s="225" t="n">
        <v>2020</v>
      </c>
      <c r="BZ183" s="225" t="n">
        <v>2021</v>
      </c>
      <c r="CA183" s="225" t="n">
        <v>2015</v>
      </c>
    </row>
    <row r="184" customFormat="false" ht="14.5" hidden="false" customHeight="false" outlineLevel="0" collapsed="false">
      <c r="A184" s="178" t="s">
        <v>772</v>
      </c>
      <c r="B184" s="220" t="s">
        <v>773</v>
      </c>
      <c r="C184" s="225" t="n">
        <v>2015</v>
      </c>
      <c r="D184" s="225" t="n">
        <v>2015</v>
      </c>
      <c r="E184" s="225" t="n">
        <v>2015</v>
      </c>
      <c r="F184" s="225" t="n">
        <v>2015</v>
      </c>
      <c r="G184" s="225" t="n">
        <v>2015</v>
      </c>
      <c r="H184" s="225" t="n">
        <v>2015</v>
      </c>
      <c r="I184" s="225" t="n">
        <v>2015</v>
      </c>
      <c r="J184" s="225" t="n">
        <v>2021</v>
      </c>
      <c r="K184" s="225" t="n">
        <v>2021</v>
      </c>
      <c r="L184" s="225" t="n">
        <v>2020</v>
      </c>
      <c r="M184" s="225" t="n">
        <v>2015</v>
      </c>
      <c r="N184" s="225" t="n">
        <v>2015</v>
      </c>
      <c r="O184" s="225" t="n">
        <v>2015</v>
      </c>
      <c r="P184" s="225" t="n">
        <v>2015</v>
      </c>
      <c r="Q184" s="225" t="n">
        <v>2020</v>
      </c>
      <c r="R184" s="225" t="n">
        <v>2020</v>
      </c>
      <c r="S184" s="225" t="n">
        <v>2020</v>
      </c>
      <c r="T184" s="225" t="n">
        <v>2020</v>
      </c>
      <c r="U184" s="225" t="n">
        <v>2015</v>
      </c>
      <c r="V184" s="225" t="n">
        <v>2015</v>
      </c>
      <c r="W184" s="225" t="n">
        <v>2015</v>
      </c>
      <c r="X184" s="225" t="n">
        <v>2020</v>
      </c>
      <c r="Y184" s="225" t="n">
        <v>2020</v>
      </c>
      <c r="Z184" s="225" t="n">
        <v>2020</v>
      </c>
      <c r="AA184" s="225"/>
      <c r="AB184" s="225" t="n">
        <v>2020</v>
      </c>
      <c r="AC184" s="225"/>
      <c r="AD184" s="225" t="n">
        <v>2019</v>
      </c>
      <c r="AE184" s="225" t="n">
        <v>2020</v>
      </c>
      <c r="AF184" s="225"/>
      <c r="AG184" s="225" t="n">
        <v>2020</v>
      </c>
      <c r="AH184" s="225" t="n">
        <v>2022</v>
      </c>
      <c r="AI184" s="225" t="n">
        <v>2021</v>
      </c>
      <c r="AJ184" s="225" t="n">
        <v>2021</v>
      </c>
      <c r="AK184" s="225" t="n">
        <v>2019</v>
      </c>
      <c r="AL184" s="225"/>
      <c r="AM184" s="225" t="n">
        <v>2022</v>
      </c>
      <c r="AN184" s="225"/>
      <c r="AO184" s="225"/>
      <c r="AP184" s="225"/>
      <c r="AQ184" s="225"/>
      <c r="AR184" s="225" t="n">
        <v>2020</v>
      </c>
      <c r="AS184" s="225"/>
      <c r="AT184" s="225" t="n">
        <v>2020</v>
      </c>
      <c r="AU184" s="225" t="n">
        <v>2020</v>
      </c>
      <c r="AV184" s="225" t="n">
        <v>2020</v>
      </c>
      <c r="AW184" s="225" t="n">
        <v>2020</v>
      </c>
      <c r="AX184" s="225" t="n">
        <v>2020</v>
      </c>
      <c r="AY184" s="225" t="n">
        <v>2019</v>
      </c>
      <c r="AZ184" s="225" t="n">
        <v>2018</v>
      </c>
      <c r="BA184" s="225" t="n">
        <v>2020</v>
      </c>
      <c r="BB184" s="225" t="n">
        <v>2021</v>
      </c>
      <c r="BC184" s="225" t="n">
        <v>2022</v>
      </c>
      <c r="BD184" s="226" t="n">
        <v>44700</v>
      </c>
      <c r="BE184" s="227" t="n">
        <v>44561</v>
      </c>
      <c r="BF184" s="225" t="n">
        <v>2021</v>
      </c>
      <c r="BG184" s="225" t="n">
        <v>2020</v>
      </c>
      <c r="BH184" s="225" t="n">
        <v>2020</v>
      </c>
      <c r="BI184" s="225" t="n">
        <v>2015</v>
      </c>
      <c r="BJ184" s="225" t="n">
        <v>2020</v>
      </c>
      <c r="BK184" s="225" t="n">
        <v>2021</v>
      </c>
      <c r="BL184" s="225" t="n">
        <v>2020</v>
      </c>
      <c r="BM184" s="225" t="n">
        <v>2019</v>
      </c>
      <c r="BN184" s="225" t="n">
        <v>2020</v>
      </c>
      <c r="BO184" s="225" t="n">
        <v>2020</v>
      </c>
      <c r="BP184" s="225" t="n">
        <v>2014</v>
      </c>
      <c r="BQ184" s="225" t="n">
        <v>2020</v>
      </c>
      <c r="BR184" s="225" t="n">
        <v>2020</v>
      </c>
      <c r="BS184" s="225" t="n">
        <v>2016</v>
      </c>
      <c r="BT184" s="225" t="n">
        <v>2020</v>
      </c>
      <c r="BU184" s="225" t="n">
        <v>2020</v>
      </c>
      <c r="BV184" s="225" t="n">
        <v>2020</v>
      </c>
      <c r="BW184" s="225" t="n">
        <v>2019</v>
      </c>
      <c r="BX184" s="225" t="n">
        <v>2017</v>
      </c>
      <c r="BY184" s="225" t="n">
        <v>2020</v>
      </c>
      <c r="BZ184" s="225" t="n">
        <v>2021</v>
      </c>
      <c r="CA184" s="225" t="n">
        <v>2015</v>
      </c>
    </row>
    <row r="185" customFormat="false" ht="14.5" hidden="false" customHeight="false" outlineLevel="0" collapsed="false">
      <c r="A185" s="178" t="s">
        <v>774</v>
      </c>
      <c r="B185" s="220" t="s">
        <v>775</v>
      </c>
      <c r="C185" s="225" t="n">
        <v>2015</v>
      </c>
      <c r="D185" s="225" t="n">
        <v>2015</v>
      </c>
      <c r="E185" s="225" t="n">
        <v>2015</v>
      </c>
      <c r="F185" s="225" t="n">
        <v>2015</v>
      </c>
      <c r="G185" s="225" t="n">
        <v>2015</v>
      </c>
      <c r="H185" s="225" t="n">
        <v>2015</v>
      </c>
      <c r="I185" s="225" t="n">
        <v>2015</v>
      </c>
      <c r="J185" s="225" t="n">
        <v>2021</v>
      </c>
      <c r="K185" s="225" t="n">
        <v>2021</v>
      </c>
      <c r="L185" s="225" t="n">
        <v>2020</v>
      </c>
      <c r="M185" s="225" t="n">
        <v>2015</v>
      </c>
      <c r="N185" s="225" t="n">
        <v>2015</v>
      </c>
      <c r="O185" s="225" t="n">
        <v>2015</v>
      </c>
      <c r="P185" s="225" t="n">
        <v>2015</v>
      </c>
      <c r="Q185" s="225" t="n">
        <v>2020</v>
      </c>
      <c r="R185" s="225" t="n">
        <v>2020</v>
      </c>
      <c r="S185" s="225" t="n">
        <v>2020</v>
      </c>
      <c r="T185" s="225" t="n">
        <v>2020</v>
      </c>
      <c r="U185" s="225" t="n">
        <v>2015</v>
      </c>
      <c r="V185" s="225" t="n">
        <v>2015</v>
      </c>
      <c r="W185" s="225" t="n">
        <v>2015</v>
      </c>
      <c r="X185" s="225" t="n">
        <v>2020</v>
      </c>
      <c r="Y185" s="225" t="n">
        <v>2020</v>
      </c>
      <c r="Z185" s="225" t="n">
        <v>2020</v>
      </c>
      <c r="AA185" s="225" t="n">
        <v>2011</v>
      </c>
      <c r="AB185" s="225" t="n">
        <v>2020</v>
      </c>
      <c r="AC185" s="225"/>
      <c r="AD185" s="225" t="n">
        <v>2018</v>
      </c>
      <c r="AE185" s="225" t="n">
        <v>2020</v>
      </c>
      <c r="AF185" s="225"/>
      <c r="AG185" s="225" t="n">
        <v>2020</v>
      </c>
      <c r="AH185" s="225" t="n">
        <v>2022</v>
      </c>
      <c r="AI185" s="225" t="n">
        <v>2021</v>
      </c>
      <c r="AJ185" s="225" t="n">
        <v>2021</v>
      </c>
      <c r="AK185" s="225" t="n">
        <v>2019</v>
      </c>
      <c r="AL185" s="225"/>
      <c r="AM185" s="225" t="n">
        <v>2022</v>
      </c>
      <c r="AN185" s="225"/>
      <c r="AO185" s="225"/>
      <c r="AP185" s="225"/>
      <c r="AQ185" s="225" t="n">
        <v>2020</v>
      </c>
      <c r="AR185" s="225" t="n">
        <v>2020</v>
      </c>
      <c r="AS185" s="225"/>
      <c r="AT185" s="225" t="n">
        <v>2020</v>
      </c>
      <c r="AU185" s="225"/>
      <c r="AV185" s="225"/>
      <c r="AW185" s="225"/>
      <c r="AX185" s="225" t="n">
        <v>2020</v>
      </c>
      <c r="AY185" s="225" t="n">
        <v>2019</v>
      </c>
      <c r="AZ185" s="225" t="n">
        <v>2017</v>
      </c>
      <c r="BA185" s="225" t="n">
        <v>2020</v>
      </c>
      <c r="BB185" s="225" t="n">
        <v>2021</v>
      </c>
      <c r="BC185" s="225" t="n">
        <v>2022</v>
      </c>
      <c r="BD185" s="226" t="n">
        <v>44700</v>
      </c>
      <c r="BE185" s="227" t="n">
        <v>44561</v>
      </c>
      <c r="BF185" s="225" t="n">
        <v>2021</v>
      </c>
      <c r="BG185" s="225" t="n">
        <v>2020</v>
      </c>
      <c r="BH185" s="225" t="n">
        <v>2020</v>
      </c>
      <c r="BI185" s="225" t="n">
        <v>2015</v>
      </c>
      <c r="BJ185" s="225" t="n">
        <v>2020</v>
      </c>
      <c r="BK185" s="225" t="n">
        <v>2021</v>
      </c>
      <c r="BL185" s="225" t="n">
        <v>2020</v>
      </c>
      <c r="BM185" s="225"/>
      <c r="BN185" s="225" t="n">
        <v>2020</v>
      </c>
      <c r="BO185" s="225" t="n">
        <v>2020</v>
      </c>
      <c r="BP185" s="225" t="n">
        <v>2014</v>
      </c>
      <c r="BQ185" s="225" t="n">
        <v>2020</v>
      </c>
      <c r="BR185" s="225" t="n">
        <v>2020</v>
      </c>
      <c r="BS185" s="225" t="n">
        <v>2017</v>
      </c>
      <c r="BT185" s="225" t="n">
        <v>2020</v>
      </c>
      <c r="BU185" s="225" t="n">
        <v>2020</v>
      </c>
      <c r="BV185" s="225" t="n">
        <v>2020</v>
      </c>
      <c r="BW185" s="225" t="n">
        <v>2019</v>
      </c>
      <c r="BX185" s="225" t="n">
        <v>2017</v>
      </c>
      <c r="BY185" s="225" t="n">
        <v>2020</v>
      </c>
      <c r="BZ185" s="225" t="n">
        <v>2021</v>
      </c>
      <c r="CA185" s="225" t="n">
        <v>2015</v>
      </c>
    </row>
    <row r="186" customFormat="false" ht="14.5" hidden="false" customHeight="false" outlineLevel="0" collapsed="false">
      <c r="A186" s="178" t="s">
        <v>776</v>
      </c>
      <c r="B186" s="220" t="s">
        <v>777</v>
      </c>
      <c r="C186" s="225" t="n">
        <v>2015</v>
      </c>
      <c r="D186" s="225" t="n">
        <v>2015</v>
      </c>
      <c r="E186" s="225" t="n">
        <v>2015</v>
      </c>
      <c r="F186" s="225" t="n">
        <v>2015</v>
      </c>
      <c r="G186" s="225" t="n">
        <v>2015</v>
      </c>
      <c r="H186" s="225" t="n">
        <v>2015</v>
      </c>
      <c r="I186" s="225" t="n">
        <v>2015</v>
      </c>
      <c r="J186" s="225" t="n">
        <v>2021</v>
      </c>
      <c r="K186" s="225" t="n">
        <v>2021</v>
      </c>
      <c r="L186" s="225" t="n">
        <v>2020</v>
      </c>
      <c r="M186" s="225" t="n">
        <v>2015</v>
      </c>
      <c r="N186" s="225" t="n">
        <v>2015</v>
      </c>
      <c r="O186" s="225" t="n">
        <v>2015</v>
      </c>
      <c r="P186" s="225" t="n">
        <v>2015</v>
      </c>
      <c r="Q186" s="225" t="n">
        <v>2020</v>
      </c>
      <c r="R186" s="225" t="n">
        <v>2020</v>
      </c>
      <c r="S186" s="225" t="n">
        <v>2020</v>
      </c>
      <c r="T186" s="225" t="n">
        <v>2020</v>
      </c>
      <c r="U186" s="225" t="n">
        <v>2015</v>
      </c>
      <c r="V186" s="225" t="n">
        <v>2015</v>
      </c>
      <c r="W186" s="225" t="n">
        <v>2015</v>
      </c>
      <c r="X186" s="225" t="n">
        <v>2020</v>
      </c>
      <c r="Y186" s="225" t="n">
        <v>2020</v>
      </c>
      <c r="Z186" s="225" t="n">
        <v>2020</v>
      </c>
      <c r="AA186" s="225" t="n">
        <v>2015</v>
      </c>
      <c r="AB186" s="225" t="n">
        <v>2020</v>
      </c>
      <c r="AC186" s="225"/>
      <c r="AD186" s="225" t="n">
        <v>2018</v>
      </c>
      <c r="AE186" s="225" t="n">
        <v>2020</v>
      </c>
      <c r="AF186" s="225"/>
      <c r="AG186" s="225" t="n">
        <v>2020</v>
      </c>
      <c r="AH186" s="225" t="n">
        <v>2022</v>
      </c>
      <c r="AI186" s="225" t="n">
        <v>2021</v>
      </c>
      <c r="AJ186" s="225" t="n">
        <v>2021</v>
      </c>
      <c r="AK186" s="225" t="n">
        <v>2019</v>
      </c>
      <c r="AL186" s="225"/>
      <c r="AM186" s="225" t="n">
        <v>2022</v>
      </c>
      <c r="AN186" s="225"/>
      <c r="AO186" s="225"/>
      <c r="AP186" s="225"/>
      <c r="AQ186" s="225" t="n">
        <v>2020</v>
      </c>
      <c r="AR186" s="225" t="n">
        <v>2020</v>
      </c>
      <c r="AS186" s="225" t="n">
        <v>2018</v>
      </c>
      <c r="AT186" s="225" t="n">
        <v>2020</v>
      </c>
      <c r="AU186" s="225" t="n">
        <v>2019</v>
      </c>
      <c r="AV186" s="225" t="n">
        <v>2019</v>
      </c>
      <c r="AW186" s="225"/>
      <c r="AX186" s="225" t="n">
        <v>2020</v>
      </c>
      <c r="AY186" s="225" t="n">
        <v>2019</v>
      </c>
      <c r="AZ186" s="225" t="n">
        <v>2019</v>
      </c>
      <c r="BA186" s="225" t="n">
        <v>2020</v>
      </c>
      <c r="BB186" s="225" t="n">
        <v>2021</v>
      </c>
      <c r="BC186" s="225" t="n">
        <v>2022</v>
      </c>
      <c r="BD186" s="226" t="n">
        <v>44700</v>
      </c>
      <c r="BE186" s="227" t="n">
        <v>44377</v>
      </c>
      <c r="BF186" s="225" t="n">
        <v>2021</v>
      </c>
      <c r="BG186" s="225" t="n">
        <v>2020</v>
      </c>
      <c r="BH186" s="225" t="n">
        <v>2020</v>
      </c>
      <c r="BI186" s="225" t="n">
        <v>2013</v>
      </c>
      <c r="BJ186" s="225" t="n">
        <v>2020</v>
      </c>
      <c r="BK186" s="225" t="n">
        <v>2021</v>
      </c>
      <c r="BL186" s="225" t="n">
        <v>2020</v>
      </c>
      <c r="BM186" s="225"/>
      <c r="BN186" s="225" t="n">
        <v>2020</v>
      </c>
      <c r="BO186" s="225" t="n">
        <v>2020</v>
      </c>
      <c r="BP186" s="225" t="n">
        <v>2014</v>
      </c>
      <c r="BQ186" s="225" t="n">
        <v>2020</v>
      </c>
      <c r="BR186" s="225" t="n">
        <v>2020</v>
      </c>
      <c r="BS186" s="225" t="n">
        <v>2016</v>
      </c>
      <c r="BT186" s="225" t="n">
        <v>2020</v>
      </c>
      <c r="BU186" s="225" t="n">
        <v>2020</v>
      </c>
      <c r="BV186" s="225" t="n">
        <v>2020</v>
      </c>
      <c r="BW186" s="225" t="n">
        <v>2019</v>
      </c>
      <c r="BX186" s="225" t="n">
        <v>2017</v>
      </c>
      <c r="BY186" s="225" t="n">
        <v>2020</v>
      </c>
      <c r="BZ186" s="225" t="n">
        <v>2021</v>
      </c>
      <c r="CA186" s="225" t="n">
        <v>2015</v>
      </c>
    </row>
    <row r="187" customFormat="false" ht="14.5" hidden="false" customHeight="false" outlineLevel="0" collapsed="false">
      <c r="A187" s="178" t="s">
        <v>778</v>
      </c>
      <c r="B187" s="220" t="s">
        <v>779</v>
      </c>
      <c r="C187" s="225" t="n">
        <v>2015</v>
      </c>
      <c r="D187" s="225" t="n">
        <v>2015</v>
      </c>
      <c r="E187" s="225" t="n">
        <v>2015</v>
      </c>
      <c r="F187" s="225" t="n">
        <v>2015</v>
      </c>
      <c r="G187" s="225" t="n">
        <v>2015</v>
      </c>
      <c r="H187" s="225" t="n">
        <v>2015</v>
      </c>
      <c r="I187" s="225" t="n">
        <v>2015</v>
      </c>
      <c r="J187" s="225" t="n">
        <v>2021</v>
      </c>
      <c r="K187" s="225" t="n">
        <v>2021</v>
      </c>
      <c r="L187" s="225" t="n">
        <v>2020</v>
      </c>
      <c r="M187" s="225" t="n">
        <v>2015</v>
      </c>
      <c r="N187" s="225" t="n">
        <v>2015</v>
      </c>
      <c r="O187" s="225" t="n">
        <v>2015</v>
      </c>
      <c r="P187" s="225" t="n">
        <v>2015</v>
      </c>
      <c r="Q187" s="225" t="n">
        <v>2020</v>
      </c>
      <c r="R187" s="225" t="n">
        <v>2020</v>
      </c>
      <c r="S187" s="225" t="n">
        <v>2020</v>
      </c>
      <c r="T187" s="225" t="n">
        <v>2020</v>
      </c>
      <c r="U187" s="225" t="n">
        <v>2015</v>
      </c>
      <c r="V187" s="225" t="n">
        <v>2015</v>
      </c>
      <c r="W187" s="225" t="n">
        <v>2015</v>
      </c>
      <c r="X187" s="225" t="n">
        <v>2020</v>
      </c>
      <c r="Y187" s="225" t="n">
        <v>2020</v>
      </c>
      <c r="Z187" s="225" t="n">
        <v>2020</v>
      </c>
      <c r="AA187" s="225" t="n">
        <v>2011</v>
      </c>
      <c r="AB187" s="225" t="n">
        <v>2020</v>
      </c>
      <c r="AC187" s="225"/>
      <c r="AD187" s="225" t="n">
        <v>2019</v>
      </c>
      <c r="AE187" s="225" t="n">
        <v>2020</v>
      </c>
      <c r="AF187" s="225"/>
      <c r="AG187" s="225" t="n">
        <v>2020</v>
      </c>
      <c r="AH187" s="225" t="n">
        <v>2022</v>
      </c>
      <c r="AI187" s="225" t="n">
        <v>2021</v>
      </c>
      <c r="AJ187" s="225" t="n">
        <v>2021</v>
      </c>
      <c r="AK187" s="225" t="n">
        <v>2019</v>
      </c>
      <c r="AL187" s="225"/>
      <c r="AM187" s="225" t="n">
        <v>2022</v>
      </c>
      <c r="AN187" s="225" t="n">
        <v>2019</v>
      </c>
      <c r="AO187" s="225" t="n">
        <v>2020</v>
      </c>
      <c r="AP187" s="225" t="n">
        <v>2020</v>
      </c>
      <c r="AQ187" s="225" t="n">
        <v>2020</v>
      </c>
      <c r="AR187" s="225" t="n">
        <v>2020</v>
      </c>
      <c r="AS187" s="225" t="n">
        <v>2018</v>
      </c>
      <c r="AT187" s="225" t="n">
        <v>2020</v>
      </c>
      <c r="AU187" s="225" t="n">
        <v>2020</v>
      </c>
      <c r="AV187" s="225" t="n">
        <v>2020</v>
      </c>
      <c r="AW187" s="225"/>
      <c r="AX187" s="225" t="n">
        <v>2020</v>
      </c>
      <c r="AY187" s="225" t="n">
        <v>2019</v>
      </c>
      <c r="AZ187" s="225" t="n">
        <v>2020</v>
      </c>
      <c r="BA187" s="225" t="n">
        <v>2020</v>
      </c>
      <c r="BB187" s="225" t="n">
        <v>2021</v>
      </c>
      <c r="BC187" s="225" t="n">
        <v>2022</v>
      </c>
      <c r="BD187" s="226" t="n">
        <v>44700</v>
      </c>
      <c r="BE187" s="227" t="n">
        <v>44377</v>
      </c>
      <c r="BF187" s="225" t="n">
        <v>2021</v>
      </c>
      <c r="BG187" s="225" t="n">
        <v>2020</v>
      </c>
      <c r="BH187" s="225" t="n">
        <v>2020</v>
      </c>
      <c r="BI187" s="225" t="n">
        <v>2013</v>
      </c>
      <c r="BJ187" s="225" t="n">
        <v>2020</v>
      </c>
      <c r="BK187" s="225" t="n">
        <v>2021</v>
      </c>
      <c r="BL187" s="225" t="n">
        <v>2020</v>
      </c>
      <c r="BM187" s="225" t="n">
        <v>2019</v>
      </c>
      <c r="BN187" s="225" t="n">
        <v>2020</v>
      </c>
      <c r="BO187" s="225" t="n">
        <v>2020</v>
      </c>
      <c r="BP187" s="225" t="n">
        <v>2014</v>
      </c>
      <c r="BQ187" s="225" t="n">
        <v>2020</v>
      </c>
      <c r="BR187" s="225" t="n">
        <v>2020</v>
      </c>
      <c r="BS187" s="225" t="n">
        <v>2017</v>
      </c>
      <c r="BT187" s="225" t="n">
        <v>2020</v>
      </c>
      <c r="BU187" s="225" t="n">
        <v>2020</v>
      </c>
      <c r="BV187" s="225" t="n">
        <v>2020</v>
      </c>
      <c r="BW187" s="225" t="n">
        <v>2019</v>
      </c>
      <c r="BX187" s="225" t="n">
        <v>2017</v>
      </c>
      <c r="BY187" s="225" t="n">
        <v>2020</v>
      </c>
      <c r="BZ187" s="225" t="n">
        <v>2021</v>
      </c>
      <c r="CA187" s="225" t="n">
        <v>2015</v>
      </c>
    </row>
    <row r="188" customFormat="false" ht="14.5" hidden="false" customHeight="false" outlineLevel="0" collapsed="false">
      <c r="A188" s="178" t="s">
        <v>780</v>
      </c>
      <c r="B188" s="220" t="s">
        <v>781</v>
      </c>
      <c r="C188" s="225" t="n">
        <v>2015</v>
      </c>
      <c r="D188" s="225" t="n">
        <v>2015</v>
      </c>
      <c r="E188" s="225" t="n">
        <v>2015</v>
      </c>
      <c r="F188" s="225" t="n">
        <v>2015</v>
      </c>
      <c r="G188" s="225" t="n">
        <v>2015</v>
      </c>
      <c r="H188" s="225" t="n">
        <v>2015</v>
      </c>
      <c r="I188" s="225" t="n">
        <v>2015</v>
      </c>
      <c r="J188" s="225" t="n">
        <v>2021</v>
      </c>
      <c r="K188" s="225" t="n">
        <v>2021</v>
      </c>
      <c r="L188" s="225" t="n">
        <v>2020</v>
      </c>
      <c r="M188" s="225" t="n">
        <v>2015</v>
      </c>
      <c r="N188" s="225" t="n">
        <v>2015</v>
      </c>
      <c r="O188" s="225" t="n">
        <v>2015</v>
      </c>
      <c r="P188" s="225" t="n">
        <v>2015</v>
      </c>
      <c r="Q188" s="225" t="n">
        <v>2020</v>
      </c>
      <c r="R188" s="225" t="n">
        <v>2020</v>
      </c>
      <c r="S188" s="225" t="n">
        <v>2020</v>
      </c>
      <c r="T188" s="225" t="n">
        <v>2020</v>
      </c>
      <c r="U188" s="225" t="n">
        <v>2015</v>
      </c>
      <c r="V188" s="225" t="n">
        <v>2015</v>
      </c>
      <c r="W188" s="225" t="n">
        <v>2015</v>
      </c>
      <c r="X188" s="225" t="n">
        <v>2020</v>
      </c>
      <c r="Y188" s="225" t="n">
        <v>2020</v>
      </c>
      <c r="Z188" s="225" t="n">
        <v>2020</v>
      </c>
      <c r="AA188" s="225" t="n">
        <v>1996</v>
      </c>
      <c r="AB188" s="225" t="n">
        <v>2020</v>
      </c>
      <c r="AC188" s="225"/>
      <c r="AD188" s="225" t="n">
        <v>2019</v>
      </c>
      <c r="AE188" s="225" t="n">
        <v>2020</v>
      </c>
      <c r="AF188" s="225" t="n">
        <v>2018</v>
      </c>
      <c r="AG188" s="225" t="n">
        <v>2020</v>
      </c>
      <c r="AH188" s="225" t="n">
        <v>2022</v>
      </c>
      <c r="AI188" s="225" t="n">
        <v>2021</v>
      </c>
      <c r="AJ188" s="225" t="n">
        <v>2021</v>
      </c>
      <c r="AK188" s="225" t="n">
        <v>2019</v>
      </c>
      <c r="AL188" s="225"/>
      <c r="AM188" s="225" t="n">
        <v>2022</v>
      </c>
      <c r="AN188" s="225" t="n">
        <v>2019</v>
      </c>
      <c r="AO188" s="225" t="n">
        <v>2020</v>
      </c>
      <c r="AP188" s="225" t="n">
        <v>2020</v>
      </c>
      <c r="AQ188" s="225" t="n">
        <v>2020</v>
      </c>
      <c r="AR188" s="225" t="n">
        <v>2020</v>
      </c>
      <c r="AS188" s="225" t="n">
        <v>2017</v>
      </c>
      <c r="AT188" s="225" t="n">
        <v>2020</v>
      </c>
      <c r="AU188" s="225" t="n">
        <v>2020</v>
      </c>
      <c r="AV188" s="225" t="n">
        <v>2020</v>
      </c>
      <c r="AW188" s="225" t="n">
        <v>2020</v>
      </c>
      <c r="AX188" s="225" t="n">
        <v>2020</v>
      </c>
      <c r="AY188" s="225" t="n">
        <v>2019</v>
      </c>
      <c r="AZ188" s="225" t="n">
        <v>2003</v>
      </c>
      <c r="BA188" s="225" t="n">
        <v>2020</v>
      </c>
      <c r="BB188" s="225" t="n">
        <v>2021</v>
      </c>
      <c r="BC188" s="225" t="n">
        <v>2022</v>
      </c>
      <c r="BD188" s="226" t="n">
        <v>44700</v>
      </c>
      <c r="BE188" s="227" t="n">
        <v>44561</v>
      </c>
      <c r="BF188" s="225" t="n">
        <v>2021</v>
      </c>
      <c r="BG188" s="225" t="n">
        <v>2020</v>
      </c>
      <c r="BH188" s="225" t="n">
        <v>2020</v>
      </c>
      <c r="BI188" s="225" t="n">
        <v>2013</v>
      </c>
      <c r="BJ188" s="225" t="n">
        <v>2020</v>
      </c>
      <c r="BK188" s="225" t="n">
        <v>2021</v>
      </c>
      <c r="BL188" s="225" t="n">
        <v>2020</v>
      </c>
      <c r="BM188" s="225" t="n">
        <v>2019</v>
      </c>
      <c r="BN188" s="225" t="n">
        <v>2020</v>
      </c>
      <c r="BO188" s="225" t="n">
        <v>2020</v>
      </c>
      <c r="BP188" s="225" t="n">
        <v>2014</v>
      </c>
      <c r="BQ188" s="225" t="n">
        <v>2020</v>
      </c>
      <c r="BR188" s="225" t="n">
        <v>2020</v>
      </c>
      <c r="BS188" s="225" t="n">
        <v>2014</v>
      </c>
      <c r="BT188" s="225" t="n">
        <v>2020</v>
      </c>
      <c r="BU188" s="225" t="n">
        <v>2020</v>
      </c>
      <c r="BV188" s="225" t="n">
        <v>2020</v>
      </c>
      <c r="BW188" s="225" t="n">
        <v>2019</v>
      </c>
      <c r="BX188" s="225" t="n">
        <v>2017</v>
      </c>
      <c r="BY188" s="225" t="n">
        <v>2020</v>
      </c>
      <c r="BZ188" s="225" t="n">
        <v>2021</v>
      </c>
      <c r="CA188" s="225" t="n">
        <v>2015</v>
      </c>
    </row>
    <row r="189" customFormat="false" ht="14.5" hidden="false" customHeight="false" outlineLevel="0" collapsed="false">
      <c r="A189" s="178" t="s">
        <v>782</v>
      </c>
      <c r="B189" s="220" t="s">
        <v>783</v>
      </c>
      <c r="C189" s="225" t="n">
        <v>2015</v>
      </c>
      <c r="D189" s="225" t="n">
        <v>2015</v>
      </c>
      <c r="E189" s="225" t="n">
        <v>2015</v>
      </c>
      <c r="F189" s="225" t="n">
        <v>2015</v>
      </c>
      <c r="G189" s="225" t="n">
        <v>2015</v>
      </c>
      <c r="H189" s="225" t="n">
        <v>2015</v>
      </c>
      <c r="I189" s="225" t="n">
        <v>2015</v>
      </c>
      <c r="J189" s="225" t="n">
        <v>2021</v>
      </c>
      <c r="K189" s="225" t="n">
        <v>2021</v>
      </c>
      <c r="L189" s="225" t="n">
        <v>2020</v>
      </c>
      <c r="M189" s="225" t="n">
        <v>2015</v>
      </c>
      <c r="N189" s="225" t="n">
        <v>2015</v>
      </c>
      <c r="O189" s="225" t="n">
        <v>2015</v>
      </c>
      <c r="P189" s="225" t="n">
        <v>2015</v>
      </c>
      <c r="Q189" s="225" t="n">
        <v>2020</v>
      </c>
      <c r="R189" s="225" t="n">
        <v>2020</v>
      </c>
      <c r="S189" s="225" t="n">
        <v>2020</v>
      </c>
      <c r="T189" s="225" t="n">
        <v>2020</v>
      </c>
      <c r="U189" s="225" t="n">
        <v>2015</v>
      </c>
      <c r="V189" s="225" t="n">
        <v>2015</v>
      </c>
      <c r="W189" s="225" t="n">
        <v>2015</v>
      </c>
      <c r="X189" s="225" t="n">
        <v>2020</v>
      </c>
      <c r="Y189" s="225" t="n">
        <v>2020</v>
      </c>
      <c r="Z189" s="225" t="n">
        <v>2020</v>
      </c>
      <c r="AA189" s="225"/>
      <c r="AB189" s="225" t="n">
        <v>2020</v>
      </c>
      <c r="AC189" s="225" t="n">
        <v>2017</v>
      </c>
      <c r="AD189" s="225" t="n">
        <v>2015</v>
      </c>
      <c r="AE189" s="225" t="n">
        <v>2020</v>
      </c>
      <c r="AF189" s="225"/>
      <c r="AG189" s="225" t="n">
        <v>2020</v>
      </c>
      <c r="AH189" s="225" t="n">
        <v>2022</v>
      </c>
      <c r="AI189" s="225" t="n">
        <v>2021</v>
      </c>
      <c r="AJ189" s="225" t="n">
        <v>2021</v>
      </c>
      <c r="AK189" s="225" t="n">
        <v>2019</v>
      </c>
      <c r="AL189" s="225"/>
      <c r="AM189" s="225" t="n">
        <v>2022</v>
      </c>
      <c r="AN189" s="225" t="n">
        <v>2019</v>
      </c>
      <c r="AO189" s="225" t="n">
        <v>2020</v>
      </c>
      <c r="AP189" s="225" t="n">
        <v>2020</v>
      </c>
      <c r="AQ189" s="225" t="n">
        <v>2020</v>
      </c>
      <c r="AR189" s="225" t="n">
        <v>2020</v>
      </c>
      <c r="AS189" s="225" t="n">
        <v>2013</v>
      </c>
      <c r="AT189" s="225" t="n">
        <v>2020</v>
      </c>
      <c r="AU189" s="225"/>
      <c r="AV189" s="225"/>
      <c r="AW189" s="225" t="n">
        <v>2020</v>
      </c>
      <c r="AX189" s="225" t="n">
        <v>2020</v>
      </c>
      <c r="AY189" s="225"/>
      <c r="AZ189" s="225" t="n">
        <v>2019</v>
      </c>
      <c r="BA189" s="225" t="n">
        <v>2020</v>
      </c>
      <c r="BB189" s="225" t="n">
        <v>2021</v>
      </c>
      <c r="BC189" s="225" t="n">
        <v>2022</v>
      </c>
      <c r="BD189" s="226" t="n">
        <v>44700</v>
      </c>
      <c r="BE189" s="227" t="n">
        <v>44561</v>
      </c>
      <c r="BF189" s="225" t="n">
        <v>2021</v>
      </c>
      <c r="BG189" s="225" t="n">
        <v>2020</v>
      </c>
      <c r="BH189" s="225" t="n">
        <v>2020</v>
      </c>
      <c r="BI189" s="225" t="n">
        <v>2013</v>
      </c>
      <c r="BJ189" s="225" t="n">
        <v>2020</v>
      </c>
      <c r="BK189" s="225" t="n">
        <v>2021</v>
      </c>
      <c r="BL189" s="225" t="n">
        <v>2020</v>
      </c>
      <c r="BM189" s="225" t="n">
        <v>2018</v>
      </c>
      <c r="BN189" s="225" t="n">
        <v>2017</v>
      </c>
      <c r="BO189" s="225" t="n">
        <v>2020</v>
      </c>
      <c r="BP189" s="225" t="n">
        <v>2014</v>
      </c>
      <c r="BQ189" s="225" t="n">
        <v>2020</v>
      </c>
      <c r="BR189" s="225" t="n">
        <v>2020</v>
      </c>
      <c r="BS189" s="225" t="n">
        <v>2016</v>
      </c>
      <c r="BT189" s="225" t="n">
        <v>2020</v>
      </c>
      <c r="BU189" s="225"/>
      <c r="BV189" s="225"/>
      <c r="BW189" s="225" t="n">
        <v>2019</v>
      </c>
      <c r="BX189" s="225" t="n">
        <v>2017</v>
      </c>
      <c r="BY189" s="225" t="n">
        <v>2020</v>
      </c>
      <c r="BZ189" s="225" t="n">
        <v>2021</v>
      </c>
      <c r="CA189" s="225" t="n">
        <v>2015</v>
      </c>
    </row>
    <row r="190" customFormat="false" ht="14.5" hidden="false" customHeight="false" outlineLevel="0" collapsed="false">
      <c r="A190" s="178" t="s">
        <v>784</v>
      </c>
      <c r="B190" s="220" t="s">
        <v>785</v>
      </c>
      <c r="C190" s="225" t="n">
        <v>2015</v>
      </c>
      <c r="D190" s="225" t="n">
        <v>2015</v>
      </c>
      <c r="E190" s="225" t="n">
        <v>2015</v>
      </c>
      <c r="F190" s="225" t="n">
        <v>2015</v>
      </c>
      <c r="G190" s="225" t="n">
        <v>2015</v>
      </c>
      <c r="H190" s="225" t="n">
        <v>2015</v>
      </c>
      <c r="I190" s="225" t="n">
        <v>2015</v>
      </c>
      <c r="J190" s="225" t="n">
        <v>2021</v>
      </c>
      <c r="K190" s="225" t="n">
        <v>2021</v>
      </c>
      <c r="L190" s="225" t="n">
        <v>2020</v>
      </c>
      <c r="M190" s="225" t="n">
        <v>2015</v>
      </c>
      <c r="N190" s="225" t="n">
        <v>2015</v>
      </c>
      <c r="O190" s="225" t="n">
        <v>2015</v>
      </c>
      <c r="P190" s="225" t="n">
        <v>2015</v>
      </c>
      <c r="Q190" s="225" t="n">
        <v>2020</v>
      </c>
      <c r="R190" s="225" t="n">
        <v>2020</v>
      </c>
      <c r="S190" s="225" t="n">
        <v>2020</v>
      </c>
      <c r="T190" s="225" t="n">
        <v>2020</v>
      </c>
      <c r="U190" s="225" t="n">
        <v>2015</v>
      </c>
      <c r="V190" s="225" t="n">
        <v>2015</v>
      </c>
      <c r="W190" s="225" t="n">
        <v>2015</v>
      </c>
      <c r="X190" s="225" t="n">
        <v>2020</v>
      </c>
      <c r="Y190" s="225" t="n">
        <v>2020</v>
      </c>
      <c r="Z190" s="225" t="n">
        <v>2020</v>
      </c>
      <c r="AA190" s="225" t="n">
        <v>2001</v>
      </c>
      <c r="AB190" s="225" t="n">
        <v>2020</v>
      </c>
      <c r="AC190" s="225"/>
      <c r="AD190" s="225" t="n">
        <v>2018</v>
      </c>
      <c r="AE190" s="225" t="n">
        <v>2020</v>
      </c>
      <c r="AF190" s="225" t="n">
        <v>2018</v>
      </c>
      <c r="AG190" s="225" t="n">
        <v>2020</v>
      </c>
      <c r="AH190" s="225" t="n">
        <v>2022</v>
      </c>
      <c r="AI190" s="225" t="n">
        <v>2021</v>
      </c>
      <c r="AJ190" s="225" t="n">
        <v>2021</v>
      </c>
      <c r="AK190" s="225" t="n">
        <v>2019</v>
      </c>
      <c r="AL190" s="225"/>
      <c r="AM190" s="225" t="n">
        <v>2022</v>
      </c>
      <c r="AN190" s="225" t="n">
        <v>2019</v>
      </c>
      <c r="AO190" s="225" t="n">
        <v>2020</v>
      </c>
      <c r="AP190" s="225" t="n">
        <v>2020</v>
      </c>
      <c r="AQ190" s="225" t="n">
        <v>2014</v>
      </c>
      <c r="AR190" s="225" t="n">
        <v>2020</v>
      </c>
      <c r="AS190" s="225"/>
      <c r="AT190" s="225" t="n">
        <v>2020</v>
      </c>
      <c r="AU190" s="225" t="n">
        <v>2020</v>
      </c>
      <c r="AV190" s="225" t="n">
        <v>2020</v>
      </c>
      <c r="AW190" s="225" t="n">
        <v>2020</v>
      </c>
      <c r="AX190" s="225" t="n">
        <v>2020</v>
      </c>
      <c r="AY190" s="225" t="n">
        <v>2019</v>
      </c>
      <c r="AZ190" s="225" t="n">
        <v>2006</v>
      </c>
      <c r="BA190" s="225" t="n">
        <v>2020</v>
      </c>
      <c r="BB190" s="225" t="n">
        <v>2021</v>
      </c>
      <c r="BC190" s="225" t="n">
        <v>2022</v>
      </c>
      <c r="BD190" s="226" t="n">
        <v>44700</v>
      </c>
      <c r="BE190" s="227" t="n">
        <v>44561</v>
      </c>
      <c r="BF190" s="225" t="n">
        <v>2021</v>
      </c>
      <c r="BG190" s="225" t="n">
        <v>2020</v>
      </c>
      <c r="BH190" s="225" t="n">
        <v>2020</v>
      </c>
      <c r="BI190" s="225" t="n">
        <v>2015</v>
      </c>
      <c r="BJ190" s="225" t="n">
        <v>2020</v>
      </c>
      <c r="BK190" s="225" t="n">
        <v>2021</v>
      </c>
      <c r="BL190" s="225" t="n">
        <v>2020</v>
      </c>
      <c r="BM190" s="225" t="n">
        <v>2016</v>
      </c>
      <c r="BN190" s="225" t="n">
        <v>2017</v>
      </c>
      <c r="BO190" s="225" t="n">
        <v>2020</v>
      </c>
      <c r="BP190" s="225" t="n">
        <v>2014</v>
      </c>
      <c r="BQ190" s="225" t="n">
        <v>2020</v>
      </c>
      <c r="BR190" s="225" t="n">
        <v>2020</v>
      </c>
      <c r="BS190" s="225" t="n">
        <v>2001</v>
      </c>
      <c r="BT190" s="225" t="n">
        <v>2020</v>
      </c>
      <c r="BU190" s="225" t="n">
        <v>2020</v>
      </c>
      <c r="BV190" s="225" t="n">
        <v>2016</v>
      </c>
      <c r="BW190" s="225" t="n">
        <v>2019</v>
      </c>
      <c r="BX190" s="225" t="n">
        <v>2017</v>
      </c>
      <c r="BY190" s="225" t="n">
        <v>2014</v>
      </c>
      <c r="BZ190" s="225" t="n">
        <v>2021</v>
      </c>
      <c r="CA190" s="225" t="n">
        <v>2015</v>
      </c>
    </row>
    <row r="191" customFormat="false" ht="14.5" hidden="false" customHeight="false" outlineLevel="0" collapsed="false">
      <c r="A191" s="178" t="s">
        <v>786</v>
      </c>
      <c r="B191" s="220" t="s">
        <v>787</v>
      </c>
      <c r="C191" s="225" t="n">
        <v>2015</v>
      </c>
      <c r="D191" s="225" t="n">
        <v>2015</v>
      </c>
      <c r="E191" s="225" t="n">
        <v>2015</v>
      </c>
      <c r="F191" s="225" t="n">
        <v>2015</v>
      </c>
      <c r="G191" s="225" t="n">
        <v>2015</v>
      </c>
      <c r="H191" s="225" t="n">
        <v>2015</v>
      </c>
      <c r="I191" s="225" t="n">
        <v>2015</v>
      </c>
      <c r="J191" s="225" t="n">
        <v>2021</v>
      </c>
      <c r="K191" s="225" t="n">
        <v>2021</v>
      </c>
      <c r="L191" s="225" t="n">
        <v>2020</v>
      </c>
      <c r="M191" s="225" t="n">
        <v>2015</v>
      </c>
      <c r="N191" s="225" t="n">
        <v>2015</v>
      </c>
      <c r="O191" s="225" t="n">
        <v>2015</v>
      </c>
      <c r="P191" s="225" t="n">
        <v>2015</v>
      </c>
      <c r="Q191" s="225" t="n">
        <v>2020</v>
      </c>
      <c r="R191" s="225" t="n">
        <v>2020</v>
      </c>
      <c r="S191" s="225" t="n">
        <v>2020</v>
      </c>
      <c r="T191" s="225" t="n">
        <v>2020</v>
      </c>
      <c r="U191" s="225" t="n">
        <v>2015</v>
      </c>
      <c r="V191" s="225" t="n">
        <v>2015</v>
      </c>
      <c r="W191" s="225" t="n">
        <v>2015</v>
      </c>
      <c r="X191" s="225" t="n">
        <v>2020</v>
      </c>
      <c r="Y191" s="225" t="n">
        <v>2020</v>
      </c>
      <c r="Z191" s="225" t="n">
        <v>2020</v>
      </c>
      <c r="AA191" s="225" t="n">
        <v>2009</v>
      </c>
      <c r="AB191" s="225" t="n">
        <v>2020</v>
      </c>
      <c r="AC191" s="225" t="n">
        <v>2020</v>
      </c>
      <c r="AD191" s="225" t="n">
        <v>2018</v>
      </c>
      <c r="AE191" s="225" t="n">
        <v>2020</v>
      </c>
      <c r="AF191" s="225" t="n">
        <v>2018</v>
      </c>
      <c r="AG191" s="225" t="n">
        <v>2020</v>
      </c>
      <c r="AH191" s="225" t="n">
        <v>2022</v>
      </c>
      <c r="AI191" s="225" t="n">
        <v>2021</v>
      </c>
      <c r="AJ191" s="225" t="n">
        <v>2021</v>
      </c>
      <c r="AK191" s="225" t="n">
        <v>2019</v>
      </c>
      <c r="AL191" s="225" t="s">
        <v>802</v>
      </c>
      <c r="AM191" s="225" t="n">
        <v>2022</v>
      </c>
      <c r="AN191" s="225" t="n">
        <v>2019</v>
      </c>
      <c r="AO191" s="225" t="n">
        <v>2020</v>
      </c>
      <c r="AP191" s="225" t="n">
        <v>2020</v>
      </c>
      <c r="AQ191" s="225" t="n">
        <v>2020</v>
      </c>
      <c r="AR191" s="225" t="n">
        <v>2020</v>
      </c>
      <c r="AS191" s="225" t="n">
        <v>2020</v>
      </c>
      <c r="AT191" s="225" t="n">
        <v>2020</v>
      </c>
      <c r="AU191" s="225" t="n">
        <v>2020</v>
      </c>
      <c r="AV191" s="225" t="n">
        <v>2020</v>
      </c>
      <c r="AW191" s="225" t="n">
        <v>2020</v>
      </c>
      <c r="AX191" s="225" t="n">
        <v>2020</v>
      </c>
      <c r="AY191" s="225" t="n">
        <v>2019</v>
      </c>
      <c r="AZ191" s="225" t="n">
        <v>2018</v>
      </c>
      <c r="BA191" s="225" t="n">
        <v>2020</v>
      </c>
      <c r="BB191" s="225" t="n">
        <v>2021</v>
      </c>
      <c r="BC191" s="225" t="n">
        <v>2022</v>
      </c>
      <c r="BD191" s="226" t="n">
        <v>44700</v>
      </c>
      <c r="BE191" s="227" t="n">
        <v>44561</v>
      </c>
      <c r="BF191" s="225" t="n">
        <v>2021</v>
      </c>
      <c r="BG191" s="225" t="n">
        <v>2020</v>
      </c>
      <c r="BH191" s="225" t="n">
        <v>2020</v>
      </c>
      <c r="BI191" s="225" t="n">
        <v>2015</v>
      </c>
      <c r="BJ191" s="225" t="n">
        <v>2020</v>
      </c>
      <c r="BK191" s="225" t="n">
        <v>2021</v>
      </c>
      <c r="BL191" s="225" t="n">
        <v>2020</v>
      </c>
      <c r="BM191" s="225" t="n">
        <v>2019</v>
      </c>
      <c r="BN191" s="225" t="n">
        <v>2020</v>
      </c>
      <c r="BO191" s="225" t="n">
        <v>2020</v>
      </c>
      <c r="BP191" s="225" t="n">
        <v>2014</v>
      </c>
      <c r="BQ191" s="225" t="n">
        <v>2020</v>
      </c>
      <c r="BR191" s="225" t="n">
        <v>2020</v>
      </c>
      <c r="BS191" s="225" t="n">
        <v>2016</v>
      </c>
      <c r="BT191" s="225" t="n">
        <v>2020</v>
      </c>
      <c r="BU191" s="225" t="n">
        <v>2020</v>
      </c>
      <c r="BV191" s="225"/>
      <c r="BW191" s="225" t="n">
        <v>2019</v>
      </c>
      <c r="BX191" s="225" t="n">
        <v>2017</v>
      </c>
      <c r="BY191" s="225" t="n">
        <v>2020</v>
      </c>
      <c r="BZ191" s="225" t="n">
        <v>2021</v>
      </c>
      <c r="CA191" s="225" t="n">
        <v>2015</v>
      </c>
    </row>
    <row r="192" customFormat="false" ht="14.5" hidden="false" customHeight="false" outlineLevel="0" collapsed="false">
      <c r="A192" s="178" t="s">
        <v>788</v>
      </c>
      <c r="B192" s="220" t="s">
        <v>789</v>
      </c>
      <c r="C192" s="225" t="n">
        <v>2015</v>
      </c>
      <c r="D192" s="225" t="n">
        <v>2015</v>
      </c>
      <c r="E192" s="225" t="n">
        <v>2015</v>
      </c>
      <c r="F192" s="225" t="n">
        <v>2015</v>
      </c>
      <c r="G192" s="225" t="n">
        <v>2015</v>
      </c>
      <c r="H192" s="225" t="n">
        <v>2015</v>
      </c>
      <c r="I192" s="225" t="n">
        <v>2015</v>
      </c>
      <c r="J192" s="225" t="n">
        <v>2021</v>
      </c>
      <c r="K192" s="225" t="n">
        <v>2021</v>
      </c>
      <c r="L192" s="225" t="n">
        <v>2020</v>
      </c>
      <c r="M192" s="225" t="n">
        <v>2015</v>
      </c>
      <c r="N192" s="225" t="n">
        <v>2015</v>
      </c>
      <c r="O192" s="225" t="n">
        <v>2015</v>
      </c>
      <c r="P192" s="225" t="n">
        <v>2015</v>
      </c>
      <c r="Q192" s="225" t="n">
        <v>2020</v>
      </c>
      <c r="R192" s="225" t="n">
        <v>2020</v>
      </c>
      <c r="S192" s="225" t="n">
        <v>2020</v>
      </c>
      <c r="T192" s="225" t="n">
        <v>2020</v>
      </c>
      <c r="U192" s="225" t="n">
        <v>2015</v>
      </c>
      <c r="V192" s="225" t="n">
        <v>2015</v>
      </c>
      <c r="W192" s="225" t="n">
        <v>2015</v>
      </c>
      <c r="X192" s="225" t="n">
        <v>2020</v>
      </c>
      <c r="Y192" s="225" t="n">
        <v>2020</v>
      </c>
      <c r="Z192" s="225" t="n">
        <v>2020</v>
      </c>
      <c r="AA192" s="225" t="n">
        <v>2013</v>
      </c>
      <c r="AB192" s="225" t="n">
        <v>2020</v>
      </c>
      <c r="AC192" s="225" t="n">
        <v>2017</v>
      </c>
      <c r="AD192" s="225" t="n">
        <v>2016</v>
      </c>
      <c r="AE192" s="225" t="n">
        <v>2020</v>
      </c>
      <c r="AF192" s="225" t="n">
        <v>2018</v>
      </c>
      <c r="AG192" s="225" t="n">
        <v>2020</v>
      </c>
      <c r="AH192" s="225" t="n">
        <v>2022</v>
      </c>
      <c r="AI192" s="225" t="n">
        <v>2021</v>
      </c>
      <c r="AJ192" s="225" t="n">
        <v>2021</v>
      </c>
      <c r="AK192" s="225" t="n">
        <v>2019</v>
      </c>
      <c r="AL192" s="225" t="n">
        <v>2013</v>
      </c>
      <c r="AM192" s="225" t="n">
        <v>2022</v>
      </c>
      <c r="AN192" s="225" t="n">
        <v>2019</v>
      </c>
      <c r="AO192" s="225" t="n">
        <v>2020</v>
      </c>
      <c r="AP192" s="225" t="n">
        <v>2020</v>
      </c>
      <c r="AQ192" s="225" t="n">
        <v>2016</v>
      </c>
      <c r="AR192" s="225" t="n">
        <v>2020</v>
      </c>
      <c r="AS192" s="225" t="n">
        <v>2013</v>
      </c>
      <c r="AT192" s="225" t="n">
        <v>2020</v>
      </c>
      <c r="AU192" s="225" t="n">
        <v>2020</v>
      </c>
      <c r="AV192" s="225" t="n">
        <v>2020</v>
      </c>
      <c r="AW192" s="225" t="n">
        <v>2020</v>
      </c>
      <c r="AX192" s="225" t="n">
        <v>2020</v>
      </c>
      <c r="AY192" s="225" t="n">
        <v>2019</v>
      </c>
      <c r="AZ192" s="225" t="n">
        <v>2014</v>
      </c>
      <c r="BA192" s="225" t="n">
        <v>2020</v>
      </c>
      <c r="BB192" s="225" t="n">
        <v>2021</v>
      </c>
      <c r="BC192" s="225" t="n">
        <v>2022</v>
      </c>
      <c r="BD192" s="226" t="n">
        <v>44742</v>
      </c>
      <c r="BE192" s="227" t="n">
        <v>44742</v>
      </c>
      <c r="BF192" s="225" t="n">
        <v>2021</v>
      </c>
      <c r="BG192" s="225" t="n">
        <v>2020</v>
      </c>
      <c r="BH192" s="225" t="n">
        <v>2020</v>
      </c>
      <c r="BI192" s="225" t="n">
        <v>2015</v>
      </c>
      <c r="BJ192" s="225" t="n">
        <v>2020</v>
      </c>
      <c r="BK192" s="225" t="n">
        <v>2021</v>
      </c>
      <c r="BL192" s="225" t="n">
        <v>2020</v>
      </c>
      <c r="BM192" s="225" t="n">
        <v>2004</v>
      </c>
      <c r="BN192" s="225" t="n">
        <v>2017</v>
      </c>
      <c r="BO192" s="225" t="n">
        <v>2020</v>
      </c>
      <c r="BP192" s="225" t="n">
        <v>2014</v>
      </c>
      <c r="BQ192" s="225" t="n">
        <v>2020</v>
      </c>
      <c r="BR192" s="225" t="n">
        <v>2020</v>
      </c>
      <c r="BS192" s="225" t="n">
        <v>2014</v>
      </c>
      <c r="BT192" s="225" t="n">
        <v>2020</v>
      </c>
      <c r="BU192" s="225" t="n">
        <v>2020</v>
      </c>
      <c r="BV192" s="225" t="n">
        <v>2020</v>
      </c>
      <c r="BW192" s="225" t="n">
        <v>2015</v>
      </c>
      <c r="BX192" s="225" t="n">
        <v>2017</v>
      </c>
      <c r="BY192" s="225" t="n">
        <v>2020</v>
      </c>
      <c r="BZ192" s="225" t="n">
        <v>2021</v>
      </c>
      <c r="CA192" s="225" t="n">
        <v>2015</v>
      </c>
    </row>
    <row r="193" customFormat="false" ht="14.5" hidden="false" customHeight="false" outlineLevel="0" collapsed="false">
      <c r="A193" s="178" t="s">
        <v>790</v>
      </c>
      <c r="B193" s="220" t="s">
        <v>791</v>
      </c>
      <c r="C193" s="225" t="n">
        <v>2015</v>
      </c>
      <c r="D193" s="225" t="n">
        <v>2015</v>
      </c>
      <c r="E193" s="225" t="n">
        <v>2015</v>
      </c>
      <c r="F193" s="225" t="n">
        <v>2015</v>
      </c>
      <c r="G193" s="225" t="n">
        <v>2015</v>
      </c>
      <c r="H193" s="225" t="n">
        <v>2015</v>
      </c>
      <c r="I193" s="225" t="n">
        <v>2015</v>
      </c>
      <c r="J193" s="225" t="n">
        <v>2021</v>
      </c>
      <c r="K193" s="225" t="n">
        <v>2021</v>
      </c>
      <c r="L193" s="225" t="n">
        <v>2020</v>
      </c>
      <c r="M193" s="225" t="n">
        <v>2015</v>
      </c>
      <c r="N193" s="225" t="n">
        <v>2015</v>
      </c>
      <c r="O193" s="225" t="n">
        <v>2015</v>
      </c>
      <c r="P193" s="225" t="n">
        <v>2015</v>
      </c>
      <c r="Q193" s="225" t="n">
        <v>2020</v>
      </c>
      <c r="R193" s="225" t="n">
        <v>2020</v>
      </c>
      <c r="S193" s="225" t="n">
        <v>2020</v>
      </c>
      <c r="T193" s="225" t="n">
        <v>2020</v>
      </c>
      <c r="U193" s="225" t="n">
        <v>2015</v>
      </c>
      <c r="V193" s="225" t="n">
        <v>2015</v>
      </c>
      <c r="W193" s="225" t="n">
        <v>2015</v>
      </c>
      <c r="X193" s="225" t="n">
        <v>2020</v>
      </c>
      <c r="Y193" s="225" t="n">
        <v>2020</v>
      </c>
      <c r="Z193" s="225" t="n">
        <v>2020</v>
      </c>
      <c r="AA193" s="225" t="n">
        <v>2013</v>
      </c>
      <c r="AB193" s="225" t="n">
        <v>2020</v>
      </c>
      <c r="AC193" s="225" t="n">
        <v>2020</v>
      </c>
      <c r="AD193" s="225" t="n">
        <v>2016</v>
      </c>
      <c r="AE193" s="225" t="n">
        <v>2020</v>
      </c>
      <c r="AF193" s="225" t="n">
        <v>2018</v>
      </c>
      <c r="AG193" s="225" t="n">
        <v>2020</v>
      </c>
      <c r="AH193" s="225" t="n">
        <v>2022</v>
      </c>
      <c r="AI193" s="225" t="n">
        <v>2021</v>
      </c>
      <c r="AJ193" s="225" t="n">
        <v>2021</v>
      </c>
      <c r="AK193" s="225" t="n">
        <v>2019</v>
      </c>
      <c r="AL193" s="225" t="n">
        <v>2018</v>
      </c>
      <c r="AM193" s="225" t="n">
        <v>2022</v>
      </c>
      <c r="AN193" s="225" t="n">
        <v>2019</v>
      </c>
      <c r="AO193" s="225" t="n">
        <v>2020</v>
      </c>
      <c r="AP193" s="225" t="n">
        <v>2020</v>
      </c>
      <c r="AQ193" s="225" t="n">
        <v>2020</v>
      </c>
      <c r="AR193" s="225" t="n">
        <v>2020</v>
      </c>
      <c r="AS193" s="225" t="n">
        <v>2018</v>
      </c>
      <c r="AT193" s="225" t="n">
        <v>2020</v>
      </c>
      <c r="AU193" s="225" t="n">
        <v>2020</v>
      </c>
      <c r="AV193" s="225" t="n">
        <v>2020</v>
      </c>
      <c r="AW193" s="225" t="n">
        <v>2020</v>
      </c>
      <c r="AX193" s="225" t="n">
        <v>2020</v>
      </c>
      <c r="AY193" s="225" t="n">
        <v>2019</v>
      </c>
      <c r="AZ193" s="225" t="n">
        <v>2015</v>
      </c>
      <c r="BA193" s="225" t="n">
        <v>2020</v>
      </c>
      <c r="BB193" s="225" t="n">
        <v>2021</v>
      </c>
      <c r="BC193" s="225" t="n">
        <v>2022</v>
      </c>
      <c r="BD193" s="226" t="n">
        <v>44700</v>
      </c>
      <c r="BE193" s="227" t="n">
        <v>44742</v>
      </c>
      <c r="BF193" s="225" t="n">
        <v>2021</v>
      </c>
      <c r="BG193" s="225" t="n">
        <v>2020</v>
      </c>
      <c r="BH193" s="225" t="n">
        <v>2020</v>
      </c>
      <c r="BI193" s="225" t="n">
        <v>2013</v>
      </c>
      <c r="BJ193" s="225" t="n">
        <v>2020</v>
      </c>
      <c r="BK193" s="225" t="n">
        <v>2021</v>
      </c>
      <c r="BL193" s="225" t="n">
        <v>2020</v>
      </c>
      <c r="BM193" s="225" t="n">
        <v>2018</v>
      </c>
      <c r="BN193" s="225" t="n">
        <v>2020</v>
      </c>
      <c r="BO193" s="225" t="n">
        <v>2020</v>
      </c>
      <c r="BP193" s="225" t="n">
        <v>2014</v>
      </c>
      <c r="BQ193" s="225" t="n">
        <v>2020</v>
      </c>
      <c r="BR193" s="225" t="n">
        <v>2020</v>
      </c>
      <c r="BS193" s="225" t="n">
        <v>2016</v>
      </c>
      <c r="BT193" s="225" t="n">
        <v>2020</v>
      </c>
      <c r="BU193" s="225" t="n">
        <v>2020</v>
      </c>
      <c r="BV193" s="225" t="n">
        <v>2020</v>
      </c>
      <c r="BW193" s="225" t="n">
        <v>2019</v>
      </c>
      <c r="BX193" s="225" t="n">
        <v>2017</v>
      </c>
      <c r="BY193" s="225" t="n">
        <v>2020</v>
      </c>
      <c r="BZ193" s="225" t="n">
        <v>2021</v>
      </c>
      <c r="CA193" s="225" t="n">
        <v>2015</v>
      </c>
    </row>
    <row r="194" customFormat="false" ht="14.5" hidden="false" customHeight="false" outlineLevel="0" collapsed="false">
      <c r="A194" s="178" t="s">
        <v>792</v>
      </c>
      <c r="B194" s="220" t="s">
        <v>793</v>
      </c>
      <c r="C194" s="225" t="n">
        <v>2015</v>
      </c>
      <c r="D194" s="225" t="n">
        <v>2015</v>
      </c>
      <c r="E194" s="225" t="n">
        <v>2015</v>
      </c>
      <c r="F194" s="225" t="n">
        <v>2015</v>
      </c>
      <c r="G194" s="225" t="n">
        <v>2015</v>
      </c>
      <c r="H194" s="225" t="n">
        <v>2015</v>
      </c>
      <c r="I194" s="225" t="n">
        <v>2015</v>
      </c>
      <c r="J194" s="225" t="n">
        <v>2021</v>
      </c>
      <c r="K194" s="225" t="n">
        <v>2021</v>
      </c>
      <c r="L194" s="225" t="n">
        <v>2020</v>
      </c>
      <c r="M194" s="225" t="n">
        <v>2015</v>
      </c>
      <c r="N194" s="225" t="n">
        <v>2015</v>
      </c>
      <c r="O194" s="225" t="n">
        <v>2015</v>
      </c>
      <c r="P194" s="225" t="n">
        <v>2015</v>
      </c>
      <c r="Q194" s="225" t="n">
        <v>2020</v>
      </c>
      <c r="R194" s="225" t="n">
        <v>2020</v>
      </c>
      <c r="S194" s="225" t="n">
        <v>2020</v>
      </c>
      <c r="T194" s="225" t="n">
        <v>2020</v>
      </c>
      <c r="U194" s="225" t="n">
        <v>2015</v>
      </c>
      <c r="V194" s="225" t="n">
        <v>2015</v>
      </c>
      <c r="W194" s="225" t="n">
        <v>2015</v>
      </c>
      <c r="X194" s="225" t="n">
        <v>2020</v>
      </c>
      <c r="Y194" s="225" t="n">
        <v>2020</v>
      </c>
      <c r="Z194" s="225" t="n">
        <v>2020</v>
      </c>
      <c r="AA194" s="225" t="n">
        <v>2015</v>
      </c>
      <c r="AB194" s="225" t="n">
        <v>2020</v>
      </c>
      <c r="AC194" s="225" t="n">
        <v>2020</v>
      </c>
      <c r="AD194" s="225" t="n">
        <v>2018</v>
      </c>
      <c r="AE194" s="225" t="n">
        <v>2020</v>
      </c>
      <c r="AF194" s="225" t="n">
        <v>2018</v>
      </c>
      <c r="AG194" s="225" t="n">
        <v>2020</v>
      </c>
      <c r="AH194" s="225" t="n">
        <v>2022</v>
      </c>
      <c r="AI194" s="225" t="n">
        <v>2021</v>
      </c>
      <c r="AJ194" s="225" t="n">
        <v>2021</v>
      </c>
      <c r="AK194" s="225" t="n">
        <v>2019</v>
      </c>
      <c r="AL194" s="225" t="n">
        <v>2019</v>
      </c>
      <c r="AM194" s="225" t="n">
        <v>2022</v>
      </c>
      <c r="AN194" s="225" t="n">
        <v>2019</v>
      </c>
      <c r="AO194" s="225" t="n">
        <v>2020</v>
      </c>
      <c r="AP194" s="225" t="n">
        <v>2020</v>
      </c>
      <c r="AQ194" s="225" t="n">
        <v>2020</v>
      </c>
      <c r="AR194" s="225" t="n">
        <v>2020</v>
      </c>
      <c r="AS194" s="225" t="n">
        <v>2019</v>
      </c>
      <c r="AT194" s="225" t="n">
        <v>2020</v>
      </c>
      <c r="AU194" s="225" t="n">
        <v>2020</v>
      </c>
      <c r="AV194" s="225" t="n">
        <v>2020</v>
      </c>
      <c r="AW194" s="225" t="n">
        <v>2020</v>
      </c>
      <c r="AX194" s="225" t="n">
        <v>2020</v>
      </c>
      <c r="AY194" s="225" t="n">
        <v>2019</v>
      </c>
      <c r="AZ194" s="225" t="n">
        <v>2019</v>
      </c>
      <c r="BA194" s="225" t="n">
        <v>2020</v>
      </c>
      <c r="BB194" s="225" t="n">
        <v>2021</v>
      </c>
      <c r="BC194" s="225" t="n">
        <v>2022</v>
      </c>
      <c r="BD194" s="226" t="n">
        <v>44392</v>
      </c>
      <c r="BE194" s="227" t="n">
        <v>44742</v>
      </c>
      <c r="BF194" s="225" t="n">
        <v>2021</v>
      </c>
      <c r="BG194" s="225" t="n">
        <v>2020</v>
      </c>
      <c r="BH194" s="225" t="n">
        <v>2020</v>
      </c>
      <c r="BI194" s="225" t="n">
        <v>2015</v>
      </c>
      <c r="BJ194" s="225" t="n">
        <v>2020</v>
      </c>
      <c r="BK194" s="225" t="n">
        <v>2021</v>
      </c>
      <c r="BL194" s="225" t="n">
        <v>2020</v>
      </c>
      <c r="BM194" s="225" t="n">
        <v>2014</v>
      </c>
      <c r="BN194" s="225" t="n">
        <v>2020</v>
      </c>
      <c r="BO194" s="225" t="n">
        <v>2020</v>
      </c>
      <c r="BP194" s="225" t="n">
        <v>2014</v>
      </c>
      <c r="BQ194" s="225" t="n">
        <v>2020</v>
      </c>
      <c r="BR194" s="225" t="n">
        <v>2020</v>
      </c>
      <c r="BS194" s="225" t="n">
        <v>2014</v>
      </c>
      <c r="BT194" s="225" t="n">
        <v>2020</v>
      </c>
      <c r="BU194" s="225" t="n">
        <v>2020</v>
      </c>
      <c r="BV194" s="225" t="n">
        <v>2020</v>
      </c>
      <c r="BW194" s="225" t="n">
        <v>2019</v>
      </c>
      <c r="BX194" s="225" t="n">
        <v>2017</v>
      </c>
      <c r="BY194" s="225" t="n">
        <v>2020</v>
      </c>
      <c r="BZ194" s="225" t="n">
        <v>2021</v>
      </c>
      <c r="CA194" s="225" t="n">
        <v>2015</v>
      </c>
    </row>
  </sheetData>
  <mergeCells count="1">
    <mergeCell ref="A1:CA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A194"/>
  <sheetViews>
    <sheetView showFormulas="false" showGridLines="false" showRowColHeaders="true" showZeros="true" rightToLeft="false" tabSelected="false" showOutlineSymbols="true" defaultGridColor="true" view="normal" topLeftCell="A1" colorId="64" zoomScale="80" zoomScaleNormal="80" zoomScalePageLayoutView="100" workbookViewId="0">
      <pane xSplit="2" ySplit="3" topLeftCell="AZ173" activePane="bottomRight" state="frozen"/>
      <selection pane="topLeft" activeCell="A1" activeCellId="0" sqref="A1"/>
      <selection pane="topRight" activeCell="AZ1" activeCellId="0" sqref="AZ1"/>
      <selection pane="bottomLeft" activeCell="A173" activeCellId="0" sqref="A173"/>
      <selection pane="bottomRight" activeCell="AH1" activeCellId="0" sqref="AH1"/>
    </sheetView>
  </sheetViews>
  <sheetFormatPr defaultColWidth="9.09375" defaultRowHeight="14.5" zeroHeight="false" outlineLevelRow="0" outlineLevelCol="0"/>
  <cols>
    <col collapsed="false" customWidth="true" hidden="false" outlineLevel="0" max="1" min="1" style="1" width="49.45"/>
    <col collapsed="false" customWidth="true" hidden="false" outlineLevel="0" max="2" min="2" style="1" width="5.54"/>
    <col collapsed="false" customWidth="true" hidden="false" outlineLevel="0" max="55" min="3" style="1" width="5.64"/>
    <col collapsed="false" customWidth="true" hidden="false" outlineLevel="0" max="57" min="56" style="1" width="8.45"/>
    <col collapsed="false" customWidth="true" hidden="false" outlineLevel="0" max="79" min="58" style="1" width="5.64"/>
    <col collapsed="false" customWidth="false" hidden="false" outlineLevel="0" max="1024" min="80" style="1" width="9.09"/>
  </cols>
  <sheetData>
    <row r="1" customFormat="false" ht="14.5" hidden="false" customHeight="false" outlineLevel="0" collapsed="false">
      <c r="A1" s="228"/>
      <c r="B1" s="228"/>
      <c r="C1" s="228"/>
      <c r="D1" s="228"/>
      <c r="E1" s="228"/>
      <c r="F1" s="228"/>
      <c r="G1" s="228"/>
      <c r="H1" s="228"/>
      <c r="I1" s="228"/>
      <c r="J1" s="228"/>
      <c r="K1" s="228"/>
      <c r="L1" s="228"/>
      <c r="M1" s="228"/>
      <c r="N1" s="228"/>
      <c r="O1" s="228"/>
      <c r="P1" s="228"/>
      <c r="Q1" s="228"/>
      <c r="R1" s="228"/>
      <c r="S1" s="228"/>
      <c r="T1" s="228"/>
      <c r="U1" s="228"/>
      <c r="V1" s="228"/>
      <c r="W1" s="228"/>
      <c r="X1" s="228"/>
      <c r="Y1" s="228"/>
      <c r="Z1" s="228"/>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19"/>
      <c r="AY1" s="219"/>
      <c r="AZ1" s="219"/>
      <c r="BA1" s="219"/>
      <c r="BB1" s="219"/>
      <c r="BC1" s="219"/>
      <c r="BD1" s="219"/>
      <c r="BE1" s="219"/>
      <c r="BF1" s="219"/>
      <c r="BG1" s="219"/>
      <c r="BH1" s="219"/>
      <c r="BI1" s="219"/>
      <c r="BJ1" s="219"/>
      <c r="BK1" s="219"/>
      <c r="BL1" s="219"/>
      <c r="BM1" s="219"/>
      <c r="BN1" s="219"/>
      <c r="BO1" s="219"/>
      <c r="BP1" s="219"/>
      <c r="BQ1" s="219"/>
      <c r="BR1" s="219"/>
      <c r="BS1" s="219"/>
      <c r="BT1" s="219"/>
      <c r="BU1" s="219"/>
      <c r="BV1" s="219"/>
      <c r="BW1" s="219"/>
      <c r="BX1" s="219"/>
      <c r="BY1" s="219"/>
      <c r="BZ1" s="219"/>
      <c r="CA1" s="219"/>
    </row>
    <row r="2" s="186" customFormat="true" ht="121.5" hidden="false" customHeight="true" outlineLevel="0" collapsed="false">
      <c r="A2" s="178" t="s">
        <v>62</v>
      </c>
      <c r="B2" s="220" t="s">
        <v>63</v>
      </c>
      <c r="C2" s="221" t="str">
        <f aca="false">'Indicator Data'!C2</f>
        <v>Physical exposure to earthquake MMI VI</v>
      </c>
      <c r="D2" s="221" t="str">
        <f aca="false">'Indicator Data'!D2</f>
        <v>Physical exposure to earthquake MMI VIII</v>
      </c>
      <c r="E2" s="221" t="str">
        <f aca="false">'Indicator Data'!E2</f>
        <v>Annual Expected Exposed People to Floods</v>
      </c>
      <c r="F2" s="221" t="str">
        <f aca="false">'Indicator Data'!F2</f>
        <v>Annual Expected Exposed People to Tsunamis</v>
      </c>
      <c r="G2" s="221" t="str">
        <f aca="false">'Indicator Data'!G2</f>
        <v>Annual Expected Exposed People to Cyclone's Wind SS1</v>
      </c>
      <c r="H2" s="221" t="str">
        <f aca="false">'Indicator Data'!H2</f>
        <v>Annual Expected Exposed People to Cyclone's Wind SS3</v>
      </c>
      <c r="I2" s="221" t="str">
        <f aca="false">'Indicator Data'!I2</f>
        <v>Annual Expected Exposed People to Cyclone Surge</v>
      </c>
      <c r="J2" s="221" t="str">
        <f aca="false">'Indicator Data'!J2</f>
        <v>Total affected by Drought</v>
      </c>
      <c r="K2" s="221" t="str">
        <f aca="false">'Indicator Data'!K2</f>
        <v>Frequency of Drought events</v>
      </c>
      <c r="L2" s="221" t="str">
        <f aca="false">'Indicator Data'!L2</f>
        <v>Agriculture Drought probability</v>
      </c>
      <c r="M2" s="221" t="str">
        <f aca="false">'Indicator Data'!M2</f>
        <v>Population exposed to CCHF (zoonoses)</v>
      </c>
      <c r="N2" s="221" t="str">
        <f aca="false">'Indicator Data'!N2</f>
        <v>Population exposed to EVD (zoonoses)</v>
      </c>
      <c r="O2" s="221" t="str">
        <f aca="false">'Indicator Data'!O2</f>
        <v>Population exposed to Lassa Fever (zoonoses)</v>
      </c>
      <c r="P2" s="221" t="str">
        <f aca="false">'Indicator Data'!P2</f>
        <v>Population exposed to MVD (zoonoses)</v>
      </c>
      <c r="Q2" s="221" t="str">
        <f aca="false">'Indicator Data'!Q2</f>
        <v>Populations at risk of Plasmodium vivax malaria (vector borne)</v>
      </c>
      <c r="R2" s="221" t="str">
        <f aca="false">'Indicator Data'!R2</f>
        <v>% of Populations at risk of Plasmodium vivax malaria (vector borne)</v>
      </c>
      <c r="S2" s="221" t="str">
        <f aca="false">'Indicator Data'!S2</f>
        <v>Populations at risk of Plasmodium falciparum malaria (vector borne)</v>
      </c>
      <c r="T2" s="221" t="str">
        <f aca="false">'Indicator Data'!T2</f>
        <v>% of Populations at risk of Plasmodium falciparum malaria (vector borne)</v>
      </c>
      <c r="U2" s="221" t="str">
        <f aca="false">'Indicator Data'!U2</f>
        <v>Population exposed to Zika (vector borne)</v>
      </c>
      <c r="V2" s="221" t="str">
        <f aca="false">'Indicator Data'!V2</f>
        <v>Population at Risk to Aedes (vector borne)</v>
      </c>
      <c r="W2" s="221" t="str">
        <f aca="false">'Indicator Data'!W2</f>
        <v>Population exposed to Dengue (vector borne)</v>
      </c>
      <c r="X2" s="221" t="str">
        <f aca="false">'Indicator Data'!X2</f>
        <v>Population density (people per sq. km of land area)</v>
      </c>
      <c r="Y2" s="221" t="str">
        <f aca="false">'Indicator Data'!Y2</f>
        <v>Urban population growth (annual %)</v>
      </c>
      <c r="Z2" s="221" t="str">
        <f aca="false">'Indicator Data'!Z2</f>
        <v>Population living in urban areas (%)</v>
      </c>
      <c r="AA2" s="221" t="str">
        <f aca="false">'Indicator Data'!AA2</f>
        <v>Household size</v>
      </c>
      <c r="AB2" s="221" t="str">
        <f aca="false">'Indicator Data'!AB2</f>
        <v>People practicing open defecation (% of population)</v>
      </c>
      <c r="AC2" s="221" t="str">
        <f aca="false">'Indicator Data'!AC2</f>
        <v>People with basic handwashing facilities including soap and water (% of population)</v>
      </c>
      <c r="AD2" s="221" t="str">
        <f aca="false">'Indicator Data'!AD2</f>
        <v>Number of vets</v>
      </c>
      <c r="AE2" s="221" t="str">
        <f aca="false">'Indicator Data'!AE2</f>
        <v>IHR capacity score: Food safety</v>
      </c>
      <c r="AF2" s="221" t="str">
        <f aca="false">'Indicator Data'!AF2</f>
        <v>Population living in slums (% of urban population)</v>
      </c>
      <c r="AG2" s="221" t="str">
        <f aca="false">'Indicator Data'!AG2</f>
        <v>Children under 5 (% of population)</v>
      </c>
      <c r="AH2" s="221" t="str">
        <f aca="false">'Indicator Data'!AH2</f>
        <v>GCRI Internal Conflict probability</v>
      </c>
      <c r="AI2" s="221" t="str">
        <f aca="false">'Indicator Data'!AI2</f>
        <v>National Power Conflict Intensity (Highly Violent)</v>
      </c>
      <c r="AJ2" s="221" t="str">
        <f aca="false">'Indicator Data'!AJ2</f>
        <v>Subnational Conflict Intensity (Highly Violent)</v>
      </c>
      <c r="AK2" s="221" t="str">
        <f aca="false">'Indicator Data'!AK2</f>
        <v>Human Development Index</v>
      </c>
      <c r="AL2" s="221" t="str">
        <f aca="false">'Indicator Data'!AL2</f>
        <v>Multidimensional Poverty Index</v>
      </c>
      <c r="AM2" s="221" t="str">
        <f aca="false">'Indicator Data'!AM2</f>
        <v>Humanitarian Aid (FTS)</v>
      </c>
      <c r="AN2" s="221" t="str">
        <f aca="false">'Indicator Data'!AN2</f>
        <v>Development Aid (ODA)</v>
      </c>
      <c r="AO2" s="221" t="str">
        <f aca="false">'Indicator Data'!AO2</f>
        <v>Development Aid (ODA)</v>
      </c>
      <c r="AP2" s="221" t="str">
        <f aca="false">'Indicator Data'!AP2</f>
        <v>Net ODA received (% of GNI)</v>
      </c>
      <c r="AQ2" s="221" t="str">
        <f aca="false">'Indicator Data'!AQ2</f>
        <v>Volume of remittances (in USD) as a proportion of total GDP (%)</v>
      </c>
      <c r="AR2" s="221" t="str">
        <f aca="false">'Indicator Data'!AR2</f>
        <v>Mortality rate, under-5</v>
      </c>
      <c r="AS2" s="221" t="str">
        <f aca="false">'Indicator Data'!AS2</f>
        <v>U5 Under weight</v>
      </c>
      <c r="AT2" s="221" t="str">
        <f aca="false">'Indicator Data'!AT2</f>
        <v>Incidence of Tuberculosis</v>
      </c>
      <c r="AU2" s="221" t="str">
        <f aca="false">'Indicator Data'!AU2</f>
        <v>Estimated number of people living with HIV - Adult (&gt;15) rate</v>
      </c>
      <c r="AV2" s="221" t="str">
        <f aca="false">'Indicator Data'!AV2</f>
        <v>Incidence of HIV (per 1,000 uninfected population ages 15-49)</v>
      </c>
      <c r="AW2" s="221" t="str">
        <f aca="false">'Indicator Data'!AW2</f>
        <v>Malaria incidence per 1,000 population at risk</v>
      </c>
      <c r="AX2" s="221" t="str">
        <f aca="false">'Indicator Data'!AX2</f>
        <v>Number of people requiring interventions against neglected tropical diseases</v>
      </c>
      <c r="AY2" s="221" t="str">
        <f aca="false">'Indicator Data'!AY2</f>
        <v>Gender Inequality Index</v>
      </c>
      <c r="AZ2" s="221" t="str">
        <f aca="false">'Indicator Data'!AZ2</f>
        <v>Income Gini coefficient</v>
      </c>
      <c r="BA2" s="221" t="str">
        <f aca="false">'Indicator Data'!BA2</f>
        <v>People affected by Natural Disasters</v>
      </c>
      <c r="BB2" s="221" t="str">
        <f aca="false">'Indicator Data'!BB2</f>
        <v>People affected by Natural Disasters</v>
      </c>
      <c r="BC2" s="221" t="str">
        <f aca="false">'Indicator Data'!BC2</f>
        <v>People affected by Natural Disasters</v>
      </c>
      <c r="BD2" s="221" t="str">
        <f aca="false">'Indicator Data'!BD2</f>
        <v>Internally displaced persons (IDPs)</v>
      </c>
      <c r="BE2" s="221" t="str">
        <f aca="false">'Indicator Data'!BE2</f>
        <v>Refugees and asylum-seekers by country of asylum</v>
      </c>
      <c r="BF2" s="221" t="str">
        <f aca="false">'Indicator Data'!BF2</f>
        <v>Returned Refugees</v>
      </c>
      <c r="BG2" s="221" t="str">
        <f aca="false">'Indicator Data'!BG2</f>
        <v>Average Dietary Energy Supply Adequacy </v>
      </c>
      <c r="BH2" s="221" t="str">
        <f aca="false">'Indicator Data'!BH2</f>
        <v>Prevalence of Undernourishment</v>
      </c>
      <c r="BI2" s="221" t="str">
        <f aca="false">'Indicator Data'!BI2</f>
        <v>HFA Scores Last recent</v>
      </c>
      <c r="BJ2" s="221" t="str">
        <f aca="false">'Indicator Data'!BJ2</f>
        <v>Government Effectiveness</v>
      </c>
      <c r="BK2" s="221" t="str">
        <f aca="false">'Indicator Data'!BK2</f>
        <v>Corruption Perception Index</v>
      </c>
      <c r="BL2" s="221" t="str">
        <f aca="false">'Indicator Data'!BL2</f>
        <v>Access to electricity</v>
      </c>
      <c r="BM2" s="221" t="str">
        <f aca="false">'Indicator Data'!BM2</f>
        <v>Adult literacy rate</v>
      </c>
      <c r="BN2" s="221" t="str">
        <f aca="false">'Indicator Data'!BN2</f>
        <v>Individuals using the Internet</v>
      </c>
      <c r="BO2" s="221" t="str">
        <f aca="false">'Indicator Data'!BO2</f>
        <v>Mobile cellular subscriptions</v>
      </c>
      <c r="BP2" s="221" t="str">
        <f aca="false">'Indicator Data'!BP2</f>
        <v>Road lenght</v>
      </c>
      <c r="BQ2" s="221" t="str">
        <f aca="false">'Indicator Data'!BQ2</f>
        <v>People using at least basic sanitation services (% of population)</v>
      </c>
      <c r="BR2" s="221" t="str">
        <f aca="false">'Indicator Data'!BR2</f>
        <v>People using at least basic drinking water services (% of population)</v>
      </c>
      <c r="BS2" s="221" t="str">
        <f aca="false">'Indicator Data'!BS2</f>
        <v>Physicians Density</v>
      </c>
      <c r="BT2" s="221" t="str">
        <f aca="false">'Indicator Data'!BT2</f>
        <v>Proportion of the target population with access to 3 doses of diphtheria-tetanus-pertussis (DTP3) (%)</v>
      </c>
      <c r="BU2" s="221" t="str">
        <f aca="false">'Indicator Data'!BU2</f>
        <v>Proportion of the target population with access to measles-containing-vaccine second-dose (MCV2) (%)</v>
      </c>
      <c r="BV2" s="221" t="str">
        <f aca="false">'Indicator Data'!BV2</f>
        <v>Proportion of the target population with access to pneumococcal conjugate 3rd dose (PCV3) (%)</v>
      </c>
      <c r="BW2" s="221" t="str">
        <f aca="false">'Indicator Data'!BW2</f>
        <v>Current health expenditure per capita</v>
      </c>
      <c r="BX2" s="221" t="str">
        <f aca="false">'Indicator Data'!BX2</f>
        <v>Maternal Mortality Ratio (modeled estimate)</v>
      </c>
      <c r="BY2" s="221" t="str">
        <f aca="false">'Indicator Data'!BY2</f>
        <v>GDP per capita (current US$)</v>
      </c>
      <c r="BZ2" s="221" t="str">
        <f aca="false">'Indicator Data'!BZ2</f>
        <v>Total Population</v>
      </c>
      <c r="CA2" s="221" t="str">
        <f aca="false">'Indicator Data'!CA2</f>
        <v>Total Population (GHS-POP-R2019)</v>
      </c>
    </row>
    <row r="3" customFormat="false" ht="14.5" hidden="false" customHeight="false" outlineLevel="0" collapsed="false">
      <c r="A3" s="187" t="s">
        <v>795</v>
      </c>
      <c r="B3" s="220"/>
      <c r="C3" s="224" t="str">
        <f aca="false">RIGHT('Indicator Date'!C3,4)</f>
        <v>2015</v>
      </c>
      <c r="D3" s="224" t="str">
        <f aca="false">RIGHT('Indicator Date'!D3,4)</f>
        <v>2015</v>
      </c>
      <c r="E3" s="224" t="str">
        <f aca="false">RIGHT('Indicator Date'!E3,4)</f>
        <v>2015</v>
      </c>
      <c r="F3" s="224" t="str">
        <f aca="false">RIGHT('Indicator Date'!F3,4)</f>
        <v>2015</v>
      </c>
      <c r="G3" s="224" t="str">
        <f aca="false">RIGHT('Indicator Date'!G3,4)</f>
        <v>2015</v>
      </c>
      <c r="H3" s="224" t="str">
        <f aca="false">RIGHT('Indicator Date'!H3,4)</f>
        <v>2015</v>
      </c>
      <c r="I3" s="224" t="str">
        <f aca="false">RIGHT('Indicator Date'!I3,4)</f>
        <v>2015</v>
      </c>
      <c r="J3" s="224" t="str">
        <f aca="false">RIGHT('Indicator Date'!J3,4)</f>
        <v>2021</v>
      </c>
      <c r="K3" s="224" t="str">
        <f aca="false">RIGHT('Indicator Date'!K3,4)</f>
        <v>2021</v>
      </c>
      <c r="L3" s="224" t="str">
        <f aca="false">RIGHT('Indicator Date'!L3,4)</f>
        <v>2020</v>
      </c>
      <c r="M3" s="224" t="str">
        <f aca="false">RIGHT('Indicator Date'!M3,4)</f>
        <v>2015</v>
      </c>
      <c r="N3" s="224" t="str">
        <f aca="false">RIGHT('Indicator Date'!N3,4)</f>
        <v>2015</v>
      </c>
      <c r="O3" s="224" t="str">
        <f aca="false">RIGHT('Indicator Date'!O3,4)</f>
        <v>2015</v>
      </c>
      <c r="P3" s="224" t="str">
        <f aca="false">RIGHT('Indicator Date'!P3,4)</f>
        <v>2015</v>
      </c>
      <c r="Q3" s="224" t="str">
        <f aca="false">RIGHT('Indicator Date'!Q3,4)</f>
        <v>2020</v>
      </c>
      <c r="R3" s="224" t="str">
        <f aca="false">RIGHT('Indicator Date'!R3,4)</f>
        <v>2020</v>
      </c>
      <c r="S3" s="224" t="str">
        <f aca="false">RIGHT('Indicator Date'!S3,4)</f>
        <v>2020</v>
      </c>
      <c r="T3" s="224" t="str">
        <f aca="false">RIGHT('Indicator Date'!T3,4)</f>
        <v>2020</v>
      </c>
      <c r="U3" s="224" t="str">
        <f aca="false">RIGHT('Indicator Date'!U3,4)</f>
        <v>2015</v>
      </c>
      <c r="V3" s="224" t="str">
        <f aca="false">RIGHT('Indicator Date'!V3,4)</f>
        <v>2015</v>
      </c>
      <c r="W3" s="224" t="str">
        <f aca="false">RIGHT('Indicator Date'!W3,4)</f>
        <v>2015</v>
      </c>
      <c r="X3" s="224" t="str">
        <f aca="false">RIGHT('Indicator Date'!X3,4)</f>
        <v>2020</v>
      </c>
      <c r="Y3" s="224" t="str">
        <f aca="false">RIGHT('Indicator Date'!Y3,4)</f>
        <v>2020</v>
      </c>
      <c r="Z3" s="224" t="str">
        <f aca="false">RIGHT('Indicator Date'!Z3,4)</f>
        <v>2020</v>
      </c>
      <c r="AA3" s="224" t="str">
        <f aca="false">RIGHT('Indicator Date'!AA3,4)</f>
        <v>2018</v>
      </c>
      <c r="AB3" s="224" t="str">
        <f aca="false">RIGHT('Indicator Date'!AB3,4)</f>
        <v>2020</v>
      </c>
      <c r="AC3" s="224" t="str">
        <f aca="false">RIGHT('Indicator Date'!AC3,4)</f>
        <v>2020</v>
      </c>
      <c r="AD3" s="224" t="str">
        <f aca="false">RIGHT('Indicator Date'!AD3,4)</f>
        <v>2019</v>
      </c>
      <c r="AE3" s="224" t="str">
        <f aca="false">RIGHT('Indicator Date'!AE3,4)</f>
        <v>2020</v>
      </c>
      <c r="AF3" s="224" t="str">
        <f aca="false">RIGHT('Indicator Date'!AF3,4)</f>
        <v>2018</v>
      </c>
      <c r="AG3" s="224" t="str">
        <f aca="false">RIGHT('Indicator Date'!AG3,4)</f>
        <v>2020</v>
      </c>
      <c r="AH3" s="224" t="str">
        <f aca="false">RIGHT('Indicator Date'!AH3,4)</f>
        <v>2022</v>
      </c>
      <c r="AI3" s="224" t="str">
        <f aca="false">RIGHT('Indicator Date'!AI3,4)</f>
        <v>2021</v>
      </c>
      <c r="AJ3" s="224" t="str">
        <f aca="false">RIGHT('Indicator Date'!AJ3,4)</f>
        <v>2021</v>
      </c>
      <c r="AK3" s="224" t="str">
        <f aca="false">RIGHT('Indicator Date'!AK3,4)</f>
        <v>2019</v>
      </c>
      <c r="AL3" s="224" t="str">
        <f aca="false">RIGHT('Indicator Date'!AL3,4)</f>
        <v>2019</v>
      </c>
      <c r="AM3" s="224" t="str">
        <f aca="false">RIGHT('Indicator Date'!AM3,4)</f>
        <v>2022</v>
      </c>
      <c r="AN3" s="224" t="str">
        <f aca="false">RIGHT('Indicator Date'!AN3,4)</f>
        <v>2019</v>
      </c>
      <c r="AO3" s="224" t="str">
        <f aca="false">RIGHT('Indicator Date'!AO3,4)</f>
        <v>2020</v>
      </c>
      <c r="AP3" s="224" t="str">
        <f aca="false">RIGHT('Indicator Date'!AP3,4)</f>
        <v>2020</v>
      </c>
      <c r="AQ3" s="224" t="str">
        <f aca="false">RIGHT('Indicator Date'!AQ3,4)</f>
        <v>2020</v>
      </c>
      <c r="AR3" s="224" t="str">
        <f aca="false">RIGHT('Indicator Date'!AR3,4)</f>
        <v>2020</v>
      </c>
      <c r="AS3" s="224" t="str">
        <f aca="false">RIGHT('Indicator Date'!AS3,4)</f>
        <v>2020</v>
      </c>
      <c r="AT3" s="224" t="str">
        <f aca="false">RIGHT('Indicator Date'!AT3,4)</f>
        <v>2020</v>
      </c>
      <c r="AU3" s="224" t="str">
        <f aca="false">RIGHT('Indicator Date'!AU3,4)</f>
        <v>2020</v>
      </c>
      <c r="AV3" s="224" t="str">
        <f aca="false">RIGHT('Indicator Date'!AV3,4)</f>
        <v>2020</v>
      </c>
      <c r="AW3" s="224" t="str">
        <f aca="false">RIGHT('Indicator Date'!AW3,4)</f>
        <v>2020</v>
      </c>
      <c r="AX3" s="224" t="str">
        <f aca="false">RIGHT('Indicator Date'!AX3,4)</f>
        <v>2020</v>
      </c>
      <c r="AY3" s="224" t="str">
        <f aca="false">RIGHT('Indicator Date'!AY3,4)</f>
        <v>2019</v>
      </c>
      <c r="AZ3" s="224" t="str">
        <f aca="false">RIGHT('Indicator Date'!AZ3,4)</f>
        <v>2020</v>
      </c>
      <c r="BA3" s="224" t="str">
        <f aca="false">RIGHT('Indicator Date'!BA3,4)</f>
        <v>2020</v>
      </c>
      <c r="BB3" s="224" t="str">
        <f aca="false">RIGHT('Indicator Date'!BB3,4)</f>
        <v>2021</v>
      </c>
      <c r="BC3" s="224" t="str">
        <f aca="false">RIGHT('Indicator Date'!BC3,4)</f>
        <v>2022</v>
      </c>
      <c r="BD3" s="224" t="str">
        <f aca="false">RIGHT('Indicator Date'!BD3,4)</f>
        <v>2022</v>
      </c>
      <c r="BE3" s="224" t="n">
        <v>2021</v>
      </c>
      <c r="BF3" s="224" t="str">
        <f aca="false">RIGHT('Indicator Date'!BF3,4)</f>
        <v>2021</v>
      </c>
      <c r="BG3" s="224" t="str">
        <f aca="false">RIGHT('Indicator Date'!BG3,4)</f>
        <v>2021</v>
      </c>
      <c r="BH3" s="224" t="str">
        <f aca="false">RIGHT('Indicator Date'!BH3,4)</f>
        <v>2021</v>
      </c>
      <c r="BI3" s="224" t="str">
        <f aca="false">RIGHT('Indicator Date'!BI3,4)</f>
        <v>2015</v>
      </c>
      <c r="BJ3" s="224" t="str">
        <f aca="false">RIGHT('Indicator Date'!BJ3,4)</f>
        <v>2020</v>
      </c>
      <c r="BK3" s="224" t="str">
        <f aca="false">RIGHT('Indicator Date'!BK3,4)</f>
        <v>2021</v>
      </c>
      <c r="BL3" s="224" t="str">
        <f aca="false">RIGHT('Indicator Date'!BL3,4)</f>
        <v>2020</v>
      </c>
      <c r="BM3" s="224" t="str">
        <f aca="false">RIGHT('Indicator Date'!BM3,4)</f>
        <v>2020</v>
      </c>
      <c r="BN3" s="224" t="str">
        <f aca="false">RIGHT('Indicator Date'!BN3,4)</f>
        <v>2020</v>
      </c>
      <c r="BO3" s="224" t="str">
        <f aca="false">RIGHT('Indicator Date'!BO3,4)</f>
        <v>2020</v>
      </c>
      <c r="BP3" s="224" t="str">
        <f aca="false">RIGHT('Indicator Date'!BP3,4)</f>
        <v>2014</v>
      </c>
      <c r="BQ3" s="224" t="str">
        <f aca="false">RIGHT('Indicator Date'!BQ3,4)</f>
        <v>2020</v>
      </c>
      <c r="BR3" s="224" t="str">
        <f aca="false">RIGHT('Indicator Date'!BR3,4)</f>
        <v>2020</v>
      </c>
      <c r="BS3" s="224" t="str">
        <f aca="false">RIGHT('Indicator Date'!BS3,4)</f>
        <v>2018</v>
      </c>
      <c r="BT3" s="224" t="str">
        <f aca="false">RIGHT('Indicator Date'!BT3,4)</f>
        <v>2020</v>
      </c>
      <c r="BU3" s="224" t="str">
        <f aca="false">RIGHT('Indicator Date'!BU3,4)</f>
        <v>2020</v>
      </c>
      <c r="BV3" s="224" t="str">
        <f aca="false">RIGHT('Indicator Date'!BV3,4)</f>
        <v>2020</v>
      </c>
      <c r="BW3" s="224" t="str">
        <f aca="false">RIGHT('Indicator Date'!BW3,4)</f>
        <v>2019</v>
      </c>
      <c r="BX3" s="224" t="str">
        <f aca="false">RIGHT('Indicator Date'!BX3,4)</f>
        <v>2017</v>
      </c>
      <c r="BY3" s="224" t="n">
        <v>2019</v>
      </c>
      <c r="BZ3" s="224" t="str">
        <f aca="false">RIGHT('Indicator Date'!BZ3,4)</f>
        <v>2021</v>
      </c>
      <c r="CA3" s="224" t="str">
        <f aca="false">RIGHT('Indicator Date'!CA3,4)</f>
        <v>2015</v>
      </c>
    </row>
    <row r="4" customFormat="false" ht="14.5" hidden="false" customHeight="false" outlineLevel="0" collapsed="false">
      <c r="A4" s="178" t="str">
        <f aca="false">'Indicator Data'!A6</f>
        <v>Afghanistan</v>
      </c>
      <c r="B4" s="220" t="str">
        <f aca="false">'Indicator Data'!B6</f>
        <v>AFG</v>
      </c>
      <c r="C4" s="225" t="n">
        <f aca="false">IF('Indicator Date'!C4="","x",'Indicator Date'!C4)</f>
        <v>2015</v>
      </c>
      <c r="D4" s="225" t="n">
        <f aca="false">IF('Indicator Date'!D4="","x",'Indicator Date'!D4)</f>
        <v>2015</v>
      </c>
      <c r="E4" s="225" t="n">
        <f aca="false">IF('Indicator Date'!E4="","x",'Indicator Date'!E4)</f>
        <v>2015</v>
      </c>
      <c r="F4" s="225" t="n">
        <f aca="false">IF('Indicator Date'!F4="","x",'Indicator Date'!F4)</f>
        <v>2015</v>
      </c>
      <c r="G4" s="225" t="n">
        <f aca="false">IF('Indicator Date'!G4="","x",'Indicator Date'!G4)</f>
        <v>2015</v>
      </c>
      <c r="H4" s="225" t="n">
        <f aca="false">IF('Indicator Date'!H4="","x",'Indicator Date'!H4)</f>
        <v>2015</v>
      </c>
      <c r="I4" s="225" t="n">
        <f aca="false">IF('Indicator Date'!I4="","x",'Indicator Date'!I4)</f>
        <v>2015</v>
      </c>
      <c r="J4" s="225" t="n">
        <f aca="false">IF('Indicator Date'!J4="","x",'Indicator Date'!J4)</f>
        <v>2021</v>
      </c>
      <c r="K4" s="225" t="n">
        <f aca="false">IF('Indicator Date'!K4="","x",'Indicator Date'!K4)</f>
        <v>2021</v>
      </c>
      <c r="L4" s="225" t="n">
        <f aca="false">IF('Indicator Date'!L4="","x",'Indicator Date'!L4)</f>
        <v>2020</v>
      </c>
      <c r="M4" s="225" t="n">
        <f aca="false">IF('Indicator Date'!M4="","x",'Indicator Date'!M4)</f>
        <v>2015</v>
      </c>
      <c r="N4" s="225" t="n">
        <f aca="false">IF('Indicator Date'!N4="","x",'Indicator Date'!N4)</f>
        <v>2015</v>
      </c>
      <c r="O4" s="225" t="n">
        <f aca="false">IF('Indicator Date'!O4="","x",'Indicator Date'!O4)</f>
        <v>2015</v>
      </c>
      <c r="P4" s="225" t="n">
        <f aca="false">IF('Indicator Date'!P4="","x",'Indicator Date'!P4)</f>
        <v>2015</v>
      </c>
      <c r="Q4" s="225" t="n">
        <f aca="false">IF('Indicator Date'!Q4="","x",'Indicator Date'!Q4)</f>
        <v>2020</v>
      </c>
      <c r="R4" s="225" t="n">
        <f aca="false">IF('Indicator Date'!R4="","x",'Indicator Date'!R4)</f>
        <v>2020</v>
      </c>
      <c r="S4" s="225" t="n">
        <f aca="false">IF('Indicator Date'!S4="","x",'Indicator Date'!S4)</f>
        <v>2020</v>
      </c>
      <c r="T4" s="225" t="n">
        <f aca="false">IF('Indicator Date'!T4="","x",'Indicator Date'!T4)</f>
        <v>2020</v>
      </c>
      <c r="U4" s="225" t="n">
        <f aca="false">IF('Indicator Date'!U4="","x",'Indicator Date'!U4)</f>
        <v>2015</v>
      </c>
      <c r="V4" s="225" t="n">
        <f aca="false">IF('Indicator Date'!V4="","x",'Indicator Date'!V4)</f>
        <v>2015</v>
      </c>
      <c r="W4" s="225" t="n">
        <f aca="false">IF('Indicator Date'!W4="","x",'Indicator Date'!W4)</f>
        <v>2015</v>
      </c>
      <c r="X4" s="225" t="n">
        <f aca="false">IF('Indicator Date'!X4="","x",'Indicator Date'!X4)</f>
        <v>2020</v>
      </c>
      <c r="Y4" s="225" t="n">
        <f aca="false">IF('Indicator Date'!Y4="","x",'Indicator Date'!Y4)</f>
        <v>2020</v>
      </c>
      <c r="Z4" s="225" t="n">
        <f aca="false">IF('Indicator Date'!Z4="","x",'Indicator Date'!Z4)</f>
        <v>2020</v>
      </c>
      <c r="AA4" s="225" t="n">
        <f aca="false">IF('Indicator Date'!AA4="","x",'Indicator Date'!AA4)</f>
        <v>2015</v>
      </c>
      <c r="AB4" s="225" t="n">
        <f aca="false">IF('Indicator Date'!AB4="","x",'Indicator Date'!AB4)</f>
        <v>2020</v>
      </c>
      <c r="AC4" s="225" t="n">
        <f aca="false">IF('Indicator Date'!AC4="","x",'Indicator Date'!AC4)</f>
        <v>2020</v>
      </c>
      <c r="AD4" s="225" t="n">
        <f aca="false">IF('Indicator Date'!AD4="","x",'Indicator Date'!AD4)</f>
        <v>2017</v>
      </c>
      <c r="AE4" s="225" t="n">
        <f aca="false">IF('Indicator Date'!AE4="","x",'Indicator Date'!AE4)</f>
        <v>2020</v>
      </c>
      <c r="AF4" s="225" t="n">
        <f aca="false">IF('Indicator Date'!AF4="","x",'Indicator Date'!AF4)</f>
        <v>2018</v>
      </c>
      <c r="AG4" s="225" t="n">
        <f aca="false">IF('Indicator Date'!AG4="","x",'Indicator Date'!AG4)</f>
        <v>2020</v>
      </c>
      <c r="AH4" s="225" t="n">
        <f aca="false">IF('Indicator Date'!AH4="","x",'Indicator Date'!AH4)</f>
        <v>2022</v>
      </c>
      <c r="AI4" s="225" t="n">
        <f aca="false">IF('Indicator Date'!AI4="","x",'Indicator Date'!AI4)</f>
        <v>2021</v>
      </c>
      <c r="AJ4" s="225" t="n">
        <f aca="false">IF('Indicator Date'!AJ4="","x",'Indicator Date'!AJ4)</f>
        <v>2021</v>
      </c>
      <c r="AK4" s="225" t="n">
        <f aca="false">IF('Indicator Date'!AK4="","x",'Indicator Date'!AK4)</f>
        <v>2019</v>
      </c>
      <c r="AL4" s="225" t="str">
        <f aca="false">IF('Indicator Date'!AL4="","x",RIGHT('Indicator Date'!AL4,4))</f>
        <v>2016</v>
      </c>
      <c r="AM4" s="225" t="n">
        <f aca="false">IF('Indicator Date'!AM4="","x",'Indicator Date'!AM4)</f>
        <v>2022</v>
      </c>
      <c r="AN4" s="225" t="n">
        <f aca="false">IF('Indicator Date'!AN4="","x",'Indicator Date'!AN4)</f>
        <v>2019</v>
      </c>
      <c r="AO4" s="225" t="n">
        <f aca="false">IF('Indicator Date'!AO4="","x",'Indicator Date'!AO4)</f>
        <v>2020</v>
      </c>
      <c r="AP4" s="225" t="n">
        <f aca="false">IF('Indicator Date'!AP4="","x",'Indicator Date'!AP4)</f>
        <v>2020</v>
      </c>
      <c r="AQ4" s="225" t="n">
        <f aca="false">IF('Indicator Date'!AQ4="","x",'Indicator Date'!AQ4)</f>
        <v>2020</v>
      </c>
      <c r="AR4" s="225" t="n">
        <f aca="false">IF('Indicator Date'!AR4="","x",'Indicator Date'!AR4)</f>
        <v>2020</v>
      </c>
      <c r="AS4" s="225" t="n">
        <f aca="false">IF('Indicator Date'!AS4="","x",'Indicator Date'!AS4)</f>
        <v>2018</v>
      </c>
      <c r="AT4" s="225" t="n">
        <f aca="false">IF('Indicator Date'!AT4="","x",'Indicator Date'!AT4)</f>
        <v>2020</v>
      </c>
      <c r="AU4" s="225" t="n">
        <f aca="false">IF('Indicator Date'!AU4="","x",'Indicator Date'!AU4)</f>
        <v>2020</v>
      </c>
      <c r="AV4" s="225" t="n">
        <f aca="false">IF('Indicator Date'!AV4="","x",'Indicator Date'!AV4)</f>
        <v>2020</v>
      </c>
      <c r="AW4" s="225" t="n">
        <f aca="false">IF('Indicator Date'!AW4="","x",'Indicator Date'!AW4)</f>
        <v>2020</v>
      </c>
      <c r="AX4" s="225" t="n">
        <f aca="false">IF('Indicator Date'!AX4="","x",'Indicator Date'!AX4)</f>
        <v>2020</v>
      </c>
      <c r="AY4" s="225" t="n">
        <f aca="false">IF('Indicator Date'!AY4="","x",'Indicator Date'!AY4)</f>
        <v>2019</v>
      </c>
      <c r="AZ4" s="225" t="str">
        <f aca="false">IF('Indicator Date'!AZ4="","x",'Indicator Date'!AZ4)</f>
        <v>x</v>
      </c>
      <c r="BA4" s="225" t="n">
        <f aca="false">IF('Indicator Date'!BA4="","x",'Indicator Date'!BA4)</f>
        <v>2020</v>
      </c>
      <c r="BB4" s="225" t="n">
        <f aca="false">IF('Indicator Date'!BB4="","x",'Indicator Date'!BB4)</f>
        <v>2021</v>
      </c>
      <c r="BC4" s="225" t="n">
        <f aca="false">IF('Indicator Date'!BC4="","x",'Indicator Date'!BC4)</f>
        <v>2022</v>
      </c>
      <c r="BD4" s="225" t="n">
        <f aca="false">IF('Indicator Date'!BD4="","x",YEAR('Indicator Date'!BD4))</f>
        <v>2022</v>
      </c>
      <c r="BE4" s="225" t="n">
        <f aca="false">IF('Indicator Date'!BE4="","x",YEAR('Indicator Date'!BE4))</f>
        <v>2021</v>
      </c>
      <c r="BF4" s="225" t="n">
        <f aca="false">IF('Indicator Date'!BF4="","x",'Indicator Date'!BF4)</f>
        <v>2021</v>
      </c>
      <c r="BG4" s="225" t="n">
        <f aca="false">IF('Indicator Date'!BG4="","x",'Indicator Date'!BG4)</f>
        <v>2020</v>
      </c>
      <c r="BH4" s="225" t="n">
        <f aca="false">IF('Indicator Date'!BH4="","x",'Indicator Date'!BH4)</f>
        <v>2020</v>
      </c>
      <c r="BI4" s="225" t="n">
        <f aca="false">IF('Indicator Date'!BI4="","x",'Indicator Date'!BI4)</f>
        <v>2015</v>
      </c>
      <c r="BJ4" s="225" t="n">
        <f aca="false">IF('Indicator Date'!BJ4="","x",'Indicator Date'!BJ4)</f>
        <v>2020</v>
      </c>
      <c r="BK4" s="225" t="n">
        <f aca="false">IF('Indicator Date'!BK4="","x",'Indicator Date'!BK4)</f>
        <v>2021</v>
      </c>
      <c r="BL4" s="225" t="n">
        <f aca="false">IF('Indicator Date'!BL4="","x",'Indicator Date'!BL4)</f>
        <v>2020</v>
      </c>
      <c r="BM4" s="225" t="n">
        <f aca="false">IF('Indicator Date'!BM4="","x",'Indicator Date'!BM4)</f>
        <v>2018</v>
      </c>
      <c r="BN4" s="225" t="n">
        <f aca="false">IF('Indicator Date'!BN4="","x",'Indicator Date'!BN4)</f>
        <v>2020</v>
      </c>
      <c r="BO4" s="225" t="n">
        <f aca="false">IF('Indicator Date'!BO4="","x",'Indicator Date'!BO4)</f>
        <v>2020</v>
      </c>
      <c r="BP4" s="225" t="n">
        <f aca="false">IF('Indicator Date'!BP4="","x",'Indicator Date'!BP4)</f>
        <v>2014</v>
      </c>
      <c r="BQ4" s="225" t="n">
        <f aca="false">IF('Indicator Date'!BQ4="","x",'Indicator Date'!BQ4)</f>
        <v>2020</v>
      </c>
      <c r="BR4" s="225" t="n">
        <f aca="false">IF('Indicator Date'!BR4="","x",'Indicator Date'!BR4)</f>
        <v>2020</v>
      </c>
      <c r="BS4" s="225" t="n">
        <f aca="false">IF('Indicator Date'!BS4="","x",'Indicator Date'!BS4)</f>
        <v>2016</v>
      </c>
      <c r="BT4" s="225" t="n">
        <f aca="false">IF('Indicator Date'!BT4="","x",'Indicator Date'!BT4)</f>
        <v>2020</v>
      </c>
      <c r="BU4" s="225" t="n">
        <f aca="false">IF('Indicator Date'!BU4="","x",'Indicator Date'!BU4)</f>
        <v>2020</v>
      </c>
      <c r="BV4" s="225" t="n">
        <f aca="false">IF('Indicator Date'!BV4="","x",'Indicator Date'!BV4)</f>
        <v>2020</v>
      </c>
      <c r="BW4" s="225" t="n">
        <f aca="false">IF('Indicator Date'!BW4="","x",'Indicator Date'!BW4)</f>
        <v>2019</v>
      </c>
      <c r="BX4" s="225" t="n">
        <f aca="false">IF('Indicator Date'!BX4="","x",'Indicator Date'!BX4)</f>
        <v>2017</v>
      </c>
      <c r="BY4" s="225" t="n">
        <f aca="false">IF('Indicator Date'!BY4="","x",'Indicator Date'!BY4)</f>
        <v>2020</v>
      </c>
      <c r="BZ4" s="225" t="n">
        <f aca="false">IF('Indicator Date'!BZ4="","x",'Indicator Date'!BZ4)</f>
        <v>2021</v>
      </c>
      <c r="CA4" s="225" t="n">
        <f aca="false">IF('Indicator Date'!CA4="","x",'Indicator Date'!CA4)</f>
        <v>2015</v>
      </c>
    </row>
    <row r="5" customFormat="false" ht="14.5" hidden="false" customHeight="false" outlineLevel="0" collapsed="false">
      <c r="A5" s="178" t="str">
        <f aca="false">'Indicator Data'!A7</f>
        <v>Albania</v>
      </c>
      <c r="B5" s="220" t="str">
        <f aca="false">'Indicator Data'!B7</f>
        <v>ALB</v>
      </c>
      <c r="C5" s="225" t="n">
        <f aca="false">IF('Indicator Date'!C5="","x",'Indicator Date'!C5)</f>
        <v>2015</v>
      </c>
      <c r="D5" s="225" t="n">
        <f aca="false">IF('Indicator Date'!D5="","x",'Indicator Date'!D5)</f>
        <v>2015</v>
      </c>
      <c r="E5" s="225" t="n">
        <f aca="false">IF('Indicator Date'!E5="","x",'Indicator Date'!E5)</f>
        <v>2015</v>
      </c>
      <c r="F5" s="225" t="n">
        <f aca="false">IF('Indicator Date'!F5="","x",'Indicator Date'!F5)</f>
        <v>2015</v>
      </c>
      <c r="G5" s="225" t="n">
        <f aca="false">IF('Indicator Date'!G5="","x",'Indicator Date'!G5)</f>
        <v>2015</v>
      </c>
      <c r="H5" s="225" t="n">
        <f aca="false">IF('Indicator Date'!H5="","x",'Indicator Date'!H5)</f>
        <v>2015</v>
      </c>
      <c r="I5" s="225" t="n">
        <f aca="false">IF('Indicator Date'!I5="","x",'Indicator Date'!I5)</f>
        <v>2015</v>
      </c>
      <c r="J5" s="225" t="n">
        <f aca="false">IF('Indicator Date'!J5="","x",'Indicator Date'!J5)</f>
        <v>2021</v>
      </c>
      <c r="K5" s="225" t="n">
        <f aca="false">IF('Indicator Date'!K5="","x",'Indicator Date'!K5)</f>
        <v>2021</v>
      </c>
      <c r="L5" s="225" t="n">
        <f aca="false">IF('Indicator Date'!L5="","x",'Indicator Date'!L5)</f>
        <v>2020</v>
      </c>
      <c r="M5" s="225" t="n">
        <f aca="false">IF('Indicator Date'!M5="","x",'Indicator Date'!M5)</f>
        <v>2015</v>
      </c>
      <c r="N5" s="225" t="n">
        <f aca="false">IF('Indicator Date'!N5="","x",'Indicator Date'!N5)</f>
        <v>2015</v>
      </c>
      <c r="O5" s="225" t="n">
        <f aca="false">IF('Indicator Date'!O5="","x",'Indicator Date'!O5)</f>
        <v>2015</v>
      </c>
      <c r="P5" s="225" t="n">
        <f aca="false">IF('Indicator Date'!P5="","x",'Indicator Date'!P5)</f>
        <v>2015</v>
      </c>
      <c r="Q5" s="225" t="n">
        <f aca="false">IF('Indicator Date'!Q5="","x",'Indicator Date'!Q5)</f>
        <v>2020</v>
      </c>
      <c r="R5" s="225" t="n">
        <f aca="false">IF('Indicator Date'!R5="","x",'Indicator Date'!R5)</f>
        <v>2020</v>
      </c>
      <c r="S5" s="225" t="n">
        <f aca="false">IF('Indicator Date'!S5="","x",'Indicator Date'!S5)</f>
        <v>2020</v>
      </c>
      <c r="T5" s="225" t="n">
        <f aca="false">IF('Indicator Date'!T5="","x",'Indicator Date'!T5)</f>
        <v>2020</v>
      </c>
      <c r="U5" s="225" t="n">
        <f aca="false">IF('Indicator Date'!U5="","x",'Indicator Date'!U5)</f>
        <v>2015</v>
      </c>
      <c r="V5" s="225" t="n">
        <f aca="false">IF('Indicator Date'!V5="","x",'Indicator Date'!V5)</f>
        <v>2015</v>
      </c>
      <c r="W5" s="225" t="n">
        <f aca="false">IF('Indicator Date'!W5="","x",'Indicator Date'!W5)</f>
        <v>2015</v>
      </c>
      <c r="X5" s="225" t="n">
        <f aca="false">IF('Indicator Date'!X5="","x",'Indicator Date'!X5)</f>
        <v>2020</v>
      </c>
      <c r="Y5" s="225" t="n">
        <f aca="false">IF('Indicator Date'!Y5="","x",'Indicator Date'!Y5)</f>
        <v>2020</v>
      </c>
      <c r="Z5" s="225" t="n">
        <f aca="false">IF('Indicator Date'!Z5="","x",'Indicator Date'!Z5)</f>
        <v>2020</v>
      </c>
      <c r="AA5" s="225" t="n">
        <f aca="false">IF('Indicator Date'!AA5="","x",'Indicator Date'!AA5)</f>
        <v>2017</v>
      </c>
      <c r="AB5" s="225" t="n">
        <f aca="false">IF('Indicator Date'!AB5="","x",'Indicator Date'!AB5)</f>
        <v>2020</v>
      </c>
      <c r="AC5" s="225" t="str">
        <f aca="false">IF('Indicator Date'!AC5="","x",'Indicator Date'!AC5)</f>
        <v>x</v>
      </c>
      <c r="AD5" s="225" t="n">
        <f aca="false">IF('Indicator Date'!AD5="","x",'Indicator Date'!AD5)</f>
        <v>2018</v>
      </c>
      <c r="AE5" s="225" t="n">
        <f aca="false">IF('Indicator Date'!AE5="","x",'Indicator Date'!AE5)</f>
        <v>2020</v>
      </c>
      <c r="AF5" s="225" t="str">
        <f aca="false">IF('Indicator Date'!AF5="","x",'Indicator Date'!AF5)</f>
        <v>x</v>
      </c>
      <c r="AG5" s="225" t="n">
        <f aca="false">IF('Indicator Date'!AG5="","x",'Indicator Date'!AG5)</f>
        <v>2020</v>
      </c>
      <c r="AH5" s="225" t="n">
        <f aca="false">IF('Indicator Date'!AH5="","x",'Indicator Date'!AH5)</f>
        <v>2022</v>
      </c>
      <c r="AI5" s="225" t="n">
        <f aca="false">IF('Indicator Date'!AI5="","x",'Indicator Date'!AI5)</f>
        <v>2021</v>
      </c>
      <c r="AJ5" s="225" t="n">
        <f aca="false">IF('Indicator Date'!AJ5="","x",'Indicator Date'!AJ5)</f>
        <v>2021</v>
      </c>
      <c r="AK5" s="225" t="n">
        <f aca="false">IF('Indicator Date'!AK5="","x",'Indicator Date'!AK5)</f>
        <v>2019</v>
      </c>
      <c r="AL5" s="225" t="str">
        <f aca="false">IF('Indicator Date'!AL5="","x",RIGHT('Indicator Date'!AL5,4))</f>
        <v>2018</v>
      </c>
      <c r="AM5" s="225" t="n">
        <f aca="false">IF('Indicator Date'!AM5="","x",'Indicator Date'!AM5)</f>
        <v>2022</v>
      </c>
      <c r="AN5" s="225" t="n">
        <f aca="false">IF('Indicator Date'!AN5="","x",'Indicator Date'!AN5)</f>
        <v>2019</v>
      </c>
      <c r="AO5" s="225" t="n">
        <f aca="false">IF('Indicator Date'!AO5="","x",'Indicator Date'!AO5)</f>
        <v>2020</v>
      </c>
      <c r="AP5" s="225" t="n">
        <f aca="false">IF('Indicator Date'!AP5="","x",'Indicator Date'!AP5)</f>
        <v>2020</v>
      </c>
      <c r="AQ5" s="225" t="n">
        <f aca="false">IF('Indicator Date'!AQ5="","x",'Indicator Date'!AQ5)</f>
        <v>2020</v>
      </c>
      <c r="AR5" s="225" t="n">
        <f aca="false">IF('Indicator Date'!AR5="","x",'Indicator Date'!AR5)</f>
        <v>2020</v>
      </c>
      <c r="AS5" s="225" t="n">
        <f aca="false">IF('Indicator Date'!AS5="","x",'Indicator Date'!AS5)</f>
        <v>2017</v>
      </c>
      <c r="AT5" s="225" t="n">
        <f aca="false">IF('Indicator Date'!AT5="","x",'Indicator Date'!AT5)</f>
        <v>2020</v>
      </c>
      <c r="AU5" s="225" t="n">
        <f aca="false">IF('Indicator Date'!AU5="","x",'Indicator Date'!AU5)</f>
        <v>2020</v>
      </c>
      <c r="AV5" s="225" t="n">
        <f aca="false">IF('Indicator Date'!AV5="","x",'Indicator Date'!AV5)</f>
        <v>2020</v>
      </c>
      <c r="AW5" s="225" t="str">
        <f aca="false">IF('Indicator Date'!AW5="","x",'Indicator Date'!AW5)</f>
        <v>x</v>
      </c>
      <c r="AX5" s="225" t="n">
        <f aca="false">IF('Indicator Date'!AX5="","x",'Indicator Date'!AX5)</f>
        <v>2020</v>
      </c>
      <c r="AY5" s="225" t="n">
        <f aca="false">IF('Indicator Date'!AY5="","x",'Indicator Date'!AY5)</f>
        <v>2019</v>
      </c>
      <c r="AZ5" s="225" t="n">
        <f aca="false">IF('Indicator Date'!AZ5="","x",'Indicator Date'!AZ5)</f>
        <v>2019</v>
      </c>
      <c r="BA5" s="225" t="n">
        <f aca="false">IF('Indicator Date'!BA5="","x",'Indicator Date'!BA5)</f>
        <v>2020</v>
      </c>
      <c r="BB5" s="225" t="n">
        <f aca="false">IF('Indicator Date'!BB5="","x",'Indicator Date'!BB5)</f>
        <v>2021</v>
      </c>
      <c r="BC5" s="225" t="n">
        <f aca="false">IF('Indicator Date'!BC5="","x",'Indicator Date'!BC5)</f>
        <v>2022</v>
      </c>
      <c r="BD5" s="225" t="n">
        <f aca="false">IF('Indicator Date'!BD5="","x",YEAR('Indicator Date'!BD5))</f>
        <v>2022</v>
      </c>
      <c r="BE5" s="225" t="n">
        <f aca="false">IF('Indicator Date'!BE5="","x",YEAR('Indicator Date'!BE5))</f>
        <v>2022</v>
      </c>
      <c r="BF5" s="225" t="n">
        <f aca="false">IF('Indicator Date'!BF5="","x",'Indicator Date'!BF5)</f>
        <v>2021</v>
      </c>
      <c r="BG5" s="225" t="n">
        <f aca="false">IF('Indicator Date'!BG5="","x",'Indicator Date'!BG5)</f>
        <v>2020</v>
      </c>
      <c r="BH5" s="225" t="n">
        <f aca="false">IF('Indicator Date'!BH5="","x",'Indicator Date'!BH5)</f>
        <v>2020</v>
      </c>
      <c r="BI5" s="225" t="str">
        <f aca="false">IF('Indicator Date'!BI5="","x",'Indicator Date'!BI5)</f>
        <v>x</v>
      </c>
      <c r="BJ5" s="225" t="n">
        <f aca="false">IF('Indicator Date'!BJ5="","x",'Indicator Date'!BJ5)</f>
        <v>2020</v>
      </c>
      <c r="BK5" s="225" t="n">
        <f aca="false">IF('Indicator Date'!BK5="","x",'Indicator Date'!BK5)</f>
        <v>2021</v>
      </c>
      <c r="BL5" s="225" t="n">
        <f aca="false">IF('Indicator Date'!BL5="","x",'Indicator Date'!BL5)</f>
        <v>2020</v>
      </c>
      <c r="BM5" s="225" t="n">
        <f aca="false">IF('Indicator Date'!BM5="","x",'Indicator Date'!BM5)</f>
        <v>2018</v>
      </c>
      <c r="BN5" s="225" t="n">
        <f aca="false">IF('Indicator Date'!BN5="","x",'Indicator Date'!BN5)</f>
        <v>2020</v>
      </c>
      <c r="BO5" s="225" t="n">
        <f aca="false">IF('Indicator Date'!BO5="","x",'Indicator Date'!BO5)</f>
        <v>2020</v>
      </c>
      <c r="BP5" s="225" t="n">
        <f aca="false">IF('Indicator Date'!BP5="","x",'Indicator Date'!BP5)</f>
        <v>2014</v>
      </c>
      <c r="BQ5" s="225" t="n">
        <f aca="false">IF('Indicator Date'!BQ5="","x",'Indicator Date'!BQ5)</f>
        <v>2020</v>
      </c>
      <c r="BR5" s="225" t="n">
        <f aca="false">IF('Indicator Date'!BR5="","x",'Indicator Date'!BR5)</f>
        <v>2020</v>
      </c>
      <c r="BS5" s="225" t="n">
        <f aca="false">IF('Indicator Date'!BS5="","x",'Indicator Date'!BS5)</f>
        <v>2016</v>
      </c>
      <c r="BT5" s="225" t="n">
        <f aca="false">IF('Indicator Date'!BT5="","x",'Indicator Date'!BT5)</f>
        <v>2020</v>
      </c>
      <c r="BU5" s="225" t="n">
        <f aca="false">IF('Indicator Date'!BU5="","x",'Indicator Date'!BU5)</f>
        <v>2020</v>
      </c>
      <c r="BV5" s="225" t="n">
        <f aca="false">IF('Indicator Date'!BV5="","x",'Indicator Date'!BV5)</f>
        <v>2020</v>
      </c>
      <c r="BW5" s="225" t="n">
        <f aca="false">IF('Indicator Date'!BW5="","x",'Indicator Date'!BW5)</f>
        <v>2018</v>
      </c>
      <c r="BX5" s="225" t="n">
        <f aca="false">IF('Indicator Date'!BX5="","x",'Indicator Date'!BX5)</f>
        <v>2017</v>
      </c>
      <c r="BY5" s="225" t="n">
        <f aca="false">IF('Indicator Date'!BY5="","x",'Indicator Date'!BY5)</f>
        <v>2020</v>
      </c>
      <c r="BZ5" s="225" t="n">
        <f aca="false">IF('Indicator Date'!BZ5="","x",'Indicator Date'!BZ5)</f>
        <v>2021</v>
      </c>
      <c r="CA5" s="225" t="n">
        <f aca="false">IF('Indicator Date'!CA5="","x",'Indicator Date'!CA5)</f>
        <v>2015</v>
      </c>
    </row>
    <row r="6" customFormat="false" ht="14.5" hidden="false" customHeight="false" outlineLevel="0" collapsed="false">
      <c r="A6" s="178" t="str">
        <f aca="false">'Indicator Data'!A8</f>
        <v>Algeria</v>
      </c>
      <c r="B6" s="220" t="str">
        <f aca="false">'Indicator Data'!B8</f>
        <v>DZA</v>
      </c>
      <c r="C6" s="225" t="n">
        <f aca="false">IF('Indicator Date'!C6="","x",'Indicator Date'!C6)</f>
        <v>2015</v>
      </c>
      <c r="D6" s="225" t="n">
        <f aca="false">IF('Indicator Date'!D6="","x",'Indicator Date'!D6)</f>
        <v>2015</v>
      </c>
      <c r="E6" s="225" t="n">
        <f aca="false">IF('Indicator Date'!E6="","x",'Indicator Date'!E6)</f>
        <v>2015</v>
      </c>
      <c r="F6" s="225" t="n">
        <f aca="false">IF('Indicator Date'!F6="","x",'Indicator Date'!F6)</f>
        <v>2015</v>
      </c>
      <c r="G6" s="225" t="n">
        <f aca="false">IF('Indicator Date'!G6="","x",'Indicator Date'!G6)</f>
        <v>2015</v>
      </c>
      <c r="H6" s="225" t="n">
        <f aca="false">IF('Indicator Date'!H6="","x",'Indicator Date'!H6)</f>
        <v>2015</v>
      </c>
      <c r="I6" s="225" t="n">
        <f aca="false">IF('Indicator Date'!I6="","x",'Indicator Date'!I6)</f>
        <v>2015</v>
      </c>
      <c r="J6" s="225" t="n">
        <f aca="false">IF('Indicator Date'!J6="","x",'Indicator Date'!J6)</f>
        <v>2021</v>
      </c>
      <c r="K6" s="225" t="n">
        <f aca="false">IF('Indicator Date'!K6="","x",'Indicator Date'!K6)</f>
        <v>2021</v>
      </c>
      <c r="L6" s="225" t="n">
        <f aca="false">IF('Indicator Date'!L6="","x",'Indicator Date'!L6)</f>
        <v>2020</v>
      </c>
      <c r="M6" s="225" t="n">
        <f aca="false">IF('Indicator Date'!M6="","x",'Indicator Date'!M6)</f>
        <v>2015</v>
      </c>
      <c r="N6" s="225" t="n">
        <f aca="false">IF('Indicator Date'!N6="","x",'Indicator Date'!N6)</f>
        <v>2015</v>
      </c>
      <c r="O6" s="225" t="n">
        <f aca="false">IF('Indicator Date'!O6="","x",'Indicator Date'!O6)</f>
        <v>2015</v>
      </c>
      <c r="P6" s="225" t="n">
        <f aca="false">IF('Indicator Date'!P6="","x",'Indicator Date'!P6)</f>
        <v>2015</v>
      </c>
      <c r="Q6" s="225" t="n">
        <f aca="false">IF('Indicator Date'!Q6="","x",'Indicator Date'!Q6)</f>
        <v>2020</v>
      </c>
      <c r="R6" s="225" t="n">
        <f aca="false">IF('Indicator Date'!R6="","x",'Indicator Date'!R6)</f>
        <v>2020</v>
      </c>
      <c r="S6" s="225" t="n">
        <f aca="false">IF('Indicator Date'!S6="","x",'Indicator Date'!S6)</f>
        <v>2020</v>
      </c>
      <c r="T6" s="225" t="n">
        <f aca="false">IF('Indicator Date'!T6="","x",'Indicator Date'!T6)</f>
        <v>2020</v>
      </c>
      <c r="U6" s="225" t="n">
        <f aca="false">IF('Indicator Date'!U6="","x",'Indicator Date'!U6)</f>
        <v>2015</v>
      </c>
      <c r="V6" s="225" t="n">
        <f aca="false">IF('Indicator Date'!V6="","x",'Indicator Date'!V6)</f>
        <v>2015</v>
      </c>
      <c r="W6" s="225" t="n">
        <f aca="false">IF('Indicator Date'!W6="","x",'Indicator Date'!W6)</f>
        <v>2015</v>
      </c>
      <c r="X6" s="225" t="n">
        <f aca="false">IF('Indicator Date'!X6="","x",'Indicator Date'!X6)</f>
        <v>2020</v>
      </c>
      <c r="Y6" s="225" t="n">
        <f aca="false">IF('Indicator Date'!Y6="","x",'Indicator Date'!Y6)</f>
        <v>2020</v>
      </c>
      <c r="Z6" s="225" t="n">
        <f aca="false">IF('Indicator Date'!Z6="","x",'Indicator Date'!Z6)</f>
        <v>2020</v>
      </c>
      <c r="AA6" s="225" t="str">
        <f aca="false">IF('Indicator Date'!AA6="","x",'Indicator Date'!AA6)</f>
        <v>x</v>
      </c>
      <c r="AB6" s="225" t="n">
        <f aca="false">IF('Indicator Date'!AB6="","x",'Indicator Date'!AB6)</f>
        <v>2020</v>
      </c>
      <c r="AC6" s="225" t="n">
        <f aca="false">IF('Indicator Date'!AC6="","x",'Indicator Date'!AC6)</f>
        <v>2020</v>
      </c>
      <c r="AD6" s="225" t="n">
        <f aca="false">IF('Indicator Date'!AD6="","x",'Indicator Date'!AD6)</f>
        <v>2018</v>
      </c>
      <c r="AE6" s="225" t="n">
        <f aca="false">IF('Indicator Date'!AE6="","x",'Indicator Date'!AE6)</f>
        <v>2020</v>
      </c>
      <c r="AF6" s="225" t="str">
        <f aca="false">IF('Indicator Date'!AF6="","x",'Indicator Date'!AF6)</f>
        <v>x</v>
      </c>
      <c r="AG6" s="225" t="n">
        <f aca="false">IF('Indicator Date'!AG6="","x",'Indicator Date'!AG6)</f>
        <v>2020</v>
      </c>
      <c r="AH6" s="225" t="n">
        <f aca="false">IF('Indicator Date'!AH6="","x",'Indicator Date'!AH6)</f>
        <v>2022</v>
      </c>
      <c r="AI6" s="225" t="n">
        <f aca="false">IF('Indicator Date'!AI6="","x",'Indicator Date'!AI6)</f>
        <v>2021</v>
      </c>
      <c r="AJ6" s="225" t="n">
        <f aca="false">IF('Indicator Date'!AJ6="","x",'Indicator Date'!AJ6)</f>
        <v>2021</v>
      </c>
      <c r="AK6" s="225" t="n">
        <f aca="false">IF('Indicator Date'!AK6="","x",'Indicator Date'!AK6)</f>
        <v>2019</v>
      </c>
      <c r="AL6" s="225" t="str">
        <f aca="false">IF('Indicator Date'!AL6="","x",RIGHT('Indicator Date'!AL6,4))</f>
        <v>2019</v>
      </c>
      <c r="AM6" s="225" t="n">
        <f aca="false">IF('Indicator Date'!AM6="","x",'Indicator Date'!AM6)</f>
        <v>2022</v>
      </c>
      <c r="AN6" s="225" t="n">
        <f aca="false">IF('Indicator Date'!AN6="","x",'Indicator Date'!AN6)</f>
        <v>2019</v>
      </c>
      <c r="AO6" s="225" t="n">
        <f aca="false">IF('Indicator Date'!AO6="","x",'Indicator Date'!AO6)</f>
        <v>2020</v>
      </c>
      <c r="AP6" s="225" t="n">
        <f aca="false">IF('Indicator Date'!AP6="","x",'Indicator Date'!AP6)</f>
        <v>2020</v>
      </c>
      <c r="AQ6" s="225" t="n">
        <f aca="false">IF('Indicator Date'!AQ6="","x",'Indicator Date'!AQ6)</f>
        <v>2020</v>
      </c>
      <c r="AR6" s="225" t="n">
        <f aca="false">IF('Indicator Date'!AR6="","x",'Indicator Date'!AR6)</f>
        <v>2020</v>
      </c>
      <c r="AS6" s="225" t="n">
        <f aca="false">IF('Indicator Date'!AS6="","x",'Indicator Date'!AS6)</f>
        <v>2019</v>
      </c>
      <c r="AT6" s="225" t="n">
        <f aca="false">IF('Indicator Date'!AT6="","x",'Indicator Date'!AT6)</f>
        <v>2020</v>
      </c>
      <c r="AU6" s="225" t="n">
        <f aca="false">IF('Indicator Date'!AU6="","x",'Indicator Date'!AU6)</f>
        <v>2020</v>
      </c>
      <c r="AV6" s="225" t="n">
        <f aca="false">IF('Indicator Date'!AV6="","x",'Indicator Date'!AV6)</f>
        <v>2020</v>
      </c>
      <c r="AW6" s="225" t="n">
        <f aca="false">IF('Indicator Date'!AW6="","x",'Indicator Date'!AW6)</f>
        <v>2020</v>
      </c>
      <c r="AX6" s="225" t="n">
        <f aca="false">IF('Indicator Date'!AX6="","x",'Indicator Date'!AX6)</f>
        <v>2020</v>
      </c>
      <c r="AY6" s="225" t="n">
        <f aca="false">IF('Indicator Date'!AY6="","x",'Indicator Date'!AY6)</f>
        <v>2019</v>
      </c>
      <c r="AZ6" s="225" t="n">
        <f aca="false">IF('Indicator Date'!AZ6="","x",'Indicator Date'!AZ6)</f>
        <v>2011</v>
      </c>
      <c r="BA6" s="225" t="n">
        <f aca="false">IF('Indicator Date'!BA6="","x",'Indicator Date'!BA6)</f>
        <v>2020</v>
      </c>
      <c r="BB6" s="225" t="n">
        <f aca="false">IF('Indicator Date'!BB6="","x",'Indicator Date'!BB6)</f>
        <v>2021</v>
      </c>
      <c r="BC6" s="225" t="n">
        <f aca="false">IF('Indicator Date'!BC6="","x",'Indicator Date'!BC6)</f>
        <v>2022</v>
      </c>
      <c r="BD6" s="225" t="n">
        <f aca="false">IF('Indicator Date'!BD6="","x",YEAR('Indicator Date'!BD6))</f>
        <v>2022</v>
      </c>
      <c r="BE6" s="225" t="n">
        <f aca="false">IF('Indicator Date'!BE6="","x",YEAR('Indicator Date'!BE6))</f>
        <v>2021</v>
      </c>
      <c r="BF6" s="225" t="n">
        <f aca="false">IF('Indicator Date'!BF6="","x",'Indicator Date'!BF6)</f>
        <v>2021</v>
      </c>
      <c r="BG6" s="225" t="n">
        <f aca="false">IF('Indicator Date'!BG6="","x",'Indicator Date'!BG6)</f>
        <v>2020</v>
      </c>
      <c r="BH6" s="225" t="n">
        <f aca="false">IF('Indicator Date'!BH6="","x",'Indicator Date'!BH6)</f>
        <v>2020</v>
      </c>
      <c r="BI6" s="225" t="n">
        <f aca="false">IF('Indicator Date'!BI6="","x",'Indicator Date'!BI6)</f>
        <v>2013</v>
      </c>
      <c r="BJ6" s="225" t="n">
        <f aca="false">IF('Indicator Date'!BJ6="","x",'Indicator Date'!BJ6)</f>
        <v>2020</v>
      </c>
      <c r="BK6" s="225" t="n">
        <f aca="false">IF('Indicator Date'!BK6="","x",'Indicator Date'!BK6)</f>
        <v>2021</v>
      </c>
      <c r="BL6" s="225" t="n">
        <f aca="false">IF('Indicator Date'!BL6="","x",'Indicator Date'!BL6)</f>
        <v>2020</v>
      </c>
      <c r="BM6" s="225" t="n">
        <f aca="false">IF('Indicator Date'!BM6="","x",'Indicator Date'!BM6)</f>
        <v>2018</v>
      </c>
      <c r="BN6" s="225" t="n">
        <f aca="false">IF('Indicator Date'!BN6="","x",'Indicator Date'!BN6)</f>
        <v>2020</v>
      </c>
      <c r="BO6" s="225" t="n">
        <f aca="false">IF('Indicator Date'!BO6="","x",'Indicator Date'!BO6)</f>
        <v>2020</v>
      </c>
      <c r="BP6" s="225" t="n">
        <f aca="false">IF('Indicator Date'!BP6="","x",'Indicator Date'!BP6)</f>
        <v>2014</v>
      </c>
      <c r="BQ6" s="225" t="n">
        <f aca="false">IF('Indicator Date'!BQ6="","x",'Indicator Date'!BQ6)</f>
        <v>2020</v>
      </c>
      <c r="BR6" s="225" t="n">
        <f aca="false">IF('Indicator Date'!BR6="","x",'Indicator Date'!BR6)</f>
        <v>2020</v>
      </c>
      <c r="BS6" s="225" t="n">
        <f aca="false">IF('Indicator Date'!BS6="","x",'Indicator Date'!BS6)</f>
        <v>2016</v>
      </c>
      <c r="BT6" s="225" t="n">
        <f aca="false">IF('Indicator Date'!BT6="","x",'Indicator Date'!BT6)</f>
        <v>2019</v>
      </c>
      <c r="BU6" s="225" t="n">
        <f aca="false">IF('Indicator Date'!BU6="","x",'Indicator Date'!BU6)</f>
        <v>2019</v>
      </c>
      <c r="BV6" s="225" t="n">
        <f aca="false">IF('Indicator Date'!BV6="","x",'Indicator Date'!BV6)</f>
        <v>2019</v>
      </c>
      <c r="BW6" s="225" t="n">
        <f aca="false">IF('Indicator Date'!BW6="","x",'Indicator Date'!BW6)</f>
        <v>2019</v>
      </c>
      <c r="BX6" s="225" t="n">
        <f aca="false">IF('Indicator Date'!BX6="","x",'Indicator Date'!BX6)</f>
        <v>2017</v>
      </c>
      <c r="BY6" s="225" t="n">
        <f aca="false">IF('Indicator Date'!BY6="","x",'Indicator Date'!BY6)</f>
        <v>2020</v>
      </c>
      <c r="BZ6" s="225" t="n">
        <f aca="false">IF('Indicator Date'!BZ6="","x",'Indicator Date'!BZ6)</f>
        <v>2021</v>
      </c>
      <c r="CA6" s="225" t="n">
        <f aca="false">IF('Indicator Date'!CA6="","x",'Indicator Date'!CA6)</f>
        <v>2015</v>
      </c>
    </row>
    <row r="7" customFormat="false" ht="14.5" hidden="false" customHeight="false" outlineLevel="0" collapsed="false">
      <c r="A7" s="178" t="str">
        <f aca="false">'Indicator Data'!A9</f>
        <v>Angola</v>
      </c>
      <c r="B7" s="220" t="str">
        <f aca="false">'Indicator Data'!B9</f>
        <v>AGO</v>
      </c>
      <c r="C7" s="225" t="n">
        <f aca="false">IF('Indicator Date'!C7="","x",'Indicator Date'!C7)</f>
        <v>2015</v>
      </c>
      <c r="D7" s="225" t="n">
        <f aca="false">IF('Indicator Date'!D7="","x",'Indicator Date'!D7)</f>
        <v>2015</v>
      </c>
      <c r="E7" s="225" t="n">
        <f aca="false">IF('Indicator Date'!E7="","x",'Indicator Date'!E7)</f>
        <v>2015</v>
      </c>
      <c r="F7" s="225" t="n">
        <f aca="false">IF('Indicator Date'!F7="","x",'Indicator Date'!F7)</f>
        <v>2015</v>
      </c>
      <c r="G7" s="225" t="n">
        <f aca="false">IF('Indicator Date'!G7="","x",'Indicator Date'!G7)</f>
        <v>2015</v>
      </c>
      <c r="H7" s="225" t="n">
        <f aca="false">IF('Indicator Date'!H7="","x",'Indicator Date'!H7)</f>
        <v>2015</v>
      </c>
      <c r="I7" s="225" t="n">
        <f aca="false">IF('Indicator Date'!I7="","x",'Indicator Date'!I7)</f>
        <v>2015</v>
      </c>
      <c r="J7" s="225" t="n">
        <f aca="false">IF('Indicator Date'!J7="","x",'Indicator Date'!J7)</f>
        <v>2021</v>
      </c>
      <c r="K7" s="225" t="n">
        <f aca="false">IF('Indicator Date'!K7="","x",'Indicator Date'!K7)</f>
        <v>2021</v>
      </c>
      <c r="L7" s="225" t="n">
        <f aca="false">IF('Indicator Date'!L7="","x",'Indicator Date'!L7)</f>
        <v>2020</v>
      </c>
      <c r="M7" s="225" t="n">
        <f aca="false">IF('Indicator Date'!M7="","x",'Indicator Date'!M7)</f>
        <v>2015</v>
      </c>
      <c r="N7" s="225" t="n">
        <f aca="false">IF('Indicator Date'!N7="","x",'Indicator Date'!N7)</f>
        <v>2015</v>
      </c>
      <c r="O7" s="225" t="n">
        <f aca="false">IF('Indicator Date'!O7="","x",'Indicator Date'!O7)</f>
        <v>2015</v>
      </c>
      <c r="P7" s="225" t="n">
        <f aca="false">IF('Indicator Date'!P7="","x",'Indicator Date'!P7)</f>
        <v>2015</v>
      </c>
      <c r="Q7" s="225" t="n">
        <f aca="false">IF('Indicator Date'!Q7="","x",'Indicator Date'!Q7)</f>
        <v>2020</v>
      </c>
      <c r="R7" s="225" t="n">
        <f aca="false">IF('Indicator Date'!R7="","x",'Indicator Date'!R7)</f>
        <v>2020</v>
      </c>
      <c r="S7" s="225" t="n">
        <f aca="false">IF('Indicator Date'!S7="","x",'Indicator Date'!S7)</f>
        <v>2020</v>
      </c>
      <c r="T7" s="225" t="n">
        <f aca="false">IF('Indicator Date'!T7="","x",'Indicator Date'!T7)</f>
        <v>2020</v>
      </c>
      <c r="U7" s="225" t="n">
        <f aca="false">IF('Indicator Date'!U7="","x",'Indicator Date'!U7)</f>
        <v>2015</v>
      </c>
      <c r="V7" s="225" t="n">
        <f aca="false">IF('Indicator Date'!V7="","x",'Indicator Date'!V7)</f>
        <v>2015</v>
      </c>
      <c r="W7" s="225" t="n">
        <f aca="false">IF('Indicator Date'!W7="","x",'Indicator Date'!W7)</f>
        <v>2015</v>
      </c>
      <c r="X7" s="225" t="n">
        <f aca="false">IF('Indicator Date'!X7="","x",'Indicator Date'!X7)</f>
        <v>2020</v>
      </c>
      <c r="Y7" s="225" t="n">
        <f aca="false">IF('Indicator Date'!Y7="","x",'Indicator Date'!Y7)</f>
        <v>2020</v>
      </c>
      <c r="Z7" s="225" t="n">
        <f aca="false">IF('Indicator Date'!Z7="","x",'Indicator Date'!Z7)</f>
        <v>2020</v>
      </c>
      <c r="AA7" s="225" t="n">
        <f aca="false">IF('Indicator Date'!AA7="","x",'Indicator Date'!AA7)</f>
        <v>2016</v>
      </c>
      <c r="AB7" s="225" t="n">
        <f aca="false">IF('Indicator Date'!AB7="","x",'Indicator Date'!AB7)</f>
        <v>2020</v>
      </c>
      <c r="AC7" s="225" t="n">
        <f aca="false">IF('Indicator Date'!AC7="","x",'Indicator Date'!AC7)</f>
        <v>2020</v>
      </c>
      <c r="AD7" s="225" t="n">
        <f aca="false">IF('Indicator Date'!AD7="","x",'Indicator Date'!AD7)</f>
        <v>2018</v>
      </c>
      <c r="AE7" s="225" t="n">
        <f aca="false">IF('Indicator Date'!AE7="","x",'Indicator Date'!AE7)</f>
        <v>2020</v>
      </c>
      <c r="AF7" s="225" t="n">
        <f aca="false">IF('Indicator Date'!AF7="","x",'Indicator Date'!AF7)</f>
        <v>2018</v>
      </c>
      <c r="AG7" s="225" t="n">
        <f aca="false">IF('Indicator Date'!AG7="","x",'Indicator Date'!AG7)</f>
        <v>2020</v>
      </c>
      <c r="AH7" s="225" t="n">
        <f aca="false">IF('Indicator Date'!AH7="","x",'Indicator Date'!AH7)</f>
        <v>2022</v>
      </c>
      <c r="AI7" s="225" t="n">
        <f aca="false">IF('Indicator Date'!AI7="","x",'Indicator Date'!AI7)</f>
        <v>2021</v>
      </c>
      <c r="AJ7" s="225" t="n">
        <f aca="false">IF('Indicator Date'!AJ7="","x",'Indicator Date'!AJ7)</f>
        <v>2021</v>
      </c>
      <c r="AK7" s="225" t="n">
        <f aca="false">IF('Indicator Date'!AK7="","x",'Indicator Date'!AK7)</f>
        <v>2019</v>
      </c>
      <c r="AL7" s="225" t="str">
        <f aca="false">IF('Indicator Date'!AL7="","x",RIGHT('Indicator Date'!AL7,4))</f>
        <v>2016</v>
      </c>
      <c r="AM7" s="225" t="n">
        <f aca="false">IF('Indicator Date'!AM7="","x",'Indicator Date'!AM7)</f>
        <v>2022</v>
      </c>
      <c r="AN7" s="225" t="n">
        <f aca="false">IF('Indicator Date'!AN7="","x",'Indicator Date'!AN7)</f>
        <v>2019</v>
      </c>
      <c r="AO7" s="225" t="n">
        <f aca="false">IF('Indicator Date'!AO7="","x",'Indicator Date'!AO7)</f>
        <v>2020</v>
      </c>
      <c r="AP7" s="225" t="n">
        <f aca="false">IF('Indicator Date'!AP7="","x",'Indicator Date'!AP7)</f>
        <v>2020</v>
      </c>
      <c r="AQ7" s="225" t="n">
        <f aca="false">IF('Indicator Date'!AQ7="","x",'Indicator Date'!AQ7)</f>
        <v>2020</v>
      </c>
      <c r="AR7" s="225" t="n">
        <f aca="false">IF('Indicator Date'!AR7="","x",'Indicator Date'!AR7)</f>
        <v>2020</v>
      </c>
      <c r="AS7" s="225" t="n">
        <f aca="false">IF('Indicator Date'!AS7="","x",'Indicator Date'!AS7)</f>
        <v>2015</v>
      </c>
      <c r="AT7" s="225" t="n">
        <f aca="false">IF('Indicator Date'!AT7="","x",'Indicator Date'!AT7)</f>
        <v>2020</v>
      </c>
      <c r="AU7" s="225" t="n">
        <f aca="false">IF('Indicator Date'!AU7="","x",'Indicator Date'!AU7)</f>
        <v>2020</v>
      </c>
      <c r="AV7" s="225" t="n">
        <f aca="false">IF('Indicator Date'!AV7="","x",'Indicator Date'!AV7)</f>
        <v>2020</v>
      </c>
      <c r="AW7" s="225" t="n">
        <f aca="false">IF('Indicator Date'!AW7="","x",'Indicator Date'!AW7)</f>
        <v>2020</v>
      </c>
      <c r="AX7" s="225" t="n">
        <f aca="false">IF('Indicator Date'!AX7="","x",'Indicator Date'!AX7)</f>
        <v>2020</v>
      </c>
      <c r="AY7" s="225" t="n">
        <f aca="false">IF('Indicator Date'!AY7="","x",'Indicator Date'!AY7)</f>
        <v>2019</v>
      </c>
      <c r="AZ7" s="225" t="n">
        <f aca="false">IF('Indicator Date'!AZ7="","x",'Indicator Date'!AZ7)</f>
        <v>2018</v>
      </c>
      <c r="BA7" s="225" t="n">
        <f aca="false">IF('Indicator Date'!BA7="","x",'Indicator Date'!BA7)</f>
        <v>2020</v>
      </c>
      <c r="BB7" s="225" t="n">
        <f aca="false">IF('Indicator Date'!BB7="","x",'Indicator Date'!BB7)</f>
        <v>2021</v>
      </c>
      <c r="BC7" s="225" t="n">
        <f aca="false">IF('Indicator Date'!BC7="","x",'Indicator Date'!BC7)</f>
        <v>2022</v>
      </c>
      <c r="BD7" s="225" t="n">
        <f aca="false">IF('Indicator Date'!BD7="","x",YEAR('Indicator Date'!BD7))</f>
        <v>2022</v>
      </c>
      <c r="BE7" s="225" t="n">
        <f aca="false">IF('Indicator Date'!BE7="","x",YEAR('Indicator Date'!BE7))</f>
        <v>2022</v>
      </c>
      <c r="BF7" s="225" t="n">
        <f aca="false">IF('Indicator Date'!BF7="","x",'Indicator Date'!BF7)</f>
        <v>2021</v>
      </c>
      <c r="BG7" s="225" t="n">
        <f aca="false">IF('Indicator Date'!BG7="","x",'Indicator Date'!BG7)</f>
        <v>2020</v>
      </c>
      <c r="BH7" s="225" t="n">
        <f aca="false">IF('Indicator Date'!BH7="","x",'Indicator Date'!BH7)</f>
        <v>2020</v>
      </c>
      <c r="BI7" s="225" t="n">
        <f aca="false">IF('Indicator Date'!BI7="","x",'Indicator Date'!BI7)</f>
        <v>2013</v>
      </c>
      <c r="BJ7" s="225" t="n">
        <f aca="false">IF('Indicator Date'!BJ7="","x",'Indicator Date'!BJ7)</f>
        <v>2020</v>
      </c>
      <c r="BK7" s="225" t="n">
        <f aca="false">IF('Indicator Date'!BK7="","x",'Indicator Date'!BK7)</f>
        <v>2021</v>
      </c>
      <c r="BL7" s="225" t="n">
        <f aca="false">IF('Indicator Date'!BL7="","x",'Indicator Date'!BL7)</f>
        <v>2020</v>
      </c>
      <c r="BM7" s="225" t="n">
        <f aca="false">IF('Indicator Date'!BM7="","x",'Indicator Date'!BM7)</f>
        <v>2014</v>
      </c>
      <c r="BN7" s="225" t="n">
        <f aca="false">IF('Indicator Date'!BN7="","x",'Indicator Date'!BN7)</f>
        <v>2020</v>
      </c>
      <c r="BO7" s="225" t="n">
        <f aca="false">IF('Indicator Date'!BO7="","x",'Indicator Date'!BO7)</f>
        <v>2020</v>
      </c>
      <c r="BP7" s="225" t="n">
        <f aca="false">IF('Indicator Date'!BP7="","x",'Indicator Date'!BP7)</f>
        <v>2014</v>
      </c>
      <c r="BQ7" s="225" t="n">
        <f aca="false">IF('Indicator Date'!BQ7="","x",'Indicator Date'!BQ7)</f>
        <v>2020</v>
      </c>
      <c r="BR7" s="225" t="n">
        <f aca="false">IF('Indicator Date'!BR7="","x",'Indicator Date'!BR7)</f>
        <v>2020</v>
      </c>
      <c r="BS7" s="225" t="n">
        <f aca="false">IF('Indicator Date'!BS7="","x",'Indicator Date'!BS7)</f>
        <v>2017</v>
      </c>
      <c r="BT7" s="225" t="n">
        <f aca="false">IF('Indicator Date'!BT7="","x",'Indicator Date'!BT7)</f>
        <v>2020</v>
      </c>
      <c r="BU7" s="225" t="n">
        <f aca="false">IF('Indicator Date'!BU7="","x",'Indicator Date'!BU7)</f>
        <v>2020</v>
      </c>
      <c r="BV7" s="225" t="n">
        <f aca="false">IF('Indicator Date'!BV7="","x",'Indicator Date'!BV7)</f>
        <v>2020</v>
      </c>
      <c r="BW7" s="225" t="n">
        <f aca="false">IF('Indicator Date'!BW7="","x",'Indicator Date'!BW7)</f>
        <v>2019</v>
      </c>
      <c r="BX7" s="225" t="n">
        <f aca="false">IF('Indicator Date'!BX7="","x",'Indicator Date'!BX7)</f>
        <v>2017</v>
      </c>
      <c r="BY7" s="225" t="n">
        <f aca="false">IF('Indicator Date'!BY7="","x",'Indicator Date'!BY7)</f>
        <v>2020</v>
      </c>
      <c r="BZ7" s="225" t="n">
        <f aca="false">IF('Indicator Date'!BZ7="","x",'Indicator Date'!BZ7)</f>
        <v>2021</v>
      </c>
      <c r="CA7" s="225" t="n">
        <f aca="false">IF('Indicator Date'!CA7="","x",'Indicator Date'!CA7)</f>
        <v>2015</v>
      </c>
    </row>
    <row r="8" customFormat="false" ht="14.5" hidden="false" customHeight="false" outlineLevel="0" collapsed="false">
      <c r="A8" s="178" t="str">
        <f aca="false">'Indicator Data'!A10</f>
        <v>Antigua and Barbuda</v>
      </c>
      <c r="B8" s="220" t="str">
        <f aca="false">'Indicator Data'!B10</f>
        <v>ATG</v>
      </c>
      <c r="C8" s="225" t="n">
        <f aca="false">IF('Indicator Date'!C8="","x",'Indicator Date'!C8)</f>
        <v>2015</v>
      </c>
      <c r="D8" s="225" t="n">
        <f aca="false">IF('Indicator Date'!D8="","x",'Indicator Date'!D8)</f>
        <v>2015</v>
      </c>
      <c r="E8" s="225" t="n">
        <f aca="false">IF('Indicator Date'!E8="","x",'Indicator Date'!E8)</f>
        <v>2015</v>
      </c>
      <c r="F8" s="225" t="n">
        <f aca="false">IF('Indicator Date'!F8="","x",'Indicator Date'!F8)</f>
        <v>2015</v>
      </c>
      <c r="G8" s="225" t="n">
        <f aca="false">IF('Indicator Date'!G8="","x",'Indicator Date'!G8)</f>
        <v>2015</v>
      </c>
      <c r="H8" s="225" t="n">
        <f aca="false">IF('Indicator Date'!H8="","x",'Indicator Date'!H8)</f>
        <v>2015</v>
      </c>
      <c r="I8" s="225" t="n">
        <f aca="false">IF('Indicator Date'!I8="","x",'Indicator Date'!I8)</f>
        <v>2015</v>
      </c>
      <c r="J8" s="225" t="n">
        <f aca="false">IF('Indicator Date'!J8="","x",'Indicator Date'!J8)</f>
        <v>2021</v>
      </c>
      <c r="K8" s="225" t="n">
        <f aca="false">IF('Indicator Date'!K8="","x",'Indicator Date'!K8)</f>
        <v>2021</v>
      </c>
      <c r="L8" s="225" t="n">
        <f aca="false">IF('Indicator Date'!L8="","x",'Indicator Date'!L8)</f>
        <v>2020</v>
      </c>
      <c r="M8" s="225" t="n">
        <f aca="false">IF('Indicator Date'!M8="","x",'Indicator Date'!M8)</f>
        <v>2015</v>
      </c>
      <c r="N8" s="225" t="n">
        <f aca="false">IF('Indicator Date'!N8="","x",'Indicator Date'!N8)</f>
        <v>2015</v>
      </c>
      <c r="O8" s="225" t="n">
        <f aca="false">IF('Indicator Date'!O8="","x",'Indicator Date'!O8)</f>
        <v>2015</v>
      </c>
      <c r="P8" s="225" t="n">
        <f aca="false">IF('Indicator Date'!P8="","x",'Indicator Date'!P8)</f>
        <v>2015</v>
      </c>
      <c r="Q8" s="225" t="n">
        <f aca="false">IF('Indicator Date'!Q8="","x",'Indicator Date'!Q8)</f>
        <v>2020</v>
      </c>
      <c r="R8" s="225" t="n">
        <f aca="false">IF('Indicator Date'!R8="","x",'Indicator Date'!R8)</f>
        <v>2020</v>
      </c>
      <c r="S8" s="225" t="n">
        <f aca="false">IF('Indicator Date'!S8="","x",'Indicator Date'!S8)</f>
        <v>2020</v>
      </c>
      <c r="T8" s="225" t="n">
        <f aca="false">IF('Indicator Date'!T8="","x",'Indicator Date'!T8)</f>
        <v>2020</v>
      </c>
      <c r="U8" s="225" t="n">
        <f aca="false">IF('Indicator Date'!U8="","x",'Indicator Date'!U8)</f>
        <v>2015</v>
      </c>
      <c r="V8" s="225" t="n">
        <f aca="false">IF('Indicator Date'!V8="","x",'Indicator Date'!V8)</f>
        <v>2015</v>
      </c>
      <c r="W8" s="225" t="n">
        <f aca="false">IF('Indicator Date'!W8="","x",'Indicator Date'!W8)</f>
        <v>2015</v>
      </c>
      <c r="X8" s="225" t="n">
        <f aca="false">IF('Indicator Date'!X8="","x",'Indicator Date'!X8)</f>
        <v>2020</v>
      </c>
      <c r="Y8" s="225" t="n">
        <f aca="false">IF('Indicator Date'!Y8="","x",'Indicator Date'!Y8)</f>
        <v>2020</v>
      </c>
      <c r="Z8" s="225" t="n">
        <f aca="false">IF('Indicator Date'!Z8="","x",'Indicator Date'!Z8)</f>
        <v>2020</v>
      </c>
      <c r="AA8" s="225" t="str">
        <f aca="false">IF('Indicator Date'!AA8="","x",'Indicator Date'!AA8)</f>
        <v>x</v>
      </c>
      <c r="AB8" s="225" t="n">
        <f aca="false">IF('Indicator Date'!AB8="","x",'Indicator Date'!AB8)</f>
        <v>2017</v>
      </c>
      <c r="AC8" s="225" t="str">
        <f aca="false">IF('Indicator Date'!AC8="","x",'Indicator Date'!AC8)</f>
        <v>x</v>
      </c>
      <c r="AD8" s="225" t="str">
        <f aca="false">IF('Indicator Date'!AD8="","x",'Indicator Date'!AD8)</f>
        <v>x</v>
      </c>
      <c r="AE8" s="225" t="n">
        <f aca="false">IF('Indicator Date'!AE8="","x",'Indicator Date'!AE8)</f>
        <v>2018</v>
      </c>
      <c r="AF8" s="225" t="str">
        <f aca="false">IF('Indicator Date'!AF8="","x",'Indicator Date'!AF8)</f>
        <v>x</v>
      </c>
      <c r="AG8" s="225" t="n">
        <f aca="false">IF('Indicator Date'!AG8="","x",'Indicator Date'!AG8)</f>
        <v>2020</v>
      </c>
      <c r="AH8" s="225" t="n">
        <f aca="false">IF('Indicator Date'!AH8="","x",'Indicator Date'!AH8)</f>
        <v>2022</v>
      </c>
      <c r="AI8" s="225" t="n">
        <f aca="false">IF('Indicator Date'!AI8="","x",'Indicator Date'!AI8)</f>
        <v>2021</v>
      </c>
      <c r="AJ8" s="225" t="n">
        <f aca="false">IF('Indicator Date'!AJ8="","x",'Indicator Date'!AJ8)</f>
        <v>2021</v>
      </c>
      <c r="AK8" s="225" t="n">
        <f aca="false">IF('Indicator Date'!AK8="","x",'Indicator Date'!AK8)</f>
        <v>2019</v>
      </c>
      <c r="AL8" s="225" t="str">
        <f aca="false">IF('Indicator Date'!AL8="","x",RIGHT('Indicator Date'!AL8,4))</f>
        <v>x</v>
      </c>
      <c r="AM8" s="225" t="n">
        <f aca="false">IF('Indicator Date'!AM8="","x",'Indicator Date'!AM8)</f>
        <v>2022</v>
      </c>
      <c r="AN8" s="225" t="n">
        <f aca="false">IF('Indicator Date'!AN8="","x",'Indicator Date'!AN8)</f>
        <v>2019</v>
      </c>
      <c r="AO8" s="225" t="n">
        <f aca="false">IF('Indicator Date'!AO8="","x",'Indicator Date'!AO8)</f>
        <v>2020</v>
      </c>
      <c r="AP8" s="225" t="n">
        <f aca="false">IF('Indicator Date'!AP8="","x",'Indicator Date'!AP8)</f>
        <v>2020</v>
      </c>
      <c r="AQ8" s="225" t="n">
        <f aca="false">IF('Indicator Date'!AQ8="","x",'Indicator Date'!AQ8)</f>
        <v>2020</v>
      </c>
      <c r="AR8" s="225" t="n">
        <f aca="false">IF('Indicator Date'!AR8="","x",'Indicator Date'!AR8)</f>
        <v>2020</v>
      </c>
      <c r="AS8" s="225" t="str">
        <f aca="false">IF('Indicator Date'!AS8="","x",'Indicator Date'!AS8)</f>
        <v>x</v>
      </c>
      <c r="AT8" s="225" t="n">
        <f aca="false">IF('Indicator Date'!AT8="","x",'Indicator Date'!AT8)</f>
        <v>2020</v>
      </c>
      <c r="AU8" s="225" t="str">
        <f aca="false">IF('Indicator Date'!AU8="","x",'Indicator Date'!AU8)</f>
        <v>x</v>
      </c>
      <c r="AV8" s="225" t="str">
        <f aca="false">IF('Indicator Date'!AV8="","x",'Indicator Date'!AV8)</f>
        <v>x</v>
      </c>
      <c r="AW8" s="225" t="str">
        <f aca="false">IF('Indicator Date'!AW8="","x",'Indicator Date'!AW8)</f>
        <v>x</v>
      </c>
      <c r="AX8" s="225" t="n">
        <f aca="false">IF('Indicator Date'!AX8="","x",'Indicator Date'!AX8)</f>
        <v>2020</v>
      </c>
      <c r="AY8" s="225" t="str">
        <f aca="false">IF('Indicator Date'!AY8="","x",'Indicator Date'!AY8)</f>
        <v>x</v>
      </c>
      <c r="AZ8" s="225" t="str">
        <f aca="false">IF('Indicator Date'!AZ8="","x",'Indicator Date'!AZ8)</f>
        <v>x</v>
      </c>
      <c r="BA8" s="225" t="n">
        <f aca="false">IF('Indicator Date'!BA8="","x",'Indicator Date'!BA8)</f>
        <v>2020</v>
      </c>
      <c r="BB8" s="225" t="n">
        <f aca="false">IF('Indicator Date'!BB8="","x",'Indicator Date'!BB8)</f>
        <v>2021</v>
      </c>
      <c r="BC8" s="225" t="n">
        <f aca="false">IF('Indicator Date'!BC8="","x",'Indicator Date'!BC8)</f>
        <v>2022</v>
      </c>
      <c r="BD8" s="225" t="n">
        <f aca="false">IF('Indicator Date'!BD8="","x",YEAR('Indicator Date'!BD8))</f>
        <v>2022</v>
      </c>
      <c r="BE8" s="225" t="n">
        <f aca="false">IF('Indicator Date'!BE8="","x",YEAR('Indicator Date'!BE8))</f>
        <v>2021</v>
      </c>
      <c r="BF8" s="225" t="n">
        <f aca="false">IF('Indicator Date'!BF8="","x",'Indicator Date'!BF8)</f>
        <v>2021</v>
      </c>
      <c r="BG8" s="225" t="n">
        <f aca="false">IF('Indicator Date'!BG8="","x",'Indicator Date'!BG8)</f>
        <v>2020</v>
      </c>
      <c r="BH8" s="225" t="n">
        <f aca="false">IF('Indicator Date'!BH8="","x",'Indicator Date'!BH8)</f>
        <v>2020</v>
      </c>
      <c r="BI8" s="225" t="n">
        <f aca="false">IF('Indicator Date'!BI8="","x",'Indicator Date'!BI8)</f>
        <v>2013</v>
      </c>
      <c r="BJ8" s="225" t="n">
        <f aca="false">IF('Indicator Date'!BJ8="","x",'Indicator Date'!BJ8)</f>
        <v>2020</v>
      </c>
      <c r="BK8" s="225" t="str">
        <f aca="false">IF('Indicator Date'!BK8="","x",'Indicator Date'!BK8)</f>
        <v>x</v>
      </c>
      <c r="BL8" s="225" t="n">
        <f aca="false">IF('Indicator Date'!BL8="","x",'Indicator Date'!BL8)</f>
        <v>2020</v>
      </c>
      <c r="BM8" s="225" t="n">
        <f aca="false">IF('Indicator Date'!BM8="","x",'Indicator Date'!BM8)</f>
        <v>2015</v>
      </c>
      <c r="BN8" s="225" t="n">
        <f aca="false">IF('Indicator Date'!BN8="","x",'Indicator Date'!BN8)</f>
        <v>2016</v>
      </c>
      <c r="BO8" s="225" t="n">
        <f aca="false">IF('Indicator Date'!BO8="","x",'Indicator Date'!BO8)</f>
        <v>2020</v>
      </c>
      <c r="BP8" s="225" t="n">
        <f aca="false">IF('Indicator Date'!BP8="","x",'Indicator Date'!BP8)</f>
        <v>2014</v>
      </c>
      <c r="BQ8" s="225" t="n">
        <f aca="false">IF('Indicator Date'!BQ8="","x",'Indicator Date'!BQ8)</f>
        <v>2017</v>
      </c>
      <c r="BR8" s="225" t="n">
        <f aca="false">IF('Indicator Date'!BR8="","x",'Indicator Date'!BR8)</f>
        <v>2017</v>
      </c>
      <c r="BS8" s="225" t="n">
        <f aca="false">IF('Indicator Date'!BS8="","x",'Indicator Date'!BS8)</f>
        <v>2017</v>
      </c>
      <c r="BT8" s="225" t="n">
        <f aca="false">IF('Indicator Date'!BT8="","x",'Indicator Date'!BT8)</f>
        <v>2020</v>
      </c>
      <c r="BU8" s="225" t="n">
        <f aca="false">IF('Indicator Date'!BU8="","x",'Indicator Date'!BU8)</f>
        <v>2020</v>
      </c>
      <c r="BV8" s="225" t="str">
        <f aca="false">IF('Indicator Date'!BV8="","x",'Indicator Date'!BV8)</f>
        <v>x</v>
      </c>
      <c r="BW8" s="225" t="n">
        <f aca="false">IF('Indicator Date'!BW8="","x",'Indicator Date'!BW8)</f>
        <v>2019</v>
      </c>
      <c r="BX8" s="225" t="n">
        <f aca="false">IF('Indicator Date'!BX8="","x",'Indicator Date'!BX8)</f>
        <v>2017</v>
      </c>
      <c r="BY8" s="225" t="n">
        <f aca="false">IF('Indicator Date'!BY8="","x",'Indicator Date'!BY8)</f>
        <v>2020</v>
      </c>
      <c r="BZ8" s="225" t="n">
        <f aca="false">IF('Indicator Date'!BZ8="","x",'Indicator Date'!BZ8)</f>
        <v>2021</v>
      </c>
      <c r="CA8" s="225" t="n">
        <f aca="false">IF('Indicator Date'!CA8="","x",'Indicator Date'!CA8)</f>
        <v>2015</v>
      </c>
    </row>
    <row r="9" customFormat="false" ht="14.5" hidden="false" customHeight="false" outlineLevel="0" collapsed="false">
      <c r="A9" s="178" t="str">
        <f aca="false">'Indicator Data'!A11</f>
        <v>Argentina</v>
      </c>
      <c r="B9" s="220" t="str">
        <f aca="false">'Indicator Data'!B11</f>
        <v>ARG</v>
      </c>
      <c r="C9" s="225" t="n">
        <f aca="false">IF('Indicator Date'!C9="","x",'Indicator Date'!C9)</f>
        <v>2015</v>
      </c>
      <c r="D9" s="225" t="n">
        <f aca="false">IF('Indicator Date'!D9="","x",'Indicator Date'!D9)</f>
        <v>2015</v>
      </c>
      <c r="E9" s="225" t="n">
        <f aca="false">IF('Indicator Date'!E9="","x",'Indicator Date'!E9)</f>
        <v>2015</v>
      </c>
      <c r="F9" s="225" t="n">
        <f aca="false">IF('Indicator Date'!F9="","x",'Indicator Date'!F9)</f>
        <v>2015</v>
      </c>
      <c r="G9" s="225" t="n">
        <f aca="false">IF('Indicator Date'!G9="","x",'Indicator Date'!G9)</f>
        <v>2015</v>
      </c>
      <c r="H9" s="225" t="n">
        <f aca="false">IF('Indicator Date'!H9="","x",'Indicator Date'!H9)</f>
        <v>2015</v>
      </c>
      <c r="I9" s="225" t="n">
        <f aca="false">IF('Indicator Date'!I9="","x",'Indicator Date'!I9)</f>
        <v>2015</v>
      </c>
      <c r="J9" s="225" t="n">
        <f aca="false">IF('Indicator Date'!J9="","x",'Indicator Date'!J9)</f>
        <v>2021</v>
      </c>
      <c r="K9" s="225" t="n">
        <f aca="false">IF('Indicator Date'!K9="","x",'Indicator Date'!K9)</f>
        <v>2021</v>
      </c>
      <c r="L9" s="225" t="n">
        <f aca="false">IF('Indicator Date'!L9="","x",'Indicator Date'!L9)</f>
        <v>2020</v>
      </c>
      <c r="M9" s="225" t="n">
        <f aca="false">IF('Indicator Date'!M9="","x",'Indicator Date'!M9)</f>
        <v>2015</v>
      </c>
      <c r="N9" s="225" t="n">
        <f aca="false">IF('Indicator Date'!N9="","x",'Indicator Date'!N9)</f>
        <v>2015</v>
      </c>
      <c r="O9" s="225" t="n">
        <f aca="false">IF('Indicator Date'!O9="","x",'Indicator Date'!O9)</f>
        <v>2015</v>
      </c>
      <c r="P9" s="225" t="n">
        <f aca="false">IF('Indicator Date'!P9="","x",'Indicator Date'!P9)</f>
        <v>2015</v>
      </c>
      <c r="Q9" s="225" t="n">
        <f aca="false">IF('Indicator Date'!Q9="","x",'Indicator Date'!Q9)</f>
        <v>2020</v>
      </c>
      <c r="R9" s="225" t="n">
        <f aca="false">IF('Indicator Date'!R9="","x",'Indicator Date'!R9)</f>
        <v>2020</v>
      </c>
      <c r="S9" s="225" t="n">
        <f aca="false">IF('Indicator Date'!S9="","x",'Indicator Date'!S9)</f>
        <v>2020</v>
      </c>
      <c r="T9" s="225" t="n">
        <f aca="false">IF('Indicator Date'!T9="","x",'Indicator Date'!T9)</f>
        <v>2020</v>
      </c>
      <c r="U9" s="225" t="n">
        <f aca="false">IF('Indicator Date'!U9="","x",'Indicator Date'!U9)</f>
        <v>2015</v>
      </c>
      <c r="V9" s="225" t="n">
        <f aca="false">IF('Indicator Date'!V9="","x",'Indicator Date'!V9)</f>
        <v>2015</v>
      </c>
      <c r="W9" s="225" t="n">
        <f aca="false">IF('Indicator Date'!W9="","x",'Indicator Date'!W9)</f>
        <v>2015</v>
      </c>
      <c r="X9" s="225" t="n">
        <f aca="false">IF('Indicator Date'!X9="","x",'Indicator Date'!X9)</f>
        <v>2020</v>
      </c>
      <c r="Y9" s="225" t="n">
        <f aca="false">IF('Indicator Date'!Y9="","x",'Indicator Date'!Y9)</f>
        <v>2020</v>
      </c>
      <c r="Z9" s="225" t="n">
        <f aca="false">IF('Indicator Date'!Z9="","x",'Indicator Date'!Z9)</f>
        <v>2020</v>
      </c>
      <c r="AA9" s="225" t="n">
        <f aca="false">IF('Indicator Date'!AA9="","x",'Indicator Date'!AA9)</f>
        <v>2010</v>
      </c>
      <c r="AB9" s="225" t="n">
        <f aca="false">IF('Indicator Date'!AB9="","x",'Indicator Date'!AB9)</f>
        <v>2014</v>
      </c>
      <c r="AC9" s="225" t="str">
        <f aca="false">IF('Indicator Date'!AC9="","x",'Indicator Date'!AC9)</f>
        <v>x</v>
      </c>
      <c r="AD9" s="225" t="n">
        <f aca="false">IF('Indicator Date'!AD9="","x",'Indicator Date'!AD9)</f>
        <v>2019</v>
      </c>
      <c r="AE9" s="225" t="n">
        <f aca="false">IF('Indicator Date'!AE9="","x",'Indicator Date'!AE9)</f>
        <v>2020</v>
      </c>
      <c r="AF9" s="225" t="n">
        <f aca="false">IF('Indicator Date'!AF9="","x",'Indicator Date'!AF9)</f>
        <v>2018</v>
      </c>
      <c r="AG9" s="225" t="n">
        <f aca="false">IF('Indicator Date'!AG9="","x",'Indicator Date'!AG9)</f>
        <v>2020</v>
      </c>
      <c r="AH9" s="225" t="n">
        <f aca="false">IF('Indicator Date'!AH9="","x",'Indicator Date'!AH9)</f>
        <v>2022</v>
      </c>
      <c r="AI9" s="225" t="n">
        <f aca="false">IF('Indicator Date'!AI9="","x",'Indicator Date'!AI9)</f>
        <v>2021</v>
      </c>
      <c r="AJ9" s="225" t="n">
        <f aca="false">IF('Indicator Date'!AJ9="","x",'Indicator Date'!AJ9)</f>
        <v>2021</v>
      </c>
      <c r="AK9" s="225" t="n">
        <f aca="false">IF('Indicator Date'!AK9="","x",'Indicator Date'!AK9)</f>
        <v>2019</v>
      </c>
      <c r="AL9" s="225" t="str">
        <f aca="false">IF('Indicator Date'!AL9="","x",RIGHT('Indicator Date'!AL9,4))</f>
        <v>x</v>
      </c>
      <c r="AM9" s="225" t="n">
        <f aca="false">IF('Indicator Date'!AM9="","x",'Indicator Date'!AM9)</f>
        <v>2022</v>
      </c>
      <c r="AN9" s="225" t="n">
        <f aca="false">IF('Indicator Date'!AN9="","x",'Indicator Date'!AN9)</f>
        <v>2019</v>
      </c>
      <c r="AO9" s="225" t="n">
        <f aca="false">IF('Indicator Date'!AO9="","x",'Indicator Date'!AO9)</f>
        <v>2020</v>
      </c>
      <c r="AP9" s="225" t="n">
        <f aca="false">IF('Indicator Date'!AP9="","x",'Indicator Date'!AP9)</f>
        <v>2020</v>
      </c>
      <c r="AQ9" s="225" t="n">
        <f aca="false">IF('Indicator Date'!AQ9="","x",'Indicator Date'!AQ9)</f>
        <v>2020</v>
      </c>
      <c r="AR9" s="225" t="n">
        <f aca="false">IF('Indicator Date'!AR9="","x",'Indicator Date'!AR9)</f>
        <v>2020</v>
      </c>
      <c r="AS9" s="225" t="n">
        <f aca="false">IF('Indicator Date'!AS9="","x",'Indicator Date'!AS9)</f>
        <v>2019</v>
      </c>
      <c r="AT9" s="225" t="n">
        <f aca="false">IF('Indicator Date'!AT9="","x",'Indicator Date'!AT9)</f>
        <v>2020</v>
      </c>
      <c r="AU9" s="225" t="n">
        <f aca="false">IF('Indicator Date'!AU9="","x",'Indicator Date'!AU9)</f>
        <v>2020</v>
      </c>
      <c r="AV9" s="225" t="n">
        <f aca="false">IF('Indicator Date'!AV9="","x",'Indicator Date'!AV9)</f>
        <v>2020</v>
      </c>
      <c r="AW9" s="225" t="n">
        <f aca="false">IF('Indicator Date'!AW9="","x",'Indicator Date'!AW9)</f>
        <v>2020</v>
      </c>
      <c r="AX9" s="225" t="n">
        <f aca="false">IF('Indicator Date'!AX9="","x",'Indicator Date'!AX9)</f>
        <v>2020</v>
      </c>
      <c r="AY9" s="225" t="n">
        <f aca="false">IF('Indicator Date'!AY9="","x",'Indicator Date'!AY9)</f>
        <v>2019</v>
      </c>
      <c r="AZ9" s="225" t="n">
        <f aca="false">IF('Indicator Date'!AZ9="","x",'Indicator Date'!AZ9)</f>
        <v>2020</v>
      </c>
      <c r="BA9" s="225" t="n">
        <f aca="false">IF('Indicator Date'!BA9="","x",'Indicator Date'!BA9)</f>
        <v>2020</v>
      </c>
      <c r="BB9" s="225" t="n">
        <f aca="false">IF('Indicator Date'!BB9="","x",'Indicator Date'!BB9)</f>
        <v>2021</v>
      </c>
      <c r="BC9" s="225" t="n">
        <f aca="false">IF('Indicator Date'!BC9="","x",'Indicator Date'!BC9)</f>
        <v>2022</v>
      </c>
      <c r="BD9" s="225" t="n">
        <f aca="false">IF('Indicator Date'!BD9="","x",YEAR('Indicator Date'!BD9))</f>
        <v>2022</v>
      </c>
      <c r="BE9" s="225" t="n">
        <f aca="false">IF('Indicator Date'!BE9="","x",YEAR('Indicator Date'!BE9))</f>
        <v>2021</v>
      </c>
      <c r="BF9" s="225" t="n">
        <f aca="false">IF('Indicator Date'!BF9="","x",'Indicator Date'!BF9)</f>
        <v>2021</v>
      </c>
      <c r="BG9" s="225" t="n">
        <f aca="false">IF('Indicator Date'!BG9="","x",'Indicator Date'!BG9)</f>
        <v>2020</v>
      </c>
      <c r="BH9" s="225" t="n">
        <f aca="false">IF('Indicator Date'!BH9="","x",'Indicator Date'!BH9)</f>
        <v>2020</v>
      </c>
      <c r="BI9" s="225" t="n">
        <f aca="false">IF('Indicator Date'!BI9="","x",'Indicator Date'!BI9)</f>
        <v>2015</v>
      </c>
      <c r="BJ9" s="225" t="n">
        <f aca="false">IF('Indicator Date'!BJ9="","x",'Indicator Date'!BJ9)</f>
        <v>2020</v>
      </c>
      <c r="BK9" s="225" t="n">
        <f aca="false">IF('Indicator Date'!BK9="","x",'Indicator Date'!BK9)</f>
        <v>2021</v>
      </c>
      <c r="BL9" s="225" t="n">
        <f aca="false">IF('Indicator Date'!BL9="","x",'Indicator Date'!BL9)</f>
        <v>2020</v>
      </c>
      <c r="BM9" s="225" t="n">
        <f aca="false">IF('Indicator Date'!BM9="","x",'Indicator Date'!BM9)</f>
        <v>2018</v>
      </c>
      <c r="BN9" s="225" t="n">
        <f aca="false">IF('Indicator Date'!BN9="","x",'Indicator Date'!BN9)</f>
        <v>2020</v>
      </c>
      <c r="BO9" s="225" t="n">
        <f aca="false">IF('Indicator Date'!BO9="","x",'Indicator Date'!BO9)</f>
        <v>2020</v>
      </c>
      <c r="BP9" s="225" t="n">
        <f aca="false">IF('Indicator Date'!BP9="","x",'Indicator Date'!BP9)</f>
        <v>2014</v>
      </c>
      <c r="BQ9" s="225" t="n">
        <f aca="false">IF('Indicator Date'!BQ9="","x",'Indicator Date'!BQ9)</f>
        <v>2016</v>
      </c>
      <c r="BR9" s="225" t="n">
        <f aca="false">IF('Indicator Date'!BR9="","x",'Indicator Date'!BR9)</f>
        <v>2016</v>
      </c>
      <c r="BS9" s="225" t="n">
        <f aca="false">IF('Indicator Date'!BS9="","x",'Indicator Date'!BS9)</f>
        <v>2017</v>
      </c>
      <c r="BT9" s="225" t="n">
        <f aca="false">IF('Indicator Date'!BT9="","x",'Indicator Date'!BT9)</f>
        <v>2020</v>
      </c>
      <c r="BU9" s="225" t="n">
        <f aca="false">IF('Indicator Date'!BU9="","x",'Indicator Date'!BU9)</f>
        <v>2020</v>
      </c>
      <c r="BV9" s="225" t="n">
        <f aca="false">IF('Indicator Date'!BV9="","x",'Indicator Date'!BV9)</f>
        <v>2020</v>
      </c>
      <c r="BW9" s="225" t="n">
        <f aca="false">IF('Indicator Date'!BW9="","x",'Indicator Date'!BW9)</f>
        <v>2019</v>
      </c>
      <c r="BX9" s="225" t="n">
        <f aca="false">IF('Indicator Date'!BX9="","x",'Indicator Date'!BX9)</f>
        <v>2017</v>
      </c>
      <c r="BY9" s="225" t="n">
        <f aca="false">IF('Indicator Date'!BY9="","x",'Indicator Date'!BY9)</f>
        <v>2020</v>
      </c>
      <c r="BZ9" s="225" t="n">
        <f aca="false">IF('Indicator Date'!BZ9="","x",'Indicator Date'!BZ9)</f>
        <v>2021</v>
      </c>
      <c r="CA9" s="225" t="n">
        <f aca="false">IF('Indicator Date'!CA9="","x",'Indicator Date'!CA9)</f>
        <v>2015</v>
      </c>
    </row>
    <row r="10" customFormat="false" ht="14.5" hidden="false" customHeight="false" outlineLevel="0" collapsed="false">
      <c r="A10" s="178" t="str">
        <f aca="false">'Indicator Data'!A12</f>
        <v>Armenia</v>
      </c>
      <c r="B10" s="220" t="str">
        <f aca="false">'Indicator Data'!B12</f>
        <v>ARM</v>
      </c>
      <c r="C10" s="225" t="n">
        <f aca="false">IF('Indicator Date'!C10="","x",'Indicator Date'!C10)</f>
        <v>2015</v>
      </c>
      <c r="D10" s="225" t="n">
        <f aca="false">IF('Indicator Date'!D10="","x",'Indicator Date'!D10)</f>
        <v>2015</v>
      </c>
      <c r="E10" s="225" t="n">
        <f aca="false">IF('Indicator Date'!E10="","x",'Indicator Date'!E10)</f>
        <v>2015</v>
      </c>
      <c r="F10" s="225" t="n">
        <f aca="false">IF('Indicator Date'!F10="","x",'Indicator Date'!F10)</f>
        <v>2015</v>
      </c>
      <c r="G10" s="225" t="n">
        <f aca="false">IF('Indicator Date'!G10="","x",'Indicator Date'!G10)</f>
        <v>2015</v>
      </c>
      <c r="H10" s="225" t="n">
        <f aca="false">IF('Indicator Date'!H10="","x",'Indicator Date'!H10)</f>
        <v>2015</v>
      </c>
      <c r="I10" s="225" t="n">
        <f aca="false">IF('Indicator Date'!I10="","x",'Indicator Date'!I10)</f>
        <v>2015</v>
      </c>
      <c r="J10" s="225" t="n">
        <f aca="false">IF('Indicator Date'!J10="","x",'Indicator Date'!J10)</f>
        <v>2021</v>
      </c>
      <c r="K10" s="225" t="n">
        <f aca="false">IF('Indicator Date'!K10="","x",'Indicator Date'!K10)</f>
        <v>2021</v>
      </c>
      <c r="L10" s="225" t="n">
        <f aca="false">IF('Indicator Date'!L10="","x",'Indicator Date'!L10)</f>
        <v>2020</v>
      </c>
      <c r="M10" s="225" t="n">
        <f aca="false">IF('Indicator Date'!M10="","x",'Indicator Date'!M10)</f>
        <v>2015</v>
      </c>
      <c r="N10" s="225" t="n">
        <f aca="false">IF('Indicator Date'!N10="","x",'Indicator Date'!N10)</f>
        <v>2015</v>
      </c>
      <c r="O10" s="225" t="n">
        <f aca="false">IF('Indicator Date'!O10="","x",'Indicator Date'!O10)</f>
        <v>2015</v>
      </c>
      <c r="P10" s="225" t="n">
        <f aca="false">IF('Indicator Date'!P10="","x",'Indicator Date'!P10)</f>
        <v>2015</v>
      </c>
      <c r="Q10" s="225" t="n">
        <f aca="false">IF('Indicator Date'!Q10="","x",'Indicator Date'!Q10)</f>
        <v>2020</v>
      </c>
      <c r="R10" s="225" t="n">
        <f aca="false">IF('Indicator Date'!R10="","x",'Indicator Date'!R10)</f>
        <v>2020</v>
      </c>
      <c r="S10" s="225" t="n">
        <f aca="false">IF('Indicator Date'!S10="","x",'Indicator Date'!S10)</f>
        <v>2020</v>
      </c>
      <c r="T10" s="225" t="n">
        <f aca="false">IF('Indicator Date'!T10="","x",'Indicator Date'!T10)</f>
        <v>2020</v>
      </c>
      <c r="U10" s="225" t="n">
        <f aca="false">IF('Indicator Date'!U10="","x",'Indicator Date'!U10)</f>
        <v>2015</v>
      </c>
      <c r="V10" s="225" t="n">
        <f aca="false">IF('Indicator Date'!V10="","x",'Indicator Date'!V10)</f>
        <v>2015</v>
      </c>
      <c r="W10" s="225" t="n">
        <f aca="false">IF('Indicator Date'!W10="","x",'Indicator Date'!W10)</f>
        <v>2015</v>
      </c>
      <c r="X10" s="225" t="n">
        <f aca="false">IF('Indicator Date'!X10="","x",'Indicator Date'!X10)</f>
        <v>2020</v>
      </c>
      <c r="Y10" s="225" t="n">
        <f aca="false">IF('Indicator Date'!Y10="","x",'Indicator Date'!Y10)</f>
        <v>2020</v>
      </c>
      <c r="Z10" s="225" t="n">
        <f aca="false">IF('Indicator Date'!Z10="","x",'Indicator Date'!Z10)</f>
        <v>2020</v>
      </c>
      <c r="AA10" s="225" t="n">
        <f aca="false">IF('Indicator Date'!AA10="","x",'Indicator Date'!AA10)</f>
        <v>2016</v>
      </c>
      <c r="AB10" s="225" t="n">
        <f aca="false">IF('Indicator Date'!AB10="","x",'Indicator Date'!AB10)</f>
        <v>2020</v>
      </c>
      <c r="AC10" s="225" t="n">
        <f aca="false">IF('Indicator Date'!AC10="","x",'Indicator Date'!AC10)</f>
        <v>2020</v>
      </c>
      <c r="AD10" s="225" t="n">
        <f aca="false">IF('Indicator Date'!AD10="","x",'Indicator Date'!AD10)</f>
        <v>2019</v>
      </c>
      <c r="AE10" s="225" t="n">
        <f aca="false">IF('Indicator Date'!AE10="","x",'Indicator Date'!AE10)</f>
        <v>2020</v>
      </c>
      <c r="AF10" s="225" t="n">
        <f aca="false">IF('Indicator Date'!AF10="","x",'Indicator Date'!AF10)</f>
        <v>2018</v>
      </c>
      <c r="AG10" s="225" t="n">
        <f aca="false">IF('Indicator Date'!AG10="","x",'Indicator Date'!AG10)</f>
        <v>2020</v>
      </c>
      <c r="AH10" s="225" t="n">
        <f aca="false">IF('Indicator Date'!AH10="","x",'Indicator Date'!AH10)</f>
        <v>2022</v>
      </c>
      <c r="AI10" s="225" t="n">
        <f aca="false">IF('Indicator Date'!AI10="","x",'Indicator Date'!AI10)</f>
        <v>2021</v>
      </c>
      <c r="AJ10" s="225" t="n">
        <f aca="false">IF('Indicator Date'!AJ10="","x",'Indicator Date'!AJ10)</f>
        <v>2021</v>
      </c>
      <c r="AK10" s="225" t="n">
        <f aca="false">IF('Indicator Date'!AK10="","x",'Indicator Date'!AK10)</f>
        <v>2019</v>
      </c>
      <c r="AL10" s="225" t="str">
        <f aca="false">IF('Indicator Date'!AL10="","x",RIGHT('Indicator Date'!AL10,4))</f>
        <v>2016</v>
      </c>
      <c r="AM10" s="225" t="n">
        <f aca="false">IF('Indicator Date'!AM10="","x",'Indicator Date'!AM10)</f>
        <v>2022</v>
      </c>
      <c r="AN10" s="225" t="n">
        <f aca="false">IF('Indicator Date'!AN10="","x",'Indicator Date'!AN10)</f>
        <v>2019</v>
      </c>
      <c r="AO10" s="225" t="n">
        <f aca="false">IF('Indicator Date'!AO10="","x",'Indicator Date'!AO10)</f>
        <v>2020</v>
      </c>
      <c r="AP10" s="225" t="n">
        <f aca="false">IF('Indicator Date'!AP10="","x",'Indicator Date'!AP10)</f>
        <v>2020</v>
      </c>
      <c r="AQ10" s="225" t="n">
        <f aca="false">IF('Indicator Date'!AQ10="","x",'Indicator Date'!AQ10)</f>
        <v>2020</v>
      </c>
      <c r="AR10" s="225" t="n">
        <f aca="false">IF('Indicator Date'!AR10="","x",'Indicator Date'!AR10)</f>
        <v>2020</v>
      </c>
      <c r="AS10" s="225" t="n">
        <f aca="false">IF('Indicator Date'!AS10="","x",'Indicator Date'!AS10)</f>
        <v>2016</v>
      </c>
      <c r="AT10" s="225" t="n">
        <f aca="false">IF('Indicator Date'!AT10="","x",'Indicator Date'!AT10)</f>
        <v>2020</v>
      </c>
      <c r="AU10" s="225" t="n">
        <f aca="false">IF('Indicator Date'!AU10="","x",'Indicator Date'!AU10)</f>
        <v>2020</v>
      </c>
      <c r="AV10" s="225" t="n">
        <f aca="false">IF('Indicator Date'!AV10="","x",'Indicator Date'!AV10)</f>
        <v>2020</v>
      </c>
      <c r="AW10" s="225" t="n">
        <f aca="false">IF('Indicator Date'!AW10="","x",'Indicator Date'!AW10)</f>
        <v>2020</v>
      </c>
      <c r="AX10" s="225" t="n">
        <f aca="false">IF('Indicator Date'!AX10="","x",'Indicator Date'!AX10)</f>
        <v>2020</v>
      </c>
      <c r="AY10" s="225" t="n">
        <f aca="false">IF('Indicator Date'!AY10="","x",'Indicator Date'!AY10)</f>
        <v>2019</v>
      </c>
      <c r="AZ10" s="225" t="n">
        <f aca="false">IF('Indicator Date'!AZ10="","x",'Indicator Date'!AZ10)</f>
        <v>2020</v>
      </c>
      <c r="BA10" s="225" t="n">
        <f aca="false">IF('Indicator Date'!BA10="","x",'Indicator Date'!BA10)</f>
        <v>2020</v>
      </c>
      <c r="BB10" s="225" t="n">
        <f aca="false">IF('Indicator Date'!BB10="","x",'Indicator Date'!BB10)</f>
        <v>2021</v>
      </c>
      <c r="BC10" s="225" t="n">
        <f aca="false">IF('Indicator Date'!BC10="","x",'Indicator Date'!BC10)</f>
        <v>2022</v>
      </c>
      <c r="BD10" s="225" t="n">
        <f aca="false">IF('Indicator Date'!BD10="","x",YEAR('Indicator Date'!BD10))</f>
        <v>2022</v>
      </c>
      <c r="BE10" s="225" t="n">
        <f aca="false">IF('Indicator Date'!BE10="","x",YEAR('Indicator Date'!BE10))</f>
        <v>2021</v>
      </c>
      <c r="BF10" s="225" t="n">
        <f aca="false">IF('Indicator Date'!BF10="","x",'Indicator Date'!BF10)</f>
        <v>2021</v>
      </c>
      <c r="BG10" s="225" t="n">
        <f aca="false">IF('Indicator Date'!BG10="","x",'Indicator Date'!BG10)</f>
        <v>2020</v>
      </c>
      <c r="BH10" s="225" t="n">
        <f aca="false">IF('Indicator Date'!BH10="","x",'Indicator Date'!BH10)</f>
        <v>2020</v>
      </c>
      <c r="BI10" s="225" t="n">
        <f aca="false">IF('Indicator Date'!BI10="","x",'Indicator Date'!BI10)</f>
        <v>2013</v>
      </c>
      <c r="BJ10" s="225" t="n">
        <f aca="false">IF('Indicator Date'!BJ10="","x",'Indicator Date'!BJ10)</f>
        <v>2020</v>
      </c>
      <c r="BK10" s="225" t="n">
        <f aca="false">IF('Indicator Date'!BK10="","x",'Indicator Date'!BK10)</f>
        <v>2021</v>
      </c>
      <c r="BL10" s="225" t="n">
        <f aca="false">IF('Indicator Date'!BL10="","x",'Indicator Date'!BL10)</f>
        <v>2020</v>
      </c>
      <c r="BM10" s="225" t="n">
        <f aca="false">IF('Indicator Date'!BM10="","x",'Indicator Date'!BM10)</f>
        <v>2020</v>
      </c>
      <c r="BN10" s="225" t="n">
        <f aca="false">IF('Indicator Date'!BN10="","x",'Indicator Date'!BN10)</f>
        <v>2020</v>
      </c>
      <c r="BO10" s="225" t="n">
        <f aca="false">IF('Indicator Date'!BO10="","x",'Indicator Date'!BO10)</f>
        <v>2020</v>
      </c>
      <c r="BP10" s="225" t="n">
        <f aca="false">IF('Indicator Date'!BP10="","x",'Indicator Date'!BP10)</f>
        <v>2014</v>
      </c>
      <c r="BQ10" s="225" t="n">
        <f aca="false">IF('Indicator Date'!BQ10="","x",'Indicator Date'!BQ10)</f>
        <v>2020</v>
      </c>
      <c r="BR10" s="225" t="n">
        <f aca="false">IF('Indicator Date'!BR10="","x",'Indicator Date'!BR10)</f>
        <v>2020</v>
      </c>
      <c r="BS10" s="225" t="n">
        <f aca="false">IF('Indicator Date'!BS10="","x",'Indicator Date'!BS10)</f>
        <v>2014</v>
      </c>
      <c r="BT10" s="225" t="n">
        <f aca="false">IF('Indicator Date'!BT10="","x",'Indicator Date'!BT10)</f>
        <v>2020</v>
      </c>
      <c r="BU10" s="225" t="n">
        <f aca="false">IF('Indicator Date'!BU10="","x",'Indicator Date'!BU10)</f>
        <v>2020</v>
      </c>
      <c r="BV10" s="225" t="n">
        <f aca="false">IF('Indicator Date'!BV10="","x",'Indicator Date'!BV10)</f>
        <v>2020</v>
      </c>
      <c r="BW10" s="225" t="n">
        <f aca="false">IF('Indicator Date'!BW10="","x",'Indicator Date'!BW10)</f>
        <v>2019</v>
      </c>
      <c r="BX10" s="225" t="n">
        <f aca="false">IF('Indicator Date'!BX10="","x",'Indicator Date'!BX10)</f>
        <v>2017</v>
      </c>
      <c r="BY10" s="225" t="n">
        <f aca="false">IF('Indicator Date'!BY10="","x",'Indicator Date'!BY10)</f>
        <v>2020</v>
      </c>
      <c r="BZ10" s="225" t="n">
        <f aca="false">IF('Indicator Date'!BZ10="","x",'Indicator Date'!BZ10)</f>
        <v>2021</v>
      </c>
      <c r="CA10" s="225" t="n">
        <f aca="false">IF('Indicator Date'!CA10="","x",'Indicator Date'!CA10)</f>
        <v>2015</v>
      </c>
    </row>
    <row r="11" customFormat="false" ht="14.5" hidden="false" customHeight="false" outlineLevel="0" collapsed="false">
      <c r="A11" s="178" t="str">
        <f aca="false">'Indicator Data'!A13</f>
        <v>Australia</v>
      </c>
      <c r="B11" s="220" t="str">
        <f aca="false">'Indicator Data'!B13</f>
        <v>AUS</v>
      </c>
      <c r="C11" s="225" t="n">
        <f aca="false">IF('Indicator Date'!C11="","x",'Indicator Date'!C11)</f>
        <v>2015</v>
      </c>
      <c r="D11" s="225" t="n">
        <f aca="false">IF('Indicator Date'!D11="","x",'Indicator Date'!D11)</f>
        <v>2015</v>
      </c>
      <c r="E11" s="225" t="n">
        <f aca="false">IF('Indicator Date'!E11="","x",'Indicator Date'!E11)</f>
        <v>2015</v>
      </c>
      <c r="F11" s="225" t="n">
        <f aca="false">IF('Indicator Date'!F11="","x",'Indicator Date'!F11)</f>
        <v>2015</v>
      </c>
      <c r="G11" s="225" t="n">
        <f aca="false">IF('Indicator Date'!G11="","x",'Indicator Date'!G11)</f>
        <v>2015</v>
      </c>
      <c r="H11" s="225" t="n">
        <f aca="false">IF('Indicator Date'!H11="","x",'Indicator Date'!H11)</f>
        <v>2015</v>
      </c>
      <c r="I11" s="225" t="n">
        <f aca="false">IF('Indicator Date'!I11="","x",'Indicator Date'!I11)</f>
        <v>2015</v>
      </c>
      <c r="J11" s="225" t="n">
        <f aca="false">IF('Indicator Date'!J11="","x",'Indicator Date'!J11)</f>
        <v>2021</v>
      </c>
      <c r="K11" s="225" t="n">
        <f aca="false">IF('Indicator Date'!K11="","x",'Indicator Date'!K11)</f>
        <v>2021</v>
      </c>
      <c r="L11" s="225" t="n">
        <f aca="false">IF('Indicator Date'!L11="","x",'Indicator Date'!L11)</f>
        <v>2020</v>
      </c>
      <c r="M11" s="225" t="n">
        <f aca="false">IF('Indicator Date'!M11="","x",'Indicator Date'!M11)</f>
        <v>2015</v>
      </c>
      <c r="N11" s="225" t="n">
        <f aca="false">IF('Indicator Date'!N11="","x",'Indicator Date'!N11)</f>
        <v>2015</v>
      </c>
      <c r="O11" s="225" t="n">
        <f aca="false">IF('Indicator Date'!O11="","x",'Indicator Date'!O11)</f>
        <v>2015</v>
      </c>
      <c r="P11" s="225" t="n">
        <f aca="false">IF('Indicator Date'!P11="","x",'Indicator Date'!P11)</f>
        <v>2015</v>
      </c>
      <c r="Q11" s="225" t="n">
        <f aca="false">IF('Indicator Date'!Q11="","x",'Indicator Date'!Q11)</f>
        <v>2020</v>
      </c>
      <c r="R11" s="225" t="n">
        <f aca="false">IF('Indicator Date'!R11="","x",'Indicator Date'!R11)</f>
        <v>2020</v>
      </c>
      <c r="S11" s="225" t="n">
        <f aca="false">IF('Indicator Date'!S11="","x",'Indicator Date'!S11)</f>
        <v>2020</v>
      </c>
      <c r="T11" s="225" t="n">
        <f aca="false">IF('Indicator Date'!T11="","x",'Indicator Date'!T11)</f>
        <v>2020</v>
      </c>
      <c r="U11" s="225" t="n">
        <f aca="false">IF('Indicator Date'!U11="","x",'Indicator Date'!U11)</f>
        <v>2015</v>
      </c>
      <c r="V11" s="225" t="n">
        <f aca="false">IF('Indicator Date'!V11="","x",'Indicator Date'!V11)</f>
        <v>2015</v>
      </c>
      <c r="W11" s="225" t="n">
        <f aca="false">IF('Indicator Date'!W11="","x",'Indicator Date'!W11)</f>
        <v>2015</v>
      </c>
      <c r="X11" s="225" t="n">
        <f aca="false">IF('Indicator Date'!X11="","x",'Indicator Date'!X11)</f>
        <v>2020</v>
      </c>
      <c r="Y11" s="225" t="n">
        <f aca="false">IF('Indicator Date'!Y11="","x",'Indicator Date'!Y11)</f>
        <v>2020</v>
      </c>
      <c r="Z11" s="225" t="n">
        <f aca="false">IF('Indicator Date'!Z11="","x",'Indicator Date'!Z11)</f>
        <v>2020</v>
      </c>
      <c r="AA11" s="225" t="n">
        <f aca="false">IF('Indicator Date'!AA11="","x",'Indicator Date'!AA11)</f>
        <v>2016</v>
      </c>
      <c r="AB11" s="225" t="n">
        <f aca="false">IF('Indicator Date'!AB11="","x",'Indicator Date'!AB11)</f>
        <v>2020</v>
      </c>
      <c r="AC11" s="225" t="str">
        <f aca="false">IF('Indicator Date'!AC11="","x",'Indicator Date'!AC11)</f>
        <v>x</v>
      </c>
      <c r="AD11" s="225" t="n">
        <f aca="false">IF('Indicator Date'!AD11="","x",'Indicator Date'!AD11)</f>
        <v>2018</v>
      </c>
      <c r="AE11" s="225" t="n">
        <f aca="false">IF('Indicator Date'!AE11="","x",'Indicator Date'!AE11)</f>
        <v>2020</v>
      </c>
      <c r="AF11" s="225" t="str">
        <f aca="false">IF('Indicator Date'!AF11="","x",'Indicator Date'!AF11)</f>
        <v>x</v>
      </c>
      <c r="AG11" s="225" t="n">
        <f aca="false">IF('Indicator Date'!AG11="","x",'Indicator Date'!AG11)</f>
        <v>2020</v>
      </c>
      <c r="AH11" s="225" t="n">
        <f aca="false">IF('Indicator Date'!AH11="","x",'Indicator Date'!AH11)</f>
        <v>2022</v>
      </c>
      <c r="AI11" s="225" t="n">
        <f aca="false">IF('Indicator Date'!AI11="","x",'Indicator Date'!AI11)</f>
        <v>2021</v>
      </c>
      <c r="AJ11" s="225" t="n">
        <f aca="false">IF('Indicator Date'!AJ11="","x",'Indicator Date'!AJ11)</f>
        <v>2021</v>
      </c>
      <c r="AK11" s="225" t="n">
        <f aca="false">IF('Indicator Date'!AK11="","x",'Indicator Date'!AK11)</f>
        <v>2019</v>
      </c>
      <c r="AL11" s="225" t="str">
        <f aca="false">IF('Indicator Date'!AL11="","x",RIGHT('Indicator Date'!AL11,4))</f>
        <v>x</v>
      </c>
      <c r="AM11" s="225" t="n">
        <f aca="false">IF('Indicator Date'!AM11="","x",'Indicator Date'!AM11)</f>
        <v>2022</v>
      </c>
      <c r="AN11" s="225" t="str">
        <f aca="false">IF('Indicator Date'!AN11="","x",'Indicator Date'!AN11)</f>
        <v>x</v>
      </c>
      <c r="AO11" s="225" t="str">
        <f aca="false">IF('Indicator Date'!AO11="","x",'Indicator Date'!AO11)</f>
        <v>x</v>
      </c>
      <c r="AP11" s="225" t="str">
        <f aca="false">IF('Indicator Date'!AP11="","x",'Indicator Date'!AP11)</f>
        <v>x</v>
      </c>
      <c r="AQ11" s="225" t="n">
        <f aca="false">IF('Indicator Date'!AQ11="","x",'Indicator Date'!AQ11)</f>
        <v>2020</v>
      </c>
      <c r="AR11" s="225" t="n">
        <f aca="false">IF('Indicator Date'!AR11="","x",'Indicator Date'!AR11)</f>
        <v>2020</v>
      </c>
      <c r="AS11" s="225" t="str">
        <f aca="false">IF('Indicator Date'!AS11="","x",'Indicator Date'!AS11)</f>
        <v>x</v>
      </c>
      <c r="AT11" s="225" t="n">
        <f aca="false">IF('Indicator Date'!AT11="","x",'Indicator Date'!AT11)</f>
        <v>2020</v>
      </c>
      <c r="AU11" s="225" t="n">
        <f aca="false">IF('Indicator Date'!AU11="","x",'Indicator Date'!AU11)</f>
        <v>2020</v>
      </c>
      <c r="AV11" s="225" t="n">
        <f aca="false">IF('Indicator Date'!AV11="","x",'Indicator Date'!AV11)</f>
        <v>2020</v>
      </c>
      <c r="AW11" s="225" t="str">
        <f aca="false">IF('Indicator Date'!AW11="","x",'Indicator Date'!AW11)</f>
        <v>x</v>
      </c>
      <c r="AX11" s="225" t="n">
        <f aca="false">IF('Indicator Date'!AX11="","x",'Indicator Date'!AX11)</f>
        <v>2020</v>
      </c>
      <c r="AY11" s="225" t="n">
        <f aca="false">IF('Indicator Date'!AY11="","x",'Indicator Date'!AY11)</f>
        <v>2019</v>
      </c>
      <c r="AZ11" s="225" t="n">
        <f aca="false">IF('Indicator Date'!AZ11="","x",'Indicator Date'!AZ11)</f>
        <v>2018</v>
      </c>
      <c r="BA11" s="225" t="n">
        <f aca="false">IF('Indicator Date'!BA11="","x",'Indicator Date'!BA11)</f>
        <v>2020</v>
      </c>
      <c r="BB11" s="225" t="n">
        <f aca="false">IF('Indicator Date'!BB11="","x",'Indicator Date'!BB11)</f>
        <v>2021</v>
      </c>
      <c r="BC11" s="225" t="n">
        <f aca="false">IF('Indicator Date'!BC11="","x",'Indicator Date'!BC11)</f>
        <v>2022</v>
      </c>
      <c r="BD11" s="225" t="n">
        <f aca="false">IF('Indicator Date'!BD11="","x",YEAR('Indicator Date'!BD11))</f>
        <v>2022</v>
      </c>
      <c r="BE11" s="225" t="n">
        <f aca="false">IF('Indicator Date'!BE11="","x",YEAR('Indicator Date'!BE11))</f>
        <v>2021</v>
      </c>
      <c r="BF11" s="225" t="n">
        <f aca="false">IF('Indicator Date'!BF11="","x",'Indicator Date'!BF11)</f>
        <v>2021</v>
      </c>
      <c r="BG11" s="225" t="n">
        <f aca="false">IF('Indicator Date'!BG11="","x",'Indicator Date'!BG11)</f>
        <v>2020</v>
      </c>
      <c r="BH11" s="225" t="n">
        <f aca="false">IF('Indicator Date'!BH11="","x",'Indicator Date'!BH11)</f>
        <v>2020</v>
      </c>
      <c r="BI11" s="225" t="n">
        <f aca="false">IF('Indicator Date'!BI11="","x",'Indicator Date'!BI11)</f>
        <v>2015</v>
      </c>
      <c r="BJ11" s="225" t="n">
        <f aca="false">IF('Indicator Date'!BJ11="","x",'Indicator Date'!BJ11)</f>
        <v>2020</v>
      </c>
      <c r="BK11" s="225" t="n">
        <f aca="false">IF('Indicator Date'!BK11="","x",'Indicator Date'!BK11)</f>
        <v>2021</v>
      </c>
      <c r="BL11" s="225" t="n">
        <f aca="false">IF('Indicator Date'!BL11="","x",'Indicator Date'!BL11)</f>
        <v>2020</v>
      </c>
      <c r="BM11" s="225" t="str">
        <f aca="false">IF('Indicator Date'!BM11="","x",'Indicator Date'!BM11)</f>
        <v>x</v>
      </c>
      <c r="BN11" s="225" t="n">
        <f aca="false">IF('Indicator Date'!BN11="","x",'Indicator Date'!BN11)</f>
        <v>2020</v>
      </c>
      <c r="BO11" s="225" t="n">
        <f aca="false">IF('Indicator Date'!BO11="","x",'Indicator Date'!BO11)</f>
        <v>2020</v>
      </c>
      <c r="BP11" s="225" t="n">
        <f aca="false">IF('Indicator Date'!BP11="","x",'Indicator Date'!BP11)</f>
        <v>2014</v>
      </c>
      <c r="BQ11" s="225" t="n">
        <f aca="false">IF('Indicator Date'!BQ11="","x",'Indicator Date'!BQ11)</f>
        <v>2020</v>
      </c>
      <c r="BR11" s="225" t="n">
        <f aca="false">IF('Indicator Date'!BR11="","x",'Indicator Date'!BR11)</f>
        <v>2020</v>
      </c>
      <c r="BS11" s="225" t="n">
        <f aca="false">IF('Indicator Date'!BS11="","x",'Indicator Date'!BS11)</f>
        <v>2016</v>
      </c>
      <c r="BT11" s="225" t="n">
        <f aca="false">IF('Indicator Date'!BT11="","x",'Indicator Date'!BT11)</f>
        <v>2020</v>
      </c>
      <c r="BU11" s="225" t="n">
        <f aca="false">IF('Indicator Date'!BU11="","x",'Indicator Date'!BU11)</f>
        <v>2020</v>
      </c>
      <c r="BV11" s="225" t="n">
        <f aca="false">IF('Indicator Date'!BV11="","x",'Indicator Date'!BV11)</f>
        <v>2020</v>
      </c>
      <c r="BW11" s="225" t="n">
        <f aca="false">IF('Indicator Date'!BW11="","x",'Indicator Date'!BW11)</f>
        <v>2019</v>
      </c>
      <c r="BX11" s="225" t="n">
        <f aca="false">IF('Indicator Date'!BX11="","x",'Indicator Date'!BX11)</f>
        <v>2017</v>
      </c>
      <c r="BY11" s="225" t="n">
        <f aca="false">IF('Indicator Date'!BY11="","x",'Indicator Date'!BY11)</f>
        <v>2020</v>
      </c>
      <c r="BZ11" s="225" t="n">
        <f aca="false">IF('Indicator Date'!BZ11="","x",'Indicator Date'!BZ11)</f>
        <v>2021</v>
      </c>
      <c r="CA11" s="225" t="n">
        <f aca="false">IF('Indicator Date'!CA11="","x",'Indicator Date'!CA11)</f>
        <v>2015</v>
      </c>
    </row>
    <row r="12" customFormat="false" ht="14.5" hidden="false" customHeight="false" outlineLevel="0" collapsed="false">
      <c r="A12" s="178" t="str">
        <f aca="false">'Indicator Data'!A14</f>
        <v>Austria</v>
      </c>
      <c r="B12" s="220" t="str">
        <f aca="false">'Indicator Data'!B14</f>
        <v>AUT</v>
      </c>
      <c r="C12" s="225" t="n">
        <f aca="false">IF('Indicator Date'!C12="","x",'Indicator Date'!C12)</f>
        <v>2015</v>
      </c>
      <c r="D12" s="225" t="n">
        <f aca="false">IF('Indicator Date'!D12="","x",'Indicator Date'!D12)</f>
        <v>2015</v>
      </c>
      <c r="E12" s="225" t="n">
        <f aca="false">IF('Indicator Date'!E12="","x",'Indicator Date'!E12)</f>
        <v>2015</v>
      </c>
      <c r="F12" s="225" t="n">
        <f aca="false">IF('Indicator Date'!F12="","x",'Indicator Date'!F12)</f>
        <v>2015</v>
      </c>
      <c r="G12" s="225" t="n">
        <f aca="false">IF('Indicator Date'!G12="","x",'Indicator Date'!G12)</f>
        <v>2015</v>
      </c>
      <c r="H12" s="225" t="n">
        <f aca="false">IF('Indicator Date'!H12="","x",'Indicator Date'!H12)</f>
        <v>2015</v>
      </c>
      <c r="I12" s="225" t="n">
        <f aca="false">IF('Indicator Date'!I12="","x",'Indicator Date'!I12)</f>
        <v>2015</v>
      </c>
      <c r="J12" s="225" t="n">
        <f aca="false">IF('Indicator Date'!J12="","x",'Indicator Date'!J12)</f>
        <v>2021</v>
      </c>
      <c r="K12" s="225" t="n">
        <f aca="false">IF('Indicator Date'!K12="","x",'Indicator Date'!K12)</f>
        <v>2021</v>
      </c>
      <c r="L12" s="225" t="n">
        <f aca="false">IF('Indicator Date'!L12="","x",'Indicator Date'!L12)</f>
        <v>2020</v>
      </c>
      <c r="M12" s="225" t="n">
        <f aca="false">IF('Indicator Date'!M12="","x",'Indicator Date'!M12)</f>
        <v>2015</v>
      </c>
      <c r="N12" s="225" t="n">
        <f aca="false">IF('Indicator Date'!N12="","x",'Indicator Date'!N12)</f>
        <v>2015</v>
      </c>
      <c r="O12" s="225" t="n">
        <f aca="false">IF('Indicator Date'!O12="","x",'Indicator Date'!O12)</f>
        <v>2015</v>
      </c>
      <c r="P12" s="225" t="n">
        <f aca="false">IF('Indicator Date'!P12="","x",'Indicator Date'!P12)</f>
        <v>2015</v>
      </c>
      <c r="Q12" s="225" t="n">
        <f aca="false">IF('Indicator Date'!Q12="","x",'Indicator Date'!Q12)</f>
        <v>2020</v>
      </c>
      <c r="R12" s="225" t="n">
        <f aca="false">IF('Indicator Date'!R12="","x",'Indicator Date'!R12)</f>
        <v>2020</v>
      </c>
      <c r="S12" s="225" t="n">
        <f aca="false">IF('Indicator Date'!S12="","x",'Indicator Date'!S12)</f>
        <v>2020</v>
      </c>
      <c r="T12" s="225" t="n">
        <f aca="false">IF('Indicator Date'!T12="","x",'Indicator Date'!T12)</f>
        <v>2020</v>
      </c>
      <c r="U12" s="225" t="n">
        <f aca="false">IF('Indicator Date'!U12="","x",'Indicator Date'!U12)</f>
        <v>2015</v>
      </c>
      <c r="V12" s="225" t="n">
        <f aca="false">IF('Indicator Date'!V12="","x",'Indicator Date'!V12)</f>
        <v>2015</v>
      </c>
      <c r="W12" s="225" t="n">
        <f aca="false">IF('Indicator Date'!W12="","x",'Indicator Date'!W12)</f>
        <v>2015</v>
      </c>
      <c r="X12" s="225" t="n">
        <f aca="false">IF('Indicator Date'!X12="","x",'Indicator Date'!X12)</f>
        <v>2020</v>
      </c>
      <c r="Y12" s="225" t="n">
        <f aca="false">IF('Indicator Date'!Y12="","x",'Indicator Date'!Y12)</f>
        <v>2020</v>
      </c>
      <c r="Z12" s="225" t="n">
        <f aca="false">IF('Indicator Date'!Z12="","x",'Indicator Date'!Z12)</f>
        <v>2020</v>
      </c>
      <c r="AA12" s="225" t="n">
        <f aca="false">IF('Indicator Date'!AA12="","x",'Indicator Date'!AA12)</f>
        <v>2011</v>
      </c>
      <c r="AB12" s="225" t="n">
        <f aca="false">IF('Indicator Date'!AB12="","x",'Indicator Date'!AB12)</f>
        <v>2020</v>
      </c>
      <c r="AC12" s="225" t="str">
        <f aca="false">IF('Indicator Date'!AC12="","x",'Indicator Date'!AC12)</f>
        <v>x</v>
      </c>
      <c r="AD12" s="225" t="n">
        <f aca="false">IF('Indicator Date'!AD12="","x",'Indicator Date'!AD12)</f>
        <v>2018</v>
      </c>
      <c r="AE12" s="225" t="n">
        <f aca="false">IF('Indicator Date'!AE12="","x",'Indicator Date'!AE12)</f>
        <v>2020</v>
      </c>
      <c r="AF12" s="225" t="str">
        <f aca="false">IF('Indicator Date'!AF12="","x",'Indicator Date'!AF12)</f>
        <v>x</v>
      </c>
      <c r="AG12" s="225" t="n">
        <f aca="false">IF('Indicator Date'!AG12="","x",'Indicator Date'!AG12)</f>
        <v>2020</v>
      </c>
      <c r="AH12" s="225" t="n">
        <f aca="false">IF('Indicator Date'!AH12="","x",'Indicator Date'!AH12)</f>
        <v>2022</v>
      </c>
      <c r="AI12" s="225" t="n">
        <f aca="false">IF('Indicator Date'!AI12="","x",'Indicator Date'!AI12)</f>
        <v>2021</v>
      </c>
      <c r="AJ12" s="225" t="n">
        <f aca="false">IF('Indicator Date'!AJ12="","x",'Indicator Date'!AJ12)</f>
        <v>2021</v>
      </c>
      <c r="AK12" s="225" t="n">
        <f aca="false">IF('Indicator Date'!AK12="","x",'Indicator Date'!AK12)</f>
        <v>2019</v>
      </c>
      <c r="AL12" s="225" t="str">
        <f aca="false">IF('Indicator Date'!AL12="","x",RIGHT('Indicator Date'!AL12,4))</f>
        <v>x</v>
      </c>
      <c r="AM12" s="225" t="n">
        <f aca="false">IF('Indicator Date'!AM12="","x",'Indicator Date'!AM12)</f>
        <v>2022</v>
      </c>
      <c r="AN12" s="225" t="str">
        <f aca="false">IF('Indicator Date'!AN12="","x",'Indicator Date'!AN12)</f>
        <v>x</v>
      </c>
      <c r="AO12" s="225" t="str">
        <f aca="false">IF('Indicator Date'!AO12="","x",'Indicator Date'!AO12)</f>
        <v>x</v>
      </c>
      <c r="AP12" s="225" t="str">
        <f aca="false">IF('Indicator Date'!AP12="","x",'Indicator Date'!AP12)</f>
        <v>x</v>
      </c>
      <c r="AQ12" s="225" t="n">
        <f aca="false">IF('Indicator Date'!AQ12="","x",'Indicator Date'!AQ12)</f>
        <v>2020</v>
      </c>
      <c r="AR12" s="225" t="n">
        <f aca="false">IF('Indicator Date'!AR12="","x",'Indicator Date'!AR12)</f>
        <v>2020</v>
      </c>
      <c r="AS12" s="225" t="str">
        <f aca="false">IF('Indicator Date'!AS12="","x",'Indicator Date'!AS12)</f>
        <v>x</v>
      </c>
      <c r="AT12" s="225" t="n">
        <f aca="false">IF('Indicator Date'!AT12="","x",'Indicator Date'!AT12)</f>
        <v>2020</v>
      </c>
      <c r="AU12" s="225" t="str">
        <f aca="false">IF('Indicator Date'!AU12="","x",'Indicator Date'!AU12)</f>
        <v>x</v>
      </c>
      <c r="AV12" s="225" t="str">
        <f aca="false">IF('Indicator Date'!AV12="","x",'Indicator Date'!AV12)</f>
        <v>x</v>
      </c>
      <c r="AW12" s="225" t="str">
        <f aca="false">IF('Indicator Date'!AW12="","x",'Indicator Date'!AW12)</f>
        <v>x</v>
      </c>
      <c r="AX12" s="225" t="n">
        <f aca="false">IF('Indicator Date'!AX12="","x",'Indicator Date'!AX12)</f>
        <v>2020</v>
      </c>
      <c r="AY12" s="225" t="n">
        <f aca="false">IF('Indicator Date'!AY12="","x",'Indicator Date'!AY12)</f>
        <v>2019</v>
      </c>
      <c r="AZ12" s="225" t="n">
        <f aca="false">IF('Indicator Date'!AZ12="","x",'Indicator Date'!AZ12)</f>
        <v>2019</v>
      </c>
      <c r="BA12" s="225" t="n">
        <f aca="false">IF('Indicator Date'!BA12="","x",'Indicator Date'!BA12)</f>
        <v>2020</v>
      </c>
      <c r="BB12" s="225" t="n">
        <f aca="false">IF('Indicator Date'!BB12="","x",'Indicator Date'!BB12)</f>
        <v>2021</v>
      </c>
      <c r="BC12" s="225" t="n">
        <f aca="false">IF('Indicator Date'!BC12="","x",'Indicator Date'!BC12)</f>
        <v>2022</v>
      </c>
      <c r="BD12" s="225" t="n">
        <f aca="false">IF('Indicator Date'!BD12="","x",YEAR('Indicator Date'!BD12))</f>
        <v>2022</v>
      </c>
      <c r="BE12" s="225" t="n">
        <f aca="false">IF('Indicator Date'!BE12="","x",YEAR('Indicator Date'!BE12))</f>
        <v>2022</v>
      </c>
      <c r="BF12" s="225" t="n">
        <f aca="false">IF('Indicator Date'!BF12="","x",'Indicator Date'!BF12)</f>
        <v>2021</v>
      </c>
      <c r="BG12" s="225" t="n">
        <f aca="false">IF('Indicator Date'!BG12="","x",'Indicator Date'!BG12)</f>
        <v>2020</v>
      </c>
      <c r="BH12" s="225" t="n">
        <f aca="false">IF('Indicator Date'!BH12="","x",'Indicator Date'!BH12)</f>
        <v>2020</v>
      </c>
      <c r="BI12" s="225" t="n">
        <f aca="false">IF('Indicator Date'!BI12="","x",'Indicator Date'!BI12)</f>
        <v>2015</v>
      </c>
      <c r="BJ12" s="225" t="n">
        <f aca="false">IF('Indicator Date'!BJ12="","x",'Indicator Date'!BJ12)</f>
        <v>2020</v>
      </c>
      <c r="BK12" s="225" t="n">
        <f aca="false">IF('Indicator Date'!BK12="","x",'Indicator Date'!BK12)</f>
        <v>2021</v>
      </c>
      <c r="BL12" s="225" t="n">
        <f aca="false">IF('Indicator Date'!BL12="","x",'Indicator Date'!BL12)</f>
        <v>2020</v>
      </c>
      <c r="BM12" s="225" t="str">
        <f aca="false">IF('Indicator Date'!BM12="","x",'Indicator Date'!BM12)</f>
        <v>x</v>
      </c>
      <c r="BN12" s="225" t="n">
        <f aca="false">IF('Indicator Date'!BN12="","x",'Indicator Date'!BN12)</f>
        <v>2020</v>
      </c>
      <c r="BO12" s="225" t="n">
        <f aca="false">IF('Indicator Date'!BO12="","x",'Indicator Date'!BO12)</f>
        <v>2020</v>
      </c>
      <c r="BP12" s="225" t="n">
        <f aca="false">IF('Indicator Date'!BP12="","x",'Indicator Date'!BP12)</f>
        <v>2014</v>
      </c>
      <c r="BQ12" s="225" t="n">
        <f aca="false">IF('Indicator Date'!BQ12="","x",'Indicator Date'!BQ12)</f>
        <v>2020</v>
      </c>
      <c r="BR12" s="225" t="n">
        <f aca="false">IF('Indicator Date'!BR12="","x",'Indicator Date'!BR12)</f>
        <v>2020</v>
      </c>
      <c r="BS12" s="225" t="n">
        <f aca="false">IF('Indicator Date'!BS12="","x",'Indicator Date'!BS12)</f>
        <v>2016</v>
      </c>
      <c r="BT12" s="225" t="n">
        <f aca="false">IF('Indicator Date'!BT12="","x",'Indicator Date'!BT12)</f>
        <v>2020</v>
      </c>
      <c r="BU12" s="225" t="n">
        <f aca="false">IF('Indicator Date'!BU12="","x",'Indicator Date'!BU12)</f>
        <v>2020</v>
      </c>
      <c r="BV12" s="225" t="str">
        <f aca="false">IF('Indicator Date'!BV12="","x",'Indicator Date'!BV12)</f>
        <v>x</v>
      </c>
      <c r="BW12" s="225" t="n">
        <f aca="false">IF('Indicator Date'!BW12="","x",'Indicator Date'!BW12)</f>
        <v>2019</v>
      </c>
      <c r="BX12" s="225" t="n">
        <f aca="false">IF('Indicator Date'!BX12="","x",'Indicator Date'!BX12)</f>
        <v>2017</v>
      </c>
      <c r="BY12" s="225" t="n">
        <f aca="false">IF('Indicator Date'!BY12="","x",'Indicator Date'!BY12)</f>
        <v>2020</v>
      </c>
      <c r="BZ12" s="225" t="n">
        <f aca="false">IF('Indicator Date'!BZ12="","x",'Indicator Date'!BZ12)</f>
        <v>2021</v>
      </c>
      <c r="CA12" s="225" t="n">
        <f aca="false">IF('Indicator Date'!CA12="","x",'Indicator Date'!CA12)</f>
        <v>2015</v>
      </c>
    </row>
    <row r="13" customFormat="false" ht="14.5" hidden="false" customHeight="false" outlineLevel="0" collapsed="false">
      <c r="A13" s="178" t="str">
        <f aca="false">'Indicator Data'!A15</f>
        <v>Azerbaijan</v>
      </c>
      <c r="B13" s="220" t="str">
        <f aca="false">'Indicator Data'!B15</f>
        <v>AZE</v>
      </c>
      <c r="C13" s="225" t="n">
        <f aca="false">IF('Indicator Date'!C13="","x",'Indicator Date'!C13)</f>
        <v>2015</v>
      </c>
      <c r="D13" s="225" t="n">
        <f aca="false">IF('Indicator Date'!D13="","x",'Indicator Date'!D13)</f>
        <v>2015</v>
      </c>
      <c r="E13" s="225" t="n">
        <f aca="false">IF('Indicator Date'!E13="","x",'Indicator Date'!E13)</f>
        <v>2015</v>
      </c>
      <c r="F13" s="225" t="n">
        <f aca="false">IF('Indicator Date'!F13="","x",'Indicator Date'!F13)</f>
        <v>2015</v>
      </c>
      <c r="G13" s="225" t="n">
        <f aca="false">IF('Indicator Date'!G13="","x",'Indicator Date'!G13)</f>
        <v>2015</v>
      </c>
      <c r="H13" s="225" t="n">
        <f aca="false">IF('Indicator Date'!H13="","x",'Indicator Date'!H13)</f>
        <v>2015</v>
      </c>
      <c r="I13" s="225" t="n">
        <f aca="false">IF('Indicator Date'!I13="","x",'Indicator Date'!I13)</f>
        <v>2015</v>
      </c>
      <c r="J13" s="225" t="n">
        <f aca="false">IF('Indicator Date'!J13="","x",'Indicator Date'!J13)</f>
        <v>2021</v>
      </c>
      <c r="K13" s="225" t="n">
        <f aca="false">IF('Indicator Date'!K13="","x",'Indicator Date'!K13)</f>
        <v>2021</v>
      </c>
      <c r="L13" s="225" t="n">
        <f aca="false">IF('Indicator Date'!L13="","x",'Indicator Date'!L13)</f>
        <v>2020</v>
      </c>
      <c r="M13" s="225" t="n">
        <f aca="false">IF('Indicator Date'!M13="","x",'Indicator Date'!M13)</f>
        <v>2015</v>
      </c>
      <c r="N13" s="225" t="n">
        <f aca="false">IF('Indicator Date'!N13="","x",'Indicator Date'!N13)</f>
        <v>2015</v>
      </c>
      <c r="O13" s="225" t="n">
        <f aca="false">IF('Indicator Date'!O13="","x",'Indicator Date'!O13)</f>
        <v>2015</v>
      </c>
      <c r="P13" s="225" t="n">
        <f aca="false">IF('Indicator Date'!P13="","x",'Indicator Date'!P13)</f>
        <v>2015</v>
      </c>
      <c r="Q13" s="225" t="n">
        <f aca="false">IF('Indicator Date'!Q13="","x",'Indicator Date'!Q13)</f>
        <v>2020</v>
      </c>
      <c r="R13" s="225" t="n">
        <f aca="false">IF('Indicator Date'!R13="","x",'Indicator Date'!R13)</f>
        <v>2020</v>
      </c>
      <c r="S13" s="225" t="n">
        <f aca="false">IF('Indicator Date'!S13="","x",'Indicator Date'!S13)</f>
        <v>2020</v>
      </c>
      <c r="T13" s="225" t="n">
        <f aca="false">IF('Indicator Date'!T13="","x",'Indicator Date'!T13)</f>
        <v>2020</v>
      </c>
      <c r="U13" s="225" t="n">
        <f aca="false">IF('Indicator Date'!U13="","x",'Indicator Date'!U13)</f>
        <v>2015</v>
      </c>
      <c r="V13" s="225" t="n">
        <f aca="false">IF('Indicator Date'!V13="","x",'Indicator Date'!V13)</f>
        <v>2015</v>
      </c>
      <c r="W13" s="225" t="n">
        <f aca="false">IF('Indicator Date'!W13="","x",'Indicator Date'!W13)</f>
        <v>2015</v>
      </c>
      <c r="X13" s="225" t="n">
        <f aca="false">IF('Indicator Date'!X13="","x",'Indicator Date'!X13)</f>
        <v>2020</v>
      </c>
      <c r="Y13" s="225" t="n">
        <f aca="false">IF('Indicator Date'!Y13="","x",'Indicator Date'!Y13)</f>
        <v>2020</v>
      </c>
      <c r="Z13" s="225" t="n">
        <f aca="false">IF('Indicator Date'!Z13="","x",'Indicator Date'!Z13)</f>
        <v>2020</v>
      </c>
      <c r="AA13" s="225" t="n">
        <f aca="false">IF('Indicator Date'!AA13="","x",'Indicator Date'!AA13)</f>
        <v>2009</v>
      </c>
      <c r="AB13" s="225" t="n">
        <f aca="false">IF('Indicator Date'!AB13="","x",'Indicator Date'!AB13)</f>
        <v>2019</v>
      </c>
      <c r="AC13" s="225" t="n">
        <f aca="false">IF('Indicator Date'!AC13="","x",'Indicator Date'!AC13)</f>
        <v>2017</v>
      </c>
      <c r="AD13" s="225" t="n">
        <f aca="false">IF('Indicator Date'!AD13="","x",'Indicator Date'!AD13)</f>
        <v>2019</v>
      </c>
      <c r="AE13" s="225" t="n">
        <f aca="false">IF('Indicator Date'!AE13="","x",'Indicator Date'!AE13)</f>
        <v>2020</v>
      </c>
      <c r="AF13" s="225" t="str">
        <f aca="false">IF('Indicator Date'!AF13="","x",'Indicator Date'!AF13)</f>
        <v>x</v>
      </c>
      <c r="AG13" s="225" t="n">
        <f aca="false">IF('Indicator Date'!AG13="","x",'Indicator Date'!AG13)</f>
        <v>2020</v>
      </c>
      <c r="AH13" s="225" t="n">
        <f aca="false">IF('Indicator Date'!AH13="","x",'Indicator Date'!AH13)</f>
        <v>2022</v>
      </c>
      <c r="AI13" s="225" t="n">
        <f aca="false">IF('Indicator Date'!AI13="","x",'Indicator Date'!AI13)</f>
        <v>2021</v>
      </c>
      <c r="AJ13" s="225" t="n">
        <f aca="false">IF('Indicator Date'!AJ13="","x",'Indicator Date'!AJ13)</f>
        <v>2021</v>
      </c>
      <c r="AK13" s="225" t="n">
        <f aca="false">IF('Indicator Date'!AK13="","x",'Indicator Date'!AK13)</f>
        <v>2019</v>
      </c>
      <c r="AL13" s="225" t="str">
        <f aca="false">IF('Indicator Date'!AL13="","x",RIGHT('Indicator Date'!AL13,4))</f>
        <v>x</v>
      </c>
      <c r="AM13" s="225" t="n">
        <f aca="false">IF('Indicator Date'!AM13="","x",'Indicator Date'!AM13)</f>
        <v>2022</v>
      </c>
      <c r="AN13" s="225" t="n">
        <f aca="false">IF('Indicator Date'!AN13="","x",'Indicator Date'!AN13)</f>
        <v>2019</v>
      </c>
      <c r="AO13" s="225" t="n">
        <f aca="false">IF('Indicator Date'!AO13="","x",'Indicator Date'!AO13)</f>
        <v>2020</v>
      </c>
      <c r="AP13" s="225" t="n">
        <f aca="false">IF('Indicator Date'!AP13="","x",'Indicator Date'!AP13)</f>
        <v>2020</v>
      </c>
      <c r="AQ13" s="225" t="n">
        <f aca="false">IF('Indicator Date'!AQ13="","x",'Indicator Date'!AQ13)</f>
        <v>2020</v>
      </c>
      <c r="AR13" s="225" t="n">
        <f aca="false">IF('Indicator Date'!AR13="","x",'Indicator Date'!AR13)</f>
        <v>2020</v>
      </c>
      <c r="AS13" s="225" t="n">
        <f aca="false">IF('Indicator Date'!AS13="","x",'Indicator Date'!AS13)</f>
        <v>2013</v>
      </c>
      <c r="AT13" s="225" t="n">
        <f aca="false">IF('Indicator Date'!AT13="","x",'Indicator Date'!AT13)</f>
        <v>2020</v>
      </c>
      <c r="AU13" s="225" t="n">
        <f aca="false">IF('Indicator Date'!AU13="","x",'Indicator Date'!AU13)</f>
        <v>2020</v>
      </c>
      <c r="AV13" s="225" t="n">
        <f aca="false">IF('Indicator Date'!AV13="","x",'Indicator Date'!AV13)</f>
        <v>2020</v>
      </c>
      <c r="AW13" s="225" t="n">
        <f aca="false">IF('Indicator Date'!AW13="","x",'Indicator Date'!AW13)</f>
        <v>2020</v>
      </c>
      <c r="AX13" s="225" t="n">
        <f aca="false">IF('Indicator Date'!AX13="","x",'Indicator Date'!AX13)</f>
        <v>2020</v>
      </c>
      <c r="AY13" s="225" t="n">
        <f aca="false">IF('Indicator Date'!AY13="","x",'Indicator Date'!AY13)</f>
        <v>2019</v>
      </c>
      <c r="AZ13" s="225" t="n">
        <f aca="false">IF('Indicator Date'!AZ13="","x",'Indicator Date'!AZ13)</f>
        <v>2005</v>
      </c>
      <c r="BA13" s="225" t="n">
        <f aca="false">IF('Indicator Date'!BA13="","x",'Indicator Date'!BA13)</f>
        <v>2020</v>
      </c>
      <c r="BB13" s="225" t="n">
        <f aca="false">IF('Indicator Date'!BB13="","x",'Indicator Date'!BB13)</f>
        <v>2021</v>
      </c>
      <c r="BC13" s="225" t="n">
        <f aca="false">IF('Indicator Date'!BC13="","x",'Indicator Date'!BC13)</f>
        <v>2022</v>
      </c>
      <c r="BD13" s="225" t="n">
        <f aca="false">IF('Indicator Date'!BD13="","x",YEAR('Indicator Date'!BD13))</f>
        <v>2022</v>
      </c>
      <c r="BE13" s="225" t="n">
        <f aca="false">IF('Indicator Date'!BE13="","x",YEAR('Indicator Date'!BE13))</f>
        <v>2022</v>
      </c>
      <c r="BF13" s="225" t="n">
        <f aca="false">IF('Indicator Date'!BF13="","x",'Indicator Date'!BF13)</f>
        <v>2021</v>
      </c>
      <c r="BG13" s="225" t="n">
        <f aca="false">IF('Indicator Date'!BG13="","x",'Indicator Date'!BG13)</f>
        <v>2020</v>
      </c>
      <c r="BH13" s="225" t="n">
        <f aca="false">IF('Indicator Date'!BH13="","x",'Indicator Date'!BH13)</f>
        <v>2020</v>
      </c>
      <c r="BI13" s="225" t="str">
        <f aca="false">IF('Indicator Date'!BI13="","x",'Indicator Date'!BI13)</f>
        <v>x</v>
      </c>
      <c r="BJ13" s="225" t="n">
        <f aca="false">IF('Indicator Date'!BJ13="","x",'Indicator Date'!BJ13)</f>
        <v>2020</v>
      </c>
      <c r="BK13" s="225" t="n">
        <f aca="false">IF('Indicator Date'!BK13="","x",'Indicator Date'!BK13)</f>
        <v>2021</v>
      </c>
      <c r="BL13" s="225" t="n">
        <f aca="false">IF('Indicator Date'!BL13="","x",'Indicator Date'!BL13)</f>
        <v>2020</v>
      </c>
      <c r="BM13" s="225" t="n">
        <f aca="false">IF('Indicator Date'!BM13="","x",'Indicator Date'!BM13)</f>
        <v>2019</v>
      </c>
      <c r="BN13" s="225" t="n">
        <f aca="false">IF('Indicator Date'!BN13="","x",'Indicator Date'!BN13)</f>
        <v>2020</v>
      </c>
      <c r="BO13" s="225" t="n">
        <f aca="false">IF('Indicator Date'!BO13="","x",'Indicator Date'!BO13)</f>
        <v>2020</v>
      </c>
      <c r="BP13" s="225" t="n">
        <f aca="false">IF('Indicator Date'!BP13="","x",'Indicator Date'!BP13)</f>
        <v>2014</v>
      </c>
      <c r="BQ13" s="225" t="n">
        <f aca="false">IF('Indicator Date'!BQ13="","x",'Indicator Date'!BQ13)</f>
        <v>2019</v>
      </c>
      <c r="BR13" s="225" t="n">
        <f aca="false">IF('Indicator Date'!BR13="","x",'Indicator Date'!BR13)</f>
        <v>2019</v>
      </c>
      <c r="BS13" s="225" t="n">
        <f aca="false">IF('Indicator Date'!BS13="","x",'Indicator Date'!BS13)</f>
        <v>2014</v>
      </c>
      <c r="BT13" s="225" t="n">
        <f aca="false">IF('Indicator Date'!BT13="","x",'Indicator Date'!BT13)</f>
        <v>2020</v>
      </c>
      <c r="BU13" s="225" t="n">
        <f aca="false">IF('Indicator Date'!BU13="","x",'Indicator Date'!BU13)</f>
        <v>2020</v>
      </c>
      <c r="BV13" s="225" t="n">
        <f aca="false">IF('Indicator Date'!BV13="","x",'Indicator Date'!BV13)</f>
        <v>2020</v>
      </c>
      <c r="BW13" s="225" t="n">
        <f aca="false">IF('Indicator Date'!BW13="","x",'Indicator Date'!BW13)</f>
        <v>2019</v>
      </c>
      <c r="BX13" s="225" t="n">
        <f aca="false">IF('Indicator Date'!BX13="","x",'Indicator Date'!BX13)</f>
        <v>2017</v>
      </c>
      <c r="BY13" s="225" t="n">
        <f aca="false">IF('Indicator Date'!BY13="","x",'Indicator Date'!BY13)</f>
        <v>2020</v>
      </c>
      <c r="BZ13" s="225" t="n">
        <f aca="false">IF('Indicator Date'!BZ13="","x",'Indicator Date'!BZ13)</f>
        <v>2021</v>
      </c>
      <c r="CA13" s="225" t="n">
        <f aca="false">IF('Indicator Date'!CA13="","x",'Indicator Date'!CA13)</f>
        <v>2015</v>
      </c>
    </row>
    <row r="14" customFormat="false" ht="14.5" hidden="false" customHeight="false" outlineLevel="0" collapsed="false">
      <c r="A14" s="178" t="str">
        <f aca="false">'Indicator Data'!A16</f>
        <v>Bahamas</v>
      </c>
      <c r="B14" s="220" t="str">
        <f aca="false">'Indicator Data'!B16</f>
        <v>BHS</v>
      </c>
      <c r="C14" s="225" t="n">
        <f aca="false">IF('Indicator Date'!C14="","x",'Indicator Date'!C14)</f>
        <v>2015</v>
      </c>
      <c r="D14" s="225" t="n">
        <f aca="false">IF('Indicator Date'!D14="","x",'Indicator Date'!D14)</f>
        <v>2015</v>
      </c>
      <c r="E14" s="225" t="n">
        <f aca="false">IF('Indicator Date'!E14="","x",'Indicator Date'!E14)</f>
        <v>2015</v>
      </c>
      <c r="F14" s="225" t="n">
        <f aca="false">IF('Indicator Date'!F14="","x",'Indicator Date'!F14)</f>
        <v>2015</v>
      </c>
      <c r="G14" s="225" t="n">
        <f aca="false">IF('Indicator Date'!G14="","x",'Indicator Date'!G14)</f>
        <v>2015</v>
      </c>
      <c r="H14" s="225" t="n">
        <f aca="false">IF('Indicator Date'!H14="","x",'Indicator Date'!H14)</f>
        <v>2015</v>
      </c>
      <c r="I14" s="225" t="n">
        <f aca="false">IF('Indicator Date'!I14="","x",'Indicator Date'!I14)</f>
        <v>2015</v>
      </c>
      <c r="J14" s="225" t="n">
        <f aca="false">IF('Indicator Date'!J14="","x",'Indicator Date'!J14)</f>
        <v>2021</v>
      </c>
      <c r="K14" s="225" t="n">
        <f aca="false">IF('Indicator Date'!K14="","x",'Indicator Date'!K14)</f>
        <v>2021</v>
      </c>
      <c r="L14" s="225" t="n">
        <f aca="false">IF('Indicator Date'!L14="","x",'Indicator Date'!L14)</f>
        <v>2020</v>
      </c>
      <c r="M14" s="225" t="n">
        <f aca="false">IF('Indicator Date'!M14="","x",'Indicator Date'!M14)</f>
        <v>2015</v>
      </c>
      <c r="N14" s="225" t="n">
        <f aca="false">IF('Indicator Date'!N14="","x",'Indicator Date'!N14)</f>
        <v>2015</v>
      </c>
      <c r="O14" s="225" t="n">
        <f aca="false">IF('Indicator Date'!O14="","x",'Indicator Date'!O14)</f>
        <v>2015</v>
      </c>
      <c r="P14" s="225" t="n">
        <f aca="false">IF('Indicator Date'!P14="","x",'Indicator Date'!P14)</f>
        <v>2015</v>
      </c>
      <c r="Q14" s="225" t="n">
        <f aca="false">IF('Indicator Date'!Q14="","x",'Indicator Date'!Q14)</f>
        <v>2020</v>
      </c>
      <c r="R14" s="225" t="n">
        <f aca="false">IF('Indicator Date'!R14="","x",'Indicator Date'!R14)</f>
        <v>2020</v>
      </c>
      <c r="S14" s="225" t="n">
        <f aca="false">IF('Indicator Date'!S14="","x",'Indicator Date'!S14)</f>
        <v>2020</v>
      </c>
      <c r="T14" s="225" t="n">
        <f aca="false">IF('Indicator Date'!T14="","x",'Indicator Date'!T14)</f>
        <v>2020</v>
      </c>
      <c r="U14" s="225" t="n">
        <f aca="false">IF('Indicator Date'!U14="","x",'Indicator Date'!U14)</f>
        <v>2015</v>
      </c>
      <c r="V14" s="225" t="n">
        <f aca="false">IF('Indicator Date'!V14="","x",'Indicator Date'!V14)</f>
        <v>2015</v>
      </c>
      <c r="W14" s="225" t="n">
        <f aca="false">IF('Indicator Date'!W14="","x",'Indicator Date'!W14)</f>
        <v>2015</v>
      </c>
      <c r="X14" s="225" t="n">
        <f aca="false">IF('Indicator Date'!X14="","x",'Indicator Date'!X14)</f>
        <v>2020</v>
      </c>
      <c r="Y14" s="225" t="n">
        <f aca="false">IF('Indicator Date'!Y14="","x",'Indicator Date'!Y14)</f>
        <v>2020</v>
      </c>
      <c r="Z14" s="225" t="n">
        <f aca="false">IF('Indicator Date'!Z14="","x",'Indicator Date'!Z14)</f>
        <v>2020</v>
      </c>
      <c r="AA14" s="225" t="n">
        <f aca="false">IF('Indicator Date'!AA14="","x",'Indicator Date'!AA14)</f>
        <v>2010</v>
      </c>
      <c r="AB14" s="225" t="n">
        <f aca="false">IF('Indicator Date'!AB14="","x",'Indicator Date'!AB14)</f>
        <v>2019</v>
      </c>
      <c r="AC14" s="225" t="str">
        <f aca="false">IF('Indicator Date'!AC14="","x",'Indicator Date'!AC14)</f>
        <v>x</v>
      </c>
      <c r="AD14" s="225" t="n">
        <f aca="false">IF('Indicator Date'!AD14="","x",'Indicator Date'!AD14)</f>
        <v>2018</v>
      </c>
      <c r="AE14" s="225" t="n">
        <f aca="false">IF('Indicator Date'!AE14="","x",'Indicator Date'!AE14)</f>
        <v>2020</v>
      </c>
      <c r="AF14" s="225" t="str">
        <f aca="false">IF('Indicator Date'!AF14="","x",'Indicator Date'!AF14)</f>
        <v>x</v>
      </c>
      <c r="AG14" s="225" t="n">
        <f aca="false">IF('Indicator Date'!AG14="","x",'Indicator Date'!AG14)</f>
        <v>2020</v>
      </c>
      <c r="AH14" s="225" t="n">
        <f aca="false">IF('Indicator Date'!AH14="","x",'Indicator Date'!AH14)</f>
        <v>2022</v>
      </c>
      <c r="AI14" s="225" t="n">
        <f aca="false">IF('Indicator Date'!AI14="","x",'Indicator Date'!AI14)</f>
        <v>2021</v>
      </c>
      <c r="AJ14" s="225" t="n">
        <f aca="false">IF('Indicator Date'!AJ14="","x",'Indicator Date'!AJ14)</f>
        <v>2021</v>
      </c>
      <c r="AK14" s="225" t="n">
        <f aca="false">IF('Indicator Date'!AK14="","x",'Indicator Date'!AK14)</f>
        <v>2019</v>
      </c>
      <c r="AL14" s="225" t="str">
        <f aca="false">IF('Indicator Date'!AL14="","x",RIGHT('Indicator Date'!AL14,4))</f>
        <v>x</v>
      </c>
      <c r="AM14" s="225" t="n">
        <f aca="false">IF('Indicator Date'!AM14="","x",'Indicator Date'!AM14)</f>
        <v>2022</v>
      </c>
      <c r="AN14" s="225" t="str">
        <f aca="false">IF('Indicator Date'!AN14="","x",'Indicator Date'!AN14)</f>
        <v>x</v>
      </c>
      <c r="AO14" s="225" t="str">
        <f aca="false">IF('Indicator Date'!AO14="","x",'Indicator Date'!AO14)</f>
        <v>x</v>
      </c>
      <c r="AP14" s="225" t="str">
        <f aca="false">IF('Indicator Date'!AP14="","x",'Indicator Date'!AP14)</f>
        <v>x</v>
      </c>
      <c r="AQ14" s="225" t="str">
        <f aca="false">IF('Indicator Date'!AQ14="","x",'Indicator Date'!AQ14)</f>
        <v>x</v>
      </c>
      <c r="AR14" s="225" t="n">
        <f aca="false">IF('Indicator Date'!AR14="","x",'Indicator Date'!AR14)</f>
        <v>2020</v>
      </c>
      <c r="AS14" s="225" t="str">
        <f aca="false">IF('Indicator Date'!AS14="","x",'Indicator Date'!AS14)</f>
        <v>x</v>
      </c>
      <c r="AT14" s="225" t="n">
        <f aca="false">IF('Indicator Date'!AT14="","x",'Indicator Date'!AT14)</f>
        <v>2020</v>
      </c>
      <c r="AU14" s="225" t="n">
        <f aca="false">IF('Indicator Date'!AU14="","x",'Indicator Date'!AU14)</f>
        <v>2020</v>
      </c>
      <c r="AV14" s="225" t="n">
        <f aca="false">IF('Indicator Date'!AV14="","x",'Indicator Date'!AV14)</f>
        <v>2020</v>
      </c>
      <c r="AW14" s="225" t="str">
        <f aca="false">IF('Indicator Date'!AW14="","x",'Indicator Date'!AW14)</f>
        <v>x</v>
      </c>
      <c r="AX14" s="225" t="n">
        <f aca="false">IF('Indicator Date'!AX14="","x",'Indicator Date'!AX14)</f>
        <v>2020</v>
      </c>
      <c r="AY14" s="225" t="n">
        <f aca="false">IF('Indicator Date'!AY14="","x",'Indicator Date'!AY14)</f>
        <v>2019</v>
      </c>
      <c r="AZ14" s="225" t="str">
        <f aca="false">IF('Indicator Date'!AZ14="","x",'Indicator Date'!AZ14)</f>
        <v>x</v>
      </c>
      <c r="BA14" s="225" t="n">
        <f aca="false">IF('Indicator Date'!BA14="","x",'Indicator Date'!BA14)</f>
        <v>2020</v>
      </c>
      <c r="BB14" s="225" t="n">
        <f aca="false">IF('Indicator Date'!BB14="","x",'Indicator Date'!BB14)</f>
        <v>2021</v>
      </c>
      <c r="BC14" s="225" t="n">
        <f aca="false">IF('Indicator Date'!BC14="","x",'Indicator Date'!BC14)</f>
        <v>2022</v>
      </c>
      <c r="BD14" s="225" t="n">
        <f aca="false">IF('Indicator Date'!BD14="","x",YEAR('Indicator Date'!BD14))</f>
        <v>2022</v>
      </c>
      <c r="BE14" s="225" t="n">
        <f aca="false">IF('Indicator Date'!BE14="","x",YEAR('Indicator Date'!BE14))</f>
        <v>2021</v>
      </c>
      <c r="BF14" s="225" t="n">
        <f aca="false">IF('Indicator Date'!BF14="","x",'Indicator Date'!BF14)</f>
        <v>2021</v>
      </c>
      <c r="BG14" s="225" t="n">
        <f aca="false">IF('Indicator Date'!BG14="","x",'Indicator Date'!BG14)</f>
        <v>2020</v>
      </c>
      <c r="BH14" s="225" t="n">
        <f aca="false">IF('Indicator Date'!BH14="","x",'Indicator Date'!BH14)</f>
        <v>2020</v>
      </c>
      <c r="BI14" s="225" t="str">
        <f aca="false">IF('Indicator Date'!BI14="","x",'Indicator Date'!BI14)</f>
        <v>x</v>
      </c>
      <c r="BJ14" s="225" t="n">
        <f aca="false">IF('Indicator Date'!BJ14="","x",'Indicator Date'!BJ14)</f>
        <v>2020</v>
      </c>
      <c r="BK14" s="225" t="n">
        <f aca="false">IF('Indicator Date'!BK14="","x",'Indicator Date'!BK14)</f>
        <v>2021</v>
      </c>
      <c r="BL14" s="225" t="n">
        <f aca="false">IF('Indicator Date'!BL14="","x",'Indicator Date'!BL14)</f>
        <v>2020</v>
      </c>
      <c r="BM14" s="225" t="str">
        <f aca="false">IF('Indicator Date'!BM14="","x",'Indicator Date'!BM14)</f>
        <v>x</v>
      </c>
      <c r="BN14" s="225" t="n">
        <f aca="false">IF('Indicator Date'!BN14="","x",'Indicator Date'!BN14)</f>
        <v>2020</v>
      </c>
      <c r="BO14" s="225" t="n">
        <f aca="false">IF('Indicator Date'!BO14="","x",'Indicator Date'!BO14)</f>
        <v>2020</v>
      </c>
      <c r="BP14" s="225" t="n">
        <f aca="false">IF('Indicator Date'!BP14="","x",'Indicator Date'!BP14)</f>
        <v>2014</v>
      </c>
      <c r="BQ14" s="225" t="n">
        <f aca="false">IF('Indicator Date'!BQ14="","x",'Indicator Date'!BQ14)</f>
        <v>2019</v>
      </c>
      <c r="BR14" s="225" t="n">
        <f aca="false">IF('Indicator Date'!BR14="","x",'Indicator Date'!BR14)</f>
        <v>2019</v>
      </c>
      <c r="BS14" s="225" t="n">
        <f aca="false">IF('Indicator Date'!BS14="","x",'Indicator Date'!BS14)</f>
        <v>2017</v>
      </c>
      <c r="BT14" s="225" t="n">
        <f aca="false">IF('Indicator Date'!BT14="","x",'Indicator Date'!BT14)</f>
        <v>2020</v>
      </c>
      <c r="BU14" s="225" t="n">
        <f aca="false">IF('Indicator Date'!BU14="","x",'Indicator Date'!BU14)</f>
        <v>2020</v>
      </c>
      <c r="BV14" s="225" t="n">
        <f aca="false">IF('Indicator Date'!BV14="","x",'Indicator Date'!BV14)</f>
        <v>2020</v>
      </c>
      <c r="BW14" s="225" t="n">
        <f aca="false">IF('Indicator Date'!BW14="","x",'Indicator Date'!BW14)</f>
        <v>2019</v>
      </c>
      <c r="BX14" s="225" t="n">
        <f aca="false">IF('Indicator Date'!BX14="","x",'Indicator Date'!BX14)</f>
        <v>2017</v>
      </c>
      <c r="BY14" s="225" t="n">
        <f aca="false">IF('Indicator Date'!BY14="","x",'Indicator Date'!BY14)</f>
        <v>2020</v>
      </c>
      <c r="BZ14" s="225" t="n">
        <f aca="false">IF('Indicator Date'!BZ14="","x",'Indicator Date'!BZ14)</f>
        <v>2021</v>
      </c>
      <c r="CA14" s="225" t="n">
        <f aca="false">IF('Indicator Date'!CA14="","x",'Indicator Date'!CA14)</f>
        <v>2015</v>
      </c>
    </row>
    <row r="15" customFormat="false" ht="14.5" hidden="false" customHeight="false" outlineLevel="0" collapsed="false">
      <c r="A15" s="178" t="str">
        <f aca="false">'Indicator Data'!A17</f>
        <v>Bahrain</v>
      </c>
      <c r="B15" s="220" t="str">
        <f aca="false">'Indicator Data'!B17</f>
        <v>BHR</v>
      </c>
      <c r="C15" s="225" t="n">
        <f aca="false">IF('Indicator Date'!C15="","x",'Indicator Date'!C15)</f>
        <v>2015</v>
      </c>
      <c r="D15" s="225" t="n">
        <f aca="false">IF('Indicator Date'!D15="","x",'Indicator Date'!D15)</f>
        <v>2015</v>
      </c>
      <c r="E15" s="225" t="n">
        <f aca="false">IF('Indicator Date'!E15="","x",'Indicator Date'!E15)</f>
        <v>2015</v>
      </c>
      <c r="F15" s="225" t="n">
        <f aca="false">IF('Indicator Date'!F15="","x",'Indicator Date'!F15)</f>
        <v>2015</v>
      </c>
      <c r="G15" s="225" t="n">
        <f aca="false">IF('Indicator Date'!G15="","x",'Indicator Date'!G15)</f>
        <v>2015</v>
      </c>
      <c r="H15" s="225" t="n">
        <f aca="false">IF('Indicator Date'!H15="","x",'Indicator Date'!H15)</f>
        <v>2015</v>
      </c>
      <c r="I15" s="225" t="n">
        <f aca="false">IF('Indicator Date'!I15="","x",'Indicator Date'!I15)</f>
        <v>2015</v>
      </c>
      <c r="J15" s="225" t="n">
        <f aca="false">IF('Indicator Date'!J15="","x",'Indicator Date'!J15)</f>
        <v>2021</v>
      </c>
      <c r="K15" s="225" t="n">
        <f aca="false">IF('Indicator Date'!K15="","x",'Indicator Date'!K15)</f>
        <v>2021</v>
      </c>
      <c r="L15" s="225" t="str">
        <f aca="false">IF('Indicator Date'!L15="","x",'Indicator Date'!L15)</f>
        <v>x</v>
      </c>
      <c r="M15" s="225" t="n">
        <f aca="false">IF('Indicator Date'!M15="","x",'Indicator Date'!M15)</f>
        <v>2015</v>
      </c>
      <c r="N15" s="225" t="n">
        <f aca="false">IF('Indicator Date'!N15="","x",'Indicator Date'!N15)</f>
        <v>2015</v>
      </c>
      <c r="O15" s="225" t="n">
        <f aca="false">IF('Indicator Date'!O15="","x",'Indicator Date'!O15)</f>
        <v>2015</v>
      </c>
      <c r="P15" s="225" t="n">
        <f aca="false">IF('Indicator Date'!P15="","x",'Indicator Date'!P15)</f>
        <v>2015</v>
      </c>
      <c r="Q15" s="225" t="n">
        <f aca="false">IF('Indicator Date'!Q15="","x",'Indicator Date'!Q15)</f>
        <v>2020</v>
      </c>
      <c r="R15" s="225" t="n">
        <f aca="false">IF('Indicator Date'!R15="","x",'Indicator Date'!R15)</f>
        <v>2020</v>
      </c>
      <c r="S15" s="225" t="n">
        <f aca="false">IF('Indicator Date'!S15="","x",'Indicator Date'!S15)</f>
        <v>2020</v>
      </c>
      <c r="T15" s="225" t="n">
        <f aca="false">IF('Indicator Date'!T15="","x",'Indicator Date'!T15)</f>
        <v>2020</v>
      </c>
      <c r="U15" s="225" t="n">
        <f aca="false">IF('Indicator Date'!U15="","x",'Indicator Date'!U15)</f>
        <v>2015</v>
      </c>
      <c r="V15" s="225" t="n">
        <f aca="false">IF('Indicator Date'!V15="","x",'Indicator Date'!V15)</f>
        <v>2015</v>
      </c>
      <c r="W15" s="225" t="n">
        <f aca="false">IF('Indicator Date'!W15="","x",'Indicator Date'!W15)</f>
        <v>2015</v>
      </c>
      <c r="X15" s="225" t="n">
        <f aca="false">IF('Indicator Date'!X15="","x",'Indicator Date'!X15)</f>
        <v>2020</v>
      </c>
      <c r="Y15" s="225" t="n">
        <f aca="false">IF('Indicator Date'!Y15="","x",'Indicator Date'!Y15)</f>
        <v>2020</v>
      </c>
      <c r="Z15" s="225" t="n">
        <f aca="false">IF('Indicator Date'!Z15="","x",'Indicator Date'!Z15)</f>
        <v>2020</v>
      </c>
      <c r="AA15" s="225" t="str">
        <f aca="false">IF('Indicator Date'!AA15="","x",'Indicator Date'!AA15)</f>
        <v>x</v>
      </c>
      <c r="AB15" s="225" t="n">
        <f aca="false">IF('Indicator Date'!AB15="","x",'Indicator Date'!AB15)</f>
        <v>2020</v>
      </c>
      <c r="AC15" s="225" t="str">
        <f aca="false">IF('Indicator Date'!AC15="","x",'Indicator Date'!AC15)</f>
        <v>x</v>
      </c>
      <c r="AD15" s="225" t="n">
        <f aca="false">IF('Indicator Date'!AD15="","x",'Indicator Date'!AD15)</f>
        <v>2017</v>
      </c>
      <c r="AE15" s="225" t="n">
        <f aca="false">IF('Indicator Date'!AE15="","x",'Indicator Date'!AE15)</f>
        <v>2019</v>
      </c>
      <c r="AF15" s="225" t="str">
        <f aca="false">IF('Indicator Date'!AF15="","x",'Indicator Date'!AF15)</f>
        <v>x</v>
      </c>
      <c r="AG15" s="225" t="n">
        <f aca="false">IF('Indicator Date'!AG15="","x",'Indicator Date'!AG15)</f>
        <v>2020</v>
      </c>
      <c r="AH15" s="225" t="n">
        <f aca="false">IF('Indicator Date'!AH15="","x",'Indicator Date'!AH15)</f>
        <v>2022</v>
      </c>
      <c r="AI15" s="225" t="n">
        <f aca="false">IF('Indicator Date'!AI15="","x",'Indicator Date'!AI15)</f>
        <v>2021</v>
      </c>
      <c r="AJ15" s="225" t="n">
        <f aca="false">IF('Indicator Date'!AJ15="","x",'Indicator Date'!AJ15)</f>
        <v>2021</v>
      </c>
      <c r="AK15" s="225" t="n">
        <f aca="false">IF('Indicator Date'!AK15="","x",'Indicator Date'!AK15)</f>
        <v>2019</v>
      </c>
      <c r="AL15" s="225" t="str">
        <f aca="false">IF('Indicator Date'!AL15="","x",RIGHT('Indicator Date'!AL15,4))</f>
        <v>x</v>
      </c>
      <c r="AM15" s="225" t="str">
        <f aca="false">IF('Indicator Date'!AM15="","x",'Indicator Date'!AM15)</f>
        <v>x</v>
      </c>
      <c r="AN15" s="225" t="str">
        <f aca="false">IF('Indicator Date'!AN15="","x",'Indicator Date'!AN15)</f>
        <v>x</v>
      </c>
      <c r="AO15" s="225" t="str">
        <f aca="false">IF('Indicator Date'!AO15="","x",'Indicator Date'!AO15)</f>
        <v>x</v>
      </c>
      <c r="AP15" s="225" t="n">
        <f aca="false">IF('Indicator Date'!AP15="","x",'Indicator Date'!AP15)</f>
        <v>2020</v>
      </c>
      <c r="AQ15" s="225" t="str">
        <f aca="false">IF('Indicator Date'!AQ15="","x",'Indicator Date'!AQ15)</f>
        <v>x</v>
      </c>
      <c r="AR15" s="225" t="n">
        <f aca="false">IF('Indicator Date'!AR15="","x",'Indicator Date'!AR15)</f>
        <v>2020</v>
      </c>
      <c r="AS15" s="225" t="str">
        <f aca="false">IF('Indicator Date'!AS15="","x",'Indicator Date'!AS15)</f>
        <v>x</v>
      </c>
      <c r="AT15" s="225" t="n">
        <f aca="false">IF('Indicator Date'!AT15="","x",'Indicator Date'!AT15)</f>
        <v>2020</v>
      </c>
      <c r="AU15" s="225" t="str">
        <f aca="false">IF('Indicator Date'!AU15="","x",'Indicator Date'!AU15)</f>
        <v>x</v>
      </c>
      <c r="AV15" s="225" t="str">
        <f aca="false">IF('Indicator Date'!AV15="","x",'Indicator Date'!AV15)</f>
        <v>x</v>
      </c>
      <c r="AW15" s="225" t="str">
        <f aca="false">IF('Indicator Date'!AW15="","x",'Indicator Date'!AW15)</f>
        <v>x</v>
      </c>
      <c r="AX15" s="225" t="n">
        <f aca="false">IF('Indicator Date'!AX15="","x",'Indicator Date'!AX15)</f>
        <v>2020</v>
      </c>
      <c r="AY15" s="225" t="n">
        <f aca="false">IF('Indicator Date'!AY15="","x",'Indicator Date'!AY15)</f>
        <v>2019</v>
      </c>
      <c r="AZ15" s="225" t="str">
        <f aca="false">IF('Indicator Date'!AZ15="","x",'Indicator Date'!AZ15)</f>
        <v>x</v>
      </c>
      <c r="BA15" s="225" t="n">
        <f aca="false">IF('Indicator Date'!BA15="","x",'Indicator Date'!BA15)</f>
        <v>2020</v>
      </c>
      <c r="BB15" s="225" t="n">
        <f aca="false">IF('Indicator Date'!BB15="","x",'Indicator Date'!BB15)</f>
        <v>2021</v>
      </c>
      <c r="BC15" s="225" t="n">
        <f aca="false">IF('Indicator Date'!BC15="","x",'Indicator Date'!BC15)</f>
        <v>2022</v>
      </c>
      <c r="BD15" s="225" t="n">
        <f aca="false">IF('Indicator Date'!BD15="","x",YEAR('Indicator Date'!BD15))</f>
        <v>2022</v>
      </c>
      <c r="BE15" s="225" t="n">
        <f aca="false">IF('Indicator Date'!BE15="","x",YEAR('Indicator Date'!BE15))</f>
        <v>2021</v>
      </c>
      <c r="BF15" s="225" t="n">
        <f aca="false">IF('Indicator Date'!BF15="","x",'Indicator Date'!BF15)</f>
        <v>2021</v>
      </c>
      <c r="BG15" s="225" t="n">
        <f aca="false">IF('Indicator Date'!BG15="","x",'Indicator Date'!BG15)</f>
        <v>2020</v>
      </c>
      <c r="BH15" s="225" t="n">
        <f aca="false">IF('Indicator Date'!BH15="","x",'Indicator Date'!BH15)</f>
        <v>2020</v>
      </c>
      <c r="BI15" s="225" t="n">
        <f aca="false">IF('Indicator Date'!BI15="","x",'Indicator Date'!BI15)</f>
        <v>2013</v>
      </c>
      <c r="BJ15" s="225" t="n">
        <f aca="false">IF('Indicator Date'!BJ15="","x",'Indicator Date'!BJ15)</f>
        <v>2020</v>
      </c>
      <c r="BK15" s="225" t="n">
        <f aca="false">IF('Indicator Date'!BK15="","x",'Indicator Date'!BK15)</f>
        <v>2021</v>
      </c>
      <c r="BL15" s="225" t="n">
        <f aca="false">IF('Indicator Date'!BL15="","x",'Indicator Date'!BL15)</f>
        <v>2020</v>
      </c>
      <c r="BM15" s="225" t="n">
        <f aca="false">IF('Indicator Date'!BM15="","x",'Indicator Date'!BM15)</f>
        <v>2018</v>
      </c>
      <c r="BN15" s="225" t="n">
        <f aca="false">IF('Indicator Date'!BN15="","x",'Indicator Date'!BN15)</f>
        <v>2020</v>
      </c>
      <c r="BO15" s="225" t="n">
        <f aca="false">IF('Indicator Date'!BO15="","x",'Indicator Date'!BO15)</f>
        <v>2020</v>
      </c>
      <c r="BP15" s="225" t="n">
        <f aca="false">IF('Indicator Date'!BP15="","x",'Indicator Date'!BP15)</f>
        <v>2014</v>
      </c>
      <c r="BQ15" s="225" t="n">
        <f aca="false">IF('Indicator Date'!BQ15="","x",'Indicator Date'!BQ15)</f>
        <v>2020</v>
      </c>
      <c r="BR15" s="225" t="n">
        <f aca="false">IF('Indicator Date'!BR15="","x",'Indicator Date'!BR15)</f>
        <v>2020</v>
      </c>
      <c r="BS15" s="225" t="n">
        <f aca="false">IF('Indicator Date'!BS15="","x",'Indicator Date'!BS15)</f>
        <v>2015</v>
      </c>
      <c r="BT15" s="225" t="n">
        <f aca="false">IF('Indicator Date'!BT15="","x",'Indicator Date'!BT15)</f>
        <v>2020</v>
      </c>
      <c r="BU15" s="225" t="n">
        <f aca="false">IF('Indicator Date'!BU15="","x",'Indicator Date'!BU15)</f>
        <v>2020</v>
      </c>
      <c r="BV15" s="225" t="n">
        <f aca="false">IF('Indicator Date'!BV15="","x",'Indicator Date'!BV15)</f>
        <v>2020</v>
      </c>
      <c r="BW15" s="225" t="n">
        <f aca="false">IF('Indicator Date'!BW15="","x",'Indicator Date'!BW15)</f>
        <v>2019</v>
      </c>
      <c r="BX15" s="225" t="n">
        <f aca="false">IF('Indicator Date'!BX15="","x",'Indicator Date'!BX15)</f>
        <v>2017</v>
      </c>
      <c r="BY15" s="225" t="n">
        <f aca="false">IF('Indicator Date'!BY15="","x",'Indicator Date'!BY15)</f>
        <v>2020</v>
      </c>
      <c r="BZ15" s="225" t="n">
        <f aca="false">IF('Indicator Date'!BZ15="","x",'Indicator Date'!BZ15)</f>
        <v>2021</v>
      </c>
      <c r="CA15" s="225" t="n">
        <f aca="false">IF('Indicator Date'!CA15="","x",'Indicator Date'!CA15)</f>
        <v>2015</v>
      </c>
    </row>
    <row r="16" customFormat="false" ht="14.5" hidden="false" customHeight="false" outlineLevel="0" collapsed="false">
      <c r="A16" s="178" t="str">
        <f aca="false">'Indicator Data'!A18</f>
        <v>Bangladesh</v>
      </c>
      <c r="B16" s="220" t="str">
        <f aca="false">'Indicator Data'!B18</f>
        <v>BGD</v>
      </c>
      <c r="C16" s="225" t="n">
        <f aca="false">IF('Indicator Date'!C16="","x",'Indicator Date'!C16)</f>
        <v>2015</v>
      </c>
      <c r="D16" s="225" t="n">
        <f aca="false">IF('Indicator Date'!D16="","x",'Indicator Date'!D16)</f>
        <v>2015</v>
      </c>
      <c r="E16" s="225" t="n">
        <f aca="false">IF('Indicator Date'!E16="","x",'Indicator Date'!E16)</f>
        <v>2015</v>
      </c>
      <c r="F16" s="225" t="n">
        <f aca="false">IF('Indicator Date'!F16="","x",'Indicator Date'!F16)</f>
        <v>2015</v>
      </c>
      <c r="G16" s="225" t="n">
        <f aca="false">IF('Indicator Date'!G16="","x",'Indicator Date'!G16)</f>
        <v>2015</v>
      </c>
      <c r="H16" s="225" t="n">
        <f aca="false">IF('Indicator Date'!H16="","x",'Indicator Date'!H16)</f>
        <v>2015</v>
      </c>
      <c r="I16" s="225" t="n">
        <f aca="false">IF('Indicator Date'!I16="","x",'Indicator Date'!I16)</f>
        <v>2015</v>
      </c>
      <c r="J16" s="225" t="n">
        <f aca="false">IF('Indicator Date'!J16="","x",'Indicator Date'!J16)</f>
        <v>2021</v>
      </c>
      <c r="K16" s="225" t="n">
        <f aca="false">IF('Indicator Date'!K16="","x",'Indicator Date'!K16)</f>
        <v>2021</v>
      </c>
      <c r="L16" s="225" t="n">
        <f aca="false">IF('Indicator Date'!L16="","x",'Indicator Date'!L16)</f>
        <v>2020</v>
      </c>
      <c r="M16" s="225" t="n">
        <f aca="false">IF('Indicator Date'!M16="","x",'Indicator Date'!M16)</f>
        <v>2015</v>
      </c>
      <c r="N16" s="225" t="n">
        <f aca="false">IF('Indicator Date'!N16="","x",'Indicator Date'!N16)</f>
        <v>2015</v>
      </c>
      <c r="O16" s="225" t="n">
        <f aca="false">IF('Indicator Date'!O16="","x",'Indicator Date'!O16)</f>
        <v>2015</v>
      </c>
      <c r="P16" s="225" t="n">
        <f aca="false">IF('Indicator Date'!P16="","x",'Indicator Date'!P16)</f>
        <v>2015</v>
      </c>
      <c r="Q16" s="225" t="n">
        <f aca="false">IF('Indicator Date'!Q16="","x",'Indicator Date'!Q16)</f>
        <v>2020</v>
      </c>
      <c r="R16" s="225" t="n">
        <f aca="false">IF('Indicator Date'!R16="","x",'Indicator Date'!R16)</f>
        <v>2020</v>
      </c>
      <c r="S16" s="225" t="n">
        <f aca="false">IF('Indicator Date'!S16="","x",'Indicator Date'!S16)</f>
        <v>2020</v>
      </c>
      <c r="T16" s="225" t="n">
        <f aca="false">IF('Indicator Date'!T16="","x",'Indicator Date'!T16)</f>
        <v>2020</v>
      </c>
      <c r="U16" s="225" t="n">
        <f aca="false">IF('Indicator Date'!U16="","x",'Indicator Date'!U16)</f>
        <v>2015</v>
      </c>
      <c r="V16" s="225" t="n">
        <f aca="false">IF('Indicator Date'!V16="","x",'Indicator Date'!V16)</f>
        <v>2015</v>
      </c>
      <c r="W16" s="225" t="n">
        <f aca="false">IF('Indicator Date'!W16="","x",'Indicator Date'!W16)</f>
        <v>2015</v>
      </c>
      <c r="X16" s="225" t="n">
        <f aca="false">IF('Indicator Date'!X16="","x",'Indicator Date'!X16)</f>
        <v>2020</v>
      </c>
      <c r="Y16" s="225" t="n">
        <f aca="false">IF('Indicator Date'!Y16="","x",'Indicator Date'!Y16)</f>
        <v>2020</v>
      </c>
      <c r="Z16" s="225" t="n">
        <f aca="false">IF('Indicator Date'!Z16="","x",'Indicator Date'!Z16)</f>
        <v>2020</v>
      </c>
      <c r="AA16" s="225" t="n">
        <f aca="false">IF('Indicator Date'!AA16="","x",'Indicator Date'!AA16)</f>
        <v>2014</v>
      </c>
      <c r="AB16" s="225" t="n">
        <f aca="false">IF('Indicator Date'!AB16="","x",'Indicator Date'!AB16)</f>
        <v>2020</v>
      </c>
      <c r="AC16" s="225" t="n">
        <f aca="false">IF('Indicator Date'!AC16="","x",'Indicator Date'!AC16)</f>
        <v>2020</v>
      </c>
      <c r="AD16" s="225" t="n">
        <f aca="false">IF('Indicator Date'!AD16="","x",'Indicator Date'!AD16)</f>
        <v>2019</v>
      </c>
      <c r="AE16" s="225" t="n">
        <f aca="false">IF('Indicator Date'!AE16="","x",'Indicator Date'!AE16)</f>
        <v>2020</v>
      </c>
      <c r="AF16" s="225" t="n">
        <f aca="false">IF('Indicator Date'!AF16="","x",'Indicator Date'!AF16)</f>
        <v>2018</v>
      </c>
      <c r="AG16" s="225" t="n">
        <f aca="false">IF('Indicator Date'!AG16="","x",'Indicator Date'!AG16)</f>
        <v>2020</v>
      </c>
      <c r="AH16" s="225" t="n">
        <f aca="false">IF('Indicator Date'!AH16="","x",'Indicator Date'!AH16)</f>
        <v>2022</v>
      </c>
      <c r="AI16" s="225" t="n">
        <f aca="false">IF('Indicator Date'!AI16="","x",'Indicator Date'!AI16)</f>
        <v>2021</v>
      </c>
      <c r="AJ16" s="225" t="n">
        <f aca="false">IF('Indicator Date'!AJ16="","x",'Indicator Date'!AJ16)</f>
        <v>2021</v>
      </c>
      <c r="AK16" s="225" t="n">
        <f aca="false">IF('Indicator Date'!AK16="","x",'Indicator Date'!AK16)</f>
        <v>2019</v>
      </c>
      <c r="AL16" s="225" t="str">
        <f aca="false">IF('Indicator Date'!AL16="","x",RIGHT('Indicator Date'!AL16,4))</f>
        <v>2019</v>
      </c>
      <c r="AM16" s="225" t="n">
        <f aca="false">IF('Indicator Date'!AM16="","x",'Indicator Date'!AM16)</f>
        <v>2022</v>
      </c>
      <c r="AN16" s="225" t="n">
        <f aca="false">IF('Indicator Date'!AN16="","x",'Indicator Date'!AN16)</f>
        <v>2019</v>
      </c>
      <c r="AO16" s="225" t="n">
        <f aca="false">IF('Indicator Date'!AO16="","x",'Indicator Date'!AO16)</f>
        <v>2020</v>
      </c>
      <c r="AP16" s="225" t="n">
        <f aca="false">IF('Indicator Date'!AP16="","x",'Indicator Date'!AP16)</f>
        <v>2020</v>
      </c>
      <c r="AQ16" s="225" t="n">
        <f aca="false">IF('Indicator Date'!AQ16="","x",'Indicator Date'!AQ16)</f>
        <v>2020</v>
      </c>
      <c r="AR16" s="225" t="n">
        <f aca="false">IF('Indicator Date'!AR16="","x",'Indicator Date'!AR16)</f>
        <v>2020</v>
      </c>
      <c r="AS16" s="225" t="n">
        <f aca="false">IF('Indicator Date'!AS16="","x",'Indicator Date'!AS16)</f>
        <v>2019</v>
      </c>
      <c r="AT16" s="225" t="n">
        <f aca="false">IF('Indicator Date'!AT16="","x",'Indicator Date'!AT16)</f>
        <v>2020</v>
      </c>
      <c r="AU16" s="225" t="str">
        <f aca="false">IF('Indicator Date'!AU16="","x",'Indicator Date'!AU16)</f>
        <v>x</v>
      </c>
      <c r="AV16" s="225" t="str">
        <f aca="false">IF('Indicator Date'!AV16="","x",'Indicator Date'!AV16)</f>
        <v>x</v>
      </c>
      <c r="AW16" s="225" t="n">
        <f aca="false">IF('Indicator Date'!AW16="","x",'Indicator Date'!AW16)</f>
        <v>2020</v>
      </c>
      <c r="AX16" s="225" t="n">
        <f aca="false">IF('Indicator Date'!AX16="","x",'Indicator Date'!AX16)</f>
        <v>2020</v>
      </c>
      <c r="AY16" s="225" t="n">
        <f aca="false">IF('Indicator Date'!AY16="","x",'Indicator Date'!AY16)</f>
        <v>2019</v>
      </c>
      <c r="AZ16" s="225" t="n">
        <f aca="false">IF('Indicator Date'!AZ16="","x",'Indicator Date'!AZ16)</f>
        <v>2016</v>
      </c>
      <c r="BA16" s="225" t="n">
        <f aca="false">IF('Indicator Date'!BA16="","x",'Indicator Date'!BA16)</f>
        <v>2020</v>
      </c>
      <c r="BB16" s="225" t="n">
        <f aca="false">IF('Indicator Date'!BB16="","x",'Indicator Date'!BB16)</f>
        <v>2021</v>
      </c>
      <c r="BC16" s="225" t="n">
        <f aca="false">IF('Indicator Date'!BC16="","x",'Indicator Date'!BC16)</f>
        <v>2022</v>
      </c>
      <c r="BD16" s="225" t="n">
        <f aca="false">IF('Indicator Date'!BD16="","x",YEAR('Indicator Date'!BD16))</f>
        <v>2022</v>
      </c>
      <c r="BE16" s="225" t="n">
        <f aca="false">IF('Indicator Date'!BE16="","x",YEAR('Indicator Date'!BE16))</f>
        <v>2022</v>
      </c>
      <c r="BF16" s="225" t="n">
        <f aca="false">IF('Indicator Date'!BF16="","x",'Indicator Date'!BF16)</f>
        <v>2021</v>
      </c>
      <c r="BG16" s="225" t="n">
        <f aca="false">IF('Indicator Date'!BG16="","x",'Indicator Date'!BG16)</f>
        <v>2020</v>
      </c>
      <c r="BH16" s="225" t="n">
        <f aca="false">IF('Indicator Date'!BH16="","x",'Indicator Date'!BH16)</f>
        <v>2020</v>
      </c>
      <c r="BI16" s="225" t="n">
        <f aca="false">IF('Indicator Date'!BI16="","x",'Indicator Date'!BI16)</f>
        <v>2015</v>
      </c>
      <c r="BJ16" s="225" t="n">
        <f aca="false">IF('Indicator Date'!BJ16="","x",'Indicator Date'!BJ16)</f>
        <v>2020</v>
      </c>
      <c r="BK16" s="225" t="n">
        <f aca="false">IF('Indicator Date'!BK16="","x",'Indicator Date'!BK16)</f>
        <v>2021</v>
      </c>
      <c r="BL16" s="225" t="n">
        <f aca="false">IF('Indicator Date'!BL16="","x",'Indicator Date'!BL16)</f>
        <v>2020</v>
      </c>
      <c r="BM16" s="225" t="n">
        <f aca="false">IF('Indicator Date'!BM16="","x",'Indicator Date'!BM16)</f>
        <v>2020</v>
      </c>
      <c r="BN16" s="225" t="n">
        <f aca="false">IF('Indicator Date'!BN16="","x",'Indicator Date'!BN16)</f>
        <v>2020</v>
      </c>
      <c r="BO16" s="225" t="n">
        <f aca="false">IF('Indicator Date'!BO16="","x",'Indicator Date'!BO16)</f>
        <v>2020</v>
      </c>
      <c r="BP16" s="225" t="n">
        <f aca="false">IF('Indicator Date'!BP16="","x",'Indicator Date'!BP16)</f>
        <v>2014</v>
      </c>
      <c r="BQ16" s="225" t="n">
        <f aca="false">IF('Indicator Date'!BQ16="","x",'Indicator Date'!BQ16)</f>
        <v>2020</v>
      </c>
      <c r="BR16" s="225" t="n">
        <f aca="false">IF('Indicator Date'!BR16="","x",'Indicator Date'!BR16)</f>
        <v>2020</v>
      </c>
      <c r="BS16" s="225" t="n">
        <f aca="false">IF('Indicator Date'!BS16="","x",'Indicator Date'!BS16)</f>
        <v>2017</v>
      </c>
      <c r="BT16" s="225" t="n">
        <f aca="false">IF('Indicator Date'!BT16="","x",'Indicator Date'!BT16)</f>
        <v>2020</v>
      </c>
      <c r="BU16" s="225" t="n">
        <f aca="false">IF('Indicator Date'!BU16="","x",'Indicator Date'!BU16)</f>
        <v>2020</v>
      </c>
      <c r="BV16" s="225" t="n">
        <f aca="false">IF('Indicator Date'!BV16="","x",'Indicator Date'!BV16)</f>
        <v>2020</v>
      </c>
      <c r="BW16" s="225" t="n">
        <f aca="false">IF('Indicator Date'!BW16="","x",'Indicator Date'!BW16)</f>
        <v>2019</v>
      </c>
      <c r="BX16" s="225" t="n">
        <f aca="false">IF('Indicator Date'!BX16="","x",'Indicator Date'!BX16)</f>
        <v>2017</v>
      </c>
      <c r="BY16" s="225" t="n">
        <f aca="false">IF('Indicator Date'!BY16="","x",'Indicator Date'!BY16)</f>
        <v>2020</v>
      </c>
      <c r="BZ16" s="225" t="n">
        <f aca="false">IF('Indicator Date'!BZ16="","x",'Indicator Date'!BZ16)</f>
        <v>2021</v>
      </c>
      <c r="CA16" s="225" t="n">
        <f aca="false">IF('Indicator Date'!CA16="","x",'Indicator Date'!CA16)</f>
        <v>2015</v>
      </c>
    </row>
    <row r="17" customFormat="false" ht="14.5" hidden="false" customHeight="false" outlineLevel="0" collapsed="false">
      <c r="A17" s="178" t="str">
        <f aca="false">'Indicator Data'!A19</f>
        <v>Barbados</v>
      </c>
      <c r="B17" s="220" t="str">
        <f aca="false">'Indicator Data'!B19</f>
        <v>BRB</v>
      </c>
      <c r="C17" s="225" t="n">
        <f aca="false">IF('Indicator Date'!C17="","x",'Indicator Date'!C17)</f>
        <v>2015</v>
      </c>
      <c r="D17" s="225" t="n">
        <f aca="false">IF('Indicator Date'!D17="","x",'Indicator Date'!D17)</f>
        <v>2015</v>
      </c>
      <c r="E17" s="225" t="n">
        <f aca="false">IF('Indicator Date'!E17="","x",'Indicator Date'!E17)</f>
        <v>2015</v>
      </c>
      <c r="F17" s="225" t="n">
        <f aca="false">IF('Indicator Date'!F17="","x",'Indicator Date'!F17)</f>
        <v>2015</v>
      </c>
      <c r="G17" s="225" t="n">
        <f aca="false">IF('Indicator Date'!G17="","x",'Indicator Date'!G17)</f>
        <v>2015</v>
      </c>
      <c r="H17" s="225" t="n">
        <f aca="false">IF('Indicator Date'!H17="","x",'Indicator Date'!H17)</f>
        <v>2015</v>
      </c>
      <c r="I17" s="225" t="n">
        <f aca="false">IF('Indicator Date'!I17="","x",'Indicator Date'!I17)</f>
        <v>2015</v>
      </c>
      <c r="J17" s="225" t="n">
        <f aca="false">IF('Indicator Date'!J17="","x",'Indicator Date'!J17)</f>
        <v>2021</v>
      </c>
      <c r="K17" s="225" t="n">
        <f aca="false">IF('Indicator Date'!K17="","x",'Indicator Date'!K17)</f>
        <v>2021</v>
      </c>
      <c r="L17" s="225" t="str">
        <f aca="false">IF('Indicator Date'!L17="","x",'Indicator Date'!L17)</f>
        <v>x</v>
      </c>
      <c r="M17" s="225" t="n">
        <f aca="false">IF('Indicator Date'!M17="","x",'Indicator Date'!M17)</f>
        <v>2015</v>
      </c>
      <c r="N17" s="225" t="n">
        <f aca="false">IF('Indicator Date'!N17="","x",'Indicator Date'!N17)</f>
        <v>2015</v>
      </c>
      <c r="O17" s="225" t="n">
        <f aca="false">IF('Indicator Date'!O17="","x",'Indicator Date'!O17)</f>
        <v>2015</v>
      </c>
      <c r="P17" s="225" t="n">
        <f aca="false">IF('Indicator Date'!P17="","x",'Indicator Date'!P17)</f>
        <v>2015</v>
      </c>
      <c r="Q17" s="225" t="n">
        <f aca="false">IF('Indicator Date'!Q17="","x",'Indicator Date'!Q17)</f>
        <v>2020</v>
      </c>
      <c r="R17" s="225" t="n">
        <f aca="false">IF('Indicator Date'!R17="","x",'Indicator Date'!R17)</f>
        <v>2020</v>
      </c>
      <c r="S17" s="225" t="n">
        <f aca="false">IF('Indicator Date'!S17="","x",'Indicator Date'!S17)</f>
        <v>2020</v>
      </c>
      <c r="T17" s="225" t="n">
        <f aca="false">IF('Indicator Date'!T17="","x",'Indicator Date'!T17)</f>
        <v>2020</v>
      </c>
      <c r="U17" s="225" t="n">
        <f aca="false">IF('Indicator Date'!U17="","x",'Indicator Date'!U17)</f>
        <v>2015</v>
      </c>
      <c r="V17" s="225" t="n">
        <f aca="false">IF('Indicator Date'!V17="","x",'Indicator Date'!V17)</f>
        <v>2015</v>
      </c>
      <c r="W17" s="225" t="n">
        <f aca="false">IF('Indicator Date'!W17="","x",'Indicator Date'!W17)</f>
        <v>2015</v>
      </c>
      <c r="X17" s="225" t="n">
        <f aca="false">IF('Indicator Date'!X17="","x",'Indicator Date'!X17)</f>
        <v>2020</v>
      </c>
      <c r="Y17" s="225" t="n">
        <f aca="false">IF('Indicator Date'!Y17="","x",'Indicator Date'!Y17)</f>
        <v>2020</v>
      </c>
      <c r="Z17" s="225" t="n">
        <f aca="false">IF('Indicator Date'!Z17="","x",'Indicator Date'!Z17)</f>
        <v>2020</v>
      </c>
      <c r="AA17" s="225" t="str">
        <f aca="false">IF('Indicator Date'!AA17="","x",'Indicator Date'!AA17)</f>
        <v>x</v>
      </c>
      <c r="AB17" s="225" t="n">
        <f aca="false">IF('Indicator Date'!AB17="","x",'Indicator Date'!AB17)</f>
        <v>2018</v>
      </c>
      <c r="AC17" s="225" t="n">
        <f aca="false">IF('Indicator Date'!AC17="","x",'Indicator Date'!AC17)</f>
        <v>2016</v>
      </c>
      <c r="AD17" s="225" t="n">
        <f aca="false">IF('Indicator Date'!AD17="","x",'Indicator Date'!AD17)</f>
        <v>2017</v>
      </c>
      <c r="AE17" s="225" t="n">
        <f aca="false">IF('Indicator Date'!AE17="","x",'Indicator Date'!AE17)</f>
        <v>2020</v>
      </c>
      <c r="AF17" s="225" t="str">
        <f aca="false">IF('Indicator Date'!AF17="","x",'Indicator Date'!AF17)</f>
        <v>x</v>
      </c>
      <c r="AG17" s="225" t="n">
        <f aca="false">IF('Indicator Date'!AG17="","x",'Indicator Date'!AG17)</f>
        <v>2020</v>
      </c>
      <c r="AH17" s="225" t="n">
        <f aca="false">IF('Indicator Date'!AH17="","x",'Indicator Date'!AH17)</f>
        <v>2022</v>
      </c>
      <c r="AI17" s="225" t="n">
        <f aca="false">IF('Indicator Date'!AI17="","x",'Indicator Date'!AI17)</f>
        <v>2021</v>
      </c>
      <c r="AJ17" s="225" t="n">
        <f aca="false">IF('Indicator Date'!AJ17="","x",'Indicator Date'!AJ17)</f>
        <v>2021</v>
      </c>
      <c r="AK17" s="225" t="n">
        <f aca="false">IF('Indicator Date'!AK17="","x",'Indicator Date'!AK17)</f>
        <v>2019</v>
      </c>
      <c r="AL17" s="225" t="str">
        <f aca="false">IF('Indicator Date'!AL17="","x",RIGHT('Indicator Date'!AL17,4))</f>
        <v>2012</v>
      </c>
      <c r="AM17" s="225" t="n">
        <f aca="false">IF('Indicator Date'!AM17="","x",'Indicator Date'!AM17)</f>
        <v>2022</v>
      </c>
      <c r="AN17" s="225" t="n">
        <f aca="false">IF('Indicator Date'!AN17="","x",'Indicator Date'!AN17)</f>
        <v>2019</v>
      </c>
      <c r="AO17" s="225" t="n">
        <f aca="false">IF('Indicator Date'!AO17="","x",'Indicator Date'!AO17)</f>
        <v>2020</v>
      </c>
      <c r="AP17" s="225" t="n">
        <f aca="false">IF('Indicator Date'!AP17="","x",'Indicator Date'!AP17)</f>
        <v>2020</v>
      </c>
      <c r="AQ17" s="225" t="n">
        <f aca="false">IF('Indicator Date'!AQ17="","x",'Indicator Date'!AQ17)</f>
        <v>2020</v>
      </c>
      <c r="AR17" s="225" t="n">
        <f aca="false">IF('Indicator Date'!AR17="","x",'Indicator Date'!AR17)</f>
        <v>2020</v>
      </c>
      <c r="AS17" s="225" t="n">
        <f aca="false">IF('Indicator Date'!AS17="","x",'Indicator Date'!AS17)</f>
        <v>2012</v>
      </c>
      <c r="AT17" s="225" t="n">
        <f aca="false">IF('Indicator Date'!AT17="","x",'Indicator Date'!AT17)</f>
        <v>2020</v>
      </c>
      <c r="AU17" s="225" t="n">
        <f aca="false">IF('Indicator Date'!AU17="","x",'Indicator Date'!AU17)</f>
        <v>2019</v>
      </c>
      <c r="AV17" s="225" t="n">
        <f aca="false">IF('Indicator Date'!AV17="","x",'Indicator Date'!AV17)</f>
        <v>2019</v>
      </c>
      <c r="AW17" s="225" t="str">
        <f aca="false">IF('Indicator Date'!AW17="","x",'Indicator Date'!AW17)</f>
        <v>x</v>
      </c>
      <c r="AX17" s="225" t="n">
        <f aca="false">IF('Indicator Date'!AX17="","x",'Indicator Date'!AX17)</f>
        <v>2020</v>
      </c>
      <c r="AY17" s="225" t="n">
        <f aca="false">IF('Indicator Date'!AY17="","x",'Indicator Date'!AY17)</f>
        <v>2019</v>
      </c>
      <c r="AZ17" s="225" t="str">
        <f aca="false">IF('Indicator Date'!AZ17="","x",'Indicator Date'!AZ17)</f>
        <v>x</v>
      </c>
      <c r="BA17" s="225" t="n">
        <f aca="false">IF('Indicator Date'!BA17="","x",'Indicator Date'!BA17)</f>
        <v>2020</v>
      </c>
      <c r="BB17" s="225" t="n">
        <f aca="false">IF('Indicator Date'!BB17="","x",'Indicator Date'!BB17)</f>
        <v>2021</v>
      </c>
      <c r="BC17" s="225" t="n">
        <f aca="false">IF('Indicator Date'!BC17="","x",'Indicator Date'!BC17)</f>
        <v>2022</v>
      </c>
      <c r="BD17" s="225" t="n">
        <f aca="false">IF('Indicator Date'!BD17="","x",YEAR('Indicator Date'!BD17))</f>
        <v>2022</v>
      </c>
      <c r="BE17" s="225" t="n">
        <f aca="false">IF('Indicator Date'!BE17="","x",YEAR('Indicator Date'!BE17))</f>
        <v>2021</v>
      </c>
      <c r="BF17" s="225" t="n">
        <f aca="false">IF('Indicator Date'!BF17="","x",'Indicator Date'!BF17)</f>
        <v>2021</v>
      </c>
      <c r="BG17" s="225" t="n">
        <f aca="false">IF('Indicator Date'!BG17="","x",'Indicator Date'!BG17)</f>
        <v>2020</v>
      </c>
      <c r="BH17" s="225" t="n">
        <f aca="false">IF('Indicator Date'!BH17="","x",'Indicator Date'!BH17)</f>
        <v>2020</v>
      </c>
      <c r="BI17" s="225" t="n">
        <f aca="false">IF('Indicator Date'!BI17="","x",'Indicator Date'!BI17)</f>
        <v>2013</v>
      </c>
      <c r="BJ17" s="225" t="n">
        <f aca="false">IF('Indicator Date'!BJ17="","x",'Indicator Date'!BJ17)</f>
        <v>2020</v>
      </c>
      <c r="BK17" s="225" t="n">
        <f aca="false">IF('Indicator Date'!BK17="","x",'Indicator Date'!BK17)</f>
        <v>2021</v>
      </c>
      <c r="BL17" s="225" t="n">
        <f aca="false">IF('Indicator Date'!BL17="","x",'Indicator Date'!BL17)</f>
        <v>2020</v>
      </c>
      <c r="BM17" s="225" t="n">
        <f aca="false">IF('Indicator Date'!BM17="","x",'Indicator Date'!BM17)</f>
        <v>2014</v>
      </c>
      <c r="BN17" s="225" t="n">
        <f aca="false">IF('Indicator Date'!BN17="","x",'Indicator Date'!BN17)</f>
        <v>2017</v>
      </c>
      <c r="BO17" s="225" t="n">
        <f aca="false">IF('Indicator Date'!BO17="","x",'Indicator Date'!BO17)</f>
        <v>2020</v>
      </c>
      <c r="BP17" s="225" t="n">
        <f aca="false">IF('Indicator Date'!BP17="","x",'Indicator Date'!BP17)</f>
        <v>2014</v>
      </c>
      <c r="BQ17" s="225" t="n">
        <f aca="false">IF('Indicator Date'!BQ17="","x",'Indicator Date'!BQ17)</f>
        <v>2020</v>
      </c>
      <c r="BR17" s="225" t="n">
        <f aca="false">IF('Indicator Date'!BR17="","x",'Indicator Date'!BR17)</f>
        <v>2020</v>
      </c>
      <c r="BS17" s="225" t="n">
        <f aca="false">IF('Indicator Date'!BS17="","x",'Indicator Date'!BS17)</f>
        <v>2017</v>
      </c>
      <c r="BT17" s="225" t="n">
        <f aca="false">IF('Indicator Date'!BT17="","x",'Indicator Date'!BT17)</f>
        <v>2020</v>
      </c>
      <c r="BU17" s="225" t="n">
        <f aca="false">IF('Indicator Date'!BU17="","x",'Indicator Date'!BU17)</f>
        <v>2020</v>
      </c>
      <c r="BV17" s="225" t="n">
        <f aca="false">IF('Indicator Date'!BV17="","x",'Indicator Date'!BV17)</f>
        <v>2020</v>
      </c>
      <c r="BW17" s="225" t="n">
        <f aca="false">IF('Indicator Date'!BW17="","x",'Indicator Date'!BW17)</f>
        <v>2019</v>
      </c>
      <c r="BX17" s="225" t="n">
        <f aca="false">IF('Indicator Date'!BX17="","x",'Indicator Date'!BX17)</f>
        <v>2017</v>
      </c>
      <c r="BY17" s="225" t="n">
        <f aca="false">IF('Indicator Date'!BY17="","x",'Indicator Date'!BY17)</f>
        <v>2020</v>
      </c>
      <c r="BZ17" s="225" t="n">
        <f aca="false">IF('Indicator Date'!BZ17="","x",'Indicator Date'!BZ17)</f>
        <v>2021</v>
      </c>
      <c r="CA17" s="225" t="n">
        <f aca="false">IF('Indicator Date'!CA17="","x",'Indicator Date'!CA17)</f>
        <v>2015</v>
      </c>
    </row>
    <row r="18" customFormat="false" ht="14.5" hidden="false" customHeight="false" outlineLevel="0" collapsed="false">
      <c r="A18" s="178" t="str">
        <f aca="false">'Indicator Data'!A20</f>
        <v>Belarus</v>
      </c>
      <c r="B18" s="220" t="str">
        <f aca="false">'Indicator Data'!B20</f>
        <v>BLR</v>
      </c>
      <c r="C18" s="225" t="n">
        <f aca="false">IF('Indicator Date'!C18="","x",'Indicator Date'!C18)</f>
        <v>2015</v>
      </c>
      <c r="D18" s="225" t="n">
        <f aca="false">IF('Indicator Date'!D18="","x",'Indicator Date'!D18)</f>
        <v>2015</v>
      </c>
      <c r="E18" s="225" t="n">
        <f aca="false">IF('Indicator Date'!E18="","x",'Indicator Date'!E18)</f>
        <v>2015</v>
      </c>
      <c r="F18" s="225" t="n">
        <f aca="false">IF('Indicator Date'!F18="","x",'Indicator Date'!F18)</f>
        <v>2015</v>
      </c>
      <c r="G18" s="225" t="n">
        <f aca="false">IF('Indicator Date'!G18="","x",'Indicator Date'!G18)</f>
        <v>2015</v>
      </c>
      <c r="H18" s="225" t="n">
        <f aca="false">IF('Indicator Date'!H18="","x",'Indicator Date'!H18)</f>
        <v>2015</v>
      </c>
      <c r="I18" s="225" t="n">
        <f aca="false">IF('Indicator Date'!I18="","x",'Indicator Date'!I18)</f>
        <v>2015</v>
      </c>
      <c r="J18" s="225" t="n">
        <f aca="false">IF('Indicator Date'!J18="","x",'Indicator Date'!J18)</f>
        <v>2021</v>
      </c>
      <c r="K18" s="225" t="n">
        <f aca="false">IF('Indicator Date'!K18="","x",'Indicator Date'!K18)</f>
        <v>2021</v>
      </c>
      <c r="L18" s="225" t="n">
        <f aca="false">IF('Indicator Date'!L18="","x",'Indicator Date'!L18)</f>
        <v>2020</v>
      </c>
      <c r="M18" s="225" t="n">
        <f aca="false">IF('Indicator Date'!M18="","x",'Indicator Date'!M18)</f>
        <v>2015</v>
      </c>
      <c r="N18" s="225" t="n">
        <f aca="false">IF('Indicator Date'!N18="","x",'Indicator Date'!N18)</f>
        <v>2015</v>
      </c>
      <c r="O18" s="225" t="n">
        <f aca="false">IF('Indicator Date'!O18="","x",'Indicator Date'!O18)</f>
        <v>2015</v>
      </c>
      <c r="P18" s="225" t="n">
        <f aca="false">IF('Indicator Date'!P18="","x",'Indicator Date'!P18)</f>
        <v>2015</v>
      </c>
      <c r="Q18" s="225" t="n">
        <f aca="false">IF('Indicator Date'!Q18="","x",'Indicator Date'!Q18)</f>
        <v>2020</v>
      </c>
      <c r="R18" s="225" t="n">
        <f aca="false">IF('Indicator Date'!R18="","x",'Indicator Date'!R18)</f>
        <v>2020</v>
      </c>
      <c r="S18" s="225" t="n">
        <f aca="false">IF('Indicator Date'!S18="","x",'Indicator Date'!S18)</f>
        <v>2020</v>
      </c>
      <c r="T18" s="225" t="n">
        <f aca="false">IF('Indicator Date'!T18="","x",'Indicator Date'!T18)</f>
        <v>2020</v>
      </c>
      <c r="U18" s="225" t="n">
        <f aca="false">IF('Indicator Date'!U18="","x",'Indicator Date'!U18)</f>
        <v>2015</v>
      </c>
      <c r="V18" s="225" t="n">
        <f aca="false">IF('Indicator Date'!V18="","x",'Indicator Date'!V18)</f>
        <v>2015</v>
      </c>
      <c r="W18" s="225" t="n">
        <f aca="false">IF('Indicator Date'!W18="","x",'Indicator Date'!W18)</f>
        <v>2015</v>
      </c>
      <c r="X18" s="225" t="n">
        <f aca="false">IF('Indicator Date'!X18="","x",'Indicator Date'!X18)</f>
        <v>2020</v>
      </c>
      <c r="Y18" s="225" t="n">
        <f aca="false">IF('Indicator Date'!Y18="","x",'Indicator Date'!Y18)</f>
        <v>2020</v>
      </c>
      <c r="Z18" s="225" t="n">
        <f aca="false">IF('Indicator Date'!Z18="","x",'Indicator Date'!Z18)</f>
        <v>2020</v>
      </c>
      <c r="AA18" s="225" t="n">
        <f aca="false">IF('Indicator Date'!AA18="","x",'Indicator Date'!AA18)</f>
        <v>2009</v>
      </c>
      <c r="AB18" s="225" t="n">
        <f aca="false">IF('Indicator Date'!AB18="","x",'Indicator Date'!AB18)</f>
        <v>2020</v>
      </c>
      <c r="AC18" s="225" t="str">
        <f aca="false">IF('Indicator Date'!AC18="","x",'Indicator Date'!AC18)</f>
        <v>x</v>
      </c>
      <c r="AD18" s="225" t="n">
        <f aca="false">IF('Indicator Date'!AD18="","x",'Indicator Date'!AD18)</f>
        <v>2013</v>
      </c>
      <c r="AE18" s="225" t="n">
        <f aca="false">IF('Indicator Date'!AE18="","x",'Indicator Date'!AE18)</f>
        <v>2020</v>
      </c>
      <c r="AF18" s="225" t="n">
        <f aca="false">IF('Indicator Date'!AF18="","x",'Indicator Date'!AF18)</f>
        <v>2018</v>
      </c>
      <c r="AG18" s="225" t="n">
        <f aca="false">IF('Indicator Date'!AG18="","x",'Indicator Date'!AG18)</f>
        <v>2020</v>
      </c>
      <c r="AH18" s="225" t="n">
        <f aca="false">IF('Indicator Date'!AH18="","x",'Indicator Date'!AH18)</f>
        <v>2022</v>
      </c>
      <c r="AI18" s="225" t="n">
        <f aca="false">IF('Indicator Date'!AI18="","x",'Indicator Date'!AI18)</f>
        <v>2021</v>
      </c>
      <c r="AJ18" s="225" t="n">
        <f aca="false">IF('Indicator Date'!AJ18="","x",'Indicator Date'!AJ18)</f>
        <v>2021</v>
      </c>
      <c r="AK18" s="225" t="n">
        <f aca="false">IF('Indicator Date'!AK18="","x",'Indicator Date'!AK18)</f>
        <v>2019</v>
      </c>
      <c r="AL18" s="225" t="str">
        <f aca="false">IF('Indicator Date'!AL18="","x",RIGHT('Indicator Date'!AL18,4))</f>
        <v>x</v>
      </c>
      <c r="AM18" s="225" t="n">
        <f aca="false">IF('Indicator Date'!AM18="","x",'Indicator Date'!AM18)</f>
        <v>2022</v>
      </c>
      <c r="AN18" s="225" t="n">
        <f aca="false">IF('Indicator Date'!AN18="","x",'Indicator Date'!AN18)</f>
        <v>2019</v>
      </c>
      <c r="AO18" s="225" t="n">
        <f aca="false">IF('Indicator Date'!AO18="","x",'Indicator Date'!AO18)</f>
        <v>2020</v>
      </c>
      <c r="AP18" s="225" t="n">
        <f aca="false">IF('Indicator Date'!AP18="","x",'Indicator Date'!AP18)</f>
        <v>2020</v>
      </c>
      <c r="AQ18" s="225" t="n">
        <f aca="false">IF('Indicator Date'!AQ18="","x",'Indicator Date'!AQ18)</f>
        <v>2020</v>
      </c>
      <c r="AR18" s="225" t="n">
        <f aca="false">IF('Indicator Date'!AR18="","x",'Indicator Date'!AR18)</f>
        <v>2020</v>
      </c>
      <c r="AS18" s="225" t="str">
        <f aca="false">IF('Indicator Date'!AS18="","x",'Indicator Date'!AS18)</f>
        <v>x</v>
      </c>
      <c r="AT18" s="225" t="n">
        <f aca="false">IF('Indicator Date'!AT18="","x",'Indicator Date'!AT18)</f>
        <v>2020</v>
      </c>
      <c r="AU18" s="225" t="n">
        <f aca="false">IF('Indicator Date'!AU18="","x",'Indicator Date'!AU18)</f>
        <v>2020</v>
      </c>
      <c r="AV18" s="225" t="n">
        <f aca="false">IF('Indicator Date'!AV18="","x",'Indicator Date'!AV18)</f>
        <v>2020</v>
      </c>
      <c r="AW18" s="225" t="str">
        <f aca="false">IF('Indicator Date'!AW18="","x",'Indicator Date'!AW18)</f>
        <v>x</v>
      </c>
      <c r="AX18" s="225" t="n">
        <f aca="false">IF('Indicator Date'!AX18="","x",'Indicator Date'!AX18)</f>
        <v>2020</v>
      </c>
      <c r="AY18" s="225" t="n">
        <f aca="false">IF('Indicator Date'!AY18="","x",'Indicator Date'!AY18)</f>
        <v>2019</v>
      </c>
      <c r="AZ18" s="225" t="n">
        <f aca="false">IF('Indicator Date'!AZ18="","x",'Indicator Date'!AZ18)</f>
        <v>2020</v>
      </c>
      <c r="BA18" s="225" t="n">
        <f aca="false">IF('Indicator Date'!BA18="","x",'Indicator Date'!BA18)</f>
        <v>2020</v>
      </c>
      <c r="BB18" s="225" t="n">
        <f aca="false">IF('Indicator Date'!BB18="","x",'Indicator Date'!BB18)</f>
        <v>2021</v>
      </c>
      <c r="BC18" s="225" t="n">
        <f aca="false">IF('Indicator Date'!BC18="","x",'Indicator Date'!BC18)</f>
        <v>2022</v>
      </c>
      <c r="BD18" s="225" t="n">
        <f aca="false">IF('Indicator Date'!BD18="","x",YEAR('Indicator Date'!BD18))</f>
        <v>2022</v>
      </c>
      <c r="BE18" s="225" t="n">
        <f aca="false">IF('Indicator Date'!BE18="","x",YEAR('Indicator Date'!BE18))</f>
        <v>2022</v>
      </c>
      <c r="BF18" s="225" t="n">
        <f aca="false">IF('Indicator Date'!BF18="","x",'Indicator Date'!BF18)</f>
        <v>2021</v>
      </c>
      <c r="BG18" s="225" t="n">
        <f aca="false">IF('Indicator Date'!BG18="","x",'Indicator Date'!BG18)</f>
        <v>2020</v>
      </c>
      <c r="BH18" s="225" t="n">
        <f aca="false">IF('Indicator Date'!BH18="","x",'Indicator Date'!BH18)</f>
        <v>2020</v>
      </c>
      <c r="BI18" s="225" t="n">
        <f aca="false">IF('Indicator Date'!BI18="","x",'Indicator Date'!BI18)</f>
        <v>2015</v>
      </c>
      <c r="BJ18" s="225" t="n">
        <f aca="false">IF('Indicator Date'!BJ18="","x",'Indicator Date'!BJ18)</f>
        <v>2020</v>
      </c>
      <c r="BK18" s="225" t="n">
        <f aca="false">IF('Indicator Date'!BK18="","x",'Indicator Date'!BK18)</f>
        <v>2021</v>
      </c>
      <c r="BL18" s="225" t="n">
        <f aca="false">IF('Indicator Date'!BL18="","x",'Indicator Date'!BL18)</f>
        <v>2020</v>
      </c>
      <c r="BM18" s="225" t="n">
        <f aca="false">IF('Indicator Date'!BM18="","x",'Indicator Date'!BM18)</f>
        <v>2019</v>
      </c>
      <c r="BN18" s="225" t="n">
        <f aca="false">IF('Indicator Date'!BN18="","x",'Indicator Date'!BN18)</f>
        <v>2020</v>
      </c>
      <c r="BO18" s="225" t="n">
        <f aca="false">IF('Indicator Date'!BO18="","x",'Indicator Date'!BO18)</f>
        <v>2020</v>
      </c>
      <c r="BP18" s="225" t="n">
        <f aca="false">IF('Indicator Date'!BP18="","x",'Indicator Date'!BP18)</f>
        <v>2014</v>
      </c>
      <c r="BQ18" s="225" t="n">
        <f aca="false">IF('Indicator Date'!BQ18="","x",'Indicator Date'!BQ18)</f>
        <v>2020</v>
      </c>
      <c r="BR18" s="225" t="n">
        <f aca="false">IF('Indicator Date'!BR18="","x",'Indicator Date'!BR18)</f>
        <v>2020</v>
      </c>
      <c r="BS18" s="225" t="n">
        <f aca="false">IF('Indicator Date'!BS18="","x",'Indicator Date'!BS18)</f>
        <v>2014</v>
      </c>
      <c r="BT18" s="225" t="n">
        <f aca="false">IF('Indicator Date'!BT18="","x",'Indicator Date'!BT18)</f>
        <v>2020</v>
      </c>
      <c r="BU18" s="225" t="n">
        <f aca="false">IF('Indicator Date'!BU18="","x",'Indicator Date'!BU18)</f>
        <v>2020</v>
      </c>
      <c r="BV18" s="225" t="str">
        <f aca="false">IF('Indicator Date'!BV18="","x",'Indicator Date'!BV18)</f>
        <v>x</v>
      </c>
      <c r="BW18" s="225" t="n">
        <f aca="false">IF('Indicator Date'!BW18="","x",'Indicator Date'!BW18)</f>
        <v>2019</v>
      </c>
      <c r="BX18" s="225" t="n">
        <f aca="false">IF('Indicator Date'!BX18="","x",'Indicator Date'!BX18)</f>
        <v>2017</v>
      </c>
      <c r="BY18" s="225" t="n">
        <f aca="false">IF('Indicator Date'!BY18="","x",'Indicator Date'!BY18)</f>
        <v>2020</v>
      </c>
      <c r="BZ18" s="225" t="n">
        <f aca="false">IF('Indicator Date'!BZ18="","x",'Indicator Date'!BZ18)</f>
        <v>2021</v>
      </c>
      <c r="CA18" s="225" t="n">
        <f aca="false">IF('Indicator Date'!CA18="","x",'Indicator Date'!CA18)</f>
        <v>2015</v>
      </c>
    </row>
    <row r="19" customFormat="false" ht="14.5" hidden="false" customHeight="false" outlineLevel="0" collapsed="false">
      <c r="A19" s="178" t="str">
        <f aca="false">'Indicator Data'!A21</f>
        <v>Belgium</v>
      </c>
      <c r="B19" s="220" t="str">
        <f aca="false">'Indicator Data'!B21</f>
        <v>BEL</v>
      </c>
      <c r="C19" s="225" t="n">
        <f aca="false">IF('Indicator Date'!C19="","x",'Indicator Date'!C19)</f>
        <v>2015</v>
      </c>
      <c r="D19" s="225" t="n">
        <f aca="false">IF('Indicator Date'!D19="","x",'Indicator Date'!D19)</f>
        <v>2015</v>
      </c>
      <c r="E19" s="225" t="n">
        <f aca="false">IF('Indicator Date'!E19="","x",'Indicator Date'!E19)</f>
        <v>2015</v>
      </c>
      <c r="F19" s="225" t="n">
        <f aca="false">IF('Indicator Date'!F19="","x",'Indicator Date'!F19)</f>
        <v>2015</v>
      </c>
      <c r="G19" s="225" t="n">
        <f aca="false">IF('Indicator Date'!G19="","x",'Indicator Date'!G19)</f>
        <v>2015</v>
      </c>
      <c r="H19" s="225" t="n">
        <f aca="false">IF('Indicator Date'!H19="","x",'Indicator Date'!H19)</f>
        <v>2015</v>
      </c>
      <c r="I19" s="225" t="n">
        <f aca="false">IF('Indicator Date'!I19="","x",'Indicator Date'!I19)</f>
        <v>2015</v>
      </c>
      <c r="J19" s="225" t="n">
        <f aca="false">IF('Indicator Date'!J19="","x",'Indicator Date'!J19)</f>
        <v>2021</v>
      </c>
      <c r="K19" s="225" t="n">
        <f aca="false">IF('Indicator Date'!K19="","x",'Indicator Date'!K19)</f>
        <v>2021</v>
      </c>
      <c r="L19" s="225" t="n">
        <f aca="false">IF('Indicator Date'!L19="","x",'Indicator Date'!L19)</f>
        <v>2020</v>
      </c>
      <c r="M19" s="225" t="n">
        <f aca="false">IF('Indicator Date'!M19="","x",'Indicator Date'!M19)</f>
        <v>2015</v>
      </c>
      <c r="N19" s="225" t="n">
        <f aca="false">IF('Indicator Date'!N19="","x",'Indicator Date'!N19)</f>
        <v>2015</v>
      </c>
      <c r="O19" s="225" t="n">
        <f aca="false">IF('Indicator Date'!O19="","x",'Indicator Date'!O19)</f>
        <v>2015</v>
      </c>
      <c r="P19" s="225" t="n">
        <f aca="false">IF('Indicator Date'!P19="","x",'Indicator Date'!P19)</f>
        <v>2015</v>
      </c>
      <c r="Q19" s="225" t="n">
        <f aca="false">IF('Indicator Date'!Q19="","x",'Indicator Date'!Q19)</f>
        <v>2020</v>
      </c>
      <c r="R19" s="225" t="n">
        <f aca="false">IF('Indicator Date'!R19="","x",'Indicator Date'!R19)</f>
        <v>2020</v>
      </c>
      <c r="S19" s="225" t="n">
        <f aca="false">IF('Indicator Date'!S19="","x",'Indicator Date'!S19)</f>
        <v>2020</v>
      </c>
      <c r="T19" s="225" t="n">
        <f aca="false">IF('Indicator Date'!T19="","x",'Indicator Date'!T19)</f>
        <v>2020</v>
      </c>
      <c r="U19" s="225" t="n">
        <f aca="false">IF('Indicator Date'!U19="","x",'Indicator Date'!U19)</f>
        <v>2015</v>
      </c>
      <c r="V19" s="225" t="n">
        <f aca="false">IF('Indicator Date'!V19="","x",'Indicator Date'!V19)</f>
        <v>2015</v>
      </c>
      <c r="W19" s="225" t="n">
        <f aca="false">IF('Indicator Date'!W19="","x",'Indicator Date'!W19)</f>
        <v>2015</v>
      </c>
      <c r="X19" s="225" t="n">
        <f aca="false">IF('Indicator Date'!X19="","x",'Indicator Date'!X19)</f>
        <v>2020</v>
      </c>
      <c r="Y19" s="225" t="n">
        <f aca="false">IF('Indicator Date'!Y19="","x",'Indicator Date'!Y19)</f>
        <v>2020</v>
      </c>
      <c r="Z19" s="225" t="n">
        <f aca="false">IF('Indicator Date'!Z19="","x",'Indicator Date'!Z19)</f>
        <v>2020</v>
      </c>
      <c r="AA19" s="225" t="n">
        <f aca="false">IF('Indicator Date'!AA19="","x",'Indicator Date'!AA19)</f>
        <v>2011</v>
      </c>
      <c r="AB19" s="225" t="n">
        <f aca="false">IF('Indicator Date'!AB19="","x",'Indicator Date'!AB19)</f>
        <v>2020</v>
      </c>
      <c r="AC19" s="225" t="str">
        <f aca="false">IF('Indicator Date'!AC19="","x",'Indicator Date'!AC19)</f>
        <v>x</v>
      </c>
      <c r="AD19" s="225" t="n">
        <f aca="false">IF('Indicator Date'!AD19="","x",'Indicator Date'!AD19)</f>
        <v>2018</v>
      </c>
      <c r="AE19" s="225" t="n">
        <f aca="false">IF('Indicator Date'!AE19="","x",'Indicator Date'!AE19)</f>
        <v>2020</v>
      </c>
      <c r="AF19" s="225" t="str">
        <f aca="false">IF('Indicator Date'!AF19="","x",'Indicator Date'!AF19)</f>
        <v>x</v>
      </c>
      <c r="AG19" s="225" t="n">
        <f aca="false">IF('Indicator Date'!AG19="","x",'Indicator Date'!AG19)</f>
        <v>2020</v>
      </c>
      <c r="AH19" s="225" t="n">
        <f aca="false">IF('Indicator Date'!AH19="","x",'Indicator Date'!AH19)</f>
        <v>2022</v>
      </c>
      <c r="AI19" s="225" t="n">
        <f aca="false">IF('Indicator Date'!AI19="","x",'Indicator Date'!AI19)</f>
        <v>2021</v>
      </c>
      <c r="AJ19" s="225" t="n">
        <f aca="false">IF('Indicator Date'!AJ19="","x",'Indicator Date'!AJ19)</f>
        <v>2021</v>
      </c>
      <c r="AK19" s="225" t="n">
        <f aca="false">IF('Indicator Date'!AK19="","x",'Indicator Date'!AK19)</f>
        <v>2019</v>
      </c>
      <c r="AL19" s="225" t="str">
        <f aca="false">IF('Indicator Date'!AL19="","x",RIGHT('Indicator Date'!AL19,4))</f>
        <v>x</v>
      </c>
      <c r="AM19" s="225" t="n">
        <f aca="false">IF('Indicator Date'!AM19="","x",'Indicator Date'!AM19)</f>
        <v>2022</v>
      </c>
      <c r="AN19" s="225" t="str">
        <f aca="false">IF('Indicator Date'!AN19="","x",'Indicator Date'!AN19)</f>
        <v>x</v>
      </c>
      <c r="AO19" s="225" t="str">
        <f aca="false">IF('Indicator Date'!AO19="","x",'Indicator Date'!AO19)</f>
        <v>x</v>
      </c>
      <c r="AP19" s="225" t="str">
        <f aca="false">IF('Indicator Date'!AP19="","x",'Indicator Date'!AP19)</f>
        <v>x</v>
      </c>
      <c r="AQ19" s="225" t="n">
        <f aca="false">IF('Indicator Date'!AQ19="","x",'Indicator Date'!AQ19)</f>
        <v>2020</v>
      </c>
      <c r="AR19" s="225" t="n">
        <f aca="false">IF('Indicator Date'!AR19="","x",'Indicator Date'!AR19)</f>
        <v>2020</v>
      </c>
      <c r="AS19" s="225" t="n">
        <f aca="false">IF('Indicator Date'!AS19="","x",'Indicator Date'!AS19)</f>
        <v>2014</v>
      </c>
      <c r="AT19" s="225" t="n">
        <f aca="false">IF('Indicator Date'!AT19="","x",'Indicator Date'!AT19)</f>
        <v>2020</v>
      </c>
      <c r="AU19" s="225" t="str">
        <f aca="false">IF('Indicator Date'!AU19="","x",'Indicator Date'!AU19)</f>
        <v>x</v>
      </c>
      <c r="AV19" s="225" t="str">
        <f aca="false">IF('Indicator Date'!AV19="","x",'Indicator Date'!AV19)</f>
        <v>x</v>
      </c>
      <c r="AW19" s="225" t="str">
        <f aca="false">IF('Indicator Date'!AW19="","x",'Indicator Date'!AW19)</f>
        <v>x</v>
      </c>
      <c r="AX19" s="225" t="n">
        <f aca="false">IF('Indicator Date'!AX19="","x",'Indicator Date'!AX19)</f>
        <v>2020</v>
      </c>
      <c r="AY19" s="225" t="n">
        <f aca="false">IF('Indicator Date'!AY19="","x",'Indicator Date'!AY19)</f>
        <v>2019</v>
      </c>
      <c r="AZ19" s="225" t="n">
        <f aca="false">IF('Indicator Date'!AZ19="","x",'Indicator Date'!AZ19)</f>
        <v>2019</v>
      </c>
      <c r="BA19" s="225" t="n">
        <f aca="false">IF('Indicator Date'!BA19="","x",'Indicator Date'!BA19)</f>
        <v>2020</v>
      </c>
      <c r="BB19" s="225" t="n">
        <f aca="false">IF('Indicator Date'!BB19="","x",'Indicator Date'!BB19)</f>
        <v>2021</v>
      </c>
      <c r="BC19" s="225" t="n">
        <f aca="false">IF('Indicator Date'!BC19="","x",'Indicator Date'!BC19)</f>
        <v>2022</v>
      </c>
      <c r="BD19" s="225" t="n">
        <f aca="false">IF('Indicator Date'!BD19="","x",YEAR('Indicator Date'!BD19))</f>
        <v>2022</v>
      </c>
      <c r="BE19" s="225" t="n">
        <f aca="false">IF('Indicator Date'!BE19="","x",YEAR('Indicator Date'!BE19))</f>
        <v>2022</v>
      </c>
      <c r="BF19" s="225" t="n">
        <f aca="false">IF('Indicator Date'!BF19="","x",'Indicator Date'!BF19)</f>
        <v>2021</v>
      </c>
      <c r="BG19" s="225" t="n">
        <f aca="false">IF('Indicator Date'!BG19="","x",'Indicator Date'!BG19)</f>
        <v>2020</v>
      </c>
      <c r="BH19" s="225" t="n">
        <f aca="false">IF('Indicator Date'!BH19="","x",'Indicator Date'!BH19)</f>
        <v>2020</v>
      </c>
      <c r="BI19" s="225" t="str">
        <f aca="false">IF('Indicator Date'!BI19="","x",'Indicator Date'!BI19)</f>
        <v>x</v>
      </c>
      <c r="BJ19" s="225" t="n">
        <f aca="false">IF('Indicator Date'!BJ19="","x",'Indicator Date'!BJ19)</f>
        <v>2020</v>
      </c>
      <c r="BK19" s="225" t="n">
        <f aca="false">IF('Indicator Date'!BK19="","x",'Indicator Date'!BK19)</f>
        <v>2021</v>
      </c>
      <c r="BL19" s="225" t="n">
        <f aca="false">IF('Indicator Date'!BL19="","x",'Indicator Date'!BL19)</f>
        <v>2020</v>
      </c>
      <c r="BM19" s="225" t="str">
        <f aca="false">IF('Indicator Date'!BM19="","x",'Indicator Date'!BM19)</f>
        <v>x</v>
      </c>
      <c r="BN19" s="225" t="n">
        <f aca="false">IF('Indicator Date'!BN19="","x",'Indicator Date'!BN19)</f>
        <v>2020</v>
      </c>
      <c r="BO19" s="225" t="n">
        <f aca="false">IF('Indicator Date'!BO19="","x",'Indicator Date'!BO19)</f>
        <v>2020</v>
      </c>
      <c r="BP19" s="225" t="n">
        <f aca="false">IF('Indicator Date'!BP19="","x",'Indicator Date'!BP19)</f>
        <v>2014</v>
      </c>
      <c r="BQ19" s="225" t="n">
        <f aca="false">IF('Indicator Date'!BQ19="","x",'Indicator Date'!BQ19)</f>
        <v>2020</v>
      </c>
      <c r="BR19" s="225" t="n">
        <f aca="false">IF('Indicator Date'!BR19="","x",'Indicator Date'!BR19)</f>
        <v>2020</v>
      </c>
      <c r="BS19" s="225" t="n">
        <f aca="false">IF('Indicator Date'!BS19="","x",'Indicator Date'!BS19)</f>
        <v>2016</v>
      </c>
      <c r="BT19" s="225" t="n">
        <f aca="false">IF('Indicator Date'!BT19="","x",'Indicator Date'!BT19)</f>
        <v>2020</v>
      </c>
      <c r="BU19" s="225" t="n">
        <f aca="false">IF('Indicator Date'!BU19="","x",'Indicator Date'!BU19)</f>
        <v>2020</v>
      </c>
      <c r="BV19" s="225" t="n">
        <f aca="false">IF('Indicator Date'!BV19="","x",'Indicator Date'!BV19)</f>
        <v>2020</v>
      </c>
      <c r="BW19" s="225" t="n">
        <f aca="false">IF('Indicator Date'!BW19="","x",'Indicator Date'!BW19)</f>
        <v>2019</v>
      </c>
      <c r="BX19" s="225" t="n">
        <f aca="false">IF('Indicator Date'!BX19="","x",'Indicator Date'!BX19)</f>
        <v>2017</v>
      </c>
      <c r="BY19" s="225" t="n">
        <f aca="false">IF('Indicator Date'!BY19="","x",'Indicator Date'!BY19)</f>
        <v>2020</v>
      </c>
      <c r="BZ19" s="225" t="n">
        <f aca="false">IF('Indicator Date'!BZ19="","x",'Indicator Date'!BZ19)</f>
        <v>2021</v>
      </c>
      <c r="CA19" s="225" t="n">
        <f aca="false">IF('Indicator Date'!CA19="","x",'Indicator Date'!CA19)</f>
        <v>2015</v>
      </c>
    </row>
    <row r="20" customFormat="false" ht="14.5" hidden="false" customHeight="false" outlineLevel="0" collapsed="false">
      <c r="A20" s="178" t="str">
        <f aca="false">'Indicator Data'!A22</f>
        <v>Belize</v>
      </c>
      <c r="B20" s="220" t="str">
        <f aca="false">'Indicator Data'!B22</f>
        <v>BLZ</v>
      </c>
      <c r="C20" s="225" t="n">
        <f aca="false">IF('Indicator Date'!C20="","x",'Indicator Date'!C20)</f>
        <v>2015</v>
      </c>
      <c r="D20" s="225" t="n">
        <f aca="false">IF('Indicator Date'!D20="","x",'Indicator Date'!D20)</f>
        <v>2015</v>
      </c>
      <c r="E20" s="225" t="n">
        <f aca="false">IF('Indicator Date'!E20="","x",'Indicator Date'!E20)</f>
        <v>2015</v>
      </c>
      <c r="F20" s="225" t="n">
        <f aca="false">IF('Indicator Date'!F20="","x",'Indicator Date'!F20)</f>
        <v>2015</v>
      </c>
      <c r="G20" s="225" t="n">
        <f aca="false">IF('Indicator Date'!G20="","x",'Indicator Date'!G20)</f>
        <v>2015</v>
      </c>
      <c r="H20" s="225" t="n">
        <f aca="false">IF('Indicator Date'!H20="","x",'Indicator Date'!H20)</f>
        <v>2015</v>
      </c>
      <c r="I20" s="225" t="n">
        <f aca="false">IF('Indicator Date'!I20="","x",'Indicator Date'!I20)</f>
        <v>2015</v>
      </c>
      <c r="J20" s="225" t="n">
        <f aca="false">IF('Indicator Date'!J20="","x",'Indicator Date'!J20)</f>
        <v>2021</v>
      </c>
      <c r="K20" s="225" t="n">
        <f aca="false">IF('Indicator Date'!K20="","x",'Indicator Date'!K20)</f>
        <v>2021</v>
      </c>
      <c r="L20" s="225" t="n">
        <f aca="false">IF('Indicator Date'!L20="","x",'Indicator Date'!L20)</f>
        <v>2020</v>
      </c>
      <c r="M20" s="225" t="n">
        <f aca="false">IF('Indicator Date'!M20="","x",'Indicator Date'!M20)</f>
        <v>2015</v>
      </c>
      <c r="N20" s="225" t="n">
        <f aca="false">IF('Indicator Date'!N20="","x",'Indicator Date'!N20)</f>
        <v>2015</v>
      </c>
      <c r="O20" s="225" t="n">
        <f aca="false">IF('Indicator Date'!O20="","x",'Indicator Date'!O20)</f>
        <v>2015</v>
      </c>
      <c r="P20" s="225" t="n">
        <f aca="false">IF('Indicator Date'!P20="","x",'Indicator Date'!P20)</f>
        <v>2015</v>
      </c>
      <c r="Q20" s="225" t="n">
        <f aca="false">IF('Indicator Date'!Q20="","x",'Indicator Date'!Q20)</f>
        <v>2020</v>
      </c>
      <c r="R20" s="225" t="n">
        <f aca="false">IF('Indicator Date'!R20="","x",'Indicator Date'!R20)</f>
        <v>2020</v>
      </c>
      <c r="S20" s="225" t="n">
        <f aca="false">IF('Indicator Date'!S20="","x",'Indicator Date'!S20)</f>
        <v>2020</v>
      </c>
      <c r="T20" s="225" t="n">
        <f aca="false">IF('Indicator Date'!T20="","x",'Indicator Date'!T20)</f>
        <v>2020</v>
      </c>
      <c r="U20" s="225" t="n">
        <f aca="false">IF('Indicator Date'!U20="","x",'Indicator Date'!U20)</f>
        <v>2015</v>
      </c>
      <c r="V20" s="225" t="n">
        <f aca="false">IF('Indicator Date'!V20="","x",'Indicator Date'!V20)</f>
        <v>2015</v>
      </c>
      <c r="W20" s="225" t="n">
        <f aca="false">IF('Indicator Date'!W20="","x",'Indicator Date'!W20)</f>
        <v>2015</v>
      </c>
      <c r="X20" s="225" t="n">
        <f aca="false">IF('Indicator Date'!X20="","x",'Indicator Date'!X20)</f>
        <v>2020</v>
      </c>
      <c r="Y20" s="225" t="n">
        <f aca="false">IF('Indicator Date'!Y20="","x",'Indicator Date'!Y20)</f>
        <v>2020</v>
      </c>
      <c r="Z20" s="225" t="n">
        <f aca="false">IF('Indicator Date'!Z20="","x",'Indicator Date'!Z20)</f>
        <v>2020</v>
      </c>
      <c r="AA20" s="225" t="str">
        <f aca="false">IF('Indicator Date'!AA20="","x",'Indicator Date'!AA20)</f>
        <v>x</v>
      </c>
      <c r="AB20" s="225" t="n">
        <f aca="false">IF('Indicator Date'!AB20="","x",'Indicator Date'!AB20)</f>
        <v>2020</v>
      </c>
      <c r="AC20" s="225" t="n">
        <f aca="false">IF('Indicator Date'!AC20="","x",'Indicator Date'!AC20)</f>
        <v>2020</v>
      </c>
      <c r="AD20" s="225" t="n">
        <f aca="false">IF('Indicator Date'!AD20="","x",'Indicator Date'!AD20)</f>
        <v>2018</v>
      </c>
      <c r="AE20" s="225" t="n">
        <f aca="false">IF('Indicator Date'!AE20="","x",'Indicator Date'!AE20)</f>
        <v>2020</v>
      </c>
      <c r="AF20" s="225" t="n">
        <f aca="false">IF('Indicator Date'!AF20="","x",'Indicator Date'!AF20)</f>
        <v>2018</v>
      </c>
      <c r="AG20" s="225" t="n">
        <f aca="false">IF('Indicator Date'!AG20="","x",'Indicator Date'!AG20)</f>
        <v>2020</v>
      </c>
      <c r="AH20" s="225" t="n">
        <f aca="false">IF('Indicator Date'!AH20="","x",'Indicator Date'!AH20)</f>
        <v>2022</v>
      </c>
      <c r="AI20" s="225" t="n">
        <f aca="false">IF('Indicator Date'!AI20="","x",'Indicator Date'!AI20)</f>
        <v>2021</v>
      </c>
      <c r="AJ20" s="225" t="n">
        <f aca="false">IF('Indicator Date'!AJ20="","x",'Indicator Date'!AJ20)</f>
        <v>2021</v>
      </c>
      <c r="AK20" s="225" t="n">
        <f aca="false">IF('Indicator Date'!AK20="","x",'Indicator Date'!AK20)</f>
        <v>2019</v>
      </c>
      <c r="AL20" s="225" t="str">
        <f aca="false">IF('Indicator Date'!AL20="","x",RIGHT('Indicator Date'!AL20,4))</f>
        <v>2016</v>
      </c>
      <c r="AM20" s="225" t="n">
        <f aca="false">IF('Indicator Date'!AM20="","x",'Indicator Date'!AM20)</f>
        <v>2022</v>
      </c>
      <c r="AN20" s="225" t="n">
        <f aca="false">IF('Indicator Date'!AN20="","x",'Indicator Date'!AN20)</f>
        <v>2019</v>
      </c>
      <c r="AO20" s="225" t="n">
        <f aca="false">IF('Indicator Date'!AO20="","x",'Indicator Date'!AO20)</f>
        <v>2020</v>
      </c>
      <c r="AP20" s="225" t="n">
        <f aca="false">IF('Indicator Date'!AP20="","x",'Indicator Date'!AP20)</f>
        <v>2020</v>
      </c>
      <c r="AQ20" s="225" t="n">
        <f aca="false">IF('Indicator Date'!AQ20="","x",'Indicator Date'!AQ20)</f>
        <v>2020</v>
      </c>
      <c r="AR20" s="225" t="n">
        <f aca="false">IF('Indicator Date'!AR20="","x",'Indicator Date'!AR20)</f>
        <v>2020</v>
      </c>
      <c r="AS20" s="225" t="n">
        <f aca="false">IF('Indicator Date'!AS20="","x",'Indicator Date'!AS20)</f>
        <v>2015</v>
      </c>
      <c r="AT20" s="225" t="n">
        <f aca="false">IF('Indicator Date'!AT20="","x",'Indicator Date'!AT20)</f>
        <v>2020</v>
      </c>
      <c r="AU20" s="225" t="n">
        <f aca="false">IF('Indicator Date'!AU20="","x",'Indicator Date'!AU20)</f>
        <v>2020</v>
      </c>
      <c r="AV20" s="225" t="n">
        <f aca="false">IF('Indicator Date'!AV20="","x",'Indicator Date'!AV20)</f>
        <v>2020</v>
      </c>
      <c r="AW20" s="225" t="n">
        <f aca="false">IF('Indicator Date'!AW20="","x",'Indicator Date'!AW20)</f>
        <v>2020</v>
      </c>
      <c r="AX20" s="225" t="n">
        <f aca="false">IF('Indicator Date'!AX20="","x",'Indicator Date'!AX20)</f>
        <v>2020</v>
      </c>
      <c r="AY20" s="225" t="n">
        <f aca="false">IF('Indicator Date'!AY20="","x",'Indicator Date'!AY20)</f>
        <v>2019</v>
      </c>
      <c r="AZ20" s="225" t="str">
        <f aca="false">IF('Indicator Date'!AZ20="","x",'Indicator Date'!AZ20)</f>
        <v>x</v>
      </c>
      <c r="BA20" s="225" t="n">
        <f aca="false">IF('Indicator Date'!BA20="","x",'Indicator Date'!BA20)</f>
        <v>2020</v>
      </c>
      <c r="BB20" s="225" t="n">
        <f aca="false">IF('Indicator Date'!BB20="","x",'Indicator Date'!BB20)</f>
        <v>2021</v>
      </c>
      <c r="BC20" s="225" t="n">
        <f aca="false">IF('Indicator Date'!BC20="","x",'Indicator Date'!BC20)</f>
        <v>2022</v>
      </c>
      <c r="BD20" s="225" t="n">
        <f aca="false">IF('Indicator Date'!BD20="","x",YEAR('Indicator Date'!BD20))</f>
        <v>2022</v>
      </c>
      <c r="BE20" s="225" t="n">
        <f aca="false">IF('Indicator Date'!BE20="","x",YEAR('Indicator Date'!BE20))</f>
        <v>2021</v>
      </c>
      <c r="BF20" s="225" t="n">
        <f aca="false">IF('Indicator Date'!BF20="","x",'Indicator Date'!BF20)</f>
        <v>2021</v>
      </c>
      <c r="BG20" s="225" t="n">
        <f aca="false">IF('Indicator Date'!BG20="","x",'Indicator Date'!BG20)</f>
        <v>2020</v>
      </c>
      <c r="BH20" s="225" t="n">
        <f aca="false">IF('Indicator Date'!BH20="","x",'Indicator Date'!BH20)</f>
        <v>2020</v>
      </c>
      <c r="BI20" s="225" t="str">
        <f aca="false">IF('Indicator Date'!BI20="","x",'Indicator Date'!BI20)</f>
        <v>x</v>
      </c>
      <c r="BJ20" s="225" t="n">
        <f aca="false">IF('Indicator Date'!BJ20="","x",'Indicator Date'!BJ20)</f>
        <v>2020</v>
      </c>
      <c r="BK20" s="225" t="str">
        <f aca="false">IF('Indicator Date'!BK20="","x",'Indicator Date'!BK20)</f>
        <v>x</v>
      </c>
      <c r="BL20" s="225" t="n">
        <f aca="false">IF('Indicator Date'!BL20="","x",'Indicator Date'!BL20)</f>
        <v>2020</v>
      </c>
      <c r="BM20" s="225" t="n">
        <f aca="false">IF('Indicator Date'!BM20="","x",'Indicator Date'!BM20)</f>
        <v>2000</v>
      </c>
      <c r="BN20" s="225" t="n">
        <f aca="false">IF('Indicator Date'!BN20="","x",'Indicator Date'!BN20)</f>
        <v>2019</v>
      </c>
      <c r="BO20" s="225" t="n">
        <f aca="false">IF('Indicator Date'!BO20="","x",'Indicator Date'!BO20)</f>
        <v>2020</v>
      </c>
      <c r="BP20" s="225" t="n">
        <f aca="false">IF('Indicator Date'!BP20="","x",'Indicator Date'!BP20)</f>
        <v>2014</v>
      </c>
      <c r="BQ20" s="225" t="n">
        <f aca="false">IF('Indicator Date'!BQ20="","x",'Indicator Date'!BQ20)</f>
        <v>2020</v>
      </c>
      <c r="BR20" s="225" t="n">
        <f aca="false">IF('Indicator Date'!BR20="","x",'Indicator Date'!BR20)</f>
        <v>2020</v>
      </c>
      <c r="BS20" s="225" t="n">
        <f aca="false">IF('Indicator Date'!BS20="","x",'Indicator Date'!BS20)</f>
        <v>2017</v>
      </c>
      <c r="BT20" s="225" t="n">
        <f aca="false">IF('Indicator Date'!BT20="","x",'Indicator Date'!BT20)</f>
        <v>2020</v>
      </c>
      <c r="BU20" s="225" t="n">
        <f aca="false">IF('Indicator Date'!BU20="","x",'Indicator Date'!BU20)</f>
        <v>2020</v>
      </c>
      <c r="BV20" s="225" t="str">
        <f aca="false">IF('Indicator Date'!BV20="","x",'Indicator Date'!BV20)</f>
        <v>x</v>
      </c>
      <c r="BW20" s="225" t="n">
        <f aca="false">IF('Indicator Date'!BW20="","x",'Indicator Date'!BW20)</f>
        <v>2019</v>
      </c>
      <c r="BX20" s="225" t="n">
        <f aca="false">IF('Indicator Date'!BX20="","x",'Indicator Date'!BX20)</f>
        <v>2017</v>
      </c>
      <c r="BY20" s="225" t="n">
        <f aca="false">IF('Indicator Date'!BY20="","x",'Indicator Date'!BY20)</f>
        <v>2020</v>
      </c>
      <c r="BZ20" s="225" t="n">
        <f aca="false">IF('Indicator Date'!BZ20="","x",'Indicator Date'!BZ20)</f>
        <v>2021</v>
      </c>
      <c r="CA20" s="225" t="n">
        <f aca="false">IF('Indicator Date'!CA20="","x",'Indicator Date'!CA20)</f>
        <v>2015</v>
      </c>
    </row>
    <row r="21" customFormat="false" ht="14.5" hidden="false" customHeight="false" outlineLevel="0" collapsed="false">
      <c r="A21" s="178" t="str">
        <f aca="false">'Indicator Data'!A23</f>
        <v>Benin</v>
      </c>
      <c r="B21" s="220" t="str">
        <f aca="false">'Indicator Data'!B23</f>
        <v>BEN</v>
      </c>
      <c r="C21" s="225" t="n">
        <f aca="false">IF('Indicator Date'!C21="","x",'Indicator Date'!C21)</f>
        <v>2015</v>
      </c>
      <c r="D21" s="225" t="n">
        <f aca="false">IF('Indicator Date'!D21="","x",'Indicator Date'!D21)</f>
        <v>2015</v>
      </c>
      <c r="E21" s="225" t="n">
        <f aca="false">IF('Indicator Date'!E21="","x",'Indicator Date'!E21)</f>
        <v>2015</v>
      </c>
      <c r="F21" s="225" t="n">
        <f aca="false">IF('Indicator Date'!F21="","x",'Indicator Date'!F21)</f>
        <v>2015</v>
      </c>
      <c r="G21" s="225" t="n">
        <f aca="false">IF('Indicator Date'!G21="","x",'Indicator Date'!G21)</f>
        <v>2015</v>
      </c>
      <c r="H21" s="225" t="n">
        <f aca="false">IF('Indicator Date'!H21="","x",'Indicator Date'!H21)</f>
        <v>2015</v>
      </c>
      <c r="I21" s="225" t="n">
        <f aca="false">IF('Indicator Date'!I21="","x",'Indicator Date'!I21)</f>
        <v>2015</v>
      </c>
      <c r="J21" s="225" t="n">
        <f aca="false">IF('Indicator Date'!J21="","x",'Indicator Date'!J21)</f>
        <v>2021</v>
      </c>
      <c r="K21" s="225" t="n">
        <f aca="false">IF('Indicator Date'!K21="","x",'Indicator Date'!K21)</f>
        <v>2021</v>
      </c>
      <c r="L21" s="225" t="n">
        <f aca="false">IF('Indicator Date'!L21="","x",'Indicator Date'!L21)</f>
        <v>2020</v>
      </c>
      <c r="M21" s="225" t="n">
        <f aca="false">IF('Indicator Date'!M21="","x",'Indicator Date'!M21)</f>
        <v>2015</v>
      </c>
      <c r="N21" s="225" t="n">
        <f aca="false">IF('Indicator Date'!N21="","x",'Indicator Date'!N21)</f>
        <v>2015</v>
      </c>
      <c r="O21" s="225" t="n">
        <f aca="false">IF('Indicator Date'!O21="","x",'Indicator Date'!O21)</f>
        <v>2015</v>
      </c>
      <c r="P21" s="225" t="n">
        <f aca="false">IF('Indicator Date'!P21="","x",'Indicator Date'!P21)</f>
        <v>2015</v>
      </c>
      <c r="Q21" s="225" t="n">
        <f aca="false">IF('Indicator Date'!Q21="","x",'Indicator Date'!Q21)</f>
        <v>2020</v>
      </c>
      <c r="R21" s="225" t="n">
        <f aca="false">IF('Indicator Date'!R21="","x",'Indicator Date'!R21)</f>
        <v>2020</v>
      </c>
      <c r="S21" s="225" t="n">
        <f aca="false">IF('Indicator Date'!S21="","x",'Indicator Date'!S21)</f>
        <v>2020</v>
      </c>
      <c r="T21" s="225" t="n">
        <f aca="false">IF('Indicator Date'!T21="","x",'Indicator Date'!T21)</f>
        <v>2020</v>
      </c>
      <c r="U21" s="225" t="n">
        <f aca="false">IF('Indicator Date'!U21="","x",'Indicator Date'!U21)</f>
        <v>2015</v>
      </c>
      <c r="V21" s="225" t="n">
        <f aca="false">IF('Indicator Date'!V21="","x",'Indicator Date'!V21)</f>
        <v>2015</v>
      </c>
      <c r="W21" s="225" t="n">
        <f aca="false">IF('Indicator Date'!W21="","x",'Indicator Date'!W21)</f>
        <v>2015</v>
      </c>
      <c r="X21" s="225" t="n">
        <f aca="false">IF('Indicator Date'!X21="","x",'Indicator Date'!X21)</f>
        <v>2020</v>
      </c>
      <c r="Y21" s="225" t="n">
        <f aca="false">IF('Indicator Date'!Y21="","x",'Indicator Date'!Y21)</f>
        <v>2020</v>
      </c>
      <c r="Z21" s="225" t="n">
        <f aca="false">IF('Indicator Date'!Z21="","x",'Indicator Date'!Z21)</f>
        <v>2020</v>
      </c>
      <c r="AA21" s="225" t="n">
        <f aca="false">IF('Indicator Date'!AA21="","x",'Indicator Date'!AA21)</f>
        <v>2018</v>
      </c>
      <c r="AB21" s="225" t="n">
        <f aca="false">IF('Indicator Date'!AB21="","x",'Indicator Date'!AB21)</f>
        <v>2020</v>
      </c>
      <c r="AC21" s="225" t="n">
        <f aca="false">IF('Indicator Date'!AC21="","x",'Indicator Date'!AC21)</f>
        <v>2020</v>
      </c>
      <c r="AD21" s="225" t="n">
        <f aca="false">IF('Indicator Date'!AD21="","x",'Indicator Date'!AD21)</f>
        <v>2018</v>
      </c>
      <c r="AE21" s="225" t="n">
        <f aca="false">IF('Indicator Date'!AE21="","x",'Indicator Date'!AE21)</f>
        <v>2020</v>
      </c>
      <c r="AF21" s="225" t="n">
        <f aca="false">IF('Indicator Date'!AF21="","x",'Indicator Date'!AF21)</f>
        <v>2018</v>
      </c>
      <c r="AG21" s="225" t="n">
        <f aca="false">IF('Indicator Date'!AG21="","x",'Indicator Date'!AG21)</f>
        <v>2020</v>
      </c>
      <c r="AH21" s="225" t="n">
        <f aca="false">IF('Indicator Date'!AH21="","x",'Indicator Date'!AH21)</f>
        <v>2022</v>
      </c>
      <c r="AI21" s="225" t="n">
        <f aca="false">IF('Indicator Date'!AI21="","x",'Indicator Date'!AI21)</f>
        <v>2021</v>
      </c>
      <c r="AJ21" s="225" t="n">
        <f aca="false">IF('Indicator Date'!AJ21="","x",'Indicator Date'!AJ21)</f>
        <v>2021</v>
      </c>
      <c r="AK21" s="225" t="n">
        <f aca="false">IF('Indicator Date'!AK21="","x",'Indicator Date'!AK21)</f>
        <v>2019</v>
      </c>
      <c r="AL21" s="225" t="str">
        <f aca="false">IF('Indicator Date'!AL21="","x",RIGHT('Indicator Date'!AL21,4))</f>
        <v>2018</v>
      </c>
      <c r="AM21" s="225" t="n">
        <f aca="false">IF('Indicator Date'!AM21="","x",'Indicator Date'!AM21)</f>
        <v>2022</v>
      </c>
      <c r="AN21" s="225" t="n">
        <f aca="false">IF('Indicator Date'!AN21="","x",'Indicator Date'!AN21)</f>
        <v>2019</v>
      </c>
      <c r="AO21" s="225" t="n">
        <f aca="false">IF('Indicator Date'!AO21="","x",'Indicator Date'!AO21)</f>
        <v>2020</v>
      </c>
      <c r="AP21" s="225" t="n">
        <f aca="false">IF('Indicator Date'!AP21="","x",'Indicator Date'!AP21)</f>
        <v>2020</v>
      </c>
      <c r="AQ21" s="225" t="n">
        <f aca="false">IF('Indicator Date'!AQ21="","x",'Indicator Date'!AQ21)</f>
        <v>2020</v>
      </c>
      <c r="AR21" s="225" t="n">
        <f aca="false">IF('Indicator Date'!AR21="","x",'Indicator Date'!AR21)</f>
        <v>2020</v>
      </c>
      <c r="AS21" s="225" t="n">
        <f aca="false">IF('Indicator Date'!AS21="","x",'Indicator Date'!AS21)</f>
        <v>2018</v>
      </c>
      <c r="AT21" s="225" t="n">
        <f aca="false">IF('Indicator Date'!AT21="","x",'Indicator Date'!AT21)</f>
        <v>2020</v>
      </c>
      <c r="AU21" s="225" t="n">
        <f aca="false">IF('Indicator Date'!AU21="","x",'Indicator Date'!AU21)</f>
        <v>2020</v>
      </c>
      <c r="AV21" s="225" t="n">
        <f aca="false">IF('Indicator Date'!AV21="","x",'Indicator Date'!AV21)</f>
        <v>2020</v>
      </c>
      <c r="AW21" s="225" t="n">
        <f aca="false">IF('Indicator Date'!AW21="","x",'Indicator Date'!AW21)</f>
        <v>2020</v>
      </c>
      <c r="AX21" s="225" t="n">
        <f aca="false">IF('Indicator Date'!AX21="","x",'Indicator Date'!AX21)</f>
        <v>2020</v>
      </c>
      <c r="AY21" s="225" t="n">
        <f aca="false">IF('Indicator Date'!AY21="","x",'Indicator Date'!AY21)</f>
        <v>2019</v>
      </c>
      <c r="AZ21" s="225" t="n">
        <f aca="false">IF('Indicator Date'!AZ21="","x",'Indicator Date'!AZ21)</f>
        <v>2018</v>
      </c>
      <c r="BA21" s="225" t="n">
        <f aca="false">IF('Indicator Date'!BA21="","x",'Indicator Date'!BA21)</f>
        <v>2020</v>
      </c>
      <c r="BB21" s="225" t="n">
        <f aca="false">IF('Indicator Date'!BB21="","x",'Indicator Date'!BB21)</f>
        <v>2021</v>
      </c>
      <c r="BC21" s="225" t="n">
        <f aca="false">IF('Indicator Date'!BC21="","x",'Indicator Date'!BC21)</f>
        <v>2022</v>
      </c>
      <c r="BD21" s="225" t="n">
        <f aca="false">IF('Indicator Date'!BD21="","x",YEAR('Indicator Date'!BD21))</f>
        <v>2022</v>
      </c>
      <c r="BE21" s="225" t="n">
        <f aca="false">IF('Indicator Date'!BE21="","x",YEAR('Indicator Date'!BE21))</f>
        <v>2021</v>
      </c>
      <c r="BF21" s="225" t="n">
        <f aca="false">IF('Indicator Date'!BF21="","x",'Indicator Date'!BF21)</f>
        <v>2021</v>
      </c>
      <c r="BG21" s="225" t="n">
        <f aca="false">IF('Indicator Date'!BG21="","x",'Indicator Date'!BG21)</f>
        <v>2020</v>
      </c>
      <c r="BH21" s="225" t="n">
        <f aca="false">IF('Indicator Date'!BH21="","x",'Indicator Date'!BH21)</f>
        <v>2020</v>
      </c>
      <c r="BI21" s="225" t="n">
        <f aca="false">IF('Indicator Date'!BI21="","x",'Indicator Date'!BI21)</f>
        <v>2015</v>
      </c>
      <c r="BJ21" s="225" t="n">
        <f aca="false">IF('Indicator Date'!BJ21="","x",'Indicator Date'!BJ21)</f>
        <v>2020</v>
      </c>
      <c r="BK21" s="225" t="n">
        <f aca="false">IF('Indicator Date'!BK21="","x",'Indicator Date'!BK21)</f>
        <v>2021</v>
      </c>
      <c r="BL21" s="225" t="n">
        <f aca="false">IF('Indicator Date'!BL21="","x",'Indicator Date'!BL21)</f>
        <v>2020</v>
      </c>
      <c r="BM21" s="225" t="n">
        <f aca="false">IF('Indicator Date'!BM21="","x",'Indicator Date'!BM21)</f>
        <v>2018</v>
      </c>
      <c r="BN21" s="225" t="n">
        <f aca="false">IF('Indicator Date'!BN21="","x",'Indicator Date'!BN21)</f>
        <v>2020</v>
      </c>
      <c r="BO21" s="225" t="n">
        <f aca="false">IF('Indicator Date'!BO21="","x",'Indicator Date'!BO21)</f>
        <v>2020</v>
      </c>
      <c r="BP21" s="225" t="n">
        <f aca="false">IF('Indicator Date'!BP21="","x",'Indicator Date'!BP21)</f>
        <v>2014</v>
      </c>
      <c r="BQ21" s="225" t="n">
        <f aca="false">IF('Indicator Date'!BQ21="","x",'Indicator Date'!BQ21)</f>
        <v>2020</v>
      </c>
      <c r="BR21" s="225" t="n">
        <f aca="false">IF('Indicator Date'!BR21="","x",'Indicator Date'!BR21)</f>
        <v>2020</v>
      </c>
      <c r="BS21" s="225" t="n">
        <f aca="false">IF('Indicator Date'!BS21="","x",'Indicator Date'!BS21)</f>
        <v>2016</v>
      </c>
      <c r="BT21" s="225" t="n">
        <f aca="false">IF('Indicator Date'!BT21="","x",'Indicator Date'!BT21)</f>
        <v>2020</v>
      </c>
      <c r="BU21" s="225" t="str">
        <f aca="false">IF('Indicator Date'!BU21="","x",'Indicator Date'!BU21)</f>
        <v>x</v>
      </c>
      <c r="BV21" s="225" t="n">
        <f aca="false">IF('Indicator Date'!BV21="","x",'Indicator Date'!BV21)</f>
        <v>2020</v>
      </c>
      <c r="BW21" s="225" t="n">
        <f aca="false">IF('Indicator Date'!BW21="","x",'Indicator Date'!BW21)</f>
        <v>2019</v>
      </c>
      <c r="BX21" s="225" t="n">
        <f aca="false">IF('Indicator Date'!BX21="","x",'Indicator Date'!BX21)</f>
        <v>2017</v>
      </c>
      <c r="BY21" s="225" t="n">
        <f aca="false">IF('Indicator Date'!BY21="","x",'Indicator Date'!BY21)</f>
        <v>2020</v>
      </c>
      <c r="BZ21" s="225" t="n">
        <f aca="false">IF('Indicator Date'!BZ21="","x",'Indicator Date'!BZ21)</f>
        <v>2021</v>
      </c>
      <c r="CA21" s="225" t="n">
        <f aca="false">IF('Indicator Date'!CA21="","x",'Indicator Date'!CA21)</f>
        <v>2015</v>
      </c>
    </row>
    <row r="22" customFormat="false" ht="14.5" hidden="false" customHeight="false" outlineLevel="0" collapsed="false">
      <c r="A22" s="178" t="str">
        <f aca="false">'Indicator Data'!A24</f>
        <v>Bhutan</v>
      </c>
      <c r="B22" s="220" t="str">
        <f aca="false">'Indicator Data'!B24</f>
        <v>BTN</v>
      </c>
      <c r="C22" s="225" t="n">
        <f aca="false">IF('Indicator Date'!C22="","x",'Indicator Date'!C22)</f>
        <v>2015</v>
      </c>
      <c r="D22" s="225" t="n">
        <f aca="false">IF('Indicator Date'!D22="","x",'Indicator Date'!D22)</f>
        <v>2015</v>
      </c>
      <c r="E22" s="225" t="n">
        <f aca="false">IF('Indicator Date'!E22="","x",'Indicator Date'!E22)</f>
        <v>2015</v>
      </c>
      <c r="F22" s="225" t="n">
        <f aca="false">IF('Indicator Date'!F22="","x",'Indicator Date'!F22)</f>
        <v>2015</v>
      </c>
      <c r="G22" s="225" t="n">
        <f aca="false">IF('Indicator Date'!G22="","x",'Indicator Date'!G22)</f>
        <v>2015</v>
      </c>
      <c r="H22" s="225" t="n">
        <f aca="false">IF('Indicator Date'!H22="","x",'Indicator Date'!H22)</f>
        <v>2015</v>
      </c>
      <c r="I22" s="225" t="n">
        <f aca="false">IF('Indicator Date'!I22="","x",'Indicator Date'!I22)</f>
        <v>2015</v>
      </c>
      <c r="J22" s="225" t="n">
        <f aca="false">IF('Indicator Date'!J22="","x",'Indicator Date'!J22)</f>
        <v>2021</v>
      </c>
      <c r="K22" s="225" t="n">
        <f aca="false">IF('Indicator Date'!K22="","x",'Indicator Date'!K22)</f>
        <v>2021</v>
      </c>
      <c r="L22" s="225" t="n">
        <f aca="false">IF('Indicator Date'!L22="","x",'Indicator Date'!L22)</f>
        <v>2020</v>
      </c>
      <c r="M22" s="225" t="n">
        <f aca="false">IF('Indicator Date'!M22="","x",'Indicator Date'!M22)</f>
        <v>2015</v>
      </c>
      <c r="N22" s="225" t="n">
        <f aca="false">IF('Indicator Date'!N22="","x",'Indicator Date'!N22)</f>
        <v>2015</v>
      </c>
      <c r="O22" s="225" t="n">
        <f aca="false">IF('Indicator Date'!O22="","x",'Indicator Date'!O22)</f>
        <v>2015</v>
      </c>
      <c r="P22" s="225" t="n">
        <f aca="false">IF('Indicator Date'!P22="","x",'Indicator Date'!P22)</f>
        <v>2015</v>
      </c>
      <c r="Q22" s="225" t="n">
        <f aca="false">IF('Indicator Date'!Q22="","x",'Indicator Date'!Q22)</f>
        <v>2020</v>
      </c>
      <c r="R22" s="225" t="n">
        <f aca="false">IF('Indicator Date'!R22="","x",'Indicator Date'!R22)</f>
        <v>2020</v>
      </c>
      <c r="S22" s="225" t="n">
        <f aca="false">IF('Indicator Date'!S22="","x",'Indicator Date'!S22)</f>
        <v>2020</v>
      </c>
      <c r="T22" s="225" t="n">
        <f aca="false">IF('Indicator Date'!T22="","x",'Indicator Date'!T22)</f>
        <v>2020</v>
      </c>
      <c r="U22" s="225" t="n">
        <f aca="false">IF('Indicator Date'!U22="","x",'Indicator Date'!U22)</f>
        <v>2015</v>
      </c>
      <c r="V22" s="225" t="n">
        <f aca="false">IF('Indicator Date'!V22="","x",'Indicator Date'!V22)</f>
        <v>2015</v>
      </c>
      <c r="W22" s="225" t="n">
        <f aca="false">IF('Indicator Date'!W22="","x",'Indicator Date'!W22)</f>
        <v>2015</v>
      </c>
      <c r="X22" s="225" t="n">
        <f aca="false">IF('Indicator Date'!X22="","x",'Indicator Date'!X22)</f>
        <v>2020</v>
      </c>
      <c r="Y22" s="225" t="n">
        <f aca="false">IF('Indicator Date'!Y22="","x",'Indicator Date'!Y22)</f>
        <v>2020</v>
      </c>
      <c r="Z22" s="225" t="n">
        <f aca="false">IF('Indicator Date'!Z22="","x",'Indicator Date'!Z22)</f>
        <v>2020</v>
      </c>
      <c r="AA22" s="225" t="str">
        <f aca="false">IF('Indicator Date'!AA22="","x",'Indicator Date'!AA22)</f>
        <v>x</v>
      </c>
      <c r="AB22" s="225" t="n">
        <f aca="false">IF('Indicator Date'!AB22="","x",'Indicator Date'!AB22)</f>
        <v>2020</v>
      </c>
      <c r="AC22" s="225" t="n">
        <f aca="false">IF('Indicator Date'!AC22="","x",'Indicator Date'!AC22)</f>
        <v>2020</v>
      </c>
      <c r="AD22" s="225" t="n">
        <f aca="false">IF('Indicator Date'!AD22="","x",'Indicator Date'!AD22)</f>
        <v>2018</v>
      </c>
      <c r="AE22" s="225" t="n">
        <f aca="false">IF('Indicator Date'!AE22="","x",'Indicator Date'!AE22)</f>
        <v>2020</v>
      </c>
      <c r="AF22" s="225" t="str">
        <f aca="false">IF('Indicator Date'!AF22="","x",'Indicator Date'!AF22)</f>
        <v>x</v>
      </c>
      <c r="AG22" s="225" t="n">
        <f aca="false">IF('Indicator Date'!AG22="","x",'Indicator Date'!AG22)</f>
        <v>2020</v>
      </c>
      <c r="AH22" s="225" t="n">
        <f aca="false">IF('Indicator Date'!AH22="","x",'Indicator Date'!AH22)</f>
        <v>2022</v>
      </c>
      <c r="AI22" s="225" t="n">
        <f aca="false">IF('Indicator Date'!AI22="","x",'Indicator Date'!AI22)</f>
        <v>2021</v>
      </c>
      <c r="AJ22" s="225" t="n">
        <f aca="false">IF('Indicator Date'!AJ22="","x",'Indicator Date'!AJ22)</f>
        <v>2021</v>
      </c>
      <c r="AK22" s="225" t="n">
        <f aca="false">IF('Indicator Date'!AK22="","x",'Indicator Date'!AK22)</f>
        <v>2019</v>
      </c>
      <c r="AL22" s="225" t="str">
        <f aca="false">IF('Indicator Date'!AL22="","x",RIGHT('Indicator Date'!AL22,4))</f>
        <v>2010</v>
      </c>
      <c r="AM22" s="225" t="n">
        <f aca="false">IF('Indicator Date'!AM22="","x",'Indicator Date'!AM22)</f>
        <v>2022</v>
      </c>
      <c r="AN22" s="225" t="n">
        <f aca="false">IF('Indicator Date'!AN22="","x",'Indicator Date'!AN22)</f>
        <v>2019</v>
      </c>
      <c r="AO22" s="225" t="n">
        <f aca="false">IF('Indicator Date'!AO22="","x",'Indicator Date'!AO22)</f>
        <v>2020</v>
      </c>
      <c r="AP22" s="225" t="n">
        <f aca="false">IF('Indicator Date'!AP22="","x",'Indicator Date'!AP22)</f>
        <v>2020</v>
      </c>
      <c r="AQ22" s="225" t="n">
        <f aca="false">IF('Indicator Date'!AQ22="","x",'Indicator Date'!AQ22)</f>
        <v>2020</v>
      </c>
      <c r="AR22" s="225" t="n">
        <f aca="false">IF('Indicator Date'!AR22="","x",'Indicator Date'!AR22)</f>
        <v>2020</v>
      </c>
      <c r="AS22" s="225" t="n">
        <f aca="false">IF('Indicator Date'!AS22="","x",'Indicator Date'!AS22)</f>
        <v>2010</v>
      </c>
      <c r="AT22" s="225" t="n">
        <f aca="false">IF('Indicator Date'!AT22="","x",'Indicator Date'!AT22)</f>
        <v>2020</v>
      </c>
      <c r="AU22" s="225" t="n">
        <f aca="false">IF('Indicator Date'!AU22="","x",'Indicator Date'!AU22)</f>
        <v>2020</v>
      </c>
      <c r="AV22" s="225" t="n">
        <f aca="false">IF('Indicator Date'!AV22="","x",'Indicator Date'!AV22)</f>
        <v>2020</v>
      </c>
      <c r="AW22" s="225" t="n">
        <f aca="false">IF('Indicator Date'!AW22="","x",'Indicator Date'!AW22)</f>
        <v>2020</v>
      </c>
      <c r="AX22" s="225" t="n">
        <f aca="false">IF('Indicator Date'!AX22="","x",'Indicator Date'!AX22)</f>
        <v>2020</v>
      </c>
      <c r="AY22" s="225" t="n">
        <f aca="false">IF('Indicator Date'!AY22="","x",'Indicator Date'!AY22)</f>
        <v>2019</v>
      </c>
      <c r="AZ22" s="225" t="n">
        <f aca="false">IF('Indicator Date'!AZ22="","x",'Indicator Date'!AZ22)</f>
        <v>2017</v>
      </c>
      <c r="BA22" s="225" t="n">
        <f aca="false">IF('Indicator Date'!BA22="","x",'Indicator Date'!BA22)</f>
        <v>2020</v>
      </c>
      <c r="BB22" s="225" t="n">
        <f aca="false">IF('Indicator Date'!BB22="","x",'Indicator Date'!BB22)</f>
        <v>2021</v>
      </c>
      <c r="BC22" s="225" t="n">
        <f aca="false">IF('Indicator Date'!BC22="","x",'Indicator Date'!BC22)</f>
        <v>2022</v>
      </c>
      <c r="BD22" s="225" t="n">
        <f aca="false">IF('Indicator Date'!BD22="","x",YEAR('Indicator Date'!BD22))</f>
        <v>2022</v>
      </c>
      <c r="BE22" s="225" t="n">
        <f aca="false">IF('Indicator Date'!BE22="","x",YEAR('Indicator Date'!BE22))</f>
        <v>2021</v>
      </c>
      <c r="BF22" s="225" t="n">
        <f aca="false">IF('Indicator Date'!BF22="","x",'Indicator Date'!BF22)</f>
        <v>2021</v>
      </c>
      <c r="BG22" s="225" t="n">
        <f aca="false">IF('Indicator Date'!BG22="","x",'Indicator Date'!BG22)</f>
        <v>2020</v>
      </c>
      <c r="BH22" s="225" t="n">
        <f aca="false">IF('Indicator Date'!BH22="","x",'Indicator Date'!BH22)</f>
        <v>2020</v>
      </c>
      <c r="BI22" s="225" t="n">
        <f aca="false">IF('Indicator Date'!BI22="","x",'Indicator Date'!BI22)</f>
        <v>2015</v>
      </c>
      <c r="BJ22" s="225" t="n">
        <f aca="false">IF('Indicator Date'!BJ22="","x",'Indicator Date'!BJ22)</f>
        <v>2020</v>
      </c>
      <c r="BK22" s="225" t="n">
        <f aca="false">IF('Indicator Date'!BK22="","x",'Indicator Date'!BK22)</f>
        <v>2021</v>
      </c>
      <c r="BL22" s="225" t="n">
        <f aca="false">IF('Indicator Date'!BL22="","x",'Indicator Date'!BL22)</f>
        <v>2020</v>
      </c>
      <c r="BM22" s="225" t="n">
        <f aca="false">IF('Indicator Date'!BM22="","x",'Indicator Date'!BM22)</f>
        <v>2017</v>
      </c>
      <c r="BN22" s="225" t="n">
        <f aca="false">IF('Indicator Date'!BN22="","x",'Indicator Date'!BN22)</f>
        <v>2020</v>
      </c>
      <c r="BO22" s="225" t="n">
        <f aca="false">IF('Indicator Date'!BO22="","x",'Indicator Date'!BO22)</f>
        <v>2020</v>
      </c>
      <c r="BP22" s="225" t="n">
        <f aca="false">IF('Indicator Date'!BP22="","x",'Indicator Date'!BP22)</f>
        <v>2014</v>
      </c>
      <c r="BQ22" s="225" t="n">
        <f aca="false">IF('Indicator Date'!BQ22="","x",'Indicator Date'!BQ22)</f>
        <v>2020</v>
      </c>
      <c r="BR22" s="225" t="n">
        <f aca="false">IF('Indicator Date'!BR22="","x",'Indicator Date'!BR22)</f>
        <v>2020</v>
      </c>
      <c r="BS22" s="225" t="n">
        <f aca="false">IF('Indicator Date'!BS22="","x",'Indicator Date'!BS22)</f>
        <v>2017</v>
      </c>
      <c r="BT22" s="225" t="n">
        <f aca="false">IF('Indicator Date'!BT22="","x",'Indicator Date'!BT22)</f>
        <v>2020</v>
      </c>
      <c r="BU22" s="225" t="n">
        <f aca="false">IF('Indicator Date'!BU22="","x",'Indicator Date'!BU22)</f>
        <v>2020</v>
      </c>
      <c r="BV22" s="225" t="n">
        <f aca="false">IF('Indicator Date'!BV22="","x",'Indicator Date'!BV22)</f>
        <v>2020</v>
      </c>
      <c r="BW22" s="225" t="n">
        <f aca="false">IF('Indicator Date'!BW22="","x",'Indicator Date'!BW22)</f>
        <v>2019</v>
      </c>
      <c r="BX22" s="225" t="n">
        <f aca="false">IF('Indicator Date'!BX22="","x",'Indicator Date'!BX22)</f>
        <v>2017</v>
      </c>
      <c r="BY22" s="225" t="n">
        <f aca="false">IF('Indicator Date'!BY22="","x",'Indicator Date'!BY22)</f>
        <v>2020</v>
      </c>
      <c r="BZ22" s="225" t="n">
        <f aca="false">IF('Indicator Date'!BZ22="","x",'Indicator Date'!BZ22)</f>
        <v>2021</v>
      </c>
      <c r="CA22" s="225" t="n">
        <f aca="false">IF('Indicator Date'!CA22="","x",'Indicator Date'!CA22)</f>
        <v>2015</v>
      </c>
    </row>
    <row r="23" customFormat="false" ht="14.5" hidden="false" customHeight="false" outlineLevel="0" collapsed="false">
      <c r="A23" s="178" t="str">
        <f aca="false">'Indicator Data'!A25</f>
        <v>Bolivia</v>
      </c>
      <c r="B23" s="220" t="str">
        <f aca="false">'Indicator Data'!B25</f>
        <v>BOL</v>
      </c>
      <c r="C23" s="225" t="n">
        <f aca="false">IF('Indicator Date'!C23="","x",'Indicator Date'!C23)</f>
        <v>2015</v>
      </c>
      <c r="D23" s="225" t="n">
        <f aca="false">IF('Indicator Date'!D23="","x",'Indicator Date'!D23)</f>
        <v>2015</v>
      </c>
      <c r="E23" s="225" t="n">
        <f aca="false">IF('Indicator Date'!E23="","x",'Indicator Date'!E23)</f>
        <v>2015</v>
      </c>
      <c r="F23" s="225" t="n">
        <f aca="false">IF('Indicator Date'!F23="","x",'Indicator Date'!F23)</f>
        <v>2015</v>
      </c>
      <c r="G23" s="225" t="n">
        <f aca="false">IF('Indicator Date'!G23="","x",'Indicator Date'!G23)</f>
        <v>2015</v>
      </c>
      <c r="H23" s="225" t="n">
        <f aca="false">IF('Indicator Date'!H23="","x",'Indicator Date'!H23)</f>
        <v>2015</v>
      </c>
      <c r="I23" s="225" t="n">
        <f aca="false">IF('Indicator Date'!I23="","x",'Indicator Date'!I23)</f>
        <v>2015</v>
      </c>
      <c r="J23" s="225" t="n">
        <f aca="false">IF('Indicator Date'!J23="","x",'Indicator Date'!J23)</f>
        <v>2021</v>
      </c>
      <c r="K23" s="225" t="n">
        <f aca="false">IF('Indicator Date'!K23="","x",'Indicator Date'!K23)</f>
        <v>2021</v>
      </c>
      <c r="L23" s="225" t="n">
        <f aca="false">IF('Indicator Date'!L23="","x",'Indicator Date'!L23)</f>
        <v>2020</v>
      </c>
      <c r="M23" s="225" t="n">
        <f aca="false">IF('Indicator Date'!M23="","x",'Indicator Date'!M23)</f>
        <v>2015</v>
      </c>
      <c r="N23" s="225" t="n">
        <f aca="false">IF('Indicator Date'!N23="","x",'Indicator Date'!N23)</f>
        <v>2015</v>
      </c>
      <c r="O23" s="225" t="n">
        <f aca="false">IF('Indicator Date'!O23="","x",'Indicator Date'!O23)</f>
        <v>2015</v>
      </c>
      <c r="P23" s="225" t="n">
        <f aca="false">IF('Indicator Date'!P23="","x",'Indicator Date'!P23)</f>
        <v>2015</v>
      </c>
      <c r="Q23" s="225" t="n">
        <f aca="false">IF('Indicator Date'!Q23="","x",'Indicator Date'!Q23)</f>
        <v>2020</v>
      </c>
      <c r="R23" s="225" t="n">
        <f aca="false">IF('Indicator Date'!R23="","x",'Indicator Date'!R23)</f>
        <v>2020</v>
      </c>
      <c r="S23" s="225" t="n">
        <f aca="false">IF('Indicator Date'!S23="","x",'Indicator Date'!S23)</f>
        <v>2020</v>
      </c>
      <c r="T23" s="225" t="n">
        <f aca="false">IF('Indicator Date'!T23="","x",'Indicator Date'!T23)</f>
        <v>2020</v>
      </c>
      <c r="U23" s="225" t="n">
        <f aca="false">IF('Indicator Date'!U23="","x",'Indicator Date'!U23)</f>
        <v>2015</v>
      </c>
      <c r="V23" s="225" t="n">
        <f aca="false">IF('Indicator Date'!V23="","x",'Indicator Date'!V23)</f>
        <v>2015</v>
      </c>
      <c r="W23" s="225" t="n">
        <f aca="false">IF('Indicator Date'!W23="","x",'Indicator Date'!W23)</f>
        <v>2015</v>
      </c>
      <c r="X23" s="225" t="n">
        <f aca="false">IF('Indicator Date'!X23="","x",'Indicator Date'!X23)</f>
        <v>2020</v>
      </c>
      <c r="Y23" s="225" t="n">
        <f aca="false">IF('Indicator Date'!Y23="","x",'Indicator Date'!Y23)</f>
        <v>2020</v>
      </c>
      <c r="Z23" s="225" t="n">
        <f aca="false">IF('Indicator Date'!Z23="","x",'Indicator Date'!Z23)</f>
        <v>2020</v>
      </c>
      <c r="AA23" s="225" t="n">
        <f aca="false">IF('Indicator Date'!AA23="","x",'Indicator Date'!AA23)</f>
        <v>2012</v>
      </c>
      <c r="AB23" s="225" t="n">
        <f aca="false">IF('Indicator Date'!AB23="","x",'Indicator Date'!AB23)</f>
        <v>2020</v>
      </c>
      <c r="AC23" s="225" t="n">
        <f aca="false">IF('Indicator Date'!AC23="","x",'Indicator Date'!AC23)</f>
        <v>2020</v>
      </c>
      <c r="AD23" s="225" t="n">
        <f aca="false">IF('Indicator Date'!AD23="","x",'Indicator Date'!AD23)</f>
        <v>2018</v>
      </c>
      <c r="AE23" s="225" t="n">
        <f aca="false">IF('Indicator Date'!AE23="","x",'Indicator Date'!AE23)</f>
        <v>2020</v>
      </c>
      <c r="AF23" s="225" t="n">
        <f aca="false">IF('Indicator Date'!AF23="","x",'Indicator Date'!AF23)</f>
        <v>2018</v>
      </c>
      <c r="AG23" s="225" t="n">
        <f aca="false">IF('Indicator Date'!AG23="","x",'Indicator Date'!AG23)</f>
        <v>2020</v>
      </c>
      <c r="AH23" s="225" t="n">
        <f aca="false">IF('Indicator Date'!AH23="","x",'Indicator Date'!AH23)</f>
        <v>2022</v>
      </c>
      <c r="AI23" s="225" t="n">
        <f aca="false">IF('Indicator Date'!AI23="","x",'Indicator Date'!AI23)</f>
        <v>2021</v>
      </c>
      <c r="AJ23" s="225" t="n">
        <f aca="false">IF('Indicator Date'!AJ23="","x",'Indicator Date'!AJ23)</f>
        <v>2021</v>
      </c>
      <c r="AK23" s="225" t="n">
        <f aca="false">IF('Indicator Date'!AK23="","x",'Indicator Date'!AK23)</f>
        <v>2019</v>
      </c>
      <c r="AL23" s="225" t="str">
        <f aca="false">IF('Indicator Date'!AL23="","x",RIGHT('Indicator Date'!AL23,4))</f>
        <v>2016</v>
      </c>
      <c r="AM23" s="225" t="n">
        <f aca="false">IF('Indicator Date'!AM23="","x",'Indicator Date'!AM23)</f>
        <v>2022</v>
      </c>
      <c r="AN23" s="225" t="n">
        <f aca="false">IF('Indicator Date'!AN23="","x",'Indicator Date'!AN23)</f>
        <v>2019</v>
      </c>
      <c r="AO23" s="225" t="n">
        <f aca="false">IF('Indicator Date'!AO23="","x",'Indicator Date'!AO23)</f>
        <v>2020</v>
      </c>
      <c r="AP23" s="225" t="n">
        <f aca="false">IF('Indicator Date'!AP23="","x",'Indicator Date'!AP23)</f>
        <v>2020</v>
      </c>
      <c r="AQ23" s="225" t="n">
        <f aca="false">IF('Indicator Date'!AQ23="","x",'Indicator Date'!AQ23)</f>
        <v>2020</v>
      </c>
      <c r="AR23" s="225" t="n">
        <f aca="false">IF('Indicator Date'!AR23="","x",'Indicator Date'!AR23)</f>
        <v>2020</v>
      </c>
      <c r="AS23" s="225" t="n">
        <f aca="false">IF('Indicator Date'!AS23="","x",'Indicator Date'!AS23)</f>
        <v>2016</v>
      </c>
      <c r="AT23" s="225" t="n">
        <f aca="false">IF('Indicator Date'!AT23="","x",'Indicator Date'!AT23)</f>
        <v>2020</v>
      </c>
      <c r="AU23" s="225" t="n">
        <f aca="false">IF('Indicator Date'!AU23="","x",'Indicator Date'!AU23)</f>
        <v>2020</v>
      </c>
      <c r="AV23" s="225" t="n">
        <f aca="false">IF('Indicator Date'!AV23="","x",'Indicator Date'!AV23)</f>
        <v>2020</v>
      </c>
      <c r="AW23" s="225" t="n">
        <f aca="false">IF('Indicator Date'!AW23="","x",'Indicator Date'!AW23)</f>
        <v>2020</v>
      </c>
      <c r="AX23" s="225" t="n">
        <f aca="false">IF('Indicator Date'!AX23="","x",'Indicator Date'!AX23)</f>
        <v>2020</v>
      </c>
      <c r="AY23" s="225" t="n">
        <f aca="false">IF('Indicator Date'!AY23="","x",'Indicator Date'!AY23)</f>
        <v>2019</v>
      </c>
      <c r="AZ23" s="225" t="n">
        <f aca="false">IF('Indicator Date'!AZ23="","x",'Indicator Date'!AZ23)</f>
        <v>2020</v>
      </c>
      <c r="BA23" s="225" t="n">
        <f aca="false">IF('Indicator Date'!BA23="","x",'Indicator Date'!BA23)</f>
        <v>2020</v>
      </c>
      <c r="BB23" s="225" t="n">
        <f aca="false">IF('Indicator Date'!BB23="","x",'Indicator Date'!BB23)</f>
        <v>2021</v>
      </c>
      <c r="BC23" s="225" t="n">
        <f aca="false">IF('Indicator Date'!BC23="","x",'Indicator Date'!BC23)</f>
        <v>2022</v>
      </c>
      <c r="BD23" s="225" t="n">
        <f aca="false">IF('Indicator Date'!BD23="","x",YEAR('Indicator Date'!BD23))</f>
        <v>2022</v>
      </c>
      <c r="BE23" s="225" t="n">
        <f aca="false">IF('Indicator Date'!BE23="","x",YEAR('Indicator Date'!BE23))</f>
        <v>2021</v>
      </c>
      <c r="BF23" s="225" t="n">
        <f aca="false">IF('Indicator Date'!BF23="","x",'Indicator Date'!BF23)</f>
        <v>2021</v>
      </c>
      <c r="BG23" s="225" t="n">
        <f aca="false">IF('Indicator Date'!BG23="","x",'Indicator Date'!BG23)</f>
        <v>2020</v>
      </c>
      <c r="BH23" s="225" t="n">
        <f aca="false">IF('Indicator Date'!BH23="","x",'Indicator Date'!BH23)</f>
        <v>2020</v>
      </c>
      <c r="BI23" s="225" t="n">
        <f aca="false">IF('Indicator Date'!BI23="","x",'Indicator Date'!BI23)</f>
        <v>2013</v>
      </c>
      <c r="BJ23" s="225" t="n">
        <f aca="false">IF('Indicator Date'!BJ23="","x",'Indicator Date'!BJ23)</f>
        <v>2020</v>
      </c>
      <c r="BK23" s="225" t="n">
        <f aca="false">IF('Indicator Date'!BK23="","x",'Indicator Date'!BK23)</f>
        <v>2021</v>
      </c>
      <c r="BL23" s="225" t="n">
        <f aca="false">IF('Indicator Date'!BL23="","x",'Indicator Date'!BL23)</f>
        <v>2020</v>
      </c>
      <c r="BM23" s="225" t="n">
        <f aca="false">IF('Indicator Date'!BM23="","x",'Indicator Date'!BM23)</f>
        <v>2020</v>
      </c>
      <c r="BN23" s="225" t="n">
        <f aca="false">IF('Indicator Date'!BN23="","x",'Indicator Date'!BN23)</f>
        <v>2020</v>
      </c>
      <c r="BO23" s="225" t="n">
        <f aca="false">IF('Indicator Date'!BO23="","x",'Indicator Date'!BO23)</f>
        <v>2020</v>
      </c>
      <c r="BP23" s="225" t="n">
        <f aca="false">IF('Indicator Date'!BP23="","x",'Indicator Date'!BP23)</f>
        <v>2014</v>
      </c>
      <c r="BQ23" s="225" t="n">
        <f aca="false">IF('Indicator Date'!BQ23="","x",'Indicator Date'!BQ23)</f>
        <v>2020</v>
      </c>
      <c r="BR23" s="225" t="n">
        <f aca="false">IF('Indicator Date'!BR23="","x",'Indicator Date'!BR23)</f>
        <v>2020</v>
      </c>
      <c r="BS23" s="225" t="n">
        <f aca="false">IF('Indicator Date'!BS23="","x",'Indicator Date'!BS23)</f>
        <v>2016</v>
      </c>
      <c r="BT23" s="225" t="n">
        <f aca="false">IF('Indicator Date'!BT23="","x",'Indicator Date'!BT23)</f>
        <v>2020</v>
      </c>
      <c r="BU23" s="225" t="n">
        <f aca="false">IF('Indicator Date'!BU23="","x",'Indicator Date'!BU23)</f>
        <v>2020</v>
      </c>
      <c r="BV23" s="225" t="n">
        <f aca="false">IF('Indicator Date'!BV23="","x",'Indicator Date'!BV23)</f>
        <v>2020</v>
      </c>
      <c r="BW23" s="225" t="n">
        <f aca="false">IF('Indicator Date'!BW23="","x",'Indicator Date'!BW23)</f>
        <v>2019</v>
      </c>
      <c r="BX23" s="225" t="n">
        <f aca="false">IF('Indicator Date'!BX23="","x",'Indicator Date'!BX23)</f>
        <v>2017</v>
      </c>
      <c r="BY23" s="225" t="n">
        <f aca="false">IF('Indicator Date'!BY23="","x",'Indicator Date'!BY23)</f>
        <v>2020</v>
      </c>
      <c r="BZ23" s="225" t="n">
        <f aca="false">IF('Indicator Date'!BZ23="","x",'Indicator Date'!BZ23)</f>
        <v>2021</v>
      </c>
      <c r="CA23" s="225" t="n">
        <f aca="false">IF('Indicator Date'!CA23="","x",'Indicator Date'!CA23)</f>
        <v>2015</v>
      </c>
    </row>
    <row r="24" customFormat="false" ht="14.5" hidden="false" customHeight="false" outlineLevel="0" collapsed="false">
      <c r="A24" s="178" t="str">
        <f aca="false">'Indicator Data'!A26</f>
        <v>Bosnia and Herzegovina</v>
      </c>
      <c r="B24" s="220" t="str">
        <f aca="false">'Indicator Data'!B26</f>
        <v>BIH</v>
      </c>
      <c r="C24" s="225" t="n">
        <f aca="false">IF('Indicator Date'!C24="","x",'Indicator Date'!C24)</f>
        <v>2015</v>
      </c>
      <c r="D24" s="225" t="n">
        <f aca="false">IF('Indicator Date'!D24="","x",'Indicator Date'!D24)</f>
        <v>2015</v>
      </c>
      <c r="E24" s="225" t="n">
        <f aca="false">IF('Indicator Date'!E24="","x",'Indicator Date'!E24)</f>
        <v>2015</v>
      </c>
      <c r="F24" s="225" t="n">
        <f aca="false">IF('Indicator Date'!F24="","x",'Indicator Date'!F24)</f>
        <v>2015</v>
      </c>
      <c r="G24" s="225" t="n">
        <f aca="false">IF('Indicator Date'!G24="","x",'Indicator Date'!G24)</f>
        <v>2015</v>
      </c>
      <c r="H24" s="225" t="n">
        <f aca="false">IF('Indicator Date'!H24="","x",'Indicator Date'!H24)</f>
        <v>2015</v>
      </c>
      <c r="I24" s="225" t="n">
        <f aca="false">IF('Indicator Date'!I24="","x",'Indicator Date'!I24)</f>
        <v>2015</v>
      </c>
      <c r="J24" s="225" t="n">
        <f aca="false">IF('Indicator Date'!J24="","x",'Indicator Date'!J24)</f>
        <v>2021</v>
      </c>
      <c r="K24" s="225" t="n">
        <f aca="false">IF('Indicator Date'!K24="","x",'Indicator Date'!K24)</f>
        <v>2021</v>
      </c>
      <c r="L24" s="225" t="n">
        <f aca="false">IF('Indicator Date'!L24="","x",'Indicator Date'!L24)</f>
        <v>2020</v>
      </c>
      <c r="M24" s="225" t="n">
        <f aca="false">IF('Indicator Date'!M24="","x",'Indicator Date'!M24)</f>
        <v>2015</v>
      </c>
      <c r="N24" s="225" t="n">
        <f aca="false">IF('Indicator Date'!N24="","x",'Indicator Date'!N24)</f>
        <v>2015</v>
      </c>
      <c r="O24" s="225" t="n">
        <f aca="false">IF('Indicator Date'!O24="","x",'Indicator Date'!O24)</f>
        <v>2015</v>
      </c>
      <c r="P24" s="225" t="n">
        <f aca="false">IF('Indicator Date'!P24="","x",'Indicator Date'!P24)</f>
        <v>2015</v>
      </c>
      <c r="Q24" s="225" t="n">
        <f aca="false">IF('Indicator Date'!Q24="","x",'Indicator Date'!Q24)</f>
        <v>2020</v>
      </c>
      <c r="R24" s="225" t="n">
        <f aca="false">IF('Indicator Date'!R24="","x",'Indicator Date'!R24)</f>
        <v>2020</v>
      </c>
      <c r="S24" s="225" t="n">
        <f aca="false">IF('Indicator Date'!S24="","x",'Indicator Date'!S24)</f>
        <v>2020</v>
      </c>
      <c r="T24" s="225" t="n">
        <f aca="false">IF('Indicator Date'!T24="","x",'Indicator Date'!T24)</f>
        <v>2020</v>
      </c>
      <c r="U24" s="225" t="n">
        <f aca="false">IF('Indicator Date'!U24="","x",'Indicator Date'!U24)</f>
        <v>2015</v>
      </c>
      <c r="V24" s="225" t="n">
        <f aca="false">IF('Indicator Date'!V24="","x",'Indicator Date'!V24)</f>
        <v>2015</v>
      </c>
      <c r="W24" s="225" t="n">
        <f aca="false">IF('Indicator Date'!W24="","x",'Indicator Date'!W24)</f>
        <v>2015</v>
      </c>
      <c r="X24" s="225" t="n">
        <f aca="false">IF('Indicator Date'!X24="","x",'Indicator Date'!X24)</f>
        <v>2020</v>
      </c>
      <c r="Y24" s="225" t="n">
        <f aca="false">IF('Indicator Date'!Y24="","x",'Indicator Date'!Y24)</f>
        <v>2020</v>
      </c>
      <c r="Z24" s="225" t="n">
        <f aca="false">IF('Indicator Date'!Z24="","x",'Indicator Date'!Z24)</f>
        <v>2020</v>
      </c>
      <c r="AA24" s="225" t="str">
        <f aca="false">IF('Indicator Date'!AA24="","x",'Indicator Date'!AA24)</f>
        <v>x</v>
      </c>
      <c r="AB24" s="225" t="n">
        <f aca="false">IF('Indicator Date'!AB24="","x",'Indicator Date'!AB24)</f>
        <v>2018</v>
      </c>
      <c r="AC24" s="225" t="n">
        <f aca="false">IF('Indicator Date'!AC24="","x",'Indicator Date'!AC24)</f>
        <v>2016</v>
      </c>
      <c r="AD24" s="225" t="n">
        <f aca="false">IF('Indicator Date'!AD24="","x",'Indicator Date'!AD24)</f>
        <v>2018</v>
      </c>
      <c r="AE24" s="225" t="n">
        <f aca="false">IF('Indicator Date'!AE24="","x",'Indicator Date'!AE24)</f>
        <v>2019</v>
      </c>
      <c r="AF24" s="225" t="n">
        <f aca="false">IF('Indicator Date'!AF24="","x",'Indicator Date'!AF24)</f>
        <v>2018</v>
      </c>
      <c r="AG24" s="225" t="n">
        <f aca="false">IF('Indicator Date'!AG24="","x",'Indicator Date'!AG24)</f>
        <v>2020</v>
      </c>
      <c r="AH24" s="225" t="n">
        <f aca="false">IF('Indicator Date'!AH24="","x",'Indicator Date'!AH24)</f>
        <v>2022</v>
      </c>
      <c r="AI24" s="225" t="n">
        <f aca="false">IF('Indicator Date'!AI24="","x",'Indicator Date'!AI24)</f>
        <v>2021</v>
      </c>
      <c r="AJ24" s="225" t="n">
        <f aca="false">IF('Indicator Date'!AJ24="","x",'Indicator Date'!AJ24)</f>
        <v>2021</v>
      </c>
      <c r="AK24" s="225" t="n">
        <f aca="false">IF('Indicator Date'!AK24="","x",'Indicator Date'!AK24)</f>
        <v>2019</v>
      </c>
      <c r="AL24" s="225" t="str">
        <f aca="false">IF('Indicator Date'!AL24="","x",RIGHT('Indicator Date'!AL24,4))</f>
        <v>2012</v>
      </c>
      <c r="AM24" s="225" t="n">
        <f aca="false">IF('Indicator Date'!AM24="","x",'Indicator Date'!AM24)</f>
        <v>2022</v>
      </c>
      <c r="AN24" s="225" t="n">
        <f aca="false">IF('Indicator Date'!AN24="","x",'Indicator Date'!AN24)</f>
        <v>2019</v>
      </c>
      <c r="AO24" s="225" t="n">
        <f aca="false">IF('Indicator Date'!AO24="","x",'Indicator Date'!AO24)</f>
        <v>2020</v>
      </c>
      <c r="AP24" s="225" t="n">
        <f aca="false">IF('Indicator Date'!AP24="","x",'Indicator Date'!AP24)</f>
        <v>2020</v>
      </c>
      <c r="AQ24" s="225" t="n">
        <f aca="false">IF('Indicator Date'!AQ24="","x",'Indicator Date'!AQ24)</f>
        <v>2020</v>
      </c>
      <c r="AR24" s="225" t="n">
        <f aca="false">IF('Indicator Date'!AR24="","x",'Indicator Date'!AR24)</f>
        <v>2020</v>
      </c>
      <c r="AS24" s="225" t="n">
        <f aca="false">IF('Indicator Date'!AS24="","x",'Indicator Date'!AS24)</f>
        <v>2012</v>
      </c>
      <c r="AT24" s="225" t="n">
        <f aca="false">IF('Indicator Date'!AT24="","x",'Indicator Date'!AT24)</f>
        <v>2020</v>
      </c>
      <c r="AU24" s="225" t="str">
        <f aca="false">IF('Indicator Date'!AU24="","x",'Indicator Date'!AU24)</f>
        <v>x</v>
      </c>
      <c r="AV24" s="225" t="str">
        <f aca="false">IF('Indicator Date'!AV24="","x",'Indicator Date'!AV24)</f>
        <v>x</v>
      </c>
      <c r="AW24" s="225" t="str">
        <f aca="false">IF('Indicator Date'!AW24="","x",'Indicator Date'!AW24)</f>
        <v>x</v>
      </c>
      <c r="AX24" s="225" t="n">
        <f aca="false">IF('Indicator Date'!AX24="","x",'Indicator Date'!AX24)</f>
        <v>2020</v>
      </c>
      <c r="AY24" s="225" t="n">
        <f aca="false">IF('Indicator Date'!AY24="","x",'Indicator Date'!AY24)</f>
        <v>2019</v>
      </c>
      <c r="AZ24" s="225" t="n">
        <f aca="false">IF('Indicator Date'!AZ24="","x",'Indicator Date'!AZ24)</f>
        <v>2011</v>
      </c>
      <c r="BA24" s="225" t="n">
        <f aca="false">IF('Indicator Date'!BA24="","x",'Indicator Date'!BA24)</f>
        <v>2020</v>
      </c>
      <c r="BB24" s="225" t="n">
        <f aca="false">IF('Indicator Date'!BB24="","x",'Indicator Date'!BB24)</f>
        <v>2021</v>
      </c>
      <c r="BC24" s="225" t="n">
        <f aca="false">IF('Indicator Date'!BC24="","x",'Indicator Date'!BC24)</f>
        <v>2022</v>
      </c>
      <c r="BD24" s="225" t="n">
        <f aca="false">IF('Indicator Date'!BD24="","x",YEAR('Indicator Date'!BD24))</f>
        <v>2022</v>
      </c>
      <c r="BE24" s="225" t="n">
        <f aca="false">IF('Indicator Date'!BE24="","x",YEAR('Indicator Date'!BE24))</f>
        <v>2021</v>
      </c>
      <c r="BF24" s="225" t="n">
        <f aca="false">IF('Indicator Date'!BF24="","x",'Indicator Date'!BF24)</f>
        <v>2021</v>
      </c>
      <c r="BG24" s="225" t="n">
        <f aca="false">IF('Indicator Date'!BG24="","x",'Indicator Date'!BG24)</f>
        <v>2020</v>
      </c>
      <c r="BH24" s="225" t="n">
        <f aca="false">IF('Indicator Date'!BH24="","x",'Indicator Date'!BH24)</f>
        <v>2020</v>
      </c>
      <c r="BI24" s="225" t="str">
        <f aca="false">IF('Indicator Date'!BI24="","x",'Indicator Date'!BI24)</f>
        <v>x</v>
      </c>
      <c r="BJ24" s="225" t="n">
        <f aca="false">IF('Indicator Date'!BJ24="","x",'Indicator Date'!BJ24)</f>
        <v>2020</v>
      </c>
      <c r="BK24" s="225" t="n">
        <f aca="false">IF('Indicator Date'!BK24="","x",'Indicator Date'!BK24)</f>
        <v>2021</v>
      </c>
      <c r="BL24" s="225" t="n">
        <f aca="false">IF('Indicator Date'!BL24="","x",'Indicator Date'!BL24)</f>
        <v>2020</v>
      </c>
      <c r="BM24" s="225" t="n">
        <f aca="false">IF('Indicator Date'!BM24="","x",'Indicator Date'!BM24)</f>
        <v>2013</v>
      </c>
      <c r="BN24" s="225" t="n">
        <f aca="false">IF('Indicator Date'!BN24="","x",'Indicator Date'!BN24)</f>
        <v>2020</v>
      </c>
      <c r="BO24" s="225" t="n">
        <f aca="false">IF('Indicator Date'!BO24="","x",'Indicator Date'!BO24)</f>
        <v>2020</v>
      </c>
      <c r="BP24" s="225" t="n">
        <f aca="false">IF('Indicator Date'!BP24="","x",'Indicator Date'!BP24)</f>
        <v>2014</v>
      </c>
      <c r="BQ24" s="225" t="n">
        <f aca="false">IF('Indicator Date'!BQ24="","x",'Indicator Date'!BQ24)</f>
        <v>2018</v>
      </c>
      <c r="BR24" s="225" t="n">
        <f aca="false">IF('Indicator Date'!BR24="","x",'Indicator Date'!BR24)</f>
        <v>2018</v>
      </c>
      <c r="BS24" s="225" t="n">
        <f aca="false">IF('Indicator Date'!BS24="","x",'Indicator Date'!BS24)</f>
        <v>2013</v>
      </c>
      <c r="BT24" s="225" t="n">
        <f aca="false">IF('Indicator Date'!BT24="","x",'Indicator Date'!BT24)</f>
        <v>2019</v>
      </c>
      <c r="BU24" s="225" t="n">
        <f aca="false">IF('Indicator Date'!BU24="","x",'Indicator Date'!BU24)</f>
        <v>2019</v>
      </c>
      <c r="BV24" s="225" t="str">
        <f aca="false">IF('Indicator Date'!BV24="","x",'Indicator Date'!BV24)</f>
        <v>x</v>
      </c>
      <c r="BW24" s="225" t="n">
        <f aca="false">IF('Indicator Date'!BW24="","x",'Indicator Date'!BW24)</f>
        <v>2019</v>
      </c>
      <c r="BX24" s="225" t="n">
        <f aca="false">IF('Indicator Date'!BX24="","x",'Indicator Date'!BX24)</f>
        <v>2017</v>
      </c>
      <c r="BY24" s="225" t="n">
        <f aca="false">IF('Indicator Date'!BY24="","x",'Indicator Date'!BY24)</f>
        <v>2020</v>
      </c>
      <c r="BZ24" s="225" t="n">
        <f aca="false">IF('Indicator Date'!BZ24="","x",'Indicator Date'!BZ24)</f>
        <v>2021</v>
      </c>
      <c r="CA24" s="225" t="n">
        <f aca="false">IF('Indicator Date'!CA24="","x",'Indicator Date'!CA24)</f>
        <v>2015</v>
      </c>
    </row>
    <row r="25" customFormat="false" ht="14.5" hidden="false" customHeight="false" outlineLevel="0" collapsed="false">
      <c r="A25" s="178" t="str">
        <f aca="false">'Indicator Data'!A27</f>
        <v>Botswana</v>
      </c>
      <c r="B25" s="220" t="str">
        <f aca="false">'Indicator Data'!B27</f>
        <v>BWA</v>
      </c>
      <c r="C25" s="225" t="n">
        <f aca="false">IF('Indicator Date'!C25="","x",'Indicator Date'!C25)</f>
        <v>2015</v>
      </c>
      <c r="D25" s="225" t="n">
        <f aca="false">IF('Indicator Date'!D25="","x",'Indicator Date'!D25)</f>
        <v>2015</v>
      </c>
      <c r="E25" s="225" t="n">
        <f aca="false">IF('Indicator Date'!E25="","x",'Indicator Date'!E25)</f>
        <v>2015</v>
      </c>
      <c r="F25" s="225" t="n">
        <f aca="false">IF('Indicator Date'!F25="","x",'Indicator Date'!F25)</f>
        <v>2015</v>
      </c>
      <c r="G25" s="225" t="n">
        <f aca="false">IF('Indicator Date'!G25="","x",'Indicator Date'!G25)</f>
        <v>2015</v>
      </c>
      <c r="H25" s="225" t="n">
        <f aca="false">IF('Indicator Date'!H25="","x",'Indicator Date'!H25)</f>
        <v>2015</v>
      </c>
      <c r="I25" s="225" t="n">
        <f aca="false">IF('Indicator Date'!I25="","x",'Indicator Date'!I25)</f>
        <v>2015</v>
      </c>
      <c r="J25" s="225" t="n">
        <f aca="false">IF('Indicator Date'!J25="","x",'Indicator Date'!J25)</f>
        <v>2021</v>
      </c>
      <c r="K25" s="225" t="n">
        <f aca="false">IF('Indicator Date'!K25="","x",'Indicator Date'!K25)</f>
        <v>2021</v>
      </c>
      <c r="L25" s="225" t="n">
        <f aca="false">IF('Indicator Date'!L25="","x",'Indicator Date'!L25)</f>
        <v>2020</v>
      </c>
      <c r="M25" s="225" t="n">
        <f aca="false">IF('Indicator Date'!M25="","x",'Indicator Date'!M25)</f>
        <v>2015</v>
      </c>
      <c r="N25" s="225" t="n">
        <f aca="false">IF('Indicator Date'!N25="","x",'Indicator Date'!N25)</f>
        <v>2015</v>
      </c>
      <c r="O25" s="225" t="n">
        <f aca="false">IF('Indicator Date'!O25="","x",'Indicator Date'!O25)</f>
        <v>2015</v>
      </c>
      <c r="P25" s="225" t="n">
        <f aca="false">IF('Indicator Date'!P25="","x",'Indicator Date'!P25)</f>
        <v>2015</v>
      </c>
      <c r="Q25" s="225" t="n">
        <f aca="false">IF('Indicator Date'!Q25="","x",'Indicator Date'!Q25)</f>
        <v>2020</v>
      </c>
      <c r="R25" s="225" t="n">
        <f aca="false">IF('Indicator Date'!R25="","x",'Indicator Date'!R25)</f>
        <v>2020</v>
      </c>
      <c r="S25" s="225" t="n">
        <f aca="false">IF('Indicator Date'!S25="","x",'Indicator Date'!S25)</f>
        <v>2020</v>
      </c>
      <c r="T25" s="225" t="n">
        <f aca="false">IF('Indicator Date'!T25="","x",'Indicator Date'!T25)</f>
        <v>2020</v>
      </c>
      <c r="U25" s="225" t="n">
        <f aca="false">IF('Indicator Date'!U25="","x",'Indicator Date'!U25)</f>
        <v>2015</v>
      </c>
      <c r="V25" s="225" t="n">
        <f aca="false">IF('Indicator Date'!V25="","x",'Indicator Date'!V25)</f>
        <v>2015</v>
      </c>
      <c r="W25" s="225" t="n">
        <f aca="false">IF('Indicator Date'!W25="","x",'Indicator Date'!W25)</f>
        <v>2015</v>
      </c>
      <c r="X25" s="225" t="n">
        <f aca="false">IF('Indicator Date'!X25="","x",'Indicator Date'!X25)</f>
        <v>2020</v>
      </c>
      <c r="Y25" s="225" t="n">
        <f aca="false">IF('Indicator Date'!Y25="","x",'Indicator Date'!Y25)</f>
        <v>2020</v>
      </c>
      <c r="Z25" s="225" t="n">
        <f aca="false">IF('Indicator Date'!Z25="","x",'Indicator Date'!Z25)</f>
        <v>2020</v>
      </c>
      <c r="AA25" s="225" t="n">
        <f aca="false">IF('Indicator Date'!AA25="","x",'Indicator Date'!AA25)</f>
        <v>2011</v>
      </c>
      <c r="AB25" s="225" t="n">
        <f aca="false">IF('Indicator Date'!AB25="","x",'Indicator Date'!AB25)</f>
        <v>2020</v>
      </c>
      <c r="AC25" s="225" t="str">
        <f aca="false">IF('Indicator Date'!AC25="","x",'Indicator Date'!AC25)</f>
        <v>x</v>
      </c>
      <c r="AD25" s="225" t="n">
        <f aca="false">IF('Indicator Date'!AD25="","x",'Indicator Date'!AD25)</f>
        <v>2018</v>
      </c>
      <c r="AE25" s="225" t="n">
        <f aca="false">IF('Indicator Date'!AE25="","x",'Indicator Date'!AE25)</f>
        <v>2020</v>
      </c>
      <c r="AF25" s="225" t="str">
        <f aca="false">IF('Indicator Date'!AF25="","x",'Indicator Date'!AF25)</f>
        <v>x</v>
      </c>
      <c r="AG25" s="225" t="n">
        <f aca="false">IF('Indicator Date'!AG25="","x",'Indicator Date'!AG25)</f>
        <v>2020</v>
      </c>
      <c r="AH25" s="225" t="n">
        <f aca="false">IF('Indicator Date'!AH25="","x",'Indicator Date'!AH25)</f>
        <v>2022</v>
      </c>
      <c r="AI25" s="225" t="n">
        <f aca="false">IF('Indicator Date'!AI25="","x",'Indicator Date'!AI25)</f>
        <v>2021</v>
      </c>
      <c r="AJ25" s="225" t="n">
        <f aca="false">IF('Indicator Date'!AJ25="","x",'Indicator Date'!AJ25)</f>
        <v>2021</v>
      </c>
      <c r="AK25" s="225" t="n">
        <f aca="false">IF('Indicator Date'!AK25="","x",'Indicator Date'!AK25)</f>
        <v>2019</v>
      </c>
      <c r="AL25" s="225" t="str">
        <f aca="false">IF('Indicator Date'!AL25="","x",RIGHT('Indicator Date'!AL25,4))</f>
        <v>2016</v>
      </c>
      <c r="AM25" s="225" t="n">
        <f aca="false">IF('Indicator Date'!AM25="","x",'Indicator Date'!AM25)</f>
        <v>2022</v>
      </c>
      <c r="AN25" s="225" t="n">
        <f aca="false">IF('Indicator Date'!AN25="","x",'Indicator Date'!AN25)</f>
        <v>2019</v>
      </c>
      <c r="AO25" s="225" t="n">
        <f aca="false">IF('Indicator Date'!AO25="","x",'Indicator Date'!AO25)</f>
        <v>2020</v>
      </c>
      <c r="AP25" s="225" t="n">
        <f aca="false">IF('Indicator Date'!AP25="","x",'Indicator Date'!AP25)</f>
        <v>2020</v>
      </c>
      <c r="AQ25" s="225" t="n">
        <f aca="false">IF('Indicator Date'!AQ25="","x",'Indicator Date'!AQ25)</f>
        <v>2020</v>
      </c>
      <c r="AR25" s="225" t="n">
        <f aca="false">IF('Indicator Date'!AR25="","x",'Indicator Date'!AR25)</f>
        <v>2020</v>
      </c>
      <c r="AS25" s="225" t="str">
        <f aca="false">IF('Indicator Date'!AS25="","x",'Indicator Date'!AS25)</f>
        <v>x</v>
      </c>
      <c r="AT25" s="225" t="n">
        <f aca="false">IF('Indicator Date'!AT25="","x",'Indicator Date'!AT25)</f>
        <v>2020</v>
      </c>
      <c r="AU25" s="225" t="n">
        <f aca="false">IF('Indicator Date'!AU25="","x",'Indicator Date'!AU25)</f>
        <v>2020</v>
      </c>
      <c r="AV25" s="225" t="n">
        <f aca="false">IF('Indicator Date'!AV25="","x",'Indicator Date'!AV25)</f>
        <v>2020</v>
      </c>
      <c r="AW25" s="225" t="n">
        <f aca="false">IF('Indicator Date'!AW25="","x",'Indicator Date'!AW25)</f>
        <v>2020</v>
      </c>
      <c r="AX25" s="225" t="n">
        <f aca="false">IF('Indicator Date'!AX25="","x",'Indicator Date'!AX25)</f>
        <v>2020</v>
      </c>
      <c r="AY25" s="225" t="n">
        <f aca="false">IF('Indicator Date'!AY25="","x",'Indicator Date'!AY25)</f>
        <v>2019</v>
      </c>
      <c r="AZ25" s="225" t="n">
        <f aca="false">IF('Indicator Date'!AZ25="","x",'Indicator Date'!AZ25)</f>
        <v>2015</v>
      </c>
      <c r="BA25" s="225" t="n">
        <f aca="false">IF('Indicator Date'!BA25="","x",'Indicator Date'!BA25)</f>
        <v>2020</v>
      </c>
      <c r="BB25" s="225" t="n">
        <f aca="false">IF('Indicator Date'!BB25="","x",'Indicator Date'!BB25)</f>
        <v>2021</v>
      </c>
      <c r="BC25" s="225" t="n">
        <f aca="false">IF('Indicator Date'!BC25="","x",'Indicator Date'!BC25)</f>
        <v>2022</v>
      </c>
      <c r="BD25" s="225" t="n">
        <f aca="false">IF('Indicator Date'!BD25="","x",YEAR('Indicator Date'!BD25))</f>
        <v>2022</v>
      </c>
      <c r="BE25" s="225" t="n">
        <f aca="false">IF('Indicator Date'!BE25="","x",YEAR('Indicator Date'!BE25))</f>
        <v>2021</v>
      </c>
      <c r="BF25" s="225" t="n">
        <f aca="false">IF('Indicator Date'!BF25="","x",'Indicator Date'!BF25)</f>
        <v>2021</v>
      </c>
      <c r="BG25" s="225" t="n">
        <f aca="false">IF('Indicator Date'!BG25="","x",'Indicator Date'!BG25)</f>
        <v>2020</v>
      </c>
      <c r="BH25" s="225" t="n">
        <f aca="false">IF('Indicator Date'!BH25="","x",'Indicator Date'!BH25)</f>
        <v>2020</v>
      </c>
      <c r="BI25" s="225" t="n">
        <f aca="false">IF('Indicator Date'!BI25="","x",'Indicator Date'!BI25)</f>
        <v>2015</v>
      </c>
      <c r="BJ25" s="225" t="n">
        <f aca="false">IF('Indicator Date'!BJ25="","x",'Indicator Date'!BJ25)</f>
        <v>2020</v>
      </c>
      <c r="BK25" s="225" t="n">
        <f aca="false">IF('Indicator Date'!BK25="","x",'Indicator Date'!BK25)</f>
        <v>2021</v>
      </c>
      <c r="BL25" s="225" t="n">
        <f aca="false">IF('Indicator Date'!BL25="","x",'Indicator Date'!BL25)</f>
        <v>2020</v>
      </c>
      <c r="BM25" s="225" t="n">
        <f aca="false">IF('Indicator Date'!BM25="","x",'Indicator Date'!BM25)</f>
        <v>2013</v>
      </c>
      <c r="BN25" s="225" t="n">
        <f aca="false">IF('Indicator Date'!BN25="","x",'Indicator Date'!BN25)</f>
        <v>2020</v>
      </c>
      <c r="BO25" s="225" t="n">
        <f aca="false">IF('Indicator Date'!BO25="","x",'Indicator Date'!BO25)</f>
        <v>2020</v>
      </c>
      <c r="BP25" s="225" t="n">
        <f aca="false">IF('Indicator Date'!BP25="","x",'Indicator Date'!BP25)</f>
        <v>2014</v>
      </c>
      <c r="BQ25" s="225" t="n">
        <f aca="false">IF('Indicator Date'!BQ25="","x",'Indicator Date'!BQ25)</f>
        <v>2020</v>
      </c>
      <c r="BR25" s="225" t="n">
        <f aca="false">IF('Indicator Date'!BR25="","x",'Indicator Date'!BR25)</f>
        <v>2020</v>
      </c>
      <c r="BS25" s="225" t="n">
        <f aca="false">IF('Indicator Date'!BS25="","x",'Indicator Date'!BS25)</f>
        <v>2016</v>
      </c>
      <c r="BT25" s="225" t="n">
        <f aca="false">IF('Indicator Date'!BT25="","x",'Indicator Date'!BT25)</f>
        <v>2020</v>
      </c>
      <c r="BU25" s="225" t="n">
        <f aca="false">IF('Indicator Date'!BU25="","x",'Indicator Date'!BU25)</f>
        <v>2020</v>
      </c>
      <c r="BV25" s="225" t="n">
        <f aca="false">IF('Indicator Date'!BV25="","x",'Indicator Date'!BV25)</f>
        <v>2020</v>
      </c>
      <c r="BW25" s="225" t="n">
        <f aca="false">IF('Indicator Date'!BW25="","x",'Indicator Date'!BW25)</f>
        <v>2019</v>
      </c>
      <c r="BX25" s="225" t="n">
        <f aca="false">IF('Indicator Date'!BX25="","x",'Indicator Date'!BX25)</f>
        <v>2017</v>
      </c>
      <c r="BY25" s="225" t="n">
        <f aca="false">IF('Indicator Date'!BY25="","x",'Indicator Date'!BY25)</f>
        <v>2020</v>
      </c>
      <c r="BZ25" s="225" t="n">
        <f aca="false">IF('Indicator Date'!BZ25="","x",'Indicator Date'!BZ25)</f>
        <v>2021</v>
      </c>
      <c r="CA25" s="225" t="n">
        <f aca="false">IF('Indicator Date'!CA25="","x",'Indicator Date'!CA25)</f>
        <v>2015</v>
      </c>
    </row>
    <row r="26" customFormat="false" ht="14.5" hidden="false" customHeight="false" outlineLevel="0" collapsed="false">
      <c r="A26" s="178" t="str">
        <f aca="false">'Indicator Data'!A28</f>
        <v>Brazil</v>
      </c>
      <c r="B26" s="220" t="str">
        <f aca="false">'Indicator Data'!B28</f>
        <v>BRA</v>
      </c>
      <c r="C26" s="225" t="n">
        <f aca="false">IF('Indicator Date'!C26="","x",'Indicator Date'!C26)</f>
        <v>2015</v>
      </c>
      <c r="D26" s="225" t="n">
        <f aca="false">IF('Indicator Date'!D26="","x",'Indicator Date'!D26)</f>
        <v>2015</v>
      </c>
      <c r="E26" s="225" t="n">
        <f aca="false">IF('Indicator Date'!E26="","x",'Indicator Date'!E26)</f>
        <v>2015</v>
      </c>
      <c r="F26" s="225" t="n">
        <f aca="false">IF('Indicator Date'!F26="","x",'Indicator Date'!F26)</f>
        <v>2015</v>
      </c>
      <c r="G26" s="225" t="n">
        <f aca="false">IF('Indicator Date'!G26="","x",'Indicator Date'!G26)</f>
        <v>2015</v>
      </c>
      <c r="H26" s="225" t="n">
        <f aca="false">IF('Indicator Date'!H26="","x",'Indicator Date'!H26)</f>
        <v>2015</v>
      </c>
      <c r="I26" s="225" t="n">
        <f aca="false">IF('Indicator Date'!I26="","x",'Indicator Date'!I26)</f>
        <v>2015</v>
      </c>
      <c r="J26" s="225" t="n">
        <f aca="false">IF('Indicator Date'!J26="","x",'Indicator Date'!J26)</f>
        <v>2021</v>
      </c>
      <c r="K26" s="225" t="n">
        <f aca="false">IF('Indicator Date'!K26="","x",'Indicator Date'!K26)</f>
        <v>2021</v>
      </c>
      <c r="L26" s="225" t="n">
        <f aca="false">IF('Indicator Date'!L26="","x",'Indicator Date'!L26)</f>
        <v>2020</v>
      </c>
      <c r="M26" s="225" t="n">
        <f aca="false">IF('Indicator Date'!M26="","x",'Indicator Date'!M26)</f>
        <v>2015</v>
      </c>
      <c r="N26" s="225" t="n">
        <f aca="false">IF('Indicator Date'!N26="","x",'Indicator Date'!N26)</f>
        <v>2015</v>
      </c>
      <c r="O26" s="225" t="n">
        <f aca="false">IF('Indicator Date'!O26="","x",'Indicator Date'!O26)</f>
        <v>2015</v>
      </c>
      <c r="P26" s="225" t="n">
        <f aca="false">IF('Indicator Date'!P26="","x",'Indicator Date'!P26)</f>
        <v>2015</v>
      </c>
      <c r="Q26" s="225" t="n">
        <f aca="false">IF('Indicator Date'!Q26="","x",'Indicator Date'!Q26)</f>
        <v>2020</v>
      </c>
      <c r="R26" s="225" t="n">
        <f aca="false">IF('Indicator Date'!R26="","x",'Indicator Date'!R26)</f>
        <v>2020</v>
      </c>
      <c r="S26" s="225" t="n">
        <f aca="false">IF('Indicator Date'!S26="","x",'Indicator Date'!S26)</f>
        <v>2020</v>
      </c>
      <c r="T26" s="225" t="n">
        <f aca="false">IF('Indicator Date'!T26="","x",'Indicator Date'!T26)</f>
        <v>2020</v>
      </c>
      <c r="U26" s="225" t="n">
        <f aca="false">IF('Indicator Date'!U26="","x",'Indicator Date'!U26)</f>
        <v>2015</v>
      </c>
      <c r="V26" s="225" t="n">
        <f aca="false">IF('Indicator Date'!V26="","x",'Indicator Date'!V26)</f>
        <v>2015</v>
      </c>
      <c r="W26" s="225" t="n">
        <f aca="false">IF('Indicator Date'!W26="","x",'Indicator Date'!W26)</f>
        <v>2015</v>
      </c>
      <c r="X26" s="225" t="n">
        <f aca="false">IF('Indicator Date'!X26="","x",'Indicator Date'!X26)</f>
        <v>2020</v>
      </c>
      <c r="Y26" s="225" t="n">
        <f aca="false">IF('Indicator Date'!Y26="","x",'Indicator Date'!Y26)</f>
        <v>2020</v>
      </c>
      <c r="Z26" s="225" t="n">
        <f aca="false">IF('Indicator Date'!Z26="","x",'Indicator Date'!Z26)</f>
        <v>2020</v>
      </c>
      <c r="AA26" s="225" t="n">
        <f aca="false">IF('Indicator Date'!AA26="","x",'Indicator Date'!AA26)</f>
        <v>2010</v>
      </c>
      <c r="AB26" s="225" t="n">
        <f aca="false">IF('Indicator Date'!AB26="","x",'Indicator Date'!AB26)</f>
        <v>2020</v>
      </c>
      <c r="AC26" s="225" t="str">
        <f aca="false">IF('Indicator Date'!AC26="","x",'Indicator Date'!AC26)</f>
        <v>x</v>
      </c>
      <c r="AD26" s="225" t="n">
        <f aca="false">IF('Indicator Date'!AD26="","x",'Indicator Date'!AD26)</f>
        <v>2019</v>
      </c>
      <c r="AE26" s="225" t="n">
        <f aca="false">IF('Indicator Date'!AE26="","x",'Indicator Date'!AE26)</f>
        <v>2020</v>
      </c>
      <c r="AF26" s="225" t="n">
        <f aca="false">IF('Indicator Date'!AF26="","x",'Indicator Date'!AF26)</f>
        <v>2018</v>
      </c>
      <c r="AG26" s="225" t="n">
        <f aca="false">IF('Indicator Date'!AG26="","x",'Indicator Date'!AG26)</f>
        <v>2020</v>
      </c>
      <c r="AH26" s="225" t="n">
        <f aca="false">IF('Indicator Date'!AH26="","x",'Indicator Date'!AH26)</f>
        <v>2022</v>
      </c>
      <c r="AI26" s="225" t="n">
        <f aca="false">IF('Indicator Date'!AI26="","x",'Indicator Date'!AI26)</f>
        <v>2021</v>
      </c>
      <c r="AJ26" s="225" t="n">
        <f aca="false">IF('Indicator Date'!AJ26="","x",'Indicator Date'!AJ26)</f>
        <v>2021</v>
      </c>
      <c r="AK26" s="225" t="n">
        <f aca="false">IF('Indicator Date'!AK26="","x",'Indicator Date'!AK26)</f>
        <v>2019</v>
      </c>
      <c r="AL26" s="225" t="str">
        <f aca="false">IF('Indicator Date'!AL26="","x",RIGHT('Indicator Date'!AL26,4))</f>
        <v>2015</v>
      </c>
      <c r="AM26" s="225" t="n">
        <f aca="false">IF('Indicator Date'!AM26="","x",'Indicator Date'!AM26)</f>
        <v>2022</v>
      </c>
      <c r="AN26" s="225" t="n">
        <f aca="false">IF('Indicator Date'!AN26="","x",'Indicator Date'!AN26)</f>
        <v>2019</v>
      </c>
      <c r="AO26" s="225" t="n">
        <f aca="false">IF('Indicator Date'!AO26="","x",'Indicator Date'!AO26)</f>
        <v>2020</v>
      </c>
      <c r="AP26" s="225" t="n">
        <f aca="false">IF('Indicator Date'!AP26="","x",'Indicator Date'!AP26)</f>
        <v>2020</v>
      </c>
      <c r="AQ26" s="225" t="n">
        <f aca="false">IF('Indicator Date'!AQ26="","x",'Indicator Date'!AQ26)</f>
        <v>2020</v>
      </c>
      <c r="AR26" s="225" t="n">
        <f aca="false">IF('Indicator Date'!AR26="","x",'Indicator Date'!AR26)</f>
        <v>2020</v>
      </c>
      <c r="AS26" s="225" t="str">
        <f aca="false">IF('Indicator Date'!AS26="","x",'Indicator Date'!AS26)</f>
        <v>x</v>
      </c>
      <c r="AT26" s="225" t="n">
        <f aca="false">IF('Indicator Date'!AT26="","x",'Indicator Date'!AT26)</f>
        <v>2020</v>
      </c>
      <c r="AU26" s="225" t="n">
        <f aca="false">IF('Indicator Date'!AU26="","x",'Indicator Date'!AU26)</f>
        <v>2020</v>
      </c>
      <c r="AV26" s="225" t="str">
        <f aca="false">IF('Indicator Date'!AV26="","x",'Indicator Date'!AV26)</f>
        <v>x</v>
      </c>
      <c r="AW26" s="225" t="n">
        <f aca="false">IF('Indicator Date'!AW26="","x",'Indicator Date'!AW26)</f>
        <v>2020</v>
      </c>
      <c r="AX26" s="225" t="n">
        <f aca="false">IF('Indicator Date'!AX26="","x",'Indicator Date'!AX26)</f>
        <v>2020</v>
      </c>
      <c r="AY26" s="225" t="n">
        <f aca="false">IF('Indicator Date'!AY26="","x",'Indicator Date'!AY26)</f>
        <v>2019</v>
      </c>
      <c r="AZ26" s="225" t="n">
        <f aca="false">IF('Indicator Date'!AZ26="","x",'Indicator Date'!AZ26)</f>
        <v>2020</v>
      </c>
      <c r="BA26" s="225" t="n">
        <f aca="false">IF('Indicator Date'!BA26="","x",'Indicator Date'!BA26)</f>
        <v>2020</v>
      </c>
      <c r="BB26" s="225" t="n">
        <f aca="false">IF('Indicator Date'!BB26="","x",'Indicator Date'!BB26)</f>
        <v>2021</v>
      </c>
      <c r="BC26" s="225" t="n">
        <f aca="false">IF('Indicator Date'!BC26="","x",'Indicator Date'!BC26)</f>
        <v>2022</v>
      </c>
      <c r="BD26" s="225" t="n">
        <f aca="false">IF('Indicator Date'!BD26="","x",YEAR('Indicator Date'!BD26))</f>
        <v>2022</v>
      </c>
      <c r="BE26" s="225" t="n">
        <f aca="false">IF('Indicator Date'!BE26="","x",YEAR('Indicator Date'!BE26))</f>
        <v>2021</v>
      </c>
      <c r="BF26" s="225" t="n">
        <f aca="false">IF('Indicator Date'!BF26="","x",'Indicator Date'!BF26)</f>
        <v>2021</v>
      </c>
      <c r="BG26" s="225" t="n">
        <f aca="false">IF('Indicator Date'!BG26="","x",'Indicator Date'!BG26)</f>
        <v>2020</v>
      </c>
      <c r="BH26" s="225" t="n">
        <f aca="false">IF('Indicator Date'!BH26="","x",'Indicator Date'!BH26)</f>
        <v>2020</v>
      </c>
      <c r="BI26" s="225" t="n">
        <f aca="false">IF('Indicator Date'!BI26="","x",'Indicator Date'!BI26)</f>
        <v>2013</v>
      </c>
      <c r="BJ26" s="225" t="n">
        <f aca="false">IF('Indicator Date'!BJ26="","x",'Indicator Date'!BJ26)</f>
        <v>2020</v>
      </c>
      <c r="BK26" s="225" t="n">
        <f aca="false">IF('Indicator Date'!BK26="","x",'Indicator Date'!BK26)</f>
        <v>2021</v>
      </c>
      <c r="BL26" s="225" t="n">
        <f aca="false">IF('Indicator Date'!BL26="","x",'Indicator Date'!BL26)</f>
        <v>2020</v>
      </c>
      <c r="BM26" s="225" t="n">
        <f aca="false">IF('Indicator Date'!BM26="","x",'Indicator Date'!BM26)</f>
        <v>2018</v>
      </c>
      <c r="BN26" s="225" t="n">
        <f aca="false">IF('Indicator Date'!BN26="","x",'Indicator Date'!BN26)</f>
        <v>2020</v>
      </c>
      <c r="BO26" s="225" t="n">
        <f aca="false">IF('Indicator Date'!BO26="","x",'Indicator Date'!BO26)</f>
        <v>2020</v>
      </c>
      <c r="BP26" s="225" t="n">
        <f aca="false">IF('Indicator Date'!BP26="","x",'Indicator Date'!BP26)</f>
        <v>2014</v>
      </c>
      <c r="BQ26" s="225" t="n">
        <f aca="false">IF('Indicator Date'!BQ26="","x",'Indicator Date'!BQ26)</f>
        <v>2020</v>
      </c>
      <c r="BR26" s="225" t="n">
        <f aca="false">IF('Indicator Date'!BR26="","x",'Indicator Date'!BR26)</f>
        <v>2020</v>
      </c>
      <c r="BS26" s="225" t="n">
        <f aca="false">IF('Indicator Date'!BS26="","x",'Indicator Date'!BS26)</f>
        <v>2018</v>
      </c>
      <c r="BT26" s="225" t="n">
        <f aca="false">IF('Indicator Date'!BT26="","x",'Indicator Date'!BT26)</f>
        <v>2020</v>
      </c>
      <c r="BU26" s="225" t="n">
        <f aca="false">IF('Indicator Date'!BU26="","x",'Indicator Date'!BU26)</f>
        <v>2020</v>
      </c>
      <c r="BV26" s="225" t="n">
        <f aca="false">IF('Indicator Date'!BV26="","x",'Indicator Date'!BV26)</f>
        <v>2020</v>
      </c>
      <c r="BW26" s="225" t="n">
        <f aca="false">IF('Indicator Date'!BW26="","x",'Indicator Date'!BW26)</f>
        <v>2019</v>
      </c>
      <c r="BX26" s="225" t="n">
        <f aca="false">IF('Indicator Date'!BX26="","x",'Indicator Date'!BX26)</f>
        <v>2017</v>
      </c>
      <c r="BY26" s="225" t="n">
        <f aca="false">IF('Indicator Date'!BY26="","x",'Indicator Date'!BY26)</f>
        <v>2020</v>
      </c>
      <c r="BZ26" s="225" t="n">
        <f aca="false">IF('Indicator Date'!BZ26="","x",'Indicator Date'!BZ26)</f>
        <v>2021</v>
      </c>
      <c r="CA26" s="225" t="n">
        <f aca="false">IF('Indicator Date'!CA26="","x",'Indicator Date'!CA26)</f>
        <v>2015</v>
      </c>
    </row>
    <row r="27" customFormat="false" ht="14.5" hidden="false" customHeight="false" outlineLevel="0" collapsed="false">
      <c r="A27" s="178" t="str">
        <f aca="false">'Indicator Data'!A29</f>
        <v>Brunei Darussalam</v>
      </c>
      <c r="B27" s="220" t="str">
        <f aca="false">'Indicator Data'!B29</f>
        <v>BRN</v>
      </c>
      <c r="C27" s="225" t="n">
        <f aca="false">IF('Indicator Date'!C27="","x",'Indicator Date'!C27)</f>
        <v>2015</v>
      </c>
      <c r="D27" s="225" t="n">
        <f aca="false">IF('Indicator Date'!D27="","x",'Indicator Date'!D27)</f>
        <v>2015</v>
      </c>
      <c r="E27" s="225" t="n">
        <f aca="false">IF('Indicator Date'!E27="","x",'Indicator Date'!E27)</f>
        <v>2015</v>
      </c>
      <c r="F27" s="225" t="n">
        <f aca="false">IF('Indicator Date'!F27="","x",'Indicator Date'!F27)</f>
        <v>2015</v>
      </c>
      <c r="G27" s="225" t="n">
        <f aca="false">IF('Indicator Date'!G27="","x",'Indicator Date'!G27)</f>
        <v>2015</v>
      </c>
      <c r="H27" s="225" t="n">
        <f aca="false">IF('Indicator Date'!H27="","x",'Indicator Date'!H27)</f>
        <v>2015</v>
      </c>
      <c r="I27" s="225" t="n">
        <f aca="false">IF('Indicator Date'!I27="","x",'Indicator Date'!I27)</f>
        <v>2015</v>
      </c>
      <c r="J27" s="225" t="n">
        <f aca="false">IF('Indicator Date'!J27="","x",'Indicator Date'!J27)</f>
        <v>2021</v>
      </c>
      <c r="K27" s="225" t="n">
        <f aca="false">IF('Indicator Date'!K27="","x",'Indicator Date'!K27)</f>
        <v>2021</v>
      </c>
      <c r="L27" s="225" t="n">
        <f aca="false">IF('Indicator Date'!L27="","x",'Indicator Date'!L27)</f>
        <v>2020</v>
      </c>
      <c r="M27" s="225" t="n">
        <f aca="false">IF('Indicator Date'!M27="","x",'Indicator Date'!M27)</f>
        <v>2015</v>
      </c>
      <c r="N27" s="225" t="n">
        <f aca="false">IF('Indicator Date'!N27="","x",'Indicator Date'!N27)</f>
        <v>2015</v>
      </c>
      <c r="O27" s="225" t="n">
        <f aca="false">IF('Indicator Date'!O27="","x",'Indicator Date'!O27)</f>
        <v>2015</v>
      </c>
      <c r="P27" s="225" t="n">
        <f aca="false">IF('Indicator Date'!P27="","x",'Indicator Date'!P27)</f>
        <v>2015</v>
      </c>
      <c r="Q27" s="225" t="n">
        <f aca="false">IF('Indicator Date'!Q27="","x",'Indicator Date'!Q27)</f>
        <v>2020</v>
      </c>
      <c r="R27" s="225" t="n">
        <f aca="false">IF('Indicator Date'!R27="","x",'Indicator Date'!R27)</f>
        <v>2020</v>
      </c>
      <c r="S27" s="225" t="n">
        <f aca="false">IF('Indicator Date'!S27="","x",'Indicator Date'!S27)</f>
        <v>2020</v>
      </c>
      <c r="T27" s="225" t="n">
        <f aca="false">IF('Indicator Date'!T27="","x",'Indicator Date'!T27)</f>
        <v>2020</v>
      </c>
      <c r="U27" s="225" t="n">
        <f aca="false">IF('Indicator Date'!U27="","x",'Indicator Date'!U27)</f>
        <v>2015</v>
      </c>
      <c r="V27" s="225" t="n">
        <f aca="false">IF('Indicator Date'!V27="","x",'Indicator Date'!V27)</f>
        <v>2015</v>
      </c>
      <c r="W27" s="225" t="n">
        <f aca="false">IF('Indicator Date'!W27="","x",'Indicator Date'!W27)</f>
        <v>2015</v>
      </c>
      <c r="X27" s="225" t="n">
        <f aca="false">IF('Indicator Date'!X27="","x",'Indicator Date'!X27)</f>
        <v>2020</v>
      </c>
      <c r="Y27" s="225" t="n">
        <f aca="false">IF('Indicator Date'!Y27="","x",'Indicator Date'!Y27)</f>
        <v>2020</v>
      </c>
      <c r="Z27" s="225" t="n">
        <f aca="false">IF('Indicator Date'!Z27="","x",'Indicator Date'!Z27)</f>
        <v>2020</v>
      </c>
      <c r="AA27" s="225" t="str">
        <f aca="false">IF('Indicator Date'!AA27="","x",'Indicator Date'!AA27)</f>
        <v>x</v>
      </c>
      <c r="AB27" s="225" t="n">
        <f aca="false">IF('Indicator Date'!AB27="","x",'Indicator Date'!AB27)</f>
        <v>2015</v>
      </c>
      <c r="AC27" s="225" t="str">
        <f aca="false">IF('Indicator Date'!AC27="","x",'Indicator Date'!AC27)</f>
        <v>x</v>
      </c>
      <c r="AD27" s="225" t="n">
        <f aca="false">IF('Indicator Date'!AD27="","x",'Indicator Date'!AD27)</f>
        <v>2018</v>
      </c>
      <c r="AE27" s="225" t="str">
        <f aca="false">IF('Indicator Date'!AE27="","x",'Indicator Date'!AE27)</f>
        <v>x</v>
      </c>
      <c r="AF27" s="225" t="str">
        <f aca="false">IF('Indicator Date'!AF27="","x",'Indicator Date'!AF27)</f>
        <v>x</v>
      </c>
      <c r="AG27" s="225" t="n">
        <f aca="false">IF('Indicator Date'!AG27="","x",'Indicator Date'!AG27)</f>
        <v>2020</v>
      </c>
      <c r="AH27" s="225" t="n">
        <f aca="false">IF('Indicator Date'!AH27="","x",'Indicator Date'!AH27)</f>
        <v>2022</v>
      </c>
      <c r="AI27" s="225" t="n">
        <f aca="false">IF('Indicator Date'!AI27="","x",'Indicator Date'!AI27)</f>
        <v>2021</v>
      </c>
      <c r="AJ27" s="225" t="n">
        <f aca="false">IF('Indicator Date'!AJ27="","x",'Indicator Date'!AJ27)</f>
        <v>2021</v>
      </c>
      <c r="AK27" s="225" t="n">
        <f aca="false">IF('Indicator Date'!AK27="","x",'Indicator Date'!AK27)</f>
        <v>2019</v>
      </c>
      <c r="AL27" s="225" t="str">
        <f aca="false">IF('Indicator Date'!AL27="","x",RIGHT('Indicator Date'!AL27,4))</f>
        <v>x</v>
      </c>
      <c r="AM27" s="225" t="str">
        <f aca="false">IF('Indicator Date'!AM27="","x",'Indicator Date'!AM27)</f>
        <v>x</v>
      </c>
      <c r="AN27" s="225" t="str">
        <f aca="false">IF('Indicator Date'!AN27="","x",'Indicator Date'!AN27)</f>
        <v>x</v>
      </c>
      <c r="AO27" s="225" t="str">
        <f aca="false">IF('Indicator Date'!AO27="","x",'Indicator Date'!AO27)</f>
        <v>x</v>
      </c>
      <c r="AP27" s="225" t="str">
        <f aca="false">IF('Indicator Date'!AP27="","x",'Indicator Date'!AP27)</f>
        <v>x</v>
      </c>
      <c r="AQ27" s="225" t="n">
        <f aca="false">IF('Indicator Date'!AQ27="","x",'Indicator Date'!AQ27)</f>
        <v>2020</v>
      </c>
      <c r="AR27" s="225" t="n">
        <f aca="false">IF('Indicator Date'!AR27="","x",'Indicator Date'!AR27)</f>
        <v>2020</v>
      </c>
      <c r="AS27" s="225" t="str">
        <f aca="false">IF('Indicator Date'!AS27="","x",'Indicator Date'!AS27)</f>
        <v>x</v>
      </c>
      <c r="AT27" s="225" t="n">
        <f aca="false">IF('Indicator Date'!AT27="","x",'Indicator Date'!AT27)</f>
        <v>2020</v>
      </c>
      <c r="AU27" s="225" t="str">
        <f aca="false">IF('Indicator Date'!AU27="","x",'Indicator Date'!AU27)</f>
        <v>x</v>
      </c>
      <c r="AV27" s="225" t="str">
        <f aca="false">IF('Indicator Date'!AV27="","x",'Indicator Date'!AV27)</f>
        <v>x</v>
      </c>
      <c r="AW27" s="225" t="str">
        <f aca="false">IF('Indicator Date'!AW27="","x",'Indicator Date'!AW27)</f>
        <v>x</v>
      </c>
      <c r="AX27" s="225" t="n">
        <f aca="false">IF('Indicator Date'!AX27="","x",'Indicator Date'!AX27)</f>
        <v>2020</v>
      </c>
      <c r="AY27" s="225" t="n">
        <f aca="false">IF('Indicator Date'!AY27="","x",'Indicator Date'!AY27)</f>
        <v>2019</v>
      </c>
      <c r="AZ27" s="225" t="str">
        <f aca="false">IF('Indicator Date'!AZ27="","x",'Indicator Date'!AZ27)</f>
        <v>x</v>
      </c>
      <c r="BA27" s="225" t="n">
        <f aca="false">IF('Indicator Date'!BA27="","x",'Indicator Date'!BA27)</f>
        <v>2020</v>
      </c>
      <c r="BB27" s="225" t="n">
        <f aca="false">IF('Indicator Date'!BB27="","x",'Indicator Date'!BB27)</f>
        <v>2021</v>
      </c>
      <c r="BC27" s="225" t="n">
        <f aca="false">IF('Indicator Date'!BC27="","x",'Indicator Date'!BC27)</f>
        <v>2022</v>
      </c>
      <c r="BD27" s="225" t="n">
        <f aca="false">IF('Indicator Date'!BD27="","x",YEAR('Indicator Date'!BD27))</f>
        <v>2022</v>
      </c>
      <c r="BE27" s="225" t="n">
        <f aca="false">IF('Indicator Date'!BE27="","x",YEAR('Indicator Date'!BE27))</f>
        <v>2021</v>
      </c>
      <c r="BF27" s="225" t="n">
        <f aca="false">IF('Indicator Date'!BF27="","x",'Indicator Date'!BF27)</f>
        <v>2021</v>
      </c>
      <c r="BG27" s="225" t="n">
        <f aca="false">IF('Indicator Date'!BG27="","x",'Indicator Date'!BG27)</f>
        <v>2020</v>
      </c>
      <c r="BH27" s="225" t="n">
        <f aca="false">IF('Indicator Date'!BH27="","x",'Indicator Date'!BH27)</f>
        <v>2020</v>
      </c>
      <c r="BI27" s="225" t="n">
        <f aca="false">IF('Indicator Date'!BI27="","x",'Indicator Date'!BI27)</f>
        <v>2013</v>
      </c>
      <c r="BJ27" s="225" t="n">
        <f aca="false">IF('Indicator Date'!BJ27="","x",'Indicator Date'!BJ27)</f>
        <v>2020</v>
      </c>
      <c r="BK27" s="225" t="n">
        <f aca="false">IF('Indicator Date'!BK27="","x",'Indicator Date'!BK27)</f>
        <v>2020</v>
      </c>
      <c r="BL27" s="225" t="n">
        <f aca="false">IF('Indicator Date'!BL27="","x",'Indicator Date'!BL27)</f>
        <v>2020</v>
      </c>
      <c r="BM27" s="225" t="n">
        <f aca="false">IF('Indicator Date'!BM27="","x",'Indicator Date'!BM27)</f>
        <v>2018</v>
      </c>
      <c r="BN27" s="225" t="n">
        <f aca="false">IF('Indicator Date'!BN27="","x",'Indicator Date'!BN27)</f>
        <v>2020</v>
      </c>
      <c r="BO27" s="225" t="n">
        <f aca="false">IF('Indicator Date'!BO27="","x",'Indicator Date'!BO27)</f>
        <v>2020</v>
      </c>
      <c r="BP27" s="225" t="n">
        <f aca="false">IF('Indicator Date'!BP27="","x",'Indicator Date'!BP27)</f>
        <v>2014</v>
      </c>
      <c r="BQ27" s="225" t="n">
        <f aca="false">IF('Indicator Date'!BQ27="","x",'Indicator Date'!BQ27)</f>
        <v>2015</v>
      </c>
      <c r="BR27" s="225" t="n">
        <f aca="false">IF('Indicator Date'!BR27="","x",'Indicator Date'!BR27)</f>
        <v>2015</v>
      </c>
      <c r="BS27" s="225" t="n">
        <f aca="false">IF('Indicator Date'!BS27="","x",'Indicator Date'!BS27)</f>
        <v>2015</v>
      </c>
      <c r="BT27" s="225" t="n">
        <f aca="false">IF('Indicator Date'!BT27="","x",'Indicator Date'!BT27)</f>
        <v>2020</v>
      </c>
      <c r="BU27" s="225" t="n">
        <f aca="false">IF('Indicator Date'!BU27="","x",'Indicator Date'!BU27)</f>
        <v>2020</v>
      </c>
      <c r="BV27" s="225" t="str">
        <f aca="false">IF('Indicator Date'!BV27="","x",'Indicator Date'!BV27)</f>
        <v>x</v>
      </c>
      <c r="BW27" s="225" t="n">
        <f aca="false">IF('Indicator Date'!BW27="","x",'Indicator Date'!BW27)</f>
        <v>2019</v>
      </c>
      <c r="BX27" s="225" t="n">
        <f aca="false">IF('Indicator Date'!BX27="","x",'Indicator Date'!BX27)</f>
        <v>2017</v>
      </c>
      <c r="BY27" s="225" t="n">
        <f aca="false">IF('Indicator Date'!BY27="","x",'Indicator Date'!BY27)</f>
        <v>2020</v>
      </c>
      <c r="BZ27" s="225" t="n">
        <f aca="false">IF('Indicator Date'!BZ27="","x",'Indicator Date'!BZ27)</f>
        <v>2021</v>
      </c>
      <c r="CA27" s="225" t="n">
        <f aca="false">IF('Indicator Date'!CA27="","x",'Indicator Date'!CA27)</f>
        <v>2015</v>
      </c>
    </row>
    <row r="28" customFormat="false" ht="14.5" hidden="false" customHeight="false" outlineLevel="0" collapsed="false">
      <c r="A28" s="178" t="str">
        <f aca="false">'Indicator Data'!A30</f>
        <v>Bulgaria</v>
      </c>
      <c r="B28" s="220" t="str">
        <f aca="false">'Indicator Data'!B30</f>
        <v>BGR</v>
      </c>
      <c r="C28" s="225" t="n">
        <f aca="false">IF('Indicator Date'!C28="","x",'Indicator Date'!C28)</f>
        <v>2015</v>
      </c>
      <c r="D28" s="225" t="n">
        <f aca="false">IF('Indicator Date'!D28="","x",'Indicator Date'!D28)</f>
        <v>2015</v>
      </c>
      <c r="E28" s="225" t="n">
        <f aca="false">IF('Indicator Date'!E28="","x",'Indicator Date'!E28)</f>
        <v>2015</v>
      </c>
      <c r="F28" s="225" t="n">
        <f aca="false">IF('Indicator Date'!F28="","x",'Indicator Date'!F28)</f>
        <v>2015</v>
      </c>
      <c r="G28" s="225" t="n">
        <f aca="false">IF('Indicator Date'!G28="","x",'Indicator Date'!G28)</f>
        <v>2015</v>
      </c>
      <c r="H28" s="225" t="n">
        <f aca="false">IF('Indicator Date'!H28="","x",'Indicator Date'!H28)</f>
        <v>2015</v>
      </c>
      <c r="I28" s="225" t="n">
        <f aca="false">IF('Indicator Date'!I28="","x",'Indicator Date'!I28)</f>
        <v>2015</v>
      </c>
      <c r="J28" s="225" t="n">
        <f aca="false">IF('Indicator Date'!J28="","x",'Indicator Date'!J28)</f>
        <v>2021</v>
      </c>
      <c r="K28" s="225" t="n">
        <f aca="false">IF('Indicator Date'!K28="","x",'Indicator Date'!K28)</f>
        <v>2021</v>
      </c>
      <c r="L28" s="225" t="n">
        <f aca="false">IF('Indicator Date'!L28="","x",'Indicator Date'!L28)</f>
        <v>2020</v>
      </c>
      <c r="M28" s="225" t="n">
        <f aca="false">IF('Indicator Date'!M28="","x",'Indicator Date'!M28)</f>
        <v>2015</v>
      </c>
      <c r="N28" s="225" t="n">
        <f aca="false">IF('Indicator Date'!N28="","x",'Indicator Date'!N28)</f>
        <v>2015</v>
      </c>
      <c r="O28" s="225" t="n">
        <f aca="false">IF('Indicator Date'!O28="","x",'Indicator Date'!O28)</f>
        <v>2015</v>
      </c>
      <c r="P28" s="225" t="n">
        <f aca="false">IF('Indicator Date'!P28="","x",'Indicator Date'!P28)</f>
        <v>2015</v>
      </c>
      <c r="Q28" s="225" t="n">
        <f aca="false">IF('Indicator Date'!Q28="","x",'Indicator Date'!Q28)</f>
        <v>2020</v>
      </c>
      <c r="R28" s="225" t="n">
        <f aca="false">IF('Indicator Date'!R28="","x",'Indicator Date'!R28)</f>
        <v>2020</v>
      </c>
      <c r="S28" s="225" t="n">
        <f aca="false">IF('Indicator Date'!S28="","x",'Indicator Date'!S28)</f>
        <v>2020</v>
      </c>
      <c r="T28" s="225" t="n">
        <f aca="false">IF('Indicator Date'!T28="","x",'Indicator Date'!T28)</f>
        <v>2020</v>
      </c>
      <c r="U28" s="225" t="n">
        <f aca="false">IF('Indicator Date'!U28="","x",'Indicator Date'!U28)</f>
        <v>2015</v>
      </c>
      <c r="V28" s="225" t="n">
        <f aca="false">IF('Indicator Date'!V28="","x",'Indicator Date'!V28)</f>
        <v>2015</v>
      </c>
      <c r="W28" s="225" t="n">
        <f aca="false">IF('Indicator Date'!W28="","x",'Indicator Date'!W28)</f>
        <v>2015</v>
      </c>
      <c r="X28" s="225" t="n">
        <f aca="false">IF('Indicator Date'!X28="","x",'Indicator Date'!X28)</f>
        <v>2020</v>
      </c>
      <c r="Y28" s="225" t="n">
        <f aca="false">IF('Indicator Date'!Y28="","x",'Indicator Date'!Y28)</f>
        <v>2020</v>
      </c>
      <c r="Z28" s="225" t="n">
        <f aca="false">IF('Indicator Date'!Z28="","x",'Indicator Date'!Z28)</f>
        <v>2020</v>
      </c>
      <c r="AA28" s="225" t="n">
        <f aca="false">IF('Indicator Date'!AA28="","x",'Indicator Date'!AA28)</f>
        <v>2011</v>
      </c>
      <c r="AB28" s="225" t="n">
        <f aca="false">IF('Indicator Date'!AB28="","x",'Indicator Date'!AB28)</f>
        <v>2020</v>
      </c>
      <c r="AC28" s="225" t="str">
        <f aca="false">IF('Indicator Date'!AC28="","x",'Indicator Date'!AC28)</f>
        <v>x</v>
      </c>
      <c r="AD28" s="225" t="n">
        <f aca="false">IF('Indicator Date'!AD28="","x",'Indicator Date'!AD28)</f>
        <v>2018</v>
      </c>
      <c r="AE28" s="225" t="n">
        <f aca="false">IF('Indicator Date'!AE28="","x",'Indicator Date'!AE28)</f>
        <v>2020</v>
      </c>
      <c r="AF28" s="225" t="str">
        <f aca="false">IF('Indicator Date'!AF28="","x",'Indicator Date'!AF28)</f>
        <v>x</v>
      </c>
      <c r="AG28" s="225" t="n">
        <f aca="false">IF('Indicator Date'!AG28="","x",'Indicator Date'!AG28)</f>
        <v>2020</v>
      </c>
      <c r="AH28" s="225" t="n">
        <f aca="false">IF('Indicator Date'!AH28="","x",'Indicator Date'!AH28)</f>
        <v>2022</v>
      </c>
      <c r="AI28" s="225" t="n">
        <f aca="false">IF('Indicator Date'!AI28="","x",'Indicator Date'!AI28)</f>
        <v>2021</v>
      </c>
      <c r="AJ28" s="225" t="n">
        <f aca="false">IF('Indicator Date'!AJ28="","x",'Indicator Date'!AJ28)</f>
        <v>2021</v>
      </c>
      <c r="AK28" s="225" t="n">
        <f aca="false">IF('Indicator Date'!AK28="","x",'Indicator Date'!AK28)</f>
        <v>2019</v>
      </c>
      <c r="AL28" s="225" t="str">
        <f aca="false">IF('Indicator Date'!AL28="","x",RIGHT('Indicator Date'!AL28,4))</f>
        <v>x</v>
      </c>
      <c r="AM28" s="225" t="n">
        <f aca="false">IF('Indicator Date'!AM28="","x",'Indicator Date'!AM28)</f>
        <v>2022</v>
      </c>
      <c r="AN28" s="225" t="str">
        <f aca="false">IF('Indicator Date'!AN28="","x",'Indicator Date'!AN28)</f>
        <v>x</v>
      </c>
      <c r="AO28" s="225" t="str">
        <f aca="false">IF('Indicator Date'!AO28="","x",'Indicator Date'!AO28)</f>
        <v>x</v>
      </c>
      <c r="AP28" s="225" t="str">
        <f aca="false">IF('Indicator Date'!AP28="","x",'Indicator Date'!AP28)</f>
        <v>x</v>
      </c>
      <c r="AQ28" s="225" t="n">
        <f aca="false">IF('Indicator Date'!AQ28="","x",'Indicator Date'!AQ28)</f>
        <v>2020</v>
      </c>
      <c r="AR28" s="225" t="n">
        <f aca="false">IF('Indicator Date'!AR28="","x",'Indicator Date'!AR28)</f>
        <v>2020</v>
      </c>
      <c r="AS28" s="225" t="n">
        <f aca="false">IF('Indicator Date'!AS28="","x",'Indicator Date'!AS28)</f>
        <v>2014</v>
      </c>
      <c r="AT28" s="225" t="n">
        <f aca="false">IF('Indicator Date'!AT28="","x",'Indicator Date'!AT28)</f>
        <v>2020</v>
      </c>
      <c r="AU28" s="225" t="n">
        <f aca="false">IF('Indicator Date'!AU28="","x",'Indicator Date'!AU28)</f>
        <v>2019</v>
      </c>
      <c r="AV28" s="225" t="n">
        <f aca="false">IF('Indicator Date'!AV28="","x",'Indicator Date'!AV28)</f>
        <v>2019</v>
      </c>
      <c r="AW28" s="225" t="str">
        <f aca="false">IF('Indicator Date'!AW28="","x",'Indicator Date'!AW28)</f>
        <v>x</v>
      </c>
      <c r="AX28" s="225" t="n">
        <f aca="false">IF('Indicator Date'!AX28="","x",'Indicator Date'!AX28)</f>
        <v>2020</v>
      </c>
      <c r="AY28" s="225" t="n">
        <f aca="false">IF('Indicator Date'!AY28="","x",'Indicator Date'!AY28)</f>
        <v>2019</v>
      </c>
      <c r="AZ28" s="225" t="n">
        <f aca="false">IF('Indicator Date'!AZ28="","x",'Indicator Date'!AZ28)</f>
        <v>2019</v>
      </c>
      <c r="BA28" s="225" t="n">
        <f aca="false">IF('Indicator Date'!BA28="","x",'Indicator Date'!BA28)</f>
        <v>2020</v>
      </c>
      <c r="BB28" s="225" t="n">
        <f aca="false">IF('Indicator Date'!BB28="","x",'Indicator Date'!BB28)</f>
        <v>2021</v>
      </c>
      <c r="BC28" s="225" t="n">
        <f aca="false">IF('Indicator Date'!BC28="","x",'Indicator Date'!BC28)</f>
        <v>2022</v>
      </c>
      <c r="BD28" s="225" t="n">
        <f aca="false">IF('Indicator Date'!BD28="","x",YEAR('Indicator Date'!BD28))</f>
        <v>2022</v>
      </c>
      <c r="BE28" s="225" t="n">
        <f aca="false">IF('Indicator Date'!BE28="","x",YEAR('Indicator Date'!BE28))</f>
        <v>2022</v>
      </c>
      <c r="BF28" s="225" t="n">
        <f aca="false">IF('Indicator Date'!BF28="","x",'Indicator Date'!BF28)</f>
        <v>2021</v>
      </c>
      <c r="BG28" s="225" t="n">
        <f aca="false">IF('Indicator Date'!BG28="","x",'Indicator Date'!BG28)</f>
        <v>2020</v>
      </c>
      <c r="BH28" s="225" t="n">
        <f aca="false">IF('Indicator Date'!BH28="","x",'Indicator Date'!BH28)</f>
        <v>2020</v>
      </c>
      <c r="BI28" s="225" t="n">
        <f aca="false">IF('Indicator Date'!BI28="","x",'Indicator Date'!BI28)</f>
        <v>2015</v>
      </c>
      <c r="BJ28" s="225" t="n">
        <f aca="false">IF('Indicator Date'!BJ28="","x",'Indicator Date'!BJ28)</f>
        <v>2020</v>
      </c>
      <c r="BK28" s="225" t="n">
        <f aca="false">IF('Indicator Date'!BK28="","x",'Indicator Date'!BK28)</f>
        <v>2021</v>
      </c>
      <c r="BL28" s="225" t="n">
        <f aca="false">IF('Indicator Date'!BL28="","x",'Indicator Date'!BL28)</f>
        <v>2020</v>
      </c>
      <c r="BM28" s="225" t="n">
        <f aca="false">IF('Indicator Date'!BM28="","x",'Indicator Date'!BM28)</f>
        <v>2011</v>
      </c>
      <c r="BN28" s="225" t="n">
        <f aca="false">IF('Indicator Date'!BN28="","x",'Indicator Date'!BN28)</f>
        <v>2020</v>
      </c>
      <c r="BO28" s="225" t="n">
        <f aca="false">IF('Indicator Date'!BO28="","x",'Indicator Date'!BO28)</f>
        <v>2020</v>
      </c>
      <c r="BP28" s="225" t="n">
        <f aca="false">IF('Indicator Date'!BP28="","x",'Indicator Date'!BP28)</f>
        <v>2014</v>
      </c>
      <c r="BQ28" s="225" t="n">
        <f aca="false">IF('Indicator Date'!BQ28="","x",'Indicator Date'!BQ28)</f>
        <v>2020</v>
      </c>
      <c r="BR28" s="225" t="n">
        <f aca="false">IF('Indicator Date'!BR28="","x",'Indicator Date'!BR28)</f>
        <v>2020</v>
      </c>
      <c r="BS28" s="225" t="n">
        <f aca="false">IF('Indicator Date'!BS28="","x",'Indicator Date'!BS28)</f>
        <v>2014</v>
      </c>
      <c r="BT28" s="225" t="n">
        <f aca="false">IF('Indicator Date'!BT28="","x",'Indicator Date'!BT28)</f>
        <v>2020</v>
      </c>
      <c r="BU28" s="225" t="n">
        <f aca="false">IF('Indicator Date'!BU28="","x",'Indicator Date'!BU28)</f>
        <v>2020</v>
      </c>
      <c r="BV28" s="225" t="n">
        <f aca="false">IF('Indicator Date'!BV28="","x",'Indicator Date'!BV28)</f>
        <v>2020</v>
      </c>
      <c r="BW28" s="225" t="n">
        <f aca="false">IF('Indicator Date'!BW28="","x",'Indicator Date'!BW28)</f>
        <v>2019</v>
      </c>
      <c r="BX28" s="225" t="n">
        <f aca="false">IF('Indicator Date'!BX28="","x",'Indicator Date'!BX28)</f>
        <v>2017</v>
      </c>
      <c r="BY28" s="225" t="n">
        <f aca="false">IF('Indicator Date'!BY28="","x",'Indicator Date'!BY28)</f>
        <v>2020</v>
      </c>
      <c r="BZ28" s="225" t="n">
        <f aca="false">IF('Indicator Date'!BZ28="","x",'Indicator Date'!BZ28)</f>
        <v>2021</v>
      </c>
      <c r="CA28" s="225" t="n">
        <f aca="false">IF('Indicator Date'!CA28="","x",'Indicator Date'!CA28)</f>
        <v>2015</v>
      </c>
    </row>
    <row r="29" customFormat="false" ht="14.5" hidden="false" customHeight="false" outlineLevel="0" collapsed="false">
      <c r="A29" s="178" t="str">
        <f aca="false">'Indicator Data'!A31</f>
        <v>Burkina Faso</v>
      </c>
      <c r="B29" s="220" t="str">
        <f aca="false">'Indicator Data'!B31</f>
        <v>BFA</v>
      </c>
      <c r="C29" s="225" t="n">
        <f aca="false">IF('Indicator Date'!C29="","x",'Indicator Date'!C29)</f>
        <v>2015</v>
      </c>
      <c r="D29" s="225" t="n">
        <f aca="false">IF('Indicator Date'!D29="","x",'Indicator Date'!D29)</f>
        <v>2015</v>
      </c>
      <c r="E29" s="225" t="n">
        <f aca="false">IF('Indicator Date'!E29="","x",'Indicator Date'!E29)</f>
        <v>2015</v>
      </c>
      <c r="F29" s="225" t="n">
        <f aca="false">IF('Indicator Date'!F29="","x",'Indicator Date'!F29)</f>
        <v>2015</v>
      </c>
      <c r="G29" s="225" t="n">
        <f aca="false">IF('Indicator Date'!G29="","x",'Indicator Date'!G29)</f>
        <v>2015</v>
      </c>
      <c r="H29" s="225" t="n">
        <f aca="false">IF('Indicator Date'!H29="","x",'Indicator Date'!H29)</f>
        <v>2015</v>
      </c>
      <c r="I29" s="225" t="n">
        <f aca="false">IF('Indicator Date'!I29="","x",'Indicator Date'!I29)</f>
        <v>2015</v>
      </c>
      <c r="J29" s="225" t="n">
        <f aca="false">IF('Indicator Date'!J29="","x",'Indicator Date'!J29)</f>
        <v>2021</v>
      </c>
      <c r="K29" s="225" t="n">
        <f aca="false">IF('Indicator Date'!K29="","x",'Indicator Date'!K29)</f>
        <v>2021</v>
      </c>
      <c r="L29" s="225" t="n">
        <f aca="false">IF('Indicator Date'!L29="","x",'Indicator Date'!L29)</f>
        <v>2020</v>
      </c>
      <c r="M29" s="225" t="n">
        <f aca="false">IF('Indicator Date'!M29="","x",'Indicator Date'!M29)</f>
        <v>2015</v>
      </c>
      <c r="N29" s="225" t="n">
        <f aca="false">IF('Indicator Date'!N29="","x",'Indicator Date'!N29)</f>
        <v>2015</v>
      </c>
      <c r="O29" s="225" t="n">
        <f aca="false">IF('Indicator Date'!O29="","x",'Indicator Date'!O29)</f>
        <v>2015</v>
      </c>
      <c r="P29" s="225" t="n">
        <f aca="false">IF('Indicator Date'!P29="","x",'Indicator Date'!P29)</f>
        <v>2015</v>
      </c>
      <c r="Q29" s="225" t="n">
        <f aca="false">IF('Indicator Date'!Q29="","x",'Indicator Date'!Q29)</f>
        <v>2020</v>
      </c>
      <c r="R29" s="225" t="n">
        <f aca="false">IF('Indicator Date'!R29="","x",'Indicator Date'!R29)</f>
        <v>2020</v>
      </c>
      <c r="S29" s="225" t="n">
        <f aca="false">IF('Indicator Date'!S29="","x",'Indicator Date'!S29)</f>
        <v>2020</v>
      </c>
      <c r="T29" s="225" t="n">
        <f aca="false">IF('Indicator Date'!T29="","x",'Indicator Date'!T29)</f>
        <v>2020</v>
      </c>
      <c r="U29" s="225" t="n">
        <f aca="false">IF('Indicator Date'!U29="","x",'Indicator Date'!U29)</f>
        <v>2015</v>
      </c>
      <c r="V29" s="225" t="n">
        <f aca="false">IF('Indicator Date'!V29="","x",'Indicator Date'!V29)</f>
        <v>2015</v>
      </c>
      <c r="W29" s="225" t="n">
        <f aca="false">IF('Indicator Date'!W29="","x",'Indicator Date'!W29)</f>
        <v>2015</v>
      </c>
      <c r="X29" s="225" t="n">
        <f aca="false">IF('Indicator Date'!X29="","x",'Indicator Date'!X29)</f>
        <v>2020</v>
      </c>
      <c r="Y29" s="225" t="n">
        <f aca="false">IF('Indicator Date'!Y29="","x",'Indicator Date'!Y29)</f>
        <v>2020</v>
      </c>
      <c r="Z29" s="225" t="n">
        <f aca="false">IF('Indicator Date'!Z29="","x",'Indicator Date'!Z29)</f>
        <v>2020</v>
      </c>
      <c r="AA29" s="225" t="n">
        <f aca="false">IF('Indicator Date'!AA29="","x",'Indicator Date'!AA29)</f>
        <v>2014</v>
      </c>
      <c r="AB29" s="225" t="n">
        <f aca="false">IF('Indicator Date'!AB29="","x",'Indicator Date'!AB29)</f>
        <v>2020</v>
      </c>
      <c r="AC29" s="225" t="n">
        <f aca="false">IF('Indicator Date'!AC29="","x",'Indicator Date'!AC29)</f>
        <v>2020</v>
      </c>
      <c r="AD29" s="225" t="n">
        <f aca="false">IF('Indicator Date'!AD29="","x",'Indicator Date'!AD29)</f>
        <v>2018</v>
      </c>
      <c r="AE29" s="225" t="n">
        <f aca="false">IF('Indicator Date'!AE29="","x",'Indicator Date'!AE29)</f>
        <v>2020</v>
      </c>
      <c r="AF29" s="225" t="n">
        <f aca="false">IF('Indicator Date'!AF29="","x",'Indicator Date'!AF29)</f>
        <v>2018</v>
      </c>
      <c r="AG29" s="225" t="n">
        <f aca="false">IF('Indicator Date'!AG29="","x",'Indicator Date'!AG29)</f>
        <v>2020</v>
      </c>
      <c r="AH29" s="225" t="n">
        <f aca="false">IF('Indicator Date'!AH29="","x",'Indicator Date'!AH29)</f>
        <v>2022</v>
      </c>
      <c r="AI29" s="225" t="n">
        <f aca="false">IF('Indicator Date'!AI29="","x",'Indicator Date'!AI29)</f>
        <v>2021</v>
      </c>
      <c r="AJ29" s="225" t="n">
        <f aca="false">IF('Indicator Date'!AJ29="","x",'Indicator Date'!AJ29)</f>
        <v>2021</v>
      </c>
      <c r="AK29" s="225" t="n">
        <f aca="false">IF('Indicator Date'!AK29="","x",'Indicator Date'!AK29)</f>
        <v>2019</v>
      </c>
      <c r="AL29" s="225" t="str">
        <f aca="false">IF('Indicator Date'!AL29="","x",RIGHT('Indicator Date'!AL29,4))</f>
        <v>2010</v>
      </c>
      <c r="AM29" s="225" t="n">
        <f aca="false">IF('Indicator Date'!AM29="","x",'Indicator Date'!AM29)</f>
        <v>2022</v>
      </c>
      <c r="AN29" s="225" t="n">
        <f aca="false">IF('Indicator Date'!AN29="","x",'Indicator Date'!AN29)</f>
        <v>2019</v>
      </c>
      <c r="AO29" s="225" t="n">
        <f aca="false">IF('Indicator Date'!AO29="","x",'Indicator Date'!AO29)</f>
        <v>2020</v>
      </c>
      <c r="AP29" s="225" t="n">
        <f aca="false">IF('Indicator Date'!AP29="","x",'Indicator Date'!AP29)</f>
        <v>2020</v>
      </c>
      <c r="AQ29" s="225" t="n">
        <f aca="false">IF('Indicator Date'!AQ29="","x",'Indicator Date'!AQ29)</f>
        <v>2020</v>
      </c>
      <c r="AR29" s="225" t="n">
        <f aca="false">IF('Indicator Date'!AR29="","x",'Indicator Date'!AR29)</f>
        <v>2020</v>
      </c>
      <c r="AS29" s="225" t="n">
        <f aca="false">IF('Indicator Date'!AS29="","x",'Indicator Date'!AS29)</f>
        <v>2020</v>
      </c>
      <c r="AT29" s="225" t="n">
        <f aca="false">IF('Indicator Date'!AT29="","x",'Indicator Date'!AT29)</f>
        <v>2020</v>
      </c>
      <c r="AU29" s="225" t="n">
        <f aca="false">IF('Indicator Date'!AU29="","x",'Indicator Date'!AU29)</f>
        <v>2020</v>
      </c>
      <c r="AV29" s="225" t="n">
        <f aca="false">IF('Indicator Date'!AV29="","x",'Indicator Date'!AV29)</f>
        <v>2020</v>
      </c>
      <c r="AW29" s="225" t="n">
        <f aca="false">IF('Indicator Date'!AW29="","x",'Indicator Date'!AW29)</f>
        <v>2020</v>
      </c>
      <c r="AX29" s="225" t="n">
        <f aca="false">IF('Indicator Date'!AX29="","x",'Indicator Date'!AX29)</f>
        <v>2020</v>
      </c>
      <c r="AY29" s="225" t="n">
        <f aca="false">IF('Indicator Date'!AY29="","x",'Indicator Date'!AY29)</f>
        <v>2019</v>
      </c>
      <c r="AZ29" s="225" t="n">
        <f aca="false">IF('Indicator Date'!AZ29="","x",'Indicator Date'!AZ29)</f>
        <v>2018</v>
      </c>
      <c r="BA29" s="225" t="n">
        <f aca="false">IF('Indicator Date'!BA29="","x",'Indicator Date'!BA29)</f>
        <v>2020</v>
      </c>
      <c r="BB29" s="225" t="n">
        <f aca="false">IF('Indicator Date'!BB29="","x",'Indicator Date'!BB29)</f>
        <v>2021</v>
      </c>
      <c r="BC29" s="225" t="n">
        <f aca="false">IF('Indicator Date'!BC29="","x",'Indicator Date'!BC29)</f>
        <v>2022</v>
      </c>
      <c r="BD29" s="225" t="n">
        <f aca="false">IF('Indicator Date'!BD29="","x",YEAR('Indicator Date'!BD29))</f>
        <v>2022</v>
      </c>
      <c r="BE29" s="225" t="n">
        <f aca="false">IF('Indicator Date'!BE29="","x",YEAR('Indicator Date'!BE29))</f>
        <v>2021</v>
      </c>
      <c r="BF29" s="225" t="n">
        <f aca="false">IF('Indicator Date'!BF29="","x",'Indicator Date'!BF29)</f>
        <v>2021</v>
      </c>
      <c r="BG29" s="225" t="n">
        <f aca="false">IF('Indicator Date'!BG29="","x",'Indicator Date'!BG29)</f>
        <v>2020</v>
      </c>
      <c r="BH29" s="225" t="n">
        <f aca="false">IF('Indicator Date'!BH29="","x",'Indicator Date'!BH29)</f>
        <v>2020</v>
      </c>
      <c r="BI29" s="225" t="n">
        <f aca="false">IF('Indicator Date'!BI29="","x",'Indicator Date'!BI29)</f>
        <v>2015</v>
      </c>
      <c r="BJ29" s="225" t="n">
        <f aca="false">IF('Indicator Date'!BJ29="","x",'Indicator Date'!BJ29)</f>
        <v>2020</v>
      </c>
      <c r="BK29" s="225" t="n">
        <f aca="false">IF('Indicator Date'!BK29="","x",'Indicator Date'!BK29)</f>
        <v>2021</v>
      </c>
      <c r="BL29" s="225" t="n">
        <f aca="false">IF('Indicator Date'!BL29="","x",'Indicator Date'!BL29)</f>
        <v>2020</v>
      </c>
      <c r="BM29" s="225" t="n">
        <f aca="false">IF('Indicator Date'!BM29="","x",'Indicator Date'!BM29)</f>
        <v>2018</v>
      </c>
      <c r="BN29" s="225" t="n">
        <f aca="false">IF('Indicator Date'!BN29="","x",'Indicator Date'!BN29)</f>
        <v>2020</v>
      </c>
      <c r="BO29" s="225" t="n">
        <f aca="false">IF('Indicator Date'!BO29="","x",'Indicator Date'!BO29)</f>
        <v>2020</v>
      </c>
      <c r="BP29" s="225" t="n">
        <f aca="false">IF('Indicator Date'!BP29="","x",'Indicator Date'!BP29)</f>
        <v>2014</v>
      </c>
      <c r="BQ29" s="225" t="n">
        <f aca="false">IF('Indicator Date'!BQ29="","x",'Indicator Date'!BQ29)</f>
        <v>2020</v>
      </c>
      <c r="BR29" s="225" t="n">
        <f aca="false">IF('Indicator Date'!BR29="","x",'Indicator Date'!BR29)</f>
        <v>2020</v>
      </c>
      <c r="BS29" s="225" t="n">
        <f aca="false">IF('Indicator Date'!BS29="","x",'Indicator Date'!BS29)</f>
        <v>2016</v>
      </c>
      <c r="BT29" s="225" t="n">
        <f aca="false">IF('Indicator Date'!BT29="","x",'Indicator Date'!BT29)</f>
        <v>2020</v>
      </c>
      <c r="BU29" s="225" t="n">
        <f aca="false">IF('Indicator Date'!BU29="","x",'Indicator Date'!BU29)</f>
        <v>2020</v>
      </c>
      <c r="BV29" s="225" t="n">
        <f aca="false">IF('Indicator Date'!BV29="","x",'Indicator Date'!BV29)</f>
        <v>2020</v>
      </c>
      <c r="BW29" s="225" t="n">
        <f aca="false">IF('Indicator Date'!BW29="","x",'Indicator Date'!BW29)</f>
        <v>2019</v>
      </c>
      <c r="BX29" s="225" t="n">
        <f aca="false">IF('Indicator Date'!BX29="","x",'Indicator Date'!BX29)</f>
        <v>2017</v>
      </c>
      <c r="BY29" s="225" t="n">
        <f aca="false">IF('Indicator Date'!BY29="","x",'Indicator Date'!BY29)</f>
        <v>2020</v>
      </c>
      <c r="BZ29" s="225" t="n">
        <f aca="false">IF('Indicator Date'!BZ29="","x",'Indicator Date'!BZ29)</f>
        <v>2021</v>
      </c>
      <c r="CA29" s="225" t="n">
        <f aca="false">IF('Indicator Date'!CA29="","x",'Indicator Date'!CA29)</f>
        <v>2015</v>
      </c>
    </row>
    <row r="30" customFormat="false" ht="14.5" hidden="false" customHeight="false" outlineLevel="0" collapsed="false">
      <c r="A30" s="178" t="str">
        <f aca="false">'Indicator Data'!A32</f>
        <v>Burundi</v>
      </c>
      <c r="B30" s="220" t="str">
        <f aca="false">'Indicator Data'!B32</f>
        <v>BDI</v>
      </c>
      <c r="C30" s="225" t="n">
        <f aca="false">IF('Indicator Date'!C30="","x",'Indicator Date'!C30)</f>
        <v>2015</v>
      </c>
      <c r="D30" s="225" t="n">
        <f aca="false">IF('Indicator Date'!D30="","x",'Indicator Date'!D30)</f>
        <v>2015</v>
      </c>
      <c r="E30" s="225" t="n">
        <f aca="false">IF('Indicator Date'!E30="","x",'Indicator Date'!E30)</f>
        <v>2015</v>
      </c>
      <c r="F30" s="225" t="n">
        <f aca="false">IF('Indicator Date'!F30="","x",'Indicator Date'!F30)</f>
        <v>2015</v>
      </c>
      <c r="G30" s="225" t="n">
        <f aca="false">IF('Indicator Date'!G30="","x",'Indicator Date'!G30)</f>
        <v>2015</v>
      </c>
      <c r="H30" s="225" t="n">
        <f aca="false">IF('Indicator Date'!H30="","x",'Indicator Date'!H30)</f>
        <v>2015</v>
      </c>
      <c r="I30" s="225" t="n">
        <f aca="false">IF('Indicator Date'!I30="","x",'Indicator Date'!I30)</f>
        <v>2015</v>
      </c>
      <c r="J30" s="225" t="n">
        <f aca="false">IF('Indicator Date'!J30="","x",'Indicator Date'!J30)</f>
        <v>2021</v>
      </c>
      <c r="K30" s="225" t="n">
        <f aca="false">IF('Indicator Date'!K30="","x",'Indicator Date'!K30)</f>
        <v>2021</v>
      </c>
      <c r="L30" s="225" t="n">
        <f aca="false">IF('Indicator Date'!L30="","x",'Indicator Date'!L30)</f>
        <v>2020</v>
      </c>
      <c r="M30" s="225" t="n">
        <f aca="false">IF('Indicator Date'!M30="","x",'Indicator Date'!M30)</f>
        <v>2015</v>
      </c>
      <c r="N30" s="225" t="n">
        <f aca="false">IF('Indicator Date'!N30="","x",'Indicator Date'!N30)</f>
        <v>2015</v>
      </c>
      <c r="O30" s="225" t="n">
        <f aca="false">IF('Indicator Date'!O30="","x",'Indicator Date'!O30)</f>
        <v>2015</v>
      </c>
      <c r="P30" s="225" t="n">
        <f aca="false">IF('Indicator Date'!P30="","x",'Indicator Date'!P30)</f>
        <v>2015</v>
      </c>
      <c r="Q30" s="225" t="n">
        <f aca="false">IF('Indicator Date'!Q30="","x",'Indicator Date'!Q30)</f>
        <v>2020</v>
      </c>
      <c r="R30" s="225" t="n">
        <f aca="false">IF('Indicator Date'!R30="","x",'Indicator Date'!R30)</f>
        <v>2020</v>
      </c>
      <c r="S30" s="225" t="n">
        <f aca="false">IF('Indicator Date'!S30="","x",'Indicator Date'!S30)</f>
        <v>2020</v>
      </c>
      <c r="T30" s="225" t="n">
        <f aca="false">IF('Indicator Date'!T30="","x",'Indicator Date'!T30)</f>
        <v>2020</v>
      </c>
      <c r="U30" s="225" t="n">
        <f aca="false">IF('Indicator Date'!U30="","x",'Indicator Date'!U30)</f>
        <v>2015</v>
      </c>
      <c r="V30" s="225" t="n">
        <f aca="false">IF('Indicator Date'!V30="","x",'Indicator Date'!V30)</f>
        <v>2015</v>
      </c>
      <c r="W30" s="225" t="n">
        <f aca="false">IF('Indicator Date'!W30="","x",'Indicator Date'!W30)</f>
        <v>2015</v>
      </c>
      <c r="X30" s="225" t="n">
        <f aca="false">IF('Indicator Date'!X30="","x",'Indicator Date'!X30)</f>
        <v>2020</v>
      </c>
      <c r="Y30" s="225" t="n">
        <f aca="false">IF('Indicator Date'!Y30="","x",'Indicator Date'!Y30)</f>
        <v>2020</v>
      </c>
      <c r="Z30" s="225" t="n">
        <f aca="false">IF('Indicator Date'!Z30="","x",'Indicator Date'!Z30)</f>
        <v>2020</v>
      </c>
      <c r="AA30" s="225" t="n">
        <f aca="false">IF('Indicator Date'!AA30="","x",'Indicator Date'!AA30)</f>
        <v>2016</v>
      </c>
      <c r="AB30" s="225" t="n">
        <f aca="false">IF('Indicator Date'!AB30="","x",'Indicator Date'!AB30)</f>
        <v>2020</v>
      </c>
      <c r="AC30" s="225" t="n">
        <f aca="false">IF('Indicator Date'!AC30="","x",'Indicator Date'!AC30)</f>
        <v>2020</v>
      </c>
      <c r="AD30" s="225" t="n">
        <f aca="false">IF('Indicator Date'!AD30="","x",'Indicator Date'!AD30)</f>
        <v>2018</v>
      </c>
      <c r="AE30" s="225" t="n">
        <f aca="false">IF('Indicator Date'!AE30="","x",'Indicator Date'!AE30)</f>
        <v>2020</v>
      </c>
      <c r="AF30" s="225" t="n">
        <f aca="false">IF('Indicator Date'!AF30="","x",'Indicator Date'!AF30)</f>
        <v>2018</v>
      </c>
      <c r="AG30" s="225" t="n">
        <f aca="false">IF('Indicator Date'!AG30="","x",'Indicator Date'!AG30)</f>
        <v>2020</v>
      </c>
      <c r="AH30" s="225" t="n">
        <f aca="false">IF('Indicator Date'!AH30="","x",'Indicator Date'!AH30)</f>
        <v>2022</v>
      </c>
      <c r="AI30" s="225" t="n">
        <f aca="false">IF('Indicator Date'!AI30="","x",'Indicator Date'!AI30)</f>
        <v>2021</v>
      </c>
      <c r="AJ30" s="225" t="n">
        <f aca="false">IF('Indicator Date'!AJ30="","x",'Indicator Date'!AJ30)</f>
        <v>2021</v>
      </c>
      <c r="AK30" s="225" t="n">
        <f aca="false">IF('Indicator Date'!AK30="","x",'Indicator Date'!AK30)</f>
        <v>2019</v>
      </c>
      <c r="AL30" s="225" t="str">
        <f aca="false">IF('Indicator Date'!AL30="","x",RIGHT('Indicator Date'!AL30,4))</f>
        <v>2017</v>
      </c>
      <c r="AM30" s="225" t="n">
        <f aca="false">IF('Indicator Date'!AM30="","x",'Indicator Date'!AM30)</f>
        <v>2022</v>
      </c>
      <c r="AN30" s="225" t="n">
        <f aca="false">IF('Indicator Date'!AN30="","x",'Indicator Date'!AN30)</f>
        <v>2019</v>
      </c>
      <c r="AO30" s="225" t="n">
        <f aca="false">IF('Indicator Date'!AO30="","x",'Indicator Date'!AO30)</f>
        <v>2020</v>
      </c>
      <c r="AP30" s="225" t="n">
        <f aca="false">IF('Indicator Date'!AP30="","x",'Indicator Date'!AP30)</f>
        <v>2020</v>
      </c>
      <c r="AQ30" s="225" t="n">
        <f aca="false">IF('Indicator Date'!AQ30="","x",'Indicator Date'!AQ30)</f>
        <v>2020</v>
      </c>
      <c r="AR30" s="225" t="n">
        <f aca="false">IF('Indicator Date'!AR30="","x",'Indicator Date'!AR30)</f>
        <v>2020</v>
      </c>
      <c r="AS30" s="225" t="n">
        <f aca="false">IF('Indicator Date'!AS30="","x",'Indicator Date'!AS30)</f>
        <v>2020</v>
      </c>
      <c r="AT30" s="225" t="n">
        <f aca="false">IF('Indicator Date'!AT30="","x",'Indicator Date'!AT30)</f>
        <v>2020</v>
      </c>
      <c r="AU30" s="225" t="n">
        <f aca="false">IF('Indicator Date'!AU30="","x",'Indicator Date'!AU30)</f>
        <v>2020</v>
      </c>
      <c r="AV30" s="225" t="n">
        <f aca="false">IF('Indicator Date'!AV30="","x",'Indicator Date'!AV30)</f>
        <v>2020</v>
      </c>
      <c r="AW30" s="225" t="n">
        <f aca="false">IF('Indicator Date'!AW30="","x",'Indicator Date'!AW30)</f>
        <v>2020</v>
      </c>
      <c r="AX30" s="225" t="n">
        <f aca="false">IF('Indicator Date'!AX30="","x",'Indicator Date'!AX30)</f>
        <v>2020</v>
      </c>
      <c r="AY30" s="225" t="n">
        <f aca="false">IF('Indicator Date'!AY30="","x",'Indicator Date'!AY30)</f>
        <v>2019</v>
      </c>
      <c r="AZ30" s="225" t="n">
        <f aca="false">IF('Indicator Date'!AZ30="","x",'Indicator Date'!AZ30)</f>
        <v>2013</v>
      </c>
      <c r="BA30" s="225" t="n">
        <f aca="false">IF('Indicator Date'!BA30="","x",'Indicator Date'!BA30)</f>
        <v>2020</v>
      </c>
      <c r="BB30" s="225" t="n">
        <f aca="false">IF('Indicator Date'!BB30="","x",'Indicator Date'!BB30)</f>
        <v>2021</v>
      </c>
      <c r="BC30" s="225" t="n">
        <f aca="false">IF('Indicator Date'!BC30="","x",'Indicator Date'!BC30)</f>
        <v>2022</v>
      </c>
      <c r="BD30" s="225" t="n">
        <f aca="false">IF('Indicator Date'!BD30="","x",YEAR('Indicator Date'!BD30))</f>
        <v>2022</v>
      </c>
      <c r="BE30" s="225" t="n">
        <f aca="false">IF('Indicator Date'!BE30="","x",YEAR('Indicator Date'!BE30))</f>
        <v>2022</v>
      </c>
      <c r="BF30" s="225" t="n">
        <f aca="false">IF('Indicator Date'!BF30="","x",'Indicator Date'!BF30)</f>
        <v>2021</v>
      </c>
      <c r="BG30" s="225" t="n">
        <f aca="false">IF('Indicator Date'!BG30="","x",'Indicator Date'!BG30)</f>
        <v>2020</v>
      </c>
      <c r="BH30" s="225" t="n">
        <f aca="false">IF('Indicator Date'!BH30="","x",'Indicator Date'!BH30)</f>
        <v>2020</v>
      </c>
      <c r="BI30" s="225" t="n">
        <f aca="false">IF('Indicator Date'!BI30="","x",'Indicator Date'!BI30)</f>
        <v>2015</v>
      </c>
      <c r="BJ30" s="225" t="n">
        <f aca="false">IF('Indicator Date'!BJ30="","x",'Indicator Date'!BJ30)</f>
        <v>2020</v>
      </c>
      <c r="BK30" s="225" t="n">
        <f aca="false">IF('Indicator Date'!BK30="","x",'Indicator Date'!BK30)</f>
        <v>2021</v>
      </c>
      <c r="BL30" s="225" t="n">
        <f aca="false">IF('Indicator Date'!BL30="","x",'Indicator Date'!BL30)</f>
        <v>2020</v>
      </c>
      <c r="BM30" s="225" t="n">
        <f aca="false">IF('Indicator Date'!BM30="","x",'Indicator Date'!BM30)</f>
        <v>2017</v>
      </c>
      <c r="BN30" s="225" t="n">
        <f aca="false">IF('Indicator Date'!BN30="","x",'Indicator Date'!BN30)</f>
        <v>2020</v>
      </c>
      <c r="BO30" s="225" t="n">
        <f aca="false">IF('Indicator Date'!BO30="","x",'Indicator Date'!BO30)</f>
        <v>2020</v>
      </c>
      <c r="BP30" s="225" t="n">
        <f aca="false">IF('Indicator Date'!BP30="","x",'Indicator Date'!BP30)</f>
        <v>2014</v>
      </c>
      <c r="BQ30" s="225" t="n">
        <f aca="false">IF('Indicator Date'!BQ30="","x",'Indicator Date'!BQ30)</f>
        <v>2020</v>
      </c>
      <c r="BR30" s="225" t="n">
        <f aca="false">IF('Indicator Date'!BR30="","x",'Indicator Date'!BR30)</f>
        <v>2020</v>
      </c>
      <c r="BS30" s="225" t="n">
        <f aca="false">IF('Indicator Date'!BS30="","x",'Indicator Date'!BS30)</f>
        <v>2016</v>
      </c>
      <c r="BT30" s="225" t="n">
        <f aca="false">IF('Indicator Date'!BT30="","x",'Indicator Date'!BT30)</f>
        <v>2020</v>
      </c>
      <c r="BU30" s="225" t="n">
        <f aca="false">IF('Indicator Date'!BU30="","x",'Indicator Date'!BU30)</f>
        <v>2020</v>
      </c>
      <c r="BV30" s="225" t="n">
        <f aca="false">IF('Indicator Date'!BV30="","x",'Indicator Date'!BV30)</f>
        <v>2020</v>
      </c>
      <c r="BW30" s="225" t="n">
        <f aca="false">IF('Indicator Date'!BW30="","x",'Indicator Date'!BW30)</f>
        <v>2019</v>
      </c>
      <c r="BX30" s="225" t="n">
        <f aca="false">IF('Indicator Date'!BX30="","x",'Indicator Date'!BX30)</f>
        <v>2017</v>
      </c>
      <c r="BY30" s="225" t="n">
        <f aca="false">IF('Indicator Date'!BY30="","x",'Indicator Date'!BY30)</f>
        <v>2020</v>
      </c>
      <c r="BZ30" s="225" t="n">
        <f aca="false">IF('Indicator Date'!BZ30="","x",'Indicator Date'!BZ30)</f>
        <v>2021</v>
      </c>
      <c r="CA30" s="225" t="n">
        <f aca="false">IF('Indicator Date'!CA30="","x",'Indicator Date'!CA30)</f>
        <v>2015</v>
      </c>
    </row>
    <row r="31" customFormat="false" ht="14.5" hidden="false" customHeight="false" outlineLevel="0" collapsed="false">
      <c r="A31" s="178" t="str">
        <f aca="false">'Indicator Data'!A33</f>
        <v>Cabo Verde</v>
      </c>
      <c r="B31" s="220" t="str">
        <f aca="false">'Indicator Data'!B33</f>
        <v>CPV</v>
      </c>
      <c r="C31" s="225" t="n">
        <f aca="false">IF('Indicator Date'!C31="","x",'Indicator Date'!C31)</f>
        <v>2015</v>
      </c>
      <c r="D31" s="225" t="n">
        <f aca="false">IF('Indicator Date'!D31="","x",'Indicator Date'!D31)</f>
        <v>2015</v>
      </c>
      <c r="E31" s="225" t="n">
        <f aca="false">IF('Indicator Date'!E31="","x",'Indicator Date'!E31)</f>
        <v>2015</v>
      </c>
      <c r="F31" s="225" t="n">
        <f aca="false">IF('Indicator Date'!F31="","x",'Indicator Date'!F31)</f>
        <v>2015</v>
      </c>
      <c r="G31" s="225" t="n">
        <f aca="false">IF('Indicator Date'!G31="","x",'Indicator Date'!G31)</f>
        <v>2015</v>
      </c>
      <c r="H31" s="225" t="n">
        <f aca="false">IF('Indicator Date'!H31="","x",'Indicator Date'!H31)</f>
        <v>2015</v>
      </c>
      <c r="I31" s="225" t="n">
        <f aca="false">IF('Indicator Date'!I31="","x",'Indicator Date'!I31)</f>
        <v>2015</v>
      </c>
      <c r="J31" s="225" t="n">
        <f aca="false">IF('Indicator Date'!J31="","x",'Indicator Date'!J31)</f>
        <v>2021</v>
      </c>
      <c r="K31" s="225" t="n">
        <f aca="false">IF('Indicator Date'!K31="","x",'Indicator Date'!K31)</f>
        <v>2021</v>
      </c>
      <c r="L31" s="225" t="str">
        <f aca="false">IF('Indicator Date'!L31="","x",'Indicator Date'!L31)</f>
        <v>x</v>
      </c>
      <c r="M31" s="225" t="n">
        <f aca="false">IF('Indicator Date'!M31="","x",'Indicator Date'!M31)</f>
        <v>2015</v>
      </c>
      <c r="N31" s="225" t="n">
        <f aca="false">IF('Indicator Date'!N31="","x",'Indicator Date'!N31)</f>
        <v>2015</v>
      </c>
      <c r="O31" s="225" t="n">
        <f aca="false">IF('Indicator Date'!O31="","x",'Indicator Date'!O31)</f>
        <v>2015</v>
      </c>
      <c r="P31" s="225" t="n">
        <f aca="false">IF('Indicator Date'!P31="","x",'Indicator Date'!P31)</f>
        <v>2015</v>
      </c>
      <c r="Q31" s="225" t="n">
        <f aca="false">IF('Indicator Date'!Q31="","x",'Indicator Date'!Q31)</f>
        <v>2020</v>
      </c>
      <c r="R31" s="225" t="n">
        <f aca="false">IF('Indicator Date'!R31="","x",'Indicator Date'!R31)</f>
        <v>2020</v>
      </c>
      <c r="S31" s="225" t="n">
        <f aca="false">IF('Indicator Date'!S31="","x",'Indicator Date'!S31)</f>
        <v>2020</v>
      </c>
      <c r="T31" s="225" t="n">
        <f aca="false">IF('Indicator Date'!T31="","x",'Indicator Date'!T31)</f>
        <v>2020</v>
      </c>
      <c r="U31" s="225" t="n">
        <f aca="false">IF('Indicator Date'!U31="","x",'Indicator Date'!U31)</f>
        <v>2015</v>
      </c>
      <c r="V31" s="225" t="n">
        <f aca="false">IF('Indicator Date'!V31="","x",'Indicator Date'!V31)</f>
        <v>2015</v>
      </c>
      <c r="W31" s="225" t="n">
        <f aca="false">IF('Indicator Date'!W31="","x",'Indicator Date'!W31)</f>
        <v>2015</v>
      </c>
      <c r="X31" s="225" t="n">
        <f aca="false">IF('Indicator Date'!X31="","x",'Indicator Date'!X31)</f>
        <v>2020</v>
      </c>
      <c r="Y31" s="225" t="n">
        <f aca="false">IF('Indicator Date'!Y31="","x",'Indicator Date'!Y31)</f>
        <v>2020</v>
      </c>
      <c r="Z31" s="225" t="n">
        <f aca="false">IF('Indicator Date'!Z31="","x",'Indicator Date'!Z31)</f>
        <v>2020</v>
      </c>
      <c r="AA31" s="225" t="str">
        <f aca="false">IF('Indicator Date'!AA31="","x",'Indicator Date'!AA31)</f>
        <v>x</v>
      </c>
      <c r="AB31" s="225" t="n">
        <f aca="false">IF('Indicator Date'!AB31="","x",'Indicator Date'!AB31)</f>
        <v>2020</v>
      </c>
      <c r="AC31" s="225" t="str">
        <f aca="false">IF('Indicator Date'!AC31="","x",'Indicator Date'!AC31)</f>
        <v>x</v>
      </c>
      <c r="AD31" s="225" t="n">
        <f aca="false">IF('Indicator Date'!AD31="","x",'Indicator Date'!AD31)</f>
        <v>2018</v>
      </c>
      <c r="AE31" s="225" t="n">
        <f aca="false">IF('Indicator Date'!AE31="","x",'Indicator Date'!AE31)</f>
        <v>2020</v>
      </c>
      <c r="AF31" s="225" t="str">
        <f aca="false">IF('Indicator Date'!AF31="","x",'Indicator Date'!AF31)</f>
        <v>x</v>
      </c>
      <c r="AG31" s="225" t="n">
        <f aca="false">IF('Indicator Date'!AG31="","x",'Indicator Date'!AG31)</f>
        <v>2020</v>
      </c>
      <c r="AH31" s="225" t="n">
        <f aca="false">IF('Indicator Date'!AH31="","x",'Indicator Date'!AH31)</f>
        <v>2022</v>
      </c>
      <c r="AI31" s="225" t="n">
        <f aca="false">IF('Indicator Date'!AI31="","x",'Indicator Date'!AI31)</f>
        <v>2021</v>
      </c>
      <c r="AJ31" s="225" t="n">
        <f aca="false">IF('Indicator Date'!AJ31="","x",'Indicator Date'!AJ31)</f>
        <v>2021</v>
      </c>
      <c r="AK31" s="225" t="n">
        <f aca="false">IF('Indicator Date'!AK31="","x",'Indicator Date'!AK31)</f>
        <v>2019</v>
      </c>
      <c r="AL31" s="225" t="str">
        <f aca="false">IF('Indicator Date'!AL31="","x",RIGHT('Indicator Date'!AL31,4))</f>
        <v>x</v>
      </c>
      <c r="AM31" s="225" t="n">
        <f aca="false">IF('Indicator Date'!AM31="","x",'Indicator Date'!AM31)</f>
        <v>2022</v>
      </c>
      <c r="AN31" s="225" t="n">
        <f aca="false">IF('Indicator Date'!AN31="","x",'Indicator Date'!AN31)</f>
        <v>2019</v>
      </c>
      <c r="AO31" s="225" t="n">
        <f aca="false">IF('Indicator Date'!AO31="","x",'Indicator Date'!AO31)</f>
        <v>2020</v>
      </c>
      <c r="AP31" s="225" t="n">
        <f aca="false">IF('Indicator Date'!AP31="","x",'Indicator Date'!AP31)</f>
        <v>2020</v>
      </c>
      <c r="AQ31" s="225" t="n">
        <f aca="false">IF('Indicator Date'!AQ31="","x",'Indicator Date'!AQ31)</f>
        <v>2020</v>
      </c>
      <c r="AR31" s="225" t="n">
        <f aca="false">IF('Indicator Date'!AR31="","x",'Indicator Date'!AR31)</f>
        <v>2020</v>
      </c>
      <c r="AS31" s="225" t="str">
        <f aca="false">IF('Indicator Date'!AS31="","x",'Indicator Date'!AS31)</f>
        <v>x</v>
      </c>
      <c r="AT31" s="225" t="n">
        <f aca="false">IF('Indicator Date'!AT31="","x",'Indicator Date'!AT31)</f>
        <v>2020</v>
      </c>
      <c r="AU31" s="225" t="n">
        <f aca="false">IF('Indicator Date'!AU31="","x",'Indicator Date'!AU31)</f>
        <v>2020</v>
      </c>
      <c r="AV31" s="225" t="n">
        <f aca="false">IF('Indicator Date'!AV31="","x",'Indicator Date'!AV31)</f>
        <v>2019</v>
      </c>
      <c r="AW31" s="225" t="n">
        <f aca="false">IF('Indicator Date'!AW31="","x",'Indicator Date'!AW31)</f>
        <v>2020</v>
      </c>
      <c r="AX31" s="225" t="n">
        <f aca="false">IF('Indicator Date'!AX31="","x",'Indicator Date'!AX31)</f>
        <v>2020</v>
      </c>
      <c r="AY31" s="225" t="n">
        <f aca="false">IF('Indicator Date'!AY31="","x",'Indicator Date'!AY31)</f>
        <v>2019</v>
      </c>
      <c r="AZ31" s="225" t="n">
        <f aca="false">IF('Indicator Date'!AZ31="","x",'Indicator Date'!AZ31)</f>
        <v>2015</v>
      </c>
      <c r="BA31" s="225" t="n">
        <f aca="false">IF('Indicator Date'!BA31="","x",'Indicator Date'!BA31)</f>
        <v>2020</v>
      </c>
      <c r="BB31" s="225" t="n">
        <f aca="false">IF('Indicator Date'!BB31="","x",'Indicator Date'!BB31)</f>
        <v>2021</v>
      </c>
      <c r="BC31" s="225" t="n">
        <f aca="false">IF('Indicator Date'!BC31="","x",'Indicator Date'!BC31)</f>
        <v>2022</v>
      </c>
      <c r="BD31" s="225" t="n">
        <f aca="false">IF('Indicator Date'!BD31="","x",YEAR('Indicator Date'!BD31))</f>
        <v>2022</v>
      </c>
      <c r="BE31" s="225" t="n">
        <f aca="false">IF('Indicator Date'!BE31="","x",YEAR('Indicator Date'!BE31))</f>
        <v>2021</v>
      </c>
      <c r="BF31" s="225" t="n">
        <f aca="false">IF('Indicator Date'!BF31="","x",'Indicator Date'!BF31)</f>
        <v>2021</v>
      </c>
      <c r="BG31" s="225" t="n">
        <f aca="false">IF('Indicator Date'!BG31="","x",'Indicator Date'!BG31)</f>
        <v>2020</v>
      </c>
      <c r="BH31" s="225" t="n">
        <f aca="false">IF('Indicator Date'!BH31="","x",'Indicator Date'!BH31)</f>
        <v>2020</v>
      </c>
      <c r="BI31" s="225" t="n">
        <f aca="false">IF('Indicator Date'!BI31="","x",'Indicator Date'!BI31)</f>
        <v>2015</v>
      </c>
      <c r="BJ31" s="225" t="n">
        <f aca="false">IF('Indicator Date'!BJ31="","x",'Indicator Date'!BJ31)</f>
        <v>2019</v>
      </c>
      <c r="BK31" s="225" t="n">
        <f aca="false">IF('Indicator Date'!BK31="","x",'Indicator Date'!BK31)</f>
        <v>2021</v>
      </c>
      <c r="BL31" s="225" t="n">
        <f aca="false">IF('Indicator Date'!BL31="","x",'Indicator Date'!BL31)</f>
        <v>2020</v>
      </c>
      <c r="BM31" s="225" t="n">
        <f aca="false">IF('Indicator Date'!BM31="","x",'Indicator Date'!BM31)</f>
        <v>2015</v>
      </c>
      <c r="BN31" s="225" t="n">
        <f aca="false">IF('Indicator Date'!BN31="","x",'Indicator Date'!BN31)</f>
        <v>2020</v>
      </c>
      <c r="BO31" s="225" t="n">
        <f aca="false">IF('Indicator Date'!BO31="","x",'Indicator Date'!BO31)</f>
        <v>2020</v>
      </c>
      <c r="BP31" s="225" t="n">
        <f aca="false">IF('Indicator Date'!BP31="","x",'Indicator Date'!BP31)</f>
        <v>2014</v>
      </c>
      <c r="BQ31" s="225" t="n">
        <f aca="false">IF('Indicator Date'!BQ31="","x",'Indicator Date'!BQ31)</f>
        <v>2020</v>
      </c>
      <c r="BR31" s="225" t="n">
        <f aca="false">IF('Indicator Date'!BR31="","x",'Indicator Date'!BR31)</f>
        <v>2020</v>
      </c>
      <c r="BS31" s="225" t="n">
        <f aca="false">IF('Indicator Date'!BS31="","x",'Indicator Date'!BS31)</f>
        <v>2015</v>
      </c>
      <c r="BT31" s="225" t="n">
        <f aca="false">IF('Indicator Date'!BT31="","x",'Indicator Date'!BT31)</f>
        <v>2020</v>
      </c>
      <c r="BU31" s="225" t="n">
        <f aca="false">IF('Indicator Date'!BU31="","x",'Indicator Date'!BU31)</f>
        <v>2020</v>
      </c>
      <c r="BV31" s="225" t="str">
        <f aca="false">IF('Indicator Date'!BV31="","x",'Indicator Date'!BV31)</f>
        <v>x</v>
      </c>
      <c r="BW31" s="225" t="n">
        <f aca="false">IF('Indicator Date'!BW31="","x",'Indicator Date'!BW31)</f>
        <v>2019</v>
      </c>
      <c r="BX31" s="225" t="n">
        <f aca="false">IF('Indicator Date'!BX31="","x",'Indicator Date'!BX31)</f>
        <v>2017</v>
      </c>
      <c r="BY31" s="225" t="n">
        <f aca="false">IF('Indicator Date'!BY31="","x",'Indicator Date'!BY31)</f>
        <v>2020</v>
      </c>
      <c r="BZ31" s="225" t="n">
        <f aca="false">IF('Indicator Date'!BZ31="","x",'Indicator Date'!BZ31)</f>
        <v>2021</v>
      </c>
      <c r="CA31" s="225" t="n">
        <f aca="false">IF('Indicator Date'!CA31="","x",'Indicator Date'!CA31)</f>
        <v>2015</v>
      </c>
    </row>
    <row r="32" customFormat="false" ht="14.5" hidden="false" customHeight="false" outlineLevel="0" collapsed="false">
      <c r="A32" s="178" t="str">
        <f aca="false">'Indicator Data'!A34</f>
        <v>Cambodia</v>
      </c>
      <c r="B32" s="220" t="str">
        <f aca="false">'Indicator Data'!B34</f>
        <v>KHM</v>
      </c>
      <c r="C32" s="225" t="n">
        <f aca="false">IF('Indicator Date'!C32="","x",'Indicator Date'!C32)</f>
        <v>2015</v>
      </c>
      <c r="D32" s="225" t="n">
        <f aca="false">IF('Indicator Date'!D32="","x",'Indicator Date'!D32)</f>
        <v>2015</v>
      </c>
      <c r="E32" s="225" t="n">
        <f aca="false">IF('Indicator Date'!E32="","x",'Indicator Date'!E32)</f>
        <v>2015</v>
      </c>
      <c r="F32" s="225" t="n">
        <f aca="false">IF('Indicator Date'!F32="","x",'Indicator Date'!F32)</f>
        <v>2015</v>
      </c>
      <c r="G32" s="225" t="n">
        <f aca="false">IF('Indicator Date'!G32="","x",'Indicator Date'!G32)</f>
        <v>2015</v>
      </c>
      <c r="H32" s="225" t="n">
        <f aca="false">IF('Indicator Date'!H32="","x",'Indicator Date'!H32)</f>
        <v>2015</v>
      </c>
      <c r="I32" s="225" t="n">
        <f aca="false">IF('Indicator Date'!I32="","x",'Indicator Date'!I32)</f>
        <v>2015</v>
      </c>
      <c r="J32" s="225" t="n">
        <f aca="false">IF('Indicator Date'!J32="","x",'Indicator Date'!J32)</f>
        <v>2021</v>
      </c>
      <c r="K32" s="225" t="n">
        <f aca="false">IF('Indicator Date'!K32="","x",'Indicator Date'!K32)</f>
        <v>2021</v>
      </c>
      <c r="L32" s="225" t="n">
        <f aca="false">IF('Indicator Date'!L32="","x",'Indicator Date'!L32)</f>
        <v>2020</v>
      </c>
      <c r="M32" s="225" t="n">
        <f aca="false">IF('Indicator Date'!M32="","x",'Indicator Date'!M32)</f>
        <v>2015</v>
      </c>
      <c r="N32" s="225" t="n">
        <f aca="false">IF('Indicator Date'!N32="","x",'Indicator Date'!N32)</f>
        <v>2015</v>
      </c>
      <c r="O32" s="225" t="n">
        <f aca="false">IF('Indicator Date'!O32="","x",'Indicator Date'!O32)</f>
        <v>2015</v>
      </c>
      <c r="P32" s="225" t="n">
        <f aca="false">IF('Indicator Date'!P32="","x",'Indicator Date'!P32)</f>
        <v>2015</v>
      </c>
      <c r="Q32" s="225" t="n">
        <f aca="false">IF('Indicator Date'!Q32="","x",'Indicator Date'!Q32)</f>
        <v>2020</v>
      </c>
      <c r="R32" s="225" t="n">
        <f aca="false">IF('Indicator Date'!R32="","x",'Indicator Date'!R32)</f>
        <v>2020</v>
      </c>
      <c r="S32" s="225" t="n">
        <f aca="false">IF('Indicator Date'!S32="","x",'Indicator Date'!S32)</f>
        <v>2020</v>
      </c>
      <c r="T32" s="225" t="n">
        <f aca="false">IF('Indicator Date'!T32="","x",'Indicator Date'!T32)</f>
        <v>2020</v>
      </c>
      <c r="U32" s="225" t="n">
        <f aca="false">IF('Indicator Date'!U32="","x",'Indicator Date'!U32)</f>
        <v>2015</v>
      </c>
      <c r="V32" s="225" t="n">
        <f aca="false">IF('Indicator Date'!V32="","x",'Indicator Date'!V32)</f>
        <v>2015</v>
      </c>
      <c r="W32" s="225" t="n">
        <f aca="false">IF('Indicator Date'!W32="","x",'Indicator Date'!W32)</f>
        <v>2015</v>
      </c>
      <c r="X32" s="225" t="n">
        <f aca="false">IF('Indicator Date'!X32="","x",'Indicator Date'!X32)</f>
        <v>2020</v>
      </c>
      <c r="Y32" s="225" t="n">
        <f aca="false">IF('Indicator Date'!Y32="","x",'Indicator Date'!Y32)</f>
        <v>2020</v>
      </c>
      <c r="Z32" s="225" t="n">
        <f aca="false">IF('Indicator Date'!Z32="","x",'Indicator Date'!Z32)</f>
        <v>2020</v>
      </c>
      <c r="AA32" s="225" t="n">
        <f aca="false">IF('Indicator Date'!AA32="","x",'Indicator Date'!AA32)</f>
        <v>2014</v>
      </c>
      <c r="AB32" s="225" t="n">
        <f aca="false">IF('Indicator Date'!AB32="","x",'Indicator Date'!AB32)</f>
        <v>2020</v>
      </c>
      <c r="AC32" s="225" t="n">
        <f aca="false">IF('Indicator Date'!AC32="","x",'Indicator Date'!AC32)</f>
        <v>2020</v>
      </c>
      <c r="AD32" s="225" t="n">
        <f aca="false">IF('Indicator Date'!AD32="","x",'Indicator Date'!AD32)</f>
        <v>2019</v>
      </c>
      <c r="AE32" s="225" t="n">
        <f aca="false">IF('Indicator Date'!AE32="","x",'Indicator Date'!AE32)</f>
        <v>2020</v>
      </c>
      <c r="AF32" s="225" t="n">
        <f aca="false">IF('Indicator Date'!AF32="","x",'Indicator Date'!AF32)</f>
        <v>2018</v>
      </c>
      <c r="AG32" s="225" t="n">
        <f aca="false">IF('Indicator Date'!AG32="","x",'Indicator Date'!AG32)</f>
        <v>2020</v>
      </c>
      <c r="AH32" s="225" t="n">
        <f aca="false">IF('Indicator Date'!AH32="","x",'Indicator Date'!AH32)</f>
        <v>2022</v>
      </c>
      <c r="AI32" s="225" t="n">
        <f aca="false">IF('Indicator Date'!AI32="","x",'Indicator Date'!AI32)</f>
        <v>2021</v>
      </c>
      <c r="AJ32" s="225" t="n">
        <f aca="false">IF('Indicator Date'!AJ32="","x",'Indicator Date'!AJ32)</f>
        <v>2021</v>
      </c>
      <c r="AK32" s="225" t="n">
        <f aca="false">IF('Indicator Date'!AK32="","x",'Indicator Date'!AK32)</f>
        <v>2019</v>
      </c>
      <c r="AL32" s="225" t="str">
        <f aca="false">IF('Indicator Date'!AL32="","x",RIGHT('Indicator Date'!AL32,4))</f>
        <v>2014</v>
      </c>
      <c r="AM32" s="225" t="n">
        <f aca="false">IF('Indicator Date'!AM32="","x",'Indicator Date'!AM32)</f>
        <v>2022</v>
      </c>
      <c r="AN32" s="225" t="n">
        <f aca="false">IF('Indicator Date'!AN32="","x",'Indicator Date'!AN32)</f>
        <v>2019</v>
      </c>
      <c r="AO32" s="225" t="n">
        <f aca="false">IF('Indicator Date'!AO32="","x",'Indicator Date'!AO32)</f>
        <v>2020</v>
      </c>
      <c r="AP32" s="225" t="n">
        <f aca="false">IF('Indicator Date'!AP32="","x",'Indicator Date'!AP32)</f>
        <v>2020</v>
      </c>
      <c r="AQ32" s="225" t="n">
        <f aca="false">IF('Indicator Date'!AQ32="","x",'Indicator Date'!AQ32)</f>
        <v>2020</v>
      </c>
      <c r="AR32" s="225" t="n">
        <f aca="false">IF('Indicator Date'!AR32="","x",'Indicator Date'!AR32)</f>
        <v>2020</v>
      </c>
      <c r="AS32" s="225" t="n">
        <f aca="false">IF('Indicator Date'!AS32="","x",'Indicator Date'!AS32)</f>
        <v>2014</v>
      </c>
      <c r="AT32" s="225" t="n">
        <f aca="false">IF('Indicator Date'!AT32="","x",'Indicator Date'!AT32)</f>
        <v>2020</v>
      </c>
      <c r="AU32" s="225" t="n">
        <f aca="false">IF('Indicator Date'!AU32="","x",'Indicator Date'!AU32)</f>
        <v>2020</v>
      </c>
      <c r="AV32" s="225" t="n">
        <f aca="false">IF('Indicator Date'!AV32="","x",'Indicator Date'!AV32)</f>
        <v>2020</v>
      </c>
      <c r="AW32" s="225" t="n">
        <f aca="false">IF('Indicator Date'!AW32="","x",'Indicator Date'!AW32)</f>
        <v>2020</v>
      </c>
      <c r="AX32" s="225" t="n">
        <f aca="false">IF('Indicator Date'!AX32="","x",'Indicator Date'!AX32)</f>
        <v>2020</v>
      </c>
      <c r="AY32" s="225" t="n">
        <f aca="false">IF('Indicator Date'!AY32="","x",'Indicator Date'!AY32)</f>
        <v>2019</v>
      </c>
      <c r="AZ32" s="225" t="str">
        <f aca="false">IF('Indicator Date'!AZ32="","x",'Indicator Date'!AZ32)</f>
        <v>x</v>
      </c>
      <c r="BA32" s="225" t="n">
        <f aca="false">IF('Indicator Date'!BA32="","x",'Indicator Date'!BA32)</f>
        <v>2020</v>
      </c>
      <c r="BB32" s="225" t="n">
        <f aca="false">IF('Indicator Date'!BB32="","x",'Indicator Date'!BB32)</f>
        <v>2021</v>
      </c>
      <c r="BC32" s="225" t="n">
        <f aca="false">IF('Indicator Date'!BC32="","x",'Indicator Date'!BC32)</f>
        <v>2022</v>
      </c>
      <c r="BD32" s="225" t="n">
        <f aca="false">IF('Indicator Date'!BD32="","x",YEAR('Indicator Date'!BD32))</f>
        <v>2022</v>
      </c>
      <c r="BE32" s="225" t="n">
        <f aca="false">IF('Indicator Date'!BE32="","x",YEAR('Indicator Date'!BE32))</f>
        <v>2021</v>
      </c>
      <c r="BF32" s="225" t="n">
        <f aca="false">IF('Indicator Date'!BF32="","x",'Indicator Date'!BF32)</f>
        <v>2021</v>
      </c>
      <c r="BG32" s="225" t="n">
        <f aca="false">IF('Indicator Date'!BG32="","x",'Indicator Date'!BG32)</f>
        <v>2020</v>
      </c>
      <c r="BH32" s="225" t="n">
        <f aca="false">IF('Indicator Date'!BH32="","x",'Indicator Date'!BH32)</f>
        <v>2020</v>
      </c>
      <c r="BI32" s="225" t="n">
        <f aca="false">IF('Indicator Date'!BI32="","x",'Indicator Date'!BI32)</f>
        <v>2013</v>
      </c>
      <c r="BJ32" s="225" t="n">
        <f aca="false">IF('Indicator Date'!BJ32="","x",'Indicator Date'!BJ32)</f>
        <v>2020</v>
      </c>
      <c r="BK32" s="225" t="n">
        <f aca="false">IF('Indicator Date'!BK32="","x",'Indicator Date'!BK32)</f>
        <v>2021</v>
      </c>
      <c r="BL32" s="225" t="n">
        <f aca="false">IF('Indicator Date'!BL32="","x",'Indicator Date'!BL32)</f>
        <v>2020</v>
      </c>
      <c r="BM32" s="225" t="n">
        <f aca="false">IF('Indicator Date'!BM32="","x",'Indicator Date'!BM32)</f>
        <v>2015</v>
      </c>
      <c r="BN32" s="225" t="n">
        <f aca="false">IF('Indicator Date'!BN32="","x",'Indicator Date'!BN32)</f>
        <v>2018</v>
      </c>
      <c r="BO32" s="225" t="n">
        <f aca="false">IF('Indicator Date'!BO32="","x",'Indicator Date'!BO32)</f>
        <v>2020</v>
      </c>
      <c r="BP32" s="225" t="n">
        <f aca="false">IF('Indicator Date'!BP32="","x",'Indicator Date'!BP32)</f>
        <v>2014</v>
      </c>
      <c r="BQ32" s="225" t="n">
        <f aca="false">IF('Indicator Date'!BQ32="","x",'Indicator Date'!BQ32)</f>
        <v>2020</v>
      </c>
      <c r="BR32" s="225" t="n">
        <f aca="false">IF('Indicator Date'!BR32="","x",'Indicator Date'!BR32)</f>
        <v>2020</v>
      </c>
      <c r="BS32" s="225" t="n">
        <f aca="false">IF('Indicator Date'!BS32="","x",'Indicator Date'!BS32)</f>
        <v>2014</v>
      </c>
      <c r="BT32" s="225" t="n">
        <f aca="false">IF('Indicator Date'!BT32="","x",'Indicator Date'!BT32)</f>
        <v>2020</v>
      </c>
      <c r="BU32" s="225" t="n">
        <f aca="false">IF('Indicator Date'!BU32="","x",'Indicator Date'!BU32)</f>
        <v>2020</v>
      </c>
      <c r="BV32" s="225" t="n">
        <f aca="false">IF('Indicator Date'!BV32="","x",'Indicator Date'!BV32)</f>
        <v>2020</v>
      </c>
      <c r="BW32" s="225" t="n">
        <f aca="false">IF('Indicator Date'!BW32="","x",'Indicator Date'!BW32)</f>
        <v>2019</v>
      </c>
      <c r="BX32" s="225" t="n">
        <f aca="false">IF('Indicator Date'!BX32="","x",'Indicator Date'!BX32)</f>
        <v>2017</v>
      </c>
      <c r="BY32" s="225" t="n">
        <f aca="false">IF('Indicator Date'!BY32="","x",'Indicator Date'!BY32)</f>
        <v>2020</v>
      </c>
      <c r="BZ32" s="225" t="n">
        <f aca="false">IF('Indicator Date'!BZ32="","x",'Indicator Date'!BZ32)</f>
        <v>2021</v>
      </c>
      <c r="CA32" s="225" t="n">
        <f aca="false">IF('Indicator Date'!CA32="","x",'Indicator Date'!CA32)</f>
        <v>2015</v>
      </c>
    </row>
    <row r="33" customFormat="false" ht="14.5" hidden="false" customHeight="false" outlineLevel="0" collapsed="false">
      <c r="A33" s="178" t="str">
        <f aca="false">'Indicator Data'!A35</f>
        <v>Cameroon</v>
      </c>
      <c r="B33" s="220" t="str">
        <f aca="false">'Indicator Data'!B35</f>
        <v>CMR</v>
      </c>
      <c r="C33" s="225" t="n">
        <f aca="false">IF('Indicator Date'!C33="","x",'Indicator Date'!C33)</f>
        <v>2015</v>
      </c>
      <c r="D33" s="225" t="n">
        <f aca="false">IF('Indicator Date'!D33="","x",'Indicator Date'!D33)</f>
        <v>2015</v>
      </c>
      <c r="E33" s="225" t="n">
        <f aca="false">IF('Indicator Date'!E33="","x",'Indicator Date'!E33)</f>
        <v>2015</v>
      </c>
      <c r="F33" s="225" t="n">
        <f aca="false">IF('Indicator Date'!F33="","x",'Indicator Date'!F33)</f>
        <v>2015</v>
      </c>
      <c r="G33" s="225" t="n">
        <f aca="false">IF('Indicator Date'!G33="","x",'Indicator Date'!G33)</f>
        <v>2015</v>
      </c>
      <c r="H33" s="225" t="n">
        <f aca="false">IF('Indicator Date'!H33="","x",'Indicator Date'!H33)</f>
        <v>2015</v>
      </c>
      <c r="I33" s="225" t="n">
        <f aca="false">IF('Indicator Date'!I33="","x",'Indicator Date'!I33)</f>
        <v>2015</v>
      </c>
      <c r="J33" s="225" t="n">
        <f aca="false">IF('Indicator Date'!J33="","x",'Indicator Date'!J33)</f>
        <v>2021</v>
      </c>
      <c r="K33" s="225" t="n">
        <f aca="false">IF('Indicator Date'!K33="","x",'Indicator Date'!K33)</f>
        <v>2021</v>
      </c>
      <c r="L33" s="225" t="n">
        <f aca="false">IF('Indicator Date'!L33="","x",'Indicator Date'!L33)</f>
        <v>2020</v>
      </c>
      <c r="M33" s="225" t="n">
        <f aca="false">IF('Indicator Date'!M33="","x",'Indicator Date'!M33)</f>
        <v>2015</v>
      </c>
      <c r="N33" s="225" t="n">
        <f aca="false">IF('Indicator Date'!N33="","x",'Indicator Date'!N33)</f>
        <v>2015</v>
      </c>
      <c r="O33" s="225" t="n">
        <f aca="false">IF('Indicator Date'!O33="","x",'Indicator Date'!O33)</f>
        <v>2015</v>
      </c>
      <c r="P33" s="225" t="n">
        <f aca="false">IF('Indicator Date'!P33="","x",'Indicator Date'!P33)</f>
        <v>2015</v>
      </c>
      <c r="Q33" s="225" t="n">
        <f aca="false">IF('Indicator Date'!Q33="","x",'Indicator Date'!Q33)</f>
        <v>2020</v>
      </c>
      <c r="R33" s="225" t="n">
        <f aca="false">IF('Indicator Date'!R33="","x",'Indicator Date'!R33)</f>
        <v>2020</v>
      </c>
      <c r="S33" s="225" t="n">
        <f aca="false">IF('Indicator Date'!S33="","x",'Indicator Date'!S33)</f>
        <v>2020</v>
      </c>
      <c r="T33" s="225" t="n">
        <f aca="false">IF('Indicator Date'!T33="","x",'Indicator Date'!T33)</f>
        <v>2020</v>
      </c>
      <c r="U33" s="225" t="n">
        <f aca="false">IF('Indicator Date'!U33="","x",'Indicator Date'!U33)</f>
        <v>2015</v>
      </c>
      <c r="V33" s="225" t="n">
        <f aca="false">IF('Indicator Date'!V33="","x",'Indicator Date'!V33)</f>
        <v>2015</v>
      </c>
      <c r="W33" s="225" t="n">
        <f aca="false">IF('Indicator Date'!W33="","x",'Indicator Date'!W33)</f>
        <v>2015</v>
      </c>
      <c r="X33" s="225" t="n">
        <f aca="false">IF('Indicator Date'!X33="","x",'Indicator Date'!X33)</f>
        <v>2020</v>
      </c>
      <c r="Y33" s="225" t="n">
        <f aca="false">IF('Indicator Date'!Y33="","x",'Indicator Date'!Y33)</f>
        <v>2020</v>
      </c>
      <c r="Z33" s="225" t="n">
        <f aca="false">IF('Indicator Date'!Z33="","x",'Indicator Date'!Z33)</f>
        <v>2020</v>
      </c>
      <c r="AA33" s="225" t="n">
        <f aca="false">IF('Indicator Date'!AA33="","x",'Indicator Date'!AA33)</f>
        <v>2011</v>
      </c>
      <c r="AB33" s="225" t="n">
        <f aca="false">IF('Indicator Date'!AB33="","x",'Indicator Date'!AB33)</f>
        <v>2020</v>
      </c>
      <c r="AC33" s="225" t="n">
        <f aca="false">IF('Indicator Date'!AC33="","x",'Indicator Date'!AC33)</f>
        <v>2020</v>
      </c>
      <c r="AD33" s="225" t="n">
        <f aca="false">IF('Indicator Date'!AD33="","x",'Indicator Date'!AD33)</f>
        <v>2016</v>
      </c>
      <c r="AE33" s="225" t="n">
        <f aca="false">IF('Indicator Date'!AE33="","x",'Indicator Date'!AE33)</f>
        <v>2020</v>
      </c>
      <c r="AF33" s="225" t="n">
        <f aca="false">IF('Indicator Date'!AF33="","x",'Indicator Date'!AF33)</f>
        <v>2018</v>
      </c>
      <c r="AG33" s="225" t="n">
        <f aca="false">IF('Indicator Date'!AG33="","x",'Indicator Date'!AG33)</f>
        <v>2020</v>
      </c>
      <c r="AH33" s="225" t="n">
        <f aca="false">IF('Indicator Date'!AH33="","x",'Indicator Date'!AH33)</f>
        <v>2022</v>
      </c>
      <c r="AI33" s="225" t="n">
        <f aca="false">IF('Indicator Date'!AI33="","x",'Indicator Date'!AI33)</f>
        <v>2021</v>
      </c>
      <c r="AJ33" s="225" t="n">
        <f aca="false">IF('Indicator Date'!AJ33="","x",'Indicator Date'!AJ33)</f>
        <v>2021</v>
      </c>
      <c r="AK33" s="225" t="n">
        <f aca="false">IF('Indicator Date'!AK33="","x",'Indicator Date'!AK33)</f>
        <v>2019</v>
      </c>
      <c r="AL33" s="225" t="str">
        <f aca="false">IF('Indicator Date'!AL33="","x",RIGHT('Indicator Date'!AL33,4))</f>
        <v>2018</v>
      </c>
      <c r="AM33" s="225" t="n">
        <f aca="false">IF('Indicator Date'!AM33="","x",'Indicator Date'!AM33)</f>
        <v>2022</v>
      </c>
      <c r="AN33" s="225" t="n">
        <f aca="false">IF('Indicator Date'!AN33="","x",'Indicator Date'!AN33)</f>
        <v>2019</v>
      </c>
      <c r="AO33" s="225" t="n">
        <f aca="false">IF('Indicator Date'!AO33="","x",'Indicator Date'!AO33)</f>
        <v>2020</v>
      </c>
      <c r="AP33" s="225" t="n">
        <f aca="false">IF('Indicator Date'!AP33="","x",'Indicator Date'!AP33)</f>
        <v>2020</v>
      </c>
      <c r="AQ33" s="225" t="n">
        <f aca="false">IF('Indicator Date'!AQ33="","x",'Indicator Date'!AQ33)</f>
        <v>2020</v>
      </c>
      <c r="AR33" s="225" t="n">
        <f aca="false">IF('Indicator Date'!AR33="","x",'Indicator Date'!AR33)</f>
        <v>2020</v>
      </c>
      <c r="AS33" s="225" t="n">
        <f aca="false">IF('Indicator Date'!AS33="","x",'Indicator Date'!AS33)</f>
        <v>2018</v>
      </c>
      <c r="AT33" s="225" t="n">
        <f aca="false">IF('Indicator Date'!AT33="","x",'Indicator Date'!AT33)</f>
        <v>2020</v>
      </c>
      <c r="AU33" s="225" t="n">
        <f aca="false">IF('Indicator Date'!AU33="","x",'Indicator Date'!AU33)</f>
        <v>2020</v>
      </c>
      <c r="AV33" s="225" t="n">
        <f aca="false">IF('Indicator Date'!AV33="","x",'Indicator Date'!AV33)</f>
        <v>2020</v>
      </c>
      <c r="AW33" s="225" t="n">
        <f aca="false">IF('Indicator Date'!AW33="","x",'Indicator Date'!AW33)</f>
        <v>2020</v>
      </c>
      <c r="AX33" s="225" t="n">
        <f aca="false">IF('Indicator Date'!AX33="","x",'Indicator Date'!AX33)</f>
        <v>2020</v>
      </c>
      <c r="AY33" s="225" t="n">
        <f aca="false">IF('Indicator Date'!AY33="","x",'Indicator Date'!AY33)</f>
        <v>2019</v>
      </c>
      <c r="AZ33" s="225" t="n">
        <f aca="false">IF('Indicator Date'!AZ33="","x",'Indicator Date'!AZ33)</f>
        <v>2014</v>
      </c>
      <c r="BA33" s="225" t="n">
        <f aca="false">IF('Indicator Date'!BA33="","x",'Indicator Date'!BA33)</f>
        <v>2020</v>
      </c>
      <c r="BB33" s="225" t="n">
        <f aca="false">IF('Indicator Date'!BB33="","x",'Indicator Date'!BB33)</f>
        <v>2021</v>
      </c>
      <c r="BC33" s="225" t="n">
        <f aca="false">IF('Indicator Date'!BC33="","x",'Indicator Date'!BC33)</f>
        <v>2022</v>
      </c>
      <c r="BD33" s="225" t="n">
        <f aca="false">IF('Indicator Date'!BD33="","x",YEAR('Indicator Date'!BD33))</f>
        <v>2022</v>
      </c>
      <c r="BE33" s="225" t="n">
        <f aca="false">IF('Indicator Date'!BE33="","x",YEAR('Indicator Date'!BE33))</f>
        <v>2022</v>
      </c>
      <c r="BF33" s="225" t="n">
        <f aca="false">IF('Indicator Date'!BF33="","x",'Indicator Date'!BF33)</f>
        <v>2021</v>
      </c>
      <c r="BG33" s="225" t="n">
        <f aca="false">IF('Indicator Date'!BG33="","x",'Indicator Date'!BG33)</f>
        <v>2020</v>
      </c>
      <c r="BH33" s="225" t="n">
        <f aca="false">IF('Indicator Date'!BH33="","x",'Indicator Date'!BH33)</f>
        <v>2020</v>
      </c>
      <c r="BI33" s="225" t="n">
        <f aca="false">IF('Indicator Date'!BI33="","x",'Indicator Date'!BI33)</f>
        <v>2015</v>
      </c>
      <c r="BJ33" s="225" t="n">
        <f aca="false">IF('Indicator Date'!BJ33="","x",'Indicator Date'!BJ33)</f>
        <v>2020</v>
      </c>
      <c r="BK33" s="225" t="n">
        <f aca="false">IF('Indicator Date'!BK33="","x",'Indicator Date'!BK33)</f>
        <v>2021</v>
      </c>
      <c r="BL33" s="225" t="n">
        <f aca="false">IF('Indicator Date'!BL33="","x",'Indicator Date'!BL33)</f>
        <v>2020</v>
      </c>
      <c r="BM33" s="225" t="n">
        <f aca="false">IF('Indicator Date'!BM33="","x",'Indicator Date'!BM33)</f>
        <v>2018</v>
      </c>
      <c r="BN33" s="225" t="n">
        <f aca="false">IF('Indicator Date'!BN33="","x",'Indicator Date'!BN33)</f>
        <v>2020</v>
      </c>
      <c r="BO33" s="225" t="n">
        <f aca="false">IF('Indicator Date'!BO33="","x",'Indicator Date'!BO33)</f>
        <v>2020</v>
      </c>
      <c r="BP33" s="225" t="n">
        <f aca="false">IF('Indicator Date'!BP33="","x",'Indicator Date'!BP33)</f>
        <v>2014</v>
      </c>
      <c r="BQ33" s="225" t="n">
        <f aca="false">IF('Indicator Date'!BQ33="","x",'Indicator Date'!BQ33)</f>
        <v>2020</v>
      </c>
      <c r="BR33" s="225" t="n">
        <f aca="false">IF('Indicator Date'!BR33="","x",'Indicator Date'!BR33)</f>
        <v>2020</v>
      </c>
      <c r="BS33" s="225" t="n">
        <f aca="false">IF('Indicator Date'!BS33="","x",'Indicator Date'!BS33)</f>
        <v>2011</v>
      </c>
      <c r="BT33" s="225" t="n">
        <f aca="false">IF('Indicator Date'!BT33="","x",'Indicator Date'!BT33)</f>
        <v>2020</v>
      </c>
      <c r="BU33" s="225" t="n">
        <f aca="false">IF('Indicator Date'!BU33="","x",'Indicator Date'!BU33)</f>
        <v>2020</v>
      </c>
      <c r="BV33" s="225" t="n">
        <f aca="false">IF('Indicator Date'!BV33="","x",'Indicator Date'!BV33)</f>
        <v>2020</v>
      </c>
      <c r="BW33" s="225" t="n">
        <f aca="false">IF('Indicator Date'!BW33="","x",'Indicator Date'!BW33)</f>
        <v>2019</v>
      </c>
      <c r="BX33" s="225" t="n">
        <f aca="false">IF('Indicator Date'!BX33="","x",'Indicator Date'!BX33)</f>
        <v>2017</v>
      </c>
      <c r="BY33" s="225" t="n">
        <f aca="false">IF('Indicator Date'!BY33="","x",'Indicator Date'!BY33)</f>
        <v>2020</v>
      </c>
      <c r="BZ33" s="225" t="n">
        <f aca="false">IF('Indicator Date'!BZ33="","x",'Indicator Date'!BZ33)</f>
        <v>2021</v>
      </c>
      <c r="CA33" s="225" t="n">
        <f aca="false">IF('Indicator Date'!CA33="","x",'Indicator Date'!CA33)</f>
        <v>2015</v>
      </c>
    </row>
    <row r="34" customFormat="false" ht="14.5" hidden="false" customHeight="false" outlineLevel="0" collapsed="false">
      <c r="A34" s="178" t="str">
        <f aca="false">'Indicator Data'!A36</f>
        <v>Canada</v>
      </c>
      <c r="B34" s="220" t="str">
        <f aca="false">'Indicator Data'!B36</f>
        <v>CAN</v>
      </c>
      <c r="C34" s="225" t="n">
        <f aca="false">IF('Indicator Date'!C34="","x",'Indicator Date'!C34)</f>
        <v>2015</v>
      </c>
      <c r="D34" s="225" t="n">
        <f aca="false">IF('Indicator Date'!D34="","x",'Indicator Date'!D34)</f>
        <v>2015</v>
      </c>
      <c r="E34" s="225" t="n">
        <f aca="false">IF('Indicator Date'!E34="","x",'Indicator Date'!E34)</f>
        <v>2015</v>
      </c>
      <c r="F34" s="225" t="n">
        <f aca="false">IF('Indicator Date'!F34="","x",'Indicator Date'!F34)</f>
        <v>2015</v>
      </c>
      <c r="G34" s="225" t="n">
        <f aca="false">IF('Indicator Date'!G34="","x",'Indicator Date'!G34)</f>
        <v>2015</v>
      </c>
      <c r="H34" s="225" t="n">
        <f aca="false">IF('Indicator Date'!H34="","x",'Indicator Date'!H34)</f>
        <v>2015</v>
      </c>
      <c r="I34" s="225" t="n">
        <f aca="false">IF('Indicator Date'!I34="","x",'Indicator Date'!I34)</f>
        <v>2015</v>
      </c>
      <c r="J34" s="225" t="n">
        <f aca="false">IF('Indicator Date'!J34="","x",'Indicator Date'!J34)</f>
        <v>2021</v>
      </c>
      <c r="K34" s="225" t="n">
        <f aca="false">IF('Indicator Date'!K34="","x",'Indicator Date'!K34)</f>
        <v>2021</v>
      </c>
      <c r="L34" s="225" t="n">
        <f aca="false">IF('Indicator Date'!L34="","x",'Indicator Date'!L34)</f>
        <v>2020</v>
      </c>
      <c r="M34" s="225" t="n">
        <f aca="false">IF('Indicator Date'!M34="","x",'Indicator Date'!M34)</f>
        <v>2015</v>
      </c>
      <c r="N34" s="225" t="n">
        <f aca="false">IF('Indicator Date'!N34="","x",'Indicator Date'!N34)</f>
        <v>2015</v>
      </c>
      <c r="O34" s="225" t="n">
        <f aca="false">IF('Indicator Date'!O34="","x",'Indicator Date'!O34)</f>
        <v>2015</v>
      </c>
      <c r="P34" s="225" t="n">
        <f aca="false">IF('Indicator Date'!P34="","x",'Indicator Date'!P34)</f>
        <v>2015</v>
      </c>
      <c r="Q34" s="225" t="n">
        <f aca="false">IF('Indicator Date'!Q34="","x",'Indicator Date'!Q34)</f>
        <v>2020</v>
      </c>
      <c r="R34" s="225" t="n">
        <f aca="false">IF('Indicator Date'!R34="","x",'Indicator Date'!R34)</f>
        <v>2020</v>
      </c>
      <c r="S34" s="225" t="n">
        <f aca="false">IF('Indicator Date'!S34="","x",'Indicator Date'!S34)</f>
        <v>2020</v>
      </c>
      <c r="T34" s="225" t="n">
        <f aca="false">IF('Indicator Date'!T34="","x",'Indicator Date'!T34)</f>
        <v>2020</v>
      </c>
      <c r="U34" s="225" t="n">
        <f aca="false">IF('Indicator Date'!U34="","x",'Indicator Date'!U34)</f>
        <v>2015</v>
      </c>
      <c r="V34" s="225" t="n">
        <f aca="false">IF('Indicator Date'!V34="","x",'Indicator Date'!V34)</f>
        <v>2015</v>
      </c>
      <c r="W34" s="225" t="n">
        <f aca="false">IF('Indicator Date'!W34="","x",'Indicator Date'!W34)</f>
        <v>2015</v>
      </c>
      <c r="X34" s="225" t="n">
        <f aca="false">IF('Indicator Date'!X34="","x",'Indicator Date'!X34)</f>
        <v>2020</v>
      </c>
      <c r="Y34" s="225" t="n">
        <f aca="false">IF('Indicator Date'!Y34="","x",'Indicator Date'!Y34)</f>
        <v>2020</v>
      </c>
      <c r="Z34" s="225" t="n">
        <f aca="false">IF('Indicator Date'!Z34="","x",'Indicator Date'!Z34)</f>
        <v>2020</v>
      </c>
      <c r="AA34" s="225" t="n">
        <f aca="false">IF('Indicator Date'!AA34="","x",'Indicator Date'!AA34)</f>
        <v>2016</v>
      </c>
      <c r="AB34" s="225" t="n">
        <f aca="false">IF('Indicator Date'!AB34="","x",'Indicator Date'!AB34)</f>
        <v>2020</v>
      </c>
      <c r="AC34" s="225" t="str">
        <f aca="false">IF('Indicator Date'!AC34="","x",'Indicator Date'!AC34)</f>
        <v>x</v>
      </c>
      <c r="AD34" s="225" t="n">
        <f aca="false">IF('Indicator Date'!AD34="","x",'Indicator Date'!AD34)</f>
        <v>2018</v>
      </c>
      <c r="AE34" s="225" t="n">
        <f aca="false">IF('Indicator Date'!AE34="","x",'Indicator Date'!AE34)</f>
        <v>2020</v>
      </c>
      <c r="AF34" s="225" t="n">
        <f aca="false">IF('Indicator Date'!AF34="","x",'Indicator Date'!AF34)</f>
        <v>2018</v>
      </c>
      <c r="AG34" s="225" t="n">
        <f aca="false">IF('Indicator Date'!AG34="","x",'Indicator Date'!AG34)</f>
        <v>2020</v>
      </c>
      <c r="AH34" s="225" t="n">
        <f aca="false">IF('Indicator Date'!AH34="","x",'Indicator Date'!AH34)</f>
        <v>2022</v>
      </c>
      <c r="AI34" s="225" t="n">
        <f aca="false">IF('Indicator Date'!AI34="","x",'Indicator Date'!AI34)</f>
        <v>2021</v>
      </c>
      <c r="AJ34" s="225" t="n">
        <f aca="false">IF('Indicator Date'!AJ34="","x",'Indicator Date'!AJ34)</f>
        <v>2021</v>
      </c>
      <c r="AK34" s="225" t="n">
        <f aca="false">IF('Indicator Date'!AK34="","x",'Indicator Date'!AK34)</f>
        <v>2019</v>
      </c>
      <c r="AL34" s="225" t="str">
        <f aca="false">IF('Indicator Date'!AL34="","x",RIGHT('Indicator Date'!AL34,4))</f>
        <v>x</v>
      </c>
      <c r="AM34" s="225" t="n">
        <f aca="false">IF('Indicator Date'!AM34="","x",'Indicator Date'!AM34)</f>
        <v>2022</v>
      </c>
      <c r="AN34" s="225" t="str">
        <f aca="false">IF('Indicator Date'!AN34="","x",'Indicator Date'!AN34)</f>
        <v>x</v>
      </c>
      <c r="AO34" s="225" t="str">
        <f aca="false">IF('Indicator Date'!AO34="","x",'Indicator Date'!AO34)</f>
        <v>x</v>
      </c>
      <c r="AP34" s="225" t="str">
        <f aca="false">IF('Indicator Date'!AP34="","x",'Indicator Date'!AP34)</f>
        <v>x</v>
      </c>
      <c r="AQ34" s="225" t="n">
        <f aca="false">IF('Indicator Date'!AQ34="","x",'Indicator Date'!AQ34)</f>
        <v>2020</v>
      </c>
      <c r="AR34" s="225" t="n">
        <f aca="false">IF('Indicator Date'!AR34="","x",'Indicator Date'!AR34)</f>
        <v>2020</v>
      </c>
      <c r="AS34" s="225" t="str">
        <f aca="false">IF('Indicator Date'!AS34="","x",'Indicator Date'!AS34)</f>
        <v>x</v>
      </c>
      <c r="AT34" s="225" t="n">
        <f aca="false">IF('Indicator Date'!AT34="","x",'Indicator Date'!AT34)</f>
        <v>2020</v>
      </c>
      <c r="AU34" s="225" t="str">
        <f aca="false">IF('Indicator Date'!AU34="","x",'Indicator Date'!AU34)</f>
        <v>x</v>
      </c>
      <c r="AV34" s="225" t="str">
        <f aca="false">IF('Indicator Date'!AV34="","x",'Indicator Date'!AV34)</f>
        <v>x</v>
      </c>
      <c r="AW34" s="225" t="str">
        <f aca="false">IF('Indicator Date'!AW34="","x",'Indicator Date'!AW34)</f>
        <v>x</v>
      </c>
      <c r="AX34" s="225" t="n">
        <f aca="false">IF('Indicator Date'!AX34="","x",'Indicator Date'!AX34)</f>
        <v>2020</v>
      </c>
      <c r="AY34" s="225" t="n">
        <f aca="false">IF('Indicator Date'!AY34="","x",'Indicator Date'!AY34)</f>
        <v>2019</v>
      </c>
      <c r="AZ34" s="225" t="n">
        <f aca="false">IF('Indicator Date'!AZ34="","x",'Indicator Date'!AZ34)</f>
        <v>2017</v>
      </c>
      <c r="BA34" s="225" t="n">
        <f aca="false">IF('Indicator Date'!BA34="","x",'Indicator Date'!BA34)</f>
        <v>2020</v>
      </c>
      <c r="BB34" s="225" t="n">
        <f aca="false">IF('Indicator Date'!BB34="","x",'Indicator Date'!BB34)</f>
        <v>2021</v>
      </c>
      <c r="BC34" s="225" t="n">
        <f aca="false">IF('Indicator Date'!BC34="","x",'Indicator Date'!BC34)</f>
        <v>2022</v>
      </c>
      <c r="BD34" s="225" t="n">
        <f aca="false">IF('Indicator Date'!BD34="","x",YEAR('Indicator Date'!BD34))</f>
        <v>2022</v>
      </c>
      <c r="BE34" s="225" t="n">
        <f aca="false">IF('Indicator Date'!BE34="","x",YEAR('Indicator Date'!BE34))</f>
        <v>2021</v>
      </c>
      <c r="BF34" s="225" t="n">
        <f aca="false">IF('Indicator Date'!BF34="","x",'Indicator Date'!BF34)</f>
        <v>2021</v>
      </c>
      <c r="BG34" s="225" t="n">
        <f aca="false">IF('Indicator Date'!BG34="","x",'Indicator Date'!BG34)</f>
        <v>2020</v>
      </c>
      <c r="BH34" s="225" t="n">
        <f aca="false">IF('Indicator Date'!BH34="","x",'Indicator Date'!BH34)</f>
        <v>2020</v>
      </c>
      <c r="BI34" s="225" t="n">
        <f aca="false">IF('Indicator Date'!BI34="","x",'Indicator Date'!BI34)</f>
        <v>2013</v>
      </c>
      <c r="BJ34" s="225" t="n">
        <f aca="false">IF('Indicator Date'!BJ34="","x",'Indicator Date'!BJ34)</f>
        <v>2020</v>
      </c>
      <c r="BK34" s="225" t="n">
        <f aca="false">IF('Indicator Date'!BK34="","x",'Indicator Date'!BK34)</f>
        <v>2021</v>
      </c>
      <c r="BL34" s="225" t="n">
        <f aca="false">IF('Indicator Date'!BL34="","x",'Indicator Date'!BL34)</f>
        <v>2020</v>
      </c>
      <c r="BM34" s="225" t="str">
        <f aca="false">IF('Indicator Date'!BM34="","x",'Indicator Date'!BM34)</f>
        <v>x</v>
      </c>
      <c r="BN34" s="225" t="n">
        <f aca="false">IF('Indicator Date'!BN34="","x",'Indicator Date'!BN34)</f>
        <v>2020</v>
      </c>
      <c r="BO34" s="225" t="n">
        <f aca="false">IF('Indicator Date'!BO34="","x",'Indicator Date'!BO34)</f>
        <v>2020</v>
      </c>
      <c r="BP34" s="225" t="n">
        <f aca="false">IF('Indicator Date'!BP34="","x",'Indicator Date'!BP34)</f>
        <v>2014</v>
      </c>
      <c r="BQ34" s="225" t="n">
        <f aca="false">IF('Indicator Date'!BQ34="","x",'Indicator Date'!BQ34)</f>
        <v>2020</v>
      </c>
      <c r="BR34" s="225" t="n">
        <f aca="false">IF('Indicator Date'!BR34="","x",'Indicator Date'!BR34)</f>
        <v>2020</v>
      </c>
      <c r="BS34" s="225" t="n">
        <f aca="false">IF('Indicator Date'!BS34="","x",'Indicator Date'!BS34)</f>
        <v>2017</v>
      </c>
      <c r="BT34" s="225" t="n">
        <f aca="false">IF('Indicator Date'!BT34="","x",'Indicator Date'!BT34)</f>
        <v>2020</v>
      </c>
      <c r="BU34" s="225" t="n">
        <f aca="false">IF('Indicator Date'!BU34="","x",'Indicator Date'!BU34)</f>
        <v>2020</v>
      </c>
      <c r="BV34" s="225" t="n">
        <f aca="false">IF('Indicator Date'!BV34="","x",'Indicator Date'!BV34)</f>
        <v>2020</v>
      </c>
      <c r="BW34" s="225" t="n">
        <f aca="false">IF('Indicator Date'!BW34="","x",'Indicator Date'!BW34)</f>
        <v>2019</v>
      </c>
      <c r="BX34" s="225" t="n">
        <f aca="false">IF('Indicator Date'!BX34="","x",'Indicator Date'!BX34)</f>
        <v>2017</v>
      </c>
      <c r="BY34" s="225" t="n">
        <f aca="false">IF('Indicator Date'!BY34="","x",'Indicator Date'!BY34)</f>
        <v>2020</v>
      </c>
      <c r="BZ34" s="225" t="n">
        <f aca="false">IF('Indicator Date'!BZ34="","x",'Indicator Date'!BZ34)</f>
        <v>2021</v>
      </c>
      <c r="CA34" s="225" t="n">
        <f aca="false">IF('Indicator Date'!CA34="","x",'Indicator Date'!CA34)</f>
        <v>2015</v>
      </c>
    </row>
    <row r="35" customFormat="false" ht="14.5" hidden="false" customHeight="false" outlineLevel="0" collapsed="false">
      <c r="A35" s="178" t="str">
        <f aca="false">'Indicator Data'!A37</f>
        <v>Central African Republic</v>
      </c>
      <c r="B35" s="220" t="str">
        <f aca="false">'Indicator Data'!B37</f>
        <v>CAF</v>
      </c>
      <c r="C35" s="225" t="n">
        <f aca="false">IF('Indicator Date'!C35="","x",'Indicator Date'!C35)</f>
        <v>2015</v>
      </c>
      <c r="D35" s="225" t="n">
        <f aca="false">IF('Indicator Date'!D35="","x",'Indicator Date'!D35)</f>
        <v>2015</v>
      </c>
      <c r="E35" s="225" t="n">
        <f aca="false">IF('Indicator Date'!E35="","x",'Indicator Date'!E35)</f>
        <v>2015</v>
      </c>
      <c r="F35" s="225" t="n">
        <f aca="false">IF('Indicator Date'!F35="","x",'Indicator Date'!F35)</f>
        <v>2015</v>
      </c>
      <c r="G35" s="225" t="n">
        <f aca="false">IF('Indicator Date'!G35="","x",'Indicator Date'!G35)</f>
        <v>2015</v>
      </c>
      <c r="H35" s="225" t="n">
        <f aca="false">IF('Indicator Date'!H35="","x",'Indicator Date'!H35)</f>
        <v>2015</v>
      </c>
      <c r="I35" s="225" t="n">
        <f aca="false">IF('Indicator Date'!I35="","x",'Indicator Date'!I35)</f>
        <v>2015</v>
      </c>
      <c r="J35" s="225" t="n">
        <f aca="false">IF('Indicator Date'!J35="","x",'Indicator Date'!J35)</f>
        <v>2021</v>
      </c>
      <c r="K35" s="225" t="n">
        <f aca="false">IF('Indicator Date'!K35="","x",'Indicator Date'!K35)</f>
        <v>2021</v>
      </c>
      <c r="L35" s="225" t="n">
        <f aca="false">IF('Indicator Date'!L35="","x",'Indicator Date'!L35)</f>
        <v>2020</v>
      </c>
      <c r="M35" s="225" t="n">
        <f aca="false">IF('Indicator Date'!M35="","x",'Indicator Date'!M35)</f>
        <v>2015</v>
      </c>
      <c r="N35" s="225" t="n">
        <f aca="false">IF('Indicator Date'!N35="","x",'Indicator Date'!N35)</f>
        <v>2015</v>
      </c>
      <c r="O35" s="225" t="n">
        <f aca="false">IF('Indicator Date'!O35="","x",'Indicator Date'!O35)</f>
        <v>2015</v>
      </c>
      <c r="P35" s="225" t="n">
        <f aca="false">IF('Indicator Date'!P35="","x",'Indicator Date'!P35)</f>
        <v>2015</v>
      </c>
      <c r="Q35" s="225" t="n">
        <f aca="false">IF('Indicator Date'!Q35="","x",'Indicator Date'!Q35)</f>
        <v>2020</v>
      </c>
      <c r="R35" s="225" t="n">
        <f aca="false">IF('Indicator Date'!R35="","x",'Indicator Date'!R35)</f>
        <v>2020</v>
      </c>
      <c r="S35" s="225" t="n">
        <f aca="false">IF('Indicator Date'!S35="","x",'Indicator Date'!S35)</f>
        <v>2020</v>
      </c>
      <c r="T35" s="225" t="n">
        <f aca="false">IF('Indicator Date'!T35="","x",'Indicator Date'!T35)</f>
        <v>2020</v>
      </c>
      <c r="U35" s="225" t="n">
        <f aca="false">IF('Indicator Date'!U35="","x",'Indicator Date'!U35)</f>
        <v>2015</v>
      </c>
      <c r="V35" s="225" t="n">
        <f aca="false">IF('Indicator Date'!V35="","x",'Indicator Date'!V35)</f>
        <v>2015</v>
      </c>
      <c r="W35" s="225" t="n">
        <f aca="false">IF('Indicator Date'!W35="","x",'Indicator Date'!W35)</f>
        <v>2015</v>
      </c>
      <c r="X35" s="225" t="n">
        <f aca="false">IF('Indicator Date'!X35="","x",'Indicator Date'!X35)</f>
        <v>2020</v>
      </c>
      <c r="Y35" s="225" t="n">
        <f aca="false">IF('Indicator Date'!Y35="","x",'Indicator Date'!Y35)</f>
        <v>2020</v>
      </c>
      <c r="Z35" s="225" t="n">
        <f aca="false">IF('Indicator Date'!Z35="","x",'Indicator Date'!Z35)</f>
        <v>2020</v>
      </c>
      <c r="AA35" s="225" t="n">
        <f aca="false">IF('Indicator Date'!AA35="","x",'Indicator Date'!AA35)</f>
        <v>1994</v>
      </c>
      <c r="AB35" s="225" t="n">
        <f aca="false">IF('Indicator Date'!AB35="","x",'Indicator Date'!AB35)</f>
        <v>2020</v>
      </c>
      <c r="AC35" s="225" t="n">
        <f aca="false">IF('Indicator Date'!AC35="","x",'Indicator Date'!AC35)</f>
        <v>2020</v>
      </c>
      <c r="AD35" s="225" t="n">
        <f aca="false">IF('Indicator Date'!AD35="","x",'Indicator Date'!AD35)</f>
        <v>2017</v>
      </c>
      <c r="AE35" s="225" t="str">
        <f aca="false">IF('Indicator Date'!AE35="","x",'Indicator Date'!AE35)</f>
        <v>x</v>
      </c>
      <c r="AF35" s="225" t="n">
        <f aca="false">IF('Indicator Date'!AF35="","x",'Indicator Date'!AF35)</f>
        <v>2018</v>
      </c>
      <c r="AG35" s="225" t="n">
        <f aca="false">IF('Indicator Date'!AG35="","x",'Indicator Date'!AG35)</f>
        <v>2020</v>
      </c>
      <c r="AH35" s="225" t="n">
        <f aca="false">IF('Indicator Date'!AH35="","x",'Indicator Date'!AH35)</f>
        <v>2022</v>
      </c>
      <c r="AI35" s="225" t="n">
        <f aca="false">IF('Indicator Date'!AI35="","x",'Indicator Date'!AI35)</f>
        <v>2021</v>
      </c>
      <c r="AJ35" s="225" t="n">
        <f aca="false">IF('Indicator Date'!AJ35="","x",'Indicator Date'!AJ35)</f>
        <v>2021</v>
      </c>
      <c r="AK35" s="225" t="n">
        <f aca="false">IF('Indicator Date'!AK35="","x",'Indicator Date'!AK35)</f>
        <v>2019</v>
      </c>
      <c r="AL35" s="225" t="str">
        <f aca="false">IF('Indicator Date'!AL35="","x",RIGHT('Indicator Date'!AL35,4))</f>
        <v>2019</v>
      </c>
      <c r="AM35" s="225" t="n">
        <f aca="false">IF('Indicator Date'!AM35="","x",'Indicator Date'!AM35)</f>
        <v>2022</v>
      </c>
      <c r="AN35" s="225" t="n">
        <f aca="false">IF('Indicator Date'!AN35="","x",'Indicator Date'!AN35)</f>
        <v>2019</v>
      </c>
      <c r="AO35" s="225" t="n">
        <f aca="false">IF('Indicator Date'!AO35="","x",'Indicator Date'!AO35)</f>
        <v>2020</v>
      </c>
      <c r="AP35" s="225" t="n">
        <f aca="false">IF('Indicator Date'!AP35="","x",'Indicator Date'!AP35)</f>
        <v>2020</v>
      </c>
      <c r="AQ35" s="225" t="n">
        <f aca="false">IF('Indicator Date'!AQ35="","x",'Indicator Date'!AQ35)</f>
        <v>2020</v>
      </c>
      <c r="AR35" s="225" t="n">
        <f aca="false">IF('Indicator Date'!AR35="","x",'Indicator Date'!AR35)</f>
        <v>2020</v>
      </c>
      <c r="AS35" s="225" t="n">
        <f aca="false">IF('Indicator Date'!AS35="","x",'Indicator Date'!AS35)</f>
        <v>2019</v>
      </c>
      <c r="AT35" s="225" t="n">
        <f aca="false">IF('Indicator Date'!AT35="","x",'Indicator Date'!AT35)</f>
        <v>2020</v>
      </c>
      <c r="AU35" s="225" t="n">
        <f aca="false">IF('Indicator Date'!AU35="","x",'Indicator Date'!AU35)</f>
        <v>2020</v>
      </c>
      <c r="AV35" s="225" t="n">
        <f aca="false">IF('Indicator Date'!AV35="","x",'Indicator Date'!AV35)</f>
        <v>2019</v>
      </c>
      <c r="AW35" s="225" t="n">
        <f aca="false">IF('Indicator Date'!AW35="","x",'Indicator Date'!AW35)</f>
        <v>2020</v>
      </c>
      <c r="AX35" s="225" t="n">
        <f aca="false">IF('Indicator Date'!AX35="","x",'Indicator Date'!AX35)</f>
        <v>2020</v>
      </c>
      <c r="AY35" s="225" t="n">
        <f aca="false">IF('Indicator Date'!AY35="","x",'Indicator Date'!AY35)</f>
        <v>2019</v>
      </c>
      <c r="AZ35" s="225" t="n">
        <f aca="false">IF('Indicator Date'!AZ35="","x",'Indicator Date'!AZ35)</f>
        <v>2008</v>
      </c>
      <c r="BA35" s="225" t="n">
        <f aca="false">IF('Indicator Date'!BA35="","x",'Indicator Date'!BA35)</f>
        <v>2020</v>
      </c>
      <c r="BB35" s="225" t="n">
        <f aca="false">IF('Indicator Date'!BB35="","x",'Indicator Date'!BB35)</f>
        <v>2021</v>
      </c>
      <c r="BC35" s="225" t="n">
        <f aca="false">IF('Indicator Date'!BC35="","x",'Indicator Date'!BC35)</f>
        <v>2022</v>
      </c>
      <c r="BD35" s="225" t="n">
        <f aca="false">IF('Indicator Date'!BD35="","x",YEAR('Indicator Date'!BD35))</f>
        <v>2022</v>
      </c>
      <c r="BE35" s="225" t="n">
        <f aca="false">IF('Indicator Date'!BE35="","x",YEAR('Indicator Date'!BE35))</f>
        <v>2022</v>
      </c>
      <c r="BF35" s="225" t="n">
        <f aca="false">IF('Indicator Date'!BF35="","x",'Indicator Date'!BF35)</f>
        <v>2021</v>
      </c>
      <c r="BG35" s="225" t="n">
        <f aca="false">IF('Indicator Date'!BG35="","x",'Indicator Date'!BG35)</f>
        <v>2020</v>
      </c>
      <c r="BH35" s="225" t="n">
        <f aca="false">IF('Indicator Date'!BH35="","x",'Indicator Date'!BH35)</f>
        <v>2020</v>
      </c>
      <c r="BI35" s="225" t="str">
        <f aca="false">IF('Indicator Date'!BI35="","x",'Indicator Date'!BI35)</f>
        <v>x</v>
      </c>
      <c r="BJ35" s="225" t="n">
        <f aca="false">IF('Indicator Date'!BJ35="","x",'Indicator Date'!BJ35)</f>
        <v>2020</v>
      </c>
      <c r="BK35" s="225" t="n">
        <f aca="false">IF('Indicator Date'!BK35="","x",'Indicator Date'!BK35)</f>
        <v>2021</v>
      </c>
      <c r="BL35" s="225" t="n">
        <f aca="false">IF('Indicator Date'!BL35="","x",'Indicator Date'!BL35)</f>
        <v>2020</v>
      </c>
      <c r="BM35" s="225" t="n">
        <f aca="false">IF('Indicator Date'!BM35="","x",'Indicator Date'!BM35)</f>
        <v>2018</v>
      </c>
      <c r="BN35" s="225" t="n">
        <f aca="false">IF('Indicator Date'!BN35="","x",'Indicator Date'!BN35)</f>
        <v>2020</v>
      </c>
      <c r="BO35" s="225" t="n">
        <f aca="false">IF('Indicator Date'!BO35="","x",'Indicator Date'!BO35)</f>
        <v>2020</v>
      </c>
      <c r="BP35" s="225" t="n">
        <f aca="false">IF('Indicator Date'!BP35="","x",'Indicator Date'!BP35)</f>
        <v>2014</v>
      </c>
      <c r="BQ35" s="225" t="n">
        <f aca="false">IF('Indicator Date'!BQ35="","x",'Indicator Date'!BQ35)</f>
        <v>2020</v>
      </c>
      <c r="BR35" s="225" t="n">
        <f aca="false">IF('Indicator Date'!BR35="","x",'Indicator Date'!BR35)</f>
        <v>2020</v>
      </c>
      <c r="BS35" s="225" t="n">
        <f aca="false">IF('Indicator Date'!BS35="","x",'Indicator Date'!BS35)</f>
        <v>2015</v>
      </c>
      <c r="BT35" s="225" t="n">
        <f aca="false">IF('Indicator Date'!BT35="","x",'Indicator Date'!BT35)</f>
        <v>2020</v>
      </c>
      <c r="BU35" s="225" t="str">
        <f aca="false">IF('Indicator Date'!BU35="","x",'Indicator Date'!BU35)</f>
        <v>x</v>
      </c>
      <c r="BV35" s="225" t="n">
        <f aca="false">IF('Indicator Date'!BV35="","x",'Indicator Date'!BV35)</f>
        <v>2020</v>
      </c>
      <c r="BW35" s="225" t="n">
        <f aca="false">IF('Indicator Date'!BW35="","x",'Indicator Date'!BW35)</f>
        <v>2019</v>
      </c>
      <c r="BX35" s="225" t="n">
        <f aca="false">IF('Indicator Date'!BX35="","x",'Indicator Date'!BX35)</f>
        <v>2017</v>
      </c>
      <c r="BY35" s="225" t="n">
        <f aca="false">IF('Indicator Date'!BY35="","x",'Indicator Date'!BY35)</f>
        <v>2020</v>
      </c>
      <c r="BZ35" s="225" t="n">
        <f aca="false">IF('Indicator Date'!BZ35="","x",'Indicator Date'!BZ35)</f>
        <v>2021</v>
      </c>
      <c r="CA35" s="225" t="n">
        <f aca="false">IF('Indicator Date'!CA35="","x",'Indicator Date'!CA35)</f>
        <v>2015</v>
      </c>
    </row>
    <row r="36" customFormat="false" ht="14.5" hidden="false" customHeight="false" outlineLevel="0" collapsed="false">
      <c r="A36" s="178" t="str">
        <f aca="false">'Indicator Data'!A38</f>
        <v>Chad</v>
      </c>
      <c r="B36" s="220" t="str">
        <f aca="false">'Indicator Data'!B38</f>
        <v>TCD</v>
      </c>
      <c r="C36" s="225" t="n">
        <f aca="false">IF('Indicator Date'!C36="","x",'Indicator Date'!C36)</f>
        <v>2015</v>
      </c>
      <c r="D36" s="225" t="n">
        <f aca="false">IF('Indicator Date'!D36="","x",'Indicator Date'!D36)</f>
        <v>2015</v>
      </c>
      <c r="E36" s="225" t="n">
        <f aca="false">IF('Indicator Date'!E36="","x",'Indicator Date'!E36)</f>
        <v>2015</v>
      </c>
      <c r="F36" s="225" t="n">
        <f aca="false">IF('Indicator Date'!F36="","x",'Indicator Date'!F36)</f>
        <v>2015</v>
      </c>
      <c r="G36" s="225" t="n">
        <f aca="false">IF('Indicator Date'!G36="","x",'Indicator Date'!G36)</f>
        <v>2015</v>
      </c>
      <c r="H36" s="225" t="n">
        <f aca="false">IF('Indicator Date'!H36="","x",'Indicator Date'!H36)</f>
        <v>2015</v>
      </c>
      <c r="I36" s="225" t="n">
        <f aca="false">IF('Indicator Date'!I36="","x",'Indicator Date'!I36)</f>
        <v>2015</v>
      </c>
      <c r="J36" s="225" t="n">
        <f aca="false">IF('Indicator Date'!J36="","x",'Indicator Date'!J36)</f>
        <v>2021</v>
      </c>
      <c r="K36" s="225" t="n">
        <f aca="false">IF('Indicator Date'!K36="","x",'Indicator Date'!K36)</f>
        <v>2021</v>
      </c>
      <c r="L36" s="225" t="n">
        <f aca="false">IF('Indicator Date'!L36="","x",'Indicator Date'!L36)</f>
        <v>2020</v>
      </c>
      <c r="M36" s="225" t="n">
        <f aca="false">IF('Indicator Date'!M36="","x",'Indicator Date'!M36)</f>
        <v>2015</v>
      </c>
      <c r="N36" s="225" t="n">
        <f aca="false">IF('Indicator Date'!N36="","x",'Indicator Date'!N36)</f>
        <v>2015</v>
      </c>
      <c r="O36" s="225" t="n">
        <f aca="false">IF('Indicator Date'!O36="","x",'Indicator Date'!O36)</f>
        <v>2015</v>
      </c>
      <c r="P36" s="225" t="n">
        <f aca="false">IF('Indicator Date'!P36="","x",'Indicator Date'!P36)</f>
        <v>2015</v>
      </c>
      <c r="Q36" s="225" t="n">
        <f aca="false">IF('Indicator Date'!Q36="","x",'Indicator Date'!Q36)</f>
        <v>2020</v>
      </c>
      <c r="R36" s="225" t="n">
        <f aca="false">IF('Indicator Date'!R36="","x",'Indicator Date'!R36)</f>
        <v>2020</v>
      </c>
      <c r="S36" s="225" t="n">
        <f aca="false">IF('Indicator Date'!S36="","x",'Indicator Date'!S36)</f>
        <v>2020</v>
      </c>
      <c r="T36" s="225" t="n">
        <f aca="false">IF('Indicator Date'!T36="","x",'Indicator Date'!T36)</f>
        <v>2020</v>
      </c>
      <c r="U36" s="225" t="n">
        <f aca="false">IF('Indicator Date'!U36="","x",'Indicator Date'!U36)</f>
        <v>2015</v>
      </c>
      <c r="V36" s="225" t="n">
        <f aca="false">IF('Indicator Date'!V36="","x",'Indicator Date'!V36)</f>
        <v>2015</v>
      </c>
      <c r="W36" s="225" t="n">
        <f aca="false">IF('Indicator Date'!W36="","x",'Indicator Date'!W36)</f>
        <v>2015</v>
      </c>
      <c r="X36" s="225" t="n">
        <f aca="false">IF('Indicator Date'!X36="","x",'Indicator Date'!X36)</f>
        <v>2020</v>
      </c>
      <c r="Y36" s="225" t="n">
        <f aca="false">IF('Indicator Date'!Y36="","x",'Indicator Date'!Y36)</f>
        <v>2020</v>
      </c>
      <c r="Z36" s="225" t="n">
        <f aca="false">IF('Indicator Date'!Z36="","x",'Indicator Date'!Z36)</f>
        <v>2020</v>
      </c>
      <c r="AA36" s="225" t="n">
        <f aca="false">IF('Indicator Date'!AA36="","x",'Indicator Date'!AA36)</f>
        <v>2015</v>
      </c>
      <c r="AB36" s="225" t="n">
        <f aca="false">IF('Indicator Date'!AB36="","x",'Indicator Date'!AB36)</f>
        <v>2020</v>
      </c>
      <c r="AC36" s="225" t="n">
        <f aca="false">IF('Indicator Date'!AC36="","x",'Indicator Date'!AC36)</f>
        <v>2020</v>
      </c>
      <c r="AD36" s="225" t="n">
        <f aca="false">IF('Indicator Date'!AD36="","x",'Indicator Date'!AD36)</f>
        <v>2018</v>
      </c>
      <c r="AE36" s="225" t="n">
        <f aca="false">IF('Indicator Date'!AE36="","x",'Indicator Date'!AE36)</f>
        <v>2020</v>
      </c>
      <c r="AF36" s="225" t="n">
        <f aca="false">IF('Indicator Date'!AF36="","x",'Indicator Date'!AF36)</f>
        <v>2018</v>
      </c>
      <c r="AG36" s="225" t="n">
        <f aca="false">IF('Indicator Date'!AG36="","x",'Indicator Date'!AG36)</f>
        <v>2020</v>
      </c>
      <c r="AH36" s="225" t="n">
        <f aca="false">IF('Indicator Date'!AH36="","x",'Indicator Date'!AH36)</f>
        <v>2022</v>
      </c>
      <c r="AI36" s="225" t="n">
        <f aca="false">IF('Indicator Date'!AI36="","x",'Indicator Date'!AI36)</f>
        <v>2021</v>
      </c>
      <c r="AJ36" s="225" t="n">
        <f aca="false">IF('Indicator Date'!AJ36="","x",'Indicator Date'!AJ36)</f>
        <v>2021</v>
      </c>
      <c r="AK36" s="225" t="n">
        <f aca="false">IF('Indicator Date'!AK36="","x",'Indicator Date'!AK36)</f>
        <v>2019</v>
      </c>
      <c r="AL36" s="225" t="str">
        <f aca="false">IF('Indicator Date'!AL36="","x",RIGHT('Indicator Date'!AL36,4))</f>
        <v>2015</v>
      </c>
      <c r="AM36" s="225" t="n">
        <f aca="false">IF('Indicator Date'!AM36="","x",'Indicator Date'!AM36)</f>
        <v>2022</v>
      </c>
      <c r="AN36" s="225" t="n">
        <f aca="false">IF('Indicator Date'!AN36="","x",'Indicator Date'!AN36)</f>
        <v>2019</v>
      </c>
      <c r="AO36" s="225" t="n">
        <f aca="false">IF('Indicator Date'!AO36="","x",'Indicator Date'!AO36)</f>
        <v>2020</v>
      </c>
      <c r="AP36" s="225" t="n">
        <f aca="false">IF('Indicator Date'!AP36="","x",'Indicator Date'!AP36)</f>
        <v>2020</v>
      </c>
      <c r="AQ36" s="225" t="n">
        <f aca="false">IF('Indicator Date'!AQ36="","x",'Indicator Date'!AQ36)</f>
        <v>2020</v>
      </c>
      <c r="AR36" s="225" t="n">
        <f aca="false">IF('Indicator Date'!AR36="","x",'Indicator Date'!AR36)</f>
        <v>2020</v>
      </c>
      <c r="AS36" s="225" t="n">
        <f aca="false">IF('Indicator Date'!AS36="","x",'Indicator Date'!AS36)</f>
        <v>2020</v>
      </c>
      <c r="AT36" s="225" t="n">
        <f aca="false">IF('Indicator Date'!AT36="","x",'Indicator Date'!AT36)</f>
        <v>2020</v>
      </c>
      <c r="AU36" s="225" t="n">
        <f aca="false">IF('Indicator Date'!AU36="","x",'Indicator Date'!AU36)</f>
        <v>2020</v>
      </c>
      <c r="AV36" s="225" t="n">
        <f aca="false">IF('Indicator Date'!AV36="","x",'Indicator Date'!AV36)</f>
        <v>2020</v>
      </c>
      <c r="AW36" s="225" t="n">
        <f aca="false">IF('Indicator Date'!AW36="","x",'Indicator Date'!AW36)</f>
        <v>2020</v>
      </c>
      <c r="AX36" s="225" t="n">
        <f aca="false">IF('Indicator Date'!AX36="","x",'Indicator Date'!AX36)</f>
        <v>2020</v>
      </c>
      <c r="AY36" s="225" t="n">
        <f aca="false">IF('Indicator Date'!AY36="","x",'Indicator Date'!AY36)</f>
        <v>2019</v>
      </c>
      <c r="AZ36" s="225" t="n">
        <f aca="false">IF('Indicator Date'!AZ36="","x",'Indicator Date'!AZ36)</f>
        <v>2018</v>
      </c>
      <c r="BA36" s="225" t="n">
        <f aca="false">IF('Indicator Date'!BA36="","x",'Indicator Date'!BA36)</f>
        <v>2020</v>
      </c>
      <c r="BB36" s="225" t="n">
        <f aca="false">IF('Indicator Date'!BB36="","x",'Indicator Date'!BB36)</f>
        <v>2021</v>
      </c>
      <c r="BC36" s="225" t="n">
        <f aca="false">IF('Indicator Date'!BC36="","x",'Indicator Date'!BC36)</f>
        <v>2022</v>
      </c>
      <c r="BD36" s="225" t="n">
        <f aca="false">IF('Indicator Date'!BD36="","x",YEAR('Indicator Date'!BD36))</f>
        <v>2022</v>
      </c>
      <c r="BE36" s="225" t="n">
        <f aca="false">IF('Indicator Date'!BE36="","x",YEAR('Indicator Date'!BE36))</f>
        <v>2022</v>
      </c>
      <c r="BF36" s="225" t="n">
        <f aca="false">IF('Indicator Date'!BF36="","x",'Indicator Date'!BF36)</f>
        <v>2021</v>
      </c>
      <c r="BG36" s="225" t="n">
        <f aca="false">IF('Indicator Date'!BG36="","x",'Indicator Date'!BG36)</f>
        <v>2020</v>
      </c>
      <c r="BH36" s="225" t="n">
        <f aca="false">IF('Indicator Date'!BH36="","x",'Indicator Date'!BH36)</f>
        <v>2020</v>
      </c>
      <c r="BI36" s="225" t="str">
        <f aca="false">IF('Indicator Date'!BI36="","x",'Indicator Date'!BI36)</f>
        <v>x</v>
      </c>
      <c r="BJ36" s="225" t="n">
        <f aca="false">IF('Indicator Date'!BJ36="","x",'Indicator Date'!BJ36)</f>
        <v>2020</v>
      </c>
      <c r="BK36" s="225" t="n">
        <f aca="false">IF('Indicator Date'!BK36="","x",'Indicator Date'!BK36)</f>
        <v>2021</v>
      </c>
      <c r="BL36" s="225" t="n">
        <f aca="false">IF('Indicator Date'!BL36="","x",'Indicator Date'!BL36)</f>
        <v>2020</v>
      </c>
      <c r="BM36" s="225" t="n">
        <f aca="false">IF('Indicator Date'!BM36="","x",'Indicator Date'!BM36)</f>
        <v>2016</v>
      </c>
      <c r="BN36" s="225" t="n">
        <f aca="false">IF('Indicator Date'!BN36="","x",'Indicator Date'!BN36)</f>
        <v>2020</v>
      </c>
      <c r="BO36" s="225" t="n">
        <f aca="false">IF('Indicator Date'!BO36="","x",'Indicator Date'!BO36)</f>
        <v>2020</v>
      </c>
      <c r="BP36" s="225" t="n">
        <f aca="false">IF('Indicator Date'!BP36="","x",'Indicator Date'!BP36)</f>
        <v>2014</v>
      </c>
      <c r="BQ36" s="225" t="n">
        <f aca="false">IF('Indicator Date'!BQ36="","x",'Indicator Date'!BQ36)</f>
        <v>2020</v>
      </c>
      <c r="BR36" s="225" t="n">
        <f aca="false">IF('Indicator Date'!BR36="","x",'Indicator Date'!BR36)</f>
        <v>2020</v>
      </c>
      <c r="BS36" s="225" t="n">
        <f aca="false">IF('Indicator Date'!BS36="","x",'Indicator Date'!BS36)</f>
        <v>2016</v>
      </c>
      <c r="BT36" s="225" t="n">
        <f aca="false">IF('Indicator Date'!BT36="","x",'Indicator Date'!BT36)</f>
        <v>2020</v>
      </c>
      <c r="BU36" s="225" t="str">
        <f aca="false">IF('Indicator Date'!BU36="","x",'Indicator Date'!BU36)</f>
        <v>x</v>
      </c>
      <c r="BV36" s="225" t="str">
        <f aca="false">IF('Indicator Date'!BV36="","x",'Indicator Date'!BV36)</f>
        <v>x</v>
      </c>
      <c r="BW36" s="225" t="n">
        <f aca="false">IF('Indicator Date'!BW36="","x",'Indicator Date'!BW36)</f>
        <v>2019</v>
      </c>
      <c r="BX36" s="225" t="n">
        <f aca="false">IF('Indicator Date'!BX36="","x",'Indicator Date'!BX36)</f>
        <v>2017</v>
      </c>
      <c r="BY36" s="225" t="n">
        <f aca="false">IF('Indicator Date'!BY36="","x",'Indicator Date'!BY36)</f>
        <v>2020</v>
      </c>
      <c r="BZ36" s="225" t="n">
        <f aca="false">IF('Indicator Date'!BZ36="","x",'Indicator Date'!BZ36)</f>
        <v>2021</v>
      </c>
      <c r="CA36" s="225" t="n">
        <f aca="false">IF('Indicator Date'!CA36="","x",'Indicator Date'!CA36)</f>
        <v>2015</v>
      </c>
    </row>
    <row r="37" customFormat="false" ht="14.5" hidden="false" customHeight="false" outlineLevel="0" collapsed="false">
      <c r="A37" s="178" t="str">
        <f aca="false">'Indicator Data'!A39</f>
        <v>Chile</v>
      </c>
      <c r="B37" s="220" t="str">
        <f aca="false">'Indicator Data'!B39</f>
        <v>CHL</v>
      </c>
      <c r="C37" s="225" t="n">
        <f aca="false">IF('Indicator Date'!C37="","x",'Indicator Date'!C37)</f>
        <v>2015</v>
      </c>
      <c r="D37" s="225" t="n">
        <f aca="false">IF('Indicator Date'!D37="","x",'Indicator Date'!D37)</f>
        <v>2015</v>
      </c>
      <c r="E37" s="225" t="n">
        <f aca="false">IF('Indicator Date'!E37="","x",'Indicator Date'!E37)</f>
        <v>2015</v>
      </c>
      <c r="F37" s="225" t="n">
        <f aca="false">IF('Indicator Date'!F37="","x",'Indicator Date'!F37)</f>
        <v>2015</v>
      </c>
      <c r="G37" s="225" t="n">
        <f aca="false">IF('Indicator Date'!G37="","x",'Indicator Date'!G37)</f>
        <v>2015</v>
      </c>
      <c r="H37" s="225" t="n">
        <f aca="false">IF('Indicator Date'!H37="","x",'Indicator Date'!H37)</f>
        <v>2015</v>
      </c>
      <c r="I37" s="225" t="n">
        <f aca="false">IF('Indicator Date'!I37="","x",'Indicator Date'!I37)</f>
        <v>2015</v>
      </c>
      <c r="J37" s="225" t="n">
        <f aca="false">IF('Indicator Date'!J37="","x",'Indicator Date'!J37)</f>
        <v>2021</v>
      </c>
      <c r="K37" s="225" t="n">
        <f aca="false">IF('Indicator Date'!K37="","x",'Indicator Date'!K37)</f>
        <v>2021</v>
      </c>
      <c r="L37" s="225" t="n">
        <f aca="false">IF('Indicator Date'!L37="","x",'Indicator Date'!L37)</f>
        <v>2020</v>
      </c>
      <c r="M37" s="225" t="n">
        <f aca="false">IF('Indicator Date'!M37="","x",'Indicator Date'!M37)</f>
        <v>2015</v>
      </c>
      <c r="N37" s="225" t="n">
        <f aca="false">IF('Indicator Date'!N37="","x",'Indicator Date'!N37)</f>
        <v>2015</v>
      </c>
      <c r="O37" s="225" t="n">
        <f aca="false">IF('Indicator Date'!O37="","x",'Indicator Date'!O37)</f>
        <v>2015</v>
      </c>
      <c r="P37" s="225" t="n">
        <f aca="false">IF('Indicator Date'!P37="","x",'Indicator Date'!P37)</f>
        <v>2015</v>
      </c>
      <c r="Q37" s="225" t="n">
        <f aca="false">IF('Indicator Date'!Q37="","x",'Indicator Date'!Q37)</f>
        <v>2020</v>
      </c>
      <c r="R37" s="225" t="n">
        <f aca="false">IF('Indicator Date'!R37="","x",'Indicator Date'!R37)</f>
        <v>2020</v>
      </c>
      <c r="S37" s="225" t="n">
        <f aca="false">IF('Indicator Date'!S37="","x",'Indicator Date'!S37)</f>
        <v>2020</v>
      </c>
      <c r="T37" s="225" t="n">
        <f aca="false">IF('Indicator Date'!T37="","x",'Indicator Date'!T37)</f>
        <v>2020</v>
      </c>
      <c r="U37" s="225" t="n">
        <f aca="false">IF('Indicator Date'!U37="","x",'Indicator Date'!U37)</f>
        <v>2015</v>
      </c>
      <c r="V37" s="225" t="n">
        <f aca="false">IF('Indicator Date'!V37="","x",'Indicator Date'!V37)</f>
        <v>2015</v>
      </c>
      <c r="W37" s="225" t="n">
        <f aca="false">IF('Indicator Date'!W37="","x",'Indicator Date'!W37)</f>
        <v>2015</v>
      </c>
      <c r="X37" s="225" t="n">
        <f aca="false">IF('Indicator Date'!X37="","x",'Indicator Date'!X37)</f>
        <v>2020</v>
      </c>
      <c r="Y37" s="225" t="n">
        <f aca="false">IF('Indicator Date'!Y37="","x",'Indicator Date'!Y37)</f>
        <v>2020</v>
      </c>
      <c r="Z37" s="225" t="n">
        <f aca="false">IF('Indicator Date'!Z37="","x",'Indicator Date'!Z37)</f>
        <v>2020</v>
      </c>
      <c r="AA37" s="225" t="n">
        <f aca="false">IF('Indicator Date'!AA37="","x",'Indicator Date'!AA37)</f>
        <v>2002</v>
      </c>
      <c r="AB37" s="225" t="n">
        <f aca="false">IF('Indicator Date'!AB37="","x",'Indicator Date'!AB37)</f>
        <v>2020</v>
      </c>
      <c r="AC37" s="225" t="str">
        <f aca="false">IF('Indicator Date'!AC37="","x",'Indicator Date'!AC37)</f>
        <v>x</v>
      </c>
      <c r="AD37" s="225" t="n">
        <f aca="false">IF('Indicator Date'!AD37="","x",'Indicator Date'!AD37)</f>
        <v>2018</v>
      </c>
      <c r="AE37" s="225" t="n">
        <f aca="false">IF('Indicator Date'!AE37="","x",'Indicator Date'!AE37)</f>
        <v>2020</v>
      </c>
      <c r="AF37" s="225" t="n">
        <f aca="false">IF('Indicator Date'!AF37="","x",'Indicator Date'!AF37)</f>
        <v>2018</v>
      </c>
      <c r="AG37" s="225" t="n">
        <f aca="false">IF('Indicator Date'!AG37="","x",'Indicator Date'!AG37)</f>
        <v>2020</v>
      </c>
      <c r="AH37" s="225" t="n">
        <f aca="false">IF('Indicator Date'!AH37="","x",'Indicator Date'!AH37)</f>
        <v>2022</v>
      </c>
      <c r="AI37" s="225" t="n">
        <f aca="false">IF('Indicator Date'!AI37="","x",'Indicator Date'!AI37)</f>
        <v>2021</v>
      </c>
      <c r="AJ37" s="225" t="n">
        <f aca="false">IF('Indicator Date'!AJ37="","x",'Indicator Date'!AJ37)</f>
        <v>2021</v>
      </c>
      <c r="AK37" s="225" t="n">
        <f aca="false">IF('Indicator Date'!AK37="","x",'Indicator Date'!AK37)</f>
        <v>2019</v>
      </c>
      <c r="AL37" s="225" t="str">
        <f aca="false">IF('Indicator Date'!AL37="","x",RIGHT('Indicator Date'!AL37,4))</f>
        <v>x</v>
      </c>
      <c r="AM37" s="225" t="n">
        <f aca="false">IF('Indicator Date'!AM37="","x",'Indicator Date'!AM37)</f>
        <v>2022</v>
      </c>
      <c r="AN37" s="225" t="n">
        <f aca="false">IF('Indicator Date'!AN37="","x",'Indicator Date'!AN37)</f>
        <v>2019</v>
      </c>
      <c r="AO37" s="225" t="n">
        <f aca="false">IF('Indicator Date'!AO37="","x",'Indicator Date'!AO37)</f>
        <v>2020</v>
      </c>
      <c r="AP37" s="225" t="n">
        <f aca="false">IF('Indicator Date'!AP37="","x",'Indicator Date'!AP37)</f>
        <v>2020</v>
      </c>
      <c r="AQ37" s="225" t="n">
        <f aca="false">IF('Indicator Date'!AQ37="","x",'Indicator Date'!AQ37)</f>
        <v>2020</v>
      </c>
      <c r="AR37" s="225" t="n">
        <f aca="false">IF('Indicator Date'!AR37="","x",'Indicator Date'!AR37)</f>
        <v>2020</v>
      </c>
      <c r="AS37" s="225" t="n">
        <f aca="false">IF('Indicator Date'!AS37="","x",'Indicator Date'!AS37)</f>
        <v>2014</v>
      </c>
      <c r="AT37" s="225" t="n">
        <f aca="false">IF('Indicator Date'!AT37="","x",'Indicator Date'!AT37)</f>
        <v>2020</v>
      </c>
      <c r="AU37" s="225" t="n">
        <f aca="false">IF('Indicator Date'!AU37="","x",'Indicator Date'!AU37)</f>
        <v>2020</v>
      </c>
      <c r="AV37" s="225" t="n">
        <f aca="false">IF('Indicator Date'!AV37="","x",'Indicator Date'!AV37)</f>
        <v>2020</v>
      </c>
      <c r="AW37" s="225" t="str">
        <f aca="false">IF('Indicator Date'!AW37="","x",'Indicator Date'!AW37)</f>
        <v>x</v>
      </c>
      <c r="AX37" s="225" t="n">
        <f aca="false">IF('Indicator Date'!AX37="","x",'Indicator Date'!AX37)</f>
        <v>2020</v>
      </c>
      <c r="AY37" s="225" t="n">
        <f aca="false">IF('Indicator Date'!AY37="","x",'Indicator Date'!AY37)</f>
        <v>2019</v>
      </c>
      <c r="AZ37" s="225" t="n">
        <f aca="false">IF('Indicator Date'!AZ37="","x",'Indicator Date'!AZ37)</f>
        <v>2020</v>
      </c>
      <c r="BA37" s="225" t="n">
        <f aca="false">IF('Indicator Date'!BA37="","x",'Indicator Date'!BA37)</f>
        <v>2020</v>
      </c>
      <c r="BB37" s="225" t="n">
        <f aca="false">IF('Indicator Date'!BB37="","x",'Indicator Date'!BB37)</f>
        <v>2021</v>
      </c>
      <c r="BC37" s="225" t="n">
        <f aca="false">IF('Indicator Date'!BC37="","x",'Indicator Date'!BC37)</f>
        <v>2022</v>
      </c>
      <c r="BD37" s="225" t="n">
        <f aca="false">IF('Indicator Date'!BD37="","x",YEAR('Indicator Date'!BD37))</f>
        <v>2022</v>
      </c>
      <c r="BE37" s="225" t="n">
        <f aca="false">IF('Indicator Date'!BE37="","x",YEAR('Indicator Date'!BE37))</f>
        <v>2021</v>
      </c>
      <c r="BF37" s="225" t="n">
        <f aca="false">IF('Indicator Date'!BF37="","x",'Indicator Date'!BF37)</f>
        <v>2021</v>
      </c>
      <c r="BG37" s="225" t="n">
        <f aca="false">IF('Indicator Date'!BG37="","x",'Indicator Date'!BG37)</f>
        <v>2020</v>
      </c>
      <c r="BH37" s="225" t="n">
        <f aca="false">IF('Indicator Date'!BH37="","x",'Indicator Date'!BH37)</f>
        <v>2020</v>
      </c>
      <c r="BI37" s="225" t="n">
        <f aca="false">IF('Indicator Date'!BI37="","x",'Indicator Date'!BI37)</f>
        <v>2013</v>
      </c>
      <c r="BJ37" s="225" t="n">
        <f aca="false">IF('Indicator Date'!BJ37="","x",'Indicator Date'!BJ37)</f>
        <v>2020</v>
      </c>
      <c r="BK37" s="225" t="n">
        <f aca="false">IF('Indicator Date'!BK37="","x",'Indicator Date'!BK37)</f>
        <v>2021</v>
      </c>
      <c r="BL37" s="225" t="n">
        <f aca="false">IF('Indicator Date'!BL37="","x",'Indicator Date'!BL37)</f>
        <v>2020</v>
      </c>
      <c r="BM37" s="225" t="n">
        <f aca="false">IF('Indicator Date'!BM37="","x",'Indicator Date'!BM37)</f>
        <v>2017</v>
      </c>
      <c r="BN37" s="225" t="n">
        <f aca="false">IF('Indicator Date'!BN37="","x",'Indicator Date'!BN37)</f>
        <v>2020</v>
      </c>
      <c r="BO37" s="225" t="n">
        <f aca="false">IF('Indicator Date'!BO37="","x",'Indicator Date'!BO37)</f>
        <v>2020</v>
      </c>
      <c r="BP37" s="225" t="n">
        <f aca="false">IF('Indicator Date'!BP37="","x",'Indicator Date'!BP37)</f>
        <v>2014</v>
      </c>
      <c r="BQ37" s="225" t="n">
        <f aca="false">IF('Indicator Date'!BQ37="","x",'Indicator Date'!BQ37)</f>
        <v>2020</v>
      </c>
      <c r="BR37" s="225" t="n">
        <f aca="false">IF('Indicator Date'!BR37="","x",'Indicator Date'!BR37)</f>
        <v>2020</v>
      </c>
      <c r="BS37" s="225" t="n">
        <f aca="false">IF('Indicator Date'!BS37="","x",'Indicator Date'!BS37)</f>
        <v>2016</v>
      </c>
      <c r="BT37" s="225" t="n">
        <f aca="false">IF('Indicator Date'!BT37="","x",'Indicator Date'!BT37)</f>
        <v>2020</v>
      </c>
      <c r="BU37" s="225" t="n">
        <f aca="false">IF('Indicator Date'!BU37="","x",'Indicator Date'!BU37)</f>
        <v>2020</v>
      </c>
      <c r="BV37" s="225" t="n">
        <f aca="false">IF('Indicator Date'!BV37="","x",'Indicator Date'!BV37)</f>
        <v>2020</v>
      </c>
      <c r="BW37" s="225" t="n">
        <f aca="false">IF('Indicator Date'!BW37="","x",'Indicator Date'!BW37)</f>
        <v>2019</v>
      </c>
      <c r="BX37" s="225" t="n">
        <f aca="false">IF('Indicator Date'!BX37="","x",'Indicator Date'!BX37)</f>
        <v>2017</v>
      </c>
      <c r="BY37" s="225" t="n">
        <f aca="false">IF('Indicator Date'!BY37="","x",'Indicator Date'!BY37)</f>
        <v>2020</v>
      </c>
      <c r="BZ37" s="225" t="n">
        <f aca="false">IF('Indicator Date'!BZ37="","x",'Indicator Date'!BZ37)</f>
        <v>2021</v>
      </c>
      <c r="CA37" s="225" t="n">
        <f aca="false">IF('Indicator Date'!CA37="","x",'Indicator Date'!CA37)</f>
        <v>2015</v>
      </c>
    </row>
    <row r="38" customFormat="false" ht="14.5" hidden="false" customHeight="false" outlineLevel="0" collapsed="false">
      <c r="A38" s="178" t="str">
        <f aca="false">'Indicator Data'!A40</f>
        <v>China</v>
      </c>
      <c r="B38" s="220" t="str">
        <f aca="false">'Indicator Data'!B40</f>
        <v>CHN</v>
      </c>
      <c r="C38" s="225" t="n">
        <f aca="false">IF('Indicator Date'!C38="","x",'Indicator Date'!C38)</f>
        <v>2015</v>
      </c>
      <c r="D38" s="225" t="n">
        <f aca="false">IF('Indicator Date'!D38="","x",'Indicator Date'!D38)</f>
        <v>2015</v>
      </c>
      <c r="E38" s="225" t="n">
        <f aca="false">IF('Indicator Date'!E38="","x",'Indicator Date'!E38)</f>
        <v>2015</v>
      </c>
      <c r="F38" s="225" t="n">
        <f aca="false">IF('Indicator Date'!F38="","x",'Indicator Date'!F38)</f>
        <v>2015</v>
      </c>
      <c r="G38" s="225" t="n">
        <f aca="false">IF('Indicator Date'!G38="","x",'Indicator Date'!G38)</f>
        <v>2015</v>
      </c>
      <c r="H38" s="225" t="n">
        <f aca="false">IF('Indicator Date'!H38="","x",'Indicator Date'!H38)</f>
        <v>2015</v>
      </c>
      <c r="I38" s="225" t="n">
        <f aca="false">IF('Indicator Date'!I38="","x",'Indicator Date'!I38)</f>
        <v>2015</v>
      </c>
      <c r="J38" s="225" t="n">
        <f aca="false">IF('Indicator Date'!J38="","x",'Indicator Date'!J38)</f>
        <v>2021</v>
      </c>
      <c r="K38" s="225" t="n">
        <f aca="false">IF('Indicator Date'!K38="","x",'Indicator Date'!K38)</f>
        <v>2021</v>
      </c>
      <c r="L38" s="225" t="n">
        <f aca="false">IF('Indicator Date'!L38="","x",'Indicator Date'!L38)</f>
        <v>2020</v>
      </c>
      <c r="M38" s="225" t="n">
        <f aca="false">IF('Indicator Date'!M38="","x",'Indicator Date'!M38)</f>
        <v>2015</v>
      </c>
      <c r="N38" s="225" t="n">
        <f aca="false">IF('Indicator Date'!N38="","x",'Indicator Date'!N38)</f>
        <v>2015</v>
      </c>
      <c r="O38" s="225" t="n">
        <f aca="false">IF('Indicator Date'!O38="","x",'Indicator Date'!O38)</f>
        <v>2015</v>
      </c>
      <c r="P38" s="225" t="n">
        <f aca="false">IF('Indicator Date'!P38="","x",'Indicator Date'!P38)</f>
        <v>2015</v>
      </c>
      <c r="Q38" s="225" t="n">
        <f aca="false">IF('Indicator Date'!Q38="","x",'Indicator Date'!Q38)</f>
        <v>2020</v>
      </c>
      <c r="R38" s="225" t="n">
        <f aca="false">IF('Indicator Date'!R38="","x",'Indicator Date'!R38)</f>
        <v>2020</v>
      </c>
      <c r="S38" s="225" t="n">
        <f aca="false">IF('Indicator Date'!S38="","x",'Indicator Date'!S38)</f>
        <v>2020</v>
      </c>
      <c r="T38" s="225" t="n">
        <f aca="false">IF('Indicator Date'!T38="","x",'Indicator Date'!T38)</f>
        <v>2020</v>
      </c>
      <c r="U38" s="225" t="n">
        <f aca="false">IF('Indicator Date'!U38="","x",'Indicator Date'!U38)</f>
        <v>2015</v>
      </c>
      <c r="V38" s="225" t="n">
        <f aca="false">IF('Indicator Date'!V38="","x",'Indicator Date'!V38)</f>
        <v>2015</v>
      </c>
      <c r="W38" s="225" t="n">
        <f aca="false">IF('Indicator Date'!W38="","x",'Indicator Date'!W38)</f>
        <v>2015</v>
      </c>
      <c r="X38" s="225" t="n">
        <f aca="false">IF('Indicator Date'!X38="","x",'Indicator Date'!X38)</f>
        <v>2020</v>
      </c>
      <c r="Y38" s="225" t="n">
        <f aca="false">IF('Indicator Date'!Y38="","x",'Indicator Date'!Y38)</f>
        <v>2020</v>
      </c>
      <c r="Z38" s="225" t="n">
        <f aca="false">IF('Indicator Date'!Z38="","x",'Indicator Date'!Z38)</f>
        <v>2020</v>
      </c>
      <c r="AA38" s="225" t="n">
        <f aca="false">IF('Indicator Date'!AA38="","x",'Indicator Date'!AA38)</f>
        <v>2000</v>
      </c>
      <c r="AB38" s="225" t="n">
        <f aca="false">IF('Indicator Date'!AB38="","x",'Indicator Date'!AB38)</f>
        <v>2020</v>
      </c>
      <c r="AC38" s="225" t="str">
        <f aca="false">IF('Indicator Date'!AC38="","x",'Indicator Date'!AC38)</f>
        <v>x</v>
      </c>
      <c r="AD38" s="225" t="n">
        <f aca="false">IF('Indicator Date'!AD38="","x",'Indicator Date'!AD38)</f>
        <v>2012</v>
      </c>
      <c r="AE38" s="225" t="n">
        <f aca="false">IF('Indicator Date'!AE38="","x",'Indicator Date'!AE38)</f>
        <v>2020</v>
      </c>
      <c r="AF38" s="225" t="n">
        <f aca="false">IF('Indicator Date'!AF38="","x",'Indicator Date'!AF38)</f>
        <v>2018</v>
      </c>
      <c r="AG38" s="225" t="n">
        <f aca="false">IF('Indicator Date'!AG38="","x",'Indicator Date'!AG38)</f>
        <v>2020</v>
      </c>
      <c r="AH38" s="225" t="n">
        <f aca="false">IF('Indicator Date'!AH38="","x",'Indicator Date'!AH38)</f>
        <v>2022</v>
      </c>
      <c r="AI38" s="225" t="n">
        <f aca="false">IF('Indicator Date'!AI38="","x",'Indicator Date'!AI38)</f>
        <v>2021</v>
      </c>
      <c r="AJ38" s="225" t="n">
        <f aca="false">IF('Indicator Date'!AJ38="","x",'Indicator Date'!AJ38)</f>
        <v>2021</v>
      </c>
      <c r="AK38" s="225" t="n">
        <f aca="false">IF('Indicator Date'!AK38="","x",'Indicator Date'!AK38)</f>
        <v>2019</v>
      </c>
      <c r="AL38" s="225" t="str">
        <f aca="false">IF('Indicator Date'!AL38="","x",RIGHT('Indicator Date'!AL38,4))</f>
        <v>2014</v>
      </c>
      <c r="AM38" s="225" t="n">
        <f aca="false">IF('Indicator Date'!AM38="","x",'Indicator Date'!AM38)</f>
        <v>2022</v>
      </c>
      <c r="AN38" s="225" t="n">
        <f aca="false">IF('Indicator Date'!AN38="","x",'Indicator Date'!AN38)</f>
        <v>2019</v>
      </c>
      <c r="AO38" s="225" t="n">
        <f aca="false">IF('Indicator Date'!AO38="","x",'Indicator Date'!AO38)</f>
        <v>2020</v>
      </c>
      <c r="AP38" s="225" t="n">
        <f aca="false">IF('Indicator Date'!AP38="","x",'Indicator Date'!AP38)</f>
        <v>2020</v>
      </c>
      <c r="AQ38" s="225" t="n">
        <f aca="false">IF('Indicator Date'!AQ38="","x",'Indicator Date'!AQ38)</f>
        <v>2020</v>
      </c>
      <c r="AR38" s="225" t="n">
        <f aca="false">IF('Indicator Date'!AR38="","x",'Indicator Date'!AR38)</f>
        <v>2020</v>
      </c>
      <c r="AS38" s="225" t="n">
        <f aca="false">IF('Indicator Date'!AS38="","x",'Indicator Date'!AS38)</f>
        <v>2013</v>
      </c>
      <c r="AT38" s="225" t="n">
        <f aca="false">IF('Indicator Date'!AT38="","x",'Indicator Date'!AT38)</f>
        <v>2020</v>
      </c>
      <c r="AU38" s="225" t="str">
        <f aca="false">IF('Indicator Date'!AU38="","x",'Indicator Date'!AU38)</f>
        <v>x</v>
      </c>
      <c r="AV38" s="225" t="str">
        <f aca="false">IF('Indicator Date'!AV38="","x",'Indicator Date'!AV38)</f>
        <v>x</v>
      </c>
      <c r="AW38" s="225" t="n">
        <f aca="false">IF('Indicator Date'!AW38="","x",'Indicator Date'!AW38)</f>
        <v>2020</v>
      </c>
      <c r="AX38" s="225" t="n">
        <f aca="false">IF('Indicator Date'!AX38="","x",'Indicator Date'!AX38)</f>
        <v>2020</v>
      </c>
      <c r="AY38" s="225" t="n">
        <f aca="false">IF('Indicator Date'!AY38="","x",'Indicator Date'!AY38)</f>
        <v>2019</v>
      </c>
      <c r="AZ38" s="225" t="n">
        <f aca="false">IF('Indicator Date'!AZ38="","x",'Indicator Date'!AZ38)</f>
        <v>2019</v>
      </c>
      <c r="BA38" s="225" t="n">
        <f aca="false">IF('Indicator Date'!BA38="","x",'Indicator Date'!BA38)</f>
        <v>2020</v>
      </c>
      <c r="BB38" s="225" t="n">
        <f aca="false">IF('Indicator Date'!BB38="","x",'Indicator Date'!BB38)</f>
        <v>2021</v>
      </c>
      <c r="BC38" s="225" t="n">
        <f aca="false">IF('Indicator Date'!BC38="","x",'Indicator Date'!BC38)</f>
        <v>2022</v>
      </c>
      <c r="BD38" s="225" t="n">
        <f aca="false">IF('Indicator Date'!BD38="","x",YEAR('Indicator Date'!BD38))</f>
        <v>2022</v>
      </c>
      <c r="BE38" s="225" t="n">
        <f aca="false">IF('Indicator Date'!BE38="","x",YEAR('Indicator Date'!BE38))</f>
        <v>2021</v>
      </c>
      <c r="BF38" s="225" t="n">
        <f aca="false">IF('Indicator Date'!BF38="","x",'Indicator Date'!BF38)</f>
        <v>2021</v>
      </c>
      <c r="BG38" s="225" t="n">
        <f aca="false">IF('Indicator Date'!BG38="","x",'Indicator Date'!BG38)</f>
        <v>2020</v>
      </c>
      <c r="BH38" s="225" t="n">
        <f aca="false">IF('Indicator Date'!BH38="","x",'Indicator Date'!BH38)</f>
        <v>2020</v>
      </c>
      <c r="BI38" s="225" t="n">
        <f aca="false">IF('Indicator Date'!BI38="","x",'Indicator Date'!BI38)</f>
        <v>2013</v>
      </c>
      <c r="BJ38" s="225" t="n">
        <f aca="false">IF('Indicator Date'!BJ38="","x",'Indicator Date'!BJ38)</f>
        <v>2020</v>
      </c>
      <c r="BK38" s="225" t="n">
        <f aca="false">IF('Indicator Date'!BK38="","x",'Indicator Date'!BK38)</f>
        <v>2021</v>
      </c>
      <c r="BL38" s="225" t="n">
        <f aca="false">IF('Indicator Date'!BL38="","x",'Indicator Date'!BL38)</f>
        <v>2020</v>
      </c>
      <c r="BM38" s="225" t="n">
        <f aca="false">IF('Indicator Date'!BM38="","x",'Indicator Date'!BM38)</f>
        <v>2018</v>
      </c>
      <c r="BN38" s="225" t="n">
        <f aca="false">IF('Indicator Date'!BN38="","x",'Indicator Date'!BN38)</f>
        <v>2020</v>
      </c>
      <c r="BO38" s="225" t="n">
        <f aca="false">IF('Indicator Date'!BO38="","x",'Indicator Date'!BO38)</f>
        <v>2020</v>
      </c>
      <c r="BP38" s="225" t="n">
        <f aca="false">IF('Indicator Date'!BP38="","x",'Indicator Date'!BP38)</f>
        <v>2014</v>
      </c>
      <c r="BQ38" s="225" t="n">
        <f aca="false">IF('Indicator Date'!BQ38="","x",'Indicator Date'!BQ38)</f>
        <v>2020</v>
      </c>
      <c r="BR38" s="225" t="n">
        <f aca="false">IF('Indicator Date'!BR38="","x",'Indicator Date'!BR38)</f>
        <v>2020</v>
      </c>
      <c r="BS38" s="225" t="n">
        <f aca="false">IF('Indicator Date'!BS38="","x",'Indicator Date'!BS38)</f>
        <v>2015</v>
      </c>
      <c r="BT38" s="225" t="n">
        <f aca="false">IF('Indicator Date'!BT38="","x",'Indicator Date'!BT38)</f>
        <v>2020</v>
      </c>
      <c r="BU38" s="225" t="n">
        <f aca="false">IF('Indicator Date'!BU38="","x",'Indicator Date'!BU38)</f>
        <v>2020</v>
      </c>
      <c r="BV38" s="225" t="str">
        <f aca="false">IF('Indicator Date'!BV38="","x",'Indicator Date'!BV38)</f>
        <v>x</v>
      </c>
      <c r="BW38" s="225" t="n">
        <f aca="false">IF('Indicator Date'!BW38="","x",'Indicator Date'!BW38)</f>
        <v>2019</v>
      </c>
      <c r="BX38" s="225" t="n">
        <f aca="false">IF('Indicator Date'!BX38="","x",'Indicator Date'!BX38)</f>
        <v>2017</v>
      </c>
      <c r="BY38" s="225" t="n">
        <f aca="false">IF('Indicator Date'!BY38="","x",'Indicator Date'!BY38)</f>
        <v>2020</v>
      </c>
      <c r="BZ38" s="225" t="n">
        <f aca="false">IF('Indicator Date'!BZ38="","x",'Indicator Date'!BZ38)</f>
        <v>2021</v>
      </c>
      <c r="CA38" s="225" t="n">
        <f aca="false">IF('Indicator Date'!CA38="","x",'Indicator Date'!CA38)</f>
        <v>2015</v>
      </c>
    </row>
    <row r="39" customFormat="false" ht="14.5" hidden="false" customHeight="false" outlineLevel="0" collapsed="false">
      <c r="A39" s="178" t="str">
        <f aca="false">'Indicator Data'!A41</f>
        <v>Colombia</v>
      </c>
      <c r="B39" s="220" t="str">
        <f aca="false">'Indicator Data'!B41</f>
        <v>COL</v>
      </c>
      <c r="C39" s="225" t="n">
        <f aca="false">IF('Indicator Date'!C39="","x",'Indicator Date'!C39)</f>
        <v>2015</v>
      </c>
      <c r="D39" s="225" t="n">
        <f aca="false">IF('Indicator Date'!D39="","x",'Indicator Date'!D39)</f>
        <v>2015</v>
      </c>
      <c r="E39" s="225" t="n">
        <f aca="false">IF('Indicator Date'!E39="","x",'Indicator Date'!E39)</f>
        <v>2015</v>
      </c>
      <c r="F39" s="225" t="n">
        <f aca="false">IF('Indicator Date'!F39="","x",'Indicator Date'!F39)</f>
        <v>2015</v>
      </c>
      <c r="G39" s="225" t="n">
        <f aca="false">IF('Indicator Date'!G39="","x",'Indicator Date'!G39)</f>
        <v>2015</v>
      </c>
      <c r="H39" s="225" t="n">
        <f aca="false">IF('Indicator Date'!H39="","x",'Indicator Date'!H39)</f>
        <v>2015</v>
      </c>
      <c r="I39" s="225" t="n">
        <f aca="false">IF('Indicator Date'!I39="","x",'Indicator Date'!I39)</f>
        <v>2015</v>
      </c>
      <c r="J39" s="225" t="n">
        <f aca="false">IF('Indicator Date'!J39="","x",'Indicator Date'!J39)</f>
        <v>2021</v>
      </c>
      <c r="K39" s="225" t="n">
        <f aca="false">IF('Indicator Date'!K39="","x",'Indicator Date'!K39)</f>
        <v>2021</v>
      </c>
      <c r="L39" s="225" t="n">
        <f aca="false">IF('Indicator Date'!L39="","x",'Indicator Date'!L39)</f>
        <v>2020</v>
      </c>
      <c r="M39" s="225" t="n">
        <f aca="false">IF('Indicator Date'!M39="","x",'Indicator Date'!M39)</f>
        <v>2015</v>
      </c>
      <c r="N39" s="225" t="n">
        <f aca="false">IF('Indicator Date'!N39="","x",'Indicator Date'!N39)</f>
        <v>2015</v>
      </c>
      <c r="O39" s="225" t="n">
        <f aca="false">IF('Indicator Date'!O39="","x",'Indicator Date'!O39)</f>
        <v>2015</v>
      </c>
      <c r="P39" s="225" t="n">
        <f aca="false">IF('Indicator Date'!P39="","x",'Indicator Date'!P39)</f>
        <v>2015</v>
      </c>
      <c r="Q39" s="225" t="n">
        <f aca="false">IF('Indicator Date'!Q39="","x",'Indicator Date'!Q39)</f>
        <v>2020</v>
      </c>
      <c r="R39" s="225" t="n">
        <f aca="false">IF('Indicator Date'!R39="","x",'Indicator Date'!R39)</f>
        <v>2020</v>
      </c>
      <c r="S39" s="225" t="n">
        <f aca="false">IF('Indicator Date'!S39="","x",'Indicator Date'!S39)</f>
        <v>2020</v>
      </c>
      <c r="T39" s="225" t="n">
        <f aca="false">IF('Indicator Date'!T39="","x",'Indicator Date'!T39)</f>
        <v>2020</v>
      </c>
      <c r="U39" s="225" t="n">
        <f aca="false">IF('Indicator Date'!U39="","x",'Indicator Date'!U39)</f>
        <v>2015</v>
      </c>
      <c r="V39" s="225" t="n">
        <f aca="false">IF('Indicator Date'!V39="","x",'Indicator Date'!V39)</f>
        <v>2015</v>
      </c>
      <c r="W39" s="225" t="n">
        <f aca="false">IF('Indicator Date'!W39="","x",'Indicator Date'!W39)</f>
        <v>2015</v>
      </c>
      <c r="X39" s="225" t="n">
        <f aca="false">IF('Indicator Date'!X39="","x",'Indicator Date'!X39)</f>
        <v>2020</v>
      </c>
      <c r="Y39" s="225" t="n">
        <f aca="false">IF('Indicator Date'!Y39="","x",'Indicator Date'!Y39)</f>
        <v>2020</v>
      </c>
      <c r="Z39" s="225" t="n">
        <f aca="false">IF('Indicator Date'!Z39="","x",'Indicator Date'!Z39)</f>
        <v>2020</v>
      </c>
      <c r="AA39" s="225" t="n">
        <f aca="false">IF('Indicator Date'!AA39="","x",'Indicator Date'!AA39)</f>
        <v>2015</v>
      </c>
      <c r="AB39" s="225" t="n">
        <f aca="false">IF('Indicator Date'!AB39="","x",'Indicator Date'!AB39)</f>
        <v>2020</v>
      </c>
      <c r="AC39" s="225" t="n">
        <f aca="false">IF('Indicator Date'!AC39="","x",'Indicator Date'!AC39)</f>
        <v>2020</v>
      </c>
      <c r="AD39" s="225" t="n">
        <f aca="false">IF('Indicator Date'!AD39="","x",'Indicator Date'!AD39)</f>
        <v>2018</v>
      </c>
      <c r="AE39" s="225" t="n">
        <f aca="false">IF('Indicator Date'!AE39="","x",'Indicator Date'!AE39)</f>
        <v>2020</v>
      </c>
      <c r="AF39" s="225" t="n">
        <f aca="false">IF('Indicator Date'!AF39="","x",'Indicator Date'!AF39)</f>
        <v>2018</v>
      </c>
      <c r="AG39" s="225" t="n">
        <f aca="false">IF('Indicator Date'!AG39="","x",'Indicator Date'!AG39)</f>
        <v>2020</v>
      </c>
      <c r="AH39" s="225" t="n">
        <f aca="false">IF('Indicator Date'!AH39="","x",'Indicator Date'!AH39)</f>
        <v>2022</v>
      </c>
      <c r="AI39" s="225" t="n">
        <f aca="false">IF('Indicator Date'!AI39="","x",'Indicator Date'!AI39)</f>
        <v>2021</v>
      </c>
      <c r="AJ39" s="225" t="n">
        <f aca="false">IF('Indicator Date'!AJ39="","x",'Indicator Date'!AJ39)</f>
        <v>2021</v>
      </c>
      <c r="AK39" s="225" t="n">
        <f aca="false">IF('Indicator Date'!AK39="","x",'Indicator Date'!AK39)</f>
        <v>2019</v>
      </c>
      <c r="AL39" s="225" t="str">
        <f aca="false">IF('Indicator Date'!AL39="","x",RIGHT('Indicator Date'!AL39,4))</f>
        <v>2016</v>
      </c>
      <c r="AM39" s="225" t="n">
        <f aca="false">IF('Indicator Date'!AM39="","x",'Indicator Date'!AM39)</f>
        <v>2022</v>
      </c>
      <c r="AN39" s="225" t="n">
        <f aca="false">IF('Indicator Date'!AN39="","x",'Indicator Date'!AN39)</f>
        <v>2019</v>
      </c>
      <c r="AO39" s="225" t="n">
        <f aca="false">IF('Indicator Date'!AO39="","x",'Indicator Date'!AO39)</f>
        <v>2020</v>
      </c>
      <c r="AP39" s="225" t="n">
        <f aca="false">IF('Indicator Date'!AP39="","x",'Indicator Date'!AP39)</f>
        <v>2020</v>
      </c>
      <c r="AQ39" s="225" t="n">
        <f aca="false">IF('Indicator Date'!AQ39="","x",'Indicator Date'!AQ39)</f>
        <v>2020</v>
      </c>
      <c r="AR39" s="225" t="n">
        <f aca="false">IF('Indicator Date'!AR39="","x",'Indicator Date'!AR39)</f>
        <v>2020</v>
      </c>
      <c r="AS39" s="225" t="n">
        <f aca="false">IF('Indicator Date'!AS39="","x",'Indicator Date'!AS39)</f>
        <v>2016</v>
      </c>
      <c r="AT39" s="225" t="n">
        <f aca="false">IF('Indicator Date'!AT39="","x",'Indicator Date'!AT39)</f>
        <v>2020</v>
      </c>
      <c r="AU39" s="225" t="n">
        <f aca="false">IF('Indicator Date'!AU39="","x",'Indicator Date'!AU39)</f>
        <v>2020</v>
      </c>
      <c r="AV39" s="225" t="n">
        <f aca="false">IF('Indicator Date'!AV39="","x",'Indicator Date'!AV39)</f>
        <v>2020</v>
      </c>
      <c r="AW39" s="225" t="n">
        <f aca="false">IF('Indicator Date'!AW39="","x",'Indicator Date'!AW39)</f>
        <v>2020</v>
      </c>
      <c r="AX39" s="225" t="n">
        <f aca="false">IF('Indicator Date'!AX39="","x",'Indicator Date'!AX39)</f>
        <v>2020</v>
      </c>
      <c r="AY39" s="225" t="n">
        <f aca="false">IF('Indicator Date'!AY39="","x",'Indicator Date'!AY39)</f>
        <v>2019</v>
      </c>
      <c r="AZ39" s="225" t="n">
        <f aca="false">IF('Indicator Date'!AZ39="","x",'Indicator Date'!AZ39)</f>
        <v>2020</v>
      </c>
      <c r="BA39" s="225" t="n">
        <f aca="false">IF('Indicator Date'!BA39="","x",'Indicator Date'!BA39)</f>
        <v>2020</v>
      </c>
      <c r="BB39" s="225" t="n">
        <f aca="false">IF('Indicator Date'!BB39="","x",'Indicator Date'!BB39)</f>
        <v>2021</v>
      </c>
      <c r="BC39" s="225" t="n">
        <f aca="false">IF('Indicator Date'!BC39="","x",'Indicator Date'!BC39)</f>
        <v>2022</v>
      </c>
      <c r="BD39" s="225" t="n">
        <f aca="false">IF('Indicator Date'!BD39="","x",YEAR('Indicator Date'!BD39))</f>
        <v>2022</v>
      </c>
      <c r="BE39" s="225" t="n">
        <f aca="false">IF('Indicator Date'!BE39="","x",YEAR('Indicator Date'!BE39))</f>
        <v>2021</v>
      </c>
      <c r="BF39" s="225" t="n">
        <f aca="false">IF('Indicator Date'!BF39="","x",'Indicator Date'!BF39)</f>
        <v>2021</v>
      </c>
      <c r="BG39" s="225" t="n">
        <f aca="false">IF('Indicator Date'!BG39="","x",'Indicator Date'!BG39)</f>
        <v>2020</v>
      </c>
      <c r="BH39" s="225" t="n">
        <f aca="false">IF('Indicator Date'!BH39="","x",'Indicator Date'!BH39)</f>
        <v>2020</v>
      </c>
      <c r="BI39" s="225" t="n">
        <f aca="false">IF('Indicator Date'!BI39="","x",'Indicator Date'!BI39)</f>
        <v>2015</v>
      </c>
      <c r="BJ39" s="225" t="n">
        <f aca="false">IF('Indicator Date'!BJ39="","x",'Indicator Date'!BJ39)</f>
        <v>2020</v>
      </c>
      <c r="BK39" s="225" t="n">
        <f aca="false">IF('Indicator Date'!BK39="","x",'Indicator Date'!BK39)</f>
        <v>2021</v>
      </c>
      <c r="BL39" s="225" t="n">
        <f aca="false">IF('Indicator Date'!BL39="","x",'Indicator Date'!BL39)</f>
        <v>2020</v>
      </c>
      <c r="BM39" s="225" t="n">
        <f aca="false">IF('Indicator Date'!BM39="","x",'Indicator Date'!BM39)</f>
        <v>2020</v>
      </c>
      <c r="BN39" s="225" t="n">
        <f aca="false">IF('Indicator Date'!BN39="","x",'Indicator Date'!BN39)</f>
        <v>2020</v>
      </c>
      <c r="BO39" s="225" t="n">
        <f aca="false">IF('Indicator Date'!BO39="","x",'Indicator Date'!BO39)</f>
        <v>2020</v>
      </c>
      <c r="BP39" s="225" t="n">
        <f aca="false">IF('Indicator Date'!BP39="","x",'Indicator Date'!BP39)</f>
        <v>2014</v>
      </c>
      <c r="BQ39" s="225" t="n">
        <f aca="false">IF('Indicator Date'!BQ39="","x",'Indicator Date'!BQ39)</f>
        <v>2020</v>
      </c>
      <c r="BR39" s="225" t="n">
        <f aca="false">IF('Indicator Date'!BR39="","x",'Indicator Date'!BR39)</f>
        <v>2020</v>
      </c>
      <c r="BS39" s="225" t="n">
        <f aca="false">IF('Indicator Date'!BS39="","x",'Indicator Date'!BS39)</f>
        <v>2017</v>
      </c>
      <c r="BT39" s="225" t="n">
        <f aca="false">IF('Indicator Date'!BT39="","x",'Indicator Date'!BT39)</f>
        <v>2020</v>
      </c>
      <c r="BU39" s="225" t="n">
        <f aca="false">IF('Indicator Date'!BU39="","x",'Indicator Date'!BU39)</f>
        <v>2020</v>
      </c>
      <c r="BV39" s="225" t="n">
        <f aca="false">IF('Indicator Date'!BV39="","x",'Indicator Date'!BV39)</f>
        <v>2020</v>
      </c>
      <c r="BW39" s="225" t="n">
        <f aca="false">IF('Indicator Date'!BW39="","x",'Indicator Date'!BW39)</f>
        <v>2019</v>
      </c>
      <c r="BX39" s="225" t="n">
        <f aca="false">IF('Indicator Date'!BX39="","x",'Indicator Date'!BX39)</f>
        <v>2017</v>
      </c>
      <c r="BY39" s="225" t="n">
        <f aca="false">IF('Indicator Date'!BY39="","x",'Indicator Date'!BY39)</f>
        <v>2020</v>
      </c>
      <c r="BZ39" s="225" t="n">
        <f aca="false">IF('Indicator Date'!BZ39="","x",'Indicator Date'!BZ39)</f>
        <v>2021</v>
      </c>
      <c r="CA39" s="225" t="n">
        <f aca="false">IF('Indicator Date'!CA39="","x",'Indicator Date'!CA39)</f>
        <v>2015</v>
      </c>
    </row>
    <row r="40" customFormat="false" ht="14.5" hidden="false" customHeight="false" outlineLevel="0" collapsed="false">
      <c r="A40" s="178" t="str">
        <f aca="false">'Indicator Data'!A42</f>
        <v>Comoros</v>
      </c>
      <c r="B40" s="220" t="str">
        <f aca="false">'Indicator Data'!B42</f>
        <v>COM</v>
      </c>
      <c r="C40" s="225" t="n">
        <f aca="false">IF('Indicator Date'!C40="","x",'Indicator Date'!C40)</f>
        <v>2015</v>
      </c>
      <c r="D40" s="225" t="n">
        <f aca="false">IF('Indicator Date'!D40="","x",'Indicator Date'!D40)</f>
        <v>2015</v>
      </c>
      <c r="E40" s="225" t="n">
        <f aca="false">IF('Indicator Date'!E40="","x",'Indicator Date'!E40)</f>
        <v>2015</v>
      </c>
      <c r="F40" s="225" t="n">
        <f aca="false">IF('Indicator Date'!F40="","x",'Indicator Date'!F40)</f>
        <v>2015</v>
      </c>
      <c r="G40" s="225" t="n">
        <f aca="false">IF('Indicator Date'!G40="","x",'Indicator Date'!G40)</f>
        <v>2015</v>
      </c>
      <c r="H40" s="225" t="n">
        <f aca="false">IF('Indicator Date'!H40="","x",'Indicator Date'!H40)</f>
        <v>2015</v>
      </c>
      <c r="I40" s="225" t="n">
        <f aca="false">IF('Indicator Date'!I40="","x",'Indicator Date'!I40)</f>
        <v>2015</v>
      </c>
      <c r="J40" s="225" t="n">
        <f aca="false">IF('Indicator Date'!J40="","x",'Indicator Date'!J40)</f>
        <v>2021</v>
      </c>
      <c r="K40" s="225" t="n">
        <f aca="false">IF('Indicator Date'!K40="","x",'Indicator Date'!K40)</f>
        <v>2021</v>
      </c>
      <c r="L40" s="225" t="n">
        <f aca="false">IF('Indicator Date'!L40="","x",'Indicator Date'!L40)</f>
        <v>2020</v>
      </c>
      <c r="M40" s="225" t="n">
        <f aca="false">IF('Indicator Date'!M40="","x",'Indicator Date'!M40)</f>
        <v>2015</v>
      </c>
      <c r="N40" s="225" t="n">
        <f aca="false">IF('Indicator Date'!N40="","x",'Indicator Date'!N40)</f>
        <v>2015</v>
      </c>
      <c r="O40" s="225" t="n">
        <f aca="false">IF('Indicator Date'!O40="","x",'Indicator Date'!O40)</f>
        <v>2015</v>
      </c>
      <c r="P40" s="225" t="n">
        <f aca="false">IF('Indicator Date'!P40="","x",'Indicator Date'!P40)</f>
        <v>2015</v>
      </c>
      <c r="Q40" s="225" t="n">
        <f aca="false">IF('Indicator Date'!Q40="","x",'Indicator Date'!Q40)</f>
        <v>2020</v>
      </c>
      <c r="R40" s="225" t="n">
        <f aca="false">IF('Indicator Date'!R40="","x",'Indicator Date'!R40)</f>
        <v>2020</v>
      </c>
      <c r="S40" s="225" t="n">
        <f aca="false">IF('Indicator Date'!S40="","x",'Indicator Date'!S40)</f>
        <v>2020</v>
      </c>
      <c r="T40" s="225" t="n">
        <f aca="false">IF('Indicator Date'!T40="","x",'Indicator Date'!T40)</f>
        <v>2020</v>
      </c>
      <c r="U40" s="225" t="n">
        <f aca="false">IF('Indicator Date'!U40="","x",'Indicator Date'!U40)</f>
        <v>2015</v>
      </c>
      <c r="V40" s="225" t="n">
        <f aca="false">IF('Indicator Date'!V40="","x",'Indicator Date'!V40)</f>
        <v>2015</v>
      </c>
      <c r="W40" s="225" t="n">
        <f aca="false">IF('Indicator Date'!W40="","x",'Indicator Date'!W40)</f>
        <v>2015</v>
      </c>
      <c r="X40" s="225" t="n">
        <f aca="false">IF('Indicator Date'!X40="","x",'Indicator Date'!X40)</f>
        <v>2020</v>
      </c>
      <c r="Y40" s="225" t="n">
        <f aca="false">IF('Indicator Date'!Y40="","x",'Indicator Date'!Y40)</f>
        <v>2020</v>
      </c>
      <c r="Z40" s="225" t="n">
        <f aca="false">IF('Indicator Date'!Z40="","x",'Indicator Date'!Z40)</f>
        <v>2020</v>
      </c>
      <c r="AA40" s="225" t="n">
        <f aca="false">IF('Indicator Date'!AA40="","x",'Indicator Date'!AA40)</f>
        <v>2012</v>
      </c>
      <c r="AB40" s="225" t="n">
        <f aca="false">IF('Indicator Date'!AB40="","x",'Indicator Date'!AB40)</f>
        <v>2018</v>
      </c>
      <c r="AC40" s="225" t="n">
        <f aca="false">IF('Indicator Date'!AC40="","x",'Indicator Date'!AC40)</f>
        <v>2016</v>
      </c>
      <c r="AD40" s="225" t="n">
        <f aca="false">IF('Indicator Date'!AD40="","x",'Indicator Date'!AD40)</f>
        <v>2017</v>
      </c>
      <c r="AE40" s="225" t="n">
        <f aca="false">IF('Indicator Date'!AE40="","x",'Indicator Date'!AE40)</f>
        <v>2020</v>
      </c>
      <c r="AF40" s="225" t="n">
        <f aca="false">IF('Indicator Date'!AF40="","x",'Indicator Date'!AF40)</f>
        <v>2018</v>
      </c>
      <c r="AG40" s="225" t="n">
        <f aca="false">IF('Indicator Date'!AG40="","x",'Indicator Date'!AG40)</f>
        <v>2020</v>
      </c>
      <c r="AH40" s="225" t="n">
        <f aca="false">IF('Indicator Date'!AH40="","x",'Indicator Date'!AH40)</f>
        <v>2022</v>
      </c>
      <c r="AI40" s="225" t="n">
        <f aca="false">IF('Indicator Date'!AI40="","x",'Indicator Date'!AI40)</f>
        <v>2021</v>
      </c>
      <c r="AJ40" s="225" t="n">
        <f aca="false">IF('Indicator Date'!AJ40="","x",'Indicator Date'!AJ40)</f>
        <v>2021</v>
      </c>
      <c r="AK40" s="225" t="n">
        <f aca="false">IF('Indicator Date'!AK40="","x",'Indicator Date'!AK40)</f>
        <v>2019</v>
      </c>
      <c r="AL40" s="225" t="str">
        <f aca="false">IF('Indicator Date'!AL40="","x",RIGHT('Indicator Date'!AL40,4))</f>
        <v>2012</v>
      </c>
      <c r="AM40" s="225" t="n">
        <f aca="false">IF('Indicator Date'!AM40="","x",'Indicator Date'!AM40)</f>
        <v>2022</v>
      </c>
      <c r="AN40" s="225" t="n">
        <f aca="false">IF('Indicator Date'!AN40="","x",'Indicator Date'!AN40)</f>
        <v>2019</v>
      </c>
      <c r="AO40" s="225" t="n">
        <f aca="false">IF('Indicator Date'!AO40="","x",'Indicator Date'!AO40)</f>
        <v>2020</v>
      </c>
      <c r="AP40" s="225" t="n">
        <f aca="false">IF('Indicator Date'!AP40="","x",'Indicator Date'!AP40)</f>
        <v>2020</v>
      </c>
      <c r="AQ40" s="225" t="n">
        <f aca="false">IF('Indicator Date'!AQ40="","x",'Indicator Date'!AQ40)</f>
        <v>2020</v>
      </c>
      <c r="AR40" s="225" t="n">
        <f aca="false">IF('Indicator Date'!AR40="","x",'Indicator Date'!AR40)</f>
        <v>2020</v>
      </c>
      <c r="AS40" s="225" t="n">
        <f aca="false">IF('Indicator Date'!AS40="","x",'Indicator Date'!AS40)</f>
        <v>2012</v>
      </c>
      <c r="AT40" s="225" t="n">
        <f aca="false">IF('Indicator Date'!AT40="","x",'Indicator Date'!AT40)</f>
        <v>2020</v>
      </c>
      <c r="AU40" s="225" t="n">
        <f aca="false">IF('Indicator Date'!AU40="","x",'Indicator Date'!AU40)</f>
        <v>2020</v>
      </c>
      <c r="AV40" s="225" t="n">
        <f aca="false">IF('Indicator Date'!AV40="","x",'Indicator Date'!AV40)</f>
        <v>2020</v>
      </c>
      <c r="AW40" s="225" t="n">
        <f aca="false">IF('Indicator Date'!AW40="","x",'Indicator Date'!AW40)</f>
        <v>2020</v>
      </c>
      <c r="AX40" s="225" t="n">
        <f aca="false">IF('Indicator Date'!AX40="","x",'Indicator Date'!AX40)</f>
        <v>2020</v>
      </c>
      <c r="AY40" s="225" t="str">
        <f aca="false">IF('Indicator Date'!AY40="","x",'Indicator Date'!AY40)</f>
        <v>x</v>
      </c>
      <c r="AZ40" s="225" t="n">
        <f aca="false">IF('Indicator Date'!AZ40="","x",'Indicator Date'!AZ40)</f>
        <v>2014</v>
      </c>
      <c r="BA40" s="225" t="n">
        <f aca="false">IF('Indicator Date'!BA40="","x",'Indicator Date'!BA40)</f>
        <v>2020</v>
      </c>
      <c r="BB40" s="225" t="n">
        <f aca="false">IF('Indicator Date'!BB40="","x",'Indicator Date'!BB40)</f>
        <v>2021</v>
      </c>
      <c r="BC40" s="225" t="n">
        <f aca="false">IF('Indicator Date'!BC40="","x",'Indicator Date'!BC40)</f>
        <v>2022</v>
      </c>
      <c r="BD40" s="225" t="n">
        <f aca="false">IF('Indicator Date'!BD40="","x",YEAR('Indicator Date'!BD40))</f>
        <v>2022</v>
      </c>
      <c r="BE40" s="225" t="n">
        <f aca="false">IF('Indicator Date'!BE40="","x",YEAR('Indicator Date'!BE40))</f>
        <v>2021</v>
      </c>
      <c r="BF40" s="225" t="n">
        <f aca="false">IF('Indicator Date'!BF40="","x",'Indicator Date'!BF40)</f>
        <v>2021</v>
      </c>
      <c r="BG40" s="225" t="n">
        <f aca="false">IF('Indicator Date'!BG40="","x",'Indicator Date'!BG40)</f>
        <v>2020</v>
      </c>
      <c r="BH40" s="225" t="n">
        <f aca="false">IF('Indicator Date'!BH40="","x",'Indicator Date'!BH40)</f>
        <v>2020</v>
      </c>
      <c r="BI40" s="225" t="n">
        <f aca="false">IF('Indicator Date'!BI40="","x",'Indicator Date'!BI40)</f>
        <v>2013</v>
      </c>
      <c r="BJ40" s="225" t="n">
        <f aca="false">IF('Indicator Date'!BJ40="","x",'Indicator Date'!BJ40)</f>
        <v>2020</v>
      </c>
      <c r="BK40" s="225" t="n">
        <f aca="false">IF('Indicator Date'!BK40="","x",'Indicator Date'!BK40)</f>
        <v>2021</v>
      </c>
      <c r="BL40" s="225" t="n">
        <f aca="false">IF('Indicator Date'!BL40="","x",'Indicator Date'!BL40)</f>
        <v>2020</v>
      </c>
      <c r="BM40" s="225" t="n">
        <f aca="false">IF('Indicator Date'!BM40="","x",'Indicator Date'!BM40)</f>
        <v>2018</v>
      </c>
      <c r="BN40" s="225" t="n">
        <f aca="false">IF('Indicator Date'!BN40="","x",'Indicator Date'!BN40)</f>
        <v>2017</v>
      </c>
      <c r="BO40" s="225" t="n">
        <f aca="false">IF('Indicator Date'!BO40="","x",'Indicator Date'!BO40)</f>
        <v>2020</v>
      </c>
      <c r="BP40" s="225" t="n">
        <f aca="false">IF('Indicator Date'!BP40="","x",'Indicator Date'!BP40)</f>
        <v>2014</v>
      </c>
      <c r="BQ40" s="225" t="n">
        <f aca="false">IF('Indicator Date'!BQ40="","x",'Indicator Date'!BQ40)</f>
        <v>2019</v>
      </c>
      <c r="BR40" s="225" t="n">
        <f aca="false">IF('Indicator Date'!BR40="","x",'Indicator Date'!BR40)</f>
        <v>2019</v>
      </c>
      <c r="BS40" s="225" t="n">
        <f aca="false">IF('Indicator Date'!BS40="","x",'Indicator Date'!BS40)</f>
        <v>2012</v>
      </c>
      <c r="BT40" s="225" t="n">
        <f aca="false">IF('Indicator Date'!BT40="","x",'Indicator Date'!BT40)</f>
        <v>2020</v>
      </c>
      <c r="BU40" s="225" t="str">
        <f aca="false">IF('Indicator Date'!BU40="","x",'Indicator Date'!BU40)</f>
        <v>x</v>
      </c>
      <c r="BV40" s="225" t="str">
        <f aca="false">IF('Indicator Date'!BV40="","x",'Indicator Date'!BV40)</f>
        <v>x</v>
      </c>
      <c r="BW40" s="225" t="n">
        <f aca="false">IF('Indicator Date'!BW40="","x",'Indicator Date'!BW40)</f>
        <v>2019</v>
      </c>
      <c r="BX40" s="225" t="n">
        <f aca="false">IF('Indicator Date'!BX40="","x",'Indicator Date'!BX40)</f>
        <v>2017</v>
      </c>
      <c r="BY40" s="225" t="n">
        <f aca="false">IF('Indicator Date'!BY40="","x",'Indicator Date'!BY40)</f>
        <v>2020</v>
      </c>
      <c r="BZ40" s="225" t="n">
        <f aca="false">IF('Indicator Date'!BZ40="","x",'Indicator Date'!BZ40)</f>
        <v>2021</v>
      </c>
      <c r="CA40" s="225" t="n">
        <f aca="false">IF('Indicator Date'!CA40="","x",'Indicator Date'!CA40)</f>
        <v>2015</v>
      </c>
    </row>
    <row r="41" customFormat="false" ht="14.5" hidden="false" customHeight="false" outlineLevel="0" collapsed="false">
      <c r="A41" s="178" t="str">
        <f aca="false">'Indicator Data'!A43</f>
        <v>Congo</v>
      </c>
      <c r="B41" s="220" t="str">
        <f aca="false">'Indicator Data'!B43</f>
        <v>COG</v>
      </c>
      <c r="C41" s="225" t="n">
        <f aca="false">IF('Indicator Date'!C41="","x",'Indicator Date'!C41)</f>
        <v>2015</v>
      </c>
      <c r="D41" s="225" t="n">
        <f aca="false">IF('Indicator Date'!D41="","x",'Indicator Date'!D41)</f>
        <v>2015</v>
      </c>
      <c r="E41" s="225" t="n">
        <f aca="false">IF('Indicator Date'!E41="","x",'Indicator Date'!E41)</f>
        <v>2015</v>
      </c>
      <c r="F41" s="225" t="n">
        <f aca="false">IF('Indicator Date'!F41="","x",'Indicator Date'!F41)</f>
        <v>2015</v>
      </c>
      <c r="G41" s="225" t="n">
        <f aca="false">IF('Indicator Date'!G41="","x",'Indicator Date'!G41)</f>
        <v>2015</v>
      </c>
      <c r="H41" s="225" t="n">
        <f aca="false">IF('Indicator Date'!H41="","x",'Indicator Date'!H41)</f>
        <v>2015</v>
      </c>
      <c r="I41" s="225" t="n">
        <f aca="false">IF('Indicator Date'!I41="","x",'Indicator Date'!I41)</f>
        <v>2015</v>
      </c>
      <c r="J41" s="225" t="n">
        <f aca="false">IF('Indicator Date'!J41="","x",'Indicator Date'!J41)</f>
        <v>2021</v>
      </c>
      <c r="K41" s="225" t="n">
        <f aca="false">IF('Indicator Date'!K41="","x",'Indicator Date'!K41)</f>
        <v>2021</v>
      </c>
      <c r="L41" s="225" t="n">
        <f aca="false">IF('Indicator Date'!L41="","x",'Indicator Date'!L41)</f>
        <v>2020</v>
      </c>
      <c r="M41" s="225" t="n">
        <f aca="false">IF('Indicator Date'!M41="","x",'Indicator Date'!M41)</f>
        <v>2015</v>
      </c>
      <c r="N41" s="225" t="n">
        <f aca="false">IF('Indicator Date'!N41="","x",'Indicator Date'!N41)</f>
        <v>2015</v>
      </c>
      <c r="O41" s="225" t="n">
        <f aca="false">IF('Indicator Date'!O41="","x",'Indicator Date'!O41)</f>
        <v>2015</v>
      </c>
      <c r="P41" s="225" t="n">
        <f aca="false">IF('Indicator Date'!P41="","x",'Indicator Date'!P41)</f>
        <v>2015</v>
      </c>
      <c r="Q41" s="225" t="n">
        <f aca="false">IF('Indicator Date'!Q41="","x",'Indicator Date'!Q41)</f>
        <v>2020</v>
      </c>
      <c r="R41" s="225" t="n">
        <f aca="false">IF('Indicator Date'!R41="","x",'Indicator Date'!R41)</f>
        <v>2020</v>
      </c>
      <c r="S41" s="225" t="n">
        <f aca="false">IF('Indicator Date'!S41="","x",'Indicator Date'!S41)</f>
        <v>2020</v>
      </c>
      <c r="T41" s="225" t="n">
        <f aca="false">IF('Indicator Date'!T41="","x",'Indicator Date'!T41)</f>
        <v>2020</v>
      </c>
      <c r="U41" s="225" t="n">
        <f aca="false">IF('Indicator Date'!U41="","x",'Indicator Date'!U41)</f>
        <v>2015</v>
      </c>
      <c r="V41" s="225" t="n">
        <f aca="false">IF('Indicator Date'!V41="","x",'Indicator Date'!V41)</f>
        <v>2015</v>
      </c>
      <c r="W41" s="225" t="n">
        <f aca="false">IF('Indicator Date'!W41="","x",'Indicator Date'!W41)</f>
        <v>2015</v>
      </c>
      <c r="X41" s="225" t="n">
        <f aca="false">IF('Indicator Date'!X41="","x",'Indicator Date'!X41)</f>
        <v>2020</v>
      </c>
      <c r="Y41" s="225" t="n">
        <f aca="false">IF('Indicator Date'!Y41="","x",'Indicator Date'!Y41)</f>
        <v>2020</v>
      </c>
      <c r="Z41" s="225" t="n">
        <f aca="false">IF('Indicator Date'!Z41="","x",'Indicator Date'!Z41)</f>
        <v>2020</v>
      </c>
      <c r="AA41" s="225" t="n">
        <f aca="false">IF('Indicator Date'!AA41="","x",'Indicator Date'!AA41)</f>
        <v>2011</v>
      </c>
      <c r="AB41" s="225" t="n">
        <f aca="false">IF('Indicator Date'!AB41="","x",'Indicator Date'!AB41)</f>
        <v>2020</v>
      </c>
      <c r="AC41" s="225" t="n">
        <f aca="false">IF('Indicator Date'!AC41="","x",'Indicator Date'!AC41)</f>
        <v>2019</v>
      </c>
      <c r="AD41" s="225" t="n">
        <f aca="false">IF('Indicator Date'!AD41="","x",'Indicator Date'!AD41)</f>
        <v>2016</v>
      </c>
      <c r="AE41" s="225" t="n">
        <f aca="false">IF('Indicator Date'!AE41="","x",'Indicator Date'!AE41)</f>
        <v>2020</v>
      </c>
      <c r="AF41" s="225" t="n">
        <f aca="false">IF('Indicator Date'!AF41="","x",'Indicator Date'!AF41)</f>
        <v>2018</v>
      </c>
      <c r="AG41" s="225" t="n">
        <f aca="false">IF('Indicator Date'!AG41="","x",'Indicator Date'!AG41)</f>
        <v>2020</v>
      </c>
      <c r="AH41" s="225" t="n">
        <f aca="false">IF('Indicator Date'!AH41="","x",'Indicator Date'!AH41)</f>
        <v>2022</v>
      </c>
      <c r="AI41" s="225" t="n">
        <f aca="false">IF('Indicator Date'!AI41="","x",'Indicator Date'!AI41)</f>
        <v>2021</v>
      </c>
      <c r="AJ41" s="225" t="n">
        <f aca="false">IF('Indicator Date'!AJ41="","x",'Indicator Date'!AJ41)</f>
        <v>2021</v>
      </c>
      <c r="AK41" s="225" t="n">
        <f aca="false">IF('Indicator Date'!AK41="","x",'Indicator Date'!AK41)</f>
        <v>2019</v>
      </c>
      <c r="AL41" s="225" t="str">
        <f aca="false">IF('Indicator Date'!AL41="","x",RIGHT('Indicator Date'!AL41,4))</f>
        <v>2015</v>
      </c>
      <c r="AM41" s="225" t="n">
        <f aca="false">IF('Indicator Date'!AM41="","x",'Indicator Date'!AM41)</f>
        <v>2022</v>
      </c>
      <c r="AN41" s="225" t="n">
        <f aca="false">IF('Indicator Date'!AN41="","x",'Indicator Date'!AN41)</f>
        <v>2019</v>
      </c>
      <c r="AO41" s="225" t="n">
        <f aca="false">IF('Indicator Date'!AO41="","x",'Indicator Date'!AO41)</f>
        <v>2020</v>
      </c>
      <c r="AP41" s="225" t="n">
        <f aca="false">IF('Indicator Date'!AP41="","x",'Indicator Date'!AP41)</f>
        <v>2020</v>
      </c>
      <c r="AQ41" s="225" t="n">
        <f aca="false">IF('Indicator Date'!AQ41="","x",'Indicator Date'!AQ41)</f>
        <v>2016</v>
      </c>
      <c r="AR41" s="225" t="n">
        <f aca="false">IF('Indicator Date'!AR41="","x",'Indicator Date'!AR41)</f>
        <v>2020</v>
      </c>
      <c r="AS41" s="225" t="n">
        <f aca="false">IF('Indicator Date'!AS41="","x",'Indicator Date'!AS41)</f>
        <v>2014</v>
      </c>
      <c r="AT41" s="225" t="n">
        <f aca="false">IF('Indicator Date'!AT41="","x",'Indicator Date'!AT41)</f>
        <v>2020</v>
      </c>
      <c r="AU41" s="225" t="n">
        <f aca="false">IF('Indicator Date'!AU41="","x",'Indicator Date'!AU41)</f>
        <v>2020</v>
      </c>
      <c r="AV41" s="225" t="n">
        <f aca="false">IF('Indicator Date'!AV41="","x",'Indicator Date'!AV41)</f>
        <v>2020</v>
      </c>
      <c r="AW41" s="225" t="n">
        <f aca="false">IF('Indicator Date'!AW41="","x",'Indicator Date'!AW41)</f>
        <v>2020</v>
      </c>
      <c r="AX41" s="225" t="n">
        <f aca="false">IF('Indicator Date'!AX41="","x",'Indicator Date'!AX41)</f>
        <v>2020</v>
      </c>
      <c r="AY41" s="225" t="n">
        <f aca="false">IF('Indicator Date'!AY41="","x",'Indicator Date'!AY41)</f>
        <v>2019</v>
      </c>
      <c r="AZ41" s="225" t="n">
        <f aca="false">IF('Indicator Date'!AZ41="","x",'Indicator Date'!AZ41)</f>
        <v>2011</v>
      </c>
      <c r="BA41" s="225" t="n">
        <f aca="false">IF('Indicator Date'!BA41="","x",'Indicator Date'!BA41)</f>
        <v>2020</v>
      </c>
      <c r="BB41" s="225" t="n">
        <f aca="false">IF('Indicator Date'!BB41="","x",'Indicator Date'!BB41)</f>
        <v>2021</v>
      </c>
      <c r="BC41" s="225" t="n">
        <f aca="false">IF('Indicator Date'!BC41="","x",'Indicator Date'!BC41)</f>
        <v>2022</v>
      </c>
      <c r="BD41" s="225" t="n">
        <f aca="false">IF('Indicator Date'!BD41="","x",YEAR('Indicator Date'!BD41))</f>
        <v>2022</v>
      </c>
      <c r="BE41" s="225" t="n">
        <f aca="false">IF('Indicator Date'!BE41="","x",YEAR('Indicator Date'!BE41))</f>
        <v>2022</v>
      </c>
      <c r="BF41" s="225" t="n">
        <f aca="false">IF('Indicator Date'!BF41="","x",'Indicator Date'!BF41)</f>
        <v>2021</v>
      </c>
      <c r="BG41" s="225" t="n">
        <f aca="false">IF('Indicator Date'!BG41="","x",'Indicator Date'!BG41)</f>
        <v>2020</v>
      </c>
      <c r="BH41" s="225" t="n">
        <f aca="false">IF('Indicator Date'!BH41="","x",'Indicator Date'!BH41)</f>
        <v>2020</v>
      </c>
      <c r="BI41" s="225" t="str">
        <f aca="false">IF('Indicator Date'!BI41="","x",'Indicator Date'!BI41)</f>
        <v>x</v>
      </c>
      <c r="BJ41" s="225" t="n">
        <f aca="false">IF('Indicator Date'!BJ41="","x",'Indicator Date'!BJ41)</f>
        <v>2020</v>
      </c>
      <c r="BK41" s="225" t="n">
        <f aca="false">IF('Indicator Date'!BK41="","x",'Indicator Date'!BK41)</f>
        <v>2021</v>
      </c>
      <c r="BL41" s="225" t="n">
        <f aca="false">IF('Indicator Date'!BL41="","x",'Indicator Date'!BL41)</f>
        <v>2020</v>
      </c>
      <c r="BM41" s="225" t="n">
        <f aca="false">IF('Indicator Date'!BM41="","x",'Indicator Date'!BM41)</f>
        <v>2018</v>
      </c>
      <c r="BN41" s="225" t="n">
        <f aca="false">IF('Indicator Date'!BN41="","x",'Indicator Date'!BN41)</f>
        <v>2017</v>
      </c>
      <c r="BO41" s="225" t="n">
        <f aca="false">IF('Indicator Date'!BO41="","x",'Indicator Date'!BO41)</f>
        <v>2020</v>
      </c>
      <c r="BP41" s="225" t="n">
        <f aca="false">IF('Indicator Date'!BP41="","x",'Indicator Date'!BP41)</f>
        <v>2014</v>
      </c>
      <c r="BQ41" s="225" t="n">
        <f aca="false">IF('Indicator Date'!BQ41="","x",'Indicator Date'!BQ41)</f>
        <v>2020</v>
      </c>
      <c r="BR41" s="225" t="n">
        <f aca="false">IF('Indicator Date'!BR41="","x",'Indicator Date'!BR41)</f>
        <v>2020</v>
      </c>
      <c r="BS41" s="225" t="n">
        <f aca="false">IF('Indicator Date'!BS41="","x",'Indicator Date'!BS41)</f>
        <v>2011</v>
      </c>
      <c r="BT41" s="225" t="n">
        <f aca="false">IF('Indicator Date'!BT41="","x",'Indicator Date'!BT41)</f>
        <v>2020</v>
      </c>
      <c r="BU41" s="225" t="n">
        <f aca="false">IF('Indicator Date'!BU41="","x",'Indicator Date'!BU41)</f>
        <v>2020</v>
      </c>
      <c r="BV41" s="225" t="n">
        <f aca="false">IF('Indicator Date'!BV41="","x",'Indicator Date'!BV41)</f>
        <v>2020</v>
      </c>
      <c r="BW41" s="225" t="n">
        <f aca="false">IF('Indicator Date'!BW41="","x",'Indicator Date'!BW41)</f>
        <v>2019</v>
      </c>
      <c r="BX41" s="225" t="n">
        <f aca="false">IF('Indicator Date'!BX41="","x",'Indicator Date'!BX41)</f>
        <v>2017</v>
      </c>
      <c r="BY41" s="225" t="n">
        <f aca="false">IF('Indicator Date'!BY41="","x",'Indicator Date'!BY41)</f>
        <v>2020</v>
      </c>
      <c r="BZ41" s="225" t="n">
        <f aca="false">IF('Indicator Date'!BZ41="","x",'Indicator Date'!BZ41)</f>
        <v>2021</v>
      </c>
      <c r="CA41" s="225" t="n">
        <f aca="false">IF('Indicator Date'!CA41="","x",'Indicator Date'!CA41)</f>
        <v>2015</v>
      </c>
    </row>
    <row r="42" customFormat="false" ht="14.5" hidden="false" customHeight="false" outlineLevel="0" collapsed="false">
      <c r="A42" s="178" t="str">
        <f aca="false">'Indicator Data'!A44</f>
        <v>Congo DR</v>
      </c>
      <c r="B42" s="220" t="str">
        <f aca="false">'Indicator Data'!B44</f>
        <v>COD</v>
      </c>
      <c r="C42" s="225" t="n">
        <f aca="false">IF('Indicator Date'!C42="","x",'Indicator Date'!C42)</f>
        <v>2015</v>
      </c>
      <c r="D42" s="225" t="n">
        <f aca="false">IF('Indicator Date'!D42="","x",'Indicator Date'!D42)</f>
        <v>2015</v>
      </c>
      <c r="E42" s="225" t="n">
        <f aca="false">IF('Indicator Date'!E42="","x",'Indicator Date'!E42)</f>
        <v>2015</v>
      </c>
      <c r="F42" s="225" t="n">
        <f aca="false">IF('Indicator Date'!F42="","x",'Indicator Date'!F42)</f>
        <v>2015</v>
      </c>
      <c r="G42" s="225" t="n">
        <f aca="false">IF('Indicator Date'!G42="","x",'Indicator Date'!G42)</f>
        <v>2015</v>
      </c>
      <c r="H42" s="225" t="n">
        <f aca="false">IF('Indicator Date'!H42="","x",'Indicator Date'!H42)</f>
        <v>2015</v>
      </c>
      <c r="I42" s="225" t="n">
        <f aca="false">IF('Indicator Date'!I42="","x",'Indicator Date'!I42)</f>
        <v>2015</v>
      </c>
      <c r="J42" s="225" t="n">
        <f aca="false">IF('Indicator Date'!J42="","x",'Indicator Date'!J42)</f>
        <v>2021</v>
      </c>
      <c r="K42" s="225" t="n">
        <f aca="false">IF('Indicator Date'!K42="","x",'Indicator Date'!K42)</f>
        <v>2021</v>
      </c>
      <c r="L42" s="225" t="n">
        <f aca="false">IF('Indicator Date'!L42="","x",'Indicator Date'!L42)</f>
        <v>2020</v>
      </c>
      <c r="M42" s="225" t="n">
        <f aca="false">IF('Indicator Date'!M42="","x",'Indicator Date'!M42)</f>
        <v>2015</v>
      </c>
      <c r="N42" s="225" t="n">
        <f aca="false">IF('Indicator Date'!N42="","x",'Indicator Date'!N42)</f>
        <v>2015</v>
      </c>
      <c r="O42" s="225" t="n">
        <f aca="false">IF('Indicator Date'!O42="","x",'Indicator Date'!O42)</f>
        <v>2015</v>
      </c>
      <c r="P42" s="225" t="n">
        <f aca="false">IF('Indicator Date'!P42="","x",'Indicator Date'!P42)</f>
        <v>2015</v>
      </c>
      <c r="Q42" s="225" t="n">
        <f aca="false">IF('Indicator Date'!Q42="","x",'Indicator Date'!Q42)</f>
        <v>2020</v>
      </c>
      <c r="R42" s="225" t="n">
        <f aca="false">IF('Indicator Date'!R42="","x",'Indicator Date'!R42)</f>
        <v>2020</v>
      </c>
      <c r="S42" s="225" t="n">
        <f aca="false">IF('Indicator Date'!S42="","x",'Indicator Date'!S42)</f>
        <v>2020</v>
      </c>
      <c r="T42" s="225" t="n">
        <f aca="false">IF('Indicator Date'!T42="","x",'Indicator Date'!T42)</f>
        <v>2020</v>
      </c>
      <c r="U42" s="225" t="n">
        <f aca="false">IF('Indicator Date'!U42="","x",'Indicator Date'!U42)</f>
        <v>2015</v>
      </c>
      <c r="V42" s="225" t="n">
        <f aca="false">IF('Indicator Date'!V42="","x",'Indicator Date'!V42)</f>
        <v>2015</v>
      </c>
      <c r="W42" s="225" t="n">
        <f aca="false">IF('Indicator Date'!W42="","x",'Indicator Date'!W42)</f>
        <v>2015</v>
      </c>
      <c r="X42" s="225" t="n">
        <f aca="false">IF('Indicator Date'!X42="","x",'Indicator Date'!X42)</f>
        <v>2020</v>
      </c>
      <c r="Y42" s="225" t="n">
        <f aca="false">IF('Indicator Date'!Y42="","x",'Indicator Date'!Y42)</f>
        <v>2020</v>
      </c>
      <c r="Z42" s="225" t="n">
        <f aca="false">IF('Indicator Date'!Z42="","x",'Indicator Date'!Z42)</f>
        <v>2020</v>
      </c>
      <c r="AA42" s="225" t="n">
        <f aca="false">IF('Indicator Date'!AA42="","x",'Indicator Date'!AA42)</f>
        <v>2013</v>
      </c>
      <c r="AB42" s="225" t="n">
        <f aca="false">IF('Indicator Date'!AB42="","x",'Indicator Date'!AB42)</f>
        <v>2020</v>
      </c>
      <c r="AC42" s="225" t="n">
        <f aca="false">IF('Indicator Date'!AC42="","x",'Indicator Date'!AC42)</f>
        <v>2020</v>
      </c>
      <c r="AD42" s="225" t="n">
        <f aca="false">IF('Indicator Date'!AD42="","x",'Indicator Date'!AD42)</f>
        <v>2018</v>
      </c>
      <c r="AE42" s="225" t="n">
        <f aca="false">IF('Indicator Date'!AE42="","x",'Indicator Date'!AE42)</f>
        <v>2020</v>
      </c>
      <c r="AF42" s="225" t="n">
        <f aca="false">IF('Indicator Date'!AF42="","x",'Indicator Date'!AF42)</f>
        <v>2018</v>
      </c>
      <c r="AG42" s="225" t="n">
        <f aca="false">IF('Indicator Date'!AG42="","x",'Indicator Date'!AG42)</f>
        <v>2020</v>
      </c>
      <c r="AH42" s="225" t="n">
        <f aca="false">IF('Indicator Date'!AH42="","x",'Indicator Date'!AH42)</f>
        <v>2022</v>
      </c>
      <c r="AI42" s="225" t="n">
        <f aca="false">IF('Indicator Date'!AI42="","x",'Indicator Date'!AI42)</f>
        <v>2021</v>
      </c>
      <c r="AJ42" s="225" t="n">
        <f aca="false">IF('Indicator Date'!AJ42="","x",'Indicator Date'!AJ42)</f>
        <v>2021</v>
      </c>
      <c r="AK42" s="225" t="n">
        <f aca="false">IF('Indicator Date'!AK42="","x",'Indicator Date'!AK42)</f>
        <v>2019</v>
      </c>
      <c r="AL42" s="225" t="str">
        <f aca="false">IF('Indicator Date'!AL42="","x",RIGHT('Indicator Date'!AL42,4))</f>
        <v>2018</v>
      </c>
      <c r="AM42" s="225" t="n">
        <f aca="false">IF('Indicator Date'!AM42="","x",'Indicator Date'!AM42)</f>
        <v>2022</v>
      </c>
      <c r="AN42" s="225" t="n">
        <f aca="false">IF('Indicator Date'!AN42="","x",'Indicator Date'!AN42)</f>
        <v>2019</v>
      </c>
      <c r="AO42" s="225" t="n">
        <f aca="false">IF('Indicator Date'!AO42="","x",'Indicator Date'!AO42)</f>
        <v>2020</v>
      </c>
      <c r="AP42" s="225" t="n">
        <f aca="false">IF('Indicator Date'!AP42="","x",'Indicator Date'!AP42)</f>
        <v>2020</v>
      </c>
      <c r="AQ42" s="225" t="n">
        <f aca="false">IF('Indicator Date'!AQ42="","x",'Indicator Date'!AQ42)</f>
        <v>2020</v>
      </c>
      <c r="AR42" s="225" t="n">
        <f aca="false">IF('Indicator Date'!AR42="","x",'Indicator Date'!AR42)</f>
        <v>2020</v>
      </c>
      <c r="AS42" s="225" t="n">
        <f aca="false">IF('Indicator Date'!AS42="","x",'Indicator Date'!AS42)</f>
        <v>2017</v>
      </c>
      <c r="AT42" s="225" t="n">
        <f aca="false">IF('Indicator Date'!AT42="","x",'Indicator Date'!AT42)</f>
        <v>2020</v>
      </c>
      <c r="AU42" s="225" t="n">
        <f aca="false">IF('Indicator Date'!AU42="","x",'Indicator Date'!AU42)</f>
        <v>2020</v>
      </c>
      <c r="AV42" s="225" t="n">
        <f aca="false">IF('Indicator Date'!AV42="","x",'Indicator Date'!AV42)</f>
        <v>2020</v>
      </c>
      <c r="AW42" s="225" t="n">
        <f aca="false">IF('Indicator Date'!AW42="","x",'Indicator Date'!AW42)</f>
        <v>2020</v>
      </c>
      <c r="AX42" s="225" t="n">
        <f aca="false">IF('Indicator Date'!AX42="","x",'Indicator Date'!AX42)</f>
        <v>2020</v>
      </c>
      <c r="AY42" s="225" t="n">
        <f aca="false">IF('Indicator Date'!AY42="","x",'Indicator Date'!AY42)</f>
        <v>2019</v>
      </c>
      <c r="AZ42" s="225" t="n">
        <f aca="false">IF('Indicator Date'!AZ42="","x",'Indicator Date'!AZ42)</f>
        <v>2012</v>
      </c>
      <c r="BA42" s="225" t="n">
        <f aca="false">IF('Indicator Date'!BA42="","x",'Indicator Date'!BA42)</f>
        <v>2020</v>
      </c>
      <c r="BB42" s="225" t="n">
        <f aca="false">IF('Indicator Date'!BB42="","x",'Indicator Date'!BB42)</f>
        <v>2021</v>
      </c>
      <c r="BC42" s="225" t="n">
        <f aca="false">IF('Indicator Date'!BC42="","x",'Indicator Date'!BC42)</f>
        <v>2022</v>
      </c>
      <c r="BD42" s="225" t="n">
        <f aca="false">IF('Indicator Date'!BD42="","x",YEAR('Indicator Date'!BD42))</f>
        <v>2022</v>
      </c>
      <c r="BE42" s="225" t="n">
        <f aca="false">IF('Indicator Date'!BE42="","x",YEAR('Indicator Date'!BE42))</f>
        <v>2022</v>
      </c>
      <c r="BF42" s="225" t="n">
        <f aca="false">IF('Indicator Date'!BF42="","x",'Indicator Date'!BF42)</f>
        <v>2021</v>
      </c>
      <c r="BG42" s="225" t="n">
        <f aca="false">IF('Indicator Date'!BG42="","x",'Indicator Date'!BG42)</f>
        <v>2020</v>
      </c>
      <c r="BH42" s="225" t="n">
        <f aca="false">IF('Indicator Date'!BH42="","x",'Indicator Date'!BH42)</f>
        <v>2020</v>
      </c>
      <c r="BI42" s="225" t="n">
        <f aca="false">IF('Indicator Date'!BI42="","x",'Indicator Date'!BI42)</f>
        <v>2015</v>
      </c>
      <c r="BJ42" s="225" t="n">
        <f aca="false">IF('Indicator Date'!BJ42="","x",'Indicator Date'!BJ42)</f>
        <v>2019</v>
      </c>
      <c r="BK42" s="225" t="n">
        <f aca="false">IF('Indicator Date'!BK42="","x",'Indicator Date'!BK42)</f>
        <v>2021</v>
      </c>
      <c r="BL42" s="225" t="n">
        <f aca="false">IF('Indicator Date'!BL42="","x",'Indicator Date'!BL42)</f>
        <v>2020</v>
      </c>
      <c r="BM42" s="225" t="n">
        <f aca="false">IF('Indicator Date'!BM42="","x",'Indicator Date'!BM42)</f>
        <v>2016</v>
      </c>
      <c r="BN42" s="225" t="n">
        <f aca="false">IF('Indicator Date'!BN42="","x",'Indicator Date'!BN42)</f>
        <v>2020</v>
      </c>
      <c r="BO42" s="225" t="n">
        <f aca="false">IF('Indicator Date'!BO42="","x",'Indicator Date'!BO42)</f>
        <v>2020</v>
      </c>
      <c r="BP42" s="225" t="n">
        <f aca="false">IF('Indicator Date'!BP42="","x",'Indicator Date'!BP42)</f>
        <v>2014</v>
      </c>
      <c r="BQ42" s="225" t="n">
        <f aca="false">IF('Indicator Date'!BQ42="","x",'Indicator Date'!BQ42)</f>
        <v>2020</v>
      </c>
      <c r="BR42" s="225" t="n">
        <f aca="false">IF('Indicator Date'!BR42="","x",'Indicator Date'!BR42)</f>
        <v>2020</v>
      </c>
      <c r="BS42" s="225" t="n">
        <f aca="false">IF('Indicator Date'!BS42="","x",'Indicator Date'!BS42)</f>
        <v>2013</v>
      </c>
      <c r="BT42" s="225" t="n">
        <f aca="false">IF('Indicator Date'!BT42="","x",'Indicator Date'!BT42)</f>
        <v>2020</v>
      </c>
      <c r="BU42" s="225" t="str">
        <f aca="false">IF('Indicator Date'!BU42="","x",'Indicator Date'!BU42)</f>
        <v>x</v>
      </c>
      <c r="BV42" s="225" t="n">
        <f aca="false">IF('Indicator Date'!BV42="","x",'Indicator Date'!BV42)</f>
        <v>2020</v>
      </c>
      <c r="BW42" s="225" t="n">
        <f aca="false">IF('Indicator Date'!BW42="","x",'Indicator Date'!BW42)</f>
        <v>2019</v>
      </c>
      <c r="BX42" s="225" t="n">
        <f aca="false">IF('Indicator Date'!BX42="","x",'Indicator Date'!BX42)</f>
        <v>2017</v>
      </c>
      <c r="BY42" s="225" t="n">
        <f aca="false">IF('Indicator Date'!BY42="","x",'Indicator Date'!BY42)</f>
        <v>2020</v>
      </c>
      <c r="BZ42" s="225" t="n">
        <f aca="false">IF('Indicator Date'!BZ42="","x",'Indicator Date'!BZ42)</f>
        <v>2021</v>
      </c>
      <c r="CA42" s="225" t="n">
        <f aca="false">IF('Indicator Date'!CA42="","x",'Indicator Date'!CA42)</f>
        <v>2015</v>
      </c>
    </row>
    <row r="43" customFormat="false" ht="14.5" hidden="false" customHeight="false" outlineLevel="0" collapsed="false">
      <c r="A43" s="178" t="str">
        <f aca="false">'Indicator Data'!A45</f>
        <v>Costa Rica</v>
      </c>
      <c r="B43" s="220" t="str">
        <f aca="false">'Indicator Data'!B45</f>
        <v>CRI</v>
      </c>
      <c r="C43" s="225" t="n">
        <f aca="false">IF('Indicator Date'!C43="","x",'Indicator Date'!C43)</f>
        <v>2015</v>
      </c>
      <c r="D43" s="225" t="n">
        <f aca="false">IF('Indicator Date'!D43="","x",'Indicator Date'!D43)</f>
        <v>2015</v>
      </c>
      <c r="E43" s="225" t="n">
        <f aca="false">IF('Indicator Date'!E43="","x",'Indicator Date'!E43)</f>
        <v>2015</v>
      </c>
      <c r="F43" s="225" t="n">
        <f aca="false">IF('Indicator Date'!F43="","x",'Indicator Date'!F43)</f>
        <v>2015</v>
      </c>
      <c r="G43" s="225" t="n">
        <f aca="false">IF('Indicator Date'!G43="","x",'Indicator Date'!G43)</f>
        <v>2015</v>
      </c>
      <c r="H43" s="225" t="n">
        <f aca="false">IF('Indicator Date'!H43="","x",'Indicator Date'!H43)</f>
        <v>2015</v>
      </c>
      <c r="I43" s="225" t="n">
        <f aca="false">IF('Indicator Date'!I43="","x",'Indicator Date'!I43)</f>
        <v>2015</v>
      </c>
      <c r="J43" s="225" t="n">
        <f aca="false">IF('Indicator Date'!J43="","x",'Indicator Date'!J43)</f>
        <v>2021</v>
      </c>
      <c r="K43" s="225" t="n">
        <f aca="false">IF('Indicator Date'!K43="","x",'Indicator Date'!K43)</f>
        <v>2021</v>
      </c>
      <c r="L43" s="225" t="n">
        <f aca="false">IF('Indicator Date'!L43="","x",'Indicator Date'!L43)</f>
        <v>2020</v>
      </c>
      <c r="M43" s="225" t="n">
        <f aca="false">IF('Indicator Date'!M43="","x",'Indicator Date'!M43)</f>
        <v>2015</v>
      </c>
      <c r="N43" s="225" t="n">
        <f aca="false">IF('Indicator Date'!N43="","x",'Indicator Date'!N43)</f>
        <v>2015</v>
      </c>
      <c r="O43" s="225" t="n">
        <f aca="false">IF('Indicator Date'!O43="","x",'Indicator Date'!O43)</f>
        <v>2015</v>
      </c>
      <c r="P43" s="225" t="n">
        <f aca="false">IF('Indicator Date'!P43="","x",'Indicator Date'!P43)</f>
        <v>2015</v>
      </c>
      <c r="Q43" s="225" t="n">
        <f aca="false">IF('Indicator Date'!Q43="","x",'Indicator Date'!Q43)</f>
        <v>2020</v>
      </c>
      <c r="R43" s="225" t="n">
        <f aca="false">IF('Indicator Date'!R43="","x",'Indicator Date'!R43)</f>
        <v>2020</v>
      </c>
      <c r="S43" s="225" t="n">
        <f aca="false">IF('Indicator Date'!S43="","x",'Indicator Date'!S43)</f>
        <v>2020</v>
      </c>
      <c r="T43" s="225" t="n">
        <f aca="false">IF('Indicator Date'!T43="","x",'Indicator Date'!T43)</f>
        <v>2020</v>
      </c>
      <c r="U43" s="225" t="n">
        <f aca="false">IF('Indicator Date'!U43="","x",'Indicator Date'!U43)</f>
        <v>2015</v>
      </c>
      <c r="V43" s="225" t="n">
        <f aca="false">IF('Indicator Date'!V43="","x",'Indicator Date'!V43)</f>
        <v>2015</v>
      </c>
      <c r="W43" s="225" t="n">
        <f aca="false">IF('Indicator Date'!W43="","x",'Indicator Date'!W43)</f>
        <v>2015</v>
      </c>
      <c r="X43" s="225" t="n">
        <f aca="false">IF('Indicator Date'!X43="","x",'Indicator Date'!X43)</f>
        <v>2020</v>
      </c>
      <c r="Y43" s="225" t="n">
        <f aca="false">IF('Indicator Date'!Y43="","x",'Indicator Date'!Y43)</f>
        <v>2020</v>
      </c>
      <c r="Z43" s="225" t="n">
        <f aca="false">IF('Indicator Date'!Z43="","x",'Indicator Date'!Z43)</f>
        <v>2020</v>
      </c>
      <c r="AA43" s="225" t="n">
        <f aca="false">IF('Indicator Date'!AA43="","x",'Indicator Date'!AA43)</f>
        <v>2011</v>
      </c>
      <c r="AB43" s="225" t="n">
        <f aca="false">IF('Indicator Date'!AB43="","x",'Indicator Date'!AB43)</f>
        <v>2020</v>
      </c>
      <c r="AC43" s="225" t="n">
        <f aca="false">IF('Indicator Date'!AC43="","x",'Indicator Date'!AC43)</f>
        <v>2020</v>
      </c>
      <c r="AD43" s="225" t="n">
        <f aca="false">IF('Indicator Date'!AD43="","x",'Indicator Date'!AD43)</f>
        <v>2018</v>
      </c>
      <c r="AE43" s="225" t="n">
        <f aca="false">IF('Indicator Date'!AE43="","x",'Indicator Date'!AE43)</f>
        <v>2020</v>
      </c>
      <c r="AF43" s="225" t="n">
        <f aca="false">IF('Indicator Date'!AF43="","x",'Indicator Date'!AF43)</f>
        <v>2018</v>
      </c>
      <c r="AG43" s="225" t="n">
        <f aca="false">IF('Indicator Date'!AG43="","x",'Indicator Date'!AG43)</f>
        <v>2020</v>
      </c>
      <c r="AH43" s="225" t="n">
        <f aca="false">IF('Indicator Date'!AH43="","x",'Indicator Date'!AH43)</f>
        <v>2022</v>
      </c>
      <c r="AI43" s="225" t="n">
        <f aca="false">IF('Indicator Date'!AI43="","x",'Indicator Date'!AI43)</f>
        <v>2021</v>
      </c>
      <c r="AJ43" s="225" t="n">
        <f aca="false">IF('Indicator Date'!AJ43="","x",'Indicator Date'!AJ43)</f>
        <v>2021</v>
      </c>
      <c r="AK43" s="225" t="n">
        <f aca="false">IF('Indicator Date'!AK43="","x",'Indicator Date'!AK43)</f>
        <v>2019</v>
      </c>
      <c r="AL43" s="225" t="str">
        <f aca="false">IF('Indicator Date'!AL43="","x",RIGHT('Indicator Date'!AL43,4))</f>
        <v>x</v>
      </c>
      <c r="AM43" s="225" t="n">
        <f aca="false">IF('Indicator Date'!AM43="","x",'Indicator Date'!AM43)</f>
        <v>2022</v>
      </c>
      <c r="AN43" s="225" t="n">
        <f aca="false">IF('Indicator Date'!AN43="","x",'Indicator Date'!AN43)</f>
        <v>2019</v>
      </c>
      <c r="AO43" s="225" t="n">
        <f aca="false">IF('Indicator Date'!AO43="","x",'Indicator Date'!AO43)</f>
        <v>2020</v>
      </c>
      <c r="AP43" s="225" t="n">
        <f aca="false">IF('Indicator Date'!AP43="","x",'Indicator Date'!AP43)</f>
        <v>2020</v>
      </c>
      <c r="AQ43" s="225" t="n">
        <f aca="false">IF('Indicator Date'!AQ43="","x",'Indicator Date'!AQ43)</f>
        <v>2020</v>
      </c>
      <c r="AR43" s="225" t="n">
        <f aca="false">IF('Indicator Date'!AR43="","x",'Indicator Date'!AR43)</f>
        <v>2020</v>
      </c>
      <c r="AS43" s="225" t="n">
        <f aca="false">IF('Indicator Date'!AS43="","x",'Indicator Date'!AS43)</f>
        <v>2018</v>
      </c>
      <c r="AT43" s="225" t="n">
        <f aca="false">IF('Indicator Date'!AT43="","x",'Indicator Date'!AT43)</f>
        <v>2020</v>
      </c>
      <c r="AU43" s="225" t="n">
        <f aca="false">IF('Indicator Date'!AU43="","x",'Indicator Date'!AU43)</f>
        <v>2020</v>
      </c>
      <c r="AV43" s="225" t="n">
        <f aca="false">IF('Indicator Date'!AV43="","x",'Indicator Date'!AV43)</f>
        <v>2020</v>
      </c>
      <c r="AW43" s="225" t="n">
        <f aca="false">IF('Indicator Date'!AW43="","x",'Indicator Date'!AW43)</f>
        <v>2020</v>
      </c>
      <c r="AX43" s="225" t="n">
        <f aca="false">IF('Indicator Date'!AX43="","x",'Indicator Date'!AX43)</f>
        <v>2020</v>
      </c>
      <c r="AY43" s="225" t="n">
        <f aca="false">IF('Indicator Date'!AY43="","x",'Indicator Date'!AY43)</f>
        <v>2019</v>
      </c>
      <c r="AZ43" s="225" t="n">
        <f aca="false">IF('Indicator Date'!AZ43="","x",'Indicator Date'!AZ43)</f>
        <v>2020</v>
      </c>
      <c r="BA43" s="225" t="n">
        <f aca="false">IF('Indicator Date'!BA43="","x",'Indicator Date'!BA43)</f>
        <v>2020</v>
      </c>
      <c r="BB43" s="225" t="n">
        <f aca="false">IF('Indicator Date'!BB43="","x",'Indicator Date'!BB43)</f>
        <v>2021</v>
      </c>
      <c r="BC43" s="225" t="n">
        <f aca="false">IF('Indicator Date'!BC43="","x",'Indicator Date'!BC43)</f>
        <v>2022</v>
      </c>
      <c r="BD43" s="225" t="n">
        <f aca="false">IF('Indicator Date'!BD43="","x",YEAR('Indicator Date'!BD43))</f>
        <v>2021</v>
      </c>
      <c r="BE43" s="225" t="n">
        <f aca="false">IF('Indicator Date'!BE43="","x",YEAR('Indicator Date'!BE43))</f>
        <v>2021</v>
      </c>
      <c r="BF43" s="225" t="n">
        <f aca="false">IF('Indicator Date'!BF43="","x",'Indicator Date'!BF43)</f>
        <v>2021</v>
      </c>
      <c r="BG43" s="225" t="n">
        <f aca="false">IF('Indicator Date'!BG43="","x",'Indicator Date'!BG43)</f>
        <v>2020</v>
      </c>
      <c r="BH43" s="225" t="n">
        <f aca="false">IF('Indicator Date'!BH43="","x",'Indicator Date'!BH43)</f>
        <v>2020</v>
      </c>
      <c r="BI43" s="225" t="n">
        <f aca="false">IF('Indicator Date'!BI43="","x",'Indicator Date'!BI43)</f>
        <v>2013</v>
      </c>
      <c r="BJ43" s="225" t="n">
        <f aca="false">IF('Indicator Date'!BJ43="","x",'Indicator Date'!BJ43)</f>
        <v>2020</v>
      </c>
      <c r="BK43" s="225" t="n">
        <f aca="false">IF('Indicator Date'!BK43="","x",'Indicator Date'!BK43)</f>
        <v>2021</v>
      </c>
      <c r="BL43" s="225" t="n">
        <f aca="false">IF('Indicator Date'!BL43="","x",'Indicator Date'!BL43)</f>
        <v>2020</v>
      </c>
      <c r="BM43" s="225" t="n">
        <f aca="false">IF('Indicator Date'!BM43="","x",'Indicator Date'!BM43)</f>
        <v>2018</v>
      </c>
      <c r="BN43" s="225" t="n">
        <f aca="false">IF('Indicator Date'!BN43="","x",'Indicator Date'!BN43)</f>
        <v>2020</v>
      </c>
      <c r="BO43" s="225" t="n">
        <f aca="false">IF('Indicator Date'!BO43="","x",'Indicator Date'!BO43)</f>
        <v>2020</v>
      </c>
      <c r="BP43" s="225" t="n">
        <f aca="false">IF('Indicator Date'!BP43="","x",'Indicator Date'!BP43)</f>
        <v>2014</v>
      </c>
      <c r="BQ43" s="225" t="n">
        <f aca="false">IF('Indicator Date'!BQ43="","x",'Indicator Date'!BQ43)</f>
        <v>2020</v>
      </c>
      <c r="BR43" s="225" t="n">
        <f aca="false">IF('Indicator Date'!BR43="","x",'Indicator Date'!BR43)</f>
        <v>2020</v>
      </c>
      <c r="BS43" s="225" t="n">
        <f aca="false">IF('Indicator Date'!BS43="","x",'Indicator Date'!BS43)</f>
        <v>2013</v>
      </c>
      <c r="BT43" s="225" t="n">
        <f aca="false">IF('Indicator Date'!BT43="","x",'Indicator Date'!BT43)</f>
        <v>2020</v>
      </c>
      <c r="BU43" s="225" t="n">
        <f aca="false">IF('Indicator Date'!BU43="","x",'Indicator Date'!BU43)</f>
        <v>2020</v>
      </c>
      <c r="BV43" s="225" t="n">
        <f aca="false">IF('Indicator Date'!BV43="","x",'Indicator Date'!BV43)</f>
        <v>2020</v>
      </c>
      <c r="BW43" s="225" t="n">
        <f aca="false">IF('Indicator Date'!BW43="","x",'Indicator Date'!BW43)</f>
        <v>2019</v>
      </c>
      <c r="BX43" s="225" t="n">
        <f aca="false">IF('Indicator Date'!BX43="","x",'Indicator Date'!BX43)</f>
        <v>2017</v>
      </c>
      <c r="BY43" s="225" t="n">
        <f aca="false">IF('Indicator Date'!BY43="","x",'Indicator Date'!BY43)</f>
        <v>2020</v>
      </c>
      <c r="BZ43" s="225" t="n">
        <f aca="false">IF('Indicator Date'!BZ43="","x",'Indicator Date'!BZ43)</f>
        <v>2021</v>
      </c>
      <c r="CA43" s="225" t="n">
        <f aca="false">IF('Indicator Date'!CA43="","x",'Indicator Date'!CA43)</f>
        <v>2015</v>
      </c>
    </row>
    <row r="44" customFormat="false" ht="14.5" hidden="false" customHeight="false" outlineLevel="0" collapsed="false">
      <c r="A44" s="178" t="str">
        <f aca="false">'Indicator Data'!A46</f>
        <v>Côte d'Ivoire</v>
      </c>
      <c r="B44" s="220" t="str">
        <f aca="false">'Indicator Data'!B46</f>
        <v>CIV</v>
      </c>
      <c r="C44" s="225" t="n">
        <f aca="false">IF('Indicator Date'!C44="","x",'Indicator Date'!C44)</f>
        <v>2015</v>
      </c>
      <c r="D44" s="225" t="n">
        <f aca="false">IF('Indicator Date'!D44="","x",'Indicator Date'!D44)</f>
        <v>2015</v>
      </c>
      <c r="E44" s="225" t="n">
        <f aca="false">IF('Indicator Date'!E44="","x",'Indicator Date'!E44)</f>
        <v>2015</v>
      </c>
      <c r="F44" s="225" t="n">
        <f aca="false">IF('Indicator Date'!F44="","x",'Indicator Date'!F44)</f>
        <v>2015</v>
      </c>
      <c r="G44" s="225" t="n">
        <f aca="false">IF('Indicator Date'!G44="","x",'Indicator Date'!G44)</f>
        <v>2015</v>
      </c>
      <c r="H44" s="225" t="n">
        <f aca="false">IF('Indicator Date'!H44="","x",'Indicator Date'!H44)</f>
        <v>2015</v>
      </c>
      <c r="I44" s="225" t="n">
        <f aca="false">IF('Indicator Date'!I44="","x",'Indicator Date'!I44)</f>
        <v>2015</v>
      </c>
      <c r="J44" s="225" t="n">
        <f aca="false">IF('Indicator Date'!J44="","x",'Indicator Date'!J44)</f>
        <v>2021</v>
      </c>
      <c r="K44" s="225" t="n">
        <f aca="false">IF('Indicator Date'!K44="","x",'Indicator Date'!K44)</f>
        <v>2021</v>
      </c>
      <c r="L44" s="225" t="n">
        <f aca="false">IF('Indicator Date'!L44="","x",'Indicator Date'!L44)</f>
        <v>2020</v>
      </c>
      <c r="M44" s="225" t="n">
        <f aca="false">IF('Indicator Date'!M44="","x",'Indicator Date'!M44)</f>
        <v>2015</v>
      </c>
      <c r="N44" s="225" t="n">
        <f aca="false">IF('Indicator Date'!N44="","x",'Indicator Date'!N44)</f>
        <v>2015</v>
      </c>
      <c r="O44" s="225" t="n">
        <f aca="false">IF('Indicator Date'!O44="","x",'Indicator Date'!O44)</f>
        <v>2015</v>
      </c>
      <c r="P44" s="225" t="n">
        <f aca="false">IF('Indicator Date'!P44="","x",'Indicator Date'!P44)</f>
        <v>2015</v>
      </c>
      <c r="Q44" s="225" t="n">
        <f aca="false">IF('Indicator Date'!Q44="","x",'Indicator Date'!Q44)</f>
        <v>2020</v>
      </c>
      <c r="R44" s="225" t="n">
        <f aca="false">IF('Indicator Date'!R44="","x",'Indicator Date'!R44)</f>
        <v>2020</v>
      </c>
      <c r="S44" s="225" t="n">
        <f aca="false">IF('Indicator Date'!S44="","x",'Indicator Date'!S44)</f>
        <v>2020</v>
      </c>
      <c r="T44" s="225" t="n">
        <f aca="false">IF('Indicator Date'!T44="","x",'Indicator Date'!T44)</f>
        <v>2020</v>
      </c>
      <c r="U44" s="225" t="n">
        <f aca="false">IF('Indicator Date'!U44="","x",'Indicator Date'!U44)</f>
        <v>2015</v>
      </c>
      <c r="V44" s="225" t="n">
        <f aca="false">IF('Indicator Date'!V44="","x",'Indicator Date'!V44)</f>
        <v>2015</v>
      </c>
      <c r="W44" s="225" t="n">
        <f aca="false">IF('Indicator Date'!W44="","x",'Indicator Date'!W44)</f>
        <v>2015</v>
      </c>
      <c r="X44" s="225" t="n">
        <f aca="false">IF('Indicator Date'!X44="","x",'Indicator Date'!X44)</f>
        <v>2020</v>
      </c>
      <c r="Y44" s="225" t="n">
        <f aca="false">IF('Indicator Date'!Y44="","x",'Indicator Date'!Y44)</f>
        <v>2020</v>
      </c>
      <c r="Z44" s="225" t="n">
        <f aca="false">IF('Indicator Date'!Z44="","x",'Indicator Date'!Z44)</f>
        <v>2020</v>
      </c>
      <c r="AA44" s="225" t="n">
        <f aca="false">IF('Indicator Date'!AA44="","x",'Indicator Date'!AA44)</f>
        <v>2012</v>
      </c>
      <c r="AB44" s="225" t="n">
        <f aca="false">IF('Indicator Date'!AB44="","x",'Indicator Date'!AB44)</f>
        <v>2020</v>
      </c>
      <c r="AC44" s="225" t="n">
        <f aca="false">IF('Indicator Date'!AC44="","x",'Indicator Date'!AC44)</f>
        <v>2020</v>
      </c>
      <c r="AD44" s="225" t="n">
        <f aca="false">IF('Indicator Date'!AD44="","x",'Indicator Date'!AD44)</f>
        <v>2018</v>
      </c>
      <c r="AE44" s="225" t="n">
        <f aca="false">IF('Indicator Date'!AE44="","x",'Indicator Date'!AE44)</f>
        <v>2019</v>
      </c>
      <c r="AF44" s="225" t="n">
        <f aca="false">IF('Indicator Date'!AF44="","x",'Indicator Date'!AF44)</f>
        <v>2018</v>
      </c>
      <c r="AG44" s="225" t="n">
        <f aca="false">IF('Indicator Date'!AG44="","x",'Indicator Date'!AG44)</f>
        <v>2020</v>
      </c>
      <c r="AH44" s="225" t="n">
        <f aca="false">IF('Indicator Date'!AH44="","x",'Indicator Date'!AH44)</f>
        <v>2022</v>
      </c>
      <c r="AI44" s="225" t="n">
        <f aca="false">IF('Indicator Date'!AI44="","x",'Indicator Date'!AI44)</f>
        <v>2021</v>
      </c>
      <c r="AJ44" s="225" t="n">
        <f aca="false">IF('Indicator Date'!AJ44="","x",'Indicator Date'!AJ44)</f>
        <v>2021</v>
      </c>
      <c r="AK44" s="225" t="n">
        <f aca="false">IF('Indicator Date'!AK44="","x",'Indicator Date'!AK44)</f>
        <v>2019</v>
      </c>
      <c r="AL44" s="225" t="str">
        <f aca="false">IF('Indicator Date'!AL44="","x",RIGHT('Indicator Date'!AL44,4))</f>
        <v>2016</v>
      </c>
      <c r="AM44" s="225" t="n">
        <f aca="false">IF('Indicator Date'!AM44="","x",'Indicator Date'!AM44)</f>
        <v>2022</v>
      </c>
      <c r="AN44" s="225" t="n">
        <f aca="false">IF('Indicator Date'!AN44="","x",'Indicator Date'!AN44)</f>
        <v>2019</v>
      </c>
      <c r="AO44" s="225" t="n">
        <f aca="false">IF('Indicator Date'!AO44="","x",'Indicator Date'!AO44)</f>
        <v>2020</v>
      </c>
      <c r="AP44" s="225" t="n">
        <f aca="false">IF('Indicator Date'!AP44="","x",'Indicator Date'!AP44)</f>
        <v>2020</v>
      </c>
      <c r="AQ44" s="225" t="n">
        <f aca="false">IF('Indicator Date'!AQ44="","x",'Indicator Date'!AQ44)</f>
        <v>2020</v>
      </c>
      <c r="AR44" s="225" t="n">
        <f aca="false">IF('Indicator Date'!AR44="","x",'Indicator Date'!AR44)</f>
        <v>2020</v>
      </c>
      <c r="AS44" s="225" t="n">
        <f aca="false">IF('Indicator Date'!AS44="","x",'Indicator Date'!AS44)</f>
        <v>2016</v>
      </c>
      <c r="AT44" s="225" t="n">
        <f aca="false">IF('Indicator Date'!AT44="","x",'Indicator Date'!AT44)</f>
        <v>2020</v>
      </c>
      <c r="AU44" s="225" t="n">
        <f aca="false">IF('Indicator Date'!AU44="","x",'Indicator Date'!AU44)</f>
        <v>2020</v>
      </c>
      <c r="AV44" s="225" t="n">
        <f aca="false">IF('Indicator Date'!AV44="","x",'Indicator Date'!AV44)</f>
        <v>2020</v>
      </c>
      <c r="AW44" s="225" t="n">
        <f aca="false">IF('Indicator Date'!AW44="","x",'Indicator Date'!AW44)</f>
        <v>2020</v>
      </c>
      <c r="AX44" s="225" t="n">
        <f aca="false">IF('Indicator Date'!AX44="","x",'Indicator Date'!AX44)</f>
        <v>2020</v>
      </c>
      <c r="AY44" s="225" t="n">
        <f aca="false">IF('Indicator Date'!AY44="","x",'Indicator Date'!AY44)</f>
        <v>2019</v>
      </c>
      <c r="AZ44" s="225" t="n">
        <f aca="false">IF('Indicator Date'!AZ44="","x",'Indicator Date'!AZ44)</f>
        <v>2018</v>
      </c>
      <c r="BA44" s="225" t="n">
        <f aca="false">IF('Indicator Date'!BA44="","x",'Indicator Date'!BA44)</f>
        <v>2020</v>
      </c>
      <c r="BB44" s="225" t="n">
        <f aca="false">IF('Indicator Date'!BB44="","x",'Indicator Date'!BB44)</f>
        <v>2021</v>
      </c>
      <c r="BC44" s="225" t="n">
        <f aca="false">IF('Indicator Date'!BC44="","x",'Indicator Date'!BC44)</f>
        <v>2022</v>
      </c>
      <c r="BD44" s="225" t="n">
        <f aca="false">IF('Indicator Date'!BD44="","x",YEAR('Indicator Date'!BD44))</f>
        <v>2022</v>
      </c>
      <c r="BE44" s="225" t="n">
        <f aca="false">IF('Indicator Date'!BE44="","x",YEAR('Indicator Date'!BE44))</f>
        <v>2021</v>
      </c>
      <c r="BF44" s="225" t="n">
        <f aca="false">IF('Indicator Date'!BF44="","x",'Indicator Date'!BF44)</f>
        <v>2021</v>
      </c>
      <c r="BG44" s="225" t="n">
        <f aca="false">IF('Indicator Date'!BG44="","x",'Indicator Date'!BG44)</f>
        <v>2020</v>
      </c>
      <c r="BH44" s="225" t="n">
        <f aca="false">IF('Indicator Date'!BH44="","x",'Indicator Date'!BH44)</f>
        <v>2020</v>
      </c>
      <c r="BI44" s="225" t="n">
        <f aca="false">IF('Indicator Date'!BI44="","x",'Indicator Date'!BI44)</f>
        <v>2015</v>
      </c>
      <c r="BJ44" s="225" t="n">
        <f aca="false">IF('Indicator Date'!BJ44="","x",'Indicator Date'!BJ44)</f>
        <v>2020</v>
      </c>
      <c r="BK44" s="225" t="n">
        <f aca="false">IF('Indicator Date'!BK44="","x",'Indicator Date'!BK44)</f>
        <v>2021</v>
      </c>
      <c r="BL44" s="225" t="n">
        <f aca="false">IF('Indicator Date'!BL44="","x",'Indicator Date'!BL44)</f>
        <v>2020</v>
      </c>
      <c r="BM44" s="225" t="n">
        <f aca="false">IF('Indicator Date'!BM44="","x",'Indicator Date'!BM44)</f>
        <v>2019</v>
      </c>
      <c r="BN44" s="225" t="n">
        <f aca="false">IF('Indicator Date'!BN44="","x",'Indicator Date'!BN44)</f>
        <v>2019</v>
      </c>
      <c r="BO44" s="225" t="n">
        <f aca="false">IF('Indicator Date'!BO44="","x",'Indicator Date'!BO44)</f>
        <v>2020</v>
      </c>
      <c r="BP44" s="225" t="n">
        <f aca="false">IF('Indicator Date'!BP44="","x",'Indicator Date'!BP44)</f>
        <v>2014</v>
      </c>
      <c r="BQ44" s="225" t="n">
        <f aca="false">IF('Indicator Date'!BQ44="","x",'Indicator Date'!BQ44)</f>
        <v>2020</v>
      </c>
      <c r="BR44" s="225" t="n">
        <f aca="false">IF('Indicator Date'!BR44="","x",'Indicator Date'!BR44)</f>
        <v>2020</v>
      </c>
      <c r="BS44" s="225" t="n">
        <f aca="false">IF('Indicator Date'!BS44="","x",'Indicator Date'!BS44)</f>
        <v>2014</v>
      </c>
      <c r="BT44" s="225" t="n">
        <f aca="false">IF('Indicator Date'!BT44="","x",'Indicator Date'!BT44)</f>
        <v>2020</v>
      </c>
      <c r="BU44" s="225" t="str">
        <f aca="false">IF('Indicator Date'!BU44="","x",'Indicator Date'!BU44)</f>
        <v>x</v>
      </c>
      <c r="BV44" s="225" t="n">
        <f aca="false">IF('Indicator Date'!BV44="","x",'Indicator Date'!BV44)</f>
        <v>2020</v>
      </c>
      <c r="BW44" s="225" t="n">
        <f aca="false">IF('Indicator Date'!BW44="","x",'Indicator Date'!BW44)</f>
        <v>2019</v>
      </c>
      <c r="BX44" s="225" t="n">
        <f aca="false">IF('Indicator Date'!BX44="","x",'Indicator Date'!BX44)</f>
        <v>2017</v>
      </c>
      <c r="BY44" s="225" t="n">
        <f aca="false">IF('Indicator Date'!BY44="","x",'Indicator Date'!BY44)</f>
        <v>2020</v>
      </c>
      <c r="BZ44" s="225" t="n">
        <f aca="false">IF('Indicator Date'!BZ44="","x",'Indicator Date'!BZ44)</f>
        <v>2021</v>
      </c>
      <c r="CA44" s="225" t="n">
        <f aca="false">IF('Indicator Date'!CA44="","x",'Indicator Date'!CA44)</f>
        <v>2015</v>
      </c>
    </row>
    <row r="45" customFormat="false" ht="14.5" hidden="false" customHeight="false" outlineLevel="0" collapsed="false">
      <c r="A45" s="178" t="str">
        <f aca="false">'Indicator Data'!A47</f>
        <v>Croatia</v>
      </c>
      <c r="B45" s="220" t="str">
        <f aca="false">'Indicator Data'!B47</f>
        <v>HRV</v>
      </c>
      <c r="C45" s="225" t="n">
        <f aca="false">IF('Indicator Date'!C45="","x",'Indicator Date'!C45)</f>
        <v>2015</v>
      </c>
      <c r="D45" s="225" t="n">
        <f aca="false">IF('Indicator Date'!D45="","x",'Indicator Date'!D45)</f>
        <v>2015</v>
      </c>
      <c r="E45" s="225" t="n">
        <f aca="false">IF('Indicator Date'!E45="","x",'Indicator Date'!E45)</f>
        <v>2015</v>
      </c>
      <c r="F45" s="225" t="n">
        <f aca="false">IF('Indicator Date'!F45="","x",'Indicator Date'!F45)</f>
        <v>2015</v>
      </c>
      <c r="G45" s="225" t="n">
        <f aca="false">IF('Indicator Date'!G45="","x",'Indicator Date'!G45)</f>
        <v>2015</v>
      </c>
      <c r="H45" s="225" t="n">
        <f aca="false">IF('Indicator Date'!H45="","x",'Indicator Date'!H45)</f>
        <v>2015</v>
      </c>
      <c r="I45" s="225" t="n">
        <f aca="false">IF('Indicator Date'!I45="","x",'Indicator Date'!I45)</f>
        <v>2015</v>
      </c>
      <c r="J45" s="225" t="n">
        <f aca="false">IF('Indicator Date'!J45="","x",'Indicator Date'!J45)</f>
        <v>2021</v>
      </c>
      <c r="K45" s="225" t="n">
        <f aca="false">IF('Indicator Date'!K45="","x",'Indicator Date'!K45)</f>
        <v>2021</v>
      </c>
      <c r="L45" s="225" t="n">
        <f aca="false">IF('Indicator Date'!L45="","x",'Indicator Date'!L45)</f>
        <v>2020</v>
      </c>
      <c r="M45" s="225" t="n">
        <f aca="false">IF('Indicator Date'!M45="","x",'Indicator Date'!M45)</f>
        <v>2015</v>
      </c>
      <c r="N45" s="225" t="n">
        <f aca="false">IF('Indicator Date'!N45="","x",'Indicator Date'!N45)</f>
        <v>2015</v>
      </c>
      <c r="O45" s="225" t="n">
        <f aca="false">IF('Indicator Date'!O45="","x",'Indicator Date'!O45)</f>
        <v>2015</v>
      </c>
      <c r="P45" s="225" t="n">
        <f aca="false">IF('Indicator Date'!P45="","x",'Indicator Date'!P45)</f>
        <v>2015</v>
      </c>
      <c r="Q45" s="225" t="n">
        <f aca="false">IF('Indicator Date'!Q45="","x",'Indicator Date'!Q45)</f>
        <v>2020</v>
      </c>
      <c r="R45" s="225" t="n">
        <f aca="false">IF('Indicator Date'!R45="","x",'Indicator Date'!R45)</f>
        <v>2020</v>
      </c>
      <c r="S45" s="225" t="n">
        <f aca="false">IF('Indicator Date'!S45="","x",'Indicator Date'!S45)</f>
        <v>2020</v>
      </c>
      <c r="T45" s="225" t="n">
        <f aca="false">IF('Indicator Date'!T45="","x",'Indicator Date'!T45)</f>
        <v>2020</v>
      </c>
      <c r="U45" s="225" t="n">
        <f aca="false">IF('Indicator Date'!U45="","x",'Indicator Date'!U45)</f>
        <v>2015</v>
      </c>
      <c r="V45" s="225" t="n">
        <f aca="false">IF('Indicator Date'!V45="","x",'Indicator Date'!V45)</f>
        <v>2015</v>
      </c>
      <c r="W45" s="225" t="n">
        <f aca="false">IF('Indicator Date'!W45="","x",'Indicator Date'!W45)</f>
        <v>2015</v>
      </c>
      <c r="X45" s="225" t="n">
        <f aca="false">IF('Indicator Date'!X45="","x",'Indicator Date'!X45)</f>
        <v>2020</v>
      </c>
      <c r="Y45" s="225" t="n">
        <f aca="false">IF('Indicator Date'!Y45="","x",'Indicator Date'!Y45)</f>
        <v>2020</v>
      </c>
      <c r="Z45" s="225" t="n">
        <f aca="false">IF('Indicator Date'!Z45="","x",'Indicator Date'!Z45)</f>
        <v>2020</v>
      </c>
      <c r="AA45" s="225" t="n">
        <f aca="false">IF('Indicator Date'!AA45="","x",'Indicator Date'!AA45)</f>
        <v>2011</v>
      </c>
      <c r="AB45" s="225" t="n">
        <f aca="false">IF('Indicator Date'!AB45="","x",'Indicator Date'!AB45)</f>
        <v>2020</v>
      </c>
      <c r="AC45" s="225" t="str">
        <f aca="false">IF('Indicator Date'!AC45="","x",'Indicator Date'!AC45)</f>
        <v>x</v>
      </c>
      <c r="AD45" s="225" t="n">
        <f aca="false">IF('Indicator Date'!AD45="","x",'Indicator Date'!AD45)</f>
        <v>2018</v>
      </c>
      <c r="AE45" s="225" t="n">
        <f aca="false">IF('Indicator Date'!AE45="","x",'Indicator Date'!AE45)</f>
        <v>2020</v>
      </c>
      <c r="AF45" s="225" t="str">
        <f aca="false">IF('Indicator Date'!AF45="","x",'Indicator Date'!AF45)</f>
        <v>x</v>
      </c>
      <c r="AG45" s="225" t="n">
        <f aca="false">IF('Indicator Date'!AG45="","x",'Indicator Date'!AG45)</f>
        <v>2020</v>
      </c>
      <c r="AH45" s="225" t="n">
        <f aca="false">IF('Indicator Date'!AH45="","x",'Indicator Date'!AH45)</f>
        <v>2022</v>
      </c>
      <c r="AI45" s="225" t="n">
        <f aca="false">IF('Indicator Date'!AI45="","x",'Indicator Date'!AI45)</f>
        <v>2021</v>
      </c>
      <c r="AJ45" s="225" t="n">
        <f aca="false">IF('Indicator Date'!AJ45="","x",'Indicator Date'!AJ45)</f>
        <v>2021</v>
      </c>
      <c r="AK45" s="225" t="n">
        <f aca="false">IF('Indicator Date'!AK45="","x",'Indicator Date'!AK45)</f>
        <v>2019</v>
      </c>
      <c r="AL45" s="225" t="str">
        <f aca="false">IF('Indicator Date'!AL45="","x",RIGHT('Indicator Date'!AL45,4))</f>
        <v>2017</v>
      </c>
      <c r="AM45" s="225" t="n">
        <f aca="false">IF('Indicator Date'!AM45="","x",'Indicator Date'!AM45)</f>
        <v>2022</v>
      </c>
      <c r="AN45" s="225" t="n">
        <f aca="false">IF('Indicator Date'!AN45="","x",'Indicator Date'!AN45)</f>
        <v>2019</v>
      </c>
      <c r="AO45" s="225" t="n">
        <f aca="false">IF('Indicator Date'!AO45="","x",'Indicator Date'!AO45)</f>
        <v>2020</v>
      </c>
      <c r="AP45" s="225" t="n">
        <f aca="false">IF('Indicator Date'!AP45="","x",'Indicator Date'!AP45)</f>
        <v>2020</v>
      </c>
      <c r="AQ45" s="225" t="n">
        <f aca="false">IF('Indicator Date'!AQ45="","x",'Indicator Date'!AQ45)</f>
        <v>2020</v>
      </c>
      <c r="AR45" s="225" t="n">
        <f aca="false">IF('Indicator Date'!AR45="","x",'Indicator Date'!AR45)</f>
        <v>2020</v>
      </c>
      <c r="AS45" s="225" t="str">
        <f aca="false">IF('Indicator Date'!AS45="","x",'Indicator Date'!AS45)</f>
        <v>x</v>
      </c>
      <c r="AT45" s="225" t="n">
        <f aca="false">IF('Indicator Date'!AT45="","x",'Indicator Date'!AT45)</f>
        <v>2020</v>
      </c>
      <c r="AU45" s="225" t="n">
        <f aca="false">IF('Indicator Date'!AU45="","x",'Indicator Date'!AU45)</f>
        <v>2020</v>
      </c>
      <c r="AV45" s="225" t="n">
        <f aca="false">IF('Indicator Date'!AV45="","x",'Indicator Date'!AV45)</f>
        <v>2020</v>
      </c>
      <c r="AW45" s="225" t="str">
        <f aca="false">IF('Indicator Date'!AW45="","x",'Indicator Date'!AW45)</f>
        <v>x</v>
      </c>
      <c r="AX45" s="225" t="n">
        <f aca="false">IF('Indicator Date'!AX45="","x",'Indicator Date'!AX45)</f>
        <v>2020</v>
      </c>
      <c r="AY45" s="225" t="n">
        <f aca="false">IF('Indicator Date'!AY45="","x",'Indicator Date'!AY45)</f>
        <v>2019</v>
      </c>
      <c r="AZ45" s="225" t="n">
        <f aca="false">IF('Indicator Date'!AZ45="","x",'Indicator Date'!AZ45)</f>
        <v>2019</v>
      </c>
      <c r="BA45" s="225" t="n">
        <f aca="false">IF('Indicator Date'!BA45="","x",'Indicator Date'!BA45)</f>
        <v>2020</v>
      </c>
      <c r="BB45" s="225" t="n">
        <f aca="false">IF('Indicator Date'!BB45="","x",'Indicator Date'!BB45)</f>
        <v>2021</v>
      </c>
      <c r="BC45" s="225" t="n">
        <f aca="false">IF('Indicator Date'!BC45="","x",'Indicator Date'!BC45)</f>
        <v>2022</v>
      </c>
      <c r="BD45" s="225" t="n">
        <f aca="false">IF('Indicator Date'!BD45="","x",YEAR('Indicator Date'!BD45))</f>
        <v>2022</v>
      </c>
      <c r="BE45" s="225" t="n">
        <f aca="false">IF('Indicator Date'!BE45="","x",YEAR('Indicator Date'!BE45))</f>
        <v>2022</v>
      </c>
      <c r="BF45" s="225" t="n">
        <f aca="false">IF('Indicator Date'!BF45="","x",'Indicator Date'!BF45)</f>
        <v>2021</v>
      </c>
      <c r="BG45" s="225" t="n">
        <f aca="false">IF('Indicator Date'!BG45="","x",'Indicator Date'!BG45)</f>
        <v>2020</v>
      </c>
      <c r="BH45" s="225" t="n">
        <f aca="false">IF('Indicator Date'!BH45="","x",'Indicator Date'!BH45)</f>
        <v>2020</v>
      </c>
      <c r="BI45" s="225" t="n">
        <f aca="false">IF('Indicator Date'!BI45="","x",'Indicator Date'!BI45)</f>
        <v>2015</v>
      </c>
      <c r="BJ45" s="225" t="n">
        <f aca="false">IF('Indicator Date'!BJ45="","x",'Indicator Date'!BJ45)</f>
        <v>2020</v>
      </c>
      <c r="BK45" s="225" t="n">
        <f aca="false">IF('Indicator Date'!BK45="","x",'Indicator Date'!BK45)</f>
        <v>2021</v>
      </c>
      <c r="BL45" s="225" t="n">
        <f aca="false">IF('Indicator Date'!BL45="","x",'Indicator Date'!BL45)</f>
        <v>2020</v>
      </c>
      <c r="BM45" s="225" t="n">
        <f aca="false">IF('Indicator Date'!BM45="","x",'Indicator Date'!BM45)</f>
        <v>2011</v>
      </c>
      <c r="BN45" s="225" t="n">
        <f aca="false">IF('Indicator Date'!BN45="","x",'Indicator Date'!BN45)</f>
        <v>2020</v>
      </c>
      <c r="BO45" s="225" t="n">
        <f aca="false">IF('Indicator Date'!BO45="","x",'Indicator Date'!BO45)</f>
        <v>2020</v>
      </c>
      <c r="BP45" s="225" t="n">
        <f aca="false">IF('Indicator Date'!BP45="","x",'Indicator Date'!BP45)</f>
        <v>2014</v>
      </c>
      <c r="BQ45" s="225" t="n">
        <f aca="false">IF('Indicator Date'!BQ45="","x",'Indicator Date'!BQ45)</f>
        <v>2020</v>
      </c>
      <c r="BR45" s="225" t="n">
        <f aca="false">IF('Indicator Date'!BR45="","x",'Indicator Date'!BR45)</f>
        <v>2020</v>
      </c>
      <c r="BS45" s="225" t="n">
        <f aca="false">IF('Indicator Date'!BS45="","x",'Indicator Date'!BS45)</f>
        <v>2016</v>
      </c>
      <c r="BT45" s="225" t="n">
        <f aca="false">IF('Indicator Date'!BT45="","x",'Indicator Date'!BT45)</f>
        <v>2020</v>
      </c>
      <c r="BU45" s="225" t="n">
        <f aca="false">IF('Indicator Date'!BU45="","x",'Indicator Date'!BU45)</f>
        <v>2020</v>
      </c>
      <c r="BV45" s="225" t="str">
        <f aca="false">IF('Indicator Date'!BV45="","x",'Indicator Date'!BV45)</f>
        <v>x</v>
      </c>
      <c r="BW45" s="225" t="n">
        <f aca="false">IF('Indicator Date'!BW45="","x",'Indicator Date'!BW45)</f>
        <v>2019</v>
      </c>
      <c r="BX45" s="225" t="n">
        <f aca="false">IF('Indicator Date'!BX45="","x",'Indicator Date'!BX45)</f>
        <v>2017</v>
      </c>
      <c r="BY45" s="225" t="n">
        <f aca="false">IF('Indicator Date'!BY45="","x",'Indicator Date'!BY45)</f>
        <v>2020</v>
      </c>
      <c r="BZ45" s="225" t="n">
        <f aca="false">IF('Indicator Date'!BZ45="","x",'Indicator Date'!BZ45)</f>
        <v>2021</v>
      </c>
      <c r="CA45" s="225" t="n">
        <f aca="false">IF('Indicator Date'!CA45="","x",'Indicator Date'!CA45)</f>
        <v>2015</v>
      </c>
    </row>
    <row r="46" customFormat="false" ht="14.5" hidden="false" customHeight="false" outlineLevel="0" collapsed="false">
      <c r="A46" s="178" t="str">
        <f aca="false">'Indicator Data'!A48</f>
        <v>Cuba</v>
      </c>
      <c r="B46" s="220" t="str">
        <f aca="false">'Indicator Data'!B48</f>
        <v>CUB</v>
      </c>
      <c r="C46" s="225" t="n">
        <f aca="false">IF('Indicator Date'!C46="","x",'Indicator Date'!C46)</f>
        <v>2015</v>
      </c>
      <c r="D46" s="225" t="n">
        <f aca="false">IF('Indicator Date'!D46="","x",'Indicator Date'!D46)</f>
        <v>2015</v>
      </c>
      <c r="E46" s="225" t="n">
        <f aca="false">IF('Indicator Date'!E46="","x",'Indicator Date'!E46)</f>
        <v>2015</v>
      </c>
      <c r="F46" s="225" t="n">
        <f aca="false">IF('Indicator Date'!F46="","x",'Indicator Date'!F46)</f>
        <v>2015</v>
      </c>
      <c r="G46" s="225" t="n">
        <f aca="false">IF('Indicator Date'!G46="","x",'Indicator Date'!G46)</f>
        <v>2015</v>
      </c>
      <c r="H46" s="225" t="n">
        <f aca="false">IF('Indicator Date'!H46="","x",'Indicator Date'!H46)</f>
        <v>2015</v>
      </c>
      <c r="I46" s="225" t="n">
        <f aca="false">IF('Indicator Date'!I46="","x",'Indicator Date'!I46)</f>
        <v>2015</v>
      </c>
      <c r="J46" s="225" t="n">
        <f aca="false">IF('Indicator Date'!J46="","x",'Indicator Date'!J46)</f>
        <v>2021</v>
      </c>
      <c r="K46" s="225" t="n">
        <f aca="false">IF('Indicator Date'!K46="","x",'Indicator Date'!K46)</f>
        <v>2021</v>
      </c>
      <c r="L46" s="225" t="n">
        <f aca="false">IF('Indicator Date'!L46="","x",'Indicator Date'!L46)</f>
        <v>2020</v>
      </c>
      <c r="M46" s="225" t="n">
        <f aca="false">IF('Indicator Date'!M46="","x",'Indicator Date'!M46)</f>
        <v>2015</v>
      </c>
      <c r="N46" s="225" t="n">
        <f aca="false">IF('Indicator Date'!N46="","x",'Indicator Date'!N46)</f>
        <v>2015</v>
      </c>
      <c r="O46" s="225" t="n">
        <f aca="false">IF('Indicator Date'!O46="","x",'Indicator Date'!O46)</f>
        <v>2015</v>
      </c>
      <c r="P46" s="225" t="n">
        <f aca="false">IF('Indicator Date'!P46="","x",'Indicator Date'!P46)</f>
        <v>2015</v>
      </c>
      <c r="Q46" s="225" t="n">
        <f aca="false">IF('Indicator Date'!Q46="","x",'Indicator Date'!Q46)</f>
        <v>2020</v>
      </c>
      <c r="R46" s="225" t="n">
        <f aca="false">IF('Indicator Date'!R46="","x",'Indicator Date'!R46)</f>
        <v>2020</v>
      </c>
      <c r="S46" s="225" t="n">
        <f aca="false">IF('Indicator Date'!S46="","x",'Indicator Date'!S46)</f>
        <v>2020</v>
      </c>
      <c r="T46" s="225" t="n">
        <f aca="false">IF('Indicator Date'!T46="","x",'Indicator Date'!T46)</f>
        <v>2020</v>
      </c>
      <c r="U46" s="225" t="n">
        <f aca="false">IF('Indicator Date'!U46="","x",'Indicator Date'!U46)</f>
        <v>2015</v>
      </c>
      <c r="V46" s="225" t="n">
        <f aca="false">IF('Indicator Date'!V46="","x",'Indicator Date'!V46)</f>
        <v>2015</v>
      </c>
      <c r="W46" s="225" t="n">
        <f aca="false">IF('Indicator Date'!W46="","x",'Indicator Date'!W46)</f>
        <v>2015</v>
      </c>
      <c r="X46" s="225" t="n">
        <f aca="false">IF('Indicator Date'!X46="","x",'Indicator Date'!X46)</f>
        <v>2020</v>
      </c>
      <c r="Y46" s="225" t="n">
        <f aca="false">IF('Indicator Date'!Y46="","x",'Indicator Date'!Y46)</f>
        <v>2020</v>
      </c>
      <c r="Z46" s="225" t="n">
        <f aca="false">IF('Indicator Date'!Z46="","x",'Indicator Date'!Z46)</f>
        <v>2020</v>
      </c>
      <c r="AA46" s="225" t="n">
        <f aca="false">IF('Indicator Date'!AA46="","x",'Indicator Date'!AA46)</f>
        <v>2002</v>
      </c>
      <c r="AB46" s="225" t="n">
        <f aca="false">IF('Indicator Date'!AB46="","x",'Indicator Date'!AB46)</f>
        <v>2020</v>
      </c>
      <c r="AC46" s="225" t="n">
        <f aca="false">IF('Indicator Date'!AC46="","x",'Indicator Date'!AC46)</f>
        <v>2020</v>
      </c>
      <c r="AD46" s="225" t="n">
        <f aca="false">IF('Indicator Date'!AD46="","x",'Indicator Date'!AD46)</f>
        <v>2018</v>
      </c>
      <c r="AE46" s="225" t="n">
        <f aca="false">IF('Indicator Date'!AE46="","x",'Indicator Date'!AE46)</f>
        <v>2019</v>
      </c>
      <c r="AF46" s="225" t="n">
        <f aca="false">IF('Indicator Date'!AF46="","x",'Indicator Date'!AF46)</f>
        <v>2018</v>
      </c>
      <c r="AG46" s="225" t="n">
        <f aca="false">IF('Indicator Date'!AG46="","x",'Indicator Date'!AG46)</f>
        <v>2020</v>
      </c>
      <c r="AH46" s="225" t="n">
        <f aca="false">IF('Indicator Date'!AH46="","x",'Indicator Date'!AH46)</f>
        <v>2022</v>
      </c>
      <c r="AI46" s="225" t="n">
        <f aca="false">IF('Indicator Date'!AI46="","x",'Indicator Date'!AI46)</f>
        <v>2021</v>
      </c>
      <c r="AJ46" s="225" t="n">
        <f aca="false">IF('Indicator Date'!AJ46="","x",'Indicator Date'!AJ46)</f>
        <v>2021</v>
      </c>
      <c r="AK46" s="225" t="n">
        <f aca="false">IF('Indicator Date'!AK46="","x",'Indicator Date'!AK46)</f>
        <v>2019</v>
      </c>
      <c r="AL46" s="225" t="str">
        <f aca="false">IF('Indicator Date'!AL46="","x",RIGHT('Indicator Date'!AL46,4))</f>
        <v>x</v>
      </c>
      <c r="AM46" s="225" t="n">
        <f aca="false">IF('Indicator Date'!AM46="","x",'Indicator Date'!AM46)</f>
        <v>2022</v>
      </c>
      <c r="AN46" s="225" t="n">
        <f aca="false">IF('Indicator Date'!AN46="","x",'Indicator Date'!AN46)</f>
        <v>2019</v>
      </c>
      <c r="AO46" s="225" t="n">
        <f aca="false">IF('Indicator Date'!AO46="","x",'Indicator Date'!AO46)</f>
        <v>2020</v>
      </c>
      <c r="AP46" s="225" t="n">
        <f aca="false">IF('Indicator Date'!AP46="","x",'Indicator Date'!AP46)</f>
        <v>2020</v>
      </c>
      <c r="AQ46" s="225" t="str">
        <f aca="false">IF('Indicator Date'!AQ46="","x",'Indicator Date'!AQ46)</f>
        <v>x</v>
      </c>
      <c r="AR46" s="225" t="n">
        <f aca="false">IF('Indicator Date'!AR46="","x",'Indicator Date'!AR46)</f>
        <v>2020</v>
      </c>
      <c r="AS46" s="225" t="n">
        <f aca="false">IF('Indicator Date'!AS46="","x",'Indicator Date'!AS46)</f>
        <v>2019</v>
      </c>
      <c r="AT46" s="225" t="n">
        <f aca="false">IF('Indicator Date'!AT46="","x",'Indicator Date'!AT46)</f>
        <v>2020</v>
      </c>
      <c r="AU46" s="225" t="n">
        <f aca="false">IF('Indicator Date'!AU46="","x",'Indicator Date'!AU46)</f>
        <v>2020</v>
      </c>
      <c r="AV46" s="225" t="n">
        <f aca="false">IF('Indicator Date'!AV46="","x",'Indicator Date'!AV46)</f>
        <v>2020</v>
      </c>
      <c r="AW46" s="225" t="str">
        <f aca="false">IF('Indicator Date'!AW46="","x",'Indicator Date'!AW46)</f>
        <v>x</v>
      </c>
      <c r="AX46" s="225" t="n">
        <f aca="false">IF('Indicator Date'!AX46="","x",'Indicator Date'!AX46)</f>
        <v>2020</v>
      </c>
      <c r="AY46" s="225" t="n">
        <f aca="false">IF('Indicator Date'!AY46="","x",'Indicator Date'!AY46)</f>
        <v>2019</v>
      </c>
      <c r="AZ46" s="225" t="str">
        <f aca="false">IF('Indicator Date'!AZ46="","x",'Indicator Date'!AZ46)</f>
        <v>x</v>
      </c>
      <c r="BA46" s="225" t="n">
        <f aca="false">IF('Indicator Date'!BA46="","x",'Indicator Date'!BA46)</f>
        <v>2020</v>
      </c>
      <c r="BB46" s="225" t="n">
        <f aca="false">IF('Indicator Date'!BB46="","x",'Indicator Date'!BB46)</f>
        <v>2021</v>
      </c>
      <c r="BC46" s="225" t="n">
        <f aca="false">IF('Indicator Date'!BC46="","x",'Indicator Date'!BC46)</f>
        <v>2022</v>
      </c>
      <c r="BD46" s="225" t="n">
        <f aca="false">IF('Indicator Date'!BD46="","x",YEAR('Indicator Date'!BD46))</f>
        <v>2022</v>
      </c>
      <c r="BE46" s="225" t="n">
        <f aca="false">IF('Indicator Date'!BE46="","x",YEAR('Indicator Date'!BE46))</f>
        <v>2021</v>
      </c>
      <c r="BF46" s="225" t="n">
        <f aca="false">IF('Indicator Date'!BF46="","x",'Indicator Date'!BF46)</f>
        <v>2021</v>
      </c>
      <c r="BG46" s="225" t="n">
        <f aca="false">IF('Indicator Date'!BG46="","x",'Indicator Date'!BG46)</f>
        <v>2020</v>
      </c>
      <c r="BH46" s="225" t="n">
        <f aca="false">IF('Indicator Date'!BH46="","x",'Indicator Date'!BH46)</f>
        <v>2020</v>
      </c>
      <c r="BI46" s="225" t="n">
        <f aca="false">IF('Indicator Date'!BI46="","x",'Indicator Date'!BI46)</f>
        <v>2013</v>
      </c>
      <c r="BJ46" s="225" t="n">
        <f aca="false">IF('Indicator Date'!BJ46="","x",'Indicator Date'!BJ46)</f>
        <v>2020</v>
      </c>
      <c r="BK46" s="225" t="n">
        <f aca="false">IF('Indicator Date'!BK46="","x",'Indicator Date'!BK46)</f>
        <v>2021</v>
      </c>
      <c r="BL46" s="225" t="n">
        <f aca="false">IF('Indicator Date'!BL46="","x",'Indicator Date'!BL46)</f>
        <v>2020</v>
      </c>
      <c r="BM46" s="225" t="n">
        <f aca="false">IF('Indicator Date'!BM46="","x",'Indicator Date'!BM46)</f>
        <v>2012</v>
      </c>
      <c r="BN46" s="225" t="n">
        <f aca="false">IF('Indicator Date'!BN46="","x",'Indicator Date'!BN46)</f>
        <v>2020</v>
      </c>
      <c r="BO46" s="225" t="n">
        <f aca="false">IF('Indicator Date'!BO46="","x",'Indicator Date'!BO46)</f>
        <v>2020</v>
      </c>
      <c r="BP46" s="225" t="n">
        <f aca="false">IF('Indicator Date'!BP46="","x",'Indicator Date'!BP46)</f>
        <v>2014</v>
      </c>
      <c r="BQ46" s="225" t="n">
        <f aca="false">IF('Indicator Date'!BQ46="","x",'Indicator Date'!BQ46)</f>
        <v>2020</v>
      </c>
      <c r="BR46" s="225" t="n">
        <f aca="false">IF('Indicator Date'!BR46="","x",'Indicator Date'!BR46)</f>
        <v>2020</v>
      </c>
      <c r="BS46" s="225" t="n">
        <f aca="false">IF('Indicator Date'!BS46="","x",'Indicator Date'!BS46)</f>
        <v>2017</v>
      </c>
      <c r="BT46" s="225" t="n">
        <f aca="false">IF('Indicator Date'!BT46="","x",'Indicator Date'!BT46)</f>
        <v>2020</v>
      </c>
      <c r="BU46" s="225" t="n">
        <f aca="false">IF('Indicator Date'!BU46="","x",'Indicator Date'!BU46)</f>
        <v>2020</v>
      </c>
      <c r="BV46" s="225" t="str">
        <f aca="false">IF('Indicator Date'!BV46="","x",'Indicator Date'!BV46)</f>
        <v>x</v>
      </c>
      <c r="BW46" s="225" t="n">
        <f aca="false">IF('Indicator Date'!BW46="","x",'Indicator Date'!BW46)</f>
        <v>2019</v>
      </c>
      <c r="BX46" s="225" t="n">
        <f aca="false">IF('Indicator Date'!BX46="","x",'Indicator Date'!BX46)</f>
        <v>2017</v>
      </c>
      <c r="BY46" s="225" t="n">
        <f aca="false">IF('Indicator Date'!BY46="","x",'Indicator Date'!BY46)</f>
        <v>2020</v>
      </c>
      <c r="BZ46" s="225" t="n">
        <f aca="false">IF('Indicator Date'!BZ46="","x",'Indicator Date'!BZ46)</f>
        <v>2021</v>
      </c>
      <c r="CA46" s="225" t="n">
        <f aca="false">IF('Indicator Date'!CA46="","x",'Indicator Date'!CA46)</f>
        <v>2015</v>
      </c>
    </row>
    <row r="47" customFormat="false" ht="14.5" hidden="false" customHeight="false" outlineLevel="0" collapsed="false">
      <c r="A47" s="178" t="str">
        <f aca="false">'Indicator Data'!A49</f>
        <v>Cyprus</v>
      </c>
      <c r="B47" s="220" t="str">
        <f aca="false">'Indicator Data'!B49</f>
        <v>CYP</v>
      </c>
      <c r="C47" s="225" t="n">
        <f aca="false">IF('Indicator Date'!C47="","x",'Indicator Date'!C47)</f>
        <v>2015</v>
      </c>
      <c r="D47" s="225" t="n">
        <f aca="false">IF('Indicator Date'!D47="","x",'Indicator Date'!D47)</f>
        <v>2015</v>
      </c>
      <c r="E47" s="225" t="n">
        <f aca="false">IF('Indicator Date'!E47="","x",'Indicator Date'!E47)</f>
        <v>2015</v>
      </c>
      <c r="F47" s="225" t="n">
        <f aca="false">IF('Indicator Date'!F47="","x",'Indicator Date'!F47)</f>
        <v>2015</v>
      </c>
      <c r="G47" s="225" t="n">
        <f aca="false">IF('Indicator Date'!G47="","x",'Indicator Date'!G47)</f>
        <v>2015</v>
      </c>
      <c r="H47" s="225" t="n">
        <f aca="false">IF('Indicator Date'!H47="","x",'Indicator Date'!H47)</f>
        <v>2015</v>
      </c>
      <c r="I47" s="225" t="n">
        <f aca="false">IF('Indicator Date'!I47="","x",'Indicator Date'!I47)</f>
        <v>2015</v>
      </c>
      <c r="J47" s="225" t="n">
        <f aca="false">IF('Indicator Date'!J47="","x",'Indicator Date'!J47)</f>
        <v>2021</v>
      </c>
      <c r="K47" s="225" t="n">
        <f aca="false">IF('Indicator Date'!K47="","x",'Indicator Date'!K47)</f>
        <v>2021</v>
      </c>
      <c r="L47" s="225" t="n">
        <f aca="false">IF('Indicator Date'!L47="","x",'Indicator Date'!L47)</f>
        <v>2020</v>
      </c>
      <c r="M47" s="225" t="n">
        <f aca="false">IF('Indicator Date'!M47="","x",'Indicator Date'!M47)</f>
        <v>2015</v>
      </c>
      <c r="N47" s="225" t="n">
        <f aca="false">IF('Indicator Date'!N47="","x",'Indicator Date'!N47)</f>
        <v>2015</v>
      </c>
      <c r="O47" s="225" t="n">
        <f aca="false">IF('Indicator Date'!O47="","x",'Indicator Date'!O47)</f>
        <v>2015</v>
      </c>
      <c r="P47" s="225" t="n">
        <f aca="false">IF('Indicator Date'!P47="","x",'Indicator Date'!P47)</f>
        <v>2015</v>
      </c>
      <c r="Q47" s="225" t="n">
        <f aca="false">IF('Indicator Date'!Q47="","x",'Indicator Date'!Q47)</f>
        <v>2020</v>
      </c>
      <c r="R47" s="225" t="n">
        <f aca="false">IF('Indicator Date'!R47="","x",'Indicator Date'!R47)</f>
        <v>2020</v>
      </c>
      <c r="S47" s="225" t="n">
        <f aca="false">IF('Indicator Date'!S47="","x",'Indicator Date'!S47)</f>
        <v>2020</v>
      </c>
      <c r="T47" s="225" t="n">
        <f aca="false">IF('Indicator Date'!T47="","x",'Indicator Date'!T47)</f>
        <v>2020</v>
      </c>
      <c r="U47" s="225" t="n">
        <f aca="false">IF('Indicator Date'!U47="","x",'Indicator Date'!U47)</f>
        <v>2015</v>
      </c>
      <c r="V47" s="225" t="n">
        <f aca="false">IF('Indicator Date'!V47="","x",'Indicator Date'!V47)</f>
        <v>2015</v>
      </c>
      <c r="W47" s="225" t="n">
        <f aca="false">IF('Indicator Date'!W47="","x",'Indicator Date'!W47)</f>
        <v>2015</v>
      </c>
      <c r="X47" s="225" t="n">
        <f aca="false">IF('Indicator Date'!X47="","x",'Indicator Date'!X47)</f>
        <v>2020</v>
      </c>
      <c r="Y47" s="225" t="n">
        <f aca="false">IF('Indicator Date'!Y47="","x",'Indicator Date'!Y47)</f>
        <v>2020</v>
      </c>
      <c r="Z47" s="225" t="n">
        <f aca="false">IF('Indicator Date'!Z47="","x",'Indicator Date'!Z47)</f>
        <v>2020</v>
      </c>
      <c r="AA47" s="225" t="n">
        <f aca="false">IF('Indicator Date'!AA47="","x",'Indicator Date'!AA47)</f>
        <v>2011</v>
      </c>
      <c r="AB47" s="225" t="n">
        <f aca="false">IF('Indicator Date'!AB47="","x",'Indicator Date'!AB47)</f>
        <v>2020</v>
      </c>
      <c r="AC47" s="225" t="str">
        <f aca="false">IF('Indicator Date'!AC47="","x",'Indicator Date'!AC47)</f>
        <v>x</v>
      </c>
      <c r="AD47" s="225" t="n">
        <f aca="false">IF('Indicator Date'!AD47="","x",'Indicator Date'!AD47)</f>
        <v>2019</v>
      </c>
      <c r="AE47" s="225" t="n">
        <f aca="false">IF('Indicator Date'!AE47="","x",'Indicator Date'!AE47)</f>
        <v>2020</v>
      </c>
      <c r="AF47" s="225" t="str">
        <f aca="false">IF('Indicator Date'!AF47="","x",'Indicator Date'!AF47)</f>
        <v>x</v>
      </c>
      <c r="AG47" s="225" t="n">
        <f aca="false">IF('Indicator Date'!AG47="","x",'Indicator Date'!AG47)</f>
        <v>2020</v>
      </c>
      <c r="AH47" s="225" t="n">
        <f aca="false">IF('Indicator Date'!AH47="","x",'Indicator Date'!AH47)</f>
        <v>2022</v>
      </c>
      <c r="AI47" s="225" t="n">
        <f aca="false">IF('Indicator Date'!AI47="","x",'Indicator Date'!AI47)</f>
        <v>2021</v>
      </c>
      <c r="AJ47" s="225" t="n">
        <f aca="false">IF('Indicator Date'!AJ47="","x",'Indicator Date'!AJ47)</f>
        <v>2021</v>
      </c>
      <c r="AK47" s="225" t="n">
        <f aca="false">IF('Indicator Date'!AK47="","x",'Indicator Date'!AK47)</f>
        <v>2019</v>
      </c>
      <c r="AL47" s="225" t="str">
        <f aca="false">IF('Indicator Date'!AL47="","x",RIGHT('Indicator Date'!AL47,4))</f>
        <v>x</v>
      </c>
      <c r="AM47" s="225" t="n">
        <f aca="false">IF('Indicator Date'!AM47="","x",'Indicator Date'!AM47)</f>
        <v>2022</v>
      </c>
      <c r="AN47" s="225" t="str">
        <f aca="false">IF('Indicator Date'!AN47="","x",'Indicator Date'!AN47)</f>
        <v>x</v>
      </c>
      <c r="AO47" s="225" t="str">
        <f aca="false">IF('Indicator Date'!AO47="","x",'Indicator Date'!AO47)</f>
        <v>x</v>
      </c>
      <c r="AP47" s="225" t="str">
        <f aca="false">IF('Indicator Date'!AP47="","x",'Indicator Date'!AP47)</f>
        <v>x</v>
      </c>
      <c r="AQ47" s="225" t="n">
        <f aca="false">IF('Indicator Date'!AQ47="","x",'Indicator Date'!AQ47)</f>
        <v>2020</v>
      </c>
      <c r="AR47" s="225" t="n">
        <f aca="false">IF('Indicator Date'!AR47="","x",'Indicator Date'!AR47)</f>
        <v>2020</v>
      </c>
      <c r="AS47" s="225" t="str">
        <f aca="false">IF('Indicator Date'!AS47="","x",'Indicator Date'!AS47)</f>
        <v>x</v>
      </c>
      <c r="AT47" s="225" t="n">
        <f aca="false">IF('Indicator Date'!AT47="","x",'Indicator Date'!AT47)</f>
        <v>2020</v>
      </c>
      <c r="AU47" s="225" t="str">
        <f aca="false">IF('Indicator Date'!AU47="","x",'Indicator Date'!AU47)</f>
        <v>x</v>
      </c>
      <c r="AV47" s="225" t="str">
        <f aca="false">IF('Indicator Date'!AV47="","x",'Indicator Date'!AV47)</f>
        <v>x</v>
      </c>
      <c r="AW47" s="225" t="str">
        <f aca="false">IF('Indicator Date'!AW47="","x",'Indicator Date'!AW47)</f>
        <v>x</v>
      </c>
      <c r="AX47" s="225" t="n">
        <f aca="false">IF('Indicator Date'!AX47="","x",'Indicator Date'!AX47)</f>
        <v>2020</v>
      </c>
      <c r="AY47" s="225" t="n">
        <f aca="false">IF('Indicator Date'!AY47="","x",'Indicator Date'!AY47)</f>
        <v>2019</v>
      </c>
      <c r="AZ47" s="225" t="n">
        <f aca="false">IF('Indicator Date'!AZ47="","x",'Indicator Date'!AZ47)</f>
        <v>2019</v>
      </c>
      <c r="BA47" s="225" t="n">
        <f aca="false">IF('Indicator Date'!BA47="","x",'Indicator Date'!BA47)</f>
        <v>2020</v>
      </c>
      <c r="BB47" s="225" t="n">
        <f aca="false">IF('Indicator Date'!BB47="","x",'Indicator Date'!BB47)</f>
        <v>2021</v>
      </c>
      <c r="BC47" s="225" t="n">
        <f aca="false">IF('Indicator Date'!BC47="","x",'Indicator Date'!BC47)</f>
        <v>2022</v>
      </c>
      <c r="BD47" s="225" t="n">
        <f aca="false">IF('Indicator Date'!BD47="","x",YEAR('Indicator Date'!BD47))</f>
        <v>2022</v>
      </c>
      <c r="BE47" s="225" t="n">
        <f aca="false">IF('Indicator Date'!BE47="","x",YEAR('Indicator Date'!BE47))</f>
        <v>2022</v>
      </c>
      <c r="BF47" s="225" t="n">
        <f aca="false">IF('Indicator Date'!BF47="","x",'Indicator Date'!BF47)</f>
        <v>2021</v>
      </c>
      <c r="BG47" s="225" t="n">
        <f aca="false">IF('Indicator Date'!BG47="","x",'Indicator Date'!BG47)</f>
        <v>2020</v>
      </c>
      <c r="BH47" s="225" t="n">
        <f aca="false">IF('Indicator Date'!BH47="","x",'Indicator Date'!BH47)</f>
        <v>2020</v>
      </c>
      <c r="BI47" s="225" t="str">
        <f aca="false">IF('Indicator Date'!BI47="","x",'Indicator Date'!BI47)</f>
        <v>x</v>
      </c>
      <c r="BJ47" s="225" t="n">
        <f aca="false">IF('Indicator Date'!BJ47="","x",'Indicator Date'!BJ47)</f>
        <v>2020</v>
      </c>
      <c r="BK47" s="225" t="n">
        <f aca="false">IF('Indicator Date'!BK47="","x",'Indicator Date'!BK47)</f>
        <v>2021</v>
      </c>
      <c r="BL47" s="225" t="n">
        <f aca="false">IF('Indicator Date'!BL47="","x",'Indicator Date'!BL47)</f>
        <v>2020</v>
      </c>
      <c r="BM47" s="225" t="n">
        <f aca="false">IF('Indicator Date'!BM47="","x",'Indicator Date'!BM47)</f>
        <v>2011</v>
      </c>
      <c r="BN47" s="225" t="n">
        <f aca="false">IF('Indicator Date'!BN47="","x",'Indicator Date'!BN47)</f>
        <v>2020</v>
      </c>
      <c r="BO47" s="225" t="n">
        <f aca="false">IF('Indicator Date'!BO47="","x",'Indicator Date'!BO47)</f>
        <v>2020</v>
      </c>
      <c r="BP47" s="225" t="n">
        <f aca="false">IF('Indicator Date'!BP47="","x",'Indicator Date'!BP47)</f>
        <v>2014</v>
      </c>
      <c r="BQ47" s="225" t="n">
        <f aca="false">IF('Indicator Date'!BQ47="","x",'Indicator Date'!BQ47)</f>
        <v>2020</v>
      </c>
      <c r="BR47" s="225" t="n">
        <f aca="false">IF('Indicator Date'!BR47="","x",'Indicator Date'!BR47)</f>
        <v>2020</v>
      </c>
      <c r="BS47" s="225" t="n">
        <f aca="false">IF('Indicator Date'!BS47="","x",'Indicator Date'!BS47)</f>
        <v>2016</v>
      </c>
      <c r="BT47" s="225" t="n">
        <f aca="false">IF('Indicator Date'!BT47="","x",'Indicator Date'!BT47)</f>
        <v>2019</v>
      </c>
      <c r="BU47" s="225" t="n">
        <f aca="false">IF('Indicator Date'!BU47="","x",'Indicator Date'!BU47)</f>
        <v>2019</v>
      </c>
      <c r="BV47" s="225" t="n">
        <f aca="false">IF('Indicator Date'!BV47="","x",'Indicator Date'!BV47)</f>
        <v>2019</v>
      </c>
      <c r="BW47" s="225" t="n">
        <f aca="false">IF('Indicator Date'!BW47="","x",'Indicator Date'!BW47)</f>
        <v>2019</v>
      </c>
      <c r="BX47" s="225" t="n">
        <f aca="false">IF('Indicator Date'!BX47="","x",'Indicator Date'!BX47)</f>
        <v>2017</v>
      </c>
      <c r="BY47" s="225" t="n">
        <f aca="false">IF('Indicator Date'!BY47="","x",'Indicator Date'!BY47)</f>
        <v>2020</v>
      </c>
      <c r="BZ47" s="225" t="n">
        <f aca="false">IF('Indicator Date'!BZ47="","x",'Indicator Date'!BZ47)</f>
        <v>2021</v>
      </c>
      <c r="CA47" s="225" t="n">
        <f aca="false">IF('Indicator Date'!CA47="","x",'Indicator Date'!CA47)</f>
        <v>2015</v>
      </c>
    </row>
    <row r="48" customFormat="false" ht="14.5" hidden="false" customHeight="false" outlineLevel="0" collapsed="false">
      <c r="A48" s="178" t="str">
        <f aca="false">'Indicator Data'!A50</f>
        <v>Czech Republic</v>
      </c>
      <c r="B48" s="220" t="str">
        <f aca="false">'Indicator Data'!B50</f>
        <v>CZE</v>
      </c>
      <c r="C48" s="225" t="n">
        <f aca="false">IF('Indicator Date'!C48="","x",'Indicator Date'!C48)</f>
        <v>2015</v>
      </c>
      <c r="D48" s="225" t="n">
        <f aca="false">IF('Indicator Date'!D48="","x",'Indicator Date'!D48)</f>
        <v>2015</v>
      </c>
      <c r="E48" s="225" t="n">
        <f aca="false">IF('Indicator Date'!E48="","x",'Indicator Date'!E48)</f>
        <v>2015</v>
      </c>
      <c r="F48" s="225" t="n">
        <f aca="false">IF('Indicator Date'!F48="","x",'Indicator Date'!F48)</f>
        <v>2015</v>
      </c>
      <c r="G48" s="225" t="n">
        <f aca="false">IF('Indicator Date'!G48="","x",'Indicator Date'!G48)</f>
        <v>2015</v>
      </c>
      <c r="H48" s="225" t="n">
        <f aca="false">IF('Indicator Date'!H48="","x",'Indicator Date'!H48)</f>
        <v>2015</v>
      </c>
      <c r="I48" s="225" t="n">
        <f aca="false">IF('Indicator Date'!I48="","x",'Indicator Date'!I48)</f>
        <v>2015</v>
      </c>
      <c r="J48" s="225" t="n">
        <f aca="false">IF('Indicator Date'!J48="","x",'Indicator Date'!J48)</f>
        <v>2021</v>
      </c>
      <c r="K48" s="225" t="n">
        <f aca="false">IF('Indicator Date'!K48="","x",'Indicator Date'!K48)</f>
        <v>2021</v>
      </c>
      <c r="L48" s="225" t="n">
        <f aca="false">IF('Indicator Date'!L48="","x",'Indicator Date'!L48)</f>
        <v>2020</v>
      </c>
      <c r="M48" s="225" t="n">
        <f aca="false">IF('Indicator Date'!M48="","x",'Indicator Date'!M48)</f>
        <v>2015</v>
      </c>
      <c r="N48" s="225" t="n">
        <f aca="false">IF('Indicator Date'!N48="","x",'Indicator Date'!N48)</f>
        <v>2015</v>
      </c>
      <c r="O48" s="225" t="n">
        <f aca="false">IF('Indicator Date'!O48="","x",'Indicator Date'!O48)</f>
        <v>2015</v>
      </c>
      <c r="P48" s="225" t="n">
        <f aca="false">IF('Indicator Date'!P48="","x",'Indicator Date'!P48)</f>
        <v>2015</v>
      </c>
      <c r="Q48" s="225" t="n">
        <f aca="false">IF('Indicator Date'!Q48="","x",'Indicator Date'!Q48)</f>
        <v>2020</v>
      </c>
      <c r="R48" s="225" t="n">
        <f aca="false">IF('Indicator Date'!R48="","x",'Indicator Date'!R48)</f>
        <v>2020</v>
      </c>
      <c r="S48" s="225" t="n">
        <f aca="false">IF('Indicator Date'!S48="","x",'Indicator Date'!S48)</f>
        <v>2020</v>
      </c>
      <c r="T48" s="225" t="n">
        <f aca="false">IF('Indicator Date'!T48="","x",'Indicator Date'!T48)</f>
        <v>2020</v>
      </c>
      <c r="U48" s="225" t="n">
        <f aca="false">IF('Indicator Date'!U48="","x",'Indicator Date'!U48)</f>
        <v>2015</v>
      </c>
      <c r="V48" s="225" t="n">
        <f aca="false">IF('Indicator Date'!V48="","x",'Indicator Date'!V48)</f>
        <v>2015</v>
      </c>
      <c r="W48" s="225" t="n">
        <f aca="false">IF('Indicator Date'!W48="","x",'Indicator Date'!W48)</f>
        <v>2015</v>
      </c>
      <c r="X48" s="225" t="n">
        <f aca="false">IF('Indicator Date'!X48="","x",'Indicator Date'!X48)</f>
        <v>2020</v>
      </c>
      <c r="Y48" s="225" t="n">
        <f aca="false">IF('Indicator Date'!Y48="","x",'Indicator Date'!Y48)</f>
        <v>2020</v>
      </c>
      <c r="Z48" s="225" t="n">
        <f aca="false">IF('Indicator Date'!Z48="","x",'Indicator Date'!Z48)</f>
        <v>2020</v>
      </c>
      <c r="AA48" s="225" t="n">
        <f aca="false">IF('Indicator Date'!AA48="","x",'Indicator Date'!AA48)</f>
        <v>2011</v>
      </c>
      <c r="AB48" s="225" t="n">
        <f aca="false">IF('Indicator Date'!AB48="","x",'Indicator Date'!AB48)</f>
        <v>2020</v>
      </c>
      <c r="AC48" s="225" t="str">
        <f aca="false">IF('Indicator Date'!AC48="","x",'Indicator Date'!AC48)</f>
        <v>x</v>
      </c>
      <c r="AD48" s="225" t="n">
        <f aca="false">IF('Indicator Date'!AD48="","x",'Indicator Date'!AD48)</f>
        <v>2019</v>
      </c>
      <c r="AE48" s="225" t="n">
        <f aca="false">IF('Indicator Date'!AE48="","x",'Indicator Date'!AE48)</f>
        <v>2019</v>
      </c>
      <c r="AF48" s="225" t="str">
        <f aca="false">IF('Indicator Date'!AF48="","x",'Indicator Date'!AF48)</f>
        <v>x</v>
      </c>
      <c r="AG48" s="225" t="n">
        <f aca="false">IF('Indicator Date'!AG48="","x",'Indicator Date'!AG48)</f>
        <v>2020</v>
      </c>
      <c r="AH48" s="225" t="n">
        <f aca="false">IF('Indicator Date'!AH48="","x",'Indicator Date'!AH48)</f>
        <v>2022</v>
      </c>
      <c r="AI48" s="225" t="n">
        <f aca="false">IF('Indicator Date'!AI48="","x",'Indicator Date'!AI48)</f>
        <v>2021</v>
      </c>
      <c r="AJ48" s="225" t="n">
        <f aca="false">IF('Indicator Date'!AJ48="","x",'Indicator Date'!AJ48)</f>
        <v>2021</v>
      </c>
      <c r="AK48" s="225" t="n">
        <f aca="false">IF('Indicator Date'!AK48="","x",'Indicator Date'!AK48)</f>
        <v>2019</v>
      </c>
      <c r="AL48" s="225" t="str">
        <f aca="false">IF('Indicator Date'!AL48="","x",RIGHT('Indicator Date'!AL48,4))</f>
        <v>x</v>
      </c>
      <c r="AM48" s="225" t="n">
        <f aca="false">IF('Indicator Date'!AM48="","x",'Indicator Date'!AM48)</f>
        <v>2022</v>
      </c>
      <c r="AN48" s="225" t="str">
        <f aca="false">IF('Indicator Date'!AN48="","x",'Indicator Date'!AN48)</f>
        <v>x</v>
      </c>
      <c r="AO48" s="225" t="str">
        <f aca="false">IF('Indicator Date'!AO48="","x",'Indicator Date'!AO48)</f>
        <v>x</v>
      </c>
      <c r="AP48" s="225" t="str">
        <f aca="false">IF('Indicator Date'!AP48="","x",'Indicator Date'!AP48)</f>
        <v>x</v>
      </c>
      <c r="AQ48" s="225" t="n">
        <f aca="false">IF('Indicator Date'!AQ48="","x",'Indicator Date'!AQ48)</f>
        <v>2020</v>
      </c>
      <c r="AR48" s="225" t="n">
        <f aca="false">IF('Indicator Date'!AR48="","x",'Indicator Date'!AR48)</f>
        <v>2020</v>
      </c>
      <c r="AS48" s="225" t="str">
        <f aca="false">IF('Indicator Date'!AS48="","x",'Indicator Date'!AS48)</f>
        <v>x</v>
      </c>
      <c r="AT48" s="225" t="n">
        <f aca="false">IF('Indicator Date'!AT48="","x",'Indicator Date'!AT48)</f>
        <v>2020</v>
      </c>
      <c r="AU48" s="225" t="str">
        <f aca="false">IF('Indicator Date'!AU48="","x",'Indicator Date'!AU48)</f>
        <v>x</v>
      </c>
      <c r="AV48" s="225" t="str">
        <f aca="false">IF('Indicator Date'!AV48="","x",'Indicator Date'!AV48)</f>
        <v>x</v>
      </c>
      <c r="AW48" s="225" t="str">
        <f aca="false">IF('Indicator Date'!AW48="","x",'Indicator Date'!AW48)</f>
        <v>x</v>
      </c>
      <c r="AX48" s="225" t="n">
        <f aca="false">IF('Indicator Date'!AX48="","x",'Indicator Date'!AX48)</f>
        <v>2020</v>
      </c>
      <c r="AY48" s="225" t="n">
        <f aca="false">IF('Indicator Date'!AY48="","x",'Indicator Date'!AY48)</f>
        <v>2019</v>
      </c>
      <c r="AZ48" s="225" t="n">
        <f aca="false">IF('Indicator Date'!AZ48="","x",'Indicator Date'!AZ48)</f>
        <v>2019</v>
      </c>
      <c r="BA48" s="225" t="n">
        <f aca="false">IF('Indicator Date'!BA48="","x",'Indicator Date'!BA48)</f>
        <v>2020</v>
      </c>
      <c r="BB48" s="225" t="n">
        <f aca="false">IF('Indicator Date'!BB48="","x",'Indicator Date'!BB48)</f>
        <v>2021</v>
      </c>
      <c r="BC48" s="225" t="n">
        <f aca="false">IF('Indicator Date'!BC48="","x",'Indicator Date'!BC48)</f>
        <v>2022</v>
      </c>
      <c r="BD48" s="225" t="n">
        <f aca="false">IF('Indicator Date'!BD48="","x",YEAR('Indicator Date'!BD48))</f>
        <v>2022</v>
      </c>
      <c r="BE48" s="225" t="n">
        <f aca="false">IF('Indicator Date'!BE48="","x",YEAR('Indicator Date'!BE48))</f>
        <v>2022</v>
      </c>
      <c r="BF48" s="225" t="n">
        <f aca="false">IF('Indicator Date'!BF48="","x",'Indicator Date'!BF48)</f>
        <v>2021</v>
      </c>
      <c r="BG48" s="225" t="n">
        <f aca="false">IF('Indicator Date'!BG48="","x",'Indicator Date'!BG48)</f>
        <v>2020</v>
      </c>
      <c r="BH48" s="225" t="n">
        <f aca="false">IF('Indicator Date'!BH48="","x",'Indicator Date'!BH48)</f>
        <v>2020</v>
      </c>
      <c r="BI48" s="225" t="n">
        <f aca="false">IF('Indicator Date'!BI48="","x",'Indicator Date'!BI48)</f>
        <v>2015</v>
      </c>
      <c r="BJ48" s="225" t="n">
        <f aca="false">IF('Indicator Date'!BJ48="","x",'Indicator Date'!BJ48)</f>
        <v>2020</v>
      </c>
      <c r="BK48" s="225" t="n">
        <f aca="false">IF('Indicator Date'!BK48="","x",'Indicator Date'!BK48)</f>
        <v>2021</v>
      </c>
      <c r="BL48" s="225" t="n">
        <f aca="false">IF('Indicator Date'!BL48="","x",'Indicator Date'!BL48)</f>
        <v>2020</v>
      </c>
      <c r="BM48" s="225" t="n">
        <f aca="false">IF('Indicator Date'!BM48="","x",'Indicator Date'!BM48)</f>
        <v>2016</v>
      </c>
      <c r="BN48" s="225" t="n">
        <f aca="false">IF('Indicator Date'!BN48="","x",'Indicator Date'!BN48)</f>
        <v>2020</v>
      </c>
      <c r="BO48" s="225" t="n">
        <f aca="false">IF('Indicator Date'!BO48="","x",'Indicator Date'!BO48)</f>
        <v>2020</v>
      </c>
      <c r="BP48" s="225" t="n">
        <f aca="false">IF('Indicator Date'!BP48="","x",'Indicator Date'!BP48)</f>
        <v>2014</v>
      </c>
      <c r="BQ48" s="225" t="n">
        <f aca="false">IF('Indicator Date'!BQ48="","x",'Indicator Date'!BQ48)</f>
        <v>2020</v>
      </c>
      <c r="BR48" s="225" t="n">
        <f aca="false">IF('Indicator Date'!BR48="","x",'Indicator Date'!BR48)</f>
        <v>2020</v>
      </c>
      <c r="BS48" s="225" t="n">
        <f aca="false">IF('Indicator Date'!BS48="","x",'Indicator Date'!BS48)</f>
        <v>2016</v>
      </c>
      <c r="BT48" s="225" t="n">
        <f aca="false">IF('Indicator Date'!BT48="","x",'Indicator Date'!BT48)</f>
        <v>2020</v>
      </c>
      <c r="BU48" s="225" t="n">
        <f aca="false">IF('Indicator Date'!BU48="","x",'Indicator Date'!BU48)</f>
        <v>2020</v>
      </c>
      <c r="BV48" s="225" t="str">
        <f aca="false">IF('Indicator Date'!BV48="","x",'Indicator Date'!BV48)</f>
        <v>x</v>
      </c>
      <c r="BW48" s="225" t="n">
        <f aca="false">IF('Indicator Date'!BW48="","x",'Indicator Date'!BW48)</f>
        <v>2019</v>
      </c>
      <c r="BX48" s="225" t="n">
        <f aca="false">IF('Indicator Date'!BX48="","x",'Indicator Date'!BX48)</f>
        <v>2017</v>
      </c>
      <c r="BY48" s="225" t="n">
        <f aca="false">IF('Indicator Date'!BY48="","x",'Indicator Date'!BY48)</f>
        <v>2020</v>
      </c>
      <c r="BZ48" s="225" t="n">
        <f aca="false">IF('Indicator Date'!BZ48="","x",'Indicator Date'!BZ48)</f>
        <v>2021</v>
      </c>
      <c r="CA48" s="225" t="n">
        <f aca="false">IF('Indicator Date'!CA48="","x",'Indicator Date'!CA48)</f>
        <v>2015</v>
      </c>
    </row>
    <row r="49" customFormat="false" ht="14.5" hidden="false" customHeight="false" outlineLevel="0" collapsed="false">
      <c r="A49" s="178" t="str">
        <f aca="false">'Indicator Data'!A51</f>
        <v>Denmark</v>
      </c>
      <c r="B49" s="220" t="str">
        <f aca="false">'Indicator Data'!B51</f>
        <v>DNK</v>
      </c>
      <c r="C49" s="225" t="n">
        <f aca="false">IF('Indicator Date'!C49="","x",'Indicator Date'!C49)</f>
        <v>2015</v>
      </c>
      <c r="D49" s="225" t="n">
        <f aca="false">IF('Indicator Date'!D49="","x",'Indicator Date'!D49)</f>
        <v>2015</v>
      </c>
      <c r="E49" s="225" t="n">
        <f aca="false">IF('Indicator Date'!E49="","x",'Indicator Date'!E49)</f>
        <v>2015</v>
      </c>
      <c r="F49" s="225" t="n">
        <f aca="false">IF('Indicator Date'!F49="","x",'Indicator Date'!F49)</f>
        <v>2015</v>
      </c>
      <c r="G49" s="225" t="n">
        <f aca="false">IF('Indicator Date'!G49="","x",'Indicator Date'!G49)</f>
        <v>2015</v>
      </c>
      <c r="H49" s="225" t="n">
        <f aca="false">IF('Indicator Date'!H49="","x",'Indicator Date'!H49)</f>
        <v>2015</v>
      </c>
      <c r="I49" s="225" t="n">
        <f aca="false">IF('Indicator Date'!I49="","x",'Indicator Date'!I49)</f>
        <v>2015</v>
      </c>
      <c r="J49" s="225" t="n">
        <f aca="false">IF('Indicator Date'!J49="","x",'Indicator Date'!J49)</f>
        <v>2021</v>
      </c>
      <c r="K49" s="225" t="n">
        <f aca="false">IF('Indicator Date'!K49="","x",'Indicator Date'!K49)</f>
        <v>2021</v>
      </c>
      <c r="L49" s="225" t="n">
        <f aca="false">IF('Indicator Date'!L49="","x",'Indicator Date'!L49)</f>
        <v>2020</v>
      </c>
      <c r="M49" s="225" t="n">
        <f aca="false">IF('Indicator Date'!M49="","x",'Indicator Date'!M49)</f>
        <v>2015</v>
      </c>
      <c r="N49" s="225" t="n">
        <f aca="false">IF('Indicator Date'!N49="","x",'Indicator Date'!N49)</f>
        <v>2015</v>
      </c>
      <c r="O49" s="225" t="n">
        <f aca="false">IF('Indicator Date'!O49="","x",'Indicator Date'!O49)</f>
        <v>2015</v>
      </c>
      <c r="P49" s="225" t="n">
        <f aca="false">IF('Indicator Date'!P49="","x",'Indicator Date'!P49)</f>
        <v>2015</v>
      </c>
      <c r="Q49" s="225" t="n">
        <f aca="false">IF('Indicator Date'!Q49="","x",'Indicator Date'!Q49)</f>
        <v>2020</v>
      </c>
      <c r="R49" s="225" t="n">
        <f aca="false">IF('Indicator Date'!R49="","x",'Indicator Date'!R49)</f>
        <v>2020</v>
      </c>
      <c r="S49" s="225" t="n">
        <f aca="false">IF('Indicator Date'!S49="","x",'Indicator Date'!S49)</f>
        <v>2020</v>
      </c>
      <c r="T49" s="225" t="n">
        <f aca="false">IF('Indicator Date'!T49="","x",'Indicator Date'!T49)</f>
        <v>2020</v>
      </c>
      <c r="U49" s="225" t="n">
        <f aca="false">IF('Indicator Date'!U49="","x",'Indicator Date'!U49)</f>
        <v>2015</v>
      </c>
      <c r="V49" s="225" t="n">
        <f aca="false">IF('Indicator Date'!V49="","x",'Indicator Date'!V49)</f>
        <v>2015</v>
      </c>
      <c r="W49" s="225" t="n">
        <f aca="false">IF('Indicator Date'!W49="","x",'Indicator Date'!W49)</f>
        <v>2015</v>
      </c>
      <c r="X49" s="225" t="n">
        <f aca="false">IF('Indicator Date'!X49="","x",'Indicator Date'!X49)</f>
        <v>2020</v>
      </c>
      <c r="Y49" s="225" t="n">
        <f aca="false">IF('Indicator Date'!Y49="","x",'Indicator Date'!Y49)</f>
        <v>2020</v>
      </c>
      <c r="Z49" s="225" t="n">
        <f aca="false">IF('Indicator Date'!Z49="","x",'Indicator Date'!Z49)</f>
        <v>2020</v>
      </c>
      <c r="AA49" s="225" t="str">
        <f aca="false">IF('Indicator Date'!AA49="","x",'Indicator Date'!AA49)</f>
        <v>x</v>
      </c>
      <c r="AB49" s="225" t="n">
        <f aca="false">IF('Indicator Date'!AB49="","x",'Indicator Date'!AB49)</f>
        <v>2020</v>
      </c>
      <c r="AC49" s="225" t="str">
        <f aca="false">IF('Indicator Date'!AC49="","x",'Indicator Date'!AC49)</f>
        <v>x</v>
      </c>
      <c r="AD49" s="225" t="n">
        <f aca="false">IF('Indicator Date'!AD49="","x",'Indicator Date'!AD49)</f>
        <v>2018</v>
      </c>
      <c r="AE49" s="225" t="n">
        <f aca="false">IF('Indicator Date'!AE49="","x",'Indicator Date'!AE49)</f>
        <v>2020</v>
      </c>
      <c r="AF49" s="225" t="n">
        <f aca="false">IF('Indicator Date'!AF49="","x",'Indicator Date'!AF49)</f>
        <v>2018</v>
      </c>
      <c r="AG49" s="225" t="n">
        <f aca="false">IF('Indicator Date'!AG49="","x",'Indicator Date'!AG49)</f>
        <v>2020</v>
      </c>
      <c r="AH49" s="225" t="n">
        <f aca="false">IF('Indicator Date'!AH49="","x",'Indicator Date'!AH49)</f>
        <v>2022</v>
      </c>
      <c r="AI49" s="225" t="n">
        <f aca="false">IF('Indicator Date'!AI49="","x",'Indicator Date'!AI49)</f>
        <v>2021</v>
      </c>
      <c r="AJ49" s="225" t="n">
        <f aca="false">IF('Indicator Date'!AJ49="","x",'Indicator Date'!AJ49)</f>
        <v>2021</v>
      </c>
      <c r="AK49" s="225" t="n">
        <f aca="false">IF('Indicator Date'!AK49="","x",'Indicator Date'!AK49)</f>
        <v>2019</v>
      </c>
      <c r="AL49" s="225" t="str">
        <f aca="false">IF('Indicator Date'!AL49="","x",RIGHT('Indicator Date'!AL49,4))</f>
        <v>x</v>
      </c>
      <c r="AM49" s="225" t="n">
        <f aca="false">IF('Indicator Date'!AM49="","x",'Indicator Date'!AM49)</f>
        <v>2022</v>
      </c>
      <c r="AN49" s="225" t="str">
        <f aca="false">IF('Indicator Date'!AN49="","x",'Indicator Date'!AN49)</f>
        <v>x</v>
      </c>
      <c r="AO49" s="225" t="str">
        <f aca="false">IF('Indicator Date'!AO49="","x",'Indicator Date'!AO49)</f>
        <v>x</v>
      </c>
      <c r="AP49" s="225" t="str">
        <f aca="false">IF('Indicator Date'!AP49="","x",'Indicator Date'!AP49)</f>
        <v>x</v>
      </c>
      <c r="AQ49" s="225" t="n">
        <f aca="false">IF('Indicator Date'!AQ49="","x",'Indicator Date'!AQ49)</f>
        <v>2020</v>
      </c>
      <c r="AR49" s="225" t="n">
        <f aca="false">IF('Indicator Date'!AR49="","x",'Indicator Date'!AR49)</f>
        <v>2020</v>
      </c>
      <c r="AS49" s="225" t="str">
        <f aca="false">IF('Indicator Date'!AS49="","x",'Indicator Date'!AS49)</f>
        <v>x</v>
      </c>
      <c r="AT49" s="225" t="n">
        <f aca="false">IF('Indicator Date'!AT49="","x",'Indicator Date'!AT49)</f>
        <v>2020</v>
      </c>
      <c r="AU49" s="225" t="n">
        <f aca="false">IF('Indicator Date'!AU49="","x",'Indicator Date'!AU49)</f>
        <v>2020</v>
      </c>
      <c r="AV49" s="225" t="n">
        <f aca="false">IF('Indicator Date'!AV49="","x",'Indicator Date'!AV49)</f>
        <v>2020</v>
      </c>
      <c r="AW49" s="225" t="str">
        <f aca="false">IF('Indicator Date'!AW49="","x",'Indicator Date'!AW49)</f>
        <v>x</v>
      </c>
      <c r="AX49" s="225" t="n">
        <f aca="false">IF('Indicator Date'!AX49="","x",'Indicator Date'!AX49)</f>
        <v>2020</v>
      </c>
      <c r="AY49" s="225" t="n">
        <f aca="false">IF('Indicator Date'!AY49="","x",'Indicator Date'!AY49)</f>
        <v>2019</v>
      </c>
      <c r="AZ49" s="225" t="n">
        <f aca="false">IF('Indicator Date'!AZ49="","x",'Indicator Date'!AZ49)</f>
        <v>2019</v>
      </c>
      <c r="BA49" s="225" t="n">
        <f aca="false">IF('Indicator Date'!BA49="","x",'Indicator Date'!BA49)</f>
        <v>2020</v>
      </c>
      <c r="BB49" s="225" t="n">
        <f aca="false">IF('Indicator Date'!BB49="","x",'Indicator Date'!BB49)</f>
        <v>2021</v>
      </c>
      <c r="BC49" s="225" t="n">
        <f aca="false">IF('Indicator Date'!BC49="","x",'Indicator Date'!BC49)</f>
        <v>2022</v>
      </c>
      <c r="BD49" s="225" t="n">
        <f aca="false">IF('Indicator Date'!BD49="","x",YEAR('Indicator Date'!BD49))</f>
        <v>2022</v>
      </c>
      <c r="BE49" s="225" t="n">
        <f aca="false">IF('Indicator Date'!BE49="","x",YEAR('Indicator Date'!BE49))</f>
        <v>2022</v>
      </c>
      <c r="BF49" s="225" t="n">
        <f aca="false">IF('Indicator Date'!BF49="","x",'Indicator Date'!BF49)</f>
        <v>2021</v>
      </c>
      <c r="BG49" s="225" t="n">
        <f aca="false">IF('Indicator Date'!BG49="","x",'Indicator Date'!BG49)</f>
        <v>2020</v>
      </c>
      <c r="BH49" s="225" t="n">
        <f aca="false">IF('Indicator Date'!BH49="","x",'Indicator Date'!BH49)</f>
        <v>2020</v>
      </c>
      <c r="BI49" s="225" t="n">
        <f aca="false">IF('Indicator Date'!BI49="","x",'Indicator Date'!BI49)</f>
        <v>2015</v>
      </c>
      <c r="BJ49" s="225" t="n">
        <f aca="false">IF('Indicator Date'!BJ49="","x",'Indicator Date'!BJ49)</f>
        <v>2020</v>
      </c>
      <c r="BK49" s="225" t="n">
        <f aca="false">IF('Indicator Date'!BK49="","x",'Indicator Date'!BK49)</f>
        <v>2021</v>
      </c>
      <c r="BL49" s="225" t="n">
        <f aca="false">IF('Indicator Date'!BL49="","x",'Indicator Date'!BL49)</f>
        <v>2020</v>
      </c>
      <c r="BM49" s="225" t="str">
        <f aca="false">IF('Indicator Date'!BM49="","x",'Indicator Date'!BM49)</f>
        <v>x</v>
      </c>
      <c r="BN49" s="225" t="n">
        <f aca="false">IF('Indicator Date'!BN49="","x",'Indicator Date'!BN49)</f>
        <v>2020</v>
      </c>
      <c r="BO49" s="225" t="n">
        <f aca="false">IF('Indicator Date'!BO49="","x",'Indicator Date'!BO49)</f>
        <v>2020</v>
      </c>
      <c r="BP49" s="225" t="n">
        <f aca="false">IF('Indicator Date'!BP49="","x",'Indicator Date'!BP49)</f>
        <v>2014</v>
      </c>
      <c r="BQ49" s="225" t="n">
        <f aca="false">IF('Indicator Date'!BQ49="","x",'Indicator Date'!BQ49)</f>
        <v>2020</v>
      </c>
      <c r="BR49" s="225" t="n">
        <f aca="false">IF('Indicator Date'!BR49="","x",'Indicator Date'!BR49)</f>
        <v>2020</v>
      </c>
      <c r="BS49" s="225" t="n">
        <f aca="false">IF('Indicator Date'!BS49="","x",'Indicator Date'!BS49)</f>
        <v>2016</v>
      </c>
      <c r="BT49" s="225" t="n">
        <f aca="false">IF('Indicator Date'!BT49="","x",'Indicator Date'!BT49)</f>
        <v>2020</v>
      </c>
      <c r="BU49" s="225" t="n">
        <f aca="false">IF('Indicator Date'!BU49="","x",'Indicator Date'!BU49)</f>
        <v>2020</v>
      </c>
      <c r="BV49" s="225" t="n">
        <f aca="false">IF('Indicator Date'!BV49="","x",'Indicator Date'!BV49)</f>
        <v>2020</v>
      </c>
      <c r="BW49" s="225" t="n">
        <f aca="false">IF('Indicator Date'!BW49="","x",'Indicator Date'!BW49)</f>
        <v>2019</v>
      </c>
      <c r="BX49" s="225" t="n">
        <f aca="false">IF('Indicator Date'!BX49="","x",'Indicator Date'!BX49)</f>
        <v>2017</v>
      </c>
      <c r="BY49" s="225" t="n">
        <f aca="false">IF('Indicator Date'!BY49="","x",'Indicator Date'!BY49)</f>
        <v>2020</v>
      </c>
      <c r="BZ49" s="225" t="n">
        <f aca="false">IF('Indicator Date'!BZ49="","x",'Indicator Date'!BZ49)</f>
        <v>2021</v>
      </c>
      <c r="CA49" s="225" t="n">
        <f aca="false">IF('Indicator Date'!CA49="","x",'Indicator Date'!CA49)</f>
        <v>2015</v>
      </c>
    </row>
    <row r="50" customFormat="false" ht="14.5" hidden="false" customHeight="false" outlineLevel="0" collapsed="false">
      <c r="A50" s="178" t="str">
        <f aca="false">'Indicator Data'!A52</f>
        <v>Djibouti</v>
      </c>
      <c r="B50" s="220" t="str">
        <f aca="false">'Indicator Data'!B52</f>
        <v>DJI</v>
      </c>
      <c r="C50" s="225" t="n">
        <f aca="false">IF('Indicator Date'!C50="","x",'Indicator Date'!C50)</f>
        <v>2015</v>
      </c>
      <c r="D50" s="225" t="n">
        <f aca="false">IF('Indicator Date'!D50="","x",'Indicator Date'!D50)</f>
        <v>2015</v>
      </c>
      <c r="E50" s="225" t="n">
        <f aca="false">IF('Indicator Date'!E50="","x",'Indicator Date'!E50)</f>
        <v>2015</v>
      </c>
      <c r="F50" s="225" t="n">
        <f aca="false">IF('Indicator Date'!F50="","x",'Indicator Date'!F50)</f>
        <v>2015</v>
      </c>
      <c r="G50" s="225" t="n">
        <f aca="false">IF('Indicator Date'!G50="","x",'Indicator Date'!G50)</f>
        <v>2015</v>
      </c>
      <c r="H50" s="225" t="n">
        <f aca="false">IF('Indicator Date'!H50="","x",'Indicator Date'!H50)</f>
        <v>2015</v>
      </c>
      <c r="I50" s="225" t="n">
        <f aca="false">IF('Indicator Date'!I50="","x",'Indicator Date'!I50)</f>
        <v>2015</v>
      </c>
      <c r="J50" s="225" t="n">
        <f aca="false">IF('Indicator Date'!J50="","x",'Indicator Date'!J50)</f>
        <v>2021</v>
      </c>
      <c r="K50" s="225" t="n">
        <f aca="false">IF('Indicator Date'!K50="","x",'Indicator Date'!K50)</f>
        <v>2021</v>
      </c>
      <c r="L50" s="225" t="str">
        <f aca="false">IF('Indicator Date'!L50="","x",'Indicator Date'!L50)</f>
        <v>x</v>
      </c>
      <c r="M50" s="225" t="n">
        <f aca="false">IF('Indicator Date'!M50="","x",'Indicator Date'!M50)</f>
        <v>2015</v>
      </c>
      <c r="N50" s="225" t="n">
        <f aca="false">IF('Indicator Date'!N50="","x",'Indicator Date'!N50)</f>
        <v>2015</v>
      </c>
      <c r="O50" s="225" t="n">
        <f aca="false">IF('Indicator Date'!O50="","x",'Indicator Date'!O50)</f>
        <v>2015</v>
      </c>
      <c r="P50" s="225" t="n">
        <f aca="false">IF('Indicator Date'!P50="","x",'Indicator Date'!P50)</f>
        <v>2015</v>
      </c>
      <c r="Q50" s="225" t="n">
        <f aca="false">IF('Indicator Date'!Q50="","x",'Indicator Date'!Q50)</f>
        <v>2020</v>
      </c>
      <c r="R50" s="225" t="n">
        <f aca="false">IF('Indicator Date'!R50="","x",'Indicator Date'!R50)</f>
        <v>2020</v>
      </c>
      <c r="S50" s="225" t="n">
        <f aca="false">IF('Indicator Date'!S50="","x",'Indicator Date'!S50)</f>
        <v>2020</v>
      </c>
      <c r="T50" s="225" t="n">
        <f aca="false">IF('Indicator Date'!T50="","x",'Indicator Date'!T50)</f>
        <v>2020</v>
      </c>
      <c r="U50" s="225" t="n">
        <f aca="false">IF('Indicator Date'!U50="","x",'Indicator Date'!U50)</f>
        <v>2015</v>
      </c>
      <c r="V50" s="225" t="n">
        <f aca="false">IF('Indicator Date'!V50="","x",'Indicator Date'!V50)</f>
        <v>2015</v>
      </c>
      <c r="W50" s="225" t="n">
        <f aca="false">IF('Indicator Date'!W50="","x",'Indicator Date'!W50)</f>
        <v>2015</v>
      </c>
      <c r="X50" s="225" t="n">
        <f aca="false">IF('Indicator Date'!X50="","x",'Indicator Date'!X50)</f>
        <v>2020</v>
      </c>
      <c r="Y50" s="225" t="n">
        <f aca="false">IF('Indicator Date'!Y50="","x",'Indicator Date'!Y50)</f>
        <v>2020</v>
      </c>
      <c r="Z50" s="225" t="n">
        <f aca="false">IF('Indicator Date'!Z50="","x",'Indicator Date'!Z50)</f>
        <v>2020</v>
      </c>
      <c r="AA50" s="225" t="str">
        <f aca="false">IF('Indicator Date'!AA50="","x",'Indicator Date'!AA50)</f>
        <v>x</v>
      </c>
      <c r="AB50" s="225" t="n">
        <f aca="false">IF('Indicator Date'!AB50="","x",'Indicator Date'!AB50)</f>
        <v>2020</v>
      </c>
      <c r="AC50" s="225" t="str">
        <f aca="false">IF('Indicator Date'!AC50="","x",'Indicator Date'!AC50)</f>
        <v>x</v>
      </c>
      <c r="AD50" s="225" t="n">
        <f aca="false">IF('Indicator Date'!AD50="","x",'Indicator Date'!AD50)</f>
        <v>2019</v>
      </c>
      <c r="AE50" s="225" t="n">
        <f aca="false">IF('Indicator Date'!AE50="","x",'Indicator Date'!AE50)</f>
        <v>2020</v>
      </c>
      <c r="AF50" s="225" t="n">
        <f aca="false">IF('Indicator Date'!AF50="","x",'Indicator Date'!AF50)</f>
        <v>2018</v>
      </c>
      <c r="AG50" s="225" t="n">
        <f aca="false">IF('Indicator Date'!AG50="","x",'Indicator Date'!AG50)</f>
        <v>2020</v>
      </c>
      <c r="AH50" s="225" t="n">
        <f aca="false">IF('Indicator Date'!AH50="","x",'Indicator Date'!AH50)</f>
        <v>2022</v>
      </c>
      <c r="AI50" s="225" t="n">
        <f aca="false">IF('Indicator Date'!AI50="","x",'Indicator Date'!AI50)</f>
        <v>2021</v>
      </c>
      <c r="AJ50" s="225" t="n">
        <f aca="false">IF('Indicator Date'!AJ50="","x",'Indicator Date'!AJ50)</f>
        <v>2021</v>
      </c>
      <c r="AK50" s="225" t="n">
        <f aca="false">IF('Indicator Date'!AK50="","x",'Indicator Date'!AK50)</f>
        <v>2019</v>
      </c>
      <c r="AL50" s="225" t="str">
        <f aca="false">IF('Indicator Date'!AL50="","x",RIGHT('Indicator Date'!AL50,4))</f>
        <v>x</v>
      </c>
      <c r="AM50" s="225" t="n">
        <f aca="false">IF('Indicator Date'!AM50="","x",'Indicator Date'!AM50)</f>
        <v>2022</v>
      </c>
      <c r="AN50" s="225" t="n">
        <f aca="false">IF('Indicator Date'!AN50="","x",'Indicator Date'!AN50)</f>
        <v>2019</v>
      </c>
      <c r="AO50" s="225" t="n">
        <f aca="false">IF('Indicator Date'!AO50="","x",'Indicator Date'!AO50)</f>
        <v>2020</v>
      </c>
      <c r="AP50" s="225" t="n">
        <f aca="false">IF('Indicator Date'!AP50="","x",'Indicator Date'!AP50)</f>
        <v>2020</v>
      </c>
      <c r="AQ50" s="225" t="n">
        <f aca="false">IF('Indicator Date'!AQ50="","x",'Indicator Date'!AQ50)</f>
        <v>2020</v>
      </c>
      <c r="AR50" s="225" t="n">
        <f aca="false">IF('Indicator Date'!AR50="","x",'Indicator Date'!AR50)</f>
        <v>2020</v>
      </c>
      <c r="AS50" s="225" t="n">
        <f aca="false">IF('Indicator Date'!AS50="","x",'Indicator Date'!AS50)</f>
        <v>2013</v>
      </c>
      <c r="AT50" s="225" t="n">
        <f aca="false">IF('Indicator Date'!AT50="","x",'Indicator Date'!AT50)</f>
        <v>2020</v>
      </c>
      <c r="AU50" s="225" t="n">
        <f aca="false">IF('Indicator Date'!AU50="","x",'Indicator Date'!AU50)</f>
        <v>2020</v>
      </c>
      <c r="AV50" s="225" t="n">
        <f aca="false">IF('Indicator Date'!AV50="","x",'Indicator Date'!AV50)</f>
        <v>2020</v>
      </c>
      <c r="AW50" s="225" t="n">
        <f aca="false">IF('Indicator Date'!AW50="","x",'Indicator Date'!AW50)</f>
        <v>2020</v>
      </c>
      <c r="AX50" s="225" t="n">
        <f aca="false">IF('Indicator Date'!AX50="","x",'Indicator Date'!AX50)</f>
        <v>2020</v>
      </c>
      <c r="AY50" s="225" t="str">
        <f aca="false">IF('Indicator Date'!AY50="","x",'Indicator Date'!AY50)</f>
        <v>x</v>
      </c>
      <c r="AZ50" s="225" t="n">
        <f aca="false">IF('Indicator Date'!AZ50="","x",'Indicator Date'!AZ50)</f>
        <v>2017</v>
      </c>
      <c r="BA50" s="225" t="n">
        <f aca="false">IF('Indicator Date'!BA50="","x",'Indicator Date'!BA50)</f>
        <v>2020</v>
      </c>
      <c r="BB50" s="225" t="n">
        <f aca="false">IF('Indicator Date'!BB50="","x",'Indicator Date'!BB50)</f>
        <v>2021</v>
      </c>
      <c r="BC50" s="225" t="n">
        <f aca="false">IF('Indicator Date'!BC50="","x",'Indicator Date'!BC50)</f>
        <v>2022</v>
      </c>
      <c r="BD50" s="225" t="n">
        <f aca="false">IF('Indicator Date'!BD50="","x",YEAR('Indicator Date'!BD50))</f>
        <v>2022</v>
      </c>
      <c r="BE50" s="225" t="n">
        <f aca="false">IF('Indicator Date'!BE50="","x",YEAR('Indicator Date'!BE50))</f>
        <v>2021</v>
      </c>
      <c r="BF50" s="225" t="n">
        <f aca="false">IF('Indicator Date'!BF50="","x",'Indicator Date'!BF50)</f>
        <v>2021</v>
      </c>
      <c r="BG50" s="225" t="n">
        <f aca="false">IF('Indicator Date'!BG50="","x",'Indicator Date'!BG50)</f>
        <v>2020</v>
      </c>
      <c r="BH50" s="225" t="n">
        <f aca="false">IF('Indicator Date'!BH50="","x",'Indicator Date'!BH50)</f>
        <v>2020</v>
      </c>
      <c r="BI50" s="225" t="n">
        <f aca="false">IF('Indicator Date'!BI50="","x",'Indicator Date'!BI50)</f>
        <v>2013</v>
      </c>
      <c r="BJ50" s="225" t="n">
        <f aca="false">IF('Indicator Date'!BJ50="","x",'Indicator Date'!BJ50)</f>
        <v>2020</v>
      </c>
      <c r="BK50" s="225" t="n">
        <f aca="false">IF('Indicator Date'!BK50="","x",'Indicator Date'!BK50)</f>
        <v>2021</v>
      </c>
      <c r="BL50" s="225" t="n">
        <f aca="false">IF('Indicator Date'!BL50="","x",'Indicator Date'!BL50)</f>
        <v>2020</v>
      </c>
      <c r="BM50" s="225" t="str">
        <f aca="false">IF('Indicator Date'!BM50="","x",'Indicator Date'!BM50)</f>
        <v>x</v>
      </c>
      <c r="BN50" s="225" t="n">
        <f aca="false">IF('Indicator Date'!BN50="","x",'Indicator Date'!BN50)</f>
        <v>2020</v>
      </c>
      <c r="BO50" s="225" t="n">
        <f aca="false">IF('Indicator Date'!BO50="","x",'Indicator Date'!BO50)</f>
        <v>2020</v>
      </c>
      <c r="BP50" s="225" t="n">
        <f aca="false">IF('Indicator Date'!BP50="","x",'Indicator Date'!BP50)</f>
        <v>2014</v>
      </c>
      <c r="BQ50" s="225" t="n">
        <f aca="false">IF('Indicator Date'!BQ50="","x",'Indicator Date'!BQ50)</f>
        <v>2020</v>
      </c>
      <c r="BR50" s="225" t="n">
        <f aca="false">IF('Indicator Date'!BR50="","x",'Indicator Date'!BR50)</f>
        <v>2020</v>
      </c>
      <c r="BS50" s="225" t="n">
        <f aca="false">IF('Indicator Date'!BS50="","x",'Indicator Date'!BS50)</f>
        <v>2014</v>
      </c>
      <c r="BT50" s="225" t="n">
        <f aca="false">IF('Indicator Date'!BT50="","x",'Indicator Date'!BT50)</f>
        <v>2020</v>
      </c>
      <c r="BU50" s="225" t="n">
        <f aca="false">IF('Indicator Date'!BU50="","x",'Indicator Date'!BU50)</f>
        <v>2020</v>
      </c>
      <c r="BV50" s="225" t="n">
        <f aca="false">IF('Indicator Date'!BV50="","x",'Indicator Date'!BV50)</f>
        <v>2020</v>
      </c>
      <c r="BW50" s="225" t="n">
        <f aca="false">IF('Indicator Date'!BW50="","x",'Indicator Date'!BW50)</f>
        <v>2019</v>
      </c>
      <c r="BX50" s="225" t="n">
        <f aca="false">IF('Indicator Date'!BX50="","x",'Indicator Date'!BX50)</f>
        <v>2017</v>
      </c>
      <c r="BY50" s="225" t="n">
        <f aca="false">IF('Indicator Date'!BY50="","x",'Indicator Date'!BY50)</f>
        <v>2020</v>
      </c>
      <c r="BZ50" s="225" t="n">
        <f aca="false">IF('Indicator Date'!BZ50="","x",'Indicator Date'!BZ50)</f>
        <v>2021</v>
      </c>
      <c r="CA50" s="225" t="n">
        <f aca="false">IF('Indicator Date'!CA50="","x",'Indicator Date'!CA50)</f>
        <v>2015</v>
      </c>
    </row>
    <row r="51" customFormat="false" ht="14.5" hidden="false" customHeight="false" outlineLevel="0" collapsed="false">
      <c r="A51" s="178" t="str">
        <f aca="false">'Indicator Data'!A53</f>
        <v>Dominica</v>
      </c>
      <c r="B51" s="220" t="str">
        <f aca="false">'Indicator Data'!B53</f>
        <v>DMA</v>
      </c>
      <c r="C51" s="225" t="n">
        <f aca="false">IF('Indicator Date'!C51="","x",'Indicator Date'!C51)</f>
        <v>2015</v>
      </c>
      <c r="D51" s="225" t="n">
        <f aca="false">IF('Indicator Date'!D51="","x",'Indicator Date'!D51)</f>
        <v>2015</v>
      </c>
      <c r="E51" s="225" t="n">
        <f aca="false">IF('Indicator Date'!E51="","x",'Indicator Date'!E51)</f>
        <v>2015</v>
      </c>
      <c r="F51" s="225" t="n">
        <f aca="false">IF('Indicator Date'!F51="","x",'Indicator Date'!F51)</f>
        <v>2015</v>
      </c>
      <c r="G51" s="225" t="n">
        <f aca="false">IF('Indicator Date'!G51="","x",'Indicator Date'!G51)</f>
        <v>2015</v>
      </c>
      <c r="H51" s="225" t="n">
        <f aca="false">IF('Indicator Date'!H51="","x",'Indicator Date'!H51)</f>
        <v>2015</v>
      </c>
      <c r="I51" s="225" t="n">
        <f aca="false">IF('Indicator Date'!I51="","x",'Indicator Date'!I51)</f>
        <v>2015</v>
      </c>
      <c r="J51" s="225" t="n">
        <f aca="false">IF('Indicator Date'!J51="","x",'Indicator Date'!J51)</f>
        <v>2021</v>
      </c>
      <c r="K51" s="225" t="n">
        <f aca="false">IF('Indicator Date'!K51="","x",'Indicator Date'!K51)</f>
        <v>2021</v>
      </c>
      <c r="L51" s="225" t="n">
        <f aca="false">IF('Indicator Date'!L51="","x",'Indicator Date'!L51)</f>
        <v>2020</v>
      </c>
      <c r="M51" s="225" t="n">
        <f aca="false">IF('Indicator Date'!M51="","x",'Indicator Date'!M51)</f>
        <v>2015</v>
      </c>
      <c r="N51" s="225" t="n">
        <f aca="false">IF('Indicator Date'!N51="","x",'Indicator Date'!N51)</f>
        <v>2015</v>
      </c>
      <c r="O51" s="225" t="n">
        <f aca="false">IF('Indicator Date'!O51="","x",'Indicator Date'!O51)</f>
        <v>2015</v>
      </c>
      <c r="P51" s="225" t="n">
        <f aca="false">IF('Indicator Date'!P51="","x",'Indicator Date'!P51)</f>
        <v>2015</v>
      </c>
      <c r="Q51" s="225" t="n">
        <f aca="false">IF('Indicator Date'!Q51="","x",'Indicator Date'!Q51)</f>
        <v>2020</v>
      </c>
      <c r="R51" s="225" t="n">
        <f aca="false">IF('Indicator Date'!R51="","x",'Indicator Date'!R51)</f>
        <v>2020</v>
      </c>
      <c r="S51" s="225" t="n">
        <f aca="false">IF('Indicator Date'!S51="","x",'Indicator Date'!S51)</f>
        <v>2020</v>
      </c>
      <c r="T51" s="225" t="n">
        <f aca="false">IF('Indicator Date'!T51="","x",'Indicator Date'!T51)</f>
        <v>2020</v>
      </c>
      <c r="U51" s="225" t="n">
        <f aca="false">IF('Indicator Date'!U51="","x",'Indicator Date'!U51)</f>
        <v>2015</v>
      </c>
      <c r="V51" s="225" t="n">
        <f aca="false">IF('Indicator Date'!V51="","x",'Indicator Date'!V51)</f>
        <v>2015</v>
      </c>
      <c r="W51" s="225" t="n">
        <f aca="false">IF('Indicator Date'!W51="","x",'Indicator Date'!W51)</f>
        <v>2015</v>
      </c>
      <c r="X51" s="225" t="n">
        <f aca="false">IF('Indicator Date'!X51="","x",'Indicator Date'!X51)</f>
        <v>2020</v>
      </c>
      <c r="Y51" s="225" t="n">
        <f aca="false">IF('Indicator Date'!Y51="","x",'Indicator Date'!Y51)</f>
        <v>2020</v>
      </c>
      <c r="Z51" s="225" t="n">
        <f aca="false">IF('Indicator Date'!Z51="","x",'Indicator Date'!Z51)</f>
        <v>2020</v>
      </c>
      <c r="AA51" s="225" t="str">
        <f aca="false">IF('Indicator Date'!AA51="","x",'Indicator Date'!AA51)</f>
        <v>x</v>
      </c>
      <c r="AB51" s="225" t="n">
        <f aca="false">IF('Indicator Date'!AB51="","x",'Indicator Date'!AB51)</f>
        <v>2017</v>
      </c>
      <c r="AC51" s="225" t="str">
        <f aca="false">IF('Indicator Date'!AC51="","x",'Indicator Date'!AC51)</f>
        <v>x</v>
      </c>
      <c r="AD51" s="225" t="str">
        <f aca="false">IF('Indicator Date'!AD51="","x",'Indicator Date'!AD51)</f>
        <v>x</v>
      </c>
      <c r="AE51" s="225" t="n">
        <f aca="false">IF('Indicator Date'!AE51="","x",'Indicator Date'!AE51)</f>
        <v>2019</v>
      </c>
      <c r="AF51" s="225" t="str">
        <f aca="false">IF('Indicator Date'!AF51="","x",'Indicator Date'!AF51)</f>
        <v>x</v>
      </c>
      <c r="AG51" s="225" t="str">
        <f aca="false">IF('Indicator Date'!AG51="","x",'Indicator Date'!AG51)</f>
        <v>x</v>
      </c>
      <c r="AH51" s="225" t="n">
        <f aca="false">IF('Indicator Date'!AH51="","x",'Indicator Date'!AH51)</f>
        <v>2022</v>
      </c>
      <c r="AI51" s="225" t="n">
        <f aca="false">IF('Indicator Date'!AI51="","x",'Indicator Date'!AI51)</f>
        <v>2021</v>
      </c>
      <c r="AJ51" s="225" t="n">
        <f aca="false">IF('Indicator Date'!AJ51="","x",'Indicator Date'!AJ51)</f>
        <v>2021</v>
      </c>
      <c r="AK51" s="225" t="n">
        <f aca="false">IF('Indicator Date'!AK51="","x",'Indicator Date'!AK51)</f>
        <v>2019</v>
      </c>
      <c r="AL51" s="225" t="str">
        <f aca="false">IF('Indicator Date'!AL51="","x",RIGHT('Indicator Date'!AL51,4))</f>
        <v>x</v>
      </c>
      <c r="AM51" s="225" t="n">
        <f aca="false">IF('Indicator Date'!AM51="","x",'Indicator Date'!AM51)</f>
        <v>2022</v>
      </c>
      <c r="AN51" s="225" t="n">
        <f aca="false">IF('Indicator Date'!AN51="","x",'Indicator Date'!AN51)</f>
        <v>2019</v>
      </c>
      <c r="AO51" s="225" t="n">
        <f aca="false">IF('Indicator Date'!AO51="","x",'Indicator Date'!AO51)</f>
        <v>2020</v>
      </c>
      <c r="AP51" s="225" t="n">
        <f aca="false">IF('Indicator Date'!AP51="","x",'Indicator Date'!AP51)</f>
        <v>2020</v>
      </c>
      <c r="AQ51" s="225" t="n">
        <f aca="false">IF('Indicator Date'!AQ51="","x",'Indicator Date'!AQ51)</f>
        <v>2020</v>
      </c>
      <c r="AR51" s="225" t="n">
        <f aca="false">IF('Indicator Date'!AR51="","x",'Indicator Date'!AR51)</f>
        <v>2020</v>
      </c>
      <c r="AS51" s="225" t="str">
        <f aca="false">IF('Indicator Date'!AS51="","x",'Indicator Date'!AS51)</f>
        <v>x</v>
      </c>
      <c r="AT51" s="225" t="n">
        <f aca="false">IF('Indicator Date'!AT51="","x",'Indicator Date'!AT51)</f>
        <v>2020</v>
      </c>
      <c r="AU51" s="225" t="str">
        <f aca="false">IF('Indicator Date'!AU51="","x",'Indicator Date'!AU51)</f>
        <v>x</v>
      </c>
      <c r="AV51" s="225" t="str">
        <f aca="false">IF('Indicator Date'!AV51="","x",'Indicator Date'!AV51)</f>
        <v>x</v>
      </c>
      <c r="AW51" s="225" t="str">
        <f aca="false">IF('Indicator Date'!AW51="","x",'Indicator Date'!AW51)</f>
        <v>x</v>
      </c>
      <c r="AX51" s="225" t="n">
        <f aca="false">IF('Indicator Date'!AX51="","x",'Indicator Date'!AX51)</f>
        <v>2020</v>
      </c>
      <c r="AY51" s="225" t="str">
        <f aca="false">IF('Indicator Date'!AY51="","x",'Indicator Date'!AY51)</f>
        <v>x</v>
      </c>
      <c r="AZ51" s="225" t="str">
        <f aca="false">IF('Indicator Date'!AZ51="","x",'Indicator Date'!AZ51)</f>
        <v>x</v>
      </c>
      <c r="BA51" s="225" t="n">
        <f aca="false">IF('Indicator Date'!BA51="","x",'Indicator Date'!BA51)</f>
        <v>2020</v>
      </c>
      <c r="BB51" s="225" t="n">
        <f aca="false">IF('Indicator Date'!BB51="","x",'Indicator Date'!BB51)</f>
        <v>2021</v>
      </c>
      <c r="BC51" s="225" t="n">
        <f aca="false">IF('Indicator Date'!BC51="","x",'Indicator Date'!BC51)</f>
        <v>2022</v>
      </c>
      <c r="BD51" s="225" t="n">
        <f aca="false">IF('Indicator Date'!BD51="","x",YEAR('Indicator Date'!BD51))</f>
        <v>2022</v>
      </c>
      <c r="BE51" s="225" t="n">
        <f aca="false">IF('Indicator Date'!BE51="","x",YEAR('Indicator Date'!BE51))</f>
        <v>2021</v>
      </c>
      <c r="BF51" s="225" t="n">
        <f aca="false">IF('Indicator Date'!BF51="","x",'Indicator Date'!BF51)</f>
        <v>2021</v>
      </c>
      <c r="BG51" s="225" t="n">
        <f aca="false">IF('Indicator Date'!BG51="","x",'Indicator Date'!BG51)</f>
        <v>2020</v>
      </c>
      <c r="BH51" s="225" t="n">
        <f aca="false">IF('Indicator Date'!BH51="","x",'Indicator Date'!BH51)</f>
        <v>2020</v>
      </c>
      <c r="BI51" s="225" t="str">
        <f aca="false">IF('Indicator Date'!BI51="","x",'Indicator Date'!BI51)</f>
        <v>x</v>
      </c>
      <c r="BJ51" s="225" t="n">
        <f aca="false">IF('Indicator Date'!BJ51="","x",'Indicator Date'!BJ51)</f>
        <v>2020</v>
      </c>
      <c r="BK51" s="225" t="n">
        <f aca="false">IF('Indicator Date'!BK51="","x",'Indicator Date'!BK51)</f>
        <v>2021</v>
      </c>
      <c r="BL51" s="225" t="n">
        <f aca="false">IF('Indicator Date'!BL51="","x",'Indicator Date'!BL51)</f>
        <v>2020</v>
      </c>
      <c r="BM51" s="225" t="str">
        <f aca="false">IF('Indicator Date'!BM51="","x",'Indicator Date'!BM51)</f>
        <v>x</v>
      </c>
      <c r="BN51" s="225" t="n">
        <f aca="false">IF('Indicator Date'!BN51="","x",'Indicator Date'!BN51)</f>
        <v>2017</v>
      </c>
      <c r="BO51" s="225" t="n">
        <f aca="false">IF('Indicator Date'!BO51="","x",'Indicator Date'!BO51)</f>
        <v>2020</v>
      </c>
      <c r="BP51" s="225" t="n">
        <f aca="false">IF('Indicator Date'!BP51="","x",'Indicator Date'!BP51)</f>
        <v>2014</v>
      </c>
      <c r="BQ51" s="225" t="n">
        <f aca="false">IF('Indicator Date'!BQ51="","x",'Indicator Date'!BQ51)</f>
        <v>2017</v>
      </c>
      <c r="BR51" s="225" t="n">
        <f aca="false">IF('Indicator Date'!BR51="","x",'Indicator Date'!BR51)</f>
        <v>2017</v>
      </c>
      <c r="BS51" s="225" t="n">
        <f aca="false">IF('Indicator Date'!BS51="","x",'Indicator Date'!BS51)</f>
        <v>2017</v>
      </c>
      <c r="BT51" s="225" t="n">
        <f aca="false">IF('Indicator Date'!BT51="","x",'Indicator Date'!BT51)</f>
        <v>2020</v>
      </c>
      <c r="BU51" s="225" t="n">
        <f aca="false">IF('Indicator Date'!BU51="","x",'Indicator Date'!BU51)</f>
        <v>2020</v>
      </c>
      <c r="BV51" s="225" t="str">
        <f aca="false">IF('Indicator Date'!BV51="","x",'Indicator Date'!BV51)</f>
        <v>x</v>
      </c>
      <c r="BW51" s="225" t="n">
        <f aca="false">IF('Indicator Date'!BW51="","x",'Indicator Date'!BW51)</f>
        <v>2019</v>
      </c>
      <c r="BX51" s="225" t="str">
        <f aca="false">IF('Indicator Date'!BX51="","x",'Indicator Date'!BX51)</f>
        <v>x</v>
      </c>
      <c r="BY51" s="225" t="n">
        <f aca="false">IF('Indicator Date'!BY51="","x",'Indicator Date'!BY51)</f>
        <v>2020</v>
      </c>
      <c r="BZ51" s="225" t="n">
        <f aca="false">IF('Indicator Date'!BZ51="","x",'Indicator Date'!BZ51)</f>
        <v>2021</v>
      </c>
      <c r="CA51" s="225" t="n">
        <f aca="false">IF('Indicator Date'!CA51="","x",'Indicator Date'!CA51)</f>
        <v>2015</v>
      </c>
    </row>
    <row r="52" customFormat="false" ht="14.5" hidden="false" customHeight="false" outlineLevel="0" collapsed="false">
      <c r="A52" s="178" t="str">
        <f aca="false">'Indicator Data'!A54</f>
        <v>Dominican Republic</v>
      </c>
      <c r="B52" s="220" t="str">
        <f aca="false">'Indicator Data'!B54</f>
        <v>DOM</v>
      </c>
      <c r="C52" s="225" t="n">
        <f aca="false">IF('Indicator Date'!C52="","x",'Indicator Date'!C52)</f>
        <v>2015</v>
      </c>
      <c r="D52" s="225" t="n">
        <f aca="false">IF('Indicator Date'!D52="","x",'Indicator Date'!D52)</f>
        <v>2015</v>
      </c>
      <c r="E52" s="225" t="n">
        <f aca="false">IF('Indicator Date'!E52="","x",'Indicator Date'!E52)</f>
        <v>2015</v>
      </c>
      <c r="F52" s="225" t="n">
        <f aca="false">IF('Indicator Date'!F52="","x",'Indicator Date'!F52)</f>
        <v>2015</v>
      </c>
      <c r="G52" s="225" t="n">
        <f aca="false">IF('Indicator Date'!G52="","x",'Indicator Date'!G52)</f>
        <v>2015</v>
      </c>
      <c r="H52" s="225" t="n">
        <f aca="false">IF('Indicator Date'!H52="","x",'Indicator Date'!H52)</f>
        <v>2015</v>
      </c>
      <c r="I52" s="225" t="n">
        <f aca="false">IF('Indicator Date'!I52="","x",'Indicator Date'!I52)</f>
        <v>2015</v>
      </c>
      <c r="J52" s="225" t="n">
        <f aca="false">IF('Indicator Date'!J52="","x",'Indicator Date'!J52)</f>
        <v>2021</v>
      </c>
      <c r="K52" s="225" t="n">
        <f aca="false">IF('Indicator Date'!K52="","x",'Indicator Date'!K52)</f>
        <v>2021</v>
      </c>
      <c r="L52" s="225" t="n">
        <f aca="false">IF('Indicator Date'!L52="","x",'Indicator Date'!L52)</f>
        <v>2020</v>
      </c>
      <c r="M52" s="225" t="n">
        <f aca="false">IF('Indicator Date'!M52="","x",'Indicator Date'!M52)</f>
        <v>2015</v>
      </c>
      <c r="N52" s="225" t="n">
        <f aca="false">IF('Indicator Date'!N52="","x",'Indicator Date'!N52)</f>
        <v>2015</v>
      </c>
      <c r="O52" s="225" t="n">
        <f aca="false">IF('Indicator Date'!O52="","x",'Indicator Date'!O52)</f>
        <v>2015</v>
      </c>
      <c r="P52" s="225" t="n">
        <f aca="false">IF('Indicator Date'!P52="","x",'Indicator Date'!P52)</f>
        <v>2015</v>
      </c>
      <c r="Q52" s="225" t="n">
        <f aca="false">IF('Indicator Date'!Q52="","x",'Indicator Date'!Q52)</f>
        <v>2020</v>
      </c>
      <c r="R52" s="225" t="n">
        <f aca="false">IF('Indicator Date'!R52="","x",'Indicator Date'!R52)</f>
        <v>2020</v>
      </c>
      <c r="S52" s="225" t="n">
        <f aca="false">IF('Indicator Date'!S52="","x",'Indicator Date'!S52)</f>
        <v>2020</v>
      </c>
      <c r="T52" s="225" t="n">
        <f aca="false">IF('Indicator Date'!T52="","x",'Indicator Date'!T52)</f>
        <v>2020</v>
      </c>
      <c r="U52" s="225" t="n">
        <f aca="false">IF('Indicator Date'!U52="","x",'Indicator Date'!U52)</f>
        <v>2015</v>
      </c>
      <c r="V52" s="225" t="n">
        <f aca="false">IF('Indicator Date'!V52="","x",'Indicator Date'!V52)</f>
        <v>2015</v>
      </c>
      <c r="W52" s="225" t="n">
        <f aca="false">IF('Indicator Date'!W52="","x",'Indicator Date'!W52)</f>
        <v>2015</v>
      </c>
      <c r="X52" s="225" t="n">
        <f aca="false">IF('Indicator Date'!X52="","x",'Indicator Date'!X52)</f>
        <v>2020</v>
      </c>
      <c r="Y52" s="225" t="n">
        <f aca="false">IF('Indicator Date'!Y52="","x",'Indicator Date'!Y52)</f>
        <v>2020</v>
      </c>
      <c r="Z52" s="225" t="n">
        <f aca="false">IF('Indicator Date'!Z52="","x",'Indicator Date'!Z52)</f>
        <v>2020</v>
      </c>
      <c r="AA52" s="225" t="n">
        <f aca="false">IF('Indicator Date'!AA52="","x",'Indicator Date'!AA52)</f>
        <v>2013</v>
      </c>
      <c r="AB52" s="225" t="n">
        <f aca="false">IF('Indicator Date'!AB52="","x",'Indicator Date'!AB52)</f>
        <v>2020</v>
      </c>
      <c r="AC52" s="225" t="n">
        <f aca="false">IF('Indicator Date'!AC52="","x",'Indicator Date'!AC52)</f>
        <v>2020</v>
      </c>
      <c r="AD52" s="225" t="n">
        <f aca="false">IF('Indicator Date'!AD52="","x",'Indicator Date'!AD52)</f>
        <v>2018</v>
      </c>
      <c r="AE52" s="225" t="n">
        <f aca="false">IF('Indicator Date'!AE52="","x",'Indicator Date'!AE52)</f>
        <v>2020</v>
      </c>
      <c r="AF52" s="225" t="n">
        <f aca="false">IF('Indicator Date'!AF52="","x",'Indicator Date'!AF52)</f>
        <v>2018</v>
      </c>
      <c r="AG52" s="225" t="n">
        <f aca="false">IF('Indicator Date'!AG52="","x",'Indicator Date'!AG52)</f>
        <v>2020</v>
      </c>
      <c r="AH52" s="225" t="n">
        <f aca="false">IF('Indicator Date'!AH52="","x",'Indicator Date'!AH52)</f>
        <v>2022</v>
      </c>
      <c r="AI52" s="225" t="n">
        <f aca="false">IF('Indicator Date'!AI52="","x",'Indicator Date'!AI52)</f>
        <v>2021</v>
      </c>
      <c r="AJ52" s="225" t="n">
        <f aca="false">IF('Indicator Date'!AJ52="","x",'Indicator Date'!AJ52)</f>
        <v>2021</v>
      </c>
      <c r="AK52" s="225" t="n">
        <f aca="false">IF('Indicator Date'!AK52="","x",'Indicator Date'!AK52)</f>
        <v>2019</v>
      </c>
      <c r="AL52" s="225" t="str">
        <f aca="false">IF('Indicator Date'!AL52="","x",RIGHT('Indicator Date'!AL52,4))</f>
        <v>2014</v>
      </c>
      <c r="AM52" s="225" t="n">
        <f aca="false">IF('Indicator Date'!AM52="","x",'Indicator Date'!AM52)</f>
        <v>2022</v>
      </c>
      <c r="AN52" s="225" t="n">
        <f aca="false">IF('Indicator Date'!AN52="","x",'Indicator Date'!AN52)</f>
        <v>2019</v>
      </c>
      <c r="AO52" s="225" t="n">
        <f aca="false">IF('Indicator Date'!AO52="","x",'Indicator Date'!AO52)</f>
        <v>2020</v>
      </c>
      <c r="AP52" s="225" t="n">
        <f aca="false">IF('Indicator Date'!AP52="","x",'Indicator Date'!AP52)</f>
        <v>2020</v>
      </c>
      <c r="AQ52" s="225" t="n">
        <f aca="false">IF('Indicator Date'!AQ52="","x",'Indicator Date'!AQ52)</f>
        <v>2020</v>
      </c>
      <c r="AR52" s="225" t="n">
        <f aca="false">IF('Indicator Date'!AR52="","x",'Indicator Date'!AR52)</f>
        <v>2020</v>
      </c>
      <c r="AS52" s="225" t="n">
        <f aca="false">IF('Indicator Date'!AS52="","x",'Indicator Date'!AS52)</f>
        <v>2019</v>
      </c>
      <c r="AT52" s="225" t="n">
        <f aca="false">IF('Indicator Date'!AT52="","x",'Indicator Date'!AT52)</f>
        <v>2020</v>
      </c>
      <c r="AU52" s="225" t="n">
        <f aca="false">IF('Indicator Date'!AU52="","x",'Indicator Date'!AU52)</f>
        <v>2020</v>
      </c>
      <c r="AV52" s="225" t="n">
        <f aca="false">IF('Indicator Date'!AV52="","x",'Indicator Date'!AV52)</f>
        <v>2020</v>
      </c>
      <c r="AW52" s="225" t="n">
        <f aca="false">IF('Indicator Date'!AW52="","x",'Indicator Date'!AW52)</f>
        <v>2020</v>
      </c>
      <c r="AX52" s="225" t="n">
        <f aca="false">IF('Indicator Date'!AX52="","x",'Indicator Date'!AX52)</f>
        <v>2020</v>
      </c>
      <c r="AY52" s="225" t="n">
        <f aca="false">IF('Indicator Date'!AY52="","x",'Indicator Date'!AY52)</f>
        <v>2019</v>
      </c>
      <c r="AZ52" s="225" t="n">
        <f aca="false">IF('Indicator Date'!AZ52="","x",'Indicator Date'!AZ52)</f>
        <v>2020</v>
      </c>
      <c r="BA52" s="225" t="n">
        <f aca="false">IF('Indicator Date'!BA52="","x",'Indicator Date'!BA52)</f>
        <v>2020</v>
      </c>
      <c r="BB52" s="225" t="n">
        <f aca="false">IF('Indicator Date'!BB52="","x",'Indicator Date'!BB52)</f>
        <v>2021</v>
      </c>
      <c r="BC52" s="225" t="n">
        <f aca="false">IF('Indicator Date'!BC52="","x",'Indicator Date'!BC52)</f>
        <v>2022</v>
      </c>
      <c r="BD52" s="225" t="n">
        <f aca="false">IF('Indicator Date'!BD52="","x",YEAR('Indicator Date'!BD52))</f>
        <v>2022</v>
      </c>
      <c r="BE52" s="225" t="n">
        <f aca="false">IF('Indicator Date'!BE52="","x",YEAR('Indicator Date'!BE52))</f>
        <v>2021</v>
      </c>
      <c r="BF52" s="225" t="n">
        <f aca="false">IF('Indicator Date'!BF52="","x",'Indicator Date'!BF52)</f>
        <v>2021</v>
      </c>
      <c r="BG52" s="225" t="n">
        <f aca="false">IF('Indicator Date'!BG52="","x",'Indicator Date'!BG52)</f>
        <v>2020</v>
      </c>
      <c r="BH52" s="225" t="n">
        <f aca="false">IF('Indicator Date'!BH52="","x",'Indicator Date'!BH52)</f>
        <v>2020</v>
      </c>
      <c r="BI52" s="225" t="n">
        <f aca="false">IF('Indicator Date'!BI52="","x",'Indicator Date'!BI52)</f>
        <v>2015</v>
      </c>
      <c r="BJ52" s="225" t="n">
        <f aca="false">IF('Indicator Date'!BJ52="","x",'Indicator Date'!BJ52)</f>
        <v>2020</v>
      </c>
      <c r="BK52" s="225" t="n">
        <f aca="false">IF('Indicator Date'!BK52="","x",'Indicator Date'!BK52)</f>
        <v>2021</v>
      </c>
      <c r="BL52" s="225" t="n">
        <f aca="false">IF('Indicator Date'!BL52="","x",'Indicator Date'!BL52)</f>
        <v>2020</v>
      </c>
      <c r="BM52" s="225" t="n">
        <f aca="false">IF('Indicator Date'!BM52="","x",'Indicator Date'!BM52)</f>
        <v>2016</v>
      </c>
      <c r="BN52" s="225" t="n">
        <f aca="false">IF('Indicator Date'!BN52="","x",'Indicator Date'!BN52)</f>
        <v>2020</v>
      </c>
      <c r="BO52" s="225" t="n">
        <f aca="false">IF('Indicator Date'!BO52="","x",'Indicator Date'!BO52)</f>
        <v>2020</v>
      </c>
      <c r="BP52" s="225" t="n">
        <f aca="false">IF('Indicator Date'!BP52="","x",'Indicator Date'!BP52)</f>
        <v>2014</v>
      </c>
      <c r="BQ52" s="225" t="n">
        <f aca="false">IF('Indicator Date'!BQ52="","x",'Indicator Date'!BQ52)</f>
        <v>2020</v>
      </c>
      <c r="BR52" s="225" t="n">
        <f aca="false">IF('Indicator Date'!BR52="","x",'Indicator Date'!BR52)</f>
        <v>2020</v>
      </c>
      <c r="BS52" s="225" t="n">
        <f aca="false">IF('Indicator Date'!BS52="","x",'Indicator Date'!BS52)</f>
        <v>2017</v>
      </c>
      <c r="BT52" s="225" t="n">
        <f aca="false">IF('Indicator Date'!BT52="","x",'Indicator Date'!BT52)</f>
        <v>2020</v>
      </c>
      <c r="BU52" s="225" t="n">
        <f aca="false">IF('Indicator Date'!BU52="","x",'Indicator Date'!BU52)</f>
        <v>2020</v>
      </c>
      <c r="BV52" s="225" t="n">
        <f aca="false">IF('Indicator Date'!BV52="","x",'Indicator Date'!BV52)</f>
        <v>2020</v>
      </c>
      <c r="BW52" s="225" t="n">
        <f aca="false">IF('Indicator Date'!BW52="","x",'Indicator Date'!BW52)</f>
        <v>2019</v>
      </c>
      <c r="BX52" s="225" t="n">
        <f aca="false">IF('Indicator Date'!BX52="","x",'Indicator Date'!BX52)</f>
        <v>2017</v>
      </c>
      <c r="BY52" s="225" t="n">
        <f aca="false">IF('Indicator Date'!BY52="","x",'Indicator Date'!BY52)</f>
        <v>2020</v>
      </c>
      <c r="BZ52" s="225" t="n">
        <f aca="false">IF('Indicator Date'!BZ52="","x",'Indicator Date'!BZ52)</f>
        <v>2021</v>
      </c>
      <c r="CA52" s="225" t="n">
        <f aca="false">IF('Indicator Date'!CA52="","x",'Indicator Date'!CA52)</f>
        <v>2015</v>
      </c>
    </row>
    <row r="53" customFormat="false" ht="14.5" hidden="false" customHeight="false" outlineLevel="0" collapsed="false">
      <c r="A53" s="178" t="str">
        <f aca="false">'Indicator Data'!A55</f>
        <v>Ecuador</v>
      </c>
      <c r="B53" s="220" t="str">
        <f aca="false">'Indicator Data'!B55</f>
        <v>ECU</v>
      </c>
      <c r="C53" s="225" t="n">
        <f aca="false">IF('Indicator Date'!C53="","x",'Indicator Date'!C53)</f>
        <v>2015</v>
      </c>
      <c r="D53" s="225" t="n">
        <f aca="false">IF('Indicator Date'!D53="","x",'Indicator Date'!D53)</f>
        <v>2015</v>
      </c>
      <c r="E53" s="225" t="n">
        <f aca="false">IF('Indicator Date'!E53="","x",'Indicator Date'!E53)</f>
        <v>2015</v>
      </c>
      <c r="F53" s="225" t="n">
        <f aca="false">IF('Indicator Date'!F53="","x",'Indicator Date'!F53)</f>
        <v>2015</v>
      </c>
      <c r="G53" s="225" t="n">
        <f aca="false">IF('Indicator Date'!G53="","x",'Indicator Date'!G53)</f>
        <v>2015</v>
      </c>
      <c r="H53" s="225" t="n">
        <f aca="false">IF('Indicator Date'!H53="","x",'Indicator Date'!H53)</f>
        <v>2015</v>
      </c>
      <c r="I53" s="225" t="n">
        <f aca="false">IF('Indicator Date'!I53="","x",'Indicator Date'!I53)</f>
        <v>2015</v>
      </c>
      <c r="J53" s="225" t="n">
        <f aca="false">IF('Indicator Date'!J53="","x",'Indicator Date'!J53)</f>
        <v>2021</v>
      </c>
      <c r="K53" s="225" t="n">
        <f aca="false">IF('Indicator Date'!K53="","x",'Indicator Date'!K53)</f>
        <v>2021</v>
      </c>
      <c r="L53" s="225" t="n">
        <f aca="false">IF('Indicator Date'!L53="","x",'Indicator Date'!L53)</f>
        <v>2020</v>
      </c>
      <c r="M53" s="225" t="n">
        <f aca="false">IF('Indicator Date'!M53="","x",'Indicator Date'!M53)</f>
        <v>2015</v>
      </c>
      <c r="N53" s="225" t="n">
        <f aca="false">IF('Indicator Date'!N53="","x",'Indicator Date'!N53)</f>
        <v>2015</v>
      </c>
      <c r="O53" s="225" t="n">
        <f aca="false">IF('Indicator Date'!O53="","x",'Indicator Date'!O53)</f>
        <v>2015</v>
      </c>
      <c r="P53" s="225" t="n">
        <f aca="false">IF('Indicator Date'!P53="","x",'Indicator Date'!P53)</f>
        <v>2015</v>
      </c>
      <c r="Q53" s="225" t="n">
        <f aca="false">IF('Indicator Date'!Q53="","x",'Indicator Date'!Q53)</f>
        <v>2020</v>
      </c>
      <c r="R53" s="225" t="n">
        <f aca="false">IF('Indicator Date'!R53="","x",'Indicator Date'!R53)</f>
        <v>2020</v>
      </c>
      <c r="S53" s="225" t="n">
        <f aca="false">IF('Indicator Date'!S53="","x",'Indicator Date'!S53)</f>
        <v>2020</v>
      </c>
      <c r="T53" s="225" t="n">
        <f aca="false">IF('Indicator Date'!T53="","x",'Indicator Date'!T53)</f>
        <v>2020</v>
      </c>
      <c r="U53" s="225" t="n">
        <f aca="false">IF('Indicator Date'!U53="","x",'Indicator Date'!U53)</f>
        <v>2015</v>
      </c>
      <c r="V53" s="225" t="n">
        <f aca="false">IF('Indicator Date'!V53="","x",'Indicator Date'!V53)</f>
        <v>2015</v>
      </c>
      <c r="W53" s="225" t="n">
        <f aca="false">IF('Indicator Date'!W53="","x",'Indicator Date'!W53)</f>
        <v>2015</v>
      </c>
      <c r="X53" s="225" t="n">
        <f aca="false">IF('Indicator Date'!X53="","x",'Indicator Date'!X53)</f>
        <v>2020</v>
      </c>
      <c r="Y53" s="225" t="n">
        <f aca="false">IF('Indicator Date'!Y53="","x",'Indicator Date'!Y53)</f>
        <v>2020</v>
      </c>
      <c r="Z53" s="225" t="n">
        <f aca="false">IF('Indicator Date'!Z53="","x",'Indicator Date'!Z53)</f>
        <v>2020</v>
      </c>
      <c r="AA53" s="225" t="n">
        <f aca="false">IF('Indicator Date'!AA53="","x",'Indicator Date'!AA53)</f>
        <v>2010</v>
      </c>
      <c r="AB53" s="225" t="n">
        <f aca="false">IF('Indicator Date'!AB53="","x",'Indicator Date'!AB53)</f>
        <v>2020</v>
      </c>
      <c r="AC53" s="225" t="n">
        <f aca="false">IF('Indicator Date'!AC53="","x",'Indicator Date'!AC53)</f>
        <v>2020</v>
      </c>
      <c r="AD53" s="225" t="n">
        <f aca="false">IF('Indicator Date'!AD53="","x",'Indicator Date'!AD53)</f>
        <v>2018</v>
      </c>
      <c r="AE53" s="225" t="n">
        <f aca="false">IF('Indicator Date'!AE53="","x",'Indicator Date'!AE53)</f>
        <v>2020</v>
      </c>
      <c r="AF53" s="225" t="n">
        <f aca="false">IF('Indicator Date'!AF53="","x",'Indicator Date'!AF53)</f>
        <v>2018</v>
      </c>
      <c r="AG53" s="225" t="n">
        <f aca="false">IF('Indicator Date'!AG53="","x",'Indicator Date'!AG53)</f>
        <v>2020</v>
      </c>
      <c r="AH53" s="225" t="n">
        <f aca="false">IF('Indicator Date'!AH53="","x",'Indicator Date'!AH53)</f>
        <v>2022</v>
      </c>
      <c r="AI53" s="225" t="n">
        <f aca="false">IF('Indicator Date'!AI53="","x",'Indicator Date'!AI53)</f>
        <v>2021</v>
      </c>
      <c r="AJ53" s="225" t="n">
        <f aca="false">IF('Indicator Date'!AJ53="","x",'Indicator Date'!AJ53)</f>
        <v>2021</v>
      </c>
      <c r="AK53" s="225" t="n">
        <f aca="false">IF('Indicator Date'!AK53="","x",'Indicator Date'!AK53)</f>
        <v>2019</v>
      </c>
      <c r="AL53" s="225" t="str">
        <f aca="false">IF('Indicator Date'!AL53="","x",RIGHT('Indicator Date'!AL53,4))</f>
        <v>2014</v>
      </c>
      <c r="AM53" s="225" t="n">
        <f aca="false">IF('Indicator Date'!AM53="","x",'Indicator Date'!AM53)</f>
        <v>2022</v>
      </c>
      <c r="AN53" s="225" t="n">
        <f aca="false">IF('Indicator Date'!AN53="","x",'Indicator Date'!AN53)</f>
        <v>2019</v>
      </c>
      <c r="AO53" s="225" t="n">
        <f aca="false">IF('Indicator Date'!AO53="","x",'Indicator Date'!AO53)</f>
        <v>2020</v>
      </c>
      <c r="AP53" s="225" t="n">
        <f aca="false">IF('Indicator Date'!AP53="","x",'Indicator Date'!AP53)</f>
        <v>2020</v>
      </c>
      <c r="AQ53" s="225" t="n">
        <f aca="false">IF('Indicator Date'!AQ53="","x",'Indicator Date'!AQ53)</f>
        <v>2020</v>
      </c>
      <c r="AR53" s="225" t="n">
        <f aca="false">IF('Indicator Date'!AR53="","x",'Indicator Date'!AR53)</f>
        <v>2020</v>
      </c>
      <c r="AS53" s="225" t="n">
        <f aca="false">IF('Indicator Date'!AS53="","x",'Indicator Date'!AS53)</f>
        <v>2019</v>
      </c>
      <c r="AT53" s="225" t="n">
        <f aca="false">IF('Indicator Date'!AT53="","x",'Indicator Date'!AT53)</f>
        <v>2020</v>
      </c>
      <c r="AU53" s="225" t="n">
        <f aca="false">IF('Indicator Date'!AU53="","x",'Indicator Date'!AU53)</f>
        <v>2020</v>
      </c>
      <c r="AV53" s="225" t="n">
        <f aca="false">IF('Indicator Date'!AV53="","x",'Indicator Date'!AV53)</f>
        <v>2020</v>
      </c>
      <c r="AW53" s="225" t="n">
        <f aca="false">IF('Indicator Date'!AW53="","x",'Indicator Date'!AW53)</f>
        <v>2020</v>
      </c>
      <c r="AX53" s="225" t="n">
        <f aca="false">IF('Indicator Date'!AX53="","x",'Indicator Date'!AX53)</f>
        <v>2020</v>
      </c>
      <c r="AY53" s="225" t="n">
        <f aca="false">IF('Indicator Date'!AY53="","x",'Indicator Date'!AY53)</f>
        <v>2019</v>
      </c>
      <c r="AZ53" s="225" t="n">
        <f aca="false">IF('Indicator Date'!AZ53="","x",'Indicator Date'!AZ53)</f>
        <v>2020</v>
      </c>
      <c r="BA53" s="225" t="n">
        <f aca="false">IF('Indicator Date'!BA53="","x",'Indicator Date'!BA53)</f>
        <v>2020</v>
      </c>
      <c r="BB53" s="225" t="n">
        <f aca="false">IF('Indicator Date'!BB53="","x",'Indicator Date'!BB53)</f>
        <v>2021</v>
      </c>
      <c r="BC53" s="225" t="n">
        <f aca="false">IF('Indicator Date'!BC53="","x",'Indicator Date'!BC53)</f>
        <v>2022</v>
      </c>
      <c r="BD53" s="225" t="n">
        <f aca="false">IF('Indicator Date'!BD53="","x",YEAR('Indicator Date'!BD53))</f>
        <v>2022</v>
      </c>
      <c r="BE53" s="225" t="n">
        <f aca="false">IF('Indicator Date'!BE53="","x",YEAR('Indicator Date'!BE53))</f>
        <v>2021</v>
      </c>
      <c r="BF53" s="225" t="n">
        <f aca="false">IF('Indicator Date'!BF53="","x",'Indicator Date'!BF53)</f>
        <v>2021</v>
      </c>
      <c r="BG53" s="225" t="n">
        <f aca="false">IF('Indicator Date'!BG53="","x",'Indicator Date'!BG53)</f>
        <v>2020</v>
      </c>
      <c r="BH53" s="225" t="n">
        <f aca="false">IF('Indicator Date'!BH53="","x",'Indicator Date'!BH53)</f>
        <v>2020</v>
      </c>
      <c r="BI53" s="225" t="n">
        <f aca="false">IF('Indicator Date'!BI53="","x",'Indicator Date'!BI53)</f>
        <v>2015</v>
      </c>
      <c r="BJ53" s="225" t="n">
        <f aca="false">IF('Indicator Date'!BJ53="","x",'Indicator Date'!BJ53)</f>
        <v>2020</v>
      </c>
      <c r="BK53" s="225" t="n">
        <f aca="false">IF('Indicator Date'!BK53="","x",'Indicator Date'!BK53)</f>
        <v>2021</v>
      </c>
      <c r="BL53" s="225" t="n">
        <f aca="false">IF('Indicator Date'!BL53="","x",'Indicator Date'!BL53)</f>
        <v>2020</v>
      </c>
      <c r="BM53" s="225" t="n">
        <f aca="false">IF('Indicator Date'!BM53="","x",'Indicator Date'!BM53)</f>
        <v>2020</v>
      </c>
      <c r="BN53" s="225" t="n">
        <f aca="false">IF('Indicator Date'!BN53="","x",'Indicator Date'!BN53)</f>
        <v>2020</v>
      </c>
      <c r="BO53" s="225" t="n">
        <f aca="false">IF('Indicator Date'!BO53="","x",'Indicator Date'!BO53)</f>
        <v>2020</v>
      </c>
      <c r="BP53" s="225" t="n">
        <f aca="false">IF('Indicator Date'!BP53="","x",'Indicator Date'!BP53)</f>
        <v>2014</v>
      </c>
      <c r="BQ53" s="225" t="n">
        <f aca="false">IF('Indicator Date'!BQ53="","x",'Indicator Date'!BQ53)</f>
        <v>2020</v>
      </c>
      <c r="BR53" s="225" t="n">
        <f aca="false">IF('Indicator Date'!BR53="","x",'Indicator Date'!BR53)</f>
        <v>2020</v>
      </c>
      <c r="BS53" s="225" t="n">
        <f aca="false">IF('Indicator Date'!BS53="","x",'Indicator Date'!BS53)</f>
        <v>2016</v>
      </c>
      <c r="BT53" s="225" t="n">
        <f aca="false">IF('Indicator Date'!BT53="","x",'Indicator Date'!BT53)</f>
        <v>2020</v>
      </c>
      <c r="BU53" s="225" t="n">
        <f aca="false">IF('Indicator Date'!BU53="","x",'Indicator Date'!BU53)</f>
        <v>2020</v>
      </c>
      <c r="BV53" s="225" t="n">
        <f aca="false">IF('Indicator Date'!BV53="","x",'Indicator Date'!BV53)</f>
        <v>2020</v>
      </c>
      <c r="BW53" s="225" t="n">
        <f aca="false">IF('Indicator Date'!BW53="","x",'Indicator Date'!BW53)</f>
        <v>2019</v>
      </c>
      <c r="BX53" s="225" t="n">
        <f aca="false">IF('Indicator Date'!BX53="","x",'Indicator Date'!BX53)</f>
        <v>2017</v>
      </c>
      <c r="BY53" s="225" t="n">
        <f aca="false">IF('Indicator Date'!BY53="","x",'Indicator Date'!BY53)</f>
        <v>2020</v>
      </c>
      <c r="BZ53" s="225" t="n">
        <f aca="false">IF('Indicator Date'!BZ53="","x",'Indicator Date'!BZ53)</f>
        <v>2021</v>
      </c>
      <c r="CA53" s="225" t="n">
        <f aca="false">IF('Indicator Date'!CA53="","x",'Indicator Date'!CA53)</f>
        <v>2015</v>
      </c>
    </row>
    <row r="54" customFormat="false" ht="14.5" hidden="false" customHeight="false" outlineLevel="0" collapsed="false">
      <c r="A54" s="178" t="str">
        <f aca="false">'Indicator Data'!A56</f>
        <v>Egypt</v>
      </c>
      <c r="B54" s="220" t="str">
        <f aca="false">'Indicator Data'!B56</f>
        <v>EGY</v>
      </c>
      <c r="C54" s="225" t="n">
        <f aca="false">IF('Indicator Date'!C54="","x",'Indicator Date'!C54)</f>
        <v>2015</v>
      </c>
      <c r="D54" s="225" t="n">
        <f aca="false">IF('Indicator Date'!D54="","x",'Indicator Date'!D54)</f>
        <v>2015</v>
      </c>
      <c r="E54" s="225" t="n">
        <f aca="false">IF('Indicator Date'!E54="","x",'Indicator Date'!E54)</f>
        <v>2015</v>
      </c>
      <c r="F54" s="225" t="n">
        <f aca="false">IF('Indicator Date'!F54="","x",'Indicator Date'!F54)</f>
        <v>2015</v>
      </c>
      <c r="G54" s="225" t="n">
        <f aca="false">IF('Indicator Date'!G54="","x",'Indicator Date'!G54)</f>
        <v>2015</v>
      </c>
      <c r="H54" s="225" t="n">
        <f aca="false">IF('Indicator Date'!H54="","x",'Indicator Date'!H54)</f>
        <v>2015</v>
      </c>
      <c r="I54" s="225" t="n">
        <f aca="false">IF('Indicator Date'!I54="","x",'Indicator Date'!I54)</f>
        <v>2015</v>
      </c>
      <c r="J54" s="225" t="n">
        <f aca="false">IF('Indicator Date'!J54="","x",'Indicator Date'!J54)</f>
        <v>2021</v>
      </c>
      <c r="K54" s="225" t="n">
        <f aca="false">IF('Indicator Date'!K54="","x",'Indicator Date'!K54)</f>
        <v>2021</v>
      </c>
      <c r="L54" s="225" t="n">
        <f aca="false">IF('Indicator Date'!L54="","x",'Indicator Date'!L54)</f>
        <v>2020</v>
      </c>
      <c r="M54" s="225" t="n">
        <f aca="false">IF('Indicator Date'!M54="","x",'Indicator Date'!M54)</f>
        <v>2015</v>
      </c>
      <c r="N54" s="225" t="n">
        <f aca="false">IF('Indicator Date'!N54="","x",'Indicator Date'!N54)</f>
        <v>2015</v>
      </c>
      <c r="O54" s="225" t="n">
        <f aca="false">IF('Indicator Date'!O54="","x",'Indicator Date'!O54)</f>
        <v>2015</v>
      </c>
      <c r="P54" s="225" t="n">
        <f aca="false">IF('Indicator Date'!P54="","x",'Indicator Date'!P54)</f>
        <v>2015</v>
      </c>
      <c r="Q54" s="225" t="n">
        <f aca="false">IF('Indicator Date'!Q54="","x",'Indicator Date'!Q54)</f>
        <v>2020</v>
      </c>
      <c r="R54" s="225" t="n">
        <f aca="false">IF('Indicator Date'!R54="","x",'Indicator Date'!R54)</f>
        <v>2020</v>
      </c>
      <c r="S54" s="225" t="n">
        <f aca="false">IF('Indicator Date'!S54="","x",'Indicator Date'!S54)</f>
        <v>2020</v>
      </c>
      <c r="T54" s="225" t="n">
        <f aca="false">IF('Indicator Date'!T54="","x",'Indicator Date'!T54)</f>
        <v>2020</v>
      </c>
      <c r="U54" s="225" t="n">
        <f aca="false">IF('Indicator Date'!U54="","x",'Indicator Date'!U54)</f>
        <v>2015</v>
      </c>
      <c r="V54" s="225" t="n">
        <f aca="false">IF('Indicator Date'!V54="","x",'Indicator Date'!V54)</f>
        <v>2015</v>
      </c>
      <c r="W54" s="225" t="n">
        <f aca="false">IF('Indicator Date'!W54="","x",'Indicator Date'!W54)</f>
        <v>2015</v>
      </c>
      <c r="X54" s="225" t="n">
        <f aca="false">IF('Indicator Date'!X54="","x",'Indicator Date'!X54)</f>
        <v>2020</v>
      </c>
      <c r="Y54" s="225" t="n">
        <f aca="false">IF('Indicator Date'!Y54="","x",'Indicator Date'!Y54)</f>
        <v>2020</v>
      </c>
      <c r="Z54" s="225" t="n">
        <f aca="false">IF('Indicator Date'!Z54="","x",'Indicator Date'!Z54)</f>
        <v>2020</v>
      </c>
      <c r="AA54" s="225" t="n">
        <f aca="false">IF('Indicator Date'!AA54="","x",'Indicator Date'!AA54)</f>
        <v>2014</v>
      </c>
      <c r="AB54" s="225" t="n">
        <f aca="false">IF('Indicator Date'!AB54="","x",'Indicator Date'!AB54)</f>
        <v>2020</v>
      </c>
      <c r="AC54" s="225" t="n">
        <f aca="false">IF('Indicator Date'!AC54="","x",'Indicator Date'!AC54)</f>
        <v>2020</v>
      </c>
      <c r="AD54" s="225" t="n">
        <f aca="false">IF('Indicator Date'!AD54="","x",'Indicator Date'!AD54)</f>
        <v>2019</v>
      </c>
      <c r="AE54" s="225" t="n">
        <f aca="false">IF('Indicator Date'!AE54="","x",'Indicator Date'!AE54)</f>
        <v>2020</v>
      </c>
      <c r="AF54" s="225" t="n">
        <f aca="false">IF('Indicator Date'!AF54="","x",'Indicator Date'!AF54)</f>
        <v>2018</v>
      </c>
      <c r="AG54" s="225" t="n">
        <f aca="false">IF('Indicator Date'!AG54="","x",'Indicator Date'!AG54)</f>
        <v>2020</v>
      </c>
      <c r="AH54" s="225" t="n">
        <f aca="false">IF('Indicator Date'!AH54="","x",'Indicator Date'!AH54)</f>
        <v>2022</v>
      </c>
      <c r="AI54" s="225" t="n">
        <f aca="false">IF('Indicator Date'!AI54="","x",'Indicator Date'!AI54)</f>
        <v>2021</v>
      </c>
      <c r="AJ54" s="225" t="n">
        <f aca="false">IF('Indicator Date'!AJ54="","x",'Indicator Date'!AJ54)</f>
        <v>2021</v>
      </c>
      <c r="AK54" s="225" t="n">
        <f aca="false">IF('Indicator Date'!AK54="","x",'Indicator Date'!AK54)</f>
        <v>2019</v>
      </c>
      <c r="AL54" s="225" t="str">
        <f aca="false">IF('Indicator Date'!AL54="","x",RIGHT('Indicator Date'!AL54,4))</f>
        <v>2014</v>
      </c>
      <c r="AM54" s="225" t="n">
        <f aca="false">IF('Indicator Date'!AM54="","x",'Indicator Date'!AM54)</f>
        <v>2022</v>
      </c>
      <c r="AN54" s="225" t="n">
        <f aca="false">IF('Indicator Date'!AN54="","x",'Indicator Date'!AN54)</f>
        <v>2019</v>
      </c>
      <c r="AO54" s="225" t="n">
        <f aca="false">IF('Indicator Date'!AO54="","x",'Indicator Date'!AO54)</f>
        <v>2020</v>
      </c>
      <c r="AP54" s="225" t="n">
        <f aca="false">IF('Indicator Date'!AP54="","x",'Indicator Date'!AP54)</f>
        <v>2020</v>
      </c>
      <c r="AQ54" s="225" t="n">
        <f aca="false">IF('Indicator Date'!AQ54="","x",'Indicator Date'!AQ54)</f>
        <v>2020</v>
      </c>
      <c r="AR54" s="225" t="n">
        <f aca="false">IF('Indicator Date'!AR54="","x",'Indicator Date'!AR54)</f>
        <v>2020</v>
      </c>
      <c r="AS54" s="225" t="n">
        <f aca="false">IF('Indicator Date'!AS54="","x",'Indicator Date'!AS54)</f>
        <v>2014</v>
      </c>
      <c r="AT54" s="225" t="n">
        <f aca="false">IF('Indicator Date'!AT54="","x",'Indicator Date'!AT54)</f>
        <v>2020</v>
      </c>
      <c r="AU54" s="225" t="n">
        <f aca="false">IF('Indicator Date'!AU54="","x",'Indicator Date'!AU54)</f>
        <v>2020</v>
      </c>
      <c r="AV54" s="225" t="n">
        <f aca="false">IF('Indicator Date'!AV54="","x",'Indicator Date'!AV54)</f>
        <v>2020</v>
      </c>
      <c r="AW54" s="225" t="n">
        <f aca="false">IF('Indicator Date'!AW54="","x",'Indicator Date'!AW54)</f>
        <v>2020</v>
      </c>
      <c r="AX54" s="225" t="n">
        <f aca="false">IF('Indicator Date'!AX54="","x",'Indicator Date'!AX54)</f>
        <v>2020</v>
      </c>
      <c r="AY54" s="225" t="n">
        <f aca="false">IF('Indicator Date'!AY54="","x",'Indicator Date'!AY54)</f>
        <v>2019</v>
      </c>
      <c r="AZ54" s="225" t="n">
        <f aca="false">IF('Indicator Date'!AZ54="","x",'Indicator Date'!AZ54)</f>
        <v>2017</v>
      </c>
      <c r="BA54" s="225" t="n">
        <f aca="false">IF('Indicator Date'!BA54="","x",'Indicator Date'!BA54)</f>
        <v>2020</v>
      </c>
      <c r="BB54" s="225" t="n">
        <f aca="false">IF('Indicator Date'!BB54="","x",'Indicator Date'!BB54)</f>
        <v>2021</v>
      </c>
      <c r="BC54" s="225" t="n">
        <f aca="false">IF('Indicator Date'!BC54="","x",'Indicator Date'!BC54)</f>
        <v>2022</v>
      </c>
      <c r="BD54" s="225" t="n">
        <f aca="false">IF('Indicator Date'!BD54="","x",YEAR('Indicator Date'!BD54))</f>
        <v>2022</v>
      </c>
      <c r="BE54" s="225" t="n">
        <f aca="false">IF('Indicator Date'!BE54="","x",YEAR('Indicator Date'!BE54))</f>
        <v>2022</v>
      </c>
      <c r="BF54" s="225" t="n">
        <f aca="false">IF('Indicator Date'!BF54="","x",'Indicator Date'!BF54)</f>
        <v>2021</v>
      </c>
      <c r="BG54" s="225" t="n">
        <f aca="false">IF('Indicator Date'!BG54="","x",'Indicator Date'!BG54)</f>
        <v>2020</v>
      </c>
      <c r="BH54" s="225" t="n">
        <f aca="false">IF('Indicator Date'!BH54="","x",'Indicator Date'!BH54)</f>
        <v>2020</v>
      </c>
      <c r="BI54" s="225" t="n">
        <f aca="false">IF('Indicator Date'!BI54="","x",'Indicator Date'!BI54)</f>
        <v>2015</v>
      </c>
      <c r="BJ54" s="225" t="n">
        <f aca="false">IF('Indicator Date'!BJ54="","x",'Indicator Date'!BJ54)</f>
        <v>2020</v>
      </c>
      <c r="BK54" s="225" t="n">
        <f aca="false">IF('Indicator Date'!BK54="","x",'Indicator Date'!BK54)</f>
        <v>2021</v>
      </c>
      <c r="BL54" s="225" t="n">
        <f aca="false">IF('Indicator Date'!BL54="","x",'Indicator Date'!BL54)</f>
        <v>2020</v>
      </c>
      <c r="BM54" s="225" t="n">
        <f aca="false">IF('Indicator Date'!BM54="","x",'Indicator Date'!BM54)</f>
        <v>2017</v>
      </c>
      <c r="BN54" s="225" t="n">
        <f aca="false">IF('Indicator Date'!BN54="","x",'Indicator Date'!BN54)</f>
        <v>2020</v>
      </c>
      <c r="BO54" s="225" t="n">
        <f aca="false">IF('Indicator Date'!BO54="","x",'Indicator Date'!BO54)</f>
        <v>2020</v>
      </c>
      <c r="BP54" s="225" t="n">
        <f aca="false">IF('Indicator Date'!BP54="","x",'Indicator Date'!BP54)</f>
        <v>2014</v>
      </c>
      <c r="BQ54" s="225" t="n">
        <f aca="false">IF('Indicator Date'!BQ54="","x",'Indicator Date'!BQ54)</f>
        <v>2020</v>
      </c>
      <c r="BR54" s="225" t="n">
        <f aca="false">IF('Indicator Date'!BR54="","x",'Indicator Date'!BR54)</f>
        <v>2020</v>
      </c>
      <c r="BS54" s="225" t="n">
        <f aca="false">IF('Indicator Date'!BS54="","x",'Indicator Date'!BS54)</f>
        <v>2017</v>
      </c>
      <c r="BT54" s="225" t="n">
        <f aca="false">IF('Indicator Date'!BT54="","x",'Indicator Date'!BT54)</f>
        <v>2020</v>
      </c>
      <c r="BU54" s="225" t="n">
        <f aca="false">IF('Indicator Date'!BU54="","x",'Indicator Date'!BU54)</f>
        <v>2020</v>
      </c>
      <c r="BV54" s="225" t="str">
        <f aca="false">IF('Indicator Date'!BV54="","x",'Indicator Date'!BV54)</f>
        <v>x</v>
      </c>
      <c r="BW54" s="225" t="n">
        <f aca="false">IF('Indicator Date'!BW54="","x",'Indicator Date'!BW54)</f>
        <v>2019</v>
      </c>
      <c r="BX54" s="225" t="n">
        <f aca="false">IF('Indicator Date'!BX54="","x",'Indicator Date'!BX54)</f>
        <v>2017</v>
      </c>
      <c r="BY54" s="225" t="n">
        <f aca="false">IF('Indicator Date'!BY54="","x",'Indicator Date'!BY54)</f>
        <v>2020</v>
      </c>
      <c r="BZ54" s="225" t="n">
        <f aca="false">IF('Indicator Date'!BZ54="","x",'Indicator Date'!BZ54)</f>
        <v>2021</v>
      </c>
      <c r="CA54" s="225" t="n">
        <f aca="false">IF('Indicator Date'!CA54="","x",'Indicator Date'!CA54)</f>
        <v>2015</v>
      </c>
    </row>
    <row r="55" customFormat="false" ht="14.5" hidden="false" customHeight="false" outlineLevel="0" collapsed="false">
      <c r="A55" s="178" t="str">
        <f aca="false">'Indicator Data'!A57</f>
        <v>El Salvador</v>
      </c>
      <c r="B55" s="220" t="str">
        <f aca="false">'Indicator Data'!B57</f>
        <v>SLV</v>
      </c>
      <c r="C55" s="225" t="n">
        <f aca="false">IF('Indicator Date'!C55="","x",'Indicator Date'!C55)</f>
        <v>2015</v>
      </c>
      <c r="D55" s="225" t="n">
        <f aca="false">IF('Indicator Date'!D55="","x",'Indicator Date'!D55)</f>
        <v>2015</v>
      </c>
      <c r="E55" s="225" t="n">
        <f aca="false">IF('Indicator Date'!E55="","x",'Indicator Date'!E55)</f>
        <v>2015</v>
      </c>
      <c r="F55" s="225" t="n">
        <f aca="false">IF('Indicator Date'!F55="","x",'Indicator Date'!F55)</f>
        <v>2015</v>
      </c>
      <c r="G55" s="225" t="n">
        <f aca="false">IF('Indicator Date'!G55="","x",'Indicator Date'!G55)</f>
        <v>2015</v>
      </c>
      <c r="H55" s="225" t="n">
        <f aca="false">IF('Indicator Date'!H55="","x",'Indicator Date'!H55)</f>
        <v>2015</v>
      </c>
      <c r="I55" s="225" t="n">
        <f aca="false">IF('Indicator Date'!I55="","x",'Indicator Date'!I55)</f>
        <v>2015</v>
      </c>
      <c r="J55" s="225" t="n">
        <f aca="false">IF('Indicator Date'!J55="","x",'Indicator Date'!J55)</f>
        <v>2021</v>
      </c>
      <c r="K55" s="225" t="n">
        <f aca="false">IF('Indicator Date'!K55="","x",'Indicator Date'!K55)</f>
        <v>2021</v>
      </c>
      <c r="L55" s="225" t="n">
        <f aca="false">IF('Indicator Date'!L55="","x",'Indicator Date'!L55)</f>
        <v>2020</v>
      </c>
      <c r="M55" s="225" t="n">
        <f aca="false">IF('Indicator Date'!M55="","x",'Indicator Date'!M55)</f>
        <v>2015</v>
      </c>
      <c r="N55" s="225" t="n">
        <f aca="false">IF('Indicator Date'!N55="","x",'Indicator Date'!N55)</f>
        <v>2015</v>
      </c>
      <c r="O55" s="225" t="n">
        <f aca="false">IF('Indicator Date'!O55="","x",'Indicator Date'!O55)</f>
        <v>2015</v>
      </c>
      <c r="P55" s="225" t="n">
        <f aca="false">IF('Indicator Date'!P55="","x",'Indicator Date'!P55)</f>
        <v>2015</v>
      </c>
      <c r="Q55" s="225" t="n">
        <f aca="false">IF('Indicator Date'!Q55="","x",'Indicator Date'!Q55)</f>
        <v>2020</v>
      </c>
      <c r="R55" s="225" t="n">
        <f aca="false">IF('Indicator Date'!R55="","x",'Indicator Date'!R55)</f>
        <v>2020</v>
      </c>
      <c r="S55" s="225" t="n">
        <f aca="false">IF('Indicator Date'!S55="","x",'Indicator Date'!S55)</f>
        <v>2020</v>
      </c>
      <c r="T55" s="225" t="n">
        <f aca="false">IF('Indicator Date'!T55="","x",'Indicator Date'!T55)</f>
        <v>2020</v>
      </c>
      <c r="U55" s="225" t="n">
        <f aca="false">IF('Indicator Date'!U55="","x",'Indicator Date'!U55)</f>
        <v>2015</v>
      </c>
      <c r="V55" s="225" t="n">
        <f aca="false">IF('Indicator Date'!V55="","x",'Indicator Date'!V55)</f>
        <v>2015</v>
      </c>
      <c r="W55" s="225" t="n">
        <f aca="false">IF('Indicator Date'!W55="","x",'Indicator Date'!W55)</f>
        <v>2015</v>
      </c>
      <c r="X55" s="225" t="n">
        <f aca="false">IF('Indicator Date'!X55="","x",'Indicator Date'!X55)</f>
        <v>2020</v>
      </c>
      <c r="Y55" s="225" t="n">
        <f aca="false">IF('Indicator Date'!Y55="","x",'Indicator Date'!Y55)</f>
        <v>2020</v>
      </c>
      <c r="Z55" s="225" t="n">
        <f aca="false">IF('Indicator Date'!Z55="","x",'Indicator Date'!Z55)</f>
        <v>2020</v>
      </c>
      <c r="AA55" s="225" t="n">
        <f aca="false">IF('Indicator Date'!AA55="","x",'Indicator Date'!AA55)</f>
        <v>2007</v>
      </c>
      <c r="AB55" s="225" t="n">
        <f aca="false">IF('Indicator Date'!AB55="","x",'Indicator Date'!AB55)</f>
        <v>2020</v>
      </c>
      <c r="AC55" s="225" t="n">
        <f aca="false">IF('Indicator Date'!AC55="","x",'Indicator Date'!AC55)</f>
        <v>2018</v>
      </c>
      <c r="AD55" s="225" t="n">
        <f aca="false">IF('Indicator Date'!AD55="","x",'Indicator Date'!AD55)</f>
        <v>2016</v>
      </c>
      <c r="AE55" s="225" t="n">
        <f aca="false">IF('Indicator Date'!AE55="","x",'Indicator Date'!AE55)</f>
        <v>2020</v>
      </c>
      <c r="AF55" s="225" t="n">
        <f aca="false">IF('Indicator Date'!AF55="","x",'Indicator Date'!AF55)</f>
        <v>2018</v>
      </c>
      <c r="AG55" s="225" t="n">
        <f aca="false">IF('Indicator Date'!AG55="","x",'Indicator Date'!AG55)</f>
        <v>2020</v>
      </c>
      <c r="AH55" s="225" t="n">
        <f aca="false">IF('Indicator Date'!AH55="","x",'Indicator Date'!AH55)</f>
        <v>2022</v>
      </c>
      <c r="AI55" s="225" t="n">
        <f aca="false">IF('Indicator Date'!AI55="","x",'Indicator Date'!AI55)</f>
        <v>2021</v>
      </c>
      <c r="AJ55" s="225" t="n">
        <f aca="false">IF('Indicator Date'!AJ55="","x",'Indicator Date'!AJ55)</f>
        <v>2021</v>
      </c>
      <c r="AK55" s="225" t="n">
        <f aca="false">IF('Indicator Date'!AK55="","x",'Indicator Date'!AK55)</f>
        <v>2019</v>
      </c>
      <c r="AL55" s="225" t="str">
        <f aca="false">IF('Indicator Date'!AL55="","x",RIGHT('Indicator Date'!AL55,4))</f>
        <v>2014</v>
      </c>
      <c r="AM55" s="225" t="n">
        <f aca="false">IF('Indicator Date'!AM55="","x",'Indicator Date'!AM55)</f>
        <v>2022</v>
      </c>
      <c r="AN55" s="225" t="n">
        <f aca="false">IF('Indicator Date'!AN55="","x",'Indicator Date'!AN55)</f>
        <v>2019</v>
      </c>
      <c r="AO55" s="225" t="n">
        <f aca="false">IF('Indicator Date'!AO55="","x",'Indicator Date'!AO55)</f>
        <v>2020</v>
      </c>
      <c r="AP55" s="225" t="n">
        <f aca="false">IF('Indicator Date'!AP55="","x",'Indicator Date'!AP55)</f>
        <v>2020</v>
      </c>
      <c r="AQ55" s="225" t="n">
        <f aca="false">IF('Indicator Date'!AQ55="","x",'Indicator Date'!AQ55)</f>
        <v>2020</v>
      </c>
      <c r="AR55" s="225" t="n">
        <f aca="false">IF('Indicator Date'!AR55="","x",'Indicator Date'!AR55)</f>
        <v>2020</v>
      </c>
      <c r="AS55" s="225" t="n">
        <f aca="false">IF('Indicator Date'!AS55="","x",'Indicator Date'!AS55)</f>
        <v>2014</v>
      </c>
      <c r="AT55" s="225" t="n">
        <f aca="false">IF('Indicator Date'!AT55="","x",'Indicator Date'!AT55)</f>
        <v>2020</v>
      </c>
      <c r="AU55" s="225" t="n">
        <f aca="false">IF('Indicator Date'!AU55="","x",'Indicator Date'!AU55)</f>
        <v>2020</v>
      </c>
      <c r="AV55" s="225" t="n">
        <f aca="false">IF('Indicator Date'!AV55="","x",'Indicator Date'!AV55)</f>
        <v>2020</v>
      </c>
      <c r="AW55" s="225" t="n">
        <f aca="false">IF('Indicator Date'!AW55="","x",'Indicator Date'!AW55)</f>
        <v>2020</v>
      </c>
      <c r="AX55" s="225" t="n">
        <f aca="false">IF('Indicator Date'!AX55="","x",'Indicator Date'!AX55)</f>
        <v>2020</v>
      </c>
      <c r="AY55" s="225" t="n">
        <f aca="false">IF('Indicator Date'!AY55="","x",'Indicator Date'!AY55)</f>
        <v>2019</v>
      </c>
      <c r="AZ55" s="225" t="n">
        <f aca="false">IF('Indicator Date'!AZ55="","x",'Indicator Date'!AZ55)</f>
        <v>2019</v>
      </c>
      <c r="BA55" s="225" t="n">
        <f aca="false">IF('Indicator Date'!BA55="","x",'Indicator Date'!BA55)</f>
        <v>2020</v>
      </c>
      <c r="BB55" s="225" t="n">
        <f aca="false">IF('Indicator Date'!BB55="","x",'Indicator Date'!BB55)</f>
        <v>2021</v>
      </c>
      <c r="BC55" s="225" t="n">
        <f aca="false">IF('Indicator Date'!BC55="","x",'Indicator Date'!BC55)</f>
        <v>2022</v>
      </c>
      <c r="BD55" s="225" t="n">
        <f aca="false">IF('Indicator Date'!BD55="","x",YEAR('Indicator Date'!BD55))</f>
        <v>2022</v>
      </c>
      <c r="BE55" s="225" t="n">
        <f aca="false">IF('Indicator Date'!BE55="","x",YEAR('Indicator Date'!BE55))</f>
        <v>2021</v>
      </c>
      <c r="BF55" s="225" t="n">
        <f aca="false">IF('Indicator Date'!BF55="","x",'Indicator Date'!BF55)</f>
        <v>2021</v>
      </c>
      <c r="BG55" s="225" t="n">
        <f aca="false">IF('Indicator Date'!BG55="","x",'Indicator Date'!BG55)</f>
        <v>2020</v>
      </c>
      <c r="BH55" s="225" t="n">
        <f aca="false">IF('Indicator Date'!BH55="","x",'Indicator Date'!BH55)</f>
        <v>2020</v>
      </c>
      <c r="BI55" s="225" t="n">
        <f aca="false">IF('Indicator Date'!BI55="","x",'Indicator Date'!BI55)</f>
        <v>2013</v>
      </c>
      <c r="BJ55" s="225" t="n">
        <f aca="false">IF('Indicator Date'!BJ55="","x",'Indicator Date'!BJ55)</f>
        <v>2020</v>
      </c>
      <c r="BK55" s="225" t="n">
        <f aca="false">IF('Indicator Date'!BK55="","x",'Indicator Date'!BK55)</f>
        <v>2021</v>
      </c>
      <c r="BL55" s="225" t="n">
        <f aca="false">IF('Indicator Date'!BL55="","x",'Indicator Date'!BL55)</f>
        <v>2020</v>
      </c>
      <c r="BM55" s="225" t="n">
        <f aca="false">IF('Indicator Date'!BM55="","x",'Indicator Date'!BM55)</f>
        <v>2020</v>
      </c>
      <c r="BN55" s="225" t="n">
        <f aca="false">IF('Indicator Date'!BN55="","x",'Indicator Date'!BN55)</f>
        <v>2020</v>
      </c>
      <c r="BO55" s="225" t="n">
        <f aca="false">IF('Indicator Date'!BO55="","x",'Indicator Date'!BO55)</f>
        <v>2020</v>
      </c>
      <c r="BP55" s="225" t="n">
        <f aca="false">IF('Indicator Date'!BP55="","x",'Indicator Date'!BP55)</f>
        <v>2014</v>
      </c>
      <c r="BQ55" s="225" t="n">
        <f aca="false">IF('Indicator Date'!BQ55="","x",'Indicator Date'!BQ55)</f>
        <v>2020</v>
      </c>
      <c r="BR55" s="225" t="n">
        <f aca="false">IF('Indicator Date'!BR55="","x",'Indicator Date'!BR55)</f>
        <v>2020</v>
      </c>
      <c r="BS55" s="225" t="n">
        <f aca="false">IF('Indicator Date'!BS55="","x",'Indicator Date'!BS55)</f>
        <v>2016</v>
      </c>
      <c r="BT55" s="225" t="n">
        <f aca="false">IF('Indicator Date'!BT55="","x",'Indicator Date'!BT55)</f>
        <v>2020</v>
      </c>
      <c r="BU55" s="225" t="n">
        <f aca="false">IF('Indicator Date'!BU55="","x",'Indicator Date'!BU55)</f>
        <v>2020</v>
      </c>
      <c r="BV55" s="225" t="n">
        <f aca="false">IF('Indicator Date'!BV55="","x",'Indicator Date'!BV55)</f>
        <v>2020</v>
      </c>
      <c r="BW55" s="225" t="n">
        <f aca="false">IF('Indicator Date'!BW55="","x",'Indicator Date'!BW55)</f>
        <v>2019</v>
      </c>
      <c r="BX55" s="225" t="n">
        <f aca="false">IF('Indicator Date'!BX55="","x",'Indicator Date'!BX55)</f>
        <v>2017</v>
      </c>
      <c r="BY55" s="225" t="n">
        <f aca="false">IF('Indicator Date'!BY55="","x",'Indicator Date'!BY55)</f>
        <v>2020</v>
      </c>
      <c r="BZ55" s="225" t="n">
        <f aca="false">IF('Indicator Date'!BZ55="","x",'Indicator Date'!BZ55)</f>
        <v>2021</v>
      </c>
      <c r="CA55" s="225" t="n">
        <f aca="false">IF('Indicator Date'!CA55="","x",'Indicator Date'!CA55)</f>
        <v>2015</v>
      </c>
    </row>
    <row r="56" customFormat="false" ht="14.5" hidden="false" customHeight="false" outlineLevel="0" collapsed="false">
      <c r="A56" s="178" t="str">
        <f aca="false">'Indicator Data'!A58</f>
        <v>Equatorial Guinea</v>
      </c>
      <c r="B56" s="220" t="str">
        <f aca="false">'Indicator Data'!B58</f>
        <v>GNQ</v>
      </c>
      <c r="C56" s="225" t="n">
        <f aca="false">IF('Indicator Date'!C56="","x",'Indicator Date'!C56)</f>
        <v>2015</v>
      </c>
      <c r="D56" s="225" t="n">
        <f aca="false">IF('Indicator Date'!D56="","x",'Indicator Date'!D56)</f>
        <v>2015</v>
      </c>
      <c r="E56" s="225" t="n">
        <f aca="false">IF('Indicator Date'!E56="","x",'Indicator Date'!E56)</f>
        <v>2015</v>
      </c>
      <c r="F56" s="225" t="n">
        <f aca="false">IF('Indicator Date'!F56="","x",'Indicator Date'!F56)</f>
        <v>2015</v>
      </c>
      <c r="G56" s="225" t="n">
        <f aca="false">IF('Indicator Date'!G56="","x",'Indicator Date'!G56)</f>
        <v>2015</v>
      </c>
      <c r="H56" s="225" t="n">
        <f aca="false">IF('Indicator Date'!H56="","x",'Indicator Date'!H56)</f>
        <v>2015</v>
      </c>
      <c r="I56" s="225" t="n">
        <f aca="false">IF('Indicator Date'!I56="","x",'Indicator Date'!I56)</f>
        <v>2015</v>
      </c>
      <c r="J56" s="225" t="n">
        <f aca="false">IF('Indicator Date'!J56="","x",'Indicator Date'!J56)</f>
        <v>2021</v>
      </c>
      <c r="K56" s="225" t="n">
        <f aca="false">IF('Indicator Date'!K56="","x",'Indicator Date'!K56)</f>
        <v>2021</v>
      </c>
      <c r="L56" s="225" t="n">
        <f aca="false">IF('Indicator Date'!L56="","x",'Indicator Date'!L56)</f>
        <v>2020</v>
      </c>
      <c r="M56" s="225" t="n">
        <f aca="false">IF('Indicator Date'!M56="","x",'Indicator Date'!M56)</f>
        <v>2015</v>
      </c>
      <c r="N56" s="225" t="n">
        <f aca="false">IF('Indicator Date'!N56="","x",'Indicator Date'!N56)</f>
        <v>2015</v>
      </c>
      <c r="O56" s="225" t="n">
        <f aca="false">IF('Indicator Date'!O56="","x",'Indicator Date'!O56)</f>
        <v>2015</v>
      </c>
      <c r="P56" s="225" t="n">
        <f aca="false">IF('Indicator Date'!P56="","x",'Indicator Date'!P56)</f>
        <v>2015</v>
      </c>
      <c r="Q56" s="225" t="n">
        <f aca="false">IF('Indicator Date'!Q56="","x",'Indicator Date'!Q56)</f>
        <v>2020</v>
      </c>
      <c r="R56" s="225" t="n">
        <f aca="false">IF('Indicator Date'!R56="","x",'Indicator Date'!R56)</f>
        <v>2020</v>
      </c>
      <c r="S56" s="225" t="n">
        <f aca="false">IF('Indicator Date'!S56="","x",'Indicator Date'!S56)</f>
        <v>2020</v>
      </c>
      <c r="T56" s="225" t="n">
        <f aca="false">IF('Indicator Date'!T56="","x",'Indicator Date'!T56)</f>
        <v>2020</v>
      </c>
      <c r="U56" s="225" t="n">
        <f aca="false">IF('Indicator Date'!U56="","x",'Indicator Date'!U56)</f>
        <v>2015</v>
      </c>
      <c r="V56" s="225" t="n">
        <f aca="false">IF('Indicator Date'!V56="","x",'Indicator Date'!V56)</f>
        <v>2015</v>
      </c>
      <c r="W56" s="225" t="n">
        <f aca="false">IF('Indicator Date'!W56="","x",'Indicator Date'!W56)</f>
        <v>2015</v>
      </c>
      <c r="X56" s="225" t="n">
        <f aca="false">IF('Indicator Date'!X56="","x",'Indicator Date'!X56)</f>
        <v>2020</v>
      </c>
      <c r="Y56" s="225" t="n">
        <f aca="false">IF('Indicator Date'!Y56="","x",'Indicator Date'!Y56)</f>
        <v>2020</v>
      </c>
      <c r="Z56" s="225" t="n">
        <f aca="false">IF('Indicator Date'!Z56="","x",'Indicator Date'!Z56)</f>
        <v>2020</v>
      </c>
      <c r="AA56" s="225" t="str">
        <f aca="false">IF('Indicator Date'!AA56="","x",'Indicator Date'!AA56)</f>
        <v>x</v>
      </c>
      <c r="AB56" s="225" t="n">
        <f aca="false">IF('Indicator Date'!AB56="","x",'Indicator Date'!AB56)</f>
        <v>2017</v>
      </c>
      <c r="AC56" s="225" t="n">
        <f aca="false">IF('Indicator Date'!AC56="","x",'Indicator Date'!AC56)</f>
        <v>2015</v>
      </c>
      <c r="AD56" s="225" t="n">
        <f aca="false">IF('Indicator Date'!AD56="","x",'Indicator Date'!AD56)</f>
        <v>2013</v>
      </c>
      <c r="AE56" s="225" t="n">
        <f aca="false">IF('Indicator Date'!AE56="","x",'Indicator Date'!AE56)</f>
        <v>2020</v>
      </c>
      <c r="AF56" s="225" t="n">
        <f aca="false">IF('Indicator Date'!AF56="","x",'Indicator Date'!AF56)</f>
        <v>2018</v>
      </c>
      <c r="AG56" s="225" t="n">
        <f aca="false">IF('Indicator Date'!AG56="","x",'Indicator Date'!AG56)</f>
        <v>2020</v>
      </c>
      <c r="AH56" s="225" t="n">
        <f aca="false">IF('Indicator Date'!AH56="","x",'Indicator Date'!AH56)</f>
        <v>2022</v>
      </c>
      <c r="AI56" s="225" t="n">
        <f aca="false">IF('Indicator Date'!AI56="","x",'Indicator Date'!AI56)</f>
        <v>2021</v>
      </c>
      <c r="AJ56" s="225" t="n">
        <f aca="false">IF('Indicator Date'!AJ56="","x",'Indicator Date'!AJ56)</f>
        <v>2021</v>
      </c>
      <c r="AK56" s="225" t="n">
        <f aca="false">IF('Indicator Date'!AK56="","x",'Indicator Date'!AK56)</f>
        <v>2019</v>
      </c>
      <c r="AL56" s="225" t="str">
        <f aca="false">IF('Indicator Date'!AL56="","x",RIGHT('Indicator Date'!AL56,4))</f>
        <v>x</v>
      </c>
      <c r="AM56" s="225" t="n">
        <f aca="false">IF('Indicator Date'!AM56="","x",'Indicator Date'!AM56)</f>
        <v>2022</v>
      </c>
      <c r="AN56" s="225" t="n">
        <f aca="false">IF('Indicator Date'!AN56="","x",'Indicator Date'!AN56)</f>
        <v>2019</v>
      </c>
      <c r="AO56" s="225" t="n">
        <f aca="false">IF('Indicator Date'!AO56="","x",'Indicator Date'!AO56)</f>
        <v>2020</v>
      </c>
      <c r="AP56" s="225" t="n">
        <f aca="false">IF('Indicator Date'!AP56="","x",'Indicator Date'!AP56)</f>
        <v>2020</v>
      </c>
      <c r="AQ56" s="225" t="n">
        <f aca="false">IF('Indicator Date'!AQ56="","x",'Indicator Date'!AQ56)</f>
        <v>2019</v>
      </c>
      <c r="AR56" s="225" t="n">
        <f aca="false">IF('Indicator Date'!AR56="","x",'Indicator Date'!AR56)</f>
        <v>2020</v>
      </c>
      <c r="AS56" s="225" t="n">
        <f aca="false">IF('Indicator Date'!AS56="","x",'Indicator Date'!AS56)</f>
        <v>2011</v>
      </c>
      <c r="AT56" s="225" t="n">
        <f aca="false">IF('Indicator Date'!AT56="","x",'Indicator Date'!AT56)</f>
        <v>2020</v>
      </c>
      <c r="AU56" s="225" t="n">
        <f aca="false">IF('Indicator Date'!AU56="","x",'Indicator Date'!AU56)</f>
        <v>2020</v>
      </c>
      <c r="AV56" s="225" t="n">
        <f aca="false">IF('Indicator Date'!AV56="","x",'Indicator Date'!AV56)</f>
        <v>2019</v>
      </c>
      <c r="AW56" s="225" t="n">
        <f aca="false">IF('Indicator Date'!AW56="","x",'Indicator Date'!AW56)</f>
        <v>2020</v>
      </c>
      <c r="AX56" s="225" t="n">
        <f aca="false">IF('Indicator Date'!AX56="","x",'Indicator Date'!AX56)</f>
        <v>2020</v>
      </c>
      <c r="AY56" s="225" t="str">
        <f aca="false">IF('Indicator Date'!AY56="","x",'Indicator Date'!AY56)</f>
        <v>x</v>
      </c>
      <c r="AZ56" s="225" t="str">
        <f aca="false">IF('Indicator Date'!AZ56="","x",'Indicator Date'!AZ56)</f>
        <v>x</v>
      </c>
      <c r="BA56" s="225" t="n">
        <f aca="false">IF('Indicator Date'!BA56="","x",'Indicator Date'!BA56)</f>
        <v>2020</v>
      </c>
      <c r="BB56" s="225" t="n">
        <f aca="false">IF('Indicator Date'!BB56="","x",'Indicator Date'!BB56)</f>
        <v>2021</v>
      </c>
      <c r="BC56" s="225" t="n">
        <f aca="false">IF('Indicator Date'!BC56="","x",'Indicator Date'!BC56)</f>
        <v>2022</v>
      </c>
      <c r="BD56" s="225" t="n">
        <f aca="false">IF('Indicator Date'!BD56="","x",YEAR('Indicator Date'!BD56))</f>
        <v>2022</v>
      </c>
      <c r="BE56" s="225" t="n">
        <f aca="false">IF('Indicator Date'!BE56="","x",YEAR('Indicator Date'!BE56))</f>
        <v>2021</v>
      </c>
      <c r="BF56" s="225" t="n">
        <f aca="false">IF('Indicator Date'!BF56="","x",'Indicator Date'!BF56)</f>
        <v>2021</v>
      </c>
      <c r="BG56" s="225" t="n">
        <f aca="false">IF('Indicator Date'!BG56="","x",'Indicator Date'!BG56)</f>
        <v>2020</v>
      </c>
      <c r="BH56" s="225" t="n">
        <f aca="false">IF('Indicator Date'!BH56="","x",'Indicator Date'!BH56)</f>
        <v>2020</v>
      </c>
      <c r="BI56" s="225" t="str">
        <f aca="false">IF('Indicator Date'!BI56="","x",'Indicator Date'!BI56)</f>
        <v>x</v>
      </c>
      <c r="BJ56" s="225" t="n">
        <f aca="false">IF('Indicator Date'!BJ56="","x",'Indicator Date'!BJ56)</f>
        <v>2020</v>
      </c>
      <c r="BK56" s="225" t="n">
        <f aca="false">IF('Indicator Date'!BK56="","x",'Indicator Date'!BK56)</f>
        <v>2021</v>
      </c>
      <c r="BL56" s="225" t="n">
        <f aca="false">IF('Indicator Date'!BL56="","x",'Indicator Date'!BL56)</f>
        <v>2020</v>
      </c>
      <c r="BM56" s="225" t="n">
        <f aca="false">IF('Indicator Date'!BM56="","x",'Indicator Date'!BM56)</f>
        <v>2010</v>
      </c>
      <c r="BN56" s="225" t="n">
        <f aca="false">IF('Indicator Date'!BN56="","x",'Indicator Date'!BN56)</f>
        <v>2017</v>
      </c>
      <c r="BO56" s="225" t="n">
        <f aca="false">IF('Indicator Date'!BO56="","x",'Indicator Date'!BO56)</f>
        <v>2020</v>
      </c>
      <c r="BP56" s="225" t="n">
        <f aca="false">IF('Indicator Date'!BP56="","x",'Indicator Date'!BP56)</f>
        <v>2014</v>
      </c>
      <c r="BQ56" s="225" t="n">
        <f aca="false">IF('Indicator Date'!BQ56="","x",'Indicator Date'!BQ56)</f>
        <v>2017</v>
      </c>
      <c r="BR56" s="225" t="n">
        <f aca="false">IF('Indicator Date'!BR56="","x",'Indicator Date'!BR56)</f>
        <v>2017</v>
      </c>
      <c r="BS56" s="225" t="n">
        <f aca="false">IF('Indicator Date'!BS56="","x",'Indicator Date'!BS56)</f>
        <v>2017</v>
      </c>
      <c r="BT56" s="225" t="n">
        <f aca="false">IF('Indicator Date'!BT56="","x",'Indicator Date'!BT56)</f>
        <v>2020</v>
      </c>
      <c r="BU56" s="225" t="str">
        <f aca="false">IF('Indicator Date'!BU56="","x",'Indicator Date'!BU56)</f>
        <v>x</v>
      </c>
      <c r="BV56" s="225" t="str">
        <f aca="false">IF('Indicator Date'!BV56="","x",'Indicator Date'!BV56)</f>
        <v>x</v>
      </c>
      <c r="BW56" s="225" t="n">
        <f aca="false">IF('Indicator Date'!BW56="","x",'Indicator Date'!BW56)</f>
        <v>2019</v>
      </c>
      <c r="BX56" s="225" t="n">
        <f aca="false">IF('Indicator Date'!BX56="","x",'Indicator Date'!BX56)</f>
        <v>2017</v>
      </c>
      <c r="BY56" s="225" t="n">
        <f aca="false">IF('Indicator Date'!BY56="","x",'Indicator Date'!BY56)</f>
        <v>2020</v>
      </c>
      <c r="BZ56" s="225" t="n">
        <f aca="false">IF('Indicator Date'!BZ56="","x",'Indicator Date'!BZ56)</f>
        <v>2021</v>
      </c>
      <c r="CA56" s="225" t="n">
        <f aca="false">IF('Indicator Date'!CA56="","x",'Indicator Date'!CA56)</f>
        <v>2015</v>
      </c>
    </row>
    <row r="57" customFormat="false" ht="14.5" hidden="false" customHeight="false" outlineLevel="0" collapsed="false">
      <c r="A57" s="178" t="str">
        <f aca="false">'Indicator Data'!A59</f>
        <v>Eritrea</v>
      </c>
      <c r="B57" s="220" t="str">
        <f aca="false">'Indicator Data'!B59</f>
        <v>ERI</v>
      </c>
      <c r="C57" s="225" t="n">
        <f aca="false">IF('Indicator Date'!C57="","x",'Indicator Date'!C57)</f>
        <v>2015</v>
      </c>
      <c r="D57" s="225" t="n">
        <f aca="false">IF('Indicator Date'!D57="","x",'Indicator Date'!D57)</f>
        <v>2015</v>
      </c>
      <c r="E57" s="225" t="n">
        <f aca="false">IF('Indicator Date'!E57="","x",'Indicator Date'!E57)</f>
        <v>2015</v>
      </c>
      <c r="F57" s="225" t="n">
        <f aca="false">IF('Indicator Date'!F57="","x",'Indicator Date'!F57)</f>
        <v>2015</v>
      </c>
      <c r="G57" s="225" t="n">
        <f aca="false">IF('Indicator Date'!G57="","x",'Indicator Date'!G57)</f>
        <v>2015</v>
      </c>
      <c r="H57" s="225" t="n">
        <f aca="false">IF('Indicator Date'!H57="","x",'Indicator Date'!H57)</f>
        <v>2015</v>
      </c>
      <c r="I57" s="225" t="n">
        <f aca="false">IF('Indicator Date'!I57="","x",'Indicator Date'!I57)</f>
        <v>2015</v>
      </c>
      <c r="J57" s="225" t="n">
        <f aca="false">IF('Indicator Date'!J57="","x",'Indicator Date'!J57)</f>
        <v>2021</v>
      </c>
      <c r="K57" s="225" t="n">
        <f aca="false">IF('Indicator Date'!K57="","x",'Indicator Date'!K57)</f>
        <v>2021</v>
      </c>
      <c r="L57" s="225" t="n">
        <f aca="false">IF('Indicator Date'!L57="","x",'Indicator Date'!L57)</f>
        <v>2020</v>
      </c>
      <c r="M57" s="225" t="n">
        <f aca="false">IF('Indicator Date'!M57="","x",'Indicator Date'!M57)</f>
        <v>2015</v>
      </c>
      <c r="N57" s="225" t="n">
        <f aca="false">IF('Indicator Date'!N57="","x",'Indicator Date'!N57)</f>
        <v>2015</v>
      </c>
      <c r="O57" s="225" t="n">
        <f aca="false">IF('Indicator Date'!O57="","x",'Indicator Date'!O57)</f>
        <v>2015</v>
      </c>
      <c r="P57" s="225" t="n">
        <f aca="false">IF('Indicator Date'!P57="","x",'Indicator Date'!P57)</f>
        <v>2015</v>
      </c>
      <c r="Q57" s="225" t="n">
        <f aca="false">IF('Indicator Date'!Q57="","x",'Indicator Date'!Q57)</f>
        <v>2020</v>
      </c>
      <c r="R57" s="225" t="n">
        <f aca="false">IF('Indicator Date'!R57="","x",'Indicator Date'!R57)</f>
        <v>2020</v>
      </c>
      <c r="S57" s="225" t="n">
        <f aca="false">IF('Indicator Date'!S57="","x",'Indicator Date'!S57)</f>
        <v>2020</v>
      </c>
      <c r="T57" s="225" t="n">
        <f aca="false">IF('Indicator Date'!T57="","x",'Indicator Date'!T57)</f>
        <v>2020</v>
      </c>
      <c r="U57" s="225" t="n">
        <f aca="false">IF('Indicator Date'!U57="","x",'Indicator Date'!U57)</f>
        <v>2015</v>
      </c>
      <c r="V57" s="225" t="n">
        <f aca="false">IF('Indicator Date'!V57="","x",'Indicator Date'!V57)</f>
        <v>2015</v>
      </c>
      <c r="W57" s="225" t="n">
        <f aca="false">IF('Indicator Date'!W57="","x",'Indicator Date'!W57)</f>
        <v>2015</v>
      </c>
      <c r="X57" s="225" t="n">
        <f aca="false">IF('Indicator Date'!X57="","x",'Indicator Date'!X57)</f>
        <v>2020</v>
      </c>
      <c r="Y57" s="225" t="n">
        <f aca="false">IF('Indicator Date'!Y57="","x",'Indicator Date'!Y57)</f>
        <v>2011</v>
      </c>
      <c r="Z57" s="225" t="n">
        <f aca="false">IF('Indicator Date'!Z57="","x",'Indicator Date'!Z57)</f>
        <v>2011</v>
      </c>
      <c r="AA57" s="225" t="str">
        <f aca="false">IF('Indicator Date'!AA57="","x",'Indicator Date'!AA57)</f>
        <v>x</v>
      </c>
      <c r="AB57" s="225" t="n">
        <f aca="false">IF('Indicator Date'!AB57="","x",'Indicator Date'!AB57)</f>
        <v>2016</v>
      </c>
      <c r="AC57" s="225" t="str">
        <f aca="false">IF('Indicator Date'!AC57="","x",'Indicator Date'!AC57)</f>
        <v>x</v>
      </c>
      <c r="AD57" s="225" t="n">
        <f aca="false">IF('Indicator Date'!AD57="","x",'Indicator Date'!AD57)</f>
        <v>2019</v>
      </c>
      <c r="AE57" s="225" t="n">
        <f aca="false">IF('Indicator Date'!AE57="","x",'Indicator Date'!AE57)</f>
        <v>2020</v>
      </c>
      <c r="AF57" s="225" t="str">
        <f aca="false">IF('Indicator Date'!AF57="","x",'Indicator Date'!AF57)</f>
        <v>x</v>
      </c>
      <c r="AG57" s="225" t="n">
        <f aca="false">IF('Indicator Date'!AG57="","x",'Indicator Date'!AG57)</f>
        <v>2020</v>
      </c>
      <c r="AH57" s="225" t="n">
        <f aca="false">IF('Indicator Date'!AH57="","x",'Indicator Date'!AH57)</f>
        <v>2022</v>
      </c>
      <c r="AI57" s="225" t="n">
        <f aca="false">IF('Indicator Date'!AI57="","x",'Indicator Date'!AI57)</f>
        <v>2021</v>
      </c>
      <c r="AJ57" s="225" t="n">
        <f aca="false">IF('Indicator Date'!AJ57="","x",'Indicator Date'!AJ57)</f>
        <v>2021</v>
      </c>
      <c r="AK57" s="225" t="n">
        <f aca="false">IF('Indicator Date'!AK57="","x",'Indicator Date'!AK57)</f>
        <v>2019</v>
      </c>
      <c r="AL57" s="225" t="str">
        <f aca="false">IF('Indicator Date'!AL57="","x",RIGHT('Indicator Date'!AL57,4))</f>
        <v>x</v>
      </c>
      <c r="AM57" s="225" t="n">
        <f aca="false">IF('Indicator Date'!AM57="","x",'Indicator Date'!AM57)</f>
        <v>2022</v>
      </c>
      <c r="AN57" s="225" t="n">
        <f aca="false">IF('Indicator Date'!AN57="","x",'Indicator Date'!AN57)</f>
        <v>2019</v>
      </c>
      <c r="AO57" s="225" t="n">
        <f aca="false">IF('Indicator Date'!AO57="","x",'Indicator Date'!AO57)</f>
        <v>2020</v>
      </c>
      <c r="AP57" s="225" t="n">
        <f aca="false">IF('Indicator Date'!AP57="","x",'Indicator Date'!AP57)</f>
        <v>2020</v>
      </c>
      <c r="AQ57" s="225" t="n">
        <f aca="false">IF('Indicator Date'!AQ57="","x",'Indicator Date'!AQ57)</f>
        <v>2011</v>
      </c>
      <c r="AR57" s="225" t="n">
        <f aca="false">IF('Indicator Date'!AR57="","x",'Indicator Date'!AR57)</f>
        <v>2020</v>
      </c>
      <c r="AS57" s="225" t="n">
        <f aca="false">IF('Indicator Date'!AS57="","x",'Indicator Date'!AS57)</f>
        <v>2010</v>
      </c>
      <c r="AT57" s="225" t="n">
        <f aca="false">IF('Indicator Date'!AT57="","x",'Indicator Date'!AT57)</f>
        <v>2020</v>
      </c>
      <c r="AU57" s="225" t="n">
        <f aca="false">IF('Indicator Date'!AU57="","x",'Indicator Date'!AU57)</f>
        <v>2020</v>
      </c>
      <c r="AV57" s="225" t="n">
        <f aca="false">IF('Indicator Date'!AV57="","x",'Indicator Date'!AV57)</f>
        <v>2020</v>
      </c>
      <c r="AW57" s="225" t="n">
        <f aca="false">IF('Indicator Date'!AW57="","x",'Indicator Date'!AW57)</f>
        <v>2020</v>
      </c>
      <c r="AX57" s="225" t="n">
        <f aca="false">IF('Indicator Date'!AX57="","x",'Indicator Date'!AX57)</f>
        <v>2020</v>
      </c>
      <c r="AY57" s="225" t="str">
        <f aca="false">IF('Indicator Date'!AY57="","x",'Indicator Date'!AY57)</f>
        <v>x</v>
      </c>
      <c r="AZ57" s="225" t="str">
        <f aca="false">IF('Indicator Date'!AZ57="","x",'Indicator Date'!AZ57)</f>
        <v>x</v>
      </c>
      <c r="BA57" s="225" t="n">
        <f aca="false">IF('Indicator Date'!BA57="","x",'Indicator Date'!BA57)</f>
        <v>2020</v>
      </c>
      <c r="BB57" s="225" t="n">
        <f aca="false">IF('Indicator Date'!BB57="","x",'Indicator Date'!BB57)</f>
        <v>2021</v>
      </c>
      <c r="BC57" s="225" t="n">
        <f aca="false">IF('Indicator Date'!BC57="","x",'Indicator Date'!BC57)</f>
        <v>2022</v>
      </c>
      <c r="BD57" s="225" t="n">
        <f aca="false">IF('Indicator Date'!BD57="","x",YEAR('Indicator Date'!BD57))</f>
        <v>2022</v>
      </c>
      <c r="BE57" s="225" t="n">
        <f aca="false">IF('Indicator Date'!BE57="","x",YEAR('Indicator Date'!BE57))</f>
        <v>2021</v>
      </c>
      <c r="BF57" s="225" t="n">
        <f aca="false">IF('Indicator Date'!BF57="","x",'Indicator Date'!BF57)</f>
        <v>2021</v>
      </c>
      <c r="BG57" s="225" t="n">
        <f aca="false">IF('Indicator Date'!BG57="","x",'Indicator Date'!BG57)</f>
        <v>2020</v>
      </c>
      <c r="BH57" s="225" t="n">
        <f aca="false">IF('Indicator Date'!BH57="","x",'Indicator Date'!BH57)</f>
        <v>2020</v>
      </c>
      <c r="BI57" s="225" t="str">
        <f aca="false">IF('Indicator Date'!BI57="","x",'Indicator Date'!BI57)</f>
        <v>x</v>
      </c>
      <c r="BJ57" s="225" t="n">
        <f aca="false">IF('Indicator Date'!BJ57="","x",'Indicator Date'!BJ57)</f>
        <v>2020</v>
      </c>
      <c r="BK57" s="225" t="n">
        <f aca="false">IF('Indicator Date'!BK57="","x",'Indicator Date'!BK57)</f>
        <v>2021</v>
      </c>
      <c r="BL57" s="225" t="n">
        <f aca="false">IF('Indicator Date'!BL57="","x",'Indicator Date'!BL57)</f>
        <v>2020</v>
      </c>
      <c r="BM57" s="225" t="n">
        <f aca="false">IF('Indicator Date'!BM57="","x",'Indicator Date'!BM57)</f>
        <v>2018</v>
      </c>
      <c r="BN57" s="225" t="n">
        <f aca="false">IF('Indicator Date'!BN57="","x",'Indicator Date'!BN57)</f>
        <v>2017</v>
      </c>
      <c r="BO57" s="225" t="n">
        <f aca="false">IF('Indicator Date'!BO57="","x",'Indicator Date'!BO57)</f>
        <v>2020</v>
      </c>
      <c r="BP57" s="225" t="n">
        <f aca="false">IF('Indicator Date'!BP57="","x",'Indicator Date'!BP57)</f>
        <v>2014</v>
      </c>
      <c r="BQ57" s="225" t="n">
        <f aca="false">IF('Indicator Date'!BQ57="","x",'Indicator Date'!BQ57)</f>
        <v>2016</v>
      </c>
      <c r="BR57" s="225" t="n">
        <f aca="false">IF('Indicator Date'!BR57="","x",'Indicator Date'!BR57)</f>
        <v>2016</v>
      </c>
      <c r="BS57" s="225" t="n">
        <f aca="false">IF('Indicator Date'!BS57="","x",'Indicator Date'!BS57)</f>
        <v>2004</v>
      </c>
      <c r="BT57" s="225" t="n">
        <f aca="false">IF('Indicator Date'!BT57="","x",'Indicator Date'!BT57)</f>
        <v>2020</v>
      </c>
      <c r="BU57" s="225" t="n">
        <f aca="false">IF('Indicator Date'!BU57="","x",'Indicator Date'!BU57)</f>
        <v>2020</v>
      </c>
      <c r="BV57" s="225" t="n">
        <f aca="false">IF('Indicator Date'!BV57="","x",'Indicator Date'!BV57)</f>
        <v>2020</v>
      </c>
      <c r="BW57" s="225" t="n">
        <f aca="false">IF('Indicator Date'!BW57="","x",'Indicator Date'!BW57)</f>
        <v>2019</v>
      </c>
      <c r="BX57" s="225" t="n">
        <f aca="false">IF('Indicator Date'!BX57="","x",'Indicator Date'!BX57)</f>
        <v>2017</v>
      </c>
      <c r="BY57" s="225" t="n">
        <f aca="false">IF('Indicator Date'!BY57="","x",'Indicator Date'!BY57)</f>
        <v>2011</v>
      </c>
      <c r="BZ57" s="225" t="n">
        <f aca="false">IF('Indicator Date'!BZ57="","x",'Indicator Date'!BZ57)</f>
        <v>2021</v>
      </c>
      <c r="CA57" s="225" t="n">
        <f aca="false">IF('Indicator Date'!CA57="","x",'Indicator Date'!CA57)</f>
        <v>2015</v>
      </c>
    </row>
    <row r="58" customFormat="false" ht="14.5" hidden="false" customHeight="false" outlineLevel="0" collapsed="false">
      <c r="A58" s="178" t="str">
        <f aca="false">'Indicator Data'!A60</f>
        <v>Estonia</v>
      </c>
      <c r="B58" s="220" t="str">
        <f aca="false">'Indicator Data'!B60</f>
        <v>EST</v>
      </c>
      <c r="C58" s="225" t="n">
        <f aca="false">IF('Indicator Date'!C58="","x",'Indicator Date'!C58)</f>
        <v>2015</v>
      </c>
      <c r="D58" s="225" t="n">
        <f aca="false">IF('Indicator Date'!D58="","x",'Indicator Date'!D58)</f>
        <v>2015</v>
      </c>
      <c r="E58" s="225" t="n">
        <f aca="false">IF('Indicator Date'!E58="","x",'Indicator Date'!E58)</f>
        <v>2015</v>
      </c>
      <c r="F58" s="225" t="n">
        <f aca="false">IF('Indicator Date'!F58="","x",'Indicator Date'!F58)</f>
        <v>2015</v>
      </c>
      <c r="G58" s="225" t="n">
        <f aca="false">IF('Indicator Date'!G58="","x",'Indicator Date'!G58)</f>
        <v>2015</v>
      </c>
      <c r="H58" s="225" t="n">
        <f aca="false">IF('Indicator Date'!H58="","x",'Indicator Date'!H58)</f>
        <v>2015</v>
      </c>
      <c r="I58" s="225" t="n">
        <f aca="false">IF('Indicator Date'!I58="","x",'Indicator Date'!I58)</f>
        <v>2015</v>
      </c>
      <c r="J58" s="225" t="n">
        <f aca="false">IF('Indicator Date'!J58="","x",'Indicator Date'!J58)</f>
        <v>2021</v>
      </c>
      <c r="K58" s="225" t="n">
        <f aca="false">IF('Indicator Date'!K58="","x",'Indicator Date'!K58)</f>
        <v>2021</v>
      </c>
      <c r="L58" s="225" t="n">
        <f aca="false">IF('Indicator Date'!L58="","x",'Indicator Date'!L58)</f>
        <v>2020</v>
      </c>
      <c r="M58" s="225" t="n">
        <f aca="false">IF('Indicator Date'!M58="","x",'Indicator Date'!M58)</f>
        <v>2015</v>
      </c>
      <c r="N58" s="225" t="n">
        <f aca="false">IF('Indicator Date'!N58="","x",'Indicator Date'!N58)</f>
        <v>2015</v>
      </c>
      <c r="O58" s="225" t="n">
        <f aca="false">IF('Indicator Date'!O58="","x",'Indicator Date'!O58)</f>
        <v>2015</v>
      </c>
      <c r="P58" s="225" t="n">
        <f aca="false">IF('Indicator Date'!P58="","x",'Indicator Date'!P58)</f>
        <v>2015</v>
      </c>
      <c r="Q58" s="225" t="n">
        <f aca="false">IF('Indicator Date'!Q58="","x",'Indicator Date'!Q58)</f>
        <v>2020</v>
      </c>
      <c r="R58" s="225" t="n">
        <f aca="false">IF('Indicator Date'!R58="","x",'Indicator Date'!R58)</f>
        <v>2020</v>
      </c>
      <c r="S58" s="225" t="n">
        <f aca="false">IF('Indicator Date'!S58="","x",'Indicator Date'!S58)</f>
        <v>2020</v>
      </c>
      <c r="T58" s="225" t="n">
        <f aca="false">IF('Indicator Date'!T58="","x",'Indicator Date'!T58)</f>
        <v>2020</v>
      </c>
      <c r="U58" s="225" t="n">
        <f aca="false">IF('Indicator Date'!U58="","x",'Indicator Date'!U58)</f>
        <v>2015</v>
      </c>
      <c r="V58" s="225" t="n">
        <f aca="false">IF('Indicator Date'!V58="","x",'Indicator Date'!V58)</f>
        <v>2015</v>
      </c>
      <c r="W58" s="225" t="n">
        <f aca="false">IF('Indicator Date'!W58="","x",'Indicator Date'!W58)</f>
        <v>2015</v>
      </c>
      <c r="X58" s="225" t="n">
        <f aca="false">IF('Indicator Date'!X58="","x",'Indicator Date'!X58)</f>
        <v>2020</v>
      </c>
      <c r="Y58" s="225" t="n">
        <f aca="false">IF('Indicator Date'!Y58="","x",'Indicator Date'!Y58)</f>
        <v>2020</v>
      </c>
      <c r="Z58" s="225" t="n">
        <f aca="false">IF('Indicator Date'!Z58="","x",'Indicator Date'!Z58)</f>
        <v>2020</v>
      </c>
      <c r="AA58" s="225" t="n">
        <f aca="false">IF('Indicator Date'!AA58="","x",'Indicator Date'!AA58)</f>
        <v>2011</v>
      </c>
      <c r="AB58" s="225" t="n">
        <f aca="false">IF('Indicator Date'!AB58="","x",'Indicator Date'!AB58)</f>
        <v>2020</v>
      </c>
      <c r="AC58" s="225" t="str">
        <f aca="false">IF('Indicator Date'!AC58="","x",'Indicator Date'!AC58)</f>
        <v>x</v>
      </c>
      <c r="AD58" s="225" t="n">
        <f aca="false">IF('Indicator Date'!AD58="","x",'Indicator Date'!AD58)</f>
        <v>2019</v>
      </c>
      <c r="AE58" s="225" t="n">
        <f aca="false">IF('Indicator Date'!AE58="","x",'Indicator Date'!AE58)</f>
        <v>2020</v>
      </c>
      <c r="AF58" s="225" t="str">
        <f aca="false">IF('Indicator Date'!AF58="","x",'Indicator Date'!AF58)</f>
        <v>x</v>
      </c>
      <c r="AG58" s="225" t="n">
        <f aca="false">IF('Indicator Date'!AG58="","x",'Indicator Date'!AG58)</f>
        <v>2020</v>
      </c>
      <c r="AH58" s="225" t="n">
        <f aca="false">IF('Indicator Date'!AH58="","x",'Indicator Date'!AH58)</f>
        <v>2022</v>
      </c>
      <c r="AI58" s="225" t="n">
        <f aca="false">IF('Indicator Date'!AI58="","x",'Indicator Date'!AI58)</f>
        <v>2021</v>
      </c>
      <c r="AJ58" s="225" t="n">
        <f aca="false">IF('Indicator Date'!AJ58="","x",'Indicator Date'!AJ58)</f>
        <v>2021</v>
      </c>
      <c r="AK58" s="225" t="n">
        <f aca="false">IF('Indicator Date'!AK58="","x",'Indicator Date'!AK58)</f>
        <v>2019</v>
      </c>
      <c r="AL58" s="225" t="str">
        <f aca="false">IF('Indicator Date'!AL58="","x",RIGHT('Indicator Date'!AL58,4))</f>
        <v>x</v>
      </c>
      <c r="AM58" s="225" t="n">
        <f aca="false">IF('Indicator Date'!AM58="","x",'Indicator Date'!AM58)</f>
        <v>2022</v>
      </c>
      <c r="AN58" s="225" t="str">
        <f aca="false">IF('Indicator Date'!AN58="","x",'Indicator Date'!AN58)</f>
        <v>x</v>
      </c>
      <c r="AO58" s="225" t="str">
        <f aca="false">IF('Indicator Date'!AO58="","x",'Indicator Date'!AO58)</f>
        <v>x</v>
      </c>
      <c r="AP58" s="225" t="str">
        <f aca="false">IF('Indicator Date'!AP58="","x",'Indicator Date'!AP58)</f>
        <v>x</v>
      </c>
      <c r="AQ58" s="225" t="n">
        <f aca="false">IF('Indicator Date'!AQ58="","x",'Indicator Date'!AQ58)</f>
        <v>2020</v>
      </c>
      <c r="AR58" s="225" t="n">
        <f aca="false">IF('Indicator Date'!AR58="","x",'Indicator Date'!AR58)</f>
        <v>2020</v>
      </c>
      <c r="AS58" s="225" t="n">
        <f aca="false">IF('Indicator Date'!AS58="","x",'Indicator Date'!AS58)</f>
        <v>2014</v>
      </c>
      <c r="AT58" s="225" t="n">
        <f aca="false">IF('Indicator Date'!AT58="","x",'Indicator Date'!AT58)</f>
        <v>2020</v>
      </c>
      <c r="AU58" s="225" t="n">
        <f aca="false">IF('Indicator Date'!AU58="","x",'Indicator Date'!AU58)</f>
        <v>2020</v>
      </c>
      <c r="AV58" s="225" t="n">
        <f aca="false">IF('Indicator Date'!AV58="","x",'Indicator Date'!AV58)</f>
        <v>2020</v>
      </c>
      <c r="AW58" s="225" t="str">
        <f aca="false">IF('Indicator Date'!AW58="","x",'Indicator Date'!AW58)</f>
        <v>x</v>
      </c>
      <c r="AX58" s="225" t="n">
        <f aca="false">IF('Indicator Date'!AX58="","x",'Indicator Date'!AX58)</f>
        <v>2020</v>
      </c>
      <c r="AY58" s="225" t="n">
        <f aca="false">IF('Indicator Date'!AY58="","x",'Indicator Date'!AY58)</f>
        <v>2019</v>
      </c>
      <c r="AZ58" s="225" t="n">
        <f aca="false">IF('Indicator Date'!AZ58="","x",'Indicator Date'!AZ58)</f>
        <v>2019</v>
      </c>
      <c r="BA58" s="225" t="n">
        <f aca="false">IF('Indicator Date'!BA58="","x",'Indicator Date'!BA58)</f>
        <v>2020</v>
      </c>
      <c r="BB58" s="225" t="n">
        <f aca="false">IF('Indicator Date'!BB58="","x",'Indicator Date'!BB58)</f>
        <v>2021</v>
      </c>
      <c r="BC58" s="225" t="n">
        <f aca="false">IF('Indicator Date'!BC58="","x",'Indicator Date'!BC58)</f>
        <v>2022</v>
      </c>
      <c r="BD58" s="225" t="n">
        <f aca="false">IF('Indicator Date'!BD58="","x",YEAR('Indicator Date'!BD58))</f>
        <v>2022</v>
      </c>
      <c r="BE58" s="225" t="n">
        <f aca="false">IF('Indicator Date'!BE58="","x",YEAR('Indicator Date'!BE58))</f>
        <v>2022</v>
      </c>
      <c r="BF58" s="225" t="n">
        <f aca="false">IF('Indicator Date'!BF58="","x",'Indicator Date'!BF58)</f>
        <v>2021</v>
      </c>
      <c r="BG58" s="225" t="n">
        <f aca="false">IF('Indicator Date'!BG58="","x",'Indicator Date'!BG58)</f>
        <v>2020</v>
      </c>
      <c r="BH58" s="225" t="n">
        <f aca="false">IF('Indicator Date'!BH58="","x",'Indicator Date'!BH58)</f>
        <v>2020</v>
      </c>
      <c r="BI58" s="225" t="str">
        <f aca="false">IF('Indicator Date'!BI58="","x",'Indicator Date'!BI58)</f>
        <v>x</v>
      </c>
      <c r="BJ58" s="225" t="n">
        <f aca="false">IF('Indicator Date'!BJ58="","x",'Indicator Date'!BJ58)</f>
        <v>2020</v>
      </c>
      <c r="BK58" s="225" t="n">
        <f aca="false">IF('Indicator Date'!BK58="","x",'Indicator Date'!BK58)</f>
        <v>2021</v>
      </c>
      <c r="BL58" s="225" t="n">
        <f aca="false">IF('Indicator Date'!BL58="","x",'Indicator Date'!BL58)</f>
        <v>2020</v>
      </c>
      <c r="BM58" s="225" t="n">
        <f aca="false">IF('Indicator Date'!BM58="","x",'Indicator Date'!BM58)</f>
        <v>2011</v>
      </c>
      <c r="BN58" s="225" t="n">
        <f aca="false">IF('Indicator Date'!BN58="","x",'Indicator Date'!BN58)</f>
        <v>2020</v>
      </c>
      <c r="BO58" s="225" t="n">
        <f aca="false">IF('Indicator Date'!BO58="","x",'Indicator Date'!BO58)</f>
        <v>2020</v>
      </c>
      <c r="BP58" s="225" t="n">
        <f aca="false">IF('Indicator Date'!BP58="","x",'Indicator Date'!BP58)</f>
        <v>2014</v>
      </c>
      <c r="BQ58" s="225" t="n">
        <f aca="false">IF('Indicator Date'!BQ58="","x",'Indicator Date'!BQ58)</f>
        <v>2020</v>
      </c>
      <c r="BR58" s="225" t="n">
        <f aca="false">IF('Indicator Date'!BR58="","x",'Indicator Date'!BR58)</f>
        <v>2020</v>
      </c>
      <c r="BS58" s="225" t="n">
        <f aca="false">IF('Indicator Date'!BS58="","x",'Indicator Date'!BS58)</f>
        <v>2016</v>
      </c>
      <c r="BT58" s="225" t="n">
        <f aca="false">IF('Indicator Date'!BT58="","x",'Indicator Date'!BT58)</f>
        <v>2020</v>
      </c>
      <c r="BU58" s="225" t="n">
        <f aca="false">IF('Indicator Date'!BU58="","x",'Indicator Date'!BU58)</f>
        <v>2020</v>
      </c>
      <c r="BV58" s="225" t="str">
        <f aca="false">IF('Indicator Date'!BV58="","x",'Indicator Date'!BV58)</f>
        <v>x</v>
      </c>
      <c r="BW58" s="225" t="n">
        <f aca="false">IF('Indicator Date'!BW58="","x",'Indicator Date'!BW58)</f>
        <v>2019</v>
      </c>
      <c r="BX58" s="225" t="n">
        <f aca="false">IF('Indicator Date'!BX58="","x",'Indicator Date'!BX58)</f>
        <v>2017</v>
      </c>
      <c r="BY58" s="225" t="n">
        <f aca="false">IF('Indicator Date'!BY58="","x",'Indicator Date'!BY58)</f>
        <v>2020</v>
      </c>
      <c r="BZ58" s="225" t="n">
        <f aca="false">IF('Indicator Date'!BZ58="","x",'Indicator Date'!BZ58)</f>
        <v>2021</v>
      </c>
      <c r="CA58" s="225" t="n">
        <f aca="false">IF('Indicator Date'!CA58="","x",'Indicator Date'!CA58)</f>
        <v>2015</v>
      </c>
    </row>
    <row r="59" customFormat="false" ht="14.5" hidden="false" customHeight="false" outlineLevel="0" collapsed="false">
      <c r="A59" s="178" t="str">
        <f aca="false">'Indicator Data'!A61</f>
        <v>Eswatini</v>
      </c>
      <c r="B59" s="220" t="str">
        <f aca="false">'Indicator Data'!B61</f>
        <v>SWZ</v>
      </c>
      <c r="C59" s="225" t="n">
        <f aca="false">IF('Indicator Date'!C59="","x",'Indicator Date'!C59)</f>
        <v>2015</v>
      </c>
      <c r="D59" s="225" t="n">
        <f aca="false">IF('Indicator Date'!D59="","x",'Indicator Date'!D59)</f>
        <v>2015</v>
      </c>
      <c r="E59" s="225" t="n">
        <f aca="false">IF('Indicator Date'!E59="","x",'Indicator Date'!E59)</f>
        <v>2015</v>
      </c>
      <c r="F59" s="225" t="n">
        <f aca="false">IF('Indicator Date'!F59="","x",'Indicator Date'!F59)</f>
        <v>2015</v>
      </c>
      <c r="G59" s="225" t="n">
        <f aca="false">IF('Indicator Date'!G59="","x",'Indicator Date'!G59)</f>
        <v>2015</v>
      </c>
      <c r="H59" s="225" t="n">
        <f aca="false">IF('Indicator Date'!H59="","x",'Indicator Date'!H59)</f>
        <v>2015</v>
      </c>
      <c r="I59" s="225" t="n">
        <f aca="false">IF('Indicator Date'!I59="","x",'Indicator Date'!I59)</f>
        <v>2015</v>
      </c>
      <c r="J59" s="225" t="n">
        <f aca="false">IF('Indicator Date'!J59="","x",'Indicator Date'!J59)</f>
        <v>2021</v>
      </c>
      <c r="K59" s="225" t="n">
        <f aca="false">IF('Indicator Date'!K59="","x",'Indicator Date'!K59)</f>
        <v>2021</v>
      </c>
      <c r="L59" s="225" t="n">
        <f aca="false">IF('Indicator Date'!L59="","x",'Indicator Date'!L59)</f>
        <v>2020</v>
      </c>
      <c r="M59" s="225" t="n">
        <f aca="false">IF('Indicator Date'!M59="","x",'Indicator Date'!M59)</f>
        <v>2015</v>
      </c>
      <c r="N59" s="225" t="n">
        <f aca="false">IF('Indicator Date'!N59="","x",'Indicator Date'!N59)</f>
        <v>2015</v>
      </c>
      <c r="O59" s="225" t="n">
        <f aca="false">IF('Indicator Date'!O59="","x",'Indicator Date'!O59)</f>
        <v>2015</v>
      </c>
      <c r="P59" s="225" t="n">
        <f aca="false">IF('Indicator Date'!P59="","x",'Indicator Date'!P59)</f>
        <v>2015</v>
      </c>
      <c r="Q59" s="225" t="n">
        <f aca="false">IF('Indicator Date'!Q59="","x",'Indicator Date'!Q59)</f>
        <v>2020</v>
      </c>
      <c r="R59" s="225" t="n">
        <f aca="false">IF('Indicator Date'!R59="","x",'Indicator Date'!R59)</f>
        <v>2020</v>
      </c>
      <c r="S59" s="225" t="n">
        <f aca="false">IF('Indicator Date'!S59="","x",'Indicator Date'!S59)</f>
        <v>2020</v>
      </c>
      <c r="T59" s="225" t="n">
        <f aca="false">IF('Indicator Date'!T59="","x",'Indicator Date'!T59)</f>
        <v>2020</v>
      </c>
      <c r="U59" s="225" t="n">
        <f aca="false">IF('Indicator Date'!U59="","x",'Indicator Date'!U59)</f>
        <v>2015</v>
      </c>
      <c r="V59" s="225" t="n">
        <f aca="false">IF('Indicator Date'!V59="","x",'Indicator Date'!V59)</f>
        <v>2015</v>
      </c>
      <c r="W59" s="225" t="n">
        <f aca="false">IF('Indicator Date'!W59="","x",'Indicator Date'!W59)</f>
        <v>2015</v>
      </c>
      <c r="X59" s="225" t="n">
        <f aca="false">IF('Indicator Date'!X59="","x",'Indicator Date'!X59)</f>
        <v>2020</v>
      </c>
      <c r="Y59" s="225" t="n">
        <f aca="false">IF('Indicator Date'!Y59="","x",'Indicator Date'!Y59)</f>
        <v>2020</v>
      </c>
      <c r="Z59" s="225" t="n">
        <f aca="false">IF('Indicator Date'!Z59="","x",'Indicator Date'!Z59)</f>
        <v>2020</v>
      </c>
      <c r="AA59" s="225" t="n">
        <f aca="false">IF('Indicator Date'!AA59="","x",'Indicator Date'!AA59)</f>
        <v>2007</v>
      </c>
      <c r="AB59" s="225" t="n">
        <f aca="false">IF('Indicator Date'!AB59="","x",'Indicator Date'!AB59)</f>
        <v>2020</v>
      </c>
      <c r="AC59" s="225" t="n">
        <f aca="false">IF('Indicator Date'!AC59="","x",'Indicator Date'!AC59)</f>
        <v>2020</v>
      </c>
      <c r="AD59" s="225" t="n">
        <f aca="false">IF('Indicator Date'!AD59="","x",'Indicator Date'!AD59)</f>
        <v>2018</v>
      </c>
      <c r="AE59" s="225" t="n">
        <f aca="false">IF('Indicator Date'!AE59="","x",'Indicator Date'!AE59)</f>
        <v>2020</v>
      </c>
      <c r="AF59" s="225" t="n">
        <f aca="false">IF('Indicator Date'!AF59="","x",'Indicator Date'!AF59)</f>
        <v>2018</v>
      </c>
      <c r="AG59" s="225" t="n">
        <f aca="false">IF('Indicator Date'!AG59="","x",'Indicator Date'!AG59)</f>
        <v>2020</v>
      </c>
      <c r="AH59" s="225" t="n">
        <f aca="false">IF('Indicator Date'!AH59="","x",'Indicator Date'!AH59)</f>
        <v>2022</v>
      </c>
      <c r="AI59" s="225" t="n">
        <f aca="false">IF('Indicator Date'!AI59="","x",'Indicator Date'!AI59)</f>
        <v>2021</v>
      </c>
      <c r="AJ59" s="225" t="n">
        <f aca="false">IF('Indicator Date'!AJ59="","x",'Indicator Date'!AJ59)</f>
        <v>2021</v>
      </c>
      <c r="AK59" s="225" t="n">
        <f aca="false">IF('Indicator Date'!AK59="","x",'Indicator Date'!AK59)</f>
        <v>2019</v>
      </c>
      <c r="AL59" s="225" t="str">
        <f aca="false">IF('Indicator Date'!AL59="","x",RIGHT('Indicator Date'!AL59,4))</f>
        <v>2014</v>
      </c>
      <c r="AM59" s="225" t="n">
        <f aca="false">IF('Indicator Date'!AM59="","x",'Indicator Date'!AM59)</f>
        <v>2022</v>
      </c>
      <c r="AN59" s="225" t="n">
        <f aca="false">IF('Indicator Date'!AN59="","x",'Indicator Date'!AN59)</f>
        <v>2019</v>
      </c>
      <c r="AO59" s="225" t="n">
        <f aca="false">IF('Indicator Date'!AO59="","x",'Indicator Date'!AO59)</f>
        <v>2020</v>
      </c>
      <c r="AP59" s="225" t="n">
        <f aca="false">IF('Indicator Date'!AP59="","x",'Indicator Date'!AP59)</f>
        <v>2020</v>
      </c>
      <c r="AQ59" s="225" t="n">
        <f aca="false">IF('Indicator Date'!AQ59="","x",'Indicator Date'!AQ59)</f>
        <v>2020</v>
      </c>
      <c r="AR59" s="225" t="n">
        <f aca="false">IF('Indicator Date'!AR59="","x",'Indicator Date'!AR59)</f>
        <v>2020</v>
      </c>
      <c r="AS59" s="225" t="n">
        <f aca="false">IF('Indicator Date'!AS59="","x",'Indicator Date'!AS59)</f>
        <v>2014</v>
      </c>
      <c r="AT59" s="225" t="n">
        <f aca="false">IF('Indicator Date'!AT59="","x",'Indicator Date'!AT59)</f>
        <v>2020</v>
      </c>
      <c r="AU59" s="225" t="n">
        <f aca="false">IF('Indicator Date'!AU59="","x",'Indicator Date'!AU59)</f>
        <v>2020</v>
      </c>
      <c r="AV59" s="225" t="n">
        <f aca="false">IF('Indicator Date'!AV59="","x",'Indicator Date'!AV59)</f>
        <v>2020</v>
      </c>
      <c r="AW59" s="225" t="n">
        <f aca="false">IF('Indicator Date'!AW59="","x",'Indicator Date'!AW59)</f>
        <v>2020</v>
      </c>
      <c r="AX59" s="225" t="n">
        <f aca="false">IF('Indicator Date'!AX59="","x",'Indicator Date'!AX59)</f>
        <v>2020</v>
      </c>
      <c r="AY59" s="225" t="n">
        <f aca="false">IF('Indicator Date'!AY59="","x",'Indicator Date'!AY59)</f>
        <v>2019</v>
      </c>
      <c r="AZ59" s="225" t="n">
        <f aca="false">IF('Indicator Date'!AZ59="","x",'Indicator Date'!AZ59)</f>
        <v>2016</v>
      </c>
      <c r="BA59" s="225" t="n">
        <f aca="false">IF('Indicator Date'!BA59="","x",'Indicator Date'!BA59)</f>
        <v>2020</v>
      </c>
      <c r="BB59" s="225" t="n">
        <f aca="false">IF('Indicator Date'!BB59="","x",'Indicator Date'!BB59)</f>
        <v>2021</v>
      </c>
      <c r="BC59" s="225" t="n">
        <f aca="false">IF('Indicator Date'!BC59="","x",'Indicator Date'!BC59)</f>
        <v>2022</v>
      </c>
      <c r="BD59" s="225" t="n">
        <f aca="false">IF('Indicator Date'!BD59="","x",YEAR('Indicator Date'!BD59))</f>
        <v>2022</v>
      </c>
      <c r="BE59" s="225" t="n">
        <f aca="false">IF('Indicator Date'!BE59="","x",YEAR('Indicator Date'!BE59))</f>
        <v>2021</v>
      </c>
      <c r="BF59" s="225" t="n">
        <f aca="false">IF('Indicator Date'!BF59="","x",'Indicator Date'!BF59)</f>
        <v>2021</v>
      </c>
      <c r="BG59" s="225" t="n">
        <f aca="false">IF('Indicator Date'!BG59="","x",'Indicator Date'!BG59)</f>
        <v>2020</v>
      </c>
      <c r="BH59" s="225" t="n">
        <f aca="false">IF('Indicator Date'!BH59="","x",'Indicator Date'!BH59)</f>
        <v>2020</v>
      </c>
      <c r="BI59" s="225" t="n">
        <f aca="false">IF('Indicator Date'!BI59="","x",'Indicator Date'!BI59)</f>
        <v>2015</v>
      </c>
      <c r="BJ59" s="225" t="n">
        <f aca="false">IF('Indicator Date'!BJ59="","x",'Indicator Date'!BJ59)</f>
        <v>2020</v>
      </c>
      <c r="BK59" s="225" t="n">
        <f aca="false">IF('Indicator Date'!BK59="","x",'Indicator Date'!BK59)</f>
        <v>2021</v>
      </c>
      <c r="BL59" s="225" t="n">
        <f aca="false">IF('Indicator Date'!BL59="","x",'Indicator Date'!BL59)</f>
        <v>2020</v>
      </c>
      <c r="BM59" s="225" t="n">
        <f aca="false">IF('Indicator Date'!BM59="","x",'Indicator Date'!BM59)</f>
        <v>2018</v>
      </c>
      <c r="BN59" s="225" t="n">
        <f aca="false">IF('Indicator Date'!BN59="","x",'Indicator Date'!BN59)</f>
        <v>2017</v>
      </c>
      <c r="BO59" s="225" t="n">
        <f aca="false">IF('Indicator Date'!BO59="","x",'Indicator Date'!BO59)</f>
        <v>2020</v>
      </c>
      <c r="BP59" s="225" t="n">
        <f aca="false">IF('Indicator Date'!BP59="","x",'Indicator Date'!BP59)</f>
        <v>2014</v>
      </c>
      <c r="BQ59" s="225" t="n">
        <f aca="false">IF('Indicator Date'!BQ59="","x",'Indicator Date'!BQ59)</f>
        <v>2020</v>
      </c>
      <c r="BR59" s="225" t="n">
        <f aca="false">IF('Indicator Date'!BR59="","x",'Indicator Date'!BR59)</f>
        <v>2020</v>
      </c>
      <c r="BS59" s="225" t="n">
        <f aca="false">IF('Indicator Date'!BS59="","x",'Indicator Date'!BS59)</f>
        <v>2016</v>
      </c>
      <c r="BT59" s="225" t="n">
        <f aca="false">IF('Indicator Date'!BT59="","x",'Indicator Date'!BT59)</f>
        <v>2020</v>
      </c>
      <c r="BU59" s="225" t="n">
        <f aca="false">IF('Indicator Date'!BU59="","x",'Indicator Date'!BU59)</f>
        <v>2020</v>
      </c>
      <c r="BV59" s="225" t="n">
        <f aca="false">IF('Indicator Date'!BV59="","x",'Indicator Date'!BV59)</f>
        <v>2020</v>
      </c>
      <c r="BW59" s="225" t="n">
        <f aca="false">IF('Indicator Date'!BW59="","x",'Indicator Date'!BW59)</f>
        <v>2019</v>
      </c>
      <c r="BX59" s="225" t="n">
        <f aca="false">IF('Indicator Date'!BX59="","x",'Indicator Date'!BX59)</f>
        <v>2017</v>
      </c>
      <c r="BY59" s="225" t="n">
        <f aca="false">IF('Indicator Date'!BY59="","x",'Indicator Date'!BY59)</f>
        <v>2020</v>
      </c>
      <c r="BZ59" s="225" t="n">
        <f aca="false">IF('Indicator Date'!BZ59="","x",'Indicator Date'!BZ59)</f>
        <v>2021</v>
      </c>
      <c r="CA59" s="225" t="n">
        <f aca="false">IF('Indicator Date'!CA59="","x",'Indicator Date'!CA59)</f>
        <v>2015</v>
      </c>
    </row>
    <row r="60" customFormat="false" ht="14.5" hidden="false" customHeight="false" outlineLevel="0" collapsed="false">
      <c r="A60" s="178" t="str">
        <f aca="false">'Indicator Data'!A62</f>
        <v>Ethiopia</v>
      </c>
      <c r="B60" s="220" t="str">
        <f aca="false">'Indicator Data'!B62</f>
        <v>ETH</v>
      </c>
      <c r="C60" s="225" t="n">
        <f aca="false">IF('Indicator Date'!C60="","x",'Indicator Date'!C60)</f>
        <v>2015</v>
      </c>
      <c r="D60" s="225" t="n">
        <f aca="false">IF('Indicator Date'!D60="","x",'Indicator Date'!D60)</f>
        <v>2015</v>
      </c>
      <c r="E60" s="225" t="n">
        <f aca="false">IF('Indicator Date'!E60="","x",'Indicator Date'!E60)</f>
        <v>2015</v>
      </c>
      <c r="F60" s="225" t="n">
        <f aca="false">IF('Indicator Date'!F60="","x",'Indicator Date'!F60)</f>
        <v>2015</v>
      </c>
      <c r="G60" s="225" t="n">
        <f aca="false">IF('Indicator Date'!G60="","x",'Indicator Date'!G60)</f>
        <v>2015</v>
      </c>
      <c r="H60" s="225" t="n">
        <f aca="false">IF('Indicator Date'!H60="","x",'Indicator Date'!H60)</f>
        <v>2015</v>
      </c>
      <c r="I60" s="225" t="n">
        <f aca="false">IF('Indicator Date'!I60="","x",'Indicator Date'!I60)</f>
        <v>2015</v>
      </c>
      <c r="J60" s="225" t="n">
        <f aca="false">IF('Indicator Date'!J60="","x",'Indicator Date'!J60)</f>
        <v>2021</v>
      </c>
      <c r="K60" s="225" t="n">
        <f aca="false">IF('Indicator Date'!K60="","x",'Indicator Date'!K60)</f>
        <v>2021</v>
      </c>
      <c r="L60" s="225" t="n">
        <f aca="false">IF('Indicator Date'!L60="","x",'Indicator Date'!L60)</f>
        <v>2020</v>
      </c>
      <c r="M60" s="225" t="n">
        <f aca="false">IF('Indicator Date'!M60="","x",'Indicator Date'!M60)</f>
        <v>2015</v>
      </c>
      <c r="N60" s="225" t="n">
        <f aca="false">IF('Indicator Date'!N60="","x",'Indicator Date'!N60)</f>
        <v>2015</v>
      </c>
      <c r="O60" s="225" t="n">
        <f aca="false">IF('Indicator Date'!O60="","x",'Indicator Date'!O60)</f>
        <v>2015</v>
      </c>
      <c r="P60" s="225" t="n">
        <f aca="false">IF('Indicator Date'!P60="","x",'Indicator Date'!P60)</f>
        <v>2015</v>
      </c>
      <c r="Q60" s="225" t="n">
        <f aca="false">IF('Indicator Date'!Q60="","x",'Indicator Date'!Q60)</f>
        <v>2020</v>
      </c>
      <c r="R60" s="225" t="n">
        <f aca="false">IF('Indicator Date'!R60="","x",'Indicator Date'!R60)</f>
        <v>2020</v>
      </c>
      <c r="S60" s="225" t="n">
        <f aca="false">IF('Indicator Date'!S60="","x",'Indicator Date'!S60)</f>
        <v>2020</v>
      </c>
      <c r="T60" s="225" t="n">
        <f aca="false">IF('Indicator Date'!T60="","x",'Indicator Date'!T60)</f>
        <v>2020</v>
      </c>
      <c r="U60" s="225" t="n">
        <f aca="false">IF('Indicator Date'!U60="","x",'Indicator Date'!U60)</f>
        <v>2015</v>
      </c>
      <c r="V60" s="225" t="n">
        <f aca="false">IF('Indicator Date'!V60="","x",'Indicator Date'!V60)</f>
        <v>2015</v>
      </c>
      <c r="W60" s="225" t="n">
        <f aca="false">IF('Indicator Date'!W60="","x",'Indicator Date'!W60)</f>
        <v>2015</v>
      </c>
      <c r="X60" s="225" t="n">
        <f aca="false">IF('Indicator Date'!X60="","x",'Indicator Date'!X60)</f>
        <v>2020</v>
      </c>
      <c r="Y60" s="225" t="n">
        <f aca="false">IF('Indicator Date'!Y60="","x",'Indicator Date'!Y60)</f>
        <v>2020</v>
      </c>
      <c r="Z60" s="225" t="n">
        <f aca="false">IF('Indicator Date'!Z60="","x",'Indicator Date'!Z60)</f>
        <v>2020</v>
      </c>
      <c r="AA60" s="225" t="n">
        <f aca="false">IF('Indicator Date'!AA60="","x",'Indicator Date'!AA60)</f>
        <v>2016</v>
      </c>
      <c r="AB60" s="225" t="n">
        <f aca="false">IF('Indicator Date'!AB60="","x",'Indicator Date'!AB60)</f>
        <v>2020</v>
      </c>
      <c r="AC60" s="225" t="n">
        <f aca="false">IF('Indicator Date'!AC60="","x",'Indicator Date'!AC60)</f>
        <v>2020</v>
      </c>
      <c r="AD60" s="225" t="n">
        <f aca="false">IF('Indicator Date'!AD60="","x",'Indicator Date'!AD60)</f>
        <v>2017</v>
      </c>
      <c r="AE60" s="225" t="n">
        <f aca="false">IF('Indicator Date'!AE60="","x",'Indicator Date'!AE60)</f>
        <v>2020</v>
      </c>
      <c r="AF60" s="225" t="n">
        <f aca="false">IF('Indicator Date'!AF60="","x",'Indicator Date'!AF60)</f>
        <v>2018</v>
      </c>
      <c r="AG60" s="225" t="n">
        <f aca="false">IF('Indicator Date'!AG60="","x",'Indicator Date'!AG60)</f>
        <v>2020</v>
      </c>
      <c r="AH60" s="225" t="n">
        <f aca="false">IF('Indicator Date'!AH60="","x",'Indicator Date'!AH60)</f>
        <v>2022</v>
      </c>
      <c r="AI60" s="225" t="n">
        <f aca="false">IF('Indicator Date'!AI60="","x",'Indicator Date'!AI60)</f>
        <v>2021</v>
      </c>
      <c r="AJ60" s="225" t="n">
        <f aca="false">IF('Indicator Date'!AJ60="","x",'Indicator Date'!AJ60)</f>
        <v>2021</v>
      </c>
      <c r="AK60" s="225" t="n">
        <f aca="false">IF('Indicator Date'!AK60="","x",'Indicator Date'!AK60)</f>
        <v>2019</v>
      </c>
      <c r="AL60" s="225" t="str">
        <f aca="false">IF('Indicator Date'!AL60="","x",RIGHT('Indicator Date'!AL60,4))</f>
        <v>2019</v>
      </c>
      <c r="AM60" s="225" t="n">
        <f aca="false">IF('Indicator Date'!AM60="","x",'Indicator Date'!AM60)</f>
        <v>2022</v>
      </c>
      <c r="AN60" s="225" t="n">
        <f aca="false">IF('Indicator Date'!AN60="","x",'Indicator Date'!AN60)</f>
        <v>2019</v>
      </c>
      <c r="AO60" s="225" t="n">
        <f aca="false">IF('Indicator Date'!AO60="","x",'Indicator Date'!AO60)</f>
        <v>2020</v>
      </c>
      <c r="AP60" s="225" t="n">
        <f aca="false">IF('Indicator Date'!AP60="","x",'Indicator Date'!AP60)</f>
        <v>2020</v>
      </c>
      <c r="AQ60" s="225" t="n">
        <f aca="false">IF('Indicator Date'!AQ60="","x",'Indicator Date'!AQ60)</f>
        <v>2020</v>
      </c>
      <c r="AR60" s="225" t="n">
        <f aca="false">IF('Indicator Date'!AR60="","x",'Indicator Date'!AR60)</f>
        <v>2020</v>
      </c>
      <c r="AS60" s="225" t="n">
        <f aca="false">IF('Indicator Date'!AS60="","x",'Indicator Date'!AS60)</f>
        <v>2019</v>
      </c>
      <c r="AT60" s="225" t="n">
        <f aca="false">IF('Indicator Date'!AT60="","x",'Indicator Date'!AT60)</f>
        <v>2020</v>
      </c>
      <c r="AU60" s="225" t="n">
        <f aca="false">IF('Indicator Date'!AU60="","x",'Indicator Date'!AU60)</f>
        <v>2020</v>
      </c>
      <c r="AV60" s="225" t="n">
        <f aca="false">IF('Indicator Date'!AV60="","x",'Indicator Date'!AV60)</f>
        <v>2020</v>
      </c>
      <c r="AW60" s="225" t="n">
        <f aca="false">IF('Indicator Date'!AW60="","x",'Indicator Date'!AW60)</f>
        <v>2020</v>
      </c>
      <c r="AX60" s="225" t="n">
        <f aca="false">IF('Indicator Date'!AX60="","x",'Indicator Date'!AX60)</f>
        <v>2020</v>
      </c>
      <c r="AY60" s="225" t="n">
        <f aca="false">IF('Indicator Date'!AY60="","x",'Indicator Date'!AY60)</f>
        <v>2019</v>
      </c>
      <c r="AZ60" s="225" t="n">
        <f aca="false">IF('Indicator Date'!AZ60="","x",'Indicator Date'!AZ60)</f>
        <v>2015</v>
      </c>
      <c r="BA60" s="225" t="n">
        <f aca="false">IF('Indicator Date'!BA60="","x",'Indicator Date'!BA60)</f>
        <v>2020</v>
      </c>
      <c r="BB60" s="225" t="n">
        <f aca="false">IF('Indicator Date'!BB60="","x",'Indicator Date'!BB60)</f>
        <v>2021</v>
      </c>
      <c r="BC60" s="225" t="n">
        <f aca="false">IF('Indicator Date'!BC60="","x",'Indicator Date'!BC60)</f>
        <v>2022</v>
      </c>
      <c r="BD60" s="225" t="n">
        <f aca="false">IF('Indicator Date'!BD60="","x",YEAR('Indicator Date'!BD60))</f>
        <v>2022</v>
      </c>
      <c r="BE60" s="225" t="n">
        <f aca="false">IF('Indicator Date'!BE60="","x",YEAR('Indicator Date'!BE60))</f>
        <v>2022</v>
      </c>
      <c r="BF60" s="225" t="n">
        <f aca="false">IF('Indicator Date'!BF60="","x",'Indicator Date'!BF60)</f>
        <v>2021</v>
      </c>
      <c r="BG60" s="225" t="n">
        <f aca="false">IF('Indicator Date'!BG60="","x",'Indicator Date'!BG60)</f>
        <v>2020</v>
      </c>
      <c r="BH60" s="225" t="n">
        <f aca="false">IF('Indicator Date'!BH60="","x",'Indicator Date'!BH60)</f>
        <v>2020</v>
      </c>
      <c r="BI60" s="225" t="n">
        <f aca="false">IF('Indicator Date'!BI60="","x",'Indicator Date'!BI60)</f>
        <v>2015</v>
      </c>
      <c r="BJ60" s="225" t="n">
        <f aca="false">IF('Indicator Date'!BJ60="","x",'Indicator Date'!BJ60)</f>
        <v>2020</v>
      </c>
      <c r="BK60" s="225" t="n">
        <f aca="false">IF('Indicator Date'!BK60="","x",'Indicator Date'!BK60)</f>
        <v>2021</v>
      </c>
      <c r="BL60" s="225" t="n">
        <f aca="false">IF('Indicator Date'!BL60="","x",'Indicator Date'!BL60)</f>
        <v>2020</v>
      </c>
      <c r="BM60" s="225" t="n">
        <f aca="false">IF('Indicator Date'!BM60="","x",'Indicator Date'!BM60)</f>
        <v>2017</v>
      </c>
      <c r="BN60" s="225" t="n">
        <f aca="false">IF('Indicator Date'!BN60="","x",'Indicator Date'!BN60)</f>
        <v>2020</v>
      </c>
      <c r="BO60" s="225" t="n">
        <f aca="false">IF('Indicator Date'!BO60="","x",'Indicator Date'!BO60)</f>
        <v>2020</v>
      </c>
      <c r="BP60" s="225" t="n">
        <f aca="false">IF('Indicator Date'!BP60="","x",'Indicator Date'!BP60)</f>
        <v>2014</v>
      </c>
      <c r="BQ60" s="225" t="n">
        <f aca="false">IF('Indicator Date'!BQ60="","x",'Indicator Date'!BQ60)</f>
        <v>2020</v>
      </c>
      <c r="BR60" s="225" t="n">
        <f aca="false">IF('Indicator Date'!BR60="","x",'Indicator Date'!BR60)</f>
        <v>2020</v>
      </c>
      <c r="BS60" s="225" t="n">
        <f aca="false">IF('Indicator Date'!BS60="","x",'Indicator Date'!BS60)</f>
        <v>2017</v>
      </c>
      <c r="BT60" s="225" t="n">
        <f aca="false">IF('Indicator Date'!BT60="","x",'Indicator Date'!BT60)</f>
        <v>2020</v>
      </c>
      <c r="BU60" s="225" t="n">
        <f aca="false">IF('Indicator Date'!BU60="","x",'Indicator Date'!BU60)</f>
        <v>2020</v>
      </c>
      <c r="BV60" s="225" t="n">
        <f aca="false">IF('Indicator Date'!BV60="","x",'Indicator Date'!BV60)</f>
        <v>2020</v>
      </c>
      <c r="BW60" s="225" t="n">
        <f aca="false">IF('Indicator Date'!BW60="","x",'Indicator Date'!BW60)</f>
        <v>2019</v>
      </c>
      <c r="BX60" s="225" t="n">
        <f aca="false">IF('Indicator Date'!BX60="","x",'Indicator Date'!BX60)</f>
        <v>2017</v>
      </c>
      <c r="BY60" s="225" t="n">
        <f aca="false">IF('Indicator Date'!BY60="","x",'Indicator Date'!BY60)</f>
        <v>2020</v>
      </c>
      <c r="BZ60" s="225" t="n">
        <f aca="false">IF('Indicator Date'!BZ60="","x",'Indicator Date'!BZ60)</f>
        <v>2021</v>
      </c>
      <c r="CA60" s="225" t="n">
        <f aca="false">IF('Indicator Date'!CA60="","x",'Indicator Date'!CA60)</f>
        <v>2015</v>
      </c>
    </row>
    <row r="61" customFormat="false" ht="14.5" hidden="false" customHeight="false" outlineLevel="0" collapsed="false">
      <c r="A61" s="178" t="str">
        <f aca="false">'Indicator Data'!A63</f>
        <v>Fiji</v>
      </c>
      <c r="B61" s="220" t="str">
        <f aca="false">'Indicator Data'!B63</f>
        <v>FJI</v>
      </c>
      <c r="C61" s="225" t="n">
        <f aca="false">IF('Indicator Date'!C61="","x",'Indicator Date'!C61)</f>
        <v>2015</v>
      </c>
      <c r="D61" s="225" t="n">
        <f aca="false">IF('Indicator Date'!D61="","x",'Indicator Date'!D61)</f>
        <v>2015</v>
      </c>
      <c r="E61" s="225" t="n">
        <f aca="false">IF('Indicator Date'!E61="","x",'Indicator Date'!E61)</f>
        <v>2015</v>
      </c>
      <c r="F61" s="225" t="n">
        <f aca="false">IF('Indicator Date'!F61="","x",'Indicator Date'!F61)</f>
        <v>2015</v>
      </c>
      <c r="G61" s="225" t="n">
        <f aca="false">IF('Indicator Date'!G61="","x",'Indicator Date'!G61)</f>
        <v>2015</v>
      </c>
      <c r="H61" s="225" t="n">
        <f aca="false">IF('Indicator Date'!H61="","x",'Indicator Date'!H61)</f>
        <v>2015</v>
      </c>
      <c r="I61" s="225" t="n">
        <f aca="false">IF('Indicator Date'!I61="","x",'Indicator Date'!I61)</f>
        <v>2015</v>
      </c>
      <c r="J61" s="225" t="n">
        <f aca="false">IF('Indicator Date'!J61="","x",'Indicator Date'!J61)</f>
        <v>2021</v>
      </c>
      <c r="K61" s="225" t="n">
        <f aca="false">IF('Indicator Date'!K61="","x",'Indicator Date'!K61)</f>
        <v>2021</v>
      </c>
      <c r="L61" s="225" t="n">
        <f aca="false">IF('Indicator Date'!L61="","x",'Indicator Date'!L61)</f>
        <v>2020</v>
      </c>
      <c r="M61" s="225" t="n">
        <f aca="false">IF('Indicator Date'!M61="","x",'Indicator Date'!M61)</f>
        <v>2015</v>
      </c>
      <c r="N61" s="225" t="n">
        <f aca="false">IF('Indicator Date'!N61="","x",'Indicator Date'!N61)</f>
        <v>2015</v>
      </c>
      <c r="O61" s="225" t="n">
        <f aca="false">IF('Indicator Date'!O61="","x",'Indicator Date'!O61)</f>
        <v>2015</v>
      </c>
      <c r="P61" s="225" t="n">
        <f aca="false">IF('Indicator Date'!P61="","x",'Indicator Date'!P61)</f>
        <v>2015</v>
      </c>
      <c r="Q61" s="225" t="n">
        <f aca="false">IF('Indicator Date'!Q61="","x",'Indicator Date'!Q61)</f>
        <v>2020</v>
      </c>
      <c r="R61" s="225" t="n">
        <f aca="false">IF('Indicator Date'!R61="","x",'Indicator Date'!R61)</f>
        <v>2020</v>
      </c>
      <c r="S61" s="225" t="n">
        <f aca="false">IF('Indicator Date'!S61="","x",'Indicator Date'!S61)</f>
        <v>2020</v>
      </c>
      <c r="T61" s="225" t="n">
        <f aca="false">IF('Indicator Date'!T61="","x",'Indicator Date'!T61)</f>
        <v>2020</v>
      </c>
      <c r="U61" s="225" t="n">
        <f aca="false">IF('Indicator Date'!U61="","x",'Indicator Date'!U61)</f>
        <v>2015</v>
      </c>
      <c r="V61" s="225" t="n">
        <f aca="false">IF('Indicator Date'!V61="","x",'Indicator Date'!V61)</f>
        <v>2015</v>
      </c>
      <c r="W61" s="225" t="n">
        <f aca="false">IF('Indicator Date'!W61="","x",'Indicator Date'!W61)</f>
        <v>2015</v>
      </c>
      <c r="X61" s="225" t="n">
        <f aca="false">IF('Indicator Date'!X61="","x",'Indicator Date'!X61)</f>
        <v>2020</v>
      </c>
      <c r="Y61" s="225" t="n">
        <f aca="false">IF('Indicator Date'!Y61="","x",'Indicator Date'!Y61)</f>
        <v>2020</v>
      </c>
      <c r="Z61" s="225" t="n">
        <f aca="false">IF('Indicator Date'!Z61="","x",'Indicator Date'!Z61)</f>
        <v>2020</v>
      </c>
      <c r="AA61" s="225" t="n">
        <f aca="false">IF('Indicator Date'!AA61="","x",'Indicator Date'!AA61)</f>
        <v>2014</v>
      </c>
      <c r="AB61" s="225" t="n">
        <f aca="false">IF('Indicator Date'!AB61="","x",'Indicator Date'!AB61)</f>
        <v>2020</v>
      </c>
      <c r="AC61" s="225" t="str">
        <f aca="false">IF('Indicator Date'!AC61="","x",'Indicator Date'!AC61)</f>
        <v>x</v>
      </c>
      <c r="AD61" s="225" t="n">
        <f aca="false">IF('Indicator Date'!AD61="","x",'Indicator Date'!AD61)</f>
        <v>2018</v>
      </c>
      <c r="AE61" s="225" t="n">
        <f aca="false">IF('Indicator Date'!AE61="","x",'Indicator Date'!AE61)</f>
        <v>2018</v>
      </c>
      <c r="AF61" s="225" t="n">
        <f aca="false">IF('Indicator Date'!AF61="","x",'Indicator Date'!AF61)</f>
        <v>2018</v>
      </c>
      <c r="AG61" s="225" t="n">
        <f aca="false">IF('Indicator Date'!AG61="","x",'Indicator Date'!AG61)</f>
        <v>2020</v>
      </c>
      <c r="AH61" s="225" t="n">
        <f aca="false">IF('Indicator Date'!AH61="","x",'Indicator Date'!AH61)</f>
        <v>2022</v>
      </c>
      <c r="AI61" s="225" t="n">
        <f aca="false">IF('Indicator Date'!AI61="","x",'Indicator Date'!AI61)</f>
        <v>2021</v>
      </c>
      <c r="AJ61" s="225" t="n">
        <f aca="false">IF('Indicator Date'!AJ61="","x",'Indicator Date'!AJ61)</f>
        <v>2021</v>
      </c>
      <c r="AK61" s="225" t="n">
        <f aca="false">IF('Indicator Date'!AK61="","x",'Indicator Date'!AK61)</f>
        <v>2019</v>
      </c>
      <c r="AL61" s="225" t="str">
        <f aca="false">IF('Indicator Date'!AL61="","x",RIGHT('Indicator Date'!AL61,4))</f>
        <v>x</v>
      </c>
      <c r="AM61" s="225" t="n">
        <f aca="false">IF('Indicator Date'!AM61="","x",'Indicator Date'!AM61)</f>
        <v>2022</v>
      </c>
      <c r="AN61" s="225" t="n">
        <f aca="false">IF('Indicator Date'!AN61="","x",'Indicator Date'!AN61)</f>
        <v>2019</v>
      </c>
      <c r="AO61" s="225" t="n">
        <f aca="false">IF('Indicator Date'!AO61="","x",'Indicator Date'!AO61)</f>
        <v>2020</v>
      </c>
      <c r="AP61" s="225" t="n">
        <f aca="false">IF('Indicator Date'!AP61="","x",'Indicator Date'!AP61)</f>
        <v>2020</v>
      </c>
      <c r="AQ61" s="225" t="n">
        <f aca="false">IF('Indicator Date'!AQ61="","x",'Indicator Date'!AQ61)</f>
        <v>2020</v>
      </c>
      <c r="AR61" s="225" t="n">
        <f aca="false">IF('Indicator Date'!AR61="","x",'Indicator Date'!AR61)</f>
        <v>2020</v>
      </c>
      <c r="AS61" s="225" t="str">
        <f aca="false">IF('Indicator Date'!AS61="","x",'Indicator Date'!AS61)</f>
        <v>x</v>
      </c>
      <c r="AT61" s="225" t="n">
        <f aca="false">IF('Indicator Date'!AT61="","x",'Indicator Date'!AT61)</f>
        <v>2020</v>
      </c>
      <c r="AU61" s="225" t="n">
        <f aca="false">IF('Indicator Date'!AU61="","x",'Indicator Date'!AU61)</f>
        <v>2020</v>
      </c>
      <c r="AV61" s="225" t="n">
        <f aca="false">IF('Indicator Date'!AV61="","x",'Indicator Date'!AV61)</f>
        <v>2020</v>
      </c>
      <c r="AW61" s="225" t="str">
        <f aca="false">IF('Indicator Date'!AW61="","x",'Indicator Date'!AW61)</f>
        <v>x</v>
      </c>
      <c r="AX61" s="225" t="n">
        <f aca="false">IF('Indicator Date'!AX61="","x",'Indicator Date'!AX61)</f>
        <v>2020</v>
      </c>
      <c r="AY61" s="225" t="n">
        <f aca="false">IF('Indicator Date'!AY61="","x",'Indicator Date'!AY61)</f>
        <v>2019</v>
      </c>
      <c r="AZ61" s="225" t="n">
        <f aca="false">IF('Indicator Date'!AZ61="","x",'Indicator Date'!AZ61)</f>
        <v>2019</v>
      </c>
      <c r="BA61" s="225" t="n">
        <f aca="false">IF('Indicator Date'!BA61="","x",'Indicator Date'!BA61)</f>
        <v>2020</v>
      </c>
      <c r="BB61" s="225" t="n">
        <f aca="false">IF('Indicator Date'!BB61="","x",'Indicator Date'!BB61)</f>
        <v>2021</v>
      </c>
      <c r="BC61" s="225" t="n">
        <f aca="false">IF('Indicator Date'!BC61="","x",'Indicator Date'!BC61)</f>
        <v>2022</v>
      </c>
      <c r="BD61" s="225" t="n">
        <f aca="false">IF('Indicator Date'!BD61="","x",YEAR('Indicator Date'!BD61))</f>
        <v>2022</v>
      </c>
      <c r="BE61" s="225" t="n">
        <f aca="false">IF('Indicator Date'!BE61="","x",YEAR('Indicator Date'!BE61))</f>
        <v>2021</v>
      </c>
      <c r="BF61" s="225" t="n">
        <f aca="false">IF('Indicator Date'!BF61="","x",'Indicator Date'!BF61)</f>
        <v>2021</v>
      </c>
      <c r="BG61" s="225" t="n">
        <f aca="false">IF('Indicator Date'!BG61="","x",'Indicator Date'!BG61)</f>
        <v>2020</v>
      </c>
      <c r="BH61" s="225" t="n">
        <f aca="false">IF('Indicator Date'!BH61="","x",'Indicator Date'!BH61)</f>
        <v>2020</v>
      </c>
      <c r="BI61" s="225" t="n">
        <f aca="false">IF('Indicator Date'!BI61="","x",'Indicator Date'!BI61)</f>
        <v>2015</v>
      </c>
      <c r="BJ61" s="225" t="n">
        <f aca="false">IF('Indicator Date'!BJ61="","x",'Indicator Date'!BJ61)</f>
        <v>2020</v>
      </c>
      <c r="BK61" s="225" t="n">
        <f aca="false">IF('Indicator Date'!BK61="","x",'Indicator Date'!BK61)</f>
        <v>2021</v>
      </c>
      <c r="BL61" s="225" t="n">
        <f aca="false">IF('Indicator Date'!BL61="","x",'Indicator Date'!BL61)</f>
        <v>2020</v>
      </c>
      <c r="BM61" s="225" t="n">
        <f aca="false">IF('Indicator Date'!BM61="","x",'Indicator Date'!BM61)</f>
        <v>2017</v>
      </c>
      <c r="BN61" s="225" t="n">
        <f aca="false">IF('Indicator Date'!BN61="","x",'Indicator Date'!BN61)</f>
        <v>2018</v>
      </c>
      <c r="BO61" s="225" t="n">
        <f aca="false">IF('Indicator Date'!BO61="","x",'Indicator Date'!BO61)</f>
        <v>2020</v>
      </c>
      <c r="BP61" s="225" t="n">
        <f aca="false">IF('Indicator Date'!BP61="","x",'Indicator Date'!BP61)</f>
        <v>2014</v>
      </c>
      <c r="BQ61" s="225" t="n">
        <f aca="false">IF('Indicator Date'!BQ61="","x",'Indicator Date'!BQ61)</f>
        <v>2020</v>
      </c>
      <c r="BR61" s="225" t="n">
        <f aca="false">IF('Indicator Date'!BR61="","x",'Indicator Date'!BR61)</f>
        <v>2020</v>
      </c>
      <c r="BS61" s="225" t="n">
        <f aca="false">IF('Indicator Date'!BS61="","x",'Indicator Date'!BS61)</f>
        <v>2015</v>
      </c>
      <c r="BT61" s="225" t="n">
        <f aca="false">IF('Indicator Date'!BT61="","x",'Indicator Date'!BT61)</f>
        <v>2020</v>
      </c>
      <c r="BU61" s="225" t="n">
        <f aca="false">IF('Indicator Date'!BU61="","x",'Indicator Date'!BU61)</f>
        <v>2020</v>
      </c>
      <c r="BV61" s="225" t="n">
        <f aca="false">IF('Indicator Date'!BV61="","x",'Indicator Date'!BV61)</f>
        <v>2020</v>
      </c>
      <c r="BW61" s="225" t="n">
        <f aca="false">IF('Indicator Date'!BW61="","x",'Indicator Date'!BW61)</f>
        <v>2019</v>
      </c>
      <c r="BX61" s="225" t="n">
        <f aca="false">IF('Indicator Date'!BX61="","x",'Indicator Date'!BX61)</f>
        <v>2017</v>
      </c>
      <c r="BY61" s="225" t="n">
        <f aca="false">IF('Indicator Date'!BY61="","x",'Indicator Date'!BY61)</f>
        <v>2020</v>
      </c>
      <c r="BZ61" s="225" t="n">
        <f aca="false">IF('Indicator Date'!BZ61="","x",'Indicator Date'!BZ61)</f>
        <v>2021</v>
      </c>
      <c r="CA61" s="225" t="n">
        <f aca="false">IF('Indicator Date'!CA61="","x",'Indicator Date'!CA61)</f>
        <v>2015</v>
      </c>
    </row>
    <row r="62" customFormat="false" ht="14.5" hidden="false" customHeight="false" outlineLevel="0" collapsed="false">
      <c r="A62" s="178" t="str">
        <f aca="false">'Indicator Data'!A64</f>
        <v>Finland</v>
      </c>
      <c r="B62" s="220" t="str">
        <f aca="false">'Indicator Data'!B64</f>
        <v>FIN</v>
      </c>
      <c r="C62" s="225" t="n">
        <f aca="false">IF('Indicator Date'!C62="","x",'Indicator Date'!C62)</f>
        <v>2015</v>
      </c>
      <c r="D62" s="225" t="n">
        <f aca="false">IF('Indicator Date'!D62="","x",'Indicator Date'!D62)</f>
        <v>2015</v>
      </c>
      <c r="E62" s="225" t="n">
        <f aca="false">IF('Indicator Date'!E62="","x",'Indicator Date'!E62)</f>
        <v>2015</v>
      </c>
      <c r="F62" s="225" t="n">
        <f aca="false">IF('Indicator Date'!F62="","x",'Indicator Date'!F62)</f>
        <v>2015</v>
      </c>
      <c r="G62" s="225" t="n">
        <f aca="false">IF('Indicator Date'!G62="","x",'Indicator Date'!G62)</f>
        <v>2015</v>
      </c>
      <c r="H62" s="225" t="n">
        <f aca="false">IF('Indicator Date'!H62="","x",'Indicator Date'!H62)</f>
        <v>2015</v>
      </c>
      <c r="I62" s="225" t="n">
        <f aca="false">IF('Indicator Date'!I62="","x",'Indicator Date'!I62)</f>
        <v>2015</v>
      </c>
      <c r="J62" s="225" t="n">
        <f aca="false">IF('Indicator Date'!J62="","x",'Indicator Date'!J62)</f>
        <v>2021</v>
      </c>
      <c r="K62" s="225" t="n">
        <f aca="false">IF('Indicator Date'!K62="","x",'Indicator Date'!K62)</f>
        <v>2021</v>
      </c>
      <c r="L62" s="225" t="n">
        <f aca="false">IF('Indicator Date'!L62="","x",'Indicator Date'!L62)</f>
        <v>2020</v>
      </c>
      <c r="M62" s="225" t="n">
        <f aca="false">IF('Indicator Date'!M62="","x",'Indicator Date'!M62)</f>
        <v>2015</v>
      </c>
      <c r="N62" s="225" t="n">
        <f aca="false">IF('Indicator Date'!N62="","x",'Indicator Date'!N62)</f>
        <v>2015</v>
      </c>
      <c r="O62" s="225" t="n">
        <f aca="false">IF('Indicator Date'!O62="","x",'Indicator Date'!O62)</f>
        <v>2015</v>
      </c>
      <c r="P62" s="225" t="n">
        <f aca="false">IF('Indicator Date'!P62="","x",'Indicator Date'!P62)</f>
        <v>2015</v>
      </c>
      <c r="Q62" s="225" t="n">
        <f aca="false">IF('Indicator Date'!Q62="","x",'Indicator Date'!Q62)</f>
        <v>2020</v>
      </c>
      <c r="R62" s="225" t="n">
        <f aca="false">IF('Indicator Date'!R62="","x",'Indicator Date'!R62)</f>
        <v>2020</v>
      </c>
      <c r="S62" s="225" t="n">
        <f aca="false">IF('Indicator Date'!S62="","x",'Indicator Date'!S62)</f>
        <v>2020</v>
      </c>
      <c r="T62" s="225" t="n">
        <f aca="false">IF('Indicator Date'!T62="","x",'Indicator Date'!T62)</f>
        <v>2020</v>
      </c>
      <c r="U62" s="225" t="n">
        <f aca="false">IF('Indicator Date'!U62="","x",'Indicator Date'!U62)</f>
        <v>2015</v>
      </c>
      <c r="V62" s="225" t="n">
        <f aca="false">IF('Indicator Date'!V62="","x",'Indicator Date'!V62)</f>
        <v>2015</v>
      </c>
      <c r="W62" s="225" t="n">
        <f aca="false">IF('Indicator Date'!W62="","x",'Indicator Date'!W62)</f>
        <v>2015</v>
      </c>
      <c r="X62" s="225" t="n">
        <f aca="false">IF('Indicator Date'!X62="","x",'Indicator Date'!X62)</f>
        <v>2020</v>
      </c>
      <c r="Y62" s="225" t="n">
        <f aca="false">IF('Indicator Date'!Y62="","x",'Indicator Date'!Y62)</f>
        <v>2020</v>
      </c>
      <c r="Z62" s="225" t="n">
        <f aca="false">IF('Indicator Date'!Z62="","x",'Indicator Date'!Z62)</f>
        <v>2020</v>
      </c>
      <c r="AA62" s="225" t="n">
        <f aca="false">IF('Indicator Date'!AA62="","x",'Indicator Date'!AA62)</f>
        <v>2010</v>
      </c>
      <c r="AB62" s="225" t="n">
        <f aca="false">IF('Indicator Date'!AB62="","x",'Indicator Date'!AB62)</f>
        <v>2020</v>
      </c>
      <c r="AC62" s="225" t="str">
        <f aca="false">IF('Indicator Date'!AC62="","x",'Indicator Date'!AC62)</f>
        <v>x</v>
      </c>
      <c r="AD62" s="225" t="n">
        <f aca="false">IF('Indicator Date'!AD62="","x",'Indicator Date'!AD62)</f>
        <v>2018</v>
      </c>
      <c r="AE62" s="225" t="n">
        <f aca="false">IF('Indicator Date'!AE62="","x",'Indicator Date'!AE62)</f>
        <v>2020</v>
      </c>
      <c r="AF62" s="225" t="str">
        <f aca="false">IF('Indicator Date'!AF62="","x",'Indicator Date'!AF62)</f>
        <v>x</v>
      </c>
      <c r="AG62" s="225" t="n">
        <f aca="false">IF('Indicator Date'!AG62="","x",'Indicator Date'!AG62)</f>
        <v>2020</v>
      </c>
      <c r="AH62" s="225" t="n">
        <f aca="false">IF('Indicator Date'!AH62="","x",'Indicator Date'!AH62)</f>
        <v>2022</v>
      </c>
      <c r="AI62" s="225" t="n">
        <f aca="false">IF('Indicator Date'!AI62="","x",'Indicator Date'!AI62)</f>
        <v>2021</v>
      </c>
      <c r="AJ62" s="225" t="n">
        <f aca="false">IF('Indicator Date'!AJ62="","x",'Indicator Date'!AJ62)</f>
        <v>2021</v>
      </c>
      <c r="AK62" s="225" t="n">
        <f aca="false">IF('Indicator Date'!AK62="","x",'Indicator Date'!AK62)</f>
        <v>2019</v>
      </c>
      <c r="AL62" s="225" t="str">
        <f aca="false">IF('Indicator Date'!AL62="","x",RIGHT('Indicator Date'!AL62,4))</f>
        <v>x</v>
      </c>
      <c r="AM62" s="225" t="n">
        <f aca="false">IF('Indicator Date'!AM62="","x",'Indicator Date'!AM62)</f>
        <v>2022</v>
      </c>
      <c r="AN62" s="225" t="str">
        <f aca="false">IF('Indicator Date'!AN62="","x",'Indicator Date'!AN62)</f>
        <v>x</v>
      </c>
      <c r="AO62" s="225" t="str">
        <f aca="false">IF('Indicator Date'!AO62="","x",'Indicator Date'!AO62)</f>
        <v>x</v>
      </c>
      <c r="AP62" s="225" t="str">
        <f aca="false">IF('Indicator Date'!AP62="","x",'Indicator Date'!AP62)</f>
        <v>x</v>
      </c>
      <c r="AQ62" s="225" t="n">
        <f aca="false">IF('Indicator Date'!AQ62="","x",'Indicator Date'!AQ62)</f>
        <v>2020</v>
      </c>
      <c r="AR62" s="225" t="n">
        <f aca="false">IF('Indicator Date'!AR62="","x",'Indicator Date'!AR62)</f>
        <v>2020</v>
      </c>
      <c r="AS62" s="225" t="str">
        <f aca="false">IF('Indicator Date'!AS62="","x",'Indicator Date'!AS62)</f>
        <v>x</v>
      </c>
      <c r="AT62" s="225" t="n">
        <f aca="false">IF('Indicator Date'!AT62="","x",'Indicator Date'!AT62)</f>
        <v>2020</v>
      </c>
      <c r="AU62" s="225" t="str">
        <f aca="false">IF('Indicator Date'!AU62="","x",'Indicator Date'!AU62)</f>
        <v>x</v>
      </c>
      <c r="AV62" s="225" t="str">
        <f aca="false">IF('Indicator Date'!AV62="","x",'Indicator Date'!AV62)</f>
        <v>x</v>
      </c>
      <c r="AW62" s="225" t="str">
        <f aca="false">IF('Indicator Date'!AW62="","x",'Indicator Date'!AW62)</f>
        <v>x</v>
      </c>
      <c r="AX62" s="225" t="n">
        <f aca="false">IF('Indicator Date'!AX62="","x",'Indicator Date'!AX62)</f>
        <v>2020</v>
      </c>
      <c r="AY62" s="225" t="n">
        <f aca="false">IF('Indicator Date'!AY62="","x",'Indicator Date'!AY62)</f>
        <v>2019</v>
      </c>
      <c r="AZ62" s="225" t="n">
        <f aca="false">IF('Indicator Date'!AZ62="","x",'Indicator Date'!AZ62)</f>
        <v>2019</v>
      </c>
      <c r="BA62" s="225" t="n">
        <f aca="false">IF('Indicator Date'!BA62="","x",'Indicator Date'!BA62)</f>
        <v>2020</v>
      </c>
      <c r="BB62" s="225" t="n">
        <f aca="false">IF('Indicator Date'!BB62="","x",'Indicator Date'!BB62)</f>
        <v>2021</v>
      </c>
      <c r="BC62" s="225" t="n">
        <f aca="false">IF('Indicator Date'!BC62="","x",'Indicator Date'!BC62)</f>
        <v>2022</v>
      </c>
      <c r="BD62" s="225" t="n">
        <f aca="false">IF('Indicator Date'!BD62="","x",YEAR('Indicator Date'!BD62))</f>
        <v>2022</v>
      </c>
      <c r="BE62" s="225" t="n">
        <f aca="false">IF('Indicator Date'!BE62="","x",YEAR('Indicator Date'!BE62))</f>
        <v>2022</v>
      </c>
      <c r="BF62" s="225" t="n">
        <f aca="false">IF('Indicator Date'!BF62="","x",'Indicator Date'!BF62)</f>
        <v>2021</v>
      </c>
      <c r="BG62" s="225" t="n">
        <f aca="false">IF('Indicator Date'!BG62="","x",'Indicator Date'!BG62)</f>
        <v>2020</v>
      </c>
      <c r="BH62" s="225" t="n">
        <f aca="false">IF('Indicator Date'!BH62="","x",'Indicator Date'!BH62)</f>
        <v>2020</v>
      </c>
      <c r="BI62" s="225" t="n">
        <f aca="false">IF('Indicator Date'!BI62="","x",'Indicator Date'!BI62)</f>
        <v>2015</v>
      </c>
      <c r="BJ62" s="225" t="n">
        <f aca="false">IF('Indicator Date'!BJ62="","x",'Indicator Date'!BJ62)</f>
        <v>2020</v>
      </c>
      <c r="BK62" s="225" t="n">
        <f aca="false">IF('Indicator Date'!BK62="","x",'Indicator Date'!BK62)</f>
        <v>2021</v>
      </c>
      <c r="BL62" s="225" t="n">
        <f aca="false">IF('Indicator Date'!BL62="","x",'Indicator Date'!BL62)</f>
        <v>2020</v>
      </c>
      <c r="BM62" s="225" t="str">
        <f aca="false">IF('Indicator Date'!BM62="","x",'Indicator Date'!BM62)</f>
        <v>x</v>
      </c>
      <c r="BN62" s="225" t="n">
        <f aca="false">IF('Indicator Date'!BN62="","x",'Indicator Date'!BN62)</f>
        <v>2020</v>
      </c>
      <c r="BO62" s="225" t="n">
        <f aca="false">IF('Indicator Date'!BO62="","x",'Indicator Date'!BO62)</f>
        <v>2020</v>
      </c>
      <c r="BP62" s="225" t="n">
        <f aca="false">IF('Indicator Date'!BP62="","x",'Indicator Date'!BP62)</f>
        <v>2014</v>
      </c>
      <c r="BQ62" s="225" t="n">
        <f aca="false">IF('Indicator Date'!BQ62="","x",'Indicator Date'!BQ62)</f>
        <v>2020</v>
      </c>
      <c r="BR62" s="225" t="n">
        <f aca="false">IF('Indicator Date'!BR62="","x",'Indicator Date'!BR62)</f>
        <v>2020</v>
      </c>
      <c r="BS62" s="225" t="n">
        <f aca="false">IF('Indicator Date'!BS62="","x",'Indicator Date'!BS62)</f>
        <v>2016</v>
      </c>
      <c r="BT62" s="225" t="n">
        <f aca="false">IF('Indicator Date'!BT62="","x",'Indicator Date'!BT62)</f>
        <v>2020</v>
      </c>
      <c r="BU62" s="225" t="n">
        <f aca="false">IF('Indicator Date'!BU62="","x",'Indicator Date'!BU62)</f>
        <v>2020</v>
      </c>
      <c r="BV62" s="225" t="n">
        <f aca="false">IF('Indicator Date'!BV62="","x",'Indicator Date'!BV62)</f>
        <v>2020</v>
      </c>
      <c r="BW62" s="225" t="n">
        <f aca="false">IF('Indicator Date'!BW62="","x",'Indicator Date'!BW62)</f>
        <v>2019</v>
      </c>
      <c r="BX62" s="225" t="n">
        <f aca="false">IF('Indicator Date'!BX62="","x",'Indicator Date'!BX62)</f>
        <v>2017</v>
      </c>
      <c r="BY62" s="225" t="n">
        <f aca="false">IF('Indicator Date'!BY62="","x",'Indicator Date'!BY62)</f>
        <v>2020</v>
      </c>
      <c r="BZ62" s="225" t="n">
        <f aca="false">IF('Indicator Date'!BZ62="","x",'Indicator Date'!BZ62)</f>
        <v>2021</v>
      </c>
      <c r="CA62" s="225" t="n">
        <f aca="false">IF('Indicator Date'!CA62="","x",'Indicator Date'!CA62)</f>
        <v>2015</v>
      </c>
    </row>
    <row r="63" customFormat="false" ht="14.5" hidden="false" customHeight="false" outlineLevel="0" collapsed="false">
      <c r="A63" s="178" t="str">
        <f aca="false">'Indicator Data'!A65</f>
        <v>France</v>
      </c>
      <c r="B63" s="220" t="str">
        <f aca="false">'Indicator Data'!B65</f>
        <v>FRA</v>
      </c>
      <c r="C63" s="225" t="n">
        <f aca="false">IF('Indicator Date'!C63="","x",'Indicator Date'!C63)</f>
        <v>2015</v>
      </c>
      <c r="D63" s="225" t="n">
        <f aca="false">IF('Indicator Date'!D63="","x",'Indicator Date'!D63)</f>
        <v>2015</v>
      </c>
      <c r="E63" s="225" t="n">
        <f aca="false">IF('Indicator Date'!E63="","x",'Indicator Date'!E63)</f>
        <v>2015</v>
      </c>
      <c r="F63" s="225" t="n">
        <f aca="false">IF('Indicator Date'!F63="","x",'Indicator Date'!F63)</f>
        <v>2015</v>
      </c>
      <c r="G63" s="225" t="n">
        <f aca="false">IF('Indicator Date'!G63="","x",'Indicator Date'!G63)</f>
        <v>2015</v>
      </c>
      <c r="H63" s="225" t="n">
        <f aca="false">IF('Indicator Date'!H63="","x",'Indicator Date'!H63)</f>
        <v>2015</v>
      </c>
      <c r="I63" s="225" t="n">
        <f aca="false">IF('Indicator Date'!I63="","x",'Indicator Date'!I63)</f>
        <v>2015</v>
      </c>
      <c r="J63" s="225" t="n">
        <f aca="false">IF('Indicator Date'!J63="","x",'Indicator Date'!J63)</f>
        <v>2021</v>
      </c>
      <c r="K63" s="225" t="n">
        <f aca="false">IF('Indicator Date'!K63="","x",'Indicator Date'!K63)</f>
        <v>2021</v>
      </c>
      <c r="L63" s="225" t="n">
        <f aca="false">IF('Indicator Date'!L63="","x",'Indicator Date'!L63)</f>
        <v>2020</v>
      </c>
      <c r="M63" s="225" t="n">
        <f aca="false">IF('Indicator Date'!M63="","x",'Indicator Date'!M63)</f>
        <v>2015</v>
      </c>
      <c r="N63" s="225" t="n">
        <f aca="false">IF('Indicator Date'!N63="","x",'Indicator Date'!N63)</f>
        <v>2015</v>
      </c>
      <c r="O63" s="225" t="n">
        <f aca="false">IF('Indicator Date'!O63="","x",'Indicator Date'!O63)</f>
        <v>2015</v>
      </c>
      <c r="P63" s="225" t="n">
        <f aca="false">IF('Indicator Date'!P63="","x",'Indicator Date'!P63)</f>
        <v>2015</v>
      </c>
      <c r="Q63" s="225" t="n">
        <f aca="false">IF('Indicator Date'!Q63="","x",'Indicator Date'!Q63)</f>
        <v>2020</v>
      </c>
      <c r="R63" s="225" t="n">
        <f aca="false">IF('Indicator Date'!R63="","x",'Indicator Date'!R63)</f>
        <v>2020</v>
      </c>
      <c r="S63" s="225" t="n">
        <f aca="false">IF('Indicator Date'!S63="","x",'Indicator Date'!S63)</f>
        <v>2020</v>
      </c>
      <c r="T63" s="225" t="n">
        <f aca="false">IF('Indicator Date'!T63="","x",'Indicator Date'!T63)</f>
        <v>2020</v>
      </c>
      <c r="U63" s="225" t="n">
        <f aca="false">IF('Indicator Date'!U63="","x",'Indicator Date'!U63)</f>
        <v>2015</v>
      </c>
      <c r="V63" s="225" t="n">
        <f aca="false">IF('Indicator Date'!V63="","x",'Indicator Date'!V63)</f>
        <v>2015</v>
      </c>
      <c r="W63" s="225" t="n">
        <f aca="false">IF('Indicator Date'!W63="","x",'Indicator Date'!W63)</f>
        <v>2015</v>
      </c>
      <c r="X63" s="225" t="n">
        <f aca="false">IF('Indicator Date'!X63="","x",'Indicator Date'!X63)</f>
        <v>2020</v>
      </c>
      <c r="Y63" s="225" t="n">
        <f aca="false">IF('Indicator Date'!Y63="","x",'Indicator Date'!Y63)</f>
        <v>2020</v>
      </c>
      <c r="Z63" s="225" t="n">
        <f aca="false">IF('Indicator Date'!Z63="","x",'Indicator Date'!Z63)</f>
        <v>2020</v>
      </c>
      <c r="AA63" s="225" t="n">
        <f aca="false">IF('Indicator Date'!AA63="","x",'Indicator Date'!AA63)</f>
        <v>2015</v>
      </c>
      <c r="AB63" s="225" t="n">
        <f aca="false">IF('Indicator Date'!AB63="","x",'Indicator Date'!AB63)</f>
        <v>2020</v>
      </c>
      <c r="AC63" s="225" t="str">
        <f aca="false">IF('Indicator Date'!AC63="","x",'Indicator Date'!AC63)</f>
        <v>x</v>
      </c>
      <c r="AD63" s="225" t="n">
        <f aca="false">IF('Indicator Date'!AD63="","x",'Indicator Date'!AD63)</f>
        <v>2017</v>
      </c>
      <c r="AE63" s="225" t="n">
        <f aca="false">IF('Indicator Date'!AE63="","x",'Indicator Date'!AE63)</f>
        <v>2020</v>
      </c>
      <c r="AF63" s="225" t="str">
        <f aca="false">IF('Indicator Date'!AF63="","x",'Indicator Date'!AF63)</f>
        <v>x</v>
      </c>
      <c r="AG63" s="225" t="n">
        <f aca="false">IF('Indicator Date'!AG63="","x",'Indicator Date'!AG63)</f>
        <v>2020</v>
      </c>
      <c r="AH63" s="225" t="n">
        <f aca="false">IF('Indicator Date'!AH63="","x",'Indicator Date'!AH63)</f>
        <v>2022</v>
      </c>
      <c r="AI63" s="225" t="n">
        <f aca="false">IF('Indicator Date'!AI63="","x",'Indicator Date'!AI63)</f>
        <v>2021</v>
      </c>
      <c r="AJ63" s="225" t="n">
        <f aca="false">IF('Indicator Date'!AJ63="","x",'Indicator Date'!AJ63)</f>
        <v>2021</v>
      </c>
      <c r="AK63" s="225" t="n">
        <f aca="false">IF('Indicator Date'!AK63="","x",'Indicator Date'!AK63)</f>
        <v>2019</v>
      </c>
      <c r="AL63" s="225" t="str">
        <f aca="false">IF('Indicator Date'!AL63="","x",RIGHT('Indicator Date'!AL63,4))</f>
        <v>x</v>
      </c>
      <c r="AM63" s="225" t="n">
        <f aca="false">IF('Indicator Date'!AM63="","x",'Indicator Date'!AM63)</f>
        <v>2022</v>
      </c>
      <c r="AN63" s="225" t="str">
        <f aca="false">IF('Indicator Date'!AN63="","x",'Indicator Date'!AN63)</f>
        <v>x</v>
      </c>
      <c r="AO63" s="225" t="str">
        <f aca="false">IF('Indicator Date'!AO63="","x",'Indicator Date'!AO63)</f>
        <v>x</v>
      </c>
      <c r="AP63" s="225" t="str">
        <f aca="false">IF('Indicator Date'!AP63="","x",'Indicator Date'!AP63)</f>
        <v>x</v>
      </c>
      <c r="AQ63" s="225" t="n">
        <f aca="false">IF('Indicator Date'!AQ63="","x",'Indicator Date'!AQ63)</f>
        <v>2020</v>
      </c>
      <c r="AR63" s="225" t="n">
        <f aca="false">IF('Indicator Date'!AR63="","x",'Indicator Date'!AR63)</f>
        <v>2020</v>
      </c>
      <c r="AS63" s="225" t="str">
        <f aca="false">IF('Indicator Date'!AS63="","x",'Indicator Date'!AS63)</f>
        <v>x</v>
      </c>
      <c r="AT63" s="225" t="n">
        <f aca="false">IF('Indicator Date'!AT63="","x",'Indicator Date'!AT63)</f>
        <v>2020</v>
      </c>
      <c r="AU63" s="225" t="n">
        <f aca="false">IF('Indicator Date'!AU63="","x",'Indicator Date'!AU63)</f>
        <v>2019</v>
      </c>
      <c r="AV63" s="225" t="n">
        <f aca="false">IF('Indicator Date'!AV63="","x",'Indicator Date'!AV63)</f>
        <v>2016</v>
      </c>
      <c r="AW63" s="225" t="str">
        <f aca="false">IF('Indicator Date'!AW63="","x",'Indicator Date'!AW63)</f>
        <v>x</v>
      </c>
      <c r="AX63" s="225" t="n">
        <f aca="false">IF('Indicator Date'!AX63="","x",'Indicator Date'!AX63)</f>
        <v>2020</v>
      </c>
      <c r="AY63" s="225" t="n">
        <f aca="false">IF('Indicator Date'!AY63="","x",'Indicator Date'!AY63)</f>
        <v>2019</v>
      </c>
      <c r="AZ63" s="225" t="n">
        <f aca="false">IF('Indicator Date'!AZ63="","x",'Indicator Date'!AZ63)</f>
        <v>2018</v>
      </c>
      <c r="BA63" s="225" t="n">
        <f aca="false">IF('Indicator Date'!BA63="","x",'Indicator Date'!BA63)</f>
        <v>2020</v>
      </c>
      <c r="BB63" s="225" t="n">
        <f aca="false">IF('Indicator Date'!BB63="","x",'Indicator Date'!BB63)</f>
        <v>2021</v>
      </c>
      <c r="BC63" s="225" t="n">
        <f aca="false">IF('Indicator Date'!BC63="","x",'Indicator Date'!BC63)</f>
        <v>2022</v>
      </c>
      <c r="BD63" s="225" t="n">
        <f aca="false">IF('Indicator Date'!BD63="","x",YEAR('Indicator Date'!BD63))</f>
        <v>2022</v>
      </c>
      <c r="BE63" s="225" t="n">
        <f aca="false">IF('Indicator Date'!BE63="","x",YEAR('Indicator Date'!BE63))</f>
        <v>2022</v>
      </c>
      <c r="BF63" s="225" t="n">
        <f aca="false">IF('Indicator Date'!BF63="","x",'Indicator Date'!BF63)</f>
        <v>2021</v>
      </c>
      <c r="BG63" s="225" t="n">
        <f aca="false">IF('Indicator Date'!BG63="","x",'Indicator Date'!BG63)</f>
        <v>2020</v>
      </c>
      <c r="BH63" s="225" t="n">
        <f aca="false">IF('Indicator Date'!BH63="","x",'Indicator Date'!BH63)</f>
        <v>2020</v>
      </c>
      <c r="BI63" s="225" t="n">
        <f aca="false">IF('Indicator Date'!BI63="","x",'Indicator Date'!BI63)</f>
        <v>2015</v>
      </c>
      <c r="BJ63" s="225" t="n">
        <f aca="false">IF('Indicator Date'!BJ63="","x",'Indicator Date'!BJ63)</f>
        <v>2020</v>
      </c>
      <c r="BK63" s="225" t="n">
        <f aca="false">IF('Indicator Date'!BK63="","x",'Indicator Date'!BK63)</f>
        <v>2021</v>
      </c>
      <c r="BL63" s="225" t="n">
        <f aca="false">IF('Indicator Date'!BL63="","x",'Indicator Date'!BL63)</f>
        <v>2020</v>
      </c>
      <c r="BM63" s="225" t="str">
        <f aca="false">IF('Indicator Date'!BM63="","x",'Indicator Date'!BM63)</f>
        <v>x</v>
      </c>
      <c r="BN63" s="225" t="n">
        <f aca="false">IF('Indicator Date'!BN63="","x",'Indicator Date'!BN63)</f>
        <v>2020</v>
      </c>
      <c r="BO63" s="225" t="n">
        <f aca="false">IF('Indicator Date'!BO63="","x",'Indicator Date'!BO63)</f>
        <v>2020</v>
      </c>
      <c r="BP63" s="225" t="n">
        <f aca="false">IF('Indicator Date'!BP63="","x",'Indicator Date'!BP63)</f>
        <v>2014</v>
      </c>
      <c r="BQ63" s="225" t="n">
        <f aca="false">IF('Indicator Date'!BQ63="","x",'Indicator Date'!BQ63)</f>
        <v>2020</v>
      </c>
      <c r="BR63" s="225" t="n">
        <f aca="false">IF('Indicator Date'!BR63="","x",'Indicator Date'!BR63)</f>
        <v>2020</v>
      </c>
      <c r="BS63" s="225" t="n">
        <f aca="false">IF('Indicator Date'!BS63="","x",'Indicator Date'!BS63)</f>
        <v>2016</v>
      </c>
      <c r="BT63" s="225" t="n">
        <f aca="false">IF('Indicator Date'!BT63="","x",'Indicator Date'!BT63)</f>
        <v>2019</v>
      </c>
      <c r="BU63" s="225" t="n">
        <f aca="false">IF('Indicator Date'!BU63="","x",'Indicator Date'!BU63)</f>
        <v>2019</v>
      </c>
      <c r="BV63" s="225" t="n">
        <f aca="false">IF('Indicator Date'!BV63="","x",'Indicator Date'!BV63)</f>
        <v>2019</v>
      </c>
      <c r="BW63" s="225" t="n">
        <f aca="false">IF('Indicator Date'!BW63="","x",'Indicator Date'!BW63)</f>
        <v>2019</v>
      </c>
      <c r="BX63" s="225" t="n">
        <f aca="false">IF('Indicator Date'!BX63="","x",'Indicator Date'!BX63)</f>
        <v>2017</v>
      </c>
      <c r="BY63" s="225" t="n">
        <f aca="false">IF('Indicator Date'!BY63="","x",'Indicator Date'!BY63)</f>
        <v>2020</v>
      </c>
      <c r="BZ63" s="225" t="n">
        <f aca="false">IF('Indicator Date'!BZ63="","x",'Indicator Date'!BZ63)</f>
        <v>2021</v>
      </c>
      <c r="CA63" s="225" t="n">
        <f aca="false">IF('Indicator Date'!CA63="","x",'Indicator Date'!CA63)</f>
        <v>2015</v>
      </c>
    </row>
    <row r="64" customFormat="false" ht="14.5" hidden="false" customHeight="false" outlineLevel="0" collapsed="false">
      <c r="A64" s="178" t="str">
        <f aca="false">'Indicator Data'!A66</f>
        <v>Gabon</v>
      </c>
      <c r="B64" s="220" t="str">
        <f aca="false">'Indicator Data'!B66</f>
        <v>GAB</v>
      </c>
      <c r="C64" s="225" t="n">
        <f aca="false">IF('Indicator Date'!C64="","x",'Indicator Date'!C64)</f>
        <v>2015</v>
      </c>
      <c r="D64" s="225" t="n">
        <f aca="false">IF('Indicator Date'!D64="","x",'Indicator Date'!D64)</f>
        <v>2015</v>
      </c>
      <c r="E64" s="225" t="n">
        <f aca="false">IF('Indicator Date'!E64="","x",'Indicator Date'!E64)</f>
        <v>2015</v>
      </c>
      <c r="F64" s="225" t="n">
        <f aca="false">IF('Indicator Date'!F64="","x",'Indicator Date'!F64)</f>
        <v>2015</v>
      </c>
      <c r="G64" s="225" t="n">
        <f aca="false">IF('Indicator Date'!G64="","x",'Indicator Date'!G64)</f>
        <v>2015</v>
      </c>
      <c r="H64" s="225" t="n">
        <f aca="false">IF('Indicator Date'!H64="","x",'Indicator Date'!H64)</f>
        <v>2015</v>
      </c>
      <c r="I64" s="225" t="n">
        <f aca="false">IF('Indicator Date'!I64="","x",'Indicator Date'!I64)</f>
        <v>2015</v>
      </c>
      <c r="J64" s="225" t="n">
        <f aca="false">IF('Indicator Date'!J64="","x",'Indicator Date'!J64)</f>
        <v>2021</v>
      </c>
      <c r="K64" s="225" t="n">
        <f aca="false">IF('Indicator Date'!K64="","x",'Indicator Date'!K64)</f>
        <v>2021</v>
      </c>
      <c r="L64" s="225" t="n">
        <f aca="false">IF('Indicator Date'!L64="","x",'Indicator Date'!L64)</f>
        <v>2020</v>
      </c>
      <c r="M64" s="225" t="n">
        <f aca="false">IF('Indicator Date'!M64="","x",'Indicator Date'!M64)</f>
        <v>2015</v>
      </c>
      <c r="N64" s="225" t="n">
        <f aca="false">IF('Indicator Date'!N64="","x",'Indicator Date'!N64)</f>
        <v>2015</v>
      </c>
      <c r="O64" s="225" t="n">
        <f aca="false">IF('Indicator Date'!O64="","x",'Indicator Date'!O64)</f>
        <v>2015</v>
      </c>
      <c r="P64" s="225" t="n">
        <f aca="false">IF('Indicator Date'!P64="","x",'Indicator Date'!P64)</f>
        <v>2015</v>
      </c>
      <c r="Q64" s="225" t="n">
        <f aca="false">IF('Indicator Date'!Q64="","x",'Indicator Date'!Q64)</f>
        <v>2020</v>
      </c>
      <c r="R64" s="225" t="n">
        <f aca="false">IF('Indicator Date'!R64="","x",'Indicator Date'!R64)</f>
        <v>2020</v>
      </c>
      <c r="S64" s="225" t="n">
        <f aca="false">IF('Indicator Date'!S64="","x",'Indicator Date'!S64)</f>
        <v>2020</v>
      </c>
      <c r="T64" s="225" t="n">
        <f aca="false">IF('Indicator Date'!T64="","x",'Indicator Date'!T64)</f>
        <v>2020</v>
      </c>
      <c r="U64" s="225" t="n">
        <f aca="false">IF('Indicator Date'!U64="","x",'Indicator Date'!U64)</f>
        <v>2015</v>
      </c>
      <c r="V64" s="225" t="n">
        <f aca="false">IF('Indicator Date'!V64="","x",'Indicator Date'!V64)</f>
        <v>2015</v>
      </c>
      <c r="W64" s="225" t="n">
        <f aca="false">IF('Indicator Date'!W64="","x",'Indicator Date'!W64)</f>
        <v>2015</v>
      </c>
      <c r="X64" s="225" t="n">
        <f aca="false">IF('Indicator Date'!X64="","x",'Indicator Date'!X64)</f>
        <v>2020</v>
      </c>
      <c r="Y64" s="225" t="n">
        <f aca="false">IF('Indicator Date'!Y64="","x",'Indicator Date'!Y64)</f>
        <v>2020</v>
      </c>
      <c r="Z64" s="225" t="n">
        <f aca="false">IF('Indicator Date'!Z64="","x",'Indicator Date'!Z64)</f>
        <v>2020</v>
      </c>
      <c r="AA64" s="225" t="n">
        <f aca="false">IF('Indicator Date'!AA64="","x",'Indicator Date'!AA64)</f>
        <v>2012</v>
      </c>
      <c r="AB64" s="225" t="n">
        <f aca="false">IF('Indicator Date'!AB64="","x",'Indicator Date'!AB64)</f>
        <v>2020</v>
      </c>
      <c r="AC64" s="225" t="str">
        <f aca="false">IF('Indicator Date'!AC64="","x",'Indicator Date'!AC64)</f>
        <v>x</v>
      </c>
      <c r="AD64" s="225" t="n">
        <f aca="false">IF('Indicator Date'!AD64="","x",'Indicator Date'!AD64)</f>
        <v>2011</v>
      </c>
      <c r="AE64" s="225" t="n">
        <f aca="false">IF('Indicator Date'!AE64="","x",'Indicator Date'!AE64)</f>
        <v>2020</v>
      </c>
      <c r="AF64" s="225" t="n">
        <f aca="false">IF('Indicator Date'!AF64="","x",'Indicator Date'!AF64)</f>
        <v>2018</v>
      </c>
      <c r="AG64" s="225" t="n">
        <f aca="false">IF('Indicator Date'!AG64="","x",'Indicator Date'!AG64)</f>
        <v>2020</v>
      </c>
      <c r="AH64" s="225" t="n">
        <f aca="false">IF('Indicator Date'!AH64="","x",'Indicator Date'!AH64)</f>
        <v>2022</v>
      </c>
      <c r="AI64" s="225" t="n">
        <f aca="false">IF('Indicator Date'!AI64="","x",'Indicator Date'!AI64)</f>
        <v>2021</v>
      </c>
      <c r="AJ64" s="225" t="n">
        <f aca="false">IF('Indicator Date'!AJ64="","x",'Indicator Date'!AJ64)</f>
        <v>2021</v>
      </c>
      <c r="AK64" s="225" t="n">
        <f aca="false">IF('Indicator Date'!AK64="","x",'Indicator Date'!AK64)</f>
        <v>2019</v>
      </c>
      <c r="AL64" s="225" t="str">
        <f aca="false">IF('Indicator Date'!AL64="","x",RIGHT('Indicator Date'!AL64,4))</f>
        <v>2012</v>
      </c>
      <c r="AM64" s="225" t="n">
        <f aca="false">IF('Indicator Date'!AM64="","x",'Indicator Date'!AM64)</f>
        <v>2022</v>
      </c>
      <c r="AN64" s="225" t="n">
        <f aca="false">IF('Indicator Date'!AN64="","x",'Indicator Date'!AN64)</f>
        <v>2019</v>
      </c>
      <c r="AO64" s="225" t="n">
        <f aca="false">IF('Indicator Date'!AO64="","x",'Indicator Date'!AO64)</f>
        <v>2020</v>
      </c>
      <c r="AP64" s="225" t="n">
        <f aca="false">IF('Indicator Date'!AP64="","x",'Indicator Date'!AP64)</f>
        <v>2020</v>
      </c>
      <c r="AQ64" s="225" t="n">
        <f aca="false">IF('Indicator Date'!AQ64="","x",'Indicator Date'!AQ64)</f>
        <v>2020</v>
      </c>
      <c r="AR64" s="225" t="n">
        <f aca="false">IF('Indicator Date'!AR64="","x",'Indicator Date'!AR64)</f>
        <v>2020</v>
      </c>
      <c r="AS64" s="225" t="n">
        <f aca="false">IF('Indicator Date'!AS64="","x",'Indicator Date'!AS64)</f>
        <v>2012</v>
      </c>
      <c r="AT64" s="225" t="n">
        <f aca="false">IF('Indicator Date'!AT64="","x",'Indicator Date'!AT64)</f>
        <v>2020</v>
      </c>
      <c r="AU64" s="225" t="n">
        <f aca="false">IF('Indicator Date'!AU64="","x",'Indicator Date'!AU64)</f>
        <v>2020</v>
      </c>
      <c r="AV64" s="225" t="n">
        <f aca="false">IF('Indicator Date'!AV64="","x",'Indicator Date'!AV64)</f>
        <v>2020</v>
      </c>
      <c r="AW64" s="225" t="n">
        <f aca="false">IF('Indicator Date'!AW64="","x",'Indicator Date'!AW64)</f>
        <v>2020</v>
      </c>
      <c r="AX64" s="225" t="n">
        <f aca="false">IF('Indicator Date'!AX64="","x",'Indicator Date'!AX64)</f>
        <v>2020</v>
      </c>
      <c r="AY64" s="225" t="n">
        <f aca="false">IF('Indicator Date'!AY64="","x",'Indicator Date'!AY64)</f>
        <v>2019</v>
      </c>
      <c r="AZ64" s="225" t="n">
        <f aca="false">IF('Indicator Date'!AZ64="","x",'Indicator Date'!AZ64)</f>
        <v>2017</v>
      </c>
      <c r="BA64" s="225" t="n">
        <f aca="false">IF('Indicator Date'!BA64="","x",'Indicator Date'!BA64)</f>
        <v>2020</v>
      </c>
      <c r="BB64" s="225" t="n">
        <f aca="false">IF('Indicator Date'!BB64="","x",'Indicator Date'!BB64)</f>
        <v>2021</v>
      </c>
      <c r="BC64" s="225" t="n">
        <f aca="false">IF('Indicator Date'!BC64="","x",'Indicator Date'!BC64)</f>
        <v>2022</v>
      </c>
      <c r="BD64" s="225" t="n">
        <f aca="false">IF('Indicator Date'!BD64="","x",YEAR('Indicator Date'!BD64))</f>
        <v>2022</v>
      </c>
      <c r="BE64" s="225" t="n">
        <f aca="false">IF('Indicator Date'!BE64="","x",YEAR('Indicator Date'!BE64))</f>
        <v>2021</v>
      </c>
      <c r="BF64" s="225" t="n">
        <f aca="false">IF('Indicator Date'!BF64="","x",'Indicator Date'!BF64)</f>
        <v>2021</v>
      </c>
      <c r="BG64" s="225" t="n">
        <f aca="false">IF('Indicator Date'!BG64="","x",'Indicator Date'!BG64)</f>
        <v>2020</v>
      </c>
      <c r="BH64" s="225" t="n">
        <f aca="false">IF('Indicator Date'!BH64="","x",'Indicator Date'!BH64)</f>
        <v>2020</v>
      </c>
      <c r="BI64" s="225" t="n">
        <f aca="false">IF('Indicator Date'!BI64="","x",'Indicator Date'!BI64)</f>
        <v>2015</v>
      </c>
      <c r="BJ64" s="225" t="n">
        <f aca="false">IF('Indicator Date'!BJ64="","x",'Indicator Date'!BJ64)</f>
        <v>2020</v>
      </c>
      <c r="BK64" s="225" t="n">
        <f aca="false">IF('Indicator Date'!BK64="","x",'Indicator Date'!BK64)</f>
        <v>2021</v>
      </c>
      <c r="BL64" s="225" t="n">
        <f aca="false">IF('Indicator Date'!BL64="","x",'Indicator Date'!BL64)</f>
        <v>2020</v>
      </c>
      <c r="BM64" s="225" t="n">
        <f aca="false">IF('Indicator Date'!BM64="","x",'Indicator Date'!BM64)</f>
        <v>2018</v>
      </c>
      <c r="BN64" s="225" t="n">
        <f aca="false">IF('Indicator Date'!BN64="","x",'Indicator Date'!BN64)</f>
        <v>2020</v>
      </c>
      <c r="BO64" s="225" t="n">
        <f aca="false">IF('Indicator Date'!BO64="","x",'Indicator Date'!BO64)</f>
        <v>2020</v>
      </c>
      <c r="BP64" s="225" t="n">
        <f aca="false">IF('Indicator Date'!BP64="","x",'Indicator Date'!BP64)</f>
        <v>2014</v>
      </c>
      <c r="BQ64" s="225" t="n">
        <f aca="false">IF('Indicator Date'!BQ64="","x",'Indicator Date'!BQ64)</f>
        <v>2020</v>
      </c>
      <c r="BR64" s="225" t="n">
        <f aca="false">IF('Indicator Date'!BR64="","x",'Indicator Date'!BR64)</f>
        <v>2020</v>
      </c>
      <c r="BS64" s="225" t="n">
        <f aca="false">IF('Indicator Date'!BS64="","x",'Indicator Date'!BS64)</f>
        <v>2016</v>
      </c>
      <c r="BT64" s="225" t="n">
        <f aca="false">IF('Indicator Date'!BT64="","x",'Indicator Date'!BT64)</f>
        <v>2020</v>
      </c>
      <c r="BU64" s="225" t="str">
        <f aca="false">IF('Indicator Date'!BU64="","x",'Indicator Date'!BU64)</f>
        <v>x</v>
      </c>
      <c r="BV64" s="225" t="str">
        <f aca="false">IF('Indicator Date'!BV64="","x",'Indicator Date'!BV64)</f>
        <v>x</v>
      </c>
      <c r="BW64" s="225" t="n">
        <f aca="false">IF('Indicator Date'!BW64="","x",'Indicator Date'!BW64)</f>
        <v>2019</v>
      </c>
      <c r="BX64" s="225" t="n">
        <f aca="false">IF('Indicator Date'!BX64="","x",'Indicator Date'!BX64)</f>
        <v>2017</v>
      </c>
      <c r="BY64" s="225" t="n">
        <f aca="false">IF('Indicator Date'!BY64="","x",'Indicator Date'!BY64)</f>
        <v>2020</v>
      </c>
      <c r="BZ64" s="225" t="n">
        <f aca="false">IF('Indicator Date'!BZ64="","x",'Indicator Date'!BZ64)</f>
        <v>2021</v>
      </c>
      <c r="CA64" s="225" t="n">
        <f aca="false">IF('Indicator Date'!CA64="","x",'Indicator Date'!CA64)</f>
        <v>2015</v>
      </c>
    </row>
    <row r="65" customFormat="false" ht="14.5" hidden="false" customHeight="false" outlineLevel="0" collapsed="false">
      <c r="A65" s="178" t="str">
        <f aca="false">'Indicator Data'!A67</f>
        <v>Gambia</v>
      </c>
      <c r="B65" s="220" t="str">
        <f aca="false">'Indicator Data'!B67</f>
        <v>GMB</v>
      </c>
      <c r="C65" s="225" t="n">
        <f aca="false">IF('Indicator Date'!C65="","x",'Indicator Date'!C65)</f>
        <v>2015</v>
      </c>
      <c r="D65" s="225" t="n">
        <f aca="false">IF('Indicator Date'!D65="","x",'Indicator Date'!D65)</f>
        <v>2015</v>
      </c>
      <c r="E65" s="225" t="n">
        <f aca="false">IF('Indicator Date'!E65="","x",'Indicator Date'!E65)</f>
        <v>2015</v>
      </c>
      <c r="F65" s="225" t="n">
        <f aca="false">IF('Indicator Date'!F65="","x",'Indicator Date'!F65)</f>
        <v>2015</v>
      </c>
      <c r="G65" s="225" t="n">
        <f aca="false">IF('Indicator Date'!G65="","x",'Indicator Date'!G65)</f>
        <v>2015</v>
      </c>
      <c r="H65" s="225" t="n">
        <f aca="false">IF('Indicator Date'!H65="","x",'Indicator Date'!H65)</f>
        <v>2015</v>
      </c>
      <c r="I65" s="225" t="n">
        <f aca="false">IF('Indicator Date'!I65="","x",'Indicator Date'!I65)</f>
        <v>2015</v>
      </c>
      <c r="J65" s="225" t="n">
        <f aca="false">IF('Indicator Date'!J65="","x",'Indicator Date'!J65)</f>
        <v>2021</v>
      </c>
      <c r="K65" s="225" t="n">
        <f aca="false">IF('Indicator Date'!K65="","x",'Indicator Date'!K65)</f>
        <v>2021</v>
      </c>
      <c r="L65" s="225" t="n">
        <f aca="false">IF('Indicator Date'!L65="","x",'Indicator Date'!L65)</f>
        <v>2020</v>
      </c>
      <c r="M65" s="225" t="n">
        <f aca="false">IF('Indicator Date'!M65="","x",'Indicator Date'!M65)</f>
        <v>2015</v>
      </c>
      <c r="N65" s="225" t="n">
        <f aca="false">IF('Indicator Date'!N65="","x",'Indicator Date'!N65)</f>
        <v>2015</v>
      </c>
      <c r="O65" s="225" t="n">
        <f aca="false">IF('Indicator Date'!O65="","x",'Indicator Date'!O65)</f>
        <v>2015</v>
      </c>
      <c r="P65" s="225" t="n">
        <f aca="false">IF('Indicator Date'!P65="","x",'Indicator Date'!P65)</f>
        <v>2015</v>
      </c>
      <c r="Q65" s="225" t="n">
        <f aca="false">IF('Indicator Date'!Q65="","x",'Indicator Date'!Q65)</f>
        <v>2020</v>
      </c>
      <c r="R65" s="225" t="n">
        <f aca="false">IF('Indicator Date'!R65="","x",'Indicator Date'!R65)</f>
        <v>2020</v>
      </c>
      <c r="S65" s="225" t="n">
        <f aca="false">IF('Indicator Date'!S65="","x",'Indicator Date'!S65)</f>
        <v>2020</v>
      </c>
      <c r="T65" s="225" t="n">
        <f aca="false">IF('Indicator Date'!T65="","x",'Indicator Date'!T65)</f>
        <v>2020</v>
      </c>
      <c r="U65" s="225" t="n">
        <f aca="false">IF('Indicator Date'!U65="","x",'Indicator Date'!U65)</f>
        <v>2015</v>
      </c>
      <c r="V65" s="225" t="n">
        <f aca="false">IF('Indicator Date'!V65="","x",'Indicator Date'!V65)</f>
        <v>2015</v>
      </c>
      <c r="W65" s="225" t="n">
        <f aca="false">IF('Indicator Date'!W65="","x",'Indicator Date'!W65)</f>
        <v>2015</v>
      </c>
      <c r="X65" s="225" t="n">
        <f aca="false">IF('Indicator Date'!X65="","x",'Indicator Date'!X65)</f>
        <v>2020</v>
      </c>
      <c r="Y65" s="225" t="n">
        <f aca="false">IF('Indicator Date'!Y65="","x",'Indicator Date'!Y65)</f>
        <v>2020</v>
      </c>
      <c r="Z65" s="225" t="n">
        <f aca="false">IF('Indicator Date'!Z65="","x",'Indicator Date'!Z65)</f>
        <v>2020</v>
      </c>
      <c r="AA65" s="225" t="n">
        <f aca="false">IF('Indicator Date'!AA65="","x",'Indicator Date'!AA65)</f>
        <v>2013</v>
      </c>
      <c r="AB65" s="225" t="n">
        <f aca="false">IF('Indicator Date'!AB65="","x",'Indicator Date'!AB65)</f>
        <v>2020</v>
      </c>
      <c r="AC65" s="225" t="n">
        <f aca="false">IF('Indicator Date'!AC65="","x",'Indicator Date'!AC65)</f>
        <v>2020</v>
      </c>
      <c r="AD65" s="225" t="n">
        <f aca="false">IF('Indicator Date'!AD65="","x",'Indicator Date'!AD65)</f>
        <v>2018</v>
      </c>
      <c r="AE65" s="225" t="n">
        <f aca="false">IF('Indicator Date'!AE65="","x",'Indicator Date'!AE65)</f>
        <v>2020</v>
      </c>
      <c r="AF65" s="225" t="n">
        <f aca="false">IF('Indicator Date'!AF65="","x",'Indicator Date'!AF65)</f>
        <v>2018</v>
      </c>
      <c r="AG65" s="225" t="n">
        <f aca="false">IF('Indicator Date'!AG65="","x",'Indicator Date'!AG65)</f>
        <v>2020</v>
      </c>
      <c r="AH65" s="225" t="n">
        <f aca="false">IF('Indicator Date'!AH65="","x",'Indicator Date'!AH65)</f>
        <v>2022</v>
      </c>
      <c r="AI65" s="225" t="n">
        <f aca="false">IF('Indicator Date'!AI65="","x",'Indicator Date'!AI65)</f>
        <v>2021</v>
      </c>
      <c r="AJ65" s="225" t="n">
        <f aca="false">IF('Indicator Date'!AJ65="","x",'Indicator Date'!AJ65)</f>
        <v>2021</v>
      </c>
      <c r="AK65" s="225" t="n">
        <f aca="false">IF('Indicator Date'!AK65="","x",'Indicator Date'!AK65)</f>
        <v>2019</v>
      </c>
      <c r="AL65" s="225" t="str">
        <f aca="false">IF('Indicator Date'!AL65="","x",RIGHT('Indicator Date'!AL65,4))</f>
        <v>2018</v>
      </c>
      <c r="AM65" s="225" t="n">
        <f aca="false">IF('Indicator Date'!AM65="","x",'Indicator Date'!AM65)</f>
        <v>2022</v>
      </c>
      <c r="AN65" s="225" t="n">
        <f aca="false">IF('Indicator Date'!AN65="","x",'Indicator Date'!AN65)</f>
        <v>2019</v>
      </c>
      <c r="AO65" s="225" t="n">
        <f aca="false">IF('Indicator Date'!AO65="","x",'Indicator Date'!AO65)</f>
        <v>2020</v>
      </c>
      <c r="AP65" s="225" t="n">
        <f aca="false">IF('Indicator Date'!AP65="","x",'Indicator Date'!AP65)</f>
        <v>2020</v>
      </c>
      <c r="AQ65" s="225" t="n">
        <f aca="false">IF('Indicator Date'!AQ65="","x",'Indicator Date'!AQ65)</f>
        <v>2020</v>
      </c>
      <c r="AR65" s="225" t="n">
        <f aca="false">IF('Indicator Date'!AR65="","x",'Indicator Date'!AR65)</f>
        <v>2020</v>
      </c>
      <c r="AS65" s="225" t="n">
        <f aca="false">IF('Indicator Date'!AS65="","x",'Indicator Date'!AS65)</f>
        <v>2020</v>
      </c>
      <c r="AT65" s="225" t="n">
        <f aca="false">IF('Indicator Date'!AT65="","x",'Indicator Date'!AT65)</f>
        <v>2020</v>
      </c>
      <c r="AU65" s="225" t="n">
        <f aca="false">IF('Indicator Date'!AU65="","x",'Indicator Date'!AU65)</f>
        <v>2020</v>
      </c>
      <c r="AV65" s="225" t="n">
        <f aca="false">IF('Indicator Date'!AV65="","x",'Indicator Date'!AV65)</f>
        <v>2020</v>
      </c>
      <c r="AW65" s="225" t="n">
        <f aca="false">IF('Indicator Date'!AW65="","x",'Indicator Date'!AW65)</f>
        <v>2020</v>
      </c>
      <c r="AX65" s="225" t="n">
        <f aca="false">IF('Indicator Date'!AX65="","x",'Indicator Date'!AX65)</f>
        <v>2020</v>
      </c>
      <c r="AY65" s="225" t="n">
        <f aca="false">IF('Indicator Date'!AY65="","x",'Indicator Date'!AY65)</f>
        <v>2019</v>
      </c>
      <c r="AZ65" s="225" t="n">
        <f aca="false">IF('Indicator Date'!AZ65="","x",'Indicator Date'!AZ65)</f>
        <v>2015</v>
      </c>
      <c r="BA65" s="225" t="n">
        <f aca="false">IF('Indicator Date'!BA65="","x",'Indicator Date'!BA65)</f>
        <v>2020</v>
      </c>
      <c r="BB65" s="225" t="n">
        <f aca="false">IF('Indicator Date'!BB65="","x",'Indicator Date'!BB65)</f>
        <v>2021</v>
      </c>
      <c r="BC65" s="225" t="n">
        <f aca="false">IF('Indicator Date'!BC65="","x",'Indicator Date'!BC65)</f>
        <v>2022</v>
      </c>
      <c r="BD65" s="225" t="n">
        <f aca="false">IF('Indicator Date'!BD65="","x",YEAR('Indicator Date'!BD65))</f>
        <v>2022</v>
      </c>
      <c r="BE65" s="225" t="n">
        <f aca="false">IF('Indicator Date'!BE65="","x",YEAR('Indicator Date'!BE65))</f>
        <v>2021</v>
      </c>
      <c r="BF65" s="225" t="n">
        <f aca="false">IF('Indicator Date'!BF65="","x",'Indicator Date'!BF65)</f>
        <v>2021</v>
      </c>
      <c r="BG65" s="225" t="n">
        <f aca="false">IF('Indicator Date'!BG65="","x",'Indicator Date'!BG65)</f>
        <v>2020</v>
      </c>
      <c r="BH65" s="225" t="n">
        <f aca="false">IF('Indicator Date'!BH65="","x",'Indicator Date'!BH65)</f>
        <v>2020</v>
      </c>
      <c r="BI65" s="225" t="n">
        <f aca="false">IF('Indicator Date'!BI65="","x",'Indicator Date'!BI65)</f>
        <v>2015</v>
      </c>
      <c r="BJ65" s="225" t="n">
        <f aca="false">IF('Indicator Date'!BJ65="","x",'Indicator Date'!BJ65)</f>
        <v>2020</v>
      </c>
      <c r="BK65" s="225" t="n">
        <f aca="false">IF('Indicator Date'!BK65="","x",'Indicator Date'!BK65)</f>
        <v>2021</v>
      </c>
      <c r="BL65" s="225" t="n">
        <f aca="false">IF('Indicator Date'!BL65="","x",'Indicator Date'!BL65)</f>
        <v>2020</v>
      </c>
      <c r="BM65" s="225" t="n">
        <f aca="false">IF('Indicator Date'!BM65="","x",'Indicator Date'!BM65)</f>
        <v>2015</v>
      </c>
      <c r="BN65" s="225" t="n">
        <f aca="false">IF('Indicator Date'!BN65="","x",'Indicator Date'!BN65)</f>
        <v>2020</v>
      </c>
      <c r="BO65" s="225" t="n">
        <f aca="false">IF('Indicator Date'!BO65="","x",'Indicator Date'!BO65)</f>
        <v>2020</v>
      </c>
      <c r="BP65" s="225" t="n">
        <f aca="false">IF('Indicator Date'!BP65="","x",'Indicator Date'!BP65)</f>
        <v>2014</v>
      </c>
      <c r="BQ65" s="225" t="n">
        <f aca="false">IF('Indicator Date'!BQ65="","x",'Indicator Date'!BQ65)</f>
        <v>2020</v>
      </c>
      <c r="BR65" s="225" t="n">
        <f aca="false">IF('Indicator Date'!BR65="","x",'Indicator Date'!BR65)</f>
        <v>2020</v>
      </c>
      <c r="BS65" s="225" t="n">
        <f aca="false">IF('Indicator Date'!BS65="","x",'Indicator Date'!BS65)</f>
        <v>2015</v>
      </c>
      <c r="BT65" s="225" t="n">
        <f aca="false">IF('Indicator Date'!BT65="","x",'Indicator Date'!BT65)</f>
        <v>2019</v>
      </c>
      <c r="BU65" s="225" t="n">
        <f aca="false">IF('Indicator Date'!BU65="","x",'Indicator Date'!BU65)</f>
        <v>2019</v>
      </c>
      <c r="BV65" s="225" t="n">
        <f aca="false">IF('Indicator Date'!BV65="","x",'Indicator Date'!BV65)</f>
        <v>2019</v>
      </c>
      <c r="BW65" s="225" t="n">
        <f aca="false">IF('Indicator Date'!BW65="","x",'Indicator Date'!BW65)</f>
        <v>2019</v>
      </c>
      <c r="BX65" s="225" t="n">
        <f aca="false">IF('Indicator Date'!BX65="","x",'Indicator Date'!BX65)</f>
        <v>2017</v>
      </c>
      <c r="BY65" s="225" t="n">
        <f aca="false">IF('Indicator Date'!BY65="","x",'Indicator Date'!BY65)</f>
        <v>2020</v>
      </c>
      <c r="BZ65" s="225" t="n">
        <f aca="false">IF('Indicator Date'!BZ65="","x",'Indicator Date'!BZ65)</f>
        <v>2021</v>
      </c>
      <c r="CA65" s="225" t="n">
        <f aca="false">IF('Indicator Date'!CA65="","x",'Indicator Date'!CA65)</f>
        <v>2015</v>
      </c>
    </row>
    <row r="66" customFormat="false" ht="14.5" hidden="false" customHeight="false" outlineLevel="0" collapsed="false">
      <c r="A66" s="178" t="str">
        <f aca="false">'Indicator Data'!A68</f>
        <v>Georgia</v>
      </c>
      <c r="B66" s="220" t="str">
        <f aca="false">'Indicator Data'!B68</f>
        <v>GEO</v>
      </c>
      <c r="C66" s="225" t="n">
        <f aca="false">IF('Indicator Date'!C66="","x",'Indicator Date'!C66)</f>
        <v>2015</v>
      </c>
      <c r="D66" s="225" t="n">
        <f aca="false">IF('Indicator Date'!D66="","x",'Indicator Date'!D66)</f>
        <v>2015</v>
      </c>
      <c r="E66" s="225" t="n">
        <f aca="false">IF('Indicator Date'!E66="","x",'Indicator Date'!E66)</f>
        <v>2015</v>
      </c>
      <c r="F66" s="225" t="n">
        <f aca="false">IF('Indicator Date'!F66="","x",'Indicator Date'!F66)</f>
        <v>2015</v>
      </c>
      <c r="G66" s="225" t="n">
        <f aca="false">IF('Indicator Date'!G66="","x",'Indicator Date'!G66)</f>
        <v>2015</v>
      </c>
      <c r="H66" s="225" t="n">
        <f aca="false">IF('Indicator Date'!H66="","x",'Indicator Date'!H66)</f>
        <v>2015</v>
      </c>
      <c r="I66" s="225" t="n">
        <f aca="false">IF('Indicator Date'!I66="","x",'Indicator Date'!I66)</f>
        <v>2015</v>
      </c>
      <c r="J66" s="225" t="n">
        <f aca="false">IF('Indicator Date'!J66="","x",'Indicator Date'!J66)</f>
        <v>2021</v>
      </c>
      <c r="K66" s="225" t="n">
        <f aca="false">IF('Indicator Date'!K66="","x",'Indicator Date'!K66)</f>
        <v>2021</v>
      </c>
      <c r="L66" s="225" t="n">
        <f aca="false">IF('Indicator Date'!L66="","x",'Indicator Date'!L66)</f>
        <v>2020</v>
      </c>
      <c r="M66" s="225" t="n">
        <f aca="false">IF('Indicator Date'!M66="","x",'Indicator Date'!M66)</f>
        <v>2015</v>
      </c>
      <c r="N66" s="225" t="n">
        <f aca="false">IF('Indicator Date'!N66="","x",'Indicator Date'!N66)</f>
        <v>2015</v>
      </c>
      <c r="O66" s="225" t="n">
        <f aca="false">IF('Indicator Date'!O66="","x",'Indicator Date'!O66)</f>
        <v>2015</v>
      </c>
      <c r="P66" s="225" t="n">
        <f aca="false">IF('Indicator Date'!P66="","x",'Indicator Date'!P66)</f>
        <v>2015</v>
      </c>
      <c r="Q66" s="225" t="n">
        <f aca="false">IF('Indicator Date'!Q66="","x",'Indicator Date'!Q66)</f>
        <v>2020</v>
      </c>
      <c r="R66" s="225" t="n">
        <f aca="false">IF('Indicator Date'!R66="","x",'Indicator Date'!R66)</f>
        <v>2020</v>
      </c>
      <c r="S66" s="225" t="n">
        <f aca="false">IF('Indicator Date'!S66="","x",'Indicator Date'!S66)</f>
        <v>2020</v>
      </c>
      <c r="T66" s="225" t="n">
        <f aca="false">IF('Indicator Date'!T66="","x",'Indicator Date'!T66)</f>
        <v>2020</v>
      </c>
      <c r="U66" s="225" t="n">
        <f aca="false">IF('Indicator Date'!U66="","x",'Indicator Date'!U66)</f>
        <v>2015</v>
      </c>
      <c r="V66" s="225" t="n">
        <f aca="false">IF('Indicator Date'!V66="","x",'Indicator Date'!V66)</f>
        <v>2015</v>
      </c>
      <c r="W66" s="225" t="n">
        <f aca="false">IF('Indicator Date'!W66="","x",'Indicator Date'!W66)</f>
        <v>2015</v>
      </c>
      <c r="X66" s="225" t="n">
        <f aca="false">IF('Indicator Date'!X66="","x",'Indicator Date'!X66)</f>
        <v>2020</v>
      </c>
      <c r="Y66" s="225" t="n">
        <f aca="false">IF('Indicator Date'!Y66="","x",'Indicator Date'!Y66)</f>
        <v>2020</v>
      </c>
      <c r="Z66" s="225" t="n">
        <f aca="false">IF('Indicator Date'!Z66="","x",'Indicator Date'!Z66)</f>
        <v>2020</v>
      </c>
      <c r="AA66" s="225" t="n">
        <f aca="false">IF('Indicator Date'!AA66="","x",'Indicator Date'!AA66)</f>
        <v>2014</v>
      </c>
      <c r="AB66" s="225" t="n">
        <f aca="false">IF('Indicator Date'!AB66="","x",'Indicator Date'!AB66)</f>
        <v>2020</v>
      </c>
      <c r="AC66" s="225" t="n">
        <f aca="false">IF('Indicator Date'!AC66="","x",'Indicator Date'!AC66)</f>
        <v>2020</v>
      </c>
      <c r="AD66" s="225" t="n">
        <f aca="false">IF('Indicator Date'!AD66="","x",'Indicator Date'!AD66)</f>
        <v>2019</v>
      </c>
      <c r="AE66" s="225" t="n">
        <f aca="false">IF('Indicator Date'!AE66="","x",'Indicator Date'!AE66)</f>
        <v>2020</v>
      </c>
      <c r="AF66" s="225" t="n">
        <f aca="false">IF('Indicator Date'!AF66="","x",'Indicator Date'!AF66)</f>
        <v>2018</v>
      </c>
      <c r="AG66" s="225" t="n">
        <f aca="false">IF('Indicator Date'!AG66="","x",'Indicator Date'!AG66)</f>
        <v>2020</v>
      </c>
      <c r="AH66" s="225" t="n">
        <f aca="false">IF('Indicator Date'!AH66="","x",'Indicator Date'!AH66)</f>
        <v>2022</v>
      </c>
      <c r="AI66" s="225" t="n">
        <f aca="false">IF('Indicator Date'!AI66="","x",'Indicator Date'!AI66)</f>
        <v>2021</v>
      </c>
      <c r="AJ66" s="225" t="n">
        <f aca="false">IF('Indicator Date'!AJ66="","x",'Indicator Date'!AJ66)</f>
        <v>2021</v>
      </c>
      <c r="AK66" s="225" t="n">
        <f aca="false">IF('Indicator Date'!AK66="","x",'Indicator Date'!AK66)</f>
        <v>2019</v>
      </c>
      <c r="AL66" s="225" t="str">
        <f aca="false">IF('Indicator Date'!AL66="","x",RIGHT('Indicator Date'!AL66,4))</f>
        <v>2018</v>
      </c>
      <c r="AM66" s="225" t="n">
        <f aca="false">IF('Indicator Date'!AM66="","x",'Indicator Date'!AM66)</f>
        <v>2022</v>
      </c>
      <c r="AN66" s="225" t="n">
        <f aca="false">IF('Indicator Date'!AN66="","x",'Indicator Date'!AN66)</f>
        <v>2019</v>
      </c>
      <c r="AO66" s="225" t="n">
        <f aca="false">IF('Indicator Date'!AO66="","x",'Indicator Date'!AO66)</f>
        <v>2020</v>
      </c>
      <c r="AP66" s="225" t="n">
        <f aca="false">IF('Indicator Date'!AP66="","x",'Indicator Date'!AP66)</f>
        <v>2020</v>
      </c>
      <c r="AQ66" s="225" t="n">
        <f aca="false">IF('Indicator Date'!AQ66="","x",'Indicator Date'!AQ66)</f>
        <v>2020</v>
      </c>
      <c r="AR66" s="225" t="n">
        <f aca="false">IF('Indicator Date'!AR66="","x",'Indicator Date'!AR66)</f>
        <v>2020</v>
      </c>
      <c r="AS66" s="225" t="n">
        <f aca="false">IF('Indicator Date'!AS66="","x",'Indicator Date'!AS66)</f>
        <v>2018</v>
      </c>
      <c r="AT66" s="225" t="n">
        <f aca="false">IF('Indicator Date'!AT66="","x",'Indicator Date'!AT66)</f>
        <v>2020</v>
      </c>
      <c r="AU66" s="225" t="n">
        <f aca="false">IF('Indicator Date'!AU66="","x",'Indicator Date'!AU66)</f>
        <v>2020</v>
      </c>
      <c r="AV66" s="225" t="n">
        <f aca="false">IF('Indicator Date'!AV66="","x",'Indicator Date'!AV66)</f>
        <v>2020</v>
      </c>
      <c r="AW66" s="225" t="n">
        <f aca="false">IF('Indicator Date'!AW66="","x",'Indicator Date'!AW66)</f>
        <v>2020</v>
      </c>
      <c r="AX66" s="225" t="n">
        <f aca="false">IF('Indicator Date'!AX66="","x",'Indicator Date'!AX66)</f>
        <v>2020</v>
      </c>
      <c r="AY66" s="225" t="n">
        <f aca="false">IF('Indicator Date'!AY66="","x",'Indicator Date'!AY66)</f>
        <v>2019</v>
      </c>
      <c r="AZ66" s="225" t="n">
        <f aca="false">IF('Indicator Date'!AZ66="","x",'Indicator Date'!AZ66)</f>
        <v>2020</v>
      </c>
      <c r="BA66" s="225" t="n">
        <f aca="false">IF('Indicator Date'!BA66="","x",'Indicator Date'!BA66)</f>
        <v>2020</v>
      </c>
      <c r="BB66" s="225" t="n">
        <f aca="false">IF('Indicator Date'!BB66="","x",'Indicator Date'!BB66)</f>
        <v>2021</v>
      </c>
      <c r="BC66" s="225" t="n">
        <f aca="false">IF('Indicator Date'!BC66="","x",'Indicator Date'!BC66)</f>
        <v>2022</v>
      </c>
      <c r="BD66" s="225" t="n">
        <f aca="false">IF('Indicator Date'!BD66="","x",YEAR('Indicator Date'!BD66))</f>
        <v>2022</v>
      </c>
      <c r="BE66" s="225" t="n">
        <f aca="false">IF('Indicator Date'!BE66="","x",YEAR('Indicator Date'!BE66))</f>
        <v>2022</v>
      </c>
      <c r="BF66" s="225" t="n">
        <f aca="false">IF('Indicator Date'!BF66="","x",'Indicator Date'!BF66)</f>
        <v>2021</v>
      </c>
      <c r="BG66" s="225" t="n">
        <f aca="false">IF('Indicator Date'!BG66="","x",'Indicator Date'!BG66)</f>
        <v>2020</v>
      </c>
      <c r="BH66" s="225" t="n">
        <f aca="false">IF('Indicator Date'!BH66="","x",'Indicator Date'!BH66)</f>
        <v>2020</v>
      </c>
      <c r="BI66" s="225" t="n">
        <f aca="false">IF('Indicator Date'!BI66="","x",'Indicator Date'!BI66)</f>
        <v>2015</v>
      </c>
      <c r="BJ66" s="225" t="n">
        <f aca="false">IF('Indicator Date'!BJ66="","x",'Indicator Date'!BJ66)</f>
        <v>2020</v>
      </c>
      <c r="BK66" s="225" t="n">
        <f aca="false">IF('Indicator Date'!BK66="","x",'Indicator Date'!BK66)</f>
        <v>2021</v>
      </c>
      <c r="BL66" s="225" t="n">
        <f aca="false">IF('Indicator Date'!BL66="","x",'Indicator Date'!BL66)</f>
        <v>2020</v>
      </c>
      <c r="BM66" s="225" t="n">
        <f aca="false">IF('Indicator Date'!BM66="","x",'Indicator Date'!BM66)</f>
        <v>2019</v>
      </c>
      <c r="BN66" s="225" t="n">
        <f aca="false">IF('Indicator Date'!BN66="","x",'Indicator Date'!BN66)</f>
        <v>2020</v>
      </c>
      <c r="BO66" s="225" t="n">
        <f aca="false">IF('Indicator Date'!BO66="","x",'Indicator Date'!BO66)</f>
        <v>2020</v>
      </c>
      <c r="BP66" s="225" t="n">
        <f aca="false">IF('Indicator Date'!BP66="","x",'Indicator Date'!BP66)</f>
        <v>2014</v>
      </c>
      <c r="BQ66" s="225" t="n">
        <f aca="false">IF('Indicator Date'!BQ66="","x",'Indicator Date'!BQ66)</f>
        <v>2020</v>
      </c>
      <c r="BR66" s="225" t="n">
        <f aca="false">IF('Indicator Date'!BR66="","x",'Indicator Date'!BR66)</f>
        <v>2020</v>
      </c>
      <c r="BS66" s="225" t="n">
        <f aca="false">IF('Indicator Date'!BS66="","x",'Indicator Date'!BS66)</f>
        <v>2015</v>
      </c>
      <c r="BT66" s="225" t="n">
        <f aca="false">IF('Indicator Date'!BT66="","x",'Indicator Date'!BT66)</f>
        <v>2020</v>
      </c>
      <c r="BU66" s="225" t="n">
        <f aca="false">IF('Indicator Date'!BU66="","x",'Indicator Date'!BU66)</f>
        <v>2020</v>
      </c>
      <c r="BV66" s="225" t="n">
        <f aca="false">IF('Indicator Date'!BV66="","x",'Indicator Date'!BV66)</f>
        <v>2020</v>
      </c>
      <c r="BW66" s="225" t="n">
        <f aca="false">IF('Indicator Date'!BW66="","x",'Indicator Date'!BW66)</f>
        <v>2019</v>
      </c>
      <c r="BX66" s="225" t="n">
        <f aca="false">IF('Indicator Date'!BX66="","x",'Indicator Date'!BX66)</f>
        <v>2017</v>
      </c>
      <c r="BY66" s="225" t="n">
        <f aca="false">IF('Indicator Date'!BY66="","x",'Indicator Date'!BY66)</f>
        <v>2020</v>
      </c>
      <c r="BZ66" s="225" t="n">
        <f aca="false">IF('Indicator Date'!BZ66="","x",'Indicator Date'!BZ66)</f>
        <v>2021</v>
      </c>
      <c r="CA66" s="225" t="n">
        <f aca="false">IF('Indicator Date'!CA66="","x",'Indicator Date'!CA66)</f>
        <v>2015</v>
      </c>
    </row>
    <row r="67" customFormat="false" ht="14.5" hidden="false" customHeight="false" outlineLevel="0" collapsed="false">
      <c r="A67" s="178" t="str">
        <f aca="false">'Indicator Data'!A69</f>
        <v>Germany</v>
      </c>
      <c r="B67" s="220" t="str">
        <f aca="false">'Indicator Data'!B69</f>
        <v>DEU</v>
      </c>
      <c r="C67" s="225" t="n">
        <f aca="false">IF('Indicator Date'!C67="","x",'Indicator Date'!C67)</f>
        <v>2015</v>
      </c>
      <c r="D67" s="225" t="n">
        <f aca="false">IF('Indicator Date'!D67="","x",'Indicator Date'!D67)</f>
        <v>2015</v>
      </c>
      <c r="E67" s="225" t="n">
        <f aca="false">IF('Indicator Date'!E67="","x",'Indicator Date'!E67)</f>
        <v>2015</v>
      </c>
      <c r="F67" s="225" t="n">
        <f aca="false">IF('Indicator Date'!F67="","x",'Indicator Date'!F67)</f>
        <v>2015</v>
      </c>
      <c r="G67" s="225" t="n">
        <f aca="false">IF('Indicator Date'!G67="","x",'Indicator Date'!G67)</f>
        <v>2015</v>
      </c>
      <c r="H67" s="225" t="n">
        <f aca="false">IF('Indicator Date'!H67="","x",'Indicator Date'!H67)</f>
        <v>2015</v>
      </c>
      <c r="I67" s="225" t="n">
        <f aca="false">IF('Indicator Date'!I67="","x",'Indicator Date'!I67)</f>
        <v>2015</v>
      </c>
      <c r="J67" s="225" t="n">
        <f aca="false">IF('Indicator Date'!J67="","x",'Indicator Date'!J67)</f>
        <v>2021</v>
      </c>
      <c r="K67" s="225" t="n">
        <f aca="false">IF('Indicator Date'!K67="","x",'Indicator Date'!K67)</f>
        <v>2021</v>
      </c>
      <c r="L67" s="225" t="n">
        <f aca="false">IF('Indicator Date'!L67="","x",'Indicator Date'!L67)</f>
        <v>2020</v>
      </c>
      <c r="M67" s="225" t="n">
        <f aca="false">IF('Indicator Date'!M67="","x",'Indicator Date'!M67)</f>
        <v>2015</v>
      </c>
      <c r="N67" s="225" t="n">
        <f aca="false">IF('Indicator Date'!N67="","x",'Indicator Date'!N67)</f>
        <v>2015</v>
      </c>
      <c r="O67" s="225" t="n">
        <f aca="false">IF('Indicator Date'!O67="","x",'Indicator Date'!O67)</f>
        <v>2015</v>
      </c>
      <c r="P67" s="225" t="n">
        <f aca="false">IF('Indicator Date'!P67="","x",'Indicator Date'!P67)</f>
        <v>2015</v>
      </c>
      <c r="Q67" s="225" t="n">
        <f aca="false">IF('Indicator Date'!Q67="","x",'Indicator Date'!Q67)</f>
        <v>2020</v>
      </c>
      <c r="R67" s="225" t="n">
        <f aca="false">IF('Indicator Date'!R67="","x",'Indicator Date'!R67)</f>
        <v>2020</v>
      </c>
      <c r="S67" s="225" t="n">
        <f aca="false">IF('Indicator Date'!S67="","x",'Indicator Date'!S67)</f>
        <v>2020</v>
      </c>
      <c r="T67" s="225" t="n">
        <f aca="false">IF('Indicator Date'!T67="","x",'Indicator Date'!T67)</f>
        <v>2020</v>
      </c>
      <c r="U67" s="225" t="n">
        <f aca="false">IF('Indicator Date'!U67="","x",'Indicator Date'!U67)</f>
        <v>2015</v>
      </c>
      <c r="V67" s="225" t="n">
        <f aca="false">IF('Indicator Date'!V67="","x",'Indicator Date'!V67)</f>
        <v>2015</v>
      </c>
      <c r="W67" s="225" t="n">
        <f aca="false">IF('Indicator Date'!W67="","x",'Indicator Date'!W67)</f>
        <v>2015</v>
      </c>
      <c r="X67" s="225" t="n">
        <f aca="false">IF('Indicator Date'!X67="","x",'Indicator Date'!X67)</f>
        <v>2020</v>
      </c>
      <c r="Y67" s="225" t="n">
        <f aca="false">IF('Indicator Date'!Y67="","x",'Indicator Date'!Y67)</f>
        <v>2020</v>
      </c>
      <c r="Z67" s="225" t="n">
        <f aca="false">IF('Indicator Date'!Z67="","x",'Indicator Date'!Z67)</f>
        <v>2020</v>
      </c>
      <c r="AA67" s="225" t="n">
        <f aca="false">IF('Indicator Date'!AA67="","x",'Indicator Date'!AA67)</f>
        <v>2011</v>
      </c>
      <c r="AB67" s="225" t="n">
        <f aca="false">IF('Indicator Date'!AB67="","x",'Indicator Date'!AB67)</f>
        <v>2020</v>
      </c>
      <c r="AC67" s="225" t="str">
        <f aca="false">IF('Indicator Date'!AC67="","x",'Indicator Date'!AC67)</f>
        <v>x</v>
      </c>
      <c r="AD67" s="225" t="n">
        <f aca="false">IF('Indicator Date'!AD67="","x",'Indicator Date'!AD67)</f>
        <v>2019</v>
      </c>
      <c r="AE67" s="225" t="n">
        <f aca="false">IF('Indicator Date'!AE67="","x",'Indicator Date'!AE67)</f>
        <v>2020</v>
      </c>
      <c r="AF67" s="225" t="n">
        <f aca="false">IF('Indicator Date'!AF67="","x",'Indicator Date'!AF67)</f>
        <v>2018</v>
      </c>
      <c r="AG67" s="225" t="n">
        <f aca="false">IF('Indicator Date'!AG67="","x",'Indicator Date'!AG67)</f>
        <v>2020</v>
      </c>
      <c r="AH67" s="225" t="n">
        <f aca="false">IF('Indicator Date'!AH67="","x",'Indicator Date'!AH67)</f>
        <v>2022</v>
      </c>
      <c r="AI67" s="225" t="n">
        <f aca="false">IF('Indicator Date'!AI67="","x",'Indicator Date'!AI67)</f>
        <v>2021</v>
      </c>
      <c r="AJ67" s="225" t="n">
        <f aca="false">IF('Indicator Date'!AJ67="","x",'Indicator Date'!AJ67)</f>
        <v>2021</v>
      </c>
      <c r="AK67" s="225" t="n">
        <f aca="false">IF('Indicator Date'!AK67="","x",'Indicator Date'!AK67)</f>
        <v>2019</v>
      </c>
      <c r="AL67" s="225" t="str">
        <f aca="false">IF('Indicator Date'!AL67="","x",RIGHT('Indicator Date'!AL67,4))</f>
        <v>x</v>
      </c>
      <c r="AM67" s="225" t="n">
        <f aca="false">IF('Indicator Date'!AM67="","x",'Indicator Date'!AM67)</f>
        <v>2022</v>
      </c>
      <c r="AN67" s="225" t="str">
        <f aca="false">IF('Indicator Date'!AN67="","x",'Indicator Date'!AN67)</f>
        <v>x</v>
      </c>
      <c r="AO67" s="225" t="str">
        <f aca="false">IF('Indicator Date'!AO67="","x",'Indicator Date'!AO67)</f>
        <v>x</v>
      </c>
      <c r="AP67" s="225" t="str">
        <f aca="false">IF('Indicator Date'!AP67="","x",'Indicator Date'!AP67)</f>
        <v>x</v>
      </c>
      <c r="AQ67" s="225" t="n">
        <f aca="false">IF('Indicator Date'!AQ67="","x",'Indicator Date'!AQ67)</f>
        <v>2020</v>
      </c>
      <c r="AR67" s="225" t="n">
        <f aca="false">IF('Indicator Date'!AR67="","x",'Indicator Date'!AR67)</f>
        <v>2020</v>
      </c>
      <c r="AS67" s="225" t="n">
        <f aca="false">IF('Indicator Date'!AS67="","x",'Indicator Date'!AS67)</f>
        <v>2016</v>
      </c>
      <c r="AT67" s="225" t="n">
        <f aca="false">IF('Indicator Date'!AT67="","x",'Indicator Date'!AT67)</f>
        <v>2020</v>
      </c>
      <c r="AU67" s="225" t="n">
        <f aca="false">IF('Indicator Date'!AU67="","x",'Indicator Date'!AU67)</f>
        <v>2020</v>
      </c>
      <c r="AV67" s="225" t="n">
        <f aca="false">IF('Indicator Date'!AV67="","x",'Indicator Date'!AV67)</f>
        <v>2020</v>
      </c>
      <c r="AW67" s="225" t="str">
        <f aca="false">IF('Indicator Date'!AW67="","x",'Indicator Date'!AW67)</f>
        <v>x</v>
      </c>
      <c r="AX67" s="225" t="n">
        <f aca="false">IF('Indicator Date'!AX67="","x",'Indicator Date'!AX67)</f>
        <v>2020</v>
      </c>
      <c r="AY67" s="225" t="n">
        <f aca="false">IF('Indicator Date'!AY67="","x",'Indicator Date'!AY67)</f>
        <v>2019</v>
      </c>
      <c r="AZ67" s="225" t="n">
        <f aca="false">IF('Indicator Date'!AZ67="","x",'Indicator Date'!AZ67)</f>
        <v>2018</v>
      </c>
      <c r="BA67" s="225" t="n">
        <f aca="false">IF('Indicator Date'!BA67="","x",'Indicator Date'!BA67)</f>
        <v>2020</v>
      </c>
      <c r="BB67" s="225" t="n">
        <f aca="false">IF('Indicator Date'!BB67="","x",'Indicator Date'!BB67)</f>
        <v>2021</v>
      </c>
      <c r="BC67" s="225" t="n">
        <f aca="false">IF('Indicator Date'!BC67="","x",'Indicator Date'!BC67)</f>
        <v>2022</v>
      </c>
      <c r="BD67" s="225" t="n">
        <f aca="false">IF('Indicator Date'!BD67="","x",YEAR('Indicator Date'!BD67))</f>
        <v>2022</v>
      </c>
      <c r="BE67" s="225" t="n">
        <f aca="false">IF('Indicator Date'!BE67="","x",YEAR('Indicator Date'!BE67))</f>
        <v>2022</v>
      </c>
      <c r="BF67" s="225" t="n">
        <f aca="false">IF('Indicator Date'!BF67="","x",'Indicator Date'!BF67)</f>
        <v>2021</v>
      </c>
      <c r="BG67" s="225" t="n">
        <f aca="false">IF('Indicator Date'!BG67="","x",'Indicator Date'!BG67)</f>
        <v>2020</v>
      </c>
      <c r="BH67" s="225" t="n">
        <f aca="false">IF('Indicator Date'!BH67="","x",'Indicator Date'!BH67)</f>
        <v>2020</v>
      </c>
      <c r="BI67" s="225" t="n">
        <f aca="false">IF('Indicator Date'!BI67="","x",'Indicator Date'!BI67)</f>
        <v>2015</v>
      </c>
      <c r="BJ67" s="225" t="n">
        <f aca="false">IF('Indicator Date'!BJ67="","x",'Indicator Date'!BJ67)</f>
        <v>2020</v>
      </c>
      <c r="BK67" s="225" t="n">
        <f aca="false">IF('Indicator Date'!BK67="","x",'Indicator Date'!BK67)</f>
        <v>2021</v>
      </c>
      <c r="BL67" s="225" t="n">
        <f aca="false">IF('Indicator Date'!BL67="","x",'Indicator Date'!BL67)</f>
        <v>2020</v>
      </c>
      <c r="BM67" s="225" t="str">
        <f aca="false">IF('Indicator Date'!BM67="","x",'Indicator Date'!BM67)</f>
        <v>x</v>
      </c>
      <c r="BN67" s="225" t="n">
        <f aca="false">IF('Indicator Date'!BN67="","x",'Indicator Date'!BN67)</f>
        <v>2020</v>
      </c>
      <c r="BO67" s="225" t="n">
        <f aca="false">IF('Indicator Date'!BO67="","x",'Indicator Date'!BO67)</f>
        <v>2020</v>
      </c>
      <c r="BP67" s="225" t="n">
        <f aca="false">IF('Indicator Date'!BP67="","x",'Indicator Date'!BP67)</f>
        <v>2014</v>
      </c>
      <c r="BQ67" s="225" t="n">
        <f aca="false">IF('Indicator Date'!BQ67="","x",'Indicator Date'!BQ67)</f>
        <v>2020</v>
      </c>
      <c r="BR67" s="225" t="n">
        <f aca="false">IF('Indicator Date'!BR67="","x",'Indicator Date'!BR67)</f>
        <v>2020</v>
      </c>
      <c r="BS67" s="225" t="n">
        <f aca="false">IF('Indicator Date'!BS67="","x",'Indicator Date'!BS67)</f>
        <v>2016</v>
      </c>
      <c r="BT67" s="225" t="n">
        <f aca="false">IF('Indicator Date'!BT67="","x",'Indicator Date'!BT67)</f>
        <v>2020</v>
      </c>
      <c r="BU67" s="225" t="n">
        <f aca="false">IF('Indicator Date'!BU67="","x",'Indicator Date'!BU67)</f>
        <v>2020</v>
      </c>
      <c r="BV67" s="225" t="n">
        <f aca="false">IF('Indicator Date'!BV67="","x",'Indicator Date'!BV67)</f>
        <v>2020</v>
      </c>
      <c r="BW67" s="225" t="n">
        <f aca="false">IF('Indicator Date'!BW67="","x",'Indicator Date'!BW67)</f>
        <v>2019</v>
      </c>
      <c r="BX67" s="225" t="n">
        <f aca="false">IF('Indicator Date'!BX67="","x",'Indicator Date'!BX67)</f>
        <v>2017</v>
      </c>
      <c r="BY67" s="225" t="n">
        <f aca="false">IF('Indicator Date'!BY67="","x",'Indicator Date'!BY67)</f>
        <v>2020</v>
      </c>
      <c r="BZ67" s="225" t="n">
        <f aca="false">IF('Indicator Date'!BZ67="","x",'Indicator Date'!BZ67)</f>
        <v>2021</v>
      </c>
      <c r="CA67" s="225" t="n">
        <f aca="false">IF('Indicator Date'!CA67="","x",'Indicator Date'!CA67)</f>
        <v>2015</v>
      </c>
    </row>
    <row r="68" customFormat="false" ht="14.5" hidden="false" customHeight="false" outlineLevel="0" collapsed="false">
      <c r="A68" s="178" t="str">
        <f aca="false">'Indicator Data'!A70</f>
        <v>Ghana</v>
      </c>
      <c r="B68" s="220" t="str">
        <f aca="false">'Indicator Data'!B70</f>
        <v>GHA</v>
      </c>
      <c r="C68" s="225" t="n">
        <f aca="false">IF('Indicator Date'!C68="","x",'Indicator Date'!C68)</f>
        <v>2015</v>
      </c>
      <c r="D68" s="225" t="n">
        <f aca="false">IF('Indicator Date'!D68="","x",'Indicator Date'!D68)</f>
        <v>2015</v>
      </c>
      <c r="E68" s="225" t="n">
        <f aca="false">IF('Indicator Date'!E68="","x",'Indicator Date'!E68)</f>
        <v>2015</v>
      </c>
      <c r="F68" s="225" t="n">
        <f aca="false">IF('Indicator Date'!F68="","x",'Indicator Date'!F68)</f>
        <v>2015</v>
      </c>
      <c r="G68" s="225" t="n">
        <f aca="false">IF('Indicator Date'!G68="","x",'Indicator Date'!G68)</f>
        <v>2015</v>
      </c>
      <c r="H68" s="225" t="n">
        <f aca="false">IF('Indicator Date'!H68="","x",'Indicator Date'!H68)</f>
        <v>2015</v>
      </c>
      <c r="I68" s="225" t="n">
        <f aca="false">IF('Indicator Date'!I68="","x",'Indicator Date'!I68)</f>
        <v>2015</v>
      </c>
      <c r="J68" s="225" t="n">
        <f aca="false">IF('Indicator Date'!J68="","x",'Indicator Date'!J68)</f>
        <v>2021</v>
      </c>
      <c r="K68" s="225" t="n">
        <f aca="false">IF('Indicator Date'!K68="","x",'Indicator Date'!K68)</f>
        <v>2021</v>
      </c>
      <c r="L68" s="225" t="n">
        <f aca="false">IF('Indicator Date'!L68="","x",'Indicator Date'!L68)</f>
        <v>2020</v>
      </c>
      <c r="M68" s="225" t="n">
        <f aca="false">IF('Indicator Date'!M68="","x",'Indicator Date'!M68)</f>
        <v>2015</v>
      </c>
      <c r="N68" s="225" t="n">
        <f aca="false">IF('Indicator Date'!N68="","x",'Indicator Date'!N68)</f>
        <v>2015</v>
      </c>
      <c r="O68" s="225" t="n">
        <f aca="false">IF('Indicator Date'!O68="","x",'Indicator Date'!O68)</f>
        <v>2015</v>
      </c>
      <c r="P68" s="225" t="n">
        <f aca="false">IF('Indicator Date'!P68="","x",'Indicator Date'!P68)</f>
        <v>2015</v>
      </c>
      <c r="Q68" s="225" t="n">
        <f aca="false">IF('Indicator Date'!Q68="","x",'Indicator Date'!Q68)</f>
        <v>2020</v>
      </c>
      <c r="R68" s="225" t="n">
        <f aca="false">IF('Indicator Date'!R68="","x",'Indicator Date'!R68)</f>
        <v>2020</v>
      </c>
      <c r="S68" s="225" t="n">
        <f aca="false">IF('Indicator Date'!S68="","x",'Indicator Date'!S68)</f>
        <v>2020</v>
      </c>
      <c r="T68" s="225" t="n">
        <f aca="false">IF('Indicator Date'!T68="","x",'Indicator Date'!T68)</f>
        <v>2020</v>
      </c>
      <c r="U68" s="225" t="n">
        <f aca="false">IF('Indicator Date'!U68="","x",'Indicator Date'!U68)</f>
        <v>2015</v>
      </c>
      <c r="V68" s="225" t="n">
        <f aca="false">IF('Indicator Date'!V68="","x",'Indicator Date'!V68)</f>
        <v>2015</v>
      </c>
      <c r="W68" s="225" t="n">
        <f aca="false">IF('Indicator Date'!W68="","x",'Indicator Date'!W68)</f>
        <v>2015</v>
      </c>
      <c r="X68" s="225" t="n">
        <f aca="false">IF('Indicator Date'!X68="","x",'Indicator Date'!X68)</f>
        <v>2020</v>
      </c>
      <c r="Y68" s="225" t="n">
        <f aca="false">IF('Indicator Date'!Y68="","x",'Indicator Date'!Y68)</f>
        <v>2020</v>
      </c>
      <c r="Z68" s="225" t="n">
        <f aca="false">IF('Indicator Date'!Z68="","x",'Indicator Date'!Z68)</f>
        <v>2020</v>
      </c>
      <c r="AA68" s="225" t="n">
        <f aca="false">IF('Indicator Date'!AA68="","x",'Indicator Date'!AA68)</f>
        <v>2014</v>
      </c>
      <c r="AB68" s="225" t="n">
        <f aca="false">IF('Indicator Date'!AB68="","x",'Indicator Date'!AB68)</f>
        <v>2020</v>
      </c>
      <c r="AC68" s="225" t="n">
        <f aca="false">IF('Indicator Date'!AC68="","x",'Indicator Date'!AC68)</f>
        <v>2020</v>
      </c>
      <c r="AD68" s="225" t="n">
        <f aca="false">IF('Indicator Date'!AD68="","x",'Indicator Date'!AD68)</f>
        <v>2017</v>
      </c>
      <c r="AE68" s="225" t="n">
        <f aca="false">IF('Indicator Date'!AE68="","x",'Indicator Date'!AE68)</f>
        <v>2020</v>
      </c>
      <c r="AF68" s="225" t="n">
        <f aca="false">IF('Indicator Date'!AF68="","x",'Indicator Date'!AF68)</f>
        <v>2018</v>
      </c>
      <c r="AG68" s="225" t="n">
        <f aca="false">IF('Indicator Date'!AG68="","x",'Indicator Date'!AG68)</f>
        <v>2020</v>
      </c>
      <c r="AH68" s="225" t="n">
        <f aca="false">IF('Indicator Date'!AH68="","x",'Indicator Date'!AH68)</f>
        <v>2022</v>
      </c>
      <c r="AI68" s="225" t="n">
        <f aca="false">IF('Indicator Date'!AI68="","x",'Indicator Date'!AI68)</f>
        <v>2021</v>
      </c>
      <c r="AJ68" s="225" t="n">
        <f aca="false">IF('Indicator Date'!AJ68="","x",'Indicator Date'!AJ68)</f>
        <v>2021</v>
      </c>
      <c r="AK68" s="225" t="n">
        <f aca="false">IF('Indicator Date'!AK68="","x",'Indicator Date'!AK68)</f>
        <v>2019</v>
      </c>
      <c r="AL68" s="225" t="str">
        <f aca="false">IF('Indicator Date'!AL68="","x",RIGHT('Indicator Date'!AL68,4))</f>
        <v>2018</v>
      </c>
      <c r="AM68" s="225" t="n">
        <f aca="false">IF('Indicator Date'!AM68="","x",'Indicator Date'!AM68)</f>
        <v>2022</v>
      </c>
      <c r="AN68" s="225" t="n">
        <f aca="false">IF('Indicator Date'!AN68="","x",'Indicator Date'!AN68)</f>
        <v>2019</v>
      </c>
      <c r="AO68" s="225" t="n">
        <f aca="false">IF('Indicator Date'!AO68="","x",'Indicator Date'!AO68)</f>
        <v>2020</v>
      </c>
      <c r="AP68" s="225" t="n">
        <f aca="false">IF('Indicator Date'!AP68="","x",'Indicator Date'!AP68)</f>
        <v>2020</v>
      </c>
      <c r="AQ68" s="225" t="n">
        <f aca="false">IF('Indicator Date'!AQ68="","x",'Indicator Date'!AQ68)</f>
        <v>2020</v>
      </c>
      <c r="AR68" s="225" t="n">
        <f aca="false">IF('Indicator Date'!AR68="","x",'Indicator Date'!AR68)</f>
        <v>2020</v>
      </c>
      <c r="AS68" s="225" t="n">
        <f aca="false">IF('Indicator Date'!AS68="","x",'Indicator Date'!AS68)</f>
        <v>2017</v>
      </c>
      <c r="AT68" s="225" t="n">
        <f aca="false">IF('Indicator Date'!AT68="","x",'Indicator Date'!AT68)</f>
        <v>2020</v>
      </c>
      <c r="AU68" s="225" t="n">
        <f aca="false">IF('Indicator Date'!AU68="","x",'Indicator Date'!AU68)</f>
        <v>2020</v>
      </c>
      <c r="AV68" s="225" t="n">
        <f aca="false">IF('Indicator Date'!AV68="","x",'Indicator Date'!AV68)</f>
        <v>2020</v>
      </c>
      <c r="AW68" s="225" t="n">
        <f aca="false">IF('Indicator Date'!AW68="","x",'Indicator Date'!AW68)</f>
        <v>2020</v>
      </c>
      <c r="AX68" s="225" t="n">
        <f aca="false">IF('Indicator Date'!AX68="","x",'Indicator Date'!AX68)</f>
        <v>2020</v>
      </c>
      <c r="AY68" s="225" t="n">
        <f aca="false">IF('Indicator Date'!AY68="","x",'Indicator Date'!AY68)</f>
        <v>2019</v>
      </c>
      <c r="AZ68" s="225" t="n">
        <f aca="false">IF('Indicator Date'!AZ68="","x",'Indicator Date'!AZ68)</f>
        <v>2016</v>
      </c>
      <c r="BA68" s="225" t="n">
        <f aca="false">IF('Indicator Date'!BA68="","x",'Indicator Date'!BA68)</f>
        <v>2020</v>
      </c>
      <c r="BB68" s="225" t="n">
        <f aca="false">IF('Indicator Date'!BB68="","x",'Indicator Date'!BB68)</f>
        <v>2021</v>
      </c>
      <c r="BC68" s="225" t="n">
        <f aca="false">IF('Indicator Date'!BC68="","x",'Indicator Date'!BC68)</f>
        <v>2022</v>
      </c>
      <c r="BD68" s="225" t="n">
        <f aca="false">IF('Indicator Date'!BD68="","x",YEAR('Indicator Date'!BD68))</f>
        <v>2022</v>
      </c>
      <c r="BE68" s="225" t="n">
        <f aca="false">IF('Indicator Date'!BE68="","x",YEAR('Indicator Date'!BE68))</f>
        <v>2022</v>
      </c>
      <c r="BF68" s="225" t="n">
        <f aca="false">IF('Indicator Date'!BF68="","x",'Indicator Date'!BF68)</f>
        <v>2021</v>
      </c>
      <c r="BG68" s="225" t="n">
        <f aca="false">IF('Indicator Date'!BG68="","x",'Indicator Date'!BG68)</f>
        <v>2020</v>
      </c>
      <c r="BH68" s="225" t="n">
        <f aca="false">IF('Indicator Date'!BH68="","x",'Indicator Date'!BH68)</f>
        <v>2020</v>
      </c>
      <c r="BI68" s="225" t="n">
        <f aca="false">IF('Indicator Date'!BI68="","x",'Indicator Date'!BI68)</f>
        <v>2015</v>
      </c>
      <c r="BJ68" s="225" t="n">
        <f aca="false">IF('Indicator Date'!BJ68="","x",'Indicator Date'!BJ68)</f>
        <v>2020</v>
      </c>
      <c r="BK68" s="225" t="n">
        <f aca="false">IF('Indicator Date'!BK68="","x",'Indicator Date'!BK68)</f>
        <v>2021</v>
      </c>
      <c r="BL68" s="225" t="n">
        <f aca="false">IF('Indicator Date'!BL68="","x",'Indicator Date'!BL68)</f>
        <v>2020</v>
      </c>
      <c r="BM68" s="225" t="n">
        <f aca="false">IF('Indicator Date'!BM68="","x",'Indicator Date'!BM68)</f>
        <v>2018</v>
      </c>
      <c r="BN68" s="225" t="n">
        <f aca="false">IF('Indicator Date'!BN68="","x",'Indicator Date'!BN68)</f>
        <v>2020</v>
      </c>
      <c r="BO68" s="225" t="n">
        <f aca="false">IF('Indicator Date'!BO68="","x",'Indicator Date'!BO68)</f>
        <v>2020</v>
      </c>
      <c r="BP68" s="225" t="n">
        <f aca="false">IF('Indicator Date'!BP68="","x",'Indicator Date'!BP68)</f>
        <v>2014</v>
      </c>
      <c r="BQ68" s="225" t="n">
        <f aca="false">IF('Indicator Date'!BQ68="","x",'Indicator Date'!BQ68)</f>
        <v>2020</v>
      </c>
      <c r="BR68" s="225" t="n">
        <f aca="false">IF('Indicator Date'!BR68="","x",'Indicator Date'!BR68)</f>
        <v>2020</v>
      </c>
      <c r="BS68" s="225" t="n">
        <f aca="false">IF('Indicator Date'!BS68="","x",'Indicator Date'!BS68)</f>
        <v>2017</v>
      </c>
      <c r="BT68" s="225" t="n">
        <f aca="false">IF('Indicator Date'!BT68="","x",'Indicator Date'!BT68)</f>
        <v>2020</v>
      </c>
      <c r="BU68" s="225" t="n">
        <f aca="false">IF('Indicator Date'!BU68="","x",'Indicator Date'!BU68)</f>
        <v>2020</v>
      </c>
      <c r="BV68" s="225" t="n">
        <f aca="false">IF('Indicator Date'!BV68="","x",'Indicator Date'!BV68)</f>
        <v>2020</v>
      </c>
      <c r="BW68" s="225" t="n">
        <f aca="false">IF('Indicator Date'!BW68="","x",'Indicator Date'!BW68)</f>
        <v>2019</v>
      </c>
      <c r="BX68" s="225" t="n">
        <f aca="false">IF('Indicator Date'!BX68="","x",'Indicator Date'!BX68)</f>
        <v>2017</v>
      </c>
      <c r="BY68" s="225" t="n">
        <f aca="false">IF('Indicator Date'!BY68="","x",'Indicator Date'!BY68)</f>
        <v>2020</v>
      </c>
      <c r="BZ68" s="225" t="n">
        <f aca="false">IF('Indicator Date'!BZ68="","x",'Indicator Date'!BZ68)</f>
        <v>2021</v>
      </c>
      <c r="CA68" s="225" t="n">
        <f aca="false">IF('Indicator Date'!CA68="","x",'Indicator Date'!CA68)</f>
        <v>2015</v>
      </c>
    </row>
    <row r="69" customFormat="false" ht="14.5" hidden="false" customHeight="false" outlineLevel="0" collapsed="false">
      <c r="A69" s="178" t="str">
        <f aca="false">'Indicator Data'!A71</f>
        <v>Greece</v>
      </c>
      <c r="B69" s="220" t="str">
        <f aca="false">'Indicator Data'!B71</f>
        <v>GRC</v>
      </c>
      <c r="C69" s="225" t="n">
        <f aca="false">IF('Indicator Date'!C69="","x",'Indicator Date'!C69)</f>
        <v>2015</v>
      </c>
      <c r="D69" s="225" t="n">
        <f aca="false">IF('Indicator Date'!D69="","x",'Indicator Date'!D69)</f>
        <v>2015</v>
      </c>
      <c r="E69" s="225" t="n">
        <f aca="false">IF('Indicator Date'!E69="","x",'Indicator Date'!E69)</f>
        <v>2015</v>
      </c>
      <c r="F69" s="225" t="n">
        <f aca="false">IF('Indicator Date'!F69="","x",'Indicator Date'!F69)</f>
        <v>2015</v>
      </c>
      <c r="G69" s="225" t="n">
        <f aca="false">IF('Indicator Date'!G69="","x",'Indicator Date'!G69)</f>
        <v>2015</v>
      </c>
      <c r="H69" s="225" t="n">
        <f aca="false">IF('Indicator Date'!H69="","x",'Indicator Date'!H69)</f>
        <v>2015</v>
      </c>
      <c r="I69" s="225" t="n">
        <f aca="false">IF('Indicator Date'!I69="","x",'Indicator Date'!I69)</f>
        <v>2015</v>
      </c>
      <c r="J69" s="225" t="n">
        <f aca="false">IF('Indicator Date'!J69="","x",'Indicator Date'!J69)</f>
        <v>2021</v>
      </c>
      <c r="K69" s="225" t="n">
        <f aca="false">IF('Indicator Date'!K69="","x",'Indicator Date'!K69)</f>
        <v>2021</v>
      </c>
      <c r="L69" s="225" t="n">
        <f aca="false">IF('Indicator Date'!L69="","x",'Indicator Date'!L69)</f>
        <v>2020</v>
      </c>
      <c r="M69" s="225" t="n">
        <f aca="false">IF('Indicator Date'!M69="","x",'Indicator Date'!M69)</f>
        <v>2015</v>
      </c>
      <c r="N69" s="225" t="n">
        <f aca="false">IF('Indicator Date'!N69="","x",'Indicator Date'!N69)</f>
        <v>2015</v>
      </c>
      <c r="O69" s="225" t="n">
        <f aca="false">IF('Indicator Date'!O69="","x",'Indicator Date'!O69)</f>
        <v>2015</v>
      </c>
      <c r="P69" s="225" t="n">
        <f aca="false">IF('Indicator Date'!P69="","x",'Indicator Date'!P69)</f>
        <v>2015</v>
      </c>
      <c r="Q69" s="225" t="n">
        <f aca="false">IF('Indicator Date'!Q69="","x",'Indicator Date'!Q69)</f>
        <v>2020</v>
      </c>
      <c r="R69" s="225" t="n">
        <f aca="false">IF('Indicator Date'!R69="","x",'Indicator Date'!R69)</f>
        <v>2020</v>
      </c>
      <c r="S69" s="225" t="n">
        <f aca="false">IF('Indicator Date'!S69="","x",'Indicator Date'!S69)</f>
        <v>2020</v>
      </c>
      <c r="T69" s="225" t="n">
        <f aca="false">IF('Indicator Date'!T69="","x",'Indicator Date'!T69)</f>
        <v>2020</v>
      </c>
      <c r="U69" s="225" t="n">
        <f aca="false">IF('Indicator Date'!U69="","x",'Indicator Date'!U69)</f>
        <v>2015</v>
      </c>
      <c r="V69" s="225" t="n">
        <f aca="false">IF('Indicator Date'!V69="","x",'Indicator Date'!V69)</f>
        <v>2015</v>
      </c>
      <c r="W69" s="225" t="n">
        <f aca="false">IF('Indicator Date'!W69="","x",'Indicator Date'!W69)</f>
        <v>2015</v>
      </c>
      <c r="X69" s="225" t="n">
        <f aca="false">IF('Indicator Date'!X69="","x",'Indicator Date'!X69)</f>
        <v>2020</v>
      </c>
      <c r="Y69" s="225" t="n">
        <f aca="false">IF('Indicator Date'!Y69="","x",'Indicator Date'!Y69)</f>
        <v>2020</v>
      </c>
      <c r="Z69" s="225" t="n">
        <f aca="false">IF('Indicator Date'!Z69="","x",'Indicator Date'!Z69)</f>
        <v>2020</v>
      </c>
      <c r="AA69" s="225" t="n">
        <f aca="false">IF('Indicator Date'!AA69="","x",'Indicator Date'!AA69)</f>
        <v>2011</v>
      </c>
      <c r="AB69" s="225" t="n">
        <f aca="false">IF('Indicator Date'!AB69="","x",'Indicator Date'!AB69)</f>
        <v>2020</v>
      </c>
      <c r="AC69" s="225" t="str">
        <f aca="false">IF('Indicator Date'!AC69="","x",'Indicator Date'!AC69)</f>
        <v>x</v>
      </c>
      <c r="AD69" s="225" t="n">
        <f aca="false">IF('Indicator Date'!AD69="","x",'Indicator Date'!AD69)</f>
        <v>2015</v>
      </c>
      <c r="AE69" s="225" t="n">
        <f aca="false">IF('Indicator Date'!AE69="","x",'Indicator Date'!AE69)</f>
        <v>2020</v>
      </c>
      <c r="AF69" s="225" t="n">
        <f aca="false">IF('Indicator Date'!AF69="","x",'Indicator Date'!AF69)</f>
        <v>2018</v>
      </c>
      <c r="AG69" s="225" t="n">
        <f aca="false">IF('Indicator Date'!AG69="","x",'Indicator Date'!AG69)</f>
        <v>2020</v>
      </c>
      <c r="AH69" s="225" t="n">
        <f aca="false">IF('Indicator Date'!AH69="","x",'Indicator Date'!AH69)</f>
        <v>2022</v>
      </c>
      <c r="AI69" s="225" t="n">
        <f aca="false">IF('Indicator Date'!AI69="","x",'Indicator Date'!AI69)</f>
        <v>2021</v>
      </c>
      <c r="AJ69" s="225" t="n">
        <f aca="false">IF('Indicator Date'!AJ69="","x",'Indicator Date'!AJ69)</f>
        <v>2021</v>
      </c>
      <c r="AK69" s="225" t="n">
        <f aca="false">IF('Indicator Date'!AK69="","x",'Indicator Date'!AK69)</f>
        <v>2019</v>
      </c>
      <c r="AL69" s="225" t="str">
        <f aca="false">IF('Indicator Date'!AL69="","x",RIGHT('Indicator Date'!AL69,4))</f>
        <v>x</v>
      </c>
      <c r="AM69" s="225" t="n">
        <f aca="false">IF('Indicator Date'!AM69="","x",'Indicator Date'!AM69)</f>
        <v>2022</v>
      </c>
      <c r="AN69" s="225" t="str">
        <f aca="false">IF('Indicator Date'!AN69="","x",'Indicator Date'!AN69)</f>
        <v>x</v>
      </c>
      <c r="AO69" s="225" t="str">
        <f aca="false">IF('Indicator Date'!AO69="","x",'Indicator Date'!AO69)</f>
        <v>x</v>
      </c>
      <c r="AP69" s="225" t="str">
        <f aca="false">IF('Indicator Date'!AP69="","x",'Indicator Date'!AP69)</f>
        <v>x</v>
      </c>
      <c r="AQ69" s="225" t="n">
        <f aca="false">IF('Indicator Date'!AQ69="","x",'Indicator Date'!AQ69)</f>
        <v>2020</v>
      </c>
      <c r="AR69" s="225" t="n">
        <f aca="false">IF('Indicator Date'!AR69="","x",'Indicator Date'!AR69)</f>
        <v>2020</v>
      </c>
      <c r="AS69" s="225" t="str">
        <f aca="false">IF('Indicator Date'!AS69="","x",'Indicator Date'!AS69)</f>
        <v>x</v>
      </c>
      <c r="AT69" s="225" t="n">
        <f aca="false">IF('Indicator Date'!AT69="","x",'Indicator Date'!AT69)</f>
        <v>2020</v>
      </c>
      <c r="AU69" s="225" t="n">
        <f aca="false">IF('Indicator Date'!AU69="","x",'Indicator Date'!AU69)</f>
        <v>2020</v>
      </c>
      <c r="AV69" s="225" t="n">
        <f aca="false">IF('Indicator Date'!AV69="","x",'Indicator Date'!AV69)</f>
        <v>2020</v>
      </c>
      <c r="AW69" s="225" t="str">
        <f aca="false">IF('Indicator Date'!AW69="","x",'Indicator Date'!AW69)</f>
        <v>x</v>
      </c>
      <c r="AX69" s="225" t="n">
        <f aca="false">IF('Indicator Date'!AX69="","x",'Indicator Date'!AX69)</f>
        <v>2020</v>
      </c>
      <c r="AY69" s="225" t="n">
        <f aca="false">IF('Indicator Date'!AY69="","x",'Indicator Date'!AY69)</f>
        <v>2019</v>
      </c>
      <c r="AZ69" s="225" t="n">
        <f aca="false">IF('Indicator Date'!AZ69="","x",'Indicator Date'!AZ69)</f>
        <v>2019</v>
      </c>
      <c r="BA69" s="225" t="n">
        <f aca="false">IF('Indicator Date'!BA69="","x",'Indicator Date'!BA69)</f>
        <v>2020</v>
      </c>
      <c r="BB69" s="225" t="n">
        <f aca="false">IF('Indicator Date'!BB69="","x",'Indicator Date'!BB69)</f>
        <v>2021</v>
      </c>
      <c r="BC69" s="225" t="n">
        <f aca="false">IF('Indicator Date'!BC69="","x",'Indicator Date'!BC69)</f>
        <v>2022</v>
      </c>
      <c r="BD69" s="225" t="n">
        <f aca="false">IF('Indicator Date'!BD69="","x",YEAR('Indicator Date'!BD69))</f>
        <v>2022</v>
      </c>
      <c r="BE69" s="225" t="n">
        <f aca="false">IF('Indicator Date'!BE69="","x",YEAR('Indicator Date'!BE69))</f>
        <v>2022</v>
      </c>
      <c r="BF69" s="225" t="n">
        <f aca="false">IF('Indicator Date'!BF69="","x",'Indicator Date'!BF69)</f>
        <v>2021</v>
      </c>
      <c r="BG69" s="225" t="n">
        <f aca="false">IF('Indicator Date'!BG69="","x",'Indicator Date'!BG69)</f>
        <v>2020</v>
      </c>
      <c r="BH69" s="225" t="n">
        <f aca="false">IF('Indicator Date'!BH69="","x",'Indicator Date'!BH69)</f>
        <v>2020</v>
      </c>
      <c r="BI69" s="225" t="n">
        <f aca="false">IF('Indicator Date'!BI69="","x",'Indicator Date'!BI69)</f>
        <v>2015</v>
      </c>
      <c r="BJ69" s="225" t="n">
        <f aca="false">IF('Indicator Date'!BJ69="","x",'Indicator Date'!BJ69)</f>
        <v>2020</v>
      </c>
      <c r="BK69" s="225" t="n">
        <f aca="false">IF('Indicator Date'!BK69="","x",'Indicator Date'!BK69)</f>
        <v>2021</v>
      </c>
      <c r="BL69" s="225" t="n">
        <f aca="false">IF('Indicator Date'!BL69="","x",'Indicator Date'!BL69)</f>
        <v>2020</v>
      </c>
      <c r="BM69" s="225" t="n">
        <f aca="false">IF('Indicator Date'!BM69="","x",'Indicator Date'!BM69)</f>
        <v>2018</v>
      </c>
      <c r="BN69" s="225" t="n">
        <f aca="false">IF('Indicator Date'!BN69="","x",'Indicator Date'!BN69)</f>
        <v>2020</v>
      </c>
      <c r="BO69" s="225" t="n">
        <f aca="false">IF('Indicator Date'!BO69="","x",'Indicator Date'!BO69)</f>
        <v>2020</v>
      </c>
      <c r="BP69" s="225" t="n">
        <f aca="false">IF('Indicator Date'!BP69="","x",'Indicator Date'!BP69)</f>
        <v>2014</v>
      </c>
      <c r="BQ69" s="225" t="n">
        <f aca="false">IF('Indicator Date'!BQ69="","x",'Indicator Date'!BQ69)</f>
        <v>2020</v>
      </c>
      <c r="BR69" s="225" t="n">
        <f aca="false">IF('Indicator Date'!BR69="","x",'Indicator Date'!BR69)</f>
        <v>2020</v>
      </c>
      <c r="BS69" s="225" t="n">
        <f aca="false">IF('Indicator Date'!BS69="","x",'Indicator Date'!BS69)</f>
        <v>2016</v>
      </c>
      <c r="BT69" s="225" t="n">
        <f aca="false">IF('Indicator Date'!BT69="","x",'Indicator Date'!BT69)</f>
        <v>2020</v>
      </c>
      <c r="BU69" s="225" t="n">
        <f aca="false">IF('Indicator Date'!BU69="","x",'Indicator Date'!BU69)</f>
        <v>2020</v>
      </c>
      <c r="BV69" s="225" t="n">
        <f aca="false">IF('Indicator Date'!BV69="","x",'Indicator Date'!BV69)</f>
        <v>2020</v>
      </c>
      <c r="BW69" s="225" t="n">
        <f aca="false">IF('Indicator Date'!BW69="","x",'Indicator Date'!BW69)</f>
        <v>2019</v>
      </c>
      <c r="BX69" s="225" t="n">
        <f aca="false">IF('Indicator Date'!BX69="","x",'Indicator Date'!BX69)</f>
        <v>2017</v>
      </c>
      <c r="BY69" s="225" t="n">
        <f aca="false">IF('Indicator Date'!BY69="","x",'Indicator Date'!BY69)</f>
        <v>2020</v>
      </c>
      <c r="BZ69" s="225" t="n">
        <f aca="false">IF('Indicator Date'!BZ69="","x",'Indicator Date'!BZ69)</f>
        <v>2021</v>
      </c>
      <c r="CA69" s="225" t="n">
        <f aca="false">IF('Indicator Date'!CA69="","x",'Indicator Date'!CA69)</f>
        <v>2015</v>
      </c>
    </row>
    <row r="70" customFormat="false" ht="14.5" hidden="false" customHeight="false" outlineLevel="0" collapsed="false">
      <c r="A70" s="178" t="str">
        <f aca="false">'Indicator Data'!A72</f>
        <v>Grenada</v>
      </c>
      <c r="B70" s="220" t="str">
        <f aca="false">'Indicator Data'!B72</f>
        <v>GRD</v>
      </c>
      <c r="C70" s="225" t="n">
        <f aca="false">IF('Indicator Date'!C70="","x",'Indicator Date'!C70)</f>
        <v>2015</v>
      </c>
      <c r="D70" s="225" t="n">
        <f aca="false">IF('Indicator Date'!D70="","x",'Indicator Date'!D70)</f>
        <v>2015</v>
      </c>
      <c r="E70" s="225" t="n">
        <f aca="false">IF('Indicator Date'!E70="","x",'Indicator Date'!E70)</f>
        <v>2015</v>
      </c>
      <c r="F70" s="225" t="n">
        <f aca="false">IF('Indicator Date'!F70="","x",'Indicator Date'!F70)</f>
        <v>2015</v>
      </c>
      <c r="G70" s="225" t="n">
        <f aca="false">IF('Indicator Date'!G70="","x",'Indicator Date'!G70)</f>
        <v>2015</v>
      </c>
      <c r="H70" s="225" t="n">
        <f aca="false">IF('Indicator Date'!H70="","x",'Indicator Date'!H70)</f>
        <v>2015</v>
      </c>
      <c r="I70" s="225" t="n">
        <f aca="false">IF('Indicator Date'!I70="","x",'Indicator Date'!I70)</f>
        <v>2015</v>
      </c>
      <c r="J70" s="225" t="n">
        <f aca="false">IF('Indicator Date'!J70="","x",'Indicator Date'!J70)</f>
        <v>2021</v>
      </c>
      <c r="K70" s="225" t="n">
        <f aca="false">IF('Indicator Date'!K70="","x",'Indicator Date'!K70)</f>
        <v>2021</v>
      </c>
      <c r="L70" s="225" t="str">
        <f aca="false">IF('Indicator Date'!L70="","x",'Indicator Date'!L70)</f>
        <v>x</v>
      </c>
      <c r="M70" s="225" t="n">
        <f aca="false">IF('Indicator Date'!M70="","x",'Indicator Date'!M70)</f>
        <v>2015</v>
      </c>
      <c r="N70" s="225" t="n">
        <f aca="false">IF('Indicator Date'!N70="","x",'Indicator Date'!N70)</f>
        <v>2015</v>
      </c>
      <c r="O70" s="225" t="n">
        <f aca="false">IF('Indicator Date'!O70="","x",'Indicator Date'!O70)</f>
        <v>2015</v>
      </c>
      <c r="P70" s="225" t="n">
        <f aca="false">IF('Indicator Date'!P70="","x",'Indicator Date'!P70)</f>
        <v>2015</v>
      </c>
      <c r="Q70" s="225" t="n">
        <f aca="false">IF('Indicator Date'!Q70="","x",'Indicator Date'!Q70)</f>
        <v>2020</v>
      </c>
      <c r="R70" s="225" t="n">
        <f aca="false">IF('Indicator Date'!R70="","x",'Indicator Date'!R70)</f>
        <v>2020</v>
      </c>
      <c r="S70" s="225" t="n">
        <f aca="false">IF('Indicator Date'!S70="","x",'Indicator Date'!S70)</f>
        <v>2020</v>
      </c>
      <c r="T70" s="225" t="n">
        <f aca="false">IF('Indicator Date'!T70="","x",'Indicator Date'!T70)</f>
        <v>2020</v>
      </c>
      <c r="U70" s="225" t="n">
        <f aca="false">IF('Indicator Date'!U70="","x",'Indicator Date'!U70)</f>
        <v>2015</v>
      </c>
      <c r="V70" s="225" t="n">
        <f aca="false">IF('Indicator Date'!V70="","x",'Indicator Date'!V70)</f>
        <v>2015</v>
      </c>
      <c r="W70" s="225" t="n">
        <f aca="false">IF('Indicator Date'!W70="","x",'Indicator Date'!W70)</f>
        <v>2015</v>
      </c>
      <c r="X70" s="225" t="n">
        <f aca="false">IF('Indicator Date'!X70="","x",'Indicator Date'!X70)</f>
        <v>2020</v>
      </c>
      <c r="Y70" s="225" t="n">
        <f aca="false">IF('Indicator Date'!Y70="","x",'Indicator Date'!Y70)</f>
        <v>2020</v>
      </c>
      <c r="Z70" s="225" t="n">
        <f aca="false">IF('Indicator Date'!Z70="","x",'Indicator Date'!Z70)</f>
        <v>2020</v>
      </c>
      <c r="AA70" s="225" t="str">
        <f aca="false">IF('Indicator Date'!AA70="","x",'Indicator Date'!AA70)</f>
        <v>x</v>
      </c>
      <c r="AB70" s="225" t="n">
        <f aca="false">IF('Indicator Date'!AB70="","x",'Indicator Date'!AB70)</f>
        <v>2017</v>
      </c>
      <c r="AC70" s="225" t="str">
        <f aca="false">IF('Indicator Date'!AC70="","x",'Indicator Date'!AC70)</f>
        <v>x</v>
      </c>
      <c r="AD70" s="225" t="str">
        <f aca="false">IF('Indicator Date'!AD70="","x",'Indicator Date'!AD70)</f>
        <v>x</v>
      </c>
      <c r="AE70" s="225" t="str">
        <f aca="false">IF('Indicator Date'!AE70="","x",'Indicator Date'!AE70)</f>
        <v>x</v>
      </c>
      <c r="AF70" s="225" t="n">
        <f aca="false">IF('Indicator Date'!AF70="","x",'Indicator Date'!AF70)</f>
        <v>2018</v>
      </c>
      <c r="AG70" s="225" t="n">
        <f aca="false">IF('Indicator Date'!AG70="","x",'Indicator Date'!AG70)</f>
        <v>2020</v>
      </c>
      <c r="AH70" s="225" t="n">
        <f aca="false">IF('Indicator Date'!AH70="","x",'Indicator Date'!AH70)</f>
        <v>2022</v>
      </c>
      <c r="AI70" s="225" t="n">
        <f aca="false">IF('Indicator Date'!AI70="","x",'Indicator Date'!AI70)</f>
        <v>2021</v>
      </c>
      <c r="AJ70" s="225" t="n">
        <f aca="false">IF('Indicator Date'!AJ70="","x",'Indicator Date'!AJ70)</f>
        <v>2021</v>
      </c>
      <c r="AK70" s="225" t="n">
        <f aca="false">IF('Indicator Date'!AK70="","x",'Indicator Date'!AK70)</f>
        <v>2019</v>
      </c>
      <c r="AL70" s="225" t="str">
        <f aca="false">IF('Indicator Date'!AL70="","x",RIGHT('Indicator Date'!AL70,4))</f>
        <v>x</v>
      </c>
      <c r="AM70" s="225" t="n">
        <f aca="false">IF('Indicator Date'!AM70="","x",'Indicator Date'!AM70)</f>
        <v>2022</v>
      </c>
      <c r="AN70" s="225" t="n">
        <f aca="false">IF('Indicator Date'!AN70="","x",'Indicator Date'!AN70)</f>
        <v>2019</v>
      </c>
      <c r="AO70" s="225" t="n">
        <f aca="false">IF('Indicator Date'!AO70="","x",'Indicator Date'!AO70)</f>
        <v>2020</v>
      </c>
      <c r="AP70" s="225" t="n">
        <f aca="false">IF('Indicator Date'!AP70="","x",'Indicator Date'!AP70)</f>
        <v>2020</v>
      </c>
      <c r="AQ70" s="225" t="n">
        <f aca="false">IF('Indicator Date'!AQ70="","x",'Indicator Date'!AQ70)</f>
        <v>2020</v>
      </c>
      <c r="AR70" s="225" t="n">
        <f aca="false">IF('Indicator Date'!AR70="","x",'Indicator Date'!AR70)</f>
        <v>2020</v>
      </c>
      <c r="AS70" s="225" t="str">
        <f aca="false">IF('Indicator Date'!AS70="","x",'Indicator Date'!AS70)</f>
        <v>x</v>
      </c>
      <c r="AT70" s="225" t="n">
        <f aca="false">IF('Indicator Date'!AT70="","x",'Indicator Date'!AT70)</f>
        <v>2020</v>
      </c>
      <c r="AU70" s="225" t="str">
        <f aca="false">IF('Indicator Date'!AU70="","x",'Indicator Date'!AU70)</f>
        <v>x</v>
      </c>
      <c r="AV70" s="225" t="str">
        <f aca="false">IF('Indicator Date'!AV70="","x",'Indicator Date'!AV70)</f>
        <v>x</v>
      </c>
      <c r="AW70" s="225" t="str">
        <f aca="false">IF('Indicator Date'!AW70="","x",'Indicator Date'!AW70)</f>
        <v>x</v>
      </c>
      <c r="AX70" s="225" t="n">
        <f aca="false">IF('Indicator Date'!AX70="","x",'Indicator Date'!AX70)</f>
        <v>2020</v>
      </c>
      <c r="AY70" s="225" t="str">
        <f aca="false">IF('Indicator Date'!AY70="","x",'Indicator Date'!AY70)</f>
        <v>x</v>
      </c>
      <c r="AZ70" s="225" t="str">
        <f aca="false">IF('Indicator Date'!AZ70="","x",'Indicator Date'!AZ70)</f>
        <v>x</v>
      </c>
      <c r="BA70" s="225" t="n">
        <f aca="false">IF('Indicator Date'!BA70="","x",'Indicator Date'!BA70)</f>
        <v>2020</v>
      </c>
      <c r="BB70" s="225" t="n">
        <f aca="false">IF('Indicator Date'!BB70="","x",'Indicator Date'!BB70)</f>
        <v>2021</v>
      </c>
      <c r="BC70" s="225" t="n">
        <f aca="false">IF('Indicator Date'!BC70="","x",'Indicator Date'!BC70)</f>
        <v>2022</v>
      </c>
      <c r="BD70" s="225" t="n">
        <f aca="false">IF('Indicator Date'!BD70="","x",YEAR('Indicator Date'!BD70))</f>
        <v>2022</v>
      </c>
      <c r="BE70" s="225" t="n">
        <f aca="false">IF('Indicator Date'!BE70="","x",YEAR('Indicator Date'!BE70))</f>
        <v>2021</v>
      </c>
      <c r="BF70" s="225" t="n">
        <f aca="false">IF('Indicator Date'!BF70="","x",'Indicator Date'!BF70)</f>
        <v>2021</v>
      </c>
      <c r="BG70" s="225" t="n">
        <f aca="false">IF('Indicator Date'!BG70="","x",'Indicator Date'!BG70)</f>
        <v>2020</v>
      </c>
      <c r="BH70" s="225" t="n">
        <f aca="false">IF('Indicator Date'!BH70="","x",'Indicator Date'!BH70)</f>
        <v>2020</v>
      </c>
      <c r="BI70" s="225" t="n">
        <f aca="false">IF('Indicator Date'!BI70="","x",'Indicator Date'!BI70)</f>
        <v>2013</v>
      </c>
      <c r="BJ70" s="225" t="n">
        <f aca="false">IF('Indicator Date'!BJ70="","x",'Indicator Date'!BJ70)</f>
        <v>2020</v>
      </c>
      <c r="BK70" s="225" t="n">
        <f aca="false">IF('Indicator Date'!BK70="","x",'Indicator Date'!BK70)</f>
        <v>2021</v>
      </c>
      <c r="BL70" s="225" t="n">
        <f aca="false">IF('Indicator Date'!BL70="","x",'Indicator Date'!BL70)</f>
        <v>2020</v>
      </c>
      <c r="BM70" s="225" t="n">
        <f aca="false">IF('Indicator Date'!BM70="","x",'Indicator Date'!BM70)</f>
        <v>2014</v>
      </c>
      <c r="BN70" s="225" t="n">
        <f aca="false">IF('Indicator Date'!BN70="","x",'Indicator Date'!BN70)</f>
        <v>2020</v>
      </c>
      <c r="BO70" s="225" t="n">
        <f aca="false">IF('Indicator Date'!BO70="","x",'Indicator Date'!BO70)</f>
        <v>2020</v>
      </c>
      <c r="BP70" s="225" t="n">
        <f aca="false">IF('Indicator Date'!BP70="","x",'Indicator Date'!BP70)</f>
        <v>2014</v>
      </c>
      <c r="BQ70" s="225" t="n">
        <f aca="false">IF('Indicator Date'!BQ70="","x",'Indicator Date'!BQ70)</f>
        <v>2017</v>
      </c>
      <c r="BR70" s="225" t="n">
        <f aca="false">IF('Indicator Date'!BR70="","x",'Indicator Date'!BR70)</f>
        <v>2017</v>
      </c>
      <c r="BS70" s="225" t="n">
        <f aca="false">IF('Indicator Date'!BS70="","x",'Indicator Date'!BS70)</f>
        <v>2017</v>
      </c>
      <c r="BT70" s="225" t="n">
        <f aca="false">IF('Indicator Date'!BT70="","x",'Indicator Date'!BT70)</f>
        <v>2020</v>
      </c>
      <c r="BU70" s="225" t="n">
        <f aca="false">IF('Indicator Date'!BU70="","x",'Indicator Date'!BU70)</f>
        <v>2020</v>
      </c>
      <c r="BV70" s="225" t="str">
        <f aca="false">IF('Indicator Date'!BV70="","x",'Indicator Date'!BV70)</f>
        <v>x</v>
      </c>
      <c r="BW70" s="225" t="n">
        <f aca="false">IF('Indicator Date'!BW70="","x",'Indicator Date'!BW70)</f>
        <v>2019</v>
      </c>
      <c r="BX70" s="225" t="n">
        <f aca="false">IF('Indicator Date'!BX70="","x",'Indicator Date'!BX70)</f>
        <v>2017</v>
      </c>
      <c r="BY70" s="225" t="n">
        <f aca="false">IF('Indicator Date'!BY70="","x",'Indicator Date'!BY70)</f>
        <v>2020</v>
      </c>
      <c r="BZ70" s="225" t="n">
        <f aca="false">IF('Indicator Date'!BZ70="","x",'Indicator Date'!BZ70)</f>
        <v>2021</v>
      </c>
      <c r="CA70" s="225" t="n">
        <f aca="false">IF('Indicator Date'!CA70="","x",'Indicator Date'!CA70)</f>
        <v>2015</v>
      </c>
    </row>
    <row r="71" customFormat="false" ht="14.5" hidden="false" customHeight="false" outlineLevel="0" collapsed="false">
      <c r="A71" s="178" t="str">
        <f aca="false">'Indicator Data'!A73</f>
        <v>Guatemala</v>
      </c>
      <c r="B71" s="220" t="str">
        <f aca="false">'Indicator Data'!B73</f>
        <v>GTM</v>
      </c>
      <c r="C71" s="225" t="n">
        <f aca="false">IF('Indicator Date'!C71="","x",'Indicator Date'!C71)</f>
        <v>2015</v>
      </c>
      <c r="D71" s="225" t="n">
        <f aca="false">IF('Indicator Date'!D71="","x",'Indicator Date'!D71)</f>
        <v>2015</v>
      </c>
      <c r="E71" s="225" t="n">
        <f aca="false">IF('Indicator Date'!E71="","x",'Indicator Date'!E71)</f>
        <v>2015</v>
      </c>
      <c r="F71" s="225" t="n">
        <f aca="false">IF('Indicator Date'!F71="","x",'Indicator Date'!F71)</f>
        <v>2015</v>
      </c>
      <c r="G71" s="225" t="n">
        <f aca="false">IF('Indicator Date'!G71="","x",'Indicator Date'!G71)</f>
        <v>2015</v>
      </c>
      <c r="H71" s="225" t="n">
        <f aca="false">IF('Indicator Date'!H71="","x",'Indicator Date'!H71)</f>
        <v>2015</v>
      </c>
      <c r="I71" s="225" t="n">
        <f aca="false">IF('Indicator Date'!I71="","x",'Indicator Date'!I71)</f>
        <v>2015</v>
      </c>
      <c r="J71" s="225" t="n">
        <f aca="false">IF('Indicator Date'!J71="","x",'Indicator Date'!J71)</f>
        <v>2021</v>
      </c>
      <c r="K71" s="225" t="n">
        <f aca="false">IF('Indicator Date'!K71="","x",'Indicator Date'!K71)</f>
        <v>2021</v>
      </c>
      <c r="L71" s="225" t="n">
        <f aca="false">IF('Indicator Date'!L71="","x",'Indicator Date'!L71)</f>
        <v>2020</v>
      </c>
      <c r="M71" s="225" t="n">
        <f aca="false">IF('Indicator Date'!M71="","x",'Indicator Date'!M71)</f>
        <v>2015</v>
      </c>
      <c r="N71" s="225" t="n">
        <f aca="false">IF('Indicator Date'!N71="","x",'Indicator Date'!N71)</f>
        <v>2015</v>
      </c>
      <c r="O71" s="225" t="n">
        <f aca="false">IF('Indicator Date'!O71="","x",'Indicator Date'!O71)</f>
        <v>2015</v>
      </c>
      <c r="P71" s="225" t="n">
        <f aca="false">IF('Indicator Date'!P71="","x",'Indicator Date'!P71)</f>
        <v>2015</v>
      </c>
      <c r="Q71" s="225" t="n">
        <f aca="false">IF('Indicator Date'!Q71="","x",'Indicator Date'!Q71)</f>
        <v>2020</v>
      </c>
      <c r="R71" s="225" t="n">
        <f aca="false">IF('Indicator Date'!R71="","x",'Indicator Date'!R71)</f>
        <v>2020</v>
      </c>
      <c r="S71" s="225" t="n">
        <f aca="false">IF('Indicator Date'!S71="","x",'Indicator Date'!S71)</f>
        <v>2020</v>
      </c>
      <c r="T71" s="225" t="n">
        <f aca="false">IF('Indicator Date'!T71="","x",'Indicator Date'!T71)</f>
        <v>2020</v>
      </c>
      <c r="U71" s="225" t="n">
        <f aca="false">IF('Indicator Date'!U71="","x",'Indicator Date'!U71)</f>
        <v>2015</v>
      </c>
      <c r="V71" s="225" t="n">
        <f aca="false">IF('Indicator Date'!V71="","x",'Indicator Date'!V71)</f>
        <v>2015</v>
      </c>
      <c r="W71" s="225" t="n">
        <f aca="false">IF('Indicator Date'!W71="","x",'Indicator Date'!W71)</f>
        <v>2015</v>
      </c>
      <c r="X71" s="225" t="n">
        <f aca="false">IF('Indicator Date'!X71="","x",'Indicator Date'!X71)</f>
        <v>2020</v>
      </c>
      <c r="Y71" s="225" t="n">
        <f aca="false">IF('Indicator Date'!Y71="","x",'Indicator Date'!Y71)</f>
        <v>2020</v>
      </c>
      <c r="Z71" s="225" t="n">
        <f aca="false">IF('Indicator Date'!Z71="","x",'Indicator Date'!Z71)</f>
        <v>2020</v>
      </c>
      <c r="AA71" s="225" t="n">
        <f aca="false">IF('Indicator Date'!AA71="","x",'Indicator Date'!AA71)</f>
        <v>2015</v>
      </c>
      <c r="AB71" s="225" t="n">
        <f aca="false">IF('Indicator Date'!AB71="","x",'Indicator Date'!AB71)</f>
        <v>2020</v>
      </c>
      <c r="AC71" s="225" t="n">
        <f aca="false">IF('Indicator Date'!AC71="","x",'Indicator Date'!AC71)</f>
        <v>2019</v>
      </c>
      <c r="AD71" s="225" t="n">
        <f aca="false">IF('Indicator Date'!AD71="","x",'Indicator Date'!AD71)</f>
        <v>2017</v>
      </c>
      <c r="AE71" s="225" t="n">
        <f aca="false">IF('Indicator Date'!AE71="","x",'Indicator Date'!AE71)</f>
        <v>2020</v>
      </c>
      <c r="AF71" s="225" t="n">
        <f aca="false">IF('Indicator Date'!AF71="","x",'Indicator Date'!AF71)</f>
        <v>2018</v>
      </c>
      <c r="AG71" s="225" t="n">
        <f aca="false">IF('Indicator Date'!AG71="","x",'Indicator Date'!AG71)</f>
        <v>2020</v>
      </c>
      <c r="AH71" s="225" t="n">
        <f aca="false">IF('Indicator Date'!AH71="","x",'Indicator Date'!AH71)</f>
        <v>2022</v>
      </c>
      <c r="AI71" s="225" t="n">
        <f aca="false">IF('Indicator Date'!AI71="","x",'Indicator Date'!AI71)</f>
        <v>2021</v>
      </c>
      <c r="AJ71" s="225" t="n">
        <f aca="false">IF('Indicator Date'!AJ71="","x",'Indicator Date'!AJ71)</f>
        <v>2021</v>
      </c>
      <c r="AK71" s="225" t="n">
        <f aca="false">IF('Indicator Date'!AK71="","x",'Indicator Date'!AK71)</f>
        <v>2019</v>
      </c>
      <c r="AL71" s="225" t="str">
        <f aca="false">IF('Indicator Date'!AL71="","x",RIGHT('Indicator Date'!AL71,4))</f>
        <v>2015</v>
      </c>
      <c r="AM71" s="225" t="n">
        <f aca="false">IF('Indicator Date'!AM71="","x",'Indicator Date'!AM71)</f>
        <v>2022</v>
      </c>
      <c r="AN71" s="225" t="n">
        <f aca="false">IF('Indicator Date'!AN71="","x",'Indicator Date'!AN71)</f>
        <v>2019</v>
      </c>
      <c r="AO71" s="225" t="n">
        <f aca="false">IF('Indicator Date'!AO71="","x",'Indicator Date'!AO71)</f>
        <v>2020</v>
      </c>
      <c r="AP71" s="225" t="n">
        <f aca="false">IF('Indicator Date'!AP71="","x",'Indicator Date'!AP71)</f>
        <v>2020</v>
      </c>
      <c r="AQ71" s="225" t="n">
        <f aca="false">IF('Indicator Date'!AQ71="","x",'Indicator Date'!AQ71)</f>
        <v>2020</v>
      </c>
      <c r="AR71" s="225" t="n">
        <f aca="false">IF('Indicator Date'!AR71="","x",'Indicator Date'!AR71)</f>
        <v>2020</v>
      </c>
      <c r="AS71" s="225" t="n">
        <f aca="false">IF('Indicator Date'!AS71="","x",'Indicator Date'!AS71)</f>
        <v>2015</v>
      </c>
      <c r="AT71" s="225" t="n">
        <f aca="false">IF('Indicator Date'!AT71="","x",'Indicator Date'!AT71)</f>
        <v>2020</v>
      </c>
      <c r="AU71" s="225" t="n">
        <f aca="false">IF('Indicator Date'!AU71="","x",'Indicator Date'!AU71)</f>
        <v>2020</v>
      </c>
      <c r="AV71" s="225" t="n">
        <f aca="false">IF('Indicator Date'!AV71="","x",'Indicator Date'!AV71)</f>
        <v>2020</v>
      </c>
      <c r="AW71" s="225" t="n">
        <f aca="false">IF('Indicator Date'!AW71="","x",'Indicator Date'!AW71)</f>
        <v>2020</v>
      </c>
      <c r="AX71" s="225" t="n">
        <f aca="false">IF('Indicator Date'!AX71="","x",'Indicator Date'!AX71)</f>
        <v>2020</v>
      </c>
      <c r="AY71" s="225" t="n">
        <f aca="false">IF('Indicator Date'!AY71="","x",'Indicator Date'!AY71)</f>
        <v>2019</v>
      </c>
      <c r="AZ71" s="225" t="n">
        <f aca="false">IF('Indicator Date'!AZ71="","x",'Indicator Date'!AZ71)</f>
        <v>2014</v>
      </c>
      <c r="BA71" s="225" t="n">
        <f aca="false">IF('Indicator Date'!BA71="","x",'Indicator Date'!BA71)</f>
        <v>2020</v>
      </c>
      <c r="BB71" s="225" t="n">
        <f aca="false">IF('Indicator Date'!BB71="","x",'Indicator Date'!BB71)</f>
        <v>2021</v>
      </c>
      <c r="BC71" s="225" t="n">
        <f aca="false">IF('Indicator Date'!BC71="","x",'Indicator Date'!BC71)</f>
        <v>2022</v>
      </c>
      <c r="BD71" s="225" t="n">
        <f aca="false">IF('Indicator Date'!BD71="","x",YEAR('Indicator Date'!BD71))</f>
        <v>2022</v>
      </c>
      <c r="BE71" s="225" t="n">
        <f aca="false">IF('Indicator Date'!BE71="","x",YEAR('Indicator Date'!BE71))</f>
        <v>2021</v>
      </c>
      <c r="BF71" s="225" t="n">
        <f aca="false">IF('Indicator Date'!BF71="","x",'Indicator Date'!BF71)</f>
        <v>2021</v>
      </c>
      <c r="BG71" s="225" t="n">
        <f aca="false">IF('Indicator Date'!BG71="","x",'Indicator Date'!BG71)</f>
        <v>2020</v>
      </c>
      <c r="BH71" s="225" t="n">
        <f aca="false">IF('Indicator Date'!BH71="","x",'Indicator Date'!BH71)</f>
        <v>2020</v>
      </c>
      <c r="BI71" s="225" t="n">
        <f aca="false">IF('Indicator Date'!BI71="","x",'Indicator Date'!BI71)</f>
        <v>2015</v>
      </c>
      <c r="BJ71" s="225" t="n">
        <f aca="false">IF('Indicator Date'!BJ71="","x",'Indicator Date'!BJ71)</f>
        <v>2020</v>
      </c>
      <c r="BK71" s="225" t="n">
        <f aca="false">IF('Indicator Date'!BK71="","x",'Indicator Date'!BK71)</f>
        <v>2021</v>
      </c>
      <c r="BL71" s="225" t="n">
        <f aca="false">IF('Indicator Date'!BL71="","x",'Indicator Date'!BL71)</f>
        <v>2020</v>
      </c>
      <c r="BM71" s="225" t="n">
        <f aca="false">IF('Indicator Date'!BM71="","x",'Indicator Date'!BM71)</f>
        <v>2018</v>
      </c>
      <c r="BN71" s="225" t="n">
        <f aca="false">IF('Indicator Date'!BN71="","x",'Indicator Date'!BN71)</f>
        <v>2020</v>
      </c>
      <c r="BO71" s="225" t="n">
        <f aca="false">IF('Indicator Date'!BO71="","x",'Indicator Date'!BO71)</f>
        <v>2020</v>
      </c>
      <c r="BP71" s="225" t="n">
        <f aca="false">IF('Indicator Date'!BP71="","x",'Indicator Date'!BP71)</f>
        <v>2014</v>
      </c>
      <c r="BQ71" s="225" t="n">
        <f aca="false">IF('Indicator Date'!BQ71="","x",'Indicator Date'!BQ71)</f>
        <v>2020</v>
      </c>
      <c r="BR71" s="225" t="n">
        <f aca="false">IF('Indicator Date'!BR71="","x",'Indicator Date'!BR71)</f>
        <v>2020</v>
      </c>
      <c r="BS71" s="225" t="n">
        <f aca="false">IF('Indicator Date'!BS71="","x",'Indicator Date'!BS71)</f>
        <v>2018</v>
      </c>
      <c r="BT71" s="225" t="n">
        <f aca="false">IF('Indicator Date'!BT71="","x",'Indicator Date'!BT71)</f>
        <v>2020</v>
      </c>
      <c r="BU71" s="225" t="n">
        <f aca="false">IF('Indicator Date'!BU71="","x",'Indicator Date'!BU71)</f>
        <v>2020</v>
      </c>
      <c r="BV71" s="225" t="n">
        <f aca="false">IF('Indicator Date'!BV71="","x",'Indicator Date'!BV71)</f>
        <v>2020</v>
      </c>
      <c r="BW71" s="225" t="n">
        <f aca="false">IF('Indicator Date'!BW71="","x",'Indicator Date'!BW71)</f>
        <v>2019</v>
      </c>
      <c r="BX71" s="225" t="n">
        <f aca="false">IF('Indicator Date'!BX71="","x",'Indicator Date'!BX71)</f>
        <v>2017</v>
      </c>
      <c r="BY71" s="225" t="n">
        <f aca="false">IF('Indicator Date'!BY71="","x",'Indicator Date'!BY71)</f>
        <v>2020</v>
      </c>
      <c r="BZ71" s="225" t="n">
        <f aca="false">IF('Indicator Date'!BZ71="","x",'Indicator Date'!BZ71)</f>
        <v>2021</v>
      </c>
      <c r="CA71" s="225" t="n">
        <f aca="false">IF('Indicator Date'!CA71="","x",'Indicator Date'!CA71)</f>
        <v>2015</v>
      </c>
    </row>
    <row r="72" customFormat="false" ht="14.5" hidden="false" customHeight="false" outlineLevel="0" collapsed="false">
      <c r="A72" s="178" t="str">
        <f aca="false">'Indicator Data'!A74</f>
        <v>Guinea</v>
      </c>
      <c r="B72" s="220" t="str">
        <f aca="false">'Indicator Data'!B74</f>
        <v>GIN</v>
      </c>
      <c r="C72" s="225" t="n">
        <f aca="false">IF('Indicator Date'!C72="","x",'Indicator Date'!C72)</f>
        <v>2015</v>
      </c>
      <c r="D72" s="225" t="n">
        <f aca="false">IF('Indicator Date'!D72="","x",'Indicator Date'!D72)</f>
        <v>2015</v>
      </c>
      <c r="E72" s="225" t="n">
        <f aca="false">IF('Indicator Date'!E72="","x",'Indicator Date'!E72)</f>
        <v>2015</v>
      </c>
      <c r="F72" s="225" t="n">
        <f aca="false">IF('Indicator Date'!F72="","x",'Indicator Date'!F72)</f>
        <v>2015</v>
      </c>
      <c r="G72" s="225" t="n">
        <f aca="false">IF('Indicator Date'!G72="","x",'Indicator Date'!G72)</f>
        <v>2015</v>
      </c>
      <c r="H72" s="225" t="n">
        <f aca="false">IF('Indicator Date'!H72="","x",'Indicator Date'!H72)</f>
        <v>2015</v>
      </c>
      <c r="I72" s="225" t="n">
        <f aca="false">IF('Indicator Date'!I72="","x",'Indicator Date'!I72)</f>
        <v>2015</v>
      </c>
      <c r="J72" s="225" t="n">
        <f aca="false">IF('Indicator Date'!J72="","x",'Indicator Date'!J72)</f>
        <v>2021</v>
      </c>
      <c r="K72" s="225" t="n">
        <f aca="false">IF('Indicator Date'!K72="","x",'Indicator Date'!K72)</f>
        <v>2021</v>
      </c>
      <c r="L72" s="225" t="n">
        <f aca="false">IF('Indicator Date'!L72="","x",'Indicator Date'!L72)</f>
        <v>2020</v>
      </c>
      <c r="M72" s="225" t="n">
        <f aca="false">IF('Indicator Date'!M72="","x",'Indicator Date'!M72)</f>
        <v>2015</v>
      </c>
      <c r="N72" s="225" t="n">
        <f aca="false">IF('Indicator Date'!N72="","x",'Indicator Date'!N72)</f>
        <v>2015</v>
      </c>
      <c r="O72" s="225" t="n">
        <f aca="false">IF('Indicator Date'!O72="","x",'Indicator Date'!O72)</f>
        <v>2015</v>
      </c>
      <c r="P72" s="225" t="n">
        <f aca="false">IF('Indicator Date'!P72="","x",'Indicator Date'!P72)</f>
        <v>2015</v>
      </c>
      <c r="Q72" s="225" t="n">
        <f aca="false">IF('Indicator Date'!Q72="","x",'Indicator Date'!Q72)</f>
        <v>2020</v>
      </c>
      <c r="R72" s="225" t="n">
        <f aca="false">IF('Indicator Date'!R72="","x",'Indicator Date'!R72)</f>
        <v>2020</v>
      </c>
      <c r="S72" s="225" t="n">
        <f aca="false">IF('Indicator Date'!S72="","x",'Indicator Date'!S72)</f>
        <v>2020</v>
      </c>
      <c r="T72" s="225" t="n">
        <f aca="false">IF('Indicator Date'!T72="","x",'Indicator Date'!T72)</f>
        <v>2020</v>
      </c>
      <c r="U72" s="225" t="n">
        <f aca="false">IF('Indicator Date'!U72="","x",'Indicator Date'!U72)</f>
        <v>2015</v>
      </c>
      <c r="V72" s="225" t="n">
        <f aca="false">IF('Indicator Date'!V72="","x",'Indicator Date'!V72)</f>
        <v>2015</v>
      </c>
      <c r="W72" s="225" t="n">
        <f aca="false">IF('Indicator Date'!W72="","x",'Indicator Date'!W72)</f>
        <v>2015</v>
      </c>
      <c r="X72" s="225" t="n">
        <f aca="false">IF('Indicator Date'!X72="","x",'Indicator Date'!X72)</f>
        <v>2020</v>
      </c>
      <c r="Y72" s="225" t="n">
        <f aca="false">IF('Indicator Date'!Y72="","x",'Indicator Date'!Y72)</f>
        <v>2020</v>
      </c>
      <c r="Z72" s="225" t="n">
        <f aca="false">IF('Indicator Date'!Z72="","x",'Indicator Date'!Z72)</f>
        <v>2020</v>
      </c>
      <c r="AA72" s="225" t="n">
        <f aca="false">IF('Indicator Date'!AA72="","x",'Indicator Date'!AA72)</f>
        <v>2012</v>
      </c>
      <c r="AB72" s="225" t="n">
        <f aca="false">IF('Indicator Date'!AB72="","x",'Indicator Date'!AB72)</f>
        <v>2020</v>
      </c>
      <c r="AC72" s="225" t="n">
        <f aca="false">IF('Indicator Date'!AC72="","x",'Indicator Date'!AC72)</f>
        <v>2020</v>
      </c>
      <c r="AD72" s="225" t="n">
        <f aca="false">IF('Indicator Date'!AD72="","x",'Indicator Date'!AD72)</f>
        <v>2018</v>
      </c>
      <c r="AE72" s="225" t="n">
        <f aca="false">IF('Indicator Date'!AE72="","x",'Indicator Date'!AE72)</f>
        <v>2020</v>
      </c>
      <c r="AF72" s="225" t="n">
        <f aca="false">IF('Indicator Date'!AF72="","x",'Indicator Date'!AF72)</f>
        <v>2018</v>
      </c>
      <c r="AG72" s="225" t="n">
        <f aca="false">IF('Indicator Date'!AG72="","x",'Indicator Date'!AG72)</f>
        <v>2020</v>
      </c>
      <c r="AH72" s="225" t="n">
        <f aca="false">IF('Indicator Date'!AH72="","x",'Indicator Date'!AH72)</f>
        <v>2022</v>
      </c>
      <c r="AI72" s="225" t="n">
        <f aca="false">IF('Indicator Date'!AI72="","x",'Indicator Date'!AI72)</f>
        <v>2021</v>
      </c>
      <c r="AJ72" s="225" t="n">
        <f aca="false">IF('Indicator Date'!AJ72="","x",'Indicator Date'!AJ72)</f>
        <v>2021</v>
      </c>
      <c r="AK72" s="225" t="n">
        <f aca="false">IF('Indicator Date'!AK72="","x",'Indicator Date'!AK72)</f>
        <v>2019</v>
      </c>
      <c r="AL72" s="225" t="str">
        <f aca="false">IF('Indicator Date'!AL72="","x",RIGHT('Indicator Date'!AL72,4))</f>
        <v>2018</v>
      </c>
      <c r="AM72" s="225" t="n">
        <f aca="false">IF('Indicator Date'!AM72="","x",'Indicator Date'!AM72)</f>
        <v>2022</v>
      </c>
      <c r="AN72" s="225" t="n">
        <f aca="false">IF('Indicator Date'!AN72="","x",'Indicator Date'!AN72)</f>
        <v>2019</v>
      </c>
      <c r="AO72" s="225" t="n">
        <f aca="false">IF('Indicator Date'!AO72="","x",'Indicator Date'!AO72)</f>
        <v>2020</v>
      </c>
      <c r="AP72" s="225" t="n">
        <f aca="false">IF('Indicator Date'!AP72="","x",'Indicator Date'!AP72)</f>
        <v>2020</v>
      </c>
      <c r="AQ72" s="225" t="n">
        <f aca="false">IF('Indicator Date'!AQ72="","x",'Indicator Date'!AQ72)</f>
        <v>2020</v>
      </c>
      <c r="AR72" s="225" t="n">
        <f aca="false">IF('Indicator Date'!AR72="","x",'Indicator Date'!AR72)</f>
        <v>2020</v>
      </c>
      <c r="AS72" s="225" t="n">
        <f aca="false">IF('Indicator Date'!AS72="","x",'Indicator Date'!AS72)</f>
        <v>2018</v>
      </c>
      <c r="AT72" s="225" t="n">
        <f aca="false">IF('Indicator Date'!AT72="","x",'Indicator Date'!AT72)</f>
        <v>2020</v>
      </c>
      <c r="AU72" s="225" t="n">
        <f aca="false">IF('Indicator Date'!AU72="","x",'Indicator Date'!AU72)</f>
        <v>2020</v>
      </c>
      <c r="AV72" s="225" t="n">
        <f aca="false">IF('Indicator Date'!AV72="","x",'Indicator Date'!AV72)</f>
        <v>2020</v>
      </c>
      <c r="AW72" s="225" t="n">
        <f aca="false">IF('Indicator Date'!AW72="","x",'Indicator Date'!AW72)</f>
        <v>2020</v>
      </c>
      <c r="AX72" s="225" t="n">
        <f aca="false">IF('Indicator Date'!AX72="","x",'Indicator Date'!AX72)</f>
        <v>2020</v>
      </c>
      <c r="AY72" s="225" t="str">
        <f aca="false">IF('Indicator Date'!AY72="","x",'Indicator Date'!AY72)</f>
        <v>x</v>
      </c>
      <c r="AZ72" s="225" t="n">
        <f aca="false">IF('Indicator Date'!AZ72="","x",'Indicator Date'!AZ72)</f>
        <v>2018</v>
      </c>
      <c r="BA72" s="225" t="n">
        <f aca="false">IF('Indicator Date'!BA72="","x",'Indicator Date'!BA72)</f>
        <v>2020</v>
      </c>
      <c r="BB72" s="225" t="n">
        <f aca="false">IF('Indicator Date'!BB72="","x",'Indicator Date'!BB72)</f>
        <v>2021</v>
      </c>
      <c r="BC72" s="225" t="n">
        <f aca="false">IF('Indicator Date'!BC72="","x",'Indicator Date'!BC72)</f>
        <v>2022</v>
      </c>
      <c r="BD72" s="225" t="n">
        <f aca="false">IF('Indicator Date'!BD72="","x",YEAR('Indicator Date'!BD72))</f>
        <v>2022</v>
      </c>
      <c r="BE72" s="225" t="n">
        <f aca="false">IF('Indicator Date'!BE72="","x",YEAR('Indicator Date'!BE72))</f>
        <v>2022</v>
      </c>
      <c r="BF72" s="225" t="n">
        <f aca="false">IF('Indicator Date'!BF72="","x",'Indicator Date'!BF72)</f>
        <v>2021</v>
      </c>
      <c r="BG72" s="225" t="n">
        <f aca="false">IF('Indicator Date'!BG72="","x",'Indicator Date'!BG72)</f>
        <v>2020</v>
      </c>
      <c r="BH72" s="225" t="n">
        <f aca="false">IF('Indicator Date'!BH72="","x",'Indicator Date'!BH72)</f>
        <v>2020</v>
      </c>
      <c r="BI72" s="225" t="n">
        <f aca="false">IF('Indicator Date'!BI72="","x",'Indicator Date'!BI72)</f>
        <v>2015</v>
      </c>
      <c r="BJ72" s="225" t="n">
        <f aca="false">IF('Indicator Date'!BJ72="","x",'Indicator Date'!BJ72)</f>
        <v>2020</v>
      </c>
      <c r="BK72" s="225" t="n">
        <f aca="false">IF('Indicator Date'!BK72="","x",'Indicator Date'!BK72)</f>
        <v>2021</v>
      </c>
      <c r="BL72" s="225" t="n">
        <f aca="false">IF('Indicator Date'!BL72="","x",'Indicator Date'!BL72)</f>
        <v>2020</v>
      </c>
      <c r="BM72" s="225" t="n">
        <f aca="false">IF('Indicator Date'!BM72="","x",'Indicator Date'!BM72)</f>
        <v>2018</v>
      </c>
      <c r="BN72" s="225" t="n">
        <f aca="false">IF('Indicator Date'!BN72="","x",'Indicator Date'!BN72)</f>
        <v>2020</v>
      </c>
      <c r="BO72" s="225" t="n">
        <f aca="false">IF('Indicator Date'!BO72="","x",'Indicator Date'!BO72)</f>
        <v>2020</v>
      </c>
      <c r="BP72" s="225" t="n">
        <f aca="false">IF('Indicator Date'!BP72="","x",'Indicator Date'!BP72)</f>
        <v>2014</v>
      </c>
      <c r="BQ72" s="225" t="n">
        <f aca="false">IF('Indicator Date'!BQ72="","x",'Indicator Date'!BQ72)</f>
        <v>2020</v>
      </c>
      <c r="BR72" s="225" t="n">
        <f aca="false">IF('Indicator Date'!BR72="","x",'Indicator Date'!BR72)</f>
        <v>2020</v>
      </c>
      <c r="BS72" s="225" t="n">
        <f aca="false">IF('Indicator Date'!BS72="","x",'Indicator Date'!BS72)</f>
        <v>2016</v>
      </c>
      <c r="BT72" s="225" t="n">
        <f aca="false">IF('Indicator Date'!BT72="","x",'Indicator Date'!BT72)</f>
        <v>2020</v>
      </c>
      <c r="BU72" s="225" t="str">
        <f aca="false">IF('Indicator Date'!BU72="","x",'Indicator Date'!BU72)</f>
        <v>x</v>
      </c>
      <c r="BV72" s="225" t="str">
        <f aca="false">IF('Indicator Date'!BV72="","x",'Indicator Date'!BV72)</f>
        <v>x</v>
      </c>
      <c r="BW72" s="225" t="n">
        <f aca="false">IF('Indicator Date'!BW72="","x",'Indicator Date'!BW72)</f>
        <v>2019</v>
      </c>
      <c r="BX72" s="225" t="n">
        <f aca="false">IF('Indicator Date'!BX72="","x",'Indicator Date'!BX72)</f>
        <v>2017</v>
      </c>
      <c r="BY72" s="225" t="n">
        <f aca="false">IF('Indicator Date'!BY72="","x",'Indicator Date'!BY72)</f>
        <v>2020</v>
      </c>
      <c r="BZ72" s="225" t="n">
        <f aca="false">IF('Indicator Date'!BZ72="","x",'Indicator Date'!BZ72)</f>
        <v>2021</v>
      </c>
      <c r="CA72" s="225" t="n">
        <f aca="false">IF('Indicator Date'!CA72="","x",'Indicator Date'!CA72)</f>
        <v>2015</v>
      </c>
    </row>
    <row r="73" customFormat="false" ht="14.5" hidden="false" customHeight="false" outlineLevel="0" collapsed="false">
      <c r="A73" s="178" t="str">
        <f aca="false">'Indicator Data'!A75</f>
        <v>Guinea-Bissau</v>
      </c>
      <c r="B73" s="220" t="str">
        <f aca="false">'Indicator Data'!B75</f>
        <v>GNB</v>
      </c>
      <c r="C73" s="225" t="n">
        <f aca="false">IF('Indicator Date'!C73="","x",'Indicator Date'!C73)</f>
        <v>2015</v>
      </c>
      <c r="D73" s="225" t="n">
        <f aca="false">IF('Indicator Date'!D73="","x",'Indicator Date'!D73)</f>
        <v>2015</v>
      </c>
      <c r="E73" s="225" t="n">
        <f aca="false">IF('Indicator Date'!E73="","x",'Indicator Date'!E73)</f>
        <v>2015</v>
      </c>
      <c r="F73" s="225" t="n">
        <f aca="false">IF('Indicator Date'!F73="","x",'Indicator Date'!F73)</f>
        <v>2015</v>
      </c>
      <c r="G73" s="225" t="n">
        <f aca="false">IF('Indicator Date'!G73="","x",'Indicator Date'!G73)</f>
        <v>2015</v>
      </c>
      <c r="H73" s="225" t="n">
        <f aca="false">IF('Indicator Date'!H73="","x",'Indicator Date'!H73)</f>
        <v>2015</v>
      </c>
      <c r="I73" s="225" t="n">
        <f aca="false">IF('Indicator Date'!I73="","x",'Indicator Date'!I73)</f>
        <v>2015</v>
      </c>
      <c r="J73" s="225" t="n">
        <f aca="false">IF('Indicator Date'!J73="","x",'Indicator Date'!J73)</f>
        <v>2021</v>
      </c>
      <c r="K73" s="225" t="n">
        <f aca="false">IF('Indicator Date'!K73="","x",'Indicator Date'!K73)</f>
        <v>2021</v>
      </c>
      <c r="L73" s="225" t="n">
        <f aca="false">IF('Indicator Date'!L73="","x",'Indicator Date'!L73)</f>
        <v>2020</v>
      </c>
      <c r="M73" s="225" t="n">
        <f aca="false">IF('Indicator Date'!M73="","x",'Indicator Date'!M73)</f>
        <v>2015</v>
      </c>
      <c r="N73" s="225" t="n">
        <f aca="false">IF('Indicator Date'!N73="","x",'Indicator Date'!N73)</f>
        <v>2015</v>
      </c>
      <c r="O73" s="225" t="n">
        <f aca="false">IF('Indicator Date'!O73="","x",'Indicator Date'!O73)</f>
        <v>2015</v>
      </c>
      <c r="P73" s="225" t="n">
        <f aca="false">IF('Indicator Date'!P73="","x",'Indicator Date'!P73)</f>
        <v>2015</v>
      </c>
      <c r="Q73" s="225" t="n">
        <f aca="false">IF('Indicator Date'!Q73="","x",'Indicator Date'!Q73)</f>
        <v>2020</v>
      </c>
      <c r="R73" s="225" t="n">
        <f aca="false">IF('Indicator Date'!R73="","x",'Indicator Date'!R73)</f>
        <v>2020</v>
      </c>
      <c r="S73" s="225" t="n">
        <f aca="false">IF('Indicator Date'!S73="","x",'Indicator Date'!S73)</f>
        <v>2020</v>
      </c>
      <c r="T73" s="225" t="n">
        <f aca="false">IF('Indicator Date'!T73="","x",'Indicator Date'!T73)</f>
        <v>2020</v>
      </c>
      <c r="U73" s="225" t="n">
        <f aca="false">IF('Indicator Date'!U73="","x",'Indicator Date'!U73)</f>
        <v>2015</v>
      </c>
      <c r="V73" s="225" t="n">
        <f aca="false">IF('Indicator Date'!V73="","x",'Indicator Date'!V73)</f>
        <v>2015</v>
      </c>
      <c r="W73" s="225" t="n">
        <f aca="false">IF('Indicator Date'!W73="","x",'Indicator Date'!W73)</f>
        <v>2015</v>
      </c>
      <c r="X73" s="225" t="n">
        <f aca="false">IF('Indicator Date'!X73="","x",'Indicator Date'!X73)</f>
        <v>2020</v>
      </c>
      <c r="Y73" s="225" t="n">
        <f aca="false">IF('Indicator Date'!Y73="","x",'Indicator Date'!Y73)</f>
        <v>2020</v>
      </c>
      <c r="Z73" s="225" t="n">
        <f aca="false">IF('Indicator Date'!Z73="","x",'Indicator Date'!Z73)</f>
        <v>2020</v>
      </c>
      <c r="AA73" s="225" t="str">
        <f aca="false">IF('Indicator Date'!AA73="","x",'Indicator Date'!AA73)</f>
        <v>x</v>
      </c>
      <c r="AB73" s="225" t="n">
        <f aca="false">IF('Indicator Date'!AB73="","x",'Indicator Date'!AB73)</f>
        <v>2020</v>
      </c>
      <c r="AC73" s="225" t="n">
        <f aca="false">IF('Indicator Date'!AC73="","x",'Indicator Date'!AC73)</f>
        <v>2020</v>
      </c>
      <c r="AD73" s="225" t="n">
        <f aca="false">IF('Indicator Date'!AD73="","x",'Indicator Date'!AD73)</f>
        <v>2018</v>
      </c>
      <c r="AE73" s="225" t="n">
        <f aca="false">IF('Indicator Date'!AE73="","x",'Indicator Date'!AE73)</f>
        <v>2020</v>
      </c>
      <c r="AF73" s="225" t="n">
        <f aca="false">IF('Indicator Date'!AF73="","x",'Indicator Date'!AF73)</f>
        <v>2018</v>
      </c>
      <c r="AG73" s="225" t="n">
        <f aca="false">IF('Indicator Date'!AG73="","x",'Indicator Date'!AG73)</f>
        <v>2020</v>
      </c>
      <c r="AH73" s="225" t="n">
        <f aca="false">IF('Indicator Date'!AH73="","x",'Indicator Date'!AH73)</f>
        <v>2022</v>
      </c>
      <c r="AI73" s="225" t="n">
        <f aca="false">IF('Indicator Date'!AI73="","x",'Indicator Date'!AI73)</f>
        <v>2021</v>
      </c>
      <c r="AJ73" s="225" t="n">
        <f aca="false">IF('Indicator Date'!AJ73="","x",'Indicator Date'!AJ73)</f>
        <v>2021</v>
      </c>
      <c r="AK73" s="225" t="n">
        <f aca="false">IF('Indicator Date'!AK73="","x",'Indicator Date'!AK73)</f>
        <v>2019</v>
      </c>
      <c r="AL73" s="225" t="str">
        <f aca="false">IF('Indicator Date'!AL73="","x",RIGHT('Indicator Date'!AL73,4))</f>
        <v>2019</v>
      </c>
      <c r="AM73" s="225" t="n">
        <f aca="false">IF('Indicator Date'!AM73="","x",'Indicator Date'!AM73)</f>
        <v>2022</v>
      </c>
      <c r="AN73" s="225" t="n">
        <f aca="false">IF('Indicator Date'!AN73="","x",'Indicator Date'!AN73)</f>
        <v>2019</v>
      </c>
      <c r="AO73" s="225" t="n">
        <f aca="false">IF('Indicator Date'!AO73="","x",'Indicator Date'!AO73)</f>
        <v>2020</v>
      </c>
      <c r="AP73" s="225" t="n">
        <f aca="false">IF('Indicator Date'!AP73="","x",'Indicator Date'!AP73)</f>
        <v>2020</v>
      </c>
      <c r="AQ73" s="225" t="n">
        <f aca="false">IF('Indicator Date'!AQ73="","x",'Indicator Date'!AQ73)</f>
        <v>2020</v>
      </c>
      <c r="AR73" s="225" t="n">
        <f aca="false">IF('Indicator Date'!AR73="","x",'Indicator Date'!AR73)</f>
        <v>2020</v>
      </c>
      <c r="AS73" s="225" t="n">
        <f aca="false">IF('Indicator Date'!AS73="","x",'Indicator Date'!AS73)</f>
        <v>2019</v>
      </c>
      <c r="AT73" s="225" t="n">
        <f aca="false">IF('Indicator Date'!AT73="","x",'Indicator Date'!AT73)</f>
        <v>2020</v>
      </c>
      <c r="AU73" s="225" t="n">
        <f aca="false">IF('Indicator Date'!AU73="","x",'Indicator Date'!AU73)</f>
        <v>2020</v>
      </c>
      <c r="AV73" s="225" t="n">
        <f aca="false">IF('Indicator Date'!AV73="","x",'Indicator Date'!AV73)</f>
        <v>2020</v>
      </c>
      <c r="AW73" s="225" t="n">
        <f aca="false">IF('Indicator Date'!AW73="","x",'Indicator Date'!AW73)</f>
        <v>2020</v>
      </c>
      <c r="AX73" s="225" t="n">
        <f aca="false">IF('Indicator Date'!AX73="","x",'Indicator Date'!AX73)</f>
        <v>2020</v>
      </c>
      <c r="AY73" s="225" t="str">
        <f aca="false">IF('Indicator Date'!AY73="","x",'Indicator Date'!AY73)</f>
        <v>x</v>
      </c>
      <c r="AZ73" s="225" t="n">
        <f aca="false">IF('Indicator Date'!AZ73="","x",'Indicator Date'!AZ73)</f>
        <v>2018</v>
      </c>
      <c r="BA73" s="225" t="n">
        <f aca="false">IF('Indicator Date'!BA73="","x",'Indicator Date'!BA73)</f>
        <v>2020</v>
      </c>
      <c r="BB73" s="225" t="n">
        <f aca="false">IF('Indicator Date'!BB73="","x",'Indicator Date'!BB73)</f>
        <v>2021</v>
      </c>
      <c r="BC73" s="225" t="n">
        <f aca="false">IF('Indicator Date'!BC73="","x",'Indicator Date'!BC73)</f>
        <v>2022</v>
      </c>
      <c r="BD73" s="225" t="n">
        <f aca="false">IF('Indicator Date'!BD73="","x",YEAR('Indicator Date'!BD73))</f>
        <v>2022</v>
      </c>
      <c r="BE73" s="225" t="n">
        <f aca="false">IF('Indicator Date'!BE73="","x",YEAR('Indicator Date'!BE73))</f>
        <v>2021</v>
      </c>
      <c r="BF73" s="225" t="n">
        <f aca="false">IF('Indicator Date'!BF73="","x",'Indicator Date'!BF73)</f>
        <v>2021</v>
      </c>
      <c r="BG73" s="225" t="n">
        <f aca="false">IF('Indicator Date'!BG73="","x",'Indicator Date'!BG73)</f>
        <v>2020</v>
      </c>
      <c r="BH73" s="225" t="n">
        <f aca="false">IF('Indicator Date'!BH73="","x",'Indicator Date'!BH73)</f>
        <v>2020</v>
      </c>
      <c r="BI73" s="225" t="n">
        <f aca="false">IF('Indicator Date'!BI73="","x",'Indicator Date'!BI73)</f>
        <v>2015</v>
      </c>
      <c r="BJ73" s="225" t="n">
        <f aca="false">IF('Indicator Date'!BJ73="","x",'Indicator Date'!BJ73)</f>
        <v>2020</v>
      </c>
      <c r="BK73" s="225" t="n">
        <f aca="false">IF('Indicator Date'!BK73="","x",'Indicator Date'!BK73)</f>
        <v>2021</v>
      </c>
      <c r="BL73" s="225" t="n">
        <f aca="false">IF('Indicator Date'!BL73="","x",'Indicator Date'!BL73)</f>
        <v>2020</v>
      </c>
      <c r="BM73" s="225" t="n">
        <f aca="false">IF('Indicator Date'!BM73="","x",'Indicator Date'!BM73)</f>
        <v>2014</v>
      </c>
      <c r="BN73" s="225" t="n">
        <f aca="false">IF('Indicator Date'!BN73="","x",'Indicator Date'!BN73)</f>
        <v>2020</v>
      </c>
      <c r="BO73" s="225" t="n">
        <f aca="false">IF('Indicator Date'!BO73="","x",'Indicator Date'!BO73)</f>
        <v>2020</v>
      </c>
      <c r="BP73" s="225" t="n">
        <f aca="false">IF('Indicator Date'!BP73="","x",'Indicator Date'!BP73)</f>
        <v>2014</v>
      </c>
      <c r="BQ73" s="225" t="n">
        <f aca="false">IF('Indicator Date'!BQ73="","x",'Indicator Date'!BQ73)</f>
        <v>2020</v>
      </c>
      <c r="BR73" s="225" t="n">
        <f aca="false">IF('Indicator Date'!BR73="","x",'Indicator Date'!BR73)</f>
        <v>2020</v>
      </c>
      <c r="BS73" s="225" t="n">
        <f aca="false">IF('Indicator Date'!BS73="","x",'Indicator Date'!BS73)</f>
        <v>2015</v>
      </c>
      <c r="BT73" s="225" t="n">
        <f aca="false">IF('Indicator Date'!BT73="","x",'Indicator Date'!BT73)</f>
        <v>2020</v>
      </c>
      <c r="BU73" s="225" t="str">
        <f aca="false">IF('Indicator Date'!BU73="","x",'Indicator Date'!BU73)</f>
        <v>x</v>
      </c>
      <c r="BV73" s="225" t="n">
        <f aca="false">IF('Indicator Date'!BV73="","x",'Indicator Date'!BV73)</f>
        <v>2020</v>
      </c>
      <c r="BW73" s="225" t="n">
        <f aca="false">IF('Indicator Date'!BW73="","x",'Indicator Date'!BW73)</f>
        <v>2019</v>
      </c>
      <c r="BX73" s="225" t="n">
        <f aca="false">IF('Indicator Date'!BX73="","x",'Indicator Date'!BX73)</f>
        <v>2017</v>
      </c>
      <c r="BY73" s="225" t="n">
        <f aca="false">IF('Indicator Date'!BY73="","x",'Indicator Date'!BY73)</f>
        <v>2020</v>
      </c>
      <c r="BZ73" s="225" t="n">
        <f aca="false">IF('Indicator Date'!BZ73="","x",'Indicator Date'!BZ73)</f>
        <v>2021</v>
      </c>
      <c r="CA73" s="225" t="n">
        <f aca="false">IF('Indicator Date'!CA73="","x",'Indicator Date'!CA73)</f>
        <v>2015</v>
      </c>
    </row>
    <row r="74" customFormat="false" ht="14.5" hidden="false" customHeight="false" outlineLevel="0" collapsed="false">
      <c r="A74" s="178" t="str">
        <f aca="false">'Indicator Data'!A76</f>
        <v>Guyana</v>
      </c>
      <c r="B74" s="220" t="str">
        <f aca="false">'Indicator Data'!B76</f>
        <v>GUY</v>
      </c>
      <c r="C74" s="225" t="n">
        <f aca="false">IF('Indicator Date'!C74="","x",'Indicator Date'!C74)</f>
        <v>2015</v>
      </c>
      <c r="D74" s="225" t="n">
        <f aca="false">IF('Indicator Date'!D74="","x",'Indicator Date'!D74)</f>
        <v>2015</v>
      </c>
      <c r="E74" s="225" t="n">
        <f aca="false">IF('Indicator Date'!E74="","x",'Indicator Date'!E74)</f>
        <v>2015</v>
      </c>
      <c r="F74" s="225" t="n">
        <f aca="false">IF('Indicator Date'!F74="","x",'Indicator Date'!F74)</f>
        <v>2015</v>
      </c>
      <c r="G74" s="225" t="n">
        <f aca="false">IF('Indicator Date'!G74="","x",'Indicator Date'!G74)</f>
        <v>2015</v>
      </c>
      <c r="H74" s="225" t="n">
        <f aca="false">IF('Indicator Date'!H74="","x",'Indicator Date'!H74)</f>
        <v>2015</v>
      </c>
      <c r="I74" s="225" t="n">
        <f aca="false">IF('Indicator Date'!I74="","x",'Indicator Date'!I74)</f>
        <v>2015</v>
      </c>
      <c r="J74" s="225" t="n">
        <f aca="false">IF('Indicator Date'!J74="","x",'Indicator Date'!J74)</f>
        <v>2021</v>
      </c>
      <c r="K74" s="225" t="n">
        <f aca="false">IF('Indicator Date'!K74="","x",'Indicator Date'!K74)</f>
        <v>2021</v>
      </c>
      <c r="L74" s="225" t="n">
        <f aca="false">IF('Indicator Date'!L74="","x",'Indicator Date'!L74)</f>
        <v>2020</v>
      </c>
      <c r="M74" s="225" t="n">
        <f aca="false">IF('Indicator Date'!M74="","x",'Indicator Date'!M74)</f>
        <v>2015</v>
      </c>
      <c r="N74" s="225" t="n">
        <f aca="false">IF('Indicator Date'!N74="","x",'Indicator Date'!N74)</f>
        <v>2015</v>
      </c>
      <c r="O74" s="225" t="n">
        <f aca="false">IF('Indicator Date'!O74="","x",'Indicator Date'!O74)</f>
        <v>2015</v>
      </c>
      <c r="P74" s="225" t="n">
        <f aca="false">IF('Indicator Date'!P74="","x",'Indicator Date'!P74)</f>
        <v>2015</v>
      </c>
      <c r="Q74" s="225" t="n">
        <f aca="false">IF('Indicator Date'!Q74="","x",'Indicator Date'!Q74)</f>
        <v>2020</v>
      </c>
      <c r="R74" s="225" t="n">
        <f aca="false">IF('Indicator Date'!R74="","x",'Indicator Date'!R74)</f>
        <v>2020</v>
      </c>
      <c r="S74" s="225" t="n">
        <f aca="false">IF('Indicator Date'!S74="","x",'Indicator Date'!S74)</f>
        <v>2020</v>
      </c>
      <c r="T74" s="225" t="n">
        <f aca="false">IF('Indicator Date'!T74="","x",'Indicator Date'!T74)</f>
        <v>2020</v>
      </c>
      <c r="U74" s="225" t="n">
        <f aca="false">IF('Indicator Date'!U74="","x",'Indicator Date'!U74)</f>
        <v>2015</v>
      </c>
      <c r="V74" s="225" t="n">
        <f aca="false">IF('Indicator Date'!V74="","x",'Indicator Date'!V74)</f>
        <v>2015</v>
      </c>
      <c r="W74" s="225" t="n">
        <f aca="false">IF('Indicator Date'!W74="","x",'Indicator Date'!W74)</f>
        <v>2015</v>
      </c>
      <c r="X74" s="225" t="n">
        <f aca="false">IF('Indicator Date'!X74="","x",'Indicator Date'!X74)</f>
        <v>2020</v>
      </c>
      <c r="Y74" s="225" t="n">
        <f aca="false">IF('Indicator Date'!Y74="","x",'Indicator Date'!Y74)</f>
        <v>2020</v>
      </c>
      <c r="Z74" s="225" t="n">
        <f aca="false">IF('Indicator Date'!Z74="","x",'Indicator Date'!Z74)</f>
        <v>2020</v>
      </c>
      <c r="AA74" s="225" t="n">
        <f aca="false">IF('Indicator Date'!AA74="","x",'Indicator Date'!AA74)</f>
        <v>2009</v>
      </c>
      <c r="AB74" s="225" t="n">
        <f aca="false">IF('Indicator Date'!AB74="","x",'Indicator Date'!AB74)</f>
        <v>2020</v>
      </c>
      <c r="AC74" s="225" t="n">
        <f aca="false">IF('Indicator Date'!AC74="","x",'Indicator Date'!AC74)</f>
        <v>2018</v>
      </c>
      <c r="AD74" s="225" t="n">
        <f aca="false">IF('Indicator Date'!AD74="","x",'Indicator Date'!AD74)</f>
        <v>2018</v>
      </c>
      <c r="AE74" s="225" t="n">
        <f aca="false">IF('Indicator Date'!AE74="","x",'Indicator Date'!AE74)</f>
        <v>2020</v>
      </c>
      <c r="AF74" s="225" t="n">
        <f aca="false">IF('Indicator Date'!AF74="","x",'Indicator Date'!AF74)</f>
        <v>2018</v>
      </c>
      <c r="AG74" s="225" t="n">
        <f aca="false">IF('Indicator Date'!AG74="","x",'Indicator Date'!AG74)</f>
        <v>2020</v>
      </c>
      <c r="AH74" s="225" t="n">
        <f aca="false">IF('Indicator Date'!AH74="","x",'Indicator Date'!AH74)</f>
        <v>2022</v>
      </c>
      <c r="AI74" s="225" t="n">
        <f aca="false">IF('Indicator Date'!AI74="","x",'Indicator Date'!AI74)</f>
        <v>2021</v>
      </c>
      <c r="AJ74" s="225" t="n">
        <f aca="false">IF('Indicator Date'!AJ74="","x",'Indicator Date'!AJ74)</f>
        <v>2021</v>
      </c>
      <c r="AK74" s="225" t="n">
        <f aca="false">IF('Indicator Date'!AK74="","x",'Indicator Date'!AK74)</f>
        <v>2019</v>
      </c>
      <c r="AL74" s="225" t="str">
        <f aca="false">IF('Indicator Date'!AL74="","x",RIGHT('Indicator Date'!AL74,4))</f>
        <v>2020</v>
      </c>
      <c r="AM74" s="225" t="n">
        <f aca="false">IF('Indicator Date'!AM74="","x",'Indicator Date'!AM74)</f>
        <v>2022</v>
      </c>
      <c r="AN74" s="225" t="n">
        <f aca="false">IF('Indicator Date'!AN74="","x",'Indicator Date'!AN74)</f>
        <v>2019</v>
      </c>
      <c r="AO74" s="225" t="n">
        <f aca="false">IF('Indicator Date'!AO74="","x",'Indicator Date'!AO74)</f>
        <v>2020</v>
      </c>
      <c r="AP74" s="225" t="n">
        <f aca="false">IF('Indicator Date'!AP74="","x",'Indicator Date'!AP74)</f>
        <v>2020</v>
      </c>
      <c r="AQ74" s="225" t="n">
        <f aca="false">IF('Indicator Date'!AQ74="","x",'Indicator Date'!AQ74)</f>
        <v>2020</v>
      </c>
      <c r="AR74" s="225" t="n">
        <f aca="false">IF('Indicator Date'!AR74="","x",'Indicator Date'!AR74)</f>
        <v>2020</v>
      </c>
      <c r="AS74" s="225" t="n">
        <f aca="false">IF('Indicator Date'!AS74="","x",'Indicator Date'!AS74)</f>
        <v>2019</v>
      </c>
      <c r="AT74" s="225" t="n">
        <f aca="false">IF('Indicator Date'!AT74="","x",'Indicator Date'!AT74)</f>
        <v>2020</v>
      </c>
      <c r="AU74" s="225" t="n">
        <f aca="false">IF('Indicator Date'!AU74="","x",'Indicator Date'!AU74)</f>
        <v>2020</v>
      </c>
      <c r="AV74" s="225" t="n">
        <f aca="false">IF('Indicator Date'!AV74="","x",'Indicator Date'!AV74)</f>
        <v>2020</v>
      </c>
      <c r="AW74" s="225" t="n">
        <f aca="false">IF('Indicator Date'!AW74="","x",'Indicator Date'!AW74)</f>
        <v>2020</v>
      </c>
      <c r="AX74" s="225" t="n">
        <f aca="false">IF('Indicator Date'!AX74="","x",'Indicator Date'!AX74)</f>
        <v>2020</v>
      </c>
      <c r="AY74" s="225" t="n">
        <f aca="false">IF('Indicator Date'!AY74="","x",'Indicator Date'!AY74)</f>
        <v>2019</v>
      </c>
      <c r="AZ74" s="225" t="str">
        <f aca="false">IF('Indicator Date'!AZ74="","x",'Indicator Date'!AZ74)</f>
        <v>x</v>
      </c>
      <c r="BA74" s="225" t="n">
        <f aca="false">IF('Indicator Date'!BA74="","x",'Indicator Date'!BA74)</f>
        <v>2020</v>
      </c>
      <c r="BB74" s="225" t="n">
        <f aca="false">IF('Indicator Date'!BB74="","x",'Indicator Date'!BB74)</f>
        <v>2021</v>
      </c>
      <c r="BC74" s="225" t="n">
        <f aca="false">IF('Indicator Date'!BC74="","x",'Indicator Date'!BC74)</f>
        <v>2022</v>
      </c>
      <c r="BD74" s="225" t="n">
        <f aca="false">IF('Indicator Date'!BD74="","x",YEAR('Indicator Date'!BD74))</f>
        <v>2022</v>
      </c>
      <c r="BE74" s="225" t="n">
        <f aca="false">IF('Indicator Date'!BE74="","x",YEAR('Indicator Date'!BE74))</f>
        <v>2021</v>
      </c>
      <c r="BF74" s="225" t="n">
        <f aca="false">IF('Indicator Date'!BF74="","x",'Indicator Date'!BF74)</f>
        <v>2021</v>
      </c>
      <c r="BG74" s="225" t="n">
        <f aca="false">IF('Indicator Date'!BG74="","x",'Indicator Date'!BG74)</f>
        <v>2020</v>
      </c>
      <c r="BH74" s="225" t="n">
        <f aca="false">IF('Indicator Date'!BH74="","x",'Indicator Date'!BH74)</f>
        <v>2020</v>
      </c>
      <c r="BI74" s="225" t="str">
        <f aca="false">IF('Indicator Date'!BI74="","x",'Indicator Date'!BI74)</f>
        <v>x</v>
      </c>
      <c r="BJ74" s="225" t="n">
        <f aca="false">IF('Indicator Date'!BJ74="","x",'Indicator Date'!BJ74)</f>
        <v>2020</v>
      </c>
      <c r="BK74" s="225" t="n">
        <f aca="false">IF('Indicator Date'!BK74="","x",'Indicator Date'!BK74)</f>
        <v>2021</v>
      </c>
      <c r="BL74" s="225" t="n">
        <f aca="false">IF('Indicator Date'!BL74="","x",'Indicator Date'!BL74)</f>
        <v>2020</v>
      </c>
      <c r="BM74" s="225" t="n">
        <f aca="false">IF('Indicator Date'!BM74="","x",'Indicator Date'!BM74)</f>
        <v>2014</v>
      </c>
      <c r="BN74" s="225" t="n">
        <f aca="false">IF('Indicator Date'!BN74="","x",'Indicator Date'!BN74)</f>
        <v>2017</v>
      </c>
      <c r="BO74" s="225" t="n">
        <f aca="false">IF('Indicator Date'!BO74="","x",'Indicator Date'!BO74)</f>
        <v>2020</v>
      </c>
      <c r="BP74" s="225" t="n">
        <f aca="false">IF('Indicator Date'!BP74="","x",'Indicator Date'!BP74)</f>
        <v>2014</v>
      </c>
      <c r="BQ74" s="225" t="n">
        <f aca="false">IF('Indicator Date'!BQ74="","x",'Indicator Date'!BQ74)</f>
        <v>2020</v>
      </c>
      <c r="BR74" s="225" t="n">
        <f aca="false">IF('Indicator Date'!BR74="","x",'Indicator Date'!BR74)</f>
        <v>2020</v>
      </c>
      <c r="BS74" s="225" t="n">
        <f aca="false">IF('Indicator Date'!BS74="","x",'Indicator Date'!BS74)</f>
        <v>2018</v>
      </c>
      <c r="BT74" s="225" t="n">
        <f aca="false">IF('Indicator Date'!BT74="","x",'Indicator Date'!BT74)</f>
        <v>2020</v>
      </c>
      <c r="BU74" s="225" t="n">
        <f aca="false">IF('Indicator Date'!BU74="","x",'Indicator Date'!BU74)</f>
        <v>2020</v>
      </c>
      <c r="BV74" s="225" t="n">
        <f aca="false">IF('Indicator Date'!BV74="","x",'Indicator Date'!BV74)</f>
        <v>2020</v>
      </c>
      <c r="BW74" s="225" t="n">
        <f aca="false">IF('Indicator Date'!BW74="","x",'Indicator Date'!BW74)</f>
        <v>2019</v>
      </c>
      <c r="BX74" s="225" t="n">
        <f aca="false">IF('Indicator Date'!BX74="","x",'Indicator Date'!BX74)</f>
        <v>2017</v>
      </c>
      <c r="BY74" s="225" t="n">
        <f aca="false">IF('Indicator Date'!BY74="","x",'Indicator Date'!BY74)</f>
        <v>2020</v>
      </c>
      <c r="BZ74" s="225" t="n">
        <f aca="false">IF('Indicator Date'!BZ74="","x",'Indicator Date'!BZ74)</f>
        <v>2021</v>
      </c>
      <c r="CA74" s="225" t="n">
        <f aca="false">IF('Indicator Date'!CA74="","x",'Indicator Date'!CA74)</f>
        <v>2015</v>
      </c>
    </row>
    <row r="75" customFormat="false" ht="14.5" hidden="false" customHeight="false" outlineLevel="0" collapsed="false">
      <c r="A75" s="178" t="str">
        <f aca="false">'Indicator Data'!A77</f>
        <v>Haiti</v>
      </c>
      <c r="B75" s="220" t="str">
        <f aca="false">'Indicator Data'!B77</f>
        <v>HTI</v>
      </c>
      <c r="C75" s="225" t="n">
        <f aca="false">IF('Indicator Date'!C75="","x",'Indicator Date'!C75)</f>
        <v>2015</v>
      </c>
      <c r="D75" s="225" t="n">
        <f aca="false">IF('Indicator Date'!D75="","x",'Indicator Date'!D75)</f>
        <v>2015</v>
      </c>
      <c r="E75" s="225" t="n">
        <f aca="false">IF('Indicator Date'!E75="","x",'Indicator Date'!E75)</f>
        <v>2015</v>
      </c>
      <c r="F75" s="225" t="n">
        <f aca="false">IF('Indicator Date'!F75="","x",'Indicator Date'!F75)</f>
        <v>2015</v>
      </c>
      <c r="G75" s="225" t="n">
        <f aca="false">IF('Indicator Date'!G75="","x",'Indicator Date'!G75)</f>
        <v>2015</v>
      </c>
      <c r="H75" s="225" t="n">
        <f aca="false">IF('Indicator Date'!H75="","x",'Indicator Date'!H75)</f>
        <v>2015</v>
      </c>
      <c r="I75" s="225" t="n">
        <f aca="false">IF('Indicator Date'!I75="","x",'Indicator Date'!I75)</f>
        <v>2015</v>
      </c>
      <c r="J75" s="225" t="n">
        <f aca="false">IF('Indicator Date'!J75="","x",'Indicator Date'!J75)</f>
        <v>2021</v>
      </c>
      <c r="K75" s="225" t="n">
        <f aca="false">IF('Indicator Date'!K75="","x",'Indicator Date'!K75)</f>
        <v>2021</v>
      </c>
      <c r="L75" s="225" t="n">
        <f aca="false">IF('Indicator Date'!L75="","x",'Indicator Date'!L75)</f>
        <v>2020</v>
      </c>
      <c r="M75" s="225" t="n">
        <f aca="false">IF('Indicator Date'!M75="","x",'Indicator Date'!M75)</f>
        <v>2015</v>
      </c>
      <c r="N75" s="225" t="n">
        <f aca="false">IF('Indicator Date'!N75="","x",'Indicator Date'!N75)</f>
        <v>2015</v>
      </c>
      <c r="O75" s="225" t="n">
        <f aca="false">IF('Indicator Date'!O75="","x",'Indicator Date'!O75)</f>
        <v>2015</v>
      </c>
      <c r="P75" s="225" t="n">
        <f aca="false">IF('Indicator Date'!P75="","x",'Indicator Date'!P75)</f>
        <v>2015</v>
      </c>
      <c r="Q75" s="225" t="n">
        <f aca="false">IF('Indicator Date'!Q75="","x",'Indicator Date'!Q75)</f>
        <v>2020</v>
      </c>
      <c r="R75" s="225" t="n">
        <f aca="false">IF('Indicator Date'!R75="","x",'Indicator Date'!R75)</f>
        <v>2020</v>
      </c>
      <c r="S75" s="225" t="n">
        <f aca="false">IF('Indicator Date'!S75="","x",'Indicator Date'!S75)</f>
        <v>2020</v>
      </c>
      <c r="T75" s="225" t="n">
        <f aca="false">IF('Indicator Date'!T75="","x",'Indicator Date'!T75)</f>
        <v>2020</v>
      </c>
      <c r="U75" s="225" t="n">
        <f aca="false">IF('Indicator Date'!U75="","x",'Indicator Date'!U75)</f>
        <v>2015</v>
      </c>
      <c r="V75" s="225" t="n">
        <f aca="false">IF('Indicator Date'!V75="","x",'Indicator Date'!V75)</f>
        <v>2015</v>
      </c>
      <c r="W75" s="225" t="n">
        <f aca="false">IF('Indicator Date'!W75="","x",'Indicator Date'!W75)</f>
        <v>2015</v>
      </c>
      <c r="X75" s="225" t="n">
        <f aca="false">IF('Indicator Date'!X75="","x",'Indicator Date'!X75)</f>
        <v>2020</v>
      </c>
      <c r="Y75" s="225" t="n">
        <f aca="false">IF('Indicator Date'!Y75="","x",'Indicator Date'!Y75)</f>
        <v>2020</v>
      </c>
      <c r="Z75" s="225" t="n">
        <f aca="false">IF('Indicator Date'!Z75="","x",'Indicator Date'!Z75)</f>
        <v>2020</v>
      </c>
      <c r="AA75" s="225" t="n">
        <f aca="false">IF('Indicator Date'!AA75="","x",'Indicator Date'!AA75)</f>
        <v>2017</v>
      </c>
      <c r="AB75" s="225" t="n">
        <f aca="false">IF('Indicator Date'!AB75="","x",'Indicator Date'!AB75)</f>
        <v>2020</v>
      </c>
      <c r="AC75" s="225" t="n">
        <f aca="false">IF('Indicator Date'!AC75="","x",'Indicator Date'!AC75)</f>
        <v>2020</v>
      </c>
      <c r="AD75" s="225" t="n">
        <f aca="false">IF('Indicator Date'!AD75="","x",'Indicator Date'!AD75)</f>
        <v>2018</v>
      </c>
      <c r="AE75" s="225" t="n">
        <f aca="false">IF('Indicator Date'!AE75="","x",'Indicator Date'!AE75)</f>
        <v>2020</v>
      </c>
      <c r="AF75" s="225" t="n">
        <f aca="false">IF('Indicator Date'!AF75="","x",'Indicator Date'!AF75)</f>
        <v>2018</v>
      </c>
      <c r="AG75" s="225" t="n">
        <f aca="false">IF('Indicator Date'!AG75="","x",'Indicator Date'!AG75)</f>
        <v>2020</v>
      </c>
      <c r="AH75" s="225" t="n">
        <f aca="false">IF('Indicator Date'!AH75="","x",'Indicator Date'!AH75)</f>
        <v>2022</v>
      </c>
      <c r="AI75" s="225" t="n">
        <f aca="false">IF('Indicator Date'!AI75="","x",'Indicator Date'!AI75)</f>
        <v>2021</v>
      </c>
      <c r="AJ75" s="225" t="n">
        <f aca="false">IF('Indicator Date'!AJ75="","x",'Indicator Date'!AJ75)</f>
        <v>2021</v>
      </c>
      <c r="AK75" s="225" t="n">
        <f aca="false">IF('Indicator Date'!AK75="","x",'Indicator Date'!AK75)</f>
        <v>2019</v>
      </c>
      <c r="AL75" s="225" t="str">
        <f aca="false">IF('Indicator Date'!AL75="","x",RIGHT('Indicator Date'!AL75,4))</f>
        <v>2017</v>
      </c>
      <c r="AM75" s="225" t="n">
        <f aca="false">IF('Indicator Date'!AM75="","x",'Indicator Date'!AM75)</f>
        <v>2022</v>
      </c>
      <c r="AN75" s="225" t="n">
        <f aca="false">IF('Indicator Date'!AN75="","x",'Indicator Date'!AN75)</f>
        <v>2019</v>
      </c>
      <c r="AO75" s="225" t="n">
        <f aca="false">IF('Indicator Date'!AO75="","x",'Indicator Date'!AO75)</f>
        <v>2020</v>
      </c>
      <c r="AP75" s="225" t="n">
        <f aca="false">IF('Indicator Date'!AP75="","x",'Indicator Date'!AP75)</f>
        <v>2020</v>
      </c>
      <c r="AQ75" s="225" t="n">
        <f aca="false">IF('Indicator Date'!AQ75="","x",'Indicator Date'!AQ75)</f>
        <v>2020</v>
      </c>
      <c r="AR75" s="225" t="n">
        <f aca="false">IF('Indicator Date'!AR75="","x",'Indicator Date'!AR75)</f>
        <v>2020</v>
      </c>
      <c r="AS75" s="225" t="n">
        <f aca="false">IF('Indicator Date'!AS75="","x",'Indicator Date'!AS75)</f>
        <v>2017</v>
      </c>
      <c r="AT75" s="225" t="n">
        <f aca="false">IF('Indicator Date'!AT75="","x",'Indicator Date'!AT75)</f>
        <v>2020</v>
      </c>
      <c r="AU75" s="225" t="n">
        <f aca="false">IF('Indicator Date'!AU75="","x",'Indicator Date'!AU75)</f>
        <v>2020</v>
      </c>
      <c r="AV75" s="225" t="n">
        <f aca="false">IF('Indicator Date'!AV75="","x",'Indicator Date'!AV75)</f>
        <v>2020</v>
      </c>
      <c r="AW75" s="225" t="n">
        <f aca="false">IF('Indicator Date'!AW75="","x",'Indicator Date'!AW75)</f>
        <v>2020</v>
      </c>
      <c r="AX75" s="225" t="n">
        <f aca="false">IF('Indicator Date'!AX75="","x",'Indicator Date'!AX75)</f>
        <v>2020</v>
      </c>
      <c r="AY75" s="225" t="n">
        <f aca="false">IF('Indicator Date'!AY75="","x",'Indicator Date'!AY75)</f>
        <v>2019</v>
      </c>
      <c r="AZ75" s="225" t="n">
        <f aca="false">IF('Indicator Date'!AZ75="","x",'Indicator Date'!AZ75)</f>
        <v>2012</v>
      </c>
      <c r="BA75" s="225" t="n">
        <f aca="false">IF('Indicator Date'!BA75="","x",'Indicator Date'!BA75)</f>
        <v>2020</v>
      </c>
      <c r="BB75" s="225" t="n">
        <f aca="false">IF('Indicator Date'!BB75="","x",'Indicator Date'!BB75)</f>
        <v>2021</v>
      </c>
      <c r="BC75" s="225" t="n">
        <f aca="false">IF('Indicator Date'!BC75="","x",'Indicator Date'!BC75)</f>
        <v>2022</v>
      </c>
      <c r="BD75" s="225" t="n">
        <f aca="false">IF('Indicator Date'!BD75="","x",YEAR('Indicator Date'!BD75))</f>
        <v>2022</v>
      </c>
      <c r="BE75" s="225" t="n">
        <f aca="false">IF('Indicator Date'!BE75="","x",YEAR('Indicator Date'!BE75))</f>
        <v>2021</v>
      </c>
      <c r="BF75" s="225" t="n">
        <f aca="false">IF('Indicator Date'!BF75="","x",'Indicator Date'!BF75)</f>
        <v>2021</v>
      </c>
      <c r="BG75" s="225" t="n">
        <f aca="false">IF('Indicator Date'!BG75="","x",'Indicator Date'!BG75)</f>
        <v>2020</v>
      </c>
      <c r="BH75" s="225" t="n">
        <f aca="false">IF('Indicator Date'!BH75="","x",'Indicator Date'!BH75)</f>
        <v>2020</v>
      </c>
      <c r="BI75" s="225" t="n">
        <f aca="false">IF('Indicator Date'!BI75="","x",'Indicator Date'!BI75)</f>
        <v>2013</v>
      </c>
      <c r="BJ75" s="225" t="n">
        <f aca="false">IF('Indicator Date'!BJ75="","x",'Indicator Date'!BJ75)</f>
        <v>2020</v>
      </c>
      <c r="BK75" s="225" t="n">
        <f aca="false">IF('Indicator Date'!BK75="","x",'Indicator Date'!BK75)</f>
        <v>2021</v>
      </c>
      <c r="BL75" s="225" t="n">
        <f aca="false">IF('Indicator Date'!BL75="","x",'Indicator Date'!BL75)</f>
        <v>2020</v>
      </c>
      <c r="BM75" s="225" t="n">
        <f aca="false">IF('Indicator Date'!BM75="","x",'Indicator Date'!BM75)</f>
        <v>2016</v>
      </c>
      <c r="BN75" s="225" t="n">
        <f aca="false">IF('Indicator Date'!BN75="","x",'Indicator Date'!BN75)</f>
        <v>2020</v>
      </c>
      <c r="BO75" s="225" t="n">
        <f aca="false">IF('Indicator Date'!BO75="","x",'Indicator Date'!BO75)</f>
        <v>2020</v>
      </c>
      <c r="BP75" s="225" t="n">
        <f aca="false">IF('Indicator Date'!BP75="","x",'Indicator Date'!BP75)</f>
        <v>2014</v>
      </c>
      <c r="BQ75" s="225" t="n">
        <f aca="false">IF('Indicator Date'!BQ75="","x",'Indicator Date'!BQ75)</f>
        <v>2020</v>
      </c>
      <c r="BR75" s="225" t="n">
        <f aca="false">IF('Indicator Date'!BR75="","x",'Indicator Date'!BR75)</f>
        <v>2020</v>
      </c>
      <c r="BS75" s="225" t="n">
        <f aca="false">IF('Indicator Date'!BS75="","x",'Indicator Date'!BS75)</f>
        <v>2018</v>
      </c>
      <c r="BT75" s="225" t="n">
        <f aca="false">IF('Indicator Date'!BT75="","x",'Indicator Date'!BT75)</f>
        <v>2020</v>
      </c>
      <c r="BU75" s="225" t="n">
        <f aca="false">IF('Indicator Date'!BU75="","x",'Indicator Date'!BU75)</f>
        <v>2020</v>
      </c>
      <c r="BV75" s="225" t="n">
        <f aca="false">IF('Indicator Date'!BV75="","x",'Indicator Date'!BV75)</f>
        <v>2020</v>
      </c>
      <c r="BW75" s="225" t="n">
        <f aca="false">IF('Indicator Date'!BW75="","x",'Indicator Date'!BW75)</f>
        <v>2019</v>
      </c>
      <c r="BX75" s="225" t="n">
        <f aca="false">IF('Indicator Date'!BX75="","x",'Indicator Date'!BX75)</f>
        <v>2017</v>
      </c>
      <c r="BY75" s="225" t="n">
        <f aca="false">IF('Indicator Date'!BY75="","x",'Indicator Date'!BY75)</f>
        <v>2020</v>
      </c>
      <c r="BZ75" s="225" t="n">
        <f aca="false">IF('Indicator Date'!BZ75="","x",'Indicator Date'!BZ75)</f>
        <v>2021</v>
      </c>
      <c r="CA75" s="225" t="n">
        <f aca="false">IF('Indicator Date'!CA75="","x",'Indicator Date'!CA75)</f>
        <v>2015</v>
      </c>
    </row>
    <row r="76" customFormat="false" ht="14.5" hidden="false" customHeight="false" outlineLevel="0" collapsed="false">
      <c r="A76" s="178" t="str">
        <f aca="false">'Indicator Data'!A78</f>
        <v>Honduras</v>
      </c>
      <c r="B76" s="220" t="str">
        <f aca="false">'Indicator Data'!B78</f>
        <v>HND</v>
      </c>
      <c r="C76" s="225" t="n">
        <f aca="false">IF('Indicator Date'!C76="","x",'Indicator Date'!C76)</f>
        <v>2015</v>
      </c>
      <c r="D76" s="225" t="n">
        <f aca="false">IF('Indicator Date'!D76="","x",'Indicator Date'!D76)</f>
        <v>2015</v>
      </c>
      <c r="E76" s="225" t="n">
        <f aca="false">IF('Indicator Date'!E76="","x",'Indicator Date'!E76)</f>
        <v>2015</v>
      </c>
      <c r="F76" s="225" t="n">
        <f aca="false">IF('Indicator Date'!F76="","x",'Indicator Date'!F76)</f>
        <v>2015</v>
      </c>
      <c r="G76" s="225" t="n">
        <f aca="false">IF('Indicator Date'!G76="","x",'Indicator Date'!G76)</f>
        <v>2015</v>
      </c>
      <c r="H76" s="225" t="n">
        <f aca="false">IF('Indicator Date'!H76="","x",'Indicator Date'!H76)</f>
        <v>2015</v>
      </c>
      <c r="I76" s="225" t="n">
        <f aca="false">IF('Indicator Date'!I76="","x",'Indicator Date'!I76)</f>
        <v>2015</v>
      </c>
      <c r="J76" s="225" t="n">
        <f aca="false">IF('Indicator Date'!J76="","x",'Indicator Date'!J76)</f>
        <v>2021</v>
      </c>
      <c r="K76" s="225" t="n">
        <f aca="false">IF('Indicator Date'!K76="","x",'Indicator Date'!K76)</f>
        <v>2021</v>
      </c>
      <c r="L76" s="225" t="n">
        <f aca="false">IF('Indicator Date'!L76="","x",'Indicator Date'!L76)</f>
        <v>2020</v>
      </c>
      <c r="M76" s="225" t="n">
        <f aca="false">IF('Indicator Date'!M76="","x",'Indicator Date'!M76)</f>
        <v>2015</v>
      </c>
      <c r="N76" s="225" t="n">
        <f aca="false">IF('Indicator Date'!N76="","x",'Indicator Date'!N76)</f>
        <v>2015</v>
      </c>
      <c r="O76" s="225" t="n">
        <f aca="false">IF('Indicator Date'!O76="","x",'Indicator Date'!O76)</f>
        <v>2015</v>
      </c>
      <c r="P76" s="225" t="n">
        <f aca="false">IF('Indicator Date'!P76="","x",'Indicator Date'!P76)</f>
        <v>2015</v>
      </c>
      <c r="Q76" s="225" t="n">
        <f aca="false">IF('Indicator Date'!Q76="","x",'Indicator Date'!Q76)</f>
        <v>2020</v>
      </c>
      <c r="R76" s="225" t="n">
        <f aca="false">IF('Indicator Date'!R76="","x",'Indicator Date'!R76)</f>
        <v>2020</v>
      </c>
      <c r="S76" s="225" t="n">
        <f aca="false">IF('Indicator Date'!S76="","x",'Indicator Date'!S76)</f>
        <v>2020</v>
      </c>
      <c r="T76" s="225" t="n">
        <f aca="false">IF('Indicator Date'!T76="","x",'Indicator Date'!T76)</f>
        <v>2020</v>
      </c>
      <c r="U76" s="225" t="n">
        <f aca="false">IF('Indicator Date'!U76="","x",'Indicator Date'!U76)</f>
        <v>2015</v>
      </c>
      <c r="V76" s="225" t="n">
        <f aca="false">IF('Indicator Date'!V76="","x",'Indicator Date'!V76)</f>
        <v>2015</v>
      </c>
      <c r="W76" s="225" t="n">
        <f aca="false">IF('Indicator Date'!W76="","x",'Indicator Date'!W76)</f>
        <v>2015</v>
      </c>
      <c r="X76" s="225" t="n">
        <f aca="false">IF('Indicator Date'!X76="","x",'Indicator Date'!X76)</f>
        <v>2020</v>
      </c>
      <c r="Y76" s="225" t="n">
        <f aca="false">IF('Indicator Date'!Y76="","x",'Indicator Date'!Y76)</f>
        <v>2020</v>
      </c>
      <c r="Z76" s="225" t="n">
        <f aca="false">IF('Indicator Date'!Z76="","x",'Indicator Date'!Z76)</f>
        <v>2020</v>
      </c>
      <c r="AA76" s="225" t="n">
        <f aca="false">IF('Indicator Date'!AA76="","x",'Indicator Date'!AA76)</f>
        <v>2012</v>
      </c>
      <c r="AB76" s="225" t="n">
        <f aca="false">IF('Indicator Date'!AB76="","x",'Indicator Date'!AB76)</f>
        <v>2020</v>
      </c>
      <c r="AC76" s="225" t="n">
        <f aca="false">IF('Indicator Date'!AC76="","x",'Indicator Date'!AC76)</f>
        <v>2016</v>
      </c>
      <c r="AD76" s="225" t="n">
        <f aca="false">IF('Indicator Date'!AD76="","x",'Indicator Date'!AD76)</f>
        <v>2017</v>
      </c>
      <c r="AE76" s="225" t="n">
        <f aca="false">IF('Indicator Date'!AE76="","x",'Indicator Date'!AE76)</f>
        <v>2020</v>
      </c>
      <c r="AF76" s="225" t="n">
        <f aca="false">IF('Indicator Date'!AF76="","x",'Indicator Date'!AF76)</f>
        <v>2018</v>
      </c>
      <c r="AG76" s="225" t="n">
        <f aca="false">IF('Indicator Date'!AG76="","x",'Indicator Date'!AG76)</f>
        <v>2020</v>
      </c>
      <c r="AH76" s="225" t="n">
        <f aca="false">IF('Indicator Date'!AH76="","x",'Indicator Date'!AH76)</f>
        <v>2022</v>
      </c>
      <c r="AI76" s="225" t="n">
        <f aca="false">IF('Indicator Date'!AI76="","x",'Indicator Date'!AI76)</f>
        <v>2021</v>
      </c>
      <c r="AJ76" s="225" t="n">
        <f aca="false">IF('Indicator Date'!AJ76="","x",'Indicator Date'!AJ76)</f>
        <v>2021</v>
      </c>
      <c r="AK76" s="225" t="n">
        <f aca="false">IF('Indicator Date'!AK76="","x",'Indicator Date'!AK76)</f>
        <v>2019</v>
      </c>
      <c r="AL76" s="225" t="str">
        <f aca="false">IF('Indicator Date'!AL76="","x",RIGHT('Indicator Date'!AL76,4))</f>
        <v>2012</v>
      </c>
      <c r="AM76" s="225" t="n">
        <f aca="false">IF('Indicator Date'!AM76="","x",'Indicator Date'!AM76)</f>
        <v>2022</v>
      </c>
      <c r="AN76" s="225" t="n">
        <f aca="false">IF('Indicator Date'!AN76="","x",'Indicator Date'!AN76)</f>
        <v>2019</v>
      </c>
      <c r="AO76" s="225" t="n">
        <f aca="false">IF('Indicator Date'!AO76="","x",'Indicator Date'!AO76)</f>
        <v>2020</v>
      </c>
      <c r="AP76" s="225" t="n">
        <f aca="false">IF('Indicator Date'!AP76="","x",'Indicator Date'!AP76)</f>
        <v>2020</v>
      </c>
      <c r="AQ76" s="225" t="n">
        <f aca="false">IF('Indicator Date'!AQ76="","x",'Indicator Date'!AQ76)</f>
        <v>2020</v>
      </c>
      <c r="AR76" s="225" t="n">
        <f aca="false">IF('Indicator Date'!AR76="","x",'Indicator Date'!AR76)</f>
        <v>2020</v>
      </c>
      <c r="AS76" s="225" t="n">
        <f aca="false">IF('Indicator Date'!AS76="","x",'Indicator Date'!AS76)</f>
        <v>2019</v>
      </c>
      <c r="AT76" s="225" t="n">
        <f aca="false">IF('Indicator Date'!AT76="","x",'Indicator Date'!AT76)</f>
        <v>2020</v>
      </c>
      <c r="AU76" s="225" t="n">
        <f aca="false">IF('Indicator Date'!AU76="","x",'Indicator Date'!AU76)</f>
        <v>2020</v>
      </c>
      <c r="AV76" s="225" t="n">
        <f aca="false">IF('Indicator Date'!AV76="","x",'Indicator Date'!AV76)</f>
        <v>2020</v>
      </c>
      <c r="AW76" s="225" t="n">
        <f aca="false">IF('Indicator Date'!AW76="","x",'Indicator Date'!AW76)</f>
        <v>2020</v>
      </c>
      <c r="AX76" s="225" t="n">
        <f aca="false">IF('Indicator Date'!AX76="","x",'Indicator Date'!AX76)</f>
        <v>2020</v>
      </c>
      <c r="AY76" s="225" t="n">
        <f aca="false">IF('Indicator Date'!AY76="","x",'Indicator Date'!AY76)</f>
        <v>2019</v>
      </c>
      <c r="AZ76" s="225" t="n">
        <f aca="false">IF('Indicator Date'!AZ76="","x",'Indicator Date'!AZ76)</f>
        <v>2019</v>
      </c>
      <c r="BA76" s="225" t="n">
        <f aca="false">IF('Indicator Date'!BA76="","x",'Indicator Date'!BA76)</f>
        <v>2020</v>
      </c>
      <c r="BB76" s="225" t="n">
        <f aca="false">IF('Indicator Date'!BB76="","x",'Indicator Date'!BB76)</f>
        <v>2021</v>
      </c>
      <c r="BC76" s="225" t="n">
        <f aca="false">IF('Indicator Date'!BC76="","x",'Indicator Date'!BC76)</f>
        <v>2022</v>
      </c>
      <c r="BD76" s="225" t="n">
        <f aca="false">IF('Indicator Date'!BD76="","x",YEAR('Indicator Date'!BD76))</f>
        <v>2021</v>
      </c>
      <c r="BE76" s="225" t="n">
        <f aca="false">IF('Indicator Date'!BE76="","x",YEAR('Indicator Date'!BE76))</f>
        <v>2021</v>
      </c>
      <c r="BF76" s="225" t="n">
        <f aca="false">IF('Indicator Date'!BF76="","x",'Indicator Date'!BF76)</f>
        <v>2021</v>
      </c>
      <c r="BG76" s="225" t="n">
        <f aca="false">IF('Indicator Date'!BG76="","x",'Indicator Date'!BG76)</f>
        <v>2020</v>
      </c>
      <c r="BH76" s="225" t="n">
        <f aca="false">IF('Indicator Date'!BH76="","x",'Indicator Date'!BH76)</f>
        <v>2020</v>
      </c>
      <c r="BI76" s="225" t="n">
        <f aca="false">IF('Indicator Date'!BI76="","x",'Indicator Date'!BI76)</f>
        <v>2013</v>
      </c>
      <c r="BJ76" s="225" t="n">
        <f aca="false">IF('Indicator Date'!BJ76="","x",'Indicator Date'!BJ76)</f>
        <v>2020</v>
      </c>
      <c r="BK76" s="225" t="n">
        <f aca="false">IF('Indicator Date'!BK76="","x",'Indicator Date'!BK76)</f>
        <v>2021</v>
      </c>
      <c r="BL76" s="225" t="n">
        <f aca="false">IF('Indicator Date'!BL76="","x",'Indicator Date'!BL76)</f>
        <v>2020</v>
      </c>
      <c r="BM76" s="225" t="n">
        <f aca="false">IF('Indicator Date'!BM76="","x",'Indicator Date'!BM76)</f>
        <v>2019</v>
      </c>
      <c r="BN76" s="225" t="n">
        <f aca="false">IF('Indicator Date'!BN76="","x",'Indicator Date'!BN76)</f>
        <v>2020</v>
      </c>
      <c r="BO76" s="225" t="n">
        <f aca="false">IF('Indicator Date'!BO76="","x",'Indicator Date'!BO76)</f>
        <v>2020</v>
      </c>
      <c r="BP76" s="225" t="n">
        <f aca="false">IF('Indicator Date'!BP76="","x",'Indicator Date'!BP76)</f>
        <v>2014</v>
      </c>
      <c r="BQ76" s="225" t="n">
        <f aca="false">IF('Indicator Date'!BQ76="","x",'Indicator Date'!BQ76)</f>
        <v>2020</v>
      </c>
      <c r="BR76" s="225" t="n">
        <f aca="false">IF('Indicator Date'!BR76="","x",'Indicator Date'!BR76)</f>
        <v>2020</v>
      </c>
      <c r="BS76" s="225" t="n">
        <f aca="false">IF('Indicator Date'!BS76="","x",'Indicator Date'!BS76)</f>
        <v>2017</v>
      </c>
      <c r="BT76" s="225" t="n">
        <f aca="false">IF('Indicator Date'!BT76="","x",'Indicator Date'!BT76)</f>
        <v>2020</v>
      </c>
      <c r="BU76" s="225" t="n">
        <f aca="false">IF('Indicator Date'!BU76="","x",'Indicator Date'!BU76)</f>
        <v>2020</v>
      </c>
      <c r="BV76" s="225" t="n">
        <f aca="false">IF('Indicator Date'!BV76="","x",'Indicator Date'!BV76)</f>
        <v>2020</v>
      </c>
      <c r="BW76" s="225" t="n">
        <f aca="false">IF('Indicator Date'!BW76="","x",'Indicator Date'!BW76)</f>
        <v>2019</v>
      </c>
      <c r="BX76" s="225" t="n">
        <f aca="false">IF('Indicator Date'!BX76="","x",'Indicator Date'!BX76)</f>
        <v>2017</v>
      </c>
      <c r="BY76" s="225" t="n">
        <f aca="false">IF('Indicator Date'!BY76="","x",'Indicator Date'!BY76)</f>
        <v>2020</v>
      </c>
      <c r="BZ76" s="225" t="n">
        <f aca="false">IF('Indicator Date'!BZ76="","x",'Indicator Date'!BZ76)</f>
        <v>2021</v>
      </c>
      <c r="CA76" s="225" t="n">
        <f aca="false">IF('Indicator Date'!CA76="","x",'Indicator Date'!CA76)</f>
        <v>2015</v>
      </c>
    </row>
    <row r="77" customFormat="false" ht="14.5" hidden="false" customHeight="false" outlineLevel="0" collapsed="false">
      <c r="A77" s="178" t="str">
        <f aca="false">'Indicator Data'!A79</f>
        <v>Hungary</v>
      </c>
      <c r="B77" s="220" t="str">
        <f aca="false">'Indicator Data'!B79</f>
        <v>HUN</v>
      </c>
      <c r="C77" s="225" t="n">
        <f aca="false">IF('Indicator Date'!C77="","x",'Indicator Date'!C77)</f>
        <v>2015</v>
      </c>
      <c r="D77" s="225" t="n">
        <f aca="false">IF('Indicator Date'!D77="","x",'Indicator Date'!D77)</f>
        <v>2015</v>
      </c>
      <c r="E77" s="225" t="n">
        <f aca="false">IF('Indicator Date'!E77="","x",'Indicator Date'!E77)</f>
        <v>2015</v>
      </c>
      <c r="F77" s="225" t="n">
        <f aca="false">IF('Indicator Date'!F77="","x",'Indicator Date'!F77)</f>
        <v>2015</v>
      </c>
      <c r="G77" s="225" t="n">
        <f aca="false">IF('Indicator Date'!G77="","x",'Indicator Date'!G77)</f>
        <v>2015</v>
      </c>
      <c r="H77" s="225" t="n">
        <f aca="false">IF('Indicator Date'!H77="","x",'Indicator Date'!H77)</f>
        <v>2015</v>
      </c>
      <c r="I77" s="225" t="n">
        <f aca="false">IF('Indicator Date'!I77="","x",'Indicator Date'!I77)</f>
        <v>2015</v>
      </c>
      <c r="J77" s="225" t="n">
        <f aca="false">IF('Indicator Date'!J77="","x",'Indicator Date'!J77)</f>
        <v>2021</v>
      </c>
      <c r="K77" s="225" t="n">
        <f aca="false">IF('Indicator Date'!K77="","x",'Indicator Date'!K77)</f>
        <v>2021</v>
      </c>
      <c r="L77" s="225" t="n">
        <f aca="false">IF('Indicator Date'!L77="","x",'Indicator Date'!L77)</f>
        <v>2020</v>
      </c>
      <c r="M77" s="225" t="n">
        <f aca="false">IF('Indicator Date'!M77="","x",'Indicator Date'!M77)</f>
        <v>2015</v>
      </c>
      <c r="N77" s="225" t="n">
        <f aca="false">IF('Indicator Date'!N77="","x",'Indicator Date'!N77)</f>
        <v>2015</v>
      </c>
      <c r="O77" s="225" t="n">
        <f aca="false">IF('Indicator Date'!O77="","x",'Indicator Date'!O77)</f>
        <v>2015</v>
      </c>
      <c r="P77" s="225" t="n">
        <f aca="false">IF('Indicator Date'!P77="","x",'Indicator Date'!P77)</f>
        <v>2015</v>
      </c>
      <c r="Q77" s="225" t="n">
        <f aca="false">IF('Indicator Date'!Q77="","x",'Indicator Date'!Q77)</f>
        <v>2020</v>
      </c>
      <c r="R77" s="225" t="n">
        <f aca="false">IF('Indicator Date'!R77="","x",'Indicator Date'!R77)</f>
        <v>2020</v>
      </c>
      <c r="S77" s="225" t="n">
        <f aca="false">IF('Indicator Date'!S77="","x",'Indicator Date'!S77)</f>
        <v>2020</v>
      </c>
      <c r="T77" s="225" t="n">
        <f aca="false">IF('Indicator Date'!T77="","x",'Indicator Date'!T77)</f>
        <v>2020</v>
      </c>
      <c r="U77" s="225" t="n">
        <f aca="false">IF('Indicator Date'!U77="","x",'Indicator Date'!U77)</f>
        <v>2015</v>
      </c>
      <c r="V77" s="225" t="n">
        <f aca="false">IF('Indicator Date'!V77="","x",'Indicator Date'!V77)</f>
        <v>2015</v>
      </c>
      <c r="W77" s="225" t="n">
        <f aca="false">IF('Indicator Date'!W77="","x",'Indicator Date'!W77)</f>
        <v>2015</v>
      </c>
      <c r="X77" s="225" t="n">
        <f aca="false">IF('Indicator Date'!X77="","x",'Indicator Date'!X77)</f>
        <v>2020</v>
      </c>
      <c r="Y77" s="225" t="n">
        <f aca="false">IF('Indicator Date'!Y77="","x",'Indicator Date'!Y77)</f>
        <v>2020</v>
      </c>
      <c r="Z77" s="225" t="n">
        <f aca="false">IF('Indicator Date'!Z77="","x",'Indicator Date'!Z77)</f>
        <v>2020</v>
      </c>
      <c r="AA77" s="225" t="n">
        <f aca="false">IF('Indicator Date'!AA77="","x",'Indicator Date'!AA77)</f>
        <v>2011</v>
      </c>
      <c r="AB77" s="225" t="n">
        <f aca="false">IF('Indicator Date'!AB77="","x",'Indicator Date'!AB77)</f>
        <v>2020</v>
      </c>
      <c r="AC77" s="225" t="str">
        <f aca="false">IF('Indicator Date'!AC77="","x",'Indicator Date'!AC77)</f>
        <v>x</v>
      </c>
      <c r="AD77" s="225" t="n">
        <f aca="false">IF('Indicator Date'!AD77="","x",'Indicator Date'!AD77)</f>
        <v>2018</v>
      </c>
      <c r="AE77" s="225" t="n">
        <f aca="false">IF('Indicator Date'!AE77="","x",'Indicator Date'!AE77)</f>
        <v>2020</v>
      </c>
      <c r="AF77" s="225" t="n">
        <f aca="false">IF('Indicator Date'!AF77="","x",'Indicator Date'!AF77)</f>
        <v>2018</v>
      </c>
      <c r="AG77" s="225" t="n">
        <f aca="false">IF('Indicator Date'!AG77="","x",'Indicator Date'!AG77)</f>
        <v>2020</v>
      </c>
      <c r="AH77" s="225" t="n">
        <f aca="false">IF('Indicator Date'!AH77="","x",'Indicator Date'!AH77)</f>
        <v>2022</v>
      </c>
      <c r="AI77" s="225" t="n">
        <f aca="false">IF('Indicator Date'!AI77="","x",'Indicator Date'!AI77)</f>
        <v>2021</v>
      </c>
      <c r="AJ77" s="225" t="n">
        <f aca="false">IF('Indicator Date'!AJ77="","x",'Indicator Date'!AJ77)</f>
        <v>2021</v>
      </c>
      <c r="AK77" s="225" t="n">
        <f aca="false">IF('Indicator Date'!AK77="","x",'Indicator Date'!AK77)</f>
        <v>2019</v>
      </c>
      <c r="AL77" s="225" t="str">
        <f aca="false">IF('Indicator Date'!AL77="","x",RIGHT('Indicator Date'!AL77,4))</f>
        <v>x</v>
      </c>
      <c r="AM77" s="225" t="n">
        <f aca="false">IF('Indicator Date'!AM77="","x",'Indicator Date'!AM77)</f>
        <v>2022</v>
      </c>
      <c r="AN77" s="225" t="str">
        <f aca="false">IF('Indicator Date'!AN77="","x",'Indicator Date'!AN77)</f>
        <v>x</v>
      </c>
      <c r="AO77" s="225" t="str">
        <f aca="false">IF('Indicator Date'!AO77="","x",'Indicator Date'!AO77)</f>
        <v>x</v>
      </c>
      <c r="AP77" s="225" t="str">
        <f aca="false">IF('Indicator Date'!AP77="","x",'Indicator Date'!AP77)</f>
        <v>x</v>
      </c>
      <c r="AQ77" s="225" t="n">
        <f aca="false">IF('Indicator Date'!AQ77="","x",'Indicator Date'!AQ77)</f>
        <v>2020</v>
      </c>
      <c r="AR77" s="225" t="n">
        <f aca="false">IF('Indicator Date'!AR77="","x",'Indicator Date'!AR77)</f>
        <v>2020</v>
      </c>
      <c r="AS77" s="225" t="str">
        <f aca="false">IF('Indicator Date'!AS77="","x",'Indicator Date'!AS77)</f>
        <v>x</v>
      </c>
      <c r="AT77" s="225" t="n">
        <f aca="false">IF('Indicator Date'!AT77="","x",'Indicator Date'!AT77)</f>
        <v>2020</v>
      </c>
      <c r="AU77" s="225" t="str">
        <f aca="false">IF('Indicator Date'!AU77="","x",'Indicator Date'!AU77)</f>
        <v>x</v>
      </c>
      <c r="AV77" s="225" t="str">
        <f aca="false">IF('Indicator Date'!AV77="","x",'Indicator Date'!AV77)</f>
        <v>x</v>
      </c>
      <c r="AW77" s="225" t="str">
        <f aca="false">IF('Indicator Date'!AW77="","x",'Indicator Date'!AW77)</f>
        <v>x</v>
      </c>
      <c r="AX77" s="225" t="n">
        <f aca="false">IF('Indicator Date'!AX77="","x",'Indicator Date'!AX77)</f>
        <v>2020</v>
      </c>
      <c r="AY77" s="225" t="n">
        <f aca="false">IF('Indicator Date'!AY77="","x",'Indicator Date'!AY77)</f>
        <v>2019</v>
      </c>
      <c r="AZ77" s="225" t="n">
        <f aca="false">IF('Indicator Date'!AZ77="","x",'Indicator Date'!AZ77)</f>
        <v>2019</v>
      </c>
      <c r="BA77" s="225" t="n">
        <f aca="false">IF('Indicator Date'!BA77="","x",'Indicator Date'!BA77)</f>
        <v>2020</v>
      </c>
      <c r="BB77" s="225" t="n">
        <f aca="false">IF('Indicator Date'!BB77="","x",'Indicator Date'!BB77)</f>
        <v>2021</v>
      </c>
      <c r="BC77" s="225" t="n">
        <f aca="false">IF('Indicator Date'!BC77="","x",'Indicator Date'!BC77)</f>
        <v>2022</v>
      </c>
      <c r="BD77" s="225" t="n">
        <f aca="false">IF('Indicator Date'!BD77="","x",YEAR('Indicator Date'!BD77))</f>
        <v>2022</v>
      </c>
      <c r="BE77" s="225" t="n">
        <f aca="false">IF('Indicator Date'!BE77="","x",YEAR('Indicator Date'!BE77))</f>
        <v>2022</v>
      </c>
      <c r="BF77" s="225" t="n">
        <f aca="false">IF('Indicator Date'!BF77="","x",'Indicator Date'!BF77)</f>
        <v>2021</v>
      </c>
      <c r="BG77" s="225" t="n">
        <f aca="false">IF('Indicator Date'!BG77="","x",'Indicator Date'!BG77)</f>
        <v>2020</v>
      </c>
      <c r="BH77" s="225" t="n">
        <f aca="false">IF('Indicator Date'!BH77="","x",'Indicator Date'!BH77)</f>
        <v>2020</v>
      </c>
      <c r="BI77" s="225" t="n">
        <f aca="false">IF('Indicator Date'!BI77="","x",'Indicator Date'!BI77)</f>
        <v>2015</v>
      </c>
      <c r="BJ77" s="225" t="n">
        <f aca="false">IF('Indicator Date'!BJ77="","x",'Indicator Date'!BJ77)</f>
        <v>2020</v>
      </c>
      <c r="BK77" s="225" t="n">
        <f aca="false">IF('Indicator Date'!BK77="","x",'Indicator Date'!BK77)</f>
        <v>2021</v>
      </c>
      <c r="BL77" s="225" t="n">
        <f aca="false">IF('Indicator Date'!BL77="","x",'Indicator Date'!BL77)</f>
        <v>2020</v>
      </c>
      <c r="BM77" s="225" t="n">
        <f aca="false">IF('Indicator Date'!BM77="","x",'Indicator Date'!BM77)</f>
        <v>2014</v>
      </c>
      <c r="BN77" s="225" t="n">
        <f aca="false">IF('Indicator Date'!BN77="","x",'Indicator Date'!BN77)</f>
        <v>2020</v>
      </c>
      <c r="BO77" s="225" t="n">
        <f aca="false">IF('Indicator Date'!BO77="","x",'Indicator Date'!BO77)</f>
        <v>2020</v>
      </c>
      <c r="BP77" s="225" t="n">
        <f aca="false">IF('Indicator Date'!BP77="","x",'Indicator Date'!BP77)</f>
        <v>2014</v>
      </c>
      <c r="BQ77" s="225" t="n">
        <f aca="false">IF('Indicator Date'!BQ77="","x",'Indicator Date'!BQ77)</f>
        <v>2020</v>
      </c>
      <c r="BR77" s="225" t="n">
        <f aca="false">IF('Indicator Date'!BR77="","x",'Indicator Date'!BR77)</f>
        <v>2020</v>
      </c>
      <c r="BS77" s="225" t="n">
        <f aca="false">IF('Indicator Date'!BS77="","x",'Indicator Date'!BS77)</f>
        <v>2016</v>
      </c>
      <c r="BT77" s="225" t="n">
        <f aca="false">IF('Indicator Date'!BT77="","x",'Indicator Date'!BT77)</f>
        <v>2020</v>
      </c>
      <c r="BU77" s="225" t="n">
        <f aca="false">IF('Indicator Date'!BU77="","x",'Indicator Date'!BU77)</f>
        <v>2020</v>
      </c>
      <c r="BV77" s="225" t="n">
        <f aca="false">IF('Indicator Date'!BV77="","x",'Indicator Date'!BV77)</f>
        <v>2020</v>
      </c>
      <c r="BW77" s="225" t="n">
        <f aca="false">IF('Indicator Date'!BW77="","x",'Indicator Date'!BW77)</f>
        <v>2019</v>
      </c>
      <c r="BX77" s="225" t="n">
        <f aca="false">IF('Indicator Date'!BX77="","x",'Indicator Date'!BX77)</f>
        <v>2017</v>
      </c>
      <c r="BY77" s="225" t="n">
        <f aca="false">IF('Indicator Date'!BY77="","x",'Indicator Date'!BY77)</f>
        <v>2020</v>
      </c>
      <c r="BZ77" s="225" t="n">
        <f aca="false">IF('Indicator Date'!BZ77="","x",'Indicator Date'!BZ77)</f>
        <v>2021</v>
      </c>
      <c r="CA77" s="225" t="n">
        <f aca="false">IF('Indicator Date'!CA77="","x",'Indicator Date'!CA77)</f>
        <v>2015</v>
      </c>
    </row>
    <row r="78" customFormat="false" ht="14.5" hidden="false" customHeight="false" outlineLevel="0" collapsed="false">
      <c r="A78" s="178" t="str">
        <f aca="false">'Indicator Data'!A80</f>
        <v>Iceland</v>
      </c>
      <c r="B78" s="220" t="str">
        <f aca="false">'Indicator Data'!B80</f>
        <v>ISL</v>
      </c>
      <c r="C78" s="225" t="n">
        <f aca="false">IF('Indicator Date'!C78="","x",'Indicator Date'!C78)</f>
        <v>2015</v>
      </c>
      <c r="D78" s="225" t="n">
        <f aca="false">IF('Indicator Date'!D78="","x",'Indicator Date'!D78)</f>
        <v>2015</v>
      </c>
      <c r="E78" s="225" t="n">
        <f aca="false">IF('Indicator Date'!E78="","x",'Indicator Date'!E78)</f>
        <v>2015</v>
      </c>
      <c r="F78" s="225" t="n">
        <f aca="false">IF('Indicator Date'!F78="","x",'Indicator Date'!F78)</f>
        <v>2015</v>
      </c>
      <c r="G78" s="225" t="n">
        <f aca="false">IF('Indicator Date'!G78="","x",'Indicator Date'!G78)</f>
        <v>2015</v>
      </c>
      <c r="H78" s="225" t="n">
        <f aca="false">IF('Indicator Date'!H78="","x",'Indicator Date'!H78)</f>
        <v>2015</v>
      </c>
      <c r="I78" s="225" t="n">
        <f aca="false">IF('Indicator Date'!I78="","x",'Indicator Date'!I78)</f>
        <v>2015</v>
      </c>
      <c r="J78" s="225" t="n">
        <f aca="false">IF('Indicator Date'!J78="","x",'Indicator Date'!J78)</f>
        <v>2021</v>
      </c>
      <c r="K78" s="225" t="n">
        <f aca="false">IF('Indicator Date'!K78="","x",'Indicator Date'!K78)</f>
        <v>2021</v>
      </c>
      <c r="L78" s="225" t="n">
        <f aca="false">IF('Indicator Date'!L78="","x",'Indicator Date'!L78)</f>
        <v>2020</v>
      </c>
      <c r="M78" s="225" t="n">
        <f aca="false">IF('Indicator Date'!M78="","x",'Indicator Date'!M78)</f>
        <v>2015</v>
      </c>
      <c r="N78" s="225" t="n">
        <f aca="false">IF('Indicator Date'!N78="","x",'Indicator Date'!N78)</f>
        <v>2015</v>
      </c>
      <c r="O78" s="225" t="n">
        <f aca="false">IF('Indicator Date'!O78="","x",'Indicator Date'!O78)</f>
        <v>2015</v>
      </c>
      <c r="P78" s="225" t="n">
        <f aca="false">IF('Indicator Date'!P78="","x",'Indicator Date'!P78)</f>
        <v>2015</v>
      </c>
      <c r="Q78" s="225" t="n">
        <f aca="false">IF('Indicator Date'!Q78="","x",'Indicator Date'!Q78)</f>
        <v>2020</v>
      </c>
      <c r="R78" s="225" t="n">
        <f aca="false">IF('Indicator Date'!R78="","x",'Indicator Date'!R78)</f>
        <v>2020</v>
      </c>
      <c r="S78" s="225" t="n">
        <f aca="false">IF('Indicator Date'!S78="","x",'Indicator Date'!S78)</f>
        <v>2020</v>
      </c>
      <c r="T78" s="225" t="n">
        <f aca="false">IF('Indicator Date'!T78="","x",'Indicator Date'!T78)</f>
        <v>2020</v>
      </c>
      <c r="U78" s="225" t="n">
        <f aca="false">IF('Indicator Date'!U78="","x",'Indicator Date'!U78)</f>
        <v>2015</v>
      </c>
      <c r="V78" s="225" t="n">
        <f aca="false">IF('Indicator Date'!V78="","x",'Indicator Date'!V78)</f>
        <v>2015</v>
      </c>
      <c r="W78" s="225" t="n">
        <f aca="false">IF('Indicator Date'!W78="","x",'Indicator Date'!W78)</f>
        <v>2015</v>
      </c>
      <c r="X78" s="225" t="n">
        <f aca="false">IF('Indicator Date'!X78="","x",'Indicator Date'!X78)</f>
        <v>2020</v>
      </c>
      <c r="Y78" s="225" t="n">
        <f aca="false">IF('Indicator Date'!Y78="","x",'Indicator Date'!Y78)</f>
        <v>2020</v>
      </c>
      <c r="Z78" s="225" t="n">
        <f aca="false">IF('Indicator Date'!Z78="","x",'Indicator Date'!Z78)</f>
        <v>2020</v>
      </c>
      <c r="AA78" s="225" t="str">
        <f aca="false">IF('Indicator Date'!AA78="","x",'Indicator Date'!AA78)</f>
        <v>x</v>
      </c>
      <c r="AB78" s="225" t="n">
        <f aca="false">IF('Indicator Date'!AB78="","x",'Indicator Date'!AB78)</f>
        <v>2020</v>
      </c>
      <c r="AC78" s="225" t="str">
        <f aca="false">IF('Indicator Date'!AC78="","x",'Indicator Date'!AC78)</f>
        <v>x</v>
      </c>
      <c r="AD78" s="225" t="n">
        <f aca="false">IF('Indicator Date'!AD78="","x",'Indicator Date'!AD78)</f>
        <v>2019</v>
      </c>
      <c r="AE78" s="225" t="n">
        <f aca="false">IF('Indicator Date'!AE78="","x",'Indicator Date'!AE78)</f>
        <v>2019</v>
      </c>
      <c r="AF78" s="225" t="str">
        <f aca="false">IF('Indicator Date'!AF78="","x",'Indicator Date'!AF78)</f>
        <v>x</v>
      </c>
      <c r="AG78" s="225" t="n">
        <f aca="false">IF('Indicator Date'!AG78="","x",'Indicator Date'!AG78)</f>
        <v>2020</v>
      </c>
      <c r="AH78" s="225" t="n">
        <f aca="false">IF('Indicator Date'!AH78="","x",'Indicator Date'!AH78)</f>
        <v>2022</v>
      </c>
      <c r="AI78" s="225" t="n">
        <f aca="false">IF('Indicator Date'!AI78="","x",'Indicator Date'!AI78)</f>
        <v>2021</v>
      </c>
      <c r="AJ78" s="225" t="n">
        <f aca="false">IF('Indicator Date'!AJ78="","x",'Indicator Date'!AJ78)</f>
        <v>2021</v>
      </c>
      <c r="AK78" s="225" t="n">
        <f aca="false">IF('Indicator Date'!AK78="","x",'Indicator Date'!AK78)</f>
        <v>2019</v>
      </c>
      <c r="AL78" s="225" t="str">
        <f aca="false">IF('Indicator Date'!AL78="","x",RIGHT('Indicator Date'!AL78,4))</f>
        <v>x</v>
      </c>
      <c r="AM78" s="225" t="n">
        <f aca="false">IF('Indicator Date'!AM78="","x",'Indicator Date'!AM78)</f>
        <v>2022</v>
      </c>
      <c r="AN78" s="225" t="str">
        <f aca="false">IF('Indicator Date'!AN78="","x",'Indicator Date'!AN78)</f>
        <v>x</v>
      </c>
      <c r="AO78" s="225" t="str">
        <f aca="false">IF('Indicator Date'!AO78="","x",'Indicator Date'!AO78)</f>
        <v>x</v>
      </c>
      <c r="AP78" s="225" t="str">
        <f aca="false">IF('Indicator Date'!AP78="","x",'Indicator Date'!AP78)</f>
        <v>x</v>
      </c>
      <c r="AQ78" s="225" t="n">
        <f aca="false">IF('Indicator Date'!AQ78="","x",'Indicator Date'!AQ78)</f>
        <v>2020</v>
      </c>
      <c r="AR78" s="225" t="n">
        <f aca="false">IF('Indicator Date'!AR78="","x",'Indicator Date'!AR78)</f>
        <v>2020</v>
      </c>
      <c r="AS78" s="225" t="str">
        <f aca="false">IF('Indicator Date'!AS78="","x",'Indicator Date'!AS78)</f>
        <v>x</v>
      </c>
      <c r="AT78" s="225" t="n">
        <f aca="false">IF('Indicator Date'!AT78="","x",'Indicator Date'!AT78)</f>
        <v>2020</v>
      </c>
      <c r="AU78" s="225" t="n">
        <f aca="false">IF('Indicator Date'!AU78="","x",'Indicator Date'!AU78)</f>
        <v>2020</v>
      </c>
      <c r="AV78" s="225" t="n">
        <f aca="false">IF('Indicator Date'!AV78="","x",'Indicator Date'!AV78)</f>
        <v>2020</v>
      </c>
      <c r="AW78" s="225" t="str">
        <f aca="false">IF('Indicator Date'!AW78="","x",'Indicator Date'!AW78)</f>
        <v>x</v>
      </c>
      <c r="AX78" s="225" t="n">
        <f aca="false">IF('Indicator Date'!AX78="","x",'Indicator Date'!AX78)</f>
        <v>2020</v>
      </c>
      <c r="AY78" s="225" t="n">
        <f aca="false">IF('Indicator Date'!AY78="","x",'Indicator Date'!AY78)</f>
        <v>2019</v>
      </c>
      <c r="AZ78" s="225" t="n">
        <f aca="false">IF('Indicator Date'!AZ78="","x",'Indicator Date'!AZ78)</f>
        <v>2017</v>
      </c>
      <c r="BA78" s="225" t="n">
        <f aca="false">IF('Indicator Date'!BA78="","x",'Indicator Date'!BA78)</f>
        <v>2020</v>
      </c>
      <c r="BB78" s="225" t="n">
        <f aca="false">IF('Indicator Date'!BB78="","x",'Indicator Date'!BB78)</f>
        <v>2021</v>
      </c>
      <c r="BC78" s="225" t="n">
        <f aca="false">IF('Indicator Date'!BC78="","x",'Indicator Date'!BC78)</f>
        <v>2022</v>
      </c>
      <c r="BD78" s="225" t="n">
        <f aca="false">IF('Indicator Date'!BD78="","x",YEAR('Indicator Date'!BD78))</f>
        <v>2022</v>
      </c>
      <c r="BE78" s="225" t="n">
        <f aca="false">IF('Indicator Date'!BE78="","x",YEAR('Indicator Date'!BE78))</f>
        <v>2022</v>
      </c>
      <c r="BF78" s="225" t="n">
        <f aca="false">IF('Indicator Date'!BF78="","x",'Indicator Date'!BF78)</f>
        <v>2021</v>
      </c>
      <c r="BG78" s="225" t="n">
        <f aca="false">IF('Indicator Date'!BG78="","x",'Indicator Date'!BG78)</f>
        <v>2020</v>
      </c>
      <c r="BH78" s="225" t="n">
        <f aca="false">IF('Indicator Date'!BH78="","x",'Indicator Date'!BH78)</f>
        <v>2020</v>
      </c>
      <c r="BI78" s="225" t="str">
        <f aca="false">IF('Indicator Date'!BI78="","x",'Indicator Date'!BI78)</f>
        <v>x</v>
      </c>
      <c r="BJ78" s="225" t="n">
        <f aca="false">IF('Indicator Date'!BJ78="","x",'Indicator Date'!BJ78)</f>
        <v>2020</v>
      </c>
      <c r="BK78" s="225" t="n">
        <f aca="false">IF('Indicator Date'!BK78="","x",'Indicator Date'!BK78)</f>
        <v>2021</v>
      </c>
      <c r="BL78" s="225" t="n">
        <f aca="false">IF('Indicator Date'!BL78="","x",'Indicator Date'!BL78)</f>
        <v>2020</v>
      </c>
      <c r="BM78" s="225" t="str">
        <f aca="false">IF('Indicator Date'!BM78="","x",'Indicator Date'!BM78)</f>
        <v>x</v>
      </c>
      <c r="BN78" s="225" t="n">
        <f aca="false">IF('Indicator Date'!BN78="","x",'Indicator Date'!BN78)</f>
        <v>2020</v>
      </c>
      <c r="BO78" s="225" t="n">
        <f aca="false">IF('Indicator Date'!BO78="","x",'Indicator Date'!BO78)</f>
        <v>2020</v>
      </c>
      <c r="BP78" s="225" t="n">
        <f aca="false">IF('Indicator Date'!BP78="","x",'Indicator Date'!BP78)</f>
        <v>2014</v>
      </c>
      <c r="BQ78" s="225" t="n">
        <f aca="false">IF('Indicator Date'!BQ78="","x",'Indicator Date'!BQ78)</f>
        <v>2020</v>
      </c>
      <c r="BR78" s="225" t="n">
        <f aca="false">IF('Indicator Date'!BR78="","x",'Indicator Date'!BR78)</f>
        <v>2020</v>
      </c>
      <c r="BS78" s="225" t="n">
        <f aca="false">IF('Indicator Date'!BS78="","x",'Indicator Date'!BS78)</f>
        <v>2017</v>
      </c>
      <c r="BT78" s="225" t="n">
        <f aca="false">IF('Indicator Date'!BT78="","x",'Indicator Date'!BT78)</f>
        <v>2020</v>
      </c>
      <c r="BU78" s="225" t="n">
        <f aca="false">IF('Indicator Date'!BU78="","x",'Indicator Date'!BU78)</f>
        <v>2020</v>
      </c>
      <c r="BV78" s="225" t="n">
        <f aca="false">IF('Indicator Date'!BV78="","x",'Indicator Date'!BV78)</f>
        <v>2020</v>
      </c>
      <c r="BW78" s="225" t="n">
        <f aca="false">IF('Indicator Date'!BW78="","x",'Indicator Date'!BW78)</f>
        <v>2019</v>
      </c>
      <c r="BX78" s="225" t="n">
        <f aca="false">IF('Indicator Date'!BX78="","x",'Indicator Date'!BX78)</f>
        <v>2017</v>
      </c>
      <c r="BY78" s="225" t="n">
        <f aca="false">IF('Indicator Date'!BY78="","x",'Indicator Date'!BY78)</f>
        <v>2020</v>
      </c>
      <c r="BZ78" s="225" t="n">
        <f aca="false">IF('Indicator Date'!BZ78="","x",'Indicator Date'!BZ78)</f>
        <v>2021</v>
      </c>
      <c r="CA78" s="225" t="n">
        <f aca="false">IF('Indicator Date'!CA78="","x",'Indicator Date'!CA78)</f>
        <v>2015</v>
      </c>
    </row>
    <row r="79" customFormat="false" ht="14.5" hidden="false" customHeight="false" outlineLevel="0" collapsed="false">
      <c r="A79" s="178" t="str">
        <f aca="false">'Indicator Data'!A81</f>
        <v>India</v>
      </c>
      <c r="B79" s="220" t="str">
        <f aca="false">'Indicator Data'!B81</f>
        <v>IND</v>
      </c>
      <c r="C79" s="225" t="n">
        <f aca="false">IF('Indicator Date'!C79="","x",'Indicator Date'!C79)</f>
        <v>2015</v>
      </c>
      <c r="D79" s="225" t="n">
        <f aca="false">IF('Indicator Date'!D79="","x",'Indicator Date'!D79)</f>
        <v>2015</v>
      </c>
      <c r="E79" s="225" t="n">
        <f aca="false">IF('Indicator Date'!E79="","x",'Indicator Date'!E79)</f>
        <v>2015</v>
      </c>
      <c r="F79" s="225" t="n">
        <f aca="false">IF('Indicator Date'!F79="","x",'Indicator Date'!F79)</f>
        <v>2015</v>
      </c>
      <c r="G79" s="225" t="n">
        <f aca="false">IF('Indicator Date'!G79="","x",'Indicator Date'!G79)</f>
        <v>2015</v>
      </c>
      <c r="H79" s="225" t="n">
        <f aca="false">IF('Indicator Date'!H79="","x",'Indicator Date'!H79)</f>
        <v>2015</v>
      </c>
      <c r="I79" s="225" t="n">
        <f aca="false">IF('Indicator Date'!I79="","x",'Indicator Date'!I79)</f>
        <v>2015</v>
      </c>
      <c r="J79" s="225" t="n">
        <f aca="false">IF('Indicator Date'!J79="","x",'Indicator Date'!J79)</f>
        <v>2021</v>
      </c>
      <c r="K79" s="225" t="n">
        <f aca="false">IF('Indicator Date'!K79="","x",'Indicator Date'!K79)</f>
        <v>2021</v>
      </c>
      <c r="L79" s="225" t="n">
        <f aca="false">IF('Indicator Date'!L79="","x",'Indicator Date'!L79)</f>
        <v>2020</v>
      </c>
      <c r="M79" s="225" t="n">
        <f aca="false">IF('Indicator Date'!M79="","x",'Indicator Date'!M79)</f>
        <v>2015</v>
      </c>
      <c r="N79" s="225" t="n">
        <f aca="false">IF('Indicator Date'!N79="","x",'Indicator Date'!N79)</f>
        <v>2015</v>
      </c>
      <c r="O79" s="225" t="n">
        <f aca="false">IF('Indicator Date'!O79="","x",'Indicator Date'!O79)</f>
        <v>2015</v>
      </c>
      <c r="P79" s="225" t="n">
        <f aca="false">IF('Indicator Date'!P79="","x",'Indicator Date'!P79)</f>
        <v>2015</v>
      </c>
      <c r="Q79" s="225" t="n">
        <f aca="false">IF('Indicator Date'!Q79="","x",'Indicator Date'!Q79)</f>
        <v>2020</v>
      </c>
      <c r="R79" s="225" t="n">
        <f aca="false">IF('Indicator Date'!R79="","x",'Indicator Date'!R79)</f>
        <v>2020</v>
      </c>
      <c r="S79" s="225" t="n">
        <f aca="false">IF('Indicator Date'!S79="","x",'Indicator Date'!S79)</f>
        <v>2020</v>
      </c>
      <c r="T79" s="225" t="n">
        <f aca="false">IF('Indicator Date'!T79="","x",'Indicator Date'!T79)</f>
        <v>2020</v>
      </c>
      <c r="U79" s="225" t="n">
        <f aca="false">IF('Indicator Date'!U79="","x",'Indicator Date'!U79)</f>
        <v>2015</v>
      </c>
      <c r="V79" s="225" t="n">
        <f aca="false">IF('Indicator Date'!V79="","x",'Indicator Date'!V79)</f>
        <v>2015</v>
      </c>
      <c r="W79" s="225" t="n">
        <f aca="false">IF('Indicator Date'!W79="","x",'Indicator Date'!W79)</f>
        <v>2015</v>
      </c>
      <c r="X79" s="225" t="n">
        <f aca="false">IF('Indicator Date'!X79="","x",'Indicator Date'!X79)</f>
        <v>2020</v>
      </c>
      <c r="Y79" s="225" t="n">
        <f aca="false">IF('Indicator Date'!Y79="","x",'Indicator Date'!Y79)</f>
        <v>2020</v>
      </c>
      <c r="Z79" s="225" t="n">
        <f aca="false">IF('Indicator Date'!Z79="","x",'Indicator Date'!Z79)</f>
        <v>2020</v>
      </c>
      <c r="AA79" s="225" t="n">
        <f aca="false">IF('Indicator Date'!AA79="","x",'Indicator Date'!AA79)</f>
        <v>2015</v>
      </c>
      <c r="AB79" s="225" t="n">
        <f aca="false">IF('Indicator Date'!AB79="","x",'Indicator Date'!AB79)</f>
        <v>2020</v>
      </c>
      <c r="AC79" s="225" t="n">
        <f aca="false">IF('Indicator Date'!AC79="","x",'Indicator Date'!AC79)</f>
        <v>2020</v>
      </c>
      <c r="AD79" s="225" t="n">
        <f aca="false">IF('Indicator Date'!AD79="","x",'Indicator Date'!AD79)</f>
        <v>2017</v>
      </c>
      <c r="AE79" s="225" t="n">
        <f aca="false">IF('Indicator Date'!AE79="","x",'Indicator Date'!AE79)</f>
        <v>2020</v>
      </c>
      <c r="AF79" s="225" t="n">
        <f aca="false">IF('Indicator Date'!AF79="","x",'Indicator Date'!AF79)</f>
        <v>2018</v>
      </c>
      <c r="AG79" s="225" t="n">
        <f aca="false">IF('Indicator Date'!AG79="","x",'Indicator Date'!AG79)</f>
        <v>2020</v>
      </c>
      <c r="AH79" s="225" t="n">
        <f aca="false">IF('Indicator Date'!AH79="","x",'Indicator Date'!AH79)</f>
        <v>2022</v>
      </c>
      <c r="AI79" s="225" t="n">
        <f aca="false">IF('Indicator Date'!AI79="","x",'Indicator Date'!AI79)</f>
        <v>2021</v>
      </c>
      <c r="AJ79" s="225" t="n">
        <f aca="false">IF('Indicator Date'!AJ79="","x",'Indicator Date'!AJ79)</f>
        <v>2021</v>
      </c>
      <c r="AK79" s="225" t="n">
        <f aca="false">IF('Indicator Date'!AK79="","x",'Indicator Date'!AK79)</f>
        <v>2019</v>
      </c>
      <c r="AL79" s="225" t="str">
        <f aca="false">IF('Indicator Date'!AL79="","x",RIGHT('Indicator Date'!AL79,4))</f>
        <v>2016</v>
      </c>
      <c r="AM79" s="225" t="n">
        <f aca="false">IF('Indicator Date'!AM79="","x",'Indicator Date'!AM79)</f>
        <v>2022</v>
      </c>
      <c r="AN79" s="225" t="n">
        <f aca="false">IF('Indicator Date'!AN79="","x",'Indicator Date'!AN79)</f>
        <v>2019</v>
      </c>
      <c r="AO79" s="225" t="n">
        <f aca="false">IF('Indicator Date'!AO79="","x",'Indicator Date'!AO79)</f>
        <v>2020</v>
      </c>
      <c r="AP79" s="225" t="n">
        <f aca="false">IF('Indicator Date'!AP79="","x",'Indicator Date'!AP79)</f>
        <v>2020</v>
      </c>
      <c r="AQ79" s="225" t="n">
        <f aca="false">IF('Indicator Date'!AQ79="","x",'Indicator Date'!AQ79)</f>
        <v>2020</v>
      </c>
      <c r="AR79" s="225" t="n">
        <f aca="false">IF('Indicator Date'!AR79="","x",'Indicator Date'!AR79)</f>
        <v>2020</v>
      </c>
      <c r="AS79" s="225" t="n">
        <f aca="false">IF('Indicator Date'!AS79="","x",'Indicator Date'!AS79)</f>
        <v>2017</v>
      </c>
      <c r="AT79" s="225" t="n">
        <f aca="false">IF('Indicator Date'!AT79="","x",'Indicator Date'!AT79)</f>
        <v>2020</v>
      </c>
      <c r="AU79" s="225" t="str">
        <f aca="false">IF('Indicator Date'!AU79="","x",'Indicator Date'!AU79)</f>
        <v>x</v>
      </c>
      <c r="AV79" s="225" t="str">
        <f aca="false">IF('Indicator Date'!AV79="","x",'Indicator Date'!AV79)</f>
        <v>x</v>
      </c>
      <c r="AW79" s="225" t="n">
        <f aca="false">IF('Indicator Date'!AW79="","x",'Indicator Date'!AW79)</f>
        <v>2020</v>
      </c>
      <c r="AX79" s="225" t="n">
        <f aca="false">IF('Indicator Date'!AX79="","x",'Indicator Date'!AX79)</f>
        <v>2020</v>
      </c>
      <c r="AY79" s="225" t="n">
        <f aca="false">IF('Indicator Date'!AY79="","x",'Indicator Date'!AY79)</f>
        <v>2019</v>
      </c>
      <c r="AZ79" s="225" t="n">
        <f aca="false">IF('Indicator Date'!AZ79="","x",'Indicator Date'!AZ79)</f>
        <v>2011</v>
      </c>
      <c r="BA79" s="225" t="n">
        <f aca="false">IF('Indicator Date'!BA79="","x",'Indicator Date'!BA79)</f>
        <v>2020</v>
      </c>
      <c r="BB79" s="225" t="n">
        <f aca="false">IF('Indicator Date'!BB79="","x",'Indicator Date'!BB79)</f>
        <v>2021</v>
      </c>
      <c r="BC79" s="225" t="n">
        <f aca="false">IF('Indicator Date'!BC79="","x",'Indicator Date'!BC79)</f>
        <v>2022</v>
      </c>
      <c r="BD79" s="225" t="n">
        <f aca="false">IF('Indicator Date'!BD79="","x",YEAR('Indicator Date'!BD79))</f>
        <v>2022</v>
      </c>
      <c r="BE79" s="225" t="n">
        <f aca="false">IF('Indicator Date'!BE79="","x",YEAR('Indicator Date'!BE79))</f>
        <v>2021</v>
      </c>
      <c r="BF79" s="225" t="n">
        <f aca="false">IF('Indicator Date'!BF79="","x",'Indicator Date'!BF79)</f>
        <v>2021</v>
      </c>
      <c r="BG79" s="225" t="n">
        <f aca="false">IF('Indicator Date'!BG79="","x",'Indicator Date'!BG79)</f>
        <v>2020</v>
      </c>
      <c r="BH79" s="225" t="n">
        <f aca="false">IF('Indicator Date'!BH79="","x",'Indicator Date'!BH79)</f>
        <v>2020</v>
      </c>
      <c r="BI79" s="225" t="n">
        <f aca="false">IF('Indicator Date'!BI79="","x",'Indicator Date'!BI79)</f>
        <v>2015</v>
      </c>
      <c r="BJ79" s="225" t="n">
        <f aca="false">IF('Indicator Date'!BJ79="","x",'Indicator Date'!BJ79)</f>
        <v>2020</v>
      </c>
      <c r="BK79" s="225" t="n">
        <f aca="false">IF('Indicator Date'!BK79="","x",'Indicator Date'!BK79)</f>
        <v>2021</v>
      </c>
      <c r="BL79" s="225" t="n">
        <f aca="false">IF('Indicator Date'!BL79="","x",'Indicator Date'!BL79)</f>
        <v>2020</v>
      </c>
      <c r="BM79" s="225" t="n">
        <f aca="false">IF('Indicator Date'!BM79="","x",'Indicator Date'!BM79)</f>
        <v>2018</v>
      </c>
      <c r="BN79" s="225" t="n">
        <f aca="false">IF('Indicator Date'!BN79="","x",'Indicator Date'!BN79)</f>
        <v>2020</v>
      </c>
      <c r="BO79" s="225" t="n">
        <f aca="false">IF('Indicator Date'!BO79="","x",'Indicator Date'!BO79)</f>
        <v>2020</v>
      </c>
      <c r="BP79" s="225" t="n">
        <f aca="false">IF('Indicator Date'!BP79="","x",'Indicator Date'!BP79)</f>
        <v>2014</v>
      </c>
      <c r="BQ79" s="225" t="n">
        <f aca="false">IF('Indicator Date'!BQ79="","x",'Indicator Date'!BQ79)</f>
        <v>2020</v>
      </c>
      <c r="BR79" s="225" t="n">
        <f aca="false">IF('Indicator Date'!BR79="","x",'Indicator Date'!BR79)</f>
        <v>2020</v>
      </c>
      <c r="BS79" s="225" t="n">
        <f aca="false">IF('Indicator Date'!BS79="","x",'Indicator Date'!BS79)</f>
        <v>2017</v>
      </c>
      <c r="BT79" s="225" t="n">
        <f aca="false">IF('Indicator Date'!BT79="","x",'Indicator Date'!BT79)</f>
        <v>2020</v>
      </c>
      <c r="BU79" s="225" t="n">
        <f aca="false">IF('Indicator Date'!BU79="","x",'Indicator Date'!BU79)</f>
        <v>2020</v>
      </c>
      <c r="BV79" s="225" t="n">
        <f aca="false">IF('Indicator Date'!BV79="","x",'Indicator Date'!BV79)</f>
        <v>2020</v>
      </c>
      <c r="BW79" s="225" t="n">
        <f aca="false">IF('Indicator Date'!BW79="","x",'Indicator Date'!BW79)</f>
        <v>2019</v>
      </c>
      <c r="BX79" s="225" t="n">
        <f aca="false">IF('Indicator Date'!BX79="","x",'Indicator Date'!BX79)</f>
        <v>2017</v>
      </c>
      <c r="BY79" s="225" t="n">
        <f aca="false">IF('Indicator Date'!BY79="","x",'Indicator Date'!BY79)</f>
        <v>2020</v>
      </c>
      <c r="BZ79" s="225" t="n">
        <f aca="false">IF('Indicator Date'!BZ79="","x",'Indicator Date'!BZ79)</f>
        <v>2021</v>
      </c>
      <c r="CA79" s="225" t="n">
        <f aca="false">IF('Indicator Date'!CA79="","x",'Indicator Date'!CA79)</f>
        <v>2015</v>
      </c>
    </row>
    <row r="80" customFormat="false" ht="14.5" hidden="false" customHeight="false" outlineLevel="0" collapsed="false">
      <c r="A80" s="178" t="str">
        <f aca="false">'Indicator Data'!A82</f>
        <v>Indonesia</v>
      </c>
      <c r="B80" s="220" t="str">
        <f aca="false">'Indicator Data'!B82</f>
        <v>IDN</v>
      </c>
      <c r="C80" s="225" t="n">
        <f aca="false">IF('Indicator Date'!C80="","x",'Indicator Date'!C80)</f>
        <v>2015</v>
      </c>
      <c r="D80" s="225" t="n">
        <f aca="false">IF('Indicator Date'!D80="","x",'Indicator Date'!D80)</f>
        <v>2015</v>
      </c>
      <c r="E80" s="225" t="n">
        <f aca="false">IF('Indicator Date'!E80="","x",'Indicator Date'!E80)</f>
        <v>2015</v>
      </c>
      <c r="F80" s="225" t="n">
        <f aca="false">IF('Indicator Date'!F80="","x",'Indicator Date'!F80)</f>
        <v>2015</v>
      </c>
      <c r="G80" s="225" t="n">
        <f aca="false">IF('Indicator Date'!G80="","x",'Indicator Date'!G80)</f>
        <v>2015</v>
      </c>
      <c r="H80" s="225" t="n">
        <f aca="false">IF('Indicator Date'!H80="","x",'Indicator Date'!H80)</f>
        <v>2015</v>
      </c>
      <c r="I80" s="225" t="n">
        <f aca="false">IF('Indicator Date'!I80="","x",'Indicator Date'!I80)</f>
        <v>2015</v>
      </c>
      <c r="J80" s="225" t="n">
        <f aca="false">IF('Indicator Date'!J80="","x",'Indicator Date'!J80)</f>
        <v>2021</v>
      </c>
      <c r="K80" s="225" t="n">
        <f aca="false">IF('Indicator Date'!K80="","x",'Indicator Date'!K80)</f>
        <v>2021</v>
      </c>
      <c r="L80" s="225" t="n">
        <f aca="false">IF('Indicator Date'!L80="","x",'Indicator Date'!L80)</f>
        <v>2020</v>
      </c>
      <c r="M80" s="225" t="n">
        <f aca="false">IF('Indicator Date'!M80="","x",'Indicator Date'!M80)</f>
        <v>2015</v>
      </c>
      <c r="N80" s="225" t="n">
        <f aca="false">IF('Indicator Date'!N80="","x",'Indicator Date'!N80)</f>
        <v>2015</v>
      </c>
      <c r="O80" s="225" t="n">
        <f aca="false">IF('Indicator Date'!O80="","x",'Indicator Date'!O80)</f>
        <v>2015</v>
      </c>
      <c r="P80" s="225" t="n">
        <f aca="false">IF('Indicator Date'!P80="","x",'Indicator Date'!P80)</f>
        <v>2015</v>
      </c>
      <c r="Q80" s="225" t="n">
        <f aca="false">IF('Indicator Date'!Q80="","x",'Indicator Date'!Q80)</f>
        <v>2020</v>
      </c>
      <c r="R80" s="225" t="n">
        <f aca="false">IF('Indicator Date'!R80="","x",'Indicator Date'!R80)</f>
        <v>2020</v>
      </c>
      <c r="S80" s="225" t="n">
        <f aca="false">IF('Indicator Date'!S80="","x",'Indicator Date'!S80)</f>
        <v>2020</v>
      </c>
      <c r="T80" s="225" t="n">
        <f aca="false">IF('Indicator Date'!T80="","x",'Indicator Date'!T80)</f>
        <v>2020</v>
      </c>
      <c r="U80" s="225" t="n">
        <f aca="false">IF('Indicator Date'!U80="","x",'Indicator Date'!U80)</f>
        <v>2015</v>
      </c>
      <c r="V80" s="225" t="n">
        <f aca="false">IF('Indicator Date'!V80="","x",'Indicator Date'!V80)</f>
        <v>2015</v>
      </c>
      <c r="W80" s="225" t="n">
        <f aca="false">IF('Indicator Date'!W80="","x",'Indicator Date'!W80)</f>
        <v>2015</v>
      </c>
      <c r="X80" s="225" t="n">
        <f aca="false">IF('Indicator Date'!X80="","x",'Indicator Date'!X80)</f>
        <v>2020</v>
      </c>
      <c r="Y80" s="225" t="n">
        <f aca="false">IF('Indicator Date'!Y80="","x",'Indicator Date'!Y80)</f>
        <v>2020</v>
      </c>
      <c r="Z80" s="225" t="n">
        <f aca="false">IF('Indicator Date'!Z80="","x",'Indicator Date'!Z80)</f>
        <v>2020</v>
      </c>
      <c r="AA80" s="225" t="n">
        <f aca="false">IF('Indicator Date'!AA80="","x",'Indicator Date'!AA80)</f>
        <v>2017</v>
      </c>
      <c r="AB80" s="225" t="n">
        <f aca="false">IF('Indicator Date'!AB80="","x",'Indicator Date'!AB80)</f>
        <v>2020</v>
      </c>
      <c r="AC80" s="225" t="n">
        <f aca="false">IF('Indicator Date'!AC80="","x",'Indicator Date'!AC80)</f>
        <v>2020</v>
      </c>
      <c r="AD80" s="225" t="n">
        <f aca="false">IF('Indicator Date'!AD80="","x",'Indicator Date'!AD80)</f>
        <v>2018</v>
      </c>
      <c r="AE80" s="225" t="n">
        <f aca="false">IF('Indicator Date'!AE80="","x",'Indicator Date'!AE80)</f>
        <v>2020</v>
      </c>
      <c r="AF80" s="225" t="n">
        <f aca="false">IF('Indicator Date'!AF80="","x",'Indicator Date'!AF80)</f>
        <v>2018</v>
      </c>
      <c r="AG80" s="225" t="n">
        <f aca="false">IF('Indicator Date'!AG80="","x",'Indicator Date'!AG80)</f>
        <v>2020</v>
      </c>
      <c r="AH80" s="225" t="n">
        <f aca="false">IF('Indicator Date'!AH80="","x",'Indicator Date'!AH80)</f>
        <v>2022</v>
      </c>
      <c r="AI80" s="225" t="n">
        <f aca="false">IF('Indicator Date'!AI80="","x",'Indicator Date'!AI80)</f>
        <v>2021</v>
      </c>
      <c r="AJ80" s="225" t="n">
        <f aca="false">IF('Indicator Date'!AJ80="","x",'Indicator Date'!AJ80)</f>
        <v>2021</v>
      </c>
      <c r="AK80" s="225" t="n">
        <f aca="false">IF('Indicator Date'!AK80="","x",'Indicator Date'!AK80)</f>
        <v>2019</v>
      </c>
      <c r="AL80" s="225" t="str">
        <f aca="false">IF('Indicator Date'!AL80="","x",RIGHT('Indicator Date'!AL80,4))</f>
        <v>2017</v>
      </c>
      <c r="AM80" s="225" t="n">
        <f aca="false">IF('Indicator Date'!AM80="","x",'Indicator Date'!AM80)</f>
        <v>2022</v>
      </c>
      <c r="AN80" s="225" t="n">
        <f aca="false">IF('Indicator Date'!AN80="","x",'Indicator Date'!AN80)</f>
        <v>2019</v>
      </c>
      <c r="AO80" s="225" t="n">
        <f aca="false">IF('Indicator Date'!AO80="","x",'Indicator Date'!AO80)</f>
        <v>2020</v>
      </c>
      <c r="AP80" s="225" t="n">
        <f aca="false">IF('Indicator Date'!AP80="","x",'Indicator Date'!AP80)</f>
        <v>2020</v>
      </c>
      <c r="AQ80" s="225" t="n">
        <f aca="false">IF('Indicator Date'!AQ80="","x",'Indicator Date'!AQ80)</f>
        <v>2020</v>
      </c>
      <c r="AR80" s="225" t="n">
        <f aca="false">IF('Indicator Date'!AR80="","x",'Indicator Date'!AR80)</f>
        <v>2020</v>
      </c>
      <c r="AS80" s="225" t="n">
        <f aca="false">IF('Indicator Date'!AS80="","x",'Indicator Date'!AS80)</f>
        <v>2018</v>
      </c>
      <c r="AT80" s="225" t="n">
        <f aca="false">IF('Indicator Date'!AT80="","x",'Indicator Date'!AT80)</f>
        <v>2020</v>
      </c>
      <c r="AU80" s="225" t="n">
        <f aca="false">IF('Indicator Date'!AU80="","x",'Indicator Date'!AU80)</f>
        <v>2020</v>
      </c>
      <c r="AV80" s="225" t="n">
        <f aca="false">IF('Indicator Date'!AV80="","x",'Indicator Date'!AV80)</f>
        <v>2020</v>
      </c>
      <c r="AW80" s="225" t="n">
        <f aca="false">IF('Indicator Date'!AW80="","x",'Indicator Date'!AW80)</f>
        <v>2020</v>
      </c>
      <c r="AX80" s="225" t="n">
        <f aca="false">IF('Indicator Date'!AX80="","x",'Indicator Date'!AX80)</f>
        <v>2020</v>
      </c>
      <c r="AY80" s="225" t="n">
        <f aca="false">IF('Indicator Date'!AY80="","x",'Indicator Date'!AY80)</f>
        <v>2019</v>
      </c>
      <c r="AZ80" s="225" t="n">
        <f aca="false">IF('Indicator Date'!AZ80="","x",'Indicator Date'!AZ80)</f>
        <v>2020</v>
      </c>
      <c r="BA80" s="225" t="n">
        <f aca="false">IF('Indicator Date'!BA80="","x",'Indicator Date'!BA80)</f>
        <v>2020</v>
      </c>
      <c r="BB80" s="225" t="n">
        <f aca="false">IF('Indicator Date'!BB80="","x",'Indicator Date'!BB80)</f>
        <v>2021</v>
      </c>
      <c r="BC80" s="225" t="n">
        <f aca="false">IF('Indicator Date'!BC80="","x",'Indicator Date'!BC80)</f>
        <v>2022</v>
      </c>
      <c r="BD80" s="225" t="n">
        <f aca="false">IF('Indicator Date'!BD80="","x",YEAR('Indicator Date'!BD80))</f>
        <v>2022</v>
      </c>
      <c r="BE80" s="225" t="n">
        <f aca="false">IF('Indicator Date'!BE80="","x",YEAR('Indicator Date'!BE80))</f>
        <v>2021</v>
      </c>
      <c r="BF80" s="225" t="n">
        <f aca="false">IF('Indicator Date'!BF80="","x",'Indicator Date'!BF80)</f>
        <v>2021</v>
      </c>
      <c r="BG80" s="225" t="n">
        <f aca="false">IF('Indicator Date'!BG80="","x",'Indicator Date'!BG80)</f>
        <v>2020</v>
      </c>
      <c r="BH80" s="225" t="n">
        <f aca="false">IF('Indicator Date'!BH80="","x",'Indicator Date'!BH80)</f>
        <v>2020</v>
      </c>
      <c r="BI80" s="225" t="n">
        <f aca="false">IF('Indicator Date'!BI80="","x",'Indicator Date'!BI80)</f>
        <v>2015</v>
      </c>
      <c r="BJ80" s="225" t="n">
        <f aca="false">IF('Indicator Date'!BJ80="","x",'Indicator Date'!BJ80)</f>
        <v>2020</v>
      </c>
      <c r="BK80" s="225" t="n">
        <f aca="false">IF('Indicator Date'!BK80="","x",'Indicator Date'!BK80)</f>
        <v>2021</v>
      </c>
      <c r="BL80" s="225" t="n">
        <f aca="false">IF('Indicator Date'!BL80="","x",'Indicator Date'!BL80)</f>
        <v>2020</v>
      </c>
      <c r="BM80" s="225" t="n">
        <f aca="false">IF('Indicator Date'!BM80="","x",'Indicator Date'!BM80)</f>
        <v>2020</v>
      </c>
      <c r="BN80" s="225" t="n">
        <f aca="false">IF('Indicator Date'!BN80="","x",'Indicator Date'!BN80)</f>
        <v>2020</v>
      </c>
      <c r="BO80" s="225" t="n">
        <f aca="false">IF('Indicator Date'!BO80="","x",'Indicator Date'!BO80)</f>
        <v>2020</v>
      </c>
      <c r="BP80" s="225" t="n">
        <f aca="false">IF('Indicator Date'!BP80="","x",'Indicator Date'!BP80)</f>
        <v>2014</v>
      </c>
      <c r="BQ80" s="225" t="n">
        <f aca="false">IF('Indicator Date'!BQ80="","x",'Indicator Date'!BQ80)</f>
        <v>2020</v>
      </c>
      <c r="BR80" s="225" t="n">
        <f aca="false">IF('Indicator Date'!BR80="","x",'Indicator Date'!BR80)</f>
        <v>2020</v>
      </c>
      <c r="BS80" s="225" t="n">
        <f aca="false">IF('Indicator Date'!BS80="","x",'Indicator Date'!BS80)</f>
        <v>2017</v>
      </c>
      <c r="BT80" s="225" t="n">
        <f aca="false">IF('Indicator Date'!BT80="","x",'Indicator Date'!BT80)</f>
        <v>2020</v>
      </c>
      <c r="BU80" s="225" t="n">
        <f aca="false">IF('Indicator Date'!BU80="","x",'Indicator Date'!BU80)</f>
        <v>2020</v>
      </c>
      <c r="BV80" s="225" t="n">
        <f aca="false">IF('Indicator Date'!BV80="","x",'Indicator Date'!BV80)</f>
        <v>2020</v>
      </c>
      <c r="BW80" s="225" t="n">
        <f aca="false">IF('Indicator Date'!BW80="","x",'Indicator Date'!BW80)</f>
        <v>2019</v>
      </c>
      <c r="BX80" s="225" t="n">
        <f aca="false">IF('Indicator Date'!BX80="","x",'Indicator Date'!BX80)</f>
        <v>2017</v>
      </c>
      <c r="BY80" s="225" t="n">
        <f aca="false">IF('Indicator Date'!BY80="","x",'Indicator Date'!BY80)</f>
        <v>2020</v>
      </c>
      <c r="BZ80" s="225" t="n">
        <f aca="false">IF('Indicator Date'!BZ80="","x",'Indicator Date'!BZ80)</f>
        <v>2021</v>
      </c>
      <c r="CA80" s="225" t="n">
        <f aca="false">IF('Indicator Date'!CA80="","x",'Indicator Date'!CA80)</f>
        <v>2015</v>
      </c>
    </row>
    <row r="81" customFormat="false" ht="14.5" hidden="false" customHeight="false" outlineLevel="0" collapsed="false">
      <c r="A81" s="178" t="str">
        <f aca="false">'Indicator Data'!A83</f>
        <v>Iran</v>
      </c>
      <c r="B81" s="220" t="str">
        <f aca="false">'Indicator Data'!B83</f>
        <v>IRN</v>
      </c>
      <c r="C81" s="225" t="n">
        <f aca="false">IF('Indicator Date'!C81="","x",'Indicator Date'!C81)</f>
        <v>2015</v>
      </c>
      <c r="D81" s="225" t="n">
        <f aca="false">IF('Indicator Date'!D81="","x",'Indicator Date'!D81)</f>
        <v>2015</v>
      </c>
      <c r="E81" s="225" t="n">
        <f aca="false">IF('Indicator Date'!E81="","x",'Indicator Date'!E81)</f>
        <v>2015</v>
      </c>
      <c r="F81" s="225" t="n">
        <f aca="false">IF('Indicator Date'!F81="","x",'Indicator Date'!F81)</f>
        <v>2015</v>
      </c>
      <c r="G81" s="225" t="n">
        <f aca="false">IF('Indicator Date'!G81="","x",'Indicator Date'!G81)</f>
        <v>2015</v>
      </c>
      <c r="H81" s="225" t="n">
        <f aca="false">IF('Indicator Date'!H81="","x",'Indicator Date'!H81)</f>
        <v>2015</v>
      </c>
      <c r="I81" s="225" t="n">
        <f aca="false">IF('Indicator Date'!I81="","x",'Indicator Date'!I81)</f>
        <v>2015</v>
      </c>
      <c r="J81" s="225" t="n">
        <f aca="false">IF('Indicator Date'!J81="","x",'Indicator Date'!J81)</f>
        <v>2021</v>
      </c>
      <c r="K81" s="225" t="n">
        <f aca="false">IF('Indicator Date'!K81="","x",'Indicator Date'!K81)</f>
        <v>2021</v>
      </c>
      <c r="L81" s="225" t="n">
        <f aca="false">IF('Indicator Date'!L81="","x",'Indicator Date'!L81)</f>
        <v>2020</v>
      </c>
      <c r="M81" s="225" t="n">
        <f aca="false">IF('Indicator Date'!M81="","x",'Indicator Date'!M81)</f>
        <v>2015</v>
      </c>
      <c r="N81" s="225" t="n">
        <f aca="false">IF('Indicator Date'!N81="","x",'Indicator Date'!N81)</f>
        <v>2015</v>
      </c>
      <c r="O81" s="225" t="n">
        <f aca="false">IF('Indicator Date'!O81="","x",'Indicator Date'!O81)</f>
        <v>2015</v>
      </c>
      <c r="P81" s="225" t="n">
        <f aca="false">IF('Indicator Date'!P81="","x",'Indicator Date'!P81)</f>
        <v>2015</v>
      </c>
      <c r="Q81" s="225" t="n">
        <f aca="false">IF('Indicator Date'!Q81="","x",'Indicator Date'!Q81)</f>
        <v>2020</v>
      </c>
      <c r="R81" s="225" t="n">
        <f aca="false">IF('Indicator Date'!R81="","x",'Indicator Date'!R81)</f>
        <v>2020</v>
      </c>
      <c r="S81" s="225" t="n">
        <f aca="false">IF('Indicator Date'!S81="","x",'Indicator Date'!S81)</f>
        <v>2020</v>
      </c>
      <c r="T81" s="225" t="n">
        <f aca="false">IF('Indicator Date'!T81="","x",'Indicator Date'!T81)</f>
        <v>2020</v>
      </c>
      <c r="U81" s="225" t="n">
        <f aca="false">IF('Indicator Date'!U81="","x",'Indicator Date'!U81)</f>
        <v>2015</v>
      </c>
      <c r="V81" s="225" t="n">
        <f aca="false">IF('Indicator Date'!V81="","x",'Indicator Date'!V81)</f>
        <v>2015</v>
      </c>
      <c r="W81" s="225" t="n">
        <f aca="false">IF('Indicator Date'!W81="","x",'Indicator Date'!W81)</f>
        <v>2015</v>
      </c>
      <c r="X81" s="225" t="n">
        <f aca="false">IF('Indicator Date'!X81="","x",'Indicator Date'!X81)</f>
        <v>2020</v>
      </c>
      <c r="Y81" s="225" t="n">
        <f aca="false">IF('Indicator Date'!Y81="","x",'Indicator Date'!Y81)</f>
        <v>2020</v>
      </c>
      <c r="Z81" s="225" t="n">
        <f aca="false">IF('Indicator Date'!Z81="","x",'Indicator Date'!Z81)</f>
        <v>2020</v>
      </c>
      <c r="AA81" s="225" t="n">
        <f aca="false">IF('Indicator Date'!AA81="","x",'Indicator Date'!AA81)</f>
        <v>2011</v>
      </c>
      <c r="AB81" s="225" t="n">
        <f aca="false">IF('Indicator Date'!AB81="","x",'Indicator Date'!AB81)</f>
        <v>2016</v>
      </c>
      <c r="AC81" s="225" t="str">
        <f aca="false">IF('Indicator Date'!AC81="","x",'Indicator Date'!AC81)</f>
        <v>x</v>
      </c>
      <c r="AD81" s="225" t="n">
        <f aca="false">IF('Indicator Date'!AD81="","x",'Indicator Date'!AD81)</f>
        <v>2017</v>
      </c>
      <c r="AE81" s="225" t="n">
        <f aca="false">IF('Indicator Date'!AE81="","x",'Indicator Date'!AE81)</f>
        <v>2020</v>
      </c>
      <c r="AF81" s="225" t="n">
        <f aca="false">IF('Indicator Date'!AF81="","x",'Indicator Date'!AF81)</f>
        <v>2018</v>
      </c>
      <c r="AG81" s="225" t="n">
        <f aca="false">IF('Indicator Date'!AG81="","x",'Indicator Date'!AG81)</f>
        <v>2020</v>
      </c>
      <c r="AH81" s="225" t="n">
        <f aca="false">IF('Indicator Date'!AH81="","x",'Indicator Date'!AH81)</f>
        <v>2022</v>
      </c>
      <c r="AI81" s="225" t="n">
        <f aca="false">IF('Indicator Date'!AI81="","x",'Indicator Date'!AI81)</f>
        <v>2021</v>
      </c>
      <c r="AJ81" s="225" t="n">
        <f aca="false">IF('Indicator Date'!AJ81="","x",'Indicator Date'!AJ81)</f>
        <v>2021</v>
      </c>
      <c r="AK81" s="225" t="n">
        <f aca="false">IF('Indicator Date'!AK81="","x",'Indicator Date'!AK81)</f>
        <v>2019</v>
      </c>
      <c r="AL81" s="225" t="str">
        <f aca="false">IF('Indicator Date'!AL81="","x",RIGHT('Indicator Date'!AL81,4))</f>
        <v>x</v>
      </c>
      <c r="AM81" s="225" t="n">
        <f aca="false">IF('Indicator Date'!AM81="","x",'Indicator Date'!AM81)</f>
        <v>2022</v>
      </c>
      <c r="AN81" s="225" t="n">
        <f aca="false">IF('Indicator Date'!AN81="","x",'Indicator Date'!AN81)</f>
        <v>2019</v>
      </c>
      <c r="AO81" s="225" t="n">
        <f aca="false">IF('Indicator Date'!AO81="","x",'Indicator Date'!AO81)</f>
        <v>2020</v>
      </c>
      <c r="AP81" s="225" t="n">
        <f aca="false">IF('Indicator Date'!AP81="","x",'Indicator Date'!AP81)</f>
        <v>2020</v>
      </c>
      <c r="AQ81" s="225" t="n">
        <f aca="false">IF('Indicator Date'!AQ81="","x",'Indicator Date'!AQ81)</f>
        <v>2020</v>
      </c>
      <c r="AR81" s="225" t="n">
        <f aca="false">IF('Indicator Date'!AR81="","x",'Indicator Date'!AR81)</f>
        <v>2020</v>
      </c>
      <c r="AS81" s="225" t="n">
        <f aca="false">IF('Indicator Date'!AS81="","x",'Indicator Date'!AS81)</f>
        <v>2017</v>
      </c>
      <c r="AT81" s="225" t="n">
        <f aca="false">IF('Indicator Date'!AT81="","x",'Indicator Date'!AT81)</f>
        <v>2020</v>
      </c>
      <c r="AU81" s="225" t="n">
        <f aca="false">IF('Indicator Date'!AU81="","x",'Indicator Date'!AU81)</f>
        <v>2020</v>
      </c>
      <c r="AV81" s="225" t="n">
        <f aca="false">IF('Indicator Date'!AV81="","x",'Indicator Date'!AV81)</f>
        <v>2020</v>
      </c>
      <c r="AW81" s="225" t="n">
        <f aca="false">IF('Indicator Date'!AW81="","x",'Indicator Date'!AW81)</f>
        <v>2020</v>
      </c>
      <c r="AX81" s="225" t="n">
        <f aca="false">IF('Indicator Date'!AX81="","x",'Indicator Date'!AX81)</f>
        <v>2020</v>
      </c>
      <c r="AY81" s="225" t="n">
        <f aca="false">IF('Indicator Date'!AY81="","x",'Indicator Date'!AY81)</f>
        <v>2019</v>
      </c>
      <c r="AZ81" s="225" t="n">
        <f aca="false">IF('Indicator Date'!AZ81="","x",'Indicator Date'!AZ81)</f>
        <v>2019</v>
      </c>
      <c r="BA81" s="225" t="n">
        <f aca="false">IF('Indicator Date'!BA81="","x",'Indicator Date'!BA81)</f>
        <v>2020</v>
      </c>
      <c r="BB81" s="225" t="n">
        <f aca="false">IF('Indicator Date'!BB81="","x",'Indicator Date'!BB81)</f>
        <v>2021</v>
      </c>
      <c r="BC81" s="225" t="n">
        <f aca="false">IF('Indicator Date'!BC81="","x",'Indicator Date'!BC81)</f>
        <v>2022</v>
      </c>
      <c r="BD81" s="225" t="n">
        <f aca="false">IF('Indicator Date'!BD81="","x",YEAR('Indicator Date'!BD81))</f>
        <v>2022</v>
      </c>
      <c r="BE81" s="225" t="n">
        <f aca="false">IF('Indicator Date'!BE81="","x",YEAR('Indicator Date'!BE81))</f>
        <v>2021</v>
      </c>
      <c r="BF81" s="225" t="n">
        <f aca="false">IF('Indicator Date'!BF81="","x",'Indicator Date'!BF81)</f>
        <v>2021</v>
      </c>
      <c r="BG81" s="225" t="n">
        <f aca="false">IF('Indicator Date'!BG81="","x",'Indicator Date'!BG81)</f>
        <v>2020</v>
      </c>
      <c r="BH81" s="225" t="n">
        <f aca="false">IF('Indicator Date'!BH81="","x",'Indicator Date'!BH81)</f>
        <v>2020</v>
      </c>
      <c r="BI81" s="225" t="n">
        <f aca="false">IF('Indicator Date'!BI81="","x",'Indicator Date'!BI81)</f>
        <v>2013</v>
      </c>
      <c r="BJ81" s="225" t="n">
        <f aca="false">IF('Indicator Date'!BJ81="","x",'Indicator Date'!BJ81)</f>
        <v>2020</v>
      </c>
      <c r="BK81" s="225" t="n">
        <f aca="false">IF('Indicator Date'!BK81="","x",'Indicator Date'!BK81)</f>
        <v>2021</v>
      </c>
      <c r="BL81" s="225" t="n">
        <f aca="false">IF('Indicator Date'!BL81="","x",'Indicator Date'!BL81)</f>
        <v>2020</v>
      </c>
      <c r="BM81" s="225" t="n">
        <f aca="false">IF('Indicator Date'!BM81="","x",'Indicator Date'!BM81)</f>
        <v>2016</v>
      </c>
      <c r="BN81" s="225" t="n">
        <f aca="false">IF('Indicator Date'!BN81="","x",'Indicator Date'!BN81)</f>
        <v>2020</v>
      </c>
      <c r="BO81" s="225" t="n">
        <f aca="false">IF('Indicator Date'!BO81="","x",'Indicator Date'!BO81)</f>
        <v>2020</v>
      </c>
      <c r="BP81" s="225" t="n">
        <f aca="false">IF('Indicator Date'!BP81="","x",'Indicator Date'!BP81)</f>
        <v>2014</v>
      </c>
      <c r="BQ81" s="225" t="n">
        <f aca="false">IF('Indicator Date'!BQ81="","x",'Indicator Date'!BQ81)</f>
        <v>2020</v>
      </c>
      <c r="BR81" s="225" t="n">
        <f aca="false">IF('Indicator Date'!BR81="","x",'Indicator Date'!BR81)</f>
        <v>2020</v>
      </c>
      <c r="BS81" s="225" t="n">
        <f aca="false">IF('Indicator Date'!BS81="","x",'Indicator Date'!BS81)</f>
        <v>2015</v>
      </c>
      <c r="BT81" s="225" t="n">
        <f aca="false">IF('Indicator Date'!BT81="","x",'Indicator Date'!BT81)</f>
        <v>2020</v>
      </c>
      <c r="BU81" s="225" t="n">
        <f aca="false">IF('Indicator Date'!BU81="","x",'Indicator Date'!BU81)</f>
        <v>2020</v>
      </c>
      <c r="BV81" s="225" t="str">
        <f aca="false">IF('Indicator Date'!BV81="","x",'Indicator Date'!BV81)</f>
        <v>x</v>
      </c>
      <c r="BW81" s="225" t="n">
        <f aca="false">IF('Indicator Date'!BW81="","x",'Indicator Date'!BW81)</f>
        <v>2019</v>
      </c>
      <c r="BX81" s="225" t="n">
        <f aca="false">IF('Indicator Date'!BX81="","x",'Indicator Date'!BX81)</f>
        <v>2017</v>
      </c>
      <c r="BY81" s="225" t="n">
        <f aca="false">IF('Indicator Date'!BY81="","x",'Indicator Date'!BY81)</f>
        <v>2020</v>
      </c>
      <c r="BZ81" s="225" t="n">
        <f aca="false">IF('Indicator Date'!BZ81="","x",'Indicator Date'!BZ81)</f>
        <v>2021</v>
      </c>
      <c r="CA81" s="225" t="n">
        <f aca="false">IF('Indicator Date'!CA81="","x",'Indicator Date'!CA81)</f>
        <v>2015</v>
      </c>
    </row>
    <row r="82" customFormat="false" ht="14.5" hidden="false" customHeight="false" outlineLevel="0" collapsed="false">
      <c r="A82" s="178" t="str">
        <f aca="false">'Indicator Data'!A84</f>
        <v>Iraq</v>
      </c>
      <c r="B82" s="220" t="str">
        <f aca="false">'Indicator Data'!B84</f>
        <v>IRQ</v>
      </c>
      <c r="C82" s="225" t="n">
        <f aca="false">IF('Indicator Date'!C82="","x",'Indicator Date'!C82)</f>
        <v>2015</v>
      </c>
      <c r="D82" s="225" t="n">
        <f aca="false">IF('Indicator Date'!D82="","x",'Indicator Date'!D82)</f>
        <v>2015</v>
      </c>
      <c r="E82" s="225" t="n">
        <f aca="false">IF('Indicator Date'!E82="","x",'Indicator Date'!E82)</f>
        <v>2015</v>
      </c>
      <c r="F82" s="225" t="n">
        <f aca="false">IF('Indicator Date'!F82="","x",'Indicator Date'!F82)</f>
        <v>2015</v>
      </c>
      <c r="G82" s="225" t="n">
        <f aca="false">IF('Indicator Date'!G82="","x",'Indicator Date'!G82)</f>
        <v>2015</v>
      </c>
      <c r="H82" s="225" t="n">
        <f aca="false">IF('Indicator Date'!H82="","x",'Indicator Date'!H82)</f>
        <v>2015</v>
      </c>
      <c r="I82" s="225" t="n">
        <f aca="false">IF('Indicator Date'!I82="","x",'Indicator Date'!I82)</f>
        <v>2015</v>
      </c>
      <c r="J82" s="225" t="n">
        <f aca="false">IF('Indicator Date'!J82="","x",'Indicator Date'!J82)</f>
        <v>2021</v>
      </c>
      <c r="K82" s="225" t="n">
        <f aca="false">IF('Indicator Date'!K82="","x",'Indicator Date'!K82)</f>
        <v>2021</v>
      </c>
      <c r="L82" s="225" t="n">
        <f aca="false">IF('Indicator Date'!L82="","x",'Indicator Date'!L82)</f>
        <v>2020</v>
      </c>
      <c r="M82" s="225" t="n">
        <f aca="false">IF('Indicator Date'!M82="","x",'Indicator Date'!M82)</f>
        <v>2015</v>
      </c>
      <c r="N82" s="225" t="n">
        <f aca="false">IF('Indicator Date'!N82="","x",'Indicator Date'!N82)</f>
        <v>2015</v>
      </c>
      <c r="O82" s="225" t="n">
        <f aca="false">IF('Indicator Date'!O82="","x",'Indicator Date'!O82)</f>
        <v>2015</v>
      </c>
      <c r="P82" s="225" t="n">
        <f aca="false">IF('Indicator Date'!P82="","x",'Indicator Date'!P82)</f>
        <v>2015</v>
      </c>
      <c r="Q82" s="225" t="n">
        <f aca="false">IF('Indicator Date'!Q82="","x",'Indicator Date'!Q82)</f>
        <v>2020</v>
      </c>
      <c r="R82" s="225" t="n">
        <f aca="false">IF('Indicator Date'!R82="","x",'Indicator Date'!R82)</f>
        <v>2020</v>
      </c>
      <c r="S82" s="225" t="n">
        <f aca="false">IF('Indicator Date'!S82="","x",'Indicator Date'!S82)</f>
        <v>2020</v>
      </c>
      <c r="T82" s="225" t="n">
        <f aca="false">IF('Indicator Date'!T82="","x",'Indicator Date'!T82)</f>
        <v>2020</v>
      </c>
      <c r="U82" s="225" t="n">
        <f aca="false">IF('Indicator Date'!U82="","x",'Indicator Date'!U82)</f>
        <v>2015</v>
      </c>
      <c r="V82" s="225" t="n">
        <f aca="false">IF('Indicator Date'!V82="","x",'Indicator Date'!V82)</f>
        <v>2015</v>
      </c>
      <c r="W82" s="225" t="n">
        <f aca="false">IF('Indicator Date'!W82="","x",'Indicator Date'!W82)</f>
        <v>2015</v>
      </c>
      <c r="X82" s="225" t="n">
        <f aca="false">IF('Indicator Date'!X82="","x",'Indicator Date'!X82)</f>
        <v>2020</v>
      </c>
      <c r="Y82" s="225" t="n">
        <f aca="false">IF('Indicator Date'!Y82="","x",'Indicator Date'!Y82)</f>
        <v>2020</v>
      </c>
      <c r="Z82" s="225" t="n">
        <f aca="false">IF('Indicator Date'!Z82="","x",'Indicator Date'!Z82)</f>
        <v>2020</v>
      </c>
      <c r="AA82" s="225" t="n">
        <f aca="false">IF('Indicator Date'!AA82="","x",'Indicator Date'!AA82)</f>
        <v>1997</v>
      </c>
      <c r="AB82" s="225" t="n">
        <f aca="false">IF('Indicator Date'!AB82="","x",'Indicator Date'!AB82)</f>
        <v>2020</v>
      </c>
      <c r="AC82" s="225" t="n">
        <f aca="false">IF('Indicator Date'!AC82="","x",'Indicator Date'!AC82)</f>
        <v>2020</v>
      </c>
      <c r="AD82" s="225" t="n">
        <f aca="false">IF('Indicator Date'!AD82="","x",'Indicator Date'!AD82)</f>
        <v>2018</v>
      </c>
      <c r="AE82" s="225" t="n">
        <f aca="false">IF('Indicator Date'!AE82="","x",'Indicator Date'!AE82)</f>
        <v>2020</v>
      </c>
      <c r="AF82" s="225" t="n">
        <f aca="false">IF('Indicator Date'!AF82="","x",'Indicator Date'!AF82)</f>
        <v>2018</v>
      </c>
      <c r="AG82" s="225" t="n">
        <f aca="false">IF('Indicator Date'!AG82="","x",'Indicator Date'!AG82)</f>
        <v>2020</v>
      </c>
      <c r="AH82" s="225" t="n">
        <f aca="false">IF('Indicator Date'!AH82="","x",'Indicator Date'!AH82)</f>
        <v>2022</v>
      </c>
      <c r="AI82" s="225" t="n">
        <f aca="false">IF('Indicator Date'!AI82="","x",'Indicator Date'!AI82)</f>
        <v>2021</v>
      </c>
      <c r="AJ82" s="225" t="n">
        <f aca="false">IF('Indicator Date'!AJ82="","x",'Indicator Date'!AJ82)</f>
        <v>2021</v>
      </c>
      <c r="AK82" s="225" t="n">
        <f aca="false">IF('Indicator Date'!AK82="","x",'Indicator Date'!AK82)</f>
        <v>2019</v>
      </c>
      <c r="AL82" s="225" t="str">
        <f aca="false">IF('Indicator Date'!AL82="","x",RIGHT('Indicator Date'!AL82,4))</f>
        <v>2018</v>
      </c>
      <c r="AM82" s="225" t="n">
        <f aca="false">IF('Indicator Date'!AM82="","x",'Indicator Date'!AM82)</f>
        <v>2022</v>
      </c>
      <c r="AN82" s="225" t="n">
        <f aca="false">IF('Indicator Date'!AN82="","x",'Indicator Date'!AN82)</f>
        <v>2019</v>
      </c>
      <c r="AO82" s="225" t="n">
        <f aca="false">IF('Indicator Date'!AO82="","x",'Indicator Date'!AO82)</f>
        <v>2020</v>
      </c>
      <c r="AP82" s="225" t="n">
        <f aca="false">IF('Indicator Date'!AP82="","x",'Indicator Date'!AP82)</f>
        <v>2020</v>
      </c>
      <c r="AQ82" s="225" t="n">
        <f aca="false">IF('Indicator Date'!AQ82="","x",'Indicator Date'!AQ82)</f>
        <v>2020</v>
      </c>
      <c r="AR82" s="225" t="n">
        <f aca="false">IF('Indicator Date'!AR82="","x",'Indicator Date'!AR82)</f>
        <v>2020</v>
      </c>
      <c r="AS82" s="225" t="n">
        <f aca="false">IF('Indicator Date'!AS82="","x",'Indicator Date'!AS82)</f>
        <v>2018</v>
      </c>
      <c r="AT82" s="225" t="n">
        <f aca="false">IF('Indicator Date'!AT82="","x",'Indicator Date'!AT82)</f>
        <v>2020</v>
      </c>
      <c r="AU82" s="225" t="str">
        <f aca="false">IF('Indicator Date'!AU82="","x",'Indicator Date'!AU82)</f>
        <v>x</v>
      </c>
      <c r="AV82" s="225" t="str">
        <f aca="false">IF('Indicator Date'!AV82="","x",'Indicator Date'!AV82)</f>
        <v>x</v>
      </c>
      <c r="AW82" s="225" t="n">
        <f aca="false">IF('Indicator Date'!AW82="","x",'Indicator Date'!AW82)</f>
        <v>2020</v>
      </c>
      <c r="AX82" s="225" t="n">
        <f aca="false">IF('Indicator Date'!AX82="","x",'Indicator Date'!AX82)</f>
        <v>2020</v>
      </c>
      <c r="AY82" s="225" t="n">
        <f aca="false">IF('Indicator Date'!AY82="","x",'Indicator Date'!AY82)</f>
        <v>2019</v>
      </c>
      <c r="AZ82" s="225" t="n">
        <f aca="false">IF('Indicator Date'!AZ82="","x",'Indicator Date'!AZ82)</f>
        <v>2012</v>
      </c>
      <c r="BA82" s="225" t="n">
        <f aca="false">IF('Indicator Date'!BA82="","x",'Indicator Date'!BA82)</f>
        <v>2020</v>
      </c>
      <c r="BB82" s="225" t="n">
        <f aca="false">IF('Indicator Date'!BB82="","x",'Indicator Date'!BB82)</f>
        <v>2021</v>
      </c>
      <c r="BC82" s="225" t="n">
        <f aca="false">IF('Indicator Date'!BC82="","x",'Indicator Date'!BC82)</f>
        <v>2022</v>
      </c>
      <c r="BD82" s="225" t="n">
        <f aca="false">IF('Indicator Date'!BD82="","x",YEAR('Indicator Date'!BD82))</f>
        <v>2022</v>
      </c>
      <c r="BE82" s="225" t="n">
        <f aca="false">IF('Indicator Date'!BE82="","x",YEAR('Indicator Date'!BE82))</f>
        <v>2022</v>
      </c>
      <c r="BF82" s="225" t="n">
        <f aca="false">IF('Indicator Date'!BF82="","x",'Indicator Date'!BF82)</f>
        <v>2021</v>
      </c>
      <c r="BG82" s="225" t="n">
        <f aca="false">IF('Indicator Date'!BG82="","x",'Indicator Date'!BG82)</f>
        <v>2020</v>
      </c>
      <c r="BH82" s="225" t="n">
        <f aca="false">IF('Indicator Date'!BH82="","x",'Indicator Date'!BH82)</f>
        <v>2020</v>
      </c>
      <c r="BI82" s="225" t="n">
        <f aca="false">IF('Indicator Date'!BI82="","x",'Indicator Date'!BI82)</f>
        <v>2015</v>
      </c>
      <c r="BJ82" s="225" t="n">
        <f aca="false">IF('Indicator Date'!BJ82="","x",'Indicator Date'!BJ82)</f>
        <v>2020</v>
      </c>
      <c r="BK82" s="225" t="n">
        <f aca="false">IF('Indicator Date'!BK82="","x",'Indicator Date'!BK82)</f>
        <v>2021</v>
      </c>
      <c r="BL82" s="225" t="n">
        <f aca="false">IF('Indicator Date'!BL82="","x",'Indicator Date'!BL82)</f>
        <v>2020</v>
      </c>
      <c r="BM82" s="225" t="n">
        <f aca="false">IF('Indicator Date'!BM82="","x",'Indicator Date'!BM82)</f>
        <v>2017</v>
      </c>
      <c r="BN82" s="225" t="n">
        <f aca="false">IF('Indicator Date'!BN82="","x",'Indicator Date'!BN82)</f>
        <v>2019</v>
      </c>
      <c r="BO82" s="225" t="n">
        <f aca="false">IF('Indicator Date'!BO82="","x",'Indicator Date'!BO82)</f>
        <v>2020</v>
      </c>
      <c r="BP82" s="225" t="n">
        <f aca="false">IF('Indicator Date'!BP82="","x",'Indicator Date'!BP82)</f>
        <v>2014</v>
      </c>
      <c r="BQ82" s="225" t="n">
        <f aca="false">IF('Indicator Date'!BQ82="","x",'Indicator Date'!BQ82)</f>
        <v>2020</v>
      </c>
      <c r="BR82" s="225" t="n">
        <f aca="false">IF('Indicator Date'!BR82="","x",'Indicator Date'!BR82)</f>
        <v>2020</v>
      </c>
      <c r="BS82" s="225" t="n">
        <f aca="false">IF('Indicator Date'!BS82="","x",'Indicator Date'!BS82)</f>
        <v>2017</v>
      </c>
      <c r="BT82" s="225" t="n">
        <f aca="false">IF('Indicator Date'!BT82="","x",'Indicator Date'!BT82)</f>
        <v>2020</v>
      </c>
      <c r="BU82" s="225" t="n">
        <f aca="false">IF('Indicator Date'!BU82="","x",'Indicator Date'!BU82)</f>
        <v>2020</v>
      </c>
      <c r="BV82" s="225" t="n">
        <f aca="false">IF('Indicator Date'!BV82="","x",'Indicator Date'!BV82)</f>
        <v>2019</v>
      </c>
      <c r="BW82" s="225" t="n">
        <f aca="false">IF('Indicator Date'!BW82="","x",'Indicator Date'!BW82)</f>
        <v>2019</v>
      </c>
      <c r="BX82" s="225" t="n">
        <f aca="false">IF('Indicator Date'!BX82="","x",'Indicator Date'!BX82)</f>
        <v>2017</v>
      </c>
      <c r="BY82" s="225" t="n">
        <f aca="false">IF('Indicator Date'!BY82="","x",'Indicator Date'!BY82)</f>
        <v>2020</v>
      </c>
      <c r="BZ82" s="225" t="n">
        <f aca="false">IF('Indicator Date'!BZ82="","x",'Indicator Date'!BZ82)</f>
        <v>2021</v>
      </c>
      <c r="CA82" s="225" t="n">
        <f aca="false">IF('Indicator Date'!CA82="","x",'Indicator Date'!CA82)</f>
        <v>2015</v>
      </c>
    </row>
    <row r="83" customFormat="false" ht="14.5" hidden="false" customHeight="false" outlineLevel="0" collapsed="false">
      <c r="A83" s="178" t="str">
        <f aca="false">'Indicator Data'!A85</f>
        <v>Ireland</v>
      </c>
      <c r="B83" s="220" t="str">
        <f aca="false">'Indicator Data'!B85</f>
        <v>IRL</v>
      </c>
      <c r="C83" s="225" t="n">
        <f aca="false">IF('Indicator Date'!C83="","x",'Indicator Date'!C83)</f>
        <v>2015</v>
      </c>
      <c r="D83" s="225" t="n">
        <f aca="false">IF('Indicator Date'!D83="","x",'Indicator Date'!D83)</f>
        <v>2015</v>
      </c>
      <c r="E83" s="225" t="n">
        <f aca="false">IF('Indicator Date'!E83="","x",'Indicator Date'!E83)</f>
        <v>2015</v>
      </c>
      <c r="F83" s="225" t="n">
        <f aca="false">IF('Indicator Date'!F83="","x",'Indicator Date'!F83)</f>
        <v>2015</v>
      </c>
      <c r="G83" s="225" t="n">
        <f aca="false">IF('Indicator Date'!G83="","x",'Indicator Date'!G83)</f>
        <v>2015</v>
      </c>
      <c r="H83" s="225" t="n">
        <f aca="false">IF('Indicator Date'!H83="","x",'Indicator Date'!H83)</f>
        <v>2015</v>
      </c>
      <c r="I83" s="225" t="n">
        <f aca="false">IF('Indicator Date'!I83="","x",'Indicator Date'!I83)</f>
        <v>2015</v>
      </c>
      <c r="J83" s="225" t="n">
        <f aca="false">IF('Indicator Date'!J83="","x",'Indicator Date'!J83)</f>
        <v>2021</v>
      </c>
      <c r="K83" s="225" t="n">
        <f aca="false">IF('Indicator Date'!K83="","x",'Indicator Date'!K83)</f>
        <v>2021</v>
      </c>
      <c r="L83" s="225" t="n">
        <f aca="false">IF('Indicator Date'!L83="","x",'Indicator Date'!L83)</f>
        <v>2020</v>
      </c>
      <c r="M83" s="225" t="n">
        <f aca="false">IF('Indicator Date'!M83="","x",'Indicator Date'!M83)</f>
        <v>2015</v>
      </c>
      <c r="N83" s="225" t="n">
        <f aca="false">IF('Indicator Date'!N83="","x",'Indicator Date'!N83)</f>
        <v>2015</v>
      </c>
      <c r="O83" s="225" t="n">
        <f aca="false">IF('Indicator Date'!O83="","x",'Indicator Date'!O83)</f>
        <v>2015</v>
      </c>
      <c r="P83" s="225" t="n">
        <f aca="false">IF('Indicator Date'!P83="","x",'Indicator Date'!P83)</f>
        <v>2015</v>
      </c>
      <c r="Q83" s="225" t="n">
        <f aca="false">IF('Indicator Date'!Q83="","x",'Indicator Date'!Q83)</f>
        <v>2020</v>
      </c>
      <c r="R83" s="225" t="n">
        <f aca="false">IF('Indicator Date'!R83="","x",'Indicator Date'!R83)</f>
        <v>2020</v>
      </c>
      <c r="S83" s="225" t="n">
        <f aca="false">IF('Indicator Date'!S83="","x",'Indicator Date'!S83)</f>
        <v>2020</v>
      </c>
      <c r="T83" s="225" t="n">
        <f aca="false">IF('Indicator Date'!T83="","x",'Indicator Date'!T83)</f>
        <v>2020</v>
      </c>
      <c r="U83" s="225" t="n">
        <f aca="false">IF('Indicator Date'!U83="","x",'Indicator Date'!U83)</f>
        <v>2015</v>
      </c>
      <c r="V83" s="225" t="n">
        <f aca="false">IF('Indicator Date'!V83="","x",'Indicator Date'!V83)</f>
        <v>2015</v>
      </c>
      <c r="W83" s="225" t="n">
        <f aca="false">IF('Indicator Date'!W83="","x",'Indicator Date'!W83)</f>
        <v>2015</v>
      </c>
      <c r="X83" s="225" t="n">
        <f aca="false">IF('Indicator Date'!X83="","x",'Indicator Date'!X83)</f>
        <v>2020</v>
      </c>
      <c r="Y83" s="225" t="n">
        <f aca="false">IF('Indicator Date'!Y83="","x",'Indicator Date'!Y83)</f>
        <v>2020</v>
      </c>
      <c r="Z83" s="225" t="n">
        <f aca="false">IF('Indicator Date'!Z83="","x",'Indicator Date'!Z83)</f>
        <v>2020</v>
      </c>
      <c r="AA83" s="225" t="n">
        <f aca="false">IF('Indicator Date'!AA83="","x",'Indicator Date'!AA83)</f>
        <v>2011</v>
      </c>
      <c r="AB83" s="225" t="n">
        <f aca="false">IF('Indicator Date'!AB83="","x",'Indicator Date'!AB83)</f>
        <v>2020</v>
      </c>
      <c r="AC83" s="225" t="str">
        <f aca="false">IF('Indicator Date'!AC83="","x",'Indicator Date'!AC83)</f>
        <v>x</v>
      </c>
      <c r="AD83" s="225" t="n">
        <f aca="false">IF('Indicator Date'!AD83="","x",'Indicator Date'!AD83)</f>
        <v>2018</v>
      </c>
      <c r="AE83" s="225" t="n">
        <f aca="false">IF('Indicator Date'!AE83="","x",'Indicator Date'!AE83)</f>
        <v>2020</v>
      </c>
      <c r="AF83" s="225" t="str">
        <f aca="false">IF('Indicator Date'!AF83="","x",'Indicator Date'!AF83)</f>
        <v>x</v>
      </c>
      <c r="AG83" s="225" t="n">
        <f aca="false">IF('Indicator Date'!AG83="","x",'Indicator Date'!AG83)</f>
        <v>2020</v>
      </c>
      <c r="AH83" s="225" t="n">
        <f aca="false">IF('Indicator Date'!AH83="","x",'Indicator Date'!AH83)</f>
        <v>2022</v>
      </c>
      <c r="AI83" s="225" t="n">
        <f aca="false">IF('Indicator Date'!AI83="","x",'Indicator Date'!AI83)</f>
        <v>2021</v>
      </c>
      <c r="AJ83" s="225" t="n">
        <f aca="false">IF('Indicator Date'!AJ83="","x",'Indicator Date'!AJ83)</f>
        <v>2021</v>
      </c>
      <c r="AK83" s="225" t="n">
        <f aca="false">IF('Indicator Date'!AK83="","x",'Indicator Date'!AK83)</f>
        <v>2019</v>
      </c>
      <c r="AL83" s="225" t="str">
        <f aca="false">IF('Indicator Date'!AL83="","x",RIGHT('Indicator Date'!AL83,4))</f>
        <v>x</v>
      </c>
      <c r="AM83" s="225" t="n">
        <f aca="false">IF('Indicator Date'!AM83="","x",'Indicator Date'!AM83)</f>
        <v>2022</v>
      </c>
      <c r="AN83" s="225" t="str">
        <f aca="false">IF('Indicator Date'!AN83="","x",'Indicator Date'!AN83)</f>
        <v>x</v>
      </c>
      <c r="AO83" s="225" t="str">
        <f aca="false">IF('Indicator Date'!AO83="","x",'Indicator Date'!AO83)</f>
        <v>x</v>
      </c>
      <c r="AP83" s="225" t="str">
        <f aca="false">IF('Indicator Date'!AP83="","x",'Indicator Date'!AP83)</f>
        <v>x</v>
      </c>
      <c r="AQ83" s="225" t="n">
        <f aca="false">IF('Indicator Date'!AQ83="","x",'Indicator Date'!AQ83)</f>
        <v>2020</v>
      </c>
      <c r="AR83" s="225" t="n">
        <f aca="false">IF('Indicator Date'!AR83="","x",'Indicator Date'!AR83)</f>
        <v>2020</v>
      </c>
      <c r="AS83" s="225" t="str">
        <f aca="false">IF('Indicator Date'!AS83="","x",'Indicator Date'!AS83)</f>
        <v>x</v>
      </c>
      <c r="AT83" s="225" t="n">
        <f aca="false">IF('Indicator Date'!AT83="","x",'Indicator Date'!AT83)</f>
        <v>2020</v>
      </c>
      <c r="AU83" s="225" t="n">
        <f aca="false">IF('Indicator Date'!AU83="","x",'Indicator Date'!AU83)</f>
        <v>2020</v>
      </c>
      <c r="AV83" s="225" t="n">
        <f aca="false">IF('Indicator Date'!AV83="","x",'Indicator Date'!AV83)</f>
        <v>2020</v>
      </c>
      <c r="AW83" s="225" t="str">
        <f aca="false">IF('Indicator Date'!AW83="","x",'Indicator Date'!AW83)</f>
        <v>x</v>
      </c>
      <c r="AX83" s="225" t="n">
        <f aca="false">IF('Indicator Date'!AX83="","x",'Indicator Date'!AX83)</f>
        <v>2020</v>
      </c>
      <c r="AY83" s="225" t="n">
        <f aca="false">IF('Indicator Date'!AY83="","x",'Indicator Date'!AY83)</f>
        <v>2019</v>
      </c>
      <c r="AZ83" s="225" t="n">
        <f aca="false">IF('Indicator Date'!AZ83="","x",'Indicator Date'!AZ83)</f>
        <v>2018</v>
      </c>
      <c r="BA83" s="225" t="n">
        <f aca="false">IF('Indicator Date'!BA83="","x",'Indicator Date'!BA83)</f>
        <v>2020</v>
      </c>
      <c r="BB83" s="225" t="n">
        <f aca="false">IF('Indicator Date'!BB83="","x",'Indicator Date'!BB83)</f>
        <v>2021</v>
      </c>
      <c r="BC83" s="225" t="n">
        <f aca="false">IF('Indicator Date'!BC83="","x",'Indicator Date'!BC83)</f>
        <v>2022</v>
      </c>
      <c r="BD83" s="225" t="n">
        <f aca="false">IF('Indicator Date'!BD83="","x",YEAR('Indicator Date'!BD83))</f>
        <v>2022</v>
      </c>
      <c r="BE83" s="225" t="n">
        <f aca="false">IF('Indicator Date'!BE83="","x",YEAR('Indicator Date'!BE83))</f>
        <v>2022</v>
      </c>
      <c r="BF83" s="225" t="n">
        <f aca="false">IF('Indicator Date'!BF83="","x",'Indicator Date'!BF83)</f>
        <v>2021</v>
      </c>
      <c r="BG83" s="225" t="n">
        <f aca="false">IF('Indicator Date'!BG83="","x",'Indicator Date'!BG83)</f>
        <v>2020</v>
      </c>
      <c r="BH83" s="225" t="n">
        <f aca="false">IF('Indicator Date'!BH83="","x",'Indicator Date'!BH83)</f>
        <v>2020</v>
      </c>
      <c r="BI83" s="225" t="str">
        <f aca="false">IF('Indicator Date'!BI83="","x",'Indicator Date'!BI83)</f>
        <v>x</v>
      </c>
      <c r="BJ83" s="225" t="n">
        <f aca="false">IF('Indicator Date'!BJ83="","x",'Indicator Date'!BJ83)</f>
        <v>2020</v>
      </c>
      <c r="BK83" s="225" t="n">
        <f aca="false">IF('Indicator Date'!BK83="","x",'Indicator Date'!BK83)</f>
        <v>2021</v>
      </c>
      <c r="BL83" s="225" t="n">
        <f aca="false">IF('Indicator Date'!BL83="","x",'Indicator Date'!BL83)</f>
        <v>2020</v>
      </c>
      <c r="BM83" s="225" t="str">
        <f aca="false">IF('Indicator Date'!BM83="","x",'Indicator Date'!BM83)</f>
        <v>x</v>
      </c>
      <c r="BN83" s="225" t="n">
        <f aca="false">IF('Indicator Date'!BN83="","x",'Indicator Date'!BN83)</f>
        <v>2020</v>
      </c>
      <c r="BO83" s="225" t="n">
        <f aca="false">IF('Indicator Date'!BO83="","x",'Indicator Date'!BO83)</f>
        <v>2020</v>
      </c>
      <c r="BP83" s="225" t="n">
        <f aca="false">IF('Indicator Date'!BP83="","x",'Indicator Date'!BP83)</f>
        <v>2014</v>
      </c>
      <c r="BQ83" s="225" t="n">
        <f aca="false">IF('Indicator Date'!BQ83="","x",'Indicator Date'!BQ83)</f>
        <v>2020</v>
      </c>
      <c r="BR83" s="225" t="n">
        <f aca="false">IF('Indicator Date'!BR83="","x",'Indicator Date'!BR83)</f>
        <v>2020</v>
      </c>
      <c r="BS83" s="225" t="n">
        <f aca="false">IF('Indicator Date'!BS83="","x",'Indicator Date'!BS83)</f>
        <v>2017</v>
      </c>
      <c r="BT83" s="225" t="n">
        <f aca="false">IF('Indicator Date'!BT83="","x",'Indicator Date'!BT83)</f>
        <v>2020</v>
      </c>
      <c r="BU83" s="225" t="str">
        <f aca="false">IF('Indicator Date'!BU83="","x",'Indicator Date'!BU83)</f>
        <v>x</v>
      </c>
      <c r="BV83" s="225" t="n">
        <f aca="false">IF('Indicator Date'!BV83="","x",'Indicator Date'!BV83)</f>
        <v>2020</v>
      </c>
      <c r="BW83" s="225" t="n">
        <f aca="false">IF('Indicator Date'!BW83="","x",'Indicator Date'!BW83)</f>
        <v>2019</v>
      </c>
      <c r="BX83" s="225" t="n">
        <f aca="false">IF('Indicator Date'!BX83="","x",'Indicator Date'!BX83)</f>
        <v>2017</v>
      </c>
      <c r="BY83" s="225" t="n">
        <f aca="false">IF('Indicator Date'!BY83="","x",'Indicator Date'!BY83)</f>
        <v>2020</v>
      </c>
      <c r="BZ83" s="225" t="n">
        <f aca="false">IF('Indicator Date'!BZ83="","x",'Indicator Date'!BZ83)</f>
        <v>2021</v>
      </c>
      <c r="CA83" s="225" t="n">
        <f aca="false">IF('Indicator Date'!CA83="","x",'Indicator Date'!CA83)</f>
        <v>2015</v>
      </c>
    </row>
    <row r="84" customFormat="false" ht="14.5" hidden="false" customHeight="false" outlineLevel="0" collapsed="false">
      <c r="A84" s="178" t="str">
        <f aca="false">'Indicator Data'!A86</f>
        <v>Israel</v>
      </c>
      <c r="B84" s="220" t="str">
        <f aca="false">'Indicator Data'!B86</f>
        <v>ISR</v>
      </c>
      <c r="C84" s="225" t="n">
        <f aca="false">IF('Indicator Date'!C84="","x",'Indicator Date'!C84)</f>
        <v>2015</v>
      </c>
      <c r="D84" s="225" t="n">
        <f aca="false">IF('Indicator Date'!D84="","x",'Indicator Date'!D84)</f>
        <v>2015</v>
      </c>
      <c r="E84" s="225" t="n">
        <f aca="false">IF('Indicator Date'!E84="","x",'Indicator Date'!E84)</f>
        <v>2015</v>
      </c>
      <c r="F84" s="225" t="n">
        <f aca="false">IF('Indicator Date'!F84="","x",'Indicator Date'!F84)</f>
        <v>2015</v>
      </c>
      <c r="G84" s="225" t="n">
        <f aca="false">IF('Indicator Date'!G84="","x",'Indicator Date'!G84)</f>
        <v>2015</v>
      </c>
      <c r="H84" s="225" t="n">
        <f aca="false">IF('Indicator Date'!H84="","x",'Indicator Date'!H84)</f>
        <v>2015</v>
      </c>
      <c r="I84" s="225" t="n">
        <f aca="false">IF('Indicator Date'!I84="","x",'Indicator Date'!I84)</f>
        <v>2015</v>
      </c>
      <c r="J84" s="225" t="n">
        <f aca="false">IF('Indicator Date'!J84="","x",'Indicator Date'!J84)</f>
        <v>2021</v>
      </c>
      <c r="K84" s="225" t="n">
        <f aca="false">IF('Indicator Date'!K84="","x",'Indicator Date'!K84)</f>
        <v>2021</v>
      </c>
      <c r="L84" s="225" t="n">
        <f aca="false">IF('Indicator Date'!L84="","x",'Indicator Date'!L84)</f>
        <v>2020</v>
      </c>
      <c r="M84" s="225" t="n">
        <f aca="false">IF('Indicator Date'!M84="","x",'Indicator Date'!M84)</f>
        <v>2015</v>
      </c>
      <c r="N84" s="225" t="n">
        <f aca="false">IF('Indicator Date'!N84="","x",'Indicator Date'!N84)</f>
        <v>2015</v>
      </c>
      <c r="O84" s="225" t="n">
        <f aca="false">IF('Indicator Date'!O84="","x",'Indicator Date'!O84)</f>
        <v>2015</v>
      </c>
      <c r="P84" s="225" t="n">
        <f aca="false">IF('Indicator Date'!P84="","x",'Indicator Date'!P84)</f>
        <v>2015</v>
      </c>
      <c r="Q84" s="225" t="n">
        <f aca="false">IF('Indicator Date'!Q84="","x",'Indicator Date'!Q84)</f>
        <v>2020</v>
      </c>
      <c r="R84" s="225" t="n">
        <f aca="false">IF('Indicator Date'!R84="","x",'Indicator Date'!R84)</f>
        <v>2020</v>
      </c>
      <c r="S84" s="225" t="n">
        <f aca="false">IF('Indicator Date'!S84="","x",'Indicator Date'!S84)</f>
        <v>2020</v>
      </c>
      <c r="T84" s="225" t="n">
        <f aca="false">IF('Indicator Date'!T84="","x",'Indicator Date'!T84)</f>
        <v>2020</v>
      </c>
      <c r="U84" s="225" t="n">
        <f aca="false">IF('Indicator Date'!U84="","x",'Indicator Date'!U84)</f>
        <v>2015</v>
      </c>
      <c r="V84" s="225" t="n">
        <f aca="false">IF('Indicator Date'!V84="","x",'Indicator Date'!V84)</f>
        <v>2015</v>
      </c>
      <c r="W84" s="225" t="n">
        <f aca="false">IF('Indicator Date'!W84="","x",'Indicator Date'!W84)</f>
        <v>2015</v>
      </c>
      <c r="X84" s="225" t="n">
        <f aca="false">IF('Indicator Date'!X84="","x",'Indicator Date'!X84)</f>
        <v>2020</v>
      </c>
      <c r="Y84" s="225" t="n">
        <f aca="false">IF('Indicator Date'!Y84="","x",'Indicator Date'!Y84)</f>
        <v>2020</v>
      </c>
      <c r="Z84" s="225" t="n">
        <f aca="false">IF('Indicator Date'!Z84="","x",'Indicator Date'!Z84)</f>
        <v>2020</v>
      </c>
      <c r="AA84" s="225" t="n">
        <f aca="false">IF('Indicator Date'!AA84="","x",'Indicator Date'!AA84)</f>
        <v>2008</v>
      </c>
      <c r="AB84" s="225" t="n">
        <f aca="false">IF('Indicator Date'!AB84="","x",'Indicator Date'!AB84)</f>
        <v>2020</v>
      </c>
      <c r="AC84" s="225" t="str">
        <f aca="false">IF('Indicator Date'!AC84="","x",'Indicator Date'!AC84)</f>
        <v>x</v>
      </c>
      <c r="AD84" s="225" t="n">
        <f aca="false">IF('Indicator Date'!AD84="","x",'Indicator Date'!AD84)</f>
        <v>2019</v>
      </c>
      <c r="AE84" s="225" t="n">
        <f aca="false">IF('Indicator Date'!AE84="","x",'Indicator Date'!AE84)</f>
        <v>2019</v>
      </c>
      <c r="AF84" s="225" t="str">
        <f aca="false">IF('Indicator Date'!AF84="","x",'Indicator Date'!AF84)</f>
        <v>x</v>
      </c>
      <c r="AG84" s="225" t="n">
        <f aca="false">IF('Indicator Date'!AG84="","x",'Indicator Date'!AG84)</f>
        <v>2020</v>
      </c>
      <c r="AH84" s="225" t="n">
        <f aca="false">IF('Indicator Date'!AH84="","x",'Indicator Date'!AH84)</f>
        <v>2022</v>
      </c>
      <c r="AI84" s="225" t="n">
        <f aca="false">IF('Indicator Date'!AI84="","x",'Indicator Date'!AI84)</f>
        <v>2021</v>
      </c>
      <c r="AJ84" s="225" t="n">
        <f aca="false">IF('Indicator Date'!AJ84="","x",'Indicator Date'!AJ84)</f>
        <v>2021</v>
      </c>
      <c r="AK84" s="225" t="n">
        <f aca="false">IF('Indicator Date'!AK84="","x",'Indicator Date'!AK84)</f>
        <v>2019</v>
      </c>
      <c r="AL84" s="225" t="str">
        <f aca="false">IF('Indicator Date'!AL84="","x",RIGHT('Indicator Date'!AL84,4))</f>
        <v>x</v>
      </c>
      <c r="AM84" s="225" t="n">
        <f aca="false">IF('Indicator Date'!AM84="","x",'Indicator Date'!AM84)</f>
        <v>2022</v>
      </c>
      <c r="AN84" s="225" t="str">
        <f aca="false">IF('Indicator Date'!AN84="","x",'Indicator Date'!AN84)</f>
        <v>x</v>
      </c>
      <c r="AO84" s="225" t="str">
        <f aca="false">IF('Indicator Date'!AO84="","x",'Indicator Date'!AO84)</f>
        <v>x</v>
      </c>
      <c r="AP84" s="225" t="str">
        <f aca="false">IF('Indicator Date'!AP84="","x",'Indicator Date'!AP84)</f>
        <v>x</v>
      </c>
      <c r="AQ84" s="225" t="n">
        <f aca="false">IF('Indicator Date'!AQ84="","x",'Indicator Date'!AQ84)</f>
        <v>2020</v>
      </c>
      <c r="AR84" s="225" t="n">
        <f aca="false">IF('Indicator Date'!AR84="","x",'Indicator Date'!AR84)</f>
        <v>2020</v>
      </c>
      <c r="AS84" s="225" t="str">
        <f aca="false">IF('Indicator Date'!AS84="","x",'Indicator Date'!AS84)</f>
        <v>x</v>
      </c>
      <c r="AT84" s="225" t="n">
        <f aca="false">IF('Indicator Date'!AT84="","x",'Indicator Date'!AT84)</f>
        <v>2020</v>
      </c>
      <c r="AU84" s="225" t="str">
        <f aca="false">IF('Indicator Date'!AU84="","x",'Indicator Date'!AU84)</f>
        <v>x</v>
      </c>
      <c r="AV84" s="225" t="str">
        <f aca="false">IF('Indicator Date'!AV84="","x",'Indicator Date'!AV84)</f>
        <v>x</v>
      </c>
      <c r="AW84" s="225" t="str">
        <f aca="false">IF('Indicator Date'!AW84="","x",'Indicator Date'!AW84)</f>
        <v>x</v>
      </c>
      <c r="AX84" s="225" t="n">
        <f aca="false">IF('Indicator Date'!AX84="","x",'Indicator Date'!AX84)</f>
        <v>2020</v>
      </c>
      <c r="AY84" s="225" t="n">
        <f aca="false">IF('Indicator Date'!AY84="","x",'Indicator Date'!AY84)</f>
        <v>2019</v>
      </c>
      <c r="AZ84" s="225" t="n">
        <f aca="false">IF('Indicator Date'!AZ84="","x",'Indicator Date'!AZ84)</f>
        <v>2018</v>
      </c>
      <c r="BA84" s="225" t="n">
        <f aca="false">IF('Indicator Date'!BA84="","x",'Indicator Date'!BA84)</f>
        <v>2020</v>
      </c>
      <c r="BB84" s="225" t="n">
        <f aca="false">IF('Indicator Date'!BB84="","x",'Indicator Date'!BB84)</f>
        <v>2021</v>
      </c>
      <c r="BC84" s="225" t="n">
        <f aca="false">IF('Indicator Date'!BC84="","x",'Indicator Date'!BC84)</f>
        <v>2022</v>
      </c>
      <c r="BD84" s="225" t="n">
        <f aca="false">IF('Indicator Date'!BD84="","x",YEAR('Indicator Date'!BD84))</f>
        <v>2022</v>
      </c>
      <c r="BE84" s="225" t="n">
        <f aca="false">IF('Indicator Date'!BE84="","x",YEAR('Indicator Date'!BE84))</f>
        <v>2021</v>
      </c>
      <c r="BF84" s="225" t="n">
        <f aca="false">IF('Indicator Date'!BF84="","x",'Indicator Date'!BF84)</f>
        <v>2021</v>
      </c>
      <c r="BG84" s="225" t="n">
        <f aca="false">IF('Indicator Date'!BG84="","x",'Indicator Date'!BG84)</f>
        <v>2020</v>
      </c>
      <c r="BH84" s="225" t="n">
        <f aca="false">IF('Indicator Date'!BH84="","x",'Indicator Date'!BH84)</f>
        <v>2020</v>
      </c>
      <c r="BI84" s="225" t="str">
        <f aca="false">IF('Indicator Date'!BI84="","x",'Indicator Date'!BI84)</f>
        <v>x</v>
      </c>
      <c r="BJ84" s="225" t="n">
        <f aca="false">IF('Indicator Date'!BJ84="","x",'Indicator Date'!BJ84)</f>
        <v>2020</v>
      </c>
      <c r="BK84" s="225" t="n">
        <f aca="false">IF('Indicator Date'!BK84="","x",'Indicator Date'!BK84)</f>
        <v>2021</v>
      </c>
      <c r="BL84" s="225" t="n">
        <f aca="false">IF('Indicator Date'!BL84="","x",'Indicator Date'!BL84)</f>
        <v>2020</v>
      </c>
      <c r="BM84" s="225" t="str">
        <f aca="false">IF('Indicator Date'!BM84="","x",'Indicator Date'!BM84)</f>
        <v>x</v>
      </c>
      <c r="BN84" s="225" t="n">
        <f aca="false">IF('Indicator Date'!BN84="","x",'Indicator Date'!BN84)</f>
        <v>2020</v>
      </c>
      <c r="BO84" s="225" t="n">
        <f aca="false">IF('Indicator Date'!BO84="","x",'Indicator Date'!BO84)</f>
        <v>2020</v>
      </c>
      <c r="BP84" s="225" t="n">
        <f aca="false">IF('Indicator Date'!BP84="","x",'Indicator Date'!BP84)</f>
        <v>2014</v>
      </c>
      <c r="BQ84" s="225" t="n">
        <f aca="false">IF('Indicator Date'!BQ84="","x",'Indicator Date'!BQ84)</f>
        <v>2020</v>
      </c>
      <c r="BR84" s="225" t="n">
        <f aca="false">IF('Indicator Date'!BR84="","x",'Indicator Date'!BR84)</f>
        <v>2020</v>
      </c>
      <c r="BS84" s="225" t="n">
        <f aca="false">IF('Indicator Date'!BS84="","x",'Indicator Date'!BS84)</f>
        <v>2016</v>
      </c>
      <c r="BT84" s="225" t="n">
        <f aca="false">IF('Indicator Date'!BT84="","x",'Indicator Date'!BT84)</f>
        <v>2020</v>
      </c>
      <c r="BU84" s="225" t="n">
        <f aca="false">IF('Indicator Date'!BU84="","x",'Indicator Date'!BU84)</f>
        <v>2020</v>
      </c>
      <c r="BV84" s="225" t="n">
        <f aca="false">IF('Indicator Date'!BV84="","x",'Indicator Date'!BV84)</f>
        <v>2020</v>
      </c>
      <c r="BW84" s="225" t="n">
        <f aca="false">IF('Indicator Date'!BW84="","x",'Indicator Date'!BW84)</f>
        <v>2019</v>
      </c>
      <c r="BX84" s="225" t="n">
        <f aca="false">IF('Indicator Date'!BX84="","x",'Indicator Date'!BX84)</f>
        <v>2017</v>
      </c>
      <c r="BY84" s="225" t="n">
        <f aca="false">IF('Indicator Date'!BY84="","x",'Indicator Date'!BY84)</f>
        <v>2020</v>
      </c>
      <c r="BZ84" s="225" t="n">
        <f aca="false">IF('Indicator Date'!BZ84="","x",'Indicator Date'!BZ84)</f>
        <v>2021</v>
      </c>
      <c r="CA84" s="225" t="n">
        <f aca="false">IF('Indicator Date'!CA84="","x",'Indicator Date'!CA84)</f>
        <v>2015</v>
      </c>
    </row>
    <row r="85" customFormat="false" ht="14.5" hidden="false" customHeight="false" outlineLevel="0" collapsed="false">
      <c r="A85" s="178" t="str">
        <f aca="false">'Indicator Data'!A87</f>
        <v>Italy</v>
      </c>
      <c r="B85" s="220" t="str">
        <f aca="false">'Indicator Data'!B87</f>
        <v>ITA</v>
      </c>
      <c r="C85" s="225" t="n">
        <f aca="false">IF('Indicator Date'!C85="","x",'Indicator Date'!C85)</f>
        <v>2015</v>
      </c>
      <c r="D85" s="225" t="n">
        <f aca="false">IF('Indicator Date'!D85="","x",'Indicator Date'!D85)</f>
        <v>2015</v>
      </c>
      <c r="E85" s="225" t="n">
        <f aca="false">IF('Indicator Date'!E85="","x",'Indicator Date'!E85)</f>
        <v>2015</v>
      </c>
      <c r="F85" s="225" t="n">
        <f aca="false">IF('Indicator Date'!F85="","x",'Indicator Date'!F85)</f>
        <v>2015</v>
      </c>
      <c r="G85" s="225" t="n">
        <f aca="false">IF('Indicator Date'!G85="","x",'Indicator Date'!G85)</f>
        <v>2015</v>
      </c>
      <c r="H85" s="225" t="n">
        <f aca="false">IF('Indicator Date'!H85="","x",'Indicator Date'!H85)</f>
        <v>2015</v>
      </c>
      <c r="I85" s="225" t="n">
        <f aca="false">IF('Indicator Date'!I85="","x",'Indicator Date'!I85)</f>
        <v>2015</v>
      </c>
      <c r="J85" s="225" t="n">
        <f aca="false">IF('Indicator Date'!J85="","x",'Indicator Date'!J85)</f>
        <v>2021</v>
      </c>
      <c r="K85" s="225" t="n">
        <f aca="false">IF('Indicator Date'!K85="","x",'Indicator Date'!K85)</f>
        <v>2021</v>
      </c>
      <c r="L85" s="225" t="n">
        <f aca="false">IF('Indicator Date'!L85="","x",'Indicator Date'!L85)</f>
        <v>2020</v>
      </c>
      <c r="M85" s="225" t="n">
        <f aca="false">IF('Indicator Date'!M85="","x",'Indicator Date'!M85)</f>
        <v>2015</v>
      </c>
      <c r="N85" s="225" t="n">
        <f aca="false">IF('Indicator Date'!N85="","x",'Indicator Date'!N85)</f>
        <v>2015</v>
      </c>
      <c r="O85" s="225" t="n">
        <f aca="false">IF('Indicator Date'!O85="","x",'Indicator Date'!O85)</f>
        <v>2015</v>
      </c>
      <c r="P85" s="225" t="n">
        <f aca="false">IF('Indicator Date'!P85="","x",'Indicator Date'!P85)</f>
        <v>2015</v>
      </c>
      <c r="Q85" s="225" t="n">
        <f aca="false">IF('Indicator Date'!Q85="","x",'Indicator Date'!Q85)</f>
        <v>2020</v>
      </c>
      <c r="R85" s="225" t="n">
        <f aca="false">IF('Indicator Date'!R85="","x",'Indicator Date'!R85)</f>
        <v>2020</v>
      </c>
      <c r="S85" s="225" t="n">
        <f aca="false">IF('Indicator Date'!S85="","x",'Indicator Date'!S85)</f>
        <v>2020</v>
      </c>
      <c r="T85" s="225" t="n">
        <f aca="false">IF('Indicator Date'!T85="","x",'Indicator Date'!T85)</f>
        <v>2020</v>
      </c>
      <c r="U85" s="225" t="n">
        <f aca="false">IF('Indicator Date'!U85="","x",'Indicator Date'!U85)</f>
        <v>2015</v>
      </c>
      <c r="V85" s="225" t="n">
        <f aca="false">IF('Indicator Date'!V85="","x",'Indicator Date'!V85)</f>
        <v>2015</v>
      </c>
      <c r="W85" s="225" t="n">
        <f aca="false">IF('Indicator Date'!W85="","x",'Indicator Date'!W85)</f>
        <v>2015</v>
      </c>
      <c r="X85" s="225" t="n">
        <f aca="false">IF('Indicator Date'!X85="","x",'Indicator Date'!X85)</f>
        <v>2020</v>
      </c>
      <c r="Y85" s="225" t="n">
        <f aca="false">IF('Indicator Date'!Y85="","x",'Indicator Date'!Y85)</f>
        <v>2020</v>
      </c>
      <c r="Z85" s="225" t="n">
        <f aca="false">IF('Indicator Date'!Z85="","x",'Indicator Date'!Z85)</f>
        <v>2020</v>
      </c>
      <c r="AA85" s="225" t="n">
        <f aca="false">IF('Indicator Date'!AA85="","x",'Indicator Date'!AA85)</f>
        <v>2011</v>
      </c>
      <c r="AB85" s="225" t="n">
        <f aca="false">IF('Indicator Date'!AB85="","x",'Indicator Date'!AB85)</f>
        <v>2020</v>
      </c>
      <c r="AC85" s="225" t="str">
        <f aca="false">IF('Indicator Date'!AC85="","x",'Indicator Date'!AC85)</f>
        <v>x</v>
      </c>
      <c r="AD85" s="225" t="n">
        <f aca="false">IF('Indicator Date'!AD85="","x",'Indicator Date'!AD85)</f>
        <v>2018</v>
      </c>
      <c r="AE85" s="225" t="n">
        <f aca="false">IF('Indicator Date'!AE85="","x",'Indicator Date'!AE85)</f>
        <v>2020</v>
      </c>
      <c r="AF85" s="225" t="str">
        <f aca="false">IF('Indicator Date'!AF85="","x",'Indicator Date'!AF85)</f>
        <v>x</v>
      </c>
      <c r="AG85" s="225" t="n">
        <f aca="false">IF('Indicator Date'!AG85="","x",'Indicator Date'!AG85)</f>
        <v>2020</v>
      </c>
      <c r="AH85" s="225" t="n">
        <f aca="false">IF('Indicator Date'!AH85="","x",'Indicator Date'!AH85)</f>
        <v>2022</v>
      </c>
      <c r="AI85" s="225" t="n">
        <f aca="false">IF('Indicator Date'!AI85="","x",'Indicator Date'!AI85)</f>
        <v>2021</v>
      </c>
      <c r="AJ85" s="225" t="n">
        <f aca="false">IF('Indicator Date'!AJ85="","x",'Indicator Date'!AJ85)</f>
        <v>2021</v>
      </c>
      <c r="AK85" s="225" t="n">
        <f aca="false">IF('Indicator Date'!AK85="","x",'Indicator Date'!AK85)</f>
        <v>2019</v>
      </c>
      <c r="AL85" s="225" t="str">
        <f aca="false">IF('Indicator Date'!AL85="","x",RIGHT('Indicator Date'!AL85,4))</f>
        <v>x</v>
      </c>
      <c r="AM85" s="225" t="n">
        <f aca="false">IF('Indicator Date'!AM85="","x",'Indicator Date'!AM85)</f>
        <v>2022</v>
      </c>
      <c r="AN85" s="225" t="str">
        <f aca="false">IF('Indicator Date'!AN85="","x",'Indicator Date'!AN85)</f>
        <v>x</v>
      </c>
      <c r="AO85" s="225" t="str">
        <f aca="false">IF('Indicator Date'!AO85="","x",'Indicator Date'!AO85)</f>
        <v>x</v>
      </c>
      <c r="AP85" s="225" t="str">
        <f aca="false">IF('Indicator Date'!AP85="","x",'Indicator Date'!AP85)</f>
        <v>x</v>
      </c>
      <c r="AQ85" s="225" t="n">
        <f aca="false">IF('Indicator Date'!AQ85="","x",'Indicator Date'!AQ85)</f>
        <v>2020</v>
      </c>
      <c r="AR85" s="225" t="n">
        <f aca="false">IF('Indicator Date'!AR85="","x",'Indicator Date'!AR85)</f>
        <v>2020</v>
      </c>
      <c r="AS85" s="225" t="str">
        <f aca="false">IF('Indicator Date'!AS85="","x",'Indicator Date'!AS85)</f>
        <v>x</v>
      </c>
      <c r="AT85" s="225" t="n">
        <f aca="false">IF('Indicator Date'!AT85="","x",'Indicator Date'!AT85)</f>
        <v>2020</v>
      </c>
      <c r="AU85" s="225" t="n">
        <f aca="false">IF('Indicator Date'!AU85="","x",'Indicator Date'!AU85)</f>
        <v>2020</v>
      </c>
      <c r="AV85" s="225" t="n">
        <f aca="false">IF('Indicator Date'!AV85="","x",'Indicator Date'!AV85)</f>
        <v>2020</v>
      </c>
      <c r="AW85" s="225" t="str">
        <f aca="false">IF('Indicator Date'!AW85="","x",'Indicator Date'!AW85)</f>
        <v>x</v>
      </c>
      <c r="AX85" s="225" t="n">
        <f aca="false">IF('Indicator Date'!AX85="","x",'Indicator Date'!AX85)</f>
        <v>2020</v>
      </c>
      <c r="AY85" s="225" t="n">
        <f aca="false">IF('Indicator Date'!AY85="","x",'Indicator Date'!AY85)</f>
        <v>2019</v>
      </c>
      <c r="AZ85" s="225" t="n">
        <f aca="false">IF('Indicator Date'!AZ85="","x",'Indicator Date'!AZ85)</f>
        <v>2018</v>
      </c>
      <c r="BA85" s="225" t="n">
        <f aca="false">IF('Indicator Date'!BA85="","x",'Indicator Date'!BA85)</f>
        <v>2020</v>
      </c>
      <c r="BB85" s="225" t="n">
        <f aca="false">IF('Indicator Date'!BB85="","x",'Indicator Date'!BB85)</f>
        <v>2021</v>
      </c>
      <c r="BC85" s="225" t="n">
        <f aca="false">IF('Indicator Date'!BC85="","x",'Indicator Date'!BC85)</f>
        <v>2022</v>
      </c>
      <c r="BD85" s="225" t="n">
        <f aca="false">IF('Indicator Date'!BD85="","x",YEAR('Indicator Date'!BD85))</f>
        <v>2022</v>
      </c>
      <c r="BE85" s="225" t="n">
        <f aca="false">IF('Indicator Date'!BE85="","x",YEAR('Indicator Date'!BE85))</f>
        <v>2022</v>
      </c>
      <c r="BF85" s="225" t="n">
        <f aca="false">IF('Indicator Date'!BF85="","x",'Indicator Date'!BF85)</f>
        <v>2021</v>
      </c>
      <c r="BG85" s="225" t="n">
        <f aca="false">IF('Indicator Date'!BG85="","x",'Indicator Date'!BG85)</f>
        <v>2020</v>
      </c>
      <c r="BH85" s="225" t="n">
        <f aca="false">IF('Indicator Date'!BH85="","x",'Indicator Date'!BH85)</f>
        <v>2020</v>
      </c>
      <c r="BI85" s="225" t="n">
        <f aca="false">IF('Indicator Date'!BI85="","x",'Indicator Date'!BI85)</f>
        <v>2015</v>
      </c>
      <c r="BJ85" s="225" t="n">
        <f aca="false">IF('Indicator Date'!BJ85="","x",'Indicator Date'!BJ85)</f>
        <v>2020</v>
      </c>
      <c r="BK85" s="225" t="n">
        <f aca="false">IF('Indicator Date'!BK85="","x",'Indicator Date'!BK85)</f>
        <v>2021</v>
      </c>
      <c r="BL85" s="225" t="n">
        <f aca="false">IF('Indicator Date'!BL85="","x",'Indicator Date'!BL85)</f>
        <v>2020</v>
      </c>
      <c r="BM85" s="225" t="n">
        <f aca="false">IF('Indicator Date'!BM85="","x",'Indicator Date'!BM85)</f>
        <v>2019</v>
      </c>
      <c r="BN85" s="225" t="n">
        <f aca="false">IF('Indicator Date'!BN85="","x",'Indicator Date'!BN85)</f>
        <v>2020</v>
      </c>
      <c r="BO85" s="225" t="n">
        <f aca="false">IF('Indicator Date'!BO85="","x",'Indicator Date'!BO85)</f>
        <v>2020</v>
      </c>
      <c r="BP85" s="225" t="n">
        <f aca="false">IF('Indicator Date'!BP85="","x",'Indicator Date'!BP85)</f>
        <v>2014</v>
      </c>
      <c r="BQ85" s="225" t="n">
        <f aca="false">IF('Indicator Date'!BQ85="","x",'Indicator Date'!BQ85)</f>
        <v>2020</v>
      </c>
      <c r="BR85" s="225" t="n">
        <f aca="false">IF('Indicator Date'!BR85="","x",'Indicator Date'!BR85)</f>
        <v>2020</v>
      </c>
      <c r="BS85" s="225" t="n">
        <f aca="false">IF('Indicator Date'!BS85="","x",'Indicator Date'!BS85)</f>
        <v>2017</v>
      </c>
      <c r="BT85" s="225" t="n">
        <f aca="false">IF('Indicator Date'!BT85="","x",'Indicator Date'!BT85)</f>
        <v>2020</v>
      </c>
      <c r="BU85" s="225" t="n">
        <f aca="false">IF('Indicator Date'!BU85="","x",'Indicator Date'!BU85)</f>
        <v>2020</v>
      </c>
      <c r="BV85" s="225" t="n">
        <f aca="false">IF('Indicator Date'!BV85="","x",'Indicator Date'!BV85)</f>
        <v>2020</v>
      </c>
      <c r="BW85" s="225" t="n">
        <f aca="false">IF('Indicator Date'!BW85="","x",'Indicator Date'!BW85)</f>
        <v>2019</v>
      </c>
      <c r="BX85" s="225" t="n">
        <f aca="false">IF('Indicator Date'!BX85="","x",'Indicator Date'!BX85)</f>
        <v>2017</v>
      </c>
      <c r="BY85" s="225" t="n">
        <f aca="false">IF('Indicator Date'!BY85="","x",'Indicator Date'!BY85)</f>
        <v>2020</v>
      </c>
      <c r="BZ85" s="225" t="n">
        <f aca="false">IF('Indicator Date'!BZ85="","x",'Indicator Date'!BZ85)</f>
        <v>2021</v>
      </c>
      <c r="CA85" s="225" t="n">
        <f aca="false">IF('Indicator Date'!CA85="","x",'Indicator Date'!CA85)</f>
        <v>2015</v>
      </c>
    </row>
    <row r="86" customFormat="false" ht="14.5" hidden="false" customHeight="false" outlineLevel="0" collapsed="false">
      <c r="A86" s="178" t="str">
        <f aca="false">'Indicator Data'!A88</f>
        <v>Jamaica</v>
      </c>
      <c r="B86" s="220" t="str">
        <f aca="false">'Indicator Data'!B88</f>
        <v>JAM</v>
      </c>
      <c r="C86" s="225" t="n">
        <f aca="false">IF('Indicator Date'!C86="","x",'Indicator Date'!C86)</f>
        <v>2015</v>
      </c>
      <c r="D86" s="225" t="n">
        <f aca="false">IF('Indicator Date'!D86="","x",'Indicator Date'!D86)</f>
        <v>2015</v>
      </c>
      <c r="E86" s="225" t="n">
        <f aca="false">IF('Indicator Date'!E86="","x",'Indicator Date'!E86)</f>
        <v>2015</v>
      </c>
      <c r="F86" s="225" t="n">
        <f aca="false">IF('Indicator Date'!F86="","x",'Indicator Date'!F86)</f>
        <v>2015</v>
      </c>
      <c r="G86" s="225" t="n">
        <f aca="false">IF('Indicator Date'!G86="","x",'Indicator Date'!G86)</f>
        <v>2015</v>
      </c>
      <c r="H86" s="225" t="n">
        <f aca="false">IF('Indicator Date'!H86="","x",'Indicator Date'!H86)</f>
        <v>2015</v>
      </c>
      <c r="I86" s="225" t="n">
        <f aca="false">IF('Indicator Date'!I86="","x",'Indicator Date'!I86)</f>
        <v>2015</v>
      </c>
      <c r="J86" s="225" t="n">
        <f aca="false">IF('Indicator Date'!J86="","x",'Indicator Date'!J86)</f>
        <v>2021</v>
      </c>
      <c r="K86" s="225" t="n">
        <f aca="false">IF('Indicator Date'!K86="","x",'Indicator Date'!K86)</f>
        <v>2021</v>
      </c>
      <c r="L86" s="225" t="n">
        <f aca="false">IF('Indicator Date'!L86="","x",'Indicator Date'!L86)</f>
        <v>2020</v>
      </c>
      <c r="M86" s="225" t="n">
        <f aca="false">IF('Indicator Date'!M86="","x",'Indicator Date'!M86)</f>
        <v>2015</v>
      </c>
      <c r="N86" s="225" t="n">
        <f aca="false">IF('Indicator Date'!N86="","x",'Indicator Date'!N86)</f>
        <v>2015</v>
      </c>
      <c r="O86" s="225" t="n">
        <f aca="false">IF('Indicator Date'!O86="","x",'Indicator Date'!O86)</f>
        <v>2015</v>
      </c>
      <c r="P86" s="225" t="n">
        <f aca="false">IF('Indicator Date'!P86="","x",'Indicator Date'!P86)</f>
        <v>2015</v>
      </c>
      <c r="Q86" s="225" t="n">
        <f aca="false">IF('Indicator Date'!Q86="","x",'Indicator Date'!Q86)</f>
        <v>2020</v>
      </c>
      <c r="R86" s="225" t="n">
        <f aca="false">IF('Indicator Date'!R86="","x",'Indicator Date'!R86)</f>
        <v>2020</v>
      </c>
      <c r="S86" s="225" t="n">
        <f aca="false">IF('Indicator Date'!S86="","x",'Indicator Date'!S86)</f>
        <v>2020</v>
      </c>
      <c r="T86" s="225" t="n">
        <f aca="false">IF('Indicator Date'!T86="","x",'Indicator Date'!T86)</f>
        <v>2020</v>
      </c>
      <c r="U86" s="225" t="n">
        <f aca="false">IF('Indicator Date'!U86="","x",'Indicator Date'!U86)</f>
        <v>2015</v>
      </c>
      <c r="V86" s="225" t="n">
        <f aca="false">IF('Indicator Date'!V86="","x",'Indicator Date'!V86)</f>
        <v>2015</v>
      </c>
      <c r="W86" s="225" t="n">
        <f aca="false">IF('Indicator Date'!W86="","x",'Indicator Date'!W86)</f>
        <v>2015</v>
      </c>
      <c r="X86" s="225" t="n">
        <f aca="false">IF('Indicator Date'!X86="","x",'Indicator Date'!X86)</f>
        <v>2020</v>
      </c>
      <c r="Y86" s="225" t="n">
        <f aca="false">IF('Indicator Date'!Y86="","x",'Indicator Date'!Y86)</f>
        <v>2020</v>
      </c>
      <c r="Z86" s="225" t="n">
        <f aca="false">IF('Indicator Date'!Z86="","x",'Indicator Date'!Z86)</f>
        <v>2020</v>
      </c>
      <c r="AA86" s="225" t="n">
        <f aca="false">IF('Indicator Date'!AA86="","x",'Indicator Date'!AA86)</f>
        <v>2011</v>
      </c>
      <c r="AB86" s="225" t="n">
        <f aca="false">IF('Indicator Date'!AB86="","x",'Indicator Date'!AB86)</f>
        <v>2020</v>
      </c>
      <c r="AC86" s="225" t="n">
        <f aca="false">IF('Indicator Date'!AC86="","x",'Indicator Date'!AC86)</f>
        <v>2015</v>
      </c>
      <c r="AD86" s="225" t="n">
        <f aca="false">IF('Indicator Date'!AD86="","x",'Indicator Date'!AD86)</f>
        <v>2018</v>
      </c>
      <c r="AE86" s="225" t="n">
        <f aca="false">IF('Indicator Date'!AE86="","x",'Indicator Date'!AE86)</f>
        <v>2020</v>
      </c>
      <c r="AF86" s="225" t="n">
        <f aca="false">IF('Indicator Date'!AF86="","x",'Indicator Date'!AF86)</f>
        <v>2018</v>
      </c>
      <c r="AG86" s="225" t="n">
        <f aca="false">IF('Indicator Date'!AG86="","x",'Indicator Date'!AG86)</f>
        <v>2020</v>
      </c>
      <c r="AH86" s="225" t="n">
        <f aca="false">IF('Indicator Date'!AH86="","x",'Indicator Date'!AH86)</f>
        <v>2022</v>
      </c>
      <c r="AI86" s="225" t="n">
        <f aca="false">IF('Indicator Date'!AI86="","x",'Indicator Date'!AI86)</f>
        <v>2021</v>
      </c>
      <c r="AJ86" s="225" t="n">
        <f aca="false">IF('Indicator Date'!AJ86="","x",'Indicator Date'!AJ86)</f>
        <v>2021</v>
      </c>
      <c r="AK86" s="225" t="n">
        <f aca="false">IF('Indicator Date'!AK86="","x",'Indicator Date'!AK86)</f>
        <v>2019</v>
      </c>
      <c r="AL86" s="225" t="str">
        <f aca="false">IF('Indicator Date'!AL86="","x",RIGHT('Indicator Date'!AL86,4))</f>
        <v>2014</v>
      </c>
      <c r="AM86" s="225" t="n">
        <f aca="false">IF('Indicator Date'!AM86="","x",'Indicator Date'!AM86)</f>
        <v>2022</v>
      </c>
      <c r="AN86" s="225" t="n">
        <f aca="false">IF('Indicator Date'!AN86="","x",'Indicator Date'!AN86)</f>
        <v>2019</v>
      </c>
      <c r="AO86" s="225" t="n">
        <f aca="false">IF('Indicator Date'!AO86="","x",'Indicator Date'!AO86)</f>
        <v>2020</v>
      </c>
      <c r="AP86" s="225" t="n">
        <f aca="false">IF('Indicator Date'!AP86="","x",'Indicator Date'!AP86)</f>
        <v>2020</v>
      </c>
      <c r="AQ86" s="225" t="n">
        <f aca="false">IF('Indicator Date'!AQ86="","x",'Indicator Date'!AQ86)</f>
        <v>2020</v>
      </c>
      <c r="AR86" s="225" t="n">
        <f aca="false">IF('Indicator Date'!AR86="","x",'Indicator Date'!AR86)</f>
        <v>2020</v>
      </c>
      <c r="AS86" s="225" t="n">
        <f aca="false">IF('Indicator Date'!AS86="","x",'Indicator Date'!AS86)</f>
        <v>2018</v>
      </c>
      <c r="AT86" s="225" t="n">
        <f aca="false">IF('Indicator Date'!AT86="","x",'Indicator Date'!AT86)</f>
        <v>2020</v>
      </c>
      <c r="AU86" s="225" t="n">
        <f aca="false">IF('Indicator Date'!AU86="","x",'Indicator Date'!AU86)</f>
        <v>2020</v>
      </c>
      <c r="AV86" s="225" t="n">
        <f aca="false">IF('Indicator Date'!AV86="","x",'Indicator Date'!AV86)</f>
        <v>2020</v>
      </c>
      <c r="AW86" s="225" t="str">
        <f aca="false">IF('Indicator Date'!AW86="","x",'Indicator Date'!AW86)</f>
        <v>x</v>
      </c>
      <c r="AX86" s="225" t="n">
        <f aca="false">IF('Indicator Date'!AX86="","x",'Indicator Date'!AX86)</f>
        <v>2020</v>
      </c>
      <c r="AY86" s="225" t="n">
        <f aca="false">IF('Indicator Date'!AY86="","x",'Indicator Date'!AY86)</f>
        <v>2019</v>
      </c>
      <c r="AZ86" s="225" t="n">
        <f aca="false">IF('Indicator Date'!AZ86="","x",'Indicator Date'!AZ86)</f>
        <v>2004</v>
      </c>
      <c r="BA86" s="225" t="n">
        <f aca="false">IF('Indicator Date'!BA86="","x",'Indicator Date'!BA86)</f>
        <v>2020</v>
      </c>
      <c r="BB86" s="225" t="n">
        <f aca="false">IF('Indicator Date'!BB86="","x",'Indicator Date'!BB86)</f>
        <v>2021</v>
      </c>
      <c r="BC86" s="225" t="n">
        <f aca="false">IF('Indicator Date'!BC86="","x",'Indicator Date'!BC86)</f>
        <v>2022</v>
      </c>
      <c r="BD86" s="225" t="n">
        <f aca="false">IF('Indicator Date'!BD86="","x",YEAR('Indicator Date'!BD86))</f>
        <v>2022</v>
      </c>
      <c r="BE86" s="225" t="n">
        <f aca="false">IF('Indicator Date'!BE86="","x",YEAR('Indicator Date'!BE86))</f>
        <v>2021</v>
      </c>
      <c r="BF86" s="225" t="n">
        <f aca="false">IF('Indicator Date'!BF86="","x",'Indicator Date'!BF86)</f>
        <v>2021</v>
      </c>
      <c r="BG86" s="225" t="n">
        <f aca="false">IF('Indicator Date'!BG86="","x",'Indicator Date'!BG86)</f>
        <v>2020</v>
      </c>
      <c r="BH86" s="225" t="n">
        <f aca="false">IF('Indicator Date'!BH86="","x",'Indicator Date'!BH86)</f>
        <v>2020</v>
      </c>
      <c r="BI86" s="225" t="n">
        <f aca="false">IF('Indicator Date'!BI86="","x",'Indicator Date'!BI86)</f>
        <v>2013</v>
      </c>
      <c r="BJ86" s="225" t="n">
        <f aca="false">IF('Indicator Date'!BJ86="","x",'Indicator Date'!BJ86)</f>
        <v>2020</v>
      </c>
      <c r="BK86" s="225" t="n">
        <f aca="false">IF('Indicator Date'!BK86="","x",'Indicator Date'!BK86)</f>
        <v>2021</v>
      </c>
      <c r="BL86" s="225" t="n">
        <f aca="false">IF('Indicator Date'!BL86="","x",'Indicator Date'!BL86)</f>
        <v>2020</v>
      </c>
      <c r="BM86" s="225" t="n">
        <f aca="false">IF('Indicator Date'!BM86="","x",'Indicator Date'!BM86)</f>
        <v>2014</v>
      </c>
      <c r="BN86" s="225" t="n">
        <f aca="false">IF('Indicator Date'!BN86="","x",'Indicator Date'!BN86)</f>
        <v>2018</v>
      </c>
      <c r="BO86" s="225" t="n">
        <f aca="false">IF('Indicator Date'!BO86="","x",'Indicator Date'!BO86)</f>
        <v>2020</v>
      </c>
      <c r="BP86" s="225" t="n">
        <f aca="false">IF('Indicator Date'!BP86="","x",'Indicator Date'!BP86)</f>
        <v>2014</v>
      </c>
      <c r="BQ86" s="225" t="n">
        <f aca="false">IF('Indicator Date'!BQ86="","x",'Indicator Date'!BQ86)</f>
        <v>2020</v>
      </c>
      <c r="BR86" s="225" t="n">
        <f aca="false">IF('Indicator Date'!BR86="","x",'Indicator Date'!BR86)</f>
        <v>2020</v>
      </c>
      <c r="BS86" s="225" t="n">
        <f aca="false">IF('Indicator Date'!BS86="","x",'Indicator Date'!BS86)</f>
        <v>2017</v>
      </c>
      <c r="BT86" s="225" t="n">
        <f aca="false">IF('Indicator Date'!BT86="","x",'Indicator Date'!BT86)</f>
        <v>2020</v>
      </c>
      <c r="BU86" s="225" t="n">
        <f aca="false">IF('Indicator Date'!BU86="","x",'Indicator Date'!BU86)</f>
        <v>2020</v>
      </c>
      <c r="BV86" s="225" t="str">
        <f aca="false">IF('Indicator Date'!BV86="","x",'Indicator Date'!BV86)</f>
        <v>x</v>
      </c>
      <c r="BW86" s="225" t="n">
        <f aca="false">IF('Indicator Date'!BW86="","x",'Indicator Date'!BW86)</f>
        <v>2019</v>
      </c>
      <c r="BX86" s="225" t="n">
        <f aca="false">IF('Indicator Date'!BX86="","x",'Indicator Date'!BX86)</f>
        <v>2017</v>
      </c>
      <c r="BY86" s="225" t="n">
        <f aca="false">IF('Indicator Date'!BY86="","x",'Indicator Date'!BY86)</f>
        <v>2020</v>
      </c>
      <c r="BZ86" s="225" t="n">
        <f aca="false">IF('Indicator Date'!BZ86="","x",'Indicator Date'!BZ86)</f>
        <v>2021</v>
      </c>
      <c r="CA86" s="225" t="n">
        <f aca="false">IF('Indicator Date'!CA86="","x",'Indicator Date'!CA86)</f>
        <v>2015</v>
      </c>
    </row>
    <row r="87" customFormat="false" ht="14.5" hidden="false" customHeight="false" outlineLevel="0" collapsed="false">
      <c r="A87" s="178" t="str">
        <f aca="false">'Indicator Data'!A89</f>
        <v>Japan</v>
      </c>
      <c r="B87" s="220" t="str">
        <f aca="false">'Indicator Data'!B89</f>
        <v>JPN</v>
      </c>
      <c r="C87" s="225" t="n">
        <f aca="false">IF('Indicator Date'!C87="","x",'Indicator Date'!C87)</f>
        <v>2015</v>
      </c>
      <c r="D87" s="225" t="n">
        <f aca="false">IF('Indicator Date'!D87="","x",'Indicator Date'!D87)</f>
        <v>2015</v>
      </c>
      <c r="E87" s="225" t="n">
        <f aca="false">IF('Indicator Date'!E87="","x",'Indicator Date'!E87)</f>
        <v>2015</v>
      </c>
      <c r="F87" s="225" t="n">
        <f aca="false">IF('Indicator Date'!F87="","x",'Indicator Date'!F87)</f>
        <v>2015</v>
      </c>
      <c r="G87" s="225" t="n">
        <f aca="false">IF('Indicator Date'!G87="","x",'Indicator Date'!G87)</f>
        <v>2015</v>
      </c>
      <c r="H87" s="225" t="n">
        <f aca="false">IF('Indicator Date'!H87="","x",'Indicator Date'!H87)</f>
        <v>2015</v>
      </c>
      <c r="I87" s="225" t="n">
        <f aca="false">IF('Indicator Date'!I87="","x",'Indicator Date'!I87)</f>
        <v>2015</v>
      </c>
      <c r="J87" s="225" t="n">
        <f aca="false">IF('Indicator Date'!J87="","x",'Indicator Date'!J87)</f>
        <v>2021</v>
      </c>
      <c r="K87" s="225" t="n">
        <f aca="false">IF('Indicator Date'!K87="","x",'Indicator Date'!K87)</f>
        <v>2021</v>
      </c>
      <c r="L87" s="225" t="n">
        <f aca="false">IF('Indicator Date'!L87="","x",'Indicator Date'!L87)</f>
        <v>2020</v>
      </c>
      <c r="M87" s="225" t="n">
        <f aca="false">IF('Indicator Date'!M87="","x",'Indicator Date'!M87)</f>
        <v>2015</v>
      </c>
      <c r="N87" s="225" t="n">
        <f aca="false">IF('Indicator Date'!N87="","x",'Indicator Date'!N87)</f>
        <v>2015</v>
      </c>
      <c r="O87" s="225" t="n">
        <f aca="false">IF('Indicator Date'!O87="","x",'Indicator Date'!O87)</f>
        <v>2015</v>
      </c>
      <c r="P87" s="225" t="n">
        <f aca="false">IF('Indicator Date'!P87="","x",'Indicator Date'!P87)</f>
        <v>2015</v>
      </c>
      <c r="Q87" s="225" t="n">
        <f aca="false">IF('Indicator Date'!Q87="","x",'Indicator Date'!Q87)</f>
        <v>2020</v>
      </c>
      <c r="R87" s="225" t="n">
        <f aca="false">IF('Indicator Date'!R87="","x",'Indicator Date'!R87)</f>
        <v>2020</v>
      </c>
      <c r="S87" s="225" t="n">
        <f aca="false">IF('Indicator Date'!S87="","x",'Indicator Date'!S87)</f>
        <v>2020</v>
      </c>
      <c r="T87" s="225" t="n">
        <f aca="false">IF('Indicator Date'!T87="","x",'Indicator Date'!T87)</f>
        <v>2020</v>
      </c>
      <c r="U87" s="225" t="n">
        <f aca="false">IF('Indicator Date'!U87="","x",'Indicator Date'!U87)</f>
        <v>2015</v>
      </c>
      <c r="V87" s="225" t="n">
        <f aca="false">IF('Indicator Date'!V87="","x",'Indicator Date'!V87)</f>
        <v>2015</v>
      </c>
      <c r="W87" s="225" t="n">
        <f aca="false">IF('Indicator Date'!W87="","x",'Indicator Date'!W87)</f>
        <v>2015</v>
      </c>
      <c r="X87" s="225" t="n">
        <f aca="false">IF('Indicator Date'!X87="","x",'Indicator Date'!X87)</f>
        <v>2020</v>
      </c>
      <c r="Y87" s="225" t="n">
        <f aca="false">IF('Indicator Date'!Y87="","x",'Indicator Date'!Y87)</f>
        <v>2020</v>
      </c>
      <c r="Z87" s="225" t="n">
        <f aca="false">IF('Indicator Date'!Z87="","x",'Indicator Date'!Z87)</f>
        <v>2020</v>
      </c>
      <c r="AA87" s="225" t="n">
        <f aca="false">IF('Indicator Date'!AA87="","x",'Indicator Date'!AA87)</f>
        <v>2015</v>
      </c>
      <c r="AB87" s="225" t="n">
        <f aca="false">IF('Indicator Date'!AB87="","x",'Indicator Date'!AB87)</f>
        <v>2020</v>
      </c>
      <c r="AC87" s="225" t="str">
        <f aca="false">IF('Indicator Date'!AC87="","x",'Indicator Date'!AC87)</f>
        <v>x</v>
      </c>
      <c r="AD87" s="225" t="n">
        <f aca="false">IF('Indicator Date'!AD87="","x",'Indicator Date'!AD87)</f>
        <v>2018</v>
      </c>
      <c r="AE87" s="225" t="n">
        <f aca="false">IF('Indicator Date'!AE87="","x",'Indicator Date'!AE87)</f>
        <v>2020</v>
      </c>
      <c r="AF87" s="225" t="str">
        <f aca="false">IF('Indicator Date'!AF87="","x",'Indicator Date'!AF87)</f>
        <v>x</v>
      </c>
      <c r="AG87" s="225" t="n">
        <f aca="false">IF('Indicator Date'!AG87="","x",'Indicator Date'!AG87)</f>
        <v>2020</v>
      </c>
      <c r="AH87" s="225" t="n">
        <f aca="false">IF('Indicator Date'!AH87="","x",'Indicator Date'!AH87)</f>
        <v>2022</v>
      </c>
      <c r="AI87" s="225" t="n">
        <f aca="false">IF('Indicator Date'!AI87="","x",'Indicator Date'!AI87)</f>
        <v>2021</v>
      </c>
      <c r="AJ87" s="225" t="n">
        <f aca="false">IF('Indicator Date'!AJ87="","x",'Indicator Date'!AJ87)</f>
        <v>2021</v>
      </c>
      <c r="AK87" s="225" t="n">
        <f aca="false">IF('Indicator Date'!AK87="","x",'Indicator Date'!AK87)</f>
        <v>2019</v>
      </c>
      <c r="AL87" s="225" t="str">
        <f aca="false">IF('Indicator Date'!AL87="","x",RIGHT('Indicator Date'!AL87,4))</f>
        <v>x</v>
      </c>
      <c r="AM87" s="225" t="n">
        <f aca="false">IF('Indicator Date'!AM87="","x",'Indicator Date'!AM87)</f>
        <v>2022</v>
      </c>
      <c r="AN87" s="225" t="str">
        <f aca="false">IF('Indicator Date'!AN87="","x",'Indicator Date'!AN87)</f>
        <v>x</v>
      </c>
      <c r="AO87" s="225" t="str">
        <f aca="false">IF('Indicator Date'!AO87="","x",'Indicator Date'!AO87)</f>
        <v>x</v>
      </c>
      <c r="AP87" s="225" t="str">
        <f aca="false">IF('Indicator Date'!AP87="","x",'Indicator Date'!AP87)</f>
        <v>x</v>
      </c>
      <c r="AQ87" s="225" t="n">
        <f aca="false">IF('Indicator Date'!AQ87="","x",'Indicator Date'!AQ87)</f>
        <v>2020</v>
      </c>
      <c r="AR87" s="225" t="n">
        <f aca="false">IF('Indicator Date'!AR87="","x",'Indicator Date'!AR87)</f>
        <v>2020</v>
      </c>
      <c r="AS87" s="225" t="n">
        <f aca="false">IF('Indicator Date'!AS87="","x",'Indicator Date'!AS87)</f>
        <v>2010</v>
      </c>
      <c r="AT87" s="225" t="n">
        <f aca="false">IF('Indicator Date'!AT87="","x",'Indicator Date'!AT87)</f>
        <v>2020</v>
      </c>
      <c r="AU87" s="225" t="n">
        <f aca="false">IF('Indicator Date'!AU87="","x",'Indicator Date'!AU87)</f>
        <v>2020</v>
      </c>
      <c r="AV87" s="225" t="n">
        <f aca="false">IF('Indicator Date'!AV87="","x",'Indicator Date'!AV87)</f>
        <v>2020</v>
      </c>
      <c r="AW87" s="225" t="str">
        <f aca="false">IF('Indicator Date'!AW87="","x",'Indicator Date'!AW87)</f>
        <v>x</v>
      </c>
      <c r="AX87" s="225" t="n">
        <f aca="false">IF('Indicator Date'!AX87="","x",'Indicator Date'!AX87)</f>
        <v>2020</v>
      </c>
      <c r="AY87" s="225" t="n">
        <f aca="false">IF('Indicator Date'!AY87="","x",'Indicator Date'!AY87)</f>
        <v>2019</v>
      </c>
      <c r="AZ87" s="225" t="n">
        <f aca="false">IF('Indicator Date'!AZ87="","x",'Indicator Date'!AZ87)</f>
        <v>2013</v>
      </c>
      <c r="BA87" s="225" t="n">
        <f aca="false">IF('Indicator Date'!BA87="","x",'Indicator Date'!BA87)</f>
        <v>2020</v>
      </c>
      <c r="BB87" s="225" t="n">
        <f aca="false">IF('Indicator Date'!BB87="","x",'Indicator Date'!BB87)</f>
        <v>2021</v>
      </c>
      <c r="BC87" s="225" t="n">
        <f aca="false">IF('Indicator Date'!BC87="","x",'Indicator Date'!BC87)</f>
        <v>2022</v>
      </c>
      <c r="BD87" s="225" t="n">
        <f aca="false">IF('Indicator Date'!BD87="","x",YEAR('Indicator Date'!BD87))</f>
        <v>2022</v>
      </c>
      <c r="BE87" s="225" t="n">
        <f aca="false">IF('Indicator Date'!BE87="","x",YEAR('Indicator Date'!BE87))</f>
        <v>2021</v>
      </c>
      <c r="BF87" s="225" t="n">
        <f aca="false">IF('Indicator Date'!BF87="","x",'Indicator Date'!BF87)</f>
        <v>2021</v>
      </c>
      <c r="BG87" s="225" t="n">
        <f aca="false">IF('Indicator Date'!BG87="","x",'Indicator Date'!BG87)</f>
        <v>2020</v>
      </c>
      <c r="BH87" s="225" t="n">
        <f aca="false">IF('Indicator Date'!BH87="","x",'Indicator Date'!BH87)</f>
        <v>2020</v>
      </c>
      <c r="BI87" s="225" t="n">
        <f aca="false">IF('Indicator Date'!BI87="","x",'Indicator Date'!BI87)</f>
        <v>2013</v>
      </c>
      <c r="BJ87" s="225" t="n">
        <f aca="false">IF('Indicator Date'!BJ87="","x",'Indicator Date'!BJ87)</f>
        <v>2020</v>
      </c>
      <c r="BK87" s="225" t="n">
        <f aca="false">IF('Indicator Date'!BK87="","x",'Indicator Date'!BK87)</f>
        <v>2021</v>
      </c>
      <c r="BL87" s="225" t="n">
        <f aca="false">IF('Indicator Date'!BL87="","x",'Indicator Date'!BL87)</f>
        <v>2020</v>
      </c>
      <c r="BM87" s="225" t="str">
        <f aca="false">IF('Indicator Date'!BM87="","x",'Indicator Date'!BM87)</f>
        <v>x</v>
      </c>
      <c r="BN87" s="225" t="n">
        <f aca="false">IF('Indicator Date'!BN87="","x",'Indicator Date'!BN87)</f>
        <v>2020</v>
      </c>
      <c r="BO87" s="225" t="n">
        <f aca="false">IF('Indicator Date'!BO87="","x",'Indicator Date'!BO87)</f>
        <v>2020</v>
      </c>
      <c r="BP87" s="225" t="n">
        <f aca="false">IF('Indicator Date'!BP87="","x",'Indicator Date'!BP87)</f>
        <v>2014</v>
      </c>
      <c r="BQ87" s="225" t="n">
        <f aca="false">IF('Indicator Date'!BQ87="","x",'Indicator Date'!BQ87)</f>
        <v>2020</v>
      </c>
      <c r="BR87" s="225" t="n">
        <f aca="false">IF('Indicator Date'!BR87="","x",'Indicator Date'!BR87)</f>
        <v>2020</v>
      </c>
      <c r="BS87" s="225" t="n">
        <f aca="false">IF('Indicator Date'!BS87="","x",'Indicator Date'!BS87)</f>
        <v>2016</v>
      </c>
      <c r="BT87" s="225" t="n">
        <f aca="false">IF('Indicator Date'!BT87="","x",'Indicator Date'!BT87)</f>
        <v>2020</v>
      </c>
      <c r="BU87" s="225" t="n">
        <f aca="false">IF('Indicator Date'!BU87="","x",'Indicator Date'!BU87)</f>
        <v>2020</v>
      </c>
      <c r="BV87" s="225" t="n">
        <f aca="false">IF('Indicator Date'!BV87="","x",'Indicator Date'!BV87)</f>
        <v>2020</v>
      </c>
      <c r="BW87" s="225" t="n">
        <f aca="false">IF('Indicator Date'!BW87="","x",'Indicator Date'!BW87)</f>
        <v>2019</v>
      </c>
      <c r="BX87" s="225" t="n">
        <f aca="false">IF('Indicator Date'!BX87="","x",'Indicator Date'!BX87)</f>
        <v>2017</v>
      </c>
      <c r="BY87" s="225" t="n">
        <f aca="false">IF('Indicator Date'!BY87="","x",'Indicator Date'!BY87)</f>
        <v>2020</v>
      </c>
      <c r="BZ87" s="225" t="n">
        <f aca="false">IF('Indicator Date'!BZ87="","x",'Indicator Date'!BZ87)</f>
        <v>2021</v>
      </c>
      <c r="CA87" s="225" t="n">
        <f aca="false">IF('Indicator Date'!CA87="","x",'Indicator Date'!CA87)</f>
        <v>2015</v>
      </c>
    </row>
    <row r="88" customFormat="false" ht="14.5" hidden="false" customHeight="false" outlineLevel="0" collapsed="false">
      <c r="A88" s="178" t="str">
        <f aca="false">'Indicator Data'!A90</f>
        <v>Jordan</v>
      </c>
      <c r="B88" s="220" t="str">
        <f aca="false">'Indicator Data'!B90</f>
        <v>JOR</v>
      </c>
      <c r="C88" s="225" t="n">
        <f aca="false">IF('Indicator Date'!C88="","x",'Indicator Date'!C88)</f>
        <v>2015</v>
      </c>
      <c r="D88" s="225" t="n">
        <f aca="false">IF('Indicator Date'!D88="","x",'Indicator Date'!D88)</f>
        <v>2015</v>
      </c>
      <c r="E88" s="225" t="n">
        <f aca="false">IF('Indicator Date'!E88="","x",'Indicator Date'!E88)</f>
        <v>2015</v>
      </c>
      <c r="F88" s="225" t="n">
        <f aca="false">IF('Indicator Date'!F88="","x",'Indicator Date'!F88)</f>
        <v>2015</v>
      </c>
      <c r="G88" s="225" t="n">
        <f aca="false">IF('Indicator Date'!G88="","x",'Indicator Date'!G88)</f>
        <v>2015</v>
      </c>
      <c r="H88" s="225" t="n">
        <f aca="false">IF('Indicator Date'!H88="","x",'Indicator Date'!H88)</f>
        <v>2015</v>
      </c>
      <c r="I88" s="225" t="n">
        <f aca="false">IF('Indicator Date'!I88="","x",'Indicator Date'!I88)</f>
        <v>2015</v>
      </c>
      <c r="J88" s="225" t="n">
        <f aca="false">IF('Indicator Date'!J88="","x",'Indicator Date'!J88)</f>
        <v>2021</v>
      </c>
      <c r="K88" s="225" t="n">
        <f aca="false">IF('Indicator Date'!K88="","x",'Indicator Date'!K88)</f>
        <v>2021</v>
      </c>
      <c r="L88" s="225" t="n">
        <f aca="false">IF('Indicator Date'!L88="","x",'Indicator Date'!L88)</f>
        <v>2020</v>
      </c>
      <c r="M88" s="225" t="n">
        <f aca="false">IF('Indicator Date'!M88="","x",'Indicator Date'!M88)</f>
        <v>2015</v>
      </c>
      <c r="N88" s="225" t="n">
        <f aca="false">IF('Indicator Date'!N88="","x",'Indicator Date'!N88)</f>
        <v>2015</v>
      </c>
      <c r="O88" s="225" t="n">
        <f aca="false">IF('Indicator Date'!O88="","x",'Indicator Date'!O88)</f>
        <v>2015</v>
      </c>
      <c r="P88" s="225" t="n">
        <f aca="false">IF('Indicator Date'!P88="","x",'Indicator Date'!P88)</f>
        <v>2015</v>
      </c>
      <c r="Q88" s="225" t="n">
        <f aca="false">IF('Indicator Date'!Q88="","x",'Indicator Date'!Q88)</f>
        <v>2020</v>
      </c>
      <c r="R88" s="225" t="n">
        <f aca="false">IF('Indicator Date'!R88="","x",'Indicator Date'!R88)</f>
        <v>2020</v>
      </c>
      <c r="S88" s="225" t="n">
        <f aca="false">IF('Indicator Date'!S88="","x",'Indicator Date'!S88)</f>
        <v>2020</v>
      </c>
      <c r="T88" s="225" t="n">
        <f aca="false">IF('Indicator Date'!T88="","x",'Indicator Date'!T88)</f>
        <v>2020</v>
      </c>
      <c r="U88" s="225" t="n">
        <f aca="false">IF('Indicator Date'!U88="","x",'Indicator Date'!U88)</f>
        <v>2015</v>
      </c>
      <c r="V88" s="225" t="n">
        <f aca="false">IF('Indicator Date'!V88="","x",'Indicator Date'!V88)</f>
        <v>2015</v>
      </c>
      <c r="W88" s="225" t="n">
        <f aca="false">IF('Indicator Date'!W88="","x",'Indicator Date'!W88)</f>
        <v>2015</v>
      </c>
      <c r="X88" s="225" t="n">
        <f aca="false">IF('Indicator Date'!X88="","x",'Indicator Date'!X88)</f>
        <v>2020</v>
      </c>
      <c r="Y88" s="225" t="n">
        <f aca="false">IF('Indicator Date'!Y88="","x",'Indicator Date'!Y88)</f>
        <v>2020</v>
      </c>
      <c r="Z88" s="225" t="n">
        <f aca="false">IF('Indicator Date'!Z88="","x",'Indicator Date'!Z88)</f>
        <v>2020</v>
      </c>
      <c r="AA88" s="225" t="n">
        <f aca="false">IF('Indicator Date'!AA88="","x",'Indicator Date'!AA88)</f>
        <v>2017</v>
      </c>
      <c r="AB88" s="225" t="n">
        <f aca="false">IF('Indicator Date'!AB88="","x",'Indicator Date'!AB88)</f>
        <v>2020</v>
      </c>
      <c r="AC88" s="225" t="str">
        <f aca="false">IF('Indicator Date'!AC88="","x",'Indicator Date'!AC88)</f>
        <v>x</v>
      </c>
      <c r="AD88" s="225" t="n">
        <f aca="false">IF('Indicator Date'!AD88="","x",'Indicator Date'!AD88)</f>
        <v>2017</v>
      </c>
      <c r="AE88" s="225" t="n">
        <f aca="false">IF('Indicator Date'!AE88="","x",'Indicator Date'!AE88)</f>
        <v>2020</v>
      </c>
      <c r="AF88" s="225" t="n">
        <f aca="false">IF('Indicator Date'!AF88="","x",'Indicator Date'!AF88)</f>
        <v>2018</v>
      </c>
      <c r="AG88" s="225" t="n">
        <f aca="false">IF('Indicator Date'!AG88="","x",'Indicator Date'!AG88)</f>
        <v>2020</v>
      </c>
      <c r="AH88" s="225" t="n">
        <f aca="false">IF('Indicator Date'!AH88="","x",'Indicator Date'!AH88)</f>
        <v>2022</v>
      </c>
      <c r="AI88" s="225" t="n">
        <f aca="false">IF('Indicator Date'!AI88="","x",'Indicator Date'!AI88)</f>
        <v>2021</v>
      </c>
      <c r="AJ88" s="225" t="n">
        <f aca="false">IF('Indicator Date'!AJ88="","x",'Indicator Date'!AJ88)</f>
        <v>2021</v>
      </c>
      <c r="AK88" s="225" t="n">
        <f aca="false">IF('Indicator Date'!AK88="","x",'Indicator Date'!AK88)</f>
        <v>2019</v>
      </c>
      <c r="AL88" s="225" t="str">
        <f aca="false">IF('Indicator Date'!AL88="","x",RIGHT('Indicator Date'!AL88,4))</f>
        <v>2018</v>
      </c>
      <c r="AM88" s="225" t="n">
        <f aca="false">IF('Indicator Date'!AM88="","x",'Indicator Date'!AM88)</f>
        <v>2022</v>
      </c>
      <c r="AN88" s="225" t="n">
        <f aca="false">IF('Indicator Date'!AN88="","x",'Indicator Date'!AN88)</f>
        <v>2019</v>
      </c>
      <c r="AO88" s="225" t="n">
        <f aca="false">IF('Indicator Date'!AO88="","x",'Indicator Date'!AO88)</f>
        <v>2020</v>
      </c>
      <c r="AP88" s="225" t="n">
        <f aca="false">IF('Indicator Date'!AP88="","x",'Indicator Date'!AP88)</f>
        <v>2020</v>
      </c>
      <c r="AQ88" s="225" t="n">
        <f aca="false">IF('Indicator Date'!AQ88="","x",'Indicator Date'!AQ88)</f>
        <v>2020</v>
      </c>
      <c r="AR88" s="225" t="n">
        <f aca="false">IF('Indicator Date'!AR88="","x",'Indicator Date'!AR88)</f>
        <v>2020</v>
      </c>
      <c r="AS88" s="225" t="n">
        <f aca="false">IF('Indicator Date'!AS88="","x",'Indicator Date'!AS88)</f>
        <v>2019</v>
      </c>
      <c r="AT88" s="225" t="n">
        <f aca="false">IF('Indicator Date'!AT88="","x",'Indicator Date'!AT88)</f>
        <v>2020</v>
      </c>
      <c r="AU88" s="225" t="n">
        <f aca="false">IF('Indicator Date'!AU88="","x",'Indicator Date'!AU88)</f>
        <v>2020</v>
      </c>
      <c r="AV88" s="225" t="n">
        <f aca="false">IF('Indicator Date'!AV88="","x",'Indicator Date'!AV88)</f>
        <v>2020</v>
      </c>
      <c r="AW88" s="225" t="str">
        <f aca="false">IF('Indicator Date'!AW88="","x",'Indicator Date'!AW88)</f>
        <v>x</v>
      </c>
      <c r="AX88" s="225" t="n">
        <f aca="false">IF('Indicator Date'!AX88="","x",'Indicator Date'!AX88)</f>
        <v>2020</v>
      </c>
      <c r="AY88" s="225" t="n">
        <f aca="false">IF('Indicator Date'!AY88="","x",'Indicator Date'!AY88)</f>
        <v>2019</v>
      </c>
      <c r="AZ88" s="225" t="n">
        <f aca="false">IF('Indicator Date'!AZ88="","x",'Indicator Date'!AZ88)</f>
        <v>2010</v>
      </c>
      <c r="BA88" s="225" t="n">
        <f aca="false">IF('Indicator Date'!BA88="","x",'Indicator Date'!BA88)</f>
        <v>2020</v>
      </c>
      <c r="BB88" s="225" t="n">
        <f aca="false">IF('Indicator Date'!BB88="","x",'Indicator Date'!BB88)</f>
        <v>2021</v>
      </c>
      <c r="BC88" s="225" t="n">
        <f aca="false">IF('Indicator Date'!BC88="","x",'Indicator Date'!BC88)</f>
        <v>2022</v>
      </c>
      <c r="BD88" s="225" t="n">
        <f aca="false">IF('Indicator Date'!BD88="","x",YEAR('Indicator Date'!BD88))</f>
        <v>2022</v>
      </c>
      <c r="BE88" s="225" t="n">
        <f aca="false">IF('Indicator Date'!BE88="","x",YEAR('Indicator Date'!BE88))</f>
        <v>2022</v>
      </c>
      <c r="BF88" s="225" t="n">
        <f aca="false">IF('Indicator Date'!BF88="","x",'Indicator Date'!BF88)</f>
        <v>2021</v>
      </c>
      <c r="BG88" s="225" t="n">
        <f aca="false">IF('Indicator Date'!BG88="","x",'Indicator Date'!BG88)</f>
        <v>2020</v>
      </c>
      <c r="BH88" s="225" t="n">
        <f aca="false">IF('Indicator Date'!BH88="","x",'Indicator Date'!BH88)</f>
        <v>2020</v>
      </c>
      <c r="BI88" s="225" t="n">
        <f aca="false">IF('Indicator Date'!BI88="","x",'Indicator Date'!BI88)</f>
        <v>2013</v>
      </c>
      <c r="BJ88" s="225" t="n">
        <f aca="false">IF('Indicator Date'!BJ88="","x",'Indicator Date'!BJ88)</f>
        <v>2020</v>
      </c>
      <c r="BK88" s="225" t="n">
        <f aca="false">IF('Indicator Date'!BK88="","x",'Indicator Date'!BK88)</f>
        <v>2021</v>
      </c>
      <c r="BL88" s="225" t="n">
        <f aca="false">IF('Indicator Date'!BL88="","x",'Indicator Date'!BL88)</f>
        <v>2020</v>
      </c>
      <c r="BM88" s="225" t="n">
        <f aca="false">IF('Indicator Date'!BM88="","x",'Indicator Date'!BM88)</f>
        <v>2018</v>
      </c>
      <c r="BN88" s="225" t="n">
        <f aca="false">IF('Indicator Date'!BN88="","x",'Indicator Date'!BN88)</f>
        <v>2018</v>
      </c>
      <c r="BO88" s="225" t="n">
        <f aca="false">IF('Indicator Date'!BO88="","x",'Indicator Date'!BO88)</f>
        <v>2020</v>
      </c>
      <c r="BP88" s="225" t="n">
        <f aca="false">IF('Indicator Date'!BP88="","x",'Indicator Date'!BP88)</f>
        <v>2014</v>
      </c>
      <c r="BQ88" s="225" t="n">
        <f aca="false">IF('Indicator Date'!BQ88="","x",'Indicator Date'!BQ88)</f>
        <v>2020</v>
      </c>
      <c r="BR88" s="225" t="n">
        <f aca="false">IF('Indicator Date'!BR88="","x",'Indicator Date'!BR88)</f>
        <v>2020</v>
      </c>
      <c r="BS88" s="225" t="n">
        <f aca="false">IF('Indicator Date'!BS88="","x",'Indicator Date'!BS88)</f>
        <v>2017</v>
      </c>
      <c r="BT88" s="225" t="n">
        <f aca="false">IF('Indicator Date'!BT88="","x",'Indicator Date'!BT88)</f>
        <v>2020</v>
      </c>
      <c r="BU88" s="225" t="n">
        <f aca="false">IF('Indicator Date'!BU88="","x",'Indicator Date'!BU88)</f>
        <v>2020</v>
      </c>
      <c r="BV88" s="225" t="str">
        <f aca="false">IF('Indicator Date'!BV88="","x",'Indicator Date'!BV88)</f>
        <v>x</v>
      </c>
      <c r="BW88" s="225" t="n">
        <f aca="false">IF('Indicator Date'!BW88="","x",'Indicator Date'!BW88)</f>
        <v>2019</v>
      </c>
      <c r="BX88" s="225" t="n">
        <f aca="false">IF('Indicator Date'!BX88="","x",'Indicator Date'!BX88)</f>
        <v>2017</v>
      </c>
      <c r="BY88" s="225" t="n">
        <f aca="false">IF('Indicator Date'!BY88="","x",'Indicator Date'!BY88)</f>
        <v>2020</v>
      </c>
      <c r="BZ88" s="225" t="n">
        <f aca="false">IF('Indicator Date'!BZ88="","x",'Indicator Date'!BZ88)</f>
        <v>2021</v>
      </c>
      <c r="CA88" s="225" t="n">
        <f aca="false">IF('Indicator Date'!CA88="","x",'Indicator Date'!CA88)</f>
        <v>2015</v>
      </c>
    </row>
    <row r="89" customFormat="false" ht="14.5" hidden="false" customHeight="false" outlineLevel="0" collapsed="false">
      <c r="A89" s="178" t="str">
        <f aca="false">'Indicator Data'!A91</f>
        <v>Kazakhstan</v>
      </c>
      <c r="B89" s="220" t="str">
        <f aca="false">'Indicator Data'!B91</f>
        <v>KAZ</v>
      </c>
      <c r="C89" s="225" t="n">
        <f aca="false">IF('Indicator Date'!C89="","x",'Indicator Date'!C89)</f>
        <v>2015</v>
      </c>
      <c r="D89" s="225" t="n">
        <f aca="false">IF('Indicator Date'!D89="","x",'Indicator Date'!D89)</f>
        <v>2015</v>
      </c>
      <c r="E89" s="225" t="n">
        <f aca="false">IF('Indicator Date'!E89="","x",'Indicator Date'!E89)</f>
        <v>2015</v>
      </c>
      <c r="F89" s="225" t="n">
        <f aca="false">IF('Indicator Date'!F89="","x",'Indicator Date'!F89)</f>
        <v>2015</v>
      </c>
      <c r="G89" s="225" t="n">
        <f aca="false">IF('Indicator Date'!G89="","x",'Indicator Date'!G89)</f>
        <v>2015</v>
      </c>
      <c r="H89" s="225" t="n">
        <f aca="false">IF('Indicator Date'!H89="","x",'Indicator Date'!H89)</f>
        <v>2015</v>
      </c>
      <c r="I89" s="225" t="n">
        <f aca="false">IF('Indicator Date'!I89="","x",'Indicator Date'!I89)</f>
        <v>2015</v>
      </c>
      <c r="J89" s="225" t="n">
        <f aca="false">IF('Indicator Date'!J89="","x",'Indicator Date'!J89)</f>
        <v>2021</v>
      </c>
      <c r="K89" s="225" t="n">
        <f aca="false">IF('Indicator Date'!K89="","x",'Indicator Date'!K89)</f>
        <v>2021</v>
      </c>
      <c r="L89" s="225" t="n">
        <f aca="false">IF('Indicator Date'!L89="","x",'Indicator Date'!L89)</f>
        <v>2020</v>
      </c>
      <c r="M89" s="225" t="n">
        <f aca="false">IF('Indicator Date'!M89="","x",'Indicator Date'!M89)</f>
        <v>2015</v>
      </c>
      <c r="N89" s="225" t="n">
        <f aca="false">IF('Indicator Date'!N89="","x",'Indicator Date'!N89)</f>
        <v>2015</v>
      </c>
      <c r="O89" s="225" t="n">
        <f aca="false">IF('Indicator Date'!O89="","x",'Indicator Date'!O89)</f>
        <v>2015</v>
      </c>
      <c r="P89" s="225" t="n">
        <f aca="false">IF('Indicator Date'!P89="","x",'Indicator Date'!P89)</f>
        <v>2015</v>
      </c>
      <c r="Q89" s="225" t="n">
        <f aca="false">IF('Indicator Date'!Q89="","x",'Indicator Date'!Q89)</f>
        <v>2020</v>
      </c>
      <c r="R89" s="225" t="n">
        <f aca="false">IF('Indicator Date'!R89="","x",'Indicator Date'!R89)</f>
        <v>2020</v>
      </c>
      <c r="S89" s="225" t="n">
        <f aca="false">IF('Indicator Date'!S89="","x",'Indicator Date'!S89)</f>
        <v>2020</v>
      </c>
      <c r="T89" s="225" t="n">
        <f aca="false">IF('Indicator Date'!T89="","x",'Indicator Date'!T89)</f>
        <v>2020</v>
      </c>
      <c r="U89" s="225" t="n">
        <f aca="false">IF('Indicator Date'!U89="","x",'Indicator Date'!U89)</f>
        <v>2015</v>
      </c>
      <c r="V89" s="225" t="n">
        <f aca="false">IF('Indicator Date'!V89="","x",'Indicator Date'!V89)</f>
        <v>2015</v>
      </c>
      <c r="W89" s="225" t="n">
        <f aca="false">IF('Indicator Date'!W89="","x",'Indicator Date'!W89)</f>
        <v>2015</v>
      </c>
      <c r="X89" s="225" t="n">
        <f aca="false">IF('Indicator Date'!X89="","x",'Indicator Date'!X89)</f>
        <v>2020</v>
      </c>
      <c r="Y89" s="225" t="n">
        <f aca="false">IF('Indicator Date'!Y89="","x",'Indicator Date'!Y89)</f>
        <v>2020</v>
      </c>
      <c r="Z89" s="225" t="n">
        <f aca="false">IF('Indicator Date'!Z89="","x",'Indicator Date'!Z89)</f>
        <v>2020</v>
      </c>
      <c r="AA89" s="225" t="n">
        <f aca="false">IF('Indicator Date'!AA89="","x",'Indicator Date'!AA89)</f>
        <v>2009</v>
      </c>
      <c r="AB89" s="225" t="n">
        <f aca="false">IF('Indicator Date'!AB89="","x",'Indicator Date'!AB89)</f>
        <v>2020</v>
      </c>
      <c r="AC89" s="225" t="n">
        <f aca="false">IF('Indicator Date'!AC89="","x",'Indicator Date'!AC89)</f>
        <v>2019</v>
      </c>
      <c r="AD89" s="225" t="n">
        <f aca="false">IF('Indicator Date'!AD89="","x",'Indicator Date'!AD89)</f>
        <v>2019</v>
      </c>
      <c r="AE89" s="225" t="n">
        <f aca="false">IF('Indicator Date'!AE89="","x",'Indicator Date'!AE89)</f>
        <v>2020</v>
      </c>
      <c r="AF89" s="225" t="str">
        <f aca="false">IF('Indicator Date'!AF89="","x",'Indicator Date'!AF89)</f>
        <v>x</v>
      </c>
      <c r="AG89" s="225" t="n">
        <f aca="false">IF('Indicator Date'!AG89="","x",'Indicator Date'!AG89)</f>
        <v>2020</v>
      </c>
      <c r="AH89" s="225" t="n">
        <f aca="false">IF('Indicator Date'!AH89="","x",'Indicator Date'!AH89)</f>
        <v>2022</v>
      </c>
      <c r="AI89" s="225" t="n">
        <f aca="false">IF('Indicator Date'!AI89="","x",'Indicator Date'!AI89)</f>
        <v>2021</v>
      </c>
      <c r="AJ89" s="225" t="n">
        <f aca="false">IF('Indicator Date'!AJ89="","x",'Indicator Date'!AJ89)</f>
        <v>2021</v>
      </c>
      <c r="AK89" s="225" t="n">
        <f aca="false">IF('Indicator Date'!AK89="","x",'Indicator Date'!AK89)</f>
        <v>2019</v>
      </c>
      <c r="AL89" s="225" t="str">
        <f aca="false">IF('Indicator Date'!AL89="","x",RIGHT('Indicator Date'!AL89,4))</f>
        <v>2015</v>
      </c>
      <c r="AM89" s="225" t="n">
        <f aca="false">IF('Indicator Date'!AM89="","x",'Indicator Date'!AM89)</f>
        <v>2022</v>
      </c>
      <c r="AN89" s="225" t="n">
        <f aca="false">IF('Indicator Date'!AN89="","x",'Indicator Date'!AN89)</f>
        <v>2019</v>
      </c>
      <c r="AO89" s="225" t="n">
        <f aca="false">IF('Indicator Date'!AO89="","x",'Indicator Date'!AO89)</f>
        <v>2020</v>
      </c>
      <c r="AP89" s="225" t="n">
        <f aca="false">IF('Indicator Date'!AP89="","x",'Indicator Date'!AP89)</f>
        <v>2020</v>
      </c>
      <c r="AQ89" s="225" t="n">
        <f aca="false">IF('Indicator Date'!AQ89="","x",'Indicator Date'!AQ89)</f>
        <v>2020</v>
      </c>
      <c r="AR89" s="225" t="n">
        <f aca="false">IF('Indicator Date'!AR89="","x",'Indicator Date'!AR89)</f>
        <v>2020</v>
      </c>
      <c r="AS89" s="225" t="n">
        <f aca="false">IF('Indicator Date'!AS89="","x",'Indicator Date'!AS89)</f>
        <v>2015</v>
      </c>
      <c r="AT89" s="225" t="n">
        <f aca="false">IF('Indicator Date'!AT89="","x",'Indicator Date'!AT89)</f>
        <v>2020</v>
      </c>
      <c r="AU89" s="225" t="n">
        <f aca="false">IF('Indicator Date'!AU89="","x",'Indicator Date'!AU89)</f>
        <v>2020</v>
      </c>
      <c r="AV89" s="225" t="n">
        <f aca="false">IF('Indicator Date'!AV89="","x",'Indicator Date'!AV89)</f>
        <v>2020</v>
      </c>
      <c r="AW89" s="225" t="n">
        <f aca="false">IF('Indicator Date'!AW89="","x",'Indicator Date'!AW89)</f>
        <v>2020</v>
      </c>
      <c r="AX89" s="225" t="n">
        <f aca="false">IF('Indicator Date'!AX89="","x",'Indicator Date'!AX89)</f>
        <v>2020</v>
      </c>
      <c r="AY89" s="225" t="n">
        <f aca="false">IF('Indicator Date'!AY89="","x",'Indicator Date'!AY89)</f>
        <v>2019</v>
      </c>
      <c r="AZ89" s="225" t="n">
        <f aca="false">IF('Indicator Date'!AZ89="","x",'Indicator Date'!AZ89)</f>
        <v>2018</v>
      </c>
      <c r="BA89" s="225" t="n">
        <f aca="false">IF('Indicator Date'!BA89="","x",'Indicator Date'!BA89)</f>
        <v>2020</v>
      </c>
      <c r="BB89" s="225" t="n">
        <f aca="false">IF('Indicator Date'!BB89="","x",'Indicator Date'!BB89)</f>
        <v>2021</v>
      </c>
      <c r="BC89" s="225" t="n">
        <f aca="false">IF('Indicator Date'!BC89="","x",'Indicator Date'!BC89)</f>
        <v>2022</v>
      </c>
      <c r="BD89" s="225" t="n">
        <f aca="false">IF('Indicator Date'!BD89="","x",YEAR('Indicator Date'!BD89))</f>
        <v>2022</v>
      </c>
      <c r="BE89" s="225" t="n">
        <f aca="false">IF('Indicator Date'!BE89="","x",YEAR('Indicator Date'!BE89))</f>
        <v>2021</v>
      </c>
      <c r="BF89" s="225" t="n">
        <f aca="false">IF('Indicator Date'!BF89="","x",'Indicator Date'!BF89)</f>
        <v>2021</v>
      </c>
      <c r="BG89" s="225" t="n">
        <f aca="false">IF('Indicator Date'!BG89="","x",'Indicator Date'!BG89)</f>
        <v>2020</v>
      </c>
      <c r="BH89" s="225" t="n">
        <f aca="false">IF('Indicator Date'!BH89="","x",'Indicator Date'!BH89)</f>
        <v>2020</v>
      </c>
      <c r="BI89" s="225" t="n">
        <f aca="false">IF('Indicator Date'!BI89="","x",'Indicator Date'!BI89)</f>
        <v>2013</v>
      </c>
      <c r="BJ89" s="225" t="n">
        <f aca="false">IF('Indicator Date'!BJ89="","x",'Indicator Date'!BJ89)</f>
        <v>2020</v>
      </c>
      <c r="BK89" s="225" t="n">
        <f aca="false">IF('Indicator Date'!BK89="","x",'Indicator Date'!BK89)</f>
        <v>2021</v>
      </c>
      <c r="BL89" s="225" t="n">
        <f aca="false">IF('Indicator Date'!BL89="","x",'Indicator Date'!BL89)</f>
        <v>2020</v>
      </c>
      <c r="BM89" s="225" t="n">
        <f aca="false">IF('Indicator Date'!BM89="","x",'Indicator Date'!BM89)</f>
        <v>2018</v>
      </c>
      <c r="BN89" s="225" t="n">
        <f aca="false">IF('Indicator Date'!BN89="","x",'Indicator Date'!BN89)</f>
        <v>2020</v>
      </c>
      <c r="BO89" s="225" t="n">
        <f aca="false">IF('Indicator Date'!BO89="","x",'Indicator Date'!BO89)</f>
        <v>2020</v>
      </c>
      <c r="BP89" s="225" t="n">
        <f aca="false">IF('Indicator Date'!BP89="","x",'Indicator Date'!BP89)</f>
        <v>2014</v>
      </c>
      <c r="BQ89" s="225" t="n">
        <f aca="false">IF('Indicator Date'!BQ89="","x",'Indicator Date'!BQ89)</f>
        <v>2020</v>
      </c>
      <c r="BR89" s="225" t="n">
        <f aca="false">IF('Indicator Date'!BR89="","x",'Indicator Date'!BR89)</f>
        <v>2020</v>
      </c>
      <c r="BS89" s="225" t="n">
        <f aca="false">IF('Indicator Date'!BS89="","x",'Indicator Date'!BS89)</f>
        <v>2014</v>
      </c>
      <c r="BT89" s="225" t="n">
        <f aca="false">IF('Indicator Date'!BT89="","x",'Indicator Date'!BT89)</f>
        <v>2020</v>
      </c>
      <c r="BU89" s="225" t="n">
        <f aca="false">IF('Indicator Date'!BU89="","x",'Indicator Date'!BU89)</f>
        <v>2020</v>
      </c>
      <c r="BV89" s="225" t="n">
        <f aca="false">IF('Indicator Date'!BV89="","x",'Indicator Date'!BV89)</f>
        <v>2020</v>
      </c>
      <c r="BW89" s="225" t="n">
        <f aca="false">IF('Indicator Date'!BW89="","x",'Indicator Date'!BW89)</f>
        <v>2019</v>
      </c>
      <c r="BX89" s="225" t="n">
        <f aca="false">IF('Indicator Date'!BX89="","x",'Indicator Date'!BX89)</f>
        <v>2017</v>
      </c>
      <c r="BY89" s="225" t="n">
        <f aca="false">IF('Indicator Date'!BY89="","x",'Indicator Date'!BY89)</f>
        <v>2020</v>
      </c>
      <c r="BZ89" s="225" t="n">
        <f aca="false">IF('Indicator Date'!BZ89="","x",'Indicator Date'!BZ89)</f>
        <v>2021</v>
      </c>
      <c r="CA89" s="225" t="n">
        <f aca="false">IF('Indicator Date'!CA89="","x",'Indicator Date'!CA89)</f>
        <v>2015</v>
      </c>
    </row>
    <row r="90" customFormat="false" ht="14.5" hidden="false" customHeight="false" outlineLevel="0" collapsed="false">
      <c r="A90" s="178" t="str">
        <f aca="false">'Indicator Data'!A92</f>
        <v>Kenya</v>
      </c>
      <c r="B90" s="220" t="str">
        <f aca="false">'Indicator Data'!B92</f>
        <v>KEN</v>
      </c>
      <c r="C90" s="225" t="n">
        <f aca="false">IF('Indicator Date'!C90="","x",'Indicator Date'!C90)</f>
        <v>2015</v>
      </c>
      <c r="D90" s="225" t="n">
        <f aca="false">IF('Indicator Date'!D90="","x",'Indicator Date'!D90)</f>
        <v>2015</v>
      </c>
      <c r="E90" s="225" t="n">
        <f aca="false">IF('Indicator Date'!E90="","x",'Indicator Date'!E90)</f>
        <v>2015</v>
      </c>
      <c r="F90" s="225" t="n">
        <f aca="false">IF('Indicator Date'!F90="","x",'Indicator Date'!F90)</f>
        <v>2015</v>
      </c>
      <c r="G90" s="225" t="n">
        <f aca="false">IF('Indicator Date'!G90="","x",'Indicator Date'!G90)</f>
        <v>2015</v>
      </c>
      <c r="H90" s="225" t="n">
        <f aca="false">IF('Indicator Date'!H90="","x",'Indicator Date'!H90)</f>
        <v>2015</v>
      </c>
      <c r="I90" s="225" t="n">
        <f aca="false">IF('Indicator Date'!I90="","x",'Indicator Date'!I90)</f>
        <v>2015</v>
      </c>
      <c r="J90" s="225" t="n">
        <f aca="false">IF('Indicator Date'!J90="","x",'Indicator Date'!J90)</f>
        <v>2021</v>
      </c>
      <c r="K90" s="225" t="n">
        <f aca="false">IF('Indicator Date'!K90="","x",'Indicator Date'!K90)</f>
        <v>2021</v>
      </c>
      <c r="L90" s="225" t="n">
        <f aca="false">IF('Indicator Date'!L90="","x",'Indicator Date'!L90)</f>
        <v>2020</v>
      </c>
      <c r="M90" s="225" t="n">
        <f aca="false">IF('Indicator Date'!M90="","x",'Indicator Date'!M90)</f>
        <v>2015</v>
      </c>
      <c r="N90" s="225" t="n">
        <f aca="false">IF('Indicator Date'!N90="","x",'Indicator Date'!N90)</f>
        <v>2015</v>
      </c>
      <c r="O90" s="225" t="n">
        <f aca="false">IF('Indicator Date'!O90="","x",'Indicator Date'!O90)</f>
        <v>2015</v>
      </c>
      <c r="P90" s="225" t="n">
        <f aca="false">IF('Indicator Date'!P90="","x",'Indicator Date'!P90)</f>
        <v>2015</v>
      </c>
      <c r="Q90" s="225" t="n">
        <f aca="false">IF('Indicator Date'!Q90="","x",'Indicator Date'!Q90)</f>
        <v>2020</v>
      </c>
      <c r="R90" s="225" t="n">
        <f aca="false">IF('Indicator Date'!R90="","x",'Indicator Date'!R90)</f>
        <v>2020</v>
      </c>
      <c r="S90" s="225" t="n">
        <f aca="false">IF('Indicator Date'!S90="","x",'Indicator Date'!S90)</f>
        <v>2020</v>
      </c>
      <c r="T90" s="225" t="n">
        <f aca="false">IF('Indicator Date'!T90="","x",'Indicator Date'!T90)</f>
        <v>2020</v>
      </c>
      <c r="U90" s="225" t="n">
        <f aca="false">IF('Indicator Date'!U90="","x",'Indicator Date'!U90)</f>
        <v>2015</v>
      </c>
      <c r="V90" s="225" t="n">
        <f aca="false">IF('Indicator Date'!V90="","x",'Indicator Date'!V90)</f>
        <v>2015</v>
      </c>
      <c r="W90" s="225" t="n">
        <f aca="false">IF('Indicator Date'!W90="","x",'Indicator Date'!W90)</f>
        <v>2015</v>
      </c>
      <c r="X90" s="225" t="n">
        <f aca="false">IF('Indicator Date'!X90="","x",'Indicator Date'!X90)</f>
        <v>2020</v>
      </c>
      <c r="Y90" s="225" t="n">
        <f aca="false">IF('Indicator Date'!Y90="","x",'Indicator Date'!Y90)</f>
        <v>2020</v>
      </c>
      <c r="Z90" s="225" t="n">
        <f aca="false">IF('Indicator Date'!Z90="","x",'Indicator Date'!Z90)</f>
        <v>2020</v>
      </c>
      <c r="AA90" s="225" t="n">
        <f aca="false">IF('Indicator Date'!AA90="","x",'Indicator Date'!AA90)</f>
        <v>2015</v>
      </c>
      <c r="AB90" s="225" t="n">
        <f aca="false">IF('Indicator Date'!AB90="","x",'Indicator Date'!AB90)</f>
        <v>2020</v>
      </c>
      <c r="AC90" s="225" t="n">
        <f aca="false">IF('Indicator Date'!AC90="","x",'Indicator Date'!AC90)</f>
        <v>2020</v>
      </c>
      <c r="AD90" s="225" t="n">
        <f aca="false">IF('Indicator Date'!AD90="","x",'Indicator Date'!AD90)</f>
        <v>2018</v>
      </c>
      <c r="AE90" s="225" t="n">
        <f aca="false">IF('Indicator Date'!AE90="","x",'Indicator Date'!AE90)</f>
        <v>2020</v>
      </c>
      <c r="AF90" s="225" t="n">
        <f aca="false">IF('Indicator Date'!AF90="","x",'Indicator Date'!AF90)</f>
        <v>2018</v>
      </c>
      <c r="AG90" s="225" t="n">
        <f aca="false">IF('Indicator Date'!AG90="","x",'Indicator Date'!AG90)</f>
        <v>2020</v>
      </c>
      <c r="AH90" s="225" t="n">
        <f aca="false">IF('Indicator Date'!AH90="","x",'Indicator Date'!AH90)</f>
        <v>2022</v>
      </c>
      <c r="AI90" s="225" t="n">
        <f aca="false">IF('Indicator Date'!AI90="","x",'Indicator Date'!AI90)</f>
        <v>2021</v>
      </c>
      <c r="AJ90" s="225" t="n">
        <f aca="false">IF('Indicator Date'!AJ90="","x",'Indicator Date'!AJ90)</f>
        <v>2021</v>
      </c>
      <c r="AK90" s="225" t="n">
        <f aca="false">IF('Indicator Date'!AK90="","x",'Indicator Date'!AK90)</f>
        <v>2019</v>
      </c>
      <c r="AL90" s="225" t="str">
        <f aca="false">IF('Indicator Date'!AL90="","x",RIGHT('Indicator Date'!AL90,4))</f>
        <v>2014</v>
      </c>
      <c r="AM90" s="225" t="n">
        <f aca="false">IF('Indicator Date'!AM90="","x",'Indicator Date'!AM90)</f>
        <v>2022</v>
      </c>
      <c r="AN90" s="225" t="n">
        <f aca="false">IF('Indicator Date'!AN90="","x",'Indicator Date'!AN90)</f>
        <v>2019</v>
      </c>
      <c r="AO90" s="225" t="n">
        <f aca="false">IF('Indicator Date'!AO90="","x",'Indicator Date'!AO90)</f>
        <v>2020</v>
      </c>
      <c r="AP90" s="225" t="n">
        <f aca="false">IF('Indicator Date'!AP90="","x",'Indicator Date'!AP90)</f>
        <v>2020</v>
      </c>
      <c r="AQ90" s="225" t="n">
        <f aca="false">IF('Indicator Date'!AQ90="","x",'Indicator Date'!AQ90)</f>
        <v>2020</v>
      </c>
      <c r="AR90" s="225" t="n">
        <f aca="false">IF('Indicator Date'!AR90="","x",'Indicator Date'!AR90)</f>
        <v>2020</v>
      </c>
      <c r="AS90" s="225" t="n">
        <f aca="false">IF('Indicator Date'!AS90="","x",'Indicator Date'!AS90)</f>
        <v>2014</v>
      </c>
      <c r="AT90" s="225" t="n">
        <f aca="false">IF('Indicator Date'!AT90="","x",'Indicator Date'!AT90)</f>
        <v>2020</v>
      </c>
      <c r="AU90" s="225" t="n">
        <f aca="false">IF('Indicator Date'!AU90="","x",'Indicator Date'!AU90)</f>
        <v>2020</v>
      </c>
      <c r="AV90" s="225" t="n">
        <f aca="false">IF('Indicator Date'!AV90="","x",'Indicator Date'!AV90)</f>
        <v>2020</v>
      </c>
      <c r="AW90" s="225" t="n">
        <f aca="false">IF('Indicator Date'!AW90="","x",'Indicator Date'!AW90)</f>
        <v>2020</v>
      </c>
      <c r="AX90" s="225" t="n">
        <f aca="false">IF('Indicator Date'!AX90="","x",'Indicator Date'!AX90)</f>
        <v>2020</v>
      </c>
      <c r="AY90" s="225" t="n">
        <f aca="false">IF('Indicator Date'!AY90="","x",'Indicator Date'!AY90)</f>
        <v>2019</v>
      </c>
      <c r="AZ90" s="225" t="n">
        <f aca="false">IF('Indicator Date'!AZ90="","x",'Indicator Date'!AZ90)</f>
        <v>2015</v>
      </c>
      <c r="BA90" s="225" t="n">
        <f aca="false">IF('Indicator Date'!BA90="","x",'Indicator Date'!BA90)</f>
        <v>2020</v>
      </c>
      <c r="BB90" s="225" t="n">
        <f aca="false">IF('Indicator Date'!BB90="","x",'Indicator Date'!BB90)</f>
        <v>2021</v>
      </c>
      <c r="BC90" s="225" t="n">
        <f aca="false">IF('Indicator Date'!BC90="","x",'Indicator Date'!BC90)</f>
        <v>2022</v>
      </c>
      <c r="BD90" s="225" t="n">
        <f aca="false">IF('Indicator Date'!BD90="","x",YEAR('Indicator Date'!BD90))</f>
        <v>2022</v>
      </c>
      <c r="BE90" s="225" t="n">
        <f aca="false">IF('Indicator Date'!BE90="","x",YEAR('Indicator Date'!BE90))</f>
        <v>2022</v>
      </c>
      <c r="BF90" s="225" t="n">
        <f aca="false">IF('Indicator Date'!BF90="","x",'Indicator Date'!BF90)</f>
        <v>2021</v>
      </c>
      <c r="BG90" s="225" t="n">
        <f aca="false">IF('Indicator Date'!BG90="","x",'Indicator Date'!BG90)</f>
        <v>2020</v>
      </c>
      <c r="BH90" s="225" t="n">
        <f aca="false">IF('Indicator Date'!BH90="","x",'Indicator Date'!BH90)</f>
        <v>2020</v>
      </c>
      <c r="BI90" s="225" t="n">
        <f aca="false">IF('Indicator Date'!BI90="","x",'Indicator Date'!BI90)</f>
        <v>2015</v>
      </c>
      <c r="BJ90" s="225" t="n">
        <f aca="false">IF('Indicator Date'!BJ90="","x",'Indicator Date'!BJ90)</f>
        <v>2020</v>
      </c>
      <c r="BK90" s="225" t="n">
        <f aca="false">IF('Indicator Date'!BK90="","x",'Indicator Date'!BK90)</f>
        <v>2021</v>
      </c>
      <c r="BL90" s="225" t="n">
        <f aca="false">IF('Indicator Date'!BL90="","x",'Indicator Date'!BL90)</f>
        <v>2020</v>
      </c>
      <c r="BM90" s="225" t="n">
        <f aca="false">IF('Indicator Date'!BM90="","x",'Indicator Date'!BM90)</f>
        <v>2018</v>
      </c>
      <c r="BN90" s="225" t="n">
        <f aca="false">IF('Indicator Date'!BN90="","x",'Indicator Date'!BN90)</f>
        <v>2020</v>
      </c>
      <c r="BO90" s="225" t="n">
        <f aca="false">IF('Indicator Date'!BO90="","x",'Indicator Date'!BO90)</f>
        <v>2020</v>
      </c>
      <c r="BP90" s="225" t="n">
        <f aca="false">IF('Indicator Date'!BP90="","x",'Indicator Date'!BP90)</f>
        <v>2014</v>
      </c>
      <c r="BQ90" s="225" t="n">
        <f aca="false">IF('Indicator Date'!BQ90="","x",'Indicator Date'!BQ90)</f>
        <v>2020</v>
      </c>
      <c r="BR90" s="225" t="n">
        <f aca="false">IF('Indicator Date'!BR90="","x",'Indicator Date'!BR90)</f>
        <v>2020</v>
      </c>
      <c r="BS90" s="225" t="n">
        <f aca="false">IF('Indicator Date'!BS90="","x",'Indicator Date'!BS90)</f>
        <v>2014</v>
      </c>
      <c r="BT90" s="225" t="n">
        <f aca="false">IF('Indicator Date'!BT90="","x",'Indicator Date'!BT90)</f>
        <v>2020</v>
      </c>
      <c r="BU90" s="225" t="n">
        <f aca="false">IF('Indicator Date'!BU90="","x",'Indicator Date'!BU90)</f>
        <v>2020</v>
      </c>
      <c r="BV90" s="225" t="n">
        <f aca="false">IF('Indicator Date'!BV90="","x",'Indicator Date'!BV90)</f>
        <v>2020</v>
      </c>
      <c r="BW90" s="225" t="n">
        <f aca="false">IF('Indicator Date'!BW90="","x",'Indicator Date'!BW90)</f>
        <v>2019</v>
      </c>
      <c r="BX90" s="225" t="n">
        <f aca="false">IF('Indicator Date'!BX90="","x",'Indicator Date'!BX90)</f>
        <v>2017</v>
      </c>
      <c r="BY90" s="225" t="n">
        <f aca="false">IF('Indicator Date'!BY90="","x",'Indicator Date'!BY90)</f>
        <v>2020</v>
      </c>
      <c r="BZ90" s="225" t="n">
        <f aca="false">IF('Indicator Date'!BZ90="","x",'Indicator Date'!BZ90)</f>
        <v>2021</v>
      </c>
      <c r="CA90" s="225" t="n">
        <f aca="false">IF('Indicator Date'!CA90="","x",'Indicator Date'!CA90)</f>
        <v>2015</v>
      </c>
    </row>
    <row r="91" customFormat="false" ht="14.5" hidden="false" customHeight="false" outlineLevel="0" collapsed="false">
      <c r="A91" s="178" t="str">
        <f aca="false">'Indicator Data'!A93</f>
        <v>Kiribati</v>
      </c>
      <c r="B91" s="220" t="str">
        <f aca="false">'Indicator Data'!B93</f>
        <v>KIR</v>
      </c>
      <c r="C91" s="225" t="n">
        <f aca="false">IF('Indicator Date'!C91="","x",'Indicator Date'!C91)</f>
        <v>2015</v>
      </c>
      <c r="D91" s="225" t="n">
        <f aca="false">IF('Indicator Date'!D91="","x",'Indicator Date'!D91)</f>
        <v>2015</v>
      </c>
      <c r="E91" s="225" t="n">
        <f aca="false">IF('Indicator Date'!E91="","x",'Indicator Date'!E91)</f>
        <v>2015</v>
      </c>
      <c r="F91" s="225" t="n">
        <f aca="false">IF('Indicator Date'!F91="","x",'Indicator Date'!F91)</f>
        <v>2015</v>
      </c>
      <c r="G91" s="225" t="n">
        <f aca="false">IF('Indicator Date'!G91="","x",'Indicator Date'!G91)</f>
        <v>2015</v>
      </c>
      <c r="H91" s="225" t="n">
        <f aca="false">IF('Indicator Date'!H91="","x",'Indicator Date'!H91)</f>
        <v>2015</v>
      </c>
      <c r="I91" s="225" t="n">
        <f aca="false">IF('Indicator Date'!I91="","x",'Indicator Date'!I91)</f>
        <v>2015</v>
      </c>
      <c r="J91" s="225" t="n">
        <f aca="false">IF('Indicator Date'!J91="","x",'Indicator Date'!J91)</f>
        <v>2021</v>
      </c>
      <c r="K91" s="225" t="n">
        <f aca="false">IF('Indicator Date'!K91="","x",'Indicator Date'!K91)</f>
        <v>2021</v>
      </c>
      <c r="L91" s="225" t="str">
        <f aca="false">IF('Indicator Date'!L91="","x",'Indicator Date'!L91)</f>
        <v>x</v>
      </c>
      <c r="M91" s="225" t="n">
        <f aca="false">IF('Indicator Date'!M91="","x",'Indicator Date'!M91)</f>
        <v>2015</v>
      </c>
      <c r="N91" s="225" t="n">
        <f aca="false">IF('Indicator Date'!N91="","x",'Indicator Date'!N91)</f>
        <v>2015</v>
      </c>
      <c r="O91" s="225" t="n">
        <f aca="false">IF('Indicator Date'!O91="","x",'Indicator Date'!O91)</f>
        <v>2015</v>
      </c>
      <c r="P91" s="225" t="n">
        <f aca="false">IF('Indicator Date'!P91="","x",'Indicator Date'!P91)</f>
        <v>2015</v>
      </c>
      <c r="Q91" s="225" t="n">
        <f aca="false">IF('Indicator Date'!Q91="","x",'Indicator Date'!Q91)</f>
        <v>2020</v>
      </c>
      <c r="R91" s="225" t="n">
        <f aca="false">IF('Indicator Date'!R91="","x",'Indicator Date'!R91)</f>
        <v>2020</v>
      </c>
      <c r="S91" s="225" t="n">
        <f aca="false">IF('Indicator Date'!S91="","x",'Indicator Date'!S91)</f>
        <v>2020</v>
      </c>
      <c r="T91" s="225" t="n">
        <f aca="false">IF('Indicator Date'!T91="","x",'Indicator Date'!T91)</f>
        <v>2020</v>
      </c>
      <c r="U91" s="225" t="n">
        <f aca="false">IF('Indicator Date'!U91="","x",'Indicator Date'!U91)</f>
        <v>2015</v>
      </c>
      <c r="V91" s="225" t="n">
        <f aca="false">IF('Indicator Date'!V91="","x",'Indicator Date'!V91)</f>
        <v>2015</v>
      </c>
      <c r="W91" s="225" t="n">
        <f aca="false">IF('Indicator Date'!W91="","x",'Indicator Date'!W91)</f>
        <v>2015</v>
      </c>
      <c r="X91" s="225" t="n">
        <f aca="false">IF('Indicator Date'!X91="","x",'Indicator Date'!X91)</f>
        <v>2020</v>
      </c>
      <c r="Y91" s="225" t="n">
        <f aca="false">IF('Indicator Date'!Y91="","x",'Indicator Date'!Y91)</f>
        <v>2020</v>
      </c>
      <c r="Z91" s="225" t="n">
        <f aca="false">IF('Indicator Date'!Z91="","x",'Indicator Date'!Z91)</f>
        <v>2020</v>
      </c>
      <c r="AA91" s="225" t="str">
        <f aca="false">IF('Indicator Date'!AA91="","x",'Indicator Date'!AA91)</f>
        <v>x</v>
      </c>
      <c r="AB91" s="225" t="n">
        <f aca="false">IF('Indicator Date'!AB91="","x",'Indicator Date'!AB91)</f>
        <v>2020</v>
      </c>
      <c r="AC91" s="225" t="n">
        <f aca="false">IF('Indicator Date'!AC91="","x",'Indicator Date'!AC91)</f>
        <v>2020</v>
      </c>
      <c r="AD91" s="225" t="n">
        <f aca="false">IF('Indicator Date'!AD91="","x",'Indicator Date'!AD91)</f>
        <v>2013</v>
      </c>
      <c r="AE91" s="225" t="n">
        <f aca="false">IF('Indicator Date'!AE91="","x",'Indicator Date'!AE91)</f>
        <v>2020</v>
      </c>
      <c r="AF91" s="225" t="str">
        <f aca="false">IF('Indicator Date'!AF91="","x",'Indicator Date'!AF91)</f>
        <v>x</v>
      </c>
      <c r="AG91" s="225" t="n">
        <f aca="false">IF('Indicator Date'!AG91="","x",'Indicator Date'!AG91)</f>
        <v>2020</v>
      </c>
      <c r="AH91" s="225" t="n">
        <f aca="false">IF('Indicator Date'!AH91="","x",'Indicator Date'!AH91)</f>
        <v>2022</v>
      </c>
      <c r="AI91" s="225" t="n">
        <f aca="false">IF('Indicator Date'!AI91="","x",'Indicator Date'!AI91)</f>
        <v>2021</v>
      </c>
      <c r="AJ91" s="225" t="n">
        <f aca="false">IF('Indicator Date'!AJ91="","x",'Indicator Date'!AJ91)</f>
        <v>2021</v>
      </c>
      <c r="AK91" s="225" t="n">
        <f aca="false">IF('Indicator Date'!AK91="","x",'Indicator Date'!AK91)</f>
        <v>2019</v>
      </c>
      <c r="AL91" s="225" t="str">
        <f aca="false">IF('Indicator Date'!AL91="","x",RIGHT('Indicator Date'!AL91,4))</f>
        <v>2019</v>
      </c>
      <c r="AM91" s="225" t="n">
        <f aca="false">IF('Indicator Date'!AM91="","x",'Indicator Date'!AM91)</f>
        <v>2022</v>
      </c>
      <c r="AN91" s="225" t="n">
        <f aca="false">IF('Indicator Date'!AN91="","x",'Indicator Date'!AN91)</f>
        <v>2019</v>
      </c>
      <c r="AO91" s="225" t="n">
        <f aca="false">IF('Indicator Date'!AO91="","x",'Indicator Date'!AO91)</f>
        <v>2020</v>
      </c>
      <c r="AP91" s="225" t="n">
        <f aca="false">IF('Indicator Date'!AP91="","x",'Indicator Date'!AP91)</f>
        <v>2020</v>
      </c>
      <c r="AQ91" s="225" t="n">
        <f aca="false">IF('Indicator Date'!AQ91="","x",'Indicator Date'!AQ91)</f>
        <v>2020</v>
      </c>
      <c r="AR91" s="225" t="n">
        <f aca="false">IF('Indicator Date'!AR91="","x",'Indicator Date'!AR91)</f>
        <v>2020</v>
      </c>
      <c r="AS91" s="225" t="n">
        <f aca="false">IF('Indicator Date'!AS91="","x",'Indicator Date'!AS91)</f>
        <v>2018</v>
      </c>
      <c r="AT91" s="225" t="n">
        <f aca="false">IF('Indicator Date'!AT91="","x",'Indicator Date'!AT91)</f>
        <v>2020</v>
      </c>
      <c r="AU91" s="225" t="str">
        <f aca="false">IF('Indicator Date'!AU91="","x",'Indicator Date'!AU91)</f>
        <v>x</v>
      </c>
      <c r="AV91" s="225" t="str">
        <f aca="false">IF('Indicator Date'!AV91="","x",'Indicator Date'!AV91)</f>
        <v>x</v>
      </c>
      <c r="AW91" s="225" t="str">
        <f aca="false">IF('Indicator Date'!AW91="","x",'Indicator Date'!AW91)</f>
        <v>x</v>
      </c>
      <c r="AX91" s="225" t="n">
        <f aca="false">IF('Indicator Date'!AX91="","x",'Indicator Date'!AX91)</f>
        <v>2020</v>
      </c>
      <c r="AY91" s="225" t="str">
        <f aca="false">IF('Indicator Date'!AY91="","x",'Indicator Date'!AY91)</f>
        <v>x</v>
      </c>
      <c r="AZ91" s="225" t="n">
        <f aca="false">IF('Indicator Date'!AZ91="","x",'Indicator Date'!AZ91)</f>
        <v>2019</v>
      </c>
      <c r="BA91" s="225" t="n">
        <f aca="false">IF('Indicator Date'!BA91="","x",'Indicator Date'!BA91)</f>
        <v>2020</v>
      </c>
      <c r="BB91" s="225" t="n">
        <f aca="false">IF('Indicator Date'!BB91="","x",'Indicator Date'!BB91)</f>
        <v>2021</v>
      </c>
      <c r="BC91" s="225" t="n">
        <f aca="false">IF('Indicator Date'!BC91="","x",'Indicator Date'!BC91)</f>
        <v>2022</v>
      </c>
      <c r="BD91" s="225" t="str">
        <f aca="false">IF('Indicator Date'!BD91="","x",YEAR('Indicator Date'!BD91))</f>
        <v>x</v>
      </c>
      <c r="BE91" s="225" t="n">
        <f aca="false">IF('Indicator Date'!BE91="","x",YEAR('Indicator Date'!BE91))</f>
        <v>2021</v>
      </c>
      <c r="BF91" s="225" t="n">
        <f aca="false">IF('Indicator Date'!BF91="","x",'Indicator Date'!BF91)</f>
        <v>2021</v>
      </c>
      <c r="BG91" s="225" t="n">
        <f aca="false">IF('Indicator Date'!BG91="","x",'Indicator Date'!BG91)</f>
        <v>2020</v>
      </c>
      <c r="BH91" s="225" t="n">
        <f aca="false">IF('Indicator Date'!BH91="","x",'Indicator Date'!BH91)</f>
        <v>2020</v>
      </c>
      <c r="BI91" s="225" t="str">
        <f aca="false">IF('Indicator Date'!BI91="","x",'Indicator Date'!BI91)</f>
        <v>x</v>
      </c>
      <c r="BJ91" s="225" t="n">
        <f aca="false">IF('Indicator Date'!BJ91="","x",'Indicator Date'!BJ91)</f>
        <v>2019</v>
      </c>
      <c r="BK91" s="225" t="n">
        <f aca="false">IF('Indicator Date'!BK91="","x",'Indicator Date'!BK91)</f>
        <v>2011</v>
      </c>
      <c r="BL91" s="225" t="n">
        <f aca="false">IF('Indicator Date'!BL91="","x",'Indicator Date'!BL91)</f>
        <v>2020</v>
      </c>
      <c r="BM91" s="225" t="str">
        <f aca="false">IF('Indicator Date'!BM91="","x",'Indicator Date'!BM91)</f>
        <v>x</v>
      </c>
      <c r="BN91" s="225" t="n">
        <f aca="false">IF('Indicator Date'!BN91="","x",'Indicator Date'!BN91)</f>
        <v>2020</v>
      </c>
      <c r="BO91" s="225" t="n">
        <f aca="false">IF('Indicator Date'!BO91="","x",'Indicator Date'!BO91)</f>
        <v>2020</v>
      </c>
      <c r="BP91" s="225" t="n">
        <f aca="false">IF('Indicator Date'!BP91="","x",'Indicator Date'!BP91)</f>
        <v>2014</v>
      </c>
      <c r="BQ91" s="225" t="n">
        <f aca="false">IF('Indicator Date'!BQ91="","x",'Indicator Date'!BQ91)</f>
        <v>2020</v>
      </c>
      <c r="BR91" s="225" t="n">
        <f aca="false">IF('Indicator Date'!BR91="","x",'Indicator Date'!BR91)</f>
        <v>2020</v>
      </c>
      <c r="BS91" s="225" t="n">
        <f aca="false">IF('Indicator Date'!BS91="","x",'Indicator Date'!BS91)</f>
        <v>2013</v>
      </c>
      <c r="BT91" s="225" t="n">
        <f aca="false">IF('Indicator Date'!BT91="","x",'Indicator Date'!BT91)</f>
        <v>2020</v>
      </c>
      <c r="BU91" s="225" t="n">
        <f aca="false">IF('Indicator Date'!BU91="","x",'Indicator Date'!BU91)</f>
        <v>2020</v>
      </c>
      <c r="BV91" s="225" t="n">
        <f aca="false">IF('Indicator Date'!BV91="","x",'Indicator Date'!BV91)</f>
        <v>2020</v>
      </c>
      <c r="BW91" s="225" t="n">
        <f aca="false">IF('Indicator Date'!BW91="","x",'Indicator Date'!BW91)</f>
        <v>2019</v>
      </c>
      <c r="BX91" s="225" t="n">
        <f aca="false">IF('Indicator Date'!BX91="","x",'Indicator Date'!BX91)</f>
        <v>2017</v>
      </c>
      <c r="BY91" s="225" t="n">
        <f aca="false">IF('Indicator Date'!BY91="","x",'Indicator Date'!BY91)</f>
        <v>2020</v>
      </c>
      <c r="BZ91" s="225" t="n">
        <f aca="false">IF('Indicator Date'!BZ91="","x",'Indicator Date'!BZ91)</f>
        <v>2021</v>
      </c>
      <c r="CA91" s="225" t="n">
        <f aca="false">IF('Indicator Date'!CA91="","x",'Indicator Date'!CA91)</f>
        <v>2015</v>
      </c>
    </row>
    <row r="92" customFormat="false" ht="14.5" hidden="false" customHeight="false" outlineLevel="0" collapsed="false">
      <c r="A92" s="178" t="str">
        <f aca="false">'Indicator Data'!A94</f>
        <v>Korea DPR</v>
      </c>
      <c r="B92" s="220" t="str">
        <f aca="false">'Indicator Data'!B94</f>
        <v>PRK</v>
      </c>
      <c r="C92" s="225" t="n">
        <f aca="false">IF('Indicator Date'!C92="","x",'Indicator Date'!C92)</f>
        <v>2015</v>
      </c>
      <c r="D92" s="225" t="n">
        <f aca="false">IF('Indicator Date'!D92="","x",'Indicator Date'!D92)</f>
        <v>2015</v>
      </c>
      <c r="E92" s="225" t="n">
        <f aca="false">IF('Indicator Date'!E92="","x",'Indicator Date'!E92)</f>
        <v>2015</v>
      </c>
      <c r="F92" s="225" t="n">
        <f aca="false">IF('Indicator Date'!F92="","x",'Indicator Date'!F92)</f>
        <v>2015</v>
      </c>
      <c r="G92" s="225" t="n">
        <f aca="false">IF('Indicator Date'!G92="","x",'Indicator Date'!G92)</f>
        <v>2015</v>
      </c>
      <c r="H92" s="225" t="n">
        <f aca="false">IF('Indicator Date'!H92="","x",'Indicator Date'!H92)</f>
        <v>2015</v>
      </c>
      <c r="I92" s="225" t="n">
        <f aca="false">IF('Indicator Date'!I92="","x",'Indicator Date'!I92)</f>
        <v>2015</v>
      </c>
      <c r="J92" s="225" t="n">
        <f aca="false">IF('Indicator Date'!J92="","x",'Indicator Date'!J92)</f>
        <v>2021</v>
      </c>
      <c r="K92" s="225" t="n">
        <f aca="false">IF('Indicator Date'!K92="","x",'Indicator Date'!K92)</f>
        <v>2021</v>
      </c>
      <c r="L92" s="225" t="n">
        <f aca="false">IF('Indicator Date'!L92="","x",'Indicator Date'!L92)</f>
        <v>2020</v>
      </c>
      <c r="M92" s="225" t="n">
        <f aca="false">IF('Indicator Date'!M92="","x",'Indicator Date'!M92)</f>
        <v>2015</v>
      </c>
      <c r="N92" s="225" t="n">
        <f aca="false">IF('Indicator Date'!N92="","x",'Indicator Date'!N92)</f>
        <v>2015</v>
      </c>
      <c r="O92" s="225" t="n">
        <f aca="false">IF('Indicator Date'!O92="","x",'Indicator Date'!O92)</f>
        <v>2015</v>
      </c>
      <c r="P92" s="225" t="n">
        <f aca="false">IF('Indicator Date'!P92="","x",'Indicator Date'!P92)</f>
        <v>2015</v>
      </c>
      <c r="Q92" s="225" t="n">
        <f aca="false">IF('Indicator Date'!Q92="","x",'Indicator Date'!Q92)</f>
        <v>2020</v>
      </c>
      <c r="R92" s="225" t="n">
        <f aca="false">IF('Indicator Date'!R92="","x",'Indicator Date'!R92)</f>
        <v>2020</v>
      </c>
      <c r="S92" s="225" t="n">
        <f aca="false">IF('Indicator Date'!S92="","x",'Indicator Date'!S92)</f>
        <v>2020</v>
      </c>
      <c r="T92" s="225" t="n">
        <f aca="false">IF('Indicator Date'!T92="","x",'Indicator Date'!T92)</f>
        <v>2020</v>
      </c>
      <c r="U92" s="225" t="n">
        <f aca="false">IF('Indicator Date'!U92="","x",'Indicator Date'!U92)</f>
        <v>2015</v>
      </c>
      <c r="V92" s="225" t="n">
        <f aca="false">IF('Indicator Date'!V92="","x",'Indicator Date'!V92)</f>
        <v>2015</v>
      </c>
      <c r="W92" s="225" t="n">
        <f aca="false">IF('Indicator Date'!W92="","x",'Indicator Date'!W92)</f>
        <v>2015</v>
      </c>
      <c r="X92" s="225" t="n">
        <f aca="false">IF('Indicator Date'!X92="","x",'Indicator Date'!X92)</f>
        <v>2020</v>
      </c>
      <c r="Y92" s="225" t="n">
        <f aca="false">IF('Indicator Date'!Y92="","x",'Indicator Date'!Y92)</f>
        <v>2020</v>
      </c>
      <c r="Z92" s="225" t="n">
        <f aca="false">IF('Indicator Date'!Z92="","x",'Indicator Date'!Z92)</f>
        <v>2020</v>
      </c>
      <c r="AA92" s="225" t="n">
        <f aca="false">IF('Indicator Date'!AA92="","x",'Indicator Date'!AA92)</f>
        <v>2008</v>
      </c>
      <c r="AB92" s="225" t="n">
        <f aca="false">IF('Indicator Date'!AB92="","x",'Indicator Date'!AB92)</f>
        <v>2020</v>
      </c>
      <c r="AC92" s="225" t="str">
        <f aca="false">IF('Indicator Date'!AC92="","x",'Indicator Date'!AC92)</f>
        <v>x</v>
      </c>
      <c r="AD92" s="225" t="n">
        <f aca="false">IF('Indicator Date'!AD92="","x",'Indicator Date'!AD92)</f>
        <v>2011</v>
      </c>
      <c r="AE92" s="225" t="n">
        <f aca="false">IF('Indicator Date'!AE92="","x",'Indicator Date'!AE92)</f>
        <v>2020</v>
      </c>
      <c r="AF92" s="225" t="str">
        <f aca="false">IF('Indicator Date'!AF92="","x",'Indicator Date'!AF92)</f>
        <v>x</v>
      </c>
      <c r="AG92" s="225" t="n">
        <f aca="false">IF('Indicator Date'!AG92="","x",'Indicator Date'!AG92)</f>
        <v>2020</v>
      </c>
      <c r="AH92" s="225" t="n">
        <f aca="false">IF('Indicator Date'!AH92="","x",'Indicator Date'!AH92)</f>
        <v>2022</v>
      </c>
      <c r="AI92" s="225" t="n">
        <f aca="false">IF('Indicator Date'!AI92="","x",'Indicator Date'!AI92)</f>
        <v>2021</v>
      </c>
      <c r="AJ92" s="225" t="n">
        <f aca="false">IF('Indicator Date'!AJ92="","x",'Indicator Date'!AJ92)</f>
        <v>2021</v>
      </c>
      <c r="AK92" s="225" t="n">
        <f aca="false">IF('Indicator Date'!AK92="","x",'Indicator Date'!AK92)</f>
        <v>2021</v>
      </c>
      <c r="AL92" s="225" t="str">
        <f aca="false">IF('Indicator Date'!AL92="","x",RIGHT('Indicator Date'!AL92,4))</f>
        <v>x</v>
      </c>
      <c r="AM92" s="225" t="n">
        <f aca="false">IF('Indicator Date'!AM92="","x",'Indicator Date'!AM92)</f>
        <v>2022</v>
      </c>
      <c r="AN92" s="225" t="n">
        <f aca="false">IF('Indicator Date'!AN92="","x",'Indicator Date'!AN92)</f>
        <v>2019</v>
      </c>
      <c r="AO92" s="225" t="n">
        <f aca="false">IF('Indicator Date'!AO92="","x",'Indicator Date'!AO92)</f>
        <v>2020</v>
      </c>
      <c r="AP92" s="225" t="str">
        <f aca="false">IF('Indicator Date'!AP92="","x",'Indicator Date'!AP92)</f>
        <v>x</v>
      </c>
      <c r="AQ92" s="225" t="str">
        <f aca="false">IF('Indicator Date'!AQ92="","x",'Indicator Date'!AQ92)</f>
        <v>x</v>
      </c>
      <c r="AR92" s="225" t="n">
        <f aca="false">IF('Indicator Date'!AR92="","x",'Indicator Date'!AR92)</f>
        <v>2020</v>
      </c>
      <c r="AS92" s="225" t="n">
        <f aca="false">IF('Indicator Date'!AS92="","x",'Indicator Date'!AS92)</f>
        <v>2017</v>
      </c>
      <c r="AT92" s="225" t="n">
        <f aca="false">IF('Indicator Date'!AT92="","x",'Indicator Date'!AT92)</f>
        <v>2020</v>
      </c>
      <c r="AU92" s="225" t="str">
        <f aca="false">IF('Indicator Date'!AU92="","x",'Indicator Date'!AU92)</f>
        <v>x</v>
      </c>
      <c r="AV92" s="225" t="str">
        <f aca="false">IF('Indicator Date'!AV92="","x",'Indicator Date'!AV92)</f>
        <v>x</v>
      </c>
      <c r="AW92" s="225" t="n">
        <f aca="false">IF('Indicator Date'!AW92="","x",'Indicator Date'!AW92)</f>
        <v>2020</v>
      </c>
      <c r="AX92" s="225" t="n">
        <f aca="false">IF('Indicator Date'!AX92="","x",'Indicator Date'!AX92)</f>
        <v>2020</v>
      </c>
      <c r="AY92" s="225" t="str">
        <f aca="false">IF('Indicator Date'!AY92="","x",'Indicator Date'!AY92)</f>
        <v>x</v>
      </c>
      <c r="AZ92" s="225" t="str">
        <f aca="false">IF('Indicator Date'!AZ92="","x",'Indicator Date'!AZ92)</f>
        <v>x</v>
      </c>
      <c r="BA92" s="225" t="n">
        <f aca="false">IF('Indicator Date'!BA92="","x",'Indicator Date'!BA92)</f>
        <v>2020</v>
      </c>
      <c r="BB92" s="225" t="n">
        <f aca="false">IF('Indicator Date'!BB92="","x",'Indicator Date'!BB92)</f>
        <v>2021</v>
      </c>
      <c r="BC92" s="225" t="n">
        <f aca="false">IF('Indicator Date'!BC92="","x",'Indicator Date'!BC92)</f>
        <v>2022</v>
      </c>
      <c r="BD92" s="225" t="str">
        <f aca="false">IF('Indicator Date'!BD92="","x",YEAR('Indicator Date'!BD92))</f>
        <v>x</v>
      </c>
      <c r="BE92" s="225" t="n">
        <f aca="false">IF('Indicator Date'!BE92="","x",YEAR('Indicator Date'!BE92))</f>
        <v>2021</v>
      </c>
      <c r="BF92" s="225" t="n">
        <f aca="false">IF('Indicator Date'!BF92="","x",'Indicator Date'!BF92)</f>
        <v>2021</v>
      </c>
      <c r="BG92" s="225" t="n">
        <f aca="false">IF('Indicator Date'!BG92="","x",'Indicator Date'!BG92)</f>
        <v>2020</v>
      </c>
      <c r="BH92" s="225" t="n">
        <f aca="false">IF('Indicator Date'!BH92="","x",'Indicator Date'!BH92)</f>
        <v>2020</v>
      </c>
      <c r="BI92" s="225" t="str">
        <f aca="false">IF('Indicator Date'!BI92="","x",'Indicator Date'!BI92)</f>
        <v>x</v>
      </c>
      <c r="BJ92" s="225" t="n">
        <f aca="false">IF('Indicator Date'!BJ92="","x",'Indicator Date'!BJ92)</f>
        <v>2019</v>
      </c>
      <c r="BK92" s="225" t="n">
        <f aca="false">IF('Indicator Date'!BK92="","x",'Indicator Date'!BK92)</f>
        <v>2021</v>
      </c>
      <c r="BL92" s="225" t="n">
        <f aca="false">IF('Indicator Date'!BL92="","x",'Indicator Date'!BL92)</f>
        <v>2020</v>
      </c>
      <c r="BM92" s="225" t="n">
        <f aca="false">IF('Indicator Date'!BM92="","x",'Indicator Date'!BM92)</f>
        <v>2008</v>
      </c>
      <c r="BN92" s="225" t="n">
        <f aca="false">IF('Indicator Date'!BN92="","x",'Indicator Date'!BN92)</f>
        <v>2013</v>
      </c>
      <c r="BO92" s="225" t="n">
        <f aca="false">IF('Indicator Date'!BO92="","x",'Indicator Date'!BO92)</f>
        <v>2020</v>
      </c>
      <c r="BP92" s="225" t="n">
        <f aca="false">IF('Indicator Date'!BP92="","x",'Indicator Date'!BP92)</f>
        <v>2014</v>
      </c>
      <c r="BQ92" s="225" t="n">
        <f aca="false">IF('Indicator Date'!BQ92="","x",'Indicator Date'!BQ92)</f>
        <v>2020</v>
      </c>
      <c r="BR92" s="225" t="n">
        <f aca="false">IF('Indicator Date'!BR92="","x",'Indicator Date'!BR92)</f>
        <v>2020</v>
      </c>
      <c r="BS92" s="225" t="n">
        <f aca="false">IF('Indicator Date'!BS92="","x",'Indicator Date'!BS92)</f>
        <v>2017</v>
      </c>
      <c r="BT92" s="225" t="n">
        <f aca="false">IF('Indicator Date'!BT92="","x",'Indicator Date'!BT92)</f>
        <v>2020</v>
      </c>
      <c r="BU92" s="225" t="n">
        <f aca="false">IF('Indicator Date'!BU92="","x",'Indicator Date'!BU92)</f>
        <v>2020</v>
      </c>
      <c r="BV92" s="225" t="str">
        <f aca="false">IF('Indicator Date'!BV92="","x",'Indicator Date'!BV92)</f>
        <v>x</v>
      </c>
      <c r="BW92" s="225" t="str">
        <f aca="false">IF('Indicator Date'!BW92="","x",'Indicator Date'!BW92)</f>
        <v>x</v>
      </c>
      <c r="BX92" s="225" t="n">
        <f aca="false">IF('Indicator Date'!BX92="","x",'Indicator Date'!BX92)</f>
        <v>2017</v>
      </c>
      <c r="BY92" s="225" t="n">
        <f aca="false">IF('Indicator Date'!BY92="","x",'Indicator Date'!BY92)</f>
        <v>2021</v>
      </c>
      <c r="BZ92" s="225" t="n">
        <f aca="false">IF('Indicator Date'!BZ92="","x",'Indicator Date'!BZ92)</f>
        <v>2021</v>
      </c>
      <c r="CA92" s="225" t="n">
        <f aca="false">IF('Indicator Date'!CA92="","x",'Indicator Date'!CA92)</f>
        <v>2015</v>
      </c>
    </row>
    <row r="93" customFormat="false" ht="14.5" hidden="false" customHeight="false" outlineLevel="0" collapsed="false">
      <c r="A93" s="178" t="str">
        <f aca="false">'Indicator Data'!A95</f>
        <v>Korea Republic of</v>
      </c>
      <c r="B93" s="220" t="str">
        <f aca="false">'Indicator Data'!B95</f>
        <v>KOR</v>
      </c>
      <c r="C93" s="225" t="n">
        <f aca="false">IF('Indicator Date'!C93="","x",'Indicator Date'!C93)</f>
        <v>2015</v>
      </c>
      <c r="D93" s="225" t="n">
        <f aca="false">IF('Indicator Date'!D93="","x",'Indicator Date'!D93)</f>
        <v>2015</v>
      </c>
      <c r="E93" s="225" t="n">
        <f aca="false">IF('Indicator Date'!E93="","x",'Indicator Date'!E93)</f>
        <v>2015</v>
      </c>
      <c r="F93" s="225" t="n">
        <f aca="false">IF('Indicator Date'!F93="","x",'Indicator Date'!F93)</f>
        <v>2015</v>
      </c>
      <c r="G93" s="225" t="n">
        <f aca="false">IF('Indicator Date'!G93="","x",'Indicator Date'!G93)</f>
        <v>2015</v>
      </c>
      <c r="H93" s="225" t="n">
        <f aca="false">IF('Indicator Date'!H93="","x",'Indicator Date'!H93)</f>
        <v>2015</v>
      </c>
      <c r="I93" s="225" t="n">
        <f aca="false">IF('Indicator Date'!I93="","x",'Indicator Date'!I93)</f>
        <v>2015</v>
      </c>
      <c r="J93" s="225" t="n">
        <f aca="false">IF('Indicator Date'!J93="","x",'Indicator Date'!J93)</f>
        <v>2021</v>
      </c>
      <c r="K93" s="225" t="n">
        <f aca="false">IF('Indicator Date'!K93="","x",'Indicator Date'!K93)</f>
        <v>2021</v>
      </c>
      <c r="L93" s="225" t="n">
        <f aca="false">IF('Indicator Date'!L93="","x",'Indicator Date'!L93)</f>
        <v>2020</v>
      </c>
      <c r="M93" s="225" t="n">
        <f aca="false">IF('Indicator Date'!M93="","x",'Indicator Date'!M93)</f>
        <v>2015</v>
      </c>
      <c r="N93" s="225" t="n">
        <f aca="false">IF('Indicator Date'!N93="","x",'Indicator Date'!N93)</f>
        <v>2015</v>
      </c>
      <c r="O93" s="225" t="n">
        <f aca="false">IF('Indicator Date'!O93="","x",'Indicator Date'!O93)</f>
        <v>2015</v>
      </c>
      <c r="P93" s="225" t="n">
        <f aca="false">IF('Indicator Date'!P93="","x",'Indicator Date'!P93)</f>
        <v>2015</v>
      </c>
      <c r="Q93" s="225" t="n">
        <f aca="false">IF('Indicator Date'!Q93="","x",'Indicator Date'!Q93)</f>
        <v>2020</v>
      </c>
      <c r="R93" s="225" t="n">
        <f aca="false">IF('Indicator Date'!R93="","x",'Indicator Date'!R93)</f>
        <v>2020</v>
      </c>
      <c r="S93" s="225" t="n">
        <f aca="false">IF('Indicator Date'!S93="","x",'Indicator Date'!S93)</f>
        <v>2020</v>
      </c>
      <c r="T93" s="225" t="n">
        <f aca="false">IF('Indicator Date'!T93="","x",'Indicator Date'!T93)</f>
        <v>2020</v>
      </c>
      <c r="U93" s="225" t="n">
        <f aca="false">IF('Indicator Date'!U93="","x",'Indicator Date'!U93)</f>
        <v>2015</v>
      </c>
      <c r="V93" s="225" t="n">
        <f aca="false">IF('Indicator Date'!V93="","x",'Indicator Date'!V93)</f>
        <v>2015</v>
      </c>
      <c r="W93" s="225" t="n">
        <f aca="false">IF('Indicator Date'!W93="","x",'Indicator Date'!W93)</f>
        <v>2015</v>
      </c>
      <c r="X93" s="225" t="n">
        <f aca="false">IF('Indicator Date'!X93="","x",'Indicator Date'!X93)</f>
        <v>2020</v>
      </c>
      <c r="Y93" s="225" t="n">
        <f aca="false">IF('Indicator Date'!Y93="","x",'Indicator Date'!Y93)</f>
        <v>2020</v>
      </c>
      <c r="Z93" s="225" t="n">
        <f aca="false">IF('Indicator Date'!Z93="","x",'Indicator Date'!Z93)</f>
        <v>2020</v>
      </c>
      <c r="AA93" s="225" t="n">
        <f aca="false">IF('Indicator Date'!AA93="","x",'Indicator Date'!AA93)</f>
        <v>2015</v>
      </c>
      <c r="AB93" s="225" t="n">
        <f aca="false">IF('Indicator Date'!AB93="","x",'Indicator Date'!AB93)</f>
        <v>2020</v>
      </c>
      <c r="AC93" s="225" t="str">
        <f aca="false">IF('Indicator Date'!AC93="","x",'Indicator Date'!AC93)</f>
        <v>x</v>
      </c>
      <c r="AD93" s="225" t="n">
        <f aca="false">IF('Indicator Date'!AD93="","x",'Indicator Date'!AD93)</f>
        <v>2015</v>
      </c>
      <c r="AE93" s="225" t="n">
        <f aca="false">IF('Indicator Date'!AE93="","x",'Indicator Date'!AE93)</f>
        <v>2020</v>
      </c>
      <c r="AF93" s="225" t="str">
        <f aca="false">IF('Indicator Date'!AF93="","x",'Indicator Date'!AF93)</f>
        <v>x</v>
      </c>
      <c r="AG93" s="225" t="n">
        <f aca="false">IF('Indicator Date'!AG93="","x",'Indicator Date'!AG93)</f>
        <v>2020</v>
      </c>
      <c r="AH93" s="225" t="n">
        <f aca="false">IF('Indicator Date'!AH93="","x",'Indicator Date'!AH93)</f>
        <v>2022</v>
      </c>
      <c r="AI93" s="225" t="n">
        <f aca="false">IF('Indicator Date'!AI93="","x",'Indicator Date'!AI93)</f>
        <v>2021</v>
      </c>
      <c r="AJ93" s="225" t="n">
        <f aca="false">IF('Indicator Date'!AJ93="","x",'Indicator Date'!AJ93)</f>
        <v>2021</v>
      </c>
      <c r="AK93" s="225" t="n">
        <f aca="false">IF('Indicator Date'!AK93="","x",'Indicator Date'!AK93)</f>
        <v>2019</v>
      </c>
      <c r="AL93" s="225" t="str">
        <f aca="false">IF('Indicator Date'!AL93="","x",RIGHT('Indicator Date'!AL93,4))</f>
        <v>x</v>
      </c>
      <c r="AM93" s="225" t="n">
        <f aca="false">IF('Indicator Date'!AM93="","x",'Indicator Date'!AM93)</f>
        <v>2022</v>
      </c>
      <c r="AN93" s="225" t="str">
        <f aca="false">IF('Indicator Date'!AN93="","x",'Indicator Date'!AN93)</f>
        <v>x</v>
      </c>
      <c r="AO93" s="225" t="str">
        <f aca="false">IF('Indicator Date'!AO93="","x",'Indicator Date'!AO93)</f>
        <v>x</v>
      </c>
      <c r="AP93" s="225" t="str">
        <f aca="false">IF('Indicator Date'!AP93="","x",'Indicator Date'!AP93)</f>
        <v>x</v>
      </c>
      <c r="AQ93" s="225" t="n">
        <f aca="false">IF('Indicator Date'!AQ93="","x",'Indicator Date'!AQ93)</f>
        <v>2020</v>
      </c>
      <c r="AR93" s="225" t="n">
        <f aca="false">IF('Indicator Date'!AR93="","x",'Indicator Date'!AR93)</f>
        <v>2020</v>
      </c>
      <c r="AS93" s="225" t="str">
        <f aca="false">IF('Indicator Date'!AS93="","x",'Indicator Date'!AS93)</f>
        <v>x</v>
      </c>
      <c r="AT93" s="225" t="n">
        <f aca="false">IF('Indicator Date'!AT93="","x",'Indicator Date'!AT93)</f>
        <v>2020</v>
      </c>
      <c r="AU93" s="225" t="str">
        <f aca="false">IF('Indicator Date'!AU93="","x",'Indicator Date'!AU93)</f>
        <v>x</v>
      </c>
      <c r="AV93" s="225" t="str">
        <f aca="false">IF('Indicator Date'!AV93="","x",'Indicator Date'!AV93)</f>
        <v>x</v>
      </c>
      <c r="AW93" s="225" t="n">
        <f aca="false">IF('Indicator Date'!AW93="","x",'Indicator Date'!AW93)</f>
        <v>2020</v>
      </c>
      <c r="AX93" s="225" t="n">
        <f aca="false">IF('Indicator Date'!AX93="","x",'Indicator Date'!AX93)</f>
        <v>2020</v>
      </c>
      <c r="AY93" s="225" t="n">
        <f aca="false">IF('Indicator Date'!AY93="","x",'Indicator Date'!AY93)</f>
        <v>2019</v>
      </c>
      <c r="AZ93" s="225" t="n">
        <f aca="false">IF('Indicator Date'!AZ93="","x",'Indicator Date'!AZ93)</f>
        <v>2016</v>
      </c>
      <c r="BA93" s="225" t="n">
        <f aca="false">IF('Indicator Date'!BA93="","x",'Indicator Date'!BA93)</f>
        <v>2020</v>
      </c>
      <c r="BB93" s="225" t="n">
        <f aca="false">IF('Indicator Date'!BB93="","x",'Indicator Date'!BB93)</f>
        <v>2021</v>
      </c>
      <c r="BC93" s="225" t="n">
        <f aca="false">IF('Indicator Date'!BC93="","x",'Indicator Date'!BC93)</f>
        <v>2022</v>
      </c>
      <c r="BD93" s="225" t="n">
        <f aca="false">IF('Indicator Date'!BD93="","x",YEAR('Indicator Date'!BD93))</f>
        <v>2022</v>
      </c>
      <c r="BE93" s="225" t="n">
        <f aca="false">IF('Indicator Date'!BE93="","x",YEAR('Indicator Date'!BE93))</f>
        <v>2021</v>
      </c>
      <c r="BF93" s="225" t="n">
        <f aca="false">IF('Indicator Date'!BF93="","x",'Indicator Date'!BF93)</f>
        <v>2021</v>
      </c>
      <c r="BG93" s="225" t="n">
        <f aca="false">IF('Indicator Date'!BG93="","x",'Indicator Date'!BG93)</f>
        <v>2020</v>
      </c>
      <c r="BH93" s="225" t="n">
        <f aca="false">IF('Indicator Date'!BH93="","x",'Indicator Date'!BH93)</f>
        <v>2020</v>
      </c>
      <c r="BI93" s="225" t="n">
        <f aca="false">IF('Indicator Date'!BI93="","x",'Indicator Date'!BI93)</f>
        <v>2013</v>
      </c>
      <c r="BJ93" s="225" t="n">
        <f aca="false">IF('Indicator Date'!BJ93="","x",'Indicator Date'!BJ93)</f>
        <v>2020</v>
      </c>
      <c r="BK93" s="225" t="n">
        <f aca="false">IF('Indicator Date'!BK93="","x",'Indicator Date'!BK93)</f>
        <v>2021</v>
      </c>
      <c r="BL93" s="225" t="n">
        <f aca="false">IF('Indicator Date'!BL93="","x",'Indicator Date'!BL93)</f>
        <v>2020</v>
      </c>
      <c r="BM93" s="225" t="n">
        <f aca="false">IF('Indicator Date'!BM93="","x",'Indicator Date'!BM93)</f>
        <v>2008</v>
      </c>
      <c r="BN93" s="225" t="n">
        <f aca="false">IF('Indicator Date'!BN93="","x",'Indicator Date'!BN93)</f>
        <v>2020</v>
      </c>
      <c r="BO93" s="225" t="n">
        <f aca="false">IF('Indicator Date'!BO93="","x",'Indicator Date'!BO93)</f>
        <v>2020</v>
      </c>
      <c r="BP93" s="225" t="n">
        <f aca="false">IF('Indicator Date'!BP93="","x",'Indicator Date'!BP93)</f>
        <v>2014</v>
      </c>
      <c r="BQ93" s="225" t="n">
        <f aca="false">IF('Indicator Date'!BQ93="","x",'Indicator Date'!BQ93)</f>
        <v>2020</v>
      </c>
      <c r="BR93" s="225" t="n">
        <f aca="false">IF('Indicator Date'!BR93="","x",'Indicator Date'!BR93)</f>
        <v>2020</v>
      </c>
      <c r="BS93" s="225" t="n">
        <f aca="false">IF('Indicator Date'!BS93="","x",'Indicator Date'!BS93)</f>
        <v>2017</v>
      </c>
      <c r="BT93" s="225" t="n">
        <f aca="false">IF('Indicator Date'!BT93="","x",'Indicator Date'!BT93)</f>
        <v>2019</v>
      </c>
      <c r="BU93" s="225" t="n">
        <f aca="false">IF('Indicator Date'!BU93="","x",'Indicator Date'!BU93)</f>
        <v>2019</v>
      </c>
      <c r="BV93" s="225" t="n">
        <f aca="false">IF('Indicator Date'!BV93="","x",'Indicator Date'!BV93)</f>
        <v>2019</v>
      </c>
      <c r="BW93" s="225" t="n">
        <f aca="false">IF('Indicator Date'!BW93="","x",'Indicator Date'!BW93)</f>
        <v>2019</v>
      </c>
      <c r="BX93" s="225" t="n">
        <f aca="false">IF('Indicator Date'!BX93="","x",'Indicator Date'!BX93)</f>
        <v>2017</v>
      </c>
      <c r="BY93" s="225" t="n">
        <f aca="false">IF('Indicator Date'!BY93="","x",'Indicator Date'!BY93)</f>
        <v>2020</v>
      </c>
      <c r="BZ93" s="225" t="n">
        <f aca="false">IF('Indicator Date'!BZ93="","x",'Indicator Date'!BZ93)</f>
        <v>2021</v>
      </c>
      <c r="CA93" s="225" t="n">
        <f aca="false">IF('Indicator Date'!CA93="","x",'Indicator Date'!CA93)</f>
        <v>2015</v>
      </c>
    </row>
    <row r="94" customFormat="false" ht="14.5" hidden="false" customHeight="false" outlineLevel="0" collapsed="false">
      <c r="A94" s="178" t="str">
        <f aca="false">'Indicator Data'!A96</f>
        <v>Kuwait</v>
      </c>
      <c r="B94" s="220" t="str">
        <f aca="false">'Indicator Data'!B96</f>
        <v>KWT</v>
      </c>
      <c r="C94" s="225" t="n">
        <f aca="false">IF('Indicator Date'!C94="","x",'Indicator Date'!C94)</f>
        <v>2015</v>
      </c>
      <c r="D94" s="225" t="n">
        <f aca="false">IF('Indicator Date'!D94="","x",'Indicator Date'!D94)</f>
        <v>2015</v>
      </c>
      <c r="E94" s="225" t="n">
        <f aca="false">IF('Indicator Date'!E94="","x",'Indicator Date'!E94)</f>
        <v>2015</v>
      </c>
      <c r="F94" s="225" t="n">
        <f aca="false">IF('Indicator Date'!F94="","x",'Indicator Date'!F94)</f>
        <v>2015</v>
      </c>
      <c r="G94" s="225" t="n">
        <f aca="false">IF('Indicator Date'!G94="","x",'Indicator Date'!G94)</f>
        <v>2015</v>
      </c>
      <c r="H94" s="225" t="n">
        <f aca="false">IF('Indicator Date'!H94="","x",'Indicator Date'!H94)</f>
        <v>2015</v>
      </c>
      <c r="I94" s="225" t="n">
        <f aca="false">IF('Indicator Date'!I94="","x",'Indicator Date'!I94)</f>
        <v>2015</v>
      </c>
      <c r="J94" s="225" t="n">
        <f aca="false">IF('Indicator Date'!J94="","x",'Indicator Date'!J94)</f>
        <v>2021</v>
      </c>
      <c r="K94" s="225" t="n">
        <f aca="false">IF('Indicator Date'!K94="","x",'Indicator Date'!K94)</f>
        <v>2021</v>
      </c>
      <c r="L94" s="225" t="n">
        <f aca="false">IF('Indicator Date'!L94="","x",'Indicator Date'!L94)</f>
        <v>2020</v>
      </c>
      <c r="M94" s="225" t="n">
        <f aca="false">IF('Indicator Date'!M94="","x",'Indicator Date'!M94)</f>
        <v>2015</v>
      </c>
      <c r="N94" s="225" t="n">
        <f aca="false">IF('Indicator Date'!N94="","x",'Indicator Date'!N94)</f>
        <v>2015</v>
      </c>
      <c r="O94" s="225" t="n">
        <f aca="false">IF('Indicator Date'!O94="","x",'Indicator Date'!O94)</f>
        <v>2015</v>
      </c>
      <c r="P94" s="225" t="n">
        <f aca="false">IF('Indicator Date'!P94="","x",'Indicator Date'!P94)</f>
        <v>2015</v>
      </c>
      <c r="Q94" s="225" t="n">
        <f aca="false">IF('Indicator Date'!Q94="","x",'Indicator Date'!Q94)</f>
        <v>2020</v>
      </c>
      <c r="R94" s="225" t="n">
        <f aca="false">IF('Indicator Date'!R94="","x",'Indicator Date'!R94)</f>
        <v>2020</v>
      </c>
      <c r="S94" s="225" t="n">
        <f aca="false">IF('Indicator Date'!S94="","x",'Indicator Date'!S94)</f>
        <v>2020</v>
      </c>
      <c r="T94" s="225" t="n">
        <f aca="false">IF('Indicator Date'!T94="","x",'Indicator Date'!T94)</f>
        <v>2020</v>
      </c>
      <c r="U94" s="225" t="n">
        <f aca="false">IF('Indicator Date'!U94="","x",'Indicator Date'!U94)</f>
        <v>2015</v>
      </c>
      <c r="V94" s="225" t="n">
        <f aca="false">IF('Indicator Date'!V94="","x",'Indicator Date'!V94)</f>
        <v>2015</v>
      </c>
      <c r="W94" s="225" t="n">
        <f aca="false">IF('Indicator Date'!W94="","x",'Indicator Date'!W94)</f>
        <v>2015</v>
      </c>
      <c r="X94" s="225" t="n">
        <f aca="false">IF('Indicator Date'!X94="","x",'Indicator Date'!X94)</f>
        <v>2020</v>
      </c>
      <c r="Y94" s="225" t="n">
        <f aca="false">IF('Indicator Date'!Y94="","x",'Indicator Date'!Y94)</f>
        <v>2020</v>
      </c>
      <c r="Z94" s="225" t="n">
        <f aca="false">IF('Indicator Date'!Z94="","x",'Indicator Date'!Z94)</f>
        <v>2020</v>
      </c>
      <c r="AA94" s="225" t="str">
        <f aca="false">IF('Indicator Date'!AA94="","x",'Indicator Date'!AA94)</f>
        <v>x</v>
      </c>
      <c r="AB94" s="225" t="n">
        <f aca="false">IF('Indicator Date'!AB94="","x",'Indicator Date'!AB94)</f>
        <v>2020</v>
      </c>
      <c r="AC94" s="225" t="str">
        <f aca="false">IF('Indicator Date'!AC94="","x",'Indicator Date'!AC94)</f>
        <v>x</v>
      </c>
      <c r="AD94" s="225" t="n">
        <f aca="false">IF('Indicator Date'!AD94="","x",'Indicator Date'!AD94)</f>
        <v>2018</v>
      </c>
      <c r="AE94" s="225" t="n">
        <f aca="false">IF('Indicator Date'!AE94="","x",'Indicator Date'!AE94)</f>
        <v>2020</v>
      </c>
      <c r="AF94" s="225" t="str">
        <f aca="false">IF('Indicator Date'!AF94="","x",'Indicator Date'!AF94)</f>
        <v>x</v>
      </c>
      <c r="AG94" s="225" t="n">
        <f aca="false">IF('Indicator Date'!AG94="","x",'Indicator Date'!AG94)</f>
        <v>2020</v>
      </c>
      <c r="AH94" s="225" t="n">
        <f aca="false">IF('Indicator Date'!AH94="","x",'Indicator Date'!AH94)</f>
        <v>2022</v>
      </c>
      <c r="AI94" s="225" t="n">
        <f aca="false">IF('Indicator Date'!AI94="","x",'Indicator Date'!AI94)</f>
        <v>2021</v>
      </c>
      <c r="AJ94" s="225" t="n">
        <f aca="false">IF('Indicator Date'!AJ94="","x",'Indicator Date'!AJ94)</f>
        <v>2021</v>
      </c>
      <c r="AK94" s="225" t="n">
        <f aca="false">IF('Indicator Date'!AK94="","x",'Indicator Date'!AK94)</f>
        <v>2019</v>
      </c>
      <c r="AL94" s="225" t="str">
        <f aca="false">IF('Indicator Date'!AL94="","x",RIGHT('Indicator Date'!AL94,4))</f>
        <v>x</v>
      </c>
      <c r="AM94" s="225" t="n">
        <f aca="false">IF('Indicator Date'!AM94="","x",'Indicator Date'!AM94)</f>
        <v>2022</v>
      </c>
      <c r="AN94" s="225" t="str">
        <f aca="false">IF('Indicator Date'!AN94="","x",'Indicator Date'!AN94)</f>
        <v>x</v>
      </c>
      <c r="AO94" s="225" t="str">
        <f aca="false">IF('Indicator Date'!AO94="","x",'Indicator Date'!AO94)</f>
        <v>x</v>
      </c>
      <c r="AP94" s="225" t="str">
        <f aca="false">IF('Indicator Date'!AP94="","x",'Indicator Date'!AP94)</f>
        <v>x</v>
      </c>
      <c r="AQ94" s="225" t="n">
        <f aca="false">IF('Indicator Date'!AQ94="","x",'Indicator Date'!AQ94)</f>
        <v>2020</v>
      </c>
      <c r="AR94" s="225" t="n">
        <f aca="false">IF('Indicator Date'!AR94="","x",'Indicator Date'!AR94)</f>
        <v>2020</v>
      </c>
      <c r="AS94" s="225" t="n">
        <f aca="false">IF('Indicator Date'!AS94="","x",'Indicator Date'!AS94)</f>
        <v>2014</v>
      </c>
      <c r="AT94" s="225" t="n">
        <f aca="false">IF('Indicator Date'!AT94="","x",'Indicator Date'!AT94)</f>
        <v>2020</v>
      </c>
      <c r="AU94" s="225" t="str">
        <f aca="false">IF('Indicator Date'!AU94="","x",'Indicator Date'!AU94)</f>
        <v>x</v>
      </c>
      <c r="AV94" s="225" t="str">
        <f aca="false">IF('Indicator Date'!AV94="","x",'Indicator Date'!AV94)</f>
        <v>x</v>
      </c>
      <c r="AW94" s="225" t="str">
        <f aca="false">IF('Indicator Date'!AW94="","x",'Indicator Date'!AW94)</f>
        <v>x</v>
      </c>
      <c r="AX94" s="225" t="n">
        <f aca="false">IF('Indicator Date'!AX94="","x",'Indicator Date'!AX94)</f>
        <v>2020</v>
      </c>
      <c r="AY94" s="225" t="n">
        <f aca="false">IF('Indicator Date'!AY94="","x",'Indicator Date'!AY94)</f>
        <v>2019</v>
      </c>
      <c r="AZ94" s="225" t="str">
        <f aca="false">IF('Indicator Date'!AZ94="","x",'Indicator Date'!AZ94)</f>
        <v>x</v>
      </c>
      <c r="BA94" s="225" t="n">
        <f aca="false">IF('Indicator Date'!BA94="","x",'Indicator Date'!BA94)</f>
        <v>2020</v>
      </c>
      <c r="BB94" s="225" t="n">
        <f aca="false">IF('Indicator Date'!BB94="","x",'Indicator Date'!BB94)</f>
        <v>2021</v>
      </c>
      <c r="BC94" s="225" t="n">
        <f aca="false">IF('Indicator Date'!BC94="","x",'Indicator Date'!BC94)</f>
        <v>2022</v>
      </c>
      <c r="BD94" s="225" t="n">
        <f aca="false">IF('Indicator Date'!BD94="","x",YEAR('Indicator Date'!BD94))</f>
        <v>2022</v>
      </c>
      <c r="BE94" s="225" t="n">
        <f aca="false">IF('Indicator Date'!BE94="","x",YEAR('Indicator Date'!BE94))</f>
        <v>2021</v>
      </c>
      <c r="BF94" s="225" t="n">
        <f aca="false">IF('Indicator Date'!BF94="","x",'Indicator Date'!BF94)</f>
        <v>2021</v>
      </c>
      <c r="BG94" s="225" t="n">
        <f aca="false">IF('Indicator Date'!BG94="","x",'Indicator Date'!BG94)</f>
        <v>2020</v>
      </c>
      <c r="BH94" s="225" t="n">
        <f aca="false">IF('Indicator Date'!BH94="","x",'Indicator Date'!BH94)</f>
        <v>2020</v>
      </c>
      <c r="BI94" s="225" t="str">
        <f aca="false">IF('Indicator Date'!BI94="","x",'Indicator Date'!BI94)</f>
        <v>x</v>
      </c>
      <c r="BJ94" s="225" t="n">
        <f aca="false">IF('Indicator Date'!BJ94="","x",'Indicator Date'!BJ94)</f>
        <v>2020</v>
      </c>
      <c r="BK94" s="225" t="n">
        <f aca="false">IF('Indicator Date'!BK94="","x",'Indicator Date'!BK94)</f>
        <v>2021</v>
      </c>
      <c r="BL94" s="225" t="n">
        <f aca="false">IF('Indicator Date'!BL94="","x",'Indicator Date'!BL94)</f>
        <v>2020</v>
      </c>
      <c r="BM94" s="225" t="n">
        <f aca="false">IF('Indicator Date'!BM94="","x",'Indicator Date'!BM94)</f>
        <v>2020</v>
      </c>
      <c r="BN94" s="225" t="n">
        <f aca="false">IF('Indicator Date'!BN94="","x",'Indicator Date'!BN94)</f>
        <v>2020</v>
      </c>
      <c r="BO94" s="225" t="n">
        <f aca="false">IF('Indicator Date'!BO94="","x",'Indicator Date'!BO94)</f>
        <v>2020</v>
      </c>
      <c r="BP94" s="225" t="n">
        <f aca="false">IF('Indicator Date'!BP94="","x",'Indicator Date'!BP94)</f>
        <v>2014</v>
      </c>
      <c r="BQ94" s="225" t="n">
        <f aca="false">IF('Indicator Date'!BQ94="","x",'Indicator Date'!BQ94)</f>
        <v>2020</v>
      </c>
      <c r="BR94" s="225" t="n">
        <f aca="false">IF('Indicator Date'!BR94="","x",'Indicator Date'!BR94)</f>
        <v>2020</v>
      </c>
      <c r="BS94" s="225" t="n">
        <f aca="false">IF('Indicator Date'!BS94="","x",'Indicator Date'!BS94)</f>
        <v>2015</v>
      </c>
      <c r="BT94" s="225" t="n">
        <f aca="false">IF('Indicator Date'!BT94="","x",'Indicator Date'!BT94)</f>
        <v>2019</v>
      </c>
      <c r="BU94" s="225" t="n">
        <f aca="false">IF('Indicator Date'!BU94="","x",'Indicator Date'!BU94)</f>
        <v>2019</v>
      </c>
      <c r="BV94" s="225" t="n">
        <f aca="false">IF('Indicator Date'!BV94="","x",'Indicator Date'!BV94)</f>
        <v>2019</v>
      </c>
      <c r="BW94" s="225" t="n">
        <f aca="false">IF('Indicator Date'!BW94="","x",'Indicator Date'!BW94)</f>
        <v>2019</v>
      </c>
      <c r="BX94" s="225" t="n">
        <f aca="false">IF('Indicator Date'!BX94="","x",'Indicator Date'!BX94)</f>
        <v>2017</v>
      </c>
      <c r="BY94" s="225" t="n">
        <f aca="false">IF('Indicator Date'!BY94="","x",'Indicator Date'!BY94)</f>
        <v>2020</v>
      </c>
      <c r="BZ94" s="225" t="n">
        <f aca="false">IF('Indicator Date'!BZ94="","x",'Indicator Date'!BZ94)</f>
        <v>2021</v>
      </c>
      <c r="CA94" s="225" t="n">
        <f aca="false">IF('Indicator Date'!CA94="","x",'Indicator Date'!CA94)</f>
        <v>2015</v>
      </c>
    </row>
    <row r="95" customFormat="false" ht="14.5" hidden="false" customHeight="false" outlineLevel="0" collapsed="false">
      <c r="A95" s="178" t="str">
        <f aca="false">'Indicator Data'!A97</f>
        <v>Kyrgyzstan</v>
      </c>
      <c r="B95" s="220" t="str">
        <f aca="false">'Indicator Data'!B97</f>
        <v>KGZ</v>
      </c>
      <c r="C95" s="225" t="n">
        <f aca="false">IF('Indicator Date'!C95="","x",'Indicator Date'!C95)</f>
        <v>2015</v>
      </c>
      <c r="D95" s="225" t="n">
        <f aca="false">IF('Indicator Date'!D95="","x",'Indicator Date'!D95)</f>
        <v>2015</v>
      </c>
      <c r="E95" s="225" t="n">
        <f aca="false">IF('Indicator Date'!E95="","x",'Indicator Date'!E95)</f>
        <v>2015</v>
      </c>
      <c r="F95" s="225" t="n">
        <f aca="false">IF('Indicator Date'!F95="","x",'Indicator Date'!F95)</f>
        <v>2015</v>
      </c>
      <c r="G95" s="225" t="n">
        <f aca="false">IF('Indicator Date'!G95="","x",'Indicator Date'!G95)</f>
        <v>2015</v>
      </c>
      <c r="H95" s="225" t="n">
        <f aca="false">IF('Indicator Date'!H95="","x",'Indicator Date'!H95)</f>
        <v>2015</v>
      </c>
      <c r="I95" s="225" t="n">
        <f aca="false">IF('Indicator Date'!I95="","x",'Indicator Date'!I95)</f>
        <v>2015</v>
      </c>
      <c r="J95" s="225" t="n">
        <f aca="false">IF('Indicator Date'!J95="","x",'Indicator Date'!J95)</f>
        <v>2021</v>
      </c>
      <c r="K95" s="225" t="n">
        <f aca="false">IF('Indicator Date'!K95="","x",'Indicator Date'!K95)</f>
        <v>2021</v>
      </c>
      <c r="L95" s="225" t="n">
        <f aca="false">IF('Indicator Date'!L95="","x",'Indicator Date'!L95)</f>
        <v>2020</v>
      </c>
      <c r="M95" s="225" t="n">
        <f aca="false">IF('Indicator Date'!M95="","x",'Indicator Date'!M95)</f>
        <v>2015</v>
      </c>
      <c r="N95" s="225" t="n">
        <f aca="false">IF('Indicator Date'!N95="","x",'Indicator Date'!N95)</f>
        <v>2015</v>
      </c>
      <c r="O95" s="225" t="n">
        <f aca="false">IF('Indicator Date'!O95="","x",'Indicator Date'!O95)</f>
        <v>2015</v>
      </c>
      <c r="P95" s="225" t="n">
        <f aca="false">IF('Indicator Date'!P95="","x",'Indicator Date'!P95)</f>
        <v>2015</v>
      </c>
      <c r="Q95" s="225" t="n">
        <f aca="false">IF('Indicator Date'!Q95="","x",'Indicator Date'!Q95)</f>
        <v>2020</v>
      </c>
      <c r="R95" s="225" t="n">
        <f aca="false">IF('Indicator Date'!R95="","x",'Indicator Date'!R95)</f>
        <v>2020</v>
      </c>
      <c r="S95" s="225" t="n">
        <f aca="false">IF('Indicator Date'!S95="","x",'Indicator Date'!S95)</f>
        <v>2020</v>
      </c>
      <c r="T95" s="225" t="n">
        <f aca="false">IF('Indicator Date'!T95="","x",'Indicator Date'!T95)</f>
        <v>2020</v>
      </c>
      <c r="U95" s="225" t="n">
        <f aca="false">IF('Indicator Date'!U95="","x",'Indicator Date'!U95)</f>
        <v>2015</v>
      </c>
      <c r="V95" s="225" t="n">
        <f aca="false">IF('Indicator Date'!V95="","x",'Indicator Date'!V95)</f>
        <v>2015</v>
      </c>
      <c r="W95" s="225" t="n">
        <f aca="false">IF('Indicator Date'!W95="","x",'Indicator Date'!W95)</f>
        <v>2015</v>
      </c>
      <c r="X95" s="225" t="n">
        <f aca="false">IF('Indicator Date'!X95="","x",'Indicator Date'!X95)</f>
        <v>2020</v>
      </c>
      <c r="Y95" s="225" t="n">
        <f aca="false">IF('Indicator Date'!Y95="","x",'Indicator Date'!Y95)</f>
        <v>2020</v>
      </c>
      <c r="Z95" s="225" t="n">
        <f aca="false">IF('Indicator Date'!Z95="","x",'Indicator Date'!Z95)</f>
        <v>2020</v>
      </c>
      <c r="AA95" s="225" t="n">
        <f aca="false">IF('Indicator Date'!AA95="","x",'Indicator Date'!AA95)</f>
        <v>2012</v>
      </c>
      <c r="AB95" s="225" t="n">
        <f aca="false">IF('Indicator Date'!AB95="","x",'Indicator Date'!AB95)</f>
        <v>2020</v>
      </c>
      <c r="AC95" s="225" t="n">
        <f aca="false">IF('Indicator Date'!AC95="","x",'Indicator Date'!AC95)</f>
        <v>2020</v>
      </c>
      <c r="AD95" s="225" t="n">
        <f aca="false">IF('Indicator Date'!AD95="","x",'Indicator Date'!AD95)</f>
        <v>2018</v>
      </c>
      <c r="AE95" s="225" t="n">
        <f aca="false">IF('Indicator Date'!AE95="","x",'Indicator Date'!AE95)</f>
        <v>2020</v>
      </c>
      <c r="AF95" s="225" t="n">
        <f aca="false">IF('Indicator Date'!AF95="","x",'Indicator Date'!AF95)</f>
        <v>2018</v>
      </c>
      <c r="AG95" s="225" t="n">
        <f aca="false">IF('Indicator Date'!AG95="","x",'Indicator Date'!AG95)</f>
        <v>2020</v>
      </c>
      <c r="AH95" s="225" t="n">
        <f aca="false">IF('Indicator Date'!AH95="","x",'Indicator Date'!AH95)</f>
        <v>2022</v>
      </c>
      <c r="AI95" s="225" t="n">
        <f aca="false">IF('Indicator Date'!AI95="","x",'Indicator Date'!AI95)</f>
        <v>2021</v>
      </c>
      <c r="AJ95" s="225" t="n">
        <f aca="false">IF('Indicator Date'!AJ95="","x",'Indicator Date'!AJ95)</f>
        <v>2021</v>
      </c>
      <c r="AK95" s="225" t="n">
        <f aca="false">IF('Indicator Date'!AK95="","x",'Indicator Date'!AK95)</f>
        <v>2019</v>
      </c>
      <c r="AL95" s="225" t="str">
        <f aca="false">IF('Indicator Date'!AL95="","x",RIGHT('Indicator Date'!AL95,4))</f>
        <v>2018</v>
      </c>
      <c r="AM95" s="225" t="n">
        <f aca="false">IF('Indicator Date'!AM95="","x",'Indicator Date'!AM95)</f>
        <v>2022</v>
      </c>
      <c r="AN95" s="225" t="n">
        <f aca="false">IF('Indicator Date'!AN95="","x",'Indicator Date'!AN95)</f>
        <v>2019</v>
      </c>
      <c r="AO95" s="225" t="n">
        <f aca="false">IF('Indicator Date'!AO95="","x",'Indicator Date'!AO95)</f>
        <v>2020</v>
      </c>
      <c r="AP95" s="225" t="n">
        <f aca="false">IF('Indicator Date'!AP95="","x",'Indicator Date'!AP95)</f>
        <v>2020</v>
      </c>
      <c r="AQ95" s="225" t="n">
        <f aca="false">IF('Indicator Date'!AQ95="","x",'Indicator Date'!AQ95)</f>
        <v>2020</v>
      </c>
      <c r="AR95" s="225" t="n">
        <f aca="false">IF('Indicator Date'!AR95="","x",'Indicator Date'!AR95)</f>
        <v>2020</v>
      </c>
      <c r="AS95" s="225" t="n">
        <f aca="false">IF('Indicator Date'!AS95="","x",'Indicator Date'!AS95)</f>
        <v>2018</v>
      </c>
      <c r="AT95" s="225" t="n">
        <f aca="false">IF('Indicator Date'!AT95="","x",'Indicator Date'!AT95)</f>
        <v>2020</v>
      </c>
      <c r="AU95" s="225" t="n">
        <f aca="false">IF('Indicator Date'!AU95="","x",'Indicator Date'!AU95)</f>
        <v>2020</v>
      </c>
      <c r="AV95" s="225" t="n">
        <f aca="false">IF('Indicator Date'!AV95="","x",'Indicator Date'!AV95)</f>
        <v>2020</v>
      </c>
      <c r="AW95" s="225" t="n">
        <f aca="false">IF('Indicator Date'!AW95="","x",'Indicator Date'!AW95)</f>
        <v>2020</v>
      </c>
      <c r="AX95" s="225" t="n">
        <f aca="false">IF('Indicator Date'!AX95="","x",'Indicator Date'!AX95)</f>
        <v>2020</v>
      </c>
      <c r="AY95" s="225" t="n">
        <f aca="false">IF('Indicator Date'!AY95="","x",'Indicator Date'!AY95)</f>
        <v>2019</v>
      </c>
      <c r="AZ95" s="225" t="n">
        <f aca="false">IF('Indicator Date'!AZ95="","x",'Indicator Date'!AZ95)</f>
        <v>2020</v>
      </c>
      <c r="BA95" s="225" t="n">
        <f aca="false">IF('Indicator Date'!BA95="","x",'Indicator Date'!BA95)</f>
        <v>2020</v>
      </c>
      <c r="BB95" s="225" t="n">
        <f aca="false">IF('Indicator Date'!BB95="","x",'Indicator Date'!BB95)</f>
        <v>2021</v>
      </c>
      <c r="BC95" s="225" t="n">
        <f aca="false">IF('Indicator Date'!BC95="","x",'Indicator Date'!BC95)</f>
        <v>2022</v>
      </c>
      <c r="BD95" s="225" t="n">
        <f aca="false">IF('Indicator Date'!BD95="","x",YEAR('Indicator Date'!BD95))</f>
        <v>2022</v>
      </c>
      <c r="BE95" s="225" t="n">
        <f aca="false">IF('Indicator Date'!BE95="","x",YEAR('Indicator Date'!BE95))</f>
        <v>2021</v>
      </c>
      <c r="BF95" s="225" t="n">
        <f aca="false">IF('Indicator Date'!BF95="","x",'Indicator Date'!BF95)</f>
        <v>2021</v>
      </c>
      <c r="BG95" s="225" t="n">
        <f aca="false">IF('Indicator Date'!BG95="","x",'Indicator Date'!BG95)</f>
        <v>2020</v>
      </c>
      <c r="BH95" s="225" t="n">
        <f aca="false">IF('Indicator Date'!BH95="","x",'Indicator Date'!BH95)</f>
        <v>2020</v>
      </c>
      <c r="BI95" s="225" t="n">
        <f aca="false">IF('Indicator Date'!BI95="","x",'Indicator Date'!BI95)</f>
        <v>2015</v>
      </c>
      <c r="BJ95" s="225" t="n">
        <f aca="false">IF('Indicator Date'!BJ95="","x",'Indicator Date'!BJ95)</f>
        <v>2020</v>
      </c>
      <c r="BK95" s="225" t="n">
        <f aca="false">IF('Indicator Date'!BK95="","x",'Indicator Date'!BK95)</f>
        <v>2021</v>
      </c>
      <c r="BL95" s="225" t="n">
        <f aca="false">IF('Indicator Date'!BL95="","x",'Indicator Date'!BL95)</f>
        <v>2020</v>
      </c>
      <c r="BM95" s="225" t="n">
        <f aca="false">IF('Indicator Date'!BM95="","x",'Indicator Date'!BM95)</f>
        <v>2018</v>
      </c>
      <c r="BN95" s="225" t="n">
        <f aca="false">IF('Indicator Date'!BN95="","x",'Indicator Date'!BN95)</f>
        <v>2019</v>
      </c>
      <c r="BO95" s="225" t="n">
        <f aca="false">IF('Indicator Date'!BO95="","x",'Indicator Date'!BO95)</f>
        <v>2020</v>
      </c>
      <c r="BP95" s="225" t="n">
        <f aca="false">IF('Indicator Date'!BP95="","x",'Indicator Date'!BP95)</f>
        <v>2014</v>
      </c>
      <c r="BQ95" s="225" t="n">
        <f aca="false">IF('Indicator Date'!BQ95="","x",'Indicator Date'!BQ95)</f>
        <v>2020</v>
      </c>
      <c r="BR95" s="225" t="n">
        <f aca="false">IF('Indicator Date'!BR95="","x",'Indicator Date'!BR95)</f>
        <v>2020</v>
      </c>
      <c r="BS95" s="225" t="n">
        <f aca="false">IF('Indicator Date'!BS95="","x",'Indicator Date'!BS95)</f>
        <v>2014</v>
      </c>
      <c r="BT95" s="225" t="n">
        <f aca="false">IF('Indicator Date'!BT95="","x",'Indicator Date'!BT95)</f>
        <v>2020</v>
      </c>
      <c r="BU95" s="225" t="n">
        <f aca="false">IF('Indicator Date'!BU95="","x",'Indicator Date'!BU95)</f>
        <v>2020</v>
      </c>
      <c r="BV95" s="225" t="n">
        <f aca="false">IF('Indicator Date'!BV95="","x",'Indicator Date'!BV95)</f>
        <v>2020</v>
      </c>
      <c r="BW95" s="225" t="n">
        <f aca="false">IF('Indicator Date'!BW95="","x",'Indicator Date'!BW95)</f>
        <v>2019</v>
      </c>
      <c r="BX95" s="225" t="n">
        <f aca="false">IF('Indicator Date'!BX95="","x",'Indicator Date'!BX95)</f>
        <v>2017</v>
      </c>
      <c r="BY95" s="225" t="n">
        <f aca="false">IF('Indicator Date'!BY95="","x",'Indicator Date'!BY95)</f>
        <v>2020</v>
      </c>
      <c r="BZ95" s="225" t="n">
        <f aca="false">IF('Indicator Date'!BZ95="","x",'Indicator Date'!BZ95)</f>
        <v>2021</v>
      </c>
      <c r="CA95" s="225" t="n">
        <f aca="false">IF('Indicator Date'!CA95="","x",'Indicator Date'!CA95)</f>
        <v>2015</v>
      </c>
    </row>
    <row r="96" customFormat="false" ht="14.5" hidden="false" customHeight="false" outlineLevel="0" collapsed="false">
      <c r="A96" s="178" t="str">
        <f aca="false">'Indicator Data'!A98</f>
        <v>Lao PDR</v>
      </c>
      <c r="B96" s="220" t="str">
        <f aca="false">'Indicator Data'!B98</f>
        <v>LAO</v>
      </c>
      <c r="C96" s="225" t="n">
        <f aca="false">IF('Indicator Date'!C96="","x",'Indicator Date'!C96)</f>
        <v>2015</v>
      </c>
      <c r="D96" s="225" t="n">
        <f aca="false">IF('Indicator Date'!D96="","x",'Indicator Date'!D96)</f>
        <v>2015</v>
      </c>
      <c r="E96" s="225" t="n">
        <f aca="false">IF('Indicator Date'!E96="","x",'Indicator Date'!E96)</f>
        <v>2015</v>
      </c>
      <c r="F96" s="225" t="n">
        <f aca="false">IF('Indicator Date'!F96="","x",'Indicator Date'!F96)</f>
        <v>2015</v>
      </c>
      <c r="G96" s="225" t="n">
        <f aca="false">IF('Indicator Date'!G96="","x",'Indicator Date'!G96)</f>
        <v>2015</v>
      </c>
      <c r="H96" s="225" t="n">
        <f aca="false">IF('Indicator Date'!H96="","x",'Indicator Date'!H96)</f>
        <v>2015</v>
      </c>
      <c r="I96" s="225" t="n">
        <f aca="false">IF('Indicator Date'!I96="","x",'Indicator Date'!I96)</f>
        <v>2015</v>
      </c>
      <c r="J96" s="225" t="n">
        <f aca="false">IF('Indicator Date'!J96="","x",'Indicator Date'!J96)</f>
        <v>2021</v>
      </c>
      <c r="K96" s="225" t="n">
        <f aca="false">IF('Indicator Date'!K96="","x",'Indicator Date'!K96)</f>
        <v>2021</v>
      </c>
      <c r="L96" s="225" t="n">
        <f aca="false">IF('Indicator Date'!L96="","x",'Indicator Date'!L96)</f>
        <v>2020</v>
      </c>
      <c r="M96" s="225" t="n">
        <f aca="false">IF('Indicator Date'!M96="","x",'Indicator Date'!M96)</f>
        <v>2015</v>
      </c>
      <c r="N96" s="225" t="n">
        <f aca="false">IF('Indicator Date'!N96="","x",'Indicator Date'!N96)</f>
        <v>2015</v>
      </c>
      <c r="O96" s="225" t="n">
        <f aca="false">IF('Indicator Date'!O96="","x",'Indicator Date'!O96)</f>
        <v>2015</v>
      </c>
      <c r="P96" s="225" t="n">
        <f aca="false">IF('Indicator Date'!P96="","x",'Indicator Date'!P96)</f>
        <v>2015</v>
      </c>
      <c r="Q96" s="225" t="n">
        <f aca="false">IF('Indicator Date'!Q96="","x",'Indicator Date'!Q96)</f>
        <v>2020</v>
      </c>
      <c r="R96" s="225" t="n">
        <f aca="false">IF('Indicator Date'!R96="","x",'Indicator Date'!R96)</f>
        <v>2020</v>
      </c>
      <c r="S96" s="225" t="n">
        <f aca="false">IF('Indicator Date'!S96="","x",'Indicator Date'!S96)</f>
        <v>2020</v>
      </c>
      <c r="T96" s="225" t="n">
        <f aca="false">IF('Indicator Date'!T96="","x",'Indicator Date'!T96)</f>
        <v>2020</v>
      </c>
      <c r="U96" s="225" t="n">
        <f aca="false">IF('Indicator Date'!U96="","x",'Indicator Date'!U96)</f>
        <v>2015</v>
      </c>
      <c r="V96" s="225" t="n">
        <f aca="false">IF('Indicator Date'!V96="","x",'Indicator Date'!V96)</f>
        <v>2015</v>
      </c>
      <c r="W96" s="225" t="n">
        <f aca="false">IF('Indicator Date'!W96="","x",'Indicator Date'!W96)</f>
        <v>2015</v>
      </c>
      <c r="X96" s="225" t="n">
        <f aca="false">IF('Indicator Date'!X96="","x",'Indicator Date'!X96)</f>
        <v>2020</v>
      </c>
      <c r="Y96" s="225" t="n">
        <f aca="false">IF('Indicator Date'!Y96="","x",'Indicator Date'!Y96)</f>
        <v>2020</v>
      </c>
      <c r="Z96" s="225" t="n">
        <f aca="false">IF('Indicator Date'!Z96="","x",'Indicator Date'!Z96)</f>
        <v>2020</v>
      </c>
      <c r="AA96" s="225" t="str">
        <f aca="false">IF('Indicator Date'!AA96="","x",'Indicator Date'!AA96)</f>
        <v>x</v>
      </c>
      <c r="AB96" s="225" t="n">
        <f aca="false">IF('Indicator Date'!AB96="","x",'Indicator Date'!AB96)</f>
        <v>2020</v>
      </c>
      <c r="AC96" s="225" t="n">
        <f aca="false">IF('Indicator Date'!AC96="","x",'Indicator Date'!AC96)</f>
        <v>2020</v>
      </c>
      <c r="AD96" s="225" t="n">
        <f aca="false">IF('Indicator Date'!AD96="","x",'Indicator Date'!AD96)</f>
        <v>2018</v>
      </c>
      <c r="AE96" s="225" t="n">
        <f aca="false">IF('Indicator Date'!AE96="","x",'Indicator Date'!AE96)</f>
        <v>2020</v>
      </c>
      <c r="AF96" s="225" t="n">
        <f aca="false">IF('Indicator Date'!AF96="","x",'Indicator Date'!AF96)</f>
        <v>2018</v>
      </c>
      <c r="AG96" s="225" t="n">
        <f aca="false">IF('Indicator Date'!AG96="","x",'Indicator Date'!AG96)</f>
        <v>2020</v>
      </c>
      <c r="AH96" s="225" t="n">
        <f aca="false">IF('Indicator Date'!AH96="","x",'Indicator Date'!AH96)</f>
        <v>2022</v>
      </c>
      <c r="AI96" s="225" t="n">
        <f aca="false">IF('Indicator Date'!AI96="","x",'Indicator Date'!AI96)</f>
        <v>2021</v>
      </c>
      <c r="AJ96" s="225" t="n">
        <f aca="false">IF('Indicator Date'!AJ96="","x",'Indicator Date'!AJ96)</f>
        <v>2021</v>
      </c>
      <c r="AK96" s="225" t="n">
        <f aca="false">IF('Indicator Date'!AK96="","x",'Indicator Date'!AK96)</f>
        <v>2019</v>
      </c>
      <c r="AL96" s="225" t="str">
        <f aca="false">IF('Indicator Date'!AL96="","x",RIGHT('Indicator Date'!AL96,4))</f>
        <v>2017</v>
      </c>
      <c r="AM96" s="225" t="n">
        <f aca="false">IF('Indicator Date'!AM96="","x",'Indicator Date'!AM96)</f>
        <v>2022</v>
      </c>
      <c r="AN96" s="225" t="n">
        <f aca="false">IF('Indicator Date'!AN96="","x",'Indicator Date'!AN96)</f>
        <v>2019</v>
      </c>
      <c r="AO96" s="225" t="n">
        <f aca="false">IF('Indicator Date'!AO96="","x",'Indicator Date'!AO96)</f>
        <v>2020</v>
      </c>
      <c r="AP96" s="225" t="n">
        <f aca="false">IF('Indicator Date'!AP96="","x",'Indicator Date'!AP96)</f>
        <v>2020</v>
      </c>
      <c r="AQ96" s="225" t="n">
        <f aca="false">IF('Indicator Date'!AQ96="","x",'Indicator Date'!AQ96)</f>
        <v>2020</v>
      </c>
      <c r="AR96" s="225" t="n">
        <f aca="false">IF('Indicator Date'!AR96="","x",'Indicator Date'!AR96)</f>
        <v>2020</v>
      </c>
      <c r="AS96" s="225" t="n">
        <f aca="false">IF('Indicator Date'!AS96="","x",'Indicator Date'!AS96)</f>
        <v>2017</v>
      </c>
      <c r="AT96" s="225" t="n">
        <f aca="false">IF('Indicator Date'!AT96="","x",'Indicator Date'!AT96)</f>
        <v>2020</v>
      </c>
      <c r="AU96" s="225" t="n">
        <f aca="false">IF('Indicator Date'!AU96="","x",'Indicator Date'!AU96)</f>
        <v>2020</v>
      </c>
      <c r="AV96" s="225" t="n">
        <f aca="false">IF('Indicator Date'!AV96="","x",'Indicator Date'!AV96)</f>
        <v>2020</v>
      </c>
      <c r="AW96" s="225" t="n">
        <f aca="false">IF('Indicator Date'!AW96="","x",'Indicator Date'!AW96)</f>
        <v>2020</v>
      </c>
      <c r="AX96" s="225" t="n">
        <f aca="false">IF('Indicator Date'!AX96="","x",'Indicator Date'!AX96)</f>
        <v>2020</v>
      </c>
      <c r="AY96" s="225" t="n">
        <f aca="false">IF('Indicator Date'!AY96="","x",'Indicator Date'!AY96)</f>
        <v>2019</v>
      </c>
      <c r="AZ96" s="225" t="n">
        <f aca="false">IF('Indicator Date'!AZ96="","x",'Indicator Date'!AZ96)</f>
        <v>2018</v>
      </c>
      <c r="BA96" s="225" t="n">
        <f aca="false">IF('Indicator Date'!BA96="","x",'Indicator Date'!BA96)</f>
        <v>2020</v>
      </c>
      <c r="BB96" s="225" t="n">
        <f aca="false">IF('Indicator Date'!BB96="","x",'Indicator Date'!BB96)</f>
        <v>2021</v>
      </c>
      <c r="BC96" s="225" t="n">
        <f aca="false">IF('Indicator Date'!BC96="","x",'Indicator Date'!BC96)</f>
        <v>2022</v>
      </c>
      <c r="BD96" s="225" t="n">
        <f aca="false">IF('Indicator Date'!BD96="","x",YEAR('Indicator Date'!BD96))</f>
        <v>2022</v>
      </c>
      <c r="BE96" s="225" t="n">
        <f aca="false">IF('Indicator Date'!BE96="","x",YEAR('Indicator Date'!BE96))</f>
        <v>2021</v>
      </c>
      <c r="BF96" s="225" t="n">
        <f aca="false">IF('Indicator Date'!BF96="","x",'Indicator Date'!BF96)</f>
        <v>2021</v>
      </c>
      <c r="BG96" s="225" t="n">
        <f aca="false">IF('Indicator Date'!BG96="","x",'Indicator Date'!BG96)</f>
        <v>2020</v>
      </c>
      <c r="BH96" s="225" t="n">
        <f aca="false">IF('Indicator Date'!BH96="","x",'Indicator Date'!BH96)</f>
        <v>2020</v>
      </c>
      <c r="BI96" s="225" t="n">
        <f aca="false">IF('Indicator Date'!BI96="","x",'Indicator Date'!BI96)</f>
        <v>2015</v>
      </c>
      <c r="BJ96" s="225" t="n">
        <f aca="false">IF('Indicator Date'!BJ96="","x",'Indicator Date'!BJ96)</f>
        <v>2020</v>
      </c>
      <c r="BK96" s="225" t="n">
        <f aca="false">IF('Indicator Date'!BK96="","x",'Indicator Date'!BK96)</f>
        <v>2021</v>
      </c>
      <c r="BL96" s="225" t="n">
        <f aca="false">IF('Indicator Date'!BL96="","x",'Indicator Date'!BL96)</f>
        <v>2020</v>
      </c>
      <c r="BM96" s="225" t="n">
        <f aca="false">IF('Indicator Date'!BM96="","x",'Indicator Date'!BM96)</f>
        <v>2015</v>
      </c>
      <c r="BN96" s="225" t="n">
        <f aca="false">IF('Indicator Date'!BN96="","x",'Indicator Date'!BN96)</f>
        <v>2020</v>
      </c>
      <c r="BO96" s="225" t="n">
        <f aca="false">IF('Indicator Date'!BO96="","x",'Indicator Date'!BO96)</f>
        <v>2020</v>
      </c>
      <c r="BP96" s="225" t="n">
        <f aca="false">IF('Indicator Date'!BP96="","x",'Indicator Date'!BP96)</f>
        <v>2014</v>
      </c>
      <c r="BQ96" s="225" t="n">
        <f aca="false">IF('Indicator Date'!BQ96="","x",'Indicator Date'!BQ96)</f>
        <v>2020</v>
      </c>
      <c r="BR96" s="225" t="n">
        <f aca="false">IF('Indicator Date'!BR96="","x",'Indicator Date'!BR96)</f>
        <v>2020</v>
      </c>
      <c r="BS96" s="225" t="n">
        <f aca="false">IF('Indicator Date'!BS96="","x",'Indicator Date'!BS96)</f>
        <v>2014</v>
      </c>
      <c r="BT96" s="225" t="n">
        <f aca="false">IF('Indicator Date'!BT96="","x",'Indicator Date'!BT96)</f>
        <v>2020</v>
      </c>
      <c r="BU96" s="225" t="n">
        <f aca="false">IF('Indicator Date'!BU96="","x",'Indicator Date'!BU96)</f>
        <v>2020</v>
      </c>
      <c r="BV96" s="225" t="n">
        <f aca="false">IF('Indicator Date'!BV96="","x",'Indicator Date'!BV96)</f>
        <v>2020</v>
      </c>
      <c r="BW96" s="225" t="n">
        <f aca="false">IF('Indicator Date'!BW96="","x",'Indicator Date'!BW96)</f>
        <v>2019</v>
      </c>
      <c r="BX96" s="225" t="n">
        <f aca="false">IF('Indicator Date'!BX96="","x",'Indicator Date'!BX96)</f>
        <v>2017</v>
      </c>
      <c r="BY96" s="225" t="n">
        <f aca="false">IF('Indicator Date'!BY96="","x",'Indicator Date'!BY96)</f>
        <v>2020</v>
      </c>
      <c r="BZ96" s="225" t="n">
        <f aca="false">IF('Indicator Date'!BZ96="","x",'Indicator Date'!BZ96)</f>
        <v>2021</v>
      </c>
      <c r="CA96" s="225" t="n">
        <f aca="false">IF('Indicator Date'!CA96="","x",'Indicator Date'!CA96)</f>
        <v>2015</v>
      </c>
    </row>
    <row r="97" customFormat="false" ht="14.5" hidden="false" customHeight="false" outlineLevel="0" collapsed="false">
      <c r="A97" s="178" t="str">
        <f aca="false">'Indicator Data'!A99</f>
        <v>Latvia</v>
      </c>
      <c r="B97" s="220" t="str">
        <f aca="false">'Indicator Data'!B99</f>
        <v>LVA</v>
      </c>
      <c r="C97" s="225" t="n">
        <f aca="false">IF('Indicator Date'!C97="","x",'Indicator Date'!C97)</f>
        <v>2015</v>
      </c>
      <c r="D97" s="225" t="n">
        <f aca="false">IF('Indicator Date'!D97="","x",'Indicator Date'!D97)</f>
        <v>2015</v>
      </c>
      <c r="E97" s="225" t="n">
        <f aca="false">IF('Indicator Date'!E97="","x",'Indicator Date'!E97)</f>
        <v>2015</v>
      </c>
      <c r="F97" s="225" t="n">
        <f aca="false">IF('Indicator Date'!F97="","x",'Indicator Date'!F97)</f>
        <v>2015</v>
      </c>
      <c r="G97" s="225" t="n">
        <f aca="false">IF('Indicator Date'!G97="","x",'Indicator Date'!G97)</f>
        <v>2015</v>
      </c>
      <c r="H97" s="225" t="n">
        <f aca="false">IF('Indicator Date'!H97="","x",'Indicator Date'!H97)</f>
        <v>2015</v>
      </c>
      <c r="I97" s="225" t="n">
        <f aca="false">IF('Indicator Date'!I97="","x",'Indicator Date'!I97)</f>
        <v>2015</v>
      </c>
      <c r="J97" s="225" t="n">
        <f aca="false">IF('Indicator Date'!J97="","x",'Indicator Date'!J97)</f>
        <v>2021</v>
      </c>
      <c r="K97" s="225" t="n">
        <f aca="false">IF('Indicator Date'!K97="","x",'Indicator Date'!K97)</f>
        <v>2021</v>
      </c>
      <c r="L97" s="225" t="n">
        <f aca="false">IF('Indicator Date'!L97="","x",'Indicator Date'!L97)</f>
        <v>2020</v>
      </c>
      <c r="M97" s="225" t="n">
        <f aca="false">IF('Indicator Date'!M97="","x",'Indicator Date'!M97)</f>
        <v>2015</v>
      </c>
      <c r="N97" s="225" t="n">
        <f aca="false">IF('Indicator Date'!N97="","x",'Indicator Date'!N97)</f>
        <v>2015</v>
      </c>
      <c r="O97" s="225" t="n">
        <f aca="false">IF('Indicator Date'!O97="","x",'Indicator Date'!O97)</f>
        <v>2015</v>
      </c>
      <c r="P97" s="225" t="n">
        <f aca="false">IF('Indicator Date'!P97="","x",'Indicator Date'!P97)</f>
        <v>2015</v>
      </c>
      <c r="Q97" s="225" t="n">
        <f aca="false">IF('Indicator Date'!Q97="","x",'Indicator Date'!Q97)</f>
        <v>2020</v>
      </c>
      <c r="R97" s="225" t="n">
        <f aca="false">IF('Indicator Date'!R97="","x",'Indicator Date'!R97)</f>
        <v>2020</v>
      </c>
      <c r="S97" s="225" t="n">
        <f aca="false">IF('Indicator Date'!S97="","x",'Indicator Date'!S97)</f>
        <v>2020</v>
      </c>
      <c r="T97" s="225" t="n">
        <f aca="false">IF('Indicator Date'!T97="","x",'Indicator Date'!T97)</f>
        <v>2020</v>
      </c>
      <c r="U97" s="225" t="n">
        <f aca="false">IF('Indicator Date'!U97="","x",'Indicator Date'!U97)</f>
        <v>2015</v>
      </c>
      <c r="V97" s="225" t="n">
        <f aca="false">IF('Indicator Date'!V97="","x",'Indicator Date'!V97)</f>
        <v>2015</v>
      </c>
      <c r="W97" s="225" t="n">
        <f aca="false">IF('Indicator Date'!W97="","x",'Indicator Date'!W97)</f>
        <v>2015</v>
      </c>
      <c r="X97" s="225" t="n">
        <f aca="false">IF('Indicator Date'!X97="","x",'Indicator Date'!X97)</f>
        <v>2020</v>
      </c>
      <c r="Y97" s="225" t="n">
        <f aca="false">IF('Indicator Date'!Y97="","x",'Indicator Date'!Y97)</f>
        <v>2020</v>
      </c>
      <c r="Z97" s="225" t="n">
        <f aca="false">IF('Indicator Date'!Z97="","x",'Indicator Date'!Z97)</f>
        <v>2020</v>
      </c>
      <c r="AA97" s="225" t="n">
        <f aca="false">IF('Indicator Date'!AA97="","x",'Indicator Date'!AA97)</f>
        <v>2011</v>
      </c>
      <c r="AB97" s="225" t="n">
        <f aca="false">IF('Indicator Date'!AB97="","x",'Indicator Date'!AB97)</f>
        <v>2020</v>
      </c>
      <c r="AC97" s="225" t="str">
        <f aca="false">IF('Indicator Date'!AC97="","x",'Indicator Date'!AC97)</f>
        <v>x</v>
      </c>
      <c r="AD97" s="225" t="n">
        <f aca="false">IF('Indicator Date'!AD97="","x",'Indicator Date'!AD97)</f>
        <v>2018</v>
      </c>
      <c r="AE97" s="225" t="n">
        <f aca="false">IF('Indicator Date'!AE97="","x",'Indicator Date'!AE97)</f>
        <v>2020</v>
      </c>
      <c r="AF97" s="225" t="str">
        <f aca="false">IF('Indicator Date'!AF97="","x",'Indicator Date'!AF97)</f>
        <v>x</v>
      </c>
      <c r="AG97" s="225" t="n">
        <f aca="false">IF('Indicator Date'!AG97="","x",'Indicator Date'!AG97)</f>
        <v>2020</v>
      </c>
      <c r="AH97" s="225" t="n">
        <f aca="false">IF('Indicator Date'!AH97="","x",'Indicator Date'!AH97)</f>
        <v>2022</v>
      </c>
      <c r="AI97" s="225" t="n">
        <f aca="false">IF('Indicator Date'!AI97="","x",'Indicator Date'!AI97)</f>
        <v>2021</v>
      </c>
      <c r="AJ97" s="225" t="n">
        <f aca="false">IF('Indicator Date'!AJ97="","x",'Indicator Date'!AJ97)</f>
        <v>2021</v>
      </c>
      <c r="AK97" s="225" t="n">
        <f aca="false">IF('Indicator Date'!AK97="","x",'Indicator Date'!AK97)</f>
        <v>2019</v>
      </c>
      <c r="AL97" s="225" t="str">
        <f aca="false">IF('Indicator Date'!AL97="","x",RIGHT('Indicator Date'!AL97,4))</f>
        <v>x</v>
      </c>
      <c r="AM97" s="225" t="n">
        <f aca="false">IF('Indicator Date'!AM97="","x",'Indicator Date'!AM97)</f>
        <v>2022</v>
      </c>
      <c r="AN97" s="225" t="str">
        <f aca="false">IF('Indicator Date'!AN97="","x",'Indicator Date'!AN97)</f>
        <v>x</v>
      </c>
      <c r="AO97" s="225" t="str">
        <f aca="false">IF('Indicator Date'!AO97="","x",'Indicator Date'!AO97)</f>
        <v>x</v>
      </c>
      <c r="AP97" s="225" t="str">
        <f aca="false">IF('Indicator Date'!AP97="","x",'Indicator Date'!AP97)</f>
        <v>x</v>
      </c>
      <c r="AQ97" s="225" t="n">
        <f aca="false">IF('Indicator Date'!AQ97="","x",'Indicator Date'!AQ97)</f>
        <v>2020</v>
      </c>
      <c r="AR97" s="225" t="n">
        <f aca="false">IF('Indicator Date'!AR97="","x",'Indicator Date'!AR97)</f>
        <v>2020</v>
      </c>
      <c r="AS97" s="225" t="str">
        <f aca="false">IF('Indicator Date'!AS97="","x",'Indicator Date'!AS97)</f>
        <v>x</v>
      </c>
      <c r="AT97" s="225" t="n">
        <f aca="false">IF('Indicator Date'!AT97="","x",'Indicator Date'!AT97)</f>
        <v>2020</v>
      </c>
      <c r="AU97" s="225" t="n">
        <f aca="false">IF('Indicator Date'!AU97="","x",'Indicator Date'!AU97)</f>
        <v>2019</v>
      </c>
      <c r="AV97" s="225" t="n">
        <f aca="false">IF('Indicator Date'!AV97="","x",'Indicator Date'!AV97)</f>
        <v>2019</v>
      </c>
      <c r="AW97" s="225" t="str">
        <f aca="false">IF('Indicator Date'!AW97="","x",'Indicator Date'!AW97)</f>
        <v>x</v>
      </c>
      <c r="AX97" s="225" t="n">
        <f aca="false">IF('Indicator Date'!AX97="","x",'Indicator Date'!AX97)</f>
        <v>2020</v>
      </c>
      <c r="AY97" s="225" t="n">
        <f aca="false">IF('Indicator Date'!AY97="","x",'Indicator Date'!AY97)</f>
        <v>2019</v>
      </c>
      <c r="AZ97" s="225" t="n">
        <f aca="false">IF('Indicator Date'!AZ97="","x",'Indicator Date'!AZ97)</f>
        <v>2019</v>
      </c>
      <c r="BA97" s="225" t="n">
        <f aca="false">IF('Indicator Date'!BA97="","x",'Indicator Date'!BA97)</f>
        <v>2020</v>
      </c>
      <c r="BB97" s="225" t="n">
        <f aca="false">IF('Indicator Date'!BB97="","x",'Indicator Date'!BB97)</f>
        <v>2021</v>
      </c>
      <c r="BC97" s="225" t="n">
        <f aca="false">IF('Indicator Date'!BC97="","x",'Indicator Date'!BC97)</f>
        <v>2022</v>
      </c>
      <c r="BD97" s="225" t="n">
        <f aca="false">IF('Indicator Date'!BD97="","x",YEAR('Indicator Date'!BD97))</f>
        <v>2022</v>
      </c>
      <c r="BE97" s="225" t="n">
        <f aca="false">IF('Indicator Date'!BE97="","x",YEAR('Indicator Date'!BE97))</f>
        <v>2022</v>
      </c>
      <c r="BF97" s="225" t="n">
        <f aca="false">IF('Indicator Date'!BF97="","x",'Indicator Date'!BF97)</f>
        <v>2021</v>
      </c>
      <c r="BG97" s="225" t="n">
        <f aca="false">IF('Indicator Date'!BG97="","x",'Indicator Date'!BG97)</f>
        <v>2020</v>
      </c>
      <c r="BH97" s="225" t="n">
        <f aca="false">IF('Indicator Date'!BH97="","x",'Indicator Date'!BH97)</f>
        <v>2020</v>
      </c>
      <c r="BI97" s="225" t="str">
        <f aca="false">IF('Indicator Date'!BI97="","x",'Indicator Date'!BI97)</f>
        <v>x</v>
      </c>
      <c r="BJ97" s="225" t="n">
        <f aca="false">IF('Indicator Date'!BJ97="","x",'Indicator Date'!BJ97)</f>
        <v>2020</v>
      </c>
      <c r="BK97" s="225" t="n">
        <f aca="false">IF('Indicator Date'!BK97="","x",'Indicator Date'!BK97)</f>
        <v>2021</v>
      </c>
      <c r="BL97" s="225" t="n">
        <f aca="false">IF('Indicator Date'!BL97="","x",'Indicator Date'!BL97)</f>
        <v>2020</v>
      </c>
      <c r="BM97" s="225" t="n">
        <f aca="false">IF('Indicator Date'!BM97="","x",'Indicator Date'!BM97)</f>
        <v>2018</v>
      </c>
      <c r="BN97" s="225" t="n">
        <f aca="false">IF('Indicator Date'!BN97="","x",'Indicator Date'!BN97)</f>
        <v>2020</v>
      </c>
      <c r="BO97" s="225" t="n">
        <f aca="false">IF('Indicator Date'!BO97="","x",'Indicator Date'!BO97)</f>
        <v>2020</v>
      </c>
      <c r="BP97" s="225" t="n">
        <f aca="false">IF('Indicator Date'!BP97="","x",'Indicator Date'!BP97)</f>
        <v>2014</v>
      </c>
      <c r="BQ97" s="225" t="n">
        <f aca="false">IF('Indicator Date'!BQ97="","x",'Indicator Date'!BQ97)</f>
        <v>2020</v>
      </c>
      <c r="BR97" s="225" t="n">
        <f aca="false">IF('Indicator Date'!BR97="","x",'Indicator Date'!BR97)</f>
        <v>2020</v>
      </c>
      <c r="BS97" s="225" t="n">
        <f aca="false">IF('Indicator Date'!BS97="","x",'Indicator Date'!BS97)</f>
        <v>2016</v>
      </c>
      <c r="BT97" s="225" t="n">
        <f aca="false">IF('Indicator Date'!BT97="","x",'Indicator Date'!BT97)</f>
        <v>2020</v>
      </c>
      <c r="BU97" s="225" t="n">
        <f aca="false">IF('Indicator Date'!BU97="","x",'Indicator Date'!BU97)</f>
        <v>2020</v>
      </c>
      <c r="BV97" s="225" t="n">
        <f aca="false">IF('Indicator Date'!BV97="","x",'Indicator Date'!BV97)</f>
        <v>2020</v>
      </c>
      <c r="BW97" s="225" t="n">
        <f aca="false">IF('Indicator Date'!BW97="","x",'Indicator Date'!BW97)</f>
        <v>2019</v>
      </c>
      <c r="BX97" s="225" t="n">
        <f aca="false">IF('Indicator Date'!BX97="","x",'Indicator Date'!BX97)</f>
        <v>2017</v>
      </c>
      <c r="BY97" s="225" t="n">
        <f aca="false">IF('Indicator Date'!BY97="","x",'Indicator Date'!BY97)</f>
        <v>2020</v>
      </c>
      <c r="BZ97" s="225" t="n">
        <f aca="false">IF('Indicator Date'!BZ97="","x",'Indicator Date'!BZ97)</f>
        <v>2021</v>
      </c>
      <c r="CA97" s="225" t="n">
        <f aca="false">IF('Indicator Date'!CA97="","x",'Indicator Date'!CA97)</f>
        <v>2015</v>
      </c>
    </row>
    <row r="98" customFormat="false" ht="14.5" hidden="false" customHeight="false" outlineLevel="0" collapsed="false">
      <c r="A98" s="178" t="str">
        <f aca="false">'Indicator Data'!A100</f>
        <v>Lebanon</v>
      </c>
      <c r="B98" s="220" t="str">
        <f aca="false">'Indicator Data'!B100</f>
        <v>LBN</v>
      </c>
      <c r="C98" s="225" t="n">
        <f aca="false">IF('Indicator Date'!C98="","x",'Indicator Date'!C98)</f>
        <v>2015</v>
      </c>
      <c r="D98" s="225" t="n">
        <f aca="false">IF('Indicator Date'!D98="","x",'Indicator Date'!D98)</f>
        <v>2015</v>
      </c>
      <c r="E98" s="225" t="n">
        <f aca="false">IF('Indicator Date'!E98="","x",'Indicator Date'!E98)</f>
        <v>2015</v>
      </c>
      <c r="F98" s="225" t="n">
        <f aca="false">IF('Indicator Date'!F98="","x",'Indicator Date'!F98)</f>
        <v>2015</v>
      </c>
      <c r="G98" s="225" t="n">
        <f aca="false">IF('Indicator Date'!G98="","x",'Indicator Date'!G98)</f>
        <v>2015</v>
      </c>
      <c r="H98" s="225" t="n">
        <f aca="false">IF('Indicator Date'!H98="","x",'Indicator Date'!H98)</f>
        <v>2015</v>
      </c>
      <c r="I98" s="225" t="n">
        <f aca="false">IF('Indicator Date'!I98="","x",'Indicator Date'!I98)</f>
        <v>2015</v>
      </c>
      <c r="J98" s="225" t="n">
        <f aca="false">IF('Indicator Date'!J98="","x",'Indicator Date'!J98)</f>
        <v>2021</v>
      </c>
      <c r="K98" s="225" t="n">
        <f aca="false">IF('Indicator Date'!K98="","x",'Indicator Date'!K98)</f>
        <v>2021</v>
      </c>
      <c r="L98" s="225" t="n">
        <f aca="false">IF('Indicator Date'!L98="","x",'Indicator Date'!L98)</f>
        <v>2020</v>
      </c>
      <c r="M98" s="225" t="n">
        <f aca="false">IF('Indicator Date'!M98="","x",'Indicator Date'!M98)</f>
        <v>2015</v>
      </c>
      <c r="N98" s="225" t="n">
        <f aca="false">IF('Indicator Date'!N98="","x",'Indicator Date'!N98)</f>
        <v>2015</v>
      </c>
      <c r="O98" s="225" t="n">
        <f aca="false">IF('Indicator Date'!O98="","x",'Indicator Date'!O98)</f>
        <v>2015</v>
      </c>
      <c r="P98" s="225" t="n">
        <f aca="false">IF('Indicator Date'!P98="","x",'Indicator Date'!P98)</f>
        <v>2015</v>
      </c>
      <c r="Q98" s="225" t="n">
        <f aca="false">IF('Indicator Date'!Q98="","x",'Indicator Date'!Q98)</f>
        <v>2020</v>
      </c>
      <c r="R98" s="225" t="n">
        <f aca="false">IF('Indicator Date'!R98="","x",'Indicator Date'!R98)</f>
        <v>2020</v>
      </c>
      <c r="S98" s="225" t="n">
        <f aca="false">IF('Indicator Date'!S98="","x",'Indicator Date'!S98)</f>
        <v>2020</v>
      </c>
      <c r="T98" s="225" t="n">
        <f aca="false">IF('Indicator Date'!T98="","x",'Indicator Date'!T98)</f>
        <v>2020</v>
      </c>
      <c r="U98" s="225" t="n">
        <f aca="false">IF('Indicator Date'!U98="","x",'Indicator Date'!U98)</f>
        <v>2015</v>
      </c>
      <c r="V98" s="225" t="n">
        <f aca="false">IF('Indicator Date'!V98="","x",'Indicator Date'!V98)</f>
        <v>2015</v>
      </c>
      <c r="W98" s="225" t="n">
        <f aca="false">IF('Indicator Date'!W98="","x",'Indicator Date'!W98)</f>
        <v>2015</v>
      </c>
      <c r="X98" s="225" t="n">
        <f aca="false">IF('Indicator Date'!X98="","x",'Indicator Date'!X98)</f>
        <v>2020</v>
      </c>
      <c r="Y98" s="225" t="n">
        <f aca="false">IF('Indicator Date'!Y98="","x",'Indicator Date'!Y98)</f>
        <v>2020</v>
      </c>
      <c r="Z98" s="225" t="n">
        <f aca="false">IF('Indicator Date'!Z98="","x",'Indicator Date'!Z98)</f>
        <v>2020</v>
      </c>
      <c r="AA98" s="225" t="str">
        <f aca="false">IF('Indicator Date'!AA98="","x",'Indicator Date'!AA98)</f>
        <v>x</v>
      </c>
      <c r="AB98" s="225" t="n">
        <f aca="false">IF('Indicator Date'!AB98="","x",'Indicator Date'!AB98)</f>
        <v>2020</v>
      </c>
      <c r="AC98" s="225" t="str">
        <f aca="false">IF('Indicator Date'!AC98="","x",'Indicator Date'!AC98)</f>
        <v>x</v>
      </c>
      <c r="AD98" s="225" t="n">
        <f aca="false">IF('Indicator Date'!AD98="","x",'Indicator Date'!AD98)</f>
        <v>2013</v>
      </c>
      <c r="AE98" s="225" t="n">
        <f aca="false">IF('Indicator Date'!AE98="","x",'Indicator Date'!AE98)</f>
        <v>2020</v>
      </c>
      <c r="AF98" s="225" t="n">
        <f aca="false">IF('Indicator Date'!AF98="","x",'Indicator Date'!AF98)</f>
        <v>2018</v>
      </c>
      <c r="AG98" s="225" t="n">
        <f aca="false">IF('Indicator Date'!AG98="","x",'Indicator Date'!AG98)</f>
        <v>2020</v>
      </c>
      <c r="AH98" s="225" t="n">
        <f aca="false">IF('Indicator Date'!AH98="","x",'Indicator Date'!AH98)</f>
        <v>2022</v>
      </c>
      <c r="AI98" s="225" t="n">
        <f aca="false">IF('Indicator Date'!AI98="","x",'Indicator Date'!AI98)</f>
        <v>2021</v>
      </c>
      <c r="AJ98" s="225" t="n">
        <f aca="false">IF('Indicator Date'!AJ98="","x",'Indicator Date'!AJ98)</f>
        <v>2021</v>
      </c>
      <c r="AK98" s="225" t="n">
        <f aca="false">IF('Indicator Date'!AK98="","x",'Indicator Date'!AK98)</f>
        <v>2019</v>
      </c>
      <c r="AL98" s="225" t="str">
        <f aca="false">IF('Indicator Date'!AL98="","x",RIGHT('Indicator Date'!AL98,4))</f>
        <v>x</v>
      </c>
      <c r="AM98" s="225" t="n">
        <f aca="false">IF('Indicator Date'!AM98="","x",'Indicator Date'!AM98)</f>
        <v>2022</v>
      </c>
      <c r="AN98" s="225" t="n">
        <f aca="false">IF('Indicator Date'!AN98="","x",'Indicator Date'!AN98)</f>
        <v>2019</v>
      </c>
      <c r="AO98" s="225" t="n">
        <f aca="false">IF('Indicator Date'!AO98="","x",'Indicator Date'!AO98)</f>
        <v>2020</v>
      </c>
      <c r="AP98" s="225" t="n">
        <f aca="false">IF('Indicator Date'!AP98="","x",'Indicator Date'!AP98)</f>
        <v>2020</v>
      </c>
      <c r="AQ98" s="225" t="n">
        <f aca="false">IF('Indicator Date'!AQ98="","x",'Indicator Date'!AQ98)</f>
        <v>2020</v>
      </c>
      <c r="AR98" s="225" t="n">
        <f aca="false">IF('Indicator Date'!AR98="","x",'Indicator Date'!AR98)</f>
        <v>2020</v>
      </c>
      <c r="AS98" s="225" t="str">
        <f aca="false">IF('Indicator Date'!AS98="","x",'Indicator Date'!AS98)</f>
        <v>x</v>
      </c>
      <c r="AT98" s="225" t="n">
        <f aca="false">IF('Indicator Date'!AT98="","x",'Indicator Date'!AT98)</f>
        <v>2020</v>
      </c>
      <c r="AU98" s="225" t="n">
        <f aca="false">IF('Indicator Date'!AU98="","x",'Indicator Date'!AU98)</f>
        <v>2020</v>
      </c>
      <c r="AV98" s="225" t="n">
        <f aca="false">IF('Indicator Date'!AV98="","x",'Indicator Date'!AV98)</f>
        <v>2020</v>
      </c>
      <c r="AW98" s="225" t="str">
        <f aca="false">IF('Indicator Date'!AW98="","x",'Indicator Date'!AW98)</f>
        <v>x</v>
      </c>
      <c r="AX98" s="225" t="n">
        <f aca="false">IF('Indicator Date'!AX98="","x",'Indicator Date'!AX98)</f>
        <v>2020</v>
      </c>
      <c r="AY98" s="225" t="n">
        <f aca="false">IF('Indicator Date'!AY98="","x",'Indicator Date'!AY98)</f>
        <v>2019</v>
      </c>
      <c r="AZ98" s="225" t="n">
        <f aca="false">IF('Indicator Date'!AZ98="","x",'Indicator Date'!AZ98)</f>
        <v>2011</v>
      </c>
      <c r="BA98" s="225" t="n">
        <f aca="false">IF('Indicator Date'!BA98="","x",'Indicator Date'!BA98)</f>
        <v>2020</v>
      </c>
      <c r="BB98" s="225" t="n">
        <f aca="false">IF('Indicator Date'!BB98="","x",'Indicator Date'!BB98)</f>
        <v>2021</v>
      </c>
      <c r="BC98" s="225" t="n">
        <f aca="false">IF('Indicator Date'!BC98="","x",'Indicator Date'!BC98)</f>
        <v>2022</v>
      </c>
      <c r="BD98" s="225" t="n">
        <f aca="false">IF('Indicator Date'!BD98="","x",YEAR('Indicator Date'!BD98))</f>
        <v>2022</v>
      </c>
      <c r="BE98" s="225" t="n">
        <f aca="false">IF('Indicator Date'!BE98="","x",YEAR('Indicator Date'!BE98))</f>
        <v>2022</v>
      </c>
      <c r="BF98" s="225" t="n">
        <f aca="false">IF('Indicator Date'!BF98="","x",'Indicator Date'!BF98)</f>
        <v>2021</v>
      </c>
      <c r="BG98" s="225" t="n">
        <f aca="false">IF('Indicator Date'!BG98="","x",'Indicator Date'!BG98)</f>
        <v>2020</v>
      </c>
      <c r="BH98" s="225" t="n">
        <f aca="false">IF('Indicator Date'!BH98="","x",'Indicator Date'!BH98)</f>
        <v>2020</v>
      </c>
      <c r="BI98" s="225" t="n">
        <f aca="false">IF('Indicator Date'!BI98="","x",'Indicator Date'!BI98)</f>
        <v>2015</v>
      </c>
      <c r="BJ98" s="225" t="n">
        <f aca="false">IF('Indicator Date'!BJ98="","x",'Indicator Date'!BJ98)</f>
        <v>2020</v>
      </c>
      <c r="BK98" s="225" t="n">
        <f aca="false">IF('Indicator Date'!BK98="","x",'Indicator Date'!BK98)</f>
        <v>2021</v>
      </c>
      <c r="BL98" s="225" t="n">
        <f aca="false">IF('Indicator Date'!BL98="","x",'Indicator Date'!BL98)</f>
        <v>2020</v>
      </c>
      <c r="BM98" s="225" t="n">
        <f aca="false">IF('Indicator Date'!BM98="","x",'Indicator Date'!BM98)</f>
        <v>2018</v>
      </c>
      <c r="BN98" s="225" t="n">
        <f aca="false">IF('Indicator Date'!BN98="","x",'Indicator Date'!BN98)</f>
        <v>2020</v>
      </c>
      <c r="BO98" s="225" t="n">
        <f aca="false">IF('Indicator Date'!BO98="","x",'Indicator Date'!BO98)</f>
        <v>2020</v>
      </c>
      <c r="BP98" s="225" t="n">
        <f aca="false">IF('Indicator Date'!BP98="","x",'Indicator Date'!BP98)</f>
        <v>2014</v>
      </c>
      <c r="BQ98" s="225" t="n">
        <f aca="false">IF('Indicator Date'!BQ98="","x",'Indicator Date'!BQ98)</f>
        <v>2020</v>
      </c>
      <c r="BR98" s="225" t="n">
        <f aca="false">IF('Indicator Date'!BR98="","x",'Indicator Date'!BR98)</f>
        <v>2020</v>
      </c>
      <c r="BS98" s="225" t="n">
        <f aca="false">IF('Indicator Date'!BS98="","x",'Indicator Date'!BS98)</f>
        <v>2017</v>
      </c>
      <c r="BT98" s="225" t="n">
        <f aca="false">IF('Indicator Date'!BT98="","x",'Indicator Date'!BT98)</f>
        <v>2020</v>
      </c>
      <c r="BU98" s="225" t="n">
        <f aca="false">IF('Indicator Date'!BU98="","x",'Indicator Date'!BU98)</f>
        <v>2020</v>
      </c>
      <c r="BV98" s="225" t="n">
        <f aca="false">IF('Indicator Date'!BV98="","x",'Indicator Date'!BV98)</f>
        <v>2020</v>
      </c>
      <c r="BW98" s="225" t="n">
        <f aca="false">IF('Indicator Date'!BW98="","x",'Indicator Date'!BW98)</f>
        <v>2019</v>
      </c>
      <c r="BX98" s="225" t="n">
        <f aca="false">IF('Indicator Date'!BX98="","x",'Indicator Date'!BX98)</f>
        <v>2017</v>
      </c>
      <c r="BY98" s="225" t="n">
        <f aca="false">IF('Indicator Date'!BY98="","x",'Indicator Date'!BY98)</f>
        <v>2020</v>
      </c>
      <c r="BZ98" s="225" t="n">
        <f aca="false">IF('Indicator Date'!BZ98="","x",'Indicator Date'!BZ98)</f>
        <v>2021</v>
      </c>
      <c r="CA98" s="225" t="n">
        <f aca="false">IF('Indicator Date'!CA98="","x",'Indicator Date'!CA98)</f>
        <v>2015</v>
      </c>
    </row>
    <row r="99" customFormat="false" ht="14.5" hidden="false" customHeight="false" outlineLevel="0" collapsed="false">
      <c r="A99" s="178" t="str">
        <f aca="false">'Indicator Data'!A101</f>
        <v>Lesotho</v>
      </c>
      <c r="B99" s="220" t="str">
        <f aca="false">'Indicator Data'!B101</f>
        <v>LSO</v>
      </c>
      <c r="C99" s="225" t="n">
        <f aca="false">IF('Indicator Date'!C99="","x",'Indicator Date'!C99)</f>
        <v>2015</v>
      </c>
      <c r="D99" s="225" t="n">
        <f aca="false">IF('Indicator Date'!D99="","x",'Indicator Date'!D99)</f>
        <v>2015</v>
      </c>
      <c r="E99" s="225" t="n">
        <f aca="false">IF('Indicator Date'!E99="","x",'Indicator Date'!E99)</f>
        <v>2015</v>
      </c>
      <c r="F99" s="225" t="n">
        <f aca="false">IF('Indicator Date'!F99="","x",'Indicator Date'!F99)</f>
        <v>2015</v>
      </c>
      <c r="G99" s="225" t="n">
        <f aca="false">IF('Indicator Date'!G99="","x",'Indicator Date'!G99)</f>
        <v>2015</v>
      </c>
      <c r="H99" s="225" t="n">
        <f aca="false">IF('Indicator Date'!H99="","x",'Indicator Date'!H99)</f>
        <v>2015</v>
      </c>
      <c r="I99" s="225" t="n">
        <f aca="false">IF('Indicator Date'!I99="","x",'Indicator Date'!I99)</f>
        <v>2015</v>
      </c>
      <c r="J99" s="225" t="n">
        <f aca="false">IF('Indicator Date'!J99="","x",'Indicator Date'!J99)</f>
        <v>2021</v>
      </c>
      <c r="K99" s="225" t="n">
        <f aca="false">IF('Indicator Date'!K99="","x",'Indicator Date'!K99)</f>
        <v>2021</v>
      </c>
      <c r="L99" s="225" t="n">
        <f aca="false">IF('Indicator Date'!L99="","x",'Indicator Date'!L99)</f>
        <v>2020</v>
      </c>
      <c r="M99" s="225" t="n">
        <f aca="false">IF('Indicator Date'!M99="","x",'Indicator Date'!M99)</f>
        <v>2015</v>
      </c>
      <c r="N99" s="225" t="n">
        <f aca="false">IF('Indicator Date'!N99="","x",'Indicator Date'!N99)</f>
        <v>2015</v>
      </c>
      <c r="O99" s="225" t="n">
        <f aca="false">IF('Indicator Date'!O99="","x",'Indicator Date'!O99)</f>
        <v>2015</v>
      </c>
      <c r="P99" s="225" t="n">
        <f aca="false">IF('Indicator Date'!P99="","x",'Indicator Date'!P99)</f>
        <v>2015</v>
      </c>
      <c r="Q99" s="225" t="n">
        <f aca="false">IF('Indicator Date'!Q99="","x",'Indicator Date'!Q99)</f>
        <v>2020</v>
      </c>
      <c r="R99" s="225" t="n">
        <f aca="false">IF('Indicator Date'!R99="","x",'Indicator Date'!R99)</f>
        <v>2020</v>
      </c>
      <c r="S99" s="225" t="n">
        <f aca="false">IF('Indicator Date'!S99="","x",'Indicator Date'!S99)</f>
        <v>2020</v>
      </c>
      <c r="T99" s="225" t="n">
        <f aca="false">IF('Indicator Date'!T99="","x",'Indicator Date'!T99)</f>
        <v>2020</v>
      </c>
      <c r="U99" s="225" t="n">
        <f aca="false">IF('Indicator Date'!U99="","x",'Indicator Date'!U99)</f>
        <v>2015</v>
      </c>
      <c r="V99" s="225" t="n">
        <f aca="false">IF('Indicator Date'!V99="","x",'Indicator Date'!V99)</f>
        <v>2015</v>
      </c>
      <c r="W99" s="225" t="n">
        <f aca="false">IF('Indicator Date'!W99="","x",'Indicator Date'!W99)</f>
        <v>2015</v>
      </c>
      <c r="X99" s="225" t="n">
        <f aca="false">IF('Indicator Date'!X99="","x",'Indicator Date'!X99)</f>
        <v>2020</v>
      </c>
      <c r="Y99" s="225" t="n">
        <f aca="false">IF('Indicator Date'!Y99="","x",'Indicator Date'!Y99)</f>
        <v>2020</v>
      </c>
      <c r="Z99" s="225" t="n">
        <f aca="false">IF('Indicator Date'!Z99="","x",'Indicator Date'!Z99)</f>
        <v>2020</v>
      </c>
      <c r="AA99" s="225" t="n">
        <f aca="false">IF('Indicator Date'!AA99="","x",'Indicator Date'!AA99)</f>
        <v>2014</v>
      </c>
      <c r="AB99" s="225" t="n">
        <f aca="false">IF('Indicator Date'!AB99="","x",'Indicator Date'!AB99)</f>
        <v>2020</v>
      </c>
      <c r="AC99" s="225" t="n">
        <f aca="false">IF('Indicator Date'!AC99="","x",'Indicator Date'!AC99)</f>
        <v>2020</v>
      </c>
      <c r="AD99" s="225" t="n">
        <f aca="false">IF('Indicator Date'!AD99="","x",'Indicator Date'!AD99)</f>
        <v>2015</v>
      </c>
      <c r="AE99" s="225" t="n">
        <f aca="false">IF('Indicator Date'!AE99="","x",'Indicator Date'!AE99)</f>
        <v>2020</v>
      </c>
      <c r="AF99" s="225" t="n">
        <f aca="false">IF('Indicator Date'!AF99="","x",'Indicator Date'!AF99)</f>
        <v>2018</v>
      </c>
      <c r="AG99" s="225" t="n">
        <f aca="false">IF('Indicator Date'!AG99="","x",'Indicator Date'!AG99)</f>
        <v>2020</v>
      </c>
      <c r="AH99" s="225" t="n">
        <f aca="false">IF('Indicator Date'!AH99="","x",'Indicator Date'!AH99)</f>
        <v>2022</v>
      </c>
      <c r="AI99" s="225" t="n">
        <f aca="false">IF('Indicator Date'!AI99="","x",'Indicator Date'!AI99)</f>
        <v>2021</v>
      </c>
      <c r="AJ99" s="225" t="n">
        <f aca="false">IF('Indicator Date'!AJ99="","x",'Indicator Date'!AJ99)</f>
        <v>2021</v>
      </c>
      <c r="AK99" s="225" t="n">
        <f aca="false">IF('Indicator Date'!AK99="","x",'Indicator Date'!AK99)</f>
        <v>2019</v>
      </c>
      <c r="AL99" s="225" t="str">
        <f aca="false">IF('Indicator Date'!AL99="","x",RIGHT('Indicator Date'!AL99,4))</f>
        <v>2018</v>
      </c>
      <c r="AM99" s="225" t="n">
        <f aca="false">IF('Indicator Date'!AM99="","x",'Indicator Date'!AM99)</f>
        <v>2022</v>
      </c>
      <c r="AN99" s="225" t="n">
        <f aca="false">IF('Indicator Date'!AN99="","x",'Indicator Date'!AN99)</f>
        <v>2019</v>
      </c>
      <c r="AO99" s="225" t="n">
        <f aca="false">IF('Indicator Date'!AO99="","x",'Indicator Date'!AO99)</f>
        <v>2020</v>
      </c>
      <c r="AP99" s="225" t="n">
        <f aca="false">IF('Indicator Date'!AP99="","x",'Indicator Date'!AP99)</f>
        <v>2020</v>
      </c>
      <c r="AQ99" s="225" t="n">
        <f aca="false">IF('Indicator Date'!AQ99="","x",'Indicator Date'!AQ99)</f>
        <v>2020</v>
      </c>
      <c r="AR99" s="225" t="n">
        <f aca="false">IF('Indicator Date'!AR99="","x",'Indicator Date'!AR99)</f>
        <v>2020</v>
      </c>
      <c r="AS99" s="225" t="n">
        <f aca="false">IF('Indicator Date'!AS99="","x",'Indicator Date'!AS99)</f>
        <v>2018</v>
      </c>
      <c r="AT99" s="225" t="n">
        <f aca="false">IF('Indicator Date'!AT99="","x",'Indicator Date'!AT99)</f>
        <v>2020</v>
      </c>
      <c r="AU99" s="225" t="n">
        <f aca="false">IF('Indicator Date'!AU99="","x",'Indicator Date'!AU99)</f>
        <v>2020</v>
      </c>
      <c r="AV99" s="225" t="n">
        <f aca="false">IF('Indicator Date'!AV99="","x",'Indicator Date'!AV99)</f>
        <v>2020</v>
      </c>
      <c r="AW99" s="225" t="str">
        <f aca="false">IF('Indicator Date'!AW99="","x",'Indicator Date'!AW99)</f>
        <v>x</v>
      </c>
      <c r="AX99" s="225" t="n">
        <f aca="false">IF('Indicator Date'!AX99="","x",'Indicator Date'!AX99)</f>
        <v>2020</v>
      </c>
      <c r="AY99" s="225" t="n">
        <f aca="false">IF('Indicator Date'!AY99="","x",'Indicator Date'!AY99)</f>
        <v>2019</v>
      </c>
      <c r="AZ99" s="225" t="n">
        <f aca="false">IF('Indicator Date'!AZ99="","x",'Indicator Date'!AZ99)</f>
        <v>2017</v>
      </c>
      <c r="BA99" s="225" t="n">
        <f aca="false">IF('Indicator Date'!BA99="","x",'Indicator Date'!BA99)</f>
        <v>2020</v>
      </c>
      <c r="BB99" s="225" t="n">
        <f aca="false">IF('Indicator Date'!BB99="","x",'Indicator Date'!BB99)</f>
        <v>2021</v>
      </c>
      <c r="BC99" s="225" t="n">
        <f aca="false">IF('Indicator Date'!BC99="","x",'Indicator Date'!BC99)</f>
        <v>2022</v>
      </c>
      <c r="BD99" s="225" t="n">
        <f aca="false">IF('Indicator Date'!BD99="","x",YEAR('Indicator Date'!BD99))</f>
        <v>2022</v>
      </c>
      <c r="BE99" s="225" t="n">
        <f aca="false">IF('Indicator Date'!BE99="","x",YEAR('Indicator Date'!BE99))</f>
        <v>2021</v>
      </c>
      <c r="BF99" s="225" t="n">
        <f aca="false">IF('Indicator Date'!BF99="","x",'Indicator Date'!BF99)</f>
        <v>2021</v>
      </c>
      <c r="BG99" s="225" t="n">
        <f aca="false">IF('Indicator Date'!BG99="","x",'Indicator Date'!BG99)</f>
        <v>2020</v>
      </c>
      <c r="BH99" s="225" t="n">
        <f aca="false">IF('Indicator Date'!BH99="","x",'Indicator Date'!BH99)</f>
        <v>2020</v>
      </c>
      <c r="BI99" s="225" t="n">
        <f aca="false">IF('Indicator Date'!BI99="","x",'Indicator Date'!BI99)</f>
        <v>2015</v>
      </c>
      <c r="BJ99" s="225" t="n">
        <f aca="false">IF('Indicator Date'!BJ99="","x",'Indicator Date'!BJ99)</f>
        <v>2020</v>
      </c>
      <c r="BK99" s="225" t="n">
        <f aca="false">IF('Indicator Date'!BK99="","x",'Indicator Date'!BK99)</f>
        <v>2021</v>
      </c>
      <c r="BL99" s="225" t="n">
        <f aca="false">IF('Indicator Date'!BL99="","x",'Indicator Date'!BL99)</f>
        <v>2020</v>
      </c>
      <c r="BM99" s="225" t="n">
        <f aca="false">IF('Indicator Date'!BM99="","x",'Indicator Date'!BM99)</f>
        <v>2014</v>
      </c>
      <c r="BN99" s="225" t="n">
        <f aca="false">IF('Indicator Date'!BN99="","x",'Indicator Date'!BN99)</f>
        <v>2020</v>
      </c>
      <c r="BO99" s="225" t="n">
        <f aca="false">IF('Indicator Date'!BO99="","x",'Indicator Date'!BO99)</f>
        <v>2020</v>
      </c>
      <c r="BP99" s="225" t="n">
        <f aca="false">IF('Indicator Date'!BP99="","x",'Indicator Date'!BP99)</f>
        <v>2014</v>
      </c>
      <c r="BQ99" s="225" t="n">
        <f aca="false">IF('Indicator Date'!BQ99="","x",'Indicator Date'!BQ99)</f>
        <v>2020</v>
      </c>
      <c r="BR99" s="225" t="n">
        <f aca="false">IF('Indicator Date'!BR99="","x",'Indicator Date'!BR99)</f>
        <v>2020</v>
      </c>
      <c r="BS99" s="225" t="n">
        <f aca="false">IF('Indicator Date'!BS99="","x",'Indicator Date'!BS99)</f>
        <v>2010</v>
      </c>
      <c r="BT99" s="225" t="n">
        <f aca="false">IF('Indicator Date'!BT99="","x",'Indicator Date'!BT99)</f>
        <v>2020</v>
      </c>
      <c r="BU99" s="225" t="n">
        <f aca="false">IF('Indicator Date'!BU99="","x",'Indicator Date'!BU99)</f>
        <v>2020</v>
      </c>
      <c r="BV99" s="225" t="n">
        <f aca="false">IF('Indicator Date'!BV99="","x",'Indicator Date'!BV99)</f>
        <v>2020</v>
      </c>
      <c r="BW99" s="225" t="n">
        <f aca="false">IF('Indicator Date'!BW99="","x",'Indicator Date'!BW99)</f>
        <v>2019</v>
      </c>
      <c r="BX99" s="225" t="n">
        <f aca="false">IF('Indicator Date'!BX99="","x",'Indicator Date'!BX99)</f>
        <v>2017</v>
      </c>
      <c r="BY99" s="225" t="n">
        <f aca="false">IF('Indicator Date'!BY99="","x",'Indicator Date'!BY99)</f>
        <v>2020</v>
      </c>
      <c r="BZ99" s="225" t="n">
        <f aca="false">IF('Indicator Date'!BZ99="","x",'Indicator Date'!BZ99)</f>
        <v>2021</v>
      </c>
      <c r="CA99" s="225" t="n">
        <f aca="false">IF('Indicator Date'!CA99="","x",'Indicator Date'!CA99)</f>
        <v>2015</v>
      </c>
    </row>
    <row r="100" customFormat="false" ht="14.5" hidden="false" customHeight="false" outlineLevel="0" collapsed="false">
      <c r="A100" s="178" t="str">
        <f aca="false">'Indicator Data'!A102</f>
        <v>Liberia</v>
      </c>
      <c r="B100" s="220" t="str">
        <f aca="false">'Indicator Data'!B102</f>
        <v>LBR</v>
      </c>
      <c r="C100" s="225" t="n">
        <f aca="false">IF('Indicator Date'!C100="","x",'Indicator Date'!C100)</f>
        <v>2015</v>
      </c>
      <c r="D100" s="225" t="n">
        <f aca="false">IF('Indicator Date'!D100="","x",'Indicator Date'!D100)</f>
        <v>2015</v>
      </c>
      <c r="E100" s="225" t="n">
        <f aca="false">IF('Indicator Date'!E100="","x",'Indicator Date'!E100)</f>
        <v>2015</v>
      </c>
      <c r="F100" s="225" t="n">
        <f aca="false">IF('Indicator Date'!F100="","x",'Indicator Date'!F100)</f>
        <v>2015</v>
      </c>
      <c r="G100" s="225" t="n">
        <f aca="false">IF('Indicator Date'!G100="","x",'Indicator Date'!G100)</f>
        <v>2015</v>
      </c>
      <c r="H100" s="225" t="n">
        <f aca="false">IF('Indicator Date'!H100="","x",'Indicator Date'!H100)</f>
        <v>2015</v>
      </c>
      <c r="I100" s="225" t="n">
        <f aca="false">IF('Indicator Date'!I100="","x",'Indicator Date'!I100)</f>
        <v>2015</v>
      </c>
      <c r="J100" s="225" t="n">
        <f aca="false">IF('Indicator Date'!J100="","x",'Indicator Date'!J100)</f>
        <v>2021</v>
      </c>
      <c r="K100" s="225" t="n">
        <f aca="false">IF('Indicator Date'!K100="","x",'Indicator Date'!K100)</f>
        <v>2021</v>
      </c>
      <c r="L100" s="225" t="n">
        <f aca="false">IF('Indicator Date'!L100="","x",'Indicator Date'!L100)</f>
        <v>2020</v>
      </c>
      <c r="M100" s="225" t="n">
        <f aca="false">IF('Indicator Date'!M100="","x",'Indicator Date'!M100)</f>
        <v>2015</v>
      </c>
      <c r="N100" s="225" t="n">
        <f aca="false">IF('Indicator Date'!N100="","x",'Indicator Date'!N100)</f>
        <v>2015</v>
      </c>
      <c r="O100" s="225" t="n">
        <f aca="false">IF('Indicator Date'!O100="","x",'Indicator Date'!O100)</f>
        <v>2015</v>
      </c>
      <c r="P100" s="225" t="n">
        <f aca="false">IF('Indicator Date'!P100="","x",'Indicator Date'!P100)</f>
        <v>2015</v>
      </c>
      <c r="Q100" s="225" t="n">
        <f aca="false">IF('Indicator Date'!Q100="","x",'Indicator Date'!Q100)</f>
        <v>2020</v>
      </c>
      <c r="R100" s="225" t="n">
        <f aca="false">IF('Indicator Date'!R100="","x",'Indicator Date'!R100)</f>
        <v>2020</v>
      </c>
      <c r="S100" s="225" t="n">
        <f aca="false">IF('Indicator Date'!S100="","x",'Indicator Date'!S100)</f>
        <v>2020</v>
      </c>
      <c r="T100" s="225" t="n">
        <f aca="false">IF('Indicator Date'!T100="","x",'Indicator Date'!T100)</f>
        <v>2020</v>
      </c>
      <c r="U100" s="225" t="n">
        <f aca="false">IF('Indicator Date'!U100="","x",'Indicator Date'!U100)</f>
        <v>2015</v>
      </c>
      <c r="V100" s="225" t="n">
        <f aca="false">IF('Indicator Date'!V100="","x",'Indicator Date'!V100)</f>
        <v>2015</v>
      </c>
      <c r="W100" s="225" t="n">
        <f aca="false">IF('Indicator Date'!W100="","x",'Indicator Date'!W100)</f>
        <v>2015</v>
      </c>
      <c r="X100" s="225" t="n">
        <f aca="false">IF('Indicator Date'!X100="","x",'Indicator Date'!X100)</f>
        <v>2020</v>
      </c>
      <c r="Y100" s="225" t="n">
        <f aca="false">IF('Indicator Date'!Y100="","x",'Indicator Date'!Y100)</f>
        <v>2020</v>
      </c>
      <c r="Z100" s="225" t="n">
        <f aca="false">IF('Indicator Date'!Z100="","x",'Indicator Date'!Z100)</f>
        <v>2020</v>
      </c>
      <c r="AA100" s="225" t="n">
        <f aca="false">IF('Indicator Date'!AA100="","x",'Indicator Date'!AA100)</f>
        <v>2013</v>
      </c>
      <c r="AB100" s="225" t="n">
        <f aca="false">IF('Indicator Date'!AB100="","x",'Indicator Date'!AB100)</f>
        <v>2020</v>
      </c>
      <c r="AC100" s="225" t="n">
        <f aca="false">IF('Indicator Date'!AC100="","x",'Indicator Date'!AC100)</f>
        <v>2017</v>
      </c>
      <c r="AD100" s="225" t="str">
        <f aca="false">IF('Indicator Date'!AD100="","x",'Indicator Date'!AD100)</f>
        <v>x</v>
      </c>
      <c r="AE100" s="225" t="n">
        <f aca="false">IF('Indicator Date'!AE100="","x",'Indicator Date'!AE100)</f>
        <v>2020</v>
      </c>
      <c r="AF100" s="225" t="n">
        <f aca="false">IF('Indicator Date'!AF100="","x",'Indicator Date'!AF100)</f>
        <v>2018</v>
      </c>
      <c r="AG100" s="225" t="n">
        <f aca="false">IF('Indicator Date'!AG100="","x",'Indicator Date'!AG100)</f>
        <v>2020</v>
      </c>
      <c r="AH100" s="225" t="n">
        <f aca="false">IF('Indicator Date'!AH100="","x",'Indicator Date'!AH100)</f>
        <v>2022</v>
      </c>
      <c r="AI100" s="225" t="n">
        <f aca="false">IF('Indicator Date'!AI100="","x",'Indicator Date'!AI100)</f>
        <v>2021</v>
      </c>
      <c r="AJ100" s="225" t="n">
        <f aca="false">IF('Indicator Date'!AJ100="","x",'Indicator Date'!AJ100)</f>
        <v>2021</v>
      </c>
      <c r="AK100" s="225" t="n">
        <f aca="false">IF('Indicator Date'!AK100="","x",'Indicator Date'!AK100)</f>
        <v>2019</v>
      </c>
      <c r="AL100" s="225" t="str">
        <f aca="false">IF('Indicator Date'!AL100="","x",RIGHT('Indicator Date'!AL100,4))</f>
        <v>2020</v>
      </c>
      <c r="AM100" s="225" t="n">
        <f aca="false">IF('Indicator Date'!AM100="","x",'Indicator Date'!AM100)</f>
        <v>2022</v>
      </c>
      <c r="AN100" s="225" t="n">
        <f aca="false">IF('Indicator Date'!AN100="","x",'Indicator Date'!AN100)</f>
        <v>2019</v>
      </c>
      <c r="AO100" s="225" t="n">
        <f aca="false">IF('Indicator Date'!AO100="","x",'Indicator Date'!AO100)</f>
        <v>2020</v>
      </c>
      <c r="AP100" s="225" t="n">
        <f aca="false">IF('Indicator Date'!AP100="","x",'Indicator Date'!AP100)</f>
        <v>2020</v>
      </c>
      <c r="AQ100" s="225" t="n">
        <f aca="false">IF('Indicator Date'!AQ100="","x",'Indicator Date'!AQ100)</f>
        <v>2020</v>
      </c>
      <c r="AR100" s="225" t="n">
        <f aca="false">IF('Indicator Date'!AR100="","x",'Indicator Date'!AR100)</f>
        <v>2020</v>
      </c>
      <c r="AS100" s="225" t="n">
        <f aca="false">IF('Indicator Date'!AS100="","x",'Indicator Date'!AS100)</f>
        <v>2019</v>
      </c>
      <c r="AT100" s="225" t="n">
        <f aca="false">IF('Indicator Date'!AT100="","x",'Indicator Date'!AT100)</f>
        <v>2020</v>
      </c>
      <c r="AU100" s="225" t="n">
        <f aca="false">IF('Indicator Date'!AU100="","x",'Indicator Date'!AU100)</f>
        <v>2020</v>
      </c>
      <c r="AV100" s="225" t="n">
        <f aca="false">IF('Indicator Date'!AV100="","x",'Indicator Date'!AV100)</f>
        <v>2020</v>
      </c>
      <c r="AW100" s="225" t="n">
        <f aca="false">IF('Indicator Date'!AW100="","x",'Indicator Date'!AW100)</f>
        <v>2020</v>
      </c>
      <c r="AX100" s="225" t="n">
        <f aca="false">IF('Indicator Date'!AX100="","x",'Indicator Date'!AX100)</f>
        <v>2020</v>
      </c>
      <c r="AY100" s="225" t="n">
        <f aca="false">IF('Indicator Date'!AY100="","x",'Indicator Date'!AY100)</f>
        <v>2019</v>
      </c>
      <c r="AZ100" s="225" t="n">
        <f aca="false">IF('Indicator Date'!AZ100="","x",'Indicator Date'!AZ100)</f>
        <v>2016</v>
      </c>
      <c r="BA100" s="225" t="n">
        <f aca="false">IF('Indicator Date'!BA100="","x",'Indicator Date'!BA100)</f>
        <v>2020</v>
      </c>
      <c r="BB100" s="225" t="n">
        <f aca="false">IF('Indicator Date'!BB100="","x",'Indicator Date'!BB100)</f>
        <v>2021</v>
      </c>
      <c r="BC100" s="225" t="n">
        <f aca="false">IF('Indicator Date'!BC100="","x",'Indicator Date'!BC100)</f>
        <v>2022</v>
      </c>
      <c r="BD100" s="225" t="n">
        <f aca="false">IF('Indicator Date'!BD100="","x",YEAR('Indicator Date'!BD100))</f>
        <v>2022</v>
      </c>
      <c r="BE100" s="225" t="n">
        <f aca="false">IF('Indicator Date'!BE100="","x",YEAR('Indicator Date'!BE100))</f>
        <v>2022</v>
      </c>
      <c r="BF100" s="225" t="n">
        <f aca="false">IF('Indicator Date'!BF100="","x",'Indicator Date'!BF100)</f>
        <v>2021</v>
      </c>
      <c r="BG100" s="225" t="n">
        <f aca="false">IF('Indicator Date'!BG100="","x",'Indicator Date'!BG100)</f>
        <v>2020</v>
      </c>
      <c r="BH100" s="225" t="n">
        <f aca="false">IF('Indicator Date'!BH100="","x",'Indicator Date'!BH100)</f>
        <v>2020</v>
      </c>
      <c r="BI100" s="225" t="str">
        <f aca="false">IF('Indicator Date'!BI100="","x",'Indicator Date'!BI100)</f>
        <v>x</v>
      </c>
      <c r="BJ100" s="225" t="n">
        <f aca="false">IF('Indicator Date'!BJ100="","x",'Indicator Date'!BJ100)</f>
        <v>2020</v>
      </c>
      <c r="BK100" s="225" t="n">
        <f aca="false">IF('Indicator Date'!BK100="","x",'Indicator Date'!BK100)</f>
        <v>2021</v>
      </c>
      <c r="BL100" s="225" t="n">
        <f aca="false">IF('Indicator Date'!BL100="","x",'Indicator Date'!BL100)</f>
        <v>2020</v>
      </c>
      <c r="BM100" s="225" t="n">
        <f aca="false">IF('Indicator Date'!BM100="","x",'Indicator Date'!BM100)</f>
        <v>2017</v>
      </c>
      <c r="BN100" s="225" t="n">
        <f aca="false">IF('Indicator Date'!BN100="","x",'Indicator Date'!BN100)</f>
        <v>2020</v>
      </c>
      <c r="BO100" s="225" t="n">
        <f aca="false">IF('Indicator Date'!BO100="","x",'Indicator Date'!BO100)</f>
        <v>2020</v>
      </c>
      <c r="BP100" s="225" t="n">
        <f aca="false">IF('Indicator Date'!BP100="","x",'Indicator Date'!BP100)</f>
        <v>2014</v>
      </c>
      <c r="BQ100" s="225" t="n">
        <f aca="false">IF('Indicator Date'!BQ100="","x",'Indicator Date'!BQ100)</f>
        <v>2020</v>
      </c>
      <c r="BR100" s="225" t="n">
        <f aca="false">IF('Indicator Date'!BR100="","x",'Indicator Date'!BR100)</f>
        <v>2020</v>
      </c>
      <c r="BS100" s="225" t="n">
        <f aca="false">IF('Indicator Date'!BS100="","x",'Indicator Date'!BS100)</f>
        <v>2015</v>
      </c>
      <c r="BT100" s="225" t="n">
        <f aca="false">IF('Indicator Date'!BT100="","x",'Indicator Date'!BT100)</f>
        <v>2020</v>
      </c>
      <c r="BU100" s="225" t="n">
        <f aca="false">IF('Indicator Date'!BU100="","x",'Indicator Date'!BU100)</f>
        <v>2020</v>
      </c>
      <c r="BV100" s="225" t="n">
        <f aca="false">IF('Indicator Date'!BV100="","x",'Indicator Date'!BV100)</f>
        <v>2020</v>
      </c>
      <c r="BW100" s="225" t="n">
        <f aca="false">IF('Indicator Date'!BW100="","x",'Indicator Date'!BW100)</f>
        <v>2019</v>
      </c>
      <c r="BX100" s="225" t="n">
        <f aca="false">IF('Indicator Date'!BX100="","x",'Indicator Date'!BX100)</f>
        <v>2017</v>
      </c>
      <c r="BY100" s="225" t="n">
        <f aca="false">IF('Indicator Date'!BY100="","x",'Indicator Date'!BY100)</f>
        <v>2020</v>
      </c>
      <c r="BZ100" s="225" t="n">
        <f aca="false">IF('Indicator Date'!BZ100="","x",'Indicator Date'!BZ100)</f>
        <v>2021</v>
      </c>
      <c r="CA100" s="225" t="n">
        <f aca="false">IF('Indicator Date'!CA100="","x",'Indicator Date'!CA100)</f>
        <v>2015</v>
      </c>
    </row>
    <row r="101" customFormat="false" ht="14.5" hidden="false" customHeight="false" outlineLevel="0" collapsed="false">
      <c r="A101" s="178" t="str">
        <f aca="false">'Indicator Data'!A103</f>
        <v>Libya</v>
      </c>
      <c r="B101" s="220" t="str">
        <f aca="false">'Indicator Data'!B103</f>
        <v>LBY</v>
      </c>
      <c r="C101" s="225" t="n">
        <f aca="false">IF('Indicator Date'!C101="","x",'Indicator Date'!C101)</f>
        <v>2015</v>
      </c>
      <c r="D101" s="225" t="n">
        <f aca="false">IF('Indicator Date'!D101="","x",'Indicator Date'!D101)</f>
        <v>2015</v>
      </c>
      <c r="E101" s="225" t="n">
        <f aca="false">IF('Indicator Date'!E101="","x",'Indicator Date'!E101)</f>
        <v>2015</v>
      </c>
      <c r="F101" s="225" t="n">
        <f aca="false">IF('Indicator Date'!F101="","x",'Indicator Date'!F101)</f>
        <v>2015</v>
      </c>
      <c r="G101" s="225" t="n">
        <f aca="false">IF('Indicator Date'!G101="","x",'Indicator Date'!G101)</f>
        <v>2015</v>
      </c>
      <c r="H101" s="225" t="n">
        <f aca="false">IF('Indicator Date'!H101="","x",'Indicator Date'!H101)</f>
        <v>2015</v>
      </c>
      <c r="I101" s="225" t="n">
        <f aca="false">IF('Indicator Date'!I101="","x",'Indicator Date'!I101)</f>
        <v>2015</v>
      </c>
      <c r="J101" s="225" t="n">
        <f aca="false">IF('Indicator Date'!J101="","x",'Indicator Date'!J101)</f>
        <v>2021</v>
      </c>
      <c r="K101" s="225" t="n">
        <f aca="false">IF('Indicator Date'!K101="","x",'Indicator Date'!K101)</f>
        <v>2021</v>
      </c>
      <c r="L101" s="225" t="n">
        <f aca="false">IF('Indicator Date'!L101="","x",'Indicator Date'!L101)</f>
        <v>2020</v>
      </c>
      <c r="M101" s="225" t="n">
        <f aca="false">IF('Indicator Date'!M101="","x",'Indicator Date'!M101)</f>
        <v>2015</v>
      </c>
      <c r="N101" s="225" t="n">
        <f aca="false">IF('Indicator Date'!N101="","x",'Indicator Date'!N101)</f>
        <v>2015</v>
      </c>
      <c r="O101" s="225" t="n">
        <f aca="false">IF('Indicator Date'!O101="","x",'Indicator Date'!O101)</f>
        <v>2015</v>
      </c>
      <c r="P101" s="225" t="n">
        <f aca="false">IF('Indicator Date'!P101="","x",'Indicator Date'!P101)</f>
        <v>2015</v>
      </c>
      <c r="Q101" s="225" t="n">
        <f aca="false">IF('Indicator Date'!Q101="","x",'Indicator Date'!Q101)</f>
        <v>2020</v>
      </c>
      <c r="R101" s="225" t="n">
        <f aca="false">IF('Indicator Date'!R101="","x",'Indicator Date'!R101)</f>
        <v>2020</v>
      </c>
      <c r="S101" s="225" t="n">
        <f aca="false">IF('Indicator Date'!S101="","x",'Indicator Date'!S101)</f>
        <v>2020</v>
      </c>
      <c r="T101" s="225" t="n">
        <f aca="false">IF('Indicator Date'!T101="","x",'Indicator Date'!T101)</f>
        <v>2020</v>
      </c>
      <c r="U101" s="225" t="n">
        <f aca="false">IF('Indicator Date'!U101="","x",'Indicator Date'!U101)</f>
        <v>2015</v>
      </c>
      <c r="V101" s="225" t="n">
        <f aca="false">IF('Indicator Date'!V101="","x",'Indicator Date'!V101)</f>
        <v>2015</v>
      </c>
      <c r="W101" s="225" t="n">
        <f aca="false">IF('Indicator Date'!W101="","x",'Indicator Date'!W101)</f>
        <v>2015</v>
      </c>
      <c r="X101" s="225" t="n">
        <f aca="false">IF('Indicator Date'!X101="","x",'Indicator Date'!X101)</f>
        <v>2020</v>
      </c>
      <c r="Y101" s="225" t="n">
        <f aca="false">IF('Indicator Date'!Y101="","x",'Indicator Date'!Y101)</f>
        <v>2020</v>
      </c>
      <c r="Z101" s="225" t="n">
        <f aca="false">IF('Indicator Date'!Z101="","x",'Indicator Date'!Z101)</f>
        <v>2020</v>
      </c>
      <c r="AA101" s="225" t="str">
        <f aca="false">IF('Indicator Date'!AA101="","x",'Indicator Date'!AA101)</f>
        <v>x</v>
      </c>
      <c r="AB101" s="225" t="n">
        <f aca="false">IF('Indicator Date'!AB101="","x",'Indicator Date'!AB101)</f>
        <v>2020</v>
      </c>
      <c r="AC101" s="225" t="str">
        <f aca="false">IF('Indicator Date'!AC101="","x",'Indicator Date'!AC101)</f>
        <v>x</v>
      </c>
      <c r="AD101" s="225" t="n">
        <f aca="false">IF('Indicator Date'!AD101="","x",'Indicator Date'!AD101)</f>
        <v>2016</v>
      </c>
      <c r="AE101" s="225" t="n">
        <f aca="false">IF('Indicator Date'!AE101="","x",'Indicator Date'!AE101)</f>
        <v>2020</v>
      </c>
      <c r="AF101" s="225" t="str">
        <f aca="false">IF('Indicator Date'!AF101="","x",'Indicator Date'!AF101)</f>
        <v>x</v>
      </c>
      <c r="AG101" s="225" t="n">
        <f aca="false">IF('Indicator Date'!AG101="","x",'Indicator Date'!AG101)</f>
        <v>2020</v>
      </c>
      <c r="AH101" s="225" t="n">
        <f aca="false">IF('Indicator Date'!AH101="","x",'Indicator Date'!AH101)</f>
        <v>2022</v>
      </c>
      <c r="AI101" s="225" t="n">
        <f aca="false">IF('Indicator Date'!AI101="","x",'Indicator Date'!AI101)</f>
        <v>2021</v>
      </c>
      <c r="AJ101" s="225" t="n">
        <f aca="false">IF('Indicator Date'!AJ101="","x",'Indicator Date'!AJ101)</f>
        <v>2021</v>
      </c>
      <c r="AK101" s="225" t="n">
        <f aca="false">IF('Indicator Date'!AK101="","x",'Indicator Date'!AK101)</f>
        <v>2019</v>
      </c>
      <c r="AL101" s="225" t="str">
        <f aca="false">IF('Indicator Date'!AL101="","x",RIGHT('Indicator Date'!AL101,4))</f>
        <v>2014</v>
      </c>
      <c r="AM101" s="225" t="n">
        <f aca="false">IF('Indicator Date'!AM101="","x",'Indicator Date'!AM101)</f>
        <v>2022</v>
      </c>
      <c r="AN101" s="225" t="n">
        <f aca="false">IF('Indicator Date'!AN101="","x",'Indicator Date'!AN101)</f>
        <v>2019</v>
      </c>
      <c r="AO101" s="225" t="n">
        <f aca="false">IF('Indicator Date'!AO101="","x",'Indicator Date'!AO101)</f>
        <v>2020</v>
      </c>
      <c r="AP101" s="225" t="n">
        <f aca="false">IF('Indicator Date'!AP101="","x",'Indicator Date'!AP101)</f>
        <v>2020</v>
      </c>
      <c r="AQ101" s="225" t="n">
        <f aca="false">IF('Indicator Date'!AQ101="","x",'Indicator Date'!AQ101)</f>
        <v>2019</v>
      </c>
      <c r="AR101" s="225" t="n">
        <f aca="false">IF('Indicator Date'!AR101="","x",'Indicator Date'!AR101)</f>
        <v>2020</v>
      </c>
      <c r="AS101" s="225" t="n">
        <f aca="false">IF('Indicator Date'!AS101="","x",'Indicator Date'!AS101)</f>
        <v>2014</v>
      </c>
      <c r="AT101" s="225" t="n">
        <f aca="false">IF('Indicator Date'!AT101="","x",'Indicator Date'!AT101)</f>
        <v>2020</v>
      </c>
      <c r="AU101" s="225" t="n">
        <f aca="false">IF('Indicator Date'!AU101="","x",'Indicator Date'!AU101)</f>
        <v>2020</v>
      </c>
      <c r="AV101" s="225" t="n">
        <f aca="false">IF('Indicator Date'!AV101="","x",'Indicator Date'!AV101)</f>
        <v>2020</v>
      </c>
      <c r="AW101" s="225" t="str">
        <f aca="false">IF('Indicator Date'!AW101="","x",'Indicator Date'!AW101)</f>
        <v>x</v>
      </c>
      <c r="AX101" s="225" t="n">
        <f aca="false">IF('Indicator Date'!AX101="","x",'Indicator Date'!AX101)</f>
        <v>2020</v>
      </c>
      <c r="AY101" s="225" t="n">
        <f aca="false">IF('Indicator Date'!AY101="","x",'Indicator Date'!AY101)</f>
        <v>2019</v>
      </c>
      <c r="AZ101" s="225" t="str">
        <f aca="false">IF('Indicator Date'!AZ101="","x",'Indicator Date'!AZ101)</f>
        <v>x</v>
      </c>
      <c r="BA101" s="225" t="n">
        <f aca="false">IF('Indicator Date'!BA101="","x",'Indicator Date'!BA101)</f>
        <v>2020</v>
      </c>
      <c r="BB101" s="225" t="n">
        <f aca="false">IF('Indicator Date'!BB101="","x",'Indicator Date'!BB101)</f>
        <v>2021</v>
      </c>
      <c r="BC101" s="225" t="n">
        <f aca="false">IF('Indicator Date'!BC101="","x",'Indicator Date'!BC101)</f>
        <v>2022</v>
      </c>
      <c r="BD101" s="225" t="n">
        <f aca="false">IF('Indicator Date'!BD101="","x",YEAR('Indicator Date'!BD101))</f>
        <v>2022</v>
      </c>
      <c r="BE101" s="225" t="n">
        <f aca="false">IF('Indicator Date'!BE101="","x",YEAR('Indicator Date'!BE101))</f>
        <v>2021</v>
      </c>
      <c r="BF101" s="225" t="n">
        <f aca="false">IF('Indicator Date'!BF101="","x",'Indicator Date'!BF101)</f>
        <v>2021</v>
      </c>
      <c r="BG101" s="225" t="n">
        <f aca="false">IF('Indicator Date'!BG101="","x",'Indicator Date'!BG101)</f>
        <v>2020</v>
      </c>
      <c r="BH101" s="225" t="n">
        <f aca="false">IF('Indicator Date'!BH101="","x",'Indicator Date'!BH101)</f>
        <v>2020</v>
      </c>
      <c r="BI101" s="225" t="str">
        <f aca="false">IF('Indicator Date'!BI101="","x",'Indicator Date'!BI101)</f>
        <v>x</v>
      </c>
      <c r="BJ101" s="225" t="n">
        <f aca="false">IF('Indicator Date'!BJ101="","x",'Indicator Date'!BJ101)</f>
        <v>2020</v>
      </c>
      <c r="BK101" s="225" t="n">
        <f aca="false">IF('Indicator Date'!BK101="","x",'Indicator Date'!BK101)</f>
        <v>2021</v>
      </c>
      <c r="BL101" s="225" t="n">
        <f aca="false">IF('Indicator Date'!BL101="","x",'Indicator Date'!BL101)</f>
        <v>2020</v>
      </c>
      <c r="BM101" s="225" t="n">
        <f aca="false">IF('Indicator Date'!BM101="","x",'Indicator Date'!BM101)</f>
        <v>2004</v>
      </c>
      <c r="BN101" s="225" t="n">
        <f aca="false">IF('Indicator Date'!BN101="","x",'Indicator Date'!BN101)</f>
        <v>2017</v>
      </c>
      <c r="BO101" s="225" t="n">
        <f aca="false">IF('Indicator Date'!BO101="","x",'Indicator Date'!BO101)</f>
        <v>2020</v>
      </c>
      <c r="BP101" s="225" t="n">
        <f aca="false">IF('Indicator Date'!BP101="","x",'Indicator Date'!BP101)</f>
        <v>2014</v>
      </c>
      <c r="BQ101" s="225" t="n">
        <f aca="false">IF('Indicator Date'!BQ101="","x",'Indicator Date'!BQ101)</f>
        <v>2020</v>
      </c>
      <c r="BR101" s="225" t="n">
        <f aca="false">IF('Indicator Date'!BR101="","x",'Indicator Date'!BR101)</f>
        <v>2020</v>
      </c>
      <c r="BS101" s="225" t="n">
        <f aca="false">IF('Indicator Date'!BS101="","x",'Indicator Date'!BS101)</f>
        <v>2017</v>
      </c>
      <c r="BT101" s="225" t="n">
        <f aca="false">IF('Indicator Date'!BT101="","x",'Indicator Date'!BT101)</f>
        <v>2020</v>
      </c>
      <c r="BU101" s="225" t="n">
        <f aca="false">IF('Indicator Date'!BU101="","x",'Indicator Date'!BU101)</f>
        <v>2020</v>
      </c>
      <c r="BV101" s="225" t="n">
        <f aca="false">IF('Indicator Date'!BV101="","x",'Indicator Date'!BV101)</f>
        <v>2020</v>
      </c>
      <c r="BW101" s="225" t="n">
        <f aca="false">IF('Indicator Date'!BW101="","x",'Indicator Date'!BW101)</f>
        <v>2011</v>
      </c>
      <c r="BX101" s="225" t="n">
        <f aca="false">IF('Indicator Date'!BX101="","x",'Indicator Date'!BX101)</f>
        <v>2017</v>
      </c>
      <c r="BY101" s="225" t="n">
        <f aca="false">IF('Indicator Date'!BY101="","x",'Indicator Date'!BY101)</f>
        <v>2020</v>
      </c>
      <c r="BZ101" s="225" t="n">
        <f aca="false">IF('Indicator Date'!BZ101="","x",'Indicator Date'!BZ101)</f>
        <v>2021</v>
      </c>
      <c r="CA101" s="225" t="n">
        <f aca="false">IF('Indicator Date'!CA101="","x",'Indicator Date'!CA101)</f>
        <v>2015</v>
      </c>
    </row>
    <row r="102" customFormat="false" ht="14.5" hidden="false" customHeight="false" outlineLevel="0" collapsed="false">
      <c r="A102" s="178" t="str">
        <f aca="false">'Indicator Data'!A104</f>
        <v>Liechtenstein</v>
      </c>
      <c r="B102" s="220" t="str">
        <f aca="false">'Indicator Data'!B104</f>
        <v>LIE</v>
      </c>
      <c r="C102" s="225" t="n">
        <f aca="false">IF('Indicator Date'!C102="","x",'Indicator Date'!C102)</f>
        <v>2015</v>
      </c>
      <c r="D102" s="225" t="n">
        <f aca="false">IF('Indicator Date'!D102="","x",'Indicator Date'!D102)</f>
        <v>2015</v>
      </c>
      <c r="E102" s="225" t="n">
        <f aca="false">IF('Indicator Date'!E102="","x",'Indicator Date'!E102)</f>
        <v>2015</v>
      </c>
      <c r="F102" s="225" t="n">
        <f aca="false">IF('Indicator Date'!F102="","x",'Indicator Date'!F102)</f>
        <v>2015</v>
      </c>
      <c r="G102" s="225" t="n">
        <f aca="false">IF('Indicator Date'!G102="","x",'Indicator Date'!G102)</f>
        <v>2015</v>
      </c>
      <c r="H102" s="225" t="n">
        <f aca="false">IF('Indicator Date'!H102="","x",'Indicator Date'!H102)</f>
        <v>2015</v>
      </c>
      <c r="I102" s="225" t="n">
        <f aca="false">IF('Indicator Date'!I102="","x",'Indicator Date'!I102)</f>
        <v>2015</v>
      </c>
      <c r="J102" s="225" t="n">
        <f aca="false">IF('Indicator Date'!J102="","x",'Indicator Date'!J102)</f>
        <v>2021</v>
      </c>
      <c r="K102" s="225" t="n">
        <f aca="false">IF('Indicator Date'!K102="","x",'Indicator Date'!K102)</f>
        <v>2021</v>
      </c>
      <c r="L102" s="225" t="n">
        <f aca="false">IF('Indicator Date'!L102="","x",'Indicator Date'!L102)</f>
        <v>2020</v>
      </c>
      <c r="M102" s="225" t="n">
        <f aca="false">IF('Indicator Date'!M102="","x",'Indicator Date'!M102)</f>
        <v>2015</v>
      </c>
      <c r="N102" s="225" t="n">
        <f aca="false">IF('Indicator Date'!N102="","x",'Indicator Date'!N102)</f>
        <v>2015</v>
      </c>
      <c r="O102" s="225" t="n">
        <f aca="false">IF('Indicator Date'!O102="","x",'Indicator Date'!O102)</f>
        <v>2015</v>
      </c>
      <c r="P102" s="225" t="n">
        <f aca="false">IF('Indicator Date'!P102="","x",'Indicator Date'!P102)</f>
        <v>2015</v>
      </c>
      <c r="Q102" s="225" t="n">
        <f aca="false">IF('Indicator Date'!Q102="","x",'Indicator Date'!Q102)</f>
        <v>2020</v>
      </c>
      <c r="R102" s="225" t="n">
        <f aca="false">IF('Indicator Date'!R102="","x",'Indicator Date'!R102)</f>
        <v>2020</v>
      </c>
      <c r="S102" s="225" t="n">
        <f aca="false">IF('Indicator Date'!S102="","x",'Indicator Date'!S102)</f>
        <v>2020</v>
      </c>
      <c r="T102" s="225" t="n">
        <f aca="false">IF('Indicator Date'!T102="","x",'Indicator Date'!T102)</f>
        <v>2020</v>
      </c>
      <c r="U102" s="225" t="n">
        <f aca="false">IF('Indicator Date'!U102="","x",'Indicator Date'!U102)</f>
        <v>2015</v>
      </c>
      <c r="V102" s="225" t="n">
        <f aca="false">IF('Indicator Date'!V102="","x",'Indicator Date'!V102)</f>
        <v>2015</v>
      </c>
      <c r="W102" s="225" t="n">
        <f aca="false">IF('Indicator Date'!W102="","x",'Indicator Date'!W102)</f>
        <v>2015</v>
      </c>
      <c r="X102" s="225" t="n">
        <f aca="false">IF('Indicator Date'!X102="","x",'Indicator Date'!X102)</f>
        <v>2020</v>
      </c>
      <c r="Y102" s="225" t="n">
        <f aca="false">IF('Indicator Date'!Y102="","x",'Indicator Date'!Y102)</f>
        <v>2020</v>
      </c>
      <c r="Z102" s="225" t="n">
        <f aca="false">IF('Indicator Date'!Z102="","x",'Indicator Date'!Z102)</f>
        <v>2020</v>
      </c>
      <c r="AA102" s="225" t="n">
        <f aca="false">IF('Indicator Date'!AA102="","x",'Indicator Date'!AA102)</f>
        <v>2010</v>
      </c>
      <c r="AB102" s="225" t="n">
        <f aca="false">IF('Indicator Date'!AB102="","x",'Indicator Date'!AB102)</f>
        <v>2020</v>
      </c>
      <c r="AC102" s="225" t="str">
        <f aca="false">IF('Indicator Date'!AC102="","x",'Indicator Date'!AC102)</f>
        <v>x</v>
      </c>
      <c r="AD102" s="225" t="n">
        <f aca="false">IF('Indicator Date'!AD102="","x",'Indicator Date'!AD102)</f>
        <v>2019</v>
      </c>
      <c r="AE102" s="225" t="n">
        <f aca="false">IF('Indicator Date'!AE102="","x",'Indicator Date'!AE102)</f>
        <v>2020</v>
      </c>
      <c r="AF102" s="225" t="str">
        <f aca="false">IF('Indicator Date'!AF102="","x",'Indicator Date'!AF102)</f>
        <v>x</v>
      </c>
      <c r="AG102" s="225" t="str">
        <f aca="false">IF('Indicator Date'!AG102="","x",'Indicator Date'!AG102)</f>
        <v>x</v>
      </c>
      <c r="AH102" s="225" t="n">
        <f aca="false">IF('Indicator Date'!AH102="","x",'Indicator Date'!AH102)</f>
        <v>2022</v>
      </c>
      <c r="AI102" s="225" t="n">
        <f aca="false">IF('Indicator Date'!AI102="","x",'Indicator Date'!AI102)</f>
        <v>2021</v>
      </c>
      <c r="AJ102" s="225" t="n">
        <f aca="false">IF('Indicator Date'!AJ102="","x",'Indicator Date'!AJ102)</f>
        <v>2021</v>
      </c>
      <c r="AK102" s="225" t="n">
        <f aca="false">IF('Indicator Date'!AK102="","x",'Indicator Date'!AK102)</f>
        <v>2019</v>
      </c>
      <c r="AL102" s="225" t="str">
        <f aca="false">IF('Indicator Date'!AL102="","x",RIGHT('Indicator Date'!AL102,4))</f>
        <v>x</v>
      </c>
      <c r="AM102" s="225" t="n">
        <f aca="false">IF('Indicator Date'!AM102="","x",'Indicator Date'!AM102)</f>
        <v>2022</v>
      </c>
      <c r="AN102" s="225" t="str">
        <f aca="false">IF('Indicator Date'!AN102="","x",'Indicator Date'!AN102)</f>
        <v>x</v>
      </c>
      <c r="AO102" s="225" t="str">
        <f aca="false">IF('Indicator Date'!AO102="","x",'Indicator Date'!AO102)</f>
        <v>x</v>
      </c>
      <c r="AP102" s="225" t="str">
        <f aca="false">IF('Indicator Date'!AP102="","x",'Indicator Date'!AP102)</f>
        <v>x</v>
      </c>
      <c r="AQ102" s="225" t="str">
        <f aca="false">IF('Indicator Date'!AQ102="","x",'Indicator Date'!AQ102)</f>
        <v>x</v>
      </c>
      <c r="AR102" s="225" t="str">
        <f aca="false">IF('Indicator Date'!AR102="","x",'Indicator Date'!AR102)</f>
        <v>x</v>
      </c>
      <c r="AS102" s="225" t="str">
        <f aca="false">IF('Indicator Date'!AS102="","x",'Indicator Date'!AS102)</f>
        <v>x</v>
      </c>
      <c r="AT102" s="225" t="str">
        <f aca="false">IF('Indicator Date'!AT102="","x",'Indicator Date'!AT102)</f>
        <v>x</v>
      </c>
      <c r="AU102" s="225" t="str">
        <f aca="false">IF('Indicator Date'!AU102="","x",'Indicator Date'!AU102)</f>
        <v>x</v>
      </c>
      <c r="AV102" s="225" t="str">
        <f aca="false">IF('Indicator Date'!AV102="","x",'Indicator Date'!AV102)</f>
        <v>x</v>
      </c>
      <c r="AW102" s="225" t="str">
        <f aca="false">IF('Indicator Date'!AW102="","x",'Indicator Date'!AW102)</f>
        <v>x</v>
      </c>
      <c r="AX102" s="225" t="str">
        <f aca="false">IF('Indicator Date'!AX102="","x",'Indicator Date'!AX102)</f>
        <v>x</v>
      </c>
      <c r="AY102" s="225" t="str">
        <f aca="false">IF('Indicator Date'!AY102="","x",'Indicator Date'!AY102)</f>
        <v>x</v>
      </c>
      <c r="AZ102" s="225" t="str">
        <f aca="false">IF('Indicator Date'!AZ102="","x",'Indicator Date'!AZ102)</f>
        <v>x</v>
      </c>
      <c r="BA102" s="225" t="n">
        <f aca="false">IF('Indicator Date'!BA102="","x",'Indicator Date'!BA102)</f>
        <v>2020</v>
      </c>
      <c r="BB102" s="225" t="n">
        <f aca="false">IF('Indicator Date'!BB102="","x",'Indicator Date'!BB102)</f>
        <v>2021</v>
      </c>
      <c r="BC102" s="225" t="n">
        <f aca="false">IF('Indicator Date'!BC102="","x",'Indicator Date'!BC102)</f>
        <v>2022</v>
      </c>
      <c r="BD102" s="225" t="n">
        <f aca="false">IF('Indicator Date'!BD102="","x",YEAR('Indicator Date'!BD102))</f>
        <v>2022</v>
      </c>
      <c r="BE102" s="225" t="n">
        <f aca="false">IF('Indicator Date'!BE102="","x",YEAR('Indicator Date'!BE102))</f>
        <v>2021</v>
      </c>
      <c r="BF102" s="225" t="n">
        <f aca="false">IF('Indicator Date'!BF102="","x",'Indicator Date'!BF102)</f>
        <v>2021</v>
      </c>
      <c r="BG102" s="225" t="n">
        <f aca="false">IF('Indicator Date'!BG102="","x",'Indicator Date'!BG102)</f>
        <v>2020</v>
      </c>
      <c r="BH102" s="225" t="n">
        <f aca="false">IF('Indicator Date'!BH102="","x",'Indicator Date'!BH102)</f>
        <v>2020</v>
      </c>
      <c r="BI102" s="225" t="str">
        <f aca="false">IF('Indicator Date'!BI102="","x",'Indicator Date'!BI102)</f>
        <v>x</v>
      </c>
      <c r="BJ102" s="225" t="n">
        <f aca="false">IF('Indicator Date'!BJ102="","x",'Indicator Date'!BJ102)</f>
        <v>2020</v>
      </c>
      <c r="BK102" s="225" t="str">
        <f aca="false">IF('Indicator Date'!BK102="","x",'Indicator Date'!BK102)</f>
        <v>x</v>
      </c>
      <c r="BL102" s="225" t="n">
        <f aca="false">IF('Indicator Date'!BL102="","x",'Indicator Date'!BL102)</f>
        <v>2020</v>
      </c>
      <c r="BM102" s="225" t="str">
        <f aca="false">IF('Indicator Date'!BM102="","x",'Indicator Date'!BM102)</f>
        <v>x</v>
      </c>
      <c r="BN102" s="225" t="n">
        <f aca="false">IF('Indicator Date'!BN102="","x",'Indicator Date'!BN102)</f>
        <v>2017</v>
      </c>
      <c r="BO102" s="225" t="n">
        <f aca="false">IF('Indicator Date'!BO102="","x",'Indicator Date'!BO102)</f>
        <v>2020</v>
      </c>
      <c r="BP102" s="225" t="n">
        <f aca="false">IF('Indicator Date'!BP102="","x",'Indicator Date'!BP102)</f>
        <v>2014</v>
      </c>
      <c r="BQ102" s="225" t="n">
        <f aca="false">IF('Indicator Date'!BQ102="","x",'Indicator Date'!BQ102)</f>
        <v>2020</v>
      </c>
      <c r="BR102" s="225" t="n">
        <f aca="false">IF('Indicator Date'!BR102="","x",'Indicator Date'!BR102)</f>
        <v>2020</v>
      </c>
      <c r="BS102" s="225" t="str">
        <f aca="false">IF('Indicator Date'!BS102="","x",'Indicator Date'!BS102)</f>
        <v>x</v>
      </c>
      <c r="BT102" s="225" t="str">
        <f aca="false">IF('Indicator Date'!BT102="","x",'Indicator Date'!BT102)</f>
        <v>x</v>
      </c>
      <c r="BU102" s="225" t="str">
        <f aca="false">IF('Indicator Date'!BU102="","x",'Indicator Date'!BU102)</f>
        <v>x</v>
      </c>
      <c r="BV102" s="225" t="str">
        <f aca="false">IF('Indicator Date'!BV102="","x",'Indicator Date'!BV102)</f>
        <v>x</v>
      </c>
      <c r="BW102" s="225" t="str">
        <f aca="false">IF('Indicator Date'!BW102="","x",'Indicator Date'!BW102)</f>
        <v>x</v>
      </c>
      <c r="BX102" s="225" t="str">
        <f aca="false">IF('Indicator Date'!BX102="","x",'Indicator Date'!BX102)</f>
        <v>x</v>
      </c>
      <c r="BY102" s="225" t="n">
        <f aca="false">IF('Indicator Date'!BY102="","x",'Indicator Date'!BY102)</f>
        <v>2019</v>
      </c>
      <c r="BZ102" s="225" t="n">
        <f aca="false">IF('Indicator Date'!BZ102="","x",'Indicator Date'!BZ102)</f>
        <v>2021</v>
      </c>
      <c r="CA102" s="225" t="n">
        <f aca="false">IF('Indicator Date'!CA102="","x",'Indicator Date'!CA102)</f>
        <v>2015</v>
      </c>
    </row>
    <row r="103" customFormat="false" ht="14.5" hidden="false" customHeight="false" outlineLevel="0" collapsed="false">
      <c r="A103" s="178" t="str">
        <f aca="false">'Indicator Data'!A105</f>
        <v>Lithuania</v>
      </c>
      <c r="B103" s="220" t="str">
        <f aca="false">'Indicator Data'!B105</f>
        <v>LTU</v>
      </c>
      <c r="C103" s="225" t="n">
        <f aca="false">IF('Indicator Date'!C103="","x",'Indicator Date'!C103)</f>
        <v>2015</v>
      </c>
      <c r="D103" s="225" t="n">
        <f aca="false">IF('Indicator Date'!D103="","x",'Indicator Date'!D103)</f>
        <v>2015</v>
      </c>
      <c r="E103" s="225" t="n">
        <f aca="false">IF('Indicator Date'!E103="","x",'Indicator Date'!E103)</f>
        <v>2015</v>
      </c>
      <c r="F103" s="225" t="n">
        <f aca="false">IF('Indicator Date'!F103="","x",'Indicator Date'!F103)</f>
        <v>2015</v>
      </c>
      <c r="G103" s="225" t="n">
        <f aca="false">IF('Indicator Date'!G103="","x",'Indicator Date'!G103)</f>
        <v>2015</v>
      </c>
      <c r="H103" s="225" t="n">
        <f aca="false">IF('Indicator Date'!H103="","x",'Indicator Date'!H103)</f>
        <v>2015</v>
      </c>
      <c r="I103" s="225" t="n">
        <f aca="false">IF('Indicator Date'!I103="","x",'Indicator Date'!I103)</f>
        <v>2015</v>
      </c>
      <c r="J103" s="225" t="n">
        <f aca="false">IF('Indicator Date'!J103="","x",'Indicator Date'!J103)</f>
        <v>2021</v>
      </c>
      <c r="K103" s="225" t="n">
        <f aca="false">IF('Indicator Date'!K103="","x",'Indicator Date'!K103)</f>
        <v>2021</v>
      </c>
      <c r="L103" s="225" t="n">
        <f aca="false">IF('Indicator Date'!L103="","x",'Indicator Date'!L103)</f>
        <v>2020</v>
      </c>
      <c r="M103" s="225" t="n">
        <f aca="false">IF('Indicator Date'!M103="","x",'Indicator Date'!M103)</f>
        <v>2015</v>
      </c>
      <c r="N103" s="225" t="n">
        <f aca="false">IF('Indicator Date'!N103="","x",'Indicator Date'!N103)</f>
        <v>2015</v>
      </c>
      <c r="O103" s="225" t="n">
        <f aca="false">IF('Indicator Date'!O103="","x",'Indicator Date'!O103)</f>
        <v>2015</v>
      </c>
      <c r="P103" s="225" t="n">
        <f aca="false">IF('Indicator Date'!P103="","x",'Indicator Date'!P103)</f>
        <v>2015</v>
      </c>
      <c r="Q103" s="225" t="n">
        <f aca="false">IF('Indicator Date'!Q103="","x",'Indicator Date'!Q103)</f>
        <v>2020</v>
      </c>
      <c r="R103" s="225" t="n">
        <f aca="false">IF('Indicator Date'!R103="","x",'Indicator Date'!R103)</f>
        <v>2020</v>
      </c>
      <c r="S103" s="225" t="n">
        <f aca="false">IF('Indicator Date'!S103="","x",'Indicator Date'!S103)</f>
        <v>2020</v>
      </c>
      <c r="T103" s="225" t="n">
        <f aca="false">IF('Indicator Date'!T103="","x",'Indicator Date'!T103)</f>
        <v>2020</v>
      </c>
      <c r="U103" s="225" t="n">
        <f aca="false">IF('Indicator Date'!U103="","x",'Indicator Date'!U103)</f>
        <v>2015</v>
      </c>
      <c r="V103" s="225" t="n">
        <f aca="false">IF('Indicator Date'!V103="","x",'Indicator Date'!V103)</f>
        <v>2015</v>
      </c>
      <c r="W103" s="225" t="n">
        <f aca="false">IF('Indicator Date'!W103="","x",'Indicator Date'!W103)</f>
        <v>2015</v>
      </c>
      <c r="X103" s="225" t="n">
        <f aca="false">IF('Indicator Date'!X103="","x",'Indicator Date'!X103)</f>
        <v>2020</v>
      </c>
      <c r="Y103" s="225" t="n">
        <f aca="false">IF('Indicator Date'!Y103="","x",'Indicator Date'!Y103)</f>
        <v>2020</v>
      </c>
      <c r="Z103" s="225" t="n">
        <f aca="false">IF('Indicator Date'!Z103="","x",'Indicator Date'!Z103)</f>
        <v>2020</v>
      </c>
      <c r="AA103" s="225" t="n">
        <f aca="false">IF('Indicator Date'!AA103="","x",'Indicator Date'!AA103)</f>
        <v>2011</v>
      </c>
      <c r="AB103" s="225" t="n">
        <f aca="false">IF('Indicator Date'!AB103="","x",'Indicator Date'!AB103)</f>
        <v>2020</v>
      </c>
      <c r="AC103" s="225" t="str">
        <f aca="false">IF('Indicator Date'!AC103="","x",'Indicator Date'!AC103)</f>
        <v>x</v>
      </c>
      <c r="AD103" s="225" t="n">
        <f aca="false">IF('Indicator Date'!AD103="","x",'Indicator Date'!AD103)</f>
        <v>2018</v>
      </c>
      <c r="AE103" s="225" t="n">
        <f aca="false">IF('Indicator Date'!AE103="","x",'Indicator Date'!AE103)</f>
        <v>2020</v>
      </c>
      <c r="AF103" s="225" t="str">
        <f aca="false">IF('Indicator Date'!AF103="","x",'Indicator Date'!AF103)</f>
        <v>x</v>
      </c>
      <c r="AG103" s="225" t="n">
        <f aca="false">IF('Indicator Date'!AG103="","x",'Indicator Date'!AG103)</f>
        <v>2020</v>
      </c>
      <c r="AH103" s="225" t="n">
        <f aca="false">IF('Indicator Date'!AH103="","x",'Indicator Date'!AH103)</f>
        <v>2022</v>
      </c>
      <c r="AI103" s="225" t="n">
        <f aca="false">IF('Indicator Date'!AI103="","x",'Indicator Date'!AI103)</f>
        <v>2021</v>
      </c>
      <c r="AJ103" s="225" t="n">
        <f aca="false">IF('Indicator Date'!AJ103="","x",'Indicator Date'!AJ103)</f>
        <v>2021</v>
      </c>
      <c r="AK103" s="225" t="n">
        <f aca="false">IF('Indicator Date'!AK103="","x",'Indicator Date'!AK103)</f>
        <v>2019</v>
      </c>
      <c r="AL103" s="225" t="str">
        <f aca="false">IF('Indicator Date'!AL103="","x",RIGHT('Indicator Date'!AL103,4))</f>
        <v>x</v>
      </c>
      <c r="AM103" s="225" t="n">
        <f aca="false">IF('Indicator Date'!AM103="","x",'Indicator Date'!AM103)</f>
        <v>2022</v>
      </c>
      <c r="AN103" s="225" t="str">
        <f aca="false">IF('Indicator Date'!AN103="","x",'Indicator Date'!AN103)</f>
        <v>x</v>
      </c>
      <c r="AO103" s="225" t="str">
        <f aca="false">IF('Indicator Date'!AO103="","x",'Indicator Date'!AO103)</f>
        <v>x</v>
      </c>
      <c r="AP103" s="225" t="str">
        <f aca="false">IF('Indicator Date'!AP103="","x",'Indicator Date'!AP103)</f>
        <v>x</v>
      </c>
      <c r="AQ103" s="225" t="n">
        <f aca="false">IF('Indicator Date'!AQ103="","x",'Indicator Date'!AQ103)</f>
        <v>2020</v>
      </c>
      <c r="AR103" s="225" t="n">
        <f aca="false">IF('Indicator Date'!AR103="","x",'Indicator Date'!AR103)</f>
        <v>2020</v>
      </c>
      <c r="AS103" s="225" t="str">
        <f aca="false">IF('Indicator Date'!AS103="","x",'Indicator Date'!AS103)</f>
        <v>x</v>
      </c>
      <c r="AT103" s="225" t="n">
        <f aca="false">IF('Indicator Date'!AT103="","x",'Indicator Date'!AT103)</f>
        <v>2020</v>
      </c>
      <c r="AU103" s="225" t="n">
        <f aca="false">IF('Indicator Date'!AU103="","x",'Indicator Date'!AU103)</f>
        <v>2019</v>
      </c>
      <c r="AV103" s="225" t="n">
        <f aca="false">IF('Indicator Date'!AV103="","x",'Indicator Date'!AV103)</f>
        <v>2019</v>
      </c>
      <c r="AW103" s="225" t="str">
        <f aca="false">IF('Indicator Date'!AW103="","x",'Indicator Date'!AW103)</f>
        <v>x</v>
      </c>
      <c r="AX103" s="225" t="n">
        <f aca="false">IF('Indicator Date'!AX103="","x",'Indicator Date'!AX103)</f>
        <v>2020</v>
      </c>
      <c r="AY103" s="225" t="n">
        <f aca="false">IF('Indicator Date'!AY103="","x",'Indicator Date'!AY103)</f>
        <v>2019</v>
      </c>
      <c r="AZ103" s="225" t="n">
        <f aca="false">IF('Indicator Date'!AZ103="","x",'Indicator Date'!AZ103)</f>
        <v>2019</v>
      </c>
      <c r="BA103" s="225" t="n">
        <f aca="false">IF('Indicator Date'!BA103="","x",'Indicator Date'!BA103)</f>
        <v>2020</v>
      </c>
      <c r="BB103" s="225" t="n">
        <f aca="false">IF('Indicator Date'!BB103="","x",'Indicator Date'!BB103)</f>
        <v>2021</v>
      </c>
      <c r="BC103" s="225" t="n">
        <f aca="false">IF('Indicator Date'!BC103="","x",'Indicator Date'!BC103)</f>
        <v>2022</v>
      </c>
      <c r="BD103" s="225" t="n">
        <f aca="false">IF('Indicator Date'!BD103="","x",YEAR('Indicator Date'!BD103))</f>
        <v>2022</v>
      </c>
      <c r="BE103" s="225" t="n">
        <f aca="false">IF('Indicator Date'!BE103="","x",YEAR('Indicator Date'!BE103))</f>
        <v>2022</v>
      </c>
      <c r="BF103" s="225" t="n">
        <f aca="false">IF('Indicator Date'!BF103="","x",'Indicator Date'!BF103)</f>
        <v>2021</v>
      </c>
      <c r="BG103" s="225" t="n">
        <f aca="false">IF('Indicator Date'!BG103="","x",'Indicator Date'!BG103)</f>
        <v>2020</v>
      </c>
      <c r="BH103" s="225" t="n">
        <f aca="false">IF('Indicator Date'!BH103="","x",'Indicator Date'!BH103)</f>
        <v>2020</v>
      </c>
      <c r="BI103" s="225" t="str">
        <f aca="false">IF('Indicator Date'!BI103="","x",'Indicator Date'!BI103)</f>
        <v>x</v>
      </c>
      <c r="BJ103" s="225" t="n">
        <f aca="false">IF('Indicator Date'!BJ103="","x",'Indicator Date'!BJ103)</f>
        <v>2020</v>
      </c>
      <c r="BK103" s="225" t="n">
        <f aca="false">IF('Indicator Date'!BK103="","x",'Indicator Date'!BK103)</f>
        <v>2021</v>
      </c>
      <c r="BL103" s="225" t="n">
        <f aca="false">IF('Indicator Date'!BL103="","x",'Indicator Date'!BL103)</f>
        <v>2020</v>
      </c>
      <c r="BM103" s="225" t="n">
        <f aca="false">IF('Indicator Date'!BM103="","x",'Indicator Date'!BM103)</f>
        <v>2011</v>
      </c>
      <c r="BN103" s="225" t="n">
        <f aca="false">IF('Indicator Date'!BN103="","x",'Indicator Date'!BN103)</f>
        <v>2020</v>
      </c>
      <c r="BO103" s="225" t="n">
        <f aca="false">IF('Indicator Date'!BO103="","x",'Indicator Date'!BO103)</f>
        <v>2020</v>
      </c>
      <c r="BP103" s="225" t="n">
        <f aca="false">IF('Indicator Date'!BP103="","x",'Indicator Date'!BP103)</f>
        <v>2014</v>
      </c>
      <c r="BQ103" s="225" t="n">
        <f aca="false">IF('Indicator Date'!BQ103="","x",'Indicator Date'!BQ103)</f>
        <v>2020</v>
      </c>
      <c r="BR103" s="225" t="n">
        <f aca="false">IF('Indicator Date'!BR103="","x",'Indicator Date'!BR103)</f>
        <v>2020</v>
      </c>
      <c r="BS103" s="225" t="n">
        <f aca="false">IF('Indicator Date'!BS103="","x",'Indicator Date'!BS103)</f>
        <v>2016</v>
      </c>
      <c r="BT103" s="225" t="n">
        <f aca="false">IF('Indicator Date'!BT103="","x",'Indicator Date'!BT103)</f>
        <v>2020</v>
      </c>
      <c r="BU103" s="225" t="n">
        <f aca="false">IF('Indicator Date'!BU103="","x",'Indicator Date'!BU103)</f>
        <v>2020</v>
      </c>
      <c r="BV103" s="225" t="n">
        <f aca="false">IF('Indicator Date'!BV103="","x",'Indicator Date'!BV103)</f>
        <v>2020</v>
      </c>
      <c r="BW103" s="225" t="n">
        <f aca="false">IF('Indicator Date'!BW103="","x",'Indicator Date'!BW103)</f>
        <v>2019</v>
      </c>
      <c r="BX103" s="225" t="n">
        <f aca="false">IF('Indicator Date'!BX103="","x",'Indicator Date'!BX103)</f>
        <v>2017</v>
      </c>
      <c r="BY103" s="225" t="n">
        <f aca="false">IF('Indicator Date'!BY103="","x",'Indicator Date'!BY103)</f>
        <v>2020</v>
      </c>
      <c r="BZ103" s="225" t="n">
        <f aca="false">IF('Indicator Date'!BZ103="","x",'Indicator Date'!BZ103)</f>
        <v>2021</v>
      </c>
      <c r="CA103" s="225" t="n">
        <f aca="false">IF('Indicator Date'!CA103="","x",'Indicator Date'!CA103)</f>
        <v>2015</v>
      </c>
    </row>
    <row r="104" customFormat="false" ht="14.5" hidden="false" customHeight="false" outlineLevel="0" collapsed="false">
      <c r="A104" s="178" t="str">
        <f aca="false">'Indicator Data'!A106</f>
        <v>Luxembourg</v>
      </c>
      <c r="B104" s="220" t="str">
        <f aca="false">'Indicator Data'!B106</f>
        <v>LUX</v>
      </c>
      <c r="C104" s="225" t="n">
        <f aca="false">IF('Indicator Date'!C104="","x",'Indicator Date'!C104)</f>
        <v>2015</v>
      </c>
      <c r="D104" s="225" t="n">
        <f aca="false">IF('Indicator Date'!D104="","x",'Indicator Date'!D104)</f>
        <v>2015</v>
      </c>
      <c r="E104" s="225" t="n">
        <f aca="false">IF('Indicator Date'!E104="","x",'Indicator Date'!E104)</f>
        <v>2015</v>
      </c>
      <c r="F104" s="225" t="n">
        <f aca="false">IF('Indicator Date'!F104="","x",'Indicator Date'!F104)</f>
        <v>2015</v>
      </c>
      <c r="G104" s="225" t="n">
        <f aca="false">IF('Indicator Date'!G104="","x",'Indicator Date'!G104)</f>
        <v>2015</v>
      </c>
      <c r="H104" s="225" t="n">
        <f aca="false">IF('Indicator Date'!H104="","x",'Indicator Date'!H104)</f>
        <v>2015</v>
      </c>
      <c r="I104" s="225" t="n">
        <f aca="false">IF('Indicator Date'!I104="","x",'Indicator Date'!I104)</f>
        <v>2015</v>
      </c>
      <c r="J104" s="225" t="n">
        <f aca="false">IF('Indicator Date'!J104="","x",'Indicator Date'!J104)</f>
        <v>2021</v>
      </c>
      <c r="K104" s="225" t="n">
        <f aca="false">IF('Indicator Date'!K104="","x",'Indicator Date'!K104)</f>
        <v>2021</v>
      </c>
      <c r="L104" s="225" t="n">
        <f aca="false">IF('Indicator Date'!L104="","x",'Indicator Date'!L104)</f>
        <v>2020</v>
      </c>
      <c r="M104" s="225" t="n">
        <f aca="false">IF('Indicator Date'!M104="","x",'Indicator Date'!M104)</f>
        <v>2015</v>
      </c>
      <c r="N104" s="225" t="n">
        <f aca="false">IF('Indicator Date'!N104="","x",'Indicator Date'!N104)</f>
        <v>2015</v>
      </c>
      <c r="O104" s="225" t="n">
        <f aca="false">IF('Indicator Date'!O104="","x",'Indicator Date'!O104)</f>
        <v>2015</v>
      </c>
      <c r="P104" s="225" t="n">
        <f aca="false">IF('Indicator Date'!P104="","x",'Indicator Date'!P104)</f>
        <v>2015</v>
      </c>
      <c r="Q104" s="225" t="n">
        <f aca="false">IF('Indicator Date'!Q104="","x",'Indicator Date'!Q104)</f>
        <v>2020</v>
      </c>
      <c r="R104" s="225" t="n">
        <f aca="false">IF('Indicator Date'!R104="","x",'Indicator Date'!R104)</f>
        <v>2020</v>
      </c>
      <c r="S104" s="225" t="n">
        <f aca="false">IF('Indicator Date'!S104="","x",'Indicator Date'!S104)</f>
        <v>2020</v>
      </c>
      <c r="T104" s="225" t="n">
        <f aca="false">IF('Indicator Date'!T104="","x",'Indicator Date'!T104)</f>
        <v>2020</v>
      </c>
      <c r="U104" s="225" t="n">
        <f aca="false">IF('Indicator Date'!U104="","x",'Indicator Date'!U104)</f>
        <v>2015</v>
      </c>
      <c r="V104" s="225" t="n">
        <f aca="false">IF('Indicator Date'!V104="","x",'Indicator Date'!V104)</f>
        <v>2015</v>
      </c>
      <c r="W104" s="225" t="n">
        <f aca="false">IF('Indicator Date'!W104="","x",'Indicator Date'!W104)</f>
        <v>2015</v>
      </c>
      <c r="X104" s="225" t="n">
        <f aca="false">IF('Indicator Date'!X104="","x",'Indicator Date'!X104)</f>
        <v>2020</v>
      </c>
      <c r="Y104" s="225" t="n">
        <f aca="false">IF('Indicator Date'!Y104="","x",'Indicator Date'!Y104)</f>
        <v>2020</v>
      </c>
      <c r="Z104" s="225" t="n">
        <f aca="false">IF('Indicator Date'!Z104="","x",'Indicator Date'!Z104)</f>
        <v>2020</v>
      </c>
      <c r="AA104" s="225" t="n">
        <f aca="false">IF('Indicator Date'!AA104="","x",'Indicator Date'!AA104)</f>
        <v>2011</v>
      </c>
      <c r="AB104" s="225" t="n">
        <f aca="false">IF('Indicator Date'!AB104="","x",'Indicator Date'!AB104)</f>
        <v>2020</v>
      </c>
      <c r="AC104" s="225" t="str">
        <f aca="false">IF('Indicator Date'!AC104="","x",'Indicator Date'!AC104)</f>
        <v>x</v>
      </c>
      <c r="AD104" s="225" t="n">
        <f aca="false">IF('Indicator Date'!AD104="","x",'Indicator Date'!AD104)</f>
        <v>2013</v>
      </c>
      <c r="AE104" s="225" t="n">
        <f aca="false">IF('Indicator Date'!AE104="","x",'Indicator Date'!AE104)</f>
        <v>2020</v>
      </c>
      <c r="AF104" s="225" t="str">
        <f aca="false">IF('Indicator Date'!AF104="","x",'Indicator Date'!AF104)</f>
        <v>x</v>
      </c>
      <c r="AG104" s="225" t="n">
        <f aca="false">IF('Indicator Date'!AG104="","x",'Indicator Date'!AG104)</f>
        <v>2020</v>
      </c>
      <c r="AH104" s="225" t="n">
        <f aca="false">IF('Indicator Date'!AH104="","x",'Indicator Date'!AH104)</f>
        <v>2022</v>
      </c>
      <c r="AI104" s="225" t="n">
        <f aca="false">IF('Indicator Date'!AI104="","x",'Indicator Date'!AI104)</f>
        <v>2021</v>
      </c>
      <c r="AJ104" s="225" t="n">
        <f aca="false">IF('Indicator Date'!AJ104="","x",'Indicator Date'!AJ104)</f>
        <v>2021</v>
      </c>
      <c r="AK104" s="225" t="n">
        <f aca="false">IF('Indicator Date'!AK104="","x",'Indicator Date'!AK104)</f>
        <v>2019</v>
      </c>
      <c r="AL104" s="225" t="str">
        <f aca="false">IF('Indicator Date'!AL104="","x",RIGHT('Indicator Date'!AL104,4))</f>
        <v>x</v>
      </c>
      <c r="AM104" s="225" t="n">
        <f aca="false">IF('Indicator Date'!AM104="","x",'Indicator Date'!AM104)</f>
        <v>2022</v>
      </c>
      <c r="AN104" s="225" t="str">
        <f aca="false">IF('Indicator Date'!AN104="","x",'Indicator Date'!AN104)</f>
        <v>x</v>
      </c>
      <c r="AO104" s="225" t="str">
        <f aca="false">IF('Indicator Date'!AO104="","x",'Indicator Date'!AO104)</f>
        <v>x</v>
      </c>
      <c r="AP104" s="225" t="str">
        <f aca="false">IF('Indicator Date'!AP104="","x",'Indicator Date'!AP104)</f>
        <v>x</v>
      </c>
      <c r="AQ104" s="225" t="n">
        <f aca="false">IF('Indicator Date'!AQ104="","x",'Indicator Date'!AQ104)</f>
        <v>2020</v>
      </c>
      <c r="AR104" s="225" t="n">
        <f aca="false">IF('Indicator Date'!AR104="","x",'Indicator Date'!AR104)</f>
        <v>2020</v>
      </c>
      <c r="AS104" s="225" t="str">
        <f aca="false">IF('Indicator Date'!AS104="","x",'Indicator Date'!AS104)</f>
        <v>x</v>
      </c>
      <c r="AT104" s="225" t="n">
        <f aca="false">IF('Indicator Date'!AT104="","x",'Indicator Date'!AT104)</f>
        <v>2020</v>
      </c>
      <c r="AU104" s="225" t="str">
        <f aca="false">IF('Indicator Date'!AU104="","x",'Indicator Date'!AU104)</f>
        <v>x</v>
      </c>
      <c r="AV104" s="225" t="str">
        <f aca="false">IF('Indicator Date'!AV104="","x",'Indicator Date'!AV104)</f>
        <v>x</v>
      </c>
      <c r="AW104" s="225" t="str">
        <f aca="false">IF('Indicator Date'!AW104="","x",'Indicator Date'!AW104)</f>
        <v>x</v>
      </c>
      <c r="AX104" s="225" t="n">
        <f aca="false">IF('Indicator Date'!AX104="","x",'Indicator Date'!AX104)</f>
        <v>2020</v>
      </c>
      <c r="AY104" s="225" t="n">
        <f aca="false">IF('Indicator Date'!AY104="","x",'Indicator Date'!AY104)</f>
        <v>2019</v>
      </c>
      <c r="AZ104" s="225" t="n">
        <f aca="false">IF('Indicator Date'!AZ104="","x",'Indicator Date'!AZ104)</f>
        <v>2019</v>
      </c>
      <c r="BA104" s="225" t="n">
        <f aca="false">IF('Indicator Date'!BA104="","x",'Indicator Date'!BA104)</f>
        <v>2020</v>
      </c>
      <c r="BB104" s="225" t="n">
        <f aca="false">IF('Indicator Date'!BB104="","x",'Indicator Date'!BB104)</f>
        <v>2021</v>
      </c>
      <c r="BC104" s="225" t="n">
        <f aca="false">IF('Indicator Date'!BC104="","x",'Indicator Date'!BC104)</f>
        <v>2022</v>
      </c>
      <c r="BD104" s="225" t="n">
        <f aca="false">IF('Indicator Date'!BD104="","x",YEAR('Indicator Date'!BD104))</f>
        <v>2022</v>
      </c>
      <c r="BE104" s="225" t="n">
        <f aca="false">IF('Indicator Date'!BE104="","x",YEAR('Indicator Date'!BE104))</f>
        <v>2022</v>
      </c>
      <c r="BF104" s="225" t="n">
        <f aca="false">IF('Indicator Date'!BF104="","x",'Indicator Date'!BF104)</f>
        <v>2021</v>
      </c>
      <c r="BG104" s="225" t="n">
        <f aca="false">IF('Indicator Date'!BG104="","x",'Indicator Date'!BG104)</f>
        <v>2020</v>
      </c>
      <c r="BH104" s="225" t="n">
        <f aca="false">IF('Indicator Date'!BH104="","x",'Indicator Date'!BH104)</f>
        <v>2020</v>
      </c>
      <c r="BI104" s="225" t="str">
        <f aca="false">IF('Indicator Date'!BI104="","x",'Indicator Date'!BI104)</f>
        <v>x</v>
      </c>
      <c r="BJ104" s="225" t="n">
        <f aca="false">IF('Indicator Date'!BJ104="","x",'Indicator Date'!BJ104)</f>
        <v>2020</v>
      </c>
      <c r="BK104" s="225" t="n">
        <f aca="false">IF('Indicator Date'!BK104="","x",'Indicator Date'!BK104)</f>
        <v>2021</v>
      </c>
      <c r="BL104" s="225" t="n">
        <f aca="false">IF('Indicator Date'!BL104="","x",'Indicator Date'!BL104)</f>
        <v>2020</v>
      </c>
      <c r="BM104" s="225" t="str">
        <f aca="false">IF('Indicator Date'!BM104="","x",'Indicator Date'!BM104)</f>
        <v>x</v>
      </c>
      <c r="BN104" s="225" t="n">
        <f aca="false">IF('Indicator Date'!BN104="","x",'Indicator Date'!BN104)</f>
        <v>2020</v>
      </c>
      <c r="BO104" s="225" t="n">
        <f aca="false">IF('Indicator Date'!BO104="","x",'Indicator Date'!BO104)</f>
        <v>2020</v>
      </c>
      <c r="BP104" s="225" t="n">
        <f aca="false">IF('Indicator Date'!BP104="","x",'Indicator Date'!BP104)</f>
        <v>2014</v>
      </c>
      <c r="BQ104" s="225" t="n">
        <f aca="false">IF('Indicator Date'!BQ104="","x",'Indicator Date'!BQ104)</f>
        <v>2020</v>
      </c>
      <c r="BR104" s="225" t="n">
        <f aca="false">IF('Indicator Date'!BR104="","x",'Indicator Date'!BR104)</f>
        <v>2020</v>
      </c>
      <c r="BS104" s="225" t="n">
        <f aca="false">IF('Indicator Date'!BS104="","x",'Indicator Date'!BS104)</f>
        <v>2017</v>
      </c>
      <c r="BT104" s="225" t="n">
        <f aca="false">IF('Indicator Date'!BT104="","x",'Indicator Date'!BT104)</f>
        <v>2020</v>
      </c>
      <c r="BU104" s="225" t="n">
        <f aca="false">IF('Indicator Date'!BU104="","x",'Indicator Date'!BU104)</f>
        <v>2020</v>
      </c>
      <c r="BV104" s="225" t="n">
        <f aca="false">IF('Indicator Date'!BV104="","x",'Indicator Date'!BV104)</f>
        <v>2020</v>
      </c>
      <c r="BW104" s="225" t="n">
        <f aca="false">IF('Indicator Date'!BW104="","x",'Indicator Date'!BW104)</f>
        <v>2019</v>
      </c>
      <c r="BX104" s="225" t="n">
        <f aca="false">IF('Indicator Date'!BX104="","x",'Indicator Date'!BX104)</f>
        <v>2017</v>
      </c>
      <c r="BY104" s="225" t="n">
        <f aca="false">IF('Indicator Date'!BY104="","x",'Indicator Date'!BY104)</f>
        <v>2020</v>
      </c>
      <c r="BZ104" s="225" t="n">
        <f aca="false">IF('Indicator Date'!BZ104="","x",'Indicator Date'!BZ104)</f>
        <v>2021</v>
      </c>
      <c r="CA104" s="225" t="n">
        <f aca="false">IF('Indicator Date'!CA104="","x",'Indicator Date'!CA104)</f>
        <v>2015</v>
      </c>
    </row>
    <row r="105" customFormat="false" ht="14.5" hidden="false" customHeight="false" outlineLevel="0" collapsed="false">
      <c r="A105" s="178" t="str">
        <f aca="false">'Indicator Data'!A107</f>
        <v>Madagascar</v>
      </c>
      <c r="B105" s="220" t="str">
        <f aca="false">'Indicator Data'!B107</f>
        <v>MDG</v>
      </c>
      <c r="C105" s="225" t="n">
        <f aca="false">IF('Indicator Date'!C105="","x",'Indicator Date'!C105)</f>
        <v>2015</v>
      </c>
      <c r="D105" s="225" t="n">
        <f aca="false">IF('Indicator Date'!D105="","x",'Indicator Date'!D105)</f>
        <v>2015</v>
      </c>
      <c r="E105" s="225" t="n">
        <f aca="false">IF('Indicator Date'!E105="","x",'Indicator Date'!E105)</f>
        <v>2015</v>
      </c>
      <c r="F105" s="225" t="n">
        <f aca="false">IF('Indicator Date'!F105="","x",'Indicator Date'!F105)</f>
        <v>2015</v>
      </c>
      <c r="G105" s="225" t="n">
        <f aca="false">IF('Indicator Date'!G105="","x",'Indicator Date'!G105)</f>
        <v>2015</v>
      </c>
      <c r="H105" s="225" t="n">
        <f aca="false">IF('Indicator Date'!H105="","x",'Indicator Date'!H105)</f>
        <v>2015</v>
      </c>
      <c r="I105" s="225" t="n">
        <f aca="false">IF('Indicator Date'!I105="","x",'Indicator Date'!I105)</f>
        <v>2015</v>
      </c>
      <c r="J105" s="225" t="n">
        <f aca="false">IF('Indicator Date'!J105="","x",'Indicator Date'!J105)</f>
        <v>2021</v>
      </c>
      <c r="K105" s="225" t="n">
        <f aca="false">IF('Indicator Date'!K105="","x",'Indicator Date'!K105)</f>
        <v>2021</v>
      </c>
      <c r="L105" s="225" t="n">
        <f aca="false">IF('Indicator Date'!L105="","x",'Indicator Date'!L105)</f>
        <v>2020</v>
      </c>
      <c r="M105" s="225" t="n">
        <f aca="false">IF('Indicator Date'!M105="","x",'Indicator Date'!M105)</f>
        <v>2015</v>
      </c>
      <c r="N105" s="225" t="n">
        <f aca="false">IF('Indicator Date'!N105="","x",'Indicator Date'!N105)</f>
        <v>2015</v>
      </c>
      <c r="O105" s="225" t="n">
        <f aca="false">IF('Indicator Date'!O105="","x",'Indicator Date'!O105)</f>
        <v>2015</v>
      </c>
      <c r="P105" s="225" t="n">
        <f aca="false">IF('Indicator Date'!P105="","x",'Indicator Date'!P105)</f>
        <v>2015</v>
      </c>
      <c r="Q105" s="225" t="n">
        <f aca="false">IF('Indicator Date'!Q105="","x",'Indicator Date'!Q105)</f>
        <v>2020</v>
      </c>
      <c r="R105" s="225" t="n">
        <f aca="false">IF('Indicator Date'!R105="","x",'Indicator Date'!R105)</f>
        <v>2020</v>
      </c>
      <c r="S105" s="225" t="n">
        <f aca="false">IF('Indicator Date'!S105="","x",'Indicator Date'!S105)</f>
        <v>2020</v>
      </c>
      <c r="T105" s="225" t="n">
        <f aca="false">IF('Indicator Date'!T105="","x",'Indicator Date'!T105)</f>
        <v>2020</v>
      </c>
      <c r="U105" s="225" t="n">
        <f aca="false">IF('Indicator Date'!U105="","x",'Indicator Date'!U105)</f>
        <v>2015</v>
      </c>
      <c r="V105" s="225" t="n">
        <f aca="false">IF('Indicator Date'!V105="","x",'Indicator Date'!V105)</f>
        <v>2015</v>
      </c>
      <c r="W105" s="225" t="n">
        <f aca="false">IF('Indicator Date'!W105="","x",'Indicator Date'!W105)</f>
        <v>2015</v>
      </c>
      <c r="X105" s="225" t="n">
        <f aca="false">IF('Indicator Date'!X105="","x",'Indicator Date'!X105)</f>
        <v>2020</v>
      </c>
      <c r="Y105" s="225" t="n">
        <f aca="false">IF('Indicator Date'!Y105="","x",'Indicator Date'!Y105)</f>
        <v>2020</v>
      </c>
      <c r="Z105" s="225" t="n">
        <f aca="false">IF('Indicator Date'!Z105="","x",'Indicator Date'!Z105)</f>
        <v>2020</v>
      </c>
      <c r="AA105" s="225" t="n">
        <f aca="false">IF('Indicator Date'!AA105="","x",'Indicator Date'!AA105)</f>
        <v>2011</v>
      </c>
      <c r="AB105" s="225" t="n">
        <f aca="false">IF('Indicator Date'!AB105="","x",'Indicator Date'!AB105)</f>
        <v>2020</v>
      </c>
      <c r="AC105" s="225" t="n">
        <f aca="false">IF('Indicator Date'!AC105="","x",'Indicator Date'!AC105)</f>
        <v>2020</v>
      </c>
      <c r="AD105" s="225" t="n">
        <f aca="false">IF('Indicator Date'!AD105="","x",'Indicator Date'!AD105)</f>
        <v>2018</v>
      </c>
      <c r="AE105" s="225" t="n">
        <f aca="false">IF('Indicator Date'!AE105="","x",'Indicator Date'!AE105)</f>
        <v>2020</v>
      </c>
      <c r="AF105" s="225" t="n">
        <f aca="false">IF('Indicator Date'!AF105="","x",'Indicator Date'!AF105)</f>
        <v>2018</v>
      </c>
      <c r="AG105" s="225" t="n">
        <f aca="false">IF('Indicator Date'!AG105="","x",'Indicator Date'!AG105)</f>
        <v>2020</v>
      </c>
      <c r="AH105" s="225" t="n">
        <f aca="false">IF('Indicator Date'!AH105="","x",'Indicator Date'!AH105)</f>
        <v>2022</v>
      </c>
      <c r="AI105" s="225" t="n">
        <f aca="false">IF('Indicator Date'!AI105="","x",'Indicator Date'!AI105)</f>
        <v>2021</v>
      </c>
      <c r="AJ105" s="225" t="n">
        <f aca="false">IF('Indicator Date'!AJ105="","x",'Indicator Date'!AJ105)</f>
        <v>2021</v>
      </c>
      <c r="AK105" s="225" t="n">
        <f aca="false">IF('Indicator Date'!AK105="","x",'Indicator Date'!AK105)</f>
        <v>2019</v>
      </c>
      <c r="AL105" s="225" t="str">
        <f aca="false">IF('Indicator Date'!AL105="","x",RIGHT('Indicator Date'!AL105,4))</f>
        <v>2018</v>
      </c>
      <c r="AM105" s="225" t="n">
        <f aca="false">IF('Indicator Date'!AM105="","x",'Indicator Date'!AM105)</f>
        <v>2022</v>
      </c>
      <c r="AN105" s="225" t="n">
        <f aca="false">IF('Indicator Date'!AN105="","x",'Indicator Date'!AN105)</f>
        <v>2019</v>
      </c>
      <c r="AO105" s="225" t="n">
        <f aca="false">IF('Indicator Date'!AO105="","x",'Indicator Date'!AO105)</f>
        <v>2020</v>
      </c>
      <c r="AP105" s="225" t="n">
        <f aca="false">IF('Indicator Date'!AP105="","x",'Indicator Date'!AP105)</f>
        <v>2020</v>
      </c>
      <c r="AQ105" s="225" t="n">
        <f aca="false">IF('Indicator Date'!AQ105="","x",'Indicator Date'!AQ105)</f>
        <v>2020</v>
      </c>
      <c r="AR105" s="225" t="n">
        <f aca="false">IF('Indicator Date'!AR105="","x",'Indicator Date'!AR105)</f>
        <v>2020</v>
      </c>
      <c r="AS105" s="225" t="n">
        <f aca="false">IF('Indicator Date'!AS105="","x",'Indicator Date'!AS105)</f>
        <v>2018</v>
      </c>
      <c r="AT105" s="225" t="n">
        <f aca="false">IF('Indicator Date'!AT105="","x",'Indicator Date'!AT105)</f>
        <v>2020</v>
      </c>
      <c r="AU105" s="225" t="n">
        <f aca="false">IF('Indicator Date'!AU105="","x",'Indicator Date'!AU105)</f>
        <v>2020</v>
      </c>
      <c r="AV105" s="225" t="n">
        <f aca="false">IF('Indicator Date'!AV105="","x",'Indicator Date'!AV105)</f>
        <v>2020</v>
      </c>
      <c r="AW105" s="225" t="n">
        <f aca="false">IF('Indicator Date'!AW105="","x",'Indicator Date'!AW105)</f>
        <v>2020</v>
      </c>
      <c r="AX105" s="225" t="n">
        <f aca="false">IF('Indicator Date'!AX105="","x",'Indicator Date'!AX105)</f>
        <v>2020</v>
      </c>
      <c r="AY105" s="225" t="str">
        <f aca="false">IF('Indicator Date'!AY105="","x",'Indicator Date'!AY105)</f>
        <v>x</v>
      </c>
      <c r="AZ105" s="225" t="n">
        <f aca="false">IF('Indicator Date'!AZ105="","x",'Indicator Date'!AZ105)</f>
        <v>2012</v>
      </c>
      <c r="BA105" s="225" t="n">
        <f aca="false">IF('Indicator Date'!BA105="","x",'Indicator Date'!BA105)</f>
        <v>2020</v>
      </c>
      <c r="BB105" s="225" t="n">
        <f aca="false">IF('Indicator Date'!BB105="","x",'Indicator Date'!BB105)</f>
        <v>2021</v>
      </c>
      <c r="BC105" s="225" t="n">
        <f aca="false">IF('Indicator Date'!BC105="","x",'Indicator Date'!BC105)</f>
        <v>2022</v>
      </c>
      <c r="BD105" s="225" t="n">
        <f aca="false">IF('Indicator Date'!BD105="","x",YEAR('Indicator Date'!BD105))</f>
        <v>2022</v>
      </c>
      <c r="BE105" s="225" t="n">
        <f aca="false">IF('Indicator Date'!BE105="","x",YEAR('Indicator Date'!BE105))</f>
        <v>2021</v>
      </c>
      <c r="BF105" s="225" t="n">
        <f aca="false">IF('Indicator Date'!BF105="","x",'Indicator Date'!BF105)</f>
        <v>2021</v>
      </c>
      <c r="BG105" s="225" t="n">
        <f aca="false">IF('Indicator Date'!BG105="","x",'Indicator Date'!BG105)</f>
        <v>2020</v>
      </c>
      <c r="BH105" s="225" t="n">
        <f aca="false">IF('Indicator Date'!BH105="","x",'Indicator Date'!BH105)</f>
        <v>2020</v>
      </c>
      <c r="BI105" s="225" t="n">
        <f aca="false">IF('Indicator Date'!BI105="","x",'Indicator Date'!BI105)</f>
        <v>2015</v>
      </c>
      <c r="BJ105" s="225" t="n">
        <f aca="false">IF('Indicator Date'!BJ105="","x",'Indicator Date'!BJ105)</f>
        <v>2020</v>
      </c>
      <c r="BK105" s="225" t="n">
        <f aca="false">IF('Indicator Date'!BK105="","x",'Indicator Date'!BK105)</f>
        <v>2021</v>
      </c>
      <c r="BL105" s="225" t="n">
        <f aca="false">IF('Indicator Date'!BL105="","x",'Indicator Date'!BL105)</f>
        <v>2020</v>
      </c>
      <c r="BM105" s="225" t="n">
        <f aca="false">IF('Indicator Date'!BM105="","x",'Indicator Date'!BM105)</f>
        <v>2018</v>
      </c>
      <c r="BN105" s="225" t="n">
        <f aca="false">IF('Indicator Date'!BN105="","x",'Indicator Date'!BN105)</f>
        <v>2018</v>
      </c>
      <c r="BO105" s="225" t="n">
        <f aca="false">IF('Indicator Date'!BO105="","x",'Indicator Date'!BO105)</f>
        <v>2020</v>
      </c>
      <c r="BP105" s="225" t="n">
        <f aca="false">IF('Indicator Date'!BP105="","x",'Indicator Date'!BP105)</f>
        <v>2014</v>
      </c>
      <c r="BQ105" s="225" t="n">
        <f aca="false">IF('Indicator Date'!BQ105="","x",'Indicator Date'!BQ105)</f>
        <v>2020</v>
      </c>
      <c r="BR105" s="225" t="n">
        <f aca="false">IF('Indicator Date'!BR105="","x",'Indicator Date'!BR105)</f>
        <v>2020</v>
      </c>
      <c r="BS105" s="225" t="n">
        <f aca="false">IF('Indicator Date'!BS105="","x",'Indicator Date'!BS105)</f>
        <v>2014</v>
      </c>
      <c r="BT105" s="225" t="n">
        <f aca="false">IF('Indicator Date'!BT105="","x",'Indicator Date'!BT105)</f>
        <v>2020</v>
      </c>
      <c r="BU105" s="225" t="n">
        <f aca="false">IF('Indicator Date'!BU105="","x",'Indicator Date'!BU105)</f>
        <v>2020</v>
      </c>
      <c r="BV105" s="225" t="n">
        <f aca="false">IF('Indicator Date'!BV105="","x",'Indicator Date'!BV105)</f>
        <v>2020</v>
      </c>
      <c r="BW105" s="225" t="n">
        <f aca="false">IF('Indicator Date'!BW105="","x",'Indicator Date'!BW105)</f>
        <v>2019</v>
      </c>
      <c r="BX105" s="225" t="n">
        <f aca="false">IF('Indicator Date'!BX105="","x",'Indicator Date'!BX105)</f>
        <v>2017</v>
      </c>
      <c r="BY105" s="225" t="n">
        <f aca="false">IF('Indicator Date'!BY105="","x",'Indicator Date'!BY105)</f>
        <v>2020</v>
      </c>
      <c r="BZ105" s="225" t="n">
        <f aca="false">IF('Indicator Date'!BZ105="","x",'Indicator Date'!BZ105)</f>
        <v>2021</v>
      </c>
      <c r="CA105" s="225" t="n">
        <f aca="false">IF('Indicator Date'!CA105="","x",'Indicator Date'!CA105)</f>
        <v>2015</v>
      </c>
    </row>
    <row r="106" customFormat="false" ht="14.5" hidden="false" customHeight="false" outlineLevel="0" collapsed="false">
      <c r="A106" s="178" t="str">
        <f aca="false">'Indicator Data'!A108</f>
        <v>Malawi</v>
      </c>
      <c r="B106" s="220" t="str">
        <f aca="false">'Indicator Data'!B108</f>
        <v>MWI</v>
      </c>
      <c r="C106" s="225" t="n">
        <f aca="false">IF('Indicator Date'!C106="","x",'Indicator Date'!C106)</f>
        <v>2015</v>
      </c>
      <c r="D106" s="225" t="n">
        <f aca="false">IF('Indicator Date'!D106="","x",'Indicator Date'!D106)</f>
        <v>2015</v>
      </c>
      <c r="E106" s="225" t="n">
        <f aca="false">IF('Indicator Date'!E106="","x",'Indicator Date'!E106)</f>
        <v>2015</v>
      </c>
      <c r="F106" s="225" t="n">
        <f aca="false">IF('Indicator Date'!F106="","x",'Indicator Date'!F106)</f>
        <v>2015</v>
      </c>
      <c r="G106" s="225" t="n">
        <f aca="false">IF('Indicator Date'!G106="","x",'Indicator Date'!G106)</f>
        <v>2015</v>
      </c>
      <c r="H106" s="225" t="n">
        <f aca="false">IF('Indicator Date'!H106="","x",'Indicator Date'!H106)</f>
        <v>2015</v>
      </c>
      <c r="I106" s="225" t="n">
        <f aca="false">IF('Indicator Date'!I106="","x",'Indicator Date'!I106)</f>
        <v>2015</v>
      </c>
      <c r="J106" s="225" t="n">
        <f aca="false">IF('Indicator Date'!J106="","x",'Indicator Date'!J106)</f>
        <v>2021</v>
      </c>
      <c r="K106" s="225" t="n">
        <f aca="false">IF('Indicator Date'!K106="","x",'Indicator Date'!K106)</f>
        <v>2021</v>
      </c>
      <c r="L106" s="225" t="n">
        <f aca="false">IF('Indicator Date'!L106="","x",'Indicator Date'!L106)</f>
        <v>2020</v>
      </c>
      <c r="M106" s="225" t="n">
        <f aca="false">IF('Indicator Date'!M106="","x",'Indicator Date'!M106)</f>
        <v>2015</v>
      </c>
      <c r="N106" s="225" t="n">
        <f aca="false">IF('Indicator Date'!N106="","x",'Indicator Date'!N106)</f>
        <v>2015</v>
      </c>
      <c r="O106" s="225" t="n">
        <f aca="false">IF('Indicator Date'!O106="","x",'Indicator Date'!O106)</f>
        <v>2015</v>
      </c>
      <c r="P106" s="225" t="n">
        <f aca="false">IF('Indicator Date'!P106="","x",'Indicator Date'!P106)</f>
        <v>2015</v>
      </c>
      <c r="Q106" s="225" t="n">
        <f aca="false">IF('Indicator Date'!Q106="","x",'Indicator Date'!Q106)</f>
        <v>2020</v>
      </c>
      <c r="R106" s="225" t="n">
        <f aca="false">IF('Indicator Date'!R106="","x",'Indicator Date'!R106)</f>
        <v>2020</v>
      </c>
      <c r="S106" s="225" t="n">
        <f aca="false">IF('Indicator Date'!S106="","x",'Indicator Date'!S106)</f>
        <v>2020</v>
      </c>
      <c r="T106" s="225" t="n">
        <f aca="false">IF('Indicator Date'!T106="","x",'Indicator Date'!T106)</f>
        <v>2020</v>
      </c>
      <c r="U106" s="225" t="n">
        <f aca="false">IF('Indicator Date'!U106="","x",'Indicator Date'!U106)</f>
        <v>2015</v>
      </c>
      <c r="V106" s="225" t="n">
        <f aca="false">IF('Indicator Date'!V106="","x",'Indicator Date'!V106)</f>
        <v>2015</v>
      </c>
      <c r="W106" s="225" t="n">
        <f aca="false">IF('Indicator Date'!W106="","x",'Indicator Date'!W106)</f>
        <v>2015</v>
      </c>
      <c r="X106" s="225" t="n">
        <f aca="false">IF('Indicator Date'!X106="","x",'Indicator Date'!X106)</f>
        <v>2020</v>
      </c>
      <c r="Y106" s="225" t="n">
        <f aca="false">IF('Indicator Date'!Y106="","x",'Indicator Date'!Y106)</f>
        <v>2020</v>
      </c>
      <c r="Z106" s="225" t="n">
        <f aca="false">IF('Indicator Date'!Z106="","x",'Indicator Date'!Z106)</f>
        <v>2020</v>
      </c>
      <c r="AA106" s="225" t="n">
        <f aca="false">IF('Indicator Date'!AA106="","x",'Indicator Date'!AA106)</f>
        <v>2015</v>
      </c>
      <c r="AB106" s="225" t="n">
        <f aca="false">IF('Indicator Date'!AB106="","x",'Indicator Date'!AB106)</f>
        <v>2020</v>
      </c>
      <c r="AC106" s="225" t="n">
        <f aca="false">IF('Indicator Date'!AC106="","x",'Indicator Date'!AC106)</f>
        <v>2020</v>
      </c>
      <c r="AD106" s="225" t="n">
        <f aca="false">IF('Indicator Date'!AD106="","x",'Indicator Date'!AD106)</f>
        <v>2018</v>
      </c>
      <c r="AE106" s="225" t="n">
        <f aca="false">IF('Indicator Date'!AE106="","x",'Indicator Date'!AE106)</f>
        <v>2020</v>
      </c>
      <c r="AF106" s="225" t="n">
        <f aca="false">IF('Indicator Date'!AF106="","x",'Indicator Date'!AF106)</f>
        <v>2018</v>
      </c>
      <c r="AG106" s="225" t="n">
        <f aca="false">IF('Indicator Date'!AG106="","x",'Indicator Date'!AG106)</f>
        <v>2020</v>
      </c>
      <c r="AH106" s="225" t="n">
        <f aca="false">IF('Indicator Date'!AH106="","x",'Indicator Date'!AH106)</f>
        <v>2022</v>
      </c>
      <c r="AI106" s="225" t="n">
        <f aca="false">IF('Indicator Date'!AI106="","x",'Indicator Date'!AI106)</f>
        <v>2021</v>
      </c>
      <c r="AJ106" s="225" t="n">
        <f aca="false">IF('Indicator Date'!AJ106="","x",'Indicator Date'!AJ106)</f>
        <v>2021</v>
      </c>
      <c r="AK106" s="225" t="n">
        <f aca="false">IF('Indicator Date'!AK106="","x",'Indicator Date'!AK106)</f>
        <v>2019</v>
      </c>
      <c r="AL106" s="225" t="str">
        <f aca="false">IF('Indicator Date'!AL106="","x",RIGHT('Indicator Date'!AL106,4))</f>
        <v>2016</v>
      </c>
      <c r="AM106" s="225" t="n">
        <f aca="false">IF('Indicator Date'!AM106="","x",'Indicator Date'!AM106)</f>
        <v>2022</v>
      </c>
      <c r="AN106" s="225" t="n">
        <f aca="false">IF('Indicator Date'!AN106="","x",'Indicator Date'!AN106)</f>
        <v>2019</v>
      </c>
      <c r="AO106" s="225" t="n">
        <f aca="false">IF('Indicator Date'!AO106="","x",'Indicator Date'!AO106)</f>
        <v>2020</v>
      </c>
      <c r="AP106" s="225" t="n">
        <f aca="false">IF('Indicator Date'!AP106="","x",'Indicator Date'!AP106)</f>
        <v>2020</v>
      </c>
      <c r="AQ106" s="225" t="n">
        <f aca="false">IF('Indicator Date'!AQ106="","x",'Indicator Date'!AQ106)</f>
        <v>2020</v>
      </c>
      <c r="AR106" s="225" t="n">
        <f aca="false">IF('Indicator Date'!AR106="","x",'Indicator Date'!AR106)</f>
        <v>2020</v>
      </c>
      <c r="AS106" s="225" t="n">
        <f aca="false">IF('Indicator Date'!AS106="","x",'Indicator Date'!AS106)</f>
        <v>2020</v>
      </c>
      <c r="AT106" s="225" t="n">
        <f aca="false">IF('Indicator Date'!AT106="","x",'Indicator Date'!AT106)</f>
        <v>2020</v>
      </c>
      <c r="AU106" s="225" t="n">
        <f aca="false">IF('Indicator Date'!AU106="","x",'Indicator Date'!AU106)</f>
        <v>2020</v>
      </c>
      <c r="AV106" s="225" t="n">
        <f aca="false">IF('Indicator Date'!AV106="","x",'Indicator Date'!AV106)</f>
        <v>2020</v>
      </c>
      <c r="AW106" s="225" t="n">
        <f aca="false">IF('Indicator Date'!AW106="","x",'Indicator Date'!AW106)</f>
        <v>2020</v>
      </c>
      <c r="AX106" s="225" t="n">
        <f aca="false">IF('Indicator Date'!AX106="","x",'Indicator Date'!AX106)</f>
        <v>2020</v>
      </c>
      <c r="AY106" s="225" t="n">
        <f aca="false">IF('Indicator Date'!AY106="","x",'Indicator Date'!AY106)</f>
        <v>2019</v>
      </c>
      <c r="AZ106" s="225" t="n">
        <f aca="false">IF('Indicator Date'!AZ106="","x",'Indicator Date'!AZ106)</f>
        <v>2019</v>
      </c>
      <c r="BA106" s="225" t="n">
        <f aca="false">IF('Indicator Date'!BA106="","x",'Indicator Date'!BA106)</f>
        <v>2020</v>
      </c>
      <c r="BB106" s="225" t="n">
        <f aca="false">IF('Indicator Date'!BB106="","x",'Indicator Date'!BB106)</f>
        <v>2021</v>
      </c>
      <c r="BC106" s="225" t="n">
        <f aca="false">IF('Indicator Date'!BC106="","x",'Indicator Date'!BC106)</f>
        <v>2022</v>
      </c>
      <c r="BD106" s="225" t="n">
        <f aca="false">IF('Indicator Date'!BD106="","x",YEAR('Indicator Date'!BD106))</f>
        <v>2022</v>
      </c>
      <c r="BE106" s="225" t="n">
        <f aca="false">IF('Indicator Date'!BE106="","x",YEAR('Indicator Date'!BE106))</f>
        <v>2022</v>
      </c>
      <c r="BF106" s="225" t="n">
        <f aca="false">IF('Indicator Date'!BF106="","x",'Indicator Date'!BF106)</f>
        <v>2021</v>
      </c>
      <c r="BG106" s="225" t="n">
        <f aca="false">IF('Indicator Date'!BG106="","x",'Indicator Date'!BG106)</f>
        <v>2020</v>
      </c>
      <c r="BH106" s="225" t="n">
        <f aca="false">IF('Indicator Date'!BH106="","x",'Indicator Date'!BH106)</f>
        <v>2020</v>
      </c>
      <c r="BI106" s="225" t="n">
        <f aca="false">IF('Indicator Date'!BI106="","x",'Indicator Date'!BI106)</f>
        <v>2015</v>
      </c>
      <c r="BJ106" s="225" t="n">
        <f aca="false">IF('Indicator Date'!BJ106="","x",'Indicator Date'!BJ106)</f>
        <v>2020</v>
      </c>
      <c r="BK106" s="225" t="n">
        <f aca="false">IF('Indicator Date'!BK106="","x",'Indicator Date'!BK106)</f>
        <v>2021</v>
      </c>
      <c r="BL106" s="225" t="n">
        <f aca="false">IF('Indicator Date'!BL106="","x",'Indicator Date'!BL106)</f>
        <v>2020</v>
      </c>
      <c r="BM106" s="225" t="n">
        <f aca="false">IF('Indicator Date'!BM106="","x",'Indicator Date'!BM106)</f>
        <v>2015</v>
      </c>
      <c r="BN106" s="225" t="n">
        <f aca="false">IF('Indicator Date'!BN106="","x",'Indicator Date'!BN106)</f>
        <v>2019</v>
      </c>
      <c r="BO106" s="225" t="n">
        <f aca="false">IF('Indicator Date'!BO106="","x",'Indicator Date'!BO106)</f>
        <v>2020</v>
      </c>
      <c r="BP106" s="225" t="n">
        <f aca="false">IF('Indicator Date'!BP106="","x",'Indicator Date'!BP106)</f>
        <v>2014</v>
      </c>
      <c r="BQ106" s="225" t="n">
        <f aca="false">IF('Indicator Date'!BQ106="","x",'Indicator Date'!BQ106)</f>
        <v>2020</v>
      </c>
      <c r="BR106" s="225" t="n">
        <f aca="false">IF('Indicator Date'!BR106="","x",'Indicator Date'!BR106)</f>
        <v>2020</v>
      </c>
      <c r="BS106" s="225" t="n">
        <f aca="false">IF('Indicator Date'!BS106="","x",'Indicator Date'!BS106)</f>
        <v>2016</v>
      </c>
      <c r="BT106" s="225" t="n">
        <f aca="false">IF('Indicator Date'!BT106="","x",'Indicator Date'!BT106)</f>
        <v>2020</v>
      </c>
      <c r="BU106" s="225" t="n">
        <f aca="false">IF('Indicator Date'!BU106="","x",'Indicator Date'!BU106)</f>
        <v>2020</v>
      </c>
      <c r="BV106" s="225" t="n">
        <f aca="false">IF('Indicator Date'!BV106="","x",'Indicator Date'!BV106)</f>
        <v>2020</v>
      </c>
      <c r="BW106" s="225" t="n">
        <f aca="false">IF('Indicator Date'!BW106="","x",'Indicator Date'!BW106)</f>
        <v>2019</v>
      </c>
      <c r="BX106" s="225" t="n">
        <f aca="false">IF('Indicator Date'!BX106="","x",'Indicator Date'!BX106)</f>
        <v>2017</v>
      </c>
      <c r="BY106" s="225" t="n">
        <f aca="false">IF('Indicator Date'!BY106="","x",'Indicator Date'!BY106)</f>
        <v>2020</v>
      </c>
      <c r="BZ106" s="225" t="n">
        <f aca="false">IF('Indicator Date'!BZ106="","x",'Indicator Date'!BZ106)</f>
        <v>2021</v>
      </c>
      <c r="CA106" s="225" t="n">
        <f aca="false">IF('Indicator Date'!CA106="","x",'Indicator Date'!CA106)</f>
        <v>2015</v>
      </c>
    </row>
    <row r="107" customFormat="false" ht="14.5" hidden="false" customHeight="false" outlineLevel="0" collapsed="false">
      <c r="A107" s="178" t="str">
        <f aca="false">'Indicator Data'!A109</f>
        <v>Malaysia</v>
      </c>
      <c r="B107" s="220" t="str">
        <f aca="false">'Indicator Data'!B109</f>
        <v>MYS</v>
      </c>
      <c r="C107" s="225" t="n">
        <f aca="false">IF('Indicator Date'!C107="","x",'Indicator Date'!C107)</f>
        <v>2015</v>
      </c>
      <c r="D107" s="225" t="n">
        <f aca="false">IF('Indicator Date'!D107="","x",'Indicator Date'!D107)</f>
        <v>2015</v>
      </c>
      <c r="E107" s="225" t="n">
        <f aca="false">IF('Indicator Date'!E107="","x",'Indicator Date'!E107)</f>
        <v>2015</v>
      </c>
      <c r="F107" s="225" t="n">
        <f aca="false">IF('Indicator Date'!F107="","x",'Indicator Date'!F107)</f>
        <v>2015</v>
      </c>
      <c r="G107" s="225" t="n">
        <f aca="false">IF('Indicator Date'!G107="","x",'Indicator Date'!G107)</f>
        <v>2015</v>
      </c>
      <c r="H107" s="225" t="n">
        <f aca="false">IF('Indicator Date'!H107="","x",'Indicator Date'!H107)</f>
        <v>2015</v>
      </c>
      <c r="I107" s="225" t="n">
        <f aca="false">IF('Indicator Date'!I107="","x",'Indicator Date'!I107)</f>
        <v>2015</v>
      </c>
      <c r="J107" s="225" t="n">
        <f aca="false">IF('Indicator Date'!J107="","x",'Indicator Date'!J107)</f>
        <v>2021</v>
      </c>
      <c r="K107" s="225" t="n">
        <f aca="false">IF('Indicator Date'!K107="","x",'Indicator Date'!K107)</f>
        <v>2021</v>
      </c>
      <c r="L107" s="225" t="n">
        <f aca="false">IF('Indicator Date'!L107="","x",'Indicator Date'!L107)</f>
        <v>2020</v>
      </c>
      <c r="M107" s="225" t="n">
        <f aca="false">IF('Indicator Date'!M107="","x",'Indicator Date'!M107)</f>
        <v>2015</v>
      </c>
      <c r="N107" s="225" t="n">
        <f aca="false">IF('Indicator Date'!N107="","x",'Indicator Date'!N107)</f>
        <v>2015</v>
      </c>
      <c r="O107" s="225" t="n">
        <f aca="false">IF('Indicator Date'!O107="","x",'Indicator Date'!O107)</f>
        <v>2015</v>
      </c>
      <c r="P107" s="225" t="n">
        <f aca="false">IF('Indicator Date'!P107="","x",'Indicator Date'!P107)</f>
        <v>2015</v>
      </c>
      <c r="Q107" s="225" t="n">
        <f aca="false">IF('Indicator Date'!Q107="","x",'Indicator Date'!Q107)</f>
        <v>2020</v>
      </c>
      <c r="R107" s="225" t="n">
        <f aca="false">IF('Indicator Date'!R107="","x",'Indicator Date'!R107)</f>
        <v>2020</v>
      </c>
      <c r="S107" s="225" t="n">
        <f aca="false">IF('Indicator Date'!S107="","x",'Indicator Date'!S107)</f>
        <v>2020</v>
      </c>
      <c r="T107" s="225" t="n">
        <f aca="false">IF('Indicator Date'!T107="","x",'Indicator Date'!T107)</f>
        <v>2020</v>
      </c>
      <c r="U107" s="225" t="n">
        <f aca="false">IF('Indicator Date'!U107="","x",'Indicator Date'!U107)</f>
        <v>2015</v>
      </c>
      <c r="V107" s="225" t="n">
        <f aca="false">IF('Indicator Date'!V107="","x",'Indicator Date'!V107)</f>
        <v>2015</v>
      </c>
      <c r="W107" s="225" t="n">
        <f aca="false">IF('Indicator Date'!W107="","x",'Indicator Date'!W107)</f>
        <v>2015</v>
      </c>
      <c r="X107" s="225" t="n">
        <f aca="false">IF('Indicator Date'!X107="","x",'Indicator Date'!X107)</f>
        <v>2020</v>
      </c>
      <c r="Y107" s="225" t="n">
        <f aca="false">IF('Indicator Date'!Y107="","x",'Indicator Date'!Y107)</f>
        <v>2020</v>
      </c>
      <c r="Z107" s="225" t="n">
        <f aca="false">IF('Indicator Date'!Z107="","x",'Indicator Date'!Z107)</f>
        <v>2020</v>
      </c>
      <c r="AA107" s="225" t="n">
        <f aca="false">IF('Indicator Date'!AA107="","x",'Indicator Date'!AA107)</f>
        <v>2000</v>
      </c>
      <c r="AB107" s="225" t="n">
        <f aca="false">IF('Indicator Date'!AB107="","x",'Indicator Date'!AB107)</f>
        <v>2016</v>
      </c>
      <c r="AC107" s="225" t="str">
        <f aca="false">IF('Indicator Date'!AC107="","x",'Indicator Date'!AC107)</f>
        <v>x</v>
      </c>
      <c r="AD107" s="225" t="n">
        <f aca="false">IF('Indicator Date'!AD107="","x",'Indicator Date'!AD107)</f>
        <v>2017</v>
      </c>
      <c r="AE107" s="225" t="n">
        <f aca="false">IF('Indicator Date'!AE107="","x",'Indicator Date'!AE107)</f>
        <v>2020</v>
      </c>
      <c r="AF107" s="225" t="str">
        <f aca="false">IF('Indicator Date'!AF107="","x",'Indicator Date'!AF107)</f>
        <v>x</v>
      </c>
      <c r="AG107" s="225" t="n">
        <f aca="false">IF('Indicator Date'!AG107="","x",'Indicator Date'!AG107)</f>
        <v>2020</v>
      </c>
      <c r="AH107" s="225" t="n">
        <f aca="false">IF('Indicator Date'!AH107="","x",'Indicator Date'!AH107)</f>
        <v>2022</v>
      </c>
      <c r="AI107" s="225" t="n">
        <f aca="false">IF('Indicator Date'!AI107="","x",'Indicator Date'!AI107)</f>
        <v>2021</v>
      </c>
      <c r="AJ107" s="225" t="n">
        <f aca="false">IF('Indicator Date'!AJ107="","x",'Indicator Date'!AJ107)</f>
        <v>2021</v>
      </c>
      <c r="AK107" s="225" t="n">
        <f aca="false">IF('Indicator Date'!AK107="","x",'Indicator Date'!AK107)</f>
        <v>2019</v>
      </c>
      <c r="AL107" s="225" t="str">
        <f aca="false">IF('Indicator Date'!AL107="","x",RIGHT('Indicator Date'!AL107,4))</f>
        <v>x</v>
      </c>
      <c r="AM107" s="225" t="n">
        <f aca="false">IF('Indicator Date'!AM107="","x",'Indicator Date'!AM107)</f>
        <v>2022</v>
      </c>
      <c r="AN107" s="225" t="n">
        <f aca="false">IF('Indicator Date'!AN107="","x",'Indicator Date'!AN107)</f>
        <v>2019</v>
      </c>
      <c r="AO107" s="225" t="n">
        <f aca="false">IF('Indicator Date'!AO107="","x",'Indicator Date'!AO107)</f>
        <v>2020</v>
      </c>
      <c r="AP107" s="225" t="n">
        <f aca="false">IF('Indicator Date'!AP107="","x",'Indicator Date'!AP107)</f>
        <v>2020</v>
      </c>
      <c r="AQ107" s="225" t="n">
        <f aca="false">IF('Indicator Date'!AQ107="","x",'Indicator Date'!AQ107)</f>
        <v>2020</v>
      </c>
      <c r="AR107" s="225" t="n">
        <f aca="false">IF('Indicator Date'!AR107="","x",'Indicator Date'!AR107)</f>
        <v>2020</v>
      </c>
      <c r="AS107" s="225" t="n">
        <f aca="false">IF('Indicator Date'!AS107="","x",'Indicator Date'!AS107)</f>
        <v>2019</v>
      </c>
      <c r="AT107" s="225" t="n">
        <f aca="false">IF('Indicator Date'!AT107="","x",'Indicator Date'!AT107)</f>
        <v>2020</v>
      </c>
      <c r="AU107" s="225" t="n">
        <f aca="false">IF('Indicator Date'!AU107="","x",'Indicator Date'!AU107)</f>
        <v>2020</v>
      </c>
      <c r="AV107" s="225" t="n">
        <f aca="false">IF('Indicator Date'!AV107="","x",'Indicator Date'!AV107)</f>
        <v>2020</v>
      </c>
      <c r="AW107" s="225" t="n">
        <f aca="false">IF('Indicator Date'!AW107="","x",'Indicator Date'!AW107)</f>
        <v>2020</v>
      </c>
      <c r="AX107" s="225" t="n">
        <f aca="false">IF('Indicator Date'!AX107="","x",'Indicator Date'!AX107)</f>
        <v>2020</v>
      </c>
      <c r="AY107" s="225" t="n">
        <f aca="false">IF('Indicator Date'!AY107="","x",'Indicator Date'!AY107)</f>
        <v>2019</v>
      </c>
      <c r="AZ107" s="225" t="n">
        <f aca="false">IF('Indicator Date'!AZ107="","x",'Indicator Date'!AZ107)</f>
        <v>2015</v>
      </c>
      <c r="BA107" s="225" t="n">
        <f aca="false">IF('Indicator Date'!BA107="","x",'Indicator Date'!BA107)</f>
        <v>2020</v>
      </c>
      <c r="BB107" s="225" t="n">
        <f aca="false">IF('Indicator Date'!BB107="","x",'Indicator Date'!BB107)</f>
        <v>2021</v>
      </c>
      <c r="BC107" s="225" t="n">
        <f aca="false">IF('Indicator Date'!BC107="","x",'Indicator Date'!BC107)</f>
        <v>2022</v>
      </c>
      <c r="BD107" s="225" t="n">
        <f aca="false">IF('Indicator Date'!BD107="","x",YEAR('Indicator Date'!BD107))</f>
        <v>2022</v>
      </c>
      <c r="BE107" s="225" t="n">
        <f aca="false">IF('Indicator Date'!BE107="","x",YEAR('Indicator Date'!BE107))</f>
        <v>2021</v>
      </c>
      <c r="BF107" s="225" t="n">
        <f aca="false">IF('Indicator Date'!BF107="","x",'Indicator Date'!BF107)</f>
        <v>2021</v>
      </c>
      <c r="BG107" s="225" t="n">
        <f aca="false">IF('Indicator Date'!BG107="","x",'Indicator Date'!BG107)</f>
        <v>2020</v>
      </c>
      <c r="BH107" s="225" t="n">
        <f aca="false">IF('Indicator Date'!BH107="","x",'Indicator Date'!BH107)</f>
        <v>2020</v>
      </c>
      <c r="BI107" s="225" t="n">
        <f aca="false">IF('Indicator Date'!BI107="","x",'Indicator Date'!BI107)</f>
        <v>2013</v>
      </c>
      <c r="BJ107" s="225" t="n">
        <f aca="false">IF('Indicator Date'!BJ107="","x",'Indicator Date'!BJ107)</f>
        <v>2020</v>
      </c>
      <c r="BK107" s="225" t="n">
        <f aca="false">IF('Indicator Date'!BK107="","x",'Indicator Date'!BK107)</f>
        <v>2021</v>
      </c>
      <c r="BL107" s="225" t="n">
        <f aca="false">IF('Indicator Date'!BL107="","x",'Indicator Date'!BL107)</f>
        <v>2020</v>
      </c>
      <c r="BM107" s="225" t="n">
        <f aca="false">IF('Indicator Date'!BM107="","x",'Indicator Date'!BM107)</f>
        <v>2019</v>
      </c>
      <c r="BN107" s="225" t="n">
        <f aca="false">IF('Indicator Date'!BN107="","x",'Indicator Date'!BN107)</f>
        <v>2020</v>
      </c>
      <c r="BO107" s="225" t="n">
        <f aca="false">IF('Indicator Date'!BO107="","x",'Indicator Date'!BO107)</f>
        <v>2020</v>
      </c>
      <c r="BP107" s="225" t="n">
        <f aca="false">IF('Indicator Date'!BP107="","x",'Indicator Date'!BP107)</f>
        <v>2014</v>
      </c>
      <c r="BQ107" s="225" t="n">
        <f aca="false">IF('Indicator Date'!BQ107="","x",'Indicator Date'!BQ107)</f>
        <v>2018</v>
      </c>
      <c r="BR107" s="225" t="n">
        <f aca="false">IF('Indicator Date'!BR107="","x",'Indicator Date'!BR107)</f>
        <v>2018</v>
      </c>
      <c r="BS107" s="225" t="n">
        <f aca="false">IF('Indicator Date'!BS107="","x",'Indicator Date'!BS107)</f>
        <v>2015</v>
      </c>
      <c r="BT107" s="225" t="n">
        <f aca="false">IF('Indicator Date'!BT107="","x",'Indicator Date'!BT107)</f>
        <v>2020</v>
      </c>
      <c r="BU107" s="225" t="n">
        <f aca="false">IF('Indicator Date'!BU107="","x",'Indicator Date'!BU107)</f>
        <v>2020</v>
      </c>
      <c r="BV107" s="225" t="str">
        <f aca="false">IF('Indicator Date'!BV107="","x",'Indicator Date'!BV107)</f>
        <v>x</v>
      </c>
      <c r="BW107" s="225" t="n">
        <f aca="false">IF('Indicator Date'!BW107="","x",'Indicator Date'!BW107)</f>
        <v>2019</v>
      </c>
      <c r="BX107" s="225" t="n">
        <f aca="false">IF('Indicator Date'!BX107="","x",'Indicator Date'!BX107)</f>
        <v>2017</v>
      </c>
      <c r="BY107" s="225" t="n">
        <f aca="false">IF('Indicator Date'!BY107="","x",'Indicator Date'!BY107)</f>
        <v>2020</v>
      </c>
      <c r="BZ107" s="225" t="n">
        <f aca="false">IF('Indicator Date'!BZ107="","x",'Indicator Date'!BZ107)</f>
        <v>2021</v>
      </c>
      <c r="CA107" s="225" t="n">
        <f aca="false">IF('Indicator Date'!CA107="","x",'Indicator Date'!CA107)</f>
        <v>2015</v>
      </c>
    </row>
    <row r="108" customFormat="false" ht="14.5" hidden="false" customHeight="false" outlineLevel="0" collapsed="false">
      <c r="A108" s="178" t="str">
        <f aca="false">'Indicator Data'!A110</f>
        <v>Maldives</v>
      </c>
      <c r="B108" s="220" t="str">
        <f aca="false">'Indicator Data'!B110</f>
        <v>MDV</v>
      </c>
      <c r="C108" s="225" t="n">
        <f aca="false">IF('Indicator Date'!C108="","x",'Indicator Date'!C108)</f>
        <v>2015</v>
      </c>
      <c r="D108" s="225" t="n">
        <f aca="false">IF('Indicator Date'!D108="","x",'Indicator Date'!D108)</f>
        <v>2015</v>
      </c>
      <c r="E108" s="225" t="n">
        <f aca="false">IF('Indicator Date'!E108="","x",'Indicator Date'!E108)</f>
        <v>2015</v>
      </c>
      <c r="F108" s="225" t="n">
        <f aca="false">IF('Indicator Date'!F108="","x",'Indicator Date'!F108)</f>
        <v>2015</v>
      </c>
      <c r="G108" s="225" t="n">
        <f aca="false">IF('Indicator Date'!G108="","x",'Indicator Date'!G108)</f>
        <v>2015</v>
      </c>
      <c r="H108" s="225" t="n">
        <f aca="false">IF('Indicator Date'!H108="","x",'Indicator Date'!H108)</f>
        <v>2015</v>
      </c>
      <c r="I108" s="225" t="n">
        <f aca="false">IF('Indicator Date'!I108="","x",'Indicator Date'!I108)</f>
        <v>2015</v>
      </c>
      <c r="J108" s="225" t="n">
        <f aca="false">IF('Indicator Date'!J108="","x",'Indicator Date'!J108)</f>
        <v>2021</v>
      </c>
      <c r="K108" s="225" t="n">
        <f aca="false">IF('Indicator Date'!K108="","x",'Indicator Date'!K108)</f>
        <v>2021</v>
      </c>
      <c r="L108" s="225" t="str">
        <f aca="false">IF('Indicator Date'!L108="","x",'Indicator Date'!L108)</f>
        <v>x</v>
      </c>
      <c r="M108" s="225" t="n">
        <f aca="false">IF('Indicator Date'!M108="","x",'Indicator Date'!M108)</f>
        <v>2015</v>
      </c>
      <c r="N108" s="225" t="n">
        <f aca="false">IF('Indicator Date'!N108="","x",'Indicator Date'!N108)</f>
        <v>2015</v>
      </c>
      <c r="O108" s="225" t="n">
        <f aca="false">IF('Indicator Date'!O108="","x",'Indicator Date'!O108)</f>
        <v>2015</v>
      </c>
      <c r="P108" s="225" t="n">
        <f aca="false">IF('Indicator Date'!P108="","x",'Indicator Date'!P108)</f>
        <v>2015</v>
      </c>
      <c r="Q108" s="225" t="n">
        <f aca="false">IF('Indicator Date'!Q108="","x",'Indicator Date'!Q108)</f>
        <v>2020</v>
      </c>
      <c r="R108" s="225" t="n">
        <f aca="false">IF('Indicator Date'!R108="","x",'Indicator Date'!R108)</f>
        <v>2020</v>
      </c>
      <c r="S108" s="225" t="n">
        <f aca="false">IF('Indicator Date'!S108="","x",'Indicator Date'!S108)</f>
        <v>2020</v>
      </c>
      <c r="T108" s="225" t="n">
        <f aca="false">IF('Indicator Date'!T108="","x",'Indicator Date'!T108)</f>
        <v>2020</v>
      </c>
      <c r="U108" s="225" t="n">
        <f aca="false">IF('Indicator Date'!U108="","x",'Indicator Date'!U108)</f>
        <v>2015</v>
      </c>
      <c r="V108" s="225" t="n">
        <f aca="false">IF('Indicator Date'!V108="","x",'Indicator Date'!V108)</f>
        <v>2015</v>
      </c>
      <c r="W108" s="225" t="n">
        <f aca="false">IF('Indicator Date'!W108="","x",'Indicator Date'!W108)</f>
        <v>2015</v>
      </c>
      <c r="X108" s="225" t="n">
        <f aca="false">IF('Indicator Date'!X108="","x",'Indicator Date'!X108)</f>
        <v>2020</v>
      </c>
      <c r="Y108" s="225" t="n">
        <f aca="false">IF('Indicator Date'!Y108="","x",'Indicator Date'!Y108)</f>
        <v>2020</v>
      </c>
      <c r="Z108" s="225" t="n">
        <f aca="false">IF('Indicator Date'!Z108="","x",'Indicator Date'!Z108)</f>
        <v>2020</v>
      </c>
      <c r="AA108" s="225" t="n">
        <f aca="false">IF('Indicator Date'!AA108="","x",'Indicator Date'!AA108)</f>
        <v>2017</v>
      </c>
      <c r="AB108" s="225" t="n">
        <f aca="false">IF('Indicator Date'!AB108="","x",'Indicator Date'!AB108)</f>
        <v>2020</v>
      </c>
      <c r="AC108" s="225" t="n">
        <f aca="false">IF('Indicator Date'!AC108="","x",'Indicator Date'!AC108)</f>
        <v>2020</v>
      </c>
      <c r="AD108" s="225" t="n">
        <f aca="false">IF('Indicator Date'!AD108="","x",'Indicator Date'!AD108)</f>
        <v>2013</v>
      </c>
      <c r="AE108" s="225" t="n">
        <f aca="false">IF('Indicator Date'!AE108="","x",'Indicator Date'!AE108)</f>
        <v>2020</v>
      </c>
      <c r="AF108" s="225" t="n">
        <f aca="false">IF('Indicator Date'!AF108="","x",'Indicator Date'!AF108)</f>
        <v>2018</v>
      </c>
      <c r="AG108" s="225" t="n">
        <f aca="false">IF('Indicator Date'!AG108="","x",'Indicator Date'!AG108)</f>
        <v>2020</v>
      </c>
      <c r="AH108" s="225" t="n">
        <f aca="false">IF('Indicator Date'!AH108="","x",'Indicator Date'!AH108)</f>
        <v>2022</v>
      </c>
      <c r="AI108" s="225" t="n">
        <f aca="false">IF('Indicator Date'!AI108="","x",'Indicator Date'!AI108)</f>
        <v>2021</v>
      </c>
      <c r="AJ108" s="225" t="n">
        <f aca="false">IF('Indicator Date'!AJ108="","x",'Indicator Date'!AJ108)</f>
        <v>2021</v>
      </c>
      <c r="AK108" s="225" t="n">
        <f aca="false">IF('Indicator Date'!AK108="","x",'Indicator Date'!AK108)</f>
        <v>2019</v>
      </c>
      <c r="AL108" s="225" t="str">
        <f aca="false">IF('Indicator Date'!AL108="","x",RIGHT('Indicator Date'!AL108,4))</f>
        <v>2017</v>
      </c>
      <c r="AM108" s="225" t="n">
        <f aca="false">IF('Indicator Date'!AM108="","x",'Indicator Date'!AM108)</f>
        <v>2022</v>
      </c>
      <c r="AN108" s="225" t="n">
        <f aca="false">IF('Indicator Date'!AN108="","x",'Indicator Date'!AN108)</f>
        <v>2019</v>
      </c>
      <c r="AO108" s="225" t="n">
        <f aca="false">IF('Indicator Date'!AO108="","x",'Indicator Date'!AO108)</f>
        <v>2020</v>
      </c>
      <c r="AP108" s="225" t="n">
        <f aca="false">IF('Indicator Date'!AP108="","x",'Indicator Date'!AP108)</f>
        <v>2020</v>
      </c>
      <c r="AQ108" s="225" t="n">
        <f aca="false">IF('Indicator Date'!AQ108="","x",'Indicator Date'!AQ108)</f>
        <v>2020</v>
      </c>
      <c r="AR108" s="225" t="n">
        <f aca="false">IF('Indicator Date'!AR108="","x",'Indicator Date'!AR108)</f>
        <v>2020</v>
      </c>
      <c r="AS108" s="225" t="n">
        <f aca="false">IF('Indicator Date'!AS108="","x",'Indicator Date'!AS108)</f>
        <v>2017</v>
      </c>
      <c r="AT108" s="225" t="n">
        <f aca="false">IF('Indicator Date'!AT108="","x",'Indicator Date'!AT108)</f>
        <v>2020</v>
      </c>
      <c r="AU108" s="225" t="str">
        <f aca="false">IF('Indicator Date'!AU108="","x",'Indicator Date'!AU108)</f>
        <v>x</v>
      </c>
      <c r="AV108" s="225" t="str">
        <f aca="false">IF('Indicator Date'!AV108="","x",'Indicator Date'!AV108)</f>
        <v>x</v>
      </c>
      <c r="AW108" s="225" t="str">
        <f aca="false">IF('Indicator Date'!AW108="","x",'Indicator Date'!AW108)</f>
        <v>x</v>
      </c>
      <c r="AX108" s="225" t="n">
        <f aca="false">IF('Indicator Date'!AX108="","x",'Indicator Date'!AX108)</f>
        <v>2020</v>
      </c>
      <c r="AY108" s="225" t="n">
        <f aca="false">IF('Indicator Date'!AY108="","x",'Indicator Date'!AY108)</f>
        <v>2019</v>
      </c>
      <c r="AZ108" s="225" t="n">
        <f aca="false">IF('Indicator Date'!AZ108="","x",'Indicator Date'!AZ108)</f>
        <v>2019</v>
      </c>
      <c r="BA108" s="225" t="n">
        <f aca="false">IF('Indicator Date'!BA108="","x",'Indicator Date'!BA108)</f>
        <v>2020</v>
      </c>
      <c r="BB108" s="225" t="n">
        <f aca="false">IF('Indicator Date'!BB108="","x",'Indicator Date'!BB108)</f>
        <v>2021</v>
      </c>
      <c r="BC108" s="225" t="n">
        <f aca="false">IF('Indicator Date'!BC108="","x",'Indicator Date'!BC108)</f>
        <v>2022</v>
      </c>
      <c r="BD108" s="225" t="str">
        <f aca="false">IF('Indicator Date'!BD108="","x",YEAR('Indicator Date'!BD108))</f>
        <v>x</v>
      </c>
      <c r="BE108" s="225" t="n">
        <f aca="false">IF('Indicator Date'!BE108="","x",YEAR('Indicator Date'!BE108))</f>
        <v>2021</v>
      </c>
      <c r="BF108" s="225" t="n">
        <f aca="false">IF('Indicator Date'!BF108="","x",'Indicator Date'!BF108)</f>
        <v>2021</v>
      </c>
      <c r="BG108" s="225" t="n">
        <f aca="false">IF('Indicator Date'!BG108="","x",'Indicator Date'!BG108)</f>
        <v>2020</v>
      </c>
      <c r="BH108" s="225" t="n">
        <f aca="false">IF('Indicator Date'!BH108="","x",'Indicator Date'!BH108)</f>
        <v>2020</v>
      </c>
      <c r="BI108" s="225" t="n">
        <f aca="false">IF('Indicator Date'!BI108="","x",'Indicator Date'!BI108)</f>
        <v>2013</v>
      </c>
      <c r="BJ108" s="225" t="n">
        <f aca="false">IF('Indicator Date'!BJ108="","x",'Indicator Date'!BJ108)</f>
        <v>2019</v>
      </c>
      <c r="BK108" s="225" t="n">
        <f aca="false">IF('Indicator Date'!BK108="","x",'Indicator Date'!BK108)</f>
        <v>2021</v>
      </c>
      <c r="BL108" s="225" t="n">
        <f aca="false">IF('Indicator Date'!BL108="","x",'Indicator Date'!BL108)</f>
        <v>2020</v>
      </c>
      <c r="BM108" s="225" t="n">
        <f aca="false">IF('Indicator Date'!BM108="","x",'Indicator Date'!BM108)</f>
        <v>2016</v>
      </c>
      <c r="BN108" s="225" t="n">
        <f aca="false">IF('Indicator Date'!BN108="","x",'Indicator Date'!BN108)</f>
        <v>2020</v>
      </c>
      <c r="BO108" s="225" t="n">
        <f aca="false">IF('Indicator Date'!BO108="","x",'Indicator Date'!BO108)</f>
        <v>2020</v>
      </c>
      <c r="BP108" s="225" t="n">
        <f aca="false">IF('Indicator Date'!BP108="","x",'Indicator Date'!BP108)</f>
        <v>2014</v>
      </c>
      <c r="BQ108" s="225" t="n">
        <f aca="false">IF('Indicator Date'!BQ108="","x",'Indicator Date'!BQ108)</f>
        <v>2020</v>
      </c>
      <c r="BR108" s="225" t="n">
        <f aca="false">IF('Indicator Date'!BR108="","x",'Indicator Date'!BR108)</f>
        <v>2020</v>
      </c>
      <c r="BS108" s="225" t="n">
        <f aca="false">IF('Indicator Date'!BS108="","x",'Indicator Date'!BS108)</f>
        <v>2016</v>
      </c>
      <c r="BT108" s="225" t="n">
        <f aca="false">IF('Indicator Date'!BT108="","x",'Indicator Date'!BT108)</f>
        <v>2020</v>
      </c>
      <c r="BU108" s="225" t="n">
        <f aca="false">IF('Indicator Date'!BU108="","x",'Indicator Date'!BU108)</f>
        <v>2020</v>
      </c>
      <c r="BV108" s="225" t="str">
        <f aca="false">IF('Indicator Date'!BV108="","x",'Indicator Date'!BV108)</f>
        <v>x</v>
      </c>
      <c r="BW108" s="225" t="n">
        <f aca="false">IF('Indicator Date'!BW108="","x",'Indicator Date'!BW108)</f>
        <v>2019</v>
      </c>
      <c r="BX108" s="225" t="n">
        <f aca="false">IF('Indicator Date'!BX108="","x",'Indicator Date'!BX108)</f>
        <v>2017</v>
      </c>
      <c r="BY108" s="225" t="n">
        <f aca="false">IF('Indicator Date'!BY108="","x",'Indicator Date'!BY108)</f>
        <v>2020</v>
      </c>
      <c r="BZ108" s="225" t="n">
        <f aca="false">IF('Indicator Date'!BZ108="","x",'Indicator Date'!BZ108)</f>
        <v>2021</v>
      </c>
      <c r="CA108" s="225" t="n">
        <f aca="false">IF('Indicator Date'!CA108="","x",'Indicator Date'!CA108)</f>
        <v>2015</v>
      </c>
    </row>
    <row r="109" customFormat="false" ht="14.5" hidden="false" customHeight="false" outlineLevel="0" collapsed="false">
      <c r="A109" s="178" t="str">
        <f aca="false">'Indicator Data'!A111</f>
        <v>Mali</v>
      </c>
      <c r="B109" s="220" t="str">
        <f aca="false">'Indicator Data'!B111</f>
        <v>MLI</v>
      </c>
      <c r="C109" s="225" t="n">
        <f aca="false">IF('Indicator Date'!C109="","x",'Indicator Date'!C109)</f>
        <v>2015</v>
      </c>
      <c r="D109" s="225" t="n">
        <f aca="false">IF('Indicator Date'!D109="","x",'Indicator Date'!D109)</f>
        <v>2015</v>
      </c>
      <c r="E109" s="225" t="n">
        <f aca="false">IF('Indicator Date'!E109="","x",'Indicator Date'!E109)</f>
        <v>2015</v>
      </c>
      <c r="F109" s="225" t="n">
        <f aca="false">IF('Indicator Date'!F109="","x",'Indicator Date'!F109)</f>
        <v>2015</v>
      </c>
      <c r="G109" s="225" t="n">
        <f aca="false">IF('Indicator Date'!G109="","x",'Indicator Date'!G109)</f>
        <v>2015</v>
      </c>
      <c r="H109" s="225" t="n">
        <f aca="false">IF('Indicator Date'!H109="","x",'Indicator Date'!H109)</f>
        <v>2015</v>
      </c>
      <c r="I109" s="225" t="n">
        <f aca="false">IF('Indicator Date'!I109="","x",'Indicator Date'!I109)</f>
        <v>2015</v>
      </c>
      <c r="J109" s="225" t="n">
        <f aca="false">IF('Indicator Date'!J109="","x",'Indicator Date'!J109)</f>
        <v>2021</v>
      </c>
      <c r="K109" s="225" t="n">
        <f aca="false">IF('Indicator Date'!K109="","x",'Indicator Date'!K109)</f>
        <v>2021</v>
      </c>
      <c r="L109" s="225" t="n">
        <f aca="false">IF('Indicator Date'!L109="","x",'Indicator Date'!L109)</f>
        <v>2020</v>
      </c>
      <c r="M109" s="225" t="n">
        <f aca="false">IF('Indicator Date'!M109="","x",'Indicator Date'!M109)</f>
        <v>2015</v>
      </c>
      <c r="N109" s="225" t="n">
        <f aca="false">IF('Indicator Date'!N109="","x",'Indicator Date'!N109)</f>
        <v>2015</v>
      </c>
      <c r="O109" s="225" t="n">
        <f aca="false">IF('Indicator Date'!O109="","x",'Indicator Date'!O109)</f>
        <v>2015</v>
      </c>
      <c r="P109" s="225" t="n">
        <f aca="false">IF('Indicator Date'!P109="","x",'Indicator Date'!P109)</f>
        <v>2015</v>
      </c>
      <c r="Q109" s="225" t="n">
        <f aca="false">IF('Indicator Date'!Q109="","x",'Indicator Date'!Q109)</f>
        <v>2020</v>
      </c>
      <c r="R109" s="225" t="n">
        <f aca="false">IF('Indicator Date'!R109="","x",'Indicator Date'!R109)</f>
        <v>2020</v>
      </c>
      <c r="S109" s="225" t="n">
        <f aca="false">IF('Indicator Date'!S109="","x",'Indicator Date'!S109)</f>
        <v>2020</v>
      </c>
      <c r="T109" s="225" t="n">
        <f aca="false">IF('Indicator Date'!T109="","x",'Indicator Date'!T109)</f>
        <v>2020</v>
      </c>
      <c r="U109" s="225" t="n">
        <f aca="false">IF('Indicator Date'!U109="","x",'Indicator Date'!U109)</f>
        <v>2015</v>
      </c>
      <c r="V109" s="225" t="n">
        <f aca="false">IF('Indicator Date'!V109="","x",'Indicator Date'!V109)</f>
        <v>2015</v>
      </c>
      <c r="W109" s="225" t="n">
        <f aca="false">IF('Indicator Date'!W109="","x",'Indicator Date'!W109)</f>
        <v>2015</v>
      </c>
      <c r="X109" s="225" t="n">
        <f aca="false">IF('Indicator Date'!X109="","x",'Indicator Date'!X109)</f>
        <v>2020</v>
      </c>
      <c r="Y109" s="225" t="n">
        <f aca="false">IF('Indicator Date'!Y109="","x",'Indicator Date'!Y109)</f>
        <v>2020</v>
      </c>
      <c r="Z109" s="225" t="n">
        <f aca="false">IF('Indicator Date'!Z109="","x",'Indicator Date'!Z109)</f>
        <v>2020</v>
      </c>
      <c r="AA109" s="225" t="n">
        <f aca="false">IF('Indicator Date'!AA109="","x",'Indicator Date'!AA109)</f>
        <v>2018</v>
      </c>
      <c r="AB109" s="225" t="n">
        <f aca="false">IF('Indicator Date'!AB109="","x",'Indicator Date'!AB109)</f>
        <v>2020</v>
      </c>
      <c r="AC109" s="225" t="n">
        <f aca="false">IF('Indicator Date'!AC109="","x",'Indicator Date'!AC109)</f>
        <v>2020</v>
      </c>
      <c r="AD109" s="225" t="n">
        <f aca="false">IF('Indicator Date'!AD109="","x",'Indicator Date'!AD109)</f>
        <v>2018</v>
      </c>
      <c r="AE109" s="225" t="n">
        <f aca="false">IF('Indicator Date'!AE109="","x",'Indicator Date'!AE109)</f>
        <v>2020</v>
      </c>
      <c r="AF109" s="225" t="n">
        <f aca="false">IF('Indicator Date'!AF109="","x",'Indicator Date'!AF109)</f>
        <v>2018</v>
      </c>
      <c r="AG109" s="225" t="n">
        <f aca="false">IF('Indicator Date'!AG109="","x",'Indicator Date'!AG109)</f>
        <v>2020</v>
      </c>
      <c r="AH109" s="225" t="n">
        <f aca="false">IF('Indicator Date'!AH109="","x",'Indicator Date'!AH109)</f>
        <v>2022</v>
      </c>
      <c r="AI109" s="225" t="n">
        <f aca="false">IF('Indicator Date'!AI109="","x",'Indicator Date'!AI109)</f>
        <v>2021</v>
      </c>
      <c r="AJ109" s="225" t="n">
        <f aca="false">IF('Indicator Date'!AJ109="","x",'Indicator Date'!AJ109)</f>
        <v>2021</v>
      </c>
      <c r="AK109" s="225" t="n">
        <f aca="false">IF('Indicator Date'!AK109="","x",'Indicator Date'!AK109)</f>
        <v>2019</v>
      </c>
      <c r="AL109" s="225" t="str">
        <f aca="false">IF('Indicator Date'!AL109="","x",RIGHT('Indicator Date'!AL109,4))</f>
        <v>2018</v>
      </c>
      <c r="AM109" s="225" t="n">
        <f aca="false">IF('Indicator Date'!AM109="","x",'Indicator Date'!AM109)</f>
        <v>2022</v>
      </c>
      <c r="AN109" s="225" t="n">
        <f aca="false">IF('Indicator Date'!AN109="","x",'Indicator Date'!AN109)</f>
        <v>2019</v>
      </c>
      <c r="AO109" s="225" t="n">
        <f aca="false">IF('Indicator Date'!AO109="","x",'Indicator Date'!AO109)</f>
        <v>2020</v>
      </c>
      <c r="AP109" s="225" t="n">
        <f aca="false">IF('Indicator Date'!AP109="","x",'Indicator Date'!AP109)</f>
        <v>2020</v>
      </c>
      <c r="AQ109" s="225" t="n">
        <f aca="false">IF('Indicator Date'!AQ109="","x",'Indicator Date'!AQ109)</f>
        <v>2020</v>
      </c>
      <c r="AR109" s="225" t="n">
        <f aca="false">IF('Indicator Date'!AR109="","x",'Indicator Date'!AR109)</f>
        <v>2020</v>
      </c>
      <c r="AS109" s="225" t="n">
        <f aca="false">IF('Indicator Date'!AS109="","x",'Indicator Date'!AS109)</f>
        <v>2020</v>
      </c>
      <c r="AT109" s="225" t="n">
        <f aca="false">IF('Indicator Date'!AT109="","x",'Indicator Date'!AT109)</f>
        <v>2020</v>
      </c>
      <c r="AU109" s="225" t="n">
        <f aca="false">IF('Indicator Date'!AU109="","x",'Indicator Date'!AU109)</f>
        <v>2020</v>
      </c>
      <c r="AV109" s="225" t="n">
        <f aca="false">IF('Indicator Date'!AV109="","x",'Indicator Date'!AV109)</f>
        <v>2020</v>
      </c>
      <c r="AW109" s="225" t="n">
        <f aca="false">IF('Indicator Date'!AW109="","x",'Indicator Date'!AW109)</f>
        <v>2020</v>
      </c>
      <c r="AX109" s="225" t="n">
        <f aca="false">IF('Indicator Date'!AX109="","x",'Indicator Date'!AX109)</f>
        <v>2020</v>
      </c>
      <c r="AY109" s="225" t="n">
        <f aca="false">IF('Indicator Date'!AY109="","x",'Indicator Date'!AY109)</f>
        <v>2019</v>
      </c>
      <c r="AZ109" s="225" t="n">
        <f aca="false">IF('Indicator Date'!AZ109="","x",'Indicator Date'!AZ109)</f>
        <v>2018</v>
      </c>
      <c r="BA109" s="225" t="n">
        <f aca="false">IF('Indicator Date'!BA109="","x",'Indicator Date'!BA109)</f>
        <v>2020</v>
      </c>
      <c r="BB109" s="225" t="n">
        <f aca="false">IF('Indicator Date'!BB109="","x",'Indicator Date'!BB109)</f>
        <v>2021</v>
      </c>
      <c r="BC109" s="225" t="n">
        <f aca="false">IF('Indicator Date'!BC109="","x",'Indicator Date'!BC109)</f>
        <v>2022</v>
      </c>
      <c r="BD109" s="225" t="n">
        <f aca="false">IF('Indicator Date'!BD109="","x",YEAR('Indicator Date'!BD109))</f>
        <v>2022</v>
      </c>
      <c r="BE109" s="225" t="n">
        <f aca="false">IF('Indicator Date'!BE109="","x",YEAR('Indicator Date'!BE109))</f>
        <v>2021</v>
      </c>
      <c r="BF109" s="225" t="n">
        <f aca="false">IF('Indicator Date'!BF109="","x",'Indicator Date'!BF109)</f>
        <v>2021</v>
      </c>
      <c r="BG109" s="225" t="n">
        <f aca="false">IF('Indicator Date'!BG109="","x",'Indicator Date'!BG109)</f>
        <v>2020</v>
      </c>
      <c r="BH109" s="225" t="n">
        <f aca="false">IF('Indicator Date'!BH109="","x",'Indicator Date'!BH109)</f>
        <v>2020</v>
      </c>
      <c r="BI109" s="225" t="n">
        <f aca="false">IF('Indicator Date'!BI109="","x",'Indicator Date'!BI109)</f>
        <v>2015</v>
      </c>
      <c r="BJ109" s="225" t="n">
        <f aca="false">IF('Indicator Date'!BJ109="","x",'Indicator Date'!BJ109)</f>
        <v>2020</v>
      </c>
      <c r="BK109" s="225" t="n">
        <f aca="false">IF('Indicator Date'!BK109="","x",'Indicator Date'!BK109)</f>
        <v>2021</v>
      </c>
      <c r="BL109" s="225" t="n">
        <f aca="false">IF('Indicator Date'!BL109="","x",'Indicator Date'!BL109)</f>
        <v>2020</v>
      </c>
      <c r="BM109" s="225" t="n">
        <f aca="false">IF('Indicator Date'!BM109="","x",'Indicator Date'!BM109)</f>
        <v>2020</v>
      </c>
      <c r="BN109" s="225" t="n">
        <f aca="false">IF('Indicator Date'!BN109="","x",'Indicator Date'!BN109)</f>
        <v>2020</v>
      </c>
      <c r="BO109" s="225" t="n">
        <f aca="false">IF('Indicator Date'!BO109="","x",'Indicator Date'!BO109)</f>
        <v>2020</v>
      </c>
      <c r="BP109" s="225" t="n">
        <f aca="false">IF('Indicator Date'!BP109="","x",'Indicator Date'!BP109)</f>
        <v>2014</v>
      </c>
      <c r="BQ109" s="225" t="n">
        <f aca="false">IF('Indicator Date'!BQ109="","x",'Indicator Date'!BQ109)</f>
        <v>2020</v>
      </c>
      <c r="BR109" s="225" t="n">
        <f aca="false">IF('Indicator Date'!BR109="","x",'Indicator Date'!BR109)</f>
        <v>2020</v>
      </c>
      <c r="BS109" s="225" t="n">
        <f aca="false">IF('Indicator Date'!BS109="","x",'Indicator Date'!BS109)</f>
        <v>2016</v>
      </c>
      <c r="BT109" s="225" t="n">
        <f aca="false">IF('Indicator Date'!BT109="","x",'Indicator Date'!BT109)</f>
        <v>2020</v>
      </c>
      <c r="BU109" s="225" t="n">
        <f aca="false">IF('Indicator Date'!BU109="","x",'Indicator Date'!BU109)</f>
        <v>2020</v>
      </c>
      <c r="BV109" s="225" t="n">
        <f aca="false">IF('Indicator Date'!BV109="","x",'Indicator Date'!BV109)</f>
        <v>2020</v>
      </c>
      <c r="BW109" s="225" t="n">
        <f aca="false">IF('Indicator Date'!BW109="","x",'Indicator Date'!BW109)</f>
        <v>2019</v>
      </c>
      <c r="BX109" s="225" t="n">
        <f aca="false">IF('Indicator Date'!BX109="","x",'Indicator Date'!BX109)</f>
        <v>2017</v>
      </c>
      <c r="BY109" s="225" t="n">
        <f aca="false">IF('Indicator Date'!BY109="","x",'Indicator Date'!BY109)</f>
        <v>2020</v>
      </c>
      <c r="BZ109" s="225" t="n">
        <f aca="false">IF('Indicator Date'!BZ109="","x",'Indicator Date'!BZ109)</f>
        <v>2021</v>
      </c>
      <c r="CA109" s="225" t="n">
        <f aca="false">IF('Indicator Date'!CA109="","x",'Indicator Date'!CA109)</f>
        <v>2015</v>
      </c>
    </row>
    <row r="110" customFormat="false" ht="14.5" hidden="false" customHeight="false" outlineLevel="0" collapsed="false">
      <c r="A110" s="178" t="str">
        <f aca="false">'Indicator Data'!A112</f>
        <v>Malta</v>
      </c>
      <c r="B110" s="220" t="str">
        <f aca="false">'Indicator Data'!B112</f>
        <v>MLT</v>
      </c>
      <c r="C110" s="225" t="n">
        <f aca="false">IF('Indicator Date'!C110="","x",'Indicator Date'!C110)</f>
        <v>2015</v>
      </c>
      <c r="D110" s="225" t="n">
        <f aca="false">IF('Indicator Date'!D110="","x",'Indicator Date'!D110)</f>
        <v>2015</v>
      </c>
      <c r="E110" s="225" t="n">
        <f aca="false">IF('Indicator Date'!E110="","x",'Indicator Date'!E110)</f>
        <v>2015</v>
      </c>
      <c r="F110" s="225" t="n">
        <f aca="false">IF('Indicator Date'!F110="","x",'Indicator Date'!F110)</f>
        <v>2015</v>
      </c>
      <c r="G110" s="225" t="n">
        <f aca="false">IF('Indicator Date'!G110="","x",'Indicator Date'!G110)</f>
        <v>2015</v>
      </c>
      <c r="H110" s="225" t="n">
        <f aca="false">IF('Indicator Date'!H110="","x",'Indicator Date'!H110)</f>
        <v>2015</v>
      </c>
      <c r="I110" s="225" t="n">
        <f aca="false">IF('Indicator Date'!I110="","x",'Indicator Date'!I110)</f>
        <v>2015</v>
      </c>
      <c r="J110" s="225" t="n">
        <f aca="false">IF('Indicator Date'!J110="","x",'Indicator Date'!J110)</f>
        <v>2021</v>
      </c>
      <c r="K110" s="225" t="n">
        <f aca="false">IF('Indicator Date'!K110="","x",'Indicator Date'!K110)</f>
        <v>2021</v>
      </c>
      <c r="L110" s="225" t="n">
        <f aca="false">IF('Indicator Date'!L110="","x",'Indicator Date'!L110)</f>
        <v>2020</v>
      </c>
      <c r="M110" s="225" t="n">
        <f aca="false">IF('Indicator Date'!M110="","x",'Indicator Date'!M110)</f>
        <v>2015</v>
      </c>
      <c r="N110" s="225" t="n">
        <f aca="false">IF('Indicator Date'!N110="","x",'Indicator Date'!N110)</f>
        <v>2015</v>
      </c>
      <c r="O110" s="225" t="n">
        <f aca="false">IF('Indicator Date'!O110="","x",'Indicator Date'!O110)</f>
        <v>2015</v>
      </c>
      <c r="P110" s="225" t="n">
        <f aca="false">IF('Indicator Date'!P110="","x",'Indicator Date'!P110)</f>
        <v>2015</v>
      </c>
      <c r="Q110" s="225" t="n">
        <f aca="false">IF('Indicator Date'!Q110="","x",'Indicator Date'!Q110)</f>
        <v>2020</v>
      </c>
      <c r="R110" s="225" t="n">
        <f aca="false">IF('Indicator Date'!R110="","x",'Indicator Date'!R110)</f>
        <v>2020</v>
      </c>
      <c r="S110" s="225" t="n">
        <f aca="false">IF('Indicator Date'!S110="","x",'Indicator Date'!S110)</f>
        <v>2020</v>
      </c>
      <c r="T110" s="225" t="n">
        <f aca="false">IF('Indicator Date'!T110="","x",'Indicator Date'!T110)</f>
        <v>2020</v>
      </c>
      <c r="U110" s="225" t="n">
        <f aca="false">IF('Indicator Date'!U110="","x",'Indicator Date'!U110)</f>
        <v>2015</v>
      </c>
      <c r="V110" s="225" t="n">
        <f aca="false">IF('Indicator Date'!V110="","x",'Indicator Date'!V110)</f>
        <v>2015</v>
      </c>
      <c r="W110" s="225" t="n">
        <f aca="false">IF('Indicator Date'!W110="","x",'Indicator Date'!W110)</f>
        <v>2015</v>
      </c>
      <c r="X110" s="225" t="n">
        <f aca="false">IF('Indicator Date'!X110="","x",'Indicator Date'!X110)</f>
        <v>2020</v>
      </c>
      <c r="Y110" s="225" t="n">
        <f aca="false">IF('Indicator Date'!Y110="","x",'Indicator Date'!Y110)</f>
        <v>2020</v>
      </c>
      <c r="Z110" s="225" t="n">
        <f aca="false">IF('Indicator Date'!Z110="","x",'Indicator Date'!Z110)</f>
        <v>2020</v>
      </c>
      <c r="AA110" s="225" t="n">
        <f aca="false">IF('Indicator Date'!AA110="","x",'Indicator Date'!AA110)</f>
        <v>2011</v>
      </c>
      <c r="AB110" s="225" t="n">
        <f aca="false">IF('Indicator Date'!AB110="","x",'Indicator Date'!AB110)</f>
        <v>2020</v>
      </c>
      <c r="AC110" s="225" t="str">
        <f aca="false">IF('Indicator Date'!AC110="","x",'Indicator Date'!AC110)</f>
        <v>x</v>
      </c>
      <c r="AD110" s="225" t="n">
        <f aca="false">IF('Indicator Date'!AD110="","x",'Indicator Date'!AD110)</f>
        <v>2018</v>
      </c>
      <c r="AE110" s="225" t="n">
        <f aca="false">IF('Indicator Date'!AE110="","x",'Indicator Date'!AE110)</f>
        <v>2020</v>
      </c>
      <c r="AF110" s="225" t="str">
        <f aca="false">IF('Indicator Date'!AF110="","x",'Indicator Date'!AF110)</f>
        <v>x</v>
      </c>
      <c r="AG110" s="225" t="n">
        <f aca="false">IF('Indicator Date'!AG110="","x",'Indicator Date'!AG110)</f>
        <v>2020</v>
      </c>
      <c r="AH110" s="225" t="n">
        <f aca="false">IF('Indicator Date'!AH110="","x",'Indicator Date'!AH110)</f>
        <v>2022</v>
      </c>
      <c r="AI110" s="225" t="n">
        <f aca="false">IF('Indicator Date'!AI110="","x",'Indicator Date'!AI110)</f>
        <v>2021</v>
      </c>
      <c r="AJ110" s="225" t="n">
        <f aca="false">IF('Indicator Date'!AJ110="","x",'Indicator Date'!AJ110)</f>
        <v>2021</v>
      </c>
      <c r="AK110" s="225" t="n">
        <f aca="false">IF('Indicator Date'!AK110="","x",'Indicator Date'!AK110)</f>
        <v>2019</v>
      </c>
      <c r="AL110" s="225" t="str">
        <f aca="false">IF('Indicator Date'!AL110="","x",RIGHT('Indicator Date'!AL110,4))</f>
        <v>x</v>
      </c>
      <c r="AM110" s="225" t="n">
        <f aca="false">IF('Indicator Date'!AM110="","x",'Indicator Date'!AM110)</f>
        <v>2022</v>
      </c>
      <c r="AN110" s="225" t="str">
        <f aca="false">IF('Indicator Date'!AN110="","x",'Indicator Date'!AN110)</f>
        <v>x</v>
      </c>
      <c r="AO110" s="225" t="str">
        <f aca="false">IF('Indicator Date'!AO110="","x",'Indicator Date'!AO110)</f>
        <v>x</v>
      </c>
      <c r="AP110" s="225" t="n">
        <f aca="false">IF('Indicator Date'!AP110="","x",'Indicator Date'!AP110)</f>
        <v>2020</v>
      </c>
      <c r="AQ110" s="225" t="n">
        <f aca="false">IF('Indicator Date'!AQ110="","x",'Indicator Date'!AQ110)</f>
        <v>2020</v>
      </c>
      <c r="AR110" s="225" t="n">
        <f aca="false">IF('Indicator Date'!AR110="","x",'Indicator Date'!AR110)</f>
        <v>2020</v>
      </c>
      <c r="AS110" s="225" t="str">
        <f aca="false">IF('Indicator Date'!AS110="","x",'Indicator Date'!AS110)</f>
        <v>x</v>
      </c>
      <c r="AT110" s="225" t="n">
        <f aca="false">IF('Indicator Date'!AT110="","x",'Indicator Date'!AT110)</f>
        <v>2020</v>
      </c>
      <c r="AU110" s="225" t="str">
        <f aca="false">IF('Indicator Date'!AU110="","x",'Indicator Date'!AU110)</f>
        <v>x</v>
      </c>
      <c r="AV110" s="225" t="str">
        <f aca="false">IF('Indicator Date'!AV110="","x",'Indicator Date'!AV110)</f>
        <v>x</v>
      </c>
      <c r="AW110" s="225" t="str">
        <f aca="false">IF('Indicator Date'!AW110="","x",'Indicator Date'!AW110)</f>
        <v>x</v>
      </c>
      <c r="AX110" s="225" t="n">
        <f aca="false">IF('Indicator Date'!AX110="","x",'Indicator Date'!AX110)</f>
        <v>2020</v>
      </c>
      <c r="AY110" s="225" t="n">
        <f aca="false">IF('Indicator Date'!AY110="","x",'Indicator Date'!AY110)</f>
        <v>2019</v>
      </c>
      <c r="AZ110" s="225" t="n">
        <f aca="false">IF('Indicator Date'!AZ110="","x",'Indicator Date'!AZ110)</f>
        <v>2019</v>
      </c>
      <c r="BA110" s="225" t="n">
        <f aca="false">IF('Indicator Date'!BA110="","x",'Indicator Date'!BA110)</f>
        <v>2020</v>
      </c>
      <c r="BB110" s="225" t="n">
        <f aca="false">IF('Indicator Date'!BB110="","x",'Indicator Date'!BB110)</f>
        <v>2021</v>
      </c>
      <c r="BC110" s="225" t="n">
        <f aca="false">IF('Indicator Date'!BC110="","x",'Indicator Date'!BC110)</f>
        <v>2022</v>
      </c>
      <c r="BD110" s="225" t="n">
        <f aca="false">IF('Indicator Date'!BD110="","x",YEAR('Indicator Date'!BD110))</f>
        <v>2022</v>
      </c>
      <c r="BE110" s="225" t="n">
        <f aca="false">IF('Indicator Date'!BE110="","x",YEAR('Indicator Date'!BE110))</f>
        <v>2022</v>
      </c>
      <c r="BF110" s="225" t="n">
        <f aca="false">IF('Indicator Date'!BF110="","x",'Indicator Date'!BF110)</f>
        <v>2021</v>
      </c>
      <c r="BG110" s="225" t="n">
        <f aca="false">IF('Indicator Date'!BG110="","x",'Indicator Date'!BG110)</f>
        <v>2020</v>
      </c>
      <c r="BH110" s="225" t="n">
        <f aca="false">IF('Indicator Date'!BH110="","x",'Indicator Date'!BH110)</f>
        <v>2020</v>
      </c>
      <c r="BI110" s="225" t="str">
        <f aca="false">IF('Indicator Date'!BI110="","x",'Indicator Date'!BI110)</f>
        <v>x</v>
      </c>
      <c r="BJ110" s="225" t="n">
        <f aca="false">IF('Indicator Date'!BJ110="","x",'Indicator Date'!BJ110)</f>
        <v>2020</v>
      </c>
      <c r="BK110" s="225" t="n">
        <f aca="false">IF('Indicator Date'!BK110="","x",'Indicator Date'!BK110)</f>
        <v>2021</v>
      </c>
      <c r="BL110" s="225" t="n">
        <f aca="false">IF('Indicator Date'!BL110="","x",'Indicator Date'!BL110)</f>
        <v>2020</v>
      </c>
      <c r="BM110" s="225" t="n">
        <f aca="false">IF('Indicator Date'!BM110="","x",'Indicator Date'!BM110)</f>
        <v>2018</v>
      </c>
      <c r="BN110" s="225" t="n">
        <f aca="false">IF('Indicator Date'!BN110="","x",'Indicator Date'!BN110)</f>
        <v>2020</v>
      </c>
      <c r="BO110" s="225" t="n">
        <f aca="false">IF('Indicator Date'!BO110="","x",'Indicator Date'!BO110)</f>
        <v>2020</v>
      </c>
      <c r="BP110" s="225" t="n">
        <f aca="false">IF('Indicator Date'!BP110="","x",'Indicator Date'!BP110)</f>
        <v>2014</v>
      </c>
      <c r="BQ110" s="225" t="n">
        <f aca="false">IF('Indicator Date'!BQ110="","x",'Indicator Date'!BQ110)</f>
        <v>2020</v>
      </c>
      <c r="BR110" s="225" t="n">
        <f aca="false">IF('Indicator Date'!BR110="","x",'Indicator Date'!BR110)</f>
        <v>2020</v>
      </c>
      <c r="BS110" s="225" t="n">
        <f aca="false">IF('Indicator Date'!BS110="","x",'Indicator Date'!BS110)</f>
        <v>2015</v>
      </c>
      <c r="BT110" s="225" t="n">
        <f aca="false">IF('Indicator Date'!BT110="","x",'Indicator Date'!BT110)</f>
        <v>2020</v>
      </c>
      <c r="BU110" s="225" t="n">
        <f aca="false">IF('Indicator Date'!BU110="","x",'Indicator Date'!BU110)</f>
        <v>2020</v>
      </c>
      <c r="BV110" s="225" t="str">
        <f aca="false">IF('Indicator Date'!BV110="","x",'Indicator Date'!BV110)</f>
        <v>x</v>
      </c>
      <c r="BW110" s="225" t="n">
        <f aca="false">IF('Indicator Date'!BW110="","x",'Indicator Date'!BW110)</f>
        <v>2019</v>
      </c>
      <c r="BX110" s="225" t="n">
        <f aca="false">IF('Indicator Date'!BX110="","x",'Indicator Date'!BX110)</f>
        <v>2017</v>
      </c>
      <c r="BY110" s="225" t="n">
        <f aca="false">IF('Indicator Date'!BY110="","x",'Indicator Date'!BY110)</f>
        <v>2020</v>
      </c>
      <c r="BZ110" s="225" t="n">
        <f aca="false">IF('Indicator Date'!BZ110="","x",'Indicator Date'!BZ110)</f>
        <v>2021</v>
      </c>
      <c r="CA110" s="225" t="n">
        <f aca="false">IF('Indicator Date'!CA110="","x",'Indicator Date'!CA110)</f>
        <v>2015</v>
      </c>
    </row>
    <row r="111" customFormat="false" ht="14.5" hidden="false" customHeight="false" outlineLevel="0" collapsed="false">
      <c r="A111" s="178" t="str">
        <f aca="false">'Indicator Data'!A113</f>
        <v>Marshall Islands</v>
      </c>
      <c r="B111" s="220" t="str">
        <f aca="false">'Indicator Data'!B113</f>
        <v>MHL</v>
      </c>
      <c r="C111" s="225" t="n">
        <f aca="false">IF('Indicator Date'!C111="","x",'Indicator Date'!C111)</f>
        <v>2015</v>
      </c>
      <c r="D111" s="225" t="n">
        <f aca="false">IF('Indicator Date'!D111="","x",'Indicator Date'!D111)</f>
        <v>2015</v>
      </c>
      <c r="E111" s="225" t="n">
        <f aca="false">IF('Indicator Date'!E111="","x",'Indicator Date'!E111)</f>
        <v>2015</v>
      </c>
      <c r="F111" s="225" t="n">
        <f aca="false">IF('Indicator Date'!F111="","x",'Indicator Date'!F111)</f>
        <v>2015</v>
      </c>
      <c r="G111" s="225" t="n">
        <f aca="false">IF('Indicator Date'!G111="","x",'Indicator Date'!G111)</f>
        <v>2015</v>
      </c>
      <c r="H111" s="225" t="n">
        <f aca="false">IF('Indicator Date'!H111="","x",'Indicator Date'!H111)</f>
        <v>2015</v>
      </c>
      <c r="I111" s="225" t="n">
        <f aca="false">IF('Indicator Date'!I111="","x",'Indicator Date'!I111)</f>
        <v>2015</v>
      </c>
      <c r="J111" s="225" t="n">
        <f aca="false">IF('Indicator Date'!J111="","x",'Indicator Date'!J111)</f>
        <v>2021</v>
      </c>
      <c r="K111" s="225" t="n">
        <f aca="false">IF('Indicator Date'!K111="","x",'Indicator Date'!K111)</f>
        <v>2021</v>
      </c>
      <c r="L111" s="225" t="str">
        <f aca="false">IF('Indicator Date'!L111="","x",'Indicator Date'!L111)</f>
        <v>x</v>
      </c>
      <c r="M111" s="225" t="n">
        <f aca="false">IF('Indicator Date'!M111="","x",'Indicator Date'!M111)</f>
        <v>2015</v>
      </c>
      <c r="N111" s="225" t="n">
        <f aca="false">IF('Indicator Date'!N111="","x",'Indicator Date'!N111)</f>
        <v>2015</v>
      </c>
      <c r="O111" s="225" t="n">
        <f aca="false">IF('Indicator Date'!O111="","x",'Indicator Date'!O111)</f>
        <v>2015</v>
      </c>
      <c r="P111" s="225" t="n">
        <f aca="false">IF('Indicator Date'!P111="","x",'Indicator Date'!P111)</f>
        <v>2015</v>
      </c>
      <c r="Q111" s="225" t="n">
        <f aca="false">IF('Indicator Date'!Q111="","x",'Indicator Date'!Q111)</f>
        <v>2020</v>
      </c>
      <c r="R111" s="225" t="n">
        <f aca="false">IF('Indicator Date'!R111="","x",'Indicator Date'!R111)</f>
        <v>2020</v>
      </c>
      <c r="S111" s="225" t="n">
        <f aca="false">IF('Indicator Date'!S111="","x",'Indicator Date'!S111)</f>
        <v>2020</v>
      </c>
      <c r="T111" s="225" t="n">
        <f aca="false">IF('Indicator Date'!T111="","x",'Indicator Date'!T111)</f>
        <v>2020</v>
      </c>
      <c r="U111" s="225" t="n">
        <f aca="false">IF('Indicator Date'!U111="","x",'Indicator Date'!U111)</f>
        <v>2015</v>
      </c>
      <c r="V111" s="225" t="n">
        <f aca="false">IF('Indicator Date'!V111="","x",'Indicator Date'!V111)</f>
        <v>2015</v>
      </c>
      <c r="W111" s="225" t="n">
        <f aca="false">IF('Indicator Date'!W111="","x",'Indicator Date'!W111)</f>
        <v>2015</v>
      </c>
      <c r="X111" s="225" t="n">
        <f aca="false">IF('Indicator Date'!X111="","x",'Indicator Date'!X111)</f>
        <v>2020</v>
      </c>
      <c r="Y111" s="225" t="n">
        <f aca="false">IF('Indicator Date'!Y111="","x",'Indicator Date'!Y111)</f>
        <v>2020</v>
      </c>
      <c r="Z111" s="225" t="n">
        <f aca="false">IF('Indicator Date'!Z111="","x",'Indicator Date'!Z111)</f>
        <v>2020</v>
      </c>
      <c r="AA111" s="225" t="str">
        <f aca="false">IF('Indicator Date'!AA111="","x",'Indicator Date'!AA111)</f>
        <v>x</v>
      </c>
      <c r="AB111" s="225" t="n">
        <f aca="false">IF('Indicator Date'!AB111="","x",'Indicator Date'!AB111)</f>
        <v>2020</v>
      </c>
      <c r="AC111" s="225" t="n">
        <f aca="false">IF('Indicator Date'!AC111="","x",'Indicator Date'!AC111)</f>
        <v>2020</v>
      </c>
      <c r="AD111" s="225" t="n">
        <f aca="false">IF('Indicator Date'!AD111="","x",'Indicator Date'!AD111)</f>
        <v>2013</v>
      </c>
      <c r="AE111" s="225" t="n">
        <f aca="false">IF('Indicator Date'!AE111="","x",'Indicator Date'!AE111)</f>
        <v>2020</v>
      </c>
      <c r="AF111" s="225" t="str">
        <f aca="false">IF('Indicator Date'!AF111="","x",'Indicator Date'!AF111)</f>
        <v>x</v>
      </c>
      <c r="AG111" s="225" t="str">
        <f aca="false">IF('Indicator Date'!AG111="","x",'Indicator Date'!AG111)</f>
        <v>x</v>
      </c>
      <c r="AH111" s="225" t="n">
        <f aca="false">IF('Indicator Date'!AH111="","x",'Indicator Date'!AH111)</f>
        <v>2022</v>
      </c>
      <c r="AI111" s="225" t="n">
        <f aca="false">IF('Indicator Date'!AI111="","x",'Indicator Date'!AI111)</f>
        <v>2021</v>
      </c>
      <c r="AJ111" s="225" t="n">
        <f aca="false">IF('Indicator Date'!AJ111="","x",'Indicator Date'!AJ111)</f>
        <v>2021</v>
      </c>
      <c r="AK111" s="225" t="n">
        <f aca="false">IF('Indicator Date'!AK111="","x",'Indicator Date'!AK111)</f>
        <v>2019</v>
      </c>
      <c r="AL111" s="225" t="str">
        <f aca="false">IF('Indicator Date'!AL111="","x",RIGHT('Indicator Date'!AL111,4))</f>
        <v>x</v>
      </c>
      <c r="AM111" s="225" t="n">
        <f aca="false">IF('Indicator Date'!AM111="","x",'Indicator Date'!AM111)</f>
        <v>2022</v>
      </c>
      <c r="AN111" s="225" t="n">
        <f aca="false">IF('Indicator Date'!AN111="","x",'Indicator Date'!AN111)</f>
        <v>2019</v>
      </c>
      <c r="AO111" s="225" t="n">
        <f aca="false">IF('Indicator Date'!AO111="","x",'Indicator Date'!AO111)</f>
        <v>2020</v>
      </c>
      <c r="AP111" s="225" t="n">
        <f aca="false">IF('Indicator Date'!AP111="","x",'Indicator Date'!AP111)</f>
        <v>2020</v>
      </c>
      <c r="AQ111" s="225" t="n">
        <f aca="false">IF('Indicator Date'!AQ111="","x",'Indicator Date'!AQ111)</f>
        <v>2020</v>
      </c>
      <c r="AR111" s="225" t="n">
        <f aca="false">IF('Indicator Date'!AR111="","x",'Indicator Date'!AR111)</f>
        <v>2020</v>
      </c>
      <c r="AS111" s="225" t="n">
        <f aca="false">IF('Indicator Date'!AS111="","x",'Indicator Date'!AS111)</f>
        <v>2017</v>
      </c>
      <c r="AT111" s="225" t="n">
        <f aca="false">IF('Indicator Date'!AT111="","x",'Indicator Date'!AT111)</f>
        <v>2020</v>
      </c>
      <c r="AU111" s="225" t="str">
        <f aca="false">IF('Indicator Date'!AU111="","x",'Indicator Date'!AU111)</f>
        <v>x</v>
      </c>
      <c r="AV111" s="225" t="str">
        <f aca="false">IF('Indicator Date'!AV111="","x",'Indicator Date'!AV111)</f>
        <v>x</v>
      </c>
      <c r="AW111" s="225" t="str">
        <f aca="false">IF('Indicator Date'!AW111="","x",'Indicator Date'!AW111)</f>
        <v>x</v>
      </c>
      <c r="AX111" s="225" t="n">
        <f aca="false">IF('Indicator Date'!AX111="","x",'Indicator Date'!AX111)</f>
        <v>2020</v>
      </c>
      <c r="AY111" s="225" t="str">
        <f aca="false">IF('Indicator Date'!AY111="","x",'Indicator Date'!AY111)</f>
        <v>x</v>
      </c>
      <c r="AZ111" s="225" t="n">
        <f aca="false">IF('Indicator Date'!AZ111="","x",'Indicator Date'!AZ111)</f>
        <v>2019</v>
      </c>
      <c r="BA111" s="225" t="n">
        <f aca="false">IF('Indicator Date'!BA111="","x",'Indicator Date'!BA111)</f>
        <v>2020</v>
      </c>
      <c r="BB111" s="225" t="n">
        <f aca="false">IF('Indicator Date'!BB111="","x",'Indicator Date'!BB111)</f>
        <v>2021</v>
      </c>
      <c r="BC111" s="225" t="n">
        <f aca="false">IF('Indicator Date'!BC111="","x",'Indicator Date'!BC111)</f>
        <v>2022</v>
      </c>
      <c r="BD111" s="225" t="str">
        <f aca="false">IF('Indicator Date'!BD111="","x",YEAR('Indicator Date'!BD111))</f>
        <v>x</v>
      </c>
      <c r="BE111" s="225" t="n">
        <f aca="false">IF('Indicator Date'!BE111="","x",YEAR('Indicator Date'!BE111))</f>
        <v>2021</v>
      </c>
      <c r="BF111" s="225" t="n">
        <f aca="false">IF('Indicator Date'!BF111="","x",'Indicator Date'!BF111)</f>
        <v>2021</v>
      </c>
      <c r="BG111" s="225" t="n">
        <f aca="false">IF('Indicator Date'!BG111="","x",'Indicator Date'!BG111)</f>
        <v>2020</v>
      </c>
      <c r="BH111" s="225" t="n">
        <f aca="false">IF('Indicator Date'!BH111="","x",'Indicator Date'!BH111)</f>
        <v>2020</v>
      </c>
      <c r="BI111" s="225" t="n">
        <f aca="false">IF('Indicator Date'!BI111="","x",'Indicator Date'!BI111)</f>
        <v>2013</v>
      </c>
      <c r="BJ111" s="225" t="n">
        <f aca="false">IF('Indicator Date'!BJ111="","x",'Indicator Date'!BJ111)</f>
        <v>2019</v>
      </c>
      <c r="BK111" s="225" t="str">
        <f aca="false">IF('Indicator Date'!BK111="","x",'Indicator Date'!BK111)</f>
        <v>x</v>
      </c>
      <c r="BL111" s="225" t="n">
        <f aca="false">IF('Indicator Date'!BL111="","x",'Indicator Date'!BL111)</f>
        <v>2020</v>
      </c>
      <c r="BM111" s="225" t="n">
        <f aca="false">IF('Indicator Date'!BM111="","x",'Indicator Date'!BM111)</f>
        <v>2011</v>
      </c>
      <c r="BN111" s="225" t="n">
        <f aca="false">IF('Indicator Date'!BN111="","x",'Indicator Date'!BN111)</f>
        <v>2017</v>
      </c>
      <c r="BO111" s="225" t="n">
        <f aca="false">IF('Indicator Date'!BO111="","x",'Indicator Date'!BO111)</f>
        <v>2020</v>
      </c>
      <c r="BP111" s="225" t="n">
        <f aca="false">IF('Indicator Date'!BP111="","x",'Indicator Date'!BP111)</f>
        <v>2014</v>
      </c>
      <c r="BQ111" s="225" t="n">
        <f aca="false">IF('Indicator Date'!BQ111="","x",'Indicator Date'!BQ111)</f>
        <v>2020</v>
      </c>
      <c r="BR111" s="225" t="n">
        <f aca="false">IF('Indicator Date'!BR111="","x",'Indicator Date'!BR111)</f>
        <v>2020</v>
      </c>
      <c r="BS111" s="225" t="n">
        <f aca="false">IF('Indicator Date'!BS111="","x",'Indicator Date'!BS111)</f>
        <v>2012</v>
      </c>
      <c r="BT111" s="225" t="n">
        <f aca="false">IF('Indicator Date'!BT111="","x",'Indicator Date'!BT111)</f>
        <v>2019</v>
      </c>
      <c r="BU111" s="225" t="n">
        <f aca="false">IF('Indicator Date'!BU111="","x",'Indicator Date'!BU111)</f>
        <v>2019</v>
      </c>
      <c r="BV111" s="225" t="n">
        <f aca="false">IF('Indicator Date'!BV111="","x",'Indicator Date'!BV111)</f>
        <v>2019</v>
      </c>
      <c r="BW111" s="225" t="n">
        <f aca="false">IF('Indicator Date'!BW111="","x",'Indicator Date'!BW111)</f>
        <v>2019</v>
      </c>
      <c r="BX111" s="225" t="str">
        <f aca="false">IF('Indicator Date'!BX111="","x",'Indicator Date'!BX111)</f>
        <v>x</v>
      </c>
      <c r="BY111" s="225" t="n">
        <f aca="false">IF('Indicator Date'!BY111="","x",'Indicator Date'!BY111)</f>
        <v>2020</v>
      </c>
      <c r="BZ111" s="225" t="n">
        <f aca="false">IF('Indicator Date'!BZ111="","x",'Indicator Date'!BZ111)</f>
        <v>2021</v>
      </c>
      <c r="CA111" s="225" t="n">
        <f aca="false">IF('Indicator Date'!CA111="","x",'Indicator Date'!CA111)</f>
        <v>2015</v>
      </c>
    </row>
    <row r="112" customFormat="false" ht="14.5" hidden="false" customHeight="false" outlineLevel="0" collapsed="false">
      <c r="A112" s="178" t="str">
        <f aca="false">'Indicator Data'!A114</f>
        <v>Mauritania</v>
      </c>
      <c r="B112" s="220" t="str">
        <f aca="false">'Indicator Data'!B114</f>
        <v>MRT</v>
      </c>
      <c r="C112" s="225" t="n">
        <f aca="false">IF('Indicator Date'!C112="","x",'Indicator Date'!C112)</f>
        <v>2015</v>
      </c>
      <c r="D112" s="225" t="n">
        <f aca="false">IF('Indicator Date'!D112="","x",'Indicator Date'!D112)</f>
        <v>2015</v>
      </c>
      <c r="E112" s="225" t="n">
        <f aca="false">IF('Indicator Date'!E112="","x",'Indicator Date'!E112)</f>
        <v>2015</v>
      </c>
      <c r="F112" s="225" t="n">
        <f aca="false">IF('Indicator Date'!F112="","x",'Indicator Date'!F112)</f>
        <v>2015</v>
      </c>
      <c r="G112" s="225" t="n">
        <f aca="false">IF('Indicator Date'!G112="","x",'Indicator Date'!G112)</f>
        <v>2015</v>
      </c>
      <c r="H112" s="225" t="n">
        <f aca="false">IF('Indicator Date'!H112="","x",'Indicator Date'!H112)</f>
        <v>2015</v>
      </c>
      <c r="I112" s="225" t="n">
        <f aca="false">IF('Indicator Date'!I112="","x",'Indicator Date'!I112)</f>
        <v>2015</v>
      </c>
      <c r="J112" s="225" t="n">
        <f aca="false">IF('Indicator Date'!J112="","x",'Indicator Date'!J112)</f>
        <v>2021</v>
      </c>
      <c r="K112" s="225" t="n">
        <f aca="false">IF('Indicator Date'!K112="","x",'Indicator Date'!K112)</f>
        <v>2021</v>
      </c>
      <c r="L112" s="225" t="n">
        <f aca="false">IF('Indicator Date'!L112="","x",'Indicator Date'!L112)</f>
        <v>2020</v>
      </c>
      <c r="M112" s="225" t="n">
        <f aca="false">IF('Indicator Date'!M112="","x",'Indicator Date'!M112)</f>
        <v>2015</v>
      </c>
      <c r="N112" s="225" t="n">
        <f aca="false">IF('Indicator Date'!N112="","x",'Indicator Date'!N112)</f>
        <v>2015</v>
      </c>
      <c r="O112" s="225" t="n">
        <f aca="false">IF('Indicator Date'!O112="","x",'Indicator Date'!O112)</f>
        <v>2015</v>
      </c>
      <c r="P112" s="225" t="n">
        <f aca="false">IF('Indicator Date'!P112="","x",'Indicator Date'!P112)</f>
        <v>2015</v>
      </c>
      <c r="Q112" s="225" t="n">
        <f aca="false">IF('Indicator Date'!Q112="","x",'Indicator Date'!Q112)</f>
        <v>2020</v>
      </c>
      <c r="R112" s="225" t="n">
        <f aca="false">IF('Indicator Date'!R112="","x",'Indicator Date'!R112)</f>
        <v>2020</v>
      </c>
      <c r="S112" s="225" t="n">
        <f aca="false">IF('Indicator Date'!S112="","x",'Indicator Date'!S112)</f>
        <v>2020</v>
      </c>
      <c r="T112" s="225" t="n">
        <f aca="false">IF('Indicator Date'!T112="","x",'Indicator Date'!T112)</f>
        <v>2020</v>
      </c>
      <c r="U112" s="225" t="n">
        <f aca="false">IF('Indicator Date'!U112="","x",'Indicator Date'!U112)</f>
        <v>2015</v>
      </c>
      <c r="V112" s="225" t="n">
        <f aca="false">IF('Indicator Date'!V112="","x",'Indicator Date'!V112)</f>
        <v>2015</v>
      </c>
      <c r="W112" s="225" t="n">
        <f aca="false">IF('Indicator Date'!W112="","x",'Indicator Date'!W112)</f>
        <v>2015</v>
      </c>
      <c r="X112" s="225" t="n">
        <f aca="false">IF('Indicator Date'!X112="","x",'Indicator Date'!X112)</f>
        <v>2020</v>
      </c>
      <c r="Y112" s="225" t="n">
        <f aca="false">IF('Indicator Date'!Y112="","x",'Indicator Date'!Y112)</f>
        <v>2020</v>
      </c>
      <c r="Z112" s="225" t="n">
        <f aca="false">IF('Indicator Date'!Z112="","x",'Indicator Date'!Z112)</f>
        <v>2020</v>
      </c>
      <c r="AA112" s="225" t="str">
        <f aca="false">IF('Indicator Date'!AA112="","x",'Indicator Date'!AA112)</f>
        <v>x</v>
      </c>
      <c r="AB112" s="225" t="n">
        <f aca="false">IF('Indicator Date'!AB112="","x",'Indicator Date'!AB112)</f>
        <v>2020</v>
      </c>
      <c r="AC112" s="225" t="n">
        <f aca="false">IF('Indicator Date'!AC112="","x",'Indicator Date'!AC112)</f>
        <v>2019</v>
      </c>
      <c r="AD112" s="225" t="n">
        <f aca="false">IF('Indicator Date'!AD112="","x",'Indicator Date'!AD112)</f>
        <v>2013</v>
      </c>
      <c r="AE112" s="225" t="n">
        <f aca="false">IF('Indicator Date'!AE112="","x",'Indicator Date'!AE112)</f>
        <v>2020</v>
      </c>
      <c r="AF112" s="225" t="n">
        <f aca="false">IF('Indicator Date'!AF112="","x",'Indicator Date'!AF112)</f>
        <v>2018</v>
      </c>
      <c r="AG112" s="225" t="n">
        <f aca="false">IF('Indicator Date'!AG112="","x",'Indicator Date'!AG112)</f>
        <v>2020</v>
      </c>
      <c r="AH112" s="225" t="n">
        <f aca="false">IF('Indicator Date'!AH112="","x",'Indicator Date'!AH112)</f>
        <v>2022</v>
      </c>
      <c r="AI112" s="225" t="n">
        <f aca="false">IF('Indicator Date'!AI112="","x",'Indicator Date'!AI112)</f>
        <v>2021</v>
      </c>
      <c r="AJ112" s="225" t="n">
        <f aca="false">IF('Indicator Date'!AJ112="","x",'Indicator Date'!AJ112)</f>
        <v>2021</v>
      </c>
      <c r="AK112" s="225" t="n">
        <f aca="false">IF('Indicator Date'!AK112="","x",'Indicator Date'!AK112)</f>
        <v>2019</v>
      </c>
      <c r="AL112" s="225" t="str">
        <f aca="false">IF('Indicator Date'!AL112="","x",RIGHT('Indicator Date'!AL112,4))</f>
        <v>2015</v>
      </c>
      <c r="AM112" s="225" t="n">
        <f aca="false">IF('Indicator Date'!AM112="","x",'Indicator Date'!AM112)</f>
        <v>2022</v>
      </c>
      <c r="AN112" s="225" t="n">
        <f aca="false">IF('Indicator Date'!AN112="","x",'Indicator Date'!AN112)</f>
        <v>2019</v>
      </c>
      <c r="AO112" s="225" t="n">
        <f aca="false">IF('Indicator Date'!AO112="","x",'Indicator Date'!AO112)</f>
        <v>2020</v>
      </c>
      <c r="AP112" s="225" t="n">
        <f aca="false">IF('Indicator Date'!AP112="","x",'Indicator Date'!AP112)</f>
        <v>2020</v>
      </c>
      <c r="AQ112" s="225" t="n">
        <f aca="false">IF('Indicator Date'!AQ112="","x",'Indicator Date'!AQ112)</f>
        <v>2020</v>
      </c>
      <c r="AR112" s="225" t="n">
        <f aca="false">IF('Indicator Date'!AR112="","x",'Indicator Date'!AR112)</f>
        <v>2020</v>
      </c>
      <c r="AS112" s="225" t="n">
        <f aca="false">IF('Indicator Date'!AS112="","x",'Indicator Date'!AS112)</f>
        <v>2020</v>
      </c>
      <c r="AT112" s="225" t="n">
        <f aca="false">IF('Indicator Date'!AT112="","x",'Indicator Date'!AT112)</f>
        <v>2020</v>
      </c>
      <c r="AU112" s="225" t="n">
        <f aca="false">IF('Indicator Date'!AU112="","x",'Indicator Date'!AU112)</f>
        <v>2020</v>
      </c>
      <c r="AV112" s="225" t="str">
        <f aca="false">IF('Indicator Date'!AV112="","x",'Indicator Date'!AV112)</f>
        <v>x</v>
      </c>
      <c r="AW112" s="225" t="n">
        <f aca="false">IF('Indicator Date'!AW112="","x",'Indicator Date'!AW112)</f>
        <v>2020</v>
      </c>
      <c r="AX112" s="225" t="n">
        <f aca="false">IF('Indicator Date'!AX112="","x",'Indicator Date'!AX112)</f>
        <v>2020</v>
      </c>
      <c r="AY112" s="225" t="n">
        <f aca="false">IF('Indicator Date'!AY112="","x",'Indicator Date'!AY112)</f>
        <v>2019</v>
      </c>
      <c r="AZ112" s="225" t="n">
        <f aca="false">IF('Indicator Date'!AZ112="","x",'Indicator Date'!AZ112)</f>
        <v>2014</v>
      </c>
      <c r="BA112" s="225" t="n">
        <f aca="false">IF('Indicator Date'!BA112="","x",'Indicator Date'!BA112)</f>
        <v>2020</v>
      </c>
      <c r="BB112" s="225" t="n">
        <f aca="false">IF('Indicator Date'!BB112="","x",'Indicator Date'!BB112)</f>
        <v>2021</v>
      </c>
      <c r="BC112" s="225" t="n">
        <f aca="false">IF('Indicator Date'!BC112="","x",'Indicator Date'!BC112)</f>
        <v>2022</v>
      </c>
      <c r="BD112" s="225" t="n">
        <f aca="false">IF('Indicator Date'!BD112="","x",YEAR('Indicator Date'!BD112))</f>
        <v>2022</v>
      </c>
      <c r="BE112" s="225" t="n">
        <f aca="false">IF('Indicator Date'!BE112="","x",YEAR('Indicator Date'!BE112))</f>
        <v>2021</v>
      </c>
      <c r="BF112" s="225" t="n">
        <f aca="false">IF('Indicator Date'!BF112="","x",'Indicator Date'!BF112)</f>
        <v>2021</v>
      </c>
      <c r="BG112" s="225" t="n">
        <f aca="false">IF('Indicator Date'!BG112="","x",'Indicator Date'!BG112)</f>
        <v>2020</v>
      </c>
      <c r="BH112" s="225" t="n">
        <f aca="false">IF('Indicator Date'!BH112="","x",'Indicator Date'!BH112)</f>
        <v>2020</v>
      </c>
      <c r="BI112" s="225" t="n">
        <f aca="false">IF('Indicator Date'!BI112="","x",'Indicator Date'!BI112)</f>
        <v>2013</v>
      </c>
      <c r="BJ112" s="225" t="n">
        <f aca="false">IF('Indicator Date'!BJ112="","x",'Indicator Date'!BJ112)</f>
        <v>2020</v>
      </c>
      <c r="BK112" s="225" t="n">
        <f aca="false">IF('Indicator Date'!BK112="","x",'Indicator Date'!BK112)</f>
        <v>2021</v>
      </c>
      <c r="BL112" s="225" t="n">
        <f aca="false">IF('Indicator Date'!BL112="","x",'Indicator Date'!BL112)</f>
        <v>2020</v>
      </c>
      <c r="BM112" s="225" t="n">
        <f aca="false">IF('Indicator Date'!BM112="","x",'Indicator Date'!BM112)</f>
        <v>2017</v>
      </c>
      <c r="BN112" s="225" t="n">
        <f aca="false">IF('Indicator Date'!BN112="","x",'Indicator Date'!BN112)</f>
        <v>2020</v>
      </c>
      <c r="BO112" s="225" t="n">
        <f aca="false">IF('Indicator Date'!BO112="","x",'Indicator Date'!BO112)</f>
        <v>2020</v>
      </c>
      <c r="BP112" s="225" t="n">
        <f aca="false">IF('Indicator Date'!BP112="","x",'Indicator Date'!BP112)</f>
        <v>2014</v>
      </c>
      <c r="BQ112" s="225" t="n">
        <f aca="false">IF('Indicator Date'!BQ112="","x",'Indicator Date'!BQ112)</f>
        <v>2020</v>
      </c>
      <c r="BR112" s="225" t="n">
        <f aca="false">IF('Indicator Date'!BR112="","x",'Indicator Date'!BR112)</f>
        <v>2020</v>
      </c>
      <c r="BS112" s="225" t="n">
        <f aca="false">IF('Indicator Date'!BS112="","x",'Indicator Date'!BS112)</f>
        <v>2017</v>
      </c>
      <c r="BT112" s="225" t="n">
        <f aca="false">IF('Indicator Date'!BT112="","x",'Indicator Date'!BT112)</f>
        <v>2020</v>
      </c>
      <c r="BU112" s="225" t="str">
        <f aca="false">IF('Indicator Date'!BU112="","x",'Indicator Date'!BU112)</f>
        <v>x</v>
      </c>
      <c r="BV112" s="225" t="n">
        <f aca="false">IF('Indicator Date'!BV112="","x",'Indicator Date'!BV112)</f>
        <v>2020</v>
      </c>
      <c r="BW112" s="225" t="n">
        <f aca="false">IF('Indicator Date'!BW112="","x",'Indicator Date'!BW112)</f>
        <v>2019</v>
      </c>
      <c r="BX112" s="225" t="n">
        <f aca="false">IF('Indicator Date'!BX112="","x",'Indicator Date'!BX112)</f>
        <v>2017</v>
      </c>
      <c r="BY112" s="225" t="n">
        <f aca="false">IF('Indicator Date'!BY112="","x",'Indicator Date'!BY112)</f>
        <v>2020</v>
      </c>
      <c r="BZ112" s="225" t="n">
        <f aca="false">IF('Indicator Date'!BZ112="","x",'Indicator Date'!BZ112)</f>
        <v>2021</v>
      </c>
      <c r="CA112" s="225" t="n">
        <f aca="false">IF('Indicator Date'!CA112="","x",'Indicator Date'!CA112)</f>
        <v>2015</v>
      </c>
    </row>
    <row r="113" customFormat="false" ht="14.5" hidden="false" customHeight="false" outlineLevel="0" collapsed="false">
      <c r="A113" s="178" t="str">
        <f aca="false">'Indicator Data'!A115</f>
        <v>Mauritius</v>
      </c>
      <c r="B113" s="220" t="str">
        <f aca="false">'Indicator Data'!B115</f>
        <v>MUS</v>
      </c>
      <c r="C113" s="225" t="n">
        <f aca="false">IF('Indicator Date'!C113="","x",'Indicator Date'!C113)</f>
        <v>2015</v>
      </c>
      <c r="D113" s="225" t="n">
        <f aca="false">IF('Indicator Date'!D113="","x",'Indicator Date'!D113)</f>
        <v>2015</v>
      </c>
      <c r="E113" s="225" t="n">
        <f aca="false">IF('Indicator Date'!E113="","x",'Indicator Date'!E113)</f>
        <v>2015</v>
      </c>
      <c r="F113" s="225" t="n">
        <f aca="false">IF('Indicator Date'!F113="","x",'Indicator Date'!F113)</f>
        <v>2015</v>
      </c>
      <c r="G113" s="225" t="n">
        <f aca="false">IF('Indicator Date'!G113="","x",'Indicator Date'!G113)</f>
        <v>2015</v>
      </c>
      <c r="H113" s="225" t="n">
        <f aca="false">IF('Indicator Date'!H113="","x",'Indicator Date'!H113)</f>
        <v>2015</v>
      </c>
      <c r="I113" s="225" t="n">
        <f aca="false">IF('Indicator Date'!I113="","x",'Indicator Date'!I113)</f>
        <v>2015</v>
      </c>
      <c r="J113" s="225" t="n">
        <f aca="false">IF('Indicator Date'!J113="","x",'Indicator Date'!J113)</f>
        <v>2021</v>
      </c>
      <c r="K113" s="225" t="n">
        <f aca="false">IF('Indicator Date'!K113="","x",'Indicator Date'!K113)</f>
        <v>2021</v>
      </c>
      <c r="L113" s="225" t="n">
        <f aca="false">IF('Indicator Date'!L113="","x",'Indicator Date'!L113)</f>
        <v>2020</v>
      </c>
      <c r="M113" s="225" t="n">
        <f aca="false">IF('Indicator Date'!M113="","x",'Indicator Date'!M113)</f>
        <v>2015</v>
      </c>
      <c r="N113" s="225" t="n">
        <f aca="false">IF('Indicator Date'!N113="","x",'Indicator Date'!N113)</f>
        <v>2015</v>
      </c>
      <c r="O113" s="225" t="n">
        <f aca="false">IF('Indicator Date'!O113="","x",'Indicator Date'!O113)</f>
        <v>2015</v>
      </c>
      <c r="P113" s="225" t="n">
        <f aca="false">IF('Indicator Date'!P113="","x",'Indicator Date'!P113)</f>
        <v>2015</v>
      </c>
      <c r="Q113" s="225" t="n">
        <f aca="false">IF('Indicator Date'!Q113="","x",'Indicator Date'!Q113)</f>
        <v>2020</v>
      </c>
      <c r="R113" s="225" t="n">
        <f aca="false">IF('Indicator Date'!R113="","x",'Indicator Date'!R113)</f>
        <v>2020</v>
      </c>
      <c r="S113" s="225" t="n">
        <f aca="false">IF('Indicator Date'!S113="","x",'Indicator Date'!S113)</f>
        <v>2020</v>
      </c>
      <c r="T113" s="225" t="n">
        <f aca="false">IF('Indicator Date'!T113="","x",'Indicator Date'!T113)</f>
        <v>2020</v>
      </c>
      <c r="U113" s="225" t="n">
        <f aca="false">IF('Indicator Date'!U113="","x",'Indicator Date'!U113)</f>
        <v>2015</v>
      </c>
      <c r="V113" s="225" t="n">
        <f aca="false">IF('Indicator Date'!V113="","x",'Indicator Date'!V113)</f>
        <v>2015</v>
      </c>
      <c r="W113" s="225" t="n">
        <f aca="false">IF('Indicator Date'!W113="","x",'Indicator Date'!W113)</f>
        <v>2015</v>
      </c>
      <c r="X113" s="225" t="n">
        <f aca="false">IF('Indicator Date'!X113="","x",'Indicator Date'!X113)</f>
        <v>2020</v>
      </c>
      <c r="Y113" s="225" t="n">
        <f aca="false">IF('Indicator Date'!Y113="","x",'Indicator Date'!Y113)</f>
        <v>2020</v>
      </c>
      <c r="Z113" s="225" t="n">
        <f aca="false">IF('Indicator Date'!Z113="","x",'Indicator Date'!Z113)</f>
        <v>2020</v>
      </c>
      <c r="AA113" s="225" t="n">
        <f aca="false">IF('Indicator Date'!AA113="","x",'Indicator Date'!AA113)</f>
        <v>2011</v>
      </c>
      <c r="AB113" s="225" t="n">
        <f aca="false">IF('Indicator Date'!AB113="","x",'Indicator Date'!AB113)</f>
        <v>2017</v>
      </c>
      <c r="AC113" s="225" t="str">
        <f aca="false">IF('Indicator Date'!AC113="","x",'Indicator Date'!AC113)</f>
        <v>x</v>
      </c>
      <c r="AD113" s="225" t="n">
        <f aca="false">IF('Indicator Date'!AD113="","x",'Indicator Date'!AD113)</f>
        <v>2018</v>
      </c>
      <c r="AE113" s="225" t="n">
        <f aca="false">IF('Indicator Date'!AE113="","x",'Indicator Date'!AE113)</f>
        <v>2020</v>
      </c>
      <c r="AF113" s="225" t="str">
        <f aca="false">IF('Indicator Date'!AF113="","x",'Indicator Date'!AF113)</f>
        <v>x</v>
      </c>
      <c r="AG113" s="225" t="n">
        <f aca="false">IF('Indicator Date'!AG113="","x",'Indicator Date'!AG113)</f>
        <v>2020</v>
      </c>
      <c r="AH113" s="225" t="n">
        <f aca="false">IF('Indicator Date'!AH113="","x",'Indicator Date'!AH113)</f>
        <v>2022</v>
      </c>
      <c r="AI113" s="225" t="n">
        <f aca="false">IF('Indicator Date'!AI113="","x",'Indicator Date'!AI113)</f>
        <v>2021</v>
      </c>
      <c r="AJ113" s="225" t="n">
        <f aca="false">IF('Indicator Date'!AJ113="","x",'Indicator Date'!AJ113)</f>
        <v>2021</v>
      </c>
      <c r="AK113" s="225" t="n">
        <f aca="false">IF('Indicator Date'!AK113="","x",'Indicator Date'!AK113)</f>
        <v>2019</v>
      </c>
      <c r="AL113" s="225" t="str">
        <f aca="false">IF('Indicator Date'!AL113="","x",RIGHT('Indicator Date'!AL113,4))</f>
        <v>x</v>
      </c>
      <c r="AM113" s="225" t="n">
        <f aca="false">IF('Indicator Date'!AM113="","x",'Indicator Date'!AM113)</f>
        <v>2022</v>
      </c>
      <c r="AN113" s="225" t="n">
        <f aca="false">IF('Indicator Date'!AN113="","x",'Indicator Date'!AN113)</f>
        <v>2019</v>
      </c>
      <c r="AO113" s="225" t="n">
        <f aca="false">IF('Indicator Date'!AO113="","x",'Indicator Date'!AO113)</f>
        <v>2020</v>
      </c>
      <c r="AP113" s="225" t="n">
        <f aca="false">IF('Indicator Date'!AP113="","x",'Indicator Date'!AP113)</f>
        <v>2020</v>
      </c>
      <c r="AQ113" s="225" t="n">
        <f aca="false">IF('Indicator Date'!AQ113="","x",'Indicator Date'!AQ113)</f>
        <v>2020</v>
      </c>
      <c r="AR113" s="225" t="n">
        <f aca="false">IF('Indicator Date'!AR113="","x",'Indicator Date'!AR113)</f>
        <v>2020</v>
      </c>
      <c r="AS113" s="225" t="str">
        <f aca="false">IF('Indicator Date'!AS113="","x",'Indicator Date'!AS113)</f>
        <v>x</v>
      </c>
      <c r="AT113" s="225" t="n">
        <f aca="false">IF('Indicator Date'!AT113="","x",'Indicator Date'!AT113)</f>
        <v>2020</v>
      </c>
      <c r="AU113" s="225" t="n">
        <f aca="false">IF('Indicator Date'!AU113="","x",'Indicator Date'!AU113)</f>
        <v>2020</v>
      </c>
      <c r="AV113" s="225" t="n">
        <f aca="false">IF('Indicator Date'!AV113="","x",'Indicator Date'!AV113)</f>
        <v>2020</v>
      </c>
      <c r="AW113" s="225" t="str">
        <f aca="false">IF('Indicator Date'!AW113="","x",'Indicator Date'!AW113)</f>
        <v>x</v>
      </c>
      <c r="AX113" s="225" t="n">
        <f aca="false">IF('Indicator Date'!AX113="","x",'Indicator Date'!AX113)</f>
        <v>2020</v>
      </c>
      <c r="AY113" s="225" t="n">
        <f aca="false">IF('Indicator Date'!AY113="","x",'Indicator Date'!AY113)</f>
        <v>2019</v>
      </c>
      <c r="AZ113" s="225" t="n">
        <f aca="false">IF('Indicator Date'!AZ113="","x",'Indicator Date'!AZ113)</f>
        <v>2017</v>
      </c>
      <c r="BA113" s="225" t="n">
        <f aca="false">IF('Indicator Date'!BA113="","x",'Indicator Date'!BA113)</f>
        <v>2020</v>
      </c>
      <c r="BB113" s="225" t="n">
        <f aca="false">IF('Indicator Date'!BB113="","x",'Indicator Date'!BB113)</f>
        <v>2021</v>
      </c>
      <c r="BC113" s="225" t="n">
        <f aca="false">IF('Indicator Date'!BC113="","x",'Indicator Date'!BC113)</f>
        <v>2022</v>
      </c>
      <c r="BD113" s="225" t="n">
        <f aca="false">IF('Indicator Date'!BD113="","x",YEAR('Indicator Date'!BD113))</f>
        <v>2022</v>
      </c>
      <c r="BE113" s="225" t="n">
        <f aca="false">IF('Indicator Date'!BE113="","x",YEAR('Indicator Date'!BE113))</f>
        <v>2021</v>
      </c>
      <c r="BF113" s="225" t="n">
        <f aca="false">IF('Indicator Date'!BF113="","x",'Indicator Date'!BF113)</f>
        <v>2021</v>
      </c>
      <c r="BG113" s="225" t="n">
        <f aca="false">IF('Indicator Date'!BG113="","x",'Indicator Date'!BG113)</f>
        <v>2020</v>
      </c>
      <c r="BH113" s="225" t="n">
        <f aca="false">IF('Indicator Date'!BH113="","x",'Indicator Date'!BH113)</f>
        <v>2020</v>
      </c>
      <c r="BI113" s="225" t="n">
        <f aca="false">IF('Indicator Date'!BI113="","x",'Indicator Date'!BI113)</f>
        <v>2015</v>
      </c>
      <c r="BJ113" s="225" t="n">
        <f aca="false">IF('Indicator Date'!BJ113="","x",'Indicator Date'!BJ113)</f>
        <v>2020</v>
      </c>
      <c r="BK113" s="225" t="n">
        <f aca="false">IF('Indicator Date'!BK113="","x",'Indicator Date'!BK113)</f>
        <v>2021</v>
      </c>
      <c r="BL113" s="225" t="n">
        <f aca="false">IF('Indicator Date'!BL113="","x",'Indicator Date'!BL113)</f>
        <v>2020</v>
      </c>
      <c r="BM113" s="225" t="n">
        <f aca="false">IF('Indicator Date'!BM113="","x",'Indicator Date'!BM113)</f>
        <v>2018</v>
      </c>
      <c r="BN113" s="225" t="n">
        <f aca="false">IF('Indicator Date'!BN113="","x",'Indicator Date'!BN113)</f>
        <v>2020</v>
      </c>
      <c r="BO113" s="225" t="n">
        <f aca="false">IF('Indicator Date'!BO113="","x",'Indicator Date'!BO113)</f>
        <v>2020</v>
      </c>
      <c r="BP113" s="225" t="n">
        <f aca="false">IF('Indicator Date'!BP113="","x",'Indicator Date'!BP113)</f>
        <v>2014</v>
      </c>
      <c r="BQ113" s="225" t="n">
        <f aca="false">IF('Indicator Date'!BQ113="","x",'Indicator Date'!BQ113)</f>
        <v>2017</v>
      </c>
      <c r="BR113" s="225" t="n">
        <f aca="false">IF('Indicator Date'!BR113="","x",'Indicator Date'!BR113)</f>
        <v>2017</v>
      </c>
      <c r="BS113" s="225" t="n">
        <f aca="false">IF('Indicator Date'!BS113="","x",'Indicator Date'!BS113)</f>
        <v>2015</v>
      </c>
      <c r="BT113" s="225" t="n">
        <f aca="false">IF('Indicator Date'!BT113="","x",'Indicator Date'!BT113)</f>
        <v>2020</v>
      </c>
      <c r="BU113" s="225" t="n">
        <f aca="false">IF('Indicator Date'!BU113="","x",'Indicator Date'!BU113)</f>
        <v>2020</v>
      </c>
      <c r="BV113" s="225" t="n">
        <f aca="false">IF('Indicator Date'!BV113="","x",'Indicator Date'!BV113)</f>
        <v>2020</v>
      </c>
      <c r="BW113" s="225" t="n">
        <f aca="false">IF('Indicator Date'!BW113="","x",'Indicator Date'!BW113)</f>
        <v>2019</v>
      </c>
      <c r="BX113" s="225" t="n">
        <f aca="false">IF('Indicator Date'!BX113="","x",'Indicator Date'!BX113)</f>
        <v>2017</v>
      </c>
      <c r="BY113" s="225" t="n">
        <f aca="false">IF('Indicator Date'!BY113="","x",'Indicator Date'!BY113)</f>
        <v>2020</v>
      </c>
      <c r="BZ113" s="225" t="n">
        <f aca="false">IF('Indicator Date'!BZ113="","x",'Indicator Date'!BZ113)</f>
        <v>2021</v>
      </c>
      <c r="CA113" s="225" t="n">
        <f aca="false">IF('Indicator Date'!CA113="","x",'Indicator Date'!CA113)</f>
        <v>2015</v>
      </c>
    </row>
    <row r="114" customFormat="false" ht="14.5" hidden="false" customHeight="false" outlineLevel="0" collapsed="false">
      <c r="A114" s="178" t="str">
        <f aca="false">'Indicator Data'!A116</f>
        <v>Mexico</v>
      </c>
      <c r="B114" s="220" t="str">
        <f aca="false">'Indicator Data'!B116</f>
        <v>MEX</v>
      </c>
      <c r="C114" s="225" t="n">
        <f aca="false">IF('Indicator Date'!C114="","x",'Indicator Date'!C114)</f>
        <v>2015</v>
      </c>
      <c r="D114" s="225" t="n">
        <f aca="false">IF('Indicator Date'!D114="","x",'Indicator Date'!D114)</f>
        <v>2015</v>
      </c>
      <c r="E114" s="225" t="n">
        <f aca="false">IF('Indicator Date'!E114="","x",'Indicator Date'!E114)</f>
        <v>2015</v>
      </c>
      <c r="F114" s="225" t="n">
        <f aca="false">IF('Indicator Date'!F114="","x",'Indicator Date'!F114)</f>
        <v>2015</v>
      </c>
      <c r="G114" s="225" t="n">
        <f aca="false">IF('Indicator Date'!G114="","x",'Indicator Date'!G114)</f>
        <v>2015</v>
      </c>
      <c r="H114" s="225" t="n">
        <f aca="false">IF('Indicator Date'!H114="","x",'Indicator Date'!H114)</f>
        <v>2015</v>
      </c>
      <c r="I114" s="225" t="n">
        <f aca="false">IF('Indicator Date'!I114="","x",'Indicator Date'!I114)</f>
        <v>2015</v>
      </c>
      <c r="J114" s="225" t="n">
        <f aca="false">IF('Indicator Date'!J114="","x",'Indicator Date'!J114)</f>
        <v>2021</v>
      </c>
      <c r="K114" s="225" t="n">
        <f aca="false">IF('Indicator Date'!K114="","x",'Indicator Date'!K114)</f>
        <v>2021</v>
      </c>
      <c r="L114" s="225" t="n">
        <f aca="false">IF('Indicator Date'!L114="","x",'Indicator Date'!L114)</f>
        <v>2020</v>
      </c>
      <c r="M114" s="225" t="n">
        <f aca="false">IF('Indicator Date'!M114="","x",'Indicator Date'!M114)</f>
        <v>2015</v>
      </c>
      <c r="N114" s="225" t="n">
        <f aca="false">IF('Indicator Date'!N114="","x",'Indicator Date'!N114)</f>
        <v>2015</v>
      </c>
      <c r="O114" s="225" t="n">
        <f aca="false">IF('Indicator Date'!O114="","x",'Indicator Date'!O114)</f>
        <v>2015</v>
      </c>
      <c r="P114" s="225" t="n">
        <f aca="false">IF('Indicator Date'!P114="","x",'Indicator Date'!P114)</f>
        <v>2015</v>
      </c>
      <c r="Q114" s="225" t="n">
        <f aca="false">IF('Indicator Date'!Q114="","x",'Indicator Date'!Q114)</f>
        <v>2020</v>
      </c>
      <c r="R114" s="225" t="n">
        <f aca="false">IF('Indicator Date'!R114="","x",'Indicator Date'!R114)</f>
        <v>2020</v>
      </c>
      <c r="S114" s="225" t="n">
        <f aca="false">IF('Indicator Date'!S114="","x",'Indicator Date'!S114)</f>
        <v>2020</v>
      </c>
      <c r="T114" s="225" t="n">
        <f aca="false">IF('Indicator Date'!T114="","x",'Indicator Date'!T114)</f>
        <v>2020</v>
      </c>
      <c r="U114" s="225" t="n">
        <f aca="false">IF('Indicator Date'!U114="","x",'Indicator Date'!U114)</f>
        <v>2015</v>
      </c>
      <c r="V114" s="225" t="n">
        <f aca="false">IF('Indicator Date'!V114="","x",'Indicator Date'!V114)</f>
        <v>2015</v>
      </c>
      <c r="W114" s="225" t="n">
        <f aca="false">IF('Indicator Date'!W114="","x",'Indicator Date'!W114)</f>
        <v>2015</v>
      </c>
      <c r="X114" s="225" t="n">
        <f aca="false">IF('Indicator Date'!X114="","x",'Indicator Date'!X114)</f>
        <v>2020</v>
      </c>
      <c r="Y114" s="225" t="n">
        <f aca="false">IF('Indicator Date'!Y114="","x",'Indicator Date'!Y114)</f>
        <v>2020</v>
      </c>
      <c r="Z114" s="225" t="n">
        <f aca="false">IF('Indicator Date'!Z114="","x",'Indicator Date'!Z114)</f>
        <v>2020</v>
      </c>
      <c r="AA114" s="225" t="n">
        <f aca="false">IF('Indicator Date'!AA114="","x",'Indicator Date'!AA114)</f>
        <v>2015</v>
      </c>
      <c r="AB114" s="225" t="n">
        <f aca="false">IF('Indicator Date'!AB114="","x",'Indicator Date'!AB114)</f>
        <v>2020</v>
      </c>
      <c r="AC114" s="225" t="n">
        <f aca="false">IF('Indicator Date'!AC114="","x",'Indicator Date'!AC114)</f>
        <v>2019</v>
      </c>
      <c r="AD114" s="225" t="n">
        <f aca="false">IF('Indicator Date'!AD114="","x",'Indicator Date'!AD114)</f>
        <v>2018</v>
      </c>
      <c r="AE114" s="225" t="n">
        <f aca="false">IF('Indicator Date'!AE114="","x",'Indicator Date'!AE114)</f>
        <v>2020</v>
      </c>
      <c r="AF114" s="225" t="n">
        <f aca="false">IF('Indicator Date'!AF114="","x",'Indicator Date'!AF114)</f>
        <v>2018</v>
      </c>
      <c r="AG114" s="225" t="n">
        <f aca="false">IF('Indicator Date'!AG114="","x",'Indicator Date'!AG114)</f>
        <v>2020</v>
      </c>
      <c r="AH114" s="225" t="n">
        <f aca="false">IF('Indicator Date'!AH114="","x",'Indicator Date'!AH114)</f>
        <v>2022</v>
      </c>
      <c r="AI114" s="225" t="n">
        <f aca="false">IF('Indicator Date'!AI114="","x",'Indicator Date'!AI114)</f>
        <v>2021</v>
      </c>
      <c r="AJ114" s="225" t="n">
        <f aca="false">IF('Indicator Date'!AJ114="","x",'Indicator Date'!AJ114)</f>
        <v>2021</v>
      </c>
      <c r="AK114" s="225" t="n">
        <f aca="false">IF('Indicator Date'!AK114="","x",'Indicator Date'!AK114)</f>
        <v>2019</v>
      </c>
      <c r="AL114" s="225" t="str">
        <f aca="false">IF('Indicator Date'!AL114="","x",RIGHT('Indicator Date'!AL114,4))</f>
        <v>2016</v>
      </c>
      <c r="AM114" s="225" t="n">
        <f aca="false">IF('Indicator Date'!AM114="","x",'Indicator Date'!AM114)</f>
        <v>2022</v>
      </c>
      <c r="AN114" s="225" t="n">
        <f aca="false">IF('Indicator Date'!AN114="","x",'Indicator Date'!AN114)</f>
        <v>2019</v>
      </c>
      <c r="AO114" s="225" t="n">
        <f aca="false">IF('Indicator Date'!AO114="","x",'Indicator Date'!AO114)</f>
        <v>2020</v>
      </c>
      <c r="AP114" s="225" t="n">
        <f aca="false">IF('Indicator Date'!AP114="","x",'Indicator Date'!AP114)</f>
        <v>2020</v>
      </c>
      <c r="AQ114" s="225" t="n">
        <f aca="false">IF('Indicator Date'!AQ114="","x",'Indicator Date'!AQ114)</f>
        <v>2020</v>
      </c>
      <c r="AR114" s="225" t="n">
        <f aca="false">IF('Indicator Date'!AR114="","x",'Indicator Date'!AR114)</f>
        <v>2020</v>
      </c>
      <c r="AS114" s="225" t="n">
        <f aca="false">IF('Indicator Date'!AS114="","x",'Indicator Date'!AS114)</f>
        <v>2020</v>
      </c>
      <c r="AT114" s="225" t="n">
        <f aca="false">IF('Indicator Date'!AT114="","x",'Indicator Date'!AT114)</f>
        <v>2020</v>
      </c>
      <c r="AU114" s="225" t="n">
        <f aca="false">IF('Indicator Date'!AU114="","x",'Indicator Date'!AU114)</f>
        <v>2020</v>
      </c>
      <c r="AV114" s="225" t="n">
        <f aca="false">IF('Indicator Date'!AV114="","x",'Indicator Date'!AV114)</f>
        <v>2020</v>
      </c>
      <c r="AW114" s="225" t="n">
        <f aca="false">IF('Indicator Date'!AW114="","x",'Indicator Date'!AW114)</f>
        <v>2020</v>
      </c>
      <c r="AX114" s="225" t="n">
        <f aca="false">IF('Indicator Date'!AX114="","x",'Indicator Date'!AX114)</f>
        <v>2020</v>
      </c>
      <c r="AY114" s="225" t="n">
        <f aca="false">IF('Indicator Date'!AY114="","x",'Indicator Date'!AY114)</f>
        <v>2019</v>
      </c>
      <c r="AZ114" s="225" t="n">
        <f aca="false">IF('Indicator Date'!AZ114="","x",'Indicator Date'!AZ114)</f>
        <v>2020</v>
      </c>
      <c r="BA114" s="225" t="n">
        <f aca="false">IF('Indicator Date'!BA114="","x",'Indicator Date'!BA114)</f>
        <v>2020</v>
      </c>
      <c r="BB114" s="225" t="n">
        <f aca="false">IF('Indicator Date'!BB114="","x",'Indicator Date'!BB114)</f>
        <v>2021</v>
      </c>
      <c r="BC114" s="225" t="n">
        <f aca="false">IF('Indicator Date'!BC114="","x",'Indicator Date'!BC114)</f>
        <v>2022</v>
      </c>
      <c r="BD114" s="225" t="n">
        <f aca="false">IF('Indicator Date'!BD114="","x",YEAR('Indicator Date'!BD114))</f>
        <v>2022</v>
      </c>
      <c r="BE114" s="225" t="n">
        <f aca="false">IF('Indicator Date'!BE114="","x",YEAR('Indicator Date'!BE114))</f>
        <v>2021</v>
      </c>
      <c r="BF114" s="225" t="n">
        <f aca="false">IF('Indicator Date'!BF114="","x",'Indicator Date'!BF114)</f>
        <v>2021</v>
      </c>
      <c r="BG114" s="225" t="n">
        <f aca="false">IF('Indicator Date'!BG114="","x",'Indicator Date'!BG114)</f>
        <v>2020</v>
      </c>
      <c r="BH114" s="225" t="n">
        <f aca="false">IF('Indicator Date'!BH114="","x",'Indicator Date'!BH114)</f>
        <v>2020</v>
      </c>
      <c r="BI114" s="225" t="n">
        <f aca="false">IF('Indicator Date'!BI114="","x",'Indicator Date'!BI114)</f>
        <v>2015</v>
      </c>
      <c r="BJ114" s="225" t="n">
        <f aca="false">IF('Indicator Date'!BJ114="","x",'Indicator Date'!BJ114)</f>
        <v>2020</v>
      </c>
      <c r="BK114" s="225" t="n">
        <f aca="false">IF('Indicator Date'!BK114="","x",'Indicator Date'!BK114)</f>
        <v>2021</v>
      </c>
      <c r="BL114" s="225" t="n">
        <f aca="false">IF('Indicator Date'!BL114="","x",'Indicator Date'!BL114)</f>
        <v>2020</v>
      </c>
      <c r="BM114" s="225" t="n">
        <f aca="false">IF('Indicator Date'!BM114="","x",'Indicator Date'!BM114)</f>
        <v>2020</v>
      </c>
      <c r="BN114" s="225" t="n">
        <f aca="false">IF('Indicator Date'!BN114="","x",'Indicator Date'!BN114)</f>
        <v>2020</v>
      </c>
      <c r="BO114" s="225" t="n">
        <f aca="false">IF('Indicator Date'!BO114="","x",'Indicator Date'!BO114)</f>
        <v>2020</v>
      </c>
      <c r="BP114" s="225" t="n">
        <f aca="false">IF('Indicator Date'!BP114="","x",'Indicator Date'!BP114)</f>
        <v>2014</v>
      </c>
      <c r="BQ114" s="225" t="n">
        <f aca="false">IF('Indicator Date'!BQ114="","x",'Indicator Date'!BQ114)</f>
        <v>2020</v>
      </c>
      <c r="BR114" s="225" t="n">
        <f aca="false">IF('Indicator Date'!BR114="","x",'Indicator Date'!BR114)</f>
        <v>2020</v>
      </c>
      <c r="BS114" s="225" t="n">
        <f aca="false">IF('Indicator Date'!BS114="","x",'Indicator Date'!BS114)</f>
        <v>2016</v>
      </c>
      <c r="BT114" s="225" t="n">
        <f aca="false">IF('Indicator Date'!BT114="","x",'Indicator Date'!BT114)</f>
        <v>2020</v>
      </c>
      <c r="BU114" s="225" t="n">
        <f aca="false">IF('Indicator Date'!BU114="","x",'Indicator Date'!BU114)</f>
        <v>2020</v>
      </c>
      <c r="BV114" s="225" t="n">
        <f aca="false">IF('Indicator Date'!BV114="","x",'Indicator Date'!BV114)</f>
        <v>2020</v>
      </c>
      <c r="BW114" s="225" t="n">
        <f aca="false">IF('Indicator Date'!BW114="","x",'Indicator Date'!BW114)</f>
        <v>2019</v>
      </c>
      <c r="BX114" s="225" t="n">
        <f aca="false">IF('Indicator Date'!BX114="","x",'Indicator Date'!BX114)</f>
        <v>2017</v>
      </c>
      <c r="BY114" s="225" t="n">
        <f aca="false">IF('Indicator Date'!BY114="","x",'Indicator Date'!BY114)</f>
        <v>2020</v>
      </c>
      <c r="BZ114" s="225" t="n">
        <f aca="false">IF('Indicator Date'!BZ114="","x",'Indicator Date'!BZ114)</f>
        <v>2021</v>
      </c>
      <c r="CA114" s="225" t="n">
        <f aca="false">IF('Indicator Date'!CA114="","x",'Indicator Date'!CA114)</f>
        <v>2015</v>
      </c>
    </row>
    <row r="115" customFormat="false" ht="14.5" hidden="false" customHeight="false" outlineLevel="0" collapsed="false">
      <c r="A115" s="178" t="str">
        <f aca="false">'Indicator Data'!A117</f>
        <v>Micronesia</v>
      </c>
      <c r="B115" s="220" t="str">
        <f aca="false">'Indicator Data'!B117</f>
        <v>FSM</v>
      </c>
      <c r="C115" s="225" t="n">
        <f aca="false">IF('Indicator Date'!C115="","x",'Indicator Date'!C115)</f>
        <v>2015</v>
      </c>
      <c r="D115" s="225" t="n">
        <f aca="false">IF('Indicator Date'!D115="","x",'Indicator Date'!D115)</f>
        <v>2015</v>
      </c>
      <c r="E115" s="225" t="n">
        <f aca="false">IF('Indicator Date'!E115="","x",'Indicator Date'!E115)</f>
        <v>2015</v>
      </c>
      <c r="F115" s="225" t="n">
        <f aca="false">IF('Indicator Date'!F115="","x",'Indicator Date'!F115)</f>
        <v>2015</v>
      </c>
      <c r="G115" s="225" t="n">
        <f aca="false">IF('Indicator Date'!G115="","x",'Indicator Date'!G115)</f>
        <v>2015</v>
      </c>
      <c r="H115" s="225" t="n">
        <f aca="false">IF('Indicator Date'!H115="","x",'Indicator Date'!H115)</f>
        <v>2015</v>
      </c>
      <c r="I115" s="225" t="n">
        <f aca="false">IF('Indicator Date'!I115="","x",'Indicator Date'!I115)</f>
        <v>2015</v>
      </c>
      <c r="J115" s="225" t="n">
        <f aca="false">IF('Indicator Date'!J115="","x",'Indicator Date'!J115)</f>
        <v>2021</v>
      </c>
      <c r="K115" s="225" t="n">
        <f aca="false">IF('Indicator Date'!K115="","x",'Indicator Date'!K115)</f>
        <v>2021</v>
      </c>
      <c r="L115" s="225" t="str">
        <f aca="false">IF('Indicator Date'!L115="","x",'Indicator Date'!L115)</f>
        <v>x</v>
      </c>
      <c r="M115" s="225" t="n">
        <f aca="false">IF('Indicator Date'!M115="","x",'Indicator Date'!M115)</f>
        <v>2015</v>
      </c>
      <c r="N115" s="225" t="n">
        <f aca="false">IF('Indicator Date'!N115="","x",'Indicator Date'!N115)</f>
        <v>2015</v>
      </c>
      <c r="O115" s="225" t="n">
        <f aca="false">IF('Indicator Date'!O115="","x",'Indicator Date'!O115)</f>
        <v>2015</v>
      </c>
      <c r="P115" s="225" t="n">
        <f aca="false">IF('Indicator Date'!P115="","x",'Indicator Date'!P115)</f>
        <v>2015</v>
      </c>
      <c r="Q115" s="225" t="n">
        <f aca="false">IF('Indicator Date'!Q115="","x",'Indicator Date'!Q115)</f>
        <v>2020</v>
      </c>
      <c r="R115" s="225" t="n">
        <f aca="false">IF('Indicator Date'!R115="","x",'Indicator Date'!R115)</f>
        <v>2020</v>
      </c>
      <c r="S115" s="225" t="n">
        <f aca="false">IF('Indicator Date'!S115="","x",'Indicator Date'!S115)</f>
        <v>2020</v>
      </c>
      <c r="T115" s="225" t="n">
        <f aca="false">IF('Indicator Date'!T115="","x",'Indicator Date'!T115)</f>
        <v>2020</v>
      </c>
      <c r="U115" s="225" t="n">
        <f aca="false">IF('Indicator Date'!U115="","x",'Indicator Date'!U115)</f>
        <v>2015</v>
      </c>
      <c r="V115" s="225" t="n">
        <f aca="false">IF('Indicator Date'!V115="","x",'Indicator Date'!V115)</f>
        <v>2015</v>
      </c>
      <c r="W115" s="225" t="n">
        <f aca="false">IF('Indicator Date'!W115="","x",'Indicator Date'!W115)</f>
        <v>2015</v>
      </c>
      <c r="X115" s="225" t="n">
        <f aca="false">IF('Indicator Date'!X115="","x",'Indicator Date'!X115)</f>
        <v>2020</v>
      </c>
      <c r="Y115" s="225" t="n">
        <f aca="false">IF('Indicator Date'!Y115="","x",'Indicator Date'!Y115)</f>
        <v>2020</v>
      </c>
      <c r="Z115" s="225" t="n">
        <f aca="false">IF('Indicator Date'!Z115="","x",'Indicator Date'!Z115)</f>
        <v>2020</v>
      </c>
      <c r="AA115" s="225" t="str">
        <f aca="false">IF('Indicator Date'!AA115="","x",'Indicator Date'!AA115)</f>
        <v>x</v>
      </c>
      <c r="AB115" s="225" t="n">
        <f aca="false">IF('Indicator Date'!AB115="","x",'Indicator Date'!AB115)</f>
        <v>2014</v>
      </c>
      <c r="AC115" s="225" t="str">
        <f aca="false">IF('Indicator Date'!AC115="","x",'Indicator Date'!AC115)</f>
        <v>x</v>
      </c>
      <c r="AD115" s="225" t="n">
        <f aca="false">IF('Indicator Date'!AD115="","x",'Indicator Date'!AD115)</f>
        <v>2017</v>
      </c>
      <c r="AE115" s="225" t="n">
        <f aca="false">IF('Indicator Date'!AE115="","x",'Indicator Date'!AE115)</f>
        <v>2020</v>
      </c>
      <c r="AF115" s="225" t="str">
        <f aca="false">IF('Indicator Date'!AF115="","x",'Indicator Date'!AF115)</f>
        <v>x</v>
      </c>
      <c r="AG115" s="225" t="n">
        <f aca="false">IF('Indicator Date'!AG115="","x",'Indicator Date'!AG115)</f>
        <v>2020</v>
      </c>
      <c r="AH115" s="225" t="n">
        <f aca="false">IF('Indicator Date'!AH115="","x",'Indicator Date'!AH115)</f>
        <v>2022</v>
      </c>
      <c r="AI115" s="225" t="n">
        <f aca="false">IF('Indicator Date'!AI115="","x",'Indicator Date'!AI115)</f>
        <v>2021</v>
      </c>
      <c r="AJ115" s="225" t="n">
        <f aca="false">IF('Indicator Date'!AJ115="","x",'Indicator Date'!AJ115)</f>
        <v>2021</v>
      </c>
      <c r="AK115" s="225" t="n">
        <f aca="false">IF('Indicator Date'!AK115="","x",'Indicator Date'!AK115)</f>
        <v>2019</v>
      </c>
      <c r="AL115" s="225" t="str">
        <f aca="false">IF('Indicator Date'!AL115="","x",RIGHT('Indicator Date'!AL115,4))</f>
        <v>2018</v>
      </c>
      <c r="AM115" s="225" t="n">
        <f aca="false">IF('Indicator Date'!AM115="","x",'Indicator Date'!AM115)</f>
        <v>2022</v>
      </c>
      <c r="AN115" s="225" t="n">
        <f aca="false">IF('Indicator Date'!AN115="","x",'Indicator Date'!AN115)</f>
        <v>2019</v>
      </c>
      <c r="AO115" s="225" t="n">
        <f aca="false">IF('Indicator Date'!AO115="","x",'Indicator Date'!AO115)</f>
        <v>2020</v>
      </c>
      <c r="AP115" s="225" t="n">
        <f aca="false">IF('Indicator Date'!AP115="","x",'Indicator Date'!AP115)</f>
        <v>2020</v>
      </c>
      <c r="AQ115" s="225" t="n">
        <f aca="false">IF('Indicator Date'!AQ115="","x",'Indicator Date'!AQ115)</f>
        <v>2020</v>
      </c>
      <c r="AR115" s="225" t="n">
        <f aca="false">IF('Indicator Date'!AR115="","x",'Indicator Date'!AR115)</f>
        <v>2020</v>
      </c>
      <c r="AS115" s="225" t="str">
        <f aca="false">IF('Indicator Date'!AS115="","x",'Indicator Date'!AS115)</f>
        <v>x</v>
      </c>
      <c r="AT115" s="225" t="n">
        <f aca="false">IF('Indicator Date'!AT115="","x",'Indicator Date'!AT115)</f>
        <v>2020</v>
      </c>
      <c r="AU115" s="225" t="str">
        <f aca="false">IF('Indicator Date'!AU115="","x",'Indicator Date'!AU115)</f>
        <v>x</v>
      </c>
      <c r="AV115" s="225" t="str">
        <f aca="false">IF('Indicator Date'!AV115="","x",'Indicator Date'!AV115)</f>
        <v>x</v>
      </c>
      <c r="AW115" s="225" t="str">
        <f aca="false">IF('Indicator Date'!AW115="","x",'Indicator Date'!AW115)</f>
        <v>x</v>
      </c>
      <c r="AX115" s="225" t="n">
        <f aca="false">IF('Indicator Date'!AX115="","x",'Indicator Date'!AX115)</f>
        <v>2020</v>
      </c>
      <c r="AY115" s="225" t="str">
        <f aca="false">IF('Indicator Date'!AY115="","x",'Indicator Date'!AY115)</f>
        <v>x</v>
      </c>
      <c r="AZ115" s="225" t="n">
        <f aca="false">IF('Indicator Date'!AZ115="","x",'Indicator Date'!AZ115)</f>
        <v>2013</v>
      </c>
      <c r="BA115" s="225" t="n">
        <f aca="false">IF('Indicator Date'!BA115="","x",'Indicator Date'!BA115)</f>
        <v>2020</v>
      </c>
      <c r="BB115" s="225" t="n">
        <f aca="false">IF('Indicator Date'!BB115="","x",'Indicator Date'!BB115)</f>
        <v>2021</v>
      </c>
      <c r="BC115" s="225" t="n">
        <f aca="false">IF('Indicator Date'!BC115="","x",'Indicator Date'!BC115)</f>
        <v>2022</v>
      </c>
      <c r="BD115" s="225" t="n">
        <f aca="false">IF('Indicator Date'!BD115="","x",YEAR('Indicator Date'!BD115))</f>
        <v>2022</v>
      </c>
      <c r="BE115" s="225" t="n">
        <f aca="false">IF('Indicator Date'!BE115="","x",YEAR('Indicator Date'!BE115))</f>
        <v>2021</v>
      </c>
      <c r="BF115" s="225" t="n">
        <f aca="false">IF('Indicator Date'!BF115="","x",'Indicator Date'!BF115)</f>
        <v>2021</v>
      </c>
      <c r="BG115" s="225" t="n">
        <f aca="false">IF('Indicator Date'!BG115="","x",'Indicator Date'!BG115)</f>
        <v>2020</v>
      </c>
      <c r="BH115" s="225" t="n">
        <f aca="false">IF('Indicator Date'!BH115="","x",'Indicator Date'!BH115)</f>
        <v>2020</v>
      </c>
      <c r="BI115" s="225" t="n">
        <f aca="false">IF('Indicator Date'!BI115="","x",'Indicator Date'!BI115)</f>
        <v>2013</v>
      </c>
      <c r="BJ115" s="225" t="n">
        <f aca="false">IF('Indicator Date'!BJ115="","x",'Indicator Date'!BJ115)</f>
        <v>2020</v>
      </c>
      <c r="BK115" s="225" t="str">
        <f aca="false">IF('Indicator Date'!BK115="","x",'Indicator Date'!BK115)</f>
        <v>x</v>
      </c>
      <c r="BL115" s="225" t="n">
        <f aca="false">IF('Indicator Date'!BL115="","x",'Indicator Date'!BL115)</f>
        <v>2020</v>
      </c>
      <c r="BM115" s="225" t="str">
        <f aca="false">IF('Indicator Date'!BM115="","x",'Indicator Date'!BM115)</f>
        <v>x</v>
      </c>
      <c r="BN115" s="225" t="n">
        <f aca="false">IF('Indicator Date'!BN115="","x",'Indicator Date'!BN115)</f>
        <v>2017</v>
      </c>
      <c r="BO115" s="225" t="n">
        <f aca="false">IF('Indicator Date'!BO115="","x",'Indicator Date'!BO115)</f>
        <v>2020</v>
      </c>
      <c r="BP115" s="225" t="n">
        <f aca="false">IF('Indicator Date'!BP115="","x",'Indicator Date'!BP115)</f>
        <v>2014</v>
      </c>
      <c r="BQ115" s="225" t="n">
        <f aca="false">IF('Indicator Date'!BQ115="","x",'Indicator Date'!BQ115)</f>
        <v>2019</v>
      </c>
      <c r="BR115" s="225" t="n">
        <f aca="false">IF('Indicator Date'!BR115="","x",'Indicator Date'!BR115)</f>
        <v>2019</v>
      </c>
      <c r="BS115" s="225" t="n">
        <f aca="false">IF('Indicator Date'!BS115="","x",'Indicator Date'!BS115)</f>
        <v>2009</v>
      </c>
      <c r="BT115" s="225" t="n">
        <f aca="false">IF('Indicator Date'!BT115="","x",'Indicator Date'!BT115)</f>
        <v>2020</v>
      </c>
      <c r="BU115" s="225" t="n">
        <f aca="false">IF('Indicator Date'!BU115="","x",'Indicator Date'!BU115)</f>
        <v>2020</v>
      </c>
      <c r="BV115" s="225" t="n">
        <f aca="false">IF('Indicator Date'!BV115="","x",'Indicator Date'!BV115)</f>
        <v>2020</v>
      </c>
      <c r="BW115" s="225" t="n">
        <f aca="false">IF('Indicator Date'!BW115="","x",'Indicator Date'!BW115)</f>
        <v>2019</v>
      </c>
      <c r="BX115" s="225" t="n">
        <f aca="false">IF('Indicator Date'!BX115="","x",'Indicator Date'!BX115)</f>
        <v>2017</v>
      </c>
      <c r="BY115" s="225" t="n">
        <f aca="false">IF('Indicator Date'!BY115="","x",'Indicator Date'!BY115)</f>
        <v>2020</v>
      </c>
      <c r="BZ115" s="225" t="n">
        <f aca="false">IF('Indicator Date'!BZ115="","x",'Indicator Date'!BZ115)</f>
        <v>2021</v>
      </c>
      <c r="CA115" s="225" t="n">
        <f aca="false">IF('Indicator Date'!CA115="","x",'Indicator Date'!CA115)</f>
        <v>2015</v>
      </c>
    </row>
    <row r="116" customFormat="false" ht="14.5" hidden="false" customHeight="false" outlineLevel="0" collapsed="false">
      <c r="A116" s="178" t="str">
        <f aca="false">'Indicator Data'!A118</f>
        <v>Moldova Republic of</v>
      </c>
      <c r="B116" s="220" t="str">
        <f aca="false">'Indicator Data'!B118</f>
        <v>MDA</v>
      </c>
      <c r="C116" s="225" t="n">
        <f aca="false">IF('Indicator Date'!C116="","x",'Indicator Date'!C116)</f>
        <v>2015</v>
      </c>
      <c r="D116" s="225" t="n">
        <f aca="false">IF('Indicator Date'!D116="","x",'Indicator Date'!D116)</f>
        <v>2015</v>
      </c>
      <c r="E116" s="225" t="n">
        <f aca="false">IF('Indicator Date'!E116="","x",'Indicator Date'!E116)</f>
        <v>2015</v>
      </c>
      <c r="F116" s="225" t="n">
        <f aca="false">IF('Indicator Date'!F116="","x",'Indicator Date'!F116)</f>
        <v>2015</v>
      </c>
      <c r="G116" s="225" t="n">
        <f aca="false">IF('Indicator Date'!G116="","x",'Indicator Date'!G116)</f>
        <v>2015</v>
      </c>
      <c r="H116" s="225" t="n">
        <f aca="false">IF('Indicator Date'!H116="","x",'Indicator Date'!H116)</f>
        <v>2015</v>
      </c>
      <c r="I116" s="225" t="n">
        <f aca="false">IF('Indicator Date'!I116="","x",'Indicator Date'!I116)</f>
        <v>2015</v>
      </c>
      <c r="J116" s="225" t="n">
        <f aca="false">IF('Indicator Date'!J116="","x",'Indicator Date'!J116)</f>
        <v>2021</v>
      </c>
      <c r="K116" s="225" t="n">
        <f aca="false">IF('Indicator Date'!K116="","x",'Indicator Date'!K116)</f>
        <v>2021</v>
      </c>
      <c r="L116" s="225" t="n">
        <f aca="false">IF('Indicator Date'!L116="","x",'Indicator Date'!L116)</f>
        <v>2020</v>
      </c>
      <c r="M116" s="225" t="n">
        <f aca="false">IF('Indicator Date'!M116="","x",'Indicator Date'!M116)</f>
        <v>2015</v>
      </c>
      <c r="N116" s="225" t="n">
        <f aca="false">IF('Indicator Date'!N116="","x",'Indicator Date'!N116)</f>
        <v>2015</v>
      </c>
      <c r="O116" s="225" t="n">
        <f aca="false">IF('Indicator Date'!O116="","x",'Indicator Date'!O116)</f>
        <v>2015</v>
      </c>
      <c r="P116" s="225" t="n">
        <f aca="false">IF('Indicator Date'!P116="","x",'Indicator Date'!P116)</f>
        <v>2015</v>
      </c>
      <c r="Q116" s="225" t="n">
        <f aca="false">IF('Indicator Date'!Q116="","x",'Indicator Date'!Q116)</f>
        <v>2020</v>
      </c>
      <c r="R116" s="225" t="n">
        <f aca="false">IF('Indicator Date'!R116="","x",'Indicator Date'!R116)</f>
        <v>2020</v>
      </c>
      <c r="S116" s="225" t="n">
        <f aca="false">IF('Indicator Date'!S116="","x",'Indicator Date'!S116)</f>
        <v>2020</v>
      </c>
      <c r="T116" s="225" t="n">
        <f aca="false">IF('Indicator Date'!T116="","x",'Indicator Date'!T116)</f>
        <v>2020</v>
      </c>
      <c r="U116" s="225" t="n">
        <f aca="false">IF('Indicator Date'!U116="","x",'Indicator Date'!U116)</f>
        <v>2015</v>
      </c>
      <c r="V116" s="225" t="n">
        <f aca="false">IF('Indicator Date'!V116="","x",'Indicator Date'!V116)</f>
        <v>2015</v>
      </c>
      <c r="W116" s="225" t="n">
        <f aca="false">IF('Indicator Date'!W116="","x",'Indicator Date'!W116)</f>
        <v>2015</v>
      </c>
      <c r="X116" s="225" t="n">
        <f aca="false">IF('Indicator Date'!X116="","x",'Indicator Date'!X116)</f>
        <v>2020</v>
      </c>
      <c r="Y116" s="225" t="n">
        <f aca="false">IF('Indicator Date'!Y116="","x",'Indicator Date'!Y116)</f>
        <v>2020</v>
      </c>
      <c r="Z116" s="225" t="n">
        <f aca="false">IF('Indicator Date'!Z116="","x",'Indicator Date'!Z116)</f>
        <v>2020</v>
      </c>
      <c r="AA116" s="225" t="n">
        <f aca="false">IF('Indicator Date'!AA116="","x",'Indicator Date'!AA116)</f>
        <v>2014</v>
      </c>
      <c r="AB116" s="225" t="n">
        <f aca="false">IF('Indicator Date'!AB116="","x",'Indicator Date'!AB116)</f>
        <v>2020</v>
      </c>
      <c r="AC116" s="225" t="n">
        <f aca="false">IF('Indicator Date'!AC116="","x",'Indicator Date'!AC116)</f>
        <v>2016</v>
      </c>
      <c r="AD116" s="225" t="n">
        <f aca="false">IF('Indicator Date'!AD116="","x",'Indicator Date'!AD116)</f>
        <v>2019</v>
      </c>
      <c r="AE116" s="225" t="n">
        <f aca="false">IF('Indicator Date'!AE116="","x",'Indicator Date'!AE116)</f>
        <v>2020</v>
      </c>
      <c r="AF116" s="225" t="n">
        <f aca="false">IF('Indicator Date'!AF116="","x",'Indicator Date'!AF116)</f>
        <v>2018</v>
      </c>
      <c r="AG116" s="225" t="n">
        <f aca="false">IF('Indicator Date'!AG116="","x",'Indicator Date'!AG116)</f>
        <v>2020</v>
      </c>
      <c r="AH116" s="225" t="n">
        <f aca="false">IF('Indicator Date'!AH116="","x",'Indicator Date'!AH116)</f>
        <v>2022</v>
      </c>
      <c r="AI116" s="225" t="n">
        <f aca="false">IF('Indicator Date'!AI116="","x",'Indicator Date'!AI116)</f>
        <v>2021</v>
      </c>
      <c r="AJ116" s="225" t="n">
        <f aca="false">IF('Indicator Date'!AJ116="","x",'Indicator Date'!AJ116)</f>
        <v>2021</v>
      </c>
      <c r="AK116" s="225" t="n">
        <f aca="false">IF('Indicator Date'!AK116="","x",'Indicator Date'!AK116)</f>
        <v>2019</v>
      </c>
      <c r="AL116" s="225" t="str">
        <f aca="false">IF('Indicator Date'!AL116="","x",RIGHT('Indicator Date'!AL116,4))</f>
        <v>2012</v>
      </c>
      <c r="AM116" s="225" t="n">
        <f aca="false">IF('Indicator Date'!AM116="","x",'Indicator Date'!AM116)</f>
        <v>2022</v>
      </c>
      <c r="AN116" s="225" t="n">
        <f aca="false">IF('Indicator Date'!AN116="","x",'Indicator Date'!AN116)</f>
        <v>2019</v>
      </c>
      <c r="AO116" s="225" t="n">
        <f aca="false">IF('Indicator Date'!AO116="","x",'Indicator Date'!AO116)</f>
        <v>2020</v>
      </c>
      <c r="AP116" s="225" t="n">
        <f aca="false">IF('Indicator Date'!AP116="","x",'Indicator Date'!AP116)</f>
        <v>2020</v>
      </c>
      <c r="AQ116" s="225" t="n">
        <f aca="false">IF('Indicator Date'!AQ116="","x",'Indicator Date'!AQ116)</f>
        <v>2020</v>
      </c>
      <c r="AR116" s="225" t="n">
        <f aca="false">IF('Indicator Date'!AR116="","x",'Indicator Date'!AR116)</f>
        <v>2020</v>
      </c>
      <c r="AS116" s="225" t="n">
        <f aca="false">IF('Indicator Date'!AS116="","x",'Indicator Date'!AS116)</f>
        <v>2012</v>
      </c>
      <c r="AT116" s="225" t="n">
        <f aca="false">IF('Indicator Date'!AT116="","x",'Indicator Date'!AT116)</f>
        <v>2020</v>
      </c>
      <c r="AU116" s="225" t="n">
        <f aca="false">IF('Indicator Date'!AU116="","x",'Indicator Date'!AU116)</f>
        <v>2020</v>
      </c>
      <c r="AV116" s="225" t="n">
        <f aca="false">IF('Indicator Date'!AV116="","x",'Indicator Date'!AV116)</f>
        <v>2020</v>
      </c>
      <c r="AW116" s="225" t="str">
        <f aca="false">IF('Indicator Date'!AW116="","x",'Indicator Date'!AW116)</f>
        <v>x</v>
      </c>
      <c r="AX116" s="225" t="n">
        <f aca="false">IF('Indicator Date'!AX116="","x",'Indicator Date'!AX116)</f>
        <v>2020</v>
      </c>
      <c r="AY116" s="225" t="n">
        <f aca="false">IF('Indicator Date'!AY116="","x",'Indicator Date'!AY116)</f>
        <v>2019</v>
      </c>
      <c r="AZ116" s="225" t="n">
        <f aca="false">IF('Indicator Date'!AZ116="","x",'Indicator Date'!AZ116)</f>
        <v>2019</v>
      </c>
      <c r="BA116" s="225" t="n">
        <f aca="false">IF('Indicator Date'!BA116="","x",'Indicator Date'!BA116)</f>
        <v>2020</v>
      </c>
      <c r="BB116" s="225" t="n">
        <f aca="false">IF('Indicator Date'!BB116="","x",'Indicator Date'!BB116)</f>
        <v>2021</v>
      </c>
      <c r="BC116" s="225" t="n">
        <f aca="false">IF('Indicator Date'!BC116="","x",'Indicator Date'!BC116)</f>
        <v>2022</v>
      </c>
      <c r="BD116" s="225" t="n">
        <f aca="false">IF('Indicator Date'!BD116="","x",YEAR('Indicator Date'!BD116))</f>
        <v>2022</v>
      </c>
      <c r="BE116" s="225" t="n">
        <f aca="false">IF('Indicator Date'!BE116="","x",YEAR('Indicator Date'!BE116))</f>
        <v>2022</v>
      </c>
      <c r="BF116" s="225" t="n">
        <f aca="false">IF('Indicator Date'!BF116="","x",'Indicator Date'!BF116)</f>
        <v>2021</v>
      </c>
      <c r="BG116" s="225" t="n">
        <f aca="false">IF('Indicator Date'!BG116="","x",'Indicator Date'!BG116)</f>
        <v>2020</v>
      </c>
      <c r="BH116" s="225" t="n">
        <f aca="false">IF('Indicator Date'!BH116="","x",'Indicator Date'!BH116)</f>
        <v>2020</v>
      </c>
      <c r="BI116" s="225" t="n">
        <f aca="false">IF('Indicator Date'!BI116="","x",'Indicator Date'!BI116)</f>
        <v>2013</v>
      </c>
      <c r="BJ116" s="225" t="n">
        <f aca="false">IF('Indicator Date'!BJ116="","x",'Indicator Date'!BJ116)</f>
        <v>2020</v>
      </c>
      <c r="BK116" s="225" t="n">
        <f aca="false">IF('Indicator Date'!BK116="","x",'Indicator Date'!BK116)</f>
        <v>2021</v>
      </c>
      <c r="BL116" s="225" t="n">
        <f aca="false">IF('Indicator Date'!BL116="","x",'Indicator Date'!BL116)</f>
        <v>2020</v>
      </c>
      <c r="BM116" s="225" t="n">
        <f aca="false">IF('Indicator Date'!BM116="","x",'Indicator Date'!BM116)</f>
        <v>2014</v>
      </c>
      <c r="BN116" s="225" t="n">
        <f aca="false">IF('Indicator Date'!BN116="","x",'Indicator Date'!BN116)</f>
        <v>2017</v>
      </c>
      <c r="BO116" s="225" t="n">
        <f aca="false">IF('Indicator Date'!BO116="","x",'Indicator Date'!BO116)</f>
        <v>2020</v>
      </c>
      <c r="BP116" s="225" t="n">
        <f aca="false">IF('Indicator Date'!BP116="","x",'Indicator Date'!BP116)</f>
        <v>2014</v>
      </c>
      <c r="BQ116" s="225" t="n">
        <f aca="false">IF('Indicator Date'!BQ116="","x",'Indicator Date'!BQ116)</f>
        <v>2020</v>
      </c>
      <c r="BR116" s="225" t="n">
        <f aca="false">IF('Indicator Date'!BR116="","x",'Indicator Date'!BR116)</f>
        <v>2020</v>
      </c>
      <c r="BS116" s="225" t="n">
        <f aca="false">IF('Indicator Date'!BS116="","x",'Indicator Date'!BS116)</f>
        <v>2015</v>
      </c>
      <c r="BT116" s="225" t="n">
        <f aca="false">IF('Indicator Date'!BT116="","x",'Indicator Date'!BT116)</f>
        <v>2020</v>
      </c>
      <c r="BU116" s="225" t="n">
        <f aca="false">IF('Indicator Date'!BU116="","x",'Indicator Date'!BU116)</f>
        <v>2020</v>
      </c>
      <c r="BV116" s="225" t="n">
        <f aca="false">IF('Indicator Date'!BV116="","x",'Indicator Date'!BV116)</f>
        <v>2020</v>
      </c>
      <c r="BW116" s="225" t="n">
        <f aca="false">IF('Indicator Date'!BW116="","x",'Indicator Date'!BW116)</f>
        <v>2019</v>
      </c>
      <c r="BX116" s="225" t="n">
        <f aca="false">IF('Indicator Date'!BX116="","x",'Indicator Date'!BX116)</f>
        <v>2017</v>
      </c>
      <c r="BY116" s="225" t="n">
        <f aca="false">IF('Indicator Date'!BY116="","x",'Indicator Date'!BY116)</f>
        <v>2020</v>
      </c>
      <c r="BZ116" s="225" t="n">
        <f aca="false">IF('Indicator Date'!BZ116="","x",'Indicator Date'!BZ116)</f>
        <v>2021</v>
      </c>
      <c r="CA116" s="225" t="n">
        <f aca="false">IF('Indicator Date'!CA116="","x",'Indicator Date'!CA116)</f>
        <v>2015</v>
      </c>
    </row>
    <row r="117" customFormat="false" ht="14.5" hidden="false" customHeight="false" outlineLevel="0" collapsed="false">
      <c r="A117" s="178" t="str">
        <f aca="false">'Indicator Data'!A119</f>
        <v>Mongolia</v>
      </c>
      <c r="B117" s="220" t="str">
        <f aca="false">'Indicator Data'!B119</f>
        <v>MNG</v>
      </c>
      <c r="C117" s="225" t="n">
        <f aca="false">IF('Indicator Date'!C117="","x",'Indicator Date'!C117)</f>
        <v>2015</v>
      </c>
      <c r="D117" s="225" t="n">
        <f aca="false">IF('Indicator Date'!D117="","x",'Indicator Date'!D117)</f>
        <v>2015</v>
      </c>
      <c r="E117" s="225" t="n">
        <f aca="false">IF('Indicator Date'!E117="","x",'Indicator Date'!E117)</f>
        <v>2015</v>
      </c>
      <c r="F117" s="225" t="n">
        <f aca="false">IF('Indicator Date'!F117="","x",'Indicator Date'!F117)</f>
        <v>2015</v>
      </c>
      <c r="G117" s="225" t="n">
        <f aca="false">IF('Indicator Date'!G117="","x",'Indicator Date'!G117)</f>
        <v>2015</v>
      </c>
      <c r="H117" s="225" t="n">
        <f aca="false">IF('Indicator Date'!H117="","x",'Indicator Date'!H117)</f>
        <v>2015</v>
      </c>
      <c r="I117" s="225" t="n">
        <f aca="false">IF('Indicator Date'!I117="","x",'Indicator Date'!I117)</f>
        <v>2015</v>
      </c>
      <c r="J117" s="225" t="n">
        <f aca="false">IF('Indicator Date'!J117="","x",'Indicator Date'!J117)</f>
        <v>2021</v>
      </c>
      <c r="K117" s="225" t="n">
        <f aca="false">IF('Indicator Date'!K117="","x",'Indicator Date'!K117)</f>
        <v>2021</v>
      </c>
      <c r="L117" s="225" t="n">
        <f aca="false">IF('Indicator Date'!L117="","x",'Indicator Date'!L117)</f>
        <v>2020</v>
      </c>
      <c r="M117" s="225" t="n">
        <f aca="false">IF('Indicator Date'!M117="","x",'Indicator Date'!M117)</f>
        <v>2015</v>
      </c>
      <c r="N117" s="225" t="n">
        <f aca="false">IF('Indicator Date'!N117="","x",'Indicator Date'!N117)</f>
        <v>2015</v>
      </c>
      <c r="O117" s="225" t="n">
        <f aca="false">IF('Indicator Date'!O117="","x",'Indicator Date'!O117)</f>
        <v>2015</v>
      </c>
      <c r="P117" s="225" t="n">
        <f aca="false">IF('Indicator Date'!P117="","x",'Indicator Date'!P117)</f>
        <v>2015</v>
      </c>
      <c r="Q117" s="225" t="n">
        <f aca="false">IF('Indicator Date'!Q117="","x",'Indicator Date'!Q117)</f>
        <v>2020</v>
      </c>
      <c r="R117" s="225" t="n">
        <f aca="false">IF('Indicator Date'!R117="","x",'Indicator Date'!R117)</f>
        <v>2020</v>
      </c>
      <c r="S117" s="225" t="n">
        <f aca="false">IF('Indicator Date'!S117="","x",'Indicator Date'!S117)</f>
        <v>2020</v>
      </c>
      <c r="T117" s="225" t="n">
        <f aca="false">IF('Indicator Date'!T117="","x",'Indicator Date'!T117)</f>
        <v>2020</v>
      </c>
      <c r="U117" s="225" t="n">
        <f aca="false">IF('Indicator Date'!U117="","x",'Indicator Date'!U117)</f>
        <v>2015</v>
      </c>
      <c r="V117" s="225" t="n">
        <f aca="false">IF('Indicator Date'!V117="","x",'Indicator Date'!V117)</f>
        <v>2015</v>
      </c>
      <c r="W117" s="225" t="n">
        <f aca="false">IF('Indicator Date'!W117="","x",'Indicator Date'!W117)</f>
        <v>2015</v>
      </c>
      <c r="X117" s="225" t="n">
        <f aca="false">IF('Indicator Date'!X117="","x",'Indicator Date'!X117)</f>
        <v>2020</v>
      </c>
      <c r="Y117" s="225" t="n">
        <f aca="false">IF('Indicator Date'!Y117="","x",'Indicator Date'!Y117)</f>
        <v>2020</v>
      </c>
      <c r="Z117" s="225" t="n">
        <f aca="false">IF('Indicator Date'!Z117="","x",'Indicator Date'!Z117)</f>
        <v>2020</v>
      </c>
      <c r="AA117" s="225" t="n">
        <f aca="false">IF('Indicator Date'!AA117="","x",'Indicator Date'!AA117)</f>
        <v>2000</v>
      </c>
      <c r="AB117" s="225" t="n">
        <f aca="false">IF('Indicator Date'!AB117="","x",'Indicator Date'!AB117)</f>
        <v>2020</v>
      </c>
      <c r="AC117" s="225" t="n">
        <f aca="false">IF('Indicator Date'!AC117="","x",'Indicator Date'!AC117)</f>
        <v>2020</v>
      </c>
      <c r="AD117" s="225" t="n">
        <f aca="false">IF('Indicator Date'!AD117="","x",'Indicator Date'!AD117)</f>
        <v>2019</v>
      </c>
      <c r="AE117" s="225" t="n">
        <f aca="false">IF('Indicator Date'!AE117="","x",'Indicator Date'!AE117)</f>
        <v>2020</v>
      </c>
      <c r="AF117" s="225" t="n">
        <f aca="false">IF('Indicator Date'!AF117="","x",'Indicator Date'!AF117)</f>
        <v>2018</v>
      </c>
      <c r="AG117" s="225" t="n">
        <f aca="false">IF('Indicator Date'!AG117="","x",'Indicator Date'!AG117)</f>
        <v>2020</v>
      </c>
      <c r="AH117" s="225" t="n">
        <f aca="false">IF('Indicator Date'!AH117="","x",'Indicator Date'!AH117)</f>
        <v>2022</v>
      </c>
      <c r="AI117" s="225" t="n">
        <f aca="false">IF('Indicator Date'!AI117="","x",'Indicator Date'!AI117)</f>
        <v>2021</v>
      </c>
      <c r="AJ117" s="225" t="n">
        <f aca="false">IF('Indicator Date'!AJ117="","x",'Indicator Date'!AJ117)</f>
        <v>2021</v>
      </c>
      <c r="AK117" s="225" t="n">
        <f aca="false">IF('Indicator Date'!AK117="","x",'Indicator Date'!AK117)</f>
        <v>2019</v>
      </c>
      <c r="AL117" s="225" t="str">
        <f aca="false">IF('Indicator Date'!AL117="","x",RIGHT('Indicator Date'!AL117,4))</f>
        <v>2018</v>
      </c>
      <c r="AM117" s="225" t="n">
        <f aca="false">IF('Indicator Date'!AM117="","x",'Indicator Date'!AM117)</f>
        <v>2022</v>
      </c>
      <c r="AN117" s="225" t="n">
        <f aca="false">IF('Indicator Date'!AN117="","x",'Indicator Date'!AN117)</f>
        <v>2019</v>
      </c>
      <c r="AO117" s="225" t="n">
        <f aca="false">IF('Indicator Date'!AO117="","x",'Indicator Date'!AO117)</f>
        <v>2020</v>
      </c>
      <c r="AP117" s="225" t="n">
        <f aca="false">IF('Indicator Date'!AP117="","x",'Indicator Date'!AP117)</f>
        <v>2020</v>
      </c>
      <c r="AQ117" s="225" t="n">
        <f aca="false">IF('Indicator Date'!AQ117="","x",'Indicator Date'!AQ117)</f>
        <v>2020</v>
      </c>
      <c r="AR117" s="225" t="n">
        <f aca="false">IF('Indicator Date'!AR117="","x",'Indicator Date'!AR117)</f>
        <v>2020</v>
      </c>
      <c r="AS117" s="225" t="n">
        <f aca="false">IF('Indicator Date'!AS117="","x",'Indicator Date'!AS117)</f>
        <v>2018</v>
      </c>
      <c r="AT117" s="225" t="n">
        <f aca="false">IF('Indicator Date'!AT117="","x",'Indicator Date'!AT117)</f>
        <v>2020</v>
      </c>
      <c r="AU117" s="225" t="n">
        <f aca="false">IF('Indicator Date'!AU117="","x",'Indicator Date'!AU117)</f>
        <v>2020</v>
      </c>
      <c r="AV117" s="225" t="n">
        <f aca="false">IF('Indicator Date'!AV117="","x",'Indicator Date'!AV117)</f>
        <v>2020</v>
      </c>
      <c r="AW117" s="225" t="str">
        <f aca="false">IF('Indicator Date'!AW117="","x",'Indicator Date'!AW117)</f>
        <v>x</v>
      </c>
      <c r="AX117" s="225" t="n">
        <f aca="false">IF('Indicator Date'!AX117="","x",'Indicator Date'!AX117)</f>
        <v>2020</v>
      </c>
      <c r="AY117" s="225" t="n">
        <f aca="false">IF('Indicator Date'!AY117="","x",'Indicator Date'!AY117)</f>
        <v>2019</v>
      </c>
      <c r="AZ117" s="225" t="n">
        <f aca="false">IF('Indicator Date'!AZ117="","x",'Indicator Date'!AZ117)</f>
        <v>2018</v>
      </c>
      <c r="BA117" s="225" t="n">
        <f aca="false">IF('Indicator Date'!BA117="","x",'Indicator Date'!BA117)</f>
        <v>2020</v>
      </c>
      <c r="BB117" s="225" t="n">
        <f aca="false">IF('Indicator Date'!BB117="","x",'Indicator Date'!BB117)</f>
        <v>2021</v>
      </c>
      <c r="BC117" s="225" t="n">
        <f aca="false">IF('Indicator Date'!BC117="","x",'Indicator Date'!BC117)</f>
        <v>2022</v>
      </c>
      <c r="BD117" s="225" t="n">
        <f aca="false">IF('Indicator Date'!BD117="","x",YEAR('Indicator Date'!BD117))</f>
        <v>2022</v>
      </c>
      <c r="BE117" s="225" t="n">
        <f aca="false">IF('Indicator Date'!BE117="","x",YEAR('Indicator Date'!BE117))</f>
        <v>2021</v>
      </c>
      <c r="BF117" s="225" t="n">
        <f aca="false">IF('Indicator Date'!BF117="","x",'Indicator Date'!BF117)</f>
        <v>2021</v>
      </c>
      <c r="BG117" s="225" t="n">
        <f aca="false">IF('Indicator Date'!BG117="","x",'Indicator Date'!BG117)</f>
        <v>2020</v>
      </c>
      <c r="BH117" s="225" t="n">
        <f aca="false">IF('Indicator Date'!BH117="","x",'Indicator Date'!BH117)</f>
        <v>2020</v>
      </c>
      <c r="BI117" s="225" t="n">
        <f aca="false">IF('Indicator Date'!BI117="","x",'Indicator Date'!BI117)</f>
        <v>2015</v>
      </c>
      <c r="BJ117" s="225" t="n">
        <f aca="false">IF('Indicator Date'!BJ117="","x",'Indicator Date'!BJ117)</f>
        <v>2020</v>
      </c>
      <c r="BK117" s="225" t="n">
        <f aca="false">IF('Indicator Date'!BK117="","x",'Indicator Date'!BK117)</f>
        <v>2021</v>
      </c>
      <c r="BL117" s="225" t="n">
        <f aca="false">IF('Indicator Date'!BL117="","x",'Indicator Date'!BL117)</f>
        <v>2020</v>
      </c>
      <c r="BM117" s="225" t="n">
        <f aca="false">IF('Indicator Date'!BM117="","x",'Indicator Date'!BM117)</f>
        <v>2020</v>
      </c>
      <c r="BN117" s="225" t="n">
        <f aca="false">IF('Indicator Date'!BN117="","x",'Indicator Date'!BN117)</f>
        <v>2020</v>
      </c>
      <c r="BO117" s="225" t="n">
        <f aca="false">IF('Indicator Date'!BO117="","x",'Indicator Date'!BO117)</f>
        <v>2020</v>
      </c>
      <c r="BP117" s="225" t="n">
        <f aca="false">IF('Indicator Date'!BP117="","x",'Indicator Date'!BP117)</f>
        <v>2014</v>
      </c>
      <c r="BQ117" s="225" t="n">
        <f aca="false">IF('Indicator Date'!BQ117="","x",'Indicator Date'!BQ117)</f>
        <v>2020</v>
      </c>
      <c r="BR117" s="225" t="n">
        <f aca="false">IF('Indicator Date'!BR117="","x",'Indicator Date'!BR117)</f>
        <v>2020</v>
      </c>
      <c r="BS117" s="225" t="n">
        <f aca="false">IF('Indicator Date'!BS117="","x",'Indicator Date'!BS117)</f>
        <v>2016</v>
      </c>
      <c r="BT117" s="225" t="n">
        <f aca="false">IF('Indicator Date'!BT117="","x",'Indicator Date'!BT117)</f>
        <v>2020</v>
      </c>
      <c r="BU117" s="225" t="n">
        <f aca="false">IF('Indicator Date'!BU117="","x",'Indicator Date'!BU117)</f>
        <v>2020</v>
      </c>
      <c r="BV117" s="225" t="n">
        <f aca="false">IF('Indicator Date'!BV117="","x",'Indicator Date'!BV117)</f>
        <v>2020</v>
      </c>
      <c r="BW117" s="225" t="n">
        <f aca="false">IF('Indicator Date'!BW117="","x",'Indicator Date'!BW117)</f>
        <v>2019</v>
      </c>
      <c r="BX117" s="225" t="n">
        <f aca="false">IF('Indicator Date'!BX117="","x",'Indicator Date'!BX117)</f>
        <v>2017</v>
      </c>
      <c r="BY117" s="225" t="n">
        <f aca="false">IF('Indicator Date'!BY117="","x",'Indicator Date'!BY117)</f>
        <v>2020</v>
      </c>
      <c r="BZ117" s="225" t="n">
        <f aca="false">IF('Indicator Date'!BZ117="","x",'Indicator Date'!BZ117)</f>
        <v>2021</v>
      </c>
      <c r="CA117" s="225" t="n">
        <f aca="false">IF('Indicator Date'!CA117="","x",'Indicator Date'!CA117)</f>
        <v>2015</v>
      </c>
    </row>
    <row r="118" customFormat="false" ht="14.5" hidden="false" customHeight="false" outlineLevel="0" collapsed="false">
      <c r="A118" s="178" t="str">
        <f aca="false">'Indicator Data'!A120</f>
        <v>Montenegro</v>
      </c>
      <c r="B118" s="220" t="str">
        <f aca="false">'Indicator Data'!B120</f>
        <v>MNE</v>
      </c>
      <c r="C118" s="225" t="n">
        <f aca="false">IF('Indicator Date'!C118="","x",'Indicator Date'!C118)</f>
        <v>2015</v>
      </c>
      <c r="D118" s="225" t="n">
        <f aca="false">IF('Indicator Date'!D118="","x",'Indicator Date'!D118)</f>
        <v>2015</v>
      </c>
      <c r="E118" s="225" t="n">
        <f aca="false">IF('Indicator Date'!E118="","x",'Indicator Date'!E118)</f>
        <v>2015</v>
      </c>
      <c r="F118" s="225" t="n">
        <f aca="false">IF('Indicator Date'!F118="","x",'Indicator Date'!F118)</f>
        <v>2015</v>
      </c>
      <c r="G118" s="225" t="n">
        <f aca="false">IF('Indicator Date'!G118="","x",'Indicator Date'!G118)</f>
        <v>2015</v>
      </c>
      <c r="H118" s="225" t="n">
        <f aca="false">IF('Indicator Date'!H118="","x",'Indicator Date'!H118)</f>
        <v>2015</v>
      </c>
      <c r="I118" s="225" t="n">
        <f aca="false">IF('Indicator Date'!I118="","x",'Indicator Date'!I118)</f>
        <v>2015</v>
      </c>
      <c r="J118" s="225" t="n">
        <f aca="false">IF('Indicator Date'!J118="","x",'Indicator Date'!J118)</f>
        <v>2021</v>
      </c>
      <c r="K118" s="225" t="n">
        <f aca="false">IF('Indicator Date'!K118="","x",'Indicator Date'!K118)</f>
        <v>2021</v>
      </c>
      <c r="L118" s="225" t="n">
        <f aca="false">IF('Indicator Date'!L118="","x",'Indicator Date'!L118)</f>
        <v>2020</v>
      </c>
      <c r="M118" s="225" t="n">
        <f aca="false">IF('Indicator Date'!M118="","x",'Indicator Date'!M118)</f>
        <v>2015</v>
      </c>
      <c r="N118" s="225" t="n">
        <f aca="false">IF('Indicator Date'!N118="","x",'Indicator Date'!N118)</f>
        <v>2015</v>
      </c>
      <c r="O118" s="225" t="n">
        <f aca="false">IF('Indicator Date'!O118="","x",'Indicator Date'!O118)</f>
        <v>2015</v>
      </c>
      <c r="P118" s="225" t="n">
        <f aca="false">IF('Indicator Date'!P118="","x",'Indicator Date'!P118)</f>
        <v>2015</v>
      </c>
      <c r="Q118" s="225" t="n">
        <f aca="false">IF('Indicator Date'!Q118="","x",'Indicator Date'!Q118)</f>
        <v>2020</v>
      </c>
      <c r="R118" s="225" t="n">
        <f aca="false">IF('Indicator Date'!R118="","x",'Indicator Date'!R118)</f>
        <v>2020</v>
      </c>
      <c r="S118" s="225" t="n">
        <f aca="false">IF('Indicator Date'!S118="","x",'Indicator Date'!S118)</f>
        <v>2020</v>
      </c>
      <c r="T118" s="225" t="n">
        <f aca="false">IF('Indicator Date'!T118="","x",'Indicator Date'!T118)</f>
        <v>2020</v>
      </c>
      <c r="U118" s="225" t="n">
        <f aca="false">IF('Indicator Date'!U118="","x",'Indicator Date'!U118)</f>
        <v>2015</v>
      </c>
      <c r="V118" s="225" t="n">
        <f aca="false">IF('Indicator Date'!V118="","x",'Indicator Date'!V118)</f>
        <v>2015</v>
      </c>
      <c r="W118" s="225" t="n">
        <f aca="false">IF('Indicator Date'!W118="","x",'Indicator Date'!W118)</f>
        <v>2015</v>
      </c>
      <c r="X118" s="225" t="n">
        <f aca="false">IF('Indicator Date'!X118="","x",'Indicator Date'!X118)</f>
        <v>2020</v>
      </c>
      <c r="Y118" s="225" t="n">
        <f aca="false">IF('Indicator Date'!Y118="","x",'Indicator Date'!Y118)</f>
        <v>2020</v>
      </c>
      <c r="Z118" s="225" t="n">
        <f aca="false">IF('Indicator Date'!Z118="","x",'Indicator Date'!Z118)</f>
        <v>2020</v>
      </c>
      <c r="AA118" s="225" t="n">
        <f aca="false">IF('Indicator Date'!AA118="","x",'Indicator Date'!AA118)</f>
        <v>2011</v>
      </c>
      <c r="AB118" s="225" t="n">
        <f aca="false">IF('Indicator Date'!AB118="","x",'Indicator Date'!AB118)</f>
        <v>2020</v>
      </c>
      <c r="AC118" s="225" t="n">
        <f aca="false">IF('Indicator Date'!AC118="","x",'Indicator Date'!AC118)</f>
        <v>2020</v>
      </c>
      <c r="AD118" s="225" t="n">
        <f aca="false">IF('Indicator Date'!AD118="","x",'Indicator Date'!AD118)</f>
        <v>2018</v>
      </c>
      <c r="AE118" s="225" t="n">
        <f aca="false">IF('Indicator Date'!AE118="","x",'Indicator Date'!AE118)</f>
        <v>2020</v>
      </c>
      <c r="AF118" s="225" t="n">
        <f aca="false">IF('Indicator Date'!AF118="","x",'Indicator Date'!AF118)</f>
        <v>2018</v>
      </c>
      <c r="AG118" s="225" t="n">
        <f aca="false">IF('Indicator Date'!AG118="","x",'Indicator Date'!AG118)</f>
        <v>2020</v>
      </c>
      <c r="AH118" s="225" t="n">
        <f aca="false">IF('Indicator Date'!AH118="","x",'Indicator Date'!AH118)</f>
        <v>2022</v>
      </c>
      <c r="AI118" s="225" t="n">
        <f aca="false">IF('Indicator Date'!AI118="","x",'Indicator Date'!AI118)</f>
        <v>2021</v>
      </c>
      <c r="AJ118" s="225" t="n">
        <f aca="false">IF('Indicator Date'!AJ118="","x",'Indicator Date'!AJ118)</f>
        <v>2021</v>
      </c>
      <c r="AK118" s="225" t="n">
        <f aca="false">IF('Indicator Date'!AK118="","x",'Indicator Date'!AK118)</f>
        <v>2019</v>
      </c>
      <c r="AL118" s="225" t="str">
        <f aca="false">IF('Indicator Date'!AL118="","x",RIGHT('Indicator Date'!AL118,4))</f>
        <v>2018</v>
      </c>
      <c r="AM118" s="225" t="n">
        <f aca="false">IF('Indicator Date'!AM118="","x",'Indicator Date'!AM118)</f>
        <v>2022</v>
      </c>
      <c r="AN118" s="225" t="n">
        <f aca="false">IF('Indicator Date'!AN118="","x",'Indicator Date'!AN118)</f>
        <v>2019</v>
      </c>
      <c r="AO118" s="225" t="n">
        <f aca="false">IF('Indicator Date'!AO118="","x",'Indicator Date'!AO118)</f>
        <v>2020</v>
      </c>
      <c r="AP118" s="225" t="n">
        <f aca="false">IF('Indicator Date'!AP118="","x",'Indicator Date'!AP118)</f>
        <v>2020</v>
      </c>
      <c r="AQ118" s="225" t="n">
        <f aca="false">IF('Indicator Date'!AQ118="","x",'Indicator Date'!AQ118)</f>
        <v>2020</v>
      </c>
      <c r="AR118" s="225" t="n">
        <f aca="false">IF('Indicator Date'!AR118="","x",'Indicator Date'!AR118)</f>
        <v>2020</v>
      </c>
      <c r="AS118" s="225" t="n">
        <f aca="false">IF('Indicator Date'!AS118="","x",'Indicator Date'!AS118)</f>
        <v>2018</v>
      </c>
      <c r="AT118" s="225" t="n">
        <f aca="false">IF('Indicator Date'!AT118="","x",'Indicator Date'!AT118)</f>
        <v>2020</v>
      </c>
      <c r="AU118" s="225" t="n">
        <f aca="false">IF('Indicator Date'!AU118="","x",'Indicator Date'!AU118)</f>
        <v>2020</v>
      </c>
      <c r="AV118" s="225" t="n">
        <f aca="false">IF('Indicator Date'!AV118="","x",'Indicator Date'!AV118)</f>
        <v>2020</v>
      </c>
      <c r="AW118" s="225" t="str">
        <f aca="false">IF('Indicator Date'!AW118="","x",'Indicator Date'!AW118)</f>
        <v>x</v>
      </c>
      <c r="AX118" s="225" t="n">
        <f aca="false">IF('Indicator Date'!AX118="","x",'Indicator Date'!AX118)</f>
        <v>2020</v>
      </c>
      <c r="AY118" s="225" t="n">
        <f aca="false">IF('Indicator Date'!AY118="","x",'Indicator Date'!AY118)</f>
        <v>2019</v>
      </c>
      <c r="AZ118" s="225" t="n">
        <f aca="false">IF('Indicator Date'!AZ118="","x",'Indicator Date'!AZ118)</f>
        <v>2018</v>
      </c>
      <c r="BA118" s="225" t="n">
        <f aca="false">IF('Indicator Date'!BA118="","x",'Indicator Date'!BA118)</f>
        <v>2020</v>
      </c>
      <c r="BB118" s="225" t="n">
        <f aca="false">IF('Indicator Date'!BB118="","x",'Indicator Date'!BB118)</f>
        <v>2021</v>
      </c>
      <c r="BC118" s="225" t="n">
        <f aca="false">IF('Indicator Date'!BC118="","x",'Indicator Date'!BC118)</f>
        <v>2022</v>
      </c>
      <c r="BD118" s="225" t="n">
        <f aca="false">IF('Indicator Date'!BD118="","x",YEAR('Indicator Date'!BD118))</f>
        <v>2022</v>
      </c>
      <c r="BE118" s="225" t="n">
        <f aca="false">IF('Indicator Date'!BE118="","x",YEAR('Indicator Date'!BE118))</f>
        <v>2022</v>
      </c>
      <c r="BF118" s="225" t="n">
        <f aca="false">IF('Indicator Date'!BF118="","x",'Indicator Date'!BF118)</f>
        <v>2021</v>
      </c>
      <c r="BG118" s="225" t="n">
        <f aca="false">IF('Indicator Date'!BG118="","x",'Indicator Date'!BG118)</f>
        <v>2020</v>
      </c>
      <c r="BH118" s="225" t="n">
        <f aca="false">IF('Indicator Date'!BH118="","x",'Indicator Date'!BH118)</f>
        <v>2020</v>
      </c>
      <c r="BI118" s="225" t="n">
        <f aca="false">IF('Indicator Date'!BI118="","x",'Indicator Date'!BI118)</f>
        <v>2013</v>
      </c>
      <c r="BJ118" s="225" t="n">
        <f aca="false">IF('Indicator Date'!BJ118="","x",'Indicator Date'!BJ118)</f>
        <v>2020</v>
      </c>
      <c r="BK118" s="225" t="n">
        <f aca="false">IF('Indicator Date'!BK118="","x",'Indicator Date'!BK118)</f>
        <v>2021</v>
      </c>
      <c r="BL118" s="225" t="n">
        <f aca="false">IF('Indicator Date'!BL118="","x",'Indicator Date'!BL118)</f>
        <v>2020</v>
      </c>
      <c r="BM118" s="225" t="n">
        <f aca="false">IF('Indicator Date'!BM118="","x",'Indicator Date'!BM118)</f>
        <v>2018</v>
      </c>
      <c r="BN118" s="225" t="n">
        <f aca="false">IF('Indicator Date'!BN118="","x",'Indicator Date'!BN118)</f>
        <v>2020</v>
      </c>
      <c r="BO118" s="225" t="n">
        <f aca="false">IF('Indicator Date'!BO118="","x",'Indicator Date'!BO118)</f>
        <v>2020</v>
      </c>
      <c r="BP118" s="225" t="n">
        <f aca="false">IF('Indicator Date'!BP118="","x",'Indicator Date'!BP118)</f>
        <v>2014</v>
      </c>
      <c r="BQ118" s="225" t="n">
        <f aca="false">IF('Indicator Date'!BQ118="","x",'Indicator Date'!BQ118)</f>
        <v>2020</v>
      </c>
      <c r="BR118" s="225" t="n">
        <f aca="false">IF('Indicator Date'!BR118="","x",'Indicator Date'!BR118)</f>
        <v>2020</v>
      </c>
      <c r="BS118" s="225" t="n">
        <f aca="false">IF('Indicator Date'!BS118="","x",'Indicator Date'!BS118)</f>
        <v>2015</v>
      </c>
      <c r="BT118" s="225" t="n">
        <f aca="false">IF('Indicator Date'!BT118="","x",'Indicator Date'!BT118)</f>
        <v>2020</v>
      </c>
      <c r="BU118" s="225" t="n">
        <f aca="false">IF('Indicator Date'!BU118="","x",'Indicator Date'!BU118)</f>
        <v>2020</v>
      </c>
      <c r="BV118" s="225" t="str">
        <f aca="false">IF('Indicator Date'!BV118="","x",'Indicator Date'!BV118)</f>
        <v>x</v>
      </c>
      <c r="BW118" s="225" t="n">
        <f aca="false">IF('Indicator Date'!BW118="","x",'Indicator Date'!BW118)</f>
        <v>2019</v>
      </c>
      <c r="BX118" s="225" t="n">
        <f aca="false">IF('Indicator Date'!BX118="","x",'Indicator Date'!BX118)</f>
        <v>2017</v>
      </c>
      <c r="BY118" s="225" t="n">
        <f aca="false">IF('Indicator Date'!BY118="","x",'Indicator Date'!BY118)</f>
        <v>2020</v>
      </c>
      <c r="BZ118" s="225" t="n">
        <f aca="false">IF('Indicator Date'!BZ118="","x",'Indicator Date'!BZ118)</f>
        <v>2021</v>
      </c>
      <c r="CA118" s="225" t="n">
        <f aca="false">IF('Indicator Date'!CA118="","x",'Indicator Date'!CA118)</f>
        <v>2015</v>
      </c>
    </row>
    <row r="119" customFormat="false" ht="14.5" hidden="false" customHeight="false" outlineLevel="0" collapsed="false">
      <c r="A119" s="178" t="str">
        <f aca="false">'Indicator Data'!A121</f>
        <v>Morocco</v>
      </c>
      <c r="B119" s="220" t="str">
        <f aca="false">'Indicator Data'!B121</f>
        <v>MAR</v>
      </c>
      <c r="C119" s="225" t="n">
        <f aca="false">IF('Indicator Date'!C119="","x",'Indicator Date'!C119)</f>
        <v>2015</v>
      </c>
      <c r="D119" s="225" t="n">
        <f aca="false">IF('Indicator Date'!D119="","x",'Indicator Date'!D119)</f>
        <v>2015</v>
      </c>
      <c r="E119" s="225" t="n">
        <f aca="false">IF('Indicator Date'!E119="","x",'Indicator Date'!E119)</f>
        <v>2015</v>
      </c>
      <c r="F119" s="225" t="n">
        <f aca="false">IF('Indicator Date'!F119="","x",'Indicator Date'!F119)</f>
        <v>2015</v>
      </c>
      <c r="G119" s="225" t="n">
        <f aca="false">IF('Indicator Date'!G119="","x",'Indicator Date'!G119)</f>
        <v>2015</v>
      </c>
      <c r="H119" s="225" t="n">
        <f aca="false">IF('Indicator Date'!H119="","x",'Indicator Date'!H119)</f>
        <v>2015</v>
      </c>
      <c r="I119" s="225" t="n">
        <f aca="false">IF('Indicator Date'!I119="","x",'Indicator Date'!I119)</f>
        <v>2015</v>
      </c>
      <c r="J119" s="225" t="n">
        <f aca="false">IF('Indicator Date'!J119="","x",'Indicator Date'!J119)</f>
        <v>2021</v>
      </c>
      <c r="K119" s="225" t="n">
        <f aca="false">IF('Indicator Date'!K119="","x",'Indicator Date'!K119)</f>
        <v>2021</v>
      </c>
      <c r="L119" s="225" t="n">
        <f aca="false">IF('Indicator Date'!L119="","x",'Indicator Date'!L119)</f>
        <v>2020</v>
      </c>
      <c r="M119" s="225" t="n">
        <f aca="false">IF('Indicator Date'!M119="","x",'Indicator Date'!M119)</f>
        <v>2015</v>
      </c>
      <c r="N119" s="225" t="n">
        <f aca="false">IF('Indicator Date'!N119="","x",'Indicator Date'!N119)</f>
        <v>2015</v>
      </c>
      <c r="O119" s="225" t="n">
        <f aca="false">IF('Indicator Date'!O119="","x",'Indicator Date'!O119)</f>
        <v>2015</v>
      </c>
      <c r="P119" s="225" t="n">
        <f aca="false">IF('Indicator Date'!P119="","x",'Indicator Date'!P119)</f>
        <v>2015</v>
      </c>
      <c r="Q119" s="225" t="n">
        <f aca="false">IF('Indicator Date'!Q119="","x",'Indicator Date'!Q119)</f>
        <v>2020</v>
      </c>
      <c r="R119" s="225" t="n">
        <f aca="false">IF('Indicator Date'!R119="","x",'Indicator Date'!R119)</f>
        <v>2020</v>
      </c>
      <c r="S119" s="225" t="n">
        <f aca="false">IF('Indicator Date'!S119="","x",'Indicator Date'!S119)</f>
        <v>2020</v>
      </c>
      <c r="T119" s="225" t="n">
        <f aca="false">IF('Indicator Date'!T119="","x",'Indicator Date'!T119)</f>
        <v>2020</v>
      </c>
      <c r="U119" s="225" t="n">
        <f aca="false">IF('Indicator Date'!U119="","x",'Indicator Date'!U119)</f>
        <v>2015</v>
      </c>
      <c r="V119" s="225" t="n">
        <f aca="false">IF('Indicator Date'!V119="","x",'Indicator Date'!V119)</f>
        <v>2015</v>
      </c>
      <c r="W119" s="225" t="n">
        <f aca="false">IF('Indicator Date'!W119="","x",'Indicator Date'!W119)</f>
        <v>2015</v>
      </c>
      <c r="X119" s="225" t="n">
        <f aca="false">IF('Indicator Date'!X119="","x",'Indicator Date'!X119)</f>
        <v>2020</v>
      </c>
      <c r="Y119" s="225" t="n">
        <f aca="false">IF('Indicator Date'!Y119="","x",'Indicator Date'!Y119)</f>
        <v>2020</v>
      </c>
      <c r="Z119" s="225" t="n">
        <f aca="false">IF('Indicator Date'!Z119="","x",'Indicator Date'!Z119)</f>
        <v>2020</v>
      </c>
      <c r="AA119" s="225" t="n">
        <f aca="false">IF('Indicator Date'!AA119="","x",'Indicator Date'!AA119)</f>
        <v>2004</v>
      </c>
      <c r="AB119" s="225" t="n">
        <f aca="false">IF('Indicator Date'!AB119="","x",'Indicator Date'!AB119)</f>
        <v>2020</v>
      </c>
      <c r="AC119" s="225" t="str">
        <f aca="false">IF('Indicator Date'!AC119="","x",'Indicator Date'!AC119)</f>
        <v>x</v>
      </c>
      <c r="AD119" s="225" t="n">
        <f aca="false">IF('Indicator Date'!AD119="","x",'Indicator Date'!AD119)</f>
        <v>2018</v>
      </c>
      <c r="AE119" s="225" t="n">
        <f aca="false">IF('Indicator Date'!AE119="","x",'Indicator Date'!AE119)</f>
        <v>2020</v>
      </c>
      <c r="AF119" s="225" t="n">
        <f aca="false">IF('Indicator Date'!AF119="","x",'Indicator Date'!AF119)</f>
        <v>2018</v>
      </c>
      <c r="AG119" s="225" t="n">
        <f aca="false">IF('Indicator Date'!AG119="","x",'Indicator Date'!AG119)</f>
        <v>2020</v>
      </c>
      <c r="AH119" s="225" t="n">
        <f aca="false">IF('Indicator Date'!AH119="","x",'Indicator Date'!AH119)</f>
        <v>2022</v>
      </c>
      <c r="AI119" s="225" t="n">
        <f aca="false">IF('Indicator Date'!AI119="","x",'Indicator Date'!AI119)</f>
        <v>2021</v>
      </c>
      <c r="AJ119" s="225" t="n">
        <f aca="false">IF('Indicator Date'!AJ119="","x",'Indicator Date'!AJ119)</f>
        <v>2021</v>
      </c>
      <c r="AK119" s="225" t="n">
        <f aca="false">IF('Indicator Date'!AK119="","x",'Indicator Date'!AK119)</f>
        <v>2019</v>
      </c>
      <c r="AL119" s="225" t="str">
        <f aca="false">IF('Indicator Date'!AL119="","x",RIGHT('Indicator Date'!AL119,4))</f>
        <v>2018</v>
      </c>
      <c r="AM119" s="225" t="n">
        <f aca="false">IF('Indicator Date'!AM119="","x",'Indicator Date'!AM119)</f>
        <v>2022</v>
      </c>
      <c r="AN119" s="225" t="n">
        <f aca="false">IF('Indicator Date'!AN119="","x",'Indicator Date'!AN119)</f>
        <v>2019</v>
      </c>
      <c r="AO119" s="225" t="n">
        <f aca="false">IF('Indicator Date'!AO119="","x",'Indicator Date'!AO119)</f>
        <v>2020</v>
      </c>
      <c r="AP119" s="225" t="n">
        <f aca="false">IF('Indicator Date'!AP119="","x",'Indicator Date'!AP119)</f>
        <v>2020</v>
      </c>
      <c r="AQ119" s="225" t="n">
        <f aca="false">IF('Indicator Date'!AQ119="","x",'Indicator Date'!AQ119)</f>
        <v>2020</v>
      </c>
      <c r="AR119" s="225" t="n">
        <f aca="false">IF('Indicator Date'!AR119="","x",'Indicator Date'!AR119)</f>
        <v>2020</v>
      </c>
      <c r="AS119" s="225" t="n">
        <f aca="false">IF('Indicator Date'!AS119="","x",'Indicator Date'!AS119)</f>
        <v>2017</v>
      </c>
      <c r="AT119" s="225" t="n">
        <f aca="false">IF('Indicator Date'!AT119="","x",'Indicator Date'!AT119)</f>
        <v>2020</v>
      </c>
      <c r="AU119" s="225" t="n">
        <f aca="false">IF('Indicator Date'!AU119="","x",'Indicator Date'!AU119)</f>
        <v>2020</v>
      </c>
      <c r="AV119" s="225" t="n">
        <f aca="false">IF('Indicator Date'!AV119="","x",'Indicator Date'!AV119)</f>
        <v>2020</v>
      </c>
      <c r="AW119" s="225" t="n">
        <f aca="false">IF('Indicator Date'!AW119="","x",'Indicator Date'!AW119)</f>
        <v>2020</v>
      </c>
      <c r="AX119" s="225" t="n">
        <f aca="false">IF('Indicator Date'!AX119="","x",'Indicator Date'!AX119)</f>
        <v>2020</v>
      </c>
      <c r="AY119" s="225" t="n">
        <f aca="false">IF('Indicator Date'!AY119="","x",'Indicator Date'!AY119)</f>
        <v>2019</v>
      </c>
      <c r="AZ119" s="225" t="n">
        <f aca="false">IF('Indicator Date'!AZ119="","x",'Indicator Date'!AZ119)</f>
        <v>2013</v>
      </c>
      <c r="BA119" s="225" t="n">
        <f aca="false">IF('Indicator Date'!BA119="","x",'Indicator Date'!BA119)</f>
        <v>2020</v>
      </c>
      <c r="BB119" s="225" t="n">
        <f aca="false">IF('Indicator Date'!BB119="","x",'Indicator Date'!BB119)</f>
        <v>2021</v>
      </c>
      <c r="BC119" s="225" t="n">
        <f aca="false">IF('Indicator Date'!BC119="","x",'Indicator Date'!BC119)</f>
        <v>2022</v>
      </c>
      <c r="BD119" s="225" t="n">
        <f aca="false">IF('Indicator Date'!BD119="","x",YEAR('Indicator Date'!BD119))</f>
        <v>2022</v>
      </c>
      <c r="BE119" s="225" t="n">
        <f aca="false">IF('Indicator Date'!BE119="","x",YEAR('Indicator Date'!BE119))</f>
        <v>2021</v>
      </c>
      <c r="BF119" s="225" t="n">
        <f aca="false">IF('Indicator Date'!BF119="","x",'Indicator Date'!BF119)</f>
        <v>2021</v>
      </c>
      <c r="BG119" s="225" t="n">
        <f aca="false">IF('Indicator Date'!BG119="","x",'Indicator Date'!BG119)</f>
        <v>2020</v>
      </c>
      <c r="BH119" s="225" t="n">
        <f aca="false">IF('Indicator Date'!BH119="","x",'Indicator Date'!BH119)</f>
        <v>2020</v>
      </c>
      <c r="BI119" s="225" t="n">
        <f aca="false">IF('Indicator Date'!BI119="","x",'Indicator Date'!BI119)</f>
        <v>2013</v>
      </c>
      <c r="BJ119" s="225" t="n">
        <f aca="false">IF('Indicator Date'!BJ119="","x",'Indicator Date'!BJ119)</f>
        <v>2020</v>
      </c>
      <c r="BK119" s="225" t="n">
        <f aca="false">IF('Indicator Date'!BK119="","x",'Indicator Date'!BK119)</f>
        <v>2021</v>
      </c>
      <c r="BL119" s="225" t="n">
        <f aca="false">IF('Indicator Date'!BL119="","x",'Indicator Date'!BL119)</f>
        <v>2020</v>
      </c>
      <c r="BM119" s="225" t="n">
        <f aca="false">IF('Indicator Date'!BM119="","x",'Indicator Date'!BM119)</f>
        <v>2018</v>
      </c>
      <c r="BN119" s="225" t="n">
        <f aca="false">IF('Indicator Date'!BN119="","x",'Indicator Date'!BN119)</f>
        <v>2020</v>
      </c>
      <c r="BO119" s="225" t="n">
        <f aca="false">IF('Indicator Date'!BO119="","x",'Indicator Date'!BO119)</f>
        <v>2020</v>
      </c>
      <c r="BP119" s="225" t="n">
        <f aca="false">IF('Indicator Date'!BP119="","x",'Indicator Date'!BP119)</f>
        <v>2014</v>
      </c>
      <c r="BQ119" s="225" t="n">
        <f aca="false">IF('Indicator Date'!BQ119="","x",'Indicator Date'!BQ119)</f>
        <v>2020</v>
      </c>
      <c r="BR119" s="225" t="n">
        <f aca="false">IF('Indicator Date'!BR119="","x",'Indicator Date'!BR119)</f>
        <v>2020</v>
      </c>
      <c r="BS119" s="225" t="n">
        <f aca="false">IF('Indicator Date'!BS119="","x",'Indicator Date'!BS119)</f>
        <v>2017</v>
      </c>
      <c r="BT119" s="225" t="n">
        <f aca="false">IF('Indicator Date'!BT119="","x",'Indicator Date'!BT119)</f>
        <v>2019</v>
      </c>
      <c r="BU119" s="225" t="n">
        <f aca="false">IF('Indicator Date'!BU119="","x",'Indicator Date'!BU119)</f>
        <v>2019</v>
      </c>
      <c r="BV119" s="225" t="n">
        <f aca="false">IF('Indicator Date'!BV119="","x",'Indicator Date'!BV119)</f>
        <v>2019</v>
      </c>
      <c r="BW119" s="225" t="n">
        <f aca="false">IF('Indicator Date'!BW119="","x",'Indicator Date'!BW119)</f>
        <v>2019</v>
      </c>
      <c r="BX119" s="225" t="n">
        <f aca="false">IF('Indicator Date'!BX119="","x",'Indicator Date'!BX119)</f>
        <v>2017</v>
      </c>
      <c r="BY119" s="225" t="n">
        <f aca="false">IF('Indicator Date'!BY119="","x",'Indicator Date'!BY119)</f>
        <v>2020</v>
      </c>
      <c r="BZ119" s="225" t="n">
        <f aca="false">IF('Indicator Date'!BZ119="","x",'Indicator Date'!BZ119)</f>
        <v>2021</v>
      </c>
      <c r="CA119" s="225" t="n">
        <f aca="false">IF('Indicator Date'!CA119="","x",'Indicator Date'!CA119)</f>
        <v>2015</v>
      </c>
    </row>
    <row r="120" customFormat="false" ht="14.5" hidden="false" customHeight="false" outlineLevel="0" collapsed="false">
      <c r="A120" s="178" t="str">
        <f aca="false">'Indicator Data'!A122</f>
        <v>Mozambique</v>
      </c>
      <c r="B120" s="220" t="str">
        <f aca="false">'Indicator Data'!B122</f>
        <v>MOZ</v>
      </c>
      <c r="C120" s="225" t="n">
        <f aca="false">IF('Indicator Date'!C120="","x",'Indicator Date'!C120)</f>
        <v>2015</v>
      </c>
      <c r="D120" s="225" t="n">
        <f aca="false">IF('Indicator Date'!D120="","x",'Indicator Date'!D120)</f>
        <v>2015</v>
      </c>
      <c r="E120" s="225" t="n">
        <f aca="false">IF('Indicator Date'!E120="","x",'Indicator Date'!E120)</f>
        <v>2015</v>
      </c>
      <c r="F120" s="225" t="n">
        <f aca="false">IF('Indicator Date'!F120="","x",'Indicator Date'!F120)</f>
        <v>2015</v>
      </c>
      <c r="G120" s="225" t="n">
        <f aca="false">IF('Indicator Date'!G120="","x",'Indicator Date'!G120)</f>
        <v>2015</v>
      </c>
      <c r="H120" s="225" t="n">
        <f aca="false">IF('Indicator Date'!H120="","x",'Indicator Date'!H120)</f>
        <v>2015</v>
      </c>
      <c r="I120" s="225" t="n">
        <f aca="false">IF('Indicator Date'!I120="","x",'Indicator Date'!I120)</f>
        <v>2015</v>
      </c>
      <c r="J120" s="225" t="n">
        <f aca="false">IF('Indicator Date'!J120="","x",'Indicator Date'!J120)</f>
        <v>2021</v>
      </c>
      <c r="K120" s="225" t="n">
        <f aca="false">IF('Indicator Date'!K120="","x",'Indicator Date'!K120)</f>
        <v>2021</v>
      </c>
      <c r="L120" s="225" t="n">
        <f aca="false">IF('Indicator Date'!L120="","x",'Indicator Date'!L120)</f>
        <v>2020</v>
      </c>
      <c r="M120" s="225" t="n">
        <f aca="false">IF('Indicator Date'!M120="","x",'Indicator Date'!M120)</f>
        <v>2015</v>
      </c>
      <c r="N120" s="225" t="n">
        <f aca="false">IF('Indicator Date'!N120="","x",'Indicator Date'!N120)</f>
        <v>2015</v>
      </c>
      <c r="O120" s="225" t="n">
        <f aca="false">IF('Indicator Date'!O120="","x",'Indicator Date'!O120)</f>
        <v>2015</v>
      </c>
      <c r="P120" s="225" t="n">
        <f aca="false">IF('Indicator Date'!P120="","x",'Indicator Date'!P120)</f>
        <v>2015</v>
      </c>
      <c r="Q120" s="225" t="n">
        <f aca="false">IF('Indicator Date'!Q120="","x",'Indicator Date'!Q120)</f>
        <v>2020</v>
      </c>
      <c r="R120" s="225" t="n">
        <f aca="false">IF('Indicator Date'!R120="","x",'Indicator Date'!R120)</f>
        <v>2020</v>
      </c>
      <c r="S120" s="225" t="n">
        <f aca="false">IF('Indicator Date'!S120="","x",'Indicator Date'!S120)</f>
        <v>2020</v>
      </c>
      <c r="T120" s="225" t="n">
        <f aca="false">IF('Indicator Date'!T120="","x",'Indicator Date'!T120)</f>
        <v>2020</v>
      </c>
      <c r="U120" s="225" t="n">
        <f aca="false">IF('Indicator Date'!U120="","x",'Indicator Date'!U120)</f>
        <v>2015</v>
      </c>
      <c r="V120" s="225" t="n">
        <f aca="false">IF('Indicator Date'!V120="","x",'Indicator Date'!V120)</f>
        <v>2015</v>
      </c>
      <c r="W120" s="225" t="n">
        <f aca="false">IF('Indicator Date'!W120="","x",'Indicator Date'!W120)</f>
        <v>2015</v>
      </c>
      <c r="X120" s="225" t="n">
        <f aca="false">IF('Indicator Date'!X120="","x",'Indicator Date'!X120)</f>
        <v>2020</v>
      </c>
      <c r="Y120" s="225" t="n">
        <f aca="false">IF('Indicator Date'!Y120="","x",'Indicator Date'!Y120)</f>
        <v>2020</v>
      </c>
      <c r="Z120" s="225" t="n">
        <f aca="false">IF('Indicator Date'!Z120="","x",'Indicator Date'!Z120)</f>
        <v>2020</v>
      </c>
      <c r="AA120" s="225" t="n">
        <f aca="false">IF('Indicator Date'!AA120="","x",'Indicator Date'!AA120)</f>
        <v>2011</v>
      </c>
      <c r="AB120" s="225" t="n">
        <f aca="false">IF('Indicator Date'!AB120="","x",'Indicator Date'!AB120)</f>
        <v>2020</v>
      </c>
      <c r="AC120" s="225" t="n">
        <f aca="false">IF('Indicator Date'!AC120="","x",'Indicator Date'!AC120)</f>
        <v>2015</v>
      </c>
      <c r="AD120" s="225" t="n">
        <f aca="false">IF('Indicator Date'!AD120="","x",'Indicator Date'!AD120)</f>
        <v>2018</v>
      </c>
      <c r="AE120" s="225" t="n">
        <f aca="false">IF('Indicator Date'!AE120="","x",'Indicator Date'!AE120)</f>
        <v>2020</v>
      </c>
      <c r="AF120" s="225" t="n">
        <f aca="false">IF('Indicator Date'!AF120="","x",'Indicator Date'!AF120)</f>
        <v>2018</v>
      </c>
      <c r="AG120" s="225" t="n">
        <f aca="false">IF('Indicator Date'!AG120="","x",'Indicator Date'!AG120)</f>
        <v>2020</v>
      </c>
      <c r="AH120" s="225" t="n">
        <f aca="false">IF('Indicator Date'!AH120="","x",'Indicator Date'!AH120)</f>
        <v>2022</v>
      </c>
      <c r="AI120" s="225" t="n">
        <f aca="false">IF('Indicator Date'!AI120="","x",'Indicator Date'!AI120)</f>
        <v>2021</v>
      </c>
      <c r="AJ120" s="225" t="n">
        <f aca="false">IF('Indicator Date'!AJ120="","x",'Indicator Date'!AJ120)</f>
        <v>2021</v>
      </c>
      <c r="AK120" s="225" t="n">
        <f aca="false">IF('Indicator Date'!AK120="","x",'Indicator Date'!AK120)</f>
        <v>2019</v>
      </c>
      <c r="AL120" s="225" t="str">
        <f aca="false">IF('Indicator Date'!AL120="","x",RIGHT('Indicator Date'!AL120,4))</f>
        <v>2011</v>
      </c>
      <c r="AM120" s="225" t="n">
        <f aca="false">IF('Indicator Date'!AM120="","x",'Indicator Date'!AM120)</f>
        <v>2022</v>
      </c>
      <c r="AN120" s="225" t="n">
        <f aca="false">IF('Indicator Date'!AN120="","x",'Indicator Date'!AN120)</f>
        <v>2019</v>
      </c>
      <c r="AO120" s="225" t="n">
        <f aca="false">IF('Indicator Date'!AO120="","x",'Indicator Date'!AO120)</f>
        <v>2020</v>
      </c>
      <c r="AP120" s="225" t="n">
        <f aca="false">IF('Indicator Date'!AP120="","x",'Indicator Date'!AP120)</f>
        <v>2020</v>
      </c>
      <c r="AQ120" s="225" t="n">
        <f aca="false">IF('Indicator Date'!AQ120="","x",'Indicator Date'!AQ120)</f>
        <v>2020</v>
      </c>
      <c r="AR120" s="225" t="n">
        <f aca="false">IF('Indicator Date'!AR120="","x",'Indicator Date'!AR120)</f>
        <v>2020</v>
      </c>
      <c r="AS120" s="225" t="n">
        <f aca="false">IF('Indicator Date'!AS120="","x",'Indicator Date'!AS120)</f>
        <v>2020</v>
      </c>
      <c r="AT120" s="225" t="n">
        <f aca="false">IF('Indicator Date'!AT120="","x",'Indicator Date'!AT120)</f>
        <v>2020</v>
      </c>
      <c r="AU120" s="225" t="n">
        <f aca="false">IF('Indicator Date'!AU120="","x",'Indicator Date'!AU120)</f>
        <v>2020</v>
      </c>
      <c r="AV120" s="225" t="n">
        <f aca="false">IF('Indicator Date'!AV120="","x",'Indicator Date'!AV120)</f>
        <v>2020</v>
      </c>
      <c r="AW120" s="225" t="n">
        <f aca="false">IF('Indicator Date'!AW120="","x",'Indicator Date'!AW120)</f>
        <v>2020</v>
      </c>
      <c r="AX120" s="225" t="n">
        <f aca="false">IF('Indicator Date'!AX120="","x",'Indicator Date'!AX120)</f>
        <v>2020</v>
      </c>
      <c r="AY120" s="225" t="n">
        <f aca="false">IF('Indicator Date'!AY120="","x",'Indicator Date'!AY120)</f>
        <v>2019</v>
      </c>
      <c r="AZ120" s="225" t="n">
        <f aca="false">IF('Indicator Date'!AZ120="","x",'Indicator Date'!AZ120)</f>
        <v>2014</v>
      </c>
      <c r="BA120" s="225" t="n">
        <f aca="false">IF('Indicator Date'!BA120="","x",'Indicator Date'!BA120)</f>
        <v>2020</v>
      </c>
      <c r="BB120" s="225" t="n">
        <f aca="false">IF('Indicator Date'!BB120="","x",'Indicator Date'!BB120)</f>
        <v>2021</v>
      </c>
      <c r="BC120" s="225" t="n">
        <f aca="false">IF('Indicator Date'!BC120="","x",'Indicator Date'!BC120)</f>
        <v>2022</v>
      </c>
      <c r="BD120" s="225" t="n">
        <f aca="false">IF('Indicator Date'!BD120="","x",YEAR('Indicator Date'!BD120))</f>
        <v>2022</v>
      </c>
      <c r="BE120" s="225" t="n">
        <f aca="false">IF('Indicator Date'!BE120="","x",YEAR('Indicator Date'!BE120))</f>
        <v>2022</v>
      </c>
      <c r="BF120" s="225" t="n">
        <f aca="false">IF('Indicator Date'!BF120="","x",'Indicator Date'!BF120)</f>
        <v>2021</v>
      </c>
      <c r="BG120" s="225" t="n">
        <f aca="false">IF('Indicator Date'!BG120="","x",'Indicator Date'!BG120)</f>
        <v>2020</v>
      </c>
      <c r="BH120" s="225" t="n">
        <f aca="false">IF('Indicator Date'!BH120="","x",'Indicator Date'!BH120)</f>
        <v>2020</v>
      </c>
      <c r="BI120" s="225" t="n">
        <f aca="false">IF('Indicator Date'!BI120="","x",'Indicator Date'!BI120)</f>
        <v>2015</v>
      </c>
      <c r="BJ120" s="225" t="n">
        <f aca="false">IF('Indicator Date'!BJ120="","x",'Indicator Date'!BJ120)</f>
        <v>2020</v>
      </c>
      <c r="BK120" s="225" t="n">
        <f aca="false">IF('Indicator Date'!BK120="","x",'Indicator Date'!BK120)</f>
        <v>2021</v>
      </c>
      <c r="BL120" s="225" t="n">
        <f aca="false">IF('Indicator Date'!BL120="","x",'Indicator Date'!BL120)</f>
        <v>2020</v>
      </c>
      <c r="BM120" s="225" t="n">
        <f aca="false">IF('Indicator Date'!BM120="","x",'Indicator Date'!BM120)</f>
        <v>2017</v>
      </c>
      <c r="BN120" s="225" t="n">
        <f aca="false">IF('Indicator Date'!BN120="","x",'Indicator Date'!BN120)</f>
        <v>2020</v>
      </c>
      <c r="BO120" s="225" t="n">
        <f aca="false">IF('Indicator Date'!BO120="","x",'Indicator Date'!BO120)</f>
        <v>2020</v>
      </c>
      <c r="BP120" s="225" t="n">
        <f aca="false">IF('Indicator Date'!BP120="","x",'Indicator Date'!BP120)</f>
        <v>2014</v>
      </c>
      <c r="BQ120" s="225" t="n">
        <f aca="false">IF('Indicator Date'!BQ120="","x",'Indicator Date'!BQ120)</f>
        <v>2020</v>
      </c>
      <c r="BR120" s="225" t="n">
        <f aca="false">IF('Indicator Date'!BR120="","x",'Indicator Date'!BR120)</f>
        <v>2020</v>
      </c>
      <c r="BS120" s="225" t="n">
        <f aca="false">IF('Indicator Date'!BS120="","x",'Indicator Date'!BS120)</f>
        <v>2017</v>
      </c>
      <c r="BT120" s="225" t="n">
        <f aca="false">IF('Indicator Date'!BT120="","x",'Indicator Date'!BT120)</f>
        <v>2020</v>
      </c>
      <c r="BU120" s="225" t="n">
        <f aca="false">IF('Indicator Date'!BU120="","x",'Indicator Date'!BU120)</f>
        <v>2020</v>
      </c>
      <c r="BV120" s="225" t="n">
        <f aca="false">IF('Indicator Date'!BV120="","x",'Indicator Date'!BV120)</f>
        <v>2020</v>
      </c>
      <c r="BW120" s="225" t="n">
        <f aca="false">IF('Indicator Date'!BW120="","x",'Indicator Date'!BW120)</f>
        <v>2019</v>
      </c>
      <c r="BX120" s="225" t="n">
        <f aca="false">IF('Indicator Date'!BX120="","x",'Indicator Date'!BX120)</f>
        <v>2017</v>
      </c>
      <c r="BY120" s="225" t="n">
        <f aca="false">IF('Indicator Date'!BY120="","x",'Indicator Date'!BY120)</f>
        <v>2020</v>
      </c>
      <c r="BZ120" s="225" t="n">
        <f aca="false">IF('Indicator Date'!BZ120="","x",'Indicator Date'!BZ120)</f>
        <v>2021</v>
      </c>
      <c r="CA120" s="225" t="n">
        <f aca="false">IF('Indicator Date'!CA120="","x",'Indicator Date'!CA120)</f>
        <v>2015</v>
      </c>
    </row>
    <row r="121" customFormat="false" ht="14.5" hidden="false" customHeight="false" outlineLevel="0" collapsed="false">
      <c r="A121" s="178" t="str">
        <f aca="false">'Indicator Data'!A123</f>
        <v>Myanmar</v>
      </c>
      <c r="B121" s="220" t="str">
        <f aca="false">'Indicator Data'!B123</f>
        <v>MMR</v>
      </c>
      <c r="C121" s="225" t="n">
        <f aca="false">IF('Indicator Date'!C121="","x",'Indicator Date'!C121)</f>
        <v>2015</v>
      </c>
      <c r="D121" s="225" t="n">
        <f aca="false">IF('Indicator Date'!D121="","x",'Indicator Date'!D121)</f>
        <v>2015</v>
      </c>
      <c r="E121" s="225" t="n">
        <f aca="false">IF('Indicator Date'!E121="","x",'Indicator Date'!E121)</f>
        <v>2015</v>
      </c>
      <c r="F121" s="225" t="n">
        <f aca="false">IF('Indicator Date'!F121="","x",'Indicator Date'!F121)</f>
        <v>2015</v>
      </c>
      <c r="G121" s="225" t="n">
        <f aca="false">IF('Indicator Date'!G121="","x",'Indicator Date'!G121)</f>
        <v>2015</v>
      </c>
      <c r="H121" s="225" t="n">
        <f aca="false">IF('Indicator Date'!H121="","x",'Indicator Date'!H121)</f>
        <v>2015</v>
      </c>
      <c r="I121" s="225" t="n">
        <f aca="false">IF('Indicator Date'!I121="","x",'Indicator Date'!I121)</f>
        <v>2015</v>
      </c>
      <c r="J121" s="225" t="n">
        <f aca="false">IF('Indicator Date'!J121="","x",'Indicator Date'!J121)</f>
        <v>2021</v>
      </c>
      <c r="K121" s="225" t="n">
        <f aca="false">IF('Indicator Date'!K121="","x",'Indicator Date'!K121)</f>
        <v>2021</v>
      </c>
      <c r="L121" s="225" t="n">
        <f aca="false">IF('Indicator Date'!L121="","x",'Indicator Date'!L121)</f>
        <v>2020</v>
      </c>
      <c r="M121" s="225" t="n">
        <f aca="false">IF('Indicator Date'!M121="","x",'Indicator Date'!M121)</f>
        <v>2015</v>
      </c>
      <c r="N121" s="225" t="n">
        <f aca="false">IF('Indicator Date'!N121="","x",'Indicator Date'!N121)</f>
        <v>2015</v>
      </c>
      <c r="O121" s="225" t="n">
        <f aca="false">IF('Indicator Date'!O121="","x",'Indicator Date'!O121)</f>
        <v>2015</v>
      </c>
      <c r="P121" s="225" t="n">
        <f aca="false">IF('Indicator Date'!P121="","x",'Indicator Date'!P121)</f>
        <v>2015</v>
      </c>
      <c r="Q121" s="225" t="n">
        <f aca="false">IF('Indicator Date'!Q121="","x",'Indicator Date'!Q121)</f>
        <v>2020</v>
      </c>
      <c r="R121" s="225" t="n">
        <f aca="false">IF('Indicator Date'!R121="","x",'Indicator Date'!R121)</f>
        <v>2020</v>
      </c>
      <c r="S121" s="225" t="n">
        <f aca="false">IF('Indicator Date'!S121="","x",'Indicator Date'!S121)</f>
        <v>2020</v>
      </c>
      <c r="T121" s="225" t="n">
        <f aca="false">IF('Indicator Date'!T121="","x",'Indicator Date'!T121)</f>
        <v>2020</v>
      </c>
      <c r="U121" s="225" t="n">
        <f aca="false">IF('Indicator Date'!U121="","x",'Indicator Date'!U121)</f>
        <v>2015</v>
      </c>
      <c r="V121" s="225" t="n">
        <f aca="false">IF('Indicator Date'!V121="","x",'Indicator Date'!V121)</f>
        <v>2015</v>
      </c>
      <c r="W121" s="225" t="n">
        <f aca="false">IF('Indicator Date'!W121="","x",'Indicator Date'!W121)</f>
        <v>2015</v>
      </c>
      <c r="X121" s="225" t="n">
        <f aca="false">IF('Indicator Date'!X121="","x",'Indicator Date'!X121)</f>
        <v>2020</v>
      </c>
      <c r="Y121" s="225" t="n">
        <f aca="false">IF('Indicator Date'!Y121="","x",'Indicator Date'!Y121)</f>
        <v>2020</v>
      </c>
      <c r="Z121" s="225" t="n">
        <f aca="false">IF('Indicator Date'!Z121="","x",'Indicator Date'!Z121)</f>
        <v>2020</v>
      </c>
      <c r="AA121" s="225" t="n">
        <f aca="false">IF('Indicator Date'!AA121="","x",'Indicator Date'!AA121)</f>
        <v>2016</v>
      </c>
      <c r="AB121" s="225" t="n">
        <f aca="false">IF('Indicator Date'!AB121="","x",'Indicator Date'!AB121)</f>
        <v>2020</v>
      </c>
      <c r="AC121" s="225" t="n">
        <f aca="false">IF('Indicator Date'!AC121="","x",'Indicator Date'!AC121)</f>
        <v>2020</v>
      </c>
      <c r="AD121" s="225" t="n">
        <f aca="false">IF('Indicator Date'!AD121="","x",'Indicator Date'!AD121)</f>
        <v>2018</v>
      </c>
      <c r="AE121" s="225" t="n">
        <f aca="false">IF('Indicator Date'!AE121="","x",'Indicator Date'!AE121)</f>
        <v>2020</v>
      </c>
      <c r="AF121" s="225" t="n">
        <f aca="false">IF('Indicator Date'!AF121="","x",'Indicator Date'!AF121)</f>
        <v>2018</v>
      </c>
      <c r="AG121" s="225" t="n">
        <f aca="false">IF('Indicator Date'!AG121="","x",'Indicator Date'!AG121)</f>
        <v>2020</v>
      </c>
      <c r="AH121" s="225" t="n">
        <f aca="false">IF('Indicator Date'!AH121="","x",'Indicator Date'!AH121)</f>
        <v>2022</v>
      </c>
      <c r="AI121" s="225" t="n">
        <f aca="false">IF('Indicator Date'!AI121="","x",'Indicator Date'!AI121)</f>
        <v>2021</v>
      </c>
      <c r="AJ121" s="225" t="n">
        <f aca="false">IF('Indicator Date'!AJ121="","x",'Indicator Date'!AJ121)</f>
        <v>2021</v>
      </c>
      <c r="AK121" s="225" t="n">
        <f aca="false">IF('Indicator Date'!AK121="","x",'Indicator Date'!AK121)</f>
        <v>2019</v>
      </c>
      <c r="AL121" s="225" t="str">
        <f aca="false">IF('Indicator Date'!AL121="","x",RIGHT('Indicator Date'!AL121,4))</f>
        <v>2016</v>
      </c>
      <c r="AM121" s="225" t="n">
        <f aca="false">IF('Indicator Date'!AM121="","x",'Indicator Date'!AM121)</f>
        <v>2022</v>
      </c>
      <c r="AN121" s="225" t="n">
        <f aca="false">IF('Indicator Date'!AN121="","x",'Indicator Date'!AN121)</f>
        <v>2019</v>
      </c>
      <c r="AO121" s="225" t="n">
        <f aca="false">IF('Indicator Date'!AO121="","x",'Indicator Date'!AO121)</f>
        <v>2020</v>
      </c>
      <c r="AP121" s="225" t="n">
        <f aca="false">IF('Indicator Date'!AP121="","x",'Indicator Date'!AP121)</f>
        <v>2020</v>
      </c>
      <c r="AQ121" s="225" t="n">
        <f aca="false">IF('Indicator Date'!AQ121="","x",'Indicator Date'!AQ121)</f>
        <v>2020</v>
      </c>
      <c r="AR121" s="225" t="n">
        <f aca="false">IF('Indicator Date'!AR121="","x",'Indicator Date'!AR121)</f>
        <v>2020</v>
      </c>
      <c r="AS121" s="225" t="n">
        <f aca="false">IF('Indicator Date'!AS121="","x",'Indicator Date'!AS121)</f>
        <v>2018</v>
      </c>
      <c r="AT121" s="225" t="n">
        <f aca="false">IF('Indicator Date'!AT121="","x",'Indicator Date'!AT121)</f>
        <v>2020</v>
      </c>
      <c r="AU121" s="225" t="n">
        <f aca="false">IF('Indicator Date'!AU121="","x",'Indicator Date'!AU121)</f>
        <v>2019</v>
      </c>
      <c r="AV121" s="225" t="n">
        <f aca="false">IF('Indicator Date'!AV121="","x",'Indicator Date'!AV121)</f>
        <v>2019</v>
      </c>
      <c r="AW121" s="225" t="n">
        <f aca="false">IF('Indicator Date'!AW121="","x",'Indicator Date'!AW121)</f>
        <v>2020</v>
      </c>
      <c r="AX121" s="225" t="n">
        <f aca="false">IF('Indicator Date'!AX121="","x",'Indicator Date'!AX121)</f>
        <v>2020</v>
      </c>
      <c r="AY121" s="225" t="n">
        <f aca="false">IF('Indicator Date'!AY121="","x",'Indicator Date'!AY121)</f>
        <v>2019</v>
      </c>
      <c r="AZ121" s="225" t="n">
        <f aca="false">IF('Indicator Date'!AZ121="","x",'Indicator Date'!AZ121)</f>
        <v>2017</v>
      </c>
      <c r="BA121" s="225" t="n">
        <f aca="false">IF('Indicator Date'!BA121="","x",'Indicator Date'!BA121)</f>
        <v>2020</v>
      </c>
      <c r="BB121" s="225" t="n">
        <f aca="false">IF('Indicator Date'!BB121="","x",'Indicator Date'!BB121)</f>
        <v>2021</v>
      </c>
      <c r="BC121" s="225" t="n">
        <f aca="false">IF('Indicator Date'!BC121="","x",'Indicator Date'!BC121)</f>
        <v>2022</v>
      </c>
      <c r="BD121" s="225" t="n">
        <f aca="false">IF('Indicator Date'!BD121="","x",YEAR('Indicator Date'!BD121))</f>
        <v>2022</v>
      </c>
      <c r="BE121" s="225" t="n">
        <f aca="false">IF('Indicator Date'!BE121="","x",YEAR('Indicator Date'!BE121))</f>
        <v>2021</v>
      </c>
      <c r="BF121" s="225" t="n">
        <f aca="false">IF('Indicator Date'!BF121="","x",'Indicator Date'!BF121)</f>
        <v>2021</v>
      </c>
      <c r="BG121" s="225" t="n">
        <f aca="false">IF('Indicator Date'!BG121="","x",'Indicator Date'!BG121)</f>
        <v>2020</v>
      </c>
      <c r="BH121" s="225" t="n">
        <f aca="false">IF('Indicator Date'!BH121="","x",'Indicator Date'!BH121)</f>
        <v>2020</v>
      </c>
      <c r="BI121" s="225" t="n">
        <f aca="false">IF('Indicator Date'!BI121="","x",'Indicator Date'!BI121)</f>
        <v>2013</v>
      </c>
      <c r="BJ121" s="225" t="n">
        <f aca="false">IF('Indicator Date'!BJ121="","x",'Indicator Date'!BJ121)</f>
        <v>2020</v>
      </c>
      <c r="BK121" s="225" t="n">
        <f aca="false">IF('Indicator Date'!BK121="","x",'Indicator Date'!BK121)</f>
        <v>2021</v>
      </c>
      <c r="BL121" s="225" t="n">
        <f aca="false">IF('Indicator Date'!BL121="","x",'Indicator Date'!BL121)</f>
        <v>2020</v>
      </c>
      <c r="BM121" s="225" t="n">
        <f aca="false">IF('Indicator Date'!BM121="","x",'Indicator Date'!BM121)</f>
        <v>2019</v>
      </c>
      <c r="BN121" s="225" t="n">
        <f aca="false">IF('Indicator Date'!BN121="","x",'Indicator Date'!BN121)</f>
        <v>2020</v>
      </c>
      <c r="BO121" s="225" t="n">
        <f aca="false">IF('Indicator Date'!BO121="","x",'Indicator Date'!BO121)</f>
        <v>2020</v>
      </c>
      <c r="BP121" s="225" t="n">
        <f aca="false">IF('Indicator Date'!BP121="","x",'Indicator Date'!BP121)</f>
        <v>2014</v>
      </c>
      <c r="BQ121" s="225" t="n">
        <f aca="false">IF('Indicator Date'!BQ121="","x",'Indicator Date'!BQ121)</f>
        <v>2020</v>
      </c>
      <c r="BR121" s="225" t="n">
        <f aca="false">IF('Indicator Date'!BR121="","x",'Indicator Date'!BR121)</f>
        <v>2020</v>
      </c>
      <c r="BS121" s="225" t="n">
        <f aca="false">IF('Indicator Date'!BS121="","x",'Indicator Date'!BS121)</f>
        <v>2017</v>
      </c>
      <c r="BT121" s="225" t="n">
        <f aca="false">IF('Indicator Date'!BT121="","x",'Indicator Date'!BT121)</f>
        <v>2020</v>
      </c>
      <c r="BU121" s="225" t="n">
        <f aca="false">IF('Indicator Date'!BU121="","x",'Indicator Date'!BU121)</f>
        <v>2020</v>
      </c>
      <c r="BV121" s="225" t="n">
        <f aca="false">IF('Indicator Date'!BV121="","x",'Indicator Date'!BV121)</f>
        <v>2020</v>
      </c>
      <c r="BW121" s="225" t="n">
        <f aca="false">IF('Indicator Date'!BW121="","x",'Indicator Date'!BW121)</f>
        <v>2019</v>
      </c>
      <c r="BX121" s="225" t="n">
        <f aca="false">IF('Indicator Date'!BX121="","x",'Indicator Date'!BX121)</f>
        <v>2017</v>
      </c>
      <c r="BY121" s="225" t="n">
        <f aca="false">IF('Indicator Date'!BY121="","x",'Indicator Date'!BY121)</f>
        <v>2020</v>
      </c>
      <c r="BZ121" s="225" t="n">
        <f aca="false">IF('Indicator Date'!BZ121="","x",'Indicator Date'!BZ121)</f>
        <v>2021</v>
      </c>
      <c r="CA121" s="225" t="n">
        <f aca="false">IF('Indicator Date'!CA121="","x",'Indicator Date'!CA121)</f>
        <v>2015</v>
      </c>
    </row>
    <row r="122" customFormat="false" ht="14.5" hidden="false" customHeight="false" outlineLevel="0" collapsed="false">
      <c r="A122" s="178" t="str">
        <f aca="false">'Indicator Data'!A124</f>
        <v>Namibia</v>
      </c>
      <c r="B122" s="220" t="str">
        <f aca="false">'Indicator Data'!B124</f>
        <v>NAM</v>
      </c>
      <c r="C122" s="225" t="n">
        <f aca="false">IF('Indicator Date'!C122="","x",'Indicator Date'!C122)</f>
        <v>2015</v>
      </c>
      <c r="D122" s="225" t="n">
        <f aca="false">IF('Indicator Date'!D122="","x",'Indicator Date'!D122)</f>
        <v>2015</v>
      </c>
      <c r="E122" s="225" t="n">
        <f aca="false">IF('Indicator Date'!E122="","x",'Indicator Date'!E122)</f>
        <v>2015</v>
      </c>
      <c r="F122" s="225" t="n">
        <f aca="false">IF('Indicator Date'!F122="","x",'Indicator Date'!F122)</f>
        <v>2015</v>
      </c>
      <c r="G122" s="225" t="n">
        <f aca="false">IF('Indicator Date'!G122="","x",'Indicator Date'!G122)</f>
        <v>2015</v>
      </c>
      <c r="H122" s="225" t="n">
        <f aca="false">IF('Indicator Date'!H122="","x",'Indicator Date'!H122)</f>
        <v>2015</v>
      </c>
      <c r="I122" s="225" t="n">
        <f aca="false">IF('Indicator Date'!I122="","x",'Indicator Date'!I122)</f>
        <v>2015</v>
      </c>
      <c r="J122" s="225" t="n">
        <f aca="false">IF('Indicator Date'!J122="","x",'Indicator Date'!J122)</f>
        <v>2021</v>
      </c>
      <c r="K122" s="225" t="n">
        <f aca="false">IF('Indicator Date'!K122="","x",'Indicator Date'!K122)</f>
        <v>2021</v>
      </c>
      <c r="L122" s="225" t="n">
        <f aca="false">IF('Indicator Date'!L122="","x",'Indicator Date'!L122)</f>
        <v>2020</v>
      </c>
      <c r="M122" s="225" t="n">
        <f aca="false">IF('Indicator Date'!M122="","x",'Indicator Date'!M122)</f>
        <v>2015</v>
      </c>
      <c r="N122" s="225" t="n">
        <f aca="false">IF('Indicator Date'!N122="","x",'Indicator Date'!N122)</f>
        <v>2015</v>
      </c>
      <c r="O122" s="225" t="n">
        <f aca="false">IF('Indicator Date'!O122="","x",'Indicator Date'!O122)</f>
        <v>2015</v>
      </c>
      <c r="P122" s="225" t="n">
        <f aca="false">IF('Indicator Date'!P122="","x",'Indicator Date'!P122)</f>
        <v>2015</v>
      </c>
      <c r="Q122" s="225" t="n">
        <f aca="false">IF('Indicator Date'!Q122="","x",'Indicator Date'!Q122)</f>
        <v>2020</v>
      </c>
      <c r="R122" s="225" t="n">
        <f aca="false">IF('Indicator Date'!R122="","x",'Indicator Date'!R122)</f>
        <v>2020</v>
      </c>
      <c r="S122" s="225" t="n">
        <f aca="false">IF('Indicator Date'!S122="","x",'Indicator Date'!S122)</f>
        <v>2020</v>
      </c>
      <c r="T122" s="225" t="n">
        <f aca="false">IF('Indicator Date'!T122="","x",'Indicator Date'!T122)</f>
        <v>2020</v>
      </c>
      <c r="U122" s="225" t="n">
        <f aca="false">IF('Indicator Date'!U122="","x",'Indicator Date'!U122)</f>
        <v>2015</v>
      </c>
      <c r="V122" s="225" t="n">
        <f aca="false">IF('Indicator Date'!V122="","x",'Indicator Date'!V122)</f>
        <v>2015</v>
      </c>
      <c r="W122" s="225" t="n">
        <f aca="false">IF('Indicator Date'!W122="","x",'Indicator Date'!W122)</f>
        <v>2015</v>
      </c>
      <c r="X122" s="225" t="n">
        <f aca="false">IF('Indicator Date'!X122="","x",'Indicator Date'!X122)</f>
        <v>2020</v>
      </c>
      <c r="Y122" s="225" t="n">
        <f aca="false">IF('Indicator Date'!Y122="","x",'Indicator Date'!Y122)</f>
        <v>2020</v>
      </c>
      <c r="Z122" s="225" t="n">
        <f aca="false">IF('Indicator Date'!Z122="","x",'Indicator Date'!Z122)</f>
        <v>2020</v>
      </c>
      <c r="AA122" s="225" t="n">
        <f aca="false">IF('Indicator Date'!AA122="","x",'Indicator Date'!AA122)</f>
        <v>2013</v>
      </c>
      <c r="AB122" s="225" t="n">
        <f aca="false">IF('Indicator Date'!AB122="","x",'Indicator Date'!AB122)</f>
        <v>2020</v>
      </c>
      <c r="AC122" s="225" t="n">
        <f aca="false">IF('Indicator Date'!AC122="","x",'Indicator Date'!AC122)</f>
        <v>2017</v>
      </c>
      <c r="AD122" s="225" t="n">
        <f aca="false">IF('Indicator Date'!AD122="","x",'Indicator Date'!AD122)</f>
        <v>2018</v>
      </c>
      <c r="AE122" s="225" t="n">
        <f aca="false">IF('Indicator Date'!AE122="","x",'Indicator Date'!AE122)</f>
        <v>2020</v>
      </c>
      <c r="AF122" s="225" t="n">
        <f aca="false">IF('Indicator Date'!AF122="","x",'Indicator Date'!AF122)</f>
        <v>2018</v>
      </c>
      <c r="AG122" s="225" t="n">
        <f aca="false">IF('Indicator Date'!AG122="","x",'Indicator Date'!AG122)</f>
        <v>2020</v>
      </c>
      <c r="AH122" s="225" t="n">
        <f aca="false">IF('Indicator Date'!AH122="","x",'Indicator Date'!AH122)</f>
        <v>2022</v>
      </c>
      <c r="AI122" s="225" t="n">
        <f aca="false">IF('Indicator Date'!AI122="","x",'Indicator Date'!AI122)</f>
        <v>2021</v>
      </c>
      <c r="AJ122" s="225" t="n">
        <f aca="false">IF('Indicator Date'!AJ122="","x",'Indicator Date'!AJ122)</f>
        <v>2021</v>
      </c>
      <c r="AK122" s="225" t="n">
        <f aca="false">IF('Indicator Date'!AK122="","x",'Indicator Date'!AK122)</f>
        <v>2019</v>
      </c>
      <c r="AL122" s="225" t="str">
        <f aca="false">IF('Indicator Date'!AL122="","x",RIGHT('Indicator Date'!AL122,4))</f>
        <v>2013</v>
      </c>
      <c r="AM122" s="225" t="n">
        <f aca="false">IF('Indicator Date'!AM122="","x",'Indicator Date'!AM122)</f>
        <v>2022</v>
      </c>
      <c r="AN122" s="225" t="n">
        <f aca="false">IF('Indicator Date'!AN122="","x",'Indicator Date'!AN122)</f>
        <v>2019</v>
      </c>
      <c r="AO122" s="225" t="n">
        <f aca="false">IF('Indicator Date'!AO122="","x",'Indicator Date'!AO122)</f>
        <v>2020</v>
      </c>
      <c r="AP122" s="225" t="n">
        <f aca="false">IF('Indicator Date'!AP122="","x",'Indicator Date'!AP122)</f>
        <v>2020</v>
      </c>
      <c r="AQ122" s="225" t="n">
        <f aca="false">IF('Indicator Date'!AQ122="","x",'Indicator Date'!AQ122)</f>
        <v>2020</v>
      </c>
      <c r="AR122" s="225" t="n">
        <f aca="false">IF('Indicator Date'!AR122="","x",'Indicator Date'!AR122)</f>
        <v>2020</v>
      </c>
      <c r="AS122" s="225" t="n">
        <f aca="false">IF('Indicator Date'!AS122="","x",'Indicator Date'!AS122)</f>
        <v>2013</v>
      </c>
      <c r="AT122" s="225" t="n">
        <f aca="false">IF('Indicator Date'!AT122="","x",'Indicator Date'!AT122)</f>
        <v>2020</v>
      </c>
      <c r="AU122" s="225" t="n">
        <f aca="false">IF('Indicator Date'!AU122="","x",'Indicator Date'!AU122)</f>
        <v>2020</v>
      </c>
      <c r="AV122" s="225" t="n">
        <f aca="false">IF('Indicator Date'!AV122="","x",'Indicator Date'!AV122)</f>
        <v>2020</v>
      </c>
      <c r="AW122" s="225" t="n">
        <f aca="false">IF('Indicator Date'!AW122="","x",'Indicator Date'!AW122)</f>
        <v>2020</v>
      </c>
      <c r="AX122" s="225" t="n">
        <f aca="false">IF('Indicator Date'!AX122="","x",'Indicator Date'!AX122)</f>
        <v>2020</v>
      </c>
      <c r="AY122" s="225" t="n">
        <f aca="false">IF('Indicator Date'!AY122="","x",'Indicator Date'!AY122)</f>
        <v>2019</v>
      </c>
      <c r="AZ122" s="225" t="n">
        <f aca="false">IF('Indicator Date'!AZ122="","x",'Indicator Date'!AZ122)</f>
        <v>2015</v>
      </c>
      <c r="BA122" s="225" t="n">
        <f aca="false">IF('Indicator Date'!BA122="","x",'Indicator Date'!BA122)</f>
        <v>2020</v>
      </c>
      <c r="BB122" s="225" t="n">
        <f aca="false">IF('Indicator Date'!BB122="","x",'Indicator Date'!BB122)</f>
        <v>2021</v>
      </c>
      <c r="BC122" s="225" t="n">
        <f aca="false">IF('Indicator Date'!BC122="","x",'Indicator Date'!BC122)</f>
        <v>2022</v>
      </c>
      <c r="BD122" s="225" t="n">
        <f aca="false">IF('Indicator Date'!BD122="","x",YEAR('Indicator Date'!BD122))</f>
        <v>2022</v>
      </c>
      <c r="BE122" s="225" t="n">
        <f aca="false">IF('Indicator Date'!BE122="","x",YEAR('Indicator Date'!BE122))</f>
        <v>2022</v>
      </c>
      <c r="BF122" s="225" t="n">
        <f aca="false">IF('Indicator Date'!BF122="","x",'Indicator Date'!BF122)</f>
        <v>2021</v>
      </c>
      <c r="BG122" s="225" t="n">
        <f aca="false">IF('Indicator Date'!BG122="","x",'Indicator Date'!BG122)</f>
        <v>2020</v>
      </c>
      <c r="BH122" s="225" t="n">
        <f aca="false">IF('Indicator Date'!BH122="","x",'Indicator Date'!BH122)</f>
        <v>2020</v>
      </c>
      <c r="BI122" s="225" t="n">
        <f aca="false">IF('Indicator Date'!BI122="","x",'Indicator Date'!BI122)</f>
        <v>2013</v>
      </c>
      <c r="BJ122" s="225" t="n">
        <f aca="false">IF('Indicator Date'!BJ122="","x",'Indicator Date'!BJ122)</f>
        <v>2020</v>
      </c>
      <c r="BK122" s="225" t="n">
        <f aca="false">IF('Indicator Date'!BK122="","x",'Indicator Date'!BK122)</f>
        <v>2021</v>
      </c>
      <c r="BL122" s="225" t="n">
        <f aca="false">IF('Indicator Date'!BL122="","x",'Indicator Date'!BL122)</f>
        <v>2020</v>
      </c>
      <c r="BM122" s="225" t="n">
        <f aca="false">IF('Indicator Date'!BM122="","x",'Indicator Date'!BM122)</f>
        <v>2018</v>
      </c>
      <c r="BN122" s="225" t="n">
        <f aca="false">IF('Indicator Date'!BN122="","x",'Indicator Date'!BN122)</f>
        <v>2020</v>
      </c>
      <c r="BO122" s="225" t="n">
        <f aca="false">IF('Indicator Date'!BO122="","x",'Indicator Date'!BO122)</f>
        <v>2020</v>
      </c>
      <c r="BP122" s="225" t="n">
        <f aca="false">IF('Indicator Date'!BP122="","x",'Indicator Date'!BP122)</f>
        <v>2014</v>
      </c>
      <c r="BQ122" s="225" t="n">
        <f aca="false">IF('Indicator Date'!BQ122="","x",'Indicator Date'!BQ122)</f>
        <v>2020</v>
      </c>
      <c r="BR122" s="225" t="n">
        <f aca="false">IF('Indicator Date'!BR122="","x",'Indicator Date'!BR122)</f>
        <v>2020</v>
      </c>
      <c r="BS122" s="225" t="n">
        <f aca="false">IF('Indicator Date'!BS122="","x",'Indicator Date'!BS122)</f>
        <v>2007</v>
      </c>
      <c r="BT122" s="225" t="n">
        <f aca="false">IF('Indicator Date'!BT122="","x",'Indicator Date'!BT122)</f>
        <v>2019</v>
      </c>
      <c r="BU122" s="225" t="n">
        <f aca="false">IF('Indicator Date'!BU122="","x",'Indicator Date'!BU122)</f>
        <v>2019</v>
      </c>
      <c r="BV122" s="225" t="n">
        <f aca="false">IF('Indicator Date'!BV122="","x",'Indicator Date'!BV122)</f>
        <v>2019</v>
      </c>
      <c r="BW122" s="225" t="n">
        <f aca="false">IF('Indicator Date'!BW122="","x",'Indicator Date'!BW122)</f>
        <v>2019</v>
      </c>
      <c r="BX122" s="225" t="n">
        <f aca="false">IF('Indicator Date'!BX122="","x",'Indicator Date'!BX122)</f>
        <v>2017</v>
      </c>
      <c r="BY122" s="225" t="n">
        <f aca="false">IF('Indicator Date'!BY122="","x",'Indicator Date'!BY122)</f>
        <v>2020</v>
      </c>
      <c r="BZ122" s="225" t="n">
        <f aca="false">IF('Indicator Date'!BZ122="","x",'Indicator Date'!BZ122)</f>
        <v>2021</v>
      </c>
      <c r="CA122" s="225" t="n">
        <f aca="false">IF('Indicator Date'!CA122="","x",'Indicator Date'!CA122)</f>
        <v>2015</v>
      </c>
    </row>
    <row r="123" customFormat="false" ht="14.5" hidden="false" customHeight="false" outlineLevel="0" collapsed="false">
      <c r="A123" s="178" t="str">
        <f aca="false">'Indicator Data'!A125</f>
        <v>Nauru</v>
      </c>
      <c r="B123" s="220" t="str">
        <f aca="false">'Indicator Data'!B125</f>
        <v>NRU</v>
      </c>
      <c r="C123" s="225" t="n">
        <f aca="false">IF('Indicator Date'!C123="","x",'Indicator Date'!C123)</f>
        <v>2015</v>
      </c>
      <c r="D123" s="225" t="n">
        <f aca="false">IF('Indicator Date'!D123="","x",'Indicator Date'!D123)</f>
        <v>2015</v>
      </c>
      <c r="E123" s="225" t="n">
        <f aca="false">IF('Indicator Date'!E123="","x",'Indicator Date'!E123)</f>
        <v>2015</v>
      </c>
      <c r="F123" s="225" t="n">
        <f aca="false">IF('Indicator Date'!F123="","x",'Indicator Date'!F123)</f>
        <v>2015</v>
      </c>
      <c r="G123" s="225" t="n">
        <f aca="false">IF('Indicator Date'!G123="","x",'Indicator Date'!G123)</f>
        <v>2015</v>
      </c>
      <c r="H123" s="225" t="n">
        <f aca="false">IF('Indicator Date'!H123="","x",'Indicator Date'!H123)</f>
        <v>2015</v>
      </c>
      <c r="I123" s="225" t="n">
        <f aca="false">IF('Indicator Date'!I123="","x",'Indicator Date'!I123)</f>
        <v>2015</v>
      </c>
      <c r="J123" s="225" t="n">
        <f aca="false">IF('Indicator Date'!J123="","x",'Indicator Date'!J123)</f>
        <v>2021</v>
      </c>
      <c r="K123" s="225" t="n">
        <f aca="false">IF('Indicator Date'!K123="","x",'Indicator Date'!K123)</f>
        <v>2021</v>
      </c>
      <c r="L123" s="225" t="str">
        <f aca="false">IF('Indicator Date'!L123="","x",'Indicator Date'!L123)</f>
        <v>x</v>
      </c>
      <c r="M123" s="225" t="n">
        <f aca="false">IF('Indicator Date'!M123="","x",'Indicator Date'!M123)</f>
        <v>2015</v>
      </c>
      <c r="N123" s="225" t="n">
        <f aca="false">IF('Indicator Date'!N123="","x",'Indicator Date'!N123)</f>
        <v>2015</v>
      </c>
      <c r="O123" s="225" t="n">
        <f aca="false">IF('Indicator Date'!O123="","x",'Indicator Date'!O123)</f>
        <v>2015</v>
      </c>
      <c r="P123" s="225" t="n">
        <f aca="false">IF('Indicator Date'!P123="","x",'Indicator Date'!P123)</f>
        <v>2015</v>
      </c>
      <c r="Q123" s="225" t="n">
        <f aca="false">IF('Indicator Date'!Q123="","x",'Indicator Date'!Q123)</f>
        <v>2020</v>
      </c>
      <c r="R123" s="225" t="n">
        <f aca="false">IF('Indicator Date'!R123="","x",'Indicator Date'!R123)</f>
        <v>2020</v>
      </c>
      <c r="S123" s="225" t="n">
        <f aca="false">IF('Indicator Date'!S123="","x",'Indicator Date'!S123)</f>
        <v>2020</v>
      </c>
      <c r="T123" s="225" t="n">
        <f aca="false">IF('Indicator Date'!T123="","x",'Indicator Date'!T123)</f>
        <v>2020</v>
      </c>
      <c r="U123" s="225" t="n">
        <f aca="false">IF('Indicator Date'!U123="","x",'Indicator Date'!U123)</f>
        <v>2015</v>
      </c>
      <c r="V123" s="225" t="n">
        <f aca="false">IF('Indicator Date'!V123="","x",'Indicator Date'!V123)</f>
        <v>2015</v>
      </c>
      <c r="W123" s="225" t="n">
        <f aca="false">IF('Indicator Date'!W123="","x",'Indicator Date'!W123)</f>
        <v>2015</v>
      </c>
      <c r="X123" s="225" t="n">
        <f aca="false">IF('Indicator Date'!X123="","x",'Indicator Date'!X123)</f>
        <v>2020</v>
      </c>
      <c r="Y123" s="225" t="n">
        <f aca="false">IF('Indicator Date'!Y123="","x",'Indicator Date'!Y123)</f>
        <v>2020</v>
      </c>
      <c r="Z123" s="225" t="n">
        <f aca="false">IF('Indicator Date'!Z123="","x",'Indicator Date'!Z123)</f>
        <v>2020</v>
      </c>
      <c r="AA123" s="225" t="str">
        <f aca="false">IF('Indicator Date'!AA123="","x",'Indicator Date'!AA123)</f>
        <v>x</v>
      </c>
      <c r="AB123" s="225" t="n">
        <f aca="false">IF('Indicator Date'!AB123="","x",'Indicator Date'!AB123)</f>
        <v>2017</v>
      </c>
      <c r="AC123" s="225" t="str">
        <f aca="false">IF('Indicator Date'!AC123="","x",'Indicator Date'!AC123)</f>
        <v>x</v>
      </c>
      <c r="AD123" s="225" t="str">
        <f aca="false">IF('Indicator Date'!AD123="","x",'Indicator Date'!AD123)</f>
        <v>x</v>
      </c>
      <c r="AE123" s="225" t="n">
        <f aca="false">IF('Indicator Date'!AE123="","x",'Indicator Date'!AE123)</f>
        <v>2018</v>
      </c>
      <c r="AF123" s="225" t="str">
        <f aca="false">IF('Indicator Date'!AF123="","x",'Indicator Date'!AF123)</f>
        <v>x</v>
      </c>
      <c r="AG123" s="225" t="str">
        <f aca="false">IF('Indicator Date'!AG123="","x",'Indicator Date'!AG123)</f>
        <v>x</v>
      </c>
      <c r="AH123" s="225" t="n">
        <f aca="false">IF('Indicator Date'!AH123="","x",'Indicator Date'!AH123)</f>
        <v>2022</v>
      </c>
      <c r="AI123" s="225" t="n">
        <f aca="false">IF('Indicator Date'!AI123="","x",'Indicator Date'!AI123)</f>
        <v>2021</v>
      </c>
      <c r="AJ123" s="225" t="n">
        <f aca="false">IF('Indicator Date'!AJ123="","x",'Indicator Date'!AJ123)</f>
        <v>2021</v>
      </c>
      <c r="AK123" s="225" t="n">
        <f aca="false">IF('Indicator Date'!AK123="","x",'Indicator Date'!AK123)</f>
        <v>2020</v>
      </c>
      <c r="AL123" s="225" t="str">
        <f aca="false">IF('Indicator Date'!AL123="","x",RIGHT('Indicator Date'!AL123,4))</f>
        <v>x</v>
      </c>
      <c r="AM123" s="225" t="n">
        <f aca="false">IF('Indicator Date'!AM123="","x",'Indicator Date'!AM123)</f>
        <v>2022</v>
      </c>
      <c r="AN123" s="225" t="n">
        <f aca="false">IF('Indicator Date'!AN123="","x",'Indicator Date'!AN123)</f>
        <v>2019</v>
      </c>
      <c r="AO123" s="225" t="n">
        <f aca="false">IF('Indicator Date'!AO123="","x",'Indicator Date'!AO123)</f>
        <v>2020</v>
      </c>
      <c r="AP123" s="225" t="n">
        <f aca="false">IF('Indicator Date'!AP123="","x",'Indicator Date'!AP123)</f>
        <v>2020</v>
      </c>
      <c r="AQ123" s="225" t="n">
        <f aca="false">IF('Indicator Date'!AQ123="","x",'Indicator Date'!AQ123)</f>
        <v>2018</v>
      </c>
      <c r="AR123" s="225" t="n">
        <f aca="false">IF('Indicator Date'!AR123="","x",'Indicator Date'!AR123)</f>
        <v>2020</v>
      </c>
      <c r="AS123" s="225" t="str">
        <f aca="false">IF('Indicator Date'!AS123="","x",'Indicator Date'!AS123)</f>
        <v>x</v>
      </c>
      <c r="AT123" s="225" t="n">
        <f aca="false">IF('Indicator Date'!AT123="","x",'Indicator Date'!AT123)</f>
        <v>2020</v>
      </c>
      <c r="AU123" s="225" t="str">
        <f aca="false">IF('Indicator Date'!AU123="","x",'Indicator Date'!AU123)</f>
        <v>x</v>
      </c>
      <c r="AV123" s="225" t="str">
        <f aca="false">IF('Indicator Date'!AV123="","x",'Indicator Date'!AV123)</f>
        <v>x</v>
      </c>
      <c r="AW123" s="225" t="str">
        <f aca="false">IF('Indicator Date'!AW123="","x",'Indicator Date'!AW123)</f>
        <v>x</v>
      </c>
      <c r="AX123" s="225" t="n">
        <f aca="false">IF('Indicator Date'!AX123="","x",'Indicator Date'!AX123)</f>
        <v>2020</v>
      </c>
      <c r="AY123" s="225" t="str">
        <f aca="false">IF('Indicator Date'!AY123="","x",'Indicator Date'!AY123)</f>
        <v>x</v>
      </c>
      <c r="AZ123" s="225" t="n">
        <f aca="false">IF('Indicator Date'!AZ123="","x",'Indicator Date'!AZ123)</f>
        <v>2012</v>
      </c>
      <c r="BA123" s="225" t="n">
        <f aca="false">IF('Indicator Date'!BA123="","x",'Indicator Date'!BA123)</f>
        <v>2020</v>
      </c>
      <c r="BB123" s="225" t="n">
        <f aca="false">IF('Indicator Date'!BB123="","x",'Indicator Date'!BB123)</f>
        <v>2021</v>
      </c>
      <c r="BC123" s="225" t="n">
        <f aca="false">IF('Indicator Date'!BC123="","x",'Indicator Date'!BC123)</f>
        <v>2022</v>
      </c>
      <c r="BD123" s="225" t="n">
        <f aca="false">IF('Indicator Date'!BD123="","x",YEAR('Indicator Date'!BD123))</f>
        <v>2022</v>
      </c>
      <c r="BE123" s="225" t="n">
        <f aca="false">IF('Indicator Date'!BE123="","x",YEAR('Indicator Date'!BE123))</f>
        <v>2021</v>
      </c>
      <c r="BF123" s="225" t="n">
        <f aca="false">IF('Indicator Date'!BF123="","x",'Indicator Date'!BF123)</f>
        <v>2021</v>
      </c>
      <c r="BG123" s="225" t="n">
        <f aca="false">IF('Indicator Date'!BG123="","x",'Indicator Date'!BG123)</f>
        <v>2020</v>
      </c>
      <c r="BH123" s="225" t="n">
        <f aca="false">IF('Indicator Date'!BH123="","x",'Indicator Date'!BH123)</f>
        <v>2020</v>
      </c>
      <c r="BI123" s="225" t="n">
        <f aca="false">IF('Indicator Date'!BI123="","x",'Indicator Date'!BI123)</f>
        <v>2013</v>
      </c>
      <c r="BJ123" s="225" t="n">
        <f aca="false">IF('Indicator Date'!BJ123="","x",'Indicator Date'!BJ123)</f>
        <v>2020</v>
      </c>
      <c r="BK123" s="225" t="str">
        <f aca="false">IF('Indicator Date'!BK123="","x",'Indicator Date'!BK123)</f>
        <v>x</v>
      </c>
      <c r="BL123" s="225" t="n">
        <f aca="false">IF('Indicator Date'!BL123="","x",'Indicator Date'!BL123)</f>
        <v>2020</v>
      </c>
      <c r="BM123" s="225" t="str">
        <f aca="false">IF('Indicator Date'!BM123="","x",'Indicator Date'!BM123)</f>
        <v>x</v>
      </c>
      <c r="BN123" s="225" t="n">
        <f aca="false">IF('Indicator Date'!BN123="","x",'Indicator Date'!BN123)</f>
        <v>2017</v>
      </c>
      <c r="BO123" s="225" t="n">
        <f aca="false">IF('Indicator Date'!BO123="","x",'Indicator Date'!BO123)</f>
        <v>2020</v>
      </c>
      <c r="BP123" s="225" t="n">
        <f aca="false">IF('Indicator Date'!BP123="","x",'Indicator Date'!BP123)</f>
        <v>2014</v>
      </c>
      <c r="BQ123" s="225" t="n">
        <f aca="false">IF('Indicator Date'!BQ123="","x",'Indicator Date'!BQ123)</f>
        <v>2017</v>
      </c>
      <c r="BR123" s="225" t="n">
        <f aca="false">IF('Indicator Date'!BR123="","x",'Indicator Date'!BR123)</f>
        <v>2017</v>
      </c>
      <c r="BS123" s="225" t="n">
        <f aca="false">IF('Indicator Date'!BS123="","x",'Indicator Date'!BS123)</f>
        <v>2015</v>
      </c>
      <c r="BT123" s="225" t="n">
        <f aca="false">IF('Indicator Date'!BT123="","x",'Indicator Date'!BT123)</f>
        <v>2020</v>
      </c>
      <c r="BU123" s="225" t="n">
        <f aca="false">IF('Indicator Date'!BU123="","x",'Indicator Date'!BU123)</f>
        <v>2020</v>
      </c>
      <c r="BV123" s="225" t="str">
        <f aca="false">IF('Indicator Date'!BV123="","x",'Indicator Date'!BV123)</f>
        <v>x</v>
      </c>
      <c r="BW123" s="225" t="n">
        <f aca="false">IF('Indicator Date'!BW123="","x",'Indicator Date'!BW123)</f>
        <v>2019</v>
      </c>
      <c r="BX123" s="225" t="str">
        <f aca="false">IF('Indicator Date'!BX123="","x",'Indicator Date'!BX123)</f>
        <v>x</v>
      </c>
      <c r="BY123" s="225" t="n">
        <f aca="false">IF('Indicator Date'!BY123="","x",'Indicator Date'!BY123)</f>
        <v>2020</v>
      </c>
      <c r="BZ123" s="225" t="n">
        <f aca="false">IF('Indicator Date'!BZ123="","x",'Indicator Date'!BZ123)</f>
        <v>2021</v>
      </c>
      <c r="CA123" s="225" t="n">
        <f aca="false">IF('Indicator Date'!CA123="","x",'Indicator Date'!CA123)</f>
        <v>2015</v>
      </c>
    </row>
    <row r="124" customFormat="false" ht="14.5" hidden="false" customHeight="false" outlineLevel="0" collapsed="false">
      <c r="A124" s="178" t="str">
        <f aca="false">'Indicator Data'!A126</f>
        <v>Nepal</v>
      </c>
      <c r="B124" s="220" t="str">
        <f aca="false">'Indicator Data'!B126</f>
        <v>NPL</v>
      </c>
      <c r="C124" s="225" t="n">
        <f aca="false">IF('Indicator Date'!C124="","x",'Indicator Date'!C124)</f>
        <v>2015</v>
      </c>
      <c r="D124" s="225" t="n">
        <f aca="false">IF('Indicator Date'!D124="","x",'Indicator Date'!D124)</f>
        <v>2015</v>
      </c>
      <c r="E124" s="225" t="n">
        <f aca="false">IF('Indicator Date'!E124="","x",'Indicator Date'!E124)</f>
        <v>2015</v>
      </c>
      <c r="F124" s="225" t="n">
        <f aca="false">IF('Indicator Date'!F124="","x",'Indicator Date'!F124)</f>
        <v>2015</v>
      </c>
      <c r="G124" s="225" t="n">
        <f aca="false">IF('Indicator Date'!G124="","x",'Indicator Date'!G124)</f>
        <v>2015</v>
      </c>
      <c r="H124" s="225" t="n">
        <f aca="false">IF('Indicator Date'!H124="","x",'Indicator Date'!H124)</f>
        <v>2015</v>
      </c>
      <c r="I124" s="225" t="n">
        <f aca="false">IF('Indicator Date'!I124="","x",'Indicator Date'!I124)</f>
        <v>2015</v>
      </c>
      <c r="J124" s="225" t="n">
        <f aca="false">IF('Indicator Date'!J124="","x",'Indicator Date'!J124)</f>
        <v>2021</v>
      </c>
      <c r="K124" s="225" t="n">
        <f aca="false">IF('Indicator Date'!K124="","x",'Indicator Date'!K124)</f>
        <v>2021</v>
      </c>
      <c r="L124" s="225" t="n">
        <f aca="false">IF('Indicator Date'!L124="","x",'Indicator Date'!L124)</f>
        <v>2020</v>
      </c>
      <c r="M124" s="225" t="n">
        <f aca="false">IF('Indicator Date'!M124="","x",'Indicator Date'!M124)</f>
        <v>2015</v>
      </c>
      <c r="N124" s="225" t="n">
        <f aca="false">IF('Indicator Date'!N124="","x",'Indicator Date'!N124)</f>
        <v>2015</v>
      </c>
      <c r="O124" s="225" t="n">
        <f aca="false">IF('Indicator Date'!O124="","x",'Indicator Date'!O124)</f>
        <v>2015</v>
      </c>
      <c r="P124" s="225" t="n">
        <f aca="false">IF('Indicator Date'!P124="","x",'Indicator Date'!P124)</f>
        <v>2015</v>
      </c>
      <c r="Q124" s="225" t="n">
        <f aca="false">IF('Indicator Date'!Q124="","x",'Indicator Date'!Q124)</f>
        <v>2020</v>
      </c>
      <c r="R124" s="225" t="n">
        <f aca="false">IF('Indicator Date'!R124="","x",'Indicator Date'!R124)</f>
        <v>2020</v>
      </c>
      <c r="S124" s="225" t="n">
        <f aca="false">IF('Indicator Date'!S124="","x",'Indicator Date'!S124)</f>
        <v>2020</v>
      </c>
      <c r="T124" s="225" t="n">
        <f aca="false">IF('Indicator Date'!T124="","x",'Indicator Date'!T124)</f>
        <v>2020</v>
      </c>
      <c r="U124" s="225" t="n">
        <f aca="false">IF('Indicator Date'!U124="","x",'Indicator Date'!U124)</f>
        <v>2015</v>
      </c>
      <c r="V124" s="225" t="n">
        <f aca="false">IF('Indicator Date'!V124="","x",'Indicator Date'!V124)</f>
        <v>2015</v>
      </c>
      <c r="W124" s="225" t="n">
        <f aca="false">IF('Indicator Date'!W124="","x",'Indicator Date'!W124)</f>
        <v>2015</v>
      </c>
      <c r="X124" s="225" t="n">
        <f aca="false">IF('Indicator Date'!X124="","x",'Indicator Date'!X124)</f>
        <v>2020</v>
      </c>
      <c r="Y124" s="225" t="n">
        <f aca="false">IF('Indicator Date'!Y124="","x",'Indicator Date'!Y124)</f>
        <v>2020</v>
      </c>
      <c r="Z124" s="225" t="n">
        <f aca="false">IF('Indicator Date'!Z124="","x",'Indicator Date'!Z124)</f>
        <v>2020</v>
      </c>
      <c r="AA124" s="225" t="n">
        <f aca="false">IF('Indicator Date'!AA124="","x",'Indicator Date'!AA124)</f>
        <v>2016</v>
      </c>
      <c r="AB124" s="225" t="n">
        <f aca="false">IF('Indicator Date'!AB124="","x",'Indicator Date'!AB124)</f>
        <v>2020</v>
      </c>
      <c r="AC124" s="225" t="n">
        <f aca="false">IF('Indicator Date'!AC124="","x",'Indicator Date'!AC124)</f>
        <v>2020</v>
      </c>
      <c r="AD124" s="225" t="n">
        <f aca="false">IF('Indicator Date'!AD124="","x",'Indicator Date'!AD124)</f>
        <v>2019</v>
      </c>
      <c r="AE124" s="225" t="n">
        <f aca="false">IF('Indicator Date'!AE124="","x",'Indicator Date'!AE124)</f>
        <v>2020</v>
      </c>
      <c r="AF124" s="225" t="n">
        <f aca="false">IF('Indicator Date'!AF124="","x",'Indicator Date'!AF124)</f>
        <v>2018</v>
      </c>
      <c r="AG124" s="225" t="n">
        <f aca="false">IF('Indicator Date'!AG124="","x",'Indicator Date'!AG124)</f>
        <v>2020</v>
      </c>
      <c r="AH124" s="225" t="n">
        <f aca="false">IF('Indicator Date'!AH124="","x",'Indicator Date'!AH124)</f>
        <v>2022</v>
      </c>
      <c r="AI124" s="225" t="n">
        <f aca="false">IF('Indicator Date'!AI124="","x",'Indicator Date'!AI124)</f>
        <v>2021</v>
      </c>
      <c r="AJ124" s="225" t="n">
        <f aca="false">IF('Indicator Date'!AJ124="","x",'Indicator Date'!AJ124)</f>
        <v>2021</v>
      </c>
      <c r="AK124" s="225" t="n">
        <f aca="false">IF('Indicator Date'!AK124="","x",'Indicator Date'!AK124)</f>
        <v>2019</v>
      </c>
      <c r="AL124" s="225" t="str">
        <f aca="false">IF('Indicator Date'!AL124="","x",RIGHT('Indicator Date'!AL124,4))</f>
        <v>2019</v>
      </c>
      <c r="AM124" s="225" t="n">
        <f aca="false">IF('Indicator Date'!AM124="","x",'Indicator Date'!AM124)</f>
        <v>2022</v>
      </c>
      <c r="AN124" s="225" t="n">
        <f aca="false">IF('Indicator Date'!AN124="","x",'Indicator Date'!AN124)</f>
        <v>2019</v>
      </c>
      <c r="AO124" s="225" t="n">
        <f aca="false">IF('Indicator Date'!AO124="","x",'Indicator Date'!AO124)</f>
        <v>2020</v>
      </c>
      <c r="AP124" s="225" t="n">
        <f aca="false">IF('Indicator Date'!AP124="","x",'Indicator Date'!AP124)</f>
        <v>2020</v>
      </c>
      <c r="AQ124" s="225" t="n">
        <f aca="false">IF('Indicator Date'!AQ124="","x",'Indicator Date'!AQ124)</f>
        <v>2020</v>
      </c>
      <c r="AR124" s="225" t="n">
        <f aca="false">IF('Indicator Date'!AR124="","x",'Indicator Date'!AR124)</f>
        <v>2020</v>
      </c>
      <c r="AS124" s="225" t="n">
        <f aca="false">IF('Indicator Date'!AS124="","x",'Indicator Date'!AS124)</f>
        <v>2019</v>
      </c>
      <c r="AT124" s="225" t="n">
        <f aca="false">IF('Indicator Date'!AT124="","x",'Indicator Date'!AT124)</f>
        <v>2020</v>
      </c>
      <c r="AU124" s="225" t="n">
        <f aca="false">IF('Indicator Date'!AU124="","x",'Indicator Date'!AU124)</f>
        <v>2020</v>
      </c>
      <c r="AV124" s="225" t="n">
        <f aca="false">IF('Indicator Date'!AV124="","x",'Indicator Date'!AV124)</f>
        <v>2020</v>
      </c>
      <c r="AW124" s="225" t="n">
        <f aca="false">IF('Indicator Date'!AW124="","x",'Indicator Date'!AW124)</f>
        <v>2020</v>
      </c>
      <c r="AX124" s="225" t="n">
        <f aca="false">IF('Indicator Date'!AX124="","x",'Indicator Date'!AX124)</f>
        <v>2020</v>
      </c>
      <c r="AY124" s="225" t="n">
        <f aca="false">IF('Indicator Date'!AY124="","x",'Indicator Date'!AY124)</f>
        <v>2019</v>
      </c>
      <c r="AZ124" s="225" t="n">
        <f aca="false">IF('Indicator Date'!AZ124="","x",'Indicator Date'!AZ124)</f>
        <v>2010</v>
      </c>
      <c r="BA124" s="225" t="n">
        <f aca="false">IF('Indicator Date'!BA124="","x",'Indicator Date'!BA124)</f>
        <v>2020</v>
      </c>
      <c r="BB124" s="225" t="n">
        <f aca="false">IF('Indicator Date'!BB124="","x",'Indicator Date'!BB124)</f>
        <v>2021</v>
      </c>
      <c r="BC124" s="225" t="n">
        <f aca="false">IF('Indicator Date'!BC124="","x",'Indicator Date'!BC124)</f>
        <v>2022</v>
      </c>
      <c r="BD124" s="225" t="n">
        <f aca="false">IF('Indicator Date'!BD124="","x",YEAR('Indicator Date'!BD124))</f>
        <v>2022</v>
      </c>
      <c r="BE124" s="225" t="n">
        <f aca="false">IF('Indicator Date'!BE124="","x",YEAR('Indicator Date'!BE124))</f>
        <v>2021</v>
      </c>
      <c r="BF124" s="225" t="n">
        <f aca="false">IF('Indicator Date'!BF124="","x",'Indicator Date'!BF124)</f>
        <v>2021</v>
      </c>
      <c r="BG124" s="225" t="n">
        <f aca="false">IF('Indicator Date'!BG124="","x",'Indicator Date'!BG124)</f>
        <v>2020</v>
      </c>
      <c r="BH124" s="225" t="n">
        <f aca="false">IF('Indicator Date'!BH124="","x",'Indicator Date'!BH124)</f>
        <v>2020</v>
      </c>
      <c r="BI124" s="225" t="n">
        <f aca="false">IF('Indicator Date'!BI124="","x",'Indicator Date'!BI124)</f>
        <v>2015</v>
      </c>
      <c r="BJ124" s="225" t="n">
        <f aca="false">IF('Indicator Date'!BJ124="","x",'Indicator Date'!BJ124)</f>
        <v>2020</v>
      </c>
      <c r="BK124" s="225" t="n">
        <f aca="false">IF('Indicator Date'!BK124="","x",'Indicator Date'!BK124)</f>
        <v>2021</v>
      </c>
      <c r="BL124" s="225" t="n">
        <f aca="false">IF('Indicator Date'!BL124="","x",'Indicator Date'!BL124)</f>
        <v>2020</v>
      </c>
      <c r="BM124" s="225" t="n">
        <f aca="false">IF('Indicator Date'!BM124="","x",'Indicator Date'!BM124)</f>
        <v>2018</v>
      </c>
      <c r="BN124" s="225" t="n">
        <f aca="false">IF('Indicator Date'!BN124="","x",'Indicator Date'!BN124)</f>
        <v>2020</v>
      </c>
      <c r="BO124" s="225" t="n">
        <f aca="false">IF('Indicator Date'!BO124="","x",'Indicator Date'!BO124)</f>
        <v>2020</v>
      </c>
      <c r="BP124" s="225" t="n">
        <f aca="false">IF('Indicator Date'!BP124="","x",'Indicator Date'!BP124)</f>
        <v>2014</v>
      </c>
      <c r="BQ124" s="225" t="n">
        <f aca="false">IF('Indicator Date'!BQ124="","x",'Indicator Date'!BQ124)</f>
        <v>2020</v>
      </c>
      <c r="BR124" s="225" t="n">
        <f aca="false">IF('Indicator Date'!BR124="","x",'Indicator Date'!BR124)</f>
        <v>2020</v>
      </c>
      <c r="BS124" s="225" t="n">
        <f aca="false">IF('Indicator Date'!BS124="","x",'Indicator Date'!BS124)</f>
        <v>2017</v>
      </c>
      <c r="BT124" s="225" t="n">
        <f aca="false">IF('Indicator Date'!BT124="","x",'Indicator Date'!BT124)</f>
        <v>2020</v>
      </c>
      <c r="BU124" s="225" t="n">
        <f aca="false">IF('Indicator Date'!BU124="","x",'Indicator Date'!BU124)</f>
        <v>2020</v>
      </c>
      <c r="BV124" s="225" t="n">
        <f aca="false">IF('Indicator Date'!BV124="","x",'Indicator Date'!BV124)</f>
        <v>2020</v>
      </c>
      <c r="BW124" s="225" t="n">
        <f aca="false">IF('Indicator Date'!BW124="","x",'Indicator Date'!BW124)</f>
        <v>2019</v>
      </c>
      <c r="BX124" s="225" t="n">
        <f aca="false">IF('Indicator Date'!BX124="","x",'Indicator Date'!BX124)</f>
        <v>2017</v>
      </c>
      <c r="BY124" s="225" t="n">
        <f aca="false">IF('Indicator Date'!BY124="","x",'Indicator Date'!BY124)</f>
        <v>2020</v>
      </c>
      <c r="BZ124" s="225" t="n">
        <f aca="false">IF('Indicator Date'!BZ124="","x",'Indicator Date'!BZ124)</f>
        <v>2021</v>
      </c>
      <c r="CA124" s="225" t="n">
        <f aca="false">IF('Indicator Date'!CA124="","x",'Indicator Date'!CA124)</f>
        <v>2015</v>
      </c>
    </row>
    <row r="125" customFormat="false" ht="14.5" hidden="false" customHeight="false" outlineLevel="0" collapsed="false">
      <c r="A125" s="178" t="str">
        <f aca="false">'Indicator Data'!A127</f>
        <v>Netherlands</v>
      </c>
      <c r="B125" s="220" t="str">
        <f aca="false">'Indicator Data'!B127</f>
        <v>NLD</v>
      </c>
      <c r="C125" s="225" t="n">
        <f aca="false">IF('Indicator Date'!C125="","x",'Indicator Date'!C125)</f>
        <v>2015</v>
      </c>
      <c r="D125" s="225" t="n">
        <f aca="false">IF('Indicator Date'!D125="","x",'Indicator Date'!D125)</f>
        <v>2015</v>
      </c>
      <c r="E125" s="225" t="n">
        <f aca="false">IF('Indicator Date'!E125="","x",'Indicator Date'!E125)</f>
        <v>2015</v>
      </c>
      <c r="F125" s="225" t="n">
        <f aca="false">IF('Indicator Date'!F125="","x",'Indicator Date'!F125)</f>
        <v>2015</v>
      </c>
      <c r="G125" s="225" t="n">
        <f aca="false">IF('Indicator Date'!G125="","x",'Indicator Date'!G125)</f>
        <v>2015</v>
      </c>
      <c r="H125" s="225" t="n">
        <f aca="false">IF('Indicator Date'!H125="","x",'Indicator Date'!H125)</f>
        <v>2015</v>
      </c>
      <c r="I125" s="225" t="n">
        <f aca="false">IF('Indicator Date'!I125="","x",'Indicator Date'!I125)</f>
        <v>2015</v>
      </c>
      <c r="J125" s="225" t="n">
        <f aca="false">IF('Indicator Date'!J125="","x",'Indicator Date'!J125)</f>
        <v>2021</v>
      </c>
      <c r="K125" s="225" t="n">
        <f aca="false">IF('Indicator Date'!K125="","x",'Indicator Date'!K125)</f>
        <v>2021</v>
      </c>
      <c r="L125" s="225" t="n">
        <f aca="false">IF('Indicator Date'!L125="","x",'Indicator Date'!L125)</f>
        <v>2020</v>
      </c>
      <c r="M125" s="225" t="n">
        <f aca="false">IF('Indicator Date'!M125="","x",'Indicator Date'!M125)</f>
        <v>2015</v>
      </c>
      <c r="N125" s="225" t="n">
        <f aca="false">IF('Indicator Date'!N125="","x",'Indicator Date'!N125)</f>
        <v>2015</v>
      </c>
      <c r="O125" s="225" t="n">
        <f aca="false">IF('Indicator Date'!O125="","x",'Indicator Date'!O125)</f>
        <v>2015</v>
      </c>
      <c r="P125" s="225" t="n">
        <f aca="false">IF('Indicator Date'!P125="","x",'Indicator Date'!P125)</f>
        <v>2015</v>
      </c>
      <c r="Q125" s="225" t="n">
        <f aca="false">IF('Indicator Date'!Q125="","x",'Indicator Date'!Q125)</f>
        <v>2020</v>
      </c>
      <c r="R125" s="225" t="n">
        <f aca="false">IF('Indicator Date'!R125="","x",'Indicator Date'!R125)</f>
        <v>2020</v>
      </c>
      <c r="S125" s="225" t="n">
        <f aca="false">IF('Indicator Date'!S125="","x",'Indicator Date'!S125)</f>
        <v>2020</v>
      </c>
      <c r="T125" s="225" t="n">
        <f aca="false">IF('Indicator Date'!T125="","x",'Indicator Date'!T125)</f>
        <v>2020</v>
      </c>
      <c r="U125" s="225" t="n">
        <f aca="false">IF('Indicator Date'!U125="","x",'Indicator Date'!U125)</f>
        <v>2015</v>
      </c>
      <c r="V125" s="225" t="n">
        <f aca="false">IF('Indicator Date'!V125="","x",'Indicator Date'!V125)</f>
        <v>2015</v>
      </c>
      <c r="W125" s="225" t="n">
        <f aca="false">IF('Indicator Date'!W125="","x",'Indicator Date'!W125)</f>
        <v>2015</v>
      </c>
      <c r="X125" s="225" t="n">
        <f aca="false">IF('Indicator Date'!X125="","x",'Indicator Date'!X125)</f>
        <v>2020</v>
      </c>
      <c r="Y125" s="225" t="n">
        <f aca="false">IF('Indicator Date'!Y125="","x",'Indicator Date'!Y125)</f>
        <v>2020</v>
      </c>
      <c r="Z125" s="225" t="n">
        <f aca="false">IF('Indicator Date'!Z125="","x",'Indicator Date'!Z125)</f>
        <v>2020</v>
      </c>
      <c r="AA125" s="225" t="n">
        <f aca="false">IF('Indicator Date'!AA125="","x",'Indicator Date'!AA125)</f>
        <v>2011</v>
      </c>
      <c r="AB125" s="225" t="n">
        <f aca="false">IF('Indicator Date'!AB125="","x",'Indicator Date'!AB125)</f>
        <v>2020</v>
      </c>
      <c r="AC125" s="225" t="str">
        <f aca="false">IF('Indicator Date'!AC125="","x",'Indicator Date'!AC125)</f>
        <v>x</v>
      </c>
      <c r="AD125" s="225" t="n">
        <f aca="false">IF('Indicator Date'!AD125="","x",'Indicator Date'!AD125)</f>
        <v>2018</v>
      </c>
      <c r="AE125" s="225" t="n">
        <f aca="false">IF('Indicator Date'!AE125="","x",'Indicator Date'!AE125)</f>
        <v>2020</v>
      </c>
      <c r="AF125" s="225" t="str">
        <f aca="false">IF('Indicator Date'!AF125="","x",'Indicator Date'!AF125)</f>
        <v>x</v>
      </c>
      <c r="AG125" s="225" t="n">
        <f aca="false">IF('Indicator Date'!AG125="","x",'Indicator Date'!AG125)</f>
        <v>2020</v>
      </c>
      <c r="AH125" s="225" t="n">
        <f aca="false">IF('Indicator Date'!AH125="","x",'Indicator Date'!AH125)</f>
        <v>2022</v>
      </c>
      <c r="AI125" s="225" t="n">
        <f aca="false">IF('Indicator Date'!AI125="","x",'Indicator Date'!AI125)</f>
        <v>2021</v>
      </c>
      <c r="AJ125" s="225" t="n">
        <f aca="false">IF('Indicator Date'!AJ125="","x",'Indicator Date'!AJ125)</f>
        <v>2021</v>
      </c>
      <c r="AK125" s="225" t="n">
        <f aca="false">IF('Indicator Date'!AK125="","x",'Indicator Date'!AK125)</f>
        <v>2019</v>
      </c>
      <c r="AL125" s="225" t="str">
        <f aca="false">IF('Indicator Date'!AL125="","x",RIGHT('Indicator Date'!AL125,4))</f>
        <v>x</v>
      </c>
      <c r="AM125" s="225" t="n">
        <f aca="false">IF('Indicator Date'!AM125="","x",'Indicator Date'!AM125)</f>
        <v>2022</v>
      </c>
      <c r="AN125" s="225" t="str">
        <f aca="false">IF('Indicator Date'!AN125="","x",'Indicator Date'!AN125)</f>
        <v>x</v>
      </c>
      <c r="AO125" s="225" t="str">
        <f aca="false">IF('Indicator Date'!AO125="","x",'Indicator Date'!AO125)</f>
        <v>x</v>
      </c>
      <c r="AP125" s="225" t="str">
        <f aca="false">IF('Indicator Date'!AP125="","x",'Indicator Date'!AP125)</f>
        <v>x</v>
      </c>
      <c r="AQ125" s="225" t="n">
        <f aca="false">IF('Indicator Date'!AQ125="","x",'Indicator Date'!AQ125)</f>
        <v>2020</v>
      </c>
      <c r="AR125" s="225" t="n">
        <f aca="false">IF('Indicator Date'!AR125="","x",'Indicator Date'!AR125)</f>
        <v>2020</v>
      </c>
      <c r="AS125" s="225" t="str">
        <f aca="false">IF('Indicator Date'!AS125="","x",'Indicator Date'!AS125)</f>
        <v>x</v>
      </c>
      <c r="AT125" s="225" t="n">
        <f aca="false">IF('Indicator Date'!AT125="","x",'Indicator Date'!AT125)</f>
        <v>2020</v>
      </c>
      <c r="AU125" s="225" t="n">
        <f aca="false">IF('Indicator Date'!AU125="","x",'Indicator Date'!AU125)</f>
        <v>2020</v>
      </c>
      <c r="AV125" s="225" t="n">
        <f aca="false">IF('Indicator Date'!AV125="","x",'Indicator Date'!AV125)</f>
        <v>2020</v>
      </c>
      <c r="AW125" s="225" t="str">
        <f aca="false">IF('Indicator Date'!AW125="","x",'Indicator Date'!AW125)</f>
        <v>x</v>
      </c>
      <c r="AX125" s="225" t="n">
        <f aca="false">IF('Indicator Date'!AX125="","x",'Indicator Date'!AX125)</f>
        <v>2020</v>
      </c>
      <c r="AY125" s="225" t="n">
        <f aca="false">IF('Indicator Date'!AY125="","x",'Indicator Date'!AY125)</f>
        <v>2019</v>
      </c>
      <c r="AZ125" s="225" t="n">
        <f aca="false">IF('Indicator Date'!AZ125="","x",'Indicator Date'!AZ125)</f>
        <v>2019</v>
      </c>
      <c r="BA125" s="225" t="n">
        <f aca="false">IF('Indicator Date'!BA125="","x",'Indicator Date'!BA125)</f>
        <v>2020</v>
      </c>
      <c r="BB125" s="225" t="n">
        <f aca="false">IF('Indicator Date'!BB125="","x",'Indicator Date'!BB125)</f>
        <v>2021</v>
      </c>
      <c r="BC125" s="225" t="n">
        <f aca="false">IF('Indicator Date'!BC125="","x",'Indicator Date'!BC125)</f>
        <v>2022</v>
      </c>
      <c r="BD125" s="225" t="n">
        <f aca="false">IF('Indicator Date'!BD125="","x",YEAR('Indicator Date'!BD125))</f>
        <v>2022</v>
      </c>
      <c r="BE125" s="225" t="n">
        <f aca="false">IF('Indicator Date'!BE125="","x",YEAR('Indicator Date'!BE125))</f>
        <v>2022</v>
      </c>
      <c r="BF125" s="225" t="n">
        <f aca="false">IF('Indicator Date'!BF125="","x",'Indicator Date'!BF125)</f>
        <v>2021</v>
      </c>
      <c r="BG125" s="225" t="n">
        <f aca="false">IF('Indicator Date'!BG125="","x",'Indicator Date'!BG125)</f>
        <v>2020</v>
      </c>
      <c r="BH125" s="225" t="n">
        <f aca="false">IF('Indicator Date'!BH125="","x",'Indicator Date'!BH125)</f>
        <v>2020</v>
      </c>
      <c r="BI125" s="225" t="n">
        <f aca="false">IF('Indicator Date'!BI125="","x",'Indicator Date'!BI125)</f>
        <v>2015</v>
      </c>
      <c r="BJ125" s="225" t="n">
        <f aca="false">IF('Indicator Date'!BJ125="","x",'Indicator Date'!BJ125)</f>
        <v>2020</v>
      </c>
      <c r="BK125" s="225" t="n">
        <f aca="false">IF('Indicator Date'!BK125="","x",'Indicator Date'!BK125)</f>
        <v>2021</v>
      </c>
      <c r="BL125" s="225" t="n">
        <f aca="false">IF('Indicator Date'!BL125="","x",'Indicator Date'!BL125)</f>
        <v>2020</v>
      </c>
      <c r="BM125" s="225" t="str">
        <f aca="false">IF('Indicator Date'!BM125="","x",'Indicator Date'!BM125)</f>
        <v>x</v>
      </c>
      <c r="BN125" s="225" t="n">
        <f aca="false">IF('Indicator Date'!BN125="","x",'Indicator Date'!BN125)</f>
        <v>2020</v>
      </c>
      <c r="BO125" s="225" t="n">
        <f aca="false">IF('Indicator Date'!BO125="","x",'Indicator Date'!BO125)</f>
        <v>2020</v>
      </c>
      <c r="BP125" s="225" t="n">
        <f aca="false">IF('Indicator Date'!BP125="","x",'Indicator Date'!BP125)</f>
        <v>2014</v>
      </c>
      <c r="BQ125" s="225" t="n">
        <f aca="false">IF('Indicator Date'!BQ125="","x",'Indicator Date'!BQ125)</f>
        <v>2020</v>
      </c>
      <c r="BR125" s="225" t="n">
        <f aca="false">IF('Indicator Date'!BR125="","x",'Indicator Date'!BR125)</f>
        <v>2020</v>
      </c>
      <c r="BS125" s="225" t="n">
        <f aca="false">IF('Indicator Date'!BS125="","x",'Indicator Date'!BS125)</f>
        <v>2016</v>
      </c>
      <c r="BT125" s="225" t="n">
        <f aca="false">IF('Indicator Date'!BT125="","x",'Indicator Date'!BT125)</f>
        <v>2020</v>
      </c>
      <c r="BU125" s="225" t="n">
        <f aca="false">IF('Indicator Date'!BU125="","x",'Indicator Date'!BU125)</f>
        <v>2020</v>
      </c>
      <c r="BV125" s="225" t="n">
        <f aca="false">IF('Indicator Date'!BV125="","x",'Indicator Date'!BV125)</f>
        <v>2020</v>
      </c>
      <c r="BW125" s="225" t="n">
        <f aca="false">IF('Indicator Date'!BW125="","x",'Indicator Date'!BW125)</f>
        <v>2019</v>
      </c>
      <c r="BX125" s="225" t="n">
        <f aca="false">IF('Indicator Date'!BX125="","x",'Indicator Date'!BX125)</f>
        <v>2017</v>
      </c>
      <c r="BY125" s="225" t="n">
        <f aca="false">IF('Indicator Date'!BY125="","x",'Indicator Date'!BY125)</f>
        <v>2020</v>
      </c>
      <c r="BZ125" s="225" t="n">
        <f aca="false">IF('Indicator Date'!BZ125="","x",'Indicator Date'!BZ125)</f>
        <v>2021</v>
      </c>
      <c r="CA125" s="225" t="n">
        <f aca="false">IF('Indicator Date'!CA125="","x",'Indicator Date'!CA125)</f>
        <v>2015</v>
      </c>
    </row>
    <row r="126" customFormat="false" ht="14.5" hidden="false" customHeight="false" outlineLevel="0" collapsed="false">
      <c r="A126" s="178" t="str">
        <f aca="false">'Indicator Data'!A128</f>
        <v>New Zealand</v>
      </c>
      <c r="B126" s="220" t="str">
        <f aca="false">'Indicator Data'!B128</f>
        <v>NZL</v>
      </c>
      <c r="C126" s="225" t="n">
        <f aca="false">IF('Indicator Date'!C126="","x",'Indicator Date'!C126)</f>
        <v>2015</v>
      </c>
      <c r="D126" s="225" t="n">
        <f aca="false">IF('Indicator Date'!D126="","x",'Indicator Date'!D126)</f>
        <v>2015</v>
      </c>
      <c r="E126" s="225" t="n">
        <f aca="false">IF('Indicator Date'!E126="","x",'Indicator Date'!E126)</f>
        <v>2015</v>
      </c>
      <c r="F126" s="225" t="n">
        <f aca="false">IF('Indicator Date'!F126="","x",'Indicator Date'!F126)</f>
        <v>2015</v>
      </c>
      <c r="G126" s="225" t="n">
        <f aca="false">IF('Indicator Date'!G126="","x",'Indicator Date'!G126)</f>
        <v>2015</v>
      </c>
      <c r="H126" s="225" t="n">
        <f aca="false">IF('Indicator Date'!H126="","x",'Indicator Date'!H126)</f>
        <v>2015</v>
      </c>
      <c r="I126" s="225" t="n">
        <f aca="false">IF('Indicator Date'!I126="","x",'Indicator Date'!I126)</f>
        <v>2015</v>
      </c>
      <c r="J126" s="225" t="n">
        <f aca="false">IF('Indicator Date'!J126="","x",'Indicator Date'!J126)</f>
        <v>2021</v>
      </c>
      <c r="K126" s="225" t="n">
        <f aca="false">IF('Indicator Date'!K126="","x",'Indicator Date'!K126)</f>
        <v>2021</v>
      </c>
      <c r="L126" s="225" t="n">
        <f aca="false">IF('Indicator Date'!L126="","x",'Indicator Date'!L126)</f>
        <v>2020</v>
      </c>
      <c r="M126" s="225" t="n">
        <f aca="false">IF('Indicator Date'!M126="","x",'Indicator Date'!M126)</f>
        <v>2015</v>
      </c>
      <c r="N126" s="225" t="n">
        <f aca="false">IF('Indicator Date'!N126="","x",'Indicator Date'!N126)</f>
        <v>2015</v>
      </c>
      <c r="O126" s="225" t="n">
        <f aca="false">IF('Indicator Date'!O126="","x",'Indicator Date'!O126)</f>
        <v>2015</v>
      </c>
      <c r="P126" s="225" t="n">
        <f aca="false">IF('Indicator Date'!P126="","x",'Indicator Date'!P126)</f>
        <v>2015</v>
      </c>
      <c r="Q126" s="225" t="n">
        <f aca="false">IF('Indicator Date'!Q126="","x",'Indicator Date'!Q126)</f>
        <v>2020</v>
      </c>
      <c r="R126" s="225" t="n">
        <f aca="false">IF('Indicator Date'!R126="","x",'Indicator Date'!R126)</f>
        <v>2020</v>
      </c>
      <c r="S126" s="225" t="n">
        <f aca="false">IF('Indicator Date'!S126="","x",'Indicator Date'!S126)</f>
        <v>2020</v>
      </c>
      <c r="T126" s="225" t="n">
        <f aca="false">IF('Indicator Date'!T126="","x",'Indicator Date'!T126)</f>
        <v>2020</v>
      </c>
      <c r="U126" s="225" t="n">
        <f aca="false">IF('Indicator Date'!U126="","x",'Indicator Date'!U126)</f>
        <v>2015</v>
      </c>
      <c r="V126" s="225" t="n">
        <f aca="false">IF('Indicator Date'!V126="","x",'Indicator Date'!V126)</f>
        <v>2015</v>
      </c>
      <c r="W126" s="225" t="n">
        <f aca="false">IF('Indicator Date'!W126="","x",'Indicator Date'!W126)</f>
        <v>2015</v>
      </c>
      <c r="X126" s="225" t="n">
        <f aca="false">IF('Indicator Date'!X126="","x",'Indicator Date'!X126)</f>
        <v>2020</v>
      </c>
      <c r="Y126" s="225" t="n">
        <f aca="false">IF('Indicator Date'!Y126="","x",'Indicator Date'!Y126)</f>
        <v>2020</v>
      </c>
      <c r="Z126" s="225" t="n">
        <f aca="false">IF('Indicator Date'!Z126="","x",'Indicator Date'!Z126)</f>
        <v>2020</v>
      </c>
      <c r="AA126" s="225" t="n">
        <f aca="false">IF('Indicator Date'!AA126="","x",'Indicator Date'!AA126)</f>
        <v>2013</v>
      </c>
      <c r="AB126" s="225" t="n">
        <f aca="false">IF('Indicator Date'!AB126="","x",'Indicator Date'!AB126)</f>
        <v>2020</v>
      </c>
      <c r="AC126" s="225" t="str">
        <f aca="false">IF('Indicator Date'!AC126="","x",'Indicator Date'!AC126)</f>
        <v>x</v>
      </c>
      <c r="AD126" s="225" t="n">
        <f aca="false">IF('Indicator Date'!AD126="","x",'Indicator Date'!AD126)</f>
        <v>2018</v>
      </c>
      <c r="AE126" s="225" t="n">
        <f aca="false">IF('Indicator Date'!AE126="","x",'Indicator Date'!AE126)</f>
        <v>2020</v>
      </c>
      <c r="AF126" s="225" t="str">
        <f aca="false">IF('Indicator Date'!AF126="","x",'Indicator Date'!AF126)</f>
        <v>x</v>
      </c>
      <c r="AG126" s="225" t="n">
        <f aca="false">IF('Indicator Date'!AG126="","x",'Indicator Date'!AG126)</f>
        <v>2020</v>
      </c>
      <c r="AH126" s="225" t="n">
        <f aca="false">IF('Indicator Date'!AH126="","x",'Indicator Date'!AH126)</f>
        <v>2022</v>
      </c>
      <c r="AI126" s="225" t="n">
        <f aca="false">IF('Indicator Date'!AI126="","x",'Indicator Date'!AI126)</f>
        <v>2021</v>
      </c>
      <c r="AJ126" s="225" t="n">
        <f aca="false">IF('Indicator Date'!AJ126="","x",'Indicator Date'!AJ126)</f>
        <v>2021</v>
      </c>
      <c r="AK126" s="225" t="n">
        <f aca="false">IF('Indicator Date'!AK126="","x",'Indicator Date'!AK126)</f>
        <v>2019</v>
      </c>
      <c r="AL126" s="225" t="str">
        <f aca="false">IF('Indicator Date'!AL126="","x",RIGHT('Indicator Date'!AL126,4))</f>
        <v>x</v>
      </c>
      <c r="AM126" s="225" t="n">
        <f aca="false">IF('Indicator Date'!AM126="","x",'Indicator Date'!AM126)</f>
        <v>2022</v>
      </c>
      <c r="AN126" s="225" t="str">
        <f aca="false">IF('Indicator Date'!AN126="","x",'Indicator Date'!AN126)</f>
        <v>x</v>
      </c>
      <c r="AO126" s="225" t="str">
        <f aca="false">IF('Indicator Date'!AO126="","x",'Indicator Date'!AO126)</f>
        <v>x</v>
      </c>
      <c r="AP126" s="225" t="str">
        <f aca="false">IF('Indicator Date'!AP126="","x",'Indicator Date'!AP126)</f>
        <v>x</v>
      </c>
      <c r="AQ126" s="225" t="n">
        <f aca="false">IF('Indicator Date'!AQ126="","x",'Indicator Date'!AQ126)</f>
        <v>2020</v>
      </c>
      <c r="AR126" s="225" t="n">
        <f aca="false">IF('Indicator Date'!AR126="","x",'Indicator Date'!AR126)</f>
        <v>2020</v>
      </c>
      <c r="AS126" s="225" t="str">
        <f aca="false">IF('Indicator Date'!AS126="","x",'Indicator Date'!AS126)</f>
        <v>x</v>
      </c>
      <c r="AT126" s="225" t="n">
        <f aca="false">IF('Indicator Date'!AT126="","x",'Indicator Date'!AT126)</f>
        <v>2020</v>
      </c>
      <c r="AU126" s="225" t="n">
        <f aca="false">IF('Indicator Date'!AU126="","x",'Indicator Date'!AU126)</f>
        <v>2020</v>
      </c>
      <c r="AV126" s="225" t="n">
        <f aca="false">IF('Indicator Date'!AV126="","x",'Indicator Date'!AV126)</f>
        <v>2020</v>
      </c>
      <c r="AW126" s="225" t="str">
        <f aca="false">IF('Indicator Date'!AW126="","x",'Indicator Date'!AW126)</f>
        <v>x</v>
      </c>
      <c r="AX126" s="225" t="n">
        <f aca="false">IF('Indicator Date'!AX126="","x",'Indicator Date'!AX126)</f>
        <v>2020</v>
      </c>
      <c r="AY126" s="225" t="n">
        <f aca="false">IF('Indicator Date'!AY126="","x",'Indicator Date'!AY126)</f>
        <v>2019</v>
      </c>
      <c r="AZ126" s="225" t="str">
        <f aca="false">IF('Indicator Date'!AZ126="","x",'Indicator Date'!AZ126)</f>
        <v>x</v>
      </c>
      <c r="BA126" s="225" t="n">
        <f aca="false">IF('Indicator Date'!BA126="","x",'Indicator Date'!BA126)</f>
        <v>2020</v>
      </c>
      <c r="BB126" s="225" t="n">
        <f aca="false">IF('Indicator Date'!BB126="","x",'Indicator Date'!BB126)</f>
        <v>2021</v>
      </c>
      <c r="BC126" s="225" t="n">
        <f aca="false">IF('Indicator Date'!BC126="","x",'Indicator Date'!BC126)</f>
        <v>2022</v>
      </c>
      <c r="BD126" s="225" t="n">
        <f aca="false">IF('Indicator Date'!BD126="","x",YEAR('Indicator Date'!BD126))</f>
        <v>2022</v>
      </c>
      <c r="BE126" s="225" t="n">
        <f aca="false">IF('Indicator Date'!BE126="","x",YEAR('Indicator Date'!BE126))</f>
        <v>2021</v>
      </c>
      <c r="BF126" s="225" t="n">
        <f aca="false">IF('Indicator Date'!BF126="","x",'Indicator Date'!BF126)</f>
        <v>2021</v>
      </c>
      <c r="BG126" s="225" t="n">
        <f aca="false">IF('Indicator Date'!BG126="","x",'Indicator Date'!BG126)</f>
        <v>2020</v>
      </c>
      <c r="BH126" s="225" t="n">
        <f aca="false">IF('Indicator Date'!BH126="","x",'Indicator Date'!BH126)</f>
        <v>2020</v>
      </c>
      <c r="BI126" s="225" t="n">
        <f aca="false">IF('Indicator Date'!BI126="","x",'Indicator Date'!BI126)</f>
        <v>2015</v>
      </c>
      <c r="BJ126" s="225" t="n">
        <f aca="false">IF('Indicator Date'!BJ126="","x",'Indicator Date'!BJ126)</f>
        <v>2020</v>
      </c>
      <c r="BK126" s="225" t="n">
        <f aca="false">IF('Indicator Date'!BK126="","x",'Indicator Date'!BK126)</f>
        <v>2021</v>
      </c>
      <c r="BL126" s="225" t="n">
        <f aca="false">IF('Indicator Date'!BL126="","x",'Indicator Date'!BL126)</f>
        <v>2020</v>
      </c>
      <c r="BM126" s="225" t="str">
        <f aca="false">IF('Indicator Date'!BM126="","x",'Indicator Date'!BM126)</f>
        <v>x</v>
      </c>
      <c r="BN126" s="225" t="n">
        <f aca="false">IF('Indicator Date'!BN126="","x",'Indicator Date'!BN126)</f>
        <v>2020</v>
      </c>
      <c r="BO126" s="225" t="n">
        <f aca="false">IF('Indicator Date'!BO126="","x",'Indicator Date'!BO126)</f>
        <v>2020</v>
      </c>
      <c r="BP126" s="225" t="n">
        <f aca="false">IF('Indicator Date'!BP126="","x",'Indicator Date'!BP126)</f>
        <v>2014</v>
      </c>
      <c r="BQ126" s="225" t="n">
        <f aca="false">IF('Indicator Date'!BQ126="","x",'Indicator Date'!BQ126)</f>
        <v>2020</v>
      </c>
      <c r="BR126" s="225" t="n">
        <f aca="false">IF('Indicator Date'!BR126="","x",'Indicator Date'!BR126)</f>
        <v>2020</v>
      </c>
      <c r="BS126" s="225" t="n">
        <f aca="false">IF('Indicator Date'!BS126="","x",'Indicator Date'!BS126)</f>
        <v>2016</v>
      </c>
      <c r="BT126" s="225" t="n">
        <f aca="false">IF('Indicator Date'!BT126="","x",'Indicator Date'!BT126)</f>
        <v>2020</v>
      </c>
      <c r="BU126" s="225" t="n">
        <f aca="false">IF('Indicator Date'!BU126="","x",'Indicator Date'!BU126)</f>
        <v>2020</v>
      </c>
      <c r="BV126" s="225" t="n">
        <f aca="false">IF('Indicator Date'!BV126="","x",'Indicator Date'!BV126)</f>
        <v>2020</v>
      </c>
      <c r="BW126" s="225" t="n">
        <f aca="false">IF('Indicator Date'!BW126="","x",'Indicator Date'!BW126)</f>
        <v>2019</v>
      </c>
      <c r="BX126" s="225" t="n">
        <f aca="false">IF('Indicator Date'!BX126="","x",'Indicator Date'!BX126)</f>
        <v>2017</v>
      </c>
      <c r="BY126" s="225" t="n">
        <f aca="false">IF('Indicator Date'!BY126="","x",'Indicator Date'!BY126)</f>
        <v>2020</v>
      </c>
      <c r="BZ126" s="225" t="n">
        <f aca="false">IF('Indicator Date'!BZ126="","x",'Indicator Date'!BZ126)</f>
        <v>2021</v>
      </c>
      <c r="CA126" s="225" t="n">
        <f aca="false">IF('Indicator Date'!CA126="","x",'Indicator Date'!CA126)</f>
        <v>2015</v>
      </c>
    </row>
    <row r="127" customFormat="false" ht="14.5" hidden="false" customHeight="false" outlineLevel="0" collapsed="false">
      <c r="A127" s="178" t="str">
        <f aca="false">'Indicator Data'!A129</f>
        <v>Nicaragua</v>
      </c>
      <c r="B127" s="220" t="str">
        <f aca="false">'Indicator Data'!B129</f>
        <v>NIC</v>
      </c>
      <c r="C127" s="225" t="n">
        <f aca="false">IF('Indicator Date'!C127="","x",'Indicator Date'!C127)</f>
        <v>2015</v>
      </c>
      <c r="D127" s="225" t="n">
        <f aca="false">IF('Indicator Date'!D127="","x",'Indicator Date'!D127)</f>
        <v>2015</v>
      </c>
      <c r="E127" s="225" t="n">
        <f aca="false">IF('Indicator Date'!E127="","x",'Indicator Date'!E127)</f>
        <v>2015</v>
      </c>
      <c r="F127" s="225" t="n">
        <f aca="false">IF('Indicator Date'!F127="","x",'Indicator Date'!F127)</f>
        <v>2015</v>
      </c>
      <c r="G127" s="225" t="n">
        <f aca="false">IF('Indicator Date'!G127="","x",'Indicator Date'!G127)</f>
        <v>2015</v>
      </c>
      <c r="H127" s="225" t="n">
        <f aca="false">IF('Indicator Date'!H127="","x",'Indicator Date'!H127)</f>
        <v>2015</v>
      </c>
      <c r="I127" s="225" t="n">
        <f aca="false">IF('Indicator Date'!I127="","x",'Indicator Date'!I127)</f>
        <v>2015</v>
      </c>
      <c r="J127" s="225" t="n">
        <f aca="false">IF('Indicator Date'!J127="","x",'Indicator Date'!J127)</f>
        <v>2021</v>
      </c>
      <c r="K127" s="225" t="n">
        <f aca="false">IF('Indicator Date'!K127="","x",'Indicator Date'!K127)</f>
        <v>2021</v>
      </c>
      <c r="L127" s="225" t="n">
        <f aca="false">IF('Indicator Date'!L127="","x",'Indicator Date'!L127)</f>
        <v>2020</v>
      </c>
      <c r="M127" s="225" t="n">
        <f aca="false">IF('Indicator Date'!M127="","x",'Indicator Date'!M127)</f>
        <v>2015</v>
      </c>
      <c r="N127" s="225" t="n">
        <f aca="false">IF('Indicator Date'!N127="","x",'Indicator Date'!N127)</f>
        <v>2015</v>
      </c>
      <c r="O127" s="225" t="n">
        <f aca="false">IF('Indicator Date'!O127="","x",'Indicator Date'!O127)</f>
        <v>2015</v>
      </c>
      <c r="P127" s="225" t="n">
        <f aca="false">IF('Indicator Date'!P127="","x",'Indicator Date'!P127)</f>
        <v>2015</v>
      </c>
      <c r="Q127" s="225" t="n">
        <f aca="false">IF('Indicator Date'!Q127="","x",'Indicator Date'!Q127)</f>
        <v>2020</v>
      </c>
      <c r="R127" s="225" t="n">
        <f aca="false">IF('Indicator Date'!R127="","x",'Indicator Date'!R127)</f>
        <v>2020</v>
      </c>
      <c r="S127" s="225" t="n">
        <f aca="false">IF('Indicator Date'!S127="","x",'Indicator Date'!S127)</f>
        <v>2020</v>
      </c>
      <c r="T127" s="225" t="n">
        <f aca="false">IF('Indicator Date'!T127="","x",'Indicator Date'!T127)</f>
        <v>2020</v>
      </c>
      <c r="U127" s="225" t="n">
        <f aca="false">IF('Indicator Date'!U127="","x",'Indicator Date'!U127)</f>
        <v>2015</v>
      </c>
      <c r="V127" s="225" t="n">
        <f aca="false">IF('Indicator Date'!V127="","x",'Indicator Date'!V127)</f>
        <v>2015</v>
      </c>
      <c r="W127" s="225" t="n">
        <f aca="false">IF('Indicator Date'!W127="","x",'Indicator Date'!W127)</f>
        <v>2015</v>
      </c>
      <c r="X127" s="225" t="n">
        <f aca="false">IF('Indicator Date'!X127="","x",'Indicator Date'!X127)</f>
        <v>2020</v>
      </c>
      <c r="Y127" s="225" t="n">
        <f aca="false">IF('Indicator Date'!Y127="","x",'Indicator Date'!Y127)</f>
        <v>2020</v>
      </c>
      <c r="Z127" s="225" t="n">
        <f aca="false">IF('Indicator Date'!Z127="","x",'Indicator Date'!Z127)</f>
        <v>2020</v>
      </c>
      <c r="AA127" s="225" t="n">
        <f aca="false">IF('Indicator Date'!AA127="","x",'Indicator Date'!AA127)</f>
        <v>2005</v>
      </c>
      <c r="AB127" s="225" t="n">
        <f aca="false">IF('Indicator Date'!AB127="","x",'Indicator Date'!AB127)</f>
        <v>2020</v>
      </c>
      <c r="AC127" s="225" t="str">
        <f aca="false">IF('Indicator Date'!AC127="","x",'Indicator Date'!AC127)</f>
        <v>x</v>
      </c>
      <c r="AD127" s="225" t="n">
        <f aca="false">IF('Indicator Date'!AD127="","x",'Indicator Date'!AD127)</f>
        <v>2019</v>
      </c>
      <c r="AE127" s="225" t="n">
        <f aca="false">IF('Indicator Date'!AE127="","x",'Indicator Date'!AE127)</f>
        <v>2020</v>
      </c>
      <c r="AF127" s="225" t="n">
        <f aca="false">IF('Indicator Date'!AF127="","x",'Indicator Date'!AF127)</f>
        <v>2018</v>
      </c>
      <c r="AG127" s="225" t="n">
        <f aca="false">IF('Indicator Date'!AG127="","x",'Indicator Date'!AG127)</f>
        <v>2020</v>
      </c>
      <c r="AH127" s="225" t="n">
        <f aca="false">IF('Indicator Date'!AH127="","x",'Indicator Date'!AH127)</f>
        <v>2022</v>
      </c>
      <c r="AI127" s="225" t="n">
        <f aca="false">IF('Indicator Date'!AI127="","x",'Indicator Date'!AI127)</f>
        <v>2021</v>
      </c>
      <c r="AJ127" s="225" t="n">
        <f aca="false">IF('Indicator Date'!AJ127="","x",'Indicator Date'!AJ127)</f>
        <v>2021</v>
      </c>
      <c r="AK127" s="225" t="n">
        <f aca="false">IF('Indicator Date'!AK127="","x",'Indicator Date'!AK127)</f>
        <v>2019</v>
      </c>
      <c r="AL127" s="225" t="str">
        <f aca="false">IF('Indicator Date'!AL127="","x",RIGHT('Indicator Date'!AL127,4))</f>
        <v>2012</v>
      </c>
      <c r="AM127" s="225" t="n">
        <f aca="false">IF('Indicator Date'!AM127="","x",'Indicator Date'!AM127)</f>
        <v>2022</v>
      </c>
      <c r="AN127" s="225" t="n">
        <f aca="false">IF('Indicator Date'!AN127="","x",'Indicator Date'!AN127)</f>
        <v>2019</v>
      </c>
      <c r="AO127" s="225" t="n">
        <f aca="false">IF('Indicator Date'!AO127="","x",'Indicator Date'!AO127)</f>
        <v>2020</v>
      </c>
      <c r="AP127" s="225" t="n">
        <f aca="false">IF('Indicator Date'!AP127="","x",'Indicator Date'!AP127)</f>
        <v>2020</v>
      </c>
      <c r="AQ127" s="225" t="n">
        <f aca="false">IF('Indicator Date'!AQ127="","x",'Indicator Date'!AQ127)</f>
        <v>2020</v>
      </c>
      <c r="AR127" s="225" t="n">
        <f aca="false">IF('Indicator Date'!AR127="","x",'Indicator Date'!AR127)</f>
        <v>2020</v>
      </c>
      <c r="AS127" s="225" t="n">
        <f aca="false">IF('Indicator Date'!AS127="","x",'Indicator Date'!AS127)</f>
        <v>2012</v>
      </c>
      <c r="AT127" s="225" t="n">
        <f aca="false">IF('Indicator Date'!AT127="","x",'Indicator Date'!AT127)</f>
        <v>2020</v>
      </c>
      <c r="AU127" s="225" t="n">
        <f aca="false">IF('Indicator Date'!AU127="","x",'Indicator Date'!AU127)</f>
        <v>2020</v>
      </c>
      <c r="AV127" s="225" t="n">
        <f aca="false">IF('Indicator Date'!AV127="","x",'Indicator Date'!AV127)</f>
        <v>2020</v>
      </c>
      <c r="AW127" s="225" t="n">
        <f aca="false">IF('Indicator Date'!AW127="","x",'Indicator Date'!AW127)</f>
        <v>2020</v>
      </c>
      <c r="AX127" s="225" t="n">
        <f aca="false">IF('Indicator Date'!AX127="","x",'Indicator Date'!AX127)</f>
        <v>2020</v>
      </c>
      <c r="AY127" s="225" t="n">
        <f aca="false">IF('Indicator Date'!AY127="","x",'Indicator Date'!AY127)</f>
        <v>2019</v>
      </c>
      <c r="AZ127" s="225" t="n">
        <f aca="false">IF('Indicator Date'!AZ127="","x",'Indicator Date'!AZ127)</f>
        <v>2014</v>
      </c>
      <c r="BA127" s="225" t="n">
        <f aca="false">IF('Indicator Date'!BA127="","x",'Indicator Date'!BA127)</f>
        <v>2020</v>
      </c>
      <c r="BB127" s="225" t="n">
        <f aca="false">IF('Indicator Date'!BB127="","x",'Indicator Date'!BB127)</f>
        <v>2021</v>
      </c>
      <c r="BC127" s="225" t="n">
        <f aca="false">IF('Indicator Date'!BC127="","x",'Indicator Date'!BC127)</f>
        <v>2022</v>
      </c>
      <c r="BD127" s="225" t="n">
        <f aca="false">IF('Indicator Date'!BD127="","x",YEAR('Indicator Date'!BD127))</f>
        <v>2022</v>
      </c>
      <c r="BE127" s="225" t="n">
        <f aca="false">IF('Indicator Date'!BE127="","x",YEAR('Indicator Date'!BE127))</f>
        <v>2021</v>
      </c>
      <c r="BF127" s="225" t="n">
        <f aca="false">IF('Indicator Date'!BF127="","x",'Indicator Date'!BF127)</f>
        <v>2021</v>
      </c>
      <c r="BG127" s="225" t="n">
        <f aca="false">IF('Indicator Date'!BG127="","x",'Indicator Date'!BG127)</f>
        <v>2020</v>
      </c>
      <c r="BH127" s="225" t="n">
        <f aca="false">IF('Indicator Date'!BH127="","x",'Indicator Date'!BH127)</f>
        <v>2020</v>
      </c>
      <c r="BI127" s="225" t="n">
        <f aca="false">IF('Indicator Date'!BI127="","x",'Indicator Date'!BI127)</f>
        <v>2013</v>
      </c>
      <c r="BJ127" s="225" t="n">
        <f aca="false">IF('Indicator Date'!BJ127="","x",'Indicator Date'!BJ127)</f>
        <v>2020</v>
      </c>
      <c r="BK127" s="225" t="n">
        <f aca="false">IF('Indicator Date'!BK127="","x",'Indicator Date'!BK127)</f>
        <v>2021</v>
      </c>
      <c r="BL127" s="225" t="n">
        <f aca="false">IF('Indicator Date'!BL127="","x",'Indicator Date'!BL127)</f>
        <v>2020</v>
      </c>
      <c r="BM127" s="225" t="n">
        <f aca="false">IF('Indicator Date'!BM127="","x",'Indicator Date'!BM127)</f>
        <v>2015</v>
      </c>
      <c r="BN127" s="225" t="n">
        <f aca="false">IF('Indicator Date'!BN127="","x",'Indicator Date'!BN127)</f>
        <v>2020</v>
      </c>
      <c r="BO127" s="225" t="n">
        <f aca="false">IF('Indicator Date'!BO127="","x",'Indicator Date'!BO127)</f>
        <v>2020</v>
      </c>
      <c r="BP127" s="225" t="n">
        <f aca="false">IF('Indicator Date'!BP127="","x",'Indicator Date'!BP127)</f>
        <v>2014</v>
      </c>
      <c r="BQ127" s="225" t="n">
        <f aca="false">IF('Indicator Date'!BQ127="","x",'Indicator Date'!BQ127)</f>
        <v>2020</v>
      </c>
      <c r="BR127" s="225" t="n">
        <f aca="false">IF('Indicator Date'!BR127="","x",'Indicator Date'!BR127)</f>
        <v>2020</v>
      </c>
      <c r="BS127" s="225" t="n">
        <f aca="false">IF('Indicator Date'!BS127="","x",'Indicator Date'!BS127)</f>
        <v>2018</v>
      </c>
      <c r="BT127" s="225" t="n">
        <f aca="false">IF('Indicator Date'!BT127="","x",'Indicator Date'!BT127)</f>
        <v>2020</v>
      </c>
      <c r="BU127" s="225" t="n">
        <f aca="false">IF('Indicator Date'!BU127="","x",'Indicator Date'!BU127)</f>
        <v>2020</v>
      </c>
      <c r="BV127" s="225" t="n">
        <f aca="false">IF('Indicator Date'!BV127="","x",'Indicator Date'!BV127)</f>
        <v>2020</v>
      </c>
      <c r="BW127" s="225" t="n">
        <f aca="false">IF('Indicator Date'!BW127="","x",'Indicator Date'!BW127)</f>
        <v>2019</v>
      </c>
      <c r="BX127" s="225" t="n">
        <f aca="false">IF('Indicator Date'!BX127="","x",'Indicator Date'!BX127)</f>
        <v>2017</v>
      </c>
      <c r="BY127" s="225" t="n">
        <f aca="false">IF('Indicator Date'!BY127="","x",'Indicator Date'!BY127)</f>
        <v>2020</v>
      </c>
      <c r="BZ127" s="225" t="n">
        <f aca="false">IF('Indicator Date'!BZ127="","x",'Indicator Date'!BZ127)</f>
        <v>2021</v>
      </c>
      <c r="CA127" s="225" t="n">
        <f aca="false">IF('Indicator Date'!CA127="","x",'Indicator Date'!CA127)</f>
        <v>2015</v>
      </c>
    </row>
    <row r="128" customFormat="false" ht="14.5" hidden="false" customHeight="false" outlineLevel="0" collapsed="false">
      <c r="A128" s="178" t="str">
        <f aca="false">'Indicator Data'!A130</f>
        <v>Niger</v>
      </c>
      <c r="B128" s="220" t="str">
        <f aca="false">'Indicator Data'!B130</f>
        <v>NER</v>
      </c>
      <c r="C128" s="225" t="n">
        <f aca="false">IF('Indicator Date'!C128="","x",'Indicator Date'!C128)</f>
        <v>2015</v>
      </c>
      <c r="D128" s="225" t="n">
        <f aca="false">IF('Indicator Date'!D128="","x",'Indicator Date'!D128)</f>
        <v>2015</v>
      </c>
      <c r="E128" s="225" t="n">
        <f aca="false">IF('Indicator Date'!E128="","x",'Indicator Date'!E128)</f>
        <v>2015</v>
      </c>
      <c r="F128" s="225" t="n">
        <f aca="false">IF('Indicator Date'!F128="","x",'Indicator Date'!F128)</f>
        <v>2015</v>
      </c>
      <c r="G128" s="225" t="n">
        <f aca="false">IF('Indicator Date'!G128="","x",'Indicator Date'!G128)</f>
        <v>2015</v>
      </c>
      <c r="H128" s="225" t="n">
        <f aca="false">IF('Indicator Date'!H128="","x",'Indicator Date'!H128)</f>
        <v>2015</v>
      </c>
      <c r="I128" s="225" t="n">
        <f aca="false">IF('Indicator Date'!I128="","x",'Indicator Date'!I128)</f>
        <v>2015</v>
      </c>
      <c r="J128" s="225" t="n">
        <f aca="false">IF('Indicator Date'!J128="","x",'Indicator Date'!J128)</f>
        <v>2021</v>
      </c>
      <c r="K128" s="225" t="n">
        <f aca="false">IF('Indicator Date'!K128="","x",'Indicator Date'!K128)</f>
        <v>2021</v>
      </c>
      <c r="L128" s="225" t="n">
        <f aca="false">IF('Indicator Date'!L128="","x",'Indicator Date'!L128)</f>
        <v>2020</v>
      </c>
      <c r="M128" s="225" t="n">
        <f aca="false">IF('Indicator Date'!M128="","x",'Indicator Date'!M128)</f>
        <v>2015</v>
      </c>
      <c r="N128" s="225" t="n">
        <f aca="false">IF('Indicator Date'!N128="","x",'Indicator Date'!N128)</f>
        <v>2015</v>
      </c>
      <c r="O128" s="225" t="n">
        <f aca="false">IF('Indicator Date'!O128="","x",'Indicator Date'!O128)</f>
        <v>2015</v>
      </c>
      <c r="P128" s="225" t="n">
        <f aca="false">IF('Indicator Date'!P128="","x",'Indicator Date'!P128)</f>
        <v>2015</v>
      </c>
      <c r="Q128" s="225" t="n">
        <f aca="false">IF('Indicator Date'!Q128="","x",'Indicator Date'!Q128)</f>
        <v>2020</v>
      </c>
      <c r="R128" s="225" t="n">
        <f aca="false">IF('Indicator Date'!R128="","x",'Indicator Date'!R128)</f>
        <v>2020</v>
      </c>
      <c r="S128" s="225" t="n">
        <f aca="false">IF('Indicator Date'!S128="","x",'Indicator Date'!S128)</f>
        <v>2020</v>
      </c>
      <c r="T128" s="225" t="n">
        <f aca="false">IF('Indicator Date'!T128="","x",'Indicator Date'!T128)</f>
        <v>2020</v>
      </c>
      <c r="U128" s="225" t="n">
        <f aca="false">IF('Indicator Date'!U128="","x",'Indicator Date'!U128)</f>
        <v>2015</v>
      </c>
      <c r="V128" s="225" t="n">
        <f aca="false">IF('Indicator Date'!V128="","x",'Indicator Date'!V128)</f>
        <v>2015</v>
      </c>
      <c r="W128" s="225" t="n">
        <f aca="false">IF('Indicator Date'!W128="","x",'Indicator Date'!W128)</f>
        <v>2015</v>
      </c>
      <c r="X128" s="225" t="n">
        <f aca="false">IF('Indicator Date'!X128="","x",'Indicator Date'!X128)</f>
        <v>2020</v>
      </c>
      <c r="Y128" s="225" t="n">
        <f aca="false">IF('Indicator Date'!Y128="","x",'Indicator Date'!Y128)</f>
        <v>2020</v>
      </c>
      <c r="Z128" s="225" t="n">
        <f aca="false">IF('Indicator Date'!Z128="","x",'Indicator Date'!Z128)</f>
        <v>2020</v>
      </c>
      <c r="AA128" s="225" t="n">
        <f aca="false">IF('Indicator Date'!AA128="","x",'Indicator Date'!AA128)</f>
        <v>2012</v>
      </c>
      <c r="AB128" s="225" t="n">
        <f aca="false">IF('Indicator Date'!AB128="","x",'Indicator Date'!AB128)</f>
        <v>2020</v>
      </c>
      <c r="AC128" s="225" t="n">
        <f aca="false">IF('Indicator Date'!AC128="","x",'Indicator Date'!AC128)</f>
        <v>2020</v>
      </c>
      <c r="AD128" s="225" t="n">
        <f aca="false">IF('Indicator Date'!AD128="","x",'Indicator Date'!AD128)</f>
        <v>2017</v>
      </c>
      <c r="AE128" s="225" t="n">
        <f aca="false">IF('Indicator Date'!AE128="","x",'Indicator Date'!AE128)</f>
        <v>2020</v>
      </c>
      <c r="AF128" s="225" t="n">
        <f aca="false">IF('Indicator Date'!AF128="","x",'Indicator Date'!AF128)</f>
        <v>2018</v>
      </c>
      <c r="AG128" s="225" t="n">
        <f aca="false">IF('Indicator Date'!AG128="","x",'Indicator Date'!AG128)</f>
        <v>2020</v>
      </c>
      <c r="AH128" s="225" t="n">
        <f aca="false">IF('Indicator Date'!AH128="","x",'Indicator Date'!AH128)</f>
        <v>2022</v>
      </c>
      <c r="AI128" s="225" t="n">
        <f aca="false">IF('Indicator Date'!AI128="","x",'Indicator Date'!AI128)</f>
        <v>2021</v>
      </c>
      <c r="AJ128" s="225" t="n">
        <f aca="false">IF('Indicator Date'!AJ128="","x",'Indicator Date'!AJ128)</f>
        <v>2021</v>
      </c>
      <c r="AK128" s="225" t="n">
        <f aca="false">IF('Indicator Date'!AK128="","x",'Indicator Date'!AK128)</f>
        <v>2019</v>
      </c>
      <c r="AL128" s="225" t="str">
        <f aca="false">IF('Indicator Date'!AL128="","x",RIGHT('Indicator Date'!AL128,4))</f>
        <v>2012</v>
      </c>
      <c r="AM128" s="225" t="n">
        <f aca="false">IF('Indicator Date'!AM128="","x",'Indicator Date'!AM128)</f>
        <v>2022</v>
      </c>
      <c r="AN128" s="225" t="n">
        <f aca="false">IF('Indicator Date'!AN128="","x",'Indicator Date'!AN128)</f>
        <v>2019</v>
      </c>
      <c r="AO128" s="225" t="n">
        <f aca="false">IF('Indicator Date'!AO128="","x",'Indicator Date'!AO128)</f>
        <v>2020</v>
      </c>
      <c r="AP128" s="225" t="n">
        <f aca="false">IF('Indicator Date'!AP128="","x",'Indicator Date'!AP128)</f>
        <v>2020</v>
      </c>
      <c r="AQ128" s="225" t="n">
        <f aca="false">IF('Indicator Date'!AQ128="","x",'Indicator Date'!AQ128)</f>
        <v>2020</v>
      </c>
      <c r="AR128" s="225" t="n">
        <f aca="false">IF('Indicator Date'!AR128="","x",'Indicator Date'!AR128)</f>
        <v>2020</v>
      </c>
      <c r="AS128" s="225" t="n">
        <f aca="false">IF('Indicator Date'!AS128="","x",'Indicator Date'!AS128)</f>
        <v>2020</v>
      </c>
      <c r="AT128" s="225" t="n">
        <f aca="false">IF('Indicator Date'!AT128="","x",'Indicator Date'!AT128)</f>
        <v>2020</v>
      </c>
      <c r="AU128" s="225" t="n">
        <f aca="false">IF('Indicator Date'!AU128="","x",'Indicator Date'!AU128)</f>
        <v>2020</v>
      </c>
      <c r="AV128" s="225" t="n">
        <f aca="false">IF('Indicator Date'!AV128="","x",'Indicator Date'!AV128)</f>
        <v>2020</v>
      </c>
      <c r="AW128" s="225" t="n">
        <f aca="false">IF('Indicator Date'!AW128="","x",'Indicator Date'!AW128)</f>
        <v>2020</v>
      </c>
      <c r="AX128" s="225" t="n">
        <f aca="false">IF('Indicator Date'!AX128="","x",'Indicator Date'!AX128)</f>
        <v>2020</v>
      </c>
      <c r="AY128" s="225" t="n">
        <f aca="false">IF('Indicator Date'!AY128="","x",'Indicator Date'!AY128)</f>
        <v>2019</v>
      </c>
      <c r="AZ128" s="225" t="n">
        <f aca="false">IF('Indicator Date'!AZ128="","x",'Indicator Date'!AZ128)</f>
        <v>2018</v>
      </c>
      <c r="BA128" s="225" t="n">
        <f aca="false">IF('Indicator Date'!BA128="","x",'Indicator Date'!BA128)</f>
        <v>2020</v>
      </c>
      <c r="BB128" s="225" t="n">
        <f aca="false">IF('Indicator Date'!BB128="","x",'Indicator Date'!BB128)</f>
        <v>2021</v>
      </c>
      <c r="BC128" s="225" t="n">
        <f aca="false">IF('Indicator Date'!BC128="","x",'Indicator Date'!BC128)</f>
        <v>2022</v>
      </c>
      <c r="BD128" s="225" t="n">
        <f aca="false">IF('Indicator Date'!BD128="","x",YEAR('Indicator Date'!BD128))</f>
        <v>2022</v>
      </c>
      <c r="BE128" s="225" t="n">
        <f aca="false">IF('Indicator Date'!BE128="","x",YEAR('Indicator Date'!BE128))</f>
        <v>2022</v>
      </c>
      <c r="BF128" s="225" t="n">
        <f aca="false">IF('Indicator Date'!BF128="","x",'Indicator Date'!BF128)</f>
        <v>2021</v>
      </c>
      <c r="BG128" s="225" t="n">
        <f aca="false">IF('Indicator Date'!BG128="","x",'Indicator Date'!BG128)</f>
        <v>2020</v>
      </c>
      <c r="BH128" s="225" t="n">
        <f aca="false">IF('Indicator Date'!BH128="","x",'Indicator Date'!BH128)</f>
        <v>2020</v>
      </c>
      <c r="BI128" s="225" t="n">
        <f aca="false">IF('Indicator Date'!BI128="","x",'Indicator Date'!BI128)</f>
        <v>2015</v>
      </c>
      <c r="BJ128" s="225" t="n">
        <f aca="false">IF('Indicator Date'!BJ128="","x",'Indicator Date'!BJ128)</f>
        <v>2020</v>
      </c>
      <c r="BK128" s="225" t="n">
        <f aca="false">IF('Indicator Date'!BK128="","x",'Indicator Date'!BK128)</f>
        <v>2021</v>
      </c>
      <c r="BL128" s="225" t="n">
        <f aca="false">IF('Indicator Date'!BL128="","x",'Indicator Date'!BL128)</f>
        <v>2020</v>
      </c>
      <c r="BM128" s="225" t="n">
        <f aca="false">IF('Indicator Date'!BM128="","x",'Indicator Date'!BM128)</f>
        <v>2018</v>
      </c>
      <c r="BN128" s="225" t="n">
        <f aca="false">IF('Indicator Date'!BN128="","x",'Indicator Date'!BN128)</f>
        <v>2018</v>
      </c>
      <c r="BO128" s="225" t="n">
        <f aca="false">IF('Indicator Date'!BO128="","x",'Indicator Date'!BO128)</f>
        <v>2020</v>
      </c>
      <c r="BP128" s="225" t="n">
        <f aca="false">IF('Indicator Date'!BP128="","x",'Indicator Date'!BP128)</f>
        <v>2014</v>
      </c>
      <c r="BQ128" s="225" t="n">
        <f aca="false">IF('Indicator Date'!BQ128="","x",'Indicator Date'!BQ128)</f>
        <v>2020</v>
      </c>
      <c r="BR128" s="225" t="n">
        <f aca="false">IF('Indicator Date'!BR128="","x",'Indicator Date'!BR128)</f>
        <v>2020</v>
      </c>
      <c r="BS128" s="225" t="n">
        <f aca="false">IF('Indicator Date'!BS128="","x",'Indicator Date'!BS128)</f>
        <v>2014</v>
      </c>
      <c r="BT128" s="225" t="n">
        <f aca="false">IF('Indicator Date'!BT128="","x",'Indicator Date'!BT128)</f>
        <v>2020</v>
      </c>
      <c r="BU128" s="225" t="n">
        <f aca="false">IF('Indicator Date'!BU128="","x",'Indicator Date'!BU128)</f>
        <v>2020</v>
      </c>
      <c r="BV128" s="225" t="n">
        <f aca="false">IF('Indicator Date'!BV128="","x",'Indicator Date'!BV128)</f>
        <v>2020</v>
      </c>
      <c r="BW128" s="225" t="n">
        <f aca="false">IF('Indicator Date'!BW128="","x",'Indicator Date'!BW128)</f>
        <v>2019</v>
      </c>
      <c r="BX128" s="225" t="n">
        <f aca="false">IF('Indicator Date'!BX128="","x",'Indicator Date'!BX128)</f>
        <v>2017</v>
      </c>
      <c r="BY128" s="225" t="n">
        <f aca="false">IF('Indicator Date'!BY128="","x",'Indicator Date'!BY128)</f>
        <v>2020</v>
      </c>
      <c r="BZ128" s="225" t="n">
        <f aca="false">IF('Indicator Date'!BZ128="","x",'Indicator Date'!BZ128)</f>
        <v>2021</v>
      </c>
      <c r="CA128" s="225" t="n">
        <f aca="false">IF('Indicator Date'!CA128="","x",'Indicator Date'!CA128)</f>
        <v>2015</v>
      </c>
    </row>
    <row r="129" customFormat="false" ht="14.5" hidden="false" customHeight="false" outlineLevel="0" collapsed="false">
      <c r="A129" s="178" t="str">
        <f aca="false">'Indicator Data'!A131</f>
        <v>Nigeria</v>
      </c>
      <c r="B129" s="220" t="str">
        <f aca="false">'Indicator Data'!B131</f>
        <v>NGA</v>
      </c>
      <c r="C129" s="225" t="n">
        <f aca="false">IF('Indicator Date'!C129="","x",'Indicator Date'!C129)</f>
        <v>2015</v>
      </c>
      <c r="D129" s="225" t="n">
        <f aca="false">IF('Indicator Date'!D129="","x",'Indicator Date'!D129)</f>
        <v>2015</v>
      </c>
      <c r="E129" s="225" t="n">
        <f aca="false">IF('Indicator Date'!E129="","x",'Indicator Date'!E129)</f>
        <v>2015</v>
      </c>
      <c r="F129" s="225" t="n">
        <f aca="false">IF('Indicator Date'!F129="","x",'Indicator Date'!F129)</f>
        <v>2015</v>
      </c>
      <c r="G129" s="225" t="n">
        <f aca="false">IF('Indicator Date'!G129="","x",'Indicator Date'!G129)</f>
        <v>2015</v>
      </c>
      <c r="H129" s="225" t="n">
        <f aca="false">IF('Indicator Date'!H129="","x",'Indicator Date'!H129)</f>
        <v>2015</v>
      </c>
      <c r="I129" s="225" t="n">
        <f aca="false">IF('Indicator Date'!I129="","x",'Indicator Date'!I129)</f>
        <v>2015</v>
      </c>
      <c r="J129" s="225" t="n">
        <f aca="false">IF('Indicator Date'!J129="","x",'Indicator Date'!J129)</f>
        <v>2021</v>
      </c>
      <c r="K129" s="225" t="n">
        <f aca="false">IF('Indicator Date'!K129="","x",'Indicator Date'!K129)</f>
        <v>2021</v>
      </c>
      <c r="L129" s="225" t="n">
        <f aca="false">IF('Indicator Date'!L129="","x",'Indicator Date'!L129)</f>
        <v>2020</v>
      </c>
      <c r="M129" s="225" t="n">
        <f aca="false">IF('Indicator Date'!M129="","x",'Indicator Date'!M129)</f>
        <v>2015</v>
      </c>
      <c r="N129" s="225" t="n">
        <f aca="false">IF('Indicator Date'!N129="","x",'Indicator Date'!N129)</f>
        <v>2015</v>
      </c>
      <c r="O129" s="225" t="n">
        <f aca="false">IF('Indicator Date'!O129="","x",'Indicator Date'!O129)</f>
        <v>2015</v>
      </c>
      <c r="P129" s="225" t="n">
        <f aca="false">IF('Indicator Date'!P129="","x",'Indicator Date'!P129)</f>
        <v>2015</v>
      </c>
      <c r="Q129" s="225" t="n">
        <f aca="false">IF('Indicator Date'!Q129="","x",'Indicator Date'!Q129)</f>
        <v>2020</v>
      </c>
      <c r="R129" s="225" t="n">
        <f aca="false">IF('Indicator Date'!R129="","x",'Indicator Date'!R129)</f>
        <v>2020</v>
      </c>
      <c r="S129" s="225" t="n">
        <f aca="false">IF('Indicator Date'!S129="","x",'Indicator Date'!S129)</f>
        <v>2020</v>
      </c>
      <c r="T129" s="225" t="n">
        <f aca="false">IF('Indicator Date'!T129="","x",'Indicator Date'!T129)</f>
        <v>2020</v>
      </c>
      <c r="U129" s="225" t="n">
        <f aca="false">IF('Indicator Date'!U129="","x",'Indicator Date'!U129)</f>
        <v>2015</v>
      </c>
      <c r="V129" s="225" t="n">
        <f aca="false">IF('Indicator Date'!V129="","x",'Indicator Date'!V129)</f>
        <v>2015</v>
      </c>
      <c r="W129" s="225" t="n">
        <f aca="false">IF('Indicator Date'!W129="","x",'Indicator Date'!W129)</f>
        <v>2015</v>
      </c>
      <c r="X129" s="225" t="n">
        <f aca="false">IF('Indicator Date'!X129="","x",'Indicator Date'!X129)</f>
        <v>2020</v>
      </c>
      <c r="Y129" s="225" t="n">
        <f aca="false">IF('Indicator Date'!Y129="","x",'Indicator Date'!Y129)</f>
        <v>2020</v>
      </c>
      <c r="Z129" s="225" t="n">
        <f aca="false">IF('Indicator Date'!Z129="","x",'Indicator Date'!Z129)</f>
        <v>2020</v>
      </c>
      <c r="AA129" s="225" t="n">
        <f aca="false">IF('Indicator Date'!AA129="","x",'Indicator Date'!AA129)</f>
        <v>2015</v>
      </c>
      <c r="AB129" s="225" t="n">
        <f aca="false">IF('Indicator Date'!AB129="","x",'Indicator Date'!AB129)</f>
        <v>2020</v>
      </c>
      <c r="AC129" s="225" t="n">
        <f aca="false">IF('Indicator Date'!AC129="","x",'Indicator Date'!AC129)</f>
        <v>2020</v>
      </c>
      <c r="AD129" s="225" t="n">
        <f aca="false">IF('Indicator Date'!AD129="","x",'Indicator Date'!AD129)</f>
        <v>2018</v>
      </c>
      <c r="AE129" s="225" t="n">
        <f aca="false">IF('Indicator Date'!AE129="","x",'Indicator Date'!AE129)</f>
        <v>2020</v>
      </c>
      <c r="AF129" s="225" t="n">
        <f aca="false">IF('Indicator Date'!AF129="","x",'Indicator Date'!AF129)</f>
        <v>2018</v>
      </c>
      <c r="AG129" s="225" t="n">
        <f aca="false">IF('Indicator Date'!AG129="","x",'Indicator Date'!AG129)</f>
        <v>2020</v>
      </c>
      <c r="AH129" s="225" t="n">
        <f aca="false">IF('Indicator Date'!AH129="","x",'Indicator Date'!AH129)</f>
        <v>2022</v>
      </c>
      <c r="AI129" s="225" t="n">
        <f aca="false">IF('Indicator Date'!AI129="","x",'Indicator Date'!AI129)</f>
        <v>2021</v>
      </c>
      <c r="AJ129" s="225" t="n">
        <f aca="false">IF('Indicator Date'!AJ129="","x",'Indicator Date'!AJ129)</f>
        <v>2021</v>
      </c>
      <c r="AK129" s="225" t="n">
        <f aca="false">IF('Indicator Date'!AK129="","x",'Indicator Date'!AK129)</f>
        <v>2019</v>
      </c>
      <c r="AL129" s="225" t="str">
        <f aca="false">IF('Indicator Date'!AL129="","x",RIGHT('Indicator Date'!AL129,4))</f>
        <v>2018</v>
      </c>
      <c r="AM129" s="225" t="n">
        <f aca="false">IF('Indicator Date'!AM129="","x",'Indicator Date'!AM129)</f>
        <v>2022</v>
      </c>
      <c r="AN129" s="225" t="n">
        <f aca="false">IF('Indicator Date'!AN129="","x",'Indicator Date'!AN129)</f>
        <v>2019</v>
      </c>
      <c r="AO129" s="225" t="n">
        <f aca="false">IF('Indicator Date'!AO129="","x",'Indicator Date'!AO129)</f>
        <v>2020</v>
      </c>
      <c r="AP129" s="225" t="n">
        <f aca="false">IF('Indicator Date'!AP129="","x",'Indicator Date'!AP129)</f>
        <v>2020</v>
      </c>
      <c r="AQ129" s="225" t="n">
        <f aca="false">IF('Indicator Date'!AQ129="","x",'Indicator Date'!AQ129)</f>
        <v>2020</v>
      </c>
      <c r="AR129" s="225" t="n">
        <f aca="false">IF('Indicator Date'!AR129="","x",'Indicator Date'!AR129)</f>
        <v>2020</v>
      </c>
      <c r="AS129" s="225" t="n">
        <f aca="false">IF('Indicator Date'!AS129="","x",'Indicator Date'!AS129)</f>
        <v>2020</v>
      </c>
      <c r="AT129" s="225" t="n">
        <f aca="false">IF('Indicator Date'!AT129="","x",'Indicator Date'!AT129)</f>
        <v>2020</v>
      </c>
      <c r="AU129" s="225" t="n">
        <f aca="false">IF('Indicator Date'!AU129="","x",'Indicator Date'!AU129)</f>
        <v>2020</v>
      </c>
      <c r="AV129" s="225" t="n">
        <f aca="false">IF('Indicator Date'!AV129="","x",'Indicator Date'!AV129)</f>
        <v>2020</v>
      </c>
      <c r="AW129" s="225" t="n">
        <f aca="false">IF('Indicator Date'!AW129="","x",'Indicator Date'!AW129)</f>
        <v>2020</v>
      </c>
      <c r="AX129" s="225" t="n">
        <f aca="false">IF('Indicator Date'!AX129="","x",'Indicator Date'!AX129)</f>
        <v>2020</v>
      </c>
      <c r="AY129" s="225" t="str">
        <f aca="false">IF('Indicator Date'!AY129="","x",'Indicator Date'!AY129)</f>
        <v>x</v>
      </c>
      <c r="AZ129" s="225" t="n">
        <f aca="false">IF('Indicator Date'!AZ129="","x",'Indicator Date'!AZ129)</f>
        <v>2018</v>
      </c>
      <c r="BA129" s="225" t="n">
        <f aca="false">IF('Indicator Date'!BA129="","x",'Indicator Date'!BA129)</f>
        <v>2020</v>
      </c>
      <c r="BB129" s="225" t="n">
        <f aca="false">IF('Indicator Date'!BB129="","x",'Indicator Date'!BB129)</f>
        <v>2021</v>
      </c>
      <c r="BC129" s="225" t="n">
        <f aca="false">IF('Indicator Date'!BC129="","x",'Indicator Date'!BC129)</f>
        <v>2022</v>
      </c>
      <c r="BD129" s="225" t="n">
        <f aca="false">IF('Indicator Date'!BD129="","x",YEAR('Indicator Date'!BD129))</f>
        <v>2022</v>
      </c>
      <c r="BE129" s="225" t="n">
        <f aca="false">IF('Indicator Date'!BE129="","x",YEAR('Indicator Date'!BE129))</f>
        <v>2021</v>
      </c>
      <c r="BF129" s="225" t="n">
        <f aca="false">IF('Indicator Date'!BF129="","x",'Indicator Date'!BF129)</f>
        <v>2021</v>
      </c>
      <c r="BG129" s="225" t="n">
        <f aca="false">IF('Indicator Date'!BG129="","x",'Indicator Date'!BG129)</f>
        <v>2020</v>
      </c>
      <c r="BH129" s="225" t="n">
        <f aca="false">IF('Indicator Date'!BH129="","x",'Indicator Date'!BH129)</f>
        <v>2020</v>
      </c>
      <c r="BI129" s="225" t="n">
        <f aca="false">IF('Indicator Date'!BI129="","x",'Indicator Date'!BI129)</f>
        <v>2015</v>
      </c>
      <c r="BJ129" s="225" t="n">
        <f aca="false">IF('Indicator Date'!BJ129="","x",'Indicator Date'!BJ129)</f>
        <v>2020</v>
      </c>
      <c r="BK129" s="225" t="n">
        <f aca="false">IF('Indicator Date'!BK129="","x",'Indicator Date'!BK129)</f>
        <v>2021</v>
      </c>
      <c r="BL129" s="225" t="n">
        <f aca="false">IF('Indicator Date'!BL129="","x",'Indicator Date'!BL129)</f>
        <v>2020</v>
      </c>
      <c r="BM129" s="225" t="n">
        <f aca="false">IF('Indicator Date'!BM129="","x",'Indicator Date'!BM129)</f>
        <v>2018</v>
      </c>
      <c r="BN129" s="225" t="n">
        <f aca="false">IF('Indicator Date'!BN129="","x",'Indicator Date'!BN129)</f>
        <v>2020</v>
      </c>
      <c r="BO129" s="225" t="n">
        <f aca="false">IF('Indicator Date'!BO129="","x",'Indicator Date'!BO129)</f>
        <v>2020</v>
      </c>
      <c r="BP129" s="225" t="n">
        <f aca="false">IF('Indicator Date'!BP129="","x",'Indicator Date'!BP129)</f>
        <v>2014</v>
      </c>
      <c r="BQ129" s="225" t="n">
        <f aca="false">IF('Indicator Date'!BQ129="","x",'Indicator Date'!BQ129)</f>
        <v>2020</v>
      </c>
      <c r="BR129" s="225" t="n">
        <f aca="false">IF('Indicator Date'!BR129="","x",'Indicator Date'!BR129)</f>
        <v>2020</v>
      </c>
      <c r="BS129" s="225" t="n">
        <f aca="false">IF('Indicator Date'!BS129="","x",'Indicator Date'!BS129)</f>
        <v>2013</v>
      </c>
      <c r="BT129" s="225" t="n">
        <f aca="false">IF('Indicator Date'!BT129="","x",'Indicator Date'!BT129)</f>
        <v>2020</v>
      </c>
      <c r="BU129" s="225" t="n">
        <f aca="false">IF('Indicator Date'!BU129="","x",'Indicator Date'!BU129)</f>
        <v>2020</v>
      </c>
      <c r="BV129" s="225" t="n">
        <f aca="false">IF('Indicator Date'!BV129="","x",'Indicator Date'!BV129)</f>
        <v>2020</v>
      </c>
      <c r="BW129" s="225" t="n">
        <f aca="false">IF('Indicator Date'!BW129="","x",'Indicator Date'!BW129)</f>
        <v>2019</v>
      </c>
      <c r="BX129" s="225" t="n">
        <f aca="false">IF('Indicator Date'!BX129="","x",'Indicator Date'!BX129)</f>
        <v>2017</v>
      </c>
      <c r="BY129" s="225" t="n">
        <f aca="false">IF('Indicator Date'!BY129="","x",'Indicator Date'!BY129)</f>
        <v>2020</v>
      </c>
      <c r="BZ129" s="225" t="n">
        <f aca="false">IF('Indicator Date'!BZ129="","x",'Indicator Date'!BZ129)</f>
        <v>2021</v>
      </c>
      <c r="CA129" s="225" t="n">
        <f aca="false">IF('Indicator Date'!CA129="","x",'Indicator Date'!CA129)</f>
        <v>2015</v>
      </c>
    </row>
    <row r="130" customFormat="false" ht="14.5" hidden="false" customHeight="false" outlineLevel="0" collapsed="false">
      <c r="A130" s="178" t="str">
        <f aca="false">'Indicator Data'!A132</f>
        <v>North Macedonia</v>
      </c>
      <c r="B130" s="220" t="str">
        <f aca="false">'Indicator Data'!B132</f>
        <v>MKD</v>
      </c>
      <c r="C130" s="225" t="n">
        <f aca="false">IF('Indicator Date'!C130="","x",'Indicator Date'!C130)</f>
        <v>2015</v>
      </c>
      <c r="D130" s="225" t="n">
        <f aca="false">IF('Indicator Date'!D130="","x",'Indicator Date'!D130)</f>
        <v>2015</v>
      </c>
      <c r="E130" s="225" t="n">
        <f aca="false">IF('Indicator Date'!E130="","x",'Indicator Date'!E130)</f>
        <v>2015</v>
      </c>
      <c r="F130" s="225" t="n">
        <f aca="false">IF('Indicator Date'!F130="","x",'Indicator Date'!F130)</f>
        <v>2015</v>
      </c>
      <c r="G130" s="225" t="n">
        <f aca="false">IF('Indicator Date'!G130="","x",'Indicator Date'!G130)</f>
        <v>2015</v>
      </c>
      <c r="H130" s="225" t="n">
        <f aca="false">IF('Indicator Date'!H130="","x",'Indicator Date'!H130)</f>
        <v>2015</v>
      </c>
      <c r="I130" s="225" t="n">
        <f aca="false">IF('Indicator Date'!I130="","x",'Indicator Date'!I130)</f>
        <v>2015</v>
      </c>
      <c r="J130" s="225" t="n">
        <f aca="false">IF('Indicator Date'!J130="","x",'Indicator Date'!J130)</f>
        <v>2021</v>
      </c>
      <c r="K130" s="225" t="n">
        <f aca="false">IF('Indicator Date'!K130="","x",'Indicator Date'!K130)</f>
        <v>2021</v>
      </c>
      <c r="L130" s="225" t="n">
        <f aca="false">IF('Indicator Date'!L130="","x",'Indicator Date'!L130)</f>
        <v>2020</v>
      </c>
      <c r="M130" s="225" t="n">
        <f aca="false">IF('Indicator Date'!M130="","x",'Indicator Date'!M130)</f>
        <v>2015</v>
      </c>
      <c r="N130" s="225" t="n">
        <f aca="false">IF('Indicator Date'!N130="","x",'Indicator Date'!N130)</f>
        <v>2015</v>
      </c>
      <c r="O130" s="225" t="n">
        <f aca="false">IF('Indicator Date'!O130="","x",'Indicator Date'!O130)</f>
        <v>2015</v>
      </c>
      <c r="P130" s="225" t="n">
        <f aca="false">IF('Indicator Date'!P130="","x",'Indicator Date'!P130)</f>
        <v>2015</v>
      </c>
      <c r="Q130" s="225" t="n">
        <f aca="false">IF('Indicator Date'!Q130="","x",'Indicator Date'!Q130)</f>
        <v>2020</v>
      </c>
      <c r="R130" s="225" t="n">
        <f aca="false">IF('Indicator Date'!R130="","x",'Indicator Date'!R130)</f>
        <v>2020</v>
      </c>
      <c r="S130" s="225" t="n">
        <f aca="false">IF('Indicator Date'!S130="","x",'Indicator Date'!S130)</f>
        <v>2020</v>
      </c>
      <c r="T130" s="225" t="n">
        <f aca="false">IF('Indicator Date'!T130="","x",'Indicator Date'!T130)</f>
        <v>2020</v>
      </c>
      <c r="U130" s="225" t="n">
        <f aca="false">IF('Indicator Date'!U130="","x",'Indicator Date'!U130)</f>
        <v>2015</v>
      </c>
      <c r="V130" s="225" t="n">
        <f aca="false">IF('Indicator Date'!V130="","x",'Indicator Date'!V130)</f>
        <v>2015</v>
      </c>
      <c r="W130" s="225" t="n">
        <f aca="false">IF('Indicator Date'!W130="","x",'Indicator Date'!W130)</f>
        <v>2015</v>
      </c>
      <c r="X130" s="225" t="n">
        <f aca="false">IF('Indicator Date'!X130="","x",'Indicator Date'!X130)</f>
        <v>2020</v>
      </c>
      <c r="Y130" s="225" t="n">
        <f aca="false">IF('Indicator Date'!Y130="","x",'Indicator Date'!Y130)</f>
        <v>2020</v>
      </c>
      <c r="Z130" s="225" t="n">
        <f aca="false">IF('Indicator Date'!Z130="","x",'Indicator Date'!Z130)</f>
        <v>2020</v>
      </c>
      <c r="AA130" s="225" t="str">
        <f aca="false">IF('Indicator Date'!AA130="","x",'Indicator Date'!AA130)</f>
        <v>x</v>
      </c>
      <c r="AB130" s="225" t="n">
        <f aca="false">IF('Indicator Date'!AB130="","x",'Indicator Date'!AB130)</f>
        <v>2020</v>
      </c>
      <c r="AC130" s="225" t="n">
        <f aca="false">IF('Indicator Date'!AC130="","x",'Indicator Date'!AC130)</f>
        <v>2020</v>
      </c>
      <c r="AD130" s="225" t="n">
        <f aca="false">IF('Indicator Date'!AD130="","x",'Indicator Date'!AD130)</f>
        <v>2018</v>
      </c>
      <c r="AE130" s="225" t="n">
        <f aca="false">IF('Indicator Date'!AE130="","x",'Indicator Date'!AE130)</f>
        <v>2020</v>
      </c>
      <c r="AF130" s="225" t="n">
        <f aca="false">IF('Indicator Date'!AF130="","x",'Indicator Date'!AF130)</f>
        <v>2018</v>
      </c>
      <c r="AG130" s="225" t="n">
        <f aca="false">IF('Indicator Date'!AG130="","x",'Indicator Date'!AG130)</f>
        <v>2020</v>
      </c>
      <c r="AH130" s="225" t="n">
        <f aca="false">IF('Indicator Date'!AH130="","x",'Indicator Date'!AH130)</f>
        <v>2022</v>
      </c>
      <c r="AI130" s="225" t="n">
        <f aca="false">IF('Indicator Date'!AI130="","x",'Indicator Date'!AI130)</f>
        <v>2021</v>
      </c>
      <c r="AJ130" s="225" t="n">
        <f aca="false">IF('Indicator Date'!AJ130="","x",'Indicator Date'!AJ130)</f>
        <v>2021</v>
      </c>
      <c r="AK130" s="225" t="n">
        <f aca="false">IF('Indicator Date'!AK130="","x",'Indicator Date'!AK130)</f>
        <v>2019</v>
      </c>
      <c r="AL130" s="225" t="str">
        <f aca="false">IF('Indicator Date'!AL130="","x",RIGHT('Indicator Date'!AL130,4))</f>
        <v>2019</v>
      </c>
      <c r="AM130" s="225" t="n">
        <f aca="false">IF('Indicator Date'!AM130="","x",'Indicator Date'!AM130)</f>
        <v>2022</v>
      </c>
      <c r="AN130" s="225" t="n">
        <f aca="false">IF('Indicator Date'!AN130="","x",'Indicator Date'!AN130)</f>
        <v>2019</v>
      </c>
      <c r="AO130" s="225" t="n">
        <f aca="false">IF('Indicator Date'!AO130="","x",'Indicator Date'!AO130)</f>
        <v>2020</v>
      </c>
      <c r="AP130" s="225" t="n">
        <f aca="false">IF('Indicator Date'!AP130="","x",'Indicator Date'!AP130)</f>
        <v>2020</v>
      </c>
      <c r="AQ130" s="225" t="n">
        <f aca="false">IF('Indicator Date'!AQ130="","x",'Indicator Date'!AQ130)</f>
        <v>2020</v>
      </c>
      <c r="AR130" s="225" t="n">
        <f aca="false">IF('Indicator Date'!AR130="","x",'Indicator Date'!AR130)</f>
        <v>2020</v>
      </c>
      <c r="AS130" s="225" t="n">
        <f aca="false">IF('Indicator Date'!AS130="","x",'Indicator Date'!AS130)</f>
        <v>2019</v>
      </c>
      <c r="AT130" s="225" t="n">
        <f aca="false">IF('Indicator Date'!AT130="","x",'Indicator Date'!AT130)</f>
        <v>2020</v>
      </c>
      <c r="AU130" s="225" t="str">
        <f aca="false">IF('Indicator Date'!AU130="","x",'Indicator Date'!AU130)</f>
        <v>x</v>
      </c>
      <c r="AV130" s="225" t="str">
        <f aca="false">IF('Indicator Date'!AV130="","x",'Indicator Date'!AV130)</f>
        <v>x</v>
      </c>
      <c r="AW130" s="225" t="str">
        <f aca="false">IF('Indicator Date'!AW130="","x",'Indicator Date'!AW130)</f>
        <v>x</v>
      </c>
      <c r="AX130" s="225" t="n">
        <f aca="false">IF('Indicator Date'!AX130="","x",'Indicator Date'!AX130)</f>
        <v>2020</v>
      </c>
      <c r="AY130" s="225" t="n">
        <f aca="false">IF('Indicator Date'!AY130="","x",'Indicator Date'!AY130)</f>
        <v>2019</v>
      </c>
      <c r="AZ130" s="225" t="n">
        <f aca="false">IF('Indicator Date'!AZ130="","x",'Indicator Date'!AZ130)</f>
        <v>2018</v>
      </c>
      <c r="BA130" s="225" t="n">
        <f aca="false">IF('Indicator Date'!BA130="","x",'Indicator Date'!BA130)</f>
        <v>2020</v>
      </c>
      <c r="BB130" s="225" t="n">
        <f aca="false">IF('Indicator Date'!BB130="","x",'Indicator Date'!BB130)</f>
        <v>2021</v>
      </c>
      <c r="BC130" s="225" t="n">
        <f aca="false">IF('Indicator Date'!BC130="","x",'Indicator Date'!BC130)</f>
        <v>2022</v>
      </c>
      <c r="BD130" s="225" t="n">
        <f aca="false">IF('Indicator Date'!BD130="","x",YEAR('Indicator Date'!BD130))</f>
        <v>2022</v>
      </c>
      <c r="BE130" s="225" t="n">
        <f aca="false">IF('Indicator Date'!BE130="","x",YEAR('Indicator Date'!BE130))</f>
        <v>2022</v>
      </c>
      <c r="BF130" s="225" t="n">
        <f aca="false">IF('Indicator Date'!BF130="","x",'Indicator Date'!BF130)</f>
        <v>2021</v>
      </c>
      <c r="BG130" s="225" t="n">
        <f aca="false">IF('Indicator Date'!BG130="","x",'Indicator Date'!BG130)</f>
        <v>2020</v>
      </c>
      <c r="BH130" s="225" t="n">
        <f aca="false">IF('Indicator Date'!BH130="","x",'Indicator Date'!BH130)</f>
        <v>2020</v>
      </c>
      <c r="BI130" s="225" t="n">
        <f aca="false">IF('Indicator Date'!BI130="","x",'Indicator Date'!BI130)</f>
        <v>2015</v>
      </c>
      <c r="BJ130" s="225" t="n">
        <f aca="false">IF('Indicator Date'!BJ130="","x",'Indicator Date'!BJ130)</f>
        <v>2020</v>
      </c>
      <c r="BK130" s="225" t="n">
        <f aca="false">IF('Indicator Date'!BK130="","x",'Indicator Date'!BK130)</f>
        <v>2021</v>
      </c>
      <c r="BL130" s="225" t="n">
        <f aca="false">IF('Indicator Date'!BL130="","x",'Indicator Date'!BL130)</f>
        <v>2020</v>
      </c>
      <c r="BM130" s="225" t="n">
        <f aca="false">IF('Indicator Date'!BM130="","x",'Indicator Date'!BM130)</f>
        <v>2014</v>
      </c>
      <c r="BN130" s="225" t="n">
        <f aca="false">IF('Indicator Date'!BN130="","x",'Indicator Date'!BN130)</f>
        <v>2020</v>
      </c>
      <c r="BO130" s="225" t="n">
        <f aca="false">IF('Indicator Date'!BO130="","x",'Indicator Date'!BO130)</f>
        <v>2020</v>
      </c>
      <c r="BP130" s="225" t="n">
        <f aca="false">IF('Indicator Date'!BP130="","x",'Indicator Date'!BP130)</f>
        <v>2014</v>
      </c>
      <c r="BQ130" s="225" t="n">
        <f aca="false">IF('Indicator Date'!BQ130="","x",'Indicator Date'!BQ130)</f>
        <v>2020</v>
      </c>
      <c r="BR130" s="225" t="n">
        <f aca="false">IF('Indicator Date'!BR130="","x",'Indicator Date'!BR130)</f>
        <v>2020</v>
      </c>
      <c r="BS130" s="225" t="n">
        <f aca="false">IF('Indicator Date'!BS130="","x",'Indicator Date'!BS130)</f>
        <v>2015</v>
      </c>
      <c r="BT130" s="225" t="n">
        <f aca="false">IF('Indicator Date'!BT130="","x",'Indicator Date'!BT130)</f>
        <v>2020</v>
      </c>
      <c r="BU130" s="225" t="n">
        <f aca="false">IF('Indicator Date'!BU130="","x",'Indicator Date'!BU130)</f>
        <v>2020</v>
      </c>
      <c r="BV130" s="225" t="n">
        <f aca="false">IF('Indicator Date'!BV130="","x",'Indicator Date'!BV130)</f>
        <v>2020</v>
      </c>
      <c r="BW130" s="225" t="n">
        <f aca="false">IF('Indicator Date'!BW130="","x",'Indicator Date'!BW130)</f>
        <v>2019</v>
      </c>
      <c r="BX130" s="225" t="n">
        <f aca="false">IF('Indicator Date'!BX130="","x",'Indicator Date'!BX130)</f>
        <v>2017</v>
      </c>
      <c r="BY130" s="225" t="n">
        <f aca="false">IF('Indicator Date'!BY130="","x",'Indicator Date'!BY130)</f>
        <v>2020</v>
      </c>
      <c r="BZ130" s="225" t="n">
        <f aca="false">IF('Indicator Date'!BZ130="","x",'Indicator Date'!BZ130)</f>
        <v>2021</v>
      </c>
      <c r="CA130" s="225" t="n">
        <f aca="false">IF('Indicator Date'!CA130="","x",'Indicator Date'!CA130)</f>
        <v>2015</v>
      </c>
    </row>
    <row r="131" customFormat="false" ht="14.5" hidden="false" customHeight="false" outlineLevel="0" collapsed="false">
      <c r="A131" s="178" t="str">
        <f aca="false">'Indicator Data'!A133</f>
        <v>Norway</v>
      </c>
      <c r="B131" s="220" t="str">
        <f aca="false">'Indicator Data'!B133</f>
        <v>NOR</v>
      </c>
      <c r="C131" s="225" t="n">
        <f aca="false">IF('Indicator Date'!C131="","x",'Indicator Date'!C131)</f>
        <v>2015</v>
      </c>
      <c r="D131" s="225" t="n">
        <f aca="false">IF('Indicator Date'!D131="","x",'Indicator Date'!D131)</f>
        <v>2015</v>
      </c>
      <c r="E131" s="225" t="n">
        <f aca="false">IF('Indicator Date'!E131="","x",'Indicator Date'!E131)</f>
        <v>2015</v>
      </c>
      <c r="F131" s="225" t="n">
        <f aca="false">IF('Indicator Date'!F131="","x",'Indicator Date'!F131)</f>
        <v>2015</v>
      </c>
      <c r="G131" s="225" t="n">
        <f aca="false">IF('Indicator Date'!G131="","x",'Indicator Date'!G131)</f>
        <v>2015</v>
      </c>
      <c r="H131" s="225" t="n">
        <f aca="false">IF('Indicator Date'!H131="","x",'Indicator Date'!H131)</f>
        <v>2015</v>
      </c>
      <c r="I131" s="225" t="n">
        <f aca="false">IF('Indicator Date'!I131="","x",'Indicator Date'!I131)</f>
        <v>2015</v>
      </c>
      <c r="J131" s="225" t="n">
        <f aca="false">IF('Indicator Date'!J131="","x",'Indicator Date'!J131)</f>
        <v>2021</v>
      </c>
      <c r="K131" s="225" t="n">
        <f aca="false">IF('Indicator Date'!K131="","x",'Indicator Date'!K131)</f>
        <v>2021</v>
      </c>
      <c r="L131" s="225" t="n">
        <f aca="false">IF('Indicator Date'!L131="","x",'Indicator Date'!L131)</f>
        <v>2020</v>
      </c>
      <c r="M131" s="225" t="n">
        <f aca="false">IF('Indicator Date'!M131="","x",'Indicator Date'!M131)</f>
        <v>2015</v>
      </c>
      <c r="N131" s="225" t="n">
        <f aca="false">IF('Indicator Date'!N131="","x",'Indicator Date'!N131)</f>
        <v>2015</v>
      </c>
      <c r="O131" s="225" t="n">
        <f aca="false">IF('Indicator Date'!O131="","x",'Indicator Date'!O131)</f>
        <v>2015</v>
      </c>
      <c r="P131" s="225" t="n">
        <f aca="false">IF('Indicator Date'!P131="","x",'Indicator Date'!P131)</f>
        <v>2015</v>
      </c>
      <c r="Q131" s="225" t="n">
        <f aca="false">IF('Indicator Date'!Q131="","x",'Indicator Date'!Q131)</f>
        <v>2020</v>
      </c>
      <c r="R131" s="225" t="n">
        <f aca="false">IF('Indicator Date'!R131="","x",'Indicator Date'!R131)</f>
        <v>2020</v>
      </c>
      <c r="S131" s="225" t="n">
        <f aca="false">IF('Indicator Date'!S131="","x",'Indicator Date'!S131)</f>
        <v>2020</v>
      </c>
      <c r="T131" s="225" t="n">
        <f aca="false">IF('Indicator Date'!T131="","x",'Indicator Date'!T131)</f>
        <v>2020</v>
      </c>
      <c r="U131" s="225" t="n">
        <f aca="false">IF('Indicator Date'!U131="","x",'Indicator Date'!U131)</f>
        <v>2015</v>
      </c>
      <c r="V131" s="225" t="n">
        <f aca="false">IF('Indicator Date'!V131="","x",'Indicator Date'!V131)</f>
        <v>2015</v>
      </c>
      <c r="W131" s="225" t="n">
        <f aca="false">IF('Indicator Date'!W131="","x",'Indicator Date'!W131)</f>
        <v>2015</v>
      </c>
      <c r="X131" s="225" t="n">
        <f aca="false">IF('Indicator Date'!X131="","x",'Indicator Date'!X131)</f>
        <v>2020</v>
      </c>
      <c r="Y131" s="225" t="n">
        <f aca="false">IF('Indicator Date'!Y131="","x",'Indicator Date'!Y131)</f>
        <v>2020</v>
      </c>
      <c r="Z131" s="225" t="n">
        <f aca="false">IF('Indicator Date'!Z131="","x",'Indicator Date'!Z131)</f>
        <v>2020</v>
      </c>
      <c r="AA131" s="225" t="n">
        <f aca="false">IF('Indicator Date'!AA131="","x",'Indicator Date'!AA131)</f>
        <v>2011</v>
      </c>
      <c r="AB131" s="225" t="n">
        <f aca="false">IF('Indicator Date'!AB131="","x",'Indicator Date'!AB131)</f>
        <v>2020</v>
      </c>
      <c r="AC131" s="225" t="str">
        <f aca="false">IF('Indicator Date'!AC131="","x",'Indicator Date'!AC131)</f>
        <v>x</v>
      </c>
      <c r="AD131" s="225" t="n">
        <f aca="false">IF('Indicator Date'!AD131="","x",'Indicator Date'!AD131)</f>
        <v>2018</v>
      </c>
      <c r="AE131" s="225" t="n">
        <f aca="false">IF('Indicator Date'!AE131="","x",'Indicator Date'!AE131)</f>
        <v>2020</v>
      </c>
      <c r="AF131" s="225" t="n">
        <f aca="false">IF('Indicator Date'!AF131="","x",'Indicator Date'!AF131)</f>
        <v>2018</v>
      </c>
      <c r="AG131" s="225" t="n">
        <f aca="false">IF('Indicator Date'!AG131="","x",'Indicator Date'!AG131)</f>
        <v>2020</v>
      </c>
      <c r="AH131" s="225" t="n">
        <f aca="false">IF('Indicator Date'!AH131="","x",'Indicator Date'!AH131)</f>
        <v>2022</v>
      </c>
      <c r="AI131" s="225" t="n">
        <f aca="false">IF('Indicator Date'!AI131="","x",'Indicator Date'!AI131)</f>
        <v>2021</v>
      </c>
      <c r="AJ131" s="225" t="n">
        <f aca="false">IF('Indicator Date'!AJ131="","x",'Indicator Date'!AJ131)</f>
        <v>2021</v>
      </c>
      <c r="AK131" s="225" t="n">
        <f aca="false">IF('Indicator Date'!AK131="","x",'Indicator Date'!AK131)</f>
        <v>2019</v>
      </c>
      <c r="AL131" s="225" t="str">
        <f aca="false">IF('Indicator Date'!AL131="","x",RIGHT('Indicator Date'!AL131,4))</f>
        <v>x</v>
      </c>
      <c r="AM131" s="225" t="n">
        <f aca="false">IF('Indicator Date'!AM131="","x",'Indicator Date'!AM131)</f>
        <v>2022</v>
      </c>
      <c r="AN131" s="225" t="str">
        <f aca="false">IF('Indicator Date'!AN131="","x",'Indicator Date'!AN131)</f>
        <v>x</v>
      </c>
      <c r="AO131" s="225" t="str">
        <f aca="false">IF('Indicator Date'!AO131="","x",'Indicator Date'!AO131)</f>
        <v>x</v>
      </c>
      <c r="AP131" s="225" t="str">
        <f aca="false">IF('Indicator Date'!AP131="","x",'Indicator Date'!AP131)</f>
        <v>x</v>
      </c>
      <c r="AQ131" s="225" t="n">
        <f aca="false">IF('Indicator Date'!AQ131="","x",'Indicator Date'!AQ131)</f>
        <v>2020</v>
      </c>
      <c r="AR131" s="225" t="n">
        <f aca="false">IF('Indicator Date'!AR131="","x",'Indicator Date'!AR131)</f>
        <v>2020</v>
      </c>
      <c r="AS131" s="225" t="str">
        <f aca="false">IF('Indicator Date'!AS131="","x",'Indicator Date'!AS131)</f>
        <v>x</v>
      </c>
      <c r="AT131" s="225" t="n">
        <f aca="false">IF('Indicator Date'!AT131="","x",'Indicator Date'!AT131)</f>
        <v>2020</v>
      </c>
      <c r="AU131" s="225" t="str">
        <f aca="false">IF('Indicator Date'!AU131="","x",'Indicator Date'!AU131)</f>
        <v>x</v>
      </c>
      <c r="AV131" s="225" t="n">
        <f aca="false">IF('Indicator Date'!AV131="","x",'Indicator Date'!AV131)</f>
        <v>2020</v>
      </c>
      <c r="AW131" s="225" t="str">
        <f aca="false">IF('Indicator Date'!AW131="","x",'Indicator Date'!AW131)</f>
        <v>x</v>
      </c>
      <c r="AX131" s="225" t="n">
        <f aca="false">IF('Indicator Date'!AX131="","x",'Indicator Date'!AX131)</f>
        <v>2020</v>
      </c>
      <c r="AY131" s="225" t="n">
        <f aca="false">IF('Indicator Date'!AY131="","x",'Indicator Date'!AY131)</f>
        <v>2019</v>
      </c>
      <c r="AZ131" s="225" t="n">
        <f aca="false">IF('Indicator Date'!AZ131="","x",'Indicator Date'!AZ131)</f>
        <v>2019</v>
      </c>
      <c r="BA131" s="225" t="n">
        <f aca="false">IF('Indicator Date'!BA131="","x",'Indicator Date'!BA131)</f>
        <v>2020</v>
      </c>
      <c r="BB131" s="225" t="n">
        <f aca="false">IF('Indicator Date'!BB131="","x",'Indicator Date'!BB131)</f>
        <v>2021</v>
      </c>
      <c r="BC131" s="225" t="n">
        <f aca="false">IF('Indicator Date'!BC131="","x",'Indicator Date'!BC131)</f>
        <v>2022</v>
      </c>
      <c r="BD131" s="225" t="n">
        <f aca="false">IF('Indicator Date'!BD131="","x",YEAR('Indicator Date'!BD131))</f>
        <v>2022</v>
      </c>
      <c r="BE131" s="225" t="n">
        <f aca="false">IF('Indicator Date'!BE131="","x",YEAR('Indicator Date'!BE131))</f>
        <v>2022</v>
      </c>
      <c r="BF131" s="225" t="n">
        <f aca="false">IF('Indicator Date'!BF131="","x",'Indicator Date'!BF131)</f>
        <v>2021</v>
      </c>
      <c r="BG131" s="225" t="n">
        <f aca="false">IF('Indicator Date'!BG131="","x",'Indicator Date'!BG131)</f>
        <v>2020</v>
      </c>
      <c r="BH131" s="225" t="n">
        <f aca="false">IF('Indicator Date'!BH131="","x",'Indicator Date'!BH131)</f>
        <v>2020</v>
      </c>
      <c r="BI131" s="225" t="n">
        <f aca="false">IF('Indicator Date'!BI131="","x",'Indicator Date'!BI131)</f>
        <v>2015</v>
      </c>
      <c r="BJ131" s="225" t="n">
        <f aca="false">IF('Indicator Date'!BJ131="","x",'Indicator Date'!BJ131)</f>
        <v>2020</v>
      </c>
      <c r="BK131" s="225" t="n">
        <f aca="false">IF('Indicator Date'!BK131="","x",'Indicator Date'!BK131)</f>
        <v>2021</v>
      </c>
      <c r="BL131" s="225" t="n">
        <f aca="false">IF('Indicator Date'!BL131="","x",'Indicator Date'!BL131)</f>
        <v>2020</v>
      </c>
      <c r="BM131" s="225" t="str">
        <f aca="false">IF('Indicator Date'!BM131="","x",'Indicator Date'!BM131)</f>
        <v>x</v>
      </c>
      <c r="BN131" s="225" t="n">
        <f aca="false">IF('Indicator Date'!BN131="","x",'Indicator Date'!BN131)</f>
        <v>2020</v>
      </c>
      <c r="BO131" s="225" t="n">
        <f aca="false">IF('Indicator Date'!BO131="","x",'Indicator Date'!BO131)</f>
        <v>2020</v>
      </c>
      <c r="BP131" s="225" t="n">
        <f aca="false">IF('Indicator Date'!BP131="","x",'Indicator Date'!BP131)</f>
        <v>2014</v>
      </c>
      <c r="BQ131" s="225" t="n">
        <f aca="false">IF('Indicator Date'!BQ131="","x",'Indicator Date'!BQ131)</f>
        <v>2020</v>
      </c>
      <c r="BR131" s="225" t="n">
        <f aca="false">IF('Indicator Date'!BR131="","x",'Indicator Date'!BR131)</f>
        <v>2020</v>
      </c>
      <c r="BS131" s="225" t="n">
        <f aca="false">IF('Indicator Date'!BS131="","x",'Indicator Date'!BS131)</f>
        <v>2017</v>
      </c>
      <c r="BT131" s="225" t="n">
        <f aca="false">IF('Indicator Date'!BT131="","x",'Indicator Date'!BT131)</f>
        <v>2020</v>
      </c>
      <c r="BU131" s="225" t="n">
        <f aca="false">IF('Indicator Date'!BU131="","x",'Indicator Date'!BU131)</f>
        <v>2020</v>
      </c>
      <c r="BV131" s="225" t="n">
        <f aca="false">IF('Indicator Date'!BV131="","x",'Indicator Date'!BV131)</f>
        <v>2020</v>
      </c>
      <c r="BW131" s="225" t="n">
        <f aca="false">IF('Indicator Date'!BW131="","x",'Indicator Date'!BW131)</f>
        <v>2019</v>
      </c>
      <c r="BX131" s="225" t="n">
        <f aca="false">IF('Indicator Date'!BX131="","x",'Indicator Date'!BX131)</f>
        <v>2017</v>
      </c>
      <c r="BY131" s="225" t="n">
        <f aca="false">IF('Indicator Date'!BY131="","x",'Indicator Date'!BY131)</f>
        <v>2020</v>
      </c>
      <c r="BZ131" s="225" t="n">
        <f aca="false">IF('Indicator Date'!BZ131="","x",'Indicator Date'!BZ131)</f>
        <v>2021</v>
      </c>
      <c r="CA131" s="225" t="n">
        <f aca="false">IF('Indicator Date'!CA131="","x",'Indicator Date'!CA131)</f>
        <v>2015</v>
      </c>
    </row>
    <row r="132" customFormat="false" ht="14.5" hidden="false" customHeight="false" outlineLevel="0" collapsed="false">
      <c r="A132" s="178" t="str">
        <f aca="false">'Indicator Data'!A134</f>
        <v>Oman</v>
      </c>
      <c r="B132" s="220" t="str">
        <f aca="false">'Indicator Data'!B134</f>
        <v>OMN</v>
      </c>
      <c r="C132" s="225" t="n">
        <f aca="false">IF('Indicator Date'!C132="","x",'Indicator Date'!C132)</f>
        <v>2015</v>
      </c>
      <c r="D132" s="225" t="n">
        <f aca="false">IF('Indicator Date'!D132="","x",'Indicator Date'!D132)</f>
        <v>2015</v>
      </c>
      <c r="E132" s="225" t="n">
        <f aca="false">IF('Indicator Date'!E132="","x",'Indicator Date'!E132)</f>
        <v>2015</v>
      </c>
      <c r="F132" s="225" t="n">
        <f aca="false">IF('Indicator Date'!F132="","x",'Indicator Date'!F132)</f>
        <v>2015</v>
      </c>
      <c r="G132" s="225" t="n">
        <f aca="false">IF('Indicator Date'!G132="","x",'Indicator Date'!G132)</f>
        <v>2015</v>
      </c>
      <c r="H132" s="225" t="n">
        <f aca="false">IF('Indicator Date'!H132="","x",'Indicator Date'!H132)</f>
        <v>2015</v>
      </c>
      <c r="I132" s="225" t="n">
        <f aca="false">IF('Indicator Date'!I132="","x",'Indicator Date'!I132)</f>
        <v>2015</v>
      </c>
      <c r="J132" s="225" t="n">
        <f aca="false">IF('Indicator Date'!J132="","x",'Indicator Date'!J132)</f>
        <v>2021</v>
      </c>
      <c r="K132" s="225" t="n">
        <f aca="false">IF('Indicator Date'!K132="","x",'Indicator Date'!K132)</f>
        <v>2021</v>
      </c>
      <c r="L132" s="225" t="n">
        <f aca="false">IF('Indicator Date'!L132="","x",'Indicator Date'!L132)</f>
        <v>2020</v>
      </c>
      <c r="M132" s="225" t="n">
        <f aca="false">IF('Indicator Date'!M132="","x",'Indicator Date'!M132)</f>
        <v>2015</v>
      </c>
      <c r="N132" s="225" t="n">
        <f aca="false">IF('Indicator Date'!N132="","x",'Indicator Date'!N132)</f>
        <v>2015</v>
      </c>
      <c r="O132" s="225" t="n">
        <f aca="false">IF('Indicator Date'!O132="","x",'Indicator Date'!O132)</f>
        <v>2015</v>
      </c>
      <c r="P132" s="225" t="n">
        <f aca="false">IF('Indicator Date'!P132="","x",'Indicator Date'!P132)</f>
        <v>2015</v>
      </c>
      <c r="Q132" s="225" t="n">
        <f aca="false">IF('Indicator Date'!Q132="","x",'Indicator Date'!Q132)</f>
        <v>2020</v>
      </c>
      <c r="R132" s="225" t="n">
        <f aca="false">IF('Indicator Date'!R132="","x",'Indicator Date'!R132)</f>
        <v>2020</v>
      </c>
      <c r="S132" s="225" t="n">
        <f aca="false">IF('Indicator Date'!S132="","x",'Indicator Date'!S132)</f>
        <v>2020</v>
      </c>
      <c r="T132" s="225" t="n">
        <f aca="false">IF('Indicator Date'!T132="","x",'Indicator Date'!T132)</f>
        <v>2020</v>
      </c>
      <c r="U132" s="225" t="n">
        <f aca="false">IF('Indicator Date'!U132="","x",'Indicator Date'!U132)</f>
        <v>2015</v>
      </c>
      <c r="V132" s="225" t="n">
        <f aca="false">IF('Indicator Date'!V132="","x",'Indicator Date'!V132)</f>
        <v>2015</v>
      </c>
      <c r="W132" s="225" t="n">
        <f aca="false">IF('Indicator Date'!W132="","x",'Indicator Date'!W132)</f>
        <v>2015</v>
      </c>
      <c r="X132" s="225" t="n">
        <f aca="false">IF('Indicator Date'!X132="","x",'Indicator Date'!X132)</f>
        <v>2020</v>
      </c>
      <c r="Y132" s="225" t="n">
        <f aca="false">IF('Indicator Date'!Y132="","x",'Indicator Date'!Y132)</f>
        <v>2020</v>
      </c>
      <c r="Z132" s="225" t="n">
        <f aca="false">IF('Indicator Date'!Z132="","x",'Indicator Date'!Z132)</f>
        <v>2020</v>
      </c>
      <c r="AA132" s="225" t="n">
        <f aca="false">IF('Indicator Date'!AA132="","x",'Indicator Date'!AA132)</f>
        <v>2003</v>
      </c>
      <c r="AB132" s="225" t="n">
        <f aca="false">IF('Indicator Date'!AB132="","x",'Indicator Date'!AB132)</f>
        <v>2020</v>
      </c>
      <c r="AC132" s="225" t="n">
        <f aca="false">IF('Indicator Date'!AC132="","x",'Indicator Date'!AC132)</f>
        <v>2020</v>
      </c>
      <c r="AD132" s="225" t="n">
        <f aca="false">IF('Indicator Date'!AD132="","x",'Indicator Date'!AD132)</f>
        <v>2018</v>
      </c>
      <c r="AE132" s="225" t="n">
        <f aca="false">IF('Indicator Date'!AE132="","x",'Indicator Date'!AE132)</f>
        <v>2020</v>
      </c>
      <c r="AF132" s="225" t="str">
        <f aca="false">IF('Indicator Date'!AF132="","x",'Indicator Date'!AF132)</f>
        <v>x</v>
      </c>
      <c r="AG132" s="225" t="n">
        <f aca="false">IF('Indicator Date'!AG132="","x",'Indicator Date'!AG132)</f>
        <v>2020</v>
      </c>
      <c r="AH132" s="225" t="n">
        <f aca="false">IF('Indicator Date'!AH132="","x",'Indicator Date'!AH132)</f>
        <v>2022</v>
      </c>
      <c r="AI132" s="225" t="n">
        <f aca="false">IF('Indicator Date'!AI132="","x",'Indicator Date'!AI132)</f>
        <v>2021</v>
      </c>
      <c r="AJ132" s="225" t="n">
        <f aca="false">IF('Indicator Date'!AJ132="","x",'Indicator Date'!AJ132)</f>
        <v>2021</v>
      </c>
      <c r="AK132" s="225" t="n">
        <f aca="false">IF('Indicator Date'!AK132="","x",'Indicator Date'!AK132)</f>
        <v>2019</v>
      </c>
      <c r="AL132" s="225" t="str">
        <f aca="false">IF('Indicator Date'!AL132="","x",RIGHT('Indicator Date'!AL132,4))</f>
        <v>x</v>
      </c>
      <c r="AM132" s="225" t="n">
        <f aca="false">IF('Indicator Date'!AM132="","x",'Indicator Date'!AM132)</f>
        <v>2022</v>
      </c>
      <c r="AN132" s="225" t="n">
        <f aca="false">IF('Indicator Date'!AN132="","x",'Indicator Date'!AN132)</f>
        <v>2019</v>
      </c>
      <c r="AO132" s="225" t="n">
        <f aca="false">IF('Indicator Date'!AO132="","x",'Indicator Date'!AO132)</f>
        <v>2020</v>
      </c>
      <c r="AP132" s="225" t="n">
        <f aca="false">IF('Indicator Date'!AP132="","x",'Indicator Date'!AP132)</f>
        <v>2020</v>
      </c>
      <c r="AQ132" s="225" t="n">
        <f aca="false">IF('Indicator Date'!AQ132="","x",'Indicator Date'!AQ132)</f>
        <v>2020</v>
      </c>
      <c r="AR132" s="225" t="n">
        <f aca="false">IF('Indicator Date'!AR132="","x",'Indicator Date'!AR132)</f>
        <v>2020</v>
      </c>
      <c r="AS132" s="225" t="n">
        <f aca="false">IF('Indicator Date'!AS132="","x",'Indicator Date'!AS132)</f>
        <v>2017</v>
      </c>
      <c r="AT132" s="225" t="n">
        <f aca="false">IF('Indicator Date'!AT132="","x",'Indicator Date'!AT132)</f>
        <v>2020</v>
      </c>
      <c r="AU132" s="225" t="n">
        <f aca="false">IF('Indicator Date'!AU132="","x",'Indicator Date'!AU132)</f>
        <v>2019</v>
      </c>
      <c r="AV132" s="225" t="n">
        <f aca="false">IF('Indicator Date'!AV132="","x",'Indicator Date'!AV132)</f>
        <v>2019</v>
      </c>
      <c r="AW132" s="225" t="n">
        <f aca="false">IF('Indicator Date'!AW132="","x",'Indicator Date'!AW132)</f>
        <v>2020</v>
      </c>
      <c r="AX132" s="225" t="n">
        <f aca="false">IF('Indicator Date'!AX132="","x",'Indicator Date'!AX132)</f>
        <v>2020</v>
      </c>
      <c r="AY132" s="225" t="n">
        <f aca="false">IF('Indicator Date'!AY132="","x",'Indicator Date'!AY132)</f>
        <v>2019</v>
      </c>
      <c r="AZ132" s="225" t="str">
        <f aca="false">IF('Indicator Date'!AZ132="","x",'Indicator Date'!AZ132)</f>
        <v>x</v>
      </c>
      <c r="BA132" s="225" t="n">
        <f aca="false">IF('Indicator Date'!BA132="","x",'Indicator Date'!BA132)</f>
        <v>2020</v>
      </c>
      <c r="BB132" s="225" t="n">
        <f aca="false">IF('Indicator Date'!BB132="","x",'Indicator Date'!BB132)</f>
        <v>2021</v>
      </c>
      <c r="BC132" s="225" t="n">
        <f aca="false">IF('Indicator Date'!BC132="","x",'Indicator Date'!BC132)</f>
        <v>2022</v>
      </c>
      <c r="BD132" s="225" t="n">
        <f aca="false">IF('Indicator Date'!BD132="","x",YEAR('Indicator Date'!BD132))</f>
        <v>2022</v>
      </c>
      <c r="BE132" s="225" t="n">
        <f aca="false">IF('Indicator Date'!BE132="","x",YEAR('Indicator Date'!BE132))</f>
        <v>2021</v>
      </c>
      <c r="BF132" s="225" t="n">
        <f aca="false">IF('Indicator Date'!BF132="","x",'Indicator Date'!BF132)</f>
        <v>2021</v>
      </c>
      <c r="BG132" s="225" t="n">
        <f aca="false">IF('Indicator Date'!BG132="","x",'Indicator Date'!BG132)</f>
        <v>2020</v>
      </c>
      <c r="BH132" s="225" t="n">
        <f aca="false">IF('Indicator Date'!BH132="","x",'Indicator Date'!BH132)</f>
        <v>2020</v>
      </c>
      <c r="BI132" s="225" t="str">
        <f aca="false">IF('Indicator Date'!BI132="","x",'Indicator Date'!BI132)</f>
        <v>x</v>
      </c>
      <c r="BJ132" s="225" t="n">
        <f aca="false">IF('Indicator Date'!BJ132="","x",'Indicator Date'!BJ132)</f>
        <v>2020</v>
      </c>
      <c r="BK132" s="225" t="n">
        <f aca="false">IF('Indicator Date'!BK132="","x",'Indicator Date'!BK132)</f>
        <v>2021</v>
      </c>
      <c r="BL132" s="225" t="n">
        <f aca="false">IF('Indicator Date'!BL132="","x",'Indicator Date'!BL132)</f>
        <v>2020</v>
      </c>
      <c r="BM132" s="225" t="n">
        <f aca="false">IF('Indicator Date'!BM132="","x",'Indicator Date'!BM132)</f>
        <v>2018</v>
      </c>
      <c r="BN132" s="225" t="n">
        <f aca="false">IF('Indicator Date'!BN132="","x",'Indicator Date'!BN132)</f>
        <v>2020</v>
      </c>
      <c r="BO132" s="225" t="n">
        <f aca="false">IF('Indicator Date'!BO132="","x",'Indicator Date'!BO132)</f>
        <v>2020</v>
      </c>
      <c r="BP132" s="225" t="n">
        <f aca="false">IF('Indicator Date'!BP132="","x",'Indicator Date'!BP132)</f>
        <v>2014</v>
      </c>
      <c r="BQ132" s="225" t="n">
        <f aca="false">IF('Indicator Date'!BQ132="","x",'Indicator Date'!BQ132)</f>
        <v>2020</v>
      </c>
      <c r="BR132" s="225" t="n">
        <f aca="false">IF('Indicator Date'!BR132="","x",'Indicator Date'!BR132)</f>
        <v>2020</v>
      </c>
      <c r="BS132" s="225" t="n">
        <f aca="false">IF('Indicator Date'!BS132="","x",'Indicator Date'!BS132)</f>
        <v>2017</v>
      </c>
      <c r="BT132" s="225" t="n">
        <f aca="false">IF('Indicator Date'!BT132="","x",'Indicator Date'!BT132)</f>
        <v>2020</v>
      </c>
      <c r="BU132" s="225" t="n">
        <f aca="false">IF('Indicator Date'!BU132="","x",'Indicator Date'!BU132)</f>
        <v>2020</v>
      </c>
      <c r="BV132" s="225" t="n">
        <f aca="false">IF('Indicator Date'!BV132="","x",'Indicator Date'!BV132)</f>
        <v>2020</v>
      </c>
      <c r="BW132" s="225" t="n">
        <f aca="false">IF('Indicator Date'!BW132="","x",'Indicator Date'!BW132)</f>
        <v>2019</v>
      </c>
      <c r="BX132" s="225" t="n">
        <f aca="false">IF('Indicator Date'!BX132="","x",'Indicator Date'!BX132)</f>
        <v>2017</v>
      </c>
      <c r="BY132" s="225" t="n">
        <f aca="false">IF('Indicator Date'!BY132="","x",'Indicator Date'!BY132)</f>
        <v>2020</v>
      </c>
      <c r="BZ132" s="225" t="n">
        <f aca="false">IF('Indicator Date'!BZ132="","x",'Indicator Date'!BZ132)</f>
        <v>2021</v>
      </c>
      <c r="CA132" s="225" t="n">
        <f aca="false">IF('Indicator Date'!CA132="","x",'Indicator Date'!CA132)</f>
        <v>2015</v>
      </c>
    </row>
    <row r="133" customFormat="false" ht="14.5" hidden="false" customHeight="false" outlineLevel="0" collapsed="false">
      <c r="A133" s="178" t="str">
        <f aca="false">'Indicator Data'!A135</f>
        <v>Pakistan</v>
      </c>
      <c r="B133" s="220" t="str">
        <f aca="false">'Indicator Data'!B135</f>
        <v>PAK</v>
      </c>
      <c r="C133" s="225" t="n">
        <f aca="false">IF('Indicator Date'!C133="","x",'Indicator Date'!C133)</f>
        <v>2015</v>
      </c>
      <c r="D133" s="225" t="n">
        <f aca="false">IF('Indicator Date'!D133="","x",'Indicator Date'!D133)</f>
        <v>2015</v>
      </c>
      <c r="E133" s="225" t="n">
        <f aca="false">IF('Indicator Date'!E133="","x",'Indicator Date'!E133)</f>
        <v>2015</v>
      </c>
      <c r="F133" s="225" t="n">
        <f aca="false">IF('Indicator Date'!F133="","x",'Indicator Date'!F133)</f>
        <v>2015</v>
      </c>
      <c r="G133" s="225" t="n">
        <f aca="false">IF('Indicator Date'!G133="","x",'Indicator Date'!G133)</f>
        <v>2015</v>
      </c>
      <c r="H133" s="225" t="n">
        <f aca="false">IF('Indicator Date'!H133="","x",'Indicator Date'!H133)</f>
        <v>2015</v>
      </c>
      <c r="I133" s="225" t="n">
        <f aca="false">IF('Indicator Date'!I133="","x",'Indicator Date'!I133)</f>
        <v>2015</v>
      </c>
      <c r="J133" s="225" t="n">
        <f aca="false">IF('Indicator Date'!J133="","x",'Indicator Date'!J133)</f>
        <v>2021</v>
      </c>
      <c r="K133" s="225" t="n">
        <f aca="false">IF('Indicator Date'!K133="","x",'Indicator Date'!K133)</f>
        <v>2021</v>
      </c>
      <c r="L133" s="225" t="n">
        <f aca="false">IF('Indicator Date'!L133="","x",'Indicator Date'!L133)</f>
        <v>2020</v>
      </c>
      <c r="M133" s="225" t="n">
        <f aca="false">IF('Indicator Date'!M133="","x",'Indicator Date'!M133)</f>
        <v>2015</v>
      </c>
      <c r="N133" s="225" t="n">
        <f aca="false">IF('Indicator Date'!N133="","x",'Indicator Date'!N133)</f>
        <v>2015</v>
      </c>
      <c r="O133" s="225" t="n">
        <f aca="false">IF('Indicator Date'!O133="","x",'Indicator Date'!O133)</f>
        <v>2015</v>
      </c>
      <c r="P133" s="225" t="n">
        <f aca="false">IF('Indicator Date'!P133="","x",'Indicator Date'!P133)</f>
        <v>2015</v>
      </c>
      <c r="Q133" s="225" t="n">
        <f aca="false">IF('Indicator Date'!Q133="","x",'Indicator Date'!Q133)</f>
        <v>2020</v>
      </c>
      <c r="R133" s="225" t="n">
        <f aca="false">IF('Indicator Date'!R133="","x",'Indicator Date'!R133)</f>
        <v>2020</v>
      </c>
      <c r="S133" s="225" t="n">
        <f aca="false">IF('Indicator Date'!S133="","x",'Indicator Date'!S133)</f>
        <v>2020</v>
      </c>
      <c r="T133" s="225" t="n">
        <f aca="false">IF('Indicator Date'!T133="","x",'Indicator Date'!T133)</f>
        <v>2020</v>
      </c>
      <c r="U133" s="225" t="n">
        <f aca="false">IF('Indicator Date'!U133="","x",'Indicator Date'!U133)</f>
        <v>2015</v>
      </c>
      <c r="V133" s="225" t="n">
        <f aca="false">IF('Indicator Date'!V133="","x",'Indicator Date'!V133)</f>
        <v>2015</v>
      </c>
      <c r="W133" s="225" t="n">
        <f aca="false">IF('Indicator Date'!W133="","x",'Indicator Date'!W133)</f>
        <v>2015</v>
      </c>
      <c r="X133" s="225" t="n">
        <f aca="false">IF('Indicator Date'!X133="","x",'Indicator Date'!X133)</f>
        <v>2020</v>
      </c>
      <c r="Y133" s="225" t="n">
        <f aca="false">IF('Indicator Date'!Y133="","x",'Indicator Date'!Y133)</f>
        <v>2020</v>
      </c>
      <c r="Z133" s="225" t="n">
        <f aca="false">IF('Indicator Date'!Z133="","x",'Indicator Date'!Z133)</f>
        <v>2020</v>
      </c>
      <c r="AA133" s="225" t="n">
        <f aca="false">IF('Indicator Date'!AA133="","x",'Indicator Date'!AA133)</f>
        <v>2013</v>
      </c>
      <c r="AB133" s="225" t="n">
        <f aca="false">IF('Indicator Date'!AB133="","x",'Indicator Date'!AB133)</f>
        <v>2020</v>
      </c>
      <c r="AC133" s="225" t="n">
        <f aca="false">IF('Indicator Date'!AC133="","x",'Indicator Date'!AC133)</f>
        <v>2020</v>
      </c>
      <c r="AD133" s="225" t="n">
        <f aca="false">IF('Indicator Date'!AD133="","x",'Indicator Date'!AD133)</f>
        <v>2018</v>
      </c>
      <c r="AE133" s="225" t="n">
        <f aca="false">IF('Indicator Date'!AE133="","x",'Indicator Date'!AE133)</f>
        <v>2020</v>
      </c>
      <c r="AF133" s="225" t="n">
        <f aca="false">IF('Indicator Date'!AF133="","x",'Indicator Date'!AF133)</f>
        <v>2018</v>
      </c>
      <c r="AG133" s="225" t="n">
        <f aca="false">IF('Indicator Date'!AG133="","x",'Indicator Date'!AG133)</f>
        <v>2020</v>
      </c>
      <c r="AH133" s="225" t="n">
        <f aca="false">IF('Indicator Date'!AH133="","x",'Indicator Date'!AH133)</f>
        <v>2022</v>
      </c>
      <c r="AI133" s="225" t="n">
        <f aca="false">IF('Indicator Date'!AI133="","x",'Indicator Date'!AI133)</f>
        <v>2021</v>
      </c>
      <c r="AJ133" s="225" t="n">
        <f aca="false">IF('Indicator Date'!AJ133="","x",'Indicator Date'!AJ133)</f>
        <v>2021</v>
      </c>
      <c r="AK133" s="225" t="n">
        <f aca="false">IF('Indicator Date'!AK133="","x",'Indicator Date'!AK133)</f>
        <v>2019</v>
      </c>
      <c r="AL133" s="225" t="str">
        <f aca="false">IF('Indicator Date'!AL133="","x",RIGHT('Indicator Date'!AL133,4))</f>
        <v>2018</v>
      </c>
      <c r="AM133" s="225" t="n">
        <f aca="false">IF('Indicator Date'!AM133="","x",'Indicator Date'!AM133)</f>
        <v>2022</v>
      </c>
      <c r="AN133" s="225" t="n">
        <f aca="false">IF('Indicator Date'!AN133="","x",'Indicator Date'!AN133)</f>
        <v>2019</v>
      </c>
      <c r="AO133" s="225" t="n">
        <f aca="false">IF('Indicator Date'!AO133="","x",'Indicator Date'!AO133)</f>
        <v>2020</v>
      </c>
      <c r="AP133" s="225" t="n">
        <f aca="false">IF('Indicator Date'!AP133="","x",'Indicator Date'!AP133)</f>
        <v>2020</v>
      </c>
      <c r="AQ133" s="225" t="n">
        <f aca="false">IF('Indicator Date'!AQ133="","x",'Indicator Date'!AQ133)</f>
        <v>2020</v>
      </c>
      <c r="AR133" s="225" t="n">
        <f aca="false">IF('Indicator Date'!AR133="","x",'Indicator Date'!AR133)</f>
        <v>2020</v>
      </c>
      <c r="AS133" s="225" t="n">
        <f aca="false">IF('Indicator Date'!AS133="","x",'Indicator Date'!AS133)</f>
        <v>2018</v>
      </c>
      <c r="AT133" s="225" t="n">
        <f aca="false">IF('Indicator Date'!AT133="","x",'Indicator Date'!AT133)</f>
        <v>2020</v>
      </c>
      <c r="AU133" s="225" t="n">
        <f aca="false">IF('Indicator Date'!AU133="","x",'Indicator Date'!AU133)</f>
        <v>2020</v>
      </c>
      <c r="AV133" s="225" t="n">
        <f aca="false">IF('Indicator Date'!AV133="","x",'Indicator Date'!AV133)</f>
        <v>2020</v>
      </c>
      <c r="AW133" s="225" t="n">
        <f aca="false">IF('Indicator Date'!AW133="","x",'Indicator Date'!AW133)</f>
        <v>2020</v>
      </c>
      <c r="AX133" s="225" t="n">
        <f aca="false">IF('Indicator Date'!AX133="","x",'Indicator Date'!AX133)</f>
        <v>2020</v>
      </c>
      <c r="AY133" s="225" t="n">
        <f aca="false">IF('Indicator Date'!AY133="","x",'Indicator Date'!AY133)</f>
        <v>2019</v>
      </c>
      <c r="AZ133" s="225" t="n">
        <f aca="false">IF('Indicator Date'!AZ133="","x",'Indicator Date'!AZ133)</f>
        <v>2018</v>
      </c>
      <c r="BA133" s="225" t="n">
        <f aca="false">IF('Indicator Date'!BA133="","x",'Indicator Date'!BA133)</f>
        <v>2020</v>
      </c>
      <c r="BB133" s="225" t="n">
        <f aca="false">IF('Indicator Date'!BB133="","x",'Indicator Date'!BB133)</f>
        <v>2021</v>
      </c>
      <c r="BC133" s="225" t="n">
        <f aca="false">IF('Indicator Date'!BC133="","x",'Indicator Date'!BC133)</f>
        <v>2022</v>
      </c>
      <c r="BD133" s="225" t="n">
        <f aca="false">IF('Indicator Date'!BD133="","x",YEAR('Indicator Date'!BD133))</f>
        <v>2022</v>
      </c>
      <c r="BE133" s="225" t="n">
        <f aca="false">IF('Indicator Date'!BE133="","x",YEAR('Indicator Date'!BE133))</f>
        <v>2022</v>
      </c>
      <c r="BF133" s="225" t="n">
        <f aca="false">IF('Indicator Date'!BF133="","x",'Indicator Date'!BF133)</f>
        <v>2021</v>
      </c>
      <c r="BG133" s="225" t="n">
        <f aca="false">IF('Indicator Date'!BG133="","x",'Indicator Date'!BG133)</f>
        <v>2020</v>
      </c>
      <c r="BH133" s="225" t="n">
        <f aca="false">IF('Indicator Date'!BH133="","x",'Indicator Date'!BH133)</f>
        <v>2020</v>
      </c>
      <c r="BI133" s="225" t="n">
        <f aca="false">IF('Indicator Date'!BI133="","x",'Indicator Date'!BI133)</f>
        <v>2015</v>
      </c>
      <c r="BJ133" s="225" t="n">
        <f aca="false">IF('Indicator Date'!BJ133="","x",'Indicator Date'!BJ133)</f>
        <v>2020</v>
      </c>
      <c r="BK133" s="225" t="n">
        <f aca="false">IF('Indicator Date'!BK133="","x",'Indicator Date'!BK133)</f>
        <v>2021</v>
      </c>
      <c r="BL133" s="225" t="n">
        <f aca="false">IF('Indicator Date'!BL133="","x",'Indicator Date'!BL133)</f>
        <v>2020</v>
      </c>
      <c r="BM133" s="225" t="n">
        <f aca="false">IF('Indicator Date'!BM133="","x",'Indicator Date'!BM133)</f>
        <v>2019</v>
      </c>
      <c r="BN133" s="225" t="n">
        <f aca="false">IF('Indicator Date'!BN133="","x",'Indicator Date'!BN133)</f>
        <v>2020</v>
      </c>
      <c r="BO133" s="225" t="n">
        <f aca="false">IF('Indicator Date'!BO133="","x",'Indicator Date'!BO133)</f>
        <v>2020</v>
      </c>
      <c r="BP133" s="225" t="n">
        <f aca="false">IF('Indicator Date'!BP133="","x",'Indicator Date'!BP133)</f>
        <v>2014</v>
      </c>
      <c r="BQ133" s="225" t="n">
        <f aca="false">IF('Indicator Date'!BQ133="","x",'Indicator Date'!BQ133)</f>
        <v>2020</v>
      </c>
      <c r="BR133" s="225" t="n">
        <f aca="false">IF('Indicator Date'!BR133="","x",'Indicator Date'!BR133)</f>
        <v>2020</v>
      </c>
      <c r="BS133" s="225" t="n">
        <f aca="false">IF('Indicator Date'!BS133="","x",'Indicator Date'!BS133)</f>
        <v>2015</v>
      </c>
      <c r="BT133" s="225" t="n">
        <f aca="false">IF('Indicator Date'!BT133="","x",'Indicator Date'!BT133)</f>
        <v>2020</v>
      </c>
      <c r="BU133" s="225" t="n">
        <f aca="false">IF('Indicator Date'!BU133="","x",'Indicator Date'!BU133)</f>
        <v>2020</v>
      </c>
      <c r="BV133" s="225" t="n">
        <f aca="false">IF('Indicator Date'!BV133="","x",'Indicator Date'!BV133)</f>
        <v>2020</v>
      </c>
      <c r="BW133" s="225" t="n">
        <f aca="false">IF('Indicator Date'!BW133="","x",'Indicator Date'!BW133)</f>
        <v>2019</v>
      </c>
      <c r="BX133" s="225" t="n">
        <f aca="false">IF('Indicator Date'!BX133="","x",'Indicator Date'!BX133)</f>
        <v>2017</v>
      </c>
      <c r="BY133" s="225" t="n">
        <f aca="false">IF('Indicator Date'!BY133="","x",'Indicator Date'!BY133)</f>
        <v>2020</v>
      </c>
      <c r="BZ133" s="225" t="n">
        <f aca="false">IF('Indicator Date'!BZ133="","x",'Indicator Date'!BZ133)</f>
        <v>2021</v>
      </c>
      <c r="CA133" s="225" t="n">
        <f aca="false">IF('Indicator Date'!CA133="","x",'Indicator Date'!CA133)</f>
        <v>2015</v>
      </c>
    </row>
    <row r="134" customFormat="false" ht="14.5" hidden="false" customHeight="false" outlineLevel="0" collapsed="false">
      <c r="A134" s="178" t="str">
        <f aca="false">'Indicator Data'!A136</f>
        <v>Palau</v>
      </c>
      <c r="B134" s="220" t="str">
        <f aca="false">'Indicator Data'!B136</f>
        <v>PLW</v>
      </c>
      <c r="C134" s="225" t="n">
        <f aca="false">IF('Indicator Date'!C134="","x",'Indicator Date'!C134)</f>
        <v>2015</v>
      </c>
      <c r="D134" s="225" t="n">
        <f aca="false">IF('Indicator Date'!D134="","x",'Indicator Date'!D134)</f>
        <v>2015</v>
      </c>
      <c r="E134" s="225" t="n">
        <f aca="false">IF('Indicator Date'!E134="","x",'Indicator Date'!E134)</f>
        <v>2015</v>
      </c>
      <c r="F134" s="225" t="n">
        <f aca="false">IF('Indicator Date'!F134="","x",'Indicator Date'!F134)</f>
        <v>2015</v>
      </c>
      <c r="G134" s="225" t="n">
        <f aca="false">IF('Indicator Date'!G134="","x",'Indicator Date'!G134)</f>
        <v>2015</v>
      </c>
      <c r="H134" s="225" t="n">
        <f aca="false">IF('Indicator Date'!H134="","x",'Indicator Date'!H134)</f>
        <v>2015</v>
      </c>
      <c r="I134" s="225" t="n">
        <f aca="false">IF('Indicator Date'!I134="","x",'Indicator Date'!I134)</f>
        <v>2015</v>
      </c>
      <c r="J134" s="225" t="n">
        <f aca="false">IF('Indicator Date'!J134="","x",'Indicator Date'!J134)</f>
        <v>2021</v>
      </c>
      <c r="K134" s="225" t="n">
        <f aca="false">IF('Indicator Date'!K134="","x",'Indicator Date'!K134)</f>
        <v>2021</v>
      </c>
      <c r="L134" s="225" t="str">
        <f aca="false">IF('Indicator Date'!L134="","x",'Indicator Date'!L134)</f>
        <v>x</v>
      </c>
      <c r="M134" s="225" t="n">
        <f aca="false">IF('Indicator Date'!M134="","x",'Indicator Date'!M134)</f>
        <v>2015</v>
      </c>
      <c r="N134" s="225" t="n">
        <f aca="false">IF('Indicator Date'!N134="","x",'Indicator Date'!N134)</f>
        <v>2015</v>
      </c>
      <c r="O134" s="225" t="n">
        <f aca="false">IF('Indicator Date'!O134="","x",'Indicator Date'!O134)</f>
        <v>2015</v>
      </c>
      <c r="P134" s="225" t="n">
        <f aca="false">IF('Indicator Date'!P134="","x",'Indicator Date'!P134)</f>
        <v>2015</v>
      </c>
      <c r="Q134" s="225" t="n">
        <f aca="false">IF('Indicator Date'!Q134="","x",'Indicator Date'!Q134)</f>
        <v>2020</v>
      </c>
      <c r="R134" s="225" t="n">
        <f aca="false">IF('Indicator Date'!R134="","x",'Indicator Date'!R134)</f>
        <v>2020</v>
      </c>
      <c r="S134" s="225" t="n">
        <f aca="false">IF('Indicator Date'!S134="","x",'Indicator Date'!S134)</f>
        <v>2020</v>
      </c>
      <c r="T134" s="225" t="n">
        <f aca="false">IF('Indicator Date'!T134="","x",'Indicator Date'!T134)</f>
        <v>2020</v>
      </c>
      <c r="U134" s="225" t="n">
        <f aca="false">IF('Indicator Date'!U134="","x",'Indicator Date'!U134)</f>
        <v>2015</v>
      </c>
      <c r="V134" s="225" t="n">
        <f aca="false">IF('Indicator Date'!V134="","x",'Indicator Date'!V134)</f>
        <v>2015</v>
      </c>
      <c r="W134" s="225" t="n">
        <f aca="false">IF('Indicator Date'!W134="","x",'Indicator Date'!W134)</f>
        <v>2015</v>
      </c>
      <c r="X134" s="225" t="n">
        <f aca="false">IF('Indicator Date'!X134="","x",'Indicator Date'!X134)</f>
        <v>2020</v>
      </c>
      <c r="Y134" s="225" t="n">
        <f aca="false">IF('Indicator Date'!Y134="","x",'Indicator Date'!Y134)</f>
        <v>2020</v>
      </c>
      <c r="Z134" s="225" t="n">
        <f aca="false">IF('Indicator Date'!Z134="","x",'Indicator Date'!Z134)</f>
        <v>2020</v>
      </c>
      <c r="AA134" s="225" t="str">
        <f aca="false">IF('Indicator Date'!AA134="","x",'Indicator Date'!AA134)</f>
        <v>x</v>
      </c>
      <c r="AB134" s="225" t="n">
        <f aca="false">IF('Indicator Date'!AB134="","x",'Indicator Date'!AB134)</f>
        <v>2020</v>
      </c>
      <c r="AC134" s="225" t="str">
        <f aca="false">IF('Indicator Date'!AC134="","x",'Indicator Date'!AC134)</f>
        <v>x</v>
      </c>
      <c r="AD134" s="225" t="n">
        <f aca="false">IF('Indicator Date'!AD134="","x",'Indicator Date'!AD134)</f>
        <v>2015</v>
      </c>
      <c r="AE134" s="225" t="n">
        <f aca="false">IF('Indicator Date'!AE134="","x",'Indicator Date'!AE134)</f>
        <v>2020</v>
      </c>
      <c r="AF134" s="225" t="str">
        <f aca="false">IF('Indicator Date'!AF134="","x",'Indicator Date'!AF134)</f>
        <v>x</v>
      </c>
      <c r="AG134" s="225" t="str">
        <f aca="false">IF('Indicator Date'!AG134="","x",'Indicator Date'!AG134)</f>
        <v>x</v>
      </c>
      <c r="AH134" s="225" t="n">
        <f aca="false">IF('Indicator Date'!AH134="","x",'Indicator Date'!AH134)</f>
        <v>2022</v>
      </c>
      <c r="AI134" s="225" t="n">
        <f aca="false">IF('Indicator Date'!AI134="","x",'Indicator Date'!AI134)</f>
        <v>2021</v>
      </c>
      <c r="AJ134" s="225" t="n">
        <f aca="false">IF('Indicator Date'!AJ134="","x",'Indicator Date'!AJ134)</f>
        <v>2021</v>
      </c>
      <c r="AK134" s="225" t="n">
        <f aca="false">IF('Indicator Date'!AK134="","x",'Indicator Date'!AK134)</f>
        <v>2019</v>
      </c>
      <c r="AL134" s="225" t="str">
        <f aca="false">IF('Indicator Date'!AL134="","x",RIGHT('Indicator Date'!AL134,4))</f>
        <v>x</v>
      </c>
      <c r="AM134" s="225" t="n">
        <f aca="false">IF('Indicator Date'!AM134="","x",'Indicator Date'!AM134)</f>
        <v>2022</v>
      </c>
      <c r="AN134" s="225" t="n">
        <f aca="false">IF('Indicator Date'!AN134="","x",'Indicator Date'!AN134)</f>
        <v>2019</v>
      </c>
      <c r="AO134" s="225" t="n">
        <f aca="false">IF('Indicator Date'!AO134="","x",'Indicator Date'!AO134)</f>
        <v>2020</v>
      </c>
      <c r="AP134" s="225" t="n">
        <f aca="false">IF('Indicator Date'!AP134="","x",'Indicator Date'!AP134)</f>
        <v>2020</v>
      </c>
      <c r="AQ134" s="225" t="n">
        <f aca="false">IF('Indicator Date'!AQ134="","x",'Indicator Date'!AQ134)</f>
        <v>2020</v>
      </c>
      <c r="AR134" s="225" t="n">
        <f aca="false">IF('Indicator Date'!AR134="","x",'Indicator Date'!AR134)</f>
        <v>2020</v>
      </c>
      <c r="AS134" s="225" t="str">
        <f aca="false">IF('Indicator Date'!AS134="","x",'Indicator Date'!AS134)</f>
        <v>x</v>
      </c>
      <c r="AT134" s="225" t="n">
        <f aca="false">IF('Indicator Date'!AT134="","x",'Indicator Date'!AT134)</f>
        <v>2020</v>
      </c>
      <c r="AU134" s="225" t="str">
        <f aca="false">IF('Indicator Date'!AU134="","x",'Indicator Date'!AU134)</f>
        <v>x</v>
      </c>
      <c r="AV134" s="225" t="str">
        <f aca="false">IF('Indicator Date'!AV134="","x",'Indicator Date'!AV134)</f>
        <v>x</v>
      </c>
      <c r="AW134" s="225" t="str">
        <f aca="false">IF('Indicator Date'!AW134="","x",'Indicator Date'!AW134)</f>
        <v>x</v>
      </c>
      <c r="AX134" s="225" t="n">
        <f aca="false">IF('Indicator Date'!AX134="","x",'Indicator Date'!AX134)</f>
        <v>2020</v>
      </c>
      <c r="AY134" s="225" t="str">
        <f aca="false">IF('Indicator Date'!AY134="","x",'Indicator Date'!AY134)</f>
        <v>x</v>
      </c>
      <c r="AZ134" s="225" t="str">
        <f aca="false">IF('Indicator Date'!AZ134="","x",'Indicator Date'!AZ134)</f>
        <v>x</v>
      </c>
      <c r="BA134" s="225" t="n">
        <f aca="false">IF('Indicator Date'!BA134="","x",'Indicator Date'!BA134)</f>
        <v>2020</v>
      </c>
      <c r="BB134" s="225" t="n">
        <f aca="false">IF('Indicator Date'!BB134="","x",'Indicator Date'!BB134)</f>
        <v>2021</v>
      </c>
      <c r="BC134" s="225" t="n">
        <f aca="false">IF('Indicator Date'!BC134="","x",'Indicator Date'!BC134)</f>
        <v>2022</v>
      </c>
      <c r="BD134" s="225" t="n">
        <f aca="false">IF('Indicator Date'!BD134="","x",YEAR('Indicator Date'!BD134))</f>
        <v>2022</v>
      </c>
      <c r="BE134" s="225" t="n">
        <f aca="false">IF('Indicator Date'!BE134="","x",YEAR('Indicator Date'!BE134))</f>
        <v>2021</v>
      </c>
      <c r="BF134" s="225" t="n">
        <f aca="false">IF('Indicator Date'!BF134="","x",'Indicator Date'!BF134)</f>
        <v>2021</v>
      </c>
      <c r="BG134" s="225" t="n">
        <f aca="false">IF('Indicator Date'!BG134="","x",'Indicator Date'!BG134)</f>
        <v>2020</v>
      </c>
      <c r="BH134" s="225" t="n">
        <f aca="false">IF('Indicator Date'!BH134="","x",'Indicator Date'!BH134)</f>
        <v>2020</v>
      </c>
      <c r="BI134" s="225" t="n">
        <f aca="false">IF('Indicator Date'!BI134="","x",'Indicator Date'!BI134)</f>
        <v>2013</v>
      </c>
      <c r="BJ134" s="225" t="n">
        <f aca="false">IF('Indicator Date'!BJ134="","x",'Indicator Date'!BJ134)</f>
        <v>2020</v>
      </c>
      <c r="BK134" s="225" t="str">
        <f aca="false">IF('Indicator Date'!BK134="","x",'Indicator Date'!BK134)</f>
        <v>x</v>
      </c>
      <c r="BL134" s="225" t="n">
        <f aca="false">IF('Indicator Date'!BL134="","x",'Indicator Date'!BL134)</f>
        <v>2020</v>
      </c>
      <c r="BM134" s="225" t="n">
        <f aca="false">IF('Indicator Date'!BM134="","x",'Indicator Date'!BM134)</f>
        <v>2015</v>
      </c>
      <c r="BN134" s="225" t="n">
        <f aca="false">IF('Indicator Date'!BN134="","x",'Indicator Date'!BN134)</f>
        <v>2004</v>
      </c>
      <c r="BO134" s="225" t="n">
        <f aca="false">IF('Indicator Date'!BO134="","x",'Indicator Date'!BO134)</f>
        <v>2020</v>
      </c>
      <c r="BP134" s="225" t="n">
        <f aca="false">IF('Indicator Date'!BP134="","x",'Indicator Date'!BP134)</f>
        <v>2014</v>
      </c>
      <c r="BQ134" s="225" t="n">
        <f aca="false">IF('Indicator Date'!BQ134="","x",'Indicator Date'!BQ134)</f>
        <v>2020</v>
      </c>
      <c r="BR134" s="225" t="n">
        <f aca="false">IF('Indicator Date'!BR134="","x",'Indicator Date'!BR134)</f>
        <v>2020</v>
      </c>
      <c r="BS134" s="225" t="n">
        <f aca="false">IF('Indicator Date'!BS134="","x",'Indicator Date'!BS134)</f>
        <v>2014</v>
      </c>
      <c r="BT134" s="225" t="n">
        <f aca="false">IF('Indicator Date'!BT134="","x",'Indicator Date'!BT134)</f>
        <v>2020</v>
      </c>
      <c r="BU134" s="225" t="n">
        <f aca="false">IF('Indicator Date'!BU134="","x",'Indicator Date'!BU134)</f>
        <v>2020</v>
      </c>
      <c r="BV134" s="225" t="n">
        <f aca="false">IF('Indicator Date'!BV134="","x",'Indicator Date'!BV134)</f>
        <v>2020</v>
      </c>
      <c r="BW134" s="225" t="n">
        <f aca="false">IF('Indicator Date'!BW134="","x",'Indicator Date'!BW134)</f>
        <v>2019</v>
      </c>
      <c r="BX134" s="225" t="str">
        <f aca="false">IF('Indicator Date'!BX134="","x",'Indicator Date'!BX134)</f>
        <v>x</v>
      </c>
      <c r="BY134" s="225" t="n">
        <f aca="false">IF('Indicator Date'!BY134="","x",'Indicator Date'!BY134)</f>
        <v>2020</v>
      </c>
      <c r="BZ134" s="225" t="n">
        <f aca="false">IF('Indicator Date'!BZ134="","x",'Indicator Date'!BZ134)</f>
        <v>2021</v>
      </c>
      <c r="CA134" s="225" t="n">
        <f aca="false">IF('Indicator Date'!CA134="","x",'Indicator Date'!CA134)</f>
        <v>2015</v>
      </c>
    </row>
    <row r="135" customFormat="false" ht="14.5" hidden="false" customHeight="false" outlineLevel="0" collapsed="false">
      <c r="A135" s="178" t="str">
        <f aca="false">'Indicator Data'!A137</f>
        <v>Palestine</v>
      </c>
      <c r="B135" s="220" t="str">
        <f aca="false">'Indicator Data'!B137</f>
        <v>PSE</v>
      </c>
      <c r="C135" s="225" t="n">
        <f aca="false">IF('Indicator Date'!C135="","x",'Indicator Date'!C135)</f>
        <v>2015</v>
      </c>
      <c r="D135" s="225" t="n">
        <f aca="false">IF('Indicator Date'!D135="","x",'Indicator Date'!D135)</f>
        <v>2015</v>
      </c>
      <c r="E135" s="225" t="n">
        <f aca="false">IF('Indicator Date'!E135="","x",'Indicator Date'!E135)</f>
        <v>2015</v>
      </c>
      <c r="F135" s="225" t="n">
        <f aca="false">IF('Indicator Date'!F135="","x",'Indicator Date'!F135)</f>
        <v>2015</v>
      </c>
      <c r="G135" s="225" t="n">
        <f aca="false">IF('Indicator Date'!G135="","x",'Indicator Date'!G135)</f>
        <v>2015</v>
      </c>
      <c r="H135" s="225" t="n">
        <f aca="false">IF('Indicator Date'!H135="","x",'Indicator Date'!H135)</f>
        <v>2015</v>
      </c>
      <c r="I135" s="225" t="n">
        <f aca="false">IF('Indicator Date'!I135="","x",'Indicator Date'!I135)</f>
        <v>2015</v>
      </c>
      <c r="J135" s="225" t="n">
        <f aca="false">IF('Indicator Date'!J135="","x",'Indicator Date'!J135)</f>
        <v>2021</v>
      </c>
      <c r="K135" s="225" t="n">
        <f aca="false">IF('Indicator Date'!K135="","x",'Indicator Date'!K135)</f>
        <v>2021</v>
      </c>
      <c r="L135" s="225" t="str">
        <f aca="false">IF('Indicator Date'!L135="","x",'Indicator Date'!L135)</f>
        <v>x</v>
      </c>
      <c r="M135" s="225" t="n">
        <f aca="false">IF('Indicator Date'!M135="","x",'Indicator Date'!M135)</f>
        <v>2015</v>
      </c>
      <c r="N135" s="225" t="n">
        <f aca="false">IF('Indicator Date'!N135="","x",'Indicator Date'!N135)</f>
        <v>2015</v>
      </c>
      <c r="O135" s="225" t="n">
        <f aca="false">IF('Indicator Date'!O135="","x",'Indicator Date'!O135)</f>
        <v>2015</v>
      </c>
      <c r="P135" s="225" t="n">
        <f aca="false">IF('Indicator Date'!P135="","x",'Indicator Date'!P135)</f>
        <v>2015</v>
      </c>
      <c r="Q135" s="225" t="n">
        <f aca="false">IF('Indicator Date'!Q135="","x",'Indicator Date'!Q135)</f>
        <v>2020</v>
      </c>
      <c r="R135" s="225" t="n">
        <f aca="false">IF('Indicator Date'!R135="","x",'Indicator Date'!R135)</f>
        <v>2020</v>
      </c>
      <c r="S135" s="225" t="n">
        <f aca="false">IF('Indicator Date'!S135="","x",'Indicator Date'!S135)</f>
        <v>2020</v>
      </c>
      <c r="T135" s="225" t="n">
        <f aca="false">IF('Indicator Date'!T135="","x",'Indicator Date'!T135)</f>
        <v>2020</v>
      </c>
      <c r="U135" s="225" t="n">
        <f aca="false">IF('Indicator Date'!U135="","x",'Indicator Date'!U135)</f>
        <v>2015</v>
      </c>
      <c r="V135" s="225" t="n">
        <f aca="false">IF('Indicator Date'!V135="","x",'Indicator Date'!V135)</f>
        <v>2015</v>
      </c>
      <c r="W135" s="225" t="n">
        <f aca="false">IF('Indicator Date'!W135="","x",'Indicator Date'!W135)</f>
        <v>2015</v>
      </c>
      <c r="X135" s="225" t="n">
        <f aca="false">IF('Indicator Date'!X135="","x",'Indicator Date'!X135)</f>
        <v>2020</v>
      </c>
      <c r="Y135" s="225" t="n">
        <f aca="false">IF('Indicator Date'!Y135="","x",'Indicator Date'!Y135)</f>
        <v>2020</v>
      </c>
      <c r="Z135" s="225" t="n">
        <f aca="false">IF('Indicator Date'!Z135="","x",'Indicator Date'!Z135)</f>
        <v>2020</v>
      </c>
      <c r="AA135" s="225" t="n">
        <f aca="false">IF('Indicator Date'!AA135="","x",'Indicator Date'!AA135)</f>
        <v>2007</v>
      </c>
      <c r="AB135" s="225" t="n">
        <f aca="false">IF('Indicator Date'!AB135="","x",'Indicator Date'!AB135)</f>
        <v>2020</v>
      </c>
      <c r="AC135" s="225" t="n">
        <f aca="false">IF('Indicator Date'!AC135="","x",'Indicator Date'!AC135)</f>
        <v>2020</v>
      </c>
      <c r="AD135" s="225" t="n">
        <f aca="false">IF('Indicator Date'!AD135="","x",'Indicator Date'!AD135)</f>
        <v>2019</v>
      </c>
      <c r="AE135" s="225" t="str">
        <f aca="false">IF('Indicator Date'!AE135="","x",'Indicator Date'!AE135)</f>
        <v>x</v>
      </c>
      <c r="AF135" s="225" t="str">
        <f aca="false">IF('Indicator Date'!AF135="","x",'Indicator Date'!AF135)</f>
        <v>x</v>
      </c>
      <c r="AG135" s="225" t="n">
        <f aca="false">IF('Indicator Date'!AG135="","x",'Indicator Date'!AG135)</f>
        <v>2020</v>
      </c>
      <c r="AH135" s="225" t="n">
        <f aca="false">IF('Indicator Date'!AH135="","x",'Indicator Date'!AH135)</f>
        <v>2022</v>
      </c>
      <c r="AI135" s="225" t="n">
        <f aca="false">IF('Indicator Date'!AI135="","x",'Indicator Date'!AI135)</f>
        <v>2021</v>
      </c>
      <c r="AJ135" s="225" t="n">
        <f aca="false">IF('Indicator Date'!AJ135="","x",'Indicator Date'!AJ135)</f>
        <v>2021</v>
      </c>
      <c r="AK135" s="225" t="n">
        <f aca="false">IF('Indicator Date'!AK135="","x",'Indicator Date'!AK135)</f>
        <v>2019</v>
      </c>
      <c r="AL135" s="225" t="str">
        <f aca="false">IF('Indicator Date'!AL135="","x",RIGHT('Indicator Date'!AL135,4))</f>
        <v>2020</v>
      </c>
      <c r="AM135" s="225" t="str">
        <f aca="false">IF('Indicator Date'!AM135="","x",'Indicator Date'!AM135)</f>
        <v>x</v>
      </c>
      <c r="AN135" s="225" t="n">
        <f aca="false">IF('Indicator Date'!AN135="","x",'Indicator Date'!AN135)</f>
        <v>2019</v>
      </c>
      <c r="AO135" s="225" t="n">
        <f aca="false">IF('Indicator Date'!AO135="","x",'Indicator Date'!AO135)</f>
        <v>2020</v>
      </c>
      <c r="AP135" s="225" t="n">
        <f aca="false">IF('Indicator Date'!AP135="","x",'Indicator Date'!AP135)</f>
        <v>2020</v>
      </c>
      <c r="AQ135" s="225" t="n">
        <f aca="false">IF('Indicator Date'!AQ135="","x",'Indicator Date'!AQ135)</f>
        <v>2020</v>
      </c>
      <c r="AR135" s="225" t="n">
        <f aca="false">IF('Indicator Date'!AR135="","x",'Indicator Date'!AR135)</f>
        <v>2020</v>
      </c>
      <c r="AS135" s="225" t="n">
        <f aca="false">IF('Indicator Date'!AS135="","x",'Indicator Date'!AS135)</f>
        <v>2020</v>
      </c>
      <c r="AT135" s="225" t="n">
        <f aca="false">IF('Indicator Date'!AT135="","x",'Indicator Date'!AT135)</f>
        <v>2020</v>
      </c>
      <c r="AU135" s="225" t="str">
        <f aca="false">IF('Indicator Date'!AU135="","x",'Indicator Date'!AU135)</f>
        <v>x</v>
      </c>
      <c r="AV135" s="225" t="str">
        <f aca="false">IF('Indicator Date'!AV135="","x",'Indicator Date'!AV135)</f>
        <v>x</v>
      </c>
      <c r="AW135" s="225" t="str">
        <f aca="false">IF('Indicator Date'!AW135="","x",'Indicator Date'!AW135)</f>
        <v>x</v>
      </c>
      <c r="AX135" s="225" t="str">
        <f aca="false">IF('Indicator Date'!AX135="","x",'Indicator Date'!AX135)</f>
        <v>x</v>
      </c>
      <c r="AY135" s="225" t="str">
        <f aca="false">IF('Indicator Date'!AY135="","x",'Indicator Date'!AY135)</f>
        <v>x</v>
      </c>
      <c r="AZ135" s="225" t="n">
        <f aca="false">IF('Indicator Date'!AZ135="","x",'Indicator Date'!AZ135)</f>
        <v>2016</v>
      </c>
      <c r="BA135" s="225" t="n">
        <f aca="false">IF('Indicator Date'!BA135="","x",'Indicator Date'!BA135)</f>
        <v>2020</v>
      </c>
      <c r="BB135" s="225" t="n">
        <f aca="false">IF('Indicator Date'!BB135="","x",'Indicator Date'!BB135)</f>
        <v>2021</v>
      </c>
      <c r="BC135" s="225" t="n">
        <f aca="false">IF('Indicator Date'!BC135="","x",'Indicator Date'!BC135)</f>
        <v>2022</v>
      </c>
      <c r="BD135" s="225" t="n">
        <f aca="false">IF('Indicator Date'!BD135="","x",YEAR('Indicator Date'!BD135))</f>
        <v>2022</v>
      </c>
      <c r="BE135" s="225" t="n">
        <f aca="false">IF('Indicator Date'!BE135="","x",YEAR('Indicator Date'!BE135))</f>
        <v>2021</v>
      </c>
      <c r="BF135" s="225" t="n">
        <f aca="false">IF('Indicator Date'!BF135="","x",'Indicator Date'!BF135)</f>
        <v>2021</v>
      </c>
      <c r="BG135" s="225" t="n">
        <f aca="false">IF('Indicator Date'!BG135="","x",'Indicator Date'!BG135)</f>
        <v>2020</v>
      </c>
      <c r="BH135" s="225" t="n">
        <f aca="false">IF('Indicator Date'!BH135="","x",'Indicator Date'!BH135)</f>
        <v>2020</v>
      </c>
      <c r="BI135" s="225" t="n">
        <f aca="false">IF('Indicator Date'!BI135="","x",'Indicator Date'!BI135)</f>
        <v>2015</v>
      </c>
      <c r="BJ135" s="225" t="n">
        <f aca="false">IF('Indicator Date'!BJ135="","x",'Indicator Date'!BJ135)</f>
        <v>2019</v>
      </c>
      <c r="BK135" s="225" t="str">
        <f aca="false">IF('Indicator Date'!BK135="","x",'Indicator Date'!BK135)</f>
        <v>x</v>
      </c>
      <c r="BL135" s="225" t="n">
        <f aca="false">IF('Indicator Date'!BL135="","x",'Indicator Date'!BL135)</f>
        <v>2020</v>
      </c>
      <c r="BM135" s="225" t="n">
        <f aca="false">IF('Indicator Date'!BM135="","x",'Indicator Date'!BM135)</f>
        <v>2020</v>
      </c>
      <c r="BN135" s="225" t="n">
        <f aca="false">IF('Indicator Date'!BN135="","x",'Indicator Date'!BN135)</f>
        <v>2020</v>
      </c>
      <c r="BO135" s="225" t="n">
        <f aca="false">IF('Indicator Date'!BO135="","x",'Indicator Date'!BO135)</f>
        <v>2020</v>
      </c>
      <c r="BP135" s="225" t="n">
        <f aca="false">IF('Indicator Date'!BP135="","x",'Indicator Date'!BP135)</f>
        <v>2014</v>
      </c>
      <c r="BQ135" s="225" t="n">
        <f aca="false">IF('Indicator Date'!BQ135="","x",'Indicator Date'!BQ135)</f>
        <v>2020</v>
      </c>
      <c r="BR135" s="225" t="n">
        <f aca="false">IF('Indicator Date'!BR135="","x",'Indicator Date'!BR135)</f>
        <v>2020</v>
      </c>
      <c r="BS135" s="225" t="str">
        <f aca="false">IF('Indicator Date'!BS135="","x",'Indicator Date'!BS135)</f>
        <v>x</v>
      </c>
      <c r="BT135" s="225" t="n">
        <f aca="false">IF('Indicator Date'!BT135="","x",'Indicator Date'!BT135)</f>
        <v>2020</v>
      </c>
      <c r="BU135" s="225" t="n">
        <f aca="false">IF('Indicator Date'!BU135="","x",'Indicator Date'!BU135)</f>
        <v>2020</v>
      </c>
      <c r="BV135" s="225" t="n">
        <f aca="false">IF('Indicator Date'!BV135="","x",'Indicator Date'!BV135)</f>
        <v>2020</v>
      </c>
      <c r="BW135" s="225" t="str">
        <f aca="false">IF('Indicator Date'!BW135="","x",'Indicator Date'!BW135)</f>
        <v>x</v>
      </c>
      <c r="BX135" s="225" t="n">
        <f aca="false">IF('Indicator Date'!BX135="","x",'Indicator Date'!BX135)</f>
        <v>2017</v>
      </c>
      <c r="BY135" s="225" t="n">
        <f aca="false">IF('Indicator Date'!BY135="","x",'Indicator Date'!BY135)</f>
        <v>2020</v>
      </c>
      <c r="BZ135" s="225" t="n">
        <f aca="false">IF('Indicator Date'!BZ135="","x",'Indicator Date'!BZ135)</f>
        <v>2021</v>
      </c>
      <c r="CA135" s="225" t="n">
        <f aca="false">IF('Indicator Date'!CA135="","x",'Indicator Date'!CA135)</f>
        <v>2015</v>
      </c>
    </row>
    <row r="136" customFormat="false" ht="14.5" hidden="false" customHeight="false" outlineLevel="0" collapsed="false">
      <c r="A136" s="178" t="str">
        <f aca="false">'Indicator Data'!A138</f>
        <v>Panama</v>
      </c>
      <c r="B136" s="220" t="str">
        <f aca="false">'Indicator Data'!B138</f>
        <v>PAN</v>
      </c>
      <c r="C136" s="225" t="n">
        <f aca="false">IF('Indicator Date'!C136="","x",'Indicator Date'!C136)</f>
        <v>2015</v>
      </c>
      <c r="D136" s="225" t="n">
        <f aca="false">IF('Indicator Date'!D136="","x",'Indicator Date'!D136)</f>
        <v>2015</v>
      </c>
      <c r="E136" s="225" t="n">
        <f aca="false">IF('Indicator Date'!E136="","x",'Indicator Date'!E136)</f>
        <v>2015</v>
      </c>
      <c r="F136" s="225" t="n">
        <f aca="false">IF('Indicator Date'!F136="","x",'Indicator Date'!F136)</f>
        <v>2015</v>
      </c>
      <c r="G136" s="225" t="n">
        <f aca="false">IF('Indicator Date'!G136="","x",'Indicator Date'!G136)</f>
        <v>2015</v>
      </c>
      <c r="H136" s="225" t="n">
        <f aca="false">IF('Indicator Date'!H136="","x",'Indicator Date'!H136)</f>
        <v>2015</v>
      </c>
      <c r="I136" s="225" t="n">
        <f aca="false">IF('Indicator Date'!I136="","x",'Indicator Date'!I136)</f>
        <v>2015</v>
      </c>
      <c r="J136" s="225" t="n">
        <f aca="false">IF('Indicator Date'!J136="","x",'Indicator Date'!J136)</f>
        <v>2021</v>
      </c>
      <c r="K136" s="225" t="n">
        <f aca="false">IF('Indicator Date'!K136="","x",'Indicator Date'!K136)</f>
        <v>2021</v>
      </c>
      <c r="L136" s="225" t="n">
        <f aca="false">IF('Indicator Date'!L136="","x",'Indicator Date'!L136)</f>
        <v>2020</v>
      </c>
      <c r="M136" s="225" t="n">
        <f aca="false">IF('Indicator Date'!M136="","x",'Indicator Date'!M136)</f>
        <v>2015</v>
      </c>
      <c r="N136" s="225" t="n">
        <f aca="false">IF('Indicator Date'!N136="","x",'Indicator Date'!N136)</f>
        <v>2015</v>
      </c>
      <c r="O136" s="225" t="n">
        <f aca="false">IF('Indicator Date'!O136="","x",'Indicator Date'!O136)</f>
        <v>2015</v>
      </c>
      <c r="P136" s="225" t="n">
        <f aca="false">IF('Indicator Date'!P136="","x",'Indicator Date'!P136)</f>
        <v>2015</v>
      </c>
      <c r="Q136" s="225" t="n">
        <f aca="false">IF('Indicator Date'!Q136="","x",'Indicator Date'!Q136)</f>
        <v>2020</v>
      </c>
      <c r="R136" s="225" t="n">
        <f aca="false">IF('Indicator Date'!R136="","x",'Indicator Date'!R136)</f>
        <v>2020</v>
      </c>
      <c r="S136" s="225" t="n">
        <f aca="false">IF('Indicator Date'!S136="","x",'Indicator Date'!S136)</f>
        <v>2020</v>
      </c>
      <c r="T136" s="225" t="n">
        <f aca="false">IF('Indicator Date'!T136="","x",'Indicator Date'!T136)</f>
        <v>2020</v>
      </c>
      <c r="U136" s="225" t="n">
        <f aca="false">IF('Indicator Date'!U136="","x",'Indicator Date'!U136)</f>
        <v>2015</v>
      </c>
      <c r="V136" s="225" t="n">
        <f aca="false">IF('Indicator Date'!V136="","x",'Indicator Date'!V136)</f>
        <v>2015</v>
      </c>
      <c r="W136" s="225" t="n">
        <f aca="false">IF('Indicator Date'!W136="","x",'Indicator Date'!W136)</f>
        <v>2015</v>
      </c>
      <c r="X136" s="225" t="n">
        <f aca="false">IF('Indicator Date'!X136="","x",'Indicator Date'!X136)</f>
        <v>2020</v>
      </c>
      <c r="Y136" s="225" t="n">
        <f aca="false">IF('Indicator Date'!Y136="","x",'Indicator Date'!Y136)</f>
        <v>2020</v>
      </c>
      <c r="Z136" s="225" t="n">
        <f aca="false">IF('Indicator Date'!Z136="","x",'Indicator Date'!Z136)</f>
        <v>2020</v>
      </c>
      <c r="AA136" s="225" t="n">
        <f aca="false">IF('Indicator Date'!AA136="","x",'Indicator Date'!AA136)</f>
        <v>2010</v>
      </c>
      <c r="AB136" s="225" t="n">
        <f aca="false">IF('Indicator Date'!AB136="","x",'Indicator Date'!AB136)</f>
        <v>2020</v>
      </c>
      <c r="AC136" s="225" t="str">
        <f aca="false">IF('Indicator Date'!AC136="","x",'Indicator Date'!AC136)</f>
        <v>x</v>
      </c>
      <c r="AD136" s="225" t="n">
        <f aca="false">IF('Indicator Date'!AD136="","x",'Indicator Date'!AD136)</f>
        <v>2018</v>
      </c>
      <c r="AE136" s="225" t="n">
        <f aca="false">IF('Indicator Date'!AE136="","x",'Indicator Date'!AE136)</f>
        <v>2020</v>
      </c>
      <c r="AF136" s="225" t="n">
        <f aca="false">IF('Indicator Date'!AF136="","x",'Indicator Date'!AF136)</f>
        <v>2018</v>
      </c>
      <c r="AG136" s="225" t="n">
        <f aca="false">IF('Indicator Date'!AG136="","x",'Indicator Date'!AG136)</f>
        <v>2020</v>
      </c>
      <c r="AH136" s="225" t="n">
        <f aca="false">IF('Indicator Date'!AH136="","x",'Indicator Date'!AH136)</f>
        <v>2022</v>
      </c>
      <c r="AI136" s="225" t="n">
        <f aca="false">IF('Indicator Date'!AI136="","x",'Indicator Date'!AI136)</f>
        <v>2021</v>
      </c>
      <c r="AJ136" s="225" t="n">
        <f aca="false">IF('Indicator Date'!AJ136="","x",'Indicator Date'!AJ136)</f>
        <v>2021</v>
      </c>
      <c r="AK136" s="225" t="n">
        <f aca="false">IF('Indicator Date'!AK136="","x",'Indicator Date'!AK136)</f>
        <v>2019</v>
      </c>
      <c r="AL136" s="225" t="str">
        <f aca="false">IF('Indicator Date'!AL136="","x",RIGHT('Indicator Date'!AL136,4))</f>
        <v>x</v>
      </c>
      <c r="AM136" s="225" t="n">
        <f aca="false">IF('Indicator Date'!AM136="","x",'Indicator Date'!AM136)</f>
        <v>2022</v>
      </c>
      <c r="AN136" s="225" t="n">
        <f aca="false">IF('Indicator Date'!AN136="","x",'Indicator Date'!AN136)</f>
        <v>2019</v>
      </c>
      <c r="AO136" s="225" t="n">
        <f aca="false">IF('Indicator Date'!AO136="","x",'Indicator Date'!AO136)</f>
        <v>2020</v>
      </c>
      <c r="AP136" s="225" t="n">
        <f aca="false">IF('Indicator Date'!AP136="","x",'Indicator Date'!AP136)</f>
        <v>2020</v>
      </c>
      <c r="AQ136" s="225" t="n">
        <f aca="false">IF('Indicator Date'!AQ136="","x",'Indicator Date'!AQ136)</f>
        <v>2020</v>
      </c>
      <c r="AR136" s="225" t="n">
        <f aca="false">IF('Indicator Date'!AR136="","x",'Indicator Date'!AR136)</f>
        <v>2020</v>
      </c>
      <c r="AS136" s="225" t="n">
        <f aca="false">IF('Indicator Date'!AS136="","x",'Indicator Date'!AS136)</f>
        <v>2019</v>
      </c>
      <c r="AT136" s="225" t="n">
        <f aca="false">IF('Indicator Date'!AT136="","x",'Indicator Date'!AT136)</f>
        <v>2020</v>
      </c>
      <c r="AU136" s="225" t="n">
        <f aca="false">IF('Indicator Date'!AU136="","x",'Indicator Date'!AU136)</f>
        <v>2020</v>
      </c>
      <c r="AV136" s="225" t="n">
        <f aca="false">IF('Indicator Date'!AV136="","x",'Indicator Date'!AV136)</f>
        <v>2020</v>
      </c>
      <c r="AW136" s="225" t="n">
        <f aca="false">IF('Indicator Date'!AW136="","x",'Indicator Date'!AW136)</f>
        <v>2020</v>
      </c>
      <c r="AX136" s="225" t="n">
        <f aca="false">IF('Indicator Date'!AX136="","x",'Indicator Date'!AX136)</f>
        <v>2020</v>
      </c>
      <c r="AY136" s="225" t="n">
        <f aca="false">IF('Indicator Date'!AY136="","x",'Indicator Date'!AY136)</f>
        <v>2019</v>
      </c>
      <c r="AZ136" s="225" t="n">
        <f aca="false">IF('Indicator Date'!AZ136="","x",'Indicator Date'!AZ136)</f>
        <v>2019</v>
      </c>
      <c r="BA136" s="225" t="n">
        <f aca="false">IF('Indicator Date'!BA136="","x",'Indicator Date'!BA136)</f>
        <v>2020</v>
      </c>
      <c r="BB136" s="225" t="n">
        <f aca="false">IF('Indicator Date'!BB136="","x",'Indicator Date'!BB136)</f>
        <v>2021</v>
      </c>
      <c r="BC136" s="225" t="n">
        <f aca="false">IF('Indicator Date'!BC136="","x",'Indicator Date'!BC136)</f>
        <v>2022</v>
      </c>
      <c r="BD136" s="225" t="n">
        <f aca="false">IF('Indicator Date'!BD136="","x",YEAR('Indicator Date'!BD136))</f>
        <v>2022</v>
      </c>
      <c r="BE136" s="225" t="n">
        <f aca="false">IF('Indicator Date'!BE136="","x",YEAR('Indicator Date'!BE136))</f>
        <v>2021</v>
      </c>
      <c r="BF136" s="225" t="n">
        <f aca="false">IF('Indicator Date'!BF136="","x",'Indicator Date'!BF136)</f>
        <v>2021</v>
      </c>
      <c r="BG136" s="225" t="n">
        <f aca="false">IF('Indicator Date'!BG136="","x",'Indicator Date'!BG136)</f>
        <v>2020</v>
      </c>
      <c r="BH136" s="225" t="n">
        <f aca="false">IF('Indicator Date'!BH136="","x",'Indicator Date'!BH136)</f>
        <v>2020</v>
      </c>
      <c r="BI136" s="225" t="n">
        <f aca="false">IF('Indicator Date'!BI136="","x",'Indicator Date'!BI136)</f>
        <v>2013</v>
      </c>
      <c r="BJ136" s="225" t="n">
        <f aca="false">IF('Indicator Date'!BJ136="","x",'Indicator Date'!BJ136)</f>
        <v>2020</v>
      </c>
      <c r="BK136" s="225" t="n">
        <f aca="false">IF('Indicator Date'!BK136="","x",'Indicator Date'!BK136)</f>
        <v>2021</v>
      </c>
      <c r="BL136" s="225" t="n">
        <f aca="false">IF('Indicator Date'!BL136="","x",'Indicator Date'!BL136)</f>
        <v>2020</v>
      </c>
      <c r="BM136" s="225" t="n">
        <f aca="false">IF('Indicator Date'!BM136="","x",'Indicator Date'!BM136)</f>
        <v>2019</v>
      </c>
      <c r="BN136" s="225" t="n">
        <f aca="false">IF('Indicator Date'!BN136="","x",'Indicator Date'!BN136)</f>
        <v>2020</v>
      </c>
      <c r="BO136" s="225" t="n">
        <f aca="false">IF('Indicator Date'!BO136="","x",'Indicator Date'!BO136)</f>
        <v>2020</v>
      </c>
      <c r="BP136" s="225" t="n">
        <f aca="false">IF('Indicator Date'!BP136="","x",'Indicator Date'!BP136)</f>
        <v>2014</v>
      </c>
      <c r="BQ136" s="225" t="n">
        <f aca="false">IF('Indicator Date'!BQ136="","x",'Indicator Date'!BQ136)</f>
        <v>2020</v>
      </c>
      <c r="BR136" s="225" t="n">
        <f aca="false">IF('Indicator Date'!BR136="","x",'Indicator Date'!BR136)</f>
        <v>2020</v>
      </c>
      <c r="BS136" s="225" t="n">
        <f aca="false">IF('Indicator Date'!BS136="","x",'Indicator Date'!BS136)</f>
        <v>2016</v>
      </c>
      <c r="BT136" s="225" t="n">
        <f aca="false">IF('Indicator Date'!BT136="","x",'Indicator Date'!BT136)</f>
        <v>2020</v>
      </c>
      <c r="BU136" s="225" t="n">
        <f aca="false">IF('Indicator Date'!BU136="","x",'Indicator Date'!BU136)</f>
        <v>2020</v>
      </c>
      <c r="BV136" s="225" t="n">
        <f aca="false">IF('Indicator Date'!BV136="","x",'Indicator Date'!BV136)</f>
        <v>2020</v>
      </c>
      <c r="BW136" s="225" t="n">
        <f aca="false">IF('Indicator Date'!BW136="","x",'Indicator Date'!BW136)</f>
        <v>2019</v>
      </c>
      <c r="BX136" s="225" t="n">
        <f aca="false">IF('Indicator Date'!BX136="","x",'Indicator Date'!BX136)</f>
        <v>2017</v>
      </c>
      <c r="BY136" s="225" t="n">
        <f aca="false">IF('Indicator Date'!BY136="","x",'Indicator Date'!BY136)</f>
        <v>2020</v>
      </c>
      <c r="BZ136" s="225" t="n">
        <f aca="false">IF('Indicator Date'!BZ136="","x",'Indicator Date'!BZ136)</f>
        <v>2021</v>
      </c>
      <c r="CA136" s="225" t="n">
        <f aca="false">IF('Indicator Date'!CA136="","x",'Indicator Date'!CA136)</f>
        <v>2015</v>
      </c>
    </row>
    <row r="137" customFormat="false" ht="14.5" hidden="false" customHeight="false" outlineLevel="0" collapsed="false">
      <c r="A137" s="178" t="str">
        <f aca="false">'Indicator Data'!A139</f>
        <v>Papua New Guinea</v>
      </c>
      <c r="B137" s="220" t="str">
        <f aca="false">'Indicator Data'!B139</f>
        <v>PNG</v>
      </c>
      <c r="C137" s="225" t="n">
        <f aca="false">IF('Indicator Date'!C137="","x",'Indicator Date'!C137)</f>
        <v>2015</v>
      </c>
      <c r="D137" s="225" t="n">
        <f aca="false">IF('Indicator Date'!D137="","x",'Indicator Date'!D137)</f>
        <v>2015</v>
      </c>
      <c r="E137" s="225" t="n">
        <f aca="false">IF('Indicator Date'!E137="","x",'Indicator Date'!E137)</f>
        <v>2015</v>
      </c>
      <c r="F137" s="225" t="n">
        <f aca="false">IF('Indicator Date'!F137="","x",'Indicator Date'!F137)</f>
        <v>2015</v>
      </c>
      <c r="G137" s="225" t="n">
        <f aca="false">IF('Indicator Date'!G137="","x",'Indicator Date'!G137)</f>
        <v>2015</v>
      </c>
      <c r="H137" s="225" t="n">
        <f aca="false">IF('Indicator Date'!H137="","x",'Indicator Date'!H137)</f>
        <v>2015</v>
      </c>
      <c r="I137" s="225" t="n">
        <f aca="false">IF('Indicator Date'!I137="","x",'Indicator Date'!I137)</f>
        <v>2015</v>
      </c>
      <c r="J137" s="225" t="n">
        <f aca="false">IF('Indicator Date'!J137="","x",'Indicator Date'!J137)</f>
        <v>2021</v>
      </c>
      <c r="K137" s="225" t="n">
        <f aca="false">IF('Indicator Date'!K137="","x",'Indicator Date'!K137)</f>
        <v>2021</v>
      </c>
      <c r="L137" s="225" t="n">
        <f aca="false">IF('Indicator Date'!L137="","x",'Indicator Date'!L137)</f>
        <v>2020</v>
      </c>
      <c r="M137" s="225" t="n">
        <f aca="false">IF('Indicator Date'!M137="","x",'Indicator Date'!M137)</f>
        <v>2015</v>
      </c>
      <c r="N137" s="225" t="n">
        <f aca="false">IF('Indicator Date'!N137="","x",'Indicator Date'!N137)</f>
        <v>2015</v>
      </c>
      <c r="O137" s="225" t="n">
        <f aca="false">IF('Indicator Date'!O137="","x",'Indicator Date'!O137)</f>
        <v>2015</v>
      </c>
      <c r="P137" s="225" t="n">
        <f aca="false">IF('Indicator Date'!P137="","x",'Indicator Date'!P137)</f>
        <v>2015</v>
      </c>
      <c r="Q137" s="225" t="n">
        <f aca="false">IF('Indicator Date'!Q137="","x",'Indicator Date'!Q137)</f>
        <v>2020</v>
      </c>
      <c r="R137" s="225" t="n">
        <f aca="false">IF('Indicator Date'!R137="","x",'Indicator Date'!R137)</f>
        <v>2020</v>
      </c>
      <c r="S137" s="225" t="n">
        <f aca="false">IF('Indicator Date'!S137="","x",'Indicator Date'!S137)</f>
        <v>2020</v>
      </c>
      <c r="T137" s="225" t="n">
        <f aca="false">IF('Indicator Date'!T137="","x",'Indicator Date'!T137)</f>
        <v>2020</v>
      </c>
      <c r="U137" s="225" t="n">
        <f aca="false">IF('Indicator Date'!U137="","x",'Indicator Date'!U137)</f>
        <v>2015</v>
      </c>
      <c r="V137" s="225" t="n">
        <f aca="false">IF('Indicator Date'!V137="","x",'Indicator Date'!V137)</f>
        <v>2015</v>
      </c>
      <c r="W137" s="225" t="n">
        <f aca="false">IF('Indicator Date'!W137="","x",'Indicator Date'!W137)</f>
        <v>2015</v>
      </c>
      <c r="X137" s="225" t="n">
        <f aca="false">IF('Indicator Date'!X137="","x",'Indicator Date'!X137)</f>
        <v>2020</v>
      </c>
      <c r="Y137" s="225" t="n">
        <f aca="false">IF('Indicator Date'!Y137="","x",'Indicator Date'!Y137)</f>
        <v>2020</v>
      </c>
      <c r="Z137" s="225" t="n">
        <f aca="false">IF('Indicator Date'!Z137="","x",'Indicator Date'!Z137)</f>
        <v>2020</v>
      </c>
      <c r="AA137" s="225" t="str">
        <f aca="false">IF('Indicator Date'!AA137="","x",'Indicator Date'!AA137)</f>
        <v>x</v>
      </c>
      <c r="AB137" s="225" t="n">
        <f aca="false">IF('Indicator Date'!AB137="","x",'Indicator Date'!AB137)</f>
        <v>2020</v>
      </c>
      <c r="AC137" s="225" t="n">
        <f aca="false">IF('Indicator Date'!AC137="","x",'Indicator Date'!AC137)</f>
        <v>2020</v>
      </c>
      <c r="AD137" s="225" t="n">
        <f aca="false">IF('Indicator Date'!AD137="","x",'Indicator Date'!AD137)</f>
        <v>2018</v>
      </c>
      <c r="AE137" s="225" t="n">
        <f aca="false">IF('Indicator Date'!AE137="","x",'Indicator Date'!AE137)</f>
        <v>2018</v>
      </c>
      <c r="AF137" s="225" t="str">
        <f aca="false">IF('Indicator Date'!AF137="","x",'Indicator Date'!AF137)</f>
        <v>x</v>
      </c>
      <c r="AG137" s="225" t="n">
        <f aca="false">IF('Indicator Date'!AG137="","x",'Indicator Date'!AG137)</f>
        <v>2020</v>
      </c>
      <c r="AH137" s="225" t="n">
        <f aca="false">IF('Indicator Date'!AH137="","x",'Indicator Date'!AH137)</f>
        <v>2022</v>
      </c>
      <c r="AI137" s="225" t="n">
        <f aca="false">IF('Indicator Date'!AI137="","x",'Indicator Date'!AI137)</f>
        <v>2021</v>
      </c>
      <c r="AJ137" s="225" t="n">
        <f aca="false">IF('Indicator Date'!AJ137="","x",'Indicator Date'!AJ137)</f>
        <v>2021</v>
      </c>
      <c r="AK137" s="225" t="n">
        <f aca="false">IF('Indicator Date'!AK137="","x",'Indicator Date'!AK137)</f>
        <v>2019</v>
      </c>
      <c r="AL137" s="225" t="str">
        <f aca="false">IF('Indicator Date'!AL137="","x",RIGHT('Indicator Date'!AL137,4))</f>
        <v>2018</v>
      </c>
      <c r="AM137" s="225" t="n">
        <f aca="false">IF('Indicator Date'!AM137="","x",'Indicator Date'!AM137)</f>
        <v>2022</v>
      </c>
      <c r="AN137" s="225" t="n">
        <f aca="false">IF('Indicator Date'!AN137="","x",'Indicator Date'!AN137)</f>
        <v>2019</v>
      </c>
      <c r="AO137" s="225" t="n">
        <f aca="false">IF('Indicator Date'!AO137="","x",'Indicator Date'!AO137)</f>
        <v>2020</v>
      </c>
      <c r="AP137" s="225" t="n">
        <f aca="false">IF('Indicator Date'!AP137="","x",'Indicator Date'!AP137)</f>
        <v>2020</v>
      </c>
      <c r="AQ137" s="225" t="n">
        <f aca="false">IF('Indicator Date'!AQ137="","x",'Indicator Date'!AQ137)</f>
        <v>2020</v>
      </c>
      <c r="AR137" s="225" t="n">
        <f aca="false">IF('Indicator Date'!AR137="","x",'Indicator Date'!AR137)</f>
        <v>2020</v>
      </c>
      <c r="AS137" s="225" t="n">
        <f aca="false">IF('Indicator Date'!AS137="","x",'Indicator Date'!AS137)</f>
        <v>2010</v>
      </c>
      <c r="AT137" s="225" t="n">
        <f aca="false">IF('Indicator Date'!AT137="","x",'Indicator Date'!AT137)</f>
        <v>2020</v>
      </c>
      <c r="AU137" s="225" t="n">
        <f aca="false">IF('Indicator Date'!AU137="","x",'Indicator Date'!AU137)</f>
        <v>2020</v>
      </c>
      <c r="AV137" s="225" t="n">
        <f aca="false">IF('Indicator Date'!AV137="","x",'Indicator Date'!AV137)</f>
        <v>2020</v>
      </c>
      <c r="AW137" s="225" t="n">
        <f aca="false">IF('Indicator Date'!AW137="","x",'Indicator Date'!AW137)</f>
        <v>2020</v>
      </c>
      <c r="AX137" s="225" t="n">
        <f aca="false">IF('Indicator Date'!AX137="","x",'Indicator Date'!AX137)</f>
        <v>2020</v>
      </c>
      <c r="AY137" s="225" t="n">
        <f aca="false">IF('Indicator Date'!AY137="","x",'Indicator Date'!AY137)</f>
        <v>2019</v>
      </c>
      <c r="AZ137" s="225" t="n">
        <f aca="false">IF('Indicator Date'!AZ137="","x",'Indicator Date'!AZ137)</f>
        <v>2009</v>
      </c>
      <c r="BA137" s="225" t="n">
        <f aca="false">IF('Indicator Date'!BA137="","x",'Indicator Date'!BA137)</f>
        <v>2020</v>
      </c>
      <c r="BB137" s="225" t="n">
        <f aca="false">IF('Indicator Date'!BB137="","x",'Indicator Date'!BB137)</f>
        <v>2021</v>
      </c>
      <c r="BC137" s="225" t="n">
        <f aca="false">IF('Indicator Date'!BC137="","x",'Indicator Date'!BC137)</f>
        <v>2022</v>
      </c>
      <c r="BD137" s="225" t="n">
        <f aca="false">IF('Indicator Date'!BD137="","x",YEAR('Indicator Date'!BD137))</f>
        <v>2022</v>
      </c>
      <c r="BE137" s="225" t="n">
        <f aca="false">IF('Indicator Date'!BE137="","x",YEAR('Indicator Date'!BE137))</f>
        <v>2021</v>
      </c>
      <c r="BF137" s="225" t="n">
        <f aca="false">IF('Indicator Date'!BF137="","x",'Indicator Date'!BF137)</f>
        <v>2021</v>
      </c>
      <c r="BG137" s="225" t="n">
        <f aca="false">IF('Indicator Date'!BG137="","x",'Indicator Date'!BG137)</f>
        <v>2020</v>
      </c>
      <c r="BH137" s="225" t="n">
        <f aca="false">IF('Indicator Date'!BH137="","x",'Indicator Date'!BH137)</f>
        <v>2020</v>
      </c>
      <c r="BI137" s="225" t="n">
        <f aca="false">IF('Indicator Date'!BI137="","x",'Indicator Date'!BI137)</f>
        <v>2013</v>
      </c>
      <c r="BJ137" s="225" t="n">
        <f aca="false">IF('Indicator Date'!BJ137="","x",'Indicator Date'!BJ137)</f>
        <v>2020</v>
      </c>
      <c r="BK137" s="225" t="n">
        <f aca="false">IF('Indicator Date'!BK137="","x",'Indicator Date'!BK137)</f>
        <v>2021</v>
      </c>
      <c r="BL137" s="225" t="n">
        <f aca="false">IF('Indicator Date'!BL137="","x",'Indicator Date'!BL137)</f>
        <v>2020</v>
      </c>
      <c r="BM137" s="225" t="n">
        <f aca="false">IF('Indicator Date'!BM137="","x",'Indicator Date'!BM137)</f>
        <v>2010</v>
      </c>
      <c r="BN137" s="225" t="n">
        <f aca="false">IF('Indicator Date'!BN137="","x",'Indicator Date'!BN137)</f>
        <v>2017</v>
      </c>
      <c r="BO137" s="225" t="n">
        <f aca="false">IF('Indicator Date'!BO137="","x",'Indicator Date'!BO137)</f>
        <v>2020</v>
      </c>
      <c r="BP137" s="225" t="n">
        <f aca="false">IF('Indicator Date'!BP137="","x",'Indicator Date'!BP137)</f>
        <v>2014</v>
      </c>
      <c r="BQ137" s="225" t="n">
        <f aca="false">IF('Indicator Date'!BQ137="","x",'Indicator Date'!BQ137)</f>
        <v>2020</v>
      </c>
      <c r="BR137" s="225" t="n">
        <f aca="false">IF('Indicator Date'!BR137="","x",'Indicator Date'!BR137)</f>
        <v>2020</v>
      </c>
      <c r="BS137" s="225" t="n">
        <f aca="false">IF('Indicator Date'!BS137="","x",'Indicator Date'!BS137)</f>
        <v>2010</v>
      </c>
      <c r="BT137" s="225" t="n">
        <f aca="false">IF('Indicator Date'!BT137="","x",'Indicator Date'!BT137)</f>
        <v>2020</v>
      </c>
      <c r="BU137" s="225" t="n">
        <f aca="false">IF('Indicator Date'!BU137="","x",'Indicator Date'!BU137)</f>
        <v>2020</v>
      </c>
      <c r="BV137" s="225" t="n">
        <f aca="false">IF('Indicator Date'!BV137="","x",'Indicator Date'!BV137)</f>
        <v>2020</v>
      </c>
      <c r="BW137" s="225" t="n">
        <f aca="false">IF('Indicator Date'!BW137="","x",'Indicator Date'!BW137)</f>
        <v>2019</v>
      </c>
      <c r="BX137" s="225" t="n">
        <f aca="false">IF('Indicator Date'!BX137="","x",'Indicator Date'!BX137)</f>
        <v>2017</v>
      </c>
      <c r="BY137" s="225" t="n">
        <f aca="false">IF('Indicator Date'!BY137="","x",'Indicator Date'!BY137)</f>
        <v>2020</v>
      </c>
      <c r="BZ137" s="225" t="n">
        <f aca="false">IF('Indicator Date'!BZ137="","x",'Indicator Date'!BZ137)</f>
        <v>2021</v>
      </c>
      <c r="CA137" s="225" t="n">
        <f aca="false">IF('Indicator Date'!CA137="","x",'Indicator Date'!CA137)</f>
        <v>2015</v>
      </c>
    </row>
    <row r="138" customFormat="false" ht="14.5" hidden="false" customHeight="false" outlineLevel="0" collapsed="false">
      <c r="A138" s="178" t="str">
        <f aca="false">'Indicator Data'!A140</f>
        <v>Paraguay</v>
      </c>
      <c r="B138" s="220" t="str">
        <f aca="false">'Indicator Data'!B140</f>
        <v>PRY</v>
      </c>
      <c r="C138" s="225" t="n">
        <f aca="false">IF('Indicator Date'!C138="","x",'Indicator Date'!C138)</f>
        <v>2015</v>
      </c>
      <c r="D138" s="225" t="n">
        <f aca="false">IF('Indicator Date'!D138="","x",'Indicator Date'!D138)</f>
        <v>2015</v>
      </c>
      <c r="E138" s="225" t="n">
        <f aca="false">IF('Indicator Date'!E138="","x",'Indicator Date'!E138)</f>
        <v>2015</v>
      </c>
      <c r="F138" s="225" t="n">
        <f aca="false">IF('Indicator Date'!F138="","x",'Indicator Date'!F138)</f>
        <v>2015</v>
      </c>
      <c r="G138" s="225" t="n">
        <f aca="false">IF('Indicator Date'!G138="","x",'Indicator Date'!G138)</f>
        <v>2015</v>
      </c>
      <c r="H138" s="225" t="n">
        <f aca="false">IF('Indicator Date'!H138="","x",'Indicator Date'!H138)</f>
        <v>2015</v>
      </c>
      <c r="I138" s="225" t="n">
        <f aca="false">IF('Indicator Date'!I138="","x",'Indicator Date'!I138)</f>
        <v>2015</v>
      </c>
      <c r="J138" s="225" t="n">
        <f aca="false">IF('Indicator Date'!J138="","x",'Indicator Date'!J138)</f>
        <v>2021</v>
      </c>
      <c r="K138" s="225" t="n">
        <f aca="false">IF('Indicator Date'!K138="","x",'Indicator Date'!K138)</f>
        <v>2021</v>
      </c>
      <c r="L138" s="225" t="n">
        <f aca="false">IF('Indicator Date'!L138="","x",'Indicator Date'!L138)</f>
        <v>2020</v>
      </c>
      <c r="M138" s="225" t="n">
        <f aca="false">IF('Indicator Date'!M138="","x",'Indicator Date'!M138)</f>
        <v>2015</v>
      </c>
      <c r="N138" s="225" t="n">
        <f aca="false">IF('Indicator Date'!N138="","x",'Indicator Date'!N138)</f>
        <v>2015</v>
      </c>
      <c r="O138" s="225" t="n">
        <f aca="false">IF('Indicator Date'!O138="","x",'Indicator Date'!O138)</f>
        <v>2015</v>
      </c>
      <c r="P138" s="225" t="n">
        <f aca="false">IF('Indicator Date'!P138="","x",'Indicator Date'!P138)</f>
        <v>2015</v>
      </c>
      <c r="Q138" s="225" t="n">
        <f aca="false">IF('Indicator Date'!Q138="","x",'Indicator Date'!Q138)</f>
        <v>2020</v>
      </c>
      <c r="R138" s="225" t="n">
        <f aca="false">IF('Indicator Date'!R138="","x",'Indicator Date'!R138)</f>
        <v>2020</v>
      </c>
      <c r="S138" s="225" t="n">
        <f aca="false">IF('Indicator Date'!S138="","x",'Indicator Date'!S138)</f>
        <v>2020</v>
      </c>
      <c r="T138" s="225" t="n">
        <f aca="false">IF('Indicator Date'!T138="","x",'Indicator Date'!T138)</f>
        <v>2020</v>
      </c>
      <c r="U138" s="225" t="n">
        <f aca="false">IF('Indicator Date'!U138="","x",'Indicator Date'!U138)</f>
        <v>2015</v>
      </c>
      <c r="V138" s="225" t="n">
        <f aca="false">IF('Indicator Date'!V138="","x",'Indicator Date'!V138)</f>
        <v>2015</v>
      </c>
      <c r="W138" s="225" t="n">
        <f aca="false">IF('Indicator Date'!W138="","x",'Indicator Date'!W138)</f>
        <v>2015</v>
      </c>
      <c r="X138" s="225" t="n">
        <f aca="false">IF('Indicator Date'!X138="","x",'Indicator Date'!X138)</f>
        <v>2020</v>
      </c>
      <c r="Y138" s="225" t="n">
        <f aca="false">IF('Indicator Date'!Y138="","x",'Indicator Date'!Y138)</f>
        <v>2020</v>
      </c>
      <c r="Z138" s="225" t="n">
        <f aca="false">IF('Indicator Date'!Z138="","x",'Indicator Date'!Z138)</f>
        <v>2020</v>
      </c>
      <c r="AA138" s="225" t="n">
        <f aca="false">IF('Indicator Date'!AA138="","x",'Indicator Date'!AA138)</f>
        <v>2002</v>
      </c>
      <c r="AB138" s="225" t="n">
        <f aca="false">IF('Indicator Date'!AB138="","x",'Indicator Date'!AB138)</f>
        <v>2020</v>
      </c>
      <c r="AC138" s="225" t="n">
        <f aca="false">IF('Indicator Date'!AC138="","x",'Indicator Date'!AC138)</f>
        <v>2020</v>
      </c>
      <c r="AD138" s="225" t="n">
        <f aca="false">IF('Indicator Date'!AD138="","x",'Indicator Date'!AD138)</f>
        <v>2019</v>
      </c>
      <c r="AE138" s="225" t="n">
        <f aca="false">IF('Indicator Date'!AE138="","x",'Indicator Date'!AE138)</f>
        <v>2020</v>
      </c>
      <c r="AF138" s="225" t="n">
        <f aca="false">IF('Indicator Date'!AF138="","x",'Indicator Date'!AF138)</f>
        <v>2018</v>
      </c>
      <c r="AG138" s="225" t="n">
        <f aca="false">IF('Indicator Date'!AG138="","x",'Indicator Date'!AG138)</f>
        <v>2020</v>
      </c>
      <c r="AH138" s="225" t="n">
        <f aca="false">IF('Indicator Date'!AH138="","x",'Indicator Date'!AH138)</f>
        <v>2022</v>
      </c>
      <c r="AI138" s="225" t="n">
        <f aca="false">IF('Indicator Date'!AI138="","x",'Indicator Date'!AI138)</f>
        <v>2021</v>
      </c>
      <c r="AJ138" s="225" t="n">
        <f aca="false">IF('Indicator Date'!AJ138="","x",'Indicator Date'!AJ138)</f>
        <v>2021</v>
      </c>
      <c r="AK138" s="225" t="n">
        <f aca="false">IF('Indicator Date'!AK138="","x",'Indicator Date'!AK138)</f>
        <v>2019</v>
      </c>
      <c r="AL138" s="225" t="str">
        <f aca="false">IF('Indicator Date'!AL138="","x",RIGHT('Indicator Date'!AL138,4))</f>
        <v>2016</v>
      </c>
      <c r="AM138" s="225" t="n">
        <f aca="false">IF('Indicator Date'!AM138="","x",'Indicator Date'!AM138)</f>
        <v>2022</v>
      </c>
      <c r="AN138" s="225" t="n">
        <f aca="false">IF('Indicator Date'!AN138="","x",'Indicator Date'!AN138)</f>
        <v>2019</v>
      </c>
      <c r="AO138" s="225" t="n">
        <f aca="false">IF('Indicator Date'!AO138="","x",'Indicator Date'!AO138)</f>
        <v>2020</v>
      </c>
      <c r="AP138" s="225" t="n">
        <f aca="false">IF('Indicator Date'!AP138="","x",'Indicator Date'!AP138)</f>
        <v>2020</v>
      </c>
      <c r="AQ138" s="225" t="n">
        <f aca="false">IF('Indicator Date'!AQ138="","x",'Indicator Date'!AQ138)</f>
        <v>2020</v>
      </c>
      <c r="AR138" s="225" t="n">
        <f aca="false">IF('Indicator Date'!AR138="","x",'Indicator Date'!AR138)</f>
        <v>2020</v>
      </c>
      <c r="AS138" s="225" t="n">
        <f aca="false">IF('Indicator Date'!AS138="","x",'Indicator Date'!AS138)</f>
        <v>2016</v>
      </c>
      <c r="AT138" s="225" t="n">
        <f aca="false">IF('Indicator Date'!AT138="","x",'Indicator Date'!AT138)</f>
        <v>2020</v>
      </c>
      <c r="AU138" s="225" t="n">
        <f aca="false">IF('Indicator Date'!AU138="","x",'Indicator Date'!AU138)</f>
        <v>2020</v>
      </c>
      <c r="AV138" s="225" t="n">
        <f aca="false">IF('Indicator Date'!AV138="","x",'Indicator Date'!AV138)</f>
        <v>2020</v>
      </c>
      <c r="AW138" s="225" t="n">
        <f aca="false">IF('Indicator Date'!AW138="","x",'Indicator Date'!AW138)</f>
        <v>2020</v>
      </c>
      <c r="AX138" s="225" t="n">
        <f aca="false">IF('Indicator Date'!AX138="","x",'Indicator Date'!AX138)</f>
        <v>2020</v>
      </c>
      <c r="AY138" s="225" t="n">
        <f aca="false">IF('Indicator Date'!AY138="","x",'Indicator Date'!AY138)</f>
        <v>2019</v>
      </c>
      <c r="AZ138" s="225" t="n">
        <f aca="false">IF('Indicator Date'!AZ138="","x",'Indicator Date'!AZ138)</f>
        <v>2020</v>
      </c>
      <c r="BA138" s="225" t="n">
        <f aca="false">IF('Indicator Date'!BA138="","x",'Indicator Date'!BA138)</f>
        <v>2020</v>
      </c>
      <c r="BB138" s="225" t="n">
        <f aca="false">IF('Indicator Date'!BB138="","x",'Indicator Date'!BB138)</f>
        <v>2021</v>
      </c>
      <c r="BC138" s="225" t="n">
        <f aca="false">IF('Indicator Date'!BC138="","x",'Indicator Date'!BC138)</f>
        <v>2022</v>
      </c>
      <c r="BD138" s="225" t="n">
        <f aca="false">IF('Indicator Date'!BD138="","x",YEAR('Indicator Date'!BD138))</f>
        <v>2022</v>
      </c>
      <c r="BE138" s="225" t="n">
        <f aca="false">IF('Indicator Date'!BE138="","x",YEAR('Indicator Date'!BE138))</f>
        <v>2021</v>
      </c>
      <c r="BF138" s="225" t="n">
        <f aca="false">IF('Indicator Date'!BF138="","x",'Indicator Date'!BF138)</f>
        <v>2021</v>
      </c>
      <c r="BG138" s="225" t="n">
        <f aca="false">IF('Indicator Date'!BG138="","x",'Indicator Date'!BG138)</f>
        <v>2020</v>
      </c>
      <c r="BH138" s="225" t="n">
        <f aca="false">IF('Indicator Date'!BH138="","x",'Indicator Date'!BH138)</f>
        <v>2020</v>
      </c>
      <c r="BI138" s="225" t="n">
        <f aca="false">IF('Indicator Date'!BI138="","x",'Indicator Date'!BI138)</f>
        <v>2013</v>
      </c>
      <c r="BJ138" s="225" t="n">
        <f aca="false">IF('Indicator Date'!BJ138="","x",'Indicator Date'!BJ138)</f>
        <v>2020</v>
      </c>
      <c r="BK138" s="225" t="n">
        <f aca="false">IF('Indicator Date'!BK138="","x",'Indicator Date'!BK138)</f>
        <v>2021</v>
      </c>
      <c r="BL138" s="225" t="n">
        <f aca="false">IF('Indicator Date'!BL138="","x",'Indicator Date'!BL138)</f>
        <v>2020</v>
      </c>
      <c r="BM138" s="225" t="n">
        <f aca="false">IF('Indicator Date'!BM138="","x",'Indicator Date'!BM138)</f>
        <v>2020</v>
      </c>
      <c r="BN138" s="225" t="n">
        <f aca="false">IF('Indicator Date'!BN138="","x",'Indicator Date'!BN138)</f>
        <v>2020</v>
      </c>
      <c r="BO138" s="225" t="n">
        <f aca="false">IF('Indicator Date'!BO138="","x",'Indicator Date'!BO138)</f>
        <v>2020</v>
      </c>
      <c r="BP138" s="225" t="n">
        <f aca="false">IF('Indicator Date'!BP138="","x",'Indicator Date'!BP138)</f>
        <v>2014</v>
      </c>
      <c r="BQ138" s="225" t="n">
        <f aca="false">IF('Indicator Date'!BQ138="","x",'Indicator Date'!BQ138)</f>
        <v>2020</v>
      </c>
      <c r="BR138" s="225" t="n">
        <f aca="false">IF('Indicator Date'!BR138="","x",'Indicator Date'!BR138)</f>
        <v>2020</v>
      </c>
      <c r="BS138" s="225" t="n">
        <f aca="false">IF('Indicator Date'!BS138="","x",'Indicator Date'!BS138)</f>
        <v>2018</v>
      </c>
      <c r="BT138" s="225" t="n">
        <f aca="false">IF('Indicator Date'!BT138="","x",'Indicator Date'!BT138)</f>
        <v>2020</v>
      </c>
      <c r="BU138" s="225" t="n">
        <f aca="false">IF('Indicator Date'!BU138="","x",'Indicator Date'!BU138)</f>
        <v>2020</v>
      </c>
      <c r="BV138" s="225" t="n">
        <f aca="false">IF('Indicator Date'!BV138="","x",'Indicator Date'!BV138)</f>
        <v>2020</v>
      </c>
      <c r="BW138" s="225" t="n">
        <f aca="false">IF('Indicator Date'!BW138="","x",'Indicator Date'!BW138)</f>
        <v>2019</v>
      </c>
      <c r="BX138" s="225" t="n">
        <f aca="false">IF('Indicator Date'!BX138="","x",'Indicator Date'!BX138)</f>
        <v>2017</v>
      </c>
      <c r="BY138" s="225" t="n">
        <f aca="false">IF('Indicator Date'!BY138="","x",'Indicator Date'!BY138)</f>
        <v>2020</v>
      </c>
      <c r="BZ138" s="225" t="n">
        <f aca="false">IF('Indicator Date'!BZ138="","x",'Indicator Date'!BZ138)</f>
        <v>2021</v>
      </c>
      <c r="CA138" s="225" t="n">
        <f aca="false">IF('Indicator Date'!CA138="","x",'Indicator Date'!CA138)</f>
        <v>2015</v>
      </c>
    </row>
    <row r="139" customFormat="false" ht="14.5" hidden="false" customHeight="false" outlineLevel="0" collapsed="false">
      <c r="A139" s="178" t="str">
        <f aca="false">'Indicator Data'!A141</f>
        <v>Peru</v>
      </c>
      <c r="B139" s="220" t="str">
        <f aca="false">'Indicator Data'!B141</f>
        <v>PER</v>
      </c>
      <c r="C139" s="225" t="n">
        <f aca="false">IF('Indicator Date'!C139="","x",'Indicator Date'!C139)</f>
        <v>2015</v>
      </c>
      <c r="D139" s="225" t="n">
        <f aca="false">IF('Indicator Date'!D139="","x",'Indicator Date'!D139)</f>
        <v>2015</v>
      </c>
      <c r="E139" s="225" t="n">
        <f aca="false">IF('Indicator Date'!E139="","x",'Indicator Date'!E139)</f>
        <v>2015</v>
      </c>
      <c r="F139" s="225" t="n">
        <f aca="false">IF('Indicator Date'!F139="","x",'Indicator Date'!F139)</f>
        <v>2015</v>
      </c>
      <c r="G139" s="225" t="n">
        <f aca="false">IF('Indicator Date'!G139="","x",'Indicator Date'!G139)</f>
        <v>2015</v>
      </c>
      <c r="H139" s="225" t="n">
        <f aca="false">IF('Indicator Date'!H139="","x",'Indicator Date'!H139)</f>
        <v>2015</v>
      </c>
      <c r="I139" s="225" t="n">
        <f aca="false">IF('Indicator Date'!I139="","x",'Indicator Date'!I139)</f>
        <v>2015</v>
      </c>
      <c r="J139" s="225" t="n">
        <f aca="false">IF('Indicator Date'!J139="","x",'Indicator Date'!J139)</f>
        <v>2021</v>
      </c>
      <c r="K139" s="225" t="n">
        <f aca="false">IF('Indicator Date'!K139="","x",'Indicator Date'!K139)</f>
        <v>2021</v>
      </c>
      <c r="L139" s="225" t="n">
        <f aca="false">IF('Indicator Date'!L139="","x",'Indicator Date'!L139)</f>
        <v>2020</v>
      </c>
      <c r="M139" s="225" t="n">
        <f aca="false">IF('Indicator Date'!M139="","x",'Indicator Date'!M139)</f>
        <v>2015</v>
      </c>
      <c r="N139" s="225" t="n">
        <f aca="false">IF('Indicator Date'!N139="","x",'Indicator Date'!N139)</f>
        <v>2015</v>
      </c>
      <c r="O139" s="225" t="n">
        <f aca="false">IF('Indicator Date'!O139="","x",'Indicator Date'!O139)</f>
        <v>2015</v>
      </c>
      <c r="P139" s="225" t="n">
        <f aca="false">IF('Indicator Date'!P139="","x",'Indicator Date'!P139)</f>
        <v>2015</v>
      </c>
      <c r="Q139" s="225" t="n">
        <f aca="false">IF('Indicator Date'!Q139="","x",'Indicator Date'!Q139)</f>
        <v>2020</v>
      </c>
      <c r="R139" s="225" t="n">
        <f aca="false">IF('Indicator Date'!R139="","x",'Indicator Date'!R139)</f>
        <v>2020</v>
      </c>
      <c r="S139" s="225" t="n">
        <f aca="false">IF('Indicator Date'!S139="","x",'Indicator Date'!S139)</f>
        <v>2020</v>
      </c>
      <c r="T139" s="225" t="n">
        <f aca="false">IF('Indicator Date'!T139="","x",'Indicator Date'!T139)</f>
        <v>2020</v>
      </c>
      <c r="U139" s="225" t="n">
        <f aca="false">IF('Indicator Date'!U139="","x",'Indicator Date'!U139)</f>
        <v>2015</v>
      </c>
      <c r="V139" s="225" t="n">
        <f aca="false">IF('Indicator Date'!V139="","x",'Indicator Date'!V139)</f>
        <v>2015</v>
      </c>
      <c r="W139" s="225" t="n">
        <f aca="false">IF('Indicator Date'!W139="","x",'Indicator Date'!W139)</f>
        <v>2015</v>
      </c>
      <c r="X139" s="225" t="n">
        <f aca="false">IF('Indicator Date'!X139="","x",'Indicator Date'!X139)</f>
        <v>2020</v>
      </c>
      <c r="Y139" s="225" t="n">
        <f aca="false">IF('Indicator Date'!Y139="","x",'Indicator Date'!Y139)</f>
        <v>2020</v>
      </c>
      <c r="Z139" s="225" t="n">
        <f aca="false">IF('Indicator Date'!Z139="","x",'Indicator Date'!Z139)</f>
        <v>2020</v>
      </c>
      <c r="AA139" s="225" t="n">
        <f aca="false">IF('Indicator Date'!AA139="","x",'Indicator Date'!AA139)</f>
        <v>2012</v>
      </c>
      <c r="AB139" s="225" t="n">
        <f aca="false">IF('Indicator Date'!AB139="","x",'Indicator Date'!AB139)</f>
        <v>2020</v>
      </c>
      <c r="AC139" s="225" t="str">
        <f aca="false">IF('Indicator Date'!AC139="","x",'Indicator Date'!AC139)</f>
        <v>x</v>
      </c>
      <c r="AD139" s="225" t="n">
        <f aca="false">IF('Indicator Date'!AD139="","x",'Indicator Date'!AD139)</f>
        <v>2018</v>
      </c>
      <c r="AE139" s="225" t="n">
        <f aca="false">IF('Indicator Date'!AE139="","x",'Indicator Date'!AE139)</f>
        <v>2020</v>
      </c>
      <c r="AF139" s="225" t="n">
        <f aca="false">IF('Indicator Date'!AF139="","x",'Indicator Date'!AF139)</f>
        <v>2018</v>
      </c>
      <c r="AG139" s="225" t="n">
        <f aca="false">IF('Indicator Date'!AG139="","x",'Indicator Date'!AG139)</f>
        <v>2020</v>
      </c>
      <c r="AH139" s="225" t="n">
        <f aca="false">IF('Indicator Date'!AH139="","x",'Indicator Date'!AH139)</f>
        <v>2022</v>
      </c>
      <c r="AI139" s="225" t="n">
        <f aca="false">IF('Indicator Date'!AI139="","x",'Indicator Date'!AI139)</f>
        <v>2021</v>
      </c>
      <c r="AJ139" s="225" t="n">
        <f aca="false">IF('Indicator Date'!AJ139="","x",'Indicator Date'!AJ139)</f>
        <v>2021</v>
      </c>
      <c r="AK139" s="225" t="n">
        <f aca="false">IF('Indicator Date'!AK139="","x",'Indicator Date'!AK139)</f>
        <v>2019</v>
      </c>
      <c r="AL139" s="225" t="str">
        <f aca="false">IF('Indicator Date'!AL139="","x",RIGHT('Indicator Date'!AL139,4))</f>
        <v>2018</v>
      </c>
      <c r="AM139" s="225" t="n">
        <f aca="false">IF('Indicator Date'!AM139="","x",'Indicator Date'!AM139)</f>
        <v>2022</v>
      </c>
      <c r="AN139" s="225" t="n">
        <f aca="false">IF('Indicator Date'!AN139="","x",'Indicator Date'!AN139)</f>
        <v>2019</v>
      </c>
      <c r="AO139" s="225" t="n">
        <f aca="false">IF('Indicator Date'!AO139="","x",'Indicator Date'!AO139)</f>
        <v>2020</v>
      </c>
      <c r="AP139" s="225" t="n">
        <f aca="false">IF('Indicator Date'!AP139="","x",'Indicator Date'!AP139)</f>
        <v>2020</v>
      </c>
      <c r="AQ139" s="225" t="n">
        <f aca="false">IF('Indicator Date'!AQ139="","x",'Indicator Date'!AQ139)</f>
        <v>2020</v>
      </c>
      <c r="AR139" s="225" t="n">
        <f aca="false">IF('Indicator Date'!AR139="","x",'Indicator Date'!AR139)</f>
        <v>2020</v>
      </c>
      <c r="AS139" s="225" t="n">
        <f aca="false">IF('Indicator Date'!AS139="","x",'Indicator Date'!AS139)</f>
        <v>2020</v>
      </c>
      <c r="AT139" s="225" t="n">
        <f aca="false">IF('Indicator Date'!AT139="","x",'Indicator Date'!AT139)</f>
        <v>2020</v>
      </c>
      <c r="AU139" s="225" t="n">
        <f aca="false">IF('Indicator Date'!AU139="","x",'Indicator Date'!AU139)</f>
        <v>2020</v>
      </c>
      <c r="AV139" s="225" t="n">
        <f aca="false">IF('Indicator Date'!AV139="","x",'Indicator Date'!AV139)</f>
        <v>2020</v>
      </c>
      <c r="AW139" s="225" t="n">
        <f aca="false">IF('Indicator Date'!AW139="","x",'Indicator Date'!AW139)</f>
        <v>2020</v>
      </c>
      <c r="AX139" s="225" t="n">
        <f aca="false">IF('Indicator Date'!AX139="","x",'Indicator Date'!AX139)</f>
        <v>2020</v>
      </c>
      <c r="AY139" s="225" t="n">
        <f aca="false">IF('Indicator Date'!AY139="","x",'Indicator Date'!AY139)</f>
        <v>2019</v>
      </c>
      <c r="AZ139" s="225" t="n">
        <f aca="false">IF('Indicator Date'!AZ139="","x",'Indicator Date'!AZ139)</f>
        <v>2020</v>
      </c>
      <c r="BA139" s="225" t="n">
        <f aca="false">IF('Indicator Date'!BA139="","x",'Indicator Date'!BA139)</f>
        <v>2020</v>
      </c>
      <c r="BB139" s="225" t="n">
        <f aca="false">IF('Indicator Date'!BB139="","x",'Indicator Date'!BB139)</f>
        <v>2021</v>
      </c>
      <c r="BC139" s="225" t="n">
        <f aca="false">IF('Indicator Date'!BC139="","x",'Indicator Date'!BC139)</f>
        <v>2022</v>
      </c>
      <c r="BD139" s="225" t="n">
        <f aca="false">IF('Indicator Date'!BD139="","x",YEAR('Indicator Date'!BD139))</f>
        <v>2022</v>
      </c>
      <c r="BE139" s="225" t="n">
        <f aca="false">IF('Indicator Date'!BE139="","x",YEAR('Indicator Date'!BE139))</f>
        <v>2021</v>
      </c>
      <c r="BF139" s="225" t="n">
        <f aca="false">IF('Indicator Date'!BF139="","x",'Indicator Date'!BF139)</f>
        <v>2021</v>
      </c>
      <c r="BG139" s="225" t="n">
        <f aca="false">IF('Indicator Date'!BG139="","x",'Indicator Date'!BG139)</f>
        <v>2020</v>
      </c>
      <c r="BH139" s="225" t="n">
        <f aca="false">IF('Indicator Date'!BH139="","x",'Indicator Date'!BH139)</f>
        <v>2020</v>
      </c>
      <c r="BI139" s="225" t="n">
        <f aca="false">IF('Indicator Date'!BI139="","x",'Indicator Date'!BI139)</f>
        <v>2015</v>
      </c>
      <c r="BJ139" s="225" t="n">
        <f aca="false">IF('Indicator Date'!BJ139="","x",'Indicator Date'!BJ139)</f>
        <v>2020</v>
      </c>
      <c r="BK139" s="225" t="n">
        <f aca="false">IF('Indicator Date'!BK139="","x",'Indicator Date'!BK139)</f>
        <v>2021</v>
      </c>
      <c r="BL139" s="225" t="n">
        <f aca="false">IF('Indicator Date'!BL139="","x",'Indicator Date'!BL139)</f>
        <v>2020</v>
      </c>
      <c r="BM139" s="225" t="n">
        <f aca="false">IF('Indicator Date'!BM139="","x",'Indicator Date'!BM139)</f>
        <v>2020</v>
      </c>
      <c r="BN139" s="225" t="n">
        <f aca="false">IF('Indicator Date'!BN139="","x",'Indicator Date'!BN139)</f>
        <v>2020</v>
      </c>
      <c r="BO139" s="225" t="n">
        <f aca="false">IF('Indicator Date'!BO139="","x",'Indicator Date'!BO139)</f>
        <v>2020</v>
      </c>
      <c r="BP139" s="225" t="n">
        <f aca="false">IF('Indicator Date'!BP139="","x",'Indicator Date'!BP139)</f>
        <v>2014</v>
      </c>
      <c r="BQ139" s="225" t="n">
        <f aca="false">IF('Indicator Date'!BQ139="","x",'Indicator Date'!BQ139)</f>
        <v>2020</v>
      </c>
      <c r="BR139" s="225" t="n">
        <f aca="false">IF('Indicator Date'!BR139="","x",'Indicator Date'!BR139)</f>
        <v>2020</v>
      </c>
      <c r="BS139" s="225" t="n">
        <f aca="false">IF('Indicator Date'!BS139="","x",'Indicator Date'!BS139)</f>
        <v>2016</v>
      </c>
      <c r="BT139" s="225" t="n">
        <f aca="false">IF('Indicator Date'!BT139="","x",'Indicator Date'!BT139)</f>
        <v>2020</v>
      </c>
      <c r="BU139" s="225" t="n">
        <f aca="false">IF('Indicator Date'!BU139="","x",'Indicator Date'!BU139)</f>
        <v>2020</v>
      </c>
      <c r="BV139" s="225" t="n">
        <f aca="false">IF('Indicator Date'!BV139="","x",'Indicator Date'!BV139)</f>
        <v>2020</v>
      </c>
      <c r="BW139" s="225" t="n">
        <f aca="false">IF('Indicator Date'!BW139="","x",'Indicator Date'!BW139)</f>
        <v>2019</v>
      </c>
      <c r="BX139" s="225" t="n">
        <f aca="false">IF('Indicator Date'!BX139="","x",'Indicator Date'!BX139)</f>
        <v>2017</v>
      </c>
      <c r="BY139" s="225" t="n">
        <f aca="false">IF('Indicator Date'!BY139="","x",'Indicator Date'!BY139)</f>
        <v>2020</v>
      </c>
      <c r="BZ139" s="225" t="n">
        <f aca="false">IF('Indicator Date'!BZ139="","x",'Indicator Date'!BZ139)</f>
        <v>2021</v>
      </c>
      <c r="CA139" s="225" t="n">
        <f aca="false">IF('Indicator Date'!CA139="","x",'Indicator Date'!CA139)</f>
        <v>2015</v>
      </c>
    </row>
    <row r="140" customFormat="false" ht="14.5" hidden="false" customHeight="false" outlineLevel="0" collapsed="false">
      <c r="A140" s="178" t="str">
        <f aca="false">'Indicator Data'!A142</f>
        <v>Philippines</v>
      </c>
      <c r="B140" s="220" t="str">
        <f aca="false">'Indicator Data'!B142</f>
        <v>PHL</v>
      </c>
      <c r="C140" s="225" t="n">
        <f aca="false">IF('Indicator Date'!C140="","x",'Indicator Date'!C140)</f>
        <v>2015</v>
      </c>
      <c r="D140" s="225" t="n">
        <f aca="false">IF('Indicator Date'!D140="","x",'Indicator Date'!D140)</f>
        <v>2015</v>
      </c>
      <c r="E140" s="225" t="n">
        <f aca="false">IF('Indicator Date'!E140="","x",'Indicator Date'!E140)</f>
        <v>2015</v>
      </c>
      <c r="F140" s="225" t="n">
        <f aca="false">IF('Indicator Date'!F140="","x",'Indicator Date'!F140)</f>
        <v>2015</v>
      </c>
      <c r="G140" s="225" t="n">
        <f aca="false">IF('Indicator Date'!G140="","x",'Indicator Date'!G140)</f>
        <v>2015</v>
      </c>
      <c r="H140" s="225" t="n">
        <f aca="false">IF('Indicator Date'!H140="","x",'Indicator Date'!H140)</f>
        <v>2015</v>
      </c>
      <c r="I140" s="225" t="n">
        <f aca="false">IF('Indicator Date'!I140="","x",'Indicator Date'!I140)</f>
        <v>2015</v>
      </c>
      <c r="J140" s="225" t="n">
        <f aca="false">IF('Indicator Date'!J140="","x",'Indicator Date'!J140)</f>
        <v>2021</v>
      </c>
      <c r="K140" s="225" t="n">
        <f aca="false">IF('Indicator Date'!K140="","x",'Indicator Date'!K140)</f>
        <v>2021</v>
      </c>
      <c r="L140" s="225" t="n">
        <f aca="false">IF('Indicator Date'!L140="","x",'Indicator Date'!L140)</f>
        <v>2020</v>
      </c>
      <c r="M140" s="225" t="n">
        <f aca="false">IF('Indicator Date'!M140="","x",'Indicator Date'!M140)</f>
        <v>2015</v>
      </c>
      <c r="N140" s="225" t="n">
        <f aca="false">IF('Indicator Date'!N140="","x",'Indicator Date'!N140)</f>
        <v>2015</v>
      </c>
      <c r="O140" s="225" t="n">
        <f aca="false">IF('Indicator Date'!O140="","x",'Indicator Date'!O140)</f>
        <v>2015</v>
      </c>
      <c r="P140" s="225" t="n">
        <f aca="false">IF('Indicator Date'!P140="","x",'Indicator Date'!P140)</f>
        <v>2015</v>
      </c>
      <c r="Q140" s="225" t="n">
        <f aca="false">IF('Indicator Date'!Q140="","x",'Indicator Date'!Q140)</f>
        <v>2020</v>
      </c>
      <c r="R140" s="225" t="n">
        <f aca="false">IF('Indicator Date'!R140="","x",'Indicator Date'!R140)</f>
        <v>2020</v>
      </c>
      <c r="S140" s="225" t="n">
        <f aca="false">IF('Indicator Date'!S140="","x",'Indicator Date'!S140)</f>
        <v>2020</v>
      </c>
      <c r="T140" s="225" t="n">
        <f aca="false">IF('Indicator Date'!T140="","x",'Indicator Date'!T140)</f>
        <v>2020</v>
      </c>
      <c r="U140" s="225" t="n">
        <f aca="false">IF('Indicator Date'!U140="","x",'Indicator Date'!U140)</f>
        <v>2015</v>
      </c>
      <c r="V140" s="225" t="n">
        <f aca="false">IF('Indicator Date'!V140="","x",'Indicator Date'!V140)</f>
        <v>2015</v>
      </c>
      <c r="W140" s="225" t="n">
        <f aca="false">IF('Indicator Date'!W140="","x",'Indicator Date'!W140)</f>
        <v>2015</v>
      </c>
      <c r="X140" s="225" t="n">
        <f aca="false">IF('Indicator Date'!X140="","x",'Indicator Date'!X140)</f>
        <v>2020</v>
      </c>
      <c r="Y140" s="225" t="n">
        <f aca="false">IF('Indicator Date'!Y140="","x",'Indicator Date'!Y140)</f>
        <v>2020</v>
      </c>
      <c r="Z140" s="225" t="n">
        <f aca="false">IF('Indicator Date'!Z140="","x",'Indicator Date'!Z140)</f>
        <v>2020</v>
      </c>
      <c r="AA140" s="225" t="n">
        <f aca="false">IF('Indicator Date'!AA140="","x",'Indicator Date'!AA140)</f>
        <v>2017</v>
      </c>
      <c r="AB140" s="225" t="n">
        <f aca="false">IF('Indicator Date'!AB140="","x",'Indicator Date'!AB140)</f>
        <v>2020</v>
      </c>
      <c r="AC140" s="225" t="n">
        <f aca="false">IF('Indicator Date'!AC140="","x",'Indicator Date'!AC140)</f>
        <v>2020</v>
      </c>
      <c r="AD140" s="225" t="n">
        <f aca="false">IF('Indicator Date'!AD140="","x",'Indicator Date'!AD140)</f>
        <v>2017</v>
      </c>
      <c r="AE140" s="225" t="n">
        <f aca="false">IF('Indicator Date'!AE140="","x",'Indicator Date'!AE140)</f>
        <v>2020</v>
      </c>
      <c r="AF140" s="225" t="n">
        <f aca="false">IF('Indicator Date'!AF140="","x",'Indicator Date'!AF140)</f>
        <v>2018</v>
      </c>
      <c r="AG140" s="225" t="n">
        <f aca="false">IF('Indicator Date'!AG140="","x",'Indicator Date'!AG140)</f>
        <v>2020</v>
      </c>
      <c r="AH140" s="225" t="n">
        <f aca="false">IF('Indicator Date'!AH140="","x",'Indicator Date'!AH140)</f>
        <v>2022</v>
      </c>
      <c r="AI140" s="225" t="n">
        <f aca="false">IF('Indicator Date'!AI140="","x",'Indicator Date'!AI140)</f>
        <v>2021</v>
      </c>
      <c r="AJ140" s="225" t="n">
        <f aca="false">IF('Indicator Date'!AJ140="","x",'Indicator Date'!AJ140)</f>
        <v>2021</v>
      </c>
      <c r="AK140" s="225" t="n">
        <f aca="false">IF('Indicator Date'!AK140="","x",'Indicator Date'!AK140)</f>
        <v>2019</v>
      </c>
      <c r="AL140" s="225" t="str">
        <f aca="false">IF('Indicator Date'!AL140="","x",RIGHT('Indicator Date'!AL140,4))</f>
        <v>2017</v>
      </c>
      <c r="AM140" s="225" t="n">
        <f aca="false">IF('Indicator Date'!AM140="","x",'Indicator Date'!AM140)</f>
        <v>2022</v>
      </c>
      <c r="AN140" s="225" t="n">
        <f aca="false">IF('Indicator Date'!AN140="","x",'Indicator Date'!AN140)</f>
        <v>2019</v>
      </c>
      <c r="AO140" s="225" t="n">
        <f aca="false">IF('Indicator Date'!AO140="","x",'Indicator Date'!AO140)</f>
        <v>2020</v>
      </c>
      <c r="AP140" s="225" t="n">
        <f aca="false">IF('Indicator Date'!AP140="","x",'Indicator Date'!AP140)</f>
        <v>2020</v>
      </c>
      <c r="AQ140" s="225" t="n">
        <f aca="false">IF('Indicator Date'!AQ140="","x",'Indicator Date'!AQ140)</f>
        <v>2020</v>
      </c>
      <c r="AR140" s="225" t="n">
        <f aca="false">IF('Indicator Date'!AR140="","x",'Indicator Date'!AR140)</f>
        <v>2020</v>
      </c>
      <c r="AS140" s="225" t="n">
        <f aca="false">IF('Indicator Date'!AS140="","x",'Indicator Date'!AS140)</f>
        <v>2019</v>
      </c>
      <c r="AT140" s="225" t="n">
        <f aca="false">IF('Indicator Date'!AT140="","x",'Indicator Date'!AT140)</f>
        <v>2020</v>
      </c>
      <c r="AU140" s="225" t="n">
        <f aca="false">IF('Indicator Date'!AU140="","x",'Indicator Date'!AU140)</f>
        <v>2020</v>
      </c>
      <c r="AV140" s="225" t="n">
        <f aca="false">IF('Indicator Date'!AV140="","x",'Indicator Date'!AV140)</f>
        <v>2020</v>
      </c>
      <c r="AW140" s="225" t="n">
        <f aca="false">IF('Indicator Date'!AW140="","x",'Indicator Date'!AW140)</f>
        <v>2020</v>
      </c>
      <c r="AX140" s="225" t="n">
        <f aca="false">IF('Indicator Date'!AX140="","x",'Indicator Date'!AX140)</f>
        <v>2020</v>
      </c>
      <c r="AY140" s="225" t="n">
        <f aca="false">IF('Indicator Date'!AY140="","x",'Indicator Date'!AY140)</f>
        <v>2019</v>
      </c>
      <c r="AZ140" s="225" t="n">
        <f aca="false">IF('Indicator Date'!AZ140="","x",'Indicator Date'!AZ140)</f>
        <v>2018</v>
      </c>
      <c r="BA140" s="225" t="n">
        <f aca="false">IF('Indicator Date'!BA140="","x",'Indicator Date'!BA140)</f>
        <v>2020</v>
      </c>
      <c r="BB140" s="225" t="n">
        <f aca="false">IF('Indicator Date'!BB140="","x",'Indicator Date'!BB140)</f>
        <v>2021</v>
      </c>
      <c r="BC140" s="225" t="n">
        <f aca="false">IF('Indicator Date'!BC140="","x",'Indicator Date'!BC140)</f>
        <v>2022</v>
      </c>
      <c r="BD140" s="225" t="n">
        <f aca="false">IF('Indicator Date'!BD140="","x",YEAR('Indicator Date'!BD140))</f>
        <v>2022</v>
      </c>
      <c r="BE140" s="225" t="n">
        <f aca="false">IF('Indicator Date'!BE140="","x",YEAR('Indicator Date'!BE140))</f>
        <v>2021</v>
      </c>
      <c r="BF140" s="225" t="n">
        <f aca="false">IF('Indicator Date'!BF140="","x",'Indicator Date'!BF140)</f>
        <v>2021</v>
      </c>
      <c r="BG140" s="225" t="n">
        <f aca="false">IF('Indicator Date'!BG140="","x",'Indicator Date'!BG140)</f>
        <v>2020</v>
      </c>
      <c r="BH140" s="225" t="n">
        <f aca="false">IF('Indicator Date'!BH140="","x",'Indicator Date'!BH140)</f>
        <v>2020</v>
      </c>
      <c r="BI140" s="225" t="n">
        <f aca="false">IF('Indicator Date'!BI140="","x",'Indicator Date'!BI140)</f>
        <v>2015</v>
      </c>
      <c r="BJ140" s="225" t="n">
        <f aca="false">IF('Indicator Date'!BJ140="","x",'Indicator Date'!BJ140)</f>
        <v>2020</v>
      </c>
      <c r="BK140" s="225" t="n">
        <f aca="false">IF('Indicator Date'!BK140="","x",'Indicator Date'!BK140)</f>
        <v>2021</v>
      </c>
      <c r="BL140" s="225" t="n">
        <f aca="false">IF('Indicator Date'!BL140="","x",'Indicator Date'!BL140)</f>
        <v>2020</v>
      </c>
      <c r="BM140" s="225" t="n">
        <f aca="false">IF('Indicator Date'!BM140="","x",'Indicator Date'!BM140)</f>
        <v>2019</v>
      </c>
      <c r="BN140" s="225" t="n">
        <f aca="false">IF('Indicator Date'!BN140="","x",'Indicator Date'!BN140)</f>
        <v>2020</v>
      </c>
      <c r="BO140" s="225" t="n">
        <f aca="false">IF('Indicator Date'!BO140="","x",'Indicator Date'!BO140)</f>
        <v>2020</v>
      </c>
      <c r="BP140" s="225" t="n">
        <f aca="false">IF('Indicator Date'!BP140="","x",'Indicator Date'!BP140)</f>
        <v>2014</v>
      </c>
      <c r="BQ140" s="225" t="n">
        <f aca="false">IF('Indicator Date'!BQ140="","x",'Indicator Date'!BQ140)</f>
        <v>2020</v>
      </c>
      <c r="BR140" s="225" t="n">
        <f aca="false">IF('Indicator Date'!BR140="","x",'Indicator Date'!BR140)</f>
        <v>2020</v>
      </c>
      <c r="BS140" s="225" t="n">
        <f aca="false">IF('Indicator Date'!BS140="","x",'Indicator Date'!BS140)</f>
        <v>2010</v>
      </c>
      <c r="BT140" s="225" t="n">
        <f aca="false">IF('Indicator Date'!BT140="","x",'Indicator Date'!BT140)</f>
        <v>2020</v>
      </c>
      <c r="BU140" s="225" t="n">
        <f aca="false">IF('Indicator Date'!BU140="","x",'Indicator Date'!BU140)</f>
        <v>2020</v>
      </c>
      <c r="BV140" s="225" t="n">
        <f aca="false">IF('Indicator Date'!BV140="","x",'Indicator Date'!BV140)</f>
        <v>2020</v>
      </c>
      <c r="BW140" s="225" t="n">
        <f aca="false">IF('Indicator Date'!BW140="","x",'Indicator Date'!BW140)</f>
        <v>2019</v>
      </c>
      <c r="BX140" s="225" t="n">
        <f aca="false">IF('Indicator Date'!BX140="","x",'Indicator Date'!BX140)</f>
        <v>2017</v>
      </c>
      <c r="BY140" s="225" t="n">
        <f aca="false">IF('Indicator Date'!BY140="","x",'Indicator Date'!BY140)</f>
        <v>2020</v>
      </c>
      <c r="BZ140" s="225" t="n">
        <f aca="false">IF('Indicator Date'!BZ140="","x",'Indicator Date'!BZ140)</f>
        <v>2021</v>
      </c>
      <c r="CA140" s="225" t="n">
        <f aca="false">IF('Indicator Date'!CA140="","x",'Indicator Date'!CA140)</f>
        <v>2015</v>
      </c>
    </row>
    <row r="141" customFormat="false" ht="14.5" hidden="false" customHeight="false" outlineLevel="0" collapsed="false">
      <c r="A141" s="178" t="str">
        <f aca="false">'Indicator Data'!A143</f>
        <v>Poland</v>
      </c>
      <c r="B141" s="220" t="str">
        <f aca="false">'Indicator Data'!B143</f>
        <v>POL</v>
      </c>
      <c r="C141" s="225" t="n">
        <f aca="false">IF('Indicator Date'!C141="","x",'Indicator Date'!C141)</f>
        <v>2015</v>
      </c>
      <c r="D141" s="225" t="n">
        <f aca="false">IF('Indicator Date'!D141="","x",'Indicator Date'!D141)</f>
        <v>2015</v>
      </c>
      <c r="E141" s="225" t="n">
        <f aca="false">IF('Indicator Date'!E141="","x",'Indicator Date'!E141)</f>
        <v>2015</v>
      </c>
      <c r="F141" s="225" t="n">
        <f aca="false">IF('Indicator Date'!F141="","x",'Indicator Date'!F141)</f>
        <v>2015</v>
      </c>
      <c r="G141" s="225" t="n">
        <f aca="false">IF('Indicator Date'!G141="","x",'Indicator Date'!G141)</f>
        <v>2015</v>
      </c>
      <c r="H141" s="225" t="n">
        <f aca="false">IF('Indicator Date'!H141="","x",'Indicator Date'!H141)</f>
        <v>2015</v>
      </c>
      <c r="I141" s="225" t="n">
        <f aca="false">IF('Indicator Date'!I141="","x",'Indicator Date'!I141)</f>
        <v>2015</v>
      </c>
      <c r="J141" s="225" t="n">
        <f aca="false">IF('Indicator Date'!J141="","x",'Indicator Date'!J141)</f>
        <v>2021</v>
      </c>
      <c r="K141" s="225" t="n">
        <f aca="false">IF('Indicator Date'!K141="","x",'Indicator Date'!K141)</f>
        <v>2021</v>
      </c>
      <c r="L141" s="225" t="n">
        <f aca="false">IF('Indicator Date'!L141="","x",'Indicator Date'!L141)</f>
        <v>2020</v>
      </c>
      <c r="M141" s="225" t="n">
        <f aca="false">IF('Indicator Date'!M141="","x",'Indicator Date'!M141)</f>
        <v>2015</v>
      </c>
      <c r="N141" s="225" t="n">
        <f aca="false">IF('Indicator Date'!N141="","x",'Indicator Date'!N141)</f>
        <v>2015</v>
      </c>
      <c r="O141" s="225" t="n">
        <f aca="false">IF('Indicator Date'!O141="","x",'Indicator Date'!O141)</f>
        <v>2015</v>
      </c>
      <c r="P141" s="225" t="n">
        <f aca="false">IF('Indicator Date'!P141="","x",'Indicator Date'!P141)</f>
        <v>2015</v>
      </c>
      <c r="Q141" s="225" t="n">
        <f aca="false">IF('Indicator Date'!Q141="","x",'Indicator Date'!Q141)</f>
        <v>2020</v>
      </c>
      <c r="R141" s="225" t="n">
        <f aca="false">IF('Indicator Date'!R141="","x",'Indicator Date'!R141)</f>
        <v>2020</v>
      </c>
      <c r="S141" s="225" t="n">
        <f aca="false">IF('Indicator Date'!S141="","x",'Indicator Date'!S141)</f>
        <v>2020</v>
      </c>
      <c r="T141" s="225" t="n">
        <f aca="false">IF('Indicator Date'!T141="","x",'Indicator Date'!T141)</f>
        <v>2020</v>
      </c>
      <c r="U141" s="225" t="n">
        <f aca="false">IF('Indicator Date'!U141="","x",'Indicator Date'!U141)</f>
        <v>2015</v>
      </c>
      <c r="V141" s="225" t="n">
        <f aca="false">IF('Indicator Date'!V141="","x",'Indicator Date'!V141)</f>
        <v>2015</v>
      </c>
      <c r="W141" s="225" t="n">
        <f aca="false">IF('Indicator Date'!W141="","x",'Indicator Date'!W141)</f>
        <v>2015</v>
      </c>
      <c r="X141" s="225" t="n">
        <f aca="false">IF('Indicator Date'!X141="","x",'Indicator Date'!X141)</f>
        <v>2020</v>
      </c>
      <c r="Y141" s="225" t="n">
        <f aca="false">IF('Indicator Date'!Y141="","x",'Indicator Date'!Y141)</f>
        <v>2020</v>
      </c>
      <c r="Z141" s="225" t="n">
        <f aca="false">IF('Indicator Date'!Z141="","x",'Indicator Date'!Z141)</f>
        <v>2020</v>
      </c>
      <c r="AA141" s="225" t="n">
        <f aca="false">IF('Indicator Date'!AA141="","x",'Indicator Date'!AA141)</f>
        <v>2011</v>
      </c>
      <c r="AB141" s="225" t="n">
        <f aca="false">IF('Indicator Date'!AB141="","x",'Indicator Date'!AB141)</f>
        <v>2020</v>
      </c>
      <c r="AC141" s="225" t="str">
        <f aca="false">IF('Indicator Date'!AC141="","x",'Indicator Date'!AC141)</f>
        <v>x</v>
      </c>
      <c r="AD141" s="225" t="n">
        <f aca="false">IF('Indicator Date'!AD141="","x",'Indicator Date'!AD141)</f>
        <v>2018</v>
      </c>
      <c r="AE141" s="225" t="n">
        <f aca="false">IF('Indicator Date'!AE141="","x",'Indicator Date'!AE141)</f>
        <v>2019</v>
      </c>
      <c r="AF141" s="225" t="n">
        <f aca="false">IF('Indicator Date'!AF141="","x",'Indicator Date'!AF141)</f>
        <v>2018</v>
      </c>
      <c r="AG141" s="225" t="n">
        <f aca="false">IF('Indicator Date'!AG141="","x",'Indicator Date'!AG141)</f>
        <v>2020</v>
      </c>
      <c r="AH141" s="225" t="n">
        <f aca="false">IF('Indicator Date'!AH141="","x",'Indicator Date'!AH141)</f>
        <v>2022</v>
      </c>
      <c r="AI141" s="225" t="n">
        <f aca="false">IF('Indicator Date'!AI141="","x",'Indicator Date'!AI141)</f>
        <v>2021</v>
      </c>
      <c r="AJ141" s="225" t="n">
        <f aca="false">IF('Indicator Date'!AJ141="","x",'Indicator Date'!AJ141)</f>
        <v>2021</v>
      </c>
      <c r="AK141" s="225" t="n">
        <f aca="false">IF('Indicator Date'!AK141="","x",'Indicator Date'!AK141)</f>
        <v>2019</v>
      </c>
      <c r="AL141" s="225" t="str">
        <f aca="false">IF('Indicator Date'!AL141="","x",RIGHT('Indicator Date'!AL141,4))</f>
        <v>x</v>
      </c>
      <c r="AM141" s="225" t="n">
        <f aca="false">IF('Indicator Date'!AM141="","x",'Indicator Date'!AM141)</f>
        <v>2022</v>
      </c>
      <c r="AN141" s="225" t="str">
        <f aca="false">IF('Indicator Date'!AN141="","x",'Indicator Date'!AN141)</f>
        <v>x</v>
      </c>
      <c r="AO141" s="225" t="str">
        <f aca="false">IF('Indicator Date'!AO141="","x",'Indicator Date'!AO141)</f>
        <v>x</v>
      </c>
      <c r="AP141" s="225" t="str">
        <f aca="false">IF('Indicator Date'!AP141="","x",'Indicator Date'!AP141)</f>
        <v>x</v>
      </c>
      <c r="AQ141" s="225" t="n">
        <f aca="false">IF('Indicator Date'!AQ141="","x",'Indicator Date'!AQ141)</f>
        <v>2020</v>
      </c>
      <c r="AR141" s="225" t="n">
        <f aca="false">IF('Indicator Date'!AR141="","x",'Indicator Date'!AR141)</f>
        <v>2020</v>
      </c>
      <c r="AS141" s="225" t="n">
        <f aca="false">IF('Indicator Date'!AS141="","x",'Indicator Date'!AS141)</f>
        <v>2011</v>
      </c>
      <c r="AT141" s="225" t="n">
        <f aca="false">IF('Indicator Date'!AT141="","x",'Indicator Date'!AT141)</f>
        <v>2020</v>
      </c>
      <c r="AU141" s="225" t="str">
        <f aca="false">IF('Indicator Date'!AU141="","x",'Indicator Date'!AU141)</f>
        <v>x</v>
      </c>
      <c r="AV141" s="225" t="str">
        <f aca="false">IF('Indicator Date'!AV141="","x",'Indicator Date'!AV141)</f>
        <v>x</v>
      </c>
      <c r="AW141" s="225" t="str">
        <f aca="false">IF('Indicator Date'!AW141="","x",'Indicator Date'!AW141)</f>
        <v>x</v>
      </c>
      <c r="AX141" s="225" t="n">
        <f aca="false">IF('Indicator Date'!AX141="","x",'Indicator Date'!AX141)</f>
        <v>2020</v>
      </c>
      <c r="AY141" s="225" t="n">
        <f aca="false">IF('Indicator Date'!AY141="","x",'Indicator Date'!AY141)</f>
        <v>2019</v>
      </c>
      <c r="AZ141" s="225" t="n">
        <f aca="false">IF('Indicator Date'!AZ141="","x",'Indicator Date'!AZ141)</f>
        <v>2018</v>
      </c>
      <c r="BA141" s="225" t="n">
        <f aca="false">IF('Indicator Date'!BA141="","x",'Indicator Date'!BA141)</f>
        <v>2020</v>
      </c>
      <c r="BB141" s="225" t="n">
        <f aca="false">IF('Indicator Date'!BB141="","x",'Indicator Date'!BB141)</f>
        <v>2021</v>
      </c>
      <c r="BC141" s="225" t="n">
        <f aca="false">IF('Indicator Date'!BC141="","x",'Indicator Date'!BC141)</f>
        <v>2022</v>
      </c>
      <c r="BD141" s="225" t="n">
        <f aca="false">IF('Indicator Date'!BD141="","x",YEAR('Indicator Date'!BD141))</f>
        <v>2022</v>
      </c>
      <c r="BE141" s="225" t="n">
        <f aca="false">IF('Indicator Date'!BE141="","x",YEAR('Indicator Date'!BE141))</f>
        <v>2022</v>
      </c>
      <c r="BF141" s="225" t="n">
        <f aca="false">IF('Indicator Date'!BF141="","x",'Indicator Date'!BF141)</f>
        <v>2021</v>
      </c>
      <c r="BG141" s="225" t="n">
        <f aca="false">IF('Indicator Date'!BG141="","x",'Indicator Date'!BG141)</f>
        <v>2020</v>
      </c>
      <c r="BH141" s="225" t="n">
        <f aca="false">IF('Indicator Date'!BH141="","x",'Indicator Date'!BH141)</f>
        <v>2020</v>
      </c>
      <c r="BI141" s="225" t="n">
        <f aca="false">IF('Indicator Date'!BI141="","x",'Indicator Date'!BI141)</f>
        <v>2015</v>
      </c>
      <c r="BJ141" s="225" t="n">
        <f aca="false">IF('Indicator Date'!BJ141="","x",'Indicator Date'!BJ141)</f>
        <v>2020</v>
      </c>
      <c r="BK141" s="225" t="n">
        <f aca="false">IF('Indicator Date'!BK141="","x",'Indicator Date'!BK141)</f>
        <v>2021</v>
      </c>
      <c r="BL141" s="225" t="n">
        <f aca="false">IF('Indicator Date'!BL141="","x",'Indicator Date'!BL141)</f>
        <v>2020</v>
      </c>
      <c r="BM141" s="225" t="n">
        <f aca="false">IF('Indicator Date'!BM141="","x",'Indicator Date'!BM141)</f>
        <v>2008</v>
      </c>
      <c r="BN141" s="225" t="n">
        <f aca="false">IF('Indicator Date'!BN141="","x",'Indicator Date'!BN141)</f>
        <v>2020</v>
      </c>
      <c r="BO141" s="225" t="n">
        <f aca="false">IF('Indicator Date'!BO141="","x",'Indicator Date'!BO141)</f>
        <v>2020</v>
      </c>
      <c r="BP141" s="225" t="n">
        <f aca="false">IF('Indicator Date'!BP141="","x",'Indicator Date'!BP141)</f>
        <v>2014</v>
      </c>
      <c r="BQ141" s="225" t="n">
        <f aca="false">IF('Indicator Date'!BQ141="","x",'Indicator Date'!BQ141)</f>
        <v>2020</v>
      </c>
      <c r="BR141" s="225" t="n">
        <f aca="false">IF('Indicator Date'!BR141="","x",'Indicator Date'!BR141)</f>
        <v>2020</v>
      </c>
      <c r="BS141" s="225" t="n">
        <f aca="false">IF('Indicator Date'!BS141="","x",'Indicator Date'!BS141)</f>
        <v>2016</v>
      </c>
      <c r="BT141" s="225" t="n">
        <f aca="false">IF('Indicator Date'!BT141="","x",'Indicator Date'!BT141)</f>
        <v>2020</v>
      </c>
      <c r="BU141" s="225" t="n">
        <f aca="false">IF('Indicator Date'!BU141="","x",'Indicator Date'!BU141)</f>
        <v>2020</v>
      </c>
      <c r="BV141" s="225" t="n">
        <f aca="false">IF('Indicator Date'!BV141="","x",'Indicator Date'!BV141)</f>
        <v>2020</v>
      </c>
      <c r="BW141" s="225" t="n">
        <f aca="false">IF('Indicator Date'!BW141="","x",'Indicator Date'!BW141)</f>
        <v>2019</v>
      </c>
      <c r="BX141" s="225" t="n">
        <f aca="false">IF('Indicator Date'!BX141="","x",'Indicator Date'!BX141)</f>
        <v>2017</v>
      </c>
      <c r="BY141" s="225" t="n">
        <f aca="false">IF('Indicator Date'!BY141="","x",'Indicator Date'!BY141)</f>
        <v>2020</v>
      </c>
      <c r="BZ141" s="225" t="n">
        <f aca="false">IF('Indicator Date'!BZ141="","x",'Indicator Date'!BZ141)</f>
        <v>2021</v>
      </c>
      <c r="CA141" s="225" t="n">
        <f aca="false">IF('Indicator Date'!CA141="","x",'Indicator Date'!CA141)</f>
        <v>2015</v>
      </c>
    </row>
    <row r="142" customFormat="false" ht="14.5" hidden="false" customHeight="false" outlineLevel="0" collapsed="false">
      <c r="A142" s="178" t="str">
        <f aca="false">'Indicator Data'!A144</f>
        <v>Portugal</v>
      </c>
      <c r="B142" s="220" t="str">
        <f aca="false">'Indicator Data'!B144</f>
        <v>PRT</v>
      </c>
      <c r="C142" s="225" t="n">
        <f aca="false">IF('Indicator Date'!C142="","x",'Indicator Date'!C142)</f>
        <v>2015</v>
      </c>
      <c r="D142" s="225" t="n">
        <f aca="false">IF('Indicator Date'!D142="","x",'Indicator Date'!D142)</f>
        <v>2015</v>
      </c>
      <c r="E142" s="225" t="n">
        <f aca="false">IF('Indicator Date'!E142="","x",'Indicator Date'!E142)</f>
        <v>2015</v>
      </c>
      <c r="F142" s="225" t="n">
        <f aca="false">IF('Indicator Date'!F142="","x",'Indicator Date'!F142)</f>
        <v>2015</v>
      </c>
      <c r="G142" s="225" t="n">
        <f aca="false">IF('Indicator Date'!G142="","x",'Indicator Date'!G142)</f>
        <v>2015</v>
      </c>
      <c r="H142" s="225" t="n">
        <f aca="false">IF('Indicator Date'!H142="","x",'Indicator Date'!H142)</f>
        <v>2015</v>
      </c>
      <c r="I142" s="225" t="n">
        <f aca="false">IF('Indicator Date'!I142="","x",'Indicator Date'!I142)</f>
        <v>2015</v>
      </c>
      <c r="J142" s="225" t="n">
        <f aca="false">IF('Indicator Date'!J142="","x",'Indicator Date'!J142)</f>
        <v>2021</v>
      </c>
      <c r="K142" s="225" t="n">
        <f aca="false">IF('Indicator Date'!K142="","x",'Indicator Date'!K142)</f>
        <v>2021</v>
      </c>
      <c r="L142" s="225" t="n">
        <f aca="false">IF('Indicator Date'!L142="","x",'Indicator Date'!L142)</f>
        <v>2020</v>
      </c>
      <c r="M142" s="225" t="n">
        <f aca="false">IF('Indicator Date'!M142="","x",'Indicator Date'!M142)</f>
        <v>2015</v>
      </c>
      <c r="N142" s="225" t="n">
        <f aca="false">IF('Indicator Date'!N142="","x",'Indicator Date'!N142)</f>
        <v>2015</v>
      </c>
      <c r="O142" s="225" t="n">
        <f aca="false">IF('Indicator Date'!O142="","x",'Indicator Date'!O142)</f>
        <v>2015</v>
      </c>
      <c r="P142" s="225" t="n">
        <f aca="false">IF('Indicator Date'!P142="","x",'Indicator Date'!P142)</f>
        <v>2015</v>
      </c>
      <c r="Q142" s="225" t="n">
        <f aca="false">IF('Indicator Date'!Q142="","x",'Indicator Date'!Q142)</f>
        <v>2020</v>
      </c>
      <c r="R142" s="225" t="n">
        <f aca="false">IF('Indicator Date'!R142="","x",'Indicator Date'!R142)</f>
        <v>2020</v>
      </c>
      <c r="S142" s="225" t="n">
        <f aca="false">IF('Indicator Date'!S142="","x",'Indicator Date'!S142)</f>
        <v>2020</v>
      </c>
      <c r="T142" s="225" t="n">
        <f aca="false">IF('Indicator Date'!T142="","x",'Indicator Date'!T142)</f>
        <v>2020</v>
      </c>
      <c r="U142" s="225" t="n">
        <f aca="false">IF('Indicator Date'!U142="","x",'Indicator Date'!U142)</f>
        <v>2015</v>
      </c>
      <c r="V142" s="225" t="n">
        <f aca="false">IF('Indicator Date'!V142="","x",'Indicator Date'!V142)</f>
        <v>2015</v>
      </c>
      <c r="W142" s="225" t="n">
        <f aca="false">IF('Indicator Date'!W142="","x",'Indicator Date'!W142)</f>
        <v>2015</v>
      </c>
      <c r="X142" s="225" t="n">
        <f aca="false">IF('Indicator Date'!X142="","x",'Indicator Date'!X142)</f>
        <v>2020</v>
      </c>
      <c r="Y142" s="225" t="n">
        <f aca="false">IF('Indicator Date'!Y142="","x",'Indicator Date'!Y142)</f>
        <v>2020</v>
      </c>
      <c r="Z142" s="225" t="n">
        <f aca="false">IF('Indicator Date'!Z142="","x",'Indicator Date'!Z142)</f>
        <v>2020</v>
      </c>
      <c r="AA142" s="225" t="n">
        <f aca="false">IF('Indicator Date'!AA142="","x",'Indicator Date'!AA142)</f>
        <v>2011</v>
      </c>
      <c r="AB142" s="225" t="n">
        <f aca="false">IF('Indicator Date'!AB142="","x",'Indicator Date'!AB142)</f>
        <v>2020</v>
      </c>
      <c r="AC142" s="225" t="str">
        <f aca="false">IF('Indicator Date'!AC142="","x",'Indicator Date'!AC142)</f>
        <v>x</v>
      </c>
      <c r="AD142" s="225" t="n">
        <f aca="false">IF('Indicator Date'!AD142="","x",'Indicator Date'!AD142)</f>
        <v>2019</v>
      </c>
      <c r="AE142" s="225" t="n">
        <f aca="false">IF('Indicator Date'!AE142="","x",'Indicator Date'!AE142)</f>
        <v>2020</v>
      </c>
      <c r="AF142" s="225" t="n">
        <f aca="false">IF('Indicator Date'!AF142="","x",'Indicator Date'!AF142)</f>
        <v>2018</v>
      </c>
      <c r="AG142" s="225" t="n">
        <f aca="false">IF('Indicator Date'!AG142="","x",'Indicator Date'!AG142)</f>
        <v>2020</v>
      </c>
      <c r="AH142" s="225" t="n">
        <f aca="false">IF('Indicator Date'!AH142="","x",'Indicator Date'!AH142)</f>
        <v>2022</v>
      </c>
      <c r="AI142" s="225" t="n">
        <f aca="false">IF('Indicator Date'!AI142="","x",'Indicator Date'!AI142)</f>
        <v>2021</v>
      </c>
      <c r="AJ142" s="225" t="n">
        <f aca="false">IF('Indicator Date'!AJ142="","x",'Indicator Date'!AJ142)</f>
        <v>2021</v>
      </c>
      <c r="AK142" s="225" t="n">
        <f aca="false">IF('Indicator Date'!AK142="","x",'Indicator Date'!AK142)</f>
        <v>2019</v>
      </c>
      <c r="AL142" s="225" t="str">
        <f aca="false">IF('Indicator Date'!AL142="","x",RIGHT('Indicator Date'!AL142,4))</f>
        <v>x</v>
      </c>
      <c r="AM142" s="225" t="n">
        <f aca="false">IF('Indicator Date'!AM142="","x",'Indicator Date'!AM142)</f>
        <v>2022</v>
      </c>
      <c r="AN142" s="225" t="str">
        <f aca="false">IF('Indicator Date'!AN142="","x",'Indicator Date'!AN142)</f>
        <v>x</v>
      </c>
      <c r="AO142" s="225" t="str">
        <f aca="false">IF('Indicator Date'!AO142="","x",'Indicator Date'!AO142)</f>
        <v>x</v>
      </c>
      <c r="AP142" s="225" t="str">
        <f aca="false">IF('Indicator Date'!AP142="","x",'Indicator Date'!AP142)</f>
        <v>x</v>
      </c>
      <c r="AQ142" s="225" t="n">
        <f aca="false">IF('Indicator Date'!AQ142="","x",'Indicator Date'!AQ142)</f>
        <v>2020</v>
      </c>
      <c r="AR142" s="225" t="n">
        <f aca="false">IF('Indicator Date'!AR142="","x",'Indicator Date'!AR142)</f>
        <v>2020</v>
      </c>
      <c r="AS142" s="225" t="n">
        <f aca="false">IF('Indicator Date'!AS142="","x",'Indicator Date'!AS142)</f>
        <v>2016</v>
      </c>
      <c r="AT142" s="225" t="n">
        <f aca="false">IF('Indicator Date'!AT142="","x",'Indicator Date'!AT142)</f>
        <v>2020</v>
      </c>
      <c r="AU142" s="225" t="n">
        <f aca="false">IF('Indicator Date'!AU142="","x",'Indicator Date'!AU142)</f>
        <v>2020</v>
      </c>
      <c r="AV142" s="225" t="n">
        <f aca="false">IF('Indicator Date'!AV142="","x",'Indicator Date'!AV142)</f>
        <v>2020</v>
      </c>
      <c r="AW142" s="225" t="str">
        <f aca="false">IF('Indicator Date'!AW142="","x",'Indicator Date'!AW142)</f>
        <v>x</v>
      </c>
      <c r="AX142" s="225" t="n">
        <f aca="false">IF('Indicator Date'!AX142="","x",'Indicator Date'!AX142)</f>
        <v>2020</v>
      </c>
      <c r="AY142" s="225" t="n">
        <f aca="false">IF('Indicator Date'!AY142="","x",'Indicator Date'!AY142)</f>
        <v>2019</v>
      </c>
      <c r="AZ142" s="225" t="n">
        <f aca="false">IF('Indicator Date'!AZ142="","x",'Indicator Date'!AZ142)</f>
        <v>2019</v>
      </c>
      <c r="BA142" s="225" t="n">
        <f aca="false">IF('Indicator Date'!BA142="","x",'Indicator Date'!BA142)</f>
        <v>2020</v>
      </c>
      <c r="BB142" s="225" t="n">
        <f aca="false">IF('Indicator Date'!BB142="","x",'Indicator Date'!BB142)</f>
        <v>2021</v>
      </c>
      <c r="BC142" s="225" t="n">
        <f aca="false">IF('Indicator Date'!BC142="","x",'Indicator Date'!BC142)</f>
        <v>2022</v>
      </c>
      <c r="BD142" s="225" t="n">
        <f aca="false">IF('Indicator Date'!BD142="","x",YEAR('Indicator Date'!BD142))</f>
        <v>2022</v>
      </c>
      <c r="BE142" s="225" t="n">
        <f aca="false">IF('Indicator Date'!BE142="","x",YEAR('Indicator Date'!BE142))</f>
        <v>2022</v>
      </c>
      <c r="BF142" s="225" t="n">
        <f aca="false">IF('Indicator Date'!BF142="","x",'Indicator Date'!BF142)</f>
        <v>2021</v>
      </c>
      <c r="BG142" s="225" t="n">
        <f aca="false">IF('Indicator Date'!BG142="","x",'Indicator Date'!BG142)</f>
        <v>2020</v>
      </c>
      <c r="BH142" s="225" t="n">
        <f aca="false">IF('Indicator Date'!BH142="","x",'Indicator Date'!BH142)</f>
        <v>2020</v>
      </c>
      <c r="BI142" s="225" t="n">
        <f aca="false">IF('Indicator Date'!BI142="","x",'Indicator Date'!BI142)</f>
        <v>2015</v>
      </c>
      <c r="BJ142" s="225" t="n">
        <f aca="false">IF('Indicator Date'!BJ142="","x",'Indicator Date'!BJ142)</f>
        <v>2020</v>
      </c>
      <c r="BK142" s="225" t="n">
        <f aca="false">IF('Indicator Date'!BK142="","x",'Indicator Date'!BK142)</f>
        <v>2021</v>
      </c>
      <c r="BL142" s="225" t="n">
        <f aca="false">IF('Indicator Date'!BL142="","x",'Indicator Date'!BL142)</f>
        <v>2020</v>
      </c>
      <c r="BM142" s="225" t="n">
        <f aca="false">IF('Indicator Date'!BM142="","x",'Indicator Date'!BM142)</f>
        <v>2018</v>
      </c>
      <c r="BN142" s="225" t="n">
        <f aca="false">IF('Indicator Date'!BN142="","x",'Indicator Date'!BN142)</f>
        <v>2020</v>
      </c>
      <c r="BO142" s="225" t="n">
        <f aca="false">IF('Indicator Date'!BO142="","x",'Indicator Date'!BO142)</f>
        <v>2020</v>
      </c>
      <c r="BP142" s="225" t="n">
        <f aca="false">IF('Indicator Date'!BP142="","x",'Indicator Date'!BP142)</f>
        <v>2014</v>
      </c>
      <c r="BQ142" s="225" t="n">
        <f aca="false">IF('Indicator Date'!BQ142="","x",'Indicator Date'!BQ142)</f>
        <v>2020</v>
      </c>
      <c r="BR142" s="225" t="n">
        <f aca="false">IF('Indicator Date'!BR142="","x",'Indicator Date'!BR142)</f>
        <v>2020</v>
      </c>
      <c r="BS142" s="225" t="n">
        <f aca="false">IF('Indicator Date'!BS142="","x",'Indicator Date'!BS142)</f>
        <v>2016</v>
      </c>
      <c r="BT142" s="225" t="n">
        <f aca="false">IF('Indicator Date'!BT142="","x",'Indicator Date'!BT142)</f>
        <v>2020</v>
      </c>
      <c r="BU142" s="225" t="n">
        <f aca="false">IF('Indicator Date'!BU142="","x",'Indicator Date'!BU142)</f>
        <v>2020</v>
      </c>
      <c r="BV142" s="225" t="n">
        <f aca="false">IF('Indicator Date'!BV142="","x",'Indicator Date'!BV142)</f>
        <v>2020</v>
      </c>
      <c r="BW142" s="225" t="n">
        <f aca="false">IF('Indicator Date'!BW142="","x",'Indicator Date'!BW142)</f>
        <v>2019</v>
      </c>
      <c r="BX142" s="225" t="n">
        <f aca="false">IF('Indicator Date'!BX142="","x",'Indicator Date'!BX142)</f>
        <v>2017</v>
      </c>
      <c r="BY142" s="225" t="n">
        <f aca="false">IF('Indicator Date'!BY142="","x",'Indicator Date'!BY142)</f>
        <v>2020</v>
      </c>
      <c r="BZ142" s="225" t="n">
        <f aca="false">IF('Indicator Date'!BZ142="","x",'Indicator Date'!BZ142)</f>
        <v>2021</v>
      </c>
      <c r="CA142" s="225" t="n">
        <f aca="false">IF('Indicator Date'!CA142="","x",'Indicator Date'!CA142)</f>
        <v>2015</v>
      </c>
    </row>
    <row r="143" customFormat="false" ht="14.5" hidden="false" customHeight="false" outlineLevel="0" collapsed="false">
      <c r="A143" s="178" t="str">
        <f aca="false">'Indicator Data'!A145</f>
        <v>Qatar</v>
      </c>
      <c r="B143" s="220" t="str">
        <f aca="false">'Indicator Data'!B145</f>
        <v>QAT</v>
      </c>
      <c r="C143" s="225" t="n">
        <f aca="false">IF('Indicator Date'!C143="","x",'Indicator Date'!C143)</f>
        <v>2015</v>
      </c>
      <c r="D143" s="225" t="n">
        <f aca="false">IF('Indicator Date'!D143="","x",'Indicator Date'!D143)</f>
        <v>2015</v>
      </c>
      <c r="E143" s="225" t="n">
        <f aca="false">IF('Indicator Date'!E143="","x",'Indicator Date'!E143)</f>
        <v>2015</v>
      </c>
      <c r="F143" s="225" t="n">
        <f aca="false">IF('Indicator Date'!F143="","x",'Indicator Date'!F143)</f>
        <v>2015</v>
      </c>
      <c r="G143" s="225" t="n">
        <f aca="false">IF('Indicator Date'!G143="","x",'Indicator Date'!G143)</f>
        <v>2015</v>
      </c>
      <c r="H143" s="225" t="n">
        <f aca="false">IF('Indicator Date'!H143="","x",'Indicator Date'!H143)</f>
        <v>2015</v>
      </c>
      <c r="I143" s="225" t="n">
        <f aca="false">IF('Indicator Date'!I143="","x",'Indicator Date'!I143)</f>
        <v>2015</v>
      </c>
      <c r="J143" s="225" t="n">
        <f aca="false">IF('Indicator Date'!J143="","x",'Indicator Date'!J143)</f>
        <v>2021</v>
      </c>
      <c r="K143" s="225" t="n">
        <f aca="false">IF('Indicator Date'!K143="","x",'Indicator Date'!K143)</f>
        <v>2021</v>
      </c>
      <c r="L143" s="225" t="n">
        <f aca="false">IF('Indicator Date'!L143="","x",'Indicator Date'!L143)</f>
        <v>2020</v>
      </c>
      <c r="M143" s="225" t="n">
        <f aca="false">IF('Indicator Date'!M143="","x",'Indicator Date'!M143)</f>
        <v>2015</v>
      </c>
      <c r="N143" s="225" t="n">
        <f aca="false">IF('Indicator Date'!N143="","x",'Indicator Date'!N143)</f>
        <v>2015</v>
      </c>
      <c r="O143" s="225" t="n">
        <f aca="false">IF('Indicator Date'!O143="","x",'Indicator Date'!O143)</f>
        <v>2015</v>
      </c>
      <c r="P143" s="225" t="n">
        <f aca="false">IF('Indicator Date'!P143="","x",'Indicator Date'!P143)</f>
        <v>2015</v>
      </c>
      <c r="Q143" s="225" t="n">
        <f aca="false">IF('Indicator Date'!Q143="","x",'Indicator Date'!Q143)</f>
        <v>2020</v>
      </c>
      <c r="R143" s="225" t="n">
        <f aca="false">IF('Indicator Date'!R143="","x",'Indicator Date'!R143)</f>
        <v>2020</v>
      </c>
      <c r="S143" s="225" t="n">
        <f aca="false">IF('Indicator Date'!S143="","x",'Indicator Date'!S143)</f>
        <v>2020</v>
      </c>
      <c r="T143" s="225" t="n">
        <f aca="false">IF('Indicator Date'!T143="","x",'Indicator Date'!T143)</f>
        <v>2020</v>
      </c>
      <c r="U143" s="225" t="n">
        <f aca="false">IF('Indicator Date'!U143="","x",'Indicator Date'!U143)</f>
        <v>2015</v>
      </c>
      <c r="V143" s="225" t="n">
        <f aca="false">IF('Indicator Date'!V143="","x",'Indicator Date'!V143)</f>
        <v>2015</v>
      </c>
      <c r="W143" s="225" t="n">
        <f aca="false">IF('Indicator Date'!W143="","x",'Indicator Date'!W143)</f>
        <v>2015</v>
      </c>
      <c r="X143" s="225" t="n">
        <f aca="false">IF('Indicator Date'!X143="","x",'Indicator Date'!X143)</f>
        <v>2020</v>
      </c>
      <c r="Y143" s="225" t="n">
        <f aca="false">IF('Indicator Date'!Y143="","x",'Indicator Date'!Y143)</f>
        <v>2020</v>
      </c>
      <c r="Z143" s="225" t="n">
        <f aca="false">IF('Indicator Date'!Z143="","x",'Indicator Date'!Z143)</f>
        <v>2020</v>
      </c>
      <c r="AA143" s="225" t="str">
        <f aca="false">IF('Indicator Date'!AA143="","x",'Indicator Date'!AA143)</f>
        <v>x</v>
      </c>
      <c r="AB143" s="225" t="n">
        <f aca="false">IF('Indicator Date'!AB143="","x",'Indicator Date'!AB143)</f>
        <v>2020</v>
      </c>
      <c r="AC143" s="225" t="str">
        <f aca="false">IF('Indicator Date'!AC143="","x",'Indicator Date'!AC143)</f>
        <v>x</v>
      </c>
      <c r="AD143" s="225" t="n">
        <f aca="false">IF('Indicator Date'!AD143="","x",'Indicator Date'!AD143)</f>
        <v>2019</v>
      </c>
      <c r="AE143" s="225" t="n">
        <f aca="false">IF('Indicator Date'!AE143="","x",'Indicator Date'!AE143)</f>
        <v>2020</v>
      </c>
      <c r="AF143" s="225" t="str">
        <f aca="false">IF('Indicator Date'!AF143="","x",'Indicator Date'!AF143)</f>
        <v>x</v>
      </c>
      <c r="AG143" s="225" t="n">
        <f aca="false">IF('Indicator Date'!AG143="","x",'Indicator Date'!AG143)</f>
        <v>2020</v>
      </c>
      <c r="AH143" s="225" t="n">
        <f aca="false">IF('Indicator Date'!AH143="","x",'Indicator Date'!AH143)</f>
        <v>2022</v>
      </c>
      <c r="AI143" s="225" t="n">
        <f aca="false">IF('Indicator Date'!AI143="","x",'Indicator Date'!AI143)</f>
        <v>2021</v>
      </c>
      <c r="AJ143" s="225" t="n">
        <f aca="false">IF('Indicator Date'!AJ143="","x",'Indicator Date'!AJ143)</f>
        <v>2021</v>
      </c>
      <c r="AK143" s="225" t="n">
        <f aca="false">IF('Indicator Date'!AK143="","x",'Indicator Date'!AK143)</f>
        <v>2019</v>
      </c>
      <c r="AL143" s="225" t="str">
        <f aca="false">IF('Indicator Date'!AL143="","x",RIGHT('Indicator Date'!AL143,4))</f>
        <v>x</v>
      </c>
      <c r="AM143" s="225" t="n">
        <f aca="false">IF('Indicator Date'!AM143="","x",'Indicator Date'!AM143)</f>
        <v>2022</v>
      </c>
      <c r="AN143" s="225" t="str">
        <f aca="false">IF('Indicator Date'!AN143="","x",'Indicator Date'!AN143)</f>
        <v>x</v>
      </c>
      <c r="AO143" s="225" t="str">
        <f aca="false">IF('Indicator Date'!AO143="","x",'Indicator Date'!AO143)</f>
        <v>x</v>
      </c>
      <c r="AP143" s="225" t="str">
        <f aca="false">IF('Indicator Date'!AP143="","x",'Indicator Date'!AP143)</f>
        <v>x</v>
      </c>
      <c r="AQ143" s="225" t="n">
        <f aca="false">IF('Indicator Date'!AQ143="","x",'Indicator Date'!AQ143)</f>
        <v>2020</v>
      </c>
      <c r="AR143" s="225" t="n">
        <f aca="false">IF('Indicator Date'!AR143="","x",'Indicator Date'!AR143)</f>
        <v>2020</v>
      </c>
      <c r="AS143" s="225" t="str">
        <f aca="false">IF('Indicator Date'!AS143="","x",'Indicator Date'!AS143)</f>
        <v>x</v>
      </c>
      <c r="AT143" s="225" t="n">
        <f aca="false">IF('Indicator Date'!AT143="","x",'Indicator Date'!AT143)</f>
        <v>2020</v>
      </c>
      <c r="AU143" s="225" t="n">
        <f aca="false">IF('Indicator Date'!AU143="","x",'Indicator Date'!AU143)</f>
        <v>2020</v>
      </c>
      <c r="AV143" s="225" t="n">
        <f aca="false">IF('Indicator Date'!AV143="","x",'Indicator Date'!AV143)</f>
        <v>2020</v>
      </c>
      <c r="AW143" s="225" t="str">
        <f aca="false">IF('Indicator Date'!AW143="","x",'Indicator Date'!AW143)</f>
        <v>x</v>
      </c>
      <c r="AX143" s="225" t="n">
        <f aca="false">IF('Indicator Date'!AX143="","x",'Indicator Date'!AX143)</f>
        <v>2020</v>
      </c>
      <c r="AY143" s="225" t="n">
        <f aca="false">IF('Indicator Date'!AY143="","x",'Indicator Date'!AY143)</f>
        <v>2019</v>
      </c>
      <c r="AZ143" s="225" t="str">
        <f aca="false">IF('Indicator Date'!AZ143="","x",'Indicator Date'!AZ143)</f>
        <v>x</v>
      </c>
      <c r="BA143" s="225" t="n">
        <f aca="false">IF('Indicator Date'!BA143="","x",'Indicator Date'!BA143)</f>
        <v>2020</v>
      </c>
      <c r="BB143" s="225" t="n">
        <f aca="false">IF('Indicator Date'!BB143="","x",'Indicator Date'!BB143)</f>
        <v>2021</v>
      </c>
      <c r="BC143" s="225" t="n">
        <f aca="false">IF('Indicator Date'!BC143="","x",'Indicator Date'!BC143)</f>
        <v>2022</v>
      </c>
      <c r="BD143" s="225" t="n">
        <f aca="false">IF('Indicator Date'!BD143="","x",YEAR('Indicator Date'!BD143))</f>
        <v>2022</v>
      </c>
      <c r="BE143" s="225" t="n">
        <f aca="false">IF('Indicator Date'!BE143="","x",YEAR('Indicator Date'!BE143))</f>
        <v>2021</v>
      </c>
      <c r="BF143" s="225" t="n">
        <f aca="false">IF('Indicator Date'!BF143="","x",'Indicator Date'!BF143)</f>
        <v>2021</v>
      </c>
      <c r="BG143" s="225" t="n">
        <f aca="false">IF('Indicator Date'!BG143="","x",'Indicator Date'!BG143)</f>
        <v>2020</v>
      </c>
      <c r="BH143" s="225" t="n">
        <f aca="false">IF('Indicator Date'!BH143="","x",'Indicator Date'!BH143)</f>
        <v>2020</v>
      </c>
      <c r="BI143" s="225" t="n">
        <f aca="false">IF('Indicator Date'!BI143="","x",'Indicator Date'!BI143)</f>
        <v>2015</v>
      </c>
      <c r="BJ143" s="225" t="n">
        <f aca="false">IF('Indicator Date'!BJ143="","x",'Indicator Date'!BJ143)</f>
        <v>2020</v>
      </c>
      <c r="BK143" s="225" t="n">
        <f aca="false">IF('Indicator Date'!BK143="","x",'Indicator Date'!BK143)</f>
        <v>2021</v>
      </c>
      <c r="BL143" s="225" t="n">
        <f aca="false">IF('Indicator Date'!BL143="","x",'Indicator Date'!BL143)</f>
        <v>2020</v>
      </c>
      <c r="BM143" s="225" t="n">
        <f aca="false">IF('Indicator Date'!BM143="","x",'Indicator Date'!BM143)</f>
        <v>2017</v>
      </c>
      <c r="BN143" s="225" t="n">
        <f aca="false">IF('Indicator Date'!BN143="","x",'Indicator Date'!BN143)</f>
        <v>2020</v>
      </c>
      <c r="BO143" s="225" t="n">
        <f aca="false">IF('Indicator Date'!BO143="","x",'Indicator Date'!BO143)</f>
        <v>2020</v>
      </c>
      <c r="BP143" s="225" t="n">
        <f aca="false">IF('Indicator Date'!BP143="","x",'Indicator Date'!BP143)</f>
        <v>2014</v>
      </c>
      <c r="BQ143" s="225" t="n">
        <f aca="false">IF('Indicator Date'!BQ143="","x",'Indicator Date'!BQ143)</f>
        <v>2020</v>
      </c>
      <c r="BR143" s="225" t="n">
        <f aca="false">IF('Indicator Date'!BR143="","x",'Indicator Date'!BR143)</f>
        <v>2020</v>
      </c>
      <c r="BS143" s="225" t="n">
        <f aca="false">IF('Indicator Date'!BS143="","x",'Indicator Date'!BS143)</f>
        <v>2017</v>
      </c>
      <c r="BT143" s="225" t="n">
        <f aca="false">IF('Indicator Date'!BT143="","x",'Indicator Date'!BT143)</f>
        <v>2020</v>
      </c>
      <c r="BU143" s="225" t="n">
        <f aca="false">IF('Indicator Date'!BU143="","x",'Indicator Date'!BU143)</f>
        <v>2020</v>
      </c>
      <c r="BV143" s="225" t="n">
        <f aca="false">IF('Indicator Date'!BV143="","x",'Indicator Date'!BV143)</f>
        <v>2020</v>
      </c>
      <c r="BW143" s="225" t="n">
        <f aca="false">IF('Indicator Date'!BW143="","x",'Indicator Date'!BW143)</f>
        <v>2019</v>
      </c>
      <c r="BX143" s="225" t="n">
        <f aca="false">IF('Indicator Date'!BX143="","x",'Indicator Date'!BX143)</f>
        <v>2017</v>
      </c>
      <c r="BY143" s="225" t="n">
        <f aca="false">IF('Indicator Date'!BY143="","x",'Indicator Date'!BY143)</f>
        <v>2020</v>
      </c>
      <c r="BZ143" s="225" t="n">
        <f aca="false">IF('Indicator Date'!BZ143="","x",'Indicator Date'!BZ143)</f>
        <v>2021</v>
      </c>
      <c r="CA143" s="225" t="n">
        <f aca="false">IF('Indicator Date'!CA143="","x",'Indicator Date'!CA143)</f>
        <v>2015</v>
      </c>
    </row>
    <row r="144" customFormat="false" ht="14.5" hidden="false" customHeight="false" outlineLevel="0" collapsed="false">
      <c r="A144" s="178" t="str">
        <f aca="false">'Indicator Data'!A146</f>
        <v>Romania</v>
      </c>
      <c r="B144" s="220" t="str">
        <f aca="false">'Indicator Data'!B146</f>
        <v>ROU</v>
      </c>
      <c r="C144" s="225" t="n">
        <f aca="false">IF('Indicator Date'!C144="","x",'Indicator Date'!C144)</f>
        <v>2015</v>
      </c>
      <c r="D144" s="225" t="n">
        <f aca="false">IF('Indicator Date'!D144="","x",'Indicator Date'!D144)</f>
        <v>2015</v>
      </c>
      <c r="E144" s="225" t="n">
        <f aca="false">IF('Indicator Date'!E144="","x",'Indicator Date'!E144)</f>
        <v>2015</v>
      </c>
      <c r="F144" s="225" t="n">
        <f aca="false">IF('Indicator Date'!F144="","x",'Indicator Date'!F144)</f>
        <v>2015</v>
      </c>
      <c r="G144" s="225" t="n">
        <f aca="false">IF('Indicator Date'!G144="","x",'Indicator Date'!G144)</f>
        <v>2015</v>
      </c>
      <c r="H144" s="225" t="n">
        <f aca="false">IF('Indicator Date'!H144="","x",'Indicator Date'!H144)</f>
        <v>2015</v>
      </c>
      <c r="I144" s="225" t="n">
        <f aca="false">IF('Indicator Date'!I144="","x",'Indicator Date'!I144)</f>
        <v>2015</v>
      </c>
      <c r="J144" s="225" t="n">
        <f aca="false">IF('Indicator Date'!J144="","x",'Indicator Date'!J144)</f>
        <v>2021</v>
      </c>
      <c r="K144" s="225" t="n">
        <f aca="false">IF('Indicator Date'!K144="","x",'Indicator Date'!K144)</f>
        <v>2021</v>
      </c>
      <c r="L144" s="225" t="n">
        <f aca="false">IF('Indicator Date'!L144="","x",'Indicator Date'!L144)</f>
        <v>2020</v>
      </c>
      <c r="M144" s="225" t="n">
        <f aca="false">IF('Indicator Date'!M144="","x",'Indicator Date'!M144)</f>
        <v>2015</v>
      </c>
      <c r="N144" s="225" t="n">
        <f aca="false">IF('Indicator Date'!N144="","x",'Indicator Date'!N144)</f>
        <v>2015</v>
      </c>
      <c r="O144" s="225" t="n">
        <f aca="false">IF('Indicator Date'!O144="","x",'Indicator Date'!O144)</f>
        <v>2015</v>
      </c>
      <c r="P144" s="225" t="n">
        <f aca="false">IF('Indicator Date'!P144="","x",'Indicator Date'!P144)</f>
        <v>2015</v>
      </c>
      <c r="Q144" s="225" t="n">
        <f aca="false">IF('Indicator Date'!Q144="","x",'Indicator Date'!Q144)</f>
        <v>2020</v>
      </c>
      <c r="R144" s="225" t="n">
        <f aca="false">IF('Indicator Date'!R144="","x",'Indicator Date'!R144)</f>
        <v>2020</v>
      </c>
      <c r="S144" s="225" t="n">
        <f aca="false">IF('Indicator Date'!S144="","x",'Indicator Date'!S144)</f>
        <v>2020</v>
      </c>
      <c r="T144" s="225" t="n">
        <f aca="false">IF('Indicator Date'!T144="","x",'Indicator Date'!T144)</f>
        <v>2020</v>
      </c>
      <c r="U144" s="225" t="n">
        <f aca="false">IF('Indicator Date'!U144="","x",'Indicator Date'!U144)</f>
        <v>2015</v>
      </c>
      <c r="V144" s="225" t="n">
        <f aca="false">IF('Indicator Date'!V144="","x",'Indicator Date'!V144)</f>
        <v>2015</v>
      </c>
      <c r="W144" s="225" t="n">
        <f aca="false">IF('Indicator Date'!W144="","x",'Indicator Date'!W144)</f>
        <v>2015</v>
      </c>
      <c r="X144" s="225" t="n">
        <f aca="false">IF('Indicator Date'!X144="","x",'Indicator Date'!X144)</f>
        <v>2020</v>
      </c>
      <c r="Y144" s="225" t="n">
        <f aca="false">IF('Indicator Date'!Y144="","x",'Indicator Date'!Y144)</f>
        <v>2020</v>
      </c>
      <c r="Z144" s="225" t="n">
        <f aca="false">IF('Indicator Date'!Z144="","x",'Indicator Date'!Z144)</f>
        <v>2020</v>
      </c>
      <c r="AA144" s="225" t="n">
        <f aca="false">IF('Indicator Date'!AA144="","x",'Indicator Date'!AA144)</f>
        <v>2011</v>
      </c>
      <c r="AB144" s="225" t="n">
        <f aca="false">IF('Indicator Date'!AB144="","x",'Indicator Date'!AB144)</f>
        <v>2020</v>
      </c>
      <c r="AC144" s="225" t="str">
        <f aca="false">IF('Indicator Date'!AC144="","x",'Indicator Date'!AC144)</f>
        <v>x</v>
      </c>
      <c r="AD144" s="225" t="n">
        <f aca="false">IF('Indicator Date'!AD144="","x",'Indicator Date'!AD144)</f>
        <v>2018</v>
      </c>
      <c r="AE144" s="225" t="n">
        <f aca="false">IF('Indicator Date'!AE144="","x",'Indicator Date'!AE144)</f>
        <v>2020</v>
      </c>
      <c r="AF144" s="225" t="n">
        <f aca="false">IF('Indicator Date'!AF144="","x",'Indicator Date'!AF144)</f>
        <v>2018</v>
      </c>
      <c r="AG144" s="225" t="n">
        <f aca="false">IF('Indicator Date'!AG144="","x",'Indicator Date'!AG144)</f>
        <v>2020</v>
      </c>
      <c r="AH144" s="225" t="n">
        <f aca="false">IF('Indicator Date'!AH144="","x",'Indicator Date'!AH144)</f>
        <v>2022</v>
      </c>
      <c r="AI144" s="225" t="n">
        <f aca="false">IF('Indicator Date'!AI144="","x",'Indicator Date'!AI144)</f>
        <v>2021</v>
      </c>
      <c r="AJ144" s="225" t="n">
        <f aca="false">IF('Indicator Date'!AJ144="","x",'Indicator Date'!AJ144)</f>
        <v>2021</v>
      </c>
      <c r="AK144" s="225" t="n">
        <f aca="false">IF('Indicator Date'!AK144="","x",'Indicator Date'!AK144)</f>
        <v>2019</v>
      </c>
      <c r="AL144" s="225" t="str">
        <f aca="false">IF('Indicator Date'!AL144="","x",RIGHT('Indicator Date'!AL144,4))</f>
        <v>x</v>
      </c>
      <c r="AM144" s="225" t="n">
        <f aca="false">IF('Indicator Date'!AM144="","x",'Indicator Date'!AM144)</f>
        <v>2022</v>
      </c>
      <c r="AN144" s="225" t="str">
        <f aca="false">IF('Indicator Date'!AN144="","x",'Indicator Date'!AN144)</f>
        <v>x</v>
      </c>
      <c r="AO144" s="225" t="str">
        <f aca="false">IF('Indicator Date'!AO144="","x",'Indicator Date'!AO144)</f>
        <v>x</v>
      </c>
      <c r="AP144" s="225" t="str">
        <f aca="false">IF('Indicator Date'!AP144="","x",'Indicator Date'!AP144)</f>
        <v>x</v>
      </c>
      <c r="AQ144" s="225" t="n">
        <f aca="false">IF('Indicator Date'!AQ144="","x",'Indicator Date'!AQ144)</f>
        <v>2020</v>
      </c>
      <c r="AR144" s="225" t="n">
        <f aca="false">IF('Indicator Date'!AR144="","x",'Indicator Date'!AR144)</f>
        <v>2020</v>
      </c>
      <c r="AS144" s="225" t="str">
        <f aca="false">IF('Indicator Date'!AS144="","x",'Indicator Date'!AS144)</f>
        <v>x</v>
      </c>
      <c r="AT144" s="225" t="n">
        <f aca="false">IF('Indicator Date'!AT144="","x",'Indicator Date'!AT144)</f>
        <v>2020</v>
      </c>
      <c r="AU144" s="225" t="n">
        <f aca="false">IF('Indicator Date'!AU144="","x",'Indicator Date'!AU144)</f>
        <v>2020</v>
      </c>
      <c r="AV144" s="225" t="n">
        <f aca="false">IF('Indicator Date'!AV144="","x",'Indicator Date'!AV144)</f>
        <v>2020</v>
      </c>
      <c r="AW144" s="225" t="str">
        <f aca="false">IF('Indicator Date'!AW144="","x",'Indicator Date'!AW144)</f>
        <v>x</v>
      </c>
      <c r="AX144" s="225" t="n">
        <f aca="false">IF('Indicator Date'!AX144="","x",'Indicator Date'!AX144)</f>
        <v>2020</v>
      </c>
      <c r="AY144" s="225" t="n">
        <f aca="false">IF('Indicator Date'!AY144="","x",'Indicator Date'!AY144)</f>
        <v>2019</v>
      </c>
      <c r="AZ144" s="225" t="n">
        <f aca="false">IF('Indicator Date'!AZ144="","x",'Indicator Date'!AZ144)</f>
        <v>2019</v>
      </c>
      <c r="BA144" s="225" t="n">
        <f aca="false">IF('Indicator Date'!BA144="","x",'Indicator Date'!BA144)</f>
        <v>2020</v>
      </c>
      <c r="BB144" s="225" t="n">
        <f aca="false">IF('Indicator Date'!BB144="","x",'Indicator Date'!BB144)</f>
        <v>2021</v>
      </c>
      <c r="BC144" s="225" t="n">
        <f aca="false">IF('Indicator Date'!BC144="","x",'Indicator Date'!BC144)</f>
        <v>2022</v>
      </c>
      <c r="BD144" s="225" t="n">
        <f aca="false">IF('Indicator Date'!BD144="","x",YEAR('Indicator Date'!BD144))</f>
        <v>2022</v>
      </c>
      <c r="BE144" s="225" t="n">
        <f aca="false">IF('Indicator Date'!BE144="","x",YEAR('Indicator Date'!BE144))</f>
        <v>2022</v>
      </c>
      <c r="BF144" s="225" t="n">
        <f aca="false">IF('Indicator Date'!BF144="","x",'Indicator Date'!BF144)</f>
        <v>2021</v>
      </c>
      <c r="BG144" s="225" t="n">
        <f aca="false">IF('Indicator Date'!BG144="","x",'Indicator Date'!BG144)</f>
        <v>2020</v>
      </c>
      <c r="BH144" s="225" t="n">
        <f aca="false">IF('Indicator Date'!BH144="","x",'Indicator Date'!BH144)</f>
        <v>2020</v>
      </c>
      <c r="BI144" s="225" t="n">
        <f aca="false">IF('Indicator Date'!BI144="","x",'Indicator Date'!BI144)</f>
        <v>2015</v>
      </c>
      <c r="BJ144" s="225" t="n">
        <f aca="false">IF('Indicator Date'!BJ144="","x",'Indicator Date'!BJ144)</f>
        <v>2019</v>
      </c>
      <c r="BK144" s="225" t="n">
        <f aca="false">IF('Indicator Date'!BK144="","x",'Indicator Date'!BK144)</f>
        <v>2021</v>
      </c>
      <c r="BL144" s="225" t="n">
        <f aca="false">IF('Indicator Date'!BL144="","x",'Indicator Date'!BL144)</f>
        <v>2020</v>
      </c>
      <c r="BM144" s="225" t="n">
        <f aca="false">IF('Indicator Date'!BM144="","x",'Indicator Date'!BM144)</f>
        <v>2018</v>
      </c>
      <c r="BN144" s="225" t="n">
        <f aca="false">IF('Indicator Date'!BN144="","x",'Indicator Date'!BN144)</f>
        <v>2020</v>
      </c>
      <c r="BO144" s="225" t="n">
        <f aca="false">IF('Indicator Date'!BO144="","x",'Indicator Date'!BO144)</f>
        <v>2020</v>
      </c>
      <c r="BP144" s="225" t="n">
        <f aca="false">IF('Indicator Date'!BP144="","x",'Indicator Date'!BP144)</f>
        <v>2014</v>
      </c>
      <c r="BQ144" s="225" t="n">
        <f aca="false">IF('Indicator Date'!BQ144="","x",'Indicator Date'!BQ144)</f>
        <v>2020</v>
      </c>
      <c r="BR144" s="225" t="n">
        <f aca="false">IF('Indicator Date'!BR144="","x",'Indicator Date'!BR144)</f>
        <v>2020</v>
      </c>
      <c r="BS144" s="225" t="n">
        <f aca="false">IF('Indicator Date'!BS144="","x",'Indicator Date'!BS144)</f>
        <v>2016</v>
      </c>
      <c r="BT144" s="225" t="n">
        <f aca="false">IF('Indicator Date'!BT144="","x",'Indicator Date'!BT144)</f>
        <v>2020</v>
      </c>
      <c r="BU144" s="225" t="n">
        <f aca="false">IF('Indicator Date'!BU144="","x",'Indicator Date'!BU144)</f>
        <v>2020</v>
      </c>
      <c r="BV144" s="225" t="n">
        <f aca="false">IF('Indicator Date'!BV144="","x",'Indicator Date'!BV144)</f>
        <v>2020</v>
      </c>
      <c r="BW144" s="225" t="n">
        <f aca="false">IF('Indicator Date'!BW144="","x",'Indicator Date'!BW144)</f>
        <v>2019</v>
      </c>
      <c r="BX144" s="225" t="n">
        <f aca="false">IF('Indicator Date'!BX144="","x",'Indicator Date'!BX144)</f>
        <v>2017</v>
      </c>
      <c r="BY144" s="225" t="n">
        <f aca="false">IF('Indicator Date'!BY144="","x",'Indicator Date'!BY144)</f>
        <v>2020</v>
      </c>
      <c r="BZ144" s="225" t="n">
        <f aca="false">IF('Indicator Date'!BZ144="","x",'Indicator Date'!BZ144)</f>
        <v>2021</v>
      </c>
      <c r="CA144" s="225" t="n">
        <f aca="false">IF('Indicator Date'!CA144="","x",'Indicator Date'!CA144)</f>
        <v>2015</v>
      </c>
    </row>
    <row r="145" customFormat="false" ht="14.5" hidden="false" customHeight="false" outlineLevel="0" collapsed="false">
      <c r="A145" s="178" t="str">
        <f aca="false">'Indicator Data'!A147</f>
        <v>Russian Federation</v>
      </c>
      <c r="B145" s="220" t="str">
        <f aca="false">'Indicator Data'!B147</f>
        <v>RUS</v>
      </c>
      <c r="C145" s="225" t="n">
        <f aca="false">IF('Indicator Date'!C145="","x",'Indicator Date'!C145)</f>
        <v>2015</v>
      </c>
      <c r="D145" s="225" t="n">
        <f aca="false">IF('Indicator Date'!D145="","x",'Indicator Date'!D145)</f>
        <v>2015</v>
      </c>
      <c r="E145" s="225" t="n">
        <f aca="false">IF('Indicator Date'!E145="","x",'Indicator Date'!E145)</f>
        <v>2015</v>
      </c>
      <c r="F145" s="225" t="n">
        <f aca="false">IF('Indicator Date'!F145="","x",'Indicator Date'!F145)</f>
        <v>2015</v>
      </c>
      <c r="G145" s="225" t="n">
        <f aca="false">IF('Indicator Date'!G145="","x",'Indicator Date'!G145)</f>
        <v>2015</v>
      </c>
      <c r="H145" s="225" t="n">
        <f aca="false">IF('Indicator Date'!H145="","x",'Indicator Date'!H145)</f>
        <v>2015</v>
      </c>
      <c r="I145" s="225" t="n">
        <f aca="false">IF('Indicator Date'!I145="","x",'Indicator Date'!I145)</f>
        <v>2015</v>
      </c>
      <c r="J145" s="225" t="n">
        <f aca="false">IF('Indicator Date'!J145="","x",'Indicator Date'!J145)</f>
        <v>2021</v>
      </c>
      <c r="K145" s="225" t="n">
        <f aca="false">IF('Indicator Date'!K145="","x",'Indicator Date'!K145)</f>
        <v>2021</v>
      </c>
      <c r="L145" s="225" t="n">
        <f aca="false">IF('Indicator Date'!L145="","x",'Indicator Date'!L145)</f>
        <v>2020</v>
      </c>
      <c r="M145" s="225" t="n">
        <f aca="false">IF('Indicator Date'!M145="","x",'Indicator Date'!M145)</f>
        <v>2015</v>
      </c>
      <c r="N145" s="225" t="n">
        <f aca="false">IF('Indicator Date'!N145="","x",'Indicator Date'!N145)</f>
        <v>2015</v>
      </c>
      <c r="O145" s="225" t="n">
        <f aca="false">IF('Indicator Date'!O145="","x",'Indicator Date'!O145)</f>
        <v>2015</v>
      </c>
      <c r="P145" s="225" t="n">
        <f aca="false">IF('Indicator Date'!P145="","x",'Indicator Date'!P145)</f>
        <v>2015</v>
      </c>
      <c r="Q145" s="225" t="n">
        <f aca="false">IF('Indicator Date'!Q145="","x",'Indicator Date'!Q145)</f>
        <v>2020</v>
      </c>
      <c r="R145" s="225" t="n">
        <f aca="false">IF('Indicator Date'!R145="","x",'Indicator Date'!R145)</f>
        <v>2020</v>
      </c>
      <c r="S145" s="225" t="n">
        <f aca="false">IF('Indicator Date'!S145="","x",'Indicator Date'!S145)</f>
        <v>2020</v>
      </c>
      <c r="T145" s="225" t="n">
        <f aca="false">IF('Indicator Date'!T145="","x",'Indicator Date'!T145)</f>
        <v>2020</v>
      </c>
      <c r="U145" s="225" t="n">
        <f aca="false">IF('Indicator Date'!U145="","x",'Indicator Date'!U145)</f>
        <v>2015</v>
      </c>
      <c r="V145" s="225" t="n">
        <f aca="false">IF('Indicator Date'!V145="","x",'Indicator Date'!V145)</f>
        <v>2015</v>
      </c>
      <c r="W145" s="225" t="n">
        <f aca="false">IF('Indicator Date'!W145="","x",'Indicator Date'!W145)</f>
        <v>2015</v>
      </c>
      <c r="X145" s="225" t="n">
        <f aca="false">IF('Indicator Date'!X145="","x",'Indicator Date'!X145)</f>
        <v>2020</v>
      </c>
      <c r="Y145" s="225" t="n">
        <f aca="false">IF('Indicator Date'!Y145="","x",'Indicator Date'!Y145)</f>
        <v>2020</v>
      </c>
      <c r="Z145" s="225" t="n">
        <f aca="false">IF('Indicator Date'!Z145="","x",'Indicator Date'!Z145)</f>
        <v>2020</v>
      </c>
      <c r="AA145" s="225" t="n">
        <f aca="false">IF('Indicator Date'!AA145="","x",'Indicator Date'!AA145)</f>
        <v>2010</v>
      </c>
      <c r="AB145" s="225" t="n">
        <f aca="false">IF('Indicator Date'!AB145="","x",'Indicator Date'!AB145)</f>
        <v>2020</v>
      </c>
      <c r="AC145" s="225" t="str">
        <f aca="false">IF('Indicator Date'!AC145="","x",'Indicator Date'!AC145)</f>
        <v>x</v>
      </c>
      <c r="AD145" s="225" t="n">
        <f aca="false">IF('Indicator Date'!AD145="","x",'Indicator Date'!AD145)</f>
        <v>2019</v>
      </c>
      <c r="AE145" s="225" t="n">
        <f aca="false">IF('Indicator Date'!AE145="","x",'Indicator Date'!AE145)</f>
        <v>2020</v>
      </c>
      <c r="AF145" s="225" t="str">
        <f aca="false">IF('Indicator Date'!AF145="","x",'Indicator Date'!AF145)</f>
        <v>x</v>
      </c>
      <c r="AG145" s="225" t="n">
        <f aca="false">IF('Indicator Date'!AG145="","x",'Indicator Date'!AG145)</f>
        <v>2020</v>
      </c>
      <c r="AH145" s="225" t="n">
        <f aca="false">IF('Indicator Date'!AH145="","x",'Indicator Date'!AH145)</f>
        <v>2022</v>
      </c>
      <c r="AI145" s="225" t="n">
        <f aca="false">IF('Indicator Date'!AI145="","x",'Indicator Date'!AI145)</f>
        <v>2021</v>
      </c>
      <c r="AJ145" s="225" t="n">
        <f aca="false">IF('Indicator Date'!AJ145="","x",'Indicator Date'!AJ145)</f>
        <v>2021</v>
      </c>
      <c r="AK145" s="225" t="n">
        <f aca="false">IF('Indicator Date'!AK145="","x",'Indicator Date'!AK145)</f>
        <v>2019</v>
      </c>
      <c r="AL145" s="225" t="str">
        <f aca="false">IF('Indicator Date'!AL145="","x",RIGHT('Indicator Date'!AL145,4))</f>
        <v>x</v>
      </c>
      <c r="AM145" s="225" t="n">
        <f aca="false">IF('Indicator Date'!AM145="","x",'Indicator Date'!AM145)</f>
        <v>2022</v>
      </c>
      <c r="AN145" s="225" t="n">
        <f aca="false">IF('Indicator Date'!AN145="","x",'Indicator Date'!AN145)</f>
        <v>2019</v>
      </c>
      <c r="AO145" s="225" t="n">
        <f aca="false">IF('Indicator Date'!AO145="","x",'Indicator Date'!AO145)</f>
        <v>2020</v>
      </c>
      <c r="AP145" s="225" t="str">
        <f aca="false">IF('Indicator Date'!AP145="","x",'Indicator Date'!AP145)</f>
        <v>x</v>
      </c>
      <c r="AQ145" s="225" t="n">
        <f aca="false">IF('Indicator Date'!AQ145="","x",'Indicator Date'!AQ145)</f>
        <v>2020</v>
      </c>
      <c r="AR145" s="225" t="n">
        <f aca="false">IF('Indicator Date'!AR145="","x",'Indicator Date'!AR145)</f>
        <v>2020</v>
      </c>
      <c r="AS145" s="225" t="str">
        <f aca="false">IF('Indicator Date'!AS145="","x",'Indicator Date'!AS145)</f>
        <v>x</v>
      </c>
      <c r="AT145" s="225" t="n">
        <f aca="false">IF('Indicator Date'!AT145="","x",'Indicator Date'!AT145)</f>
        <v>2020</v>
      </c>
      <c r="AU145" s="225" t="str">
        <f aca="false">IF('Indicator Date'!AU145="","x",'Indicator Date'!AU145)</f>
        <v>x</v>
      </c>
      <c r="AV145" s="225" t="str">
        <f aca="false">IF('Indicator Date'!AV145="","x",'Indicator Date'!AV145)</f>
        <v>x</v>
      </c>
      <c r="AW145" s="225" t="str">
        <f aca="false">IF('Indicator Date'!AW145="","x",'Indicator Date'!AW145)</f>
        <v>x</v>
      </c>
      <c r="AX145" s="225" t="n">
        <f aca="false">IF('Indicator Date'!AX145="","x",'Indicator Date'!AX145)</f>
        <v>2020</v>
      </c>
      <c r="AY145" s="225" t="n">
        <f aca="false">IF('Indicator Date'!AY145="","x",'Indicator Date'!AY145)</f>
        <v>2019</v>
      </c>
      <c r="AZ145" s="225" t="n">
        <f aca="false">IF('Indicator Date'!AZ145="","x",'Indicator Date'!AZ145)</f>
        <v>2020</v>
      </c>
      <c r="BA145" s="225" t="n">
        <f aca="false">IF('Indicator Date'!BA145="","x",'Indicator Date'!BA145)</f>
        <v>2020</v>
      </c>
      <c r="BB145" s="225" t="n">
        <f aca="false">IF('Indicator Date'!BB145="","x",'Indicator Date'!BB145)</f>
        <v>2021</v>
      </c>
      <c r="BC145" s="225" t="n">
        <f aca="false">IF('Indicator Date'!BC145="","x",'Indicator Date'!BC145)</f>
        <v>2022</v>
      </c>
      <c r="BD145" s="225" t="n">
        <f aca="false">IF('Indicator Date'!BD145="","x",YEAR('Indicator Date'!BD145))</f>
        <v>2022</v>
      </c>
      <c r="BE145" s="225" t="n">
        <f aca="false">IF('Indicator Date'!BE145="","x",YEAR('Indicator Date'!BE145))</f>
        <v>2022</v>
      </c>
      <c r="BF145" s="225" t="n">
        <f aca="false">IF('Indicator Date'!BF145="","x",'Indicator Date'!BF145)</f>
        <v>2021</v>
      </c>
      <c r="BG145" s="225" t="n">
        <f aca="false">IF('Indicator Date'!BG145="","x",'Indicator Date'!BG145)</f>
        <v>2020</v>
      </c>
      <c r="BH145" s="225" t="n">
        <f aca="false">IF('Indicator Date'!BH145="","x",'Indicator Date'!BH145)</f>
        <v>2020</v>
      </c>
      <c r="BI145" s="225" t="str">
        <f aca="false">IF('Indicator Date'!BI145="","x",'Indicator Date'!BI145)</f>
        <v>x</v>
      </c>
      <c r="BJ145" s="225" t="n">
        <f aca="false">IF('Indicator Date'!BJ145="","x",'Indicator Date'!BJ145)</f>
        <v>2020</v>
      </c>
      <c r="BK145" s="225" t="n">
        <f aca="false">IF('Indicator Date'!BK145="","x",'Indicator Date'!BK145)</f>
        <v>2021</v>
      </c>
      <c r="BL145" s="225" t="n">
        <f aca="false">IF('Indicator Date'!BL145="","x",'Indicator Date'!BL145)</f>
        <v>2020</v>
      </c>
      <c r="BM145" s="225" t="n">
        <f aca="false">IF('Indicator Date'!BM145="","x",'Indicator Date'!BM145)</f>
        <v>2018</v>
      </c>
      <c r="BN145" s="225" t="n">
        <f aca="false">IF('Indicator Date'!BN145="","x",'Indicator Date'!BN145)</f>
        <v>2020</v>
      </c>
      <c r="BO145" s="225" t="n">
        <f aca="false">IF('Indicator Date'!BO145="","x",'Indicator Date'!BO145)</f>
        <v>2020</v>
      </c>
      <c r="BP145" s="225" t="n">
        <f aca="false">IF('Indicator Date'!BP145="","x",'Indicator Date'!BP145)</f>
        <v>2014</v>
      </c>
      <c r="BQ145" s="225" t="n">
        <f aca="false">IF('Indicator Date'!BQ145="","x",'Indicator Date'!BQ145)</f>
        <v>2020</v>
      </c>
      <c r="BR145" s="225" t="n">
        <f aca="false">IF('Indicator Date'!BR145="","x",'Indicator Date'!BR145)</f>
        <v>2020</v>
      </c>
      <c r="BS145" s="225" t="n">
        <f aca="false">IF('Indicator Date'!BS145="","x",'Indicator Date'!BS145)</f>
        <v>2016</v>
      </c>
      <c r="BT145" s="225" t="n">
        <f aca="false">IF('Indicator Date'!BT145="","x",'Indicator Date'!BT145)</f>
        <v>2020</v>
      </c>
      <c r="BU145" s="225" t="n">
        <f aca="false">IF('Indicator Date'!BU145="","x",'Indicator Date'!BU145)</f>
        <v>2020</v>
      </c>
      <c r="BV145" s="225" t="n">
        <f aca="false">IF('Indicator Date'!BV145="","x",'Indicator Date'!BV145)</f>
        <v>2020</v>
      </c>
      <c r="BW145" s="225" t="n">
        <f aca="false">IF('Indicator Date'!BW145="","x",'Indicator Date'!BW145)</f>
        <v>2019</v>
      </c>
      <c r="BX145" s="225" t="n">
        <f aca="false">IF('Indicator Date'!BX145="","x",'Indicator Date'!BX145)</f>
        <v>2017</v>
      </c>
      <c r="BY145" s="225" t="n">
        <f aca="false">IF('Indicator Date'!BY145="","x",'Indicator Date'!BY145)</f>
        <v>2020</v>
      </c>
      <c r="BZ145" s="225" t="n">
        <f aca="false">IF('Indicator Date'!BZ145="","x",'Indicator Date'!BZ145)</f>
        <v>2021</v>
      </c>
      <c r="CA145" s="225" t="n">
        <f aca="false">IF('Indicator Date'!CA145="","x",'Indicator Date'!CA145)</f>
        <v>2015</v>
      </c>
    </row>
    <row r="146" customFormat="false" ht="14.5" hidden="false" customHeight="false" outlineLevel="0" collapsed="false">
      <c r="A146" s="178" t="str">
        <f aca="false">'Indicator Data'!A148</f>
        <v>Rwanda</v>
      </c>
      <c r="B146" s="220" t="str">
        <f aca="false">'Indicator Data'!B148</f>
        <v>RWA</v>
      </c>
      <c r="C146" s="225" t="n">
        <f aca="false">IF('Indicator Date'!C146="","x",'Indicator Date'!C146)</f>
        <v>2015</v>
      </c>
      <c r="D146" s="225" t="n">
        <f aca="false">IF('Indicator Date'!D146="","x",'Indicator Date'!D146)</f>
        <v>2015</v>
      </c>
      <c r="E146" s="225" t="n">
        <f aca="false">IF('Indicator Date'!E146="","x",'Indicator Date'!E146)</f>
        <v>2015</v>
      </c>
      <c r="F146" s="225" t="n">
        <f aca="false">IF('Indicator Date'!F146="","x",'Indicator Date'!F146)</f>
        <v>2015</v>
      </c>
      <c r="G146" s="225" t="n">
        <f aca="false">IF('Indicator Date'!G146="","x",'Indicator Date'!G146)</f>
        <v>2015</v>
      </c>
      <c r="H146" s="225" t="n">
        <f aca="false">IF('Indicator Date'!H146="","x",'Indicator Date'!H146)</f>
        <v>2015</v>
      </c>
      <c r="I146" s="225" t="n">
        <f aca="false">IF('Indicator Date'!I146="","x",'Indicator Date'!I146)</f>
        <v>2015</v>
      </c>
      <c r="J146" s="225" t="n">
        <f aca="false">IF('Indicator Date'!J146="","x",'Indicator Date'!J146)</f>
        <v>2021</v>
      </c>
      <c r="K146" s="225" t="n">
        <f aca="false">IF('Indicator Date'!K146="","x",'Indicator Date'!K146)</f>
        <v>2021</v>
      </c>
      <c r="L146" s="225" t="n">
        <f aca="false">IF('Indicator Date'!L146="","x",'Indicator Date'!L146)</f>
        <v>2020</v>
      </c>
      <c r="M146" s="225" t="n">
        <f aca="false">IF('Indicator Date'!M146="","x",'Indicator Date'!M146)</f>
        <v>2015</v>
      </c>
      <c r="N146" s="225" t="n">
        <f aca="false">IF('Indicator Date'!N146="","x",'Indicator Date'!N146)</f>
        <v>2015</v>
      </c>
      <c r="O146" s="225" t="n">
        <f aca="false">IF('Indicator Date'!O146="","x",'Indicator Date'!O146)</f>
        <v>2015</v>
      </c>
      <c r="P146" s="225" t="n">
        <f aca="false">IF('Indicator Date'!P146="","x",'Indicator Date'!P146)</f>
        <v>2015</v>
      </c>
      <c r="Q146" s="225" t="n">
        <f aca="false">IF('Indicator Date'!Q146="","x",'Indicator Date'!Q146)</f>
        <v>2020</v>
      </c>
      <c r="R146" s="225" t="n">
        <f aca="false">IF('Indicator Date'!R146="","x",'Indicator Date'!R146)</f>
        <v>2020</v>
      </c>
      <c r="S146" s="225" t="n">
        <f aca="false">IF('Indicator Date'!S146="","x",'Indicator Date'!S146)</f>
        <v>2020</v>
      </c>
      <c r="T146" s="225" t="n">
        <f aca="false">IF('Indicator Date'!T146="","x",'Indicator Date'!T146)</f>
        <v>2020</v>
      </c>
      <c r="U146" s="225" t="n">
        <f aca="false">IF('Indicator Date'!U146="","x",'Indicator Date'!U146)</f>
        <v>2015</v>
      </c>
      <c r="V146" s="225" t="n">
        <f aca="false">IF('Indicator Date'!V146="","x",'Indicator Date'!V146)</f>
        <v>2015</v>
      </c>
      <c r="W146" s="225" t="n">
        <f aca="false">IF('Indicator Date'!W146="","x",'Indicator Date'!W146)</f>
        <v>2015</v>
      </c>
      <c r="X146" s="225" t="n">
        <f aca="false">IF('Indicator Date'!X146="","x",'Indicator Date'!X146)</f>
        <v>2020</v>
      </c>
      <c r="Y146" s="225" t="n">
        <f aca="false">IF('Indicator Date'!Y146="","x",'Indicator Date'!Y146)</f>
        <v>2020</v>
      </c>
      <c r="Z146" s="225" t="n">
        <f aca="false">IF('Indicator Date'!Z146="","x",'Indicator Date'!Z146)</f>
        <v>2020</v>
      </c>
      <c r="AA146" s="225" t="n">
        <f aca="false">IF('Indicator Date'!AA146="","x",'Indicator Date'!AA146)</f>
        <v>2015</v>
      </c>
      <c r="AB146" s="225" t="n">
        <f aca="false">IF('Indicator Date'!AB146="","x",'Indicator Date'!AB146)</f>
        <v>2020</v>
      </c>
      <c r="AC146" s="225" t="n">
        <f aca="false">IF('Indicator Date'!AC146="","x",'Indicator Date'!AC146)</f>
        <v>2020</v>
      </c>
      <c r="AD146" s="225" t="n">
        <f aca="false">IF('Indicator Date'!AD146="","x",'Indicator Date'!AD146)</f>
        <v>2018</v>
      </c>
      <c r="AE146" s="225" t="n">
        <f aca="false">IF('Indicator Date'!AE146="","x",'Indicator Date'!AE146)</f>
        <v>2020</v>
      </c>
      <c r="AF146" s="225" t="n">
        <f aca="false">IF('Indicator Date'!AF146="","x",'Indicator Date'!AF146)</f>
        <v>2018</v>
      </c>
      <c r="AG146" s="225" t="n">
        <f aca="false">IF('Indicator Date'!AG146="","x",'Indicator Date'!AG146)</f>
        <v>2020</v>
      </c>
      <c r="AH146" s="225" t="n">
        <f aca="false">IF('Indicator Date'!AH146="","x",'Indicator Date'!AH146)</f>
        <v>2022</v>
      </c>
      <c r="AI146" s="225" t="n">
        <f aca="false">IF('Indicator Date'!AI146="","x",'Indicator Date'!AI146)</f>
        <v>2021</v>
      </c>
      <c r="AJ146" s="225" t="n">
        <f aca="false">IF('Indicator Date'!AJ146="","x",'Indicator Date'!AJ146)</f>
        <v>2021</v>
      </c>
      <c r="AK146" s="225" t="n">
        <f aca="false">IF('Indicator Date'!AK146="","x",'Indicator Date'!AK146)</f>
        <v>2019</v>
      </c>
      <c r="AL146" s="225" t="str">
        <f aca="false">IF('Indicator Date'!AL146="","x",RIGHT('Indicator Date'!AL146,4))</f>
        <v>2015</v>
      </c>
      <c r="AM146" s="225" t="n">
        <f aca="false">IF('Indicator Date'!AM146="","x",'Indicator Date'!AM146)</f>
        <v>2022</v>
      </c>
      <c r="AN146" s="225" t="n">
        <f aca="false">IF('Indicator Date'!AN146="","x",'Indicator Date'!AN146)</f>
        <v>2019</v>
      </c>
      <c r="AO146" s="225" t="n">
        <f aca="false">IF('Indicator Date'!AO146="","x",'Indicator Date'!AO146)</f>
        <v>2020</v>
      </c>
      <c r="AP146" s="225" t="n">
        <f aca="false">IF('Indicator Date'!AP146="","x",'Indicator Date'!AP146)</f>
        <v>2020</v>
      </c>
      <c r="AQ146" s="225" t="n">
        <f aca="false">IF('Indicator Date'!AQ146="","x",'Indicator Date'!AQ146)</f>
        <v>2020</v>
      </c>
      <c r="AR146" s="225" t="n">
        <f aca="false">IF('Indicator Date'!AR146="","x",'Indicator Date'!AR146)</f>
        <v>2020</v>
      </c>
      <c r="AS146" s="225" t="n">
        <f aca="false">IF('Indicator Date'!AS146="","x",'Indicator Date'!AS146)</f>
        <v>2020</v>
      </c>
      <c r="AT146" s="225" t="n">
        <f aca="false">IF('Indicator Date'!AT146="","x",'Indicator Date'!AT146)</f>
        <v>2020</v>
      </c>
      <c r="AU146" s="225" t="n">
        <f aca="false">IF('Indicator Date'!AU146="","x",'Indicator Date'!AU146)</f>
        <v>2020</v>
      </c>
      <c r="AV146" s="225" t="n">
        <f aca="false">IF('Indicator Date'!AV146="","x",'Indicator Date'!AV146)</f>
        <v>2020</v>
      </c>
      <c r="AW146" s="225" t="n">
        <f aca="false">IF('Indicator Date'!AW146="","x",'Indicator Date'!AW146)</f>
        <v>2020</v>
      </c>
      <c r="AX146" s="225" t="n">
        <f aca="false">IF('Indicator Date'!AX146="","x",'Indicator Date'!AX146)</f>
        <v>2020</v>
      </c>
      <c r="AY146" s="225" t="n">
        <f aca="false">IF('Indicator Date'!AY146="","x",'Indicator Date'!AY146)</f>
        <v>2019</v>
      </c>
      <c r="AZ146" s="225" t="n">
        <f aca="false">IF('Indicator Date'!AZ146="","x",'Indicator Date'!AZ146)</f>
        <v>2016</v>
      </c>
      <c r="BA146" s="225" t="n">
        <f aca="false">IF('Indicator Date'!BA146="","x",'Indicator Date'!BA146)</f>
        <v>2020</v>
      </c>
      <c r="BB146" s="225" t="n">
        <f aca="false">IF('Indicator Date'!BB146="","x",'Indicator Date'!BB146)</f>
        <v>2021</v>
      </c>
      <c r="BC146" s="225" t="n">
        <f aca="false">IF('Indicator Date'!BC146="","x",'Indicator Date'!BC146)</f>
        <v>2022</v>
      </c>
      <c r="BD146" s="225" t="n">
        <f aca="false">IF('Indicator Date'!BD146="","x",YEAR('Indicator Date'!BD146))</f>
        <v>2022</v>
      </c>
      <c r="BE146" s="225" t="n">
        <f aca="false">IF('Indicator Date'!BE146="","x",YEAR('Indicator Date'!BE146))</f>
        <v>2022</v>
      </c>
      <c r="BF146" s="225" t="n">
        <f aca="false">IF('Indicator Date'!BF146="","x",'Indicator Date'!BF146)</f>
        <v>2021</v>
      </c>
      <c r="BG146" s="225" t="n">
        <f aca="false">IF('Indicator Date'!BG146="","x",'Indicator Date'!BG146)</f>
        <v>2020</v>
      </c>
      <c r="BH146" s="225" t="n">
        <f aca="false">IF('Indicator Date'!BH146="","x",'Indicator Date'!BH146)</f>
        <v>2020</v>
      </c>
      <c r="BI146" s="225" t="n">
        <f aca="false">IF('Indicator Date'!BI146="","x",'Indicator Date'!BI146)</f>
        <v>2015</v>
      </c>
      <c r="BJ146" s="225" t="n">
        <f aca="false">IF('Indicator Date'!BJ146="","x",'Indicator Date'!BJ146)</f>
        <v>2020</v>
      </c>
      <c r="BK146" s="225" t="n">
        <f aca="false">IF('Indicator Date'!BK146="","x",'Indicator Date'!BK146)</f>
        <v>2021</v>
      </c>
      <c r="BL146" s="225" t="n">
        <f aca="false">IF('Indicator Date'!BL146="","x",'Indicator Date'!BL146)</f>
        <v>2020</v>
      </c>
      <c r="BM146" s="225" t="n">
        <f aca="false">IF('Indicator Date'!BM146="","x",'Indicator Date'!BM146)</f>
        <v>2018</v>
      </c>
      <c r="BN146" s="225" t="n">
        <f aca="false">IF('Indicator Date'!BN146="","x",'Indicator Date'!BN146)</f>
        <v>2020</v>
      </c>
      <c r="BO146" s="225" t="n">
        <f aca="false">IF('Indicator Date'!BO146="","x",'Indicator Date'!BO146)</f>
        <v>2020</v>
      </c>
      <c r="BP146" s="225" t="n">
        <f aca="false">IF('Indicator Date'!BP146="","x",'Indicator Date'!BP146)</f>
        <v>2014</v>
      </c>
      <c r="BQ146" s="225" t="n">
        <f aca="false">IF('Indicator Date'!BQ146="","x",'Indicator Date'!BQ146)</f>
        <v>2020</v>
      </c>
      <c r="BR146" s="225" t="n">
        <f aca="false">IF('Indicator Date'!BR146="","x",'Indicator Date'!BR146)</f>
        <v>2020</v>
      </c>
      <c r="BS146" s="225" t="n">
        <f aca="false">IF('Indicator Date'!BS146="","x",'Indicator Date'!BS146)</f>
        <v>2017</v>
      </c>
      <c r="BT146" s="225" t="n">
        <f aca="false">IF('Indicator Date'!BT146="","x",'Indicator Date'!BT146)</f>
        <v>2020</v>
      </c>
      <c r="BU146" s="225" t="n">
        <f aca="false">IF('Indicator Date'!BU146="","x",'Indicator Date'!BU146)</f>
        <v>2020</v>
      </c>
      <c r="BV146" s="225" t="n">
        <f aca="false">IF('Indicator Date'!BV146="","x",'Indicator Date'!BV146)</f>
        <v>2020</v>
      </c>
      <c r="BW146" s="225" t="n">
        <f aca="false">IF('Indicator Date'!BW146="","x",'Indicator Date'!BW146)</f>
        <v>2019</v>
      </c>
      <c r="BX146" s="225" t="n">
        <f aca="false">IF('Indicator Date'!BX146="","x",'Indicator Date'!BX146)</f>
        <v>2017</v>
      </c>
      <c r="BY146" s="225" t="n">
        <f aca="false">IF('Indicator Date'!BY146="","x",'Indicator Date'!BY146)</f>
        <v>2020</v>
      </c>
      <c r="BZ146" s="225" t="n">
        <f aca="false">IF('Indicator Date'!BZ146="","x",'Indicator Date'!BZ146)</f>
        <v>2021</v>
      </c>
      <c r="CA146" s="225" t="n">
        <f aca="false">IF('Indicator Date'!CA146="","x",'Indicator Date'!CA146)</f>
        <v>2015</v>
      </c>
    </row>
    <row r="147" customFormat="false" ht="14.5" hidden="false" customHeight="false" outlineLevel="0" collapsed="false">
      <c r="A147" s="178" t="str">
        <f aca="false">'Indicator Data'!A149</f>
        <v>Saint Kitts and Nevis</v>
      </c>
      <c r="B147" s="220" t="str">
        <f aca="false">'Indicator Data'!B149</f>
        <v>KNA</v>
      </c>
      <c r="C147" s="225" t="n">
        <f aca="false">IF('Indicator Date'!C147="","x",'Indicator Date'!C147)</f>
        <v>2015</v>
      </c>
      <c r="D147" s="225" t="n">
        <f aca="false">IF('Indicator Date'!D147="","x",'Indicator Date'!D147)</f>
        <v>2015</v>
      </c>
      <c r="E147" s="225" t="n">
        <f aca="false">IF('Indicator Date'!E147="","x",'Indicator Date'!E147)</f>
        <v>2015</v>
      </c>
      <c r="F147" s="225" t="n">
        <f aca="false">IF('Indicator Date'!F147="","x",'Indicator Date'!F147)</f>
        <v>2015</v>
      </c>
      <c r="G147" s="225" t="n">
        <f aca="false">IF('Indicator Date'!G147="","x",'Indicator Date'!G147)</f>
        <v>2015</v>
      </c>
      <c r="H147" s="225" t="n">
        <f aca="false">IF('Indicator Date'!H147="","x",'Indicator Date'!H147)</f>
        <v>2015</v>
      </c>
      <c r="I147" s="225" t="n">
        <f aca="false">IF('Indicator Date'!I147="","x",'Indicator Date'!I147)</f>
        <v>2015</v>
      </c>
      <c r="J147" s="225" t="n">
        <f aca="false">IF('Indicator Date'!J147="","x",'Indicator Date'!J147)</f>
        <v>2021</v>
      </c>
      <c r="K147" s="225" t="n">
        <f aca="false">IF('Indicator Date'!K147="","x",'Indicator Date'!K147)</f>
        <v>2021</v>
      </c>
      <c r="L147" s="225" t="n">
        <f aca="false">IF('Indicator Date'!L147="","x",'Indicator Date'!L147)</f>
        <v>2020</v>
      </c>
      <c r="M147" s="225" t="n">
        <f aca="false">IF('Indicator Date'!M147="","x",'Indicator Date'!M147)</f>
        <v>2015</v>
      </c>
      <c r="N147" s="225" t="n">
        <f aca="false">IF('Indicator Date'!N147="","x",'Indicator Date'!N147)</f>
        <v>2015</v>
      </c>
      <c r="O147" s="225" t="n">
        <f aca="false">IF('Indicator Date'!O147="","x",'Indicator Date'!O147)</f>
        <v>2015</v>
      </c>
      <c r="P147" s="225" t="n">
        <f aca="false">IF('Indicator Date'!P147="","x",'Indicator Date'!P147)</f>
        <v>2015</v>
      </c>
      <c r="Q147" s="225" t="n">
        <f aca="false">IF('Indicator Date'!Q147="","x",'Indicator Date'!Q147)</f>
        <v>2020</v>
      </c>
      <c r="R147" s="225" t="n">
        <f aca="false">IF('Indicator Date'!R147="","x",'Indicator Date'!R147)</f>
        <v>2020</v>
      </c>
      <c r="S147" s="225" t="n">
        <f aca="false">IF('Indicator Date'!S147="","x",'Indicator Date'!S147)</f>
        <v>2020</v>
      </c>
      <c r="T147" s="225" t="n">
        <f aca="false">IF('Indicator Date'!T147="","x",'Indicator Date'!T147)</f>
        <v>2020</v>
      </c>
      <c r="U147" s="225" t="n">
        <f aca="false">IF('Indicator Date'!U147="","x",'Indicator Date'!U147)</f>
        <v>2015</v>
      </c>
      <c r="V147" s="225" t="n">
        <f aca="false">IF('Indicator Date'!V147="","x",'Indicator Date'!V147)</f>
        <v>2015</v>
      </c>
      <c r="W147" s="225" t="n">
        <f aca="false">IF('Indicator Date'!W147="","x",'Indicator Date'!W147)</f>
        <v>2015</v>
      </c>
      <c r="X147" s="225" t="n">
        <f aca="false">IF('Indicator Date'!X147="","x",'Indicator Date'!X147)</f>
        <v>2020</v>
      </c>
      <c r="Y147" s="225" t="n">
        <f aca="false">IF('Indicator Date'!Y147="","x",'Indicator Date'!Y147)</f>
        <v>2020</v>
      </c>
      <c r="Z147" s="225" t="n">
        <f aca="false">IF('Indicator Date'!Z147="","x",'Indicator Date'!Z147)</f>
        <v>2020</v>
      </c>
      <c r="AA147" s="225" t="str">
        <f aca="false">IF('Indicator Date'!AA147="","x",'Indicator Date'!AA147)</f>
        <v>x</v>
      </c>
      <c r="AB147" s="225" t="n">
        <f aca="false">IF('Indicator Date'!AB147="","x",'Indicator Date'!AB147)</f>
        <v>2017</v>
      </c>
      <c r="AC147" s="225" t="str">
        <f aca="false">IF('Indicator Date'!AC147="","x",'Indicator Date'!AC147)</f>
        <v>x</v>
      </c>
      <c r="AD147" s="225" t="n">
        <f aca="false">IF('Indicator Date'!AD147="","x",'Indicator Date'!AD147)</f>
        <v>2005</v>
      </c>
      <c r="AE147" s="225" t="n">
        <f aca="false">IF('Indicator Date'!AE147="","x",'Indicator Date'!AE147)</f>
        <v>2020</v>
      </c>
      <c r="AF147" s="225" t="str">
        <f aca="false">IF('Indicator Date'!AF147="","x",'Indicator Date'!AF147)</f>
        <v>x</v>
      </c>
      <c r="AG147" s="225" t="str">
        <f aca="false">IF('Indicator Date'!AG147="","x",'Indicator Date'!AG147)</f>
        <v>x</v>
      </c>
      <c r="AH147" s="225" t="n">
        <f aca="false">IF('Indicator Date'!AH147="","x",'Indicator Date'!AH147)</f>
        <v>2022</v>
      </c>
      <c r="AI147" s="225" t="n">
        <f aca="false">IF('Indicator Date'!AI147="","x",'Indicator Date'!AI147)</f>
        <v>2021</v>
      </c>
      <c r="AJ147" s="225" t="n">
        <f aca="false">IF('Indicator Date'!AJ147="","x",'Indicator Date'!AJ147)</f>
        <v>2021</v>
      </c>
      <c r="AK147" s="225" t="n">
        <f aca="false">IF('Indicator Date'!AK147="","x",'Indicator Date'!AK147)</f>
        <v>2019</v>
      </c>
      <c r="AL147" s="225" t="str">
        <f aca="false">IF('Indicator Date'!AL147="","x",RIGHT('Indicator Date'!AL147,4))</f>
        <v>x</v>
      </c>
      <c r="AM147" s="225" t="n">
        <f aca="false">IF('Indicator Date'!AM147="","x",'Indicator Date'!AM147)</f>
        <v>2022</v>
      </c>
      <c r="AN147" s="225" t="n">
        <f aca="false">IF('Indicator Date'!AN147="","x",'Indicator Date'!AN147)</f>
        <v>2019</v>
      </c>
      <c r="AO147" s="225" t="n">
        <f aca="false">IF('Indicator Date'!AO147="","x",'Indicator Date'!AO147)</f>
        <v>2020</v>
      </c>
      <c r="AP147" s="225" t="n">
        <f aca="false">IF('Indicator Date'!AP147="","x",'Indicator Date'!AP147)</f>
        <v>2020</v>
      </c>
      <c r="AQ147" s="225" t="n">
        <f aca="false">IF('Indicator Date'!AQ147="","x",'Indicator Date'!AQ147)</f>
        <v>2020</v>
      </c>
      <c r="AR147" s="225" t="n">
        <f aca="false">IF('Indicator Date'!AR147="","x",'Indicator Date'!AR147)</f>
        <v>2020</v>
      </c>
      <c r="AS147" s="225" t="str">
        <f aca="false">IF('Indicator Date'!AS147="","x",'Indicator Date'!AS147)</f>
        <v>x</v>
      </c>
      <c r="AT147" s="225" t="n">
        <f aca="false">IF('Indicator Date'!AT147="","x",'Indicator Date'!AT147)</f>
        <v>2020</v>
      </c>
      <c r="AU147" s="225" t="str">
        <f aca="false">IF('Indicator Date'!AU147="","x",'Indicator Date'!AU147)</f>
        <v>x</v>
      </c>
      <c r="AV147" s="225" t="str">
        <f aca="false">IF('Indicator Date'!AV147="","x",'Indicator Date'!AV147)</f>
        <v>x</v>
      </c>
      <c r="AW147" s="225" t="str">
        <f aca="false">IF('Indicator Date'!AW147="","x",'Indicator Date'!AW147)</f>
        <v>x</v>
      </c>
      <c r="AX147" s="225" t="n">
        <f aca="false">IF('Indicator Date'!AX147="","x",'Indicator Date'!AX147)</f>
        <v>2020</v>
      </c>
      <c r="AY147" s="225" t="str">
        <f aca="false">IF('Indicator Date'!AY147="","x",'Indicator Date'!AY147)</f>
        <v>x</v>
      </c>
      <c r="AZ147" s="225" t="str">
        <f aca="false">IF('Indicator Date'!AZ147="","x",'Indicator Date'!AZ147)</f>
        <v>x</v>
      </c>
      <c r="BA147" s="225" t="n">
        <f aca="false">IF('Indicator Date'!BA147="","x",'Indicator Date'!BA147)</f>
        <v>2020</v>
      </c>
      <c r="BB147" s="225" t="n">
        <f aca="false">IF('Indicator Date'!BB147="","x",'Indicator Date'!BB147)</f>
        <v>2021</v>
      </c>
      <c r="BC147" s="225" t="n">
        <f aca="false">IF('Indicator Date'!BC147="","x",'Indicator Date'!BC147)</f>
        <v>2022</v>
      </c>
      <c r="BD147" s="225" t="n">
        <f aca="false">IF('Indicator Date'!BD147="","x",YEAR('Indicator Date'!BD147))</f>
        <v>2022</v>
      </c>
      <c r="BE147" s="225" t="n">
        <f aca="false">IF('Indicator Date'!BE147="","x",YEAR('Indicator Date'!BE147))</f>
        <v>2021</v>
      </c>
      <c r="BF147" s="225" t="n">
        <f aca="false">IF('Indicator Date'!BF147="","x",'Indicator Date'!BF147)</f>
        <v>2021</v>
      </c>
      <c r="BG147" s="225" t="n">
        <f aca="false">IF('Indicator Date'!BG147="","x",'Indicator Date'!BG147)</f>
        <v>2020</v>
      </c>
      <c r="BH147" s="225" t="n">
        <f aca="false">IF('Indicator Date'!BH147="","x",'Indicator Date'!BH147)</f>
        <v>2020</v>
      </c>
      <c r="BI147" s="225" t="n">
        <f aca="false">IF('Indicator Date'!BI147="","x",'Indicator Date'!BI147)</f>
        <v>2015</v>
      </c>
      <c r="BJ147" s="225" t="n">
        <f aca="false">IF('Indicator Date'!BJ147="","x",'Indicator Date'!BJ147)</f>
        <v>2020</v>
      </c>
      <c r="BK147" s="225" t="str">
        <f aca="false">IF('Indicator Date'!BK147="","x",'Indicator Date'!BK147)</f>
        <v>x</v>
      </c>
      <c r="BL147" s="225" t="n">
        <f aca="false">IF('Indicator Date'!BL147="","x",'Indicator Date'!BL147)</f>
        <v>2020</v>
      </c>
      <c r="BM147" s="225" t="str">
        <f aca="false">IF('Indicator Date'!BM147="","x",'Indicator Date'!BM147)</f>
        <v>x</v>
      </c>
      <c r="BN147" s="225" t="n">
        <f aca="false">IF('Indicator Date'!BN147="","x",'Indicator Date'!BN147)</f>
        <v>2017</v>
      </c>
      <c r="BO147" s="225" t="n">
        <f aca="false">IF('Indicator Date'!BO147="","x",'Indicator Date'!BO147)</f>
        <v>2020</v>
      </c>
      <c r="BP147" s="225" t="n">
        <f aca="false">IF('Indicator Date'!BP147="","x",'Indicator Date'!BP147)</f>
        <v>2014</v>
      </c>
      <c r="BQ147" s="225" t="n">
        <f aca="false">IF('Indicator Date'!BQ147="","x",'Indicator Date'!BQ147)</f>
        <v>2017</v>
      </c>
      <c r="BR147" s="225" t="n">
        <f aca="false">IF('Indicator Date'!BR147="","x",'Indicator Date'!BR147)</f>
        <v>2017</v>
      </c>
      <c r="BS147" s="225" t="n">
        <f aca="false">IF('Indicator Date'!BS147="","x",'Indicator Date'!BS147)</f>
        <v>2015</v>
      </c>
      <c r="BT147" s="225" t="n">
        <f aca="false">IF('Indicator Date'!BT147="","x",'Indicator Date'!BT147)</f>
        <v>2020</v>
      </c>
      <c r="BU147" s="225" t="n">
        <f aca="false">IF('Indicator Date'!BU147="","x",'Indicator Date'!BU147)</f>
        <v>2020</v>
      </c>
      <c r="BV147" s="225" t="str">
        <f aca="false">IF('Indicator Date'!BV147="","x",'Indicator Date'!BV147)</f>
        <v>x</v>
      </c>
      <c r="BW147" s="225" t="n">
        <f aca="false">IF('Indicator Date'!BW147="","x",'Indicator Date'!BW147)</f>
        <v>2019</v>
      </c>
      <c r="BX147" s="225" t="str">
        <f aca="false">IF('Indicator Date'!BX147="","x",'Indicator Date'!BX147)</f>
        <v>x</v>
      </c>
      <c r="BY147" s="225" t="n">
        <f aca="false">IF('Indicator Date'!BY147="","x",'Indicator Date'!BY147)</f>
        <v>2020</v>
      </c>
      <c r="BZ147" s="225" t="n">
        <f aca="false">IF('Indicator Date'!BZ147="","x",'Indicator Date'!BZ147)</f>
        <v>2021</v>
      </c>
      <c r="CA147" s="225" t="n">
        <f aca="false">IF('Indicator Date'!CA147="","x",'Indicator Date'!CA147)</f>
        <v>2015</v>
      </c>
    </row>
    <row r="148" customFormat="false" ht="14.5" hidden="false" customHeight="false" outlineLevel="0" collapsed="false">
      <c r="A148" s="178" t="str">
        <f aca="false">'Indicator Data'!A150</f>
        <v>Saint Lucia</v>
      </c>
      <c r="B148" s="220" t="str">
        <f aca="false">'Indicator Data'!B150</f>
        <v>LCA</v>
      </c>
      <c r="C148" s="225" t="n">
        <f aca="false">IF('Indicator Date'!C148="","x",'Indicator Date'!C148)</f>
        <v>2015</v>
      </c>
      <c r="D148" s="225" t="n">
        <f aca="false">IF('Indicator Date'!D148="","x",'Indicator Date'!D148)</f>
        <v>2015</v>
      </c>
      <c r="E148" s="225" t="n">
        <f aca="false">IF('Indicator Date'!E148="","x",'Indicator Date'!E148)</f>
        <v>2015</v>
      </c>
      <c r="F148" s="225" t="n">
        <f aca="false">IF('Indicator Date'!F148="","x",'Indicator Date'!F148)</f>
        <v>2015</v>
      </c>
      <c r="G148" s="225" t="n">
        <f aca="false">IF('Indicator Date'!G148="","x",'Indicator Date'!G148)</f>
        <v>2015</v>
      </c>
      <c r="H148" s="225" t="n">
        <f aca="false">IF('Indicator Date'!H148="","x",'Indicator Date'!H148)</f>
        <v>2015</v>
      </c>
      <c r="I148" s="225" t="n">
        <f aca="false">IF('Indicator Date'!I148="","x",'Indicator Date'!I148)</f>
        <v>2015</v>
      </c>
      <c r="J148" s="225" t="n">
        <f aca="false">IF('Indicator Date'!J148="","x",'Indicator Date'!J148)</f>
        <v>2021</v>
      </c>
      <c r="K148" s="225" t="n">
        <f aca="false">IF('Indicator Date'!K148="","x",'Indicator Date'!K148)</f>
        <v>2021</v>
      </c>
      <c r="L148" s="225" t="n">
        <f aca="false">IF('Indicator Date'!L148="","x",'Indicator Date'!L148)</f>
        <v>2020</v>
      </c>
      <c r="M148" s="225" t="n">
        <f aca="false">IF('Indicator Date'!M148="","x",'Indicator Date'!M148)</f>
        <v>2015</v>
      </c>
      <c r="N148" s="225" t="n">
        <f aca="false">IF('Indicator Date'!N148="","x",'Indicator Date'!N148)</f>
        <v>2015</v>
      </c>
      <c r="O148" s="225" t="n">
        <f aca="false">IF('Indicator Date'!O148="","x",'Indicator Date'!O148)</f>
        <v>2015</v>
      </c>
      <c r="P148" s="225" t="n">
        <f aca="false">IF('Indicator Date'!P148="","x",'Indicator Date'!P148)</f>
        <v>2015</v>
      </c>
      <c r="Q148" s="225" t="n">
        <f aca="false">IF('Indicator Date'!Q148="","x",'Indicator Date'!Q148)</f>
        <v>2020</v>
      </c>
      <c r="R148" s="225" t="n">
        <f aca="false">IF('Indicator Date'!R148="","x",'Indicator Date'!R148)</f>
        <v>2020</v>
      </c>
      <c r="S148" s="225" t="n">
        <f aca="false">IF('Indicator Date'!S148="","x",'Indicator Date'!S148)</f>
        <v>2020</v>
      </c>
      <c r="T148" s="225" t="n">
        <f aca="false">IF('Indicator Date'!T148="","x",'Indicator Date'!T148)</f>
        <v>2020</v>
      </c>
      <c r="U148" s="225" t="n">
        <f aca="false">IF('Indicator Date'!U148="","x",'Indicator Date'!U148)</f>
        <v>2015</v>
      </c>
      <c r="V148" s="225" t="n">
        <f aca="false">IF('Indicator Date'!V148="","x",'Indicator Date'!V148)</f>
        <v>2015</v>
      </c>
      <c r="W148" s="225" t="n">
        <f aca="false">IF('Indicator Date'!W148="","x",'Indicator Date'!W148)</f>
        <v>2015</v>
      </c>
      <c r="X148" s="225" t="n">
        <f aca="false">IF('Indicator Date'!X148="","x",'Indicator Date'!X148)</f>
        <v>2020</v>
      </c>
      <c r="Y148" s="225" t="n">
        <f aca="false">IF('Indicator Date'!Y148="","x",'Indicator Date'!Y148)</f>
        <v>2020</v>
      </c>
      <c r="Z148" s="225" t="n">
        <f aca="false">IF('Indicator Date'!Z148="","x",'Indicator Date'!Z148)</f>
        <v>2020</v>
      </c>
      <c r="AA148" s="225" t="str">
        <f aca="false">IF('Indicator Date'!AA148="","x",'Indicator Date'!AA148)</f>
        <v>x</v>
      </c>
      <c r="AB148" s="225" t="n">
        <f aca="false">IF('Indicator Date'!AB148="","x",'Indicator Date'!AB148)</f>
        <v>2020</v>
      </c>
      <c r="AC148" s="225" t="n">
        <f aca="false">IF('Indicator Date'!AC148="","x",'Indicator Date'!AC148)</f>
        <v>2016</v>
      </c>
      <c r="AD148" s="225" t="n">
        <f aca="false">IF('Indicator Date'!AD148="","x",'Indicator Date'!AD148)</f>
        <v>2018</v>
      </c>
      <c r="AE148" s="225" t="n">
        <f aca="false">IF('Indicator Date'!AE148="","x",'Indicator Date'!AE148)</f>
        <v>2020</v>
      </c>
      <c r="AF148" s="225" t="n">
        <f aca="false">IF('Indicator Date'!AF148="","x",'Indicator Date'!AF148)</f>
        <v>2018</v>
      </c>
      <c r="AG148" s="225" t="n">
        <f aca="false">IF('Indicator Date'!AG148="","x",'Indicator Date'!AG148)</f>
        <v>2020</v>
      </c>
      <c r="AH148" s="225" t="n">
        <f aca="false">IF('Indicator Date'!AH148="","x",'Indicator Date'!AH148)</f>
        <v>2022</v>
      </c>
      <c r="AI148" s="225" t="n">
        <f aca="false">IF('Indicator Date'!AI148="","x",'Indicator Date'!AI148)</f>
        <v>2021</v>
      </c>
      <c r="AJ148" s="225" t="n">
        <f aca="false">IF('Indicator Date'!AJ148="","x",'Indicator Date'!AJ148)</f>
        <v>2021</v>
      </c>
      <c r="AK148" s="225" t="n">
        <f aca="false">IF('Indicator Date'!AK148="","x",'Indicator Date'!AK148)</f>
        <v>2019</v>
      </c>
      <c r="AL148" s="225" t="str">
        <f aca="false">IF('Indicator Date'!AL148="","x",RIGHT('Indicator Date'!AL148,4))</f>
        <v>2012</v>
      </c>
      <c r="AM148" s="225" t="n">
        <f aca="false">IF('Indicator Date'!AM148="","x",'Indicator Date'!AM148)</f>
        <v>2022</v>
      </c>
      <c r="AN148" s="225" t="n">
        <f aca="false">IF('Indicator Date'!AN148="","x",'Indicator Date'!AN148)</f>
        <v>2019</v>
      </c>
      <c r="AO148" s="225" t="n">
        <f aca="false">IF('Indicator Date'!AO148="","x",'Indicator Date'!AO148)</f>
        <v>2020</v>
      </c>
      <c r="AP148" s="225" t="n">
        <f aca="false">IF('Indicator Date'!AP148="","x",'Indicator Date'!AP148)</f>
        <v>2020</v>
      </c>
      <c r="AQ148" s="225" t="n">
        <f aca="false">IF('Indicator Date'!AQ148="","x",'Indicator Date'!AQ148)</f>
        <v>2020</v>
      </c>
      <c r="AR148" s="225" t="n">
        <f aca="false">IF('Indicator Date'!AR148="","x",'Indicator Date'!AR148)</f>
        <v>2020</v>
      </c>
      <c r="AS148" s="225" t="n">
        <f aca="false">IF('Indicator Date'!AS148="","x",'Indicator Date'!AS148)</f>
        <v>2012</v>
      </c>
      <c r="AT148" s="225" t="n">
        <f aca="false">IF('Indicator Date'!AT148="","x",'Indicator Date'!AT148)</f>
        <v>2020</v>
      </c>
      <c r="AU148" s="225" t="str">
        <f aca="false">IF('Indicator Date'!AU148="","x",'Indicator Date'!AU148)</f>
        <v>x</v>
      </c>
      <c r="AV148" s="225" t="str">
        <f aca="false">IF('Indicator Date'!AV148="","x",'Indicator Date'!AV148)</f>
        <v>x</v>
      </c>
      <c r="AW148" s="225" t="str">
        <f aca="false">IF('Indicator Date'!AW148="","x",'Indicator Date'!AW148)</f>
        <v>x</v>
      </c>
      <c r="AX148" s="225" t="n">
        <f aca="false">IF('Indicator Date'!AX148="","x",'Indicator Date'!AX148)</f>
        <v>2020</v>
      </c>
      <c r="AY148" s="225" t="n">
        <f aca="false">IF('Indicator Date'!AY148="","x",'Indicator Date'!AY148)</f>
        <v>2019</v>
      </c>
      <c r="AZ148" s="225" t="n">
        <f aca="false">IF('Indicator Date'!AZ148="","x",'Indicator Date'!AZ148)</f>
        <v>2016</v>
      </c>
      <c r="BA148" s="225" t="n">
        <f aca="false">IF('Indicator Date'!BA148="","x",'Indicator Date'!BA148)</f>
        <v>2020</v>
      </c>
      <c r="BB148" s="225" t="n">
        <f aca="false">IF('Indicator Date'!BB148="","x",'Indicator Date'!BB148)</f>
        <v>2021</v>
      </c>
      <c r="BC148" s="225" t="n">
        <f aca="false">IF('Indicator Date'!BC148="","x",'Indicator Date'!BC148)</f>
        <v>2022</v>
      </c>
      <c r="BD148" s="225" t="n">
        <f aca="false">IF('Indicator Date'!BD148="","x",YEAR('Indicator Date'!BD148))</f>
        <v>2022</v>
      </c>
      <c r="BE148" s="225" t="n">
        <f aca="false">IF('Indicator Date'!BE148="","x",YEAR('Indicator Date'!BE148))</f>
        <v>2021</v>
      </c>
      <c r="BF148" s="225" t="n">
        <f aca="false">IF('Indicator Date'!BF148="","x",'Indicator Date'!BF148)</f>
        <v>2021</v>
      </c>
      <c r="BG148" s="225" t="n">
        <f aca="false">IF('Indicator Date'!BG148="","x",'Indicator Date'!BG148)</f>
        <v>2020</v>
      </c>
      <c r="BH148" s="225" t="n">
        <f aca="false">IF('Indicator Date'!BH148="","x",'Indicator Date'!BH148)</f>
        <v>2020</v>
      </c>
      <c r="BI148" s="225" t="n">
        <f aca="false">IF('Indicator Date'!BI148="","x",'Indicator Date'!BI148)</f>
        <v>2013</v>
      </c>
      <c r="BJ148" s="225" t="n">
        <f aca="false">IF('Indicator Date'!BJ148="","x",'Indicator Date'!BJ148)</f>
        <v>2020</v>
      </c>
      <c r="BK148" s="225" t="n">
        <f aca="false">IF('Indicator Date'!BK148="","x",'Indicator Date'!BK148)</f>
        <v>2021</v>
      </c>
      <c r="BL148" s="225" t="n">
        <f aca="false">IF('Indicator Date'!BL148="","x",'Indicator Date'!BL148)</f>
        <v>2020</v>
      </c>
      <c r="BM148" s="225" t="str">
        <f aca="false">IF('Indicator Date'!BM148="","x",'Indicator Date'!BM148)</f>
        <v>x</v>
      </c>
      <c r="BN148" s="225" t="n">
        <f aca="false">IF('Indicator Date'!BN148="","x",'Indicator Date'!BN148)</f>
        <v>2020</v>
      </c>
      <c r="BO148" s="225" t="n">
        <f aca="false">IF('Indicator Date'!BO148="","x",'Indicator Date'!BO148)</f>
        <v>2020</v>
      </c>
      <c r="BP148" s="225" t="n">
        <f aca="false">IF('Indicator Date'!BP148="","x",'Indicator Date'!BP148)</f>
        <v>2014</v>
      </c>
      <c r="BQ148" s="225" t="n">
        <f aca="false">IF('Indicator Date'!BQ148="","x",'Indicator Date'!BQ148)</f>
        <v>2020</v>
      </c>
      <c r="BR148" s="225" t="n">
        <f aca="false">IF('Indicator Date'!BR148="","x",'Indicator Date'!BR148)</f>
        <v>2020</v>
      </c>
      <c r="BS148" s="225" t="n">
        <f aca="false">IF('Indicator Date'!BS148="","x",'Indicator Date'!BS148)</f>
        <v>2009</v>
      </c>
      <c r="BT148" s="225" t="n">
        <f aca="false">IF('Indicator Date'!BT148="","x",'Indicator Date'!BT148)</f>
        <v>2020</v>
      </c>
      <c r="BU148" s="225" t="n">
        <f aca="false">IF('Indicator Date'!BU148="","x",'Indicator Date'!BU148)</f>
        <v>2020</v>
      </c>
      <c r="BV148" s="225" t="str">
        <f aca="false">IF('Indicator Date'!BV148="","x",'Indicator Date'!BV148)</f>
        <v>x</v>
      </c>
      <c r="BW148" s="225" t="n">
        <f aca="false">IF('Indicator Date'!BW148="","x",'Indicator Date'!BW148)</f>
        <v>2019</v>
      </c>
      <c r="BX148" s="225" t="n">
        <f aca="false">IF('Indicator Date'!BX148="","x",'Indicator Date'!BX148)</f>
        <v>2017</v>
      </c>
      <c r="BY148" s="225" t="n">
        <f aca="false">IF('Indicator Date'!BY148="","x",'Indicator Date'!BY148)</f>
        <v>2020</v>
      </c>
      <c r="BZ148" s="225" t="n">
        <f aca="false">IF('Indicator Date'!BZ148="","x",'Indicator Date'!BZ148)</f>
        <v>2021</v>
      </c>
      <c r="CA148" s="225" t="n">
        <f aca="false">IF('Indicator Date'!CA148="","x",'Indicator Date'!CA148)</f>
        <v>2015</v>
      </c>
    </row>
    <row r="149" customFormat="false" ht="14.5" hidden="false" customHeight="false" outlineLevel="0" collapsed="false">
      <c r="A149" s="178" t="str">
        <f aca="false">'Indicator Data'!A151</f>
        <v>Saint Vincent and the Grenadines</v>
      </c>
      <c r="B149" s="220" t="str">
        <f aca="false">'Indicator Data'!B151</f>
        <v>VCT</v>
      </c>
      <c r="C149" s="225" t="n">
        <f aca="false">IF('Indicator Date'!C149="","x",'Indicator Date'!C149)</f>
        <v>2015</v>
      </c>
      <c r="D149" s="225" t="n">
        <f aca="false">IF('Indicator Date'!D149="","x",'Indicator Date'!D149)</f>
        <v>2015</v>
      </c>
      <c r="E149" s="225" t="n">
        <f aca="false">IF('Indicator Date'!E149="","x",'Indicator Date'!E149)</f>
        <v>2015</v>
      </c>
      <c r="F149" s="225" t="n">
        <f aca="false">IF('Indicator Date'!F149="","x",'Indicator Date'!F149)</f>
        <v>2015</v>
      </c>
      <c r="G149" s="225" t="n">
        <f aca="false">IF('Indicator Date'!G149="","x",'Indicator Date'!G149)</f>
        <v>2015</v>
      </c>
      <c r="H149" s="225" t="n">
        <f aca="false">IF('Indicator Date'!H149="","x",'Indicator Date'!H149)</f>
        <v>2015</v>
      </c>
      <c r="I149" s="225" t="n">
        <f aca="false">IF('Indicator Date'!I149="","x",'Indicator Date'!I149)</f>
        <v>2015</v>
      </c>
      <c r="J149" s="225" t="n">
        <f aca="false">IF('Indicator Date'!J149="","x",'Indicator Date'!J149)</f>
        <v>2021</v>
      </c>
      <c r="K149" s="225" t="n">
        <f aca="false">IF('Indicator Date'!K149="","x",'Indicator Date'!K149)</f>
        <v>2021</v>
      </c>
      <c r="L149" s="225" t="str">
        <f aca="false">IF('Indicator Date'!L149="","x",'Indicator Date'!L149)</f>
        <v>x</v>
      </c>
      <c r="M149" s="225" t="n">
        <f aca="false">IF('Indicator Date'!M149="","x",'Indicator Date'!M149)</f>
        <v>2015</v>
      </c>
      <c r="N149" s="225" t="n">
        <f aca="false">IF('Indicator Date'!N149="","x",'Indicator Date'!N149)</f>
        <v>2015</v>
      </c>
      <c r="O149" s="225" t="n">
        <f aca="false">IF('Indicator Date'!O149="","x",'Indicator Date'!O149)</f>
        <v>2015</v>
      </c>
      <c r="P149" s="225" t="n">
        <f aca="false">IF('Indicator Date'!P149="","x",'Indicator Date'!P149)</f>
        <v>2015</v>
      </c>
      <c r="Q149" s="225" t="n">
        <f aca="false">IF('Indicator Date'!Q149="","x",'Indicator Date'!Q149)</f>
        <v>2020</v>
      </c>
      <c r="R149" s="225" t="n">
        <f aca="false">IF('Indicator Date'!R149="","x",'Indicator Date'!R149)</f>
        <v>2020</v>
      </c>
      <c r="S149" s="225" t="n">
        <f aca="false">IF('Indicator Date'!S149="","x",'Indicator Date'!S149)</f>
        <v>2020</v>
      </c>
      <c r="T149" s="225" t="n">
        <f aca="false">IF('Indicator Date'!T149="","x",'Indicator Date'!T149)</f>
        <v>2020</v>
      </c>
      <c r="U149" s="225" t="n">
        <f aca="false">IF('Indicator Date'!U149="","x",'Indicator Date'!U149)</f>
        <v>2015</v>
      </c>
      <c r="V149" s="225" t="n">
        <f aca="false">IF('Indicator Date'!V149="","x",'Indicator Date'!V149)</f>
        <v>2015</v>
      </c>
      <c r="W149" s="225" t="n">
        <f aca="false">IF('Indicator Date'!W149="","x",'Indicator Date'!W149)</f>
        <v>2015</v>
      </c>
      <c r="X149" s="225" t="n">
        <f aca="false">IF('Indicator Date'!X149="","x",'Indicator Date'!X149)</f>
        <v>2020</v>
      </c>
      <c r="Y149" s="225" t="n">
        <f aca="false">IF('Indicator Date'!Y149="","x",'Indicator Date'!Y149)</f>
        <v>2020</v>
      </c>
      <c r="Z149" s="225" t="n">
        <f aca="false">IF('Indicator Date'!Z149="","x",'Indicator Date'!Z149)</f>
        <v>2020</v>
      </c>
      <c r="AA149" s="225" t="str">
        <f aca="false">IF('Indicator Date'!AA149="","x",'Indicator Date'!AA149)</f>
        <v>x</v>
      </c>
      <c r="AB149" s="225" t="n">
        <f aca="false">IF('Indicator Date'!AB149="","x",'Indicator Date'!AB149)</f>
        <v>2018</v>
      </c>
      <c r="AC149" s="225" t="str">
        <f aca="false">IF('Indicator Date'!AC149="","x",'Indicator Date'!AC149)</f>
        <v>x</v>
      </c>
      <c r="AD149" s="225" t="n">
        <f aca="false">IF('Indicator Date'!AD149="","x",'Indicator Date'!AD149)</f>
        <v>2017</v>
      </c>
      <c r="AE149" s="225" t="n">
        <f aca="false">IF('Indicator Date'!AE149="","x",'Indicator Date'!AE149)</f>
        <v>2019</v>
      </c>
      <c r="AF149" s="225" t="str">
        <f aca="false">IF('Indicator Date'!AF149="","x",'Indicator Date'!AF149)</f>
        <v>x</v>
      </c>
      <c r="AG149" s="225" t="n">
        <f aca="false">IF('Indicator Date'!AG149="","x",'Indicator Date'!AG149)</f>
        <v>2020</v>
      </c>
      <c r="AH149" s="225" t="n">
        <f aca="false">IF('Indicator Date'!AH149="","x",'Indicator Date'!AH149)</f>
        <v>2022</v>
      </c>
      <c r="AI149" s="225" t="n">
        <f aca="false">IF('Indicator Date'!AI149="","x",'Indicator Date'!AI149)</f>
        <v>2021</v>
      </c>
      <c r="AJ149" s="225" t="n">
        <f aca="false">IF('Indicator Date'!AJ149="","x",'Indicator Date'!AJ149)</f>
        <v>2021</v>
      </c>
      <c r="AK149" s="225" t="n">
        <f aca="false">IF('Indicator Date'!AK149="","x",'Indicator Date'!AK149)</f>
        <v>2019</v>
      </c>
      <c r="AL149" s="225" t="str">
        <f aca="false">IF('Indicator Date'!AL149="","x",RIGHT('Indicator Date'!AL149,4))</f>
        <v>x</v>
      </c>
      <c r="AM149" s="225" t="n">
        <f aca="false">IF('Indicator Date'!AM149="","x",'Indicator Date'!AM149)</f>
        <v>2022</v>
      </c>
      <c r="AN149" s="225" t="n">
        <f aca="false">IF('Indicator Date'!AN149="","x",'Indicator Date'!AN149)</f>
        <v>2019</v>
      </c>
      <c r="AO149" s="225" t="n">
        <f aca="false">IF('Indicator Date'!AO149="","x",'Indicator Date'!AO149)</f>
        <v>2020</v>
      </c>
      <c r="AP149" s="225" t="n">
        <f aca="false">IF('Indicator Date'!AP149="","x",'Indicator Date'!AP149)</f>
        <v>2020</v>
      </c>
      <c r="AQ149" s="225" t="n">
        <f aca="false">IF('Indicator Date'!AQ149="","x",'Indicator Date'!AQ149)</f>
        <v>2020</v>
      </c>
      <c r="AR149" s="225" t="n">
        <f aca="false">IF('Indicator Date'!AR149="","x",'Indicator Date'!AR149)</f>
        <v>2020</v>
      </c>
      <c r="AS149" s="225" t="str">
        <f aca="false">IF('Indicator Date'!AS149="","x",'Indicator Date'!AS149)</f>
        <v>x</v>
      </c>
      <c r="AT149" s="225" t="n">
        <f aca="false">IF('Indicator Date'!AT149="","x",'Indicator Date'!AT149)</f>
        <v>2020</v>
      </c>
      <c r="AU149" s="225" t="str">
        <f aca="false">IF('Indicator Date'!AU149="","x",'Indicator Date'!AU149)</f>
        <v>x</v>
      </c>
      <c r="AV149" s="225" t="str">
        <f aca="false">IF('Indicator Date'!AV149="","x",'Indicator Date'!AV149)</f>
        <v>x</v>
      </c>
      <c r="AW149" s="225" t="str">
        <f aca="false">IF('Indicator Date'!AW149="","x",'Indicator Date'!AW149)</f>
        <v>x</v>
      </c>
      <c r="AX149" s="225" t="n">
        <f aca="false">IF('Indicator Date'!AX149="","x",'Indicator Date'!AX149)</f>
        <v>2020</v>
      </c>
      <c r="AY149" s="225" t="str">
        <f aca="false">IF('Indicator Date'!AY149="","x",'Indicator Date'!AY149)</f>
        <v>x</v>
      </c>
      <c r="AZ149" s="225" t="str">
        <f aca="false">IF('Indicator Date'!AZ149="","x",'Indicator Date'!AZ149)</f>
        <v>x</v>
      </c>
      <c r="BA149" s="225" t="n">
        <f aca="false">IF('Indicator Date'!BA149="","x",'Indicator Date'!BA149)</f>
        <v>2020</v>
      </c>
      <c r="BB149" s="225" t="n">
        <f aca="false">IF('Indicator Date'!BB149="","x",'Indicator Date'!BB149)</f>
        <v>2021</v>
      </c>
      <c r="BC149" s="225" t="n">
        <f aca="false">IF('Indicator Date'!BC149="","x",'Indicator Date'!BC149)</f>
        <v>2022</v>
      </c>
      <c r="BD149" s="225" t="n">
        <f aca="false">IF('Indicator Date'!BD149="","x",YEAR('Indicator Date'!BD149))</f>
        <v>2022</v>
      </c>
      <c r="BE149" s="225" t="n">
        <f aca="false">IF('Indicator Date'!BE149="","x",YEAR('Indicator Date'!BE149))</f>
        <v>2021</v>
      </c>
      <c r="BF149" s="225" t="n">
        <f aca="false">IF('Indicator Date'!BF149="","x",'Indicator Date'!BF149)</f>
        <v>2021</v>
      </c>
      <c r="BG149" s="225" t="n">
        <f aca="false">IF('Indicator Date'!BG149="","x",'Indicator Date'!BG149)</f>
        <v>2020</v>
      </c>
      <c r="BH149" s="225" t="n">
        <f aca="false">IF('Indicator Date'!BH149="","x",'Indicator Date'!BH149)</f>
        <v>2020</v>
      </c>
      <c r="BI149" s="225" t="str">
        <f aca="false">IF('Indicator Date'!BI149="","x",'Indicator Date'!BI149)</f>
        <v>x</v>
      </c>
      <c r="BJ149" s="225" t="n">
        <f aca="false">IF('Indicator Date'!BJ149="","x",'Indicator Date'!BJ149)</f>
        <v>2020</v>
      </c>
      <c r="BK149" s="225" t="n">
        <f aca="false">IF('Indicator Date'!BK149="","x",'Indicator Date'!BK149)</f>
        <v>2021</v>
      </c>
      <c r="BL149" s="225" t="n">
        <f aca="false">IF('Indicator Date'!BL149="","x",'Indicator Date'!BL149)</f>
        <v>2020</v>
      </c>
      <c r="BM149" s="225" t="str">
        <f aca="false">IF('Indicator Date'!BM149="","x",'Indicator Date'!BM149)</f>
        <v>x</v>
      </c>
      <c r="BN149" s="225" t="n">
        <f aca="false">IF('Indicator Date'!BN149="","x",'Indicator Date'!BN149)</f>
        <v>2018</v>
      </c>
      <c r="BO149" s="225" t="n">
        <f aca="false">IF('Indicator Date'!BO149="","x",'Indicator Date'!BO149)</f>
        <v>2020</v>
      </c>
      <c r="BP149" s="225" t="n">
        <f aca="false">IF('Indicator Date'!BP149="","x",'Indicator Date'!BP149)</f>
        <v>2014</v>
      </c>
      <c r="BQ149" s="225" t="n">
        <f aca="false">IF('Indicator Date'!BQ149="","x",'Indicator Date'!BQ149)</f>
        <v>2018</v>
      </c>
      <c r="BR149" s="225" t="n">
        <f aca="false">IF('Indicator Date'!BR149="","x",'Indicator Date'!BR149)</f>
        <v>2018</v>
      </c>
      <c r="BS149" s="225" t="n">
        <f aca="false">IF('Indicator Date'!BS149="","x",'Indicator Date'!BS149)</f>
        <v>2010</v>
      </c>
      <c r="BT149" s="225" t="n">
        <f aca="false">IF('Indicator Date'!BT149="","x",'Indicator Date'!BT149)</f>
        <v>2020</v>
      </c>
      <c r="BU149" s="225" t="n">
        <f aca="false">IF('Indicator Date'!BU149="","x",'Indicator Date'!BU149)</f>
        <v>2020</v>
      </c>
      <c r="BV149" s="225" t="str">
        <f aca="false">IF('Indicator Date'!BV149="","x",'Indicator Date'!BV149)</f>
        <v>x</v>
      </c>
      <c r="BW149" s="225" t="n">
        <f aca="false">IF('Indicator Date'!BW149="","x",'Indicator Date'!BW149)</f>
        <v>2019</v>
      </c>
      <c r="BX149" s="225" t="n">
        <f aca="false">IF('Indicator Date'!BX149="","x",'Indicator Date'!BX149)</f>
        <v>2017</v>
      </c>
      <c r="BY149" s="225" t="n">
        <f aca="false">IF('Indicator Date'!BY149="","x",'Indicator Date'!BY149)</f>
        <v>2020</v>
      </c>
      <c r="BZ149" s="225" t="n">
        <f aca="false">IF('Indicator Date'!BZ149="","x",'Indicator Date'!BZ149)</f>
        <v>2021</v>
      </c>
      <c r="CA149" s="225" t="n">
        <f aca="false">IF('Indicator Date'!CA149="","x",'Indicator Date'!CA149)</f>
        <v>2015</v>
      </c>
    </row>
    <row r="150" customFormat="false" ht="14.5" hidden="false" customHeight="false" outlineLevel="0" collapsed="false">
      <c r="A150" s="178" t="str">
        <f aca="false">'Indicator Data'!A152</f>
        <v>Samoa</v>
      </c>
      <c r="B150" s="220" t="str">
        <f aca="false">'Indicator Data'!B152</f>
        <v>WSM</v>
      </c>
      <c r="C150" s="225" t="n">
        <f aca="false">IF('Indicator Date'!C150="","x",'Indicator Date'!C150)</f>
        <v>2015</v>
      </c>
      <c r="D150" s="225" t="n">
        <f aca="false">IF('Indicator Date'!D150="","x",'Indicator Date'!D150)</f>
        <v>2015</v>
      </c>
      <c r="E150" s="225" t="n">
        <f aca="false">IF('Indicator Date'!E150="","x",'Indicator Date'!E150)</f>
        <v>2015</v>
      </c>
      <c r="F150" s="225" t="n">
        <f aca="false">IF('Indicator Date'!F150="","x",'Indicator Date'!F150)</f>
        <v>2015</v>
      </c>
      <c r="G150" s="225" t="n">
        <f aca="false">IF('Indicator Date'!G150="","x",'Indicator Date'!G150)</f>
        <v>2015</v>
      </c>
      <c r="H150" s="225" t="n">
        <f aca="false">IF('Indicator Date'!H150="","x",'Indicator Date'!H150)</f>
        <v>2015</v>
      </c>
      <c r="I150" s="225" t="n">
        <f aca="false">IF('Indicator Date'!I150="","x",'Indicator Date'!I150)</f>
        <v>2015</v>
      </c>
      <c r="J150" s="225" t="n">
        <f aca="false">IF('Indicator Date'!J150="","x",'Indicator Date'!J150)</f>
        <v>2021</v>
      </c>
      <c r="K150" s="225" t="n">
        <f aca="false">IF('Indicator Date'!K150="","x",'Indicator Date'!K150)</f>
        <v>2021</v>
      </c>
      <c r="L150" s="225" t="str">
        <f aca="false">IF('Indicator Date'!L150="","x",'Indicator Date'!L150)</f>
        <v>x</v>
      </c>
      <c r="M150" s="225" t="n">
        <f aca="false">IF('Indicator Date'!M150="","x",'Indicator Date'!M150)</f>
        <v>2015</v>
      </c>
      <c r="N150" s="225" t="n">
        <f aca="false">IF('Indicator Date'!N150="","x",'Indicator Date'!N150)</f>
        <v>2015</v>
      </c>
      <c r="O150" s="225" t="n">
        <f aca="false">IF('Indicator Date'!O150="","x",'Indicator Date'!O150)</f>
        <v>2015</v>
      </c>
      <c r="P150" s="225" t="n">
        <f aca="false">IF('Indicator Date'!P150="","x",'Indicator Date'!P150)</f>
        <v>2015</v>
      </c>
      <c r="Q150" s="225" t="n">
        <f aca="false">IF('Indicator Date'!Q150="","x",'Indicator Date'!Q150)</f>
        <v>2020</v>
      </c>
      <c r="R150" s="225" t="n">
        <f aca="false">IF('Indicator Date'!R150="","x",'Indicator Date'!R150)</f>
        <v>2020</v>
      </c>
      <c r="S150" s="225" t="n">
        <f aca="false">IF('Indicator Date'!S150="","x",'Indicator Date'!S150)</f>
        <v>2020</v>
      </c>
      <c r="T150" s="225" t="n">
        <f aca="false">IF('Indicator Date'!T150="","x",'Indicator Date'!T150)</f>
        <v>2020</v>
      </c>
      <c r="U150" s="225" t="n">
        <f aca="false">IF('Indicator Date'!U150="","x",'Indicator Date'!U150)</f>
        <v>2015</v>
      </c>
      <c r="V150" s="225" t="n">
        <f aca="false">IF('Indicator Date'!V150="","x",'Indicator Date'!V150)</f>
        <v>2015</v>
      </c>
      <c r="W150" s="225" t="n">
        <f aca="false">IF('Indicator Date'!W150="","x",'Indicator Date'!W150)</f>
        <v>2015</v>
      </c>
      <c r="X150" s="225" t="n">
        <f aca="false">IF('Indicator Date'!X150="","x",'Indicator Date'!X150)</f>
        <v>2020</v>
      </c>
      <c r="Y150" s="225" t="n">
        <f aca="false">IF('Indicator Date'!Y150="","x",'Indicator Date'!Y150)</f>
        <v>2020</v>
      </c>
      <c r="Z150" s="225" t="n">
        <f aca="false">IF('Indicator Date'!Z150="","x",'Indicator Date'!Z150)</f>
        <v>2020</v>
      </c>
      <c r="AA150" s="225" t="str">
        <f aca="false">IF('Indicator Date'!AA150="","x",'Indicator Date'!AA150)</f>
        <v>x</v>
      </c>
      <c r="AB150" s="225" t="n">
        <f aca="false">IF('Indicator Date'!AB150="","x",'Indicator Date'!AB150)</f>
        <v>2020</v>
      </c>
      <c r="AC150" s="225" t="n">
        <f aca="false">IF('Indicator Date'!AC150="","x",'Indicator Date'!AC150)</f>
        <v>2020</v>
      </c>
      <c r="AD150" s="225" t="n">
        <f aca="false">IF('Indicator Date'!AD150="","x",'Indicator Date'!AD150)</f>
        <v>2018</v>
      </c>
      <c r="AE150" s="225" t="n">
        <f aca="false">IF('Indicator Date'!AE150="","x",'Indicator Date'!AE150)</f>
        <v>2018</v>
      </c>
      <c r="AF150" s="225" t="str">
        <f aca="false">IF('Indicator Date'!AF150="","x",'Indicator Date'!AF150)</f>
        <v>x</v>
      </c>
      <c r="AG150" s="225" t="n">
        <f aca="false">IF('Indicator Date'!AG150="","x",'Indicator Date'!AG150)</f>
        <v>2020</v>
      </c>
      <c r="AH150" s="225" t="n">
        <f aca="false">IF('Indicator Date'!AH150="","x",'Indicator Date'!AH150)</f>
        <v>2022</v>
      </c>
      <c r="AI150" s="225" t="n">
        <f aca="false">IF('Indicator Date'!AI150="","x",'Indicator Date'!AI150)</f>
        <v>2021</v>
      </c>
      <c r="AJ150" s="225" t="n">
        <f aca="false">IF('Indicator Date'!AJ150="","x",'Indicator Date'!AJ150)</f>
        <v>2021</v>
      </c>
      <c r="AK150" s="225" t="n">
        <f aca="false">IF('Indicator Date'!AK150="","x",'Indicator Date'!AK150)</f>
        <v>2019</v>
      </c>
      <c r="AL150" s="225" t="str">
        <f aca="false">IF('Indicator Date'!AL150="","x",RIGHT('Indicator Date'!AL150,4))</f>
        <v>x</v>
      </c>
      <c r="AM150" s="225" t="n">
        <f aca="false">IF('Indicator Date'!AM150="","x",'Indicator Date'!AM150)</f>
        <v>2022</v>
      </c>
      <c r="AN150" s="225" t="n">
        <f aca="false">IF('Indicator Date'!AN150="","x",'Indicator Date'!AN150)</f>
        <v>2019</v>
      </c>
      <c r="AO150" s="225" t="n">
        <f aca="false">IF('Indicator Date'!AO150="","x",'Indicator Date'!AO150)</f>
        <v>2020</v>
      </c>
      <c r="AP150" s="225" t="n">
        <f aca="false">IF('Indicator Date'!AP150="","x",'Indicator Date'!AP150)</f>
        <v>2020</v>
      </c>
      <c r="AQ150" s="225" t="n">
        <f aca="false">IF('Indicator Date'!AQ150="","x",'Indicator Date'!AQ150)</f>
        <v>2020</v>
      </c>
      <c r="AR150" s="225" t="n">
        <f aca="false">IF('Indicator Date'!AR150="","x",'Indicator Date'!AR150)</f>
        <v>2020</v>
      </c>
      <c r="AS150" s="225" t="n">
        <f aca="false">IF('Indicator Date'!AS150="","x",'Indicator Date'!AS150)</f>
        <v>2019</v>
      </c>
      <c r="AT150" s="225" t="n">
        <f aca="false">IF('Indicator Date'!AT150="","x",'Indicator Date'!AT150)</f>
        <v>2020</v>
      </c>
      <c r="AU150" s="225" t="str">
        <f aca="false">IF('Indicator Date'!AU150="","x",'Indicator Date'!AU150)</f>
        <v>x</v>
      </c>
      <c r="AV150" s="225" t="str">
        <f aca="false">IF('Indicator Date'!AV150="","x",'Indicator Date'!AV150)</f>
        <v>x</v>
      </c>
      <c r="AW150" s="225" t="str">
        <f aca="false">IF('Indicator Date'!AW150="","x",'Indicator Date'!AW150)</f>
        <v>x</v>
      </c>
      <c r="AX150" s="225" t="n">
        <f aca="false">IF('Indicator Date'!AX150="","x",'Indicator Date'!AX150)</f>
        <v>2020</v>
      </c>
      <c r="AY150" s="225" t="n">
        <f aca="false">IF('Indicator Date'!AY150="","x",'Indicator Date'!AY150)</f>
        <v>2019</v>
      </c>
      <c r="AZ150" s="225" t="n">
        <f aca="false">IF('Indicator Date'!AZ150="","x",'Indicator Date'!AZ150)</f>
        <v>2013</v>
      </c>
      <c r="BA150" s="225" t="n">
        <f aca="false">IF('Indicator Date'!BA150="","x",'Indicator Date'!BA150)</f>
        <v>2020</v>
      </c>
      <c r="BB150" s="225" t="n">
        <f aca="false">IF('Indicator Date'!BB150="","x",'Indicator Date'!BB150)</f>
        <v>2021</v>
      </c>
      <c r="BC150" s="225" t="n">
        <f aca="false">IF('Indicator Date'!BC150="","x",'Indicator Date'!BC150)</f>
        <v>2022</v>
      </c>
      <c r="BD150" s="225" t="n">
        <f aca="false">IF('Indicator Date'!BD150="","x",YEAR('Indicator Date'!BD150))</f>
        <v>2022</v>
      </c>
      <c r="BE150" s="225" t="n">
        <f aca="false">IF('Indicator Date'!BE150="","x",YEAR('Indicator Date'!BE150))</f>
        <v>2021</v>
      </c>
      <c r="BF150" s="225" t="n">
        <f aca="false">IF('Indicator Date'!BF150="","x",'Indicator Date'!BF150)</f>
        <v>2021</v>
      </c>
      <c r="BG150" s="225" t="n">
        <f aca="false">IF('Indicator Date'!BG150="","x",'Indicator Date'!BG150)</f>
        <v>2020</v>
      </c>
      <c r="BH150" s="225" t="n">
        <f aca="false">IF('Indicator Date'!BH150="","x",'Indicator Date'!BH150)</f>
        <v>2020</v>
      </c>
      <c r="BI150" s="225" t="n">
        <f aca="false">IF('Indicator Date'!BI150="","x",'Indicator Date'!BI150)</f>
        <v>2013</v>
      </c>
      <c r="BJ150" s="225" t="n">
        <f aca="false">IF('Indicator Date'!BJ150="","x",'Indicator Date'!BJ150)</f>
        <v>2019</v>
      </c>
      <c r="BK150" s="225" t="n">
        <f aca="false">IF('Indicator Date'!BK150="","x",'Indicator Date'!BK150)</f>
        <v>2015</v>
      </c>
      <c r="BL150" s="225" t="n">
        <f aca="false">IF('Indicator Date'!BL150="","x",'Indicator Date'!BL150)</f>
        <v>2020</v>
      </c>
      <c r="BM150" s="225" t="n">
        <f aca="false">IF('Indicator Date'!BM150="","x",'Indicator Date'!BM150)</f>
        <v>2018</v>
      </c>
      <c r="BN150" s="225" t="n">
        <f aca="false">IF('Indicator Date'!BN150="","x",'Indicator Date'!BN150)</f>
        <v>2017</v>
      </c>
      <c r="BO150" s="225" t="n">
        <f aca="false">IF('Indicator Date'!BO150="","x",'Indicator Date'!BO150)</f>
        <v>2020</v>
      </c>
      <c r="BP150" s="225" t="n">
        <f aca="false">IF('Indicator Date'!BP150="","x",'Indicator Date'!BP150)</f>
        <v>2014</v>
      </c>
      <c r="BQ150" s="225" t="n">
        <f aca="false">IF('Indicator Date'!BQ150="","x",'Indicator Date'!BQ150)</f>
        <v>2020</v>
      </c>
      <c r="BR150" s="225" t="n">
        <f aca="false">IF('Indicator Date'!BR150="","x",'Indicator Date'!BR150)</f>
        <v>2020</v>
      </c>
      <c r="BS150" s="225" t="n">
        <f aca="false">IF('Indicator Date'!BS150="","x",'Indicator Date'!BS150)</f>
        <v>2016</v>
      </c>
      <c r="BT150" s="225" t="n">
        <f aca="false">IF('Indicator Date'!BT150="","x",'Indicator Date'!BT150)</f>
        <v>2020</v>
      </c>
      <c r="BU150" s="225" t="n">
        <f aca="false">IF('Indicator Date'!BU150="","x",'Indicator Date'!BU150)</f>
        <v>2020</v>
      </c>
      <c r="BV150" s="225" t="str">
        <f aca="false">IF('Indicator Date'!BV150="","x",'Indicator Date'!BV150)</f>
        <v>x</v>
      </c>
      <c r="BW150" s="225" t="n">
        <f aca="false">IF('Indicator Date'!BW150="","x",'Indicator Date'!BW150)</f>
        <v>2019</v>
      </c>
      <c r="BX150" s="225" t="n">
        <f aca="false">IF('Indicator Date'!BX150="","x",'Indicator Date'!BX150)</f>
        <v>2017</v>
      </c>
      <c r="BY150" s="225" t="n">
        <f aca="false">IF('Indicator Date'!BY150="","x",'Indicator Date'!BY150)</f>
        <v>2020</v>
      </c>
      <c r="BZ150" s="225" t="n">
        <f aca="false">IF('Indicator Date'!BZ150="","x",'Indicator Date'!BZ150)</f>
        <v>2021</v>
      </c>
      <c r="CA150" s="225" t="n">
        <f aca="false">IF('Indicator Date'!CA150="","x",'Indicator Date'!CA150)</f>
        <v>2015</v>
      </c>
    </row>
    <row r="151" customFormat="false" ht="14.5" hidden="false" customHeight="false" outlineLevel="0" collapsed="false">
      <c r="A151" s="178" t="str">
        <f aca="false">'Indicator Data'!A153</f>
        <v>Sao Tome and Principe</v>
      </c>
      <c r="B151" s="220" t="str">
        <f aca="false">'Indicator Data'!B153</f>
        <v>STP</v>
      </c>
      <c r="C151" s="225" t="n">
        <f aca="false">IF('Indicator Date'!C151="","x",'Indicator Date'!C151)</f>
        <v>2015</v>
      </c>
      <c r="D151" s="225" t="n">
        <f aca="false">IF('Indicator Date'!D151="","x",'Indicator Date'!D151)</f>
        <v>2015</v>
      </c>
      <c r="E151" s="225" t="n">
        <f aca="false">IF('Indicator Date'!E151="","x",'Indicator Date'!E151)</f>
        <v>2015</v>
      </c>
      <c r="F151" s="225" t="n">
        <f aca="false">IF('Indicator Date'!F151="","x",'Indicator Date'!F151)</f>
        <v>2015</v>
      </c>
      <c r="G151" s="225" t="n">
        <f aca="false">IF('Indicator Date'!G151="","x",'Indicator Date'!G151)</f>
        <v>2015</v>
      </c>
      <c r="H151" s="225" t="n">
        <f aca="false">IF('Indicator Date'!H151="","x",'Indicator Date'!H151)</f>
        <v>2015</v>
      </c>
      <c r="I151" s="225" t="n">
        <f aca="false">IF('Indicator Date'!I151="","x",'Indicator Date'!I151)</f>
        <v>2015</v>
      </c>
      <c r="J151" s="225" t="n">
        <f aca="false">IF('Indicator Date'!J151="","x",'Indicator Date'!J151)</f>
        <v>2021</v>
      </c>
      <c r="K151" s="225" t="n">
        <f aca="false">IF('Indicator Date'!K151="","x",'Indicator Date'!K151)</f>
        <v>2021</v>
      </c>
      <c r="L151" s="225" t="n">
        <f aca="false">IF('Indicator Date'!L151="","x",'Indicator Date'!L151)</f>
        <v>2020</v>
      </c>
      <c r="M151" s="225" t="n">
        <f aca="false">IF('Indicator Date'!M151="","x",'Indicator Date'!M151)</f>
        <v>2015</v>
      </c>
      <c r="N151" s="225" t="n">
        <f aca="false">IF('Indicator Date'!N151="","x",'Indicator Date'!N151)</f>
        <v>2015</v>
      </c>
      <c r="O151" s="225" t="n">
        <f aca="false">IF('Indicator Date'!O151="","x",'Indicator Date'!O151)</f>
        <v>2015</v>
      </c>
      <c r="P151" s="225" t="n">
        <f aca="false">IF('Indicator Date'!P151="","x",'Indicator Date'!P151)</f>
        <v>2015</v>
      </c>
      <c r="Q151" s="225" t="n">
        <f aca="false">IF('Indicator Date'!Q151="","x",'Indicator Date'!Q151)</f>
        <v>2020</v>
      </c>
      <c r="R151" s="225" t="n">
        <f aca="false">IF('Indicator Date'!R151="","x",'Indicator Date'!R151)</f>
        <v>2020</v>
      </c>
      <c r="S151" s="225" t="n">
        <f aca="false">IF('Indicator Date'!S151="","x",'Indicator Date'!S151)</f>
        <v>2020</v>
      </c>
      <c r="T151" s="225" t="n">
        <f aca="false">IF('Indicator Date'!T151="","x",'Indicator Date'!T151)</f>
        <v>2020</v>
      </c>
      <c r="U151" s="225" t="n">
        <f aca="false">IF('Indicator Date'!U151="","x",'Indicator Date'!U151)</f>
        <v>2015</v>
      </c>
      <c r="V151" s="225" t="n">
        <f aca="false">IF('Indicator Date'!V151="","x",'Indicator Date'!V151)</f>
        <v>2015</v>
      </c>
      <c r="W151" s="225" t="n">
        <f aca="false">IF('Indicator Date'!W151="","x",'Indicator Date'!W151)</f>
        <v>2015</v>
      </c>
      <c r="X151" s="225" t="n">
        <f aca="false">IF('Indicator Date'!X151="","x",'Indicator Date'!X151)</f>
        <v>2020</v>
      </c>
      <c r="Y151" s="225" t="n">
        <f aca="false">IF('Indicator Date'!Y151="","x",'Indicator Date'!Y151)</f>
        <v>2020</v>
      </c>
      <c r="Z151" s="225" t="n">
        <f aca="false">IF('Indicator Date'!Z151="","x",'Indicator Date'!Z151)</f>
        <v>2020</v>
      </c>
      <c r="AA151" s="225" t="n">
        <f aca="false">IF('Indicator Date'!AA151="","x",'Indicator Date'!AA151)</f>
        <v>2008</v>
      </c>
      <c r="AB151" s="225" t="n">
        <f aca="false">IF('Indicator Date'!AB151="","x",'Indicator Date'!AB151)</f>
        <v>2020</v>
      </c>
      <c r="AC151" s="225" t="n">
        <f aca="false">IF('Indicator Date'!AC151="","x",'Indicator Date'!AC151)</f>
        <v>2020</v>
      </c>
      <c r="AD151" s="225" t="n">
        <f aca="false">IF('Indicator Date'!AD151="","x",'Indicator Date'!AD151)</f>
        <v>2018</v>
      </c>
      <c r="AE151" s="225" t="n">
        <f aca="false">IF('Indicator Date'!AE151="","x",'Indicator Date'!AE151)</f>
        <v>2020</v>
      </c>
      <c r="AF151" s="225" t="n">
        <f aca="false">IF('Indicator Date'!AF151="","x",'Indicator Date'!AF151)</f>
        <v>2018</v>
      </c>
      <c r="AG151" s="225" t="n">
        <f aca="false">IF('Indicator Date'!AG151="","x",'Indicator Date'!AG151)</f>
        <v>2020</v>
      </c>
      <c r="AH151" s="225" t="n">
        <f aca="false">IF('Indicator Date'!AH151="","x",'Indicator Date'!AH151)</f>
        <v>2022</v>
      </c>
      <c r="AI151" s="225" t="n">
        <f aca="false">IF('Indicator Date'!AI151="","x",'Indicator Date'!AI151)</f>
        <v>2021</v>
      </c>
      <c r="AJ151" s="225" t="n">
        <f aca="false">IF('Indicator Date'!AJ151="","x",'Indicator Date'!AJ151)</f>
        <v>2021</v>
      </c>
      <c r="AK151" s="225" t="n">
        <f aca="false">IF('Indicator Date'!AK151="","x",'Indicator Date'!AK151)</f>
        <v>2019</v>
      </c>
      <c r="AL151" s="225" t="str">
        <f aca="false">IF('Indicator Date'!AL151="","x",RIGHT('Indicator Date'!AL151,4))</f>
        <v>2019</v>
      </c>
      <c r="AM151" s="225" t="n">
        <f aca="false">IF('Indicator Date'!AM151="","x",'Indicator Date'!AM151)</f>
        <v>2022</v>
      </c>
      <c r="AN151" s="225" t="n">
        <f aca="false">IF('Indicator Date'!AN151="","x",'Indicator Date'!AN151)</f>
        <v>2019</v>
      </c>
      <c r="AO151" s="225" t="n">
        <f aca="false">IF('Indicator Date'!AO151="","x",'Indicator Date'!AO151)</f>
        <v>2020</v>
      </c>
      <c r="AP151" s="225" t="n">
        <f aca="false">IF('Indicator Date'!AP151="","x",'Indicator Date'!AP151)</f>
        <v>2020</v>
      </c>
      <c r="AQ151" s="225" t="n">
        <f aca="false">IF('Indicator Date'!AQ151="","x",'Indicator Date'!AQ151)</f>
        <v>2020</v>
      </c>
      <c r="AR151" s="225" t="n">
        <f aca="false">IF('Indicator Date'!AR151="","x",'Indicator Date'!AR151)</f>
        <v>2020</v>
      </c>
      <c r="AS151" s="225" t="n">
        <f aca="false">IF('Indicator Date'!AS151="","x",'Indicator Date'!AS151)</f>
        <v>2019</v>
      </c>
      <c r="AT151" s="225" t="n">
        <f aca="false">IF('Indicator Date'!AT151="","x",'Indicator Date'!AT151)</f>
        <v>2020</v>
      </c>
      <c r="AU151" s="225" t="n">
        <f aca="false">IF('Indicator Date'!AU151="","x",'Indicator Date'!AU151)</f>
        <v>2020</v>
      </c>
      <c r="AV151" s="225" t="str">
        <f aca="false">IF('Indicator Date'!AV151="","x",'Indicator Date'!AV151)</f>
        <v>x</v>
      </c>
      <c r="AW151" s="225" t="n">
        <f aca="false">IF('Indicator Date'!AW151="","x",'Indicator Date'!AW151)</f>
        <v>2020</v>
      </c>
      <c r="AX151" s="225" t="n">
        <f aca="false">IF('Indicator Date'!AX151="","x",'Indicator Date'!AX151)</f>
        <v>2020</v>
      </c>
      <c r="AY151" s="225" t="n">
        <f aca="false">IF('Indicator Date'!AY151="","x",'Indicator Date'!AY151)</f>
        <v>2019</v>
      </c>
      <c r="AZ151" s="225" t="n">
        <f aca="false">IF('Indicator Date'!AZ151="","x",'Indicator Date'!AZ151)</f>
        <v>2017</v>
      </c>
      <c r="BA151" s="225" t="n">
        <f aca="false">IF('Indicator Date'!BA151="","x",'Indicator Date'!BA151)</f>
        <v>2020</v>
      </c>
      <c r="BB151" s="225" t="n">
        <f aca="false">IF('Indicator Date'!BB151="","x",'Indicator Date'!BB151)</f>
        <v>2021</v>
      </c>
      <c r="BC151" s="225" t="n">
        <f aca="false">IF('Indicator Date'!BC151="","x",'Indicator Date'!BC151)</f>
        <v>2022</v>
      </c>
      <c r="BD151" s="225" t="n">
        <f aca="false">IF('Indicator Date'!BD151="","x",YEAR('Indicator Date'!BD151))</f>
        <v>2022</v>
      </c>
      <c r="BE151" s="225" t="n">
        <f aca="false">IF('Indicator Date'!BE151="","x",YEAR('Indicator Date'!BE151))</f>
        <v>2021</v>
      </c>
      <c r="BF151" s="225" t="n">
        <f aca="false">IF('Indicator Date'!BF151="","x",'Indicator Date'!BF151)</f>
        <v>2021</v>
      </c>
      <c r="BG151" s="225" t="n">
        <f aca="false">IF('Indicator Date'!BG151="","x",'Indicator Date'!BG151)</f>
        <v>2020</v>
      </c>
      <c r="BH151" s="225" t="n">
        <f aca="false">IF('Indicator Date'!BH151="","x",'Indicator Date'!BH151)</f>
        <v>2020</v>
      </c>
      <c r="BI151" s="225" t="str">
        <f aca="false">IF('Indicator Date'!BI151="","x",'Indicator Date'!BI151)</f>
        <v>x</v>
      </c>
      <c r="BJ151" s="225" t="n">
        <f aca="false">IF('Indicator Date'!BJ151="","x",'Indicator Date'!BJ151)</f>
        <v>2020</v>
      </c>
      <c r="BK151" s="225" t="n">
        <f aca="false">IF('Indicator Date'!BK151="","x",'Indicator Date'!BK151)</f>
        <v>2021</v>
      </c>
      <c r="BL151" s="225" t="n">
        <f aca="false">IF('Indicator Date'!BL151="","x",'Indicator Date'!BL151)</f>
        <v>2020</v>
      </c>
      <c r="BM151" s="225" t="n">
        <f aca="false">IF('Indicator Date'!BM151="","x",'Indicator Date'!BM151)</f>
        <v>2018</v>
      </c>
      <c r="BN151" s="225" t="n">
        <f aca="false">IF('Indicator Date'!BN151="","x",'Indicator Date'!BN151)</f>
        <v>2020</v>
      </c>
      <c r="BO151" s="225" t="n">
        <f aca="false">IF('Indicator Date'!BO151="","x",'Indicator Date'!BO151)</f>
        <v>2020</v>
      </c>
      <c r="BP151" s="225" t="n">
        <f aca="false">IF('Indicator Date'!BP151="","x",'Indicator Date'!BP151)</f>
        <v>2014</v>
      </c>
      <c r="BQ151" s="225" t="n">
        <f aca="false">IF('Indicator Date'!BQ151="","x",'Indicator Date'!BQ151)</f>
        <v>2020</v>
      </c>
      <c r="BR151" s="225" t="n">
        <f aca="false">IF('Indicator Date'!BR151="","x",'Indicator Date'!BR151)</f>
        <v>2020</v>
      </c>
      <c r="BS151" s="225" t="n">
        <f aca="false">IF('Indicator Date'!BS151="","x",'Indicator Date'!BS151)</f>
        <v>2015</v>
      </c>
      <c r="BT151" s="225" t="n">
        <f aca="false">IF('Indicator Date'!BT151="","x",'Indicator Date'!BT151)</f>
        <v>2019</v>
      </c>
      <c r="BU151" s="225" t="n">
        <f aca="false">IF('Indicator Date'!BU151="","x",'Indicator Date'!BU151)</f>
        <v>2019</v>
      </c>
      <c r="BV151" s="225" t="n">
        <f aca="false">IF('Indicator Date'!BV151="","x",'Indicator Date'!BV151)</f>
        <v>2019</v>
      </c>
      <c r="BW151" s="225" t="n">
        <f aca="false">IF('Indicator Date'!BW151="","x",'Indicator Date'!BW151)</f>
        <v>2019</v>
      </c>
      <c r="BX151" s="225" t="n">
        <f aca="false">IF('Indicator Date'!BX151="","x",'Indicator Date'!BX151)</f>
        <v>2017</v>
      </c>
      <c r="BY151" s="225" t="n">
        <f aca="false">IF('Indicator Date'!BY151="","x",'Indicator Date'!BY151)</f>
        <v>2020</v>
      </c>
      <c r="BZ151" s="225" t="n">
        <f aca="false">IF('Indicator Date'!BZ151="","x",'Indicator Date'!BZ151)</f>
        <v>2021</v>
      </c>
      <c r="CA151" s="225" t="n">
        <f aca="false">IF('Indicator Date'!CA151="","x",'Indicator Date'!CA151)</f>
        <v>2015</v>
      </c>
    </row>
    <row r="152" customFormat="false" ht="14.5" hidden="false" customHeight="false" outlineLevel="0" collapsed="false">
      <c r="A152" s="178" t="str">
        <f aca="false">'Indicator Data'!A154</f>
        <v>Saudi Arabia</v>
      </c>
      <c r="B152" s="220" t="str">
        <f aca="false">'Indicator Data'!B154</f>
        <v>SAU</v>
      </c>
      <c r="C152" s="225" t="n">
        <f aca="false">IF('Indicator Date'!C152="","x",'Indicator Date'!C152)</f>
        <v>2015</v>
      </c>
      <c r="D152" s="225" t="n">
        <f aca="false">IF('Indicator Date'!D152="","x",'Indicator Date'!D152)</f>
        <v>2015</v>
      </c>
      <c r="E152" s="225" t="n">
        <f aca="false">IF('Indicator Date'!E152="","x",'Indicator Date'!E152)</f>
        <v>2015</v>
      </c>
      <c r="F152" s="225" t="n">
        <f aca="false">IF('Indicator Date'!F152="","x",'Indicator Date'!F152)</f>
        <v>2015</v>
      </c>
      <c r="G152" s="225" t="n">
        <f aca="false">IF('Indicator Date'!G152="","x",'Indicator Date'!G152)</f>
        <v>2015</v>
      </c>
      <c r="H152" s="225" t="n">
        <f aca="false">IF('Indicator Date'!H152="","x",'Indicator Date'!H152)</f>
        <v>2015</v>
      </c>
      <c r="I152" s="225" t="n">
        <f aca="false">IF('Indicator Date'!I152="","x",'Indicator Date'!I152)</f>
        <v>2015</v>
      </c>
      <c r="J152" s="225" t="n">
        <f aca="false">IF('Indicator Date'!J152="","x",'Indicator Date'!J152)</f>
        <v>2021</v>
      </c>
      <c r="K152" s="225" t="n">
        <f aca="false">IF('Indicator Date'!K152="","x",'Indicator Date'!K152)</f>
        <v>2021</v>
      </c>
      <c r="L152" s="225" t="n">
        <f aca="false">IF('Indicator Date'!L152="","x",'Indicator Date'!L152)</f>
        <v>2020</v>
      </c>
      <c r="M152" s="225" t="n">
        <f aca="false">IF('Indicator Date'!M152="","x",'Indicator Date'!M152)</f>
        <v>2015</v>
      </c>
      <c r="N152" s="225" t="n">
        <f aca="false">IF('Indicator Date'!N152="","x",'Indicator Date'!N152)</f>
        <v>2015</v>
      </c>
      <c r="O152" s="225" t="n">
        <f aca="false">IF('Indicator Date'!O152="","x",'Indicator Date'!O152)</f>
        <v>2015</v>
      </c>
      <c r="P152" s="225" t="n">
        <f aca="false">IF('Indicator Date'!P152="","x",'Indicator Date'!P152)</f>
        <v>2015</v>
      </c>
      <c r="Q152" s="225" t="n">
        <f aca="false">IF('Indicator Date'!Q152="","x",'Indicator Date'!Q152)</f>
        <v>2020</v>
      </c>
      <c r="R152" s="225" t="n">
        <f aca="false">IF('Indicator Date'!R152="","x",'Indicator Date'!R152)</f>
        <v>2020</v>
      </c>
      <c r="S152" s="225" t="n">
        <f aca="false">IF('Indicator Date'!S152="","x",'Indicator Date'!S152)</f>
        <v>2020</v>
      </c>
      <c r="T152" s="225" t="n">
        <f aca="false">IF('Indicator Date'!T152="","x",'Indicator Date'!T152)</f>
        <v>2020</v>
      </c>
      <c r="U152" s="225" t="n">
        <f aca="false">IF('Indicator Date'!U152="","x",'Indicator Date'!U152)</f>
        <v>2015</v>
      </c>
      <c r="V152" s="225" t="n">
        <f aca="false">IF('Indicator Date'!V152="","x",'Indicator Date'!V152)</f>
        <v>2015</v>
      </c>
      <c r="W152" s="225" t="n">
        <f aca="false">IF('Indicator Date'!W152="","x",'Indicator Date'!W152)</f>
        <v>2015</v>
      </c>
      <c r="X152" s="225" t="n">
        <f aca="false">IF('Indicator Date'!X152="","x",'Indicator Date'!X152)</f>
        <v>2020</v>
      </c>
      <c r="Y152" s="225" t="n">
        <f aca="false">IF('Indicator Date'!Y152="","x",'Indicator Date'!Y152)</f>
        <v>2020</v>
      </c>
      <c r="Z152" s="225" t="n">
        <f aca="false">IF('Indicator Date'!Z152="","x",'Indicator Date'!Z152)</f>
        <v>2020</v>
      </c>
      <c r="AA152" s="225" t="str">
        <f aca="false">IF('Indicator Date'!AA152="","x",'Indicator Date'!AA152)</f>
        <v>x</v>
      </c>
      <c r="AB152" s="225" t="n">
        <f aca="false">IF('Indicator Date'!AB152="","x",'Indicator Date'!AB152)</f>
        <v>2020</v>
      </c>
      <c r="AC152" s="225" t="str">
        <f aca="false">IF('Indicator Date'!AC152="","x",'Indicator Date'!AC152)</f>
        <v>x</v>
      </c>
      <c r="AD152" s="225" t="n">
        <f aca="false">IF('Indicator Date'!AD152="","x",'Indicator Date'!AD152)</f>
        <v>2018</v>
      </c>
      <c r="AE152" s="225" t="n">
        <f aca="false">IF('Indicator Date'!AE152="","x",'Indicator Date'!AE152)</f>
        <v>2020</v>
      </c>
      <c r="AF152" s="225" t="n">
        <f aca="false">IF('Indicator Date'!AF152="","x",'Indicator Date'!AF152)</f>
        <v>2018</v>
      </c>
      <c r="AG152" s="225" t="n">
        <f aca="false">IF('Indicator Date'!AG152="","x",'Indicator Date'!AG152)</f>
        <v>2020</v>
      </c>
      <c r="AH152" s="225" t="n">
        <f aca="false">IF('Indicator Date'!AH152="","x",'Indicator Date'!AH152)</f>
        <v>2022</v>
      </c>
      <c r="AI152" s="225" t="n">
        <f aca="false">IF('Indicator Date'!AI152="","x",'Indicator Date'!AI152)</f>
        <v>2021</v>
      </c>
      <c r="AJ152" s="225" t="n">
        <f aca="false">IF('Indicator Date'!AJ152="","x",'Indicator Date'!AJ152)</f>
        <v>2021</v>
      </c>
      <c r="AK152" s="225" t="n">
        <f aca="false">IF('Indicator Date'!AK152="","x",'Indicator Date'!AK152)</f>
        <v>2019</v>
      </c>
      <c r="AL152" s="225" t="str">
        <f aca="false">IF('Indicator Date'!AL152="","x",RIGHT('Indicator Date'!AL152,4))</f>
        <v>x</v>
      </c>
      <c r="AM152" s="225" t="n">
        <f aca="false">IF('Indicator Date'!AM152="","x",'Indicator Date'!AM152)</f>
        <v>2022</v>
      </c>
      <c r="AN152" s="225" t="n">
        <f aca="false">IF('Indicator Date'!AN152="","x",'Indicator Date'!AN152)</f>
        <v>2019</v>
      </c>
      <c r="AO152" s="225" t="n">
        <f aca="false">IF('Indicator Date'!AO152="","x",'Indicator Date'!AO152)</f>
        <v>2020</v>
      </c>
      <c r="AP152" s="225" t="n">
        <f aca="false">IF('Indicator Date'!AP152="","x",'Indicator Date'!AP152)</f>
        <v>2020</v>
      </c>
      <c r="AQ152" s="225" t="n">
        <f aca="false">IF('Indicator Date'!AQ152="","x",'Indicator Date'!AQ152)</f>
        <v>2020</v>
      </c>
      <c r="AR152" s="225" t="n">
        <f aca="false">IF('Indicator Date'!AR152="","x",'Indicator Date'!AR152)</f>
        <v>2020</v>
      </c>
      <c r="AS152" s="225" t="str">
        <f aca="false">IF('Indicator Date'!AS152="","x",'Indicator Date'!AS152)</f>
        <v>x</v>
      </c>
      <c r="AT152" s="225" t="n">
        <f aca="false">IF('Indicator Date'!AT152="","x",'Indicator Date'!AT152)</f>
        <v>2020</v>
      </c>
      <c r="AU152" s="225" t="n">
        <f aca="false">IF('Indicator Date'!AU152="","x",'Indicator Date'!AU152)</f>
        <v>2020</v>
      </c>
      <c r="AV152" s="225" t="n">
        <f aca="false">IF('Indicator Date'!AV152="","x",'Indicator Date'!AV152)</f>
        <v>2020</v>
      </c>
      <c r="AW152" s="225" t="n">
        <f aca="false">IF('Indicator Date'!AW152="","x",'Indicator Date'!AW152)</f>
        <v>2020</v>
      </c>
      <c r="AX152" s="225" t="n">
        <f aca="false">IF('Indicator Date'!AX152="","x",'Indicator Date'!AX152)</f>
        <v>2020</v>
      </c>
      <c r="AY152" s="225" t="n">
        <f aca="false">IF('Indicator Date'!AY152="","x",'Indicator Date'!AY152)</f>
        <v>2019</v>
      </c>
      <c r="AZ152" s="225" t="str">
        <f aca="false">IF('Indicator Date'!AZ152="","x",'Indicator Date'!AZ152)</f>
        <v>x</v>
      </c>
      <c r="BA152" s="225" t="n">
        <f aca="false">IF('Indicator Date'!BA152="","x",'Indicator Date'!BA152)</f>
        <v>2020</v>
      </c>
      <c r="BB152" s="225" t="n">
        <f aca="false">IF('Indicator Date'!BB152="","x",'Indicator Date'!BB152)</f>
        <v>2021</v>
      </c>
      <c r="BC152" s="225" t="n">
        <f aca="false">IF('Indicator Date'!BC152="","x",'Indicator Date'!BC152)</f>
        <v>2022</v>
      </c>
      <c r="BD152" s="225" t="n">
        <f aca="false">IF('Indicator Date'!BD152="","x",YEAR('Indicator Date'!BD152))</f>
        <v>2022</v>
      </c>
      <c r="BE152" s="225" t="n">
        <f aca="false">IF('Indicator Date'!BE152="","x",YEAR('Indicator Date'!BE152))</f>
        <v>2021</v>
      </c>
      <c r="BF152" s="225" t="n">
        <f aca="false">IF('Indicator Date'!BF152="","x",'Indicator Date'!BF152)</f>
        <v>2021</v>
      </c>
      <c r="BG152" s="225" t="n">
        <f aca="false">IF('Indicator Date'!BG152="","x",'Indicator Date'!BG152)</f>
        <v>2020</v>
      </c>
      <c r="BH152" s="225" t="n">
        <f aca="false">IF('Indicator Date'!BH152="","x",'Indicator Date'!BH152)</f>
        <v>2020</v>
      </c>
      <c r="BI152" s="225" t="str">
        <f aca="false">IF('Indicator Date'!BI152="","x",'Indicator Date'!BI152)</f>
        <v>x</v>
      </c>
      <c r="BJ152" s="225" t="n">
        <f aca="false">IF('Indicator Date'!BJ152="","x",'Indicator Date'!BJ152)</f>
        <v>2020</v>
      </c>
      <c r="BK152" s="225" t="n">
        <f aca="false">IF('Indicator Date'!BK152="","x",'Indicator Date'!BK152)</f>
        <v>2021</v>
      </c>
      <c r="BL152" s="225" t="n">
        <f aca="false">IF('Indicator Date'!BL152="","x",'Indicator Date'!BL152)</f>
        <v>2020</v>
      </c>
      <c r="BM152" s="225" t="n">
        <f aca="false">IF('Indicator Date'!BM152="","x",'Indicator Date'!BM152)</f>
        <v>2020</v>
      </c>
      <c r="BN152" s="225" t="n">
        <f aca="false">IF('Indicator Date'!BN152="","x",'Indicator Date'!BN152)</f>
        <v>2020</v>
      </c>
      <c r="BO152" s="225" t="n">
        <f aca="false">IF('Indicator Date'!BO152="","x",'Indicator Date'!BO152)</f>
        <v>2020</v>
      </c>
      <c r="BP152" s="225" t="n">
        <f aca="false">IF('Indicator Date'!BP152="","x",'Indicator Date'!BP152)</f>
        <v>2014</v>
      </c>
      <c r="BQ152" s="225" t="n">
        <f aca="false">IF('Indicator Date'!BQ152="","x",'Indicator Date'!BQ152)</f>
        <v>2020</v>
      </c>
      <c r="BR152" s="225" t="n">
        <f aca="false">IF('Indicator Date'!BR152="","x",'Indicator Date'!BR152)</f>
        <v>2020</v>
      </c>
      <c r="BS152" s="225" t="n">
        <f aca="false">IF('Indicator Date'!BS152="","x",'Indicator Date'!BS152)</f>
        <v>2016</v>
      </c>
      <c r="BT152" s="225" t="n">
        <f aca="false">IF('Indicator Date'!BT152="","x",'Indicator Date'!BT152)</f>
        <v>2020</v>
      </c>
      <c r="BU152" s="225" t="n">
        <f aca="false">IF('Indicator Date'!BU152="","x",'Indicator Date'!BU152)</f>
        <v>2020</v>
      </c>
      <c r="BV152" s="225" t="n">
        <f aca="false">IF('Indicator Date'!BV152="","x",'Indicator Date'!BV152)</f>
        <v>2020</v>
      </c>
      <c r="BW152" s="225" t="n">
        <f aca="false">IF('Indicator Date'!BW152="","x",'Indicator Date'!BW152)</f>
        <v>2019</v>
      </c>
      <c r="BX152" s="225" t="n">
        <f aca="false">IF('Indicator Date'!BX152="","x",'Indicator Date'!BX152)</f>
        <v>2017</v>
      </c>
      <c r="BY152" s="225" t="n">
        <f aca="false">IF('Indicator Date'!BY152="","x",'Indicator Date'!BY152)</f>
        <v>2020</v>
      </c>
      <c r="BZ152" s="225" t="n">
        <f aca="false">IF('Indicator Date'!BZ152="","x",'Indicator Date'!BZ152)</f>
        <v>2021</v>
      </c>
      <c r="CA152" s="225" t="n">
        <f aca="false">IF('Indicator Date'!CA152="","x",'Indicator Date'!CA152)</f>
        <v>2015</v>
      </c>
    </row>
    <row r="153" customFormat="false" ht="14.5" hidden="false" customHeight="false" outlineLevel="0" collapsed="false">
      <c r="A153" s="178" t="str">
        <f aca="false">'Indicator Data'!A155</f>
        <v>Senegal</v>
      </c>
      <c r="B153" s="220" t="str">
        <f aca="false">'Indicator Data'!B155</f>
        <v>SEN</v>
      </c>
      <c r="C153" s="225" t="n">
        <f aca="false">IF('Indicator Date'!C153="","x",'Indicator Date'!C153)</f>
        <v>2015</v>
      </c>
      <c r="D153" s="225" t="n">
        <f aca="false">IF('Indicator Date'!D153="","x",'Indicator Date'!D153)</f>
        <v>2015</v>
      </c>
      <c r="E153" s="225" t="n">
        <f aca="false">IF('Indicator Date'!E153="","x",'Indicator Date'!E153)</f>
        <v>2015</v>
      </c>
      <c r="F153" s="225" t="n">
        <f aca="false">IF('Indicator Date'!F153="","x",'Indicator Date'!F153)</f>
        <v>2015</v>
      </c>
      <c r="G153" s="225" t="n">
        <f aca="false">IF('Indicator Date'!G153="","x",'Indicator Date'!G153)</f>
        <v>2015</v>
      </c>
      <c r="H153" s="225" t="n">
        <f aca="false">IF('Indicator Date'!H153="","x",'Indicator Date'!H153)</f>
        <v>2015</v>
      </c>
      <c r="I153" s="225" t="n">
        <f aca="false">IF('Indicator Date'!I153="","x",'Indicator Date'!I153)</f>
        <v>2015</v>
      </c>
      <c r="J153" s="225" t="n">
        <f aca="false">IF('Indicator Date'!J153="","x",'Indicator Date'!J153)</f>
        <v>2021</v>
      </c>
      <c r="K153" s="225" t="n">
        <f aca="false">IF('Indicator Date'!K153="","x",'Indicator Date'!K153)</f>
        <v>2021</v>
      </c>
      <c r="L153" s="225" t="n">
        <f aca="false">IF('Indicator Date'!L153="","x",'Indicator Date'!L153)</f>
        <v>2020</v>
      </c>
      <c r="M153" s="225" t="n">
        <f aca="false">IF('Indicator Date'!M153="","x",'Indicator Date'!M153)</f>
        <v>2015</v>
      </c>
      <c r="N153" s="225" t="n">
        <f aca="false">IF('Indicator Date'!N153="","x",'Indicator Date'!N153)</f>
        <v>2015</v>
      </c>
      <c r="O153" s="225" t="n">
        <f aca="false">IF('Indicator Date'!O153="","x",'Indicator Date'!O153)</f>
        <v>2015</v>
      </c>
      <c r="P153" s="225" t="n">
        <f aca="false">IF('Indicator Date'!P153="","x",'Indicator Date'!P153)</f>
        <v>2015</v>
      </c>
      <c r="Q153" s="225" t="n">
        <f aca="false">IF('Indicator Date'!Q153="","x",'Indicator Date'!Q153)</f>
        <v>2020</v>
      </c>
      <c r="R153" s="225" t="n">
        <f aca="false">IF('Indicator Date'!R153="","x",'Indicator Date'!R153)</f>
        <v>2020</v>
      </c>
      <c r="S153" s="225" t="n">
        <f aca="false">IF('Indicator Date'!S153="","x",'Indicator Date'!S153)</f>
        <v>2020</v>
      </c>
      <c r="T153" s="225" t="n">
        <f aca="false">IF('Indicator Date'!T153="","x",'Indicator Date'!T153)</f>
        <v>2020</v>
      </c>
      <c r="U153" s="225" t="n">
        <f aca="false">IF('Indicator Date'!U153="","x",'Indicator Date'!U153)</f>
        <v>2015</v>
      </c>
      <c r="V153" s="225" t="n">
        <f aca="false">IF('Indicator Date'!V153="","x",'Indicator Date'!V153)</f>
        <v>2015</v>
      </c>
      <c r="W153" s="225" t="n">
        <f aca="false">IF('Indicator Date'!W153="","x",'Indicator Date'!W153)</f>
        <v>2015</v>
      </c>
      <c r="X153" s="225" t="n">
        <f aca="false">IF('Indicator Date'!X153="","x",'Indicator Date'!X153)</f>
        <v>2020</v>
      </c>
      <c r="Y153" s="225" t="n">
        <f aca="false">IF('Indicator Date'!Y153="","x",'Indicator Date'!Y153)</f>
        <v>2020</v>
      </c>
      <c r="Z153" s="225" t="n">
        <f aca="false">IF('Indicator Date'!Z153="","x",'Indicator Date'!Z153)</f>
        <v>2020</v>
      </c>
      <c r="AA153" s="225" t="n">
        <f aca="false">IF('Indicator Date'!AA153="","x",'Indicator Date'!AA153)</f>
        <v>2017</v>
      </c>
      <c r="AB153" s="225" t="n">
        <f aca="false">IF('Indicator Date'!AB153="","x",'Indicator Date'!AB153)</f>
        <v>2020</v>
      </c>
      <c r="AC153" s="225" t="n">
        <f aca="false">IF('Indicator Date'!AC153="","x",'Indicator Date'!AC153)</f>
        <v>2020</v>
      </c>
      <c r="AD153" s="225" t="n">
        <f aca="false">IF('Indicator Date'!AD153="","x",'Indicator Date'!AD153)</f>
        <v>2018</v>
      </c>
      <c r="AE153" s="225" t="n">
        <f aca="false">IF('Indicator Date'!AE153="","x",'Indicator Date'!AE153)</f>
        <v>2020</v>
      </c>
      <c r="AF153" s="225" t="n">
        <f aca="false">IF('Indicator Date'!AF153="","x",'Indicator Date'!AF153)</f>
        <v>2018</v>
      </c>
      <c r="AG153" s="225" t="n">
        <f aca="false">IF('Indicator Date'!AG153="","x",'Indicator Date'!AG153)</f>
        <v>2020</v>
      </c>
      <c r="AH153" s="225" t="n">
        <f aca="false">IF('Indicator Date'!AH153="","x",'Indicator Date'!AH153)</f>
        <v>2022</v>
      </c>
      <c r="AI153" s="225" t="n">
        <f aca="false">IF('Indicator Date'!AI153="","x",'Indicator Date'!AI153)</f>
        <v>2021</v>
      </c>
      <c r="AJ153" s="225" t="n">
        <f aca="false">IF('Indicator Date'!AJ153="","x",'Indicator Date'!AJ153)</f>
        <v>2021</v>
      </c>
      <c r="AK153" s="225" t="n">
        <f aca="false">IF('Indicator Date'!AK153="","x",'Indicator Date'!AK153)</f>
        <v>2019</v>
      </c>
      <c r="AL153" s="225" t="str">
        <f aca="false">IF('Indicator Date'!AL153="","x",RIGHT('Indicator Date'!AL153,4))</f>
        <v>2019</v>
      </c>
      <c r="AM153" s="225" t="n">
        <f aca="false">IF('Indicator Date'!AM153="","x",'Indicator Date'!AM153)</f>
        <v>2022</v>
      </c>
      <c r="AN153" s="225" t="n">
        <f aca="false">IF('Indicator Date'!AN153="","x",'Indicator Date'!AN153)</f>
        <v>2019</v>
      </c>
      <c r="AO153" s="225" t="n">
        <f aca="false">IF('Indicator Date'!AO153="","x",'Indicator Date'!AO153)</f>
        <v>2020</v>
      </c>
      <c r="AP153" s="225" t="n">
        <f aca="false">IF('Indicator Date'!AP153="","x",'Indicator Date'!AP153)</f>
        <v>2020</v>
      </c>
      <c r="AQ153" s="225" t="n">
        <f aca="false">IF('Indicator Date'!AQ153="","x",'Indicator Date'!AQ153)</f>
        <v>2020</v>
      </c>
      <c r="AR153" s="225" t="n">
        <f aca="false">IF('Indicator Date'!AR153="","x",'Indicator Date'!AR153)</f>
        <v>2020</v>
      </c>
      <c r="AS153" s="225" t="n">
        <f aca="false">IF('Indicator Date'!AS153="","x",'Indicator Date'!AS153)</f>
        <v>2019</v>
      </c>
      <c r="AT153" s="225" t="n">
        <f aca="false">IF('Indicator Date'!AT153="","x",'Indicator Date'!AT153)</f>
        <v>2020</v>
      </c>
      <c r="AU153" s="225" t="n">
        <f aca="false">IF('Indicator Date'!AU153="","x",'Indicator Date'!AU153)</f>
        <v>2020</v>
      </c>
      <c r="AV153" s="225" t="n">
        <f aca="false">IF('Indicator Date'!AV153="","x",'Indicator Date'!AV153)</f>
        <v>2020</v>
      </c>
      <c r="AW153" s="225" t="n">
        <f aca="false">IF('Indicator Date'!AW153="","x",'Indicator Date'!AW153)</f>
        <v>2020</v>
      </c>
      <c r="AX153" s="225" t="n">
        <f aca="false">IF('Indicator Date'!AX153="","x",'Indicator Date'!AX153)</f>
        <v>2020</v>
      </c>
      <c r="AY153" s="225" t="n">
        <f aca="false">IF('Indicator Date'!AY153="","x",'Indicator Date'!AY153)</f>
        <v>2019</v>
      </c>
      <c r="AZ153" s="225" t="n">
        <f aca="false">IF('Indicator Date'!AZ153="","x",'Indicator Date'!AZ153)</f>
        <v>2018</v>
      </c>
      <c r="BA153" s="225" t="n">
        <f aca="false">IF('Indicator Date'!BA153="","x",'Indicator Date'!BA153)</f>
        <v>2020</v>
      </c>
      <c r="BB153" s="225" t="n">
        <f aca="false">IF('Indicator Date'!BB153="","x",'Indicator Date'!BB153)</f>
        <v>2021</v>
      </c>
      <c r="BC153" s="225" t="n">
        <f aca="false">IF('Indicator Date'!BC153="","x",'Indicator Date'!BC153)</f>
        <v>2022</v>
      </c>
      <c r="BD153" s="225" t="n">
        <f aca="false">IF('Indicator Date'!BD153="","x",YEAR('Indicator Date'!BD153))</f>
        <v>2022</v>
      </c>
      <c r="BE153" s="225" t="n">
        <f aca="false">IF('Indicator Date'!BE153="","x",YEAR('Indicator Date'!BE153))</f>
        <v>2021</v>
      </c>
      <c r="BF153" s="225" t="n">
        <f aca="false">IF('Indicator Date'!BF153="","x",'Indicator Date'!BF153)</f>
        <v>2021</v>
      </c>
      <c r="BG153" s="225" t="n">
        <f aca="false">IF('Indicator Date'!BG153="","x",'Indicator Date'!BG153)</f>
        <v>2020</v>
      </c>
      <c r="BH153" s="225" t="n">
        <f aca="false">IF('Indicator Date'!BH153="","x",'Indicator Date'!BH153)</f>
        <v>2020</v>
      </c>
      <c r="BI153" s="225" t="n">
        <f aca="false">IF('Indicator Date'!BI153="","x",'Indicator Date'!BI153)</f>
        <v>2015</v>
      </c>
      <c r="BJ153" s="225" t="n">
        <f aca="false">IF('Indicator Date'!BJ153="","x",'Indicator Date'!BJ153)</f>
        <v>2020</v>
      </c>
      <c r="BK153" s="225" t="n">
        <f aca="false">IF('Indicator Date'!BK153="","x",'Indicator Date'!BK153)</f>
        <v>2021</v>
      </c>
      <c r="BL153" s="225" t="n">
        <f aca="false">IF('Indicator Date'!BL153="","x",'Indicator Date'!BL153)</f>
        <v>2020</v>
      </c>
      <c r="BM153" s="225" t="n">
        <f aca="false">IF('Indicator Date'!BM153="","x",'Indicator Date'!BM153)</f>
        <v>2017</v>
      </c>
      <c r="BN153" s="225" t="n">
        <f aca="false">IF('Indicator Date'!BN153="","x",'Indicator Date'!BN153)</f>
        <v>2020</v>
      </c>
      <c r="BO153" s="225" t="n">
        <f aca="false">IF('Indicator Date'!BO153="","x",'Indicator Date'!BO153)</f>
        <v>2020</v>
      </c>
      <c r="BP153" s="225" t="n">
        <f aca="false">IF('Indicator Date'!BP153="","x",'Indicator Date'!BP153)</f>
        <v>2014</v>
      </c>
      <c r="BQ153" s="225" t="n">
        <f aca="false">IF('Indicator Date'!BQ153="","x",'Indicator Date'!BQ153)</f>
        <v>2020</v>
      </c>
      <c r="BR153" s="225" t="n">
        <f aca="false">IF('Indicator Date'!BR153="","x",'Indicator Date'!BR153)</f>
        <v>2020</v>
      </c>
      <c r="BS153" s="225" t="n">
        <f aca="false">IF('Indicator Date'!BS153="","x",'Indicator Date'!BS153)</f>
        <v>2016</v>
      </c>
      <c r="BT153" s="225" t="n">
        <f aca="false">IF('Indicator Date'!BT153="","x",'Indicator Date'!BT153)</f>
        <v>2020</v>
      </c>
      <c r="BU153" s="225" t="n">
        <f aca="false">IF('Indicator Date'!BU153="","x",'Indicator Date'!BU153)</f>
        <v>2020</v>
      </c>
      <c r="BV153" s="225" t="n">
        <f aca="false">IF('Indicator Date'!BV153="","x",'Indicator Date'!BV153)</f>
        <v>2020</v>
      </c>
      <c r="BW153" s="225" t="n">
        <f aca="false">IF('Indicator Date'!BW153="","x",'Indicator Date'!BW153)</f>
        <v>2019</v>
      </c>
      <c r="BX153" s="225" t="n">
        <f aca="false">IF('Indicator Date'!BX153="","x",'Indicator Date'!BX153)</f>
        <v>2017</v>
      </c>
      <c r="BY153" s="225" t="n">
        <f aca="false">IF('Indicator Date'!BY153="","x",'Indicator Date'!BY153)</f>
        <v>2020</v>
      </c>
      <c r="BZ153" s="225" t="n">
        <f aca="false">IF('Indicator Date'!BZ153="","x",'Indicator Date'!BZ153)</f>
        <v>2021</v>
      </c>
      <c r="CA153" s="225" t="n">
        <f aca="false">IF('Indicator Date'!CA153="","x",'Indicator Date'!CA153)</f>
        <v>2015</v>
      </c>
    </row>
    <row r="154" customFormat="false" ht="14.5" hidden="false" customHeight="false" outlineLevel="0" collapsed="false">
      <c r="A154" s="178" t="str">
        <f aca="false">'Indicator Data'!A156</f>
        <v>Serbia</v>
      </c>
      <c r="B154" s="220" t="str">
        <f aca="false">'Indicator Data'!B156</f>
        <v>SRB</v>
      </c>
      <c r="C154" s="225" t="n">
        <f aca="false">IF('Indicator Date'!C154="","x",'Indicator Date'!C154)</f>
        <v>2015</v>
      </c>
      <c r="D154" s="225" t="n">
        <f aca="false">IF('Indicator Date'!D154="","x",'Indicator Date'!D154)</f>
        <v>2015</v>
      </c>
      <c r="E154" s="225" t="n">
        <f aca="false">IF('Indicator Date'!E154="","x",'Indicator Date'!E154)</f>
        <v>2015</v>
      </c>
      <c r="F154" s="225" t="n">
        <f aca="false">IF('Indicator Date'!F154="","x",'Indicator Date'!F154)</f>
        <v>2015</v>
      </c>
      <c r="G154" s="225" t="n">
        <f aca="false">IF('Indicator Date'!G154="","x",'Indicator Date'!G154)</f>
        <v>2015</v>
      </c>
      <c r="H154" s="225" t="n">
        <f aca="false">IF('Indicator Date'!H154="","x",'Indicator Date'!H154)</f>
        <v>2015</v>
      </c>
      <c r="I154" s="225" t="n">
        <f aca="false">IF('Indicator Date'!I154="","x",'Indicator Date'!I154)</f>
        <v>2015</v>
      </c>
      <c r="J154" s="225" t="n">
        <f aca="false">IF('Indicator Date'!J154="","x",'Indicator Date'!J154)</f>
        <v>2021</v>
      </c>
      <c r="K154" s="225" t="n">
        <f aca="false">IF('Indicator Date'!K154="","x",'Indicator Date'!K154)</f>
        <v>2021</v>
      </c>
      <c r="L154" s="225" t="n">
        <f aca="false">IF('Indicator Date'!L154="","x",'Indicator Date'!L154)</f>
        <v>2020</v>
      </c>
      <c r="M154" s="225" t="n">
        <f aca="false">IF('Indicator Date'!M154="","x",'Indicator Date'!M154)</f>
        <v>2015</v>
      </c>
      <c r="N154" s="225" t="n">
        <f aca="false">IF('Indicator Date'!N154="","x",'Indicator Date'!N154)</f>
        <v>2015</v>
      </c>
      <c r="O154" s="225" t="n">
        <f aca="false">IF('Indicator Date'!O154="","x",'Indicator Date'!O154)</f>
        <v>2015</v>
      </c>
      <c r="P154" s="225" t="n">
        <f aca="false">IF('Indicator Date'!P154="","x",'Indicator Date'!P154)</f>
        <v>2015</v>
      </c>
      <c r="Q154" s="225" t="n">
        <f aca="false">IF('Indicator Date'!Q154="","x",'Indicator Date'!Q154)</f>
        <v>2020</v>
      </c>
      <c r="R154" s="225" t="n">
        <f aca="false">IF('Indicator Date'!R154="","x",'Indicator Date'!R154)</f>
        <v>2020</v>
      </c>
      <c r="S154" s="225" t="n">
        <f aca="false">IF('Indicator Date'!S154="","x",'Indicator Date'!S154)</f>
        <v>2020</v>
      </c>
      <c r="T154" s="225" t="n">
        <f aca="false">IF('Indicator Date'!T154="","x",'Indicator Date'!T154)</f>
        <v>2020</v>
      </c>
      <c r="U154" s="225" t="n">
        <f aca="false">IF('Indicator Date'!U154="","x",'Indicator Date'!U154)</f>
        <v>2015</v>
      </c>
      <c r="V154" s="225" t="n">
        <f aca="false">IF('Indicator Date'!V154="","x",'Indicator Date'!V154)</f>
        <v>2015</v>
      </c>
      <c r="W154" s="225" t="n">
        <f aca="false">IF('Indicator Date'!W154="","x",'Indicator Date'!W154)</f>
        <v>2015</v>
      </c>
      <c r="X154" s="225" t="n">
        <f aca="false">IF('Indicator Date'!X154="","x",'Indicator Date'!X154)</f>
        <v>2020</v>
      </c>
      <c r="Y154" s="225" t="n">
        <f aca="false">IF('Indicator Date'!Y154="","x",'Indicator Date'!Y154)</f>
        <v>2020</v>
      </c>
      <c r="Z154" s="225" t="n">
        <f aca="false">IF('Indicator Date'!Z154="","x",'Indicator Date'!Z154)</f>
        <v>2020</v>
      </c>
      <c r="AA154" s="225" t="n">
        <f aca="false">IF('Indicator Date'!AA154="","x",'Indicator Date'!AA154)</f>
        <v>2011</v>
      </c>
      <c r="AB154" s="225" t="n">
        <f aca="false">IF('Indicator Date'!AB154="","x",'Indicator Date'!AB154)</f>
        <v>2020</v>
      </c>
      <c r="AC154" s="225" t="n">
        <f aca="false">IF('Indicator Date'!AC154="","x",'Indicator Date'!AC154)</f>
        <v>2014</v>
      </c>
      <c r="AD154" s="225" t="n">
        <f aca="false">IF('Indicator Date'!AD154="","x",'Indicator Date'!AD154)</f>
        <v>2018</v>
      </c>
      <c r="AE154" s="225" t="n">
        <f aca="false">IF('Indicator Date'!AE154="","x",'Indicator Date'!AE154)</f>
        <v>2020</v>
      </c>
      <c r="AF154" s="225" t="n">
        <f aca="false">IF('Indicator Date'!AF154="","x",'Indicator Date'!AF154)</f>
        <v>2018</v>
      </c>
      <c r="AG154" s="225" t="n">
        <f aca="false">IF('Indicator Date'!AG154="","x",'Indicator Date'!AG154)</f>
        <v>2020</v>
      </c>
      <c r="AH154" s="225" t="n">
        <f aca="false">IF('Indicator Date'!AH154="","x",'Indicator Date'!AH154)</f>
        <v>2022</v>
      </c>
      <c r="AI154" s="225" t="n">
        <f aca="false">IF('Indicator Date'!AI154="","x",'Indicator Date'!AI154)</f>
        <v>2021</v>
      </c>
      <c r="AJ154" s="225" t="n">
        <f aca="false">IF('Indicator Date'!AJ154="","x",'Indicator Date'!AJ154)</f>
        <v>2021</v>
      </c>
      <c r="AK154" s="225" t="n">
        <f aca="false">IF('Indicator Date'!AK154="","x",'Indicator Date'!AK154)</f>
        <v>2019</v>
      </c>
      <c r="AL154" s="225" t="str">
        <f aca="false">IF('Indicator Date'!AL154="","x",RIGHT('Indicator Date'!AL154,4))</f>
        <v>2019</v>
      </c>
      <c r="AM154" s="225" t="n">
        <f aca="false">IF('Indicator Date'!AM154="","x",'Indicator Date'!AM154)</f>
        <v>2022</v>
      </c>
      <c r="AN154" s="225" t="n">
        <f aca="false">IF('Indicator Date'!AN154="","x",'Indicator Date'!AN154)</f>
        <v>2019</v>
      </c>
      <c r="AO154" s="225" t="n">
        <f aca="false">IF('Indicator Date'!AO154="","x",'Indicator Date'!AO154)</f>
        <v>2020</v>
      </c>
      <c r="AP154" s="225" t="n">
        <f aca="false">IF('Indicator Date'!AP154="","x",'Indicator Date'!AP154)</f>
        <v>2020</v>
      </c>
      <c r="AQ154" s="225" t="n">
        <f aca="false">IF('Indicator Date'!AQ154="","x",'Indicator Date'!AQ154)</f>
        <v>2020</v>
      </c>
      <c r="AR154" s="225" t="n">
        <f aca="false">IF('Indicator Date'!AR154="","x",'Indicator Date'!AR154)</f>
        <v>2020</v>
      </c>
      <c r="AS154" s="225" t="n">
        <f aca="false">IF('Indicator Date'!AS154="","x",'Indicator Date'!AS154)</f>
        <v>2019</v>
      </c>
      <c r="AT154" s="225" t="n">
        <f aca="false">IF('Indicator Date'!AT154="","x",'Indicator Date'!AT154)</f>
        <v>2020</v>
      </c>
      <c r="AU154" s="225" t="n">
        <f aca="false">IF('Indicator Date'!AU154="","x",'Indicator Date'!AU154)</f>
        <v>2020</v>
      </c>
      <c r="AV154" s="225" t="n">
        <f aca="false">IF('Indicator Date'!AV154="","x",'Indicator Date'!AV154)</f>
        <v>2020</v>
      </c>
      <c r="AW154" s="225" t="str">
        <f aca="false">IF('Indicator Date'!AW154="","x",'Indicator Date'!AW154)</f>
        <v>x</v>
      </c>
      <c r="AX154" s="225" t="n">
        <f aca="false">IF('Indicator Date'!AX154="","x",'Indicator Date'!AX154)</f>
        <v>2020</v>
      </c>
      <c r="AY154" s="225" t="n">
        <f aca="false">IF('Indicator Date'!AY154="","x",'Indicator Date'!AY154)</f>
        <v>2019</v>
      </c>
      <c r="AZ154" s="225" t="n">
        <f aca="false">IF('Indicator Date'!AZ154="","x",'Indicator Date'!AZ154)</f>
        <v>2019</v>
      </c>
      <c r="BA154" s="225" t="n">
        <f aca="false">IF('Indicator Date'!BA154="","x",'Indicator Date'!BA154)</f>
        <v>2020</v>
      </c>
      <c r="BB154" s="225" t="n">
        <f aca="false">IF('Indicator Date'!BB154="","x",'Indicator Date'!BB154)</f>
        <v>2021</v>
      </c>
      <c r="BC154" s="225" t="n">
        <f aca="false">IF('Indicator Date'!BC154="","x",'Indicator Date'!BC154)</f>
        <v>2022</v>
      </c>
      <c r="BD154" s="225" t="n">
        <f aca="false">IF('Indicator Date'!BD154="","x",YEAR('Indicator Date'!BD154))</f>
        <v>2022</v>
      </c>
      <c r="BE154" s="225" t="n">
        <f aca="false">IF('Indicator Date'!BE154="","x",YEAR('Indicator Date'!BE154))</f>
        <v>2022</v>
      </c>
      <c r="BF154" s="225" t="n">
        <f aca="false">IF('Indicator Date'!BF154="","x",'Indicator Date'!BF154)</f>
        <v>2021</v>
      </c>
      <c r="BG154" s="225" t="n">
        <f aca="false">IF('Indicator Date'!BG154="","x",'Indicator Date'!BG154)</f>
        <v>2020</v>
      </c>
      <c r="BH154" s="225" t="n">
        <f aca="false">IF('Indicator Date'!BH154="","x",'Indicator Date'!BH154)</f>
        <v>2020</v>
      </c>
      <c r="BI154" s="225" t="n">
        <f aca="false">IF('Indicator Date'!BI154="","x",'Indicator Date'!BI154)</f>
        <v>2015</v>
      </c>
      <c r="BJ154" s="225" t="n">
        <f aca="false">IF('Indicator Date'!BJ154="","x",'Indicator Date'!BJ154)</f>
        <v>2020</v>
      </c>
      <c r="BK154" s="225" t="n">
        <f aca="false">IF('Indicator Date'!BK154="","x",'Indicator Date'!BK154)</f>
        <v>2021</v>
      </c>
      <c r="BL154" s="225" t="n">
        <f aca="false">IF('Indicator Date'!BL154="","x",'Indicator Date'!BL154)</f>
        <v>2020</v>
      </c>
      <c r="BM154" s="225" t="n">
        <f aca="false">IF('Indicator Date'!BM154="","x",'Indicator Date'!BM154)</f>
        <v>2019</v>
      </c>
      <c r="BN154" s="225" t="n">
        <f aca="false">IF('Indicator Date'!BN154="","x",'Indicator Date'!BN154)</f>
        <v>2020</v>
      </c>
      <c r="BO154" s="225" t="n">
        <f aca="false">IF('Indicator Date'!BO154="","x",'Indicator Date'!BO154)</f>
        <v>2020</v>
      </c>
      <c r="BP154" s="225" t="n">
        <f aca="false">IF('Indicator Date'!BP154="","x",'Indicator Date'!BP154)</f>
        <v>2014</v>
      </c>
      <c r="BQ154" s="225" t="n">
        <f aca="false">IF('Indicator Date'!BQ154="","x",'Indicator Date'!BQ154)</f>
        <v>2020</v>
      </c>
      <c r="BR154" s="225" t="n">
        <f aca="false">IF('Indicator Date'!BR154="","x",'Indicator Date'!BR154)</f>
        <v>2020</v>
      </c>
      <c r="BS154" s="225" t="n">
        <f aca="false">IF('Indicator Date'!BS154="","x",'Indicator Date'!BS154)</f>
        <v>2016</v>
      </c>
      <c r="BT154" s="225" t="n">
        <f aca="false">IF('Indicator Date'!BT154="","x",'Indicator Date'!BT154)</f>
        <v>2020</v>
      </c>
      <c r="BU154" s="225" t="n">
        <f aca="false">IF('Indicator Date'!BU154="","x",'Indicator Date'!BU154)</f>
        <v>2020</v>
      </c>
      <c r="BV154" s="225" t="n">
        <f aca="false">IF('Indicator Date'!BV154="","x",'Indicator Date'!BV154)</f>
        <v>2020</v>
      </c>
      <c r="BW154" s="225" t="n">
        <f aca="false">IF('Indicator Date'!BW154="","x",'Indicator Date'!BW154)</f>
        <v>2019</v>
      </c>
      <c r="BX154" s="225" t="n">
        <f aca="false">IF('Indicator Date'!BX154="","x",'Indicator Date'!BX154)</f>
        <v>2017</v>
      </c>
      <c r="BY154" s="225" t="n">
        <f aca="false">IF('Indicator Date'!BY154="","x",'Indicator Date'!BY154)</f>
        <v>2020</v>
      </c>
      <c r="BZ154" s="225" t="n">
        <f aca="false">IF('Indicator Date'!BZ154="","x",'Indicator Date'!BZ154)</f>
        <v>2021</v>
      </c>
      <c r="CA154" s="225" t="n">
        <f aca="false">IF('Indicator Date'!CA154="","x",'Indicator Date'!CA154)</f>
        <v>2015</v>
      </c>
    </row>
    <row r="155" customFormat="false" ht="14.5" hidden="false" customHeight="false" outlineLevel="0" collapsed="false">
      <c r="A155" s="178" t="str">
        <f aca="false">'Indicator Data'!A157</f>
        <v>Seychelles</v>
      </c>
      <c r="B155" s="220" t="str">
        <f aca="false">'Indicator Data'!B157</f>
        <v>SYC</v>
      </c>
      <c r="C155" s="225" t="n">
        <f aca="false">IF('Indicator Date'!C155="","x",'Indicator Date'!C155)</f>
        <v>2015</v>
      </c>
      <c r="D155" s="225" t="n">
        <f aca="false">IF('Indicator Date'!D155="","x",'Indicator Date'!D155)</f>
        <v>2015</v>
      </c>
      <c r="E155" s="225" t="n">
        <f aca="false">IF('Indicator Date'!E155="","x",'Indicator Date'!E155)</f>
        <v>2015</v>
      </c>
      <c r="F155" s="225" t="n">
        <f aca="false">IF('Indicator Date'!F155="","x",'Indicator Date'!F155)</f>
        <v>2015</v>
      </c>
      <c r="G155" s="225" t="n">
        <f aca="false">IF('Indicator Date'!G155="","x",'Indicator Date'!G155)</f>
        <v>2015</v>
      </c>
      <c r="H155" s="225" t="n">
        <f aca="false">IF('Indicator Date'!H155="","x",'Indicator Date'!H155)</f>
        <v>2015</v>
      </c>
      <c r="I155" s="225" t="n">
        <f aca="false">IF('Indicator Date'!I155="","x",'Indicator Date'!I155)</f>
        <v>2015</v>
      </c>
      <c r="J155" s="225" t="n">
        <f aca="false">IF('Indicator Date'!J155="","x",'Indicator Date'!J155)</f>
        <v>2021</v>
      </c>
      <c r="K155" s="225" t="n">
        <f aca="false">IF('Indicator Date'!K155="","x",'Indicator Date'!K155)</f>
        <v>2021</v>
      </c>
      <c r="L155" s="225" t="str">
        <f aca="false">IF('Indicator Date'!L155="","x",'Indicator Date'!L155)</f>
        <v>x</v>
      </c>
      <c r="M155" s="225" t="n">
        <f aca="false">IF('Indicator Date'!M155="","x",'Indicator Date'!M155)</f>
        <v>2015</v>
      </c>
      <c r="N155" s="225" t="n">
        <f aca="false">IF('Indicator Date'!N155="","x",'Indicator Date'!N155)</f>
        <v>2015</v>
      </c>
      <c r="O155" s="225" t="n">
        <f aca="false">IF('Indicator Date'!O155="","x",'Indicator Date'!O155)</f>
        <v>2015</v>
      </c>
      <c r="P155" s="225" t="n">
        <f aca="false">IF('Indicator Date'!P155="","x",'Indicator Date'!P155)</f>
        <v>2015</v>
      </c>
      <c r="Q155" s="225" t="n">
        <f aca="false">IF('Indicator Date'!Q155="","x",'Indicator Date'!Q155)</f>
        <v>2020</v>
      </c>
      <c r="R155" s="225" t="n">
        <f aca="false">IF('Indicator Date'!R155="","x",'Indicator Date'!R155)</f>
        <v>2020</v>
      </c>
      <c r="S155" s="225" t="n">
        <f aca="false">IF('Indicator Date'!S155="","x",'Indicator Date'!S155)</f>
        <v>2020</v>
      </c>
      <c r="T155" s="225" t="n">
        <f aca="false">IF('Indicator Date'!T155="","x",'Indicator Date'!T155)</f>
        <v>2020</v>
      </c>
      <c r="U155" s="225" t="n">
        <f aca="false">IF('Indicator Date'!U155="","x",'Indicator Date'!U155)</f>
        <v>2015</v>
      </c>
      <c r="V155" s="225" t="n">
        <f aca="false">IF('Indicator Date'!V155="","x",'Indicator Date'!V155)</f>
        <v>2015</v>
      </c>
      <c r="W155" s="225" t="n">
        <f aca="false">IF('Indicator Date'!W155="","x",'Indicator Date'!W155)</f>
        <v>2015</v>
      </c>
      <c r="X155" s="225" t="n">
        <f aca="false">IF('Indicator Date'!X155="","x",'Indicator Date'!X155)</f>
        <v>2020</v>
      </c>
      <c r="Y155" s="225" t="n">
        <f aca="false">IF('Indicator Date'!Y155="","x",'Indicator Date'!Y155)</f>
        <v>2020</v>
      </c>
      <c r="Z155" s="225" t="n">
        <f aca="false">IF('Indicator Date'!Z155="","x",'Indicator Date'!Z155)</f>
        <v>2020</v>
      </c>
      <c r="AA155" s="225" t="n">
        <f aca="false">IF('Indicator Date'!AA155="","x",'Indicator Date'!AA155)</f>
        <v>2002</v>
      </c>
      <c r="AB155" s="225" t="n">
        <f aca="false">IF('Indicator Date'!AB155="","x",'Indicator Date'!AB155)</f>
        <v>2020</v>
      </c>
      <c r="AC155" s="225" t="str">
        <f aca="false">IF('Indicator Date'!AC155="","x",'Indicator Date'!AC155)</f>
        <v>x</v>
      </c>
      <c r="AD155" s="225" t="n">
        <f aca="false">IF('Indicator Date'!AD155="","x",'Indicator Date'!AD155)</f>
        <v>2018</v>
      </c>
      <c r="AE155" s="225" t="n">
        <f aca="false">IF('Indicator Date'!AE155="","x",'Indicator Date'!AE155)</f>
        <v>2020</v>
      </c>
      <c r="AF155" s="225" t="str">
        <f aca="false">IF('Indicator Date'!AF155="","x",'Indicator Date'!AF155)</f>
        <v>x</v>
      </c>
      <c r="AG155" s="225" t="n">
        <f aca="false">IF('Indicator Date'!AG155="","x",'Indicator Date'!AG155)</f>
        <v>2020</v>
      </c>
      <c r="AH155" s="225" t="n">
        <f aca="false">IF('Indicator Date'!AH155="","x",'Indicator Date'!AH155)</f>
        <v>2022</v>
      </c>
      <c r="AI155" s="225" t="n">
        <f aca="false">IF('Indicator Date'!AI155="","x",'Indicator Date'!AI155)</f>
        <v>2021</v>
      </c>
      <c r="AJ155" s="225" t="n">
        <f aca="false">IF('Indicator Date'!AJ155="","x",'Indicator Date'!AJ155)</f>
        <v>2021</v>
      </c>
      <c r="AK155" s="225" t="n">
        <f aca="false">IF('Indicator Date'!AK155="","x",'Indicator Date'!AK155)</f>
        <v>2019</v>
      </c>
      <c r="AL155" s="225" t="str">
        <f aca="false">IF('Indicator Date'!AL155="","x",RIGHT('Indicator Date'!AL155,4))</f>
        <v>2019</v>
      </c>
      <c r="AM155" s="225" t="n">
        <f aca="false">IF('Indicator Date'!AM155="","x",'Indicator Date'!AM155)</f>
        <v>2022</v>
      </c>
      <c r="AN155" s="225" t="n">
        <f aca="false">IF('Indicator Date'!AN155="","x",'Indicator Date'!AN155)</f>
        <v>2019</v>
      </c>
      <c r="AO155" s="225" t="n">
        <f aca="false">IF('Indicator Date'!AO155="","x",'Indicator Date'!AO155)</f>
        <v>2020</v>
      </c>
      <c r="AP155" s="225" t="n">
        <f aca="false">IF('Indicator Date'!AP155="","x",'Indicator Date'!AP155)</f>
        <v>2020</v>
      </c>
      <c r="AQ155" s="225" t="n">
        <f aca="false">IF('Indicator Date'!AQ155="","x",'Indicator Date'!AQ155)</f>
        <v>2020</v>
      </c>
      <c r="AR155" s="225" t="n">
        <f aca="false">IF('Indicator Date'!AR155="","x",'Indicator Date'!AR155)</f>
        <v>2020</v>
      </c>
      <c r="AS155" s="225" t="n">
        <f aca="false">IF('Indicator Date'!AS155="","x",'Indicator Date'!AS155)</f>
        <v>2012</v>
      </c>
      <c r="AT155" s="225" t="n">
        <f aca="false">IF('Indicator Date'!AT155="","x",'Indicator Date'!AT155)</f>
        <v>2020</v>
      </c>
      <c r="AU155" s="225" t="str">
        <f aca="false">IF('Indicator Date'!AU155="","x",'Indicator Date'!AU155)</f>
        <v>x</v>
      </c>
      <c r="AV155" s="225" t="str">
        <f aca="false">IF('Indicator Date'!AV155="","x",'Indicator Date'!AV155)</f>
        <v>x</v>
      </c>
      <c r="AW155" s="225" t="str">
        <f aca="false">IF('Indicator Date'!AW155="","x",'Indicator Date'!AW155)</f>
        <v>x</v>
      </c>
      <c r="AX155" s="225" t="n">
        <f aca="false">IF('Indicator Date'!AX155="","x",'Indicator Date'!AX155)</f>
        <v>2020</v>
      </c>
      <c r="AY155" s="225" t="str">
        <f aca="false">IF('Indicator Date'!AY155="","x",'Indicator Date'!AY155)</f>
        <v>x</v>
      </c>
      <c r="AZ155" s="225" t="n">
        <f aca="false">IF('Indicator Date'!AZ155="","x",'Indicator Date'!AZ155)</f>
        <v>2018</v>
      </c>
      <c r="BA155" s="225" t="n">
        <f aca="false">IF('Indicator Date'!BA155="","x",'Indicator Date'!BA155)</f>
        <v>2020</v>
      </c>
      <c r="BB155" s="225" t="n">
        <f aca="false">IF('Indicator Date'!BB155="","x",'Indicator Date'!BB155)</f>
        <v>2021</v>
      </c>
      <c r="BC155" s="225" t="n">
        <f aca="false">IF('Indicator Date'!BC155="","x",'Indicator Date'!BC155)</f>
        <v>2022</v>
      </c>
      <c r="BD155" s="225" t="n">
        <f aca="false">IF('Indicator Date'!BD155="","x",YEAR('Indicator Date'!BD155))</f>
        <v>2022</v>
      </c>
      <c r="BE155" s="225" t="n">
        <f aca="false">IF('Indicator Date'!BE155="","x",YEAR('Indicator Date'!BE155))</f>
        <v>2021</v>
      </c>
      <c r="BF155" s="225" t="n">
        <f aca="false">IF('Indicator Date'!BF155="","x",'Indicator Date'!BF155)</f>
        <v>2021</v>
      </c>
      <c r="BG155" s="225" t="n">
        <f aca="false">IF('Indicator Date'!BG155="","x",'Indicator Date'!BG155)</f>
        <v>2020</v>
      </c>
      <c r="BH155" s="225" t="n">
        <f aca="false">IF('Indicator Date'!BH155="","x",'Indicator Date'!BH155)</f>
        <v>2020</v>
      </c>
      <c r="BI155" s="225" t="n">
        <f aca="false">IF('Indicator Date'!BI155="","x",'Indicator Date'!BI155)</f>
        <v>2015</v>
      </c>
      <c r="BJ155" s="225" t="n">
        <f aca="false">IF('Indicator Date'!BJ155="","x",'Indicator Date'!BJ155)</f>
        <v>2019</v>
      </c>
      <c r="BK155" s="225" t="n">
        <f aca="false">IF('Indicator Date'!BK155="","x",'Indicator Date'!BK155)</f>
        <v>2021</v>
      </c>
      <c r="BL155" s="225" t="n">
        <f aca="false">IF('Indicator Date'!BL155="","x",'Indicator Date'!BL155)</f>
        <v>2020</v>
      </c>
      <c r="BM155" s="225" t="n">
        <f aca="false">IF('Indicator Date'!BM155="","x",'Indicator Date'!BM155)</f>
        <v>2018</v>
      </c>
      <c r="BN155" s="225" t="n">
        <f aca="false">IF('Indicator Date'!BN155="","x",'Indicator Date'!BN155)</f>
        <v>2020</v>
      </c>
      <c r="BO155" s="225" t="n">
        <f aca="false">IF('Indicator Date'!BO155="","x",'Indicator Date'!BO155)</f>
        <v>2020</v>
      </c>
      <c r="BP155" s="225" t="n">
        <f aca="false">IF('Indicator Date'!BP155="","x",'Indicator Date'!BP155)</f>
        <v>2014</v>
      </c>
      <c r="BQ155" s="225" t="n">
        <f aca="false">IF('Indicator Date'!BQ155="","x",'Indicator Date'!BQ155)</f>
        <v>2020</v>
      </c>
      <c r="BR155" s="225" t="n">
        <f aca="false">IF('Indicator Date'!BR155="","x",'Indicator Date'!BR155)</f>
        <v>2020</v>
      </c>
      <c r="BS155" s="225" t="n">
        <f aca="false">IF('Indicator Date'!BS155="","x",'Indicator Date'!BS155)</f>
        <v>2016</v>
      </c>
      <c r="BT155" s="225" t="n">
        <f aca="false">IF('Indicator Date'!BT155="","x",'Indicator Date'!BT155)</f>
        <v>2020</v>
      </c>
      <c r="BU155" s="225" t="n">
        <f aca="false">IF('Indicator Date'!BU155="","x",'Indicator Date'!BU155)</f>
        <v>2020</v>
      </c>
      <c r="BV155" s="225" t="n">
        <f aca="false">IF('Indicator Date'!BV155="","x",'Indicator Date'!BV155)</f>
        <v>2020</v>
      </c>
      <c r="BW155" s="225" t="n">
        <f aca="false">IF('Indicator Date'!BW155="","x",'Indicator Date'!BW155)</f>
        <v>2019</v>
      </c>
      <c r="BX155" s="225" t="n">
        <f aca="false">IF('Indicator Date'!BX155="","x",'Indicator Date'!BX155)</f>
        <v>2017</v>
      </c>
      <c r="BY155" s="225" t="n">
        <f aca="false">IF('Indicator Date'!BY155="","x",'Indicator Date'!BY155)</f>
        <v>2020</v>
      </c>
      <c r="BZ155" s="225" t="n">
        <f aca="false">IF('Indicator Date'!BZ155="","x",'Indicator Date'!BZ155)</f>
        <v>2021</v>
      </c>
      <c r="CA155" s="225" t="n">
        <f aca="false">IF('Indicator Date'!CA155="","x",'Indicator Date'!CA155)</f>
        <v>2015</v>
      </c>
    </row>
    <row r="156" customFormat="false" ht="14.5" hidden="false" customHeight="false" outlineLevel="0" collapsed="false">
      <c r="A156" s="178" t="str">
        <f aca="false">'Indicator Data'!A158</f>
        <v>Sierra Leone</v>
      </c>
      <c r="B156" s="220" t="str">
        <f aca="false">'Indicator Data'!B158</f>
        <v>SLE</v>
      </c>
      <c r="C156" s="225" t="n">
        <f aca="false">IF('Indicator Date'!C156="","x",'Indicator Date'!C156)</f>
        <v>2015</v>
      </c>
      <c r="D156" s="225" t="n">
        <f aca="false">IF('Indicator Date'!D156="","x",'Indicator Date'!D156)</f>
        <v>2015</v>
      </c>
      <c r="E156" s="225" t="n">
        <f aca="false">IF('Indicator Date'!E156="","x",'Indicator Date'!E156)</f>
        <v>2015</v>
      </c>
      <c r="F156" s="225" t="n">
        <f aca="false">IF('Indicator Date'!F156="","x",'Indicator Date'!F156)</f>
        <v>2015</v>
      </c>
      <c r="G156" s="225" t="n">
        <f aca="false">IF('Indicator Date'!G156="","x",'Indicator Date'!G156)</f>
        <v>2015</v>
      </c>
      <c r="H156" s="225" t="n">
        <f aca="false">IF('Indicator Date'!H156="","x",'Indicator Date'!H156)</f>
        <v>2015</v>
      </c>
      <c r="I156" s="225" t="n">
        <f aca="false">IF('Indicator Date'!I156="","x",'Indicator Date'!I156)</f>
        <v>2015</v>
      </c>
      <c r="J156" s="225" t="n">
        <f aca="false">IF('Indicator Date'!J156="","x",'Indicator Date'!J156)</f>
        <v>2021</v>
      </c>
      <c r="K156" s="225" t="n">
        <f aca="false">IF('Indicator Date'!K156="","x",'Indicator Date'!K156)</f>
        <v>2021</v>
      </c>
      <c r="L156" s="225" t="n">
        <f aca="false">IF('Indicator Date'!L156="","x",'Indicator Date'!L156)</f>
        <v>2020</v>
      </c>
      <c r="M156" s="225" t="n">
        <f aca="false">IF('Indicator Date'!M156="","x",'Indicator Date'!M156)</f>
        <v>2015</v>
      </c>
      <c r="N156" s="225" t="n">
        <f aca="false">IF('Indicator Date'!N156="","x",'Indicator Date'!N156)</f>
        <v>2015</v>
      </c>
      <c r="O156" s="225" t="n">
        <f aca="false">IF('Indicator Date'!O156="","x",'Indicator Date'!O156)</f>
        <v>2015</v>
      </c>
      <c r="P156" s="225" t="n">
        <f aca="false">IF('Indicator Date'!P156="","x",'Indicator Date'!P156)</f>
        <v>2015</v>
      </c>
      <c r="Q156" s="225" t="n">
        <f aca="false">IF('Indicator Date'!Q156="","x",'Indicator Date'!Q156)</f>
        <v>2020</v>
      </c>
      <c r="R156" s="225" t="n">
        <f aca="false">IF('Indicator Date'!R156="","x",'Indicator Date'!R156)</f>
        <v>2020</v>
      </c>
      <c r="S156" s="225" t="n">
        <f aca="false">IF('Indicator Date'!S156="","x",'Indicator Date'!S156)</f>
        <v>2020</v>
      </c>
      <c r="T156" s="225" t="n">
        <f aca="false">IF('Indicator Date'!T156="","x",'Indicator Date'!T156)</f>
        <v>2020</v>
      </c>
      <c r="U156" s="225" t="n">
        <f aca="false">IF('Indicator Date'!U156="","x",'Indicator Date'!U156)</f>
        <v>2015</v>
      </c>
      <c r="V156" s="225" t="n">
        <f aca="false">IF('Indicator Date'!V156="","x",'Indicator Date'!V156)</f>
        <v>2015</v>
      </c>
      <c r="W156" s="225" t="n">
        <f aca="false">IF('Indicator Date'!W156="","x",'Indicator Date'!W156)</f>
        <v>2015</v>
      </c>
      <c r="X156" s="225" t="n">
        <f aca="false">IF('Indicator Date'!X156="","x",'Indicator Date'!X156)</f>
        <v>2020</v>
      </c>
      <c r="Y156" s="225" t="n">
        <f aca="false">IF('Indicator Date'!Y156="","x",'Indicator Date'!Y156)</f>
        <v>2020</v>
      </c>
      <c r="Z156" s="225" t="n">
        <f aca="false">IF('Indicator Date'!Z156="","x",'Indicator Date'!Z156)</f>
        <v>2020</v>
      </c>
      <c r="AA156" s="225" t="n">
        <f aca="false">IF('Indicator Date'!AA156="","x",'Indicator Date'!AA156)</f>
        <v>2013</v>
      </c>
      <c r="AB156" s="225" t="n">
        <f aca="false">IF('Indicator Date'!AB156="","x",'Indicator Date'!AB156)</f>
        <v>2020</v>
      </c>
      <c r="AC156" s="225" t="n">
        <f aca="false">IF('Indicator Date'!AC156="","x",'Indicator Date'!AC156)</f>
        <v>2020</v>
      </c>
      <c r="AD156" s="225" t="n">
        <f aca="false">IF('Indicator Date'!AD156="","x",'Indicator Date'!AD156)</f>
        <v>2015</v>
      </c>
      <c r="AE156" s="225" t="n">
        <f aca="false">IF('Indicator Date'!AE156="","x",'Indicator Date'!AE156)</f>
        <v>2020</v>
      </c>
      <c r="AF156" s="225" t="n">
        <f aca="false">IF('Indicator Date'!AF156="","x",'Indicator Date'!AF156)</f>
        <v>2018</v>
      </c>
      <c r="AG156" s="225" t="n">
        <f aca="false">IF('Indicator Date'!AG156="","x",'Indicator Date'!AG156)</f>
        <v>2020</v>
      </c>
      <c r="AH156" s="225" t="n">
        <f aca="false">IF('Indicator Date'!AH156="","x",'Indicator Date'!AH156)</f>
        <v>2022</v>
      </c>
      <c r="AI156" s="225" t="n">
        <f aca="false">IF('Indicator Date'!AI156="","x",'Indicator Date'!AI156)</f>
        <v>2021</v>
      </c>
      <c r="AJ156" s="225" t="n">
        <f aca="false">IF('Indicator Date'!AJ156="","x",'Indicator Date'!AJ156)</f>
        <v>2021</v>
      </c>
      <c r="AK156" s="225" t="n">
        <f aca="false">IF('Indicator Date'!AK156="","x",'Indicator Date'!AK156)</f>
        <v>2019</v>
      </c>
      <c r="AL156" s="225" t="str">
        <f aca="false">IF('Indicator Date'!AL156="","x",RIGHT('Indicator Date'!AL156,4))</f>
        <v>2019</v>
      </c>
      <c r="AM156" s="225" t="n">
        <f aca="false">IF('Indicator Date'!AM156="","x",'Indicator Date'!AM156)</f>
        <v>2022</v>
      </c>
      <c r="AN156" s="225" t="n">
        <f aca="false">IF('Indicator Date'!AN156="","x",'Indicator Date'!AN156)</f>
        <v>2019</v>
      </c>
      <c r="AO156" s="225" t="n">
        <f aca="false">IF('Indicator Date'!AO156="","x",'Indicator Date'!AO156)</f>
        <v>2020</v>
      </c>
      <c r="AP156" s="225" t="n">
        <f aca="false">IF('Indicator Date'!AP156="","x",'Indicator Date'!AP156)</f>
        <v>2020</v>
      </c>
      <c r="AQ156" s="225" t="n">
        <f aca="false">IF('Indicator Date'!AQ156="","x",'Indicator Date'!AQ156)</f>
        <v>2020</v>
      </c>
      <c r="AR156" s="225" t="n">
        <f aca="false">IF('Indicator Date'!AR156="","x",'Indicator Date'!AR156)</f>
        <v>2020</v>
      </c>
      <c r="AS156" s="225" t="n">
        <f aca="false">IF('Indicator Date'!AS156="","x",'Indicator Date'!AS156)</f>
        <v>2019</v>
      </c>
      <c r="AT156" s="225" t="n">
        <f aca="false">IF('Indicator Date'!AT156="","x",'Indicator Date'!AT156)</f>
        <v>2020</v>
      </c>
      <c r="AU156" s="225" t="n">
        <f aca="false">IF('Indicator Date'!AU156="","x",'Indicator Date'!AU156)</f>
        <v>2020</v>
      </c>
      <c r="AV156" s="225" t="n">
        <f aca="false">IF('Indicator Date'!AV156="","x",'Indicator Date'!AV156)</f>
        <v>2020</v>
      </c>
      <c r="AW156" s="225" t="n">
        <f aca="false">IF('Indicator Date'!AW156="","x",'Indicator Date'!AW156)</f>
        <v>2020</v>
      </c>
      <c r="AX156" s="225" t="n">
        <f aca="false">IF('Indicator Date'!AX156="","x",'Indicator Date'!AX156)</f>
        <v>2020</v>
      </c>
      <c r="AY156" s="225" t="n">
        <f aca="false">IF('Indicator Date'!AY156="","x",'Indicator Date'!AY156)</f>
        <v>2019</v>
      </c>
      <c r="AZ156" s="225" t="n">
        <f aca="false">IF('Indicator Date'!AZ156="","x",'Indicator Date'!AZ156)</f>
        <v>2018</v>
      </c>
      <c r="BA156" s="225" t="n">
        <f aca="false">IF('Indicator Date'!BA156="","x",'Indicator Date'!BA156)</f>
        <v>2020</v>
      </c>
      <c r="BB156" s="225" t="n">
        <f aca="false">IF('Indicator Date'!BB156="","x",'Indicator Date'!BB156)</f>
        <v>2021</v>
      </c>
      <c r="BC156" s="225" t="n">
        <f aca="false">IF('Indicator Date'!BC156="","x",'Indicator Date'!BC156)</f>
        <v>2022</v>
      </c>
      <c r="BD156" s="225" t="n">
        <f aca="false">IF('Indicator Date'!BD156="","x",YEAR('Indicator Date'!BD156))</f>
        <v>2022</v>
      </c>
      <c r="BE156" s="225" t="n">
        <f aca="false">IF('Indicator Date'!BE156="","x",YEAR('Indicator Date'!BE156))</f>
        <v>2021</v>
      </c>
      <c r="BF156" s="225" t="n">
        <f aca="false">IF('Indicator Date'!BF156="","x",'Indicator Date'!BF156)</f>
        <v>2021</v>
      </c>
      <c r="BG156" s="225" t="n">
        <f aca="false">IF('Indicator Date'!BG156="","x",'Indicator Date'!BG156)</f>
        <v>2020</v>
      </c>
      <c r="BH156" s="225" t="n">
        <f aca="false">IF('Indicator Date'!BH156="","x",'Indicator Date'!BH156)</f>
        <v>2020</v>
      </c>
      <c r="BI156" s="225" t="n">
        <f aca="false">IF('Indicator Date'!BI156="","x",'Indicator Date'!BI156)</f>
        <v>2013</v>
      </c>
      <c r="BJ156" s="225" t="n">
        <f aca="false">IF('Indicator Date'!BJ156="","x",'Indicator Date'!BJ156)</f>
        <v>2020</v>
      </c>
      <c r="BK156" s="225" t="n">
        <f aca="false">IF('Indicator Date'!BK156="","x",'Indicator Date'!BK156)</f>
        <v>2021</v>
      </c>
      <c r="BL156" s="225" t="n">
        <f aca="false">IF('Indicator Date'!BL156="","x",'Indicator Date'!BL156)</f>
        <v>2020</v>
      </c>
      <c r="BM156" s="225" t="n">
        <f aca="false">IF('Indicator Date'!BM156="","x",'Indicator Date'!BM156)</f>
        <v>2018</v>
      </c>
      <c r="BN156" s="225" t="n">
        <f aca="false">IF('Indicator Date'!BN156="","x",'Indicator Date'!BN156)</f>
        <v>2020</v>
      </c>
      <c r="BO156" s="225" t="n">
        <f aca="false">IF('Indicator Date'!BO156="","x",'Indicator Date'!BO156)</f>
        <v>2020</v>
      </c>
      <c r="BP156" s="225" t="n">
        <f aca="false">IF('Indicator Date'!BP156="","x",'Indicator Date'!BP156)</f>
        <v>2014</v>
      </c>
      <c r="BQ156" s="225" t="n">
        <f aca="false">IF('Indicator Date'!BQ156="","x",'Indicator Date'!BQ156)</f>
        <v>2020</v>
      </c>
      <c r="BR156" s="225" t="n">
        <f aca="false">IF('Indicator Date'!BR156="","x",'Indicator Date'!BR156)</f>
        <v>2020</v>
      </c>
      <c r="BS156" s="225" t="n">
        <f aca="false">IF('Indicator Date'!BS156="","x",'Indicator Date'!BS156)</f>
        <v>2011</v>
      </c>
      <c r="BT156" s="225" t="n">
        <f aca="false">IF('Indicator Date'!BT156="","x",'Indicator Date'!BT156)</f>
        <v>2020</v>
      </c>
      <c r="BU156" s="225" t="n">
        <f aca="false">IF('Indicator Date'!BU156="","x",'Indicator Date'!BU156)</f>
        <v>2020</v>
      </c>
      <c r="BV156" s="225" t="n">
        <f aca="false">IF('Indicator Date'!BV156="","x",'Indicator Date'!BV156)</f>
        <v>2020</v>
      </c>
      <c r="BW156" s="225" t="n">
        <f aca="false">IF('Indicator Date'!BW156="","x",'Indicator Date'!BW156)</f>
        <v>2019</v>
      </c>
      <c r="BX156" s="225" t="n">
        <f aca="false">IF('Indicator Date'!BX156="","x",'Indicator Date'!BX156)</f>
        <v>2017</v>
      </c>
      <c r="BY156" s="225" t="n">
        <f aca="false">IF('Indicator Date'!BY156="","x",'Indicator Date'!BY156)</f>
        <v>2020</v>
      </c>
      <c r="BZ156" s="225" t="n">
        <f aca="false">IF('Indicator Date'!BZ156="","x",'Indicator Date'!BZ156)</f>
        <v>2021</v>
      </c>
      <c r="CA156" s="225" t="n">
        <f aca="false">IF('Indicator Date'!CA156="","x",'Indicator Date'!CA156)</f>
        <v>2015</v>
      </c>
    </row>
    <row r="157" customFormat="false" ht="14.5" hidden="false" customHeight="false" outlineLevel="0" collapsed="false">
      <c r="A157" s="178" t="str">
        <f aca="false">'Indicator Data'!A159</f>
        <v>Singapore</v>
      </c>
      <c r="B157" s="220" t="str">
        <f aca="false">'Indicator Data'!B159</f>
        <v>SGP</v>
      </c>
      <c r="C157" s="225" t="n">
        <f aca="false">IF('Indicator Date'!C157="","x",'Indicator Date'!C157)</f>
        <v>2015</v>
      </c>
      <c r="D157" s="225" t="n">
        <f aca="false">IF('Indicator Date'!D157="","x",'Indicator Date'!D157)</f>
        <v>2015</v>
      </c>
      <c r="E157" s="225" t="n">
        <f aca="false">IF('Indicator Date'!E157="","x",'Indicator Date'!E157)</f>
        <v>2015</v>
      </c>
      <c r="F157" s="225" t="n">
        <f aca="false">IF('Indicator Date'!F157="","x",'Indicator Date'!F157)</f>
        <v>2015</v>
      </c>
      <c r="G157" s="225" t="n">
        <f aca="false">IF('Indicator Date'!G157="","x",'Indicator Date'!G157)</f>
        <v>2015</v>
      </c>
      <c r="H157" s="225" t="n">
        <f aca="false">IF('Indicator Date'!H157="","x",'Indicator Date'!H157)</f>
        <v>2015</v>
      </c>
      <c r="I157" s="225" t="n">
        <f aca="false">IF('Indicator Date'!I157="","x",'Indicator Date'!I157)</f>
        <v>2015</v>
      </c>
      <c r="J157" s="225" t="n">
        <f aca="false">IF('Indicator Date'!J157="","x",'Indicator Date'!J157)</f>
        <v>2021</v>
      </c>
      <c r="K157" s="225" t="n">
        <f aca="false">IF('Indicator Date'!K157="","x",'Indicator Date'!K157)</f>
        <v>2021</v>
      </c>
      <c r="L157" s="225" t="n">
        <f aca="false">IF('Indicator Date'!L157="","x",'Indicator Date'!L157)</f>
        <v>2020</v>
      </c>
      <c r="M157" s="225" t="n">
        <f aca="false">IF('Indicator Date'!M157="","x",'Indicator Date'!M157)</f>
        <v>2015</v>
      </c>
      <c r="N157" s="225" t="n">
        <f aca="false">IF('Indicator Date'!N157="","x",'Indicator Date'!N157)</f>
        <v>2015</v>
      </c>
      <c r="O157" s="225" t="n">
        <f aca="false">IF('Indicator Date'!O157="","x",'Indicator Date'!O157)</f>
        <v>2015</v>
      </c>
      <c r="P157" s="225" t="n">
        <f aca="false">IF('Indicator Date'!P157="","x",'Indicator Date'!P157)</f>
        <v>2015</v>
      </c>
      <c r="Q157" s="225" t="n">
        <f aca="false">IF('Indicator Date'!Q157="","x",'Indicator Date'!Q157)</f>
        <v>2020</v>
      </c>
      <c r="R157" s="225" t="n">
        <f aca="false">IF('Indicator Date'!R157="","x",'Indicator Date'!R157)</f>
        <v>2020</v>
      </c>
      <c r="S157" s="225" t="n">
        <f aca="false">IF('Indicator Date'!S157="","x",'Indicator Date'!S157)</f>
        <v>2020</v>
      </c>
      <c r="T157" s="225" t="n">
        <f aca="false">IF('Indicator Date'!T157="","x",'Indicator Date'!T157)</f>
        <v>2020</v>
      </c>
      <c r="U157" s="225" t="n">
        <f aca="false">IF('Indicator Date'!U157="","x",'Indicator Date'!U157)</f>
        <v>2015</v>
      </c>
      <c r="V157" s="225" t="n">
        <f aca="false">IF('Indicator Date'!V157="","x",'Indicator Date'!V157)</f>
        <v>2015</v>
      </c>
      <c r="W157" s="225" t="n">
        <f aca="false">IF('Indicator Date'!W157="","x",'Indicator Date'!W157)</f>
        <v>2015</v>
      </c>
      <c r="X157" s="225" t="n">
        <f aca="false">IF('Indicator Date'!X157="","x",'Indicator Date'!X157)</f>
        <v>2020</v>
      </c>
      <c r="Y157" s="225" t="n">
        <f aca="false">IF('Indicator Date'!Y157="","x",'Indicator Date'!Y157)</f>
        <v>2020</v>
      </c>
      <c r="Z157" s="225" t="n">
        <f aca="false">IF('Indicator Date'!Z157="","x",'Indicator Date'!Z157)</f>
        <v>2020</v>
      </c>
      <c r="AA157" s="225" t="n">
        <f aca="false">IF('Indicator Date'!AA157="","x",'Indicator Date'!AA157)</f>
        <v>2010</v>
      </c>
      <c r="AB157" s="225" t="n">
        <f aca="false">IF('Indicator Date'!AB157="","x",'Indicator Date'!AB157)</f>
        <v>2020</v>
      </c>
      <c r="AC157" s="225" t="str">
        <f aca="false">IF('Indicator Date'!AC157="","x",'Indicator Date'!AC157)</f>
        <v>x</v>
      </c>
      <c r="AD157" s="225" t="n">
        <f aca="false">IF('Indicator Date'!AD157="","x",'Indicator Date'!AD157)</f>
        <v>2018</v>
      </c>
      <c r="AE157" s="225" t="n">
        <f aca="false">IF('Indicator Date'!AE157="","x",'Indicator Date'!AE157)</f>
        <v>2020</v>
      </c>
      <c r="AF157" s="225" t="str">
        <f aca="false">IF('Indicator Date'!AF157="","x",'Indicator Date'!AF157)</f>
        <v>x</v>
      </c>
      <c r="AG157" s="225" t="n">
        <f aca="false">IF('Indicator Date'!AG157="","x",'Indicator Date'!AG157)</f>
        <v>2020</v>
      </c>
      <c r="AH157" s="225" t="n">
        <f aca="false">IF('Indicator Date'!AH157="","x",'Indicator Date'!AH157)</f>
        <v>2022</v>
      </c>
      <c r="AI157" s="225" t="n">
        <f aca="false">IF('Indicator Date'!AI157="","x",'Indicator Date'!AI157)</f>
        <v>2021</v>
      </c>
      <c r="AJ157" s="225" t="n">
        <f aca="false">IF('Indicator Date'!AJ157="","x",'Indicator Date'!AJ157)</f>
        <v>2021</v>
      </c>
      <c r="AK157" s="225" t="n">
        <f aca="false">IF('Indicator Date'!AK157="","x",'Indicator Date'!AK157)</f>
        <v>2019</v>
      </c>
      <c r="AL157" s="225" t="str">
        <f aca="false">IF('Indicator Date'!AL157="","x",RIGHT('Indicator Date'!AL157,4))</f>
        <v>x</v>
      </c>
      <c r="AM157" s="225" t="n">
        <f aca="false">IF('Indicator Date'!AM157="","x",'Indicator Date'!AM157)</f>
        <v>2022</v>
      </c>
      <c r="AN157" s="225" t="str">
        <f aca="false">IF('Indicator Date'!AN157="","x",'Indicator Date'!AN157)</f>
        <v>x</v>
      </c>
      <c r="AO157" s="225" t="str">
        <f aca="false">IF('Indicator Date'!AO157="","x",'Indicator Date'!AO157)</f>
        <v>x</v>
      </c>
      <c r="AP157" s="225" t="str">
        <f aca="false">IF('Indicator Date'!AP157="","x",'Indicator Date'!AP157)</f>
        <v>x</v>
      </c>
      <c r="AQ157" s="225" t="n">
        <f aca="false">IF('Indicator Date'!AQ157="","x",'Indicator Date'!AQ157)</f>
        <v>2019</v>
      </c>
      <c r="AR157" s="225" t="n">
        <f aca="false">IF('Indicator Date'!AR157="","x",'Indicator Date'!AR157)</f>
        <v>2020</v>
      </c>
      <c r="AS157" s="225" t="str">
        <f aca="false">IF('Indicator Date'!AS157="","x",'Indicator Date'!AS157)</f>
        <v>x</v>
      </c>
      <c r="AT157" s="225" t="n">
        <f aca="false">IF('Indicator Date'!AT157="","x",'Indicator Date'!AT157)</f>
        <v>2020</v>
      </c>
      <c r="AU157" s="225" t="n">
        <f aca="false">IF('Indicator Date'!AU157="","x",'Indicator Date'!AU157)</f>
        <v>2020</v>
      </c>
      <c r="AV157" s="225" t="n">
        <f aca="false">IF('Indicator Date'!AV157="","x",'Indicator Date'!AV157)</f>
        <v>2020</v>
      </c>
      <c r="AW157" s="225" t="str">
        <f aca="false">IF('Indicator Date'!AW157="","x",'Indicator Date'!AW157)</f>
        <v>x</v>
      </c>
      <c r="AX157" s="225" t="n">
        <f aca="false">IF('Indicator Date'!AX157="","x",'Indicator Date'!AX157)</f>
        <v>2020</v>
      </c>
      <c r="AY157" s="225" t="n">
        <f aca="false">IF('Indicator Date'!AY157="","x",'Indicator Date'!AY157)</f>
        <v>2019</v>
      </c>
      <c r="AZ157" s="225" t="str">
        <f aca="false">IF('Indicator Date'!AZ157="","x",'Indicator Date'!AZ157)</f>
        <v>x</v>
      </c>
      <c r="BA157" s="225" t="n">
        <f aca="false">IF('Indicator Date'!BA157="","x",'Indicator Date'!BA157)</f>
        <v>2020</v>
      </c>
      <c r="BB157" s="225" t="n">
        <f aca="false">IF('Indicator Date'!BB157="","x",'Indicator Date'!BB157)</f>
        <v>2021</v>
      </c>
      <c r="BC157" s="225" t="n">
        <f aca="false">IF('Indicator Date'!BC157="","x",'Indicator Date'!BC157)</f>
        <v>2022</v>
      </c>
      <c r="BD157" s="225" t="n">
        <f aca="false">IF('Indicator Date'!BD157="","x",YEAR('Indicator Date'!BD157))</f>
        <v>2022</v>
      </c>
      <c r="BE157" s="225" t="n">
        <f aca="false">IF('Indicator Date'!BE157="","x",YEAR('Indicator Date'!BE157))</f>
        <v>2021</v>
      </c>
      <c r="BF157" s="225" t="n">
        <f aca="false">IF('Indicator Date'!BF157="","x",'Indicator Date'!BF157)</f>
        <v>2021</v>
      </c>
      <c r="BG157" s="225" t="n">
        <f aca="false">IF('Indicator Date'!BG157="","x",'Indicator Date'!BG157)</f>
        <v>2020</v>
      </c>
      <c r="BH157" s="225" t="n">
        <f aca="false">IF('Indicator Date'!BH157="","x",'Indicator Date'!BH157)</f>
        <v>2020</v>
      </c>
      <c r="BI157" s="225" t="n">
        <f aca="false">IF('Indicator Date'!BI157="","x",'Indicator Date'!BI157)</f>
        <v>2013</v>
      </c>
      <c r="BJ157" s="225" t="n">
        <f aca="false">IF('Indicator Date'!BJ157="","x",'Indicator Date'!BJ157)</f>
        <v>2020</v>
      </c>
      <c r="BK157" s="225" t="n">
        <f aca="false">IF('Indicator Date'!BK157="","x",'Indicator Date'!BK157)</f>
        <v>2021</v>
      </c>
      <c r="BL157" s="225" t="n">
        <f aca="false">IF('Indicator Date'!BL157="","x",'Indicator Date'!BL157)</f>
        <v>2020</v>
      </c>
      <c r="BM157" s="225" t="n">
        <f aca="false">IF('Indicator Date'!BM157="","x",'Indicator Date'!BM157)</f>
        <v>2020</v>
      </c>
      <c r="BN157" s="225" t="n">
        <f aca="false">IF('Indicator Date'!BN157="","x",'Indicator Date'!BN157)</f>
        <v>2020</v>
      </c>
      <c r="BO157" s="225" t="n">
        <f aca="false">IF('Indicator Date'!BO157="","x",'Indicator Date'!BO157)</f>
        <v>2020</v>
      </c>
      <c r="BP157" s="225" t="n">
        <f aca="false">IF('Indicator Date'!BP157="","x",'Indicator Date'!BP157)</f>
        <v>2014</v>
      </c>
      <c r="BQ157" s="225" t="n">
        <f aca="false">IF('Indicator Date'!BQ157="","x",'Indicator Date'!BQ157)</f>
        <v>2020</v>
      </c>
      <c r="BR157" s="225" t="n">
        <f aca="false">IF('Indicator Date'!BR157="","x",'Indicator Date'!BR157)</f>
        <v>2020</v>
      </c>
      <c r="BS157" s="225" t="n">
        <f aca="false">IF('Indicator Date'!BS157="","x",'Indicator Date'!BS157)</f>
        <v>2016</v>
      </c>
      <c r="BT157" s="225" t="n">
        <f aca="false">IF('Indicator Date'!BT157="","x",'Indicator Date'!BT157)</f>
        <v>2019</v>
      </c>
      <c r="BU157" s="225" t="n">
        <f aca="false">IF('Indicator Date'!BU157="","x",'Indicator Date'!BU157)</f>
        <v>2019</v>
      </c>
      <c r="BV157" s="225" t="n">
        <f aca="false">IF('Indicator Date'!BV157="","x",'Indicator Date'!BV157)</f>
        <v>2019</v>
      </c>
      <c r="BW157" s="225" t="n">
        <f aca="false">IF('Indicator Date'!BW157="","x",'Indicator Date'!BW157)</f>
        <v>2019</v>
      </c>
      <c r="BX157" s="225" t="n">
        <f aca="false">IF('Indicator Date'!BX157="","x",'Indicator Date'!BX157)</f>
        <v>2017</v>
      </c>
      <c r="BY157" s="225" t="n">
        <f aca="false">IF('Indicator Date'!BY157="","x",'Indicator Date'!BY157)</f>
        <v>2020</v>
      </c>
      <c r="BZ157" s="225" t="n">
        <f aca="false">IF('Indicator Date'!BZ157="","x",'Indicator Date'!BZ157)</f>
        <v>2021</v>
      </c>
      <c r="CA157" s="225" t="n">
        <f aca="false">IF('Indicator Date'!CA157="","x",'Indicator Date'!CA157)</f>
        <v>2015</v>
      </c>
    </row>
    <row r="158" customFormat="false" ht="14.5" hidden="false" customHeight="false" outlineLevel="0" collapsed="false">
      <c r="A158" s="178" t="str">
        <f aca="false">'Indicator Data'!A160</f>
        <v>Slovakia</v>
      </c>
      <c r="B158" s="220" t="str">
        <f aca="false">'Indicator Data'!B160</f>
        <v>SVK</v>
      </c>
      <c r="C158" s="225" t="n">
        <f aca="false">IF('Indicator Date'!C158="","x",'Indicator Date'!C158)</f>
        <v>2015</v>
      </c>
      <c r="D158" s="225" t="n">
        <f aca="false">IF('Indicator Date'!D158="","x",'Indicator Date'!D158)</f>
        <v>2015</v>
      </c>
      <c r="E158" s="225" t="n">
        <f aca="false">IF('Indicator Date'!E158="","x",'Indicator Date'!E158)</f>
        <v>2015</v>
      </c>
      <c r="F158" s="225" t="n">
        <f aca="false">IF('Indicator Date'!F158="","x",'Indicator Date'!F158)</f>
        <v>2015</v>
      </c>
      <c r="G158" s="225" t="n">
        <f aca="false">IF('Indicator Date'!G158="","x",'Indicator Date'!G158)</f>
        <v>2015</v>
      </c>
      <c r="H158" s="225" t="n">
        <f aca="false">IF('Indicator Date'!H158="","x",'Indicator Date'!H158)</f>
        <v>2015</v>
      </c>
      <c r="I158" s="225" t="n">
        <f aca="false">IF('Indicator Date'!I158="","x",'Indicator Date'!I158)</f>
        <v>2015</v>
      </c>
      <c r="J158" s="225" t="n">
        <f aca="false">IF('Indicator Date'!J158="","x",'Indicator Date'!J158)</f>
        <v>2021</v>
      </c>
      <c r="K158" s="225" t="n">
        <f aca="false">IF('Indicator Date'!K158="","x",'Indicator Date'!K158)</f>
        <v>2021</v>
      </c>
      <c r="L158" s="225" t="n">
        <f aca="false">IF('Indicator Date'!L158="","x",'Indicator Date'!L158)</f>
        <v>2020</v>
      </c>
      <c r="M158" s="225" t="n">
        <f aca="false">IF('Indicator Date'!M158="","x",'Indicator Date'!M158)</f>
        <v>2015</v>
      </c>
      <c r="N158" s="225" t="n">
        <f aca="false">IF('Indicator Date'!N158="","x",'Indicator Date'!N158)</f>
        <v>2015</v>
      </c>
      <c r="O158" s="225" t="n">
        <f aca="false">IF('Indicator Date'!O158="","x",'Indicator Date'!O158)</f>
        <v>2015</v>
      </c>
      <c r="P158" s="225" t="n">
        <f aca="false">IF('Indicator Date'!P158="","x",'Indicator Date'!P158)</f>
        <v>2015</v>
      </c>
      <c r="Q158" s="225" t="n">
        <f aca="false">IF('Indicator Date'!Q158="","x",'Indicator Date'!Q158)</f>
        <v>2020</v>
      </c>
      <c r="R158" s="225" t="n">
        <f aca="false">IF('Indicator Date'!R158="","x",'Indicator Date'!R158)</f>
        <v>2020</v>
      </c>
      <c r="S158" s="225" t="n">
        <f aca="false">IF('Indicator Date'!S158="","x",'Indicator Date'!S158)</f>
        <v>2020</v>
      </c>
      <c r="T158" s="225" t="n">
        <f aca="false">IF('Indicator Date'!T158="","x",'Indicator Date'!T158)</f>
        <v>2020</v>
      </c>
      <c r="U158" s="225" t="n">
        <f aca="false">IF('Indicator Date'!U158="","x",'Indicator Date'!U158)</f>
        <v>2015</v>
      </c>
      <c r="V158" s="225" t="n">
        <f aca="false">IF('Indicator Date'!V158="","x",'Indicator Date'!V158)</f>
        <v>2015</v>
      </c>
      <c r="W158" s="225" t="n">
        <f aca="false">IF('Indicator Date'!W158="","x",'Indicator Date'!W158)</f>
        <v>2015</v>
      </c>
      <c r="X158" s="225" t="n">
        <f aca="false">IF('Indicator Date'!X158="","x",'Indicator Date'!X158)</f>
        <v>2020</v>
      </c>
      <c r="Y158" s="225" t="n">
        <f aca="false">IF('Indicator Date'!Y158="","x",'Indicator Date'!Y158)</f>
        <v>2020</v>
      </c>
      <c r="Z158" s="225" t="n">
        <f aca="false">IF('Indicator Date'!Z158="","x",'Indicator Date'!Z158)</f>
        <v>2020</v>
      </c>
      <c r="AA158" s="225" t="n">
        <f aca="false">IF('Indicator Date'!AA158="","x",'Indicator Date'!AA158)</f>
        <v>2011</v>
      </c>
      <c r="AB158" s="225" t="n">
        <f aca="false">IF('Indicator Date'!AB158="","x",'Indicator Date'!AB158)</f>
        <v>2020</v>
      </c>
      <c r="AC158" s="225" t="str">
        <f aca="false">IF('Indicator Date'!AC158="","x",'Indicator Date'!AC158)</f>
        <v>x</v>
      </c>
      <c r="AD158" s="225" t="n">
        <f aca="false">IF('Indicator Date'!AD158="","x",'Indicator Date'!AD158)</f>
        <v>2018</v>
      </c>
      <c r="AE158" s="225" t="n">
        <f aca="false">IF('Indicator Date'!AE158="","x",'Indicator Date'!AE158)</f>
        <v>2020</v>
      </c>
      <c r="AF158" s="225" t="str">
        <f aca="false">IF('Indicator Date'!AF158="","x",'Indicator Date'!AF158)</f>
        <v>x</v>
      </c>
      <c r="AG158" s="225" t="n">
        <f aca="false">IF('Indicator Date'!AG158="","x",'Indicator Date'!AG158)</f>
        <v>2020</v>
      </c>
      <c r="AH158" s="225" t="n">
        <f aca="false">IF('Indicator Date'!AH158="","x",'Indicator Date'!AH158)</f>
        <v>2022</v>
      </c>
      <c r="AI158" s="225" t="n">
        <f aca="false">IF('Indicator Date'!AI158="","x",'Indicator Date'!AI158)</f>
        <v>2021</v>
      </c>
      <c r="AJ158" s="225" t="n">
        <f aca="false">IF('Indicator Date'!AJ158="","x",'Indicator Date'!AJ158)</f>
        <v>2021</v>
      </c>
      <c r="AK158" s="225" t="n">
        <f aca="false">IF('Indicator Date'!AK158="","x",'Indicator Date'!AK158)</f>
        <v>2019</v>
      </c>
      <c r="AL158" s="225" t="str">
        <f aca="false">IF('Indicator Date'!AL158="","x",RIGHT('Indicator Date'!AL158,4))</f>
        <v>x</v>
      </c>
      <c r="AM158" s="225" t="n">
        <f aca="false">IF('Indicator Date'!AM158="","x",'Indicator Date'!AM158)</f>
        <v>2022</v>
      </c>
      <c r="AN158" s="225" t="str">
        <f aca="false">IF('Indicator Date'!AN158="","x",'Indicator Date'!AN158)</f>
        <v>x</v>
      </c>
      <c r="AO158" s="225" t="str">
        <f aca="false">IF('Indicator Date'!AO158="","x",'Indicator Date'!AO158)</f>
        <v>x</v>
      </c>
      <c r="AP158" s="225" t="str">
        <f aca="false">IF('Indicator Date'!AP158="","x",'Indicator Date'!AP158)</f>
        <v>x</v>
      </c>
      <c r="AQ158" s="225" t="n">
        <f aca="false">IF('Indicator Date'!AQ158="","x",'Indicator Date'!AQ158)</f>
        <v>2020</v>
      </c>
      <c r="AR158" s="225" t="n">
        <f aca="false">IF('Indicator Date'!AR158="","x",'Indicator Date'!AR158)</f>
        <v>2020</v>
      </c>
      <c r="AS158" s="225" t="str">
        <f aca="false">IF('Indicator Date'!AS158="","x",'Indicator Date'!AS158)</f>
        <v>x</v>
      </c>
      <c r="AT158" s="225" t="n">
        <f aca="false">IF('Indicator Date'!AT158="","x",'Indicator Date'!AT158)</f>
        <v>2020</v>
      </c>
      <c r="AU158" s="225" t="str">
        <f aca="false">IF('Indicator Date'!AU158="","x",'Indicator Date'!AU158)</f>
        <v>x</v>
      </c>
      <c r="AV158" s="225" t="str">
        <f aca="false">IF('Indicator Date'!AV158="","x",'Indicator Date'!AV158)</f>
        <v>x</v>
      </c>
      <c r="AW158" s="225" t="str">
        <f aca="false">IF('Indicator Date'!AW158="","x",'Indicator Date'!AW158)</f>
        <v>x</v>
      </c>
      <c r="AX158" s="225" t="n">
        <f aca="false">IF('Indicator Date'!AX158="","x",'Indicator Date'!AX158)</f>
        <v>2020</v>
      </c>
      <c r="AY158" s="225" t="n">
        <f aca="false">IF('Indicator Date'!AY158="","x",'Indicator Date'!AY158)</f>
        <v>2019</v>
      </c>
      <c r="AZ158" s="225" t="n">
        <f aca="false">IF('Indicator Date'!AZ158="","x",'Indicator Date'!AZ158)</f>
        <v>2019</v>
      </c>
      <c r="BA158" s="225" t="n">
        <f aca="false">IF('Indicator Date'!BA158="","x",'Indicator Date'!BA158)</f>
        <v>2020</v>
      </c>
      <c r="BB158" s="225" t="n">
        <f aca="false">IF('Indicator Date'!BB158="","x",'Indicator Date'!BB158)</f>
        <v>2021</v>
      </c>
      <c r="BC158" s="225" t="n">
        <f aca="false">IF('Indicator Date'!BC158="","x",'Indicator Date'!BC158)</f>
        <v>2022</v>
      </c>
      <c r="BD158" s="225" t="n">
        <f aca="false">IF('Indicator Date'!BD158="","x",YEAR('Indicator Date'!BD158))</f>
        <v>2022</v>
      </c>
      <c r="BE158" s="225" t="n">
        <f aca="false">IF('Indicator Date'!BE158="","x",YEAR('Indicator Date'!BE158))</f>
        <v>2022</v>
      </c>
      <c r="BF158" s="225" t="n">
        <f aca="false">IF('Indicator Date'!BF158="","x",'Indicator Date'!BF158)</f>
        <v>2021</v>
      </c>
      <c r="BG158" s="225" t="n">
        <f aca="false">IF('Indicator Date'!BG158="","x",'Indicator Date'!BG158)</f>
        <v>2020</v>
      </c>
      <c r="BH158" s="225" t="n">
        <f aca="false">IF('Indicator Date'!BH158="","x",'Indicator Date'!BH158)</f>
        <v>2020</v>
      </c>
      <c r="BI158" s="225" t="n">
        <f aca="false">IF('Indicator Date'!BI158="","x",'Indicator Date'!BI158)</f>
        <v>2015</v>
      </c>
      <c r="BJ158" s="225" t="n">
        <f aca="false">IF('Indicator Date'!BJ158="","x",'Indicator Date'!BJ158)</f>
        <v>2020</v>
      </c>
      <c r="BK158" s="225" t="n">
        <f aca="false">IF('Indicator Date'!BK158="","x",'Indicator Date'!BK158)</f>
        <v>2021</v>
      </c>
      <c r="BL158" s="225" t="n">
        <f aca="false">IF('Indicator Date'!BL158="","x",'Indicator Date'!BL158)</f>
        <v>2020</v>
      </c>
      <c r="BM158" s="225" t="str">
        <f aca="false">IF('Indicator Date'!BM158="","x",'Indicator Date'!BM158)</f>
        <v>x</v>
      </c>
      <c r="BN158" s="225" t="n">
        <f aca="false">IF('Indicator Date'!BN158="","x",'Indicator Date'!BN158)</f>
        <v>2020</v>
      </c>
      <c r="BO158" s="225" t="n">
        <f aca="false">IF('Indicator Date'!BO158="","x",'Indicator Date'!BO158)</f>
        <v>2020</v>
      </c>
      <c r="BP158" s="225" t="n">
        <f aca="false">IF('Indicator Date'!BP158="","x",'Indicator Date'!BP158)</f>
        <v>2014</v>
      </c>
      <c r="BQ158" s="225" t="n">
        <f aca="false">IF('Indicator Date'!BQ158="","x",'Indicator Date'!BQ158)</f>
        <v>2020</v>
      </c>
      <c r="BR158" s="225" t="n">
        <f aca="false">IF('Indicator Date'!BR158="","x",'Indicator Date'!BR158)</f>
        <v>2020</v>
      </c>
      <c r="BS158" s="225" t="n">
        <f aca="false">IF('Indicator Date'!BS158="","x",'Indicator Date'!BS158)</f>
        <v>2016</v>
      </c>
      <c r="BT158" s="225" t="n">
        <f aca="false">IF('Indicator Date'!BT158="","x",'Indicator Date'!BT158)</f>
        <v>2020</v>
      </c>
      <c r="BU158" s="225" t="n">
        <f aca="false">IF('Indicator Date'!BU158="","x",'Indicator Date'!BU158)</f>
        <v>2020</v>
      </c>
      <c r="BV158" s="225" t="n">
        <f aca="false">IF('Indicator Date'!BV158="","x",'Indicator Date'!BV158)</f>
        <v>2020</v>
      </c>
      <c r="BW158" s="225" t="n">
        <f aca="false">IF('Indicator Date'!BW158="","x",'Indicator Date'!BW158)</f>
        <v>2019</v>
      </c>
      <c r="BX158" s="225" t="n">
        <f aca="false">IF('Indicator Date'!BX158="","x",'Indicator Date'!BX158)</f>
        <v>2017</v>
      </c>
      <c r="BY158" s="225" t="n">
        <f aca="false">IF('Indicator Date'!BY158="","x",'Indicator Date'!BY158)</f>
        <v>2020</v>
      </c>
      <c r="BZ158" s="225" t="n">
        <f aca="false">IF('Indicator Date'!BZ158="","x",'Indicator Date'!BZ158)</f>
        <v>2021</v>
      </c>
      <c r="CA158" s="225" t="n">
        <f aca="false">IF('Indicator Date'!CA158="","x",'Indicator Date'!CA158)</f>
        <v>2015</v>
      </c>
    </row>
    <row r="159" customFormat="false" ht="14.5" hidden="false" customHeight="false" outlineLevel="0" collapsed="false">
      <c r="A159" s="178" t="str">
        <f aca="false">'Indicator Data'!A161</f>
        <v>Slovenia</v>
      </c>
      <c r="B159" s="220" t="str">
        <f aca="false">'Indicator Data'!B161</f>
        <v>SVN</v>
      </c>
      <c r="C159" s="225" t="n">
        <f aca="false">IF('Indicator Date'!C159="","x",'Indicator Date'!C159)</f>
        <v>2015</v>
      </c>
      <c r="D159" s="225" t="n">
        <f aca="false">IF('Indicator Date'!D159="","x",'Indicator Date'!D159)</f>
        <v>2015</v>
      </c>
      <c r="E159" s="225" t="n">
        <f aca="false">IF('Indicator Date'!E159="","x",'Indicator Date'!E159)</f>
        <v>2015</v>
      </c>
      <c r="F159" s="225" t="n">
        <f aca="false">IF('Indicator Date'!F159="","x",'Indicator Date'!F159)</f>
        <v>2015</v>
      </c>
      <c r="G159" s="225" t="n">
        <f aca="false">IF('Indicator Date'!G159="","x",'Indicator Date'!G159)</f>
        <v>2015</v>
      </c>
      <c r="H159" s="225" t="n">
        <f aca="false">IF('Indicator Date'!H159="","x",'Indicator Date'!H159)</f>
        <v>2015</v>
      </c>
      <c r="I159" s="225" t="n">
        <f aca="false">IF('Indicator Date'!I159="","x",'Indicator Date'!I159)</f>
        <v>2015</v>
      </c>
      <c r="J159" s="225" t="n">
        <f aca="false">IF('Indicator Date'!J159="","x",'Indicator Date'!J159)</f>
        <v>2021</v>
      </c>
      <c r="K159" s="225" t="n">
        <f aca="false">IF('Indicator Date'!K159="","x",'Indicator Date'!K159)</f>
        <v>2021</v>
      </c>
      <c r="L159" s="225" t="n">
        <f aca="false">IF('Indicator Date'!L159="","x",'Indicator Date'!L159)</f>
        <v>2020</v>
      </c>
      <c r="M159" s="225" t="n">
        <f aca="false">IF('Indicator Date'!M159="","x",'Indicator Date'!M159)</f>
        <v>2015</v>
      </c>
      <c r="N159" s="225" t="n">
        <f aca="false">IF('Indicator Date'!N159="","x",'Indicator Date'!N159)</f>
        <v>2015</v>
      </c>
      <c r="O159" s="225" t="n">
        <f aca="false">IF('Indicator Date'!O159="","x",'Indicator Date'!O159)</f>
        <v>2015</v>
      </c>
      <c r="P159" s="225" t="n">
        <f aca="false">IF('Indicator Date'!P159="","x",'Indicator Date'!P159)</f>
        <v>2015</v>
      </c>
      <c r="Q159" s="225" t="n">
        <f aca="false">IF('Indicator Date'!Q159="","x",'Indicator Date'!Q159)</f>
        <v>2020</v>
      </c>
      <c r="R159" s="225" t="n">
        <f aca="false">IF('Indicator Date'!R159="","x",'Indicator Date'!R159)</f>
        <v>2020</v>
      </c>
      <c r="S159" s="225" t="n">
        <f aca="false">IF('Indicator Date'!S159="","x",'Indicator Date'!S159)</f>
        <v>2020</v>
      </c>
      <c r="T159" s="225" t="n">
        <f aca="false">IF('Indicator Date'!T159="","x",'Indicator Date'!T159)</f>
        <v>2020</v>
      </c>
      <c r="U159" s="225" t="n">
        <f aca="false">IF('Indicator Date'!U159="","x",'Indicator Date'!U159)</f>
        <v>2015</v>
      </c>
      <c r="V159" s="225" t="n">
        <f aca="false">IF('Indicator Date'!V159="","x",'Indicator Date'!V159)</f>
        <v>2015</v>
      </c>
      <c r="W159" s="225" t="n">
        <f aca="false">IF('Indicator Date'!W159="","x",'Indicator Date'!W159)</f>
        <v>2015</v>
      </c>
      <c r="X159" s="225" t="n">
        <f aca="false">IF('Indicator Date'!X159="","x",'Indicator Date'!X159)</f>
        <v>2020</v>
      </c>
      <c r="Y159" s="225" t="n">
        <f aca="false">IF('Indicator Date'!Y159="","x",'Indicator Date'!Y159)</f>
        <v>2020</v>
      </c>
      <c r="Z159" s="225" t="n">
        <f aca="false">IF('Indicator Date'!Z159="","x",'Indicator Date'!Z159)</f>
        <v>2020</v>
      </c>
      <c r="AA159" s="225" t="n">
        <f aca="false">IF('Indicator Date'!AA159="","x",'Indicator Date'!AA159)</f>
        <v>2015</v>
      </c>
      <c r="AB159" s="225" t="n">
        <f aca="false">IF('Indicator Date'!AB159="","x",'Indicator Date'!AB159)</f>
        <v>2020</v>
      </c>
      <c r="AC159" s="225" t="str">
        <f aca="false">IF('Indicator Date'!AC159="","x",'Indicator Date'!AC159)</f>
        <v>x</v>
      </c>
      <c r="AD159" s="225" t="n">
        <f aca="false">IF('Indicator Date'!AD159="","x",'Indicator Date'!AD159)</f>
        <v>2018</v>
      </c>
      <c r="AE159" s="225" t="n">
        <f aca="false">IF('Indicator Date'!AE159="","x",'Indicator Date'!AE159)</f>
        <v>2019</v>
      </c>
      <c r="AF159" s="225" t="n">
        <f aca="false">IF('Indicator Date'!AF159="","x",'Indicator Date'!AF159)</f>
        <v>2018</v>
      </c>
      <c r="AG159" s="225" t="n">
        <f aca="false">IF('Indicator Date'!AG159="","x",'Indicator Date'!AG159)</f>
        <v>2020</v>
      </c>
      <c r="AH159" s="225" t="n">
        <f aca="false">IF('Indicator Date'!AH159="","x",'Indicator Date'!AH159)</f>
        <v>2022</v>
      </c>
      <c r="AI159" s="225" t="n">
        <f aca="false">IF('Indicator Date'!AI159="","x",'Indicator Date'!AI159)</f>
        <v>2021</v>
      </c>
      <c r="AJ159" s="225" t="n">
        <f aca="false">IF('Indicator Date'!AJ159="","x",'Indicator Date'!AJ159)</f>
        <v>2021</v>
      </c>
      <c r="AK159" s="225" t="n">
        <f aca="false">IF('Indicator Date'!AK159="","x",'Indicator Date'!AK159)</f>
        <v>2019</v>
      </c>
      <c r="AL159" s="225" t="str">
        <f aca="false">IF('Indicator Date'!AL159="","x",RIGHT('Indicator Date'!AL159,4))</f>
        <v>x</v>
      </c>
      <c r="AM159" s="225" t="n">
        <f aca="false">IF('Indicator Date'!AM159="","x",'Indicator Date'!AM159)</f>
        <v>2022</v>
      </c>
      <c r="AN159" s="225" t="str">
        <f aca="false">IF('Indicator Date'!AN159="","x",'Indicator Date'!AN159)</f>
        <v>x</v>
      </c>
      <c r="AO159" s="225" t="str">
        <f aca="false">IF('Indicator Date'!AO159="","x",'Indicator Date'!AO159)</f>
        <v>x</v>
      </c>
      <c r="AP159" s="225" t="n">
        <f aca="false">IF('Indicator Date'!AP159="","x",'Indicator Date'!AP159)</f>
        <v>2020</v>
      </c>
      <c r="AQ159" s="225" t="n">
        <f aca="false">IF('Indicator Date'!AQ159="","x",'Indicator Date'!AQ159)</f>
        <v>2020</v>
      </c>
      <c r="AR159" s="225" t="n">
        <f aca="false">IF('Indicator Date'!AR159="","x",'Indicator Date'!AR159)</f>
        <v>2020</v>
      </c>
      <c r="AS159" s="225" t="str">
        <f aca="false">IF('Indicator Date'!AS159="","x",'Indicator Date'!AS159)</f>
        <v>x</v>
      </c>
      <c r="AT159" s="225" t="n">
        <f aca="false">IF('Indicator Date'!AT159="","x",'Indicator Date'!AT159)</f>
        <v>2020</v>
      </c>
      <c r="AU159" s="225" t="n">
        <f aca="false">IF('Indicator Date'!AU159="","x",'Indicator Date'!AU159)</f>
        <v>2020</v>
      </c>
      <c r="AV159" s="225" t="n">
        <f aca="false">IF('Indicator Date'!AV159="","x",'Indicator Date'!AV159)</f>
        <v>2020</v>
      </c>
      <c r="AW159" s="225" t="str">
        <f aca="false">IF('Indicator Date'!AW159="","x",'Indicator Date'!AW159)</f>
        <v>x</v>
      </c>
      <c r="AX159" s="225" t="n">
        <f aca="false">IF('Indicator Date'!AX159="","x",'Indicator Date'!AX159)</f>
        <v>2020</v>
      </c>
      <c r="AY159" s="225" t="n">
        <f aca="false">IF('Indicator Date'!AY159="","x",'Indicator Date'!AY159)</f>
        <v>2019</v>
      </c>
      <c r="AZ159" s="225" t="n">
        <f aca="false">IF('Indicator Date'!AZ159="","x",'Indicator Date'!AZ159)</f>
        <v>2019</v>
      </c>
      <c r="BA159" s="225" t="n">
        <f aca="false">IF('Indicator Date'!BA159="","x",'Indicator Date'!BA159)</f>
        <v>2020</v>
      </c>
      <c r="BB159" s="225" t="n">
        <f aca="false">IF('Indicator Date'!BB159="","x",'Indicator Date'!BB159)</f>
        <v>2021</v>
      </c>
      <c r="BC159" s="225" t="n">
        <f aca="false">IF('Indicator Date'!BC159="","x",'Indicator Date'!BC159)</f>
        <v>2022</v>
      </c>
      <c r="BD159" s="225" t="n">
        <f aca="false">IF('Indicator Date'!BD159="","x",YEAR('Indicator Date'!BD159))</f>
        <v>2022</v>
      </c>
      <c r="BE159" s="225" t="n">
        <f aca="false">IF('Indicator Date'!BE159="","x",YEAR('Indicator Date'!BE159))</f>
        <v>2022</v>
      </c>
      <c r="BF159" s="225" t="n">
        <f aca="false">IF('Indicator Date'!BF159="","x",'Indicator Date'!BF159)</f>
        <v>2021</v>
      </c>
      <c r="BG159" s="225" t="n">
        <f aca="false">IF('Indicator Date'!BG159="","x",'Indicator Date'!BG159)</f>
        <v>2020</v>
      </c>
      <c r="BH159" s="225" t="n">
        <f aca="false">IF('Indicator Date'!BH159="","x",'Indicator Date'!BH159)</f>
        <v>2020</v>
      </c>
      <c r="BI159" s="225" t="n">
        <f aca="false">IF('Indicator Date'!BI159="","x",'Indicator Date'!BI159)</f>
        <v>2015</v>
      </c>
      <c r="BJ159" s="225" t="n">
        <f aca="false">IF('Indicator Date'!BJ159="","x",'Indicator Date'!BJ159)</f>
        <v>2020</v>
      </c>
      <c r="BK159" s="225" t="n">
        <f aca="false">IF('Indicator Date'!BK159="","x",'Indicator Date'!BK159)</f>
        <v>2021</v>
      </c>
      <c r="BL159" s="225" t="n">
        <f aca="false">IF('Indicator Date'!BL159="","x",'Indicator Date'!BL159)</f>
        <v>2020</v>
      </c>
      <c r="BM159" s="225" t="n">
        <f aca="false">IF('Indicator Date'!BM159="","x",'Indicator Date'!BM159)</f>
        <v>2014</v>
      </c>
      <c r="BN159" s="225" t="n">
        <f aca="false">IF('Indicator Date'!BN159="","x",'Indicator Date'!BN159)</f>
        <v>2020</v>
      </c>
      <c r="BO159" s="225" t="n">
        <f aca="false">IF('Indicator Date'!BO159="","x",'Indicator Date'!BO159)</f>
        <v>2020</v>
      </c>
      <c r="BP159" s="225" t="n">
        <f aca="false">IF('Indicator Date'!BP159="","x",'Indicator Date'!BP159)</f>
        <v>2014</v>
      </c>
      <c r="BQ159" s="225" t="n">
        <f aca="false">IF('Indicator Date'!BQ159="","x",'Indicator Date'!BQ159)</f>
        <v>2020</v>
      </c>
      <c r="BR159" s="225" t="n">
        <f aca="false">IF('Indicator Date'!BR159="","x",'Indicator Date'!BR159)</f>
        <v>2020</v>
      </c>
      <c r="BS159" s="225" t="n">
        <f aca="false">IF('Indicator Date'!BS159="","x",'Indicator Date'!BS159)</f>
        <v>2016</v>
      </c>
      <c r="BT159" s="225" t="n">
        <f aca="false">IF('Indicator Date'!BT159="","x",'Indicator Date'!BT159)</f>
        <v>2020</v>
      </c>
      <c r="BU159" s="225" t="n">
        <f aca="false">IF('Indicator Date'!BU159="","x",'Indicator Date'!BU159)</f>
        <v>2020</v>
      </c>
      <c r="BV159" s="225" t="n">
        <f aca="false">IF('Indicator Date'!BV159="","x",'Indicator Date'!BV159)</f>
        <v>2020</v>
      </c>
      <c r="BW159" s="225" t="n">
        <f aca="false">IF('Indicator Date'!BW159="","x",'Indicator Date'!BW159)</f>
        <v>2019</v>
      </c>
      <c r="BX159" s="225" t="n">
        <f aca="false">IF('Indicator Date'!BX159="","x",'Indicator Date'!BX159)</f>
        <v>2017</v>
      </c>
      <c r="BY159" s="225" t="n">
        <f aca="false">IF('Indicator Date'!BY159="","x",'Indicator Date'!BY159)</f>
        <v>2020</v>
      </c>
      <c r="BZ159" s="225" t="n">
        <f aca="false">IF('Indicator Date'!BZ159="","x",'Indicator Date'!BZ159)</f>
        <v>2021</v>
      </c>
      <c r="CA159" s="225" t="n">
        <f aca="false">IF('Indicator Date'!CA159="","x",'Indicator Date'!CA159)</f>
        <v>2015</v>
      </c>
    </row>
    <row r="160" customFormat="false" ht="14.5" hidden="false" customHeight="false" outlineLevel="0" collapsed="false">
      <c r="A160" s="178" t="str">
        <f aca="false">'Indicator Data'!A162</f>
        <v>Solomon Islands</v>
      </c>
      <c r="B160" s="220" t="str">
        <f aca="false">'Indicator Data'!B162</f>
        <v>SLB</v>
      </c>
      <c r="C160" s="225" t="n">
        <f aca="false">IF('Indicator Date'!C160="","x",'Indicator Date'!C160)</f>
        <v>2015</v>
      </c>
      <c r="D160" s="225" t="n">
        <f aca="false">IF('Indicator Date'!D160="","x",'Indicator Date'!D160)</f>
        <v>2015</v>
      </c>
      <c r="E160" s="225" t="n">
        <f aca="false">IF('Indicator Date'!E160="","x",'Indicator Date'!E160)</f>
        <v>2015</v>
      </c>
      <c r="F160" s="225" t="n">
        <f aca="false">IF('Indicator Date'!F160="","x",'Indicator Date'!F160)</f>
        <v>2015</v>
      </c>
      <c r="G160" s="225" t="n">
        <f aca="false">IF('Indicator Date'!G160="","x",'Indicator Date'!G160)</f>
        <v>2015</v>
      </c>
      <c r="H160" s="225" t="n">
        <f aca="false">IF('Indicator Date'!H160="","x",'Indicator Date'!H160)</f>
        <v>2015</v>
      </c>
      <c r="I160" s="225" t="n">
        <f aca="false">IF('Indicator Date'!I160="","x",'Indicator Date'!I160)</f>
        <v>2015</v>
      </c>
      <c r="J160" s="225" t="n">
        <f aca="false">IF('Indicator Date'!J160="","x",'Indicator Date'!J160)</f>
        <v>2021</v>
      </c>
      <c r="K160" s="225" t="n">
        <f aca="false">IF('Indicator Date'!K160="","x",'Indicator Date'!K160)</f>
        <v>2021</v>
      </c>
      <c r="L160" s="225" t="n">
        <f aca="false">IF('Indicator Date'!L160="","x",'Indicator Date'!L160)</f>
        <v>2020</v>
      </c>
      <c r="M160" s="225" t="n">
        <f aca="false">IF('Indicator Date'!M160="","x",'Indicator Date'!M160)</f>
        <v>2015</v>
      </c>
      <c r="N160" s="225" t="n">
        <f aca="false">IF('Indicator Date'!N160="","x",'Indicator Date'!N160)</f>
        <v>2015</v>
      </c>
      <c r="O160" s="225" t="n">
        <f aca="false">IF('Indicator Date'!O160="","x",'Indicator Date'!O160)</f>
        <v>2015</v>
      </c>
      <c r="P160" s="225" t="n">
        <f aca="false">IF('Indicator Date'!P160="","x",'Indicator Date'!P160)</f>
        <v>2015</v>
      </c>
      <c r="Q160" s="225" t="n">
        <f aca="false">IF('Indicator Date'!Q160="","x",'Indicator Date'!Q160)</f>
        <v>2020</v>
      </c>
      <c r="R160" s="225" t="n">
        <f aca="false">IF('Indicator Date'!R160="","x",'Indicator Date'!R160)</f>
        <v>2020</v>
      </c>
      <c r="S160" s="225" t="n">
        <f aca="false">IF('Indicator Date'!S160="","x",'Indicator Date'!S160)</f>
        <v>2020</v>
      </c>
      <c r="T160" s="225" t="n">
        <f aca="false">IF('Indicator Date'!T160="","x",'Indicator Date'!T160)</f>
        <v>2020</v>
      </c>
      <c r="U160" s="225" t="n">
        <f aca="false">IF('Indicator Date'!U160="","x",'Indicator Date'!U160)</f>
        <v>2015</v>
      </c>
      <c r="V160" s="225" t="n">
        <f aca="false">IF('Indicator Date'!V160="","x",'Indicator Date'!V160)</f>
        <v>2015</v>
      </c>
      <c r="W160" s="225" t="n">
        <f aca="false">IF('Indicator Date'!W160="","x",'Indicator Date'!W160)</f>
        <v>2015</v>
      </c>
      <c r="X160" s="225" t="n">
        <f aca="false">IF('Indicator Date'!X160="","x",'Indicator Date'!X160)</f>
        <v>2020</v>
      </c>
      <c r="Y160" s="225" t="n">
        <f aca="false">IF('Indicator Date'!Y160="","x",'Indicator Date'!Y160)</f>
        <v>2020</v>
      </c>
      <c r="Z160" s="225" t="n">
        <f aca="false">IF('Indicator Date'!Z160="","x",'Indicator Date'!Z160)</f>
        <v>2020</v>
      </c>
      <c r="AA160" s="225" t="str">
        <f aca="false">IF('Indicator Date'!AA160="","x",'Indicator Date'!AA160)</f>
        <v>x</v>
      </c>
      <c r="AB160" s="225" t="n">
        <f aca="false">IF('Indicator Date'!AB160="","x",'Indicator Date'!AB160)</f>
        <v>2020</v>
      </c>
      <c r="AC160" s="225" t="n">
        <f aca="false">IF('Indicator Date'!AC160="","x",'Indicator Date'!AC160)</f>
        <v>2019</v>
      </c>
      <c r="AD160" s="225" t="n">
        <f aca="false">IF('Indicator Date'!AD160="","x",'Indicator Date'!AD160)</f>
        <v>2008</v>
      </c>
      <c r="AE160" s="225" t="n">
        <f aca="false">IF('Indicator Date'!AE160="","x",'Indicator Date'!AE160)</f>
        <v>2020</v>
      </c>
      <c r="AF160" s="225" t="str">
        <f aca="false">IF('Indicator Date'!AF160="","x",'Indicator Date'!AF160)</f>
        <v>x</v>
      </c>
      <c r="AG160" s="225" t="n">
        <f aca="false">IF('Indicator Date'!AG160="","x",'Indicator Date'!AG160)</f>
        <v>2020</v>
      </c>
      <c r="AH160" s="225" t="n">
        <f aca="false">IF('Indicator Date'!AH160="","x",'Indicator Date'!AH160)</f>
        <v>2022</v>
      </c>
      <c r="AI160" s="225" t="n">
        <f aca="false">IF('Indicator Date'!AI160="","x",'Indicator Date'!AI160)</f>
        <v>2021</v>
      </c>
      <c r="AJ160" s="225" t="n">
        <f aca="false">IF('Indicator Date'!AJ160="","x",'Indicator Date'!AJ160)</f>
        <v>2021</v>
      </c>
      <c r="AK160" s="225" t="n">
        <f aca="false">IF('Indicator Date'!AK160="","x",'Indicator Date'!AK160)</f>
        <v>2019</v>
      </c>
      <c r="AL160" s="225" t="str">
        <f aca="false">IF('Indicator Date'!AL160="","x",RIGHT('Indicator Date'!AL160,4))</f>
        <v>x</v>
      </c>
      <c r="AM160" s="225" t="n">
        <f aca="false">IF('Indicator Date'!AM160="","x",'Indicator Date'!AM160)</f>
        <v>2022</v>
      </c>
      <c r="AN160" s="225" t="n">
        <f aca="false">IF('Indicator Date'!AN160="","x",'Indicator Date'!AN160)</f>
        <v>2019</v>
      </c>
      <c r="AO160" s="225" t="n">
        <f aca="false">IF('Indicator Date'!AO160="","x",'Indicator Date'!AO160)</f>
        <v>2020</v>
      </c>
      <c r="AP160" s="225" t="n">
        <f aca="false">IF('Indicator Date'!AP160="","x",'Indicator Date'!AP160)</f>
        <v>2020</v>
      </c>
      <c r="AQ160" s="225" t="n">
        <f aca="false">IF('Indicator Date'!AQ160="","x",'Indicator Date'!AQ160)</f>
        <v>2020</v>
      </c>
      <c r="AR160" s="225" t="n">
        <f aca="false">IF('Indicator Date'!AR160="","x",'Indicator Date'!AR160)</f>
        <v>2020</v>
      </c>
      <c r="AS160" s="225" t="n">
        <f aca="false">IF('Indicator Date'!AS160="","x",'Indicator Date'!AS160)</f>
        <v>2015</v>
      </c>
      <c r="AT160" s="225" t="n">
        <f aca="false">IF('Indicator Date'!AT160="","x",'Indicator Date'!AT160)</f>
        <v>2020</v>
      </c>
      <c r="AU160" s="225" t="str">
        <f aca="false">IF('Indicator Date'!AU160="","x",'Indicator Date'!AU160)</f>
        <v>x</v>
      </c>
      <c r="AV160" s="225" t="str">
        <f aca="false">IF('Indicator Date'!AV160="","x",'Indicator Date'!AV160)</f>
        <v>x</v>
      </c>
      <c r="AW160" s="225" t="n">
        <f aca="false">IF('Indicator Date'!AW160="","x",'Indicator Date'!AW160)</f>
        <v>2020</v>
      </c>
      <c r="AX160" s="225" t="n">
        <f aca="false">IF('Indicator Date'!AX160="","x",'Indicator Date'!AX160)</f>
        <v>2020</v>
      </c>
      <c r="AY160" s="225" t="str">
        <f aca="false">IF('Indicator Date'!AY160="","x",'Indicator Date'!AY160)</f>
        <v>x</v>
      </c>
      <c r="AZ160" s="225" t="n">
        <f aca="false">IF('Indicator Date'!AZ160="","x",'Indicator Date'!AZ160)</f>
        <v>2012</v>
      </c>
      <c r="BA160" s="225" t="n">
        <f aca="false">IF('Indicator Date'!BA160="","x",'Indicator Date'!BA160)</f>
        <v>2020</v>
      </c>
      <c r="BB160" s="225" t="n">
        <f aca="false">IF('Indicator Date'!BB160="","x",'Indicator Date'!BB160)</f>
        <v>2021</v>
      </c>
      <c r="BC160" s="225" t="n">
        <f aca="false">IF('Indicator Date'!BC160="","x",'Indicator Date'!BC160)</f>
        <v>2022</v>
      </c>
      <c r="BD160" s="225" t="n">
        <f aca="false">IF('Indicator Date'!BD160="","x",YEAR('Indicator Date'!BD160))</f>
        <v>2022</v>
      </c>
      <c r="BE160" s="225" t="n">
        <f aca="false">IF('Indicator Date'!BE160="","x",YEAR('Indicator Date'!BE160))</f>
        <v>2021</v>
      </c>
      <c r="BF160" s="225" t="n">
        <f aca="false">IF('Indicator Date'!BF160="","x",'Indicator Date'!BF160)</f>
        <v>2021</v>
      </c>
      <c r="BG160" s="225" t="n">
        <f aca="false">IF('Indicator Date'!BG160="","x",'Indicator Date'!BG160)</f>
        <v>2020</v>
      </c>
      <c r="BH160" s="225" t="n">
        <f aca="false">IF('Indicator Date'!BH160="","x",'Indicator Date'!BH160)</f>
        <v>2020</v>
      </c>
      <c r="BI160" s="225" t="n">
        <f aca="false">IF('Indicator Date'!BI160="","x",'Indicator Date'!BI160)</f>
        <v>2013</v>
      </c>
      <c r="BJ160" s="225" t="n">
        <f aca="false">IF('Indicator Date'!BJ160="","x",'Indicator Date'!BJ160)</f>
        <v>2020</v>
      </c>
      <c r="BK160" s="225" t="n">
        <f aca="false">IF('Indicator Date'!BK160="","x",'Indicator Date'!BK160)</f>
        <v>2021</v>
      </c>
      <c r="BL160" s="225" t="n">
        <f aca="false">IF('Indicator Date'!BL160="","x",'Indicator Date'!BL160)</f>
        <v>2020</v>
      </c>
      <c r="BM160" s="225" t="n">
        <f aca="false">IF('Indicator Date'!BM160="","x",'Indicator Date'!BM160)</f>
        <v>2009</v>
      </c>
      <c r="BN160" s="225" t="n">
        <f aca="false">IF('Indicator Date'!BN160="","x",'Indicator Date'!BN160)</f>
        <v>2017</v>
      </c>
      <c r="BO160" s="225" t="n">
        <f aca="false">IF('Indicator Date'!BO160="","x",'Indicator Date'!BO160)</f>
        <v>2020</v>
      </c>
      <c r="BP160" s="225" t="n">
        <f aca="false">IF('Indicator Date'!BP160="","x",'Indicator Date'!BP160)</f>
        <v>2014</v>
      </c>
      <c r="BQ160" s="225" t="n">
        <f aca="false">IF('Indicator Date'!BQ160="","x",'Indicator Date'!BQ160)</f>
        <v>2020</v>
      </c>
      <c r="BR160" s="225" t="n">
        <f aca="false">IF('Indicator Date'!BR160="","x",'Indicator Date'!BR160)</f>
        <v>2020</v>
      </c>
      <c r="BS160" s="225" t="n">
        <f aca="false">IF('Indicator Date'!BS160="","x",'Indicator Date'!BS160)</f>
        <v>2016</v>
      </c>
      <c r="BT160" s="225" t="n">
        <f aca="false">IF('Indicator Date'!BT160="","x",'Indicator Date'!BT160)</f>
        <v>2020</v>
      </c>
      <c r="BU160" s="225" t="n">
        <f aca="false">IF('Indicator Date'!BU160="","x",'Indicator Date'!BU160)</f>
        <v>2020</v>
      </c>
      <c r="BV160" s="225" t="n">
        <f aca="false">IF('Indicator Date'!BV160="","x",'Indicator Date'!BV160)</f>
        <v>2020</v>
      </c>
      <c r="BW160" s="225" t="n">
        <f aca="false">IF('Indicator Date'!BW160="","x",'Indicator Date'!BW160)</f>
        <v>2019</v>
      </c>
      <c r="BX160" s="225" t="n">
        <f aca="false">IF('Indicator Date'!BX160="","x",'Indicator Date'!BX160)</f>
        <v>2017</v>
      </c>
      <c r="BY160" s="225" t="n">
        <f aca="false">IF('Indicator Date'!BY160="","x",'Indicator Date'!BY160)</f>
        <v>2020</v>
      </c>
      <c r="BZ160" s="225" t="n">
        <f aca="false">IF('Indicator Date'!BZ160="","x",'Indicator Date'!BZ160)</f>
        <v>2021</v>
      </c>
      <c r="CA160" s="225" t="n">
        <f aca="false">IF('Indicator Date'!CA160="","x",'Indicator Date'!CA160)</f>
        <v>2015</v>
      </c>
    </row>
    <row r="161" customFormat="false" ht="14.5" hidden="false" customHeight="false" outlineLevel="0" collapsed="false">
      <c r="A161" s="178" t="str">
        <f aca="false">'Indicator Data'!A163</f>
        <v>Somalia</v>
      </c>
      <c r="B161" s="220" t="str">
        <f aca="false">'Indicator Data'!B163</f>
        <v>SOM</v>
      </c>
      <c r="C161" s="225" t="n">
        <f aca="false">IF('Indicator Date'!C161="","x",'Indicator Date'!C161)</f>
        <v>2015</v>
      </c>
      <c r="D161" s="225" t="n">
        <f aca="false">IF('Indicator Date'!D161="","x",'Indicator Date'!D161)</f>
        <v>2015</v>
      </c>
      <c r="E161" s="225" t="n">
        <f aca="false">IF('Indicator Date'!E161="","x",'Indicator Date'!E161)</f>
        <v>2015</v>
      </c>
      <c r="F161" s="225" t="n">
        <f aca="false">IF('Indicator Date'!F161="","x",'Indicator Date'!F161)</f>
        <v>2015</v>
      </c>
      <c r="G161" s="225" t="n">
        <f aca="false">IF('Indicator Date'!G161="","x",'Indicator Date'!G161)</f>
        <v>2015</v>
      </c>
      <c r="H161" s="225" t="n">
        <f aca="false">IF('Indicator Date'!H161="","x",'Indicator Date'!H161)</f>
        <v>2015</v>
      </c>
      <c r="I161" s="225" t="n">
        <f aca="false">IF('Indicator Date'!I161="","x",'Indicator Date'!I161)</f>
        <v>2015</v>
      </c>
      <c r="J161" s="225" t="n">
        <f aca="false">IF('Indicator Date'!J161="","x",'Indicator Date'!J161)</f>
        <v>2021</v>
      </c>
      <c r="K161" s="225" t="n">
        <f aca="false">IF('Indicator Date'!K161="","x",'Indicator Date'!K161)</f>
        <v>2021</v>
      </c>
      <c r="L161" s="225" t="n">
        <f aca="false">IF('Indicator Date'!L161="","x",'Indicator Date'!L161)</f>
        <v>2020</v>
      </c>
      <c r="M161" s="225" t="n">
        <f aca="false">IF('Indicator Date'!M161="","x",'Indicator Date'!M161)</f>
        <v>2015</v>
      </c>
      <c r="N161" s="225" t="n">
        <f aca="false">IF('Indicator Date'!N161="","x",'Indicator Date'!N161)</f>
        <v>2015</v>
      </c>
      <c r="O161" s="225" t="n">
        <f aca="false">IF('Indicator Date'!O161="","x",'Indicator Date'!O161)</f>
        <v>2015</v>
      </c>
      <c r="P161" s="225" t="n">
        <f aca="false">IF('Indicator Date'!P161="","x",'Indicator Date'!P161)</f>
        <v>2015</v>
      </c>
      <c r="Q161" s="225" t="n">
        <f aca="false">IF('Indicator Date'!Q161="","x",'Indicator Date'!Q161)</f>
        <v>2020</v>
      </c>
      <c r="R161" s="225" t="n">
        <f aca="false">IF('Indicator Date'!R161="","x",'Indicator Date'!R161)</f>
        <v>2020</v>
      </c>
      <c r="S161" s="225" t="n">
        <f aca="false">IF('Indicator Date'!S161="","x",'Indicator Date'!S161)</f>
        <v>2020</v>
      </c>
      <c r="T161" s="225" t="n">
        <f aca="false">IF('Indicator Date'!T161="","x",'Indicator Date'!T161)</f>
        <v>2020</v>
      </c>
      <c r="U161" s="225" t="n">
        <f aca="false">IF('Indicator Date'!U161="","x",'Indicator Date'!U161)</f>
        <v>2015</v>
      </c>
      <c r="V161" s="225" t="n">
        <f aca="false">IF('Indicator Date'!V161="","x",'Indicator Date'!V161)</f>
        <v>2015</v>
      </c>
      <c r="W161" s="225" t="n">
        <f aca="false">IF('Indicator Date'!W161="","x",'Indicator Date'!W161)</f>
        <v>2015</v>
      </c>
      <c r="X161" s="225" t="n">
        <f aca="false">IF('Indicator Date'!X161="","x",'Indicator Date'!X161)</f>
        <v>2020</v>
      </c>
      <c r="Y161" s="225" t="n">
        <f aca="false">IF('Indicator Date'!Y161="","x",'Indicator Date'!Y161)</f>
        <v>2020</v>
      </c>
      <c r="Z161" s="225" t="n">
        <f aca="false">IF('Indicator Date'!Z161="","x",'Indicator Date'!Z161)</f>
        <v>2020</v>
      </c>
      <c r="AA161" s="225" t="str">
        <f aca="false">IF('Indicator Date'!AA161="","x",'Indicator Date'!AA161)</f>
        <v>x</v>
      </c>
      <c r="AB161" s="225" t="n">
        <f aca="false">IF('Indicator Date'!AB161="","x",'Indicator Date'!AB161)</f>
        <v>2020</v>
      </c>
      <c r="AC161" s="225" t="n">
        <f aca="false">IF('Indicator Date'!AC161="","x",'Indicator Date'!AC161)</f>
        <v>2020</v>
      </c>
      <c r="AD161" s="225" t="n">
        <f aca="false">IF('Indicator Date'!AD161="","x",'Indicator Date'!AD161)</f>
        <v>2019</v>
      </c>
      <c r="AE161" s="225" t="n">
        <f aca="false">IF('Indicator Date'!AE161="","x",'Indicator Date'!AE161)</f>
        <v>2018</v>
      </c>
      <c r="AF161" s="225" t="n">
        <f aca="false">IF('Indicator Date'!AF161="","x",'Indicator Date'!AF161)</f>
        <v>2018</v>
      </c>
      <c r="AG161" s="225" t="n">
        <f aca="false">IF('Indicator Date'!AG161="","x",'Indicator Date'!AG161)</f>
        <v>2020</v>
      </c>
      <c r="AH161" s="225" t="n">
        <f aca="false">IF('Indicator Date'!AH161="","x",'Indicator Date'!AH161)</f>
        <v>2022</v>
      </c>
      <c r="AI161" s="225" t="n">
        <f aca="false">IF('Indicator Date'!AI161="","x",'Indicator Date'!AI161)</f>
        <v>2021</v>
      </c>
      <c r="AJ161" s="225" t="n">
        <f aca="false">IF('Indicator Date'!AJ161="","x",'Indicator Date'!AJ161)</f>
        <v>2021</v>
      </c>
      <c r="AK161" s="225" t="n">
        <f aca="false">IF('Indicator Date'!AK161="","x",'Indicator Date'!AK161)</f>
        <v>2020</v>
      </c>
      <c r="AL161" s="225" t="str">
        <f aca="false">IF('Indicator Date'!AL161="","x",RIGHT('Indicator Date'!AL161,4))</f>
        <v>x</v>
      </c>
      <c r="AM161" s="225" t="n">
        <f aca="false">IF('Indicator Date'!AM161="","x",'Indicator Date'!AM161)</f>
        <v>2022</v>
      </c>
      <c r="AN161" s="225" t="n">
        <f aca="false">IF('Indicator Date'!AN161="","x",'Indicator Date'!AN161)</f>
        <v>2019</v>
      </c>
      <c r="AO161" s="225" t="n">
        <f aca="false">IF('Indicator Date'!AO161="","x",'Indicator Date'!AO161)</f>
        <v>2020</v>
      </c>
      <c r="AP161" s="225" t="n">
        <f aca="false">IF('Indicator Date'!AP161="","x",'Indicator Date'!AP161)</f>
        <v>2020</v>
      </c>
      <c r="AQ161" s="225" t="n">
        <f aca="false">IF('Indicator Date'!AQ161="","x",'Indicator Date'!AQ161)</f>
        <v>2020</v>
      </c>
      <c r="AR161" s="225" t="n">
        <f aca="false">IF('Indicator Date'!AR161="","x",'Indicator Date'!AR161)</f>
        <v>2020</v>
      </c>
      <c r="AS161" s="225" t="str">
        <f aca="false">IF('Indicator Date'!AS161="","x",'Indicator Date'!AS161)</f>
        <v>x</v>
      </c>
      <c r="AT161" s="225" t="n">
        <f aca="false">IF('Indicator Date'!AT161="","x",'Indicator Date'!AT161)</f>
        <v>2020</v>
      </c>
      <c r="AU161" s="225" t="n">
        <f aca="false">IF('Indicator Date'!AU161="","x",'Indicator Date'!AU161)</f>
        <v>2020</v>
      </c>
      <c r="AV161" s="225" t="n">
        <f aca="false">IF('Indicator Date'!AV161="","x",'Indicator Date'!AV161)</f>
        <v>2020</v>
      </c>
      <c r="AW161" s="225" t="n">
        <f aca="false">IF('Indicator Date'!AW161="","x",'Indicator Date'!AW161)</f>
        <v>2020</v>
      </c>
      <c r="AX161" s="225" t="n">
        <f aca="false">IF('Indicator Date'!AX161="","x",'Indicator Date'!AX161)</f>
        <v>2020</v>
      </c>
      <c r="AY161" s="225" t="str">
        <f aca="false">IF('Indicator Date'!AY161="","x",'Indicator Date'!AY161)</f>
        <v>x</v>
      </c>
      <c r="AZ161" s="225" t="n">
        <f aca="false">IF('Indicator Date'!AZ161="","x",'Indicator Date'!AZ161)</f>
        <v>2017</v>
      </c>
      <c r="BA161" s="225" t="n">
        <f aca="false">IF('Indicator Date'!BA161="","x",'Indicator Date'!BA161)</f>
        <v>2020</v>
      </c>
      <c r="BB161" s="225" t="n">
        <f aca="false">IF('Indicator Date'!BB161="","x",'Indicator Date'!BB161)</f>
        <v>2021</v>
      </c>
      <c r="BC161" s="225" t="n">
        <f aca="false">IF('Indicator Date'!BC161="","x",'Indicator Date'!BC161)</f>
        <v>2022</v>
      </c>
      <c r="BD161" s="225" t="n">
        <f aca="false">IF('Indicator Date'!BD161="","x",YEAR('Indicator Date'!BD161))</f>
        <v>2022</v>
      </c>
      <c r="BE161" s="225" t="n">
        <f aca="false">IF('Indicator Date'!BE161="","x",YEAR('Indicator Date'!BE161))</f>
        <v>2021</v>
      </c>
      <c r="BF161" s="225" t="n">
        <f aca="false">IF('Indicator Date'!BF161="","x",'Indicator Date'!BF161)</f>
        <v>2021</v>
      </c>
      <c r="BG161" s="225" t="n">
        <f aca="false">IF('Indicator Date'!BG161="","x",'Indicator Date'!BG161)</f>
        <v>2020</v>
      </c>
      <c r="BH161" s="225" t="n">
        <f aca="false">IF('Indicator Date'!BH161="","x",'Indicator Date'!BH161)</f>
        <v>2020</v>
      </c>
      <c r="BI161" s="225" t="str">
        <f aca="false">IF('Indicator Date'!BI161="","x",'Indicator Date'!BI161)</f>
        <v>x</v>
      </c>
      <c r="BJ161" s="225" t="n">
        <f aca="false">IF('Indicator Date'!BJ161="","x",'Indicator Date'!BJ161)</f>
        <v>2020</v>
      </c>
      <c r="BK161" s="225" t="n">
        <f aca="false">IF('Indicator Date'!BK161="","x",'Indicator Date'!BK161)</f>
        <v>2021</v>
      </c>
      <c r="BL161" s="225" t="n">
        <f aca="false">IF('Indicator Date'!BL161="","x",'Indicator Date'!BL161)</f>
        <v>2020</v>
      </c>
      <c r="BM161" s="225" t="str">
        <f aca="false">IF('Indicator Date'!BM161="","x",'Indicator Date'!BM161)</f>
        <v>x</v>
      </c>
      <c r="BN161" s="225" t="n">
        <f aca="false">IF('Indicator Date'!BN161="","x",'Indicator Date'!BN161)</f>
        <v>2017</v>
      </c>
      <c r="BO161" s="225" t="n">
        <f aca="false">IF('Indicator Date'!BO161="","x",'Indicator Date'!BO161)</f>
        <v>2020</v>
      </c>
      <c r="BP161" s="225" t="n">
        <f aca="false">IF('Indicator Date'!BP161="","x",'Indicator Date'!BP161)</f>
        <v>2014</v>
      </c>
      <c r="BQ161" s="225" t="n">
        <f aca="false">IF('Indicator Date'!BQ161="","x",'Indicator Date'!BQ161)</f>
        <v>2020</v>
      </c>
      <c r="BR161" s="225" t="n">
        <f aca="false">IF('Indicator Date'!BR161="","x",'Indicator Date'!BR161)</f>
        <v>2020</v>
      </c>
      <c r="BS161" s="225" t="n">
        <f aca="false">IF('Indicator Date'!BS161="","x",'Indicator Date'!BS161)</f>
        <v>2014</v>
      </c>
      <c r="BT161" s="225" t="n">
        <f aca="false">IF('Indicator Date'!BT161="","x",'Indicator Date'!BT161)</f>
        <v>2020</v>
      </c>
      <c r="BU161" s="225" t="str">
        <f aca="false">IF('Indicator Date'!BU161="","x",'Indicator Date'!BU161)</f>
        <v>x</v>
      </c>
      <c r="BV161" s="225" t="str">
        <f aca="false">IF('Indicator Date'!BV161="","x",'Indicator Date'!BV161)</f>
        <v>x</v>
      </c>
      <c r="BW161" s="225" t="str">
        <f aca="false">IF('Indicator Date'!BW161="","x",'Indicator Date'!BW161)</f>
        <v>x</v>
      </c>
      <c r="BX161" s="225" t="n">
        <f aca="false">IF('Indicator Date'!BX161="","x",'Indicator Date'!BX161)</f>
        <v>2017</v>
      </c>
      <c r="BY161" s="225" t="n">
        <f aca="false">IF('Indicator Date'!BY161="","x",'Indicator Date'!BY161)</f>
        <v>2020</v>
      </c>
      <c r="BZ161" s="225" t="n">
        <f aca="false">IF('Indicator Date'!BZ161="","x",'Indicator Date'!BZ161)</f>
        <v>2021</v>
      </c>
      <c r="CA161" s="225" t="n">
        <f aca="false">IF('Indicator Date'!CA161="","x",'Indicator Date'!CA161)</f>
        <v>2015</v>
      </c>
    </row>
    <row r="162" customFormat="false" ht="14.5" hidden="false" customHeight="false" outlineLevel="0" collapsed="false">
      <c r="A162" s="178" t="str">
        <f aca="false">'Indicator Data'!A164</f>
        <v>South Africa</v>
      </c>
      <c r="B162" s="220" t="str">
        <f aca="false">'Indicator Data'!B164</f>
        <v>ZAF</v>
      </c>
      <c r="C162" s="225" t="n">
        <f aca="false">IF('Indicator Date'!C162="","x",'Indicator Date'!C162)</f>
        <v>2015</v>
      </c>
      <c r="D162" s="225" t="n">
        <f aca="false">IF('Indicator Date'!D162="","x",'Indicator Date'!D162)</f>
        <v>2015</v>
      </c>
      <c r="E162" s="225" t="n">
        <f aca="false">IF('Indicator Date'!E162="","x",'Indicator Date'!E162)</f>
        <v>2015</v>
      </c>
      <c r="F162" s="225" t="n">
        <f aca="false">IF('Indicator Date'!F162="","x",'Indicator Date'!F162)</f>
        <v>2015</v>
      </c>
      <c r="G162" s="225" t="n">
        <f aca="false">IF('Indicator Date'!G162="","x",'Indicator Date'!G162)</f>
        <v>2015</v>
      </c>
      <c r="H162" s="225" t="n">
        <f aca="false">IF('Indicator Date'!H162="","x",'Indicator Date'!H162)</f>
        <v>2015</v>
      </c>
      <c r="I162" s="225" t="n">
        <f aca="false">IF('Indicator Date'!I162="","x",'Indicator Date'!I162)</f>
        <v>2015</v>
      </c>
      <c r="J162" s="225" t="n">
        <f aca="false">IF('Indicator Date'!J162="","x",'Indicator Date'!J162)</f>
        <v>2021</v>
      </c>
      <c r="K162" s="225" t="n">
        <f aca="false">IF('Indicator Date'!K162="","x",'Indicator Date'!K162)</f>
        <v>2021</v>
      </c>
      <c r="L162" s="225" t="n">
        <f aca="false">IF('Indicator Date'!L162="","x",'Indicator Date'!L162)</f>
        <v>2020</v>
      </c>
      <c r="M162" s="225" t="n">
        <f aca="false">IF('Indicator Date'!M162="","x",'Indicator Date'!M162)</f>
        <v>2015</v>
      </c>
      <c r="N162" s="225" t="n">
        <f aca="false">IF('Indicator Date'!N162="","x",'Indicator Date'!N162)</f>
        <v>2015</v>
      </c>
      <c r="O162" s="225" t="n">
        <f aca="false">IF('Indicator Date'!O162="","x",'Indicator Date'!O162)</f>
        <v>2015</v>
      </c>
      <c r="P162" s="225" t="n">
        <f aca="false">IF('Indicator Date'!P162="","x",'Indicator Date'!P162)</f>
        <v>2015</v>
      </c>
      <c r="Q162" s="225" t="n">
        <f aca="false">IF('Indicator Date'!Q162="","x",'Indicator Date'!Q162)</f>
        <v>2020</v>
      </c>
      <c r="R162" s="225" t="n">
        <f aca="false">IF('Indicator Date'!R162="","x",'Indicator Date'!R162)</f>
        <v>2020</v>
      </c>
      <c r="S162" s="225" t="n">
        <f aca="false">IF('Indicator Date'!S162="","x",'Indicator Date'!S162)</f>
        <v>2020</v>
      </c>
      <c r="T162" s="225" t="n">
        <f aca="false">IF('Indicator Date'!T162="","x",'Indicator Date'!T162)</f>
        <v>2020</v>
      </c>
      <c r="U162" s="225" t="n">
        <f aca="false">IF('Indicator Date'!U162="","x",'Indicator Date'!U162)</f>
        <v>2015</v>
      </c>
      <c r="V162" s="225" t="n">
        <f aca="false">IF('Indicator Date'!V162="","x",'Indicator Date'!V162)</f>
        <v>2015</v>
      </c>
      <c r="W162" s="225" t="n">
        <f aca="false">IF('Indicator Date'!W162="","x",'Indicator Date'!W162)</f>
        <v>2015</v>
      </c>
      <c r="X162" s="225" t="n">
        <f aca="false">IF('Indicator Date'!X162="","x",'Indicator Date'!X162)</f>
        <v>2020</v>
      </c>
      <c r="Y162" s="225" t="n">
        <f aca="false">IF('Indicator Date'!Y162="","x",'Indicator Date'!Y162)</f>
        <v>2020</v>
      </c>
      <c r="Z162" s="225" t="n">
        <f aca="false">IF('Indicator Date'!Z162="","x",'Indicator Date'!Z162)</f>
        <v>2020</v>
      </c>
      <c r="AA162" s="225" t="n">
        <f aca="false">IF('Indicator Date'!AA162="","x",'Indicator Date'!AA162)</f>
        <v>2016</v>
      </c>
      <c r="AB162" s="225" t="n">
        <f aca="false">IF('Indicator Date'!AB162="","x",'Indicator Date'!AB162)</f>
        <v>2020</v>
      </c>
      <c r="AC162" s="225" t="n">
        <f aca="false">IF('Indicator Date'!AC162="","x",'Indicator Date'!AC162)</f>
        <v>2020</v>
      </c>
      <c r="AD162" s="225" t="n">
        <f aca="false">IF('Indicator Date'!AD162="","x",'Indicator Date'!AD162)</f>
        <v>2018</v>
      </c>
      <c r="AE162" s="225" t="n">
        <f aca="false">IF('Indicator Date'!AE162="","x",'Indicator Date'!AE162)</f>
        <v>2020</v>
      </c>
      <c r="AF162" s="225" t="n">
        <f aca="false">IF('Indicator Date'!AF162="","x",'Indicator Date'!AF162)</f>
        <v>2018</v>
      </c>
      <c r="AG162" s="225" t="n">
        <f aca="false">IF('Indicator Date'!AG162="","x",'Indicator Date'!AG162)</f>
        <v>2020</v>
      </c>
      <c r="AH162" s="225" t="n">
        <f aca="false">IF('Indicator Date'!AH162="","x",'Indicator Date'!AH162)</f>
        <v>2022</v>
      </c>
      <c r="AI162" s="225" t="n">
        <f aca="false">IF('Indicator Date'!AI162="","x",'Indicator Date'!AI162)</f>
        <v>2021</v>
      </c>
      <c r="AJ162" s="225" t="n">
        <f aca="false">IF('Indicator Date'!AJ162="","x",'Indicator Date'!AJ162)</f>
        <v>2021</v>
      </c>
      <c r="AK162" s="225" t="n">
        <f aca="false">IF('Indicator Date'!AK162="","x",'Indicator Date'!AK162)</f>
        <v>2019</v>
      </c>
      <c r="AL162" s="225" t="str">
        <f aca="false">IF('Indicator Date'!AL162="","x",RIGHT('Indicator Date'!AL162,4))</f>
        <v>2016</v>
      </c>
      <c r="AM162" s="225" t="n">
        <f aca="false">IF('Indicator Date'!AM162="","x",'Indicator Date'!AM162)</f>
        <v>2022</v>
      </c>
      <c r="AN162" s="225" t="n">
        <f aca="false">IF('Indicator Date'!AN162="","x",'Indicator Date'!AN162)</f>
        <v>2019</v>
      </c>
      <c r="AO162" s="225" t="n">
        <f aca="false">IF('Indicator Date'!AO162="","x",'Indicator Date'!AO162)</f>
        <v>2020</v>
      </c>
      <c r="AP162" s="225" t="n">
        <f aca="false">IF('Indicator Date'!AP162="","x",'Indicator Date'!AP162)</f>
        <v>2020</v>
      </c>
      <c r="AQ162" s="225" t="n">
        <f aca="false">IF('Indicator Date'!AQ162="","x",'Indicator Date'!AQ162)</f>
        <v>2020</v>
      </c>
      <c r="AR162" s="225" t="n">
        <f aca="false">IF('Indicator Date'!AR162="","x",'Indicator Date'!AR162)</f>
        <v>2020</v>
      </c>
      <c r="AS162" s="225" t="n">
        <f aca="false">IF('Indicator Date'!AS162="","x",'Indicator Date'!AS162)</f>
        <v>2017</v>
      </c>
      <c r="AT162" s="225" t="n">
        <f aca="false">IF('Indicator Date'!AT162="","x",'Indicator Date'!AT162)</f>
        <v>2020</v>
      </c>
      <c r="AU162" s="225" t="n">
        <f aca="false">IF('Indicator Date'!AU162="","x",'Indicator Date'!AU162)</f>
        <v>2020</v>
      </c>
      <c r="AV162" s="225" t="n">
        <f aca="false">IF('Indicator Date'!AV162="","x",'Indicator Date'!AV162)</f>
        <v>2020</v>
      </c>
      <c r="AW162" s="225" t="n">
        <f aca="false">IF('Indicator Date'!AW162="","x",'Indicator Date'!AW162)</f>
        <v>2020</v>
      </c>
      <c r="AX162" s="225" t="n">
        <f aca="false">IF('Indicator Date'!AX162="","x",'Indicator Date'!AX162)</f>
        <v>2020</v>
      </c>
      <c r="AY162" s="225" t="n">
        <f aca="false">IF('Indicator Date'!AY162="","x",'Indicator Date'!AY162)</f>
        <v>2019</v>
      </c>
      <c r="AZ162" s="225" t="n">
        <f aca="false">IF('Indicator Date'!AZ162="","x",'Indicator Date'!AZ162)</f>
        <v>2014</v>
      </c>
      <c r="BA162" s="225" t="n">
        <f aca="false">IF('Indicator Date'!BA162="","x",'Indicator Date'!BA162)</f>
        <v>2020</v>
      </c>
      <c r="BB162" s="225" t="n">
        <f aca="false">IF('Indicator Date'!BB162="","x",'Indicator Date'!BB162)</f>
        <v>2021</v>
      </c>
      <c r="BC162" s="225" t="n">
        <f aca="false">IF('Indicator Date'!BC162="","x",'Indicator Date'!BC162)</f>
        <v>2022</v>
      </c>
      <c r="BD162" s="225" t="n">
        <f aca="false">IF('Indicator Date'!BD162="","x",YEAR('Indicator Date'!BD162))</f>
        <v>2022</v>
      </c>
      <c r="BE162" s="225" t="n">
        <f aca="false">IF('Indicator Date'!BE162="","x",YEAR('Indicator Date'!BE162))</f>
        <v>2022</v>
      </c>
      <c r="BF162" s="225" t="n">
        <f aca="false">IF('Indicator Date'!BF162="","x",'Indicator Date'!BF162)</f>
        <v>2021</v>
      </c>
      <c r="BG162" s="225" t="n">
        <f aca="false">IF('Indicator Date'!BG162="","x",'Indicator Date'!BG162)</f>
        <v>2020</v>
      </c>
      <c r="BH162" s="225" t="n">
        <f aca="false">IF('Indicator Date'!BH162="","x",'Indicator Date'!BH162)</f>
        <v>2020</v>
      </c>
      <c r="BI162" s="225" t="n">
        <f aca="false">IF('Indicator Date'!BI162="","x",'Indicator Date'!BI162)</f>
        <v>2015</v>
      </c>
      <c r="BJ162" s="225" t="n">
        <f aca="false">IF('Indicator Date'!BJ162="","x",'Indicator Date'!BJ162)</f>
        <v>2020</v>
      </c>
      <c r="BK162" s="225" t="n">
        <f aca="false">IF('Indicator Date'!BK162="","x",'Indicator Date'!BK162)</f>
        <v>2021</v>
      </c>
      <c r="BL162" s="225" t="n">
        <f aca="false">IF('Indicator Date'!BL162="","x",'Indicator Date'!BL162)</f>
        <v>2020</v>
      </c>
      <c r="BM162" s="225" t="n">
        <f aca="false">IF('Indicator Date'!BM162="","x",'Indicator Date'!BM162)</f>
        <v>2019</v>
      </c>
      <c r="BN162" s="225" t="n">
        <f aca="false">IF('Indicator Date'!BN162="","x",'Indicator Date'!BN162)</f>
        <v>2020</v>
      </c>
      <c r="BO162" s="225" t="n">
        <f aca="false">IF('Indicator Date'!BO162="","x",'Indicator Date'!BO162)</f>
        <v>2020</v>
      </c>
      <c r="BP162" s="225" t="n">
        <f aca="false">IF('Indicator Date'!BP162="","x",'Indicator Date'!BP162)</f>
        <v>2014</v>
      </c>
      <c r="BQ162" s="225" t="n">
        <f aca="false">IF('Indicator Date'!BQ162="","x",'Indicator Date'!BQ162)</f>
        <v>2020</v>
      </c>
      <c r="BR162" s="225" t="n">
        <f aca="false">IF('Indicator Date'!BR162="","x",'Indicator Date'!BR162)</f>
        <v>2020</v>
      </c>
      <c r="BS162" s="225" t="n">
        <f aca="false">IF('Indicator Date'!BS162="","x",'Indicator Date'!BS162)</f>
        <v>2017</v>
      </c>
      <c r="BT162" s="225" t="n">
        <f aca="false">IF('Indicator Date'!BT162="","x",'Indicator Date'!BT162)</f>
        <v>2020</v>
      </c>
      <c r="BU162" s="225" t="n">
        <f aca="false">IF('Indicator Date'!BU162="","x",'Indicator Date'!BU162)</f>
        <v>2020</v>
      </c>
      <c r="BV162" s="225" t="n">
        <f aca="false">IF('Indicator Date'!BV162="","x",'Indicator Date'!BV162)</f>
        <v>2020</v>
      </c>
      <c r="BW162" s="225" t="n">
        <f aca="false">IF('Indicator Date'!BW162="","x",'Indicator Date'!BW162)</f>
        <v>2019</v>
      </c>
      <c r="BX162" s="225" t="n">
        <f aca="false">IF('Indicator Date'!BX162="","x",'Indicator Date'!BX162)</f>
        <v>2017</v>
      </c>
      <c r="BY162" s="225" t="n">
        <f aca="false">IF('Indicator Date'!BY162="","x",'Indicator Date'!BY162)</f>
        <v>2020</v>
      </c>
      <c r="BZ162" s="225" t="n">
        <f aca="false">IF('Indicator Date'!BZ162="","x",'Indicator Date'!BZ162)</f>
        <v>2021</v>
      </c>
      <c r="CA162" s="225" t="n">
        <f aca="false">IF('Indicator Date'!CA162="","x",'Indicator Date'!CA162)</f>
        <v>2015</v>
      </c>
    </row>
    <row r="163" customFormat="false" ht="14.5" hidden="false" customHeight="false" outlineLevel="0" collapsed="false">
      <c r="A163" s="178" t="str">
        <f aca="false">'Indicator Data'!A165</f>
        <v>South Sudan</v>
      </c>
      <c r="B163" s="220" t="str">
        <f aca="false">'Indicator Data'!B165</f>
        <v>SSD</v>
      </c>
      <c r="C163" s="225" t="n">
        <f aca="false">IF('Indicator Date'!C163="","x",'Indicator Date'!C163)</f>
        <v>2015</v>
      </c>
      <c r="D163" s="225" t="n">
        <f aca="false">IF('Indicator Date'!D163="","x",'Indicator Date'!D163)</f>
        <v>2015</v>
      </c>
      <c r="E163" s="225" t="n">
        <f aca="false">IF('Indicator Date'!E163="","x",'Indicator Date'!E163)</f>
        <v>2015</v>
      </c>
      <c r="F163" s="225" t="n">
        <f aca="false">IF('Indicator Date'!F163="","x",'Indicator Date'!F163)</f>
        <v>2015</v>
      </c>
      <c r="G163" s="225" t="n">
        <f aca="false">IF('Indicator Date'!G163="","x",'Indicator Date'!G163)</f>
        <v>2015</v>
      </c>
      <c r="H163" s="225" t="n">
        <f aca="false">IF('Indicator Date'!H163="","x",'Indicator Date'!H163)</f>
        <v>2015</v>
      </c>
      <c r="I163" s="225" t="n">
        <f aca="false">IF('Indicator Date'!I163="","x",'Indicator Date'!I163)</f>
        <v>2015</v>
      </c>
      <c r="J163" s="225" t="n">
        <f aca="false">IF('Indicator Date'!J163="","x",'Indicator Date'!J163)</f>
        <v>2021</v>
      </c>
      <c r="K163" s="225" t="n">
        <f aca="false">IF('Indicator Date'!K163="","x",'Indicator Date'!K163)</f>
        <v>2021</v>
      </c>
      <c r="L163" s="225" t="n">
        <f aca="false">IF('Indicator Date'!L163="","x",'Indicator Date'!L163)</f>
        <v>2020</v>
      </c>
      <c r="M163" s="225" t="n">
        <f aca="false">IF('Indicator Date'!M163="","x",'Indicator Date'!M163)</f>
        <v>2015</v>
      </c>
      <c r="N163" s="225" t="n">
        <f aca="false">IF('Indicator Date'!N163="","x",'Indicator Date'!N163)</f>
        <v>2015</v>
      </c>
      <c r="O163" s="225" t="n">
        <f aca="false">IF('Indicator Date'!O163="","x",'Indicator Date'!O163)</f>
        <v>2015</v>
      </c>
      <c r="P163" s="225" t="n">
        <f aca="false">IF('Indicator Date'!P163="","x",'Indicator Date'!P163)</f>
        <v>2015</v>
      </c>
      <c r="Q163" s="225" t="n">
        <f aca="false">IF('Indicator Date'!Q163="","x",'Indicator Date'!Q163)</f>
        <v>2020</v>
      </c>
      <c r="R163" s="225" t="n">
        <f aca="false">IF('Indicator Date'!R163="","x",'Indicator Date'!R163)</f>
        <v>2020</v>
      </c>
      <c r="S163" s="225" t="n">
        <f aca="false">IF('Indicator Date'!S163="","x",'Indicator Date'!S163)</f>
        <v>2020</v>
      </c>
      <c r="T163" s="225" t="n">
        <f aca="false">IF('Indicator Date'!T163="","x",'Indicator Date'!T163)</f>
        <v>2020</v>
      </c>
      <c r="U163" s="225" t="n">
        <f aca="false">IF('Indicator Date'!U163="","x",'Indicator Date'!U163)</f>
        <v>2015</v>
      </c>
      <c r="V163" s="225" t="n">
        <f aca="false">IF('Indicator Date'!V163="","x",'Indicator Date'!V163)</f>
        <v>2015</v>
      </c>
      <c r="W163" s="225" t="n">
        <f aca="false">IF('Indicator Date'!W163="","x",'Indicator Date'!W163)</f>
        <v>2015</v>
      </c>
      <c r="X163" s="225" t="n">
        <f aca="false">IF('Indicator Date'!X163="","x",'Indicator Date'!X163)</f>
        <v>2020</v>
      </c>
      <c r="Y163" s="225" t="n">
        <f aca="false">IF('Indicator Date'!Y163="","x",'Indicator Date'!Y163)</f>
        <v>2020</v>
      </c>
      <c r="Z163" s="225" t="n">
        <f aca="false">IF('Indicator Date'!Z163="","x",'Indicator Date'!Z163)</f>
        <v>2020</v>
      </c>
      <c r="AA163" s="225" t="n">
        <f aca="false">IF('Indicator Date'!AA163="","x",'Indicator Date'!AA163)</f>
        <v>2008</v>
      </c>
      <c r="AB163" s="225" t="n">
        <f aca="false">IF('Indicator Date'!AB163="","x",'Indicator Date'!AB163)</f>
        <v>2020</v>
      </c>
      <c r="AC163" s="225" t="str">
        <f aca="false">IF('Indicator Date'!AC163="","x",'Indicator Date'!AC163)</f>
        <v>x</v>
      </c>
      <c r="AD163" s="225" t="n">
        <f aca="false">IF('Indicator Date'!AD163="","x",'Indicator Date'!AD163)</f>
        <v>2017</v>
      </c>
      <c r="AE163" s="225" t="n">
        <f aca="false">IF('Indicator Date'!AE163="","x",'Indicator Date'!AE163)</f>
        <v>2020</v>
      </c>
      <c r="AF163" s="225" t="n">
        <f aca="false">IF('Indicator Date'!AF163="","x",'Indicator Date'!AF163)</f>
        <v>2018</v>
      </c>
      <c r="AG163" s="225" t="n">
        <f aca="false">IF('Indicator Date'!AG163="","x",'Indicator Date'!AG163)</f>
        <v>2020</v>
      </c>
      <c r="AH163" s="225" t="n">
        <f aca="false">IF('Indicator Date'!AH163="","x",'Indicator Date'!AH163)</f>
        <v>2022</v>
      </c>
      <c r="AI163" s="225" t="n">
        <f aca="false">IF('Indicator Date'!AI163="","x",'Indicator Date'!AI163)</f>
        <v>2021</v>
      </c>
      <c r="AJ163" s="225" t="n">
        <f aca="false">IF('Indicator Date'!AJ163="","x",'Indicator Date'!AJ163)</f>
        <v>2021</v>
      </c>
      <c r="AK163" s="225" t="n">
        <f aca="false">IF('Indicator Date'!AK163="","x",'Indicator Date'!AK163)</f>
        <v>2019</v>
      </c>
      <c r="AL163" s="225" t="str">
        <f aca="false">IF('Indicator Date'!AL163="","x",RIGHT('Indicator Date'!AL163,4))</f>
        <v>2010</v>
      </c>
      <c r="AM163" s="225" t="n">
        <f aca="false">IF('Indicator Date'!AM163="","x",'Indicator Date'!AM163)</f>
        <v>2022</v>
      </c>
      <c r="AN163" s="225" t="n">
        <f aca="false">IF('Indicator Date'!AN163="","x",'Indicator Date'!AN163)</f>
        <v>2019</v>
      </c>
      <c r="AO163" s="225" t="n">
        <f aca="false">IF('Indicator Date'!AO163="","x",'Indicator Date'!AO163)</f>
        <v>2020</v>
      </c>
      <c r="AP163" s="225" t="n">
        <f aca="false">IF('Indicator Date'!AP163="","x",'Indicator Date'!AP163)</f>
        <v>2020</v>
      </c>
      <c r="AQ163" s="225" t="n">
        <f aca="false">IF('Indicator Date'!AQ163="","x",'Indicator Date'!AQ163)</f>
        <v>2015</v>
      </c>
      <c r="AR163" s="225" t="n">
        <f aca="false">IF('Indicator Date'!AR163="","x",'Indicator Date'!AR163)</f>
        <v>2020</v>
      </c>
      <c r="AS163" s="225" t="n">
        <f aca="false">IF('Indicator Date'!AS163="","x",'Indicator Date'!AS163)</f>
        <v>2010</v>
      </c>
      <c r="AT163" s="225" t="n">
        <f aca="false">IF('Indicator Date'!AT163="","x",'Indicator Date'!AT163)</f>
        <v>2020</v>
      </c>
      <c r="AU163" s="225" t="n">
        <f aca="false">IF('Indicator Date'!AU163="","x",'Indicator Date'!AU163)</f>
        <v>2020</v>
      </c>
      <c r="AV163" s="225" t="n">
        <f aca="false">IF('Indicator Date'!AV163="","x",'Indicator Date'!AV163)</f>
        <v>2020</v>
      </c>
      <c r="AW163" s="225" t="n">
        <f aca="false">IF('Indicator Date'!AW163="","x",'Indicator Date'!AW163)</f>
        <v>2020</v>
      </c>
      <c r="AX163" s="225" t="n">
        <f aca="false">IF('Indicator Date'!AX163="","x",'Indicator Date'!AX163)</f>
        <v>2020</v>
      </c>
      <c r="AY163" s="225" t="str">
        <f aca="false">IF('Indicator Date'!AY163="","x",'Indicator Date'!AY163)</f>
        <v>x</v>
      </c>
      <c r="AZ163" s="225" t="n">
        <f aca="false">IF('Indicator Date'!AZ163="","x",'Indicator Date'!AZ163)</f>
        <v>2016</v>
      </c>
      <c r="BA163" s="225" t="n">
        <f aca="false">IF('Indicator Date'!BA163="","x",'Indicator Date'!BA163)</f>
        <v>2020</v>
      </c>
      <c r="BB163" s="225" t="n">
        <f aca="false">IF('Indicator Date'!BB163="","x",'Indicator Date'!BB163)</f>
        <v>2021</v>
      </c>
      <c r="BC163" s="225" t="n">
        <f aca="false">IF('Indicator Date'!BC163="","x",'Indicator Date'!BC163)</f>
        <v>2022</v>
      </c>
      <c r="BD163" s="225" t="n">
        <f aca="false">IF('Indicator Date'!BD163="","x",YEAR('Indicator Date'!BD163))</f>
        <v>2022</v>
      </c>
      <c r="BE163" s="225" t="n">
        <f aca="false">IF('Indicator Date'!BE163="","x",YEAR('Indicator Date'!BE163))</f>
        <v>2022</v>
      </c>
      <c r="BF163" s="225" t="n">
        <f aca="false">IF('Indicator Date'!BF163="","x",'Indicator Date'!BF163)</f>
        <v>2021</v>
      </c>
      <c r="BG163" s="225" t="n">
        <f aca="false">IF('Indicator Date'!BG163="","x",'Indicator Date'!BG163)</f>
        <v>2020</v>
      </c>
      <c r="BH163" s="225" t="n">
        <f aca="false">IF('Indicator Date'!BH163="","x",'Indicator Date'!BH163)</f>
        <v>2020</v>
      </c>
      <c r="BI163" s="225" t="str">
        <f aca="false">IF('Indicator Date'!BI163="","x",'Indicator Date'!BI163)</f>
        <v>x</v>
      </c>
      <c r="BJ163" s="225" t="n">
        <f aca="false">IF('Indicator Date'!BJ163="","x",'Indicator Date'!BJ163)</f>
        <v>2020</v>
      </c>
      <c r="BK163" s="225" t="n">
        <f aca="false">IF('Indicator Date'!BK163="","x",'Indicator Date'!BK163)</f>
        <v>2021</v>
      </c>
      <c r="BL163" s="225" t="n">
        <f aca="false">IF('Indicator Date'!BL163="","x",'Indicator Date'!BL163)</f>
        <v>2020</v>
      </c>
      <c r="BM163" s="225" t="n">
        <f aca="false">IF('Indicator Date'!BM163="","x",'Indicator Date'!BM163)</f>
        <v>2018</v>
      </c>
      <c r="BN163" s="225" t="n">
        <f aca="false">IF('Indicator Date'!BN163="","x",'Indicator Date'!BN163)</f>
        <v>2020</v>
      </c>
      <c r="BO163" s="225" t="n">
        <f aca="false">IF('Indicator Date'!BO163="","x",'Indicator Date'!BO163)</f>
        <v>2020</v>
      </c>
      <c r="BP163" s="225" t="n">
        <f aca="false">IF('Indicator Date'!BP163="","x",'Indicator Date'!BP163)</f>
        <v>2014</v>
      </c>
      <c r="BQ163" s="225" t="n">
        <f aca="false">IF('Indicator Date'!BQ163="","x",'Indicator Date'!BQ163)</f>
        <v>2020</v>
      </c>
      <c r="BR163" s="225" t="n">
        <f aca="false">IF('Indicator Date'!BR163="","x",'Indicator Date'!BR163)</f>
        <v>2020</v>
      </c>
      <c r="BS163" s="225" t="str">
        <f aca="false">IF('Indicator Date'!BS163="","x",'Indicator Date'!BS163)</f>
        <v>x</v>
      </c>
      <c r="BT163" s="225" t="n">
        <f aca="false">IF('Indicator Date'!BT163="","x",'Indicator Date'!BT163)</f>
        <v>2020</v>
      </c>
      <c r="BU163" s="225" t="str">
        <f aca="false">IF('Indicator Date'!BU163="","x",'Indicator Date'!BU163)</f>
        <v>x</v>
      </c>
      <c r="BV163" s="225" t="str">
        <f aca="false">IF('Indicator Date'!BV163="","x",'Indicator Date'!BV163)</f>
        <v>x</v>
      </c>
      <c r="BW163" s="225" t="n">
        <f aca="false">IF('Indicator Date'!BW163="","x",'Indicator Date'!BW163)</f>
        <v>2019</v>
      </c>
      <c r="BX163" s="225" t="n">
        <f aca="false">IF('Indicator Date'!BX163="","x",'Indicator Date'!BX163)</f>
        <v>2017</v>
      </c>
      <c r="BY163" s="225" t="n">
        <f aca="false">IF('Indicator Date'!BY163="","x",'Indicator Date'!BY163)</f>
        <v>2015</v>
      </c>
      <c r="BZ163" s="225" t="n">
        <f aca="false">IF('Indicator Date'!BZ163="","x",'Indicator Date'!BZ163)</f>
        <v>2021</v>
      </c>
      <c r="CA163" s="225" t="n">
        <f aca="false">IF('Indicator Date'!CA163="","x",'Indicator Date'!CA163)</f>
        <v>2015</v>
      </c>
    </row>
    <row r="164" customFormat="false" ht="14.5" hidden="false" customHeight="false" outlineLevel="0" collapsed="false">
      <c r="A164" s="178" t="str">
        <f aca="false">'Indicator Data'!A166</f>
        <v>Spain</v>
      </c>
      <c r="B164" s="220" t="str">
        <f aca="false">'Indicator Data'!B166</f>
        <v>ESP</v>
      </c>
      <c r="C164" s="225" t="n">
        <f aca="false">IF('Indicator Date'!C164="","x",'Indicator Date'!C164)</f>
        <v>2015</v>
      </c>
      <c r="D164" s="225" t="n">
        <f aca="false">IF('Indicator Date'!D164="","x",'Indicator Date'!D164)</f>
        <v>2015</v>
      </c>
      <c r="E164" s="225" t="n">
        <f aca="false">IF('Indicator Date'!E164="","x",'Indicator Date'!E164)</f>
        <v>2015</v>
      </c>
      <c r="F164" s="225" t="n">
        <f aca="false">IF('Indicator Date'!F164="","x",'Indicator Date'!F164)</f>
        <v>2015</v>
      </c>
      <c r="G164" s="225" t="n">
        <f aca="false">IF('Indicator Date'!G164="","x",'Indicator Date'!G164)</f>
        <v>2015</v>
      </c>
      <c r="H164" s="225" t="n">
        <f aca="false">IF('Indicator Date'!H164="","x",'Indicator Date'!H164)</f>
        <v>2015</v>
      </c>
      <c r="I164" s="225" t="n">
        <f aca="false">IF('Indicator Date'!I164="","x",'Indicator Date'!I164)</f>
        <v>2015</v>
      </c>
      <c r="J164" s="225" t="n">
        <f aca="false">IF('Indicator Date'!J164="","x",'Indicator Date'!J164)</f>
        <v>2021</v>
      </c>
      <c r="K164" s="225" t="n">
        <f aca="false">IF('Indicator Date'!K164="","x",'Indicator Date'!K164)</f>
        <v>2021</v>
      </c>
      <c r="L164" s="225" t="n">
        <f aca="false">IF('Indicator Date'!L164="","x",'Indicator Date'!L164)</f>
        <v>2020</v>
      </c>
      <c r="M164" s="225" t="n">
        <f aca="false">IF('Indicator Date'!M164="","x",'Indicator Date'!M164)</f>
        <v>2015</v>
      </c>
      <c r="N164" s="225" t="n">
        <f aca="false">IF('Indicator Date'!N164="","x",'Indicator Date'!N164)</f>
        <v>2015</v>
      </c>
      <c r="O164" s="225" t="n">
        <f aca="false">IF('Indicator Date'!O164="","x",'Indicator Date'!O164)</f>
        <v>2015</v>
      </c>
      <c r="P164" s="225" t="n">
        <f aca="false">IF('Indicator Date'!P164="","x",'Indicator Date'!P164)</f>
        <v>2015</v>
      </c>
      <c r="Q164" s="225" t="n">
        <f aca="false">IF('Indicator Date'!Q164="","x",'Indicator Date'!Q164)</f>
        <v>2020</v>
      </c>
      <c r="R164" s="225" t="n">
        <f aca="false">IF('Indicator Date'!R164="","x",'Indicator Date'!R164)</f>
        <v>2020</v>
      </c>
      <c r="S164" s="225" t="n">
        <f aca="false">IF('Indicator Date'!S164="","x",'Indicator Date'!S164)</f>
        <v>2020</v>
      </c>
      <c r="T164" s="225" t="n">
        <f aca="false">IF('Indicator Date'!T164="","x",'Indicator Date'!T164)</f>
        <v>2020</v>
      </c>
      <c r="U164" s="225" t="n">
        <f aca="false">IF('Indicator Date'!U164="","x",'Indicator Date'!U164)</f>
        <v>2015</v>
      </c>
      <c r="V164" s="225" t="n">
        <f aca="false">IF('Indicator Date'!V164="","x",'Indicator Date'!V164)</f>
        <v>2015</v>
      </c>
      <c r="W164" s="225" t="n">
        <f aca="false">IF('Indicator Date'!W164="","x",'Indicator Date'!W164)</f>
        <v>2015</v>
      </c>
      <c r="X164" s="225" t="n">
        <f aca="false">IF('Indicator Date'!X164="","x",'Indicator Date'!X164)</f>
        <v>2020</v>
      </c>
      <c r="Y164" s="225" t="n">
        <f aca="false">IF('Indicator Date'!Y164="","x",'Indicator Date'!Y164)</f>
        <v>2020</v>
      </c>
      <c r="Z164" s="225" t="n">
        <f aca="false">IF('Indicator Date'!Z164="","x",'Indicator Date'!Z164)</f>
        <v>2020</v>
      </c>
      <c r="AA164" s="225" t="n">
        <f aca="false">IF('Indicator Date'!AA164="","x",'Indicator Date'!AA164)</f>
        <v>2011</v>
      </c>
      <c r="AB164" s="225" t="n">
        <f aca="false">IF('Indicator Date'!AB164="","x",'Indicator Date'!AB164)</f>
        <v>2020</v>
      </c>
      <c r="AC164" s="225" t="str">
        <f aca="false">IF('Indicator Date'!AC164="","x",'Indicator Date'!AC164)</f>
        <v>x</v>
      </c>
      <c r="AD164" s="225" t="n">
        <f aca="false">IF('Indicator Date'!AD164="","x",'Indicator Date'!AD164)</f>
        <v>2019</v>
      </c>
      <c r="AE164" s="225" t="n">
        <f aca="false">IF('Indicator Date'!AE164="","x",'Indicator Date'!AE164)</f>
        <v>2020</v>
      </c>
      <c r="AF164" s="225" t="n">
        <f aca="false">IF('Indicator Date'!AF164="","x",'Indicator Date'!AF164)</f>
        <v>2018</v>
      </c>
      <c r="AG164" s="225" t="n">
        <f aca="false">IF('Indicator Date'!AG164="","x",'Indicator Date'!AG164)</f>
        <v>2020</v>
      </c>
      <c r="AH164" s="225" t="n">
        <f aca="false">IF('Indicator Date'!AH164="","x",'Indicator Date'!AH164)</f>
        <v>2022</v>
      </c>
      <c r="AI164" s="225" t="n">
        <f aca="false">IF('Indicator Date'!AI164="","x",'Indicator Date'!AI164)</f>
        <v>2021</v>
      </c>
      <c r="AJ164" s="225" t="n">
        <f aca="false">IF('Indicator Date'!AJ164="","x",'Indicator Date'!AJ164)</f>
        <v>2021</v>
      </c>
      <c r="AK164" s="225" t="n">
        <f aca="false">IF('Indicator Date'!AK164="","x",'Indicator Date'!AK164)</f>
        <v>2019</v>
      </c>
      <c r="AL164" s="225" t="str">
        <f aca="false">IF('Indicator Date'!AL164="","x",RIGHT('Indicator Date'!AL164,4))</f>
        <v>x</v>
      </c>
      <c r="AM164" s="225" t="n">
        <f aca="false">IF('Indicator Date'!AM164="","x",'Indicator Date'!AM164)</f>
        <v>2022</v>
      </c>
      <c r="AN164" s="225" t="str">
        <f aca="false">IF('Indicator Date'!AN164="","x",'Indicator Date'!AN164)</f>
        <v>x</v>
      </c>
      <c r="AO164" s="225" t="str">
        <f aca="false">IF('Indicator Date'!AO164="","x",'Indicator Date'!AO164)</f>
        <v>x</v>
      </c>
      <c r="AP164" s="225" t="str">
        <f aca="false">IF('Indicator Date'!AP164="","x",'Indicator Date'!AP164)</f>
        <v>x</v>
      </c>
      <c r="AQ164" s="225" t="n">
        <f aca="false">IF('Indicator Date'!AQ164="","x",'Indicator Date'!AQ164)</f>
        <v>2020</v>
      </c>
      <c r="AR164" s="225" t="n">
        <f aca="false">IF('Indicator Date'!AR164="","x",'Indicator Date'!AR164)</f>
        <v>2020</v>
      </c>
      <c r="AS164" s="225" t="str">
        <f aca="false">IF('Indicator Date'!AS164="","x",'Indicator Date'!AS164)</f>
        <v>x</v>
      </c>
      <c r="AT164" s="225" t="n">
        <f aca="false">IF('Indicator Date'!AT164="","x",'Indicator Date'!AT164)</f>
        <v>2020</v>
      </c>
      <c r="AU164" s="225" t="n">
        <f aca="false">IF('Indicator Date'!AU164="","x",'Indicator Date'!AU164)</f>
        <v>2020</v>
      </c>
      <c r="AV164" s="225" t="n">
        <f aca="false">IF('Indicator Date'!AV164="","x",'Indicator Date'!AV164)</f>
        <v>2020</v>
      </c>
      <c r="AW164" s="225" t="str">
        <f aca="false">IF('Indicator Date'!AW164="","x",'Indicator Date'!AW164)</f>
        <v>x</v>
      </c>
      <c r="AX164" s="225" t="n">
        <f aca="false">IF('Indicator Date'!AX164="","x",'Indicator Date'!AX164)</f>
        <v>2020</v>
      </c>
      <c r="AY164" s="225" t="n">
        <f aca="false">IF('Indicator Date'!AY164="","x",'Indicator Date'!AY164)</f>
        <v>2019</v>
      </c>
      <c r="AZ164" s="225" t="n">
        <f aca="false">IF('Indicator Date'!AZ164="","x",'Indicator Date'!AZ164)</f>
        <v>2019</v>
      </c>
      <c r="BA164" s="225" t="n">
        <f aca="false">IF('Indicator Date'!BA164="","x",'Indicator Date'!BA164)</f>
        <v>2020</v>
      </c>
      <c r="BB164" s="225" t="n">
        <f aca="false">IF('Indicator Date'!BB164="","x",'Indicator Date'!BB164)</f>
        <v>2021</v>
      </c>
      <c r="BC164" s="225" t="n">
        <f aca="false">IF('Indicator Date'!BC164="","x",'Indicator Date'!BC164)</f>
        <v>2022</v>
      </c>
      <c r="BD164" s="225" t="n">
        <f aca="false">IF('Indicator Date'!BD164="","x",YEAR('Indicator Date'!BD164))</f>
        <v>2022</v>
      </c>
      <c r="BE164" s="225" t="n">
        <f aca="false">IF('Indicator Date'!BE164="","x",YEAR('Indicator Date'!BE164))</f>
        <v>2022</v>
      </c>
      <c r="BF164" s="225" t="n">
        <f aca="false">IF('Indicator Date'!BF164="","x",'Indicator Date'!BF164)</f>
        <v>2021</v>
      </c>
      <c r="BG164" s="225" t="n">
        <f aca="false">IF('Indicator Date'!BG164="","x",'Indicator Date'!BG164)</f>
        <v>2020</v>
      </c>
      <c r="BH164" s="225" t="n">
        <f aca="false">IF('Indicator Date'!BH164="","x",'Indicator Date'!BH164)</f>
        <v>2020</v>
      </c>
      <c r="BI164" s="225" t="n">
        <f aca="false">IF('Indicator Date'!BI164="","x",'Indicator Date'!BI164)</f>
        <v>2015</v>
      </c>
      <c r="BJ164" s="225" t="n">
        <f aca="false">IF('Indicator Date'!BJ164="","x",'Indicator Date'!BJ164)</f>
        <v>2020</v>
      </c>
      <c r="BK164" s="225" t="n">
        <f aca="false">IF('Indicator Date'!BK164="","x",'Indicator Date'!BK164)</f>
        <v>2021</v>
      </c>
      <c r="BL164" s="225" t="n">
        <f aca="false">IF('Indicator Date'!BL164="","x",'Indicator Date'!BL164)</f>
        <v>2020</v>
      </c>
      <c r="BM164" s="225" t="n">
        <f aca="false">IF('Indicator Date'!BM164="","x",'Indicator Date'!BM164)</f>
        <v>2020</v>
      </c>
      <c r="BN164" s="225" t="n">
        <f aca="false">IF('Indicator Date'!BN164="","x",'Indicator Date'!BN164)</f>
        <v>2020</v>
      </c>
      <c r="BO164" s="225" t="n">
        <f aca="false">IF('Indicator Date'!BO164="","x",'Indicator Date'!BO164)</f>
        <v>2020</v>
      </c>
      <c r="BP164" s="225" t="n">
        <f aca="false">IF('Indicator Date'!BP164="","x",'Indicator Date'!BP164)</f>
        <v>2014</v>
      </c>
      <c r="BQ164" s="225" t="n">
        <f aca="false">IF('Indicator Date'!BQ164="","x",'Indicator Date'!BQ164)</f>
        <v>2020</v>
      </c>
      <c r="BR164" s="225" t="n">
        <f aca="false">IF('Indicator Date'!BR164="","x",'Indicator Date'!BR164)</f>
        <v>2020</v>
      </c>
      <c r="BS164" s="225" t="n">
        <f aca="false">IF('Indicator Date'!BS164="","x",'Indicator Date'!BS164)</f>
        <v>2016</v>
      </c>
      <c r="BT164" s="225" t="n">
        <f aca="false">IF('Indicator Date'!BT164="","x",'Indicator Date'!BT164)</f>
        <v>2020</v>
      </c>
      <c r="BU164" s="225" t="n">
        <f aca="false">IF('Indicator Date'!BU164="","x",'Indicator Date'!BU164)</f>
        <v>2020</v>
      </c>
      <c r="BV164" s="225" t="n">
        <f aca="false">IF('Indicator Date'!BV164="","x",'Indicator Date'!BV164)</f>
        <v>2020</v>
      </c>
      <c r="BW164" s="225" t="n">
        <f aca="false">IF('Indicator Date'!BW164="","x",'Indicator Date'!BW164)</f>
        <v>2019</v>
      </c>
      <c r="BX164" s="225" t="n">
        <f aca="false">IF('Indicator Date'!BX164="","x",'Indicator Date'!BX164)</f>
        <v>2017</v>
      </c>
      <c r="BY164" s="225" t="n">
        <f aca="false">IF('Indicator Date'!BY164="","x",'Indicator Date'!BY164)</f>
        <v>2020</v>
      </c>
      <c r="BZ164" s="225" t="n">
        <f aca="false">IF('Indicator Date'!BZ164="","x",'Indicator Date'!BZ164)</f>
        <v>2021</v>
      </c>
      <c r="CA164" s="225" t="n">
        <f aca="false">IF('Indicator Date'!CA164="","x",'Indicator Date'!CA164)</f>
        <v>2015</v>
      </c>
    </row>
    <row r="165" customFormat="false" ht="14.5" hidden="false" customHeight="false" outlineLevel="0" collapsed="false">
      <c r="A165" s="178" t="str">
        <f aca="false">'Indicator Data'!A167</f>
        <v>Sri Lanka</v>
      </c>
      <c r="B165" s="220" t="str">
        <f aca="false">'Indicator Data'!B167</f>
        <v>LKA</v>
      </c>
      <c r="C165" s="225" t="n">
        <f aca="false">IF('Indicator Date'!C165="","x",'Indicator Date'!C165)</f>
        <v>2015</v>
      </c>
      <c r="D165" s="225" t="n">
        <f aca="false">IF('Indicator Date'!D165="","x",'Indicator Date'!D165)</f>
        <v>2015</v>
      </c>
      <c r="E165" s="225" t="n">
        <f aca="false">IF('Indicator Date'!E165="","x",'Indicator Date'!E165)</f>
        <v>2015</v>
      </c>
      <c r="F165" s="225" t="n">
        <f aca="false">IF('Indicator Date'!F165="","x",'Indicator Date'!F165)</f>
        <v>2015</v>
      </c>
      <c r="G165" s="225" t="n">
        <f aca="false">IF('Indicator Date'!G165="","x",'Indicator Date'!G165)</f>
        <v>2015</v>
      </c>
      <c r="H165" s="225" t="n">
        <f aca="false">IF('Indicator Date'!H165="","x",'Indicator Date'!H165)</f>
        <v>2015</v>
      </c>
      <c r="I165" s="225" t="n">
        <f aca="false">IF('Indicator Date'!I165="","x",'Indicator Date'!I165)</f>
        <v>2015</v>
      </c>
      <c r="J165" s="225" t="n">
        <f aca="false">IF('Indicator Date'!J165="","x",'Indicator Date'!J165)</f>
        <v>2021</v>
      </c>
      <c r="K165" s="225" t="n">
        <f aca="false">IF('Indicator Date'!K165="","x",'Indicator Date'!K165)</f>
        <v>2021</v>
      </c>
      <c r="L165" s="225" t="n">
        <f aca="false">IF('Indicator Date'!L165="","x",'Indicator Date'!L165)</f>
        <v>2020</v>
      </c>
      <c r="M165" s="225" t="n">
        <f aca="false">IF('Indicator Date'!M165="","x",'Indicator Date'!M165)</f>
        <v>2015</v>
      </c>
      <c r="N165" s="225" t="n">
        <f aca="false">IF('Indicator Date'!N165="","x",'Indicator Date'!N165)</f>
        <v>2015</v>
      </c>
      <c r="O165" s="225" t="n">
        <f aca="false">IF('Indicator Date'!O165="","x",'Indicator Date'!O165)</f>
        <v>2015</v>
      </c>
      <c r="P165" s="225" t="n">
        <f aca="false">IF('Indicator Date'!P165="","x",'Indicator Date'!P165)</f>
        <v>2015</v>
      </c>
      <c r="Q165" s="225" t="n">
        <f aca="false">IF('Indicator Date'!Q165="","x",'Indicator Date'!Q165)</f>
        <v>2020</v>
      </c>
      <c r="R165" s="225" t="n">
        <f aca="false">IF('Indicator Date'!R165="","x",'Indicator Date'!R165)</f>
        <v>2020</v>
      </c>
      <c r="S165" s="225" t="n">
        <f aca="false">IF('Indicator Date'!S165="","x",'Indicator Date'!S165)</f>
        <v>2020</v>
      </c>
      <c r="T165" s="225" t="n">
        <f aca="false">IF('Indicator Date'!T165="","x",'Indicator Date'!T165)</f>
        <v>2020</v>
      </c>
      <c r="U165" s="225" t="n">
        <f aca="false">IF('Indicator Date'!U165="","x",'Indicator Date'!U165)</f>
        <v>2015</v>
      </c>
      <c r="V165" s="225" t="n">
        <f aca="false">IF('Indicator Date'!V165="","x",'Indicator Date'!V165)</f>
        <v>2015</v>
      </c>
      <c r="W165" s="225" t="n">
        <f aca="false">IF('Indicator Date'!W165="","x",'Indicator Date'!W165)</f>
        <v>2015</v>
      </c>
      <c r="X165" s="225" t="n">
        <f aca="false">IF('Indicator Date'!X165="","x",'Indicator Date'!X165)</f>
        <v>2020</v>
      </c>
      <c r="Y165" s="225" t="n">
        <f aca="false">IF('Indicator Date'!Y165="","x",'Indicator Date'!Y165)</f>
        <v>2020</v>
      </c>
      <c r="Z165" s="225" t="n">
        <f aca="false">IF('Indicator Date'!Z165="","x",'Indicator Date'!Z165)</f>
        <v>2020</v>
      </c>
      <c r="AA165" s="225" t="str">
        <f aca="false">IF('Indicator Date'!AA165="","x",'Indicator Date'!AA165)</f>
        <v>x</v>
      </c>
      <c r="AB165" s="225" t="n">
        <f aca="false">IF('Indicator Date'!AB165="","x",'Indicator Date'!AB165)</f>
        <v>2020</v>
      </c>
      <c r="AC165" s="225" t="str">
        <f aca="false">IF('Indicator Date'!AC165="","x",'Indicator Date'!AC165)</f>
        <v>x</v>
      </c>
      <c r="AD165" s="225" t="n">
        <f aca="false">IF('Indicator Date'!AD165="","x",'Indicator Date'!AD165)</f>
        <v>2018</v>
      </c>
      <c r="AE165" s="225" t="n">
        <f aca="false">IF('Indicator Date'!AE165="","x",'Indicator Date'!AE165)</f>
        <v>2020</v>
      </c>
      <c r="AF165" s="225" t="str">
        <f aca="false">IF('Indicator Date'!AF165="","x",'Indicator Date'!AF165)</f>
        <v>x</v>
      </c>
      <c r="AG165" s="225" t="n">
        <f aca="false">IF('Indicator Date'!AG165="","x",'Indicator Date'!AG165)</f>
        <v>2020</v>
      </c>
      <c r="AH165" s="225" t="n">
        <f aca="false">IF('Indicator Date'!AH165="","x",'Indicator Date'!AH165)</f>
        <v>2022</v>
      </c>
      <c r="AI165" s="225" t="n">
        <f aca="false">IF('Indicator Date'!AI165="","x",'Indicator Date'!AI165)</f>
        <v>2021</v>
      </c>
      <c r="AJ165" s="225" t="n">
        <f aca="false">IF('Indicator Date'!AJ165="","x",'Indicator Date'!AJ165)</f>
        <v>2021</v>
      </c>
      <c r="AK165" s="225" t="n">
        <f aca="false">IF('Indicator Date'!AK165="","x",'Indicator Date'!AK165)</f>
        <v>2019</v>
      </c>
      <c r="AL165" s="225" t="str">
        <f aca="false">IF('Indicator Date'!AL165="","x",RIGHT('Indicator Date'!AL165,4))</f>
        <v>2016</v>
      </c>
      <c r="AM165" s="225" t="n">
        <f aca="false">IF('Indicator Date'!AM165="","x",'Indicator Date'!AM165)</f>
        <v>2022</v>
      </c>
      <c r="AN165" s="225" t="n">
        <f aca="false">IF('Indicator Date'!AN165="","x",'Indicator Date'!AN165)</f>
        <v>2019</v>
      </c>
      <c r="AO165" s="225" t="n">
        <f aca="false">IF('Indicator Date'!AO165="","x",'Indicator Date'!AO165)</f>
        <v>2020</v>
      </c>
      <c r="AP165" s="225" t="n">
        <f aca="false">IF('Indicator Date'!AP165="","x",'Indicator Date'!AP165)</f>
        <v>2020</v>
      </c>
      <c r="AQ165" s="225" t="n">
        <f aca="false">IF('Indicator Date'!AQ165="","x",'Indicator Date'!AQ165)</f>
        <v>2020</v>
      </c>
      <c r="AR165" s="225" t="n">
        <f aca="false">IF('Indicator Date'!AR165="","x",'Indicator Date'!AR165)</f>
        <v>2020</v>
      </c>
      <c r="AS165" s="225" t="n">
        <f aca="false">IF('Indicator Date'!AS165="","x",'Indicator Date'!AS165)</f>
        <v>2016</v>
      </c>
      <c r="AT165" s="225" t="n">
        <f aca="false">IF('Indicator Date'!AT165="","x",'Indicator Date'!AT165)</f>
        <v>2020</v>
      </c>
      <c r="AU165" s="225" t="n">
        <f aca="false">IF('Indicator Date'!AU165="","x",'Indicator Date'!AU165)</f>
        <v>2020</v>
      </c>
      <c r="AV165" s="225" t="n">
        <f aca="false">IF('Indicator Date'!AV165="","x",'Indicator Date'!AV165)</f>
        <v>2020</v>
      </c>
      <c r="AW165" s="225" t="n">
        <f aca="false">IF('Indicator Date'!AW165="","x",'Indicator Date'!AW165)</f>
        <v>2020</v>
      </c>
      <c r="AX165" s="225" t="n">
        <f aca="false">IF('Indicator Date'!AX165="","x",'Indicator Date'!AX165)</f>
        <v>2020</v>
      </c>
      <c r="AY165" s="225" t="n">
        <f aca="false">IF('Indicator Date'!AY165="","x",'Indicator Date'!AY165)</f>
        <v>2019</v>
      </c>
      <c r="AZ165" s="225" t="n">
        <f aca="false">IF('Indicator Date'!AZ165="","x",'Indicator Date'!AZ165)</f>
        <v>2016</v>
      </c>
      <c r="BA165" s="225" t="n">
        <f aca="false">IF('Indicator Date'!BA165="","x",'Indicator Date'!BA165)</f>
        <v>2020</v>
      </c>
      <c r="BB165" s="225" t="n">
        <f aca="false">IF('Indicator Date'!BB165="","x",'Indicator Date'!BB165)</f>
        <v>2021</v>
      </c>
      <c r="BC165" s="225" t="n">
        <f aca="false">IF('Indicator Date'!BC165="","x",'Indicator Date'!BC165)</f>
        <v>2022</v>
      </c>
      <c r="BD165" s="225" t="n">
        <f aca="false">IF('Indicator Date'!BD165="","x",YEAR('Indicator Date'!BD165))</f>
        <v>2022</v>
      </c>
      <c r="BE165" s="225" t="n">
        <f aca="false">IF('Indicator Date'!BE165="","x",YEAR('Indicator Date'!BE165))</f>
        <v>2021</v>
      </c>
      <c r="BF165" s="225" t="n">
        <f aca="false">IF('Indicator Date'!BF165="","x",'Indicator Date'!BF165)</f>
        <v>2021</v>
      </c>
      <c r="BG165" s="225" t="n">
        <f aca="false">IF('Indicator Date'!BG165="","x",'Indicator Date'!BG165)</f>
        <v>2020</v>
      </c>
      <c r="BH165" s="225" t="n">
        <f aca="false">IF('Indicator Date'!BH165="","x",'Indicator Date'!BH165)</f>
        <v>2020</v>
      </c>
      <c r="BI165" s="225" t="n">
        <f aca="false">IF('Indicator Date'!BI165="","x",'Indicator Date'!BI165)</f>
        <v>2015</v>
      </c>
      <c r="BJ165" s="225" t="n">
        <f aca="false">IF('Indicator Date'!BJ165="","x",'Indicator Date'!BJ165)</f>
        <v>2020</v>
      </c>
      <c r="BK165" s="225" t="n">
        <f aca="false">IF('Indicator Date'!BK165="","x",'Indicator Date'!BK165)</f>
        <v>2021</v>
      </c>
      <c r="BL165" s="225" t="n">
        <f aca="false">IF('Indicator Date'!BL165="","x",'Indicator Date'!BL165)</f>
        <v>2020</v>
      </c>
      <c r="BM165" s="225" t="n">
        <f aca="false">IF('Indicator Date'!BM165="","x",'Indicator Date'!BM165)</f>
        <v>2020</v>
      </c>
      <c r="BN165" s="225" t="n">
        <f aca="false">IF('Indicator Date'!BN165="","x",'Indicator Date'!BN165)</f>
        <v>2020</v>
      </c>
      <c r="BO165" s="225" t="n">
        <f aca="false">IF('Indicator Date'!BO165="","x",'Indicator Date'!BO165)</f>
        <v>2020</v>
      </c>
      <c r="BP165" s="225" t="n">
        <f aca="false">IF('Indicator Date'!BP165="","x",'Indicator Date'!BP165)</f>
        <v>2014</v>
      </c>
      <c r="BQ165" s="225" t="n">
        <f aca="false">IF('Indicator Date'!BQ165="","x",'Indicator Date'!BQ165)</f>
        <v>2020</v>
      </c>
      <c r="BR165" s="225" t="n">
        <f aca="false">IF('Indicator Date'!BR165="","x",'Indicator Date'!BR165)</f>
        <v>2020</v>
      </c>
      <c r="BS165" s="225" t="n">
        <f aca="false">IF('Indicator Date'!BS165="","x",'Indicator Date'!BS165)</f>
        <v>2017</v>
      </c>
      <c r="BT165" s="225" t="n">
        <f aca="false">IF('Indicator Date'!BT165="","x",'Indicator Date'!BT165)</f>
        <v>2020</v>
      </c>
      <c r="BU165" s="225" t="n">
        <f aca="false">IF('Indicator Date'!BU165="","x",'Indicator Date'!BU165)</f>
        <v>2020</v>
      </c>
      <c r="BV165" s="225" t="str">
        <f aca="false">IF('Indicator Date'!BV165="","x",'Indicator Date'!BV165)</f>
        <v>x</v>
      </c>
      <c r="BW165" s="225" t="n">
        <f aca="false">IF('Indicator Date'!BW165="","x",'Indicator Date'!BW165)</f>
        <v>2019</v>
      </c>
      <c r="BX165" s="225" t="n">
        <f aca="false">IF('Indicator Date'!BX165="","x",'Indicator Date'!BX165)</f>
        <v>2017</v>
      </c>
      <c r="BY165" s="225" t="n">
        <f aca="false">IF('Indicator Date'!BY165="","x",'Indicator Date'!BY165)</f>
        <v>2020</v>
      </c>
      <c r="BZ165" s="225" t="n">
        <f aca="false">IF('Indicator Date'!BZ165="","x",'Indicator Date'!BZ165)</f>
        <v>2021</v>
      </c>
      <c r="CA165" s="225" t="n">
        <f aca="false">IF('Indicator Date'!CA165="","x",'Indicator Date'!CA165)</f>
        <v>2015</v>
      </c>
    </row>
    <row r="166" customFormat="false" ht="14.5" hidden="false" customHeight="false" outlineLevel="0" collapsed="false">
      <c r="A166" s="178" t="str">
        <f aca="false">'Indicator Data'!A168</f>
        <v>Sudan</v>
      </c>
      <c r="B166" s="220" t="str">
        <f aca="false">'Indicator Data'!B168</f>
        <v>SDN</v>
      </c>
      <c r="C166" s="225" t="n">
        <f aca="false">IF('Indicator Date'!C166="","x",'Indicator Date'!C166)</f>
        <v>2015</v>
      </c>
      <c r="D166" s="225" t="n">
        <f aca="false">IF('Indicator Date'!D166="","x",'Indicator Date'!D166)</f>
        <v>2015</v>
      </c>
      <c r="E166" s="225" t="n">
        <f aca="false">IF('Indicator Date'!E166="","x",'Indicator Date'!E166)</f>
        <v>2015</v>
      </c>
      <c r="F166" s="225" t="n">
        <f aca="false">IF('Indicator Date'!F166="","x",'Indicator Date'!F166)</f>
        <v>2015</v>
      </c>
      <c r="G166" s="225" t="n">
        <f aca="false">IF('Indicator Date'!G166="","x",'Indicator Date'!G166)</f>
        <v>2015</v>
      </c>
      <c r="H166" s="225" t="n">
        <f aca="false">IF('Indicator Date'!H166="","x",'Indicator Date'!H166)</f>
        <v>2015</v>
      </c>
      <c r="I166" s="225" t="n">
        <f aca="false">IF('Indicator Date'!I166="","x",'Indicator Date'!I166)</f>
        <v>2015</v>
      </c>
      <c r="J166" s="225" t="n">
        <f aca="false">IF('Indicator Date'!J166="","x",'Indicator Date'!J166)</f>
        <v>2021</v>
      </c>
      <c r="K166" s="225" t="n">
        <f aca="false">IF('Indicator Date'!K166="","x",'Indicator Date'!K166)</f>
        <v>2021</v>
      </c>
      <c r="L166" s="225" t="n">
        <f aca="false">IF('Indicator Date'!L166="","x",'Indicator Date'!L166)</f>
        <v>2020</v>
      </c>
      <c r="M166" s="225" t="n">
        <f aca="false">IF('Indicator Date'!M166="","x",'Indicator Date'!M166)</f>
        <v>2015</v>
      </c>
      <c r="N166" s="225" t="n">
        <f aca="false">IF('Indicator Date'!N166="","x",'Indicator Date'!N166)</f>
        <v>2015</v>
      </c>
      <c r="O166" s="225" t="n">
        <f aca="false">IF('Indicator Date'!O166="","x",'Indicator Date'!O166)</f>
        <v>2015</v>
      </c>
      <c r="P166" s="225" t="n">
        <f aca="false">IF('Indicator Date'!P166="","x",'Indicator Date'!P166)</f>
        <v>2015</v>
      </c>
      <c r="Q166" s="225" t="n">
        <f aca="false">IF('Indicator Date'!Q166="","x",'Indicator Date'!Q166)</f>
        <v>2020</v>
      </c>
      <c r="R166" s="225" t="n">
        <f aca="false">IF('Indicator Date'!R166="","x",'Indicator Date'!R166)</f>
        <v>2020</v>
      </c>
      <c r="S166" s="225" t="n">
        <f aca="false">IF('Indicator Date'!S166="","x",'Indicator Date'!S166)</f>
        <v>2020</v>
      </c>
      <c r="T166" s="225" t="n">
        <f aca="false">IF('Indicator Date'!T166="","x",'Indicator Date'!T166)</f>
        <v>2020</v>
      </c>
      <c r="U166" s="225" t="n">
        <f aca="false">IF('Indicator Date'!U166="","x",'Indicator Date'!U166)</f>
        <v>2015</v>
      </c>
      <c r="V166" s="225" t="n">
        <f aca="false">IF('Indicator Date'!V166="","x",'Indicator Date'!V166)</f>
        <v>2015</v>
      </c>
      <c r="W166" s="225" t="n">
        <f aca="false">IF('Indicator Date'!W166="","x",'Indicator Date'!W166)</f>
        <v>2015</v>
      </c>
      <c r="X166" s="225" t="n">
        <f aca="false">IF('Indicator Date'!X166="","x",'Indicator Date'!X166)</f>
        <v>2020</v>
      </c>
      <c r="Y166" s="225" t="n">
        <f aca="false">IF('Indicator Date'!Y166="","x",'Indicator Date'!Y166)</f>
        <v>2020</v>
      </c>
      <c r="Z166" s="225" t="n">
        <f aca="false">IF('Indicator Date'!Z166="","x",'Indicator Date'!Z166)</f>
        <v>2020</v>
      </c>
      <c r="AA166" s="225" t="n">
        <f aca="false">IF('Indicator Date'!AA166="","x",'Indicator Date'!AA166)</f>
        <v>2008</v>
      </c>
      <c r="AB166" s="225" t="n">
        <f aca="false">IF('Indicator Date'!AB166="","x",'Indicator Date'!AB166)</f>
        <v>2020</v>
      </c>
      <c r="AC166" s="225" t="n">
        <f aca="false">IF('Indicator Date'!AC166="","x",'Indicator Date'!AC166)</f>
        <v>2020</v>
      </c>
      <c r="AD166" s="225" t="n">
        <f aca="false">IF('Indicator Date'!AD166="","x",'Indicator Date'!AD166)</f>
        <v>2019</v>
      </c>
      <c r="AE166" s="225" t="n">
        <f aca="false">IF('Indicator Date'!AE166="","x",'Indicator Date'!AE166)</f>
        <v>2020</v>
      </c>
      <c r="AF166" s="225" t="n">
        <f aca="false">IF('Indicator Date'!AF166="","x",'Indicator Date'!AF166)</f>
        <v>2018</v>
      </c>
      <c r="AG166" s="225" t="n">
        <f aca="false">IF('Indicator Date'!AG166="","x",'Indicator Date'!AG166)</f>
        <v>2020</v>
      </c>
      <c r="AH166" s="225" t="n">
        <f aca="false">IF('Indicator Date'!AH166="","x",'Indicator Date'!AH166)</f>
        <v>2022</v>
      </c>
      <c r="AI166" s="225" t="n">
        <f aca="false">IF('Indicator Date'!AI166="","x",'Indicator Date'!AI166)</f>
        <v>2021</v>
      </c>
      <c r="AJ166" s="225" t="n">
        <f aca="false">IF('Indicator Date'!AJ166="","x",'Indicator Date'!AJ166)</f>
        <v>2021</v>
      </c>
      <c r="AK166" s="225" t="n">
        <f aca="false">IF('Indicator Date'!AK166="","x",'Indicator Date'!AK166)</f>
        <v>2019</v>
      </c>
      <c r="AL166" s="225" t="str">
        <f aca="false">IF('Indicator Date'!AL166="","x",RIGHT('Indicator Date'!AL166,4))</f>
        <v>2014</v>
      </c>
      <c r="AM166" s="225" t="n">
        <f aca="false">IF('Indicator Date'!AM166="","x",'Indicator Date'!AM166)</f>
        <v>2022</v>
      </c>
      <c r="AN166" s="225" t="n">
        <f aca="false">IF('Indicator Date'!AN166="","x",'Indicator Date'!AN166)</f>
        <v>2019</v>
      </c>
      <c r="AO166" s="225" t="n">
        <f aca="false">IF('Indicator Date'!AO166="","x",'Indicator Date'!AO166)</f>
        <v>2020</v>
      </c>
      <c r="AP166" s="225" t="n">
        <f aca="false">IF('Indicator Date'!AP166="","x",'Indicator Date'!AP166)</f>
        <v>2020</v>
      </c>
      <c r="AQ166" s="225" t="n">
        <f aca="false">IF('Indicator Date'!AQ166="","x",'Indicator Date'!AQ166)</f>
        <v>2020</v>
      </c>
      <c r="AR166" s="225" t="n">
        <f aca="false">IF('Indicator Date'!AR166="","x",'Indicator Date'!AR166)</f>
        <v>2020</v>
      </c>
      <c r="AS166" s="225" t="n">
        <f aca="false">IF('Indicator Date'!AS166="","x",'Indicator Date'!AS166)</f>
        <v>2014</v>
      </c>
      <c r="AT166" s="225" t="n">
        <f aca="false">IF('Indicator Date'!AT166="","x",'Indicator Date'!AT166)</f>
        <v>2020</v>
      </c>
      <c r="AU166" s="225" t="n">
        <f aca="false">IF('Indicator Date'!AU166="","x",'Indicator Date'!AU166)</f>
        <v>2020</v>
      </c>
      <c r="AV166" s="225" t="n">
        <f aca="false">IF('Indicator Date'!AV166="","x",'Indicator Date'!AV166)</f>
        <v>2020</v>
      </c>
      <c r="AW166" s="225" t="n">
        <f aca="false">IF('Indicator Date'!AW166="","x",'Indicator Date'!AW166)</f>
        <v>2020</v>
      </c>
      <c r="AX166" s="225" t="n">
        <f aca="false">IF('Indicator Date'!AX166="","x",'Indicator Date'!AX166)</f>
        <v>2020</v>
      </c>
      <c r="AY166" s="225" t="n">
        <f aca="false">IF('Indicator Date'!AY166="","x",'Indicator Date'!AY166)</f>
        <v>2019</v>
      </c>
      <c r="AZ166" s="225" t="n">
        <f aca="false">IF('Indicator Date'!AZ166="","x",'Indicator Date'!AZ166)</f>
        <v>2014</v>
      </c>
      <c r="BA166" s="225" t="n">
        <f aca="false">IF('Indicator Date'!BA166="","x",'Indicator Date'!BA166)</f>
        <v>2020</v>
      </c>
      <c r="BB166" s="225" t="n">
        <f aca="false">IF('Indicator Date'!BB166="","x",'Indicator Date'!BB166)</f>
        <v>2021</v>
      </c>
      <c r="BC166" s="225" t="n">
        <f aca="false">IF('Indicator Date'!BC166="","x",'Indicator Date'!BC166)</f>
        <v>2022</v>
      </c>
      <c r="BD166" s="225" t="n">
        <f aca="false">IF('Indicator Date'!BD166="","x",YEAR('Indicator Date'!BD166))</f>
        <v>2022</v>
      </c>
      <c r="BE166" s="225" t="n">
        <f aca="false">IF('Indicator Date'!BE166="","x",YEAR('Indicator Date'!BE166))</f>
        <v>2022</v>
      </c>
      <c r="BF166" s="225" t="n">
        <f aca="false">IF('Indicator Date'!BF166="","x",'Indicator Date'!BF166)</f>
        <v>2021</v>
      </c>
      <c r="BG166" s="225" t="n">
        <f aca="false">IF('Indicator Date'!BG166="","x",'Indicator Date'!BG166)</f>
        <v>2020</v>
      </c>
      <c r="BH166" s="225" t="n">
        <f aca="false">IF('Indicator Date'!BH166="","x",'Indicator Date'!BH166)</f>
        <v>2020</v>
      </c>
      <c r="BI166" s="225" t="n">
        <f aca="false">IF('Indicator Date'!BI166="","x",'Indicator Date'!BI166)</f>
        <v>2013</v>
      </c>
      <c r="BJ166" s="225" t="n">
        <f aca="false">IF('Indicator Date'!BJ166="","x",'Indicator Date'!BJ166)</f>
        <v>2020</v>
      </c>
      <c r="BK166" s="225" t="n">
        <f aca="false">IF('Indicator Date'!BK166="","x",'Indicator Date'!BK166)</f>
        <v>2021</v>
      </c>
      <c r="BL166" s="225" t="n">
        <f aca="false">IF('Indicator Date'!BL166="","x",'Indicator Date'!BL166)</f>
        <v>2020</v>
      </c>
      <c r="BM166" s="225" t="n">
        <f aca="false">IF('Indicator Date'!BM166="","x",'Indicator Date'!BM166)</f>
        <v>2018</v>
      </c>
      <c r="BN166" s="225" t="n">
        <f aca="false">IF('Indicator Date'!BN166="","x",'Indicator Date'!BN166)</f>
        <v>2020</v>
      </c>
      <c r="BO166" s="225" t="n">
        <f aca="false">IF('Indicator Date'!BO166="","x",'Indicator Date'!BO166)</f>
        <v>2020</v>
      </c>
      <c r="BP166" s="225" t="n">
        <f aca="false">IF('Indicator Date'!BP166="","x",'Indicator Date'!BP166)</f>
        <v>2014</v>
      </c>
      <c r="BQ166" s="225" t="n">
        <f aca="false">IF('Indicator Date'!BQ166="","x",'Indicator Date'!BQ166)</f>
        <v>2020</v>
      </c>
      <c r="BR166" s="225" t="n">
        <f aca="false">IF('Indicator Date'!BR166="","x",'Indicator Date'!BR166)</f>
        <v>2020</v>
      </c>
      <c r="BS166" s="225" t="n">
        <f aca="false">IF('Indicator Date'!BS166="","x",'Indicator Date'!BS166)</f>
        <v>2015</v>
      </c>
      <c r="BT166" s="225" t="n">
        <f aca="false">IF('Indicator Date'!BT166="","x",'Indicator Date'!BT166)</f>
        <v>2020</v>
      </c>
      <c r="BU166" s="225" t="n">
        <f aca="false">IF('Indicator Date'!BU166="","x",'Indicator Date'!BU166)</f>
        <v>2020</v>
      </c>
      <c r="BV166" s="225" t="n">
        <f aca="false">IF('Indicator Date'!BV166="","x",'Indicator Date'!BV166)</f>
        <v>2020</v>
      </c>
      <c r="BW166" s="225" t="n">
        <f aca="false">IF('Indicator Date'!BW166="","x",'Indicator Date'!BW166)</f>
        <v>2019</v>
      </c>
      <c r="BX166" s="225" t="n">
        <f aca="false">IF('Indicator Date'!BX166="","x",'Indicator Date'!BX166)</f>
        <v>2017</v>
      </c>
      <c r="BY166" s="225" t="n">
        <f aca="false">IF('Indicator Date'!BY166="","x",'Indicator Date'!BY166)</f>
        <v>2020</v>
      </c>
      <c r="BZ166" s="225" t="n">
        <f aca="false">IF('Indicator Date'!BZ166="","x",'Indicator Date'!BZ166)</f>
        <v>2021</v>
      </c>
      <c r="CA166" s="225" t="n">
        <f aca="false">IF('Indicator Date'!CA166="","x",'Indicator Date'!CA166)</f>
        <v>2015</v>
      </c>
    </row>
    <row r="167" customFormat="false" ht="14.5" hidden="false" customHeight="false" outlineLevel="0" collapsed="false">
      <c r="A167" s="178" t="str">
        <f aca="false">'Indicator Data'!A169</f>
        <v>Suriname</v>
      </c>
      <c r="B167" s="220" t="str">
        <f aca="false">'Indicator Data'!B169</f>
        <v>SUR</v>
      </c>
      <c r="C167" s="225" t="n">
        <f aca="false">IF('Indicator Date'!C167="","x",'Indicator Date'!C167)</f>
        <v>2015</v>
      </c>
      <c r="D167" s="225" t="n">
        <f aca="false">IF('Indicator Date'!D167="","x",'Indicator Date'!D167)</f>
        <v>2015</v>
      </c>
      <c r="E167" s="225" t="n">
        <f aca="false">IF('Indicator Date'!E167="","x",'Indicator Date'!E167)</f>
        <v>2015</v>
      </c>
      <c r="F167" s="225" t="n">
        <f aca="false">IF('Indicator Date'!F167="","x",'Indicator Date'!F167)</f>
        <v>2015</v>
      </c>
      <c r="G167" s="225" t="n">
        <f aca="false">IF('Indicator Date'!G167="","x",'Indicator Date'!G167)</f>
        <v>2015</v>
      </c>
      <c r="H167" s="225" t="n">
        <f aca="false">IF('Indicator Date'!H167="","x",'Indicator Date'!H167)</f>
        <v>2015</v>
      </c>
      <c r="I167" s="225" t="n">
        <f aca="false">IF('Indicator Date'!I167="","x",'Indicator Date'!I167)</f>
        <v>2015</v>
      </c>
      <c r="J167" s="225" t="n">
        <f aca="false">IF('Indicator Date'!J167="","x",'Indicator Date'!J167)</f>
        <v>2021</v>
      </c>
      <c r="K167" s="225" t="n">
        <f aca="false">IF('Indicator Date'!K167="","x",'Indicator Date'!K167)</f>
        <v>2021</v>
      </c>
      <c r="L167" s="225" t="n">
        <f aca="false">IF('Indicator Date'!L167="","x",'Indicator Date'!L167)</f>
        <v>2020</v>
      </c>
      <c r="M167" s="225" t="n">
        <f aca="false">IF('Indicator Date'!M167="","x",'Indicator Date'!M167)</f>
        <v>2015</v>
      </c>
      <c r="N167" s="225" t="n">
        <f aca="false">IF('Indicator Date'!N167="","x",'Indicator Date'!N167)</f>
        <v>2015</v>
      </c>
      <c r="O167" s="225" t="n">
        <f aca="false">IF('Indicator Date'!O167="","x",'Indicator Date'!O167)</f>
        <v>2015</v>
      </c>
      <c r="P167" s="225" t="n">
        <f aca="false">IF('Indicator Date'!P167="","x",'Indicator Date'!P167)</f>
        <v>2015</v>
      </c>
      <c r="Q167" s="225" t="n">
        <f aca="false">IF('Indicator Date'!Q167="","x",'Indicator Date'!Q167)</f>
        <v>2020</v>
      </c>
      <c r="R167" s="225" t="n">
        <f aca="false">IF('Indicator Date'!R167="","x",'Indicator Date'!R167)</f>
        <v>2020</v>
      </c>
      <c r="S167" s="225" t="n">
        <f aca="false">IF('Indicator Date'!S167="","x",'Indicator Date'!S167)</f>
        <v>2020</v>
      </c>
      <c r="T167" s="225" t="n">
        <f aca="false">IF('Indicator Date'!T167="","x",'Indicator Date'!T167)</f>
        <v>2020</v>
      </c>
      <c r="U167" s="225" t="n">
        <f aca="false">IF('Indicator Date'!U167="","x",'Indicator Date'!U167)</f>
        <v>2015</v>
      </c>
      <c r="V167" s="225" t="n">
        <f aca="false">IF('Indicator Date'!V167="","x",'Indicator Date'!V167)</f>
        <v>2015</v>
      </c>
      <c r="W167" s="225" t="n">
        <f aca="false">IF('Indicator Date'!W167="","x",'Indicator Date'!W167)</f>
        <v>2015</v>
      </c>
      <c r="X167" s="225" t="n">
        <f aca="false">IF('Indicator Date'!X167="","x",'Indicator Date'!X167)</f>
        <v>2020</v>
      </c>
      <c r="Y167" s="225" t="n">
        <f aca="false">IF('Indicator Date'!Y167="","x",'Indicator Date'!Y167)</f>
        <v>2020</v>
      </c>
      <c r="Z167" s="225" t="n">
        <f aca="false">IF('Indicator Date'!Z167="","x",'Indicator Date'!Z167)</f>
        <v>2020</v>
      </c>
      <c r="AA167" s="225" t="n">
        <f aca="false">IF('Indicator Date'!AA167="","x",'Indicator Date'!AA167)</f>
        <v>2004</v>
      </c>
      <c r="AB167" s="225" t="n">
        <f aca="false">IF('Indicator Date'!AB167="","x",'Indicator Date'!AB167)</f>
        <v>2020</v>
      </c>
      <c r="AC167" s="225" t="n">
        <f aca="false">IF('Indicator Date'!AC167="","x",'Indicator Date'!AC167)</f>
        <v>2020</v>
      </c>
      <c r="AD167" s="225" t="n">
        <f aca="false">IF('Indicator Date'!AD167="","x",'Indicator Date'!AD167)</f>
        <v>2018</v>
      </c>
      <c r="AE167" s="225" t="n">
        <f aca="false">IF('Indicator Date'!AE167="","x",'Indicator Date'!AE167)</f>
        <v>2020</v>
      </c>
      <c r="AF167" s="225" t="n">
        <f aca="false">IF('Indicator Date'!AF167="","x",'Indicator Date'!AF167)</f>
        <v>2018</v>
      </c>
      <c r="AG167" s="225" t="n">
        <f aca="false">IF('Indicator Date'!AG167="","x",'Indicator Date'!AG167)</f>
        <v>2020</v>
      </c>
      <c r="AH167" s="225" t="n">
        <f aca="false">IF('Indicator Date'!AH167="","x",'Indicator Date'!AH167)</f>
        <v>2022</v>
      </c>
      <c r="AI167" s="225" t="n">
        <f aca="false">IF('Indicator Date'!AI167="","x",'Indicator Date'!AI167)</f>
        <v>2021</v>
      </c>
      <c r="AJ167" s="225" t="n">
        <f aca="false">IF('Indicator Date'!AJ167="","x",'Indicator Date'!AJ167)</f>
        <v>2021</v>
      </c>
      <c r="AK167" s="225" t="n">
        <f aca="false">IF('Indicator Date'!AK167="","x",'Indicator Date'!AK167)</f>
        <v>2019</v>
      </c>
      <c r="AL167" s="225" t="str">
        <f aca="false">IF('Indicator Date'!AL167="","x",RIGHT('Indicator Date'!AL167,4))</f>
        <v>2018</v>
      </c>
      <c r="AM167" s="225" t="n">
        <f aca="false">IF('Indicator Date'!AM167="","x",'Indicator Date'!AM167)</f>
        <v>2022</v>
      </c>
      <c r="AN167" s="225" t="n">
        <f aca="false">IF('Indicator Date'!AN167="","x",'Indicator Date'!AN167)</f>
        <v>2019</v>
      </c>
      <c r="AO167" s="225" t="n">
        <f aca="false">IF('Indicator Date'!AO167="","x",'Indicator Date'!AO167)</f>
        <v>2020</v>
      </c>
      <c r="AP167" s="225" t="n">
        <f aca="false">IF('Indicator Date'!AP167="","x",'Indicator Date'!AP167)</f>
        <v>2020</v>
      </c>
      <c r="AQ167" s="225" t="n">
        <f aca="false">IF('Indicator Date'!AQ167="","x",'Indicator Date'!AQ167)</f>
        <v>2020</v>
      </c>
      <c r="AR167" s="225" t="n">
        <f aca="false">IF('Indicator Date'!AR167="","x",'Indicator Date'!AR167)</f>
        <v>2020</v>
      </c>
      <c r="AS167" s="225" t="n">
        <f aca="false">IF('Indicator Date'!AS167="","x",'Indicator Date'!AS167)</f>
        <v>2018</v>
      </c>
      <c r="AT167" s="225" t="n">
        <f aca="false">IF('Indicator Date'!AT167="","x",'Indicator Date'!AT167)</f>
        <v>2020</v>
      </c>
      <c r="AU167" s="225" t="n">
        <f aca="false">IF('Indicator Date'!AU167="","x",'Indicator Date'!AU167)</f>
        <v>2020</v>
      </c>
      <c r="AV167" s="225" t="n">
        <f aca="false">IF('Indicator Date'!AV167="","x",'Indicator Date'!AV167)</f>
        <v>2020</v>
      </c>
      <c r="AW167" s="225" t="n">
        <f aca="false">IF('Indicator Date'!AW167="","x",'Indicator Date'!AW167)</f>
        <v>2020</v>
      </c>
      <c r="AX167" s="225" t="n">
        <f aca="false">IF('Indicator Date'!AX167="","x",'Indicator Date'!AX167)</f>
        <v>2020</v>
      </c>
      <c r="AY167" s="225" t="n">
        <f aca="false">IF('Indicator Date'!AY167="","x",'Indicator Date'!AY167)</f>
        <v>2019</v>
      </c>
      <c r="AZ167" s="225" t="str">
        <f aca="false">IF('Indicator Date'!AZ167="","x",'Indicator Date'!AZ167)</f>
        <v>x</v>
      </c>
      <c r="BA167" s="225" t="n">
        <f aca="false">IF('Indicator Date'!BA167="","x",'Indicator Date'!BA167)</f>
        <v>2020</v>
      </c>
      <c r="BB167" s="225" t="n">
        <f aca="false">IF('Indicator Date'!BB167="","x",'Indicator Date'!BB167)</f>
        <v>2021</v>
      </c>
      <c r="BC167" s="225" t="n">
        <f aca="false">IF('Indicator Date'!BC167="","x",'Indicator Date'!BC167)</f>
        <v>2022</v>
      </c>
      <c r="BD167" s="225" t="n">
        <f aca="false">IF('Indicator Date'!BD167="","x",YEAR('Indicator Date'!BD167))</f>
        <v>2022</v>
      </c>
      <c r="BE167" s="225" t="n">
        <f aca="false">IF('Indicator Date'!BE167="","x",YEAR('Indicator Date'!BE167))</f>
        <v>2021</v>
      </c>
      <c r="BF167" s="225" t="n">
        <f aca="false">IF('Indicator Date'!BF167="","x",'Indicator Date'!BF167)</f>
        <v>2021</v>
      </c>
      <c r="BG167" s="225" t="n">
        <f aca="false">IF('Indicator Date'!BG167="","x",'Indicator Date'!BG167)</f>
        <v>2020</v>
      </c>
      <c r="BH167" s="225" t="n">
        <f aca="false">IF('Indicator Date'!BH167="","x",'Indicator Date'!BH167)</f>
        <v>2020</v>
      </c>
      <c r="BI167" s="225" t="str">
        <f aca="false">IF('Indicator Date'!BI167="","x",'Indicator Date'!BI167)</f>
        <v>x</v>
      </c>
      <c r="BJ167" s="225" t="n">
        <f aca="false">IF('Indicator Date'!BJ167="","x",'Indicator Date'!BJ167)</f>
        <v>2020</v>
      </c>
      <c r="BK167" s="225" t="n">
        <f aca="false">IF('Indicator Date'!BK167="","x",'Indicator Date'!BK167)</f>
        <v>2021</v>
      </c>
      <c r="BL167" s="225" t="n">
        <f aca="false">IF('Indicator Date'!BL167="","x",'Indicator Date'!BL167)</f>
        <v>2020</v>
      </c>
      <c r="BM167" s="225" t="n">
        <f aca="false">IF('Indicator Date'!BM167="","x",'Indicator Date'!BM167)</f>
        <v>2018</v>
      </c>
      <c r="BN167" s="225" t="n">
        <f aca="false">IF('Indicator Date'!BN167="","x",'Indicator Date'!BN167)</f>
        <v>2020</v>
      </c>
      <c r="BO167" s="225" t="n">
        <f aca="false">IF('Indicator Date'!BO167="","x",'Indicator Date'!BO167)</f>
        <v>2020</v>
      </c>
      <c r="BP167" s="225" t="n">
        <f aca="false">IF('Indicator Date'!BP167="","x",'Indicator Date'!BP167)</f>
        <v>2014</v>
      </c>
      <c r="BQ167" s="225" t="n">
        <f aca="false">IF('Indicator Date'!BQ167="","x",'Indicator Date'!BQ167)</f>
        <v>2020</v>
      </c>
      <c r="BR167" s="225" t="n">
        <f aca="false">IF('Indicator Date'!BR167="","x",'Indicator Date'!BR167)</f>
        <v>2020</v>
      </c>
      <c r="BS167" s="225" t="n">
        <f aca="false">IF('Indicator Date'!BS167="","x",'Indicator Date'!BS167)</f>
        <v>2018</v>
      </c>
      <c r="BT167" s="225" t="n">
        <f aca="false">IF('Indicator Date'!BT167="","x",'Indicator Date'!BT167)</f>
        <v>2020</v>
      </c>
      <c r="BU167" s="225" t="n">
        <f aca="false">IF('Indicator Date'!BU167="","x",'Indicator Date'!BU167)</f>
        <v>2020</v>
      </c>
      <c r="BV167" s="225" t="str">
        <f aca="false">IF('Indicator Date'!BV167="","x",'Indicator Date'!BV167)</f>
        <v>x</v>
      </c>
      <c r="BW167" s="225" t="n">
        <f aca="false">IF('Indicator Date'!BW167="","x",'Indicator Date'!BW167)</f>
        <v>2019</v>
      </c>
      <c r="BX167" s="225" t="n">
        <f aca="false">IF('Indicator Date'!BX167="","x",'Indicator Date'!BX167)</f>
        <v>2017</v>
      </c>
      <c r="BY167" s="225" t="n">
        <f aca="false">IF('Indicator Date'!BY167="","x",'Indicator Date'!BY167)</f>
        <v>2020</v>
      </c>
      <c r="BZ167" s="225" t="n">
        <f aca="false">IF('Indicator Date'!BZ167="","x",'Indicator Date'!BZ167)</f>
        <v>2021</v>
      </c>
      <c r="CA167" s="225" t="n">
        <f aca="false">IF('Indicator Date'!CA167="","x",'Indicator Date'!CA167)</f>
        <v>2015</v>
      </c>
    </row>
    <row r="168" customFormat="false" ht="14.5" hidden="false" customHeight="false" outlineLevel="0" collapsed="false">
      <c r="A168" s="178" t="str">
        <f aca="false">'Indicator Data'!A170</f>
        <v>Sweden</v>
      </c>
      <c r="B168" s="220" t="str">
        <f aca="false">'Indicator Data'!B170</f>
        <v>SWE</v>
      </c>
      <c r="C168" s="225" t="n">
        <f aca="false">IF('Indicator Date'!C168="","x",'Indicator Date'!C168)</f>
        <v>2015</v>
      </c>
      <c r="D168" s="225" t="n">
        <f aca="false">IF('Indicator Date'!D168="","x",'Indicator Date'!D168)</f>
        <v>2015</v>
      </c>
      <c r="E168" s="225" t="n">
        <f aca="false">IF('Indicator Date'!E168="","x",'Indicator Date'!E168)</f>
        <v>2015</v>
      </c>
      <c r="F168" s="225" t="n">
        <f aca="false">IF('Indicator Date'!F168="","x",'Indicator Date'!F168)</f>
        <v>2015</v>
      </c>
      <c r="G168" s="225" t="n">
        <f aca="false">IF('Indicator Date'!G168="","x",'Indicator Date'!G168)</f>
        <v>2015</v>
      </c>
      <c r="H168" s="225" t="n">
        <f aca="false">IF('Indicator Date'!H168="","x",'Indicator Date'!H168)</f>
        <v>2015</v>
      </c>
      <c r="I168" s="225" t="n">
        <f aca="false">IF('Indicator Date'!I168="","x",'Indicator Date'!I168)</f>
        <v>2015</v>
      </c>
      <c r="J168" s="225" t="n">
        <f aca="false">IF('Indicator Date'!J168="","x",'Indicator Date'!J168)</f>
        <v>2021</v>
      </c>
      <c r="K168" s="225" t="n">
        <f aca="false">IF('Indicator Date'!K168="","x",'Indicator Date'!K168)</f>
        <v>2021</v>
      </c>
      <c r="L168" s="225" t="n">
        <f aca="false">IF('Indicator Date'!L168="","x",'Indicator Date'!L168)</f>
        <v>2020</v>
      </c>
      <c r="M168" s="225" t="n">
        <f aca="false">IF('Indicator Date'!M168="","x",'Indicator Date'!M168)</f>
        <v>2015</v>
      </c>
      <c r="N168" s="225" t="n">
        <f aca="false">IF('Indicator Date'!N168="","x",'Indicator Date'!N168)</f>
        <v>2015</v>
      </c>
      <c r="O168" s="225" t="n">
        <f aca="false">IF('Indicator Date'!O168="","x",'Indicator Date'!O168)</f>
        <v>2015</v>
      </c>
      <c r="P168" s="225" t="n">
        <f aca="false">IF('Indicator Date'!P168="","x",'Indicator Date'!P168)</f>
        <v>2015</v>
      </c>
      <c r="Q168" s="225" t="n">
        <f aca="false">IF('Indicator Date'!Q168="","x",'Indicator Date'!Q168)</f>
        <v>2020</v>
      </c>
      <c r="R168" s="225" t="n">
        <f aca="false">IF('Indicator Date'!R168="","x",'Indicator Date'!R168)</f>
        <v>2020</v>
      </c>
      <c r="S168" s="225" t="n">
        <f aca="false">IF('Indicator Date'!S168="","x",'Indicator Date'!S168)</f>
        <v>2020</v>
      </c>
      <c r="T168" s="225" t="n">
        <f aca="false">IF('Indicator Date'!T168="","x",'Indicator Date'!T168)</f>
        <v>2020</v>
      </c>
      <c r="U168" s="225" t="n">
        <f aca="false">IF('Indicator Date'!U168="","x",'Indicator Date'!U168)</f>
        <v>2015</v>
      </c>
      <c r="V168" s="225" t="n">
        <f aca="false">IF('Indicator Date'!V168="","x",'Indicator Date'!V168)</f>
        <v>2015</v>
      </c>
      <c r="W168" s="225" t="n">
        <f aca="false">IF('Indicator Date'!W168="","x",'Indicator Date'!W168)</f>
        <v>2015</v>
      </c>
      <c r="X168" s="225" t="n">
        <f aca="false">IF('Indicator Date'!X168="","x",'Indicator Date'!X168)</f>
        <v>2020</v>
      </c>
      <c r="Y168" s="225" t="n">
        <f aca="false">IF('Indicator Date'!Y168="","x",'Indicator Date'!Y168)</f>
        <v>2020</v>
      </c>
      <c r="Z168" s="225" t="n">
        <f aca="false">IF('Indicator Date'!Z168="","x",'Indicator Date'!Z168)</f>
        <v>2020</v>
      </c>
      <c r="AA168" s="225" t="str">
        <f aca="false">IF('Indicator Date'!AA168="","x",'Indicator Date'!AA168)</f>
        <v>x</v>
      </c>
      <c r="AB168" s="225" t="n">
        <f aca="false">IF('Indicator Date'!AB168="","x",'Indicator Date'!AB168)</f>
        <v>2020</v>
      </c>
      <c r="AC168" s="225" t="str">
        <f aca="false">IF('Indicator Date'!AC168="","x",'Indicator Date'!AC168)</f>
        <v>x</v>
      </c>
      <c r="AD168" s="225" t="n">
        <f aca="false">IF('Indicator Date'!AD168="","x",'Indicator Date'!AD168)</f>
        <v>2018</v>
      </c>
      <c r="AE168" s="225" t="n">
        <f aca="false">IF('Indicator Date'!AE168="","x",'Indicator Date'!AE168)</f>
        <v>2020</v>
      </c>
      <c r="AF168" s="225" t="n">
        <f aca="false">IF('Indicator Date'!AF168="","x",'Indicator Date'!AF168)</f>
        <v>2018</v>
      </c>
      <c r="AG168" s="225" t="n">
        <f aca="false">IF('Indicator Date'!AG168="","x",'Indicator Date'!AG168)</f>
        <v>2020</v>
      </c>
      <c r="AH168" s="225" t="n">
        <f aca="false">IF('Indicator Date'!AH168="","x",'Indicator Date'!AH168)</f>
        <v>2022</v>
      </c>
      <c r="AI168" s="225" t="n">
        <f aca="false">IF('Indicator Date'!AI168="","x",'Indicator Date'!AI168)</f>
        <v>2021</v>
      </c>
      <c r="AJ168" s="225" t="n">
        <f aca="false">IF('Indicator Date'!AJ168="","x",'Indicator Date'!AJ168)</f>
        <v>2021</v>
      </c>
      <c r="AK168" s="225" t="n">
        <f aca="false">IF('Indicator Date'!AK168="","x",'Indicator Date'!AK168)</f>
        <v>2019</v>
      </c>
      <c r="AL168" s="225" t="str">
        <f aca="false">IF('Indicator Date'!AL168="","x",RIGHT('Indicator Date'!AL168,4))</f>
        <v>x</v>
      </c>
      <c r="AM168" s="225" t="n">
        <f aca="false">IF('Indicator Date'!AM168="","x",'Indicator Date'!AM168)</f>
        <v>2022</v>
      </c>
      <c r="AN168" s="225" t="str">
        <f aca="false">IF('Indicator Date'!AN168="","x",'Indicator Date'!AN168)</f>
        <v>x</v>
      </c>
      <c r="AO168" s="225" t="str">
        <f aca="false">IF('Indicator Date'!AO168="","x",'Indicator Date'!AO168)</f>
        <v>x</v>
      </c>
      <c r="AP168" s="225" t="str">
        <f aca="false">IF('Indicator Date'!AP168="","x",'Indicator Date'!AP168)</f>
        <v>x</v>
      </c>
      <c r="AQ168" s="225" t="n">
        <f aca="false">IF('Indicator Date'!AQ168="","x",'Indicator Date'!AQ168)</f>
        <v>2020</v>
      </c>
      <c r="AR168" s="225" t="n">
        <f aca="false">IF('Indicator Date'!AR168="","x",'Indicator Date'!AR168)</f>
        <v>2020</v>
      </c>
      <c r="AS168" s="225" t="str">
        <f aca="false">IF('Indicator Date'!AS168="","x",'Indicator Date'!AS168)</f>
        <v>x</v>
      </c>
      <c r="AT168" s="225" t="n">
        <f aca="false">IF('Indicator Date'!AT168="","x",'Indicator Date'!AT168)</f>
        <v>2020</v>
      </c>
      <c r="AU168" s="225" t="str">
        <f aca="false">IF('Indicator Date'!AU168="","x",'Indicator Date'!AU168)</f>
        <v>x</v>
      </c>
      <c r="AV168" s="225" t="str">
        <f aca="false">IF('Indicator Date'!AV168="","x",'Indicator Date'!AV168)</f>
        <v>x</v>
      </c>
      <c r="AW168" s="225" t="str">
        <f aca="false">IF('Indicator Date'!AW168="","x",'Indicator Date'!AW168)</f>
        <v>x</v>
      </c>
      <c r="AX168" s="225" t="n">
        <f aca="false">IF('Indicator Date'!AX168="","x",'Indicator Date'!AX168)</f>
        <v>2020</v>
      </c>
      <c r="AY168" s="225" t="n">
        <f aca="false">IF('Indicator Date'!AY168="","x",'Indicator Date'!AY168)</f>
        <v>2019</v>
      </c>
      <c r="AZ168" s="225" t="n">
        <f aca="false">IF('Indicator Date'!AZ168="","x",'Indicator Date'!AZ168)</f>
        <v>2019</v>
      </c>
      <c r="BA168" s="225" t="n">
        <f aca="false">IF('Indicator Date'!BA168="","x",'Indicator Date'!BA168)</f>
        <v>2020</v>
      </c>
      <c r="BB168" s="225" t="n">
        <f aca="false">IF('Indicator Date'!BB168="","x",'Indicator Date'!BB168)</f>
        <v>2021</v>
      </c>
      <c r="BC168" s="225" t="n">
        <f aca="false">IF('Indicator Date'!BC168="","x",'Indicator Date'!BC168)</f>
        <v>2022</v>
      </c>
      <c r="BD168" s="225" t="n">
        <f aca="false">IF('Indicator Date'!BD168="","x",YEAR('Indicator Date'!BD168))</f>
        <v>2022</v>
      </c>
      <c r="BE168" s="225" t="n">
        <f aca="false">IF('Indicator Date'!BE168="","x",YEAR('Indicator Date'!BE168))</f>
        <v>2021</v>
      </c>
      <c r="BF168" s="225" t="n">
        <f aca="false">IF('Indicator Date'!BF168="","x",'Indicator Date'!BF168)</f>
        <v>2021</v>
      </c>
      <c r="BG168" s="225" t="n">
        <f aca="false">IF('Indicator Date'!BG168="","x",'Indicator Date'!BG168)</f>
        <v>2020</v>
      </c>
      <c r="BH168" s="225" t="n">
        <f aca="false">IF('Indicator Date'!BH168="","x",'Indicator Date'!BH168)</f>
        <v>2020</v>
      </c>
      <c r="BI168" s="225" t="n">
        <f aca="false">IF('Indicator Date'!BI168="","x",'Indicator Date'!BI168)</f>
        <v>2015</v>
      </c>
      <c r="BJ168" s="225" t="n">
        <f aca="false">IF('Indicator Date'!BJ168="","x",'Indicator Date'!BJ168)</f>
        <v>2020</v>
      </c>
      <c r="BK168" s="225" t="n">
        <f aca="false">IF('Indicator Date'!BK168="","x",'Indicator Date'!BK168)</f>
        <v>2021</v>
      </c>
      <c r="BL168" s="225" t="n">
        <f aca="false">IF('Indicator Date'!BL168="","x",'Indicator Date'!BL168)</f>
        <v>2020</v>
      </c>
      <c r="BM168" s="225" t="str">
        <f aca="false">IF('Indicator Date'!BM168="","x",'Indicator Date'!BM168)</f>
        <v>x</v>
      </c>
      <c r="BN168" s="225" t="n">
        <f aca="false">IF('Indicator Date'!BN168="","x",'Indicator Date'!BN168)</f>
        <v>2020</v>
      </c>
      <c r="BO168" s="225" t="n">
        <f aca="false">IF('Indicator Date'!BO168="","x",'Indicator Date'!BO168)</f>
        <v>2020</v>
      </c>
      <c r="BP168" s="225" t="n">
        <f aca="false">IF('Indicator Date'!BP168="","x",'Indicator Date'!BP168)</f>
        <v>2014</v>
      </c>
      <c r="BQ168" s="225" t="n">
        <f aca="false">IF('Indicator Date'!BQ168="","x",'Indicator Date'!BQ168)</f>
        <v>2020</v>
      </c>
      <c r="BR168" s="225" t="n">
        <f aca="false">IF('Indicator Date'!BR168="","x",'Indicator Date'!BR168)</f>
        <v>2020</v>
      </c>
      <c r="BS168" s="225" t="n">
        <f aca="false">IF('Indicator Date'!BS168="","x",'Indicator Date'!BS168)</f>
        <v>2016</v>
      </c>
      <c r="BT168" s="225" t="n">
        <f aca="false">IF('Indicator Date'!BT168="","x",'Indicator Date'!BT168)</f>
        <v>2020</v>
      </c>
      <c r="BU168" s="225" t="n">
        <f aca="false">IF('Indicator Date'!BU168="","x",'Indicator Date'!BU168)</f>
        <v>2020</v>
      </c>
      <c r="BV168" s="225" t="n">
        <f aca="false">IF('Indicator Date'!BV168="","x",'Indicator Date'!BV168)</f>
        <v>2020</v>
      </c>
      <c r="BW168" s="225" t="n">
        <f aca="false">IF('Indicator Date'!BW168="","x",'Indicator Date'!BW168)</f>
        <v>2019</v>
      </c>
      <c r="BX168" s="225" t="n">
        <f aca="false">IF('Indicator Date'!BX168="","x",'Indicator Date'!BX168)</f>
        <v>2017</v>
      </c>
      <c r="BY168" s="225" t="n">
        <f aca="false">IF('Indicator Date'!BY168="","x",'Indicator Date'!BY168)</f>
        <v>2020</v>
      </c>
      <c r="BZ168" s="225" t="n">
        <f aca="false">IF('Indicator Date'!BZ168="","x",'Indicator Date'!BZ168)</f>
        <v>2021</v>
      </c>
      <c r="CA168" s="225" t="n">
        <f aca="false">IF('Indicator Date'!CA168="","x",'Indicator Date'!CA168)</f>
        <v>2015</v>
      </c>
    </row>
    <row r="169" customFormat="false" ht="14.5" hidden="false" customHeight="false" outlineLevel="0" collapsed="false">
      <c r="A169" s="178" t="str">
        <f aca="false">'Indicator Data'!A171</f>
        <v>Switzerland</v>
      </c>
      <c r="B169" s="220" t="str">
        <f aca="false">'Indicator Data'!B171</f>
        <v>CHE</v>
      </c>
      <c r="C169" s="225" t="n">
        <f aca="false">IF('Indicator Date'!C169="","x",'Indicator Date'!C169)</f>
        <v>2015</v>
      </c>
      <c r="D169" s="225" t="n">
        <f aca="false">IF('Indicator Date'!D169="","x",'Indicator Date'!D169)</f>
        <v>2015</v>
      </c>
      <c r="E169" s="225" t="n">
        <f aca="false">IF('Indicator Date'!E169="","x",'Indicator Date'!E169)</f>
        <v>2015</v>
      </c>
      <c r="F169" s="225" t="n">
        <f aca="false">IF('Indicator Date'!F169="","x",'Indicator Date'!F169)</f>
        <v>2015</v>
      </c>
      <c r="G169" s="225" t="n">
        <f aca="false">IF('Indicator Date'!G169="","x",'Indicator Date'!G169)</f>
        <v>2015</v>
      </c>
      <c r="H169" s="225" t="n">
        <f aca="false">IF('Indicator Date'!H169="","x",'Indicator Date'!H169)</f>
        <v>2015</v>
      </c>
      <c r="I169" s="225" t="n">
        <f aca="false">IF('Indicator Date'!I169="","x",'Indicator Date'!I169)</f>
        <v>2015</v>
      </c>
      <c r="J169" s="225" t="n">
        <f aca="false">IF('Indicator Date'!J169="","x",'Indicator Date'!J169)</f>
        <v>2021</v>
      </c>
      <c r="K169" s="225" t="n">
        <f aca="false">IF('Indicator Date'!K169="","x",'Indicator Date'!K169)</f>
        <v>2021</v>
      </c>
      <c r="L169" s="225" t="n">
        <f aca="false">IF('Indicator Date'!L169="","x",'Indicator Date'!L169)</f>
        <v>2020</v>
      </c>
      <c r="M169" s="225" t="n">
        <f aca="false">IF('Indicator Date'!M169="","x",'Indicator Date'!M169)</f>
        <v>2015</v>
      </c>
      <c r="N169" s="225" t="n">
        <f aca="false">IF('Indicator Date'!N169="","x",'Indicator Date'!N169)</f>
        <v>2015</v>
      </c>
      <c r="O169" s="225" t="n">
        <f aca="false">IF('Indicator Date'!O169="","x",'Indicator Date'!O169)</f>
        <v>2015</v>
      </c>
      <c r="P169" s="225" t="n">
        <f aca="false">IF('Indicator Date'!P169="","x",'Indicator Date'!P169)</f>
        <v>2015</v>
      </c>
      <c r="Q169" s="225" t="n">
        <f aca="false">IF('Indicator Date'!Q169="","x",'Indicator Date'!Q169)</f>
        <v>2020</v>
      </c>
      <c r="R169" s="225" t="n">
        <f aca="false">IF('Indicator Date'!R169="","x",'Indicator Date'!R169)</f>
        <v>2020</v>
      </c>
      <c r="S169" s="225" t="n">
        <f aca="false">IF('Indicator Date'!S169="","x",'Indicator Date'!S169)</f>
        <v>2020</v>
      </c>
      <c r="T169" s="225" t="n">
        <f aca="false">IF('Indicator Date'!T169="","x",'Indicator Date'!T169)</f>
        <v>2020</v>
      </c>
      <c r="U169" s="225" t="n">
        <f aca="false">IF('Indicator Date'!U169="","x",'Indicator Date'!U169)</f>
        <v>2015</v>
      </c>
      <c r="V169" s="225" t="n">
        <f aca="false">IF('Indicator Date'!V169="","x",'Indicator Date'!V169)</f>
        <v>2015</v>
      </c>
      <c r="W169" s="225" t="n">
        <f aca="false">IF('Indicator Date'!W169="","x",'Indicator Date'!W169)</f>
        <v>2015</v>
      </c>
      <c r="X169" s="225" t="n">
        <f aca="false">IF('Indicator Date'!X169="","x",'Indicator Date'!X169)</f>
        <v>2020</v>
      </c>
      <c r="Y169" s="225" t="n">
        <f aca="false">IF('Indicator Date'!Y169="","x",'Indicator Date'!Y169)</f>
        <v>2020</v>
      </c>
      <c r="Z169" s="225" t="n">
        <f aca="false">IF('Indicator Date'!Z169="","x",'Indicator Date'!Z169)</f>
        <v>2020</v>
      </c>
      <c r="AA169" s="225" t="n">
        <f aca="false">IF('Indicator Date'!AA169="","x",'Indicator Date'!AA169)</f>
        <v>2000</v>
      </c>
      <c r="AB169" s="225" t="n">
        <f aca="false">IF('Indicator Date'!AB169="","x",'Indicator Date'!AB169)</f>
        <v>2020</v>
      </c>
      <c r="AC169" s="225" t="str">
        <f aca="false">IF('Indicator Date'!AC169="","x",'Indicator Date'!AC169)</f>
        <v>x</v>
      </c>
      <c r="AD169" s="225" t="n">
        <f aca="false">IF('Indicator Date'!AD169="","x",'Indicator Date'!AD169)</f>
        <v>2018</v>
      </c>
      <c r="AE169" s="225" t="n">
        <f aca="false">IF('Indicator Date'!AE169="","x",'Indicator Date'!AE169)</f>
        <v>2019</v>
      </c>
      <c r="AF169" s="225" t="str">
        <f aca="false">IF('Indicator Date'!AF169="","x",'Indicator Date'!AF169)</f>
        <v>x</v>
      </c>
      <c r="AG169" s="225" t="n">
        <f aca="false">IF('Indicator Date'!AG169="","x",'Indicator Date'!AG169)</f>
        <v>2020</v>
      </c>
      <c r="AH169" s="225" t="n">
        <f aca="false">IF('Indicator Date'!AH169="","x",'Indicator Date'!AH169)</f>
        <v>2022</v>
      </c>
      <c r="AI169" s="225" t="n">
        <f aca="false">IF('Indicator Date'!AI169="","x",'Indicator Date'!AI169)</f>
        <v>2021</v>
      </c>
      <c r="AJ169" s="225" t="n">
        <f aca="false">IF('Indicator Date'!AJ169="","x",'Indicator Date'!AJ169)</f>
        <v>2021</v>
      </c>
      <c r="AK169" s="225" t="n">
        <f aca="false">IF('Indicator Date'!AK169="","x",'Indicator Date'!AK169)</f>
        <v>2019</v>
      </c>
      <c r="AL169" s="225" t="str">
        <f aca="false">IF('Indicator Date'!AL169="","x",RIGHT('Indicator Date'!AL169,4))</f>
        <v>x</v>
      </c>
      <c r="AM169" s="225" t="n">
        <f aca="false">IF('Indicator Date'!AM169="","x",'Indicator Date'!AM169)</f>
        <v>2022</v>
      </c>
      <c r="AN169" s="225" t="str">
        <f aca="false">IF('Indicator Date'!AN169="","x",'Indicator Date'!AN169)</f>
        <v>x</v>
      </c>
      <c r="AO169" s="225" t="str">
        <f aca="false">IF('Indicator Date'!AO169="","x",'Indicator Date'!AO169)</f>
        <v>x</v>
      </c>
      <c r="AP169" s="225" t="str">
        <f aca="false">IF('Indicator Date'!AP169="","x",'Indicator Date'!AP169)</f>
        <v>x</v>
      </c>
      <c r="AQ169" s="225" t="n">
        <f aca="false">IF('Indicator Date'!AQ169="","x",'Indicator Date'!AQ169)</f>
        <v>2020</v>
      </c>
      <c r="AR169" s="225" t="n">
        <f aca="false">IF('Indicator Date'!AR169="","x",'Indicator Date'!AR169)</f>
        <v>2020</v>
      </c>
      <c r="AS169" s="225" t="str">
        <f aca="false">IF('Indicator Date'!AS169="","x",'Indicator Date'!AS169)</f>
        <v>x</v>
      </c>
      <c r="AT169" s="225" t="n">
        <f aca="false">IF('Indicator Date'!AT169="","x",'Indicator Date'!AT169)</f>
        <v>2020</v>
      </c>
      <c r="AU169" s="225" t="n">
        <f aca="false">IF('Indicator Date'!AU169="","x",'Indicator Date'!AU169)</f>
        <v>2020</v>
      </c>
      <c r="AV169" s="225" t="n">
        <f aca="false">IF('Indicator Date'!AV169="","x",'Indicator Date'!AV169)</f>
        <v>2019</v>
      </c>
      <c r="AW169" s="225" t="str">
        <f aca="false">IF('Indicator Date'!AW169="","x",'Indicator Date'!AW169)</f>
        <v>x</v>
      </c>
      <c r="AX169" s="225" t="n">
        <f aca="false">IF('Indicator Date'!AX169="","x",'Indicator Date'!AX169)</f>
        <v>2020</v>
      </c>
      <c r="AY169" s="225" t="n">
        <f aca="false">IF('Indicator Date'!AY169="","x",'Indicator Date'!AY169)</f>
        <v>2019</v>
      </c>
      <c r="AZ169" s="225" t="n">
        <f aca="false">IF('Indicator Date'!AZ169="","x",'Indicator Date'!AZ169)</f>
        <v>2018</v>
      </c>
      <c r="BA169" s="225" t="n">
        <f aca="false">IF('Indicator Date'!BA169="","x",'Indicator Date'!BA169)</f>
        <v>2020</v>
      </c>
      <c r="BB169" s="225" t="n">
        <f aca="false">IF('Indicator Date'!BB169="","x",'Indicator Date'!BB169)</f>
        <v>2021</v>
      </c>
      <c r="BC169" s="225" t="n">
        <f aca="false">IF('Indicator Date'!BC169="","x",'Indicator Date'!BC169)</f>
        <v>2022</v>
      </c>
      <c r="BD169" s="225" t="n">
        <f aca="false">IF('Indicator Date'!BD169="","x",YEAR('Indicator Date'!BD169))</f>
        <v>2022</v>
      </c>
      <c r="BE169" s="225" t="n">
        <f aca="false">IF('Indicator Date'!BE169="","x",YEAR('Indicator Date'!BE169))</f>
        <v>2021</v>
      </c>
      <c r="BF169" s="225" t="n">
        <f aca="false">IF('Indicator Date'!BF169="","x",'Indicator Date'!BF169)</f>
        <v>2021</v>
      </c>
      <c r="BG169" s="225" t="n">
        <f aca="false">IF('Indicator Date'!BG169="","x",'Indicator Date'!BG169)</f>
        <v>2020</v>
      </c>
      <c r="BH169" s="225" t="n">
        <f aca="false">IF('Indicator Date'!BH169="","x",'Indicator Date'!BH169)</f>
        <v>2020</v>
      </c>
      <c r="BI169" s="225" t="n">
        <f aca="false">IF('Indicator Date'!BI169="","x",'Indicator Date'!BI169)</f>
        <v>2015</v>
      </c>
      <c r="BJ169" s="225" t="n">
        <f aca="false">IF('Indicator Date'!BJ169="","x",'Indicator Date'!BJ169)</f>
        <v>2020</v>
      </c>
      <c r="BK169" s="225" t="n">
        <f aca="false">IF('Indicator Date'!BK169="","x",'Indicator Date'!BK169)</f>
        <v>2021</v>
      </c>
      <c r="BL169" s="225" t="n">
        <f aca="false">IF('Indicator Date'!BL169="","x",'Indicator Date'!BL169)</f>
        <v>2020</v>
      </c>
      <c r="BM169" s="225" t="str">
        <f aca="false">IF('Indicator Date'!BM169="","x",'Indicator Date'!BM169)</f>
        <v>x</v>
      </c>
      <c r="BN169" s="225" t="n">
        <f aca="false">IF('Indicator Date'!BN169="","x",'Indicator Date'!BN169)</f>
        <v>2020</v>
      </c>
      <c r="BO169" s="225" t="n">
        <f aca="false">IF('Indicator Date'!BO169="","x",'Indicator Date'!BO169)</f>
        <v>2020</v>
      </c>
      <c r="BP169" s="225" t="n">
        <f aca="false">IF('Indicator Date'!BP169="","x",'Indicator Date'!BP169)</f>
        <v>2014</v>
      </c>
      <c r="BQ169" s="225" t="n">
        <f aca="false">IF('Indicator Date'!BQ169="","x",'Indicator Date'!BQ169)</f>
        <v>2020</v>
      </c>
      <c r="BR169" s="225" t="n">
        <f aca="false">IF('Indicator Date'!BR169="","x",'Indicator Date'!BR169)</f>
        <v>2020</v>
      </c>
      <c r="BS169" s="225" t="n">
        <f aca="false">IF('Indicator Date'!BS169="","x",'Indicator Date'!BS169)</f>
        <v>2016</v>
      </c>
      <c r="BT169" s="225" t="n">
        <f aca="false">IF('Indicator Date'!BT169="","x",'Indicator Date'!BT169)</f>
        <v>2020</v>
      </c>
      <c r="BU169" s="225" t="n">
        <f aca="false">IF('Indicator Date'!BU169="","x",'Indicator Date'!BU169)</f>
        <v>2020</v>
      </c>
      <c r="BV169" s="225" t="n">
        <f aca="false">IF('Indicator Date'!BV169="","x",'Indicator Date'!BV169)</f>
        <v>2020</v>
      </c>
      <c r="BW169" s="225" t="n">
        <f aca="false">IF('Indicator Date'!BW169="","x",'Indicator Date'!BW169)</f>
        <v>2019</v>
      </c>
      <c r="BX169" s="225" t="n">
        <f aca="false">IF('Indicator Date'!BX169="","x",'Indicator Date'!BX169)</f>
        <v>2017</v>
      </c>
      <c r="BY169" s="225" t="n">
        <f aca="false">IF('Indicator Date'!BY169="","x",'Indicator Date'!BY169)</f>
        <v>2020</v>
      </c>
      <c r="BZ169" s="225" t="n">
        <f aca="false">IF('Indicator Date'!BZ169="","x",'Indicator Date'!BZ169)</f>
        <v>2021</v>
      </c>
      <c r="CA169" s="225" t="n">
        <f aca="false">IF('Indicator Date'!CA169="","x",'Indicator Date'!CA169)</f>
        <v>2015</v>
      </c>
    </row>
    <row r="170" customFormat="false" ht="14.5" hidden="false" customHeight="false" outlineLevel="0" collapsed="false">
      <c r="A170" s="178" t="str">
        <f aca="false">'Indicator Data'!A172</f>
        <v>Syria</v>
      </c>
      <c r="B170" s="220" t="str">
        <f aca="false">'Indicator Data'!B172</f>
        <v>SYR</v>
      </c>
      <c r="C170" s="225" t="n">
        <f aca="false">IF('Indicator Date'!C170="","x",'Indicator Date'!C170)</f>
        <v>2015</v>
      </c>
      <c r="D170" s="225" t="n">
        <f aca="false">IF('Indicator Date'!D170="","x",'Indicator Date'!D170)</f>
        <v>2015</v>
      </c>
      <c r="E170" s="225" t="n">
        <f aca="false">IF('Indicator Date'!E170="","x",'Indicator Date'!E170)</f>
        <v>2015</v>
      </c>
      <c r="F170" s="225" t="n">
        <f aca="false">IF('Indicator Date'!F170="","x",'Indicator Date'!F170)</f>
        <v>2015</v>
      </c>
      <c r="G170" s="225" t="n">
        <f aca="false">IF('Indicator Date'!G170="","x",'Indicator Date'!G170)</f>
        <v>2015</v>
      </c>
      <c r="H170" s="225" t="n">
        <f aca="false">IF('Indicator Date'!H170="","x",'Indicator Date'!H170)</f>
        <v>2015</v>
      </c>
      <c r="I170" s="225" t="n">
        <f aca="false">IF('Indicator Date'!I170="","x",'Indicator Date'!I170)</f>
        <v>2015</v>
      </c>
      <c r="J170" s="225" t="n">
        <f aca="false">IF('Indicator Date'!J170="","x",'Indicator Date'!J170)</f>
        <v>2021</v>
      </c>
      <c r="K170" s="225" t="n">
        <f aca="false">IF('Indicator Date'!K170="","x",'Indicator Date'!K170)</f>
        <v>2021</v>
      </c>
      <c r="L170" s="225" t="n">
        <f aca="false">IF('Indicator Date'!L170="","x",'Indicator Date'!L170)</f>
        <v>2020</v>
      </c>
      <c r="M170" s="225" t="n">
        <f aca="false">IF('Indicator Date'!M170="","x",'Indicator Date'!M170)</f>
        <v>2015</v>
      </c>
      <c r="N170" s="225" t="n">
        <f aca="false">IF('Indicator Date'!N170="","x",'Indicator Date'!N170)</f>
        <v>2015</v>
      </c>
      <c r="O170" s="225" t="n">
        <f aca="false">IF('Indicator Date'!O170="","x",'Indicator Date'!O170)</f>
        <v>2015</v>
      </c>
      <c r="P170" s="225" t="n">
        <f aca="false">IF('Indicator Date'!P170="","x",'Indicator Date'!P170)</f>
        <v>2015</v>
      </c>
      <c r="Q170" s="225" t="n">
        <f aca="false">IF('Indicator Date'!Q170="","x",'Indicator Date'!Q170)</f>
        <v>2020</v>
      </c>
      <c r="R170" s="225" t="n">
        <f aca="false">IF('Indicator Date'!R170="","x",'Indicator Date'!R170)</f>
        <v>2020</v>
      </c>
      <c r="S170" s="225" t="n">
        <f aca="false">IF('Indicator Date'!S170="","x",'Indicator Date'!S170)</f>
        <v>2020</v>
      </c>
      <c r="T170" s="225" t="n">
        <f aca="false">IF('Indicator Date'!T170="","x",'Indicator Date'!T170)</f>
        <v>2020</v>
      </c>
      <c r="U170" s="225" t="n">
        <f aca="false">IF('Indicator Date'!U170="","x",'Indicator Date'!U170)</f>
        <v>2015</v>
      </c>
      <c r="V170" s="225" t="n">
        <f aca="false">IF('Indicator Date'!V170="","x",'Indicator Date'!V170)</f>
        <v>2015</v>
      </c>
      <c r="W170" s="225" t="n">
        <f aca="false">IF('Indicator Date'!W170="","x",'Indicator Date'!W170)</f>
        <v>2015</v>
      </c>
      <c r="X170" s="225" t="n">
        <f aca="false">IF('Indicator Date'!X170="","x",'Indicator Date'!X170)</f>
        <v>2020</v>
      </c>
      <c r="Y170" s="225" t="n">
        <f aca="false">IF('Indicator Date'!Y170="","x",'Indicator Date'!Y170)</f>
        <v>2020</v>
      </c>
      <c r="Z170" s="225" t="n">
        <f aca="false">IF('Indicator Date'!Z170="","x",'Indicator Date'!Z170)</f>
        <v>2020</v>
      </c>
      <c r="AA170" s="225" t="str">
        <f aca="false">IF('Indicator Date'!AA170="","x",'Indicator Date'!AA170)</f>
        <v>x</v>
      </c>
      <c r="AB170" s="225" t="n">
        <f aca="false">IF('Indicator Date'!AB170="","x",'Indicator Date'!AB170)</f>
        <v>2016</v>
      </c>
      <c r="AC170" s="225" t="n">
        <f aca="false">IF('Indicator Date'!AC170="","x",'Indicator Date'!AC170)</f>
        <v>2020</v>
      </c>
      <c r="AD170" s="225" t="n">
        <f aca="false">IF('Indicator Date'!AD170="","x",'Indicator Date'!AD170)</f>
        <v>2019</v>
      </c>
      <c r="AE170" s="225" t="n">
        <f aca="false">IF('Indicator Date'!AE170="","x",'Indicator Date'!AE170)</f>
        <v>2020</v>
      </c>
      <c r="AF170" s="225" t="n">
        <f aca="false">IF('Indicator Date'!AF170="","x",'Indicator Date'!AF170)</f>
        <v>2018</v>
      </c>
      <c r="AG170" s="225" t="n">
        <f aca="false">IF('Indicator Date'!AG170="","x",'Indicator Date'!AG170)</f>
        <v>2020</v>
      </c>
      <c r="AH170" s="225" t="n">
        <f aca="false">IF('Indicator Date'!AH170="","x",'Indicator Date'!AH170)</f>
        <v>2022</v>
      </c>
      <c r="AI170" s="225" t="n">
        <f aca="false">IF('Indicator Date'!AI170="","x",'Indicator Date'!AI170)</f>
        <v>2021</v>
      </c>
      <c r="AJ170" s="225" t="n">
        <f aca="false">IF('Indicator Date'!AJ170="","x",'Indicator Date'!AJ170)</f>
        <v>2021</v>
      </c>
      <c r="AK170" s="225" t="n">
        <f aca="false">IF('Indicator Date'!AK170="","x",'Indicator Date'!AK170)</f>
        <v>2019</v>
      </c>
      <c r="AL170" s="225" t="str">
        <f aca="false">IF('Indicator Date'!AL170="","x",RIGHT('Indicator Date'!AL170,4))</f>
        <v>2009</v>
      </c>
      <c r="AM170" s="225" t="str">
        <f aca="false">IF('Indicator Date'!AM170="","x",'Indicator Date'!AM170)</f>
        <v>x</v>
      </c>
      <c r="AN170" s="225" t="n">
        <f aca="false">IF('Indicator Date'!AN170="","x",'Indicator Date'!AN170)</f>
        <v>2019</v>
      </c>
      <c r="AO170" s="225" t="n">
        <f aca="false">IF('Indicator Date'!AO170="","x",'Indicator Date'!AO170)</f>
        <v>2020</v>
      </c>
      <c r="AP170" s="225" t="n">
        <f aca="false">IF('Indicator Date'!AP170="","x",'Indicator Date'!AP170)</f>
        <v>2020</v>
      </c>
      <c r="AQ170" s="225" t="n">
        <f aca="false">IF('Indicator Date'!AQ170="","x",'Indicator Date'!AQ170)</f>
        <v>2010</v>
      </c>
      <c r="AR170" s="225" t="n">
        <f aca="false">IF('Indicator Date'!AR170="","x",'Indicator Date'!AR170)</f>
        <v>2020</v>
      </c>
      <c r="AS170" s="225" t="n">
        <f aca="false">IF('Indicator Date'!AS170="","x",'Indicator Date'!AS170)</f>
        <v>2010</v>
      </c>
      <c r="AT170" s="225" t="n">
        <f aca="false">IF('Indicator Date'!AT170="","x",'Indicator Date'!AT170)</f>
        <v>2020</v>
      </c>
      <c r="AU170" s="225" t="n">
        <f aca="false">IF('Indicator Date'!AU170="","x",'Indicator Date'!AU170)</f>
        <v>2020</v>
      </c>
      <c r="AV170" s="225" t="n">
        <f aca="false">IF('Indicator Date'!AV170="","x",'Indicator Date'!AV170)</f>
        <v>2020</v>
      </c>
      <c r="AW170" s="225" t="n">
        <f aca="false">IF('Indicator Date'!AW170="","x",'Indicator Date'!AW170)</f>
        <v>2020</v>
      </c>
      <c r="AX170" s="225" t="n">
        <f aca="false">IF('Indicator Date'!AX170="","x",'Indicator Date'!AX170)</f>
        <v>2020</v>
      </c>
      <c r="AY170" s="225" t="n">
        <f aca="false">IF('Indicator Date'!AY170="","x",'Indicator Date'!AY170)</f>
        <v>2019</v>
      </c>
      <c r="AZ170" s="225" t="n">
        <f aca="false">IF('Indicator Date'!AZ170="","x",'Indicator Date'!AZ170)</f>
        <v>2003</v>
      </c>
      <c r="BA170" s="225" t="n">
        <f aca="false">IF('Indicator Date'!BA170="","x",'Indicator Date'!BA170)</f>
        <v>2020</v>
      </c>
      <c r="BB170" s="225" t="n">
        <f aca="false">IF('Indicator Date'!BB170="","x",'Indicator Date'!BB170)</f>
        <v>2021</v>
      </c>
      <c r="BC170" s="225" t="n">
        <f aca="false">IF('Indicator Date'!BC170="","x",'Indicator Date'!BC170)</f>
        <v>2022</v>
      </c>
      <c r="BD170" s="225" t="n">
        <f aca="false">IF('Indicator Date'!BD170="","x",YEAR('Indicator Date'!BD170))</f>
        <v>2022</v>
      </c>
      <c r="BE170" s="225" t="n">
        <f aca="false">IF('Indicator Date'!BE170="","x",YEAR('Indicator Date'!BE170))</f>
        <v>2021</v>
      </c>
      <c r="BF170" s="225" t="n">
        <f aca="false">IF('Indicator Date'!BF170="","x",'Indicator Date'!BF170)</f>
        <v>2021</v>
      </c>
      <c r="BG170" s="225" t="n">
        <f aca="false">IF('Indicator Date'!BG170="","x",'Indicator Date'!BG170)</f>
        <v>2020</v>
      </c>
      <c r="BH170" s="225" t="n">
        <f aca="false">IF('Indicator Date'!BH170="","x",'Indicator Date'!BH170)</f>
        <v>2020</v>
      </c>
      <c r="BI170" s="225" t="n">
        <f aca="false">IF('Indicator Date'!BI170="","x",'Indicator Date'!BI170)</f>
        <v>2013</v>
      </c>
      <c r="BJ170" s="225" t="n">
        <f aca="false">IF('Indicator Date'!BJ170="","x",'Indicator Date'!BJ170)</f>
        <v>2020</v>
      </c>
      <c r="BK170" s="225" t="n">
        <f aca="false">IF('Indicator Date'!BK170="","x",'Indicator Date'!BK170)</f>
        <v>2021</v>
      </c>
      <c r="BL170" s="225" t="n">
        <f aca="false">IF('Indicator Date'!BL170="","x",'Indicator Date'!BL170)</f>
        <v>2020</v>
      </c>
      <c r="BM170" s="225" t="n">
        <f aca="false">IF('Indicator Date'!BM170="","x",'Indicator Date'!BM170)</f>
        <v>2004</v>
      </c>
      <c r="BN170" s="225" t="n">
        <f aca="false">IF('Indicator Date'!BN170="","x",'Indicator Date'!BN170)</f>
        <v>2020</v>
      </c>
      <c r="BO170" s="225" t="n">
        <f aca="false">IF('Indicator Date'!BO170="","x",'Indicator Date'!BO170)</f>
        <v>2020</v>
      </c>
      <c r="BP170" s="225" t="n">
        <f aca="false">IF('Indicator Date'!BP170="","x",'Indicator Date'!BP170)</f>
        <v>2014</v>
      </c>
      <c r="BQ170" s="225" t="n">
        <f aca="false">IF('Indicator Date'!BQ170="","x",'Indicator Date'!BQ170)</f>
        <v>2020</v>
      </c>
      <c r="BR170" s="225" t="n">
        <f aca="false">IF('Indicator Date'!BR170="","x",'Indicator Date'!BR170)</f>
        <v>2020</v>
      </c>
      <c r="BS170" s="225" t="n">
        <f aca="false">IF('Indicator Date'!BS170="","x",'Indicator Date'!BS170)</f>
        <v>2016</v>
      </c>
      <c r="BT170" s="225" t="n">
        <f aca="false">IF('Indicator Date'!BT170="","x",'Indicator Date'!BT170)</f>
        <v>2020</v>
      </c>
      <c r="BU170" s="225" t="n">
        <f aca="false">IF('Indicator Date'!BU170="","x",'Indicator Date'!BU170)</f>
        <v>2020</v>
      </c>
      <c r="BV170" s="225" t="str">
        <f aca="false">IF('Indicator Date'!BV170="","x",'Indicator Date'!BV170)</f>
        <v>x</v>
      </c>
      <c r="BW170" s="225" t="n">
        <f aca="false">IF('Indicator Date'!BW170="","x",'Indicator Date'!BW170)</f>
        <v>2012</v>
      </c>
      <c r="BX170" s="225" t="n">
        <f aca="false">IF('Indicator Date'!BX170="","x",'Indicator Date'!BX170)</f>
        <v>2017</v>
      </c>
      <c r="BY170" s="225" t="n">
        <f aca="false">IF('Indicator Date'!BY170="","x",'Indicator Date'!BY170)</f>
        <v>2019</v>
      </c>
      <c r="BZ170" s="225" t="n">
        <f aca="false">IF('Indicator Date'!BZ170="","x",'Indicator Date'!BZ170)</f>
        <v>2021</v>
      </c>
      <c r="CA170" s="225" t="n">
        <f aca="false">IF('Indicator Date'!CA170="","x",'Indicator Date'!CA170)</f>
        <v>2015</v>
      </c>
    </row>
    <row r="171" customFormat="false" ht="14.5" hidden="false" customHeight="false" outlineLevel="0" collapsed="false">
      <c r="A171" s="178" t="str">
        <f aca="false">'Indicator Data'!A173</f>
        <v>Tajikistan</v>
      </c>
      <c r="B171" s="220" t="str">
        <f aca="false">'Indicator Data'!B173</f>
        <v>TJK</v>
      </c>
      <c r="C171" s="225" t="n">
        <f aca="false">IF('Indicator Date'!C171="","x",'Indicator Date'!C171)</f>
        <v>2015</v>
      </c>
      <c r="D171" s="225" t="n">
        <f aca="false">IF('Indicator Date'!D171="","x",'Indicator Date'!D171)</f>
        <v>2015</v>
      </c>
      <c r="E171" s="225" t="n">
        <f aca="false">IF('Indicator Date'!E171="","x",'Indicator Date'!E171)</f>
        <v>2015</v>
      </c>
      <c r="F171" s="225" t="n">
        <f aca="false">IF('Indicator Date'!F171="","x",'Indicator Date'!F171)</f>
        <v>2015</v>
      </c>
      <c r="G171" s="225" t="n">
        <f aca="false">IF('Indicator Date'!G171="","x",'Indicator Date'!G171)</f>
        <v>2015</v>
      </c>
      <c r="H171" s="225" t="n">
        <f aca="false">IF('Indicator Date'!H171="","x",'Indicator Date'!H171)</f>
        <v>2015</v>
      </c>
      <c r="I171" s="225" t="n">
        <f aca="false">IF('Indicator Date'!I171="","x",'Indicator Date'!I171)</f>
        <v>2015</v>
      </c>
      <c r="J171" s="225" t="n">
        <f aca="false">IF('Indicator Date'!J171="","x",'Indicator Date'!J171)</f>
        <v>2021</v>
      </c>
      <c r="K171" s="225" t="n">
        <f aca="false">IF('Indicator Date'!K171="","x",'Indicator Date'!K171)</f>
        <v>2021</v>
      </c>
      <c r="L171" s="225" t="n">
        <f aca="false">IF('Indicator Date'!L171="","x",'Indicator Date'!L171)</f>
        <v>2020</v>
      </c>
      <c r="M171" s="225" t="n">
        <f aca="false">IF('Indicator Date'!M171="","x",'Indicator Date'!M171)</f>
        <v>2015</v>
      </c>
      <c r="N171" s="225" t="n">
        <f aca="false">IF('Indicator Date'!N171="","x",'Indicator Date'!N171)</f>
        <v>2015</v>
      </c>
      <c r="O171" s="225" t="n">
        <f aca="false">IF('Indicator Date'!O171="","x",'Indicator Date'!O171)</f>
        <v>2015</v>
      </c>
      <c r="P171" s="225" t="n">
        <f aca="false">IF('Indicator Date'!P171="","x",'Indicator Date'!P171)</f>
        <v>2015</v>
      </c>
      <c r="Q171" s="225" t="n">
        <f aca="false">IF('Indicator Date'!Q171="","x",'Indicator Date'!Q171)</f>
        <v>2020</v>
      </c>
      <c r="R171" s="225" t="n">
        <f aca="false">IF('Indicator Date'!R171="","x",'Indicator Date'!R171)</f>
        <v>2020</v>
      </c>
      <c r="S171" s="225" t="n">
        <f aca="false">IF('Indicator Date'!S171="","x",'Indicator Date'!S171)</f>
        <v>2020</v>
      </c>
      <c r="T171" s="225" t="n">
        <f aca="false">IF('Indicator Date'!T171="","x",'Indicator Date'!T171)</f>
        <v>2020</v>
      </c>
      <c r="U171" s="225" t="n">
        <f aca="false">IF('Indicator Date'!U171="","x",'Indicator Date'!U171)</f>
        <v>2015</v>
      </c>
      <c r="V171" s="225" t="n">
        <f aca="false">IF('Indicator Date'!V171="","x",'Indicator Date'!V171)</f>
        <v>2015</v>
      </c>
      <c r="W171" s="225" t="n">
        <f aca="false">IF('Indicator Date'!W171="","x",'Indicator Date'!W171)</f>
        <v>2015</v>
      </c>
      <c r="X171" s="225" t="n">
        <f aca="false">IF('Indicator Date'!X171="","x",'Indicator Date'!X171)</f>
        <v>2020</v>
      </c>
      <c r="Y171" s="225" t="n">
        <f aca="false">IF('Indicator Date'!Y171="","x",'Indicator Date'!Y171)</f>
        <v>2020</v>
      </c>
      <c r="Z171" s="225" t="n">
        <f aca="false">IF('Indicator Date'!Z171="","x",'Indicator Date'!Z171)</f>
        <v>2020</v>
      </c>
      <c r="AA171" s="225" t="n">
        <f aca="false">IF('Indicator Date'!AA171="","x",'Indicator Date'!AA171)</f>
        <v>2017</v>
      </c>
      <c r="AB171" s="225" t="n">
        <f aca="false">IF('Indicator Date'!AB171="","x",'Indicator Date'!AB171)</f>
        <v>2020</v>
      </c>
      <c r="AC171" s="225" t="n">
        <f aca="false">IF('Indicator Date'!AC171="","x",'Indicator Date'!AC171)</f>
        <v>2020</v>
      </c>
      <c r="AD171" s="225" t="n">
        <f aca="false">IF('Indicator Date'!AD171="","x",'Indicator Date'!AD171)</f>
        <v>2015</v>
      </c>
      <c r="AE171" s="225" t="n">
        <f aca="false">IF('Indicator Date'!AE171="","x",'Indicator Date'!AE171)</f>
        <v>2019</v>
      </c>
      <c r="AF171" s="225" t="n">
        <f aca="false">IF('Indicator Date'!AF171="","x",'Indicator Date'!AF171)</f>
        <v>2018</v>
      </c>
      <c r="AG171" s="225" t="n">
        <f aca="false">IF('Indicator Date'!AG171="","x",'Indicator Date'!AG171)</f>
        <v>2020</v>
      </c>
      <c r="AH171" s="225" t="n">
        <f aca="false">IF('Indicator Date'!AH171="","x",'Indicator Date'!AH171)</f>
        <v>2022</v>
      </c>
      <c r="AI171" s="225" t="n">
        <f aca="false">IF('Indicator Date'!AI171="","x",'Indicator Date'!AI171)</f>
        <v>2021</v>
      </c>
      <c r="AJ171" s="225" t="n">
        <f aca="false">IF('Indicator Date'!AJ171="","x",'Indicator Date'!AJ171)</f>
        <v>2021</v>
      </c>
      <c r="AK171" s="225" t="n">
        <f aca="false">IF('Indicator Date'!AK171="","x",'Indicator Date'!AK171)</f>
        <v>2019</v>
      </c>
      <c r="AL171" s="225" t="str">
        <f aca="false">IF('Indicator Date'!AL171="","x",RIGHT('Indicator Date'!AL171,4))</f>
        <v>2017</v>
      </c>
      <c r="AM171" s="225" t="n">
        <f aca="false">IF('Indicator Date'!AM171="","x",'Indicator Date'!AM171)</f>
        <v>2022</v>
      </c>
      <c r="AN171" s="225" t="n">
        <f aca="false">IF('Indicator Date'!AN171="","x",'Indicator Date'!AN171)</f>
        <v>2019</v>
      </c>
      <c r="AO171" s="225" t="n">
        <f aca="false">IF('Indicator Date'!AO171="","x",'Indicator Date'!AO171)</f>
        <v>2020</v>
      </c>
      <c r="AP171" s="225" t="n">
        <f aca="false">IF('Indicator Date'!AP171="","x",'Indicator Date'!AP171)</f>
        <v>2020</v>
      </c>
      <c r="AQ171" s="225" t="n">
        <f aca="false">IF('Indicator Date'!AQ171="","x",'Indicator Date'!AQ171)</f>
        <v>2020</v>
      </c>
      <c r="AR171" s="225" t="n">
        <f aca="false">IF('Indicator Date'!AR171="","x",'Indicator Date'!AR171)</f>
        <v>2020</v>
      </c>
      <c r="AS171" s="225" t="n">
        <f aca="false">IF('Indicator Date'!AS171="","x",'Indicator Date'!AS171)</f>
        <v>2017</v>
      </c>
      <c r="AT171" s="225" t="n">
        <f aca="false">IF('Indicator Date'!AT171="","x",'Indicator Date'!AT171)</f>
        <v>2020</v>
      </c>
      <c r="AU171" s="225" t="n">
        <f aca="false">IF('Indicator Date'!AU171="","x",'Indicator Date'!AU171)</f>
        <v>2020</v>
      </c>
      <c r="AV171" s="225" t="n">
        <f aca="false">IF('Indicator Date'!AV171="","x",'Indicator Date'!AV171)</f>
        <v>2020</v>
      </c>
      <c r="AW171" s="225" t="n">
        <f aca="false">IF('Indicator Date'!AW171="","x",'Indicator Date'!AW171)</f>
        <v>2020</v>
      </c>
      <c r="AX171" s="225" t="n">
        <f aca="false">IF('Indicator Date'!AX171="","x",'Indicator Date'!AX171)</f>
        <v>2020</v>
      </c>
      <c r="AY171" s="225" t="n">
        <f aca="false">IF('Indicator Date'!AY171="","x",'Indicator Date'!AY171)</f>
        <v>2019</v>
      </c>
      <c r="AZ171" s="225" t="n">
        <f aca="false">IF('Indicator Date'!AZ171="","x",'Indicator Date'!AZ171)</f>
        <v>2015</v>
      </c>
      <c r="BA171" s="225" t="n">
        <f aca="false">IF('Indicator Date'!BA171="","x",'Indicator Date'!BA171)</f>
        <v>2020</v>
      </c>
      <c r="BB171" s="225" t="n">
        <f aca="false">IF('Indicator Date'!BB171="","x",'Indicator Date'!BB171)</f>
        <v>2021</v>
      </c>
      <c r="BC171" s="225" t="n">
        <f aca="false">IF('Indicator Date'!BC171="","x",'Indicator Date'!BC171)</f>
        <v>2022</v>
      </c>
      <c r="BD171" s="225" t="n">
        <f aca="false">IF('Indicator Date'!BD171="","x",YEAR('Indicator Date'!BD171))</f>
        <v>2022</v>
      </c>
      <c r="BE171" s="225" t="n">
        <f aca="false">IF('Indicator Date'!BE171="","x",YEAR('Indicator Date'!BE171))</f>
        <v>2021</v>
      </c>
      <c r="BF171" s="225" t="n">
        <f aca="false">IF('Indicator Date'!BF171="","x",'Indicator Date'!BF171)</f>
        <v>2021</v>
      </c>
      <c r="BG171" s="225" t="n">
        <f aca="false">IF('Indicator Date'!BG171="","x",'Indicator Date'!BG171)</f>
        <v>2020</v>
      </c>
      <c r="BH171" s="225" t="n">
        <f aca="false">IF('Indicator Date'!BH171="","x",'Indicator Date'!BH171)</f>
        <v>2020</v>
      </c>
      <c r="BI171" s="225" t="n">
        <f aca="false">IF('Indicator Date'!BI171="","x",'Indicator Date'!BI171)</f>
        <v>2013</v>
      </c>
      <c r="BJ171" s="225" t="n">
        <f aca="false">IF('Indicator Date'!BJ171="","x",'Indicator Date'!BJ171)</f>
        <v>2020</v>
      </c>
      <c r="BK171" s="225" t="n">
        <f aca="false">IF('Indicator Date'!BK171="","x",'Indicator Date'!BK171)</f>
        <v>2021</v>
      </c>
      <c r="BL171" s="225" t="n">
        <f aca="false">IF('Indicator Date'!BL171="","x",'Indicator Date'!BL171)</f>
        <v>2020</v>
      </c>
      <c r="BM171" s="225" t="n">
        <f aca="false">IF('Indicator Date'!BM171="","x",'Indicator Date'!BM171)</f>
        <v>2014</v>
      </c>
      <c r="BN171" s="225" t="n">
        <f aca="false">IF('Indicator Date'!BN171="","x",'Indicator Date'!BN171)</f>
        <v>2017</v>
      </c>
      <c r="BO171" s="225" t="n">
        <f aca="false">IF('Indicator Date'!BO171="","x",'Indicator Date'!BO171)</f>
        <v>2020</v>
      </c>
      <c r="BP171" s="225" t="n">
        <f aca="false">IF('Indicator Date'!BP171="","x",'Indicator Date'!BP171)</f>
        <v>2014</v>
      </c>
      <c r="BQ171" s="225" t="n">
        <f aca="false">IF('Indicator Date'!BQ171="","x",'Indicator Date'!BQ171)</f>
        <v>2020</v>
      </c>
      <c r="BR171" s="225" t="n">
        <f aca="false">IF('Indicator Date'!BR171="","x",'Indicator Date'!BR171)</f>
        <v>2020</v>
      </c>
      <c r="BS171" s="225" t="n">
        <f aca="false">IF('Indicator Date'!BS171="","x",'Indicator Date'!BS171)</f>
        <v>2014</v>
      </c>
      <c r="BT171" s="225" t="n">
        <f aca="false">IF('Indicator Date'!BT171="","x",'Indicator Date'!BT171)</f>
        <v>2020</v>
      </c>
      <c r="BU171" s="225" t="n">
        <f aca="false">IF('Indicator Date'!BU171="","x",'Indicator Date'!BU171)</f>
        <v>2020</v>
      </c>
      <c r="BV171" s="225" t="str">
        <f aca="false">IF('Indicator Date'!BV171="","x",'Indicator Date'!BV171)</f>
        <v>x</v>
      </c>
      <c r="BW171" s="225" t="n">
        <f aca="false">IF('Indicator Date'!BW171="","x",'Indicator Date'!BW171)</f>
        <v>2019</v>
      </c>
      <c r="BX171" s="225" t="n">
        <f aca="false">IF('Indicator Date'!BX171="","x",'Indicator Date'!BX171)</f>
        <v>2017</v>
      </c>
      <c r="BY171" s="225" t="n">
        <f aca="false">IF('Indicator Date'!BY171="","x",'Indicator Date'!BY171)</f>
        <v>2020</v>
      </c>
      <c r="BZ171" s="225" t="n">
        <f aca="false">IF('Indicator Date'!BZ171="","x",'Indicator Date'!BZ171)</f>
        <v>2021</v>
      </c>
      <c r="CA171" s="225" t="n">
        <f aca="false">IF('Indicator Date'!CA171="","x",'Indicator Date'!CA171)</f>
        <v>2015</v>
      </c>
    </row>
    <row r="172" customFormat="false" ht="14.5" hidden="false" customHeight="false" outlineLevel="0" collapsed="false">
      <c r="A172" s="178" t="str">
        <f aca="false">'Indicator Data'!A174</f>
        <v>Tanzania</v>
      </c>
      <c r="B172" s="220" t="str">
        <f aca="false">'Indicator Data'!B174</f>
        <v>TZA</v>
      </c>
      <c r="C172" s="225" t="n">
        <f aca="false">IF('Indicator Date'!C172="","x",'Indicator Date'!C172)</f>
        <v>2015</v>
      </c>
      <c r="D172" s="225" t="n">
        <f aca="false">IF('Indicator Date'!D172="","x",'Indicator Date'!D172)</f>
        <v>2015</v>
      </c>
      <c r="E172" s="225" t="n">
        <f aca="false">IF('Indicator Date'!E172="","x",'Indicator Date'!E172)</f>
        <v>2015</v>
      </c>
      <c r="F172" s="225" t="n">
        <f aca="false">IF('Indicator Date'!F172="","x",'Indicator Date'!F172)</f>
        <v>2015</v>
      </c>
      <c r="G172" s="225" t="n">
        <f aca="false">IF('Indicator Date'!G172="","x",'Indicator Date'!G172)</f>
        <v>2015</v>
      </c>
      <c r="H172" s="225" t="n">
        <f aca="false">IF('Indicator Date'!H172="","x",'Indicator Date'!H172)</f>
        <v>2015</v>
      </c>
      <c r="I172" s="225" t="n">
        <f aca="false">IF('Indicator Date'!I172="","x",'Indicator Date'!I172)</f>
        <v>2015</v>
      </c>
      <c r="J172" s="225" t="n">
        <f aca="false">IF('Indicator Date'!J172="","x",'Indicator Date'!J172)</f>
        <v>2021</v>
      </c>
      <c r="K172" s="225" t="n">
        <f aca="false">IF('Indicator Date'!K172="","x",'Indicator Date'!K172)</f>
        <v>2021</v>
      </c>
      <c r="L172" s="225" t="n">
        <f aca="false">IF('Indicator Date'!L172="","x",'Indicator Date'!L172)</f>
        <v>2020</v>
      </c>
      <c r="M172" s="225" t="n">
        <f aca="false">IF('Indicator Date'!M172="","x",'Indicator Date'!M172)</f>
        <v>2015</v>
      </c>
      <c r="N172" s="225" t="n">
        <f aca="false">IF('Indicator Date'!N172="","x",'Indicator Date'!N172)</f>
        <v>2015</v>
      </c>
      <c r="O172" s="225" t="n">
        <f aca="false">IF('Indicator Date'!O172="","x",'Indicator Date'!O172)</f>
        <v>2015</v>
      </c>
      <c r="P172" s="225" t="n">
        <f aca="false">IF('Indicator Date'!P172="","x",'Indicator Date'!P172)</f>
        <v>2015</v>
      </c>
      <c r="Q172" s="225" t="n">
        <f aca="false">IF('Indicator Date'!Q172="","x",'Indicator Date'!Q172)</f>
        <v>2020</v>
      </c>
      <c r="R172" s="225" t="n">
        <f aca="false">IF('Indicator Date'!R172="","x",'Indicator Date'!R172)</f>
        <v>2020</v>
      </c>
      <c r="S172" s="225" t="n">
        <f aca="false">IF('Indicator Date'!S172="","x",'Indicator Date'!S172)</f>
        <v>2020</v>
      </c>
      <c r="T172" s="225" t="n">
        <f aca="false">IF('Indicator Date'!T172="","x",'Indicator Date'!T172)</f>
        <v>2020</v>
      </c>
      <c r="U172" s="225" t="n">
        <f aca="false">IF('Indicator Date'!U172="","x",'Indicator Date'!U172)</f>
        <v>2015</v>
      </c>
      <c r="V172" s="225" t="n">
        <f aca="false">IF('Indicator Date'!V172="","x",'Indicator Date'!V172)</f>
        <v>2015</v>
      </c>
      <c r="W172" s="225" t="n">
        <f aca="false">IF('Indicator Date'!W172="","x",'Indicator Date'!W172)</f>
        <v>2015</v>
      </c>
      <c r="X172" s="225" t="n">
        <f aca="false">IF('Indicator Date'!X172="","x",'Indicator Date'!X172)</f>
        <v>2020</v>
      </c>
      <c r="Y172" s="225" t="n">
        <f aca="false">IF('Indicator Date'!Y172="","x",'Indicator Date'!Y172)</f>
        <v>2020</v>
      </c>
      <c r="Z172" s="225" t="n">
        <f aca="false">IF('Indicator Date'!Z172="","x",'Indicator Date'!Z172)</f>
        <v>2020</v>
      </c>
      <c r="AA172" s="225" t="n">
        <f aca="false">IF('Indicator Date'!AA172="","x",'Indicator Date'!AA172)</f>
        <v>2015</v>
      </c>
      <c r="AB172" s="225" t="n">
        <f aca="false">IF('Indicator Date'!AB172="","x",'Indicator Date'!AB172)</f>
        <v>2020</v>
      </c>
      <c r="AC172" s="225" t="n">
        <f aca="false">IF('Indicator Date'!AC172="","x",'Indicator Date'!AC172)</f>
        <v>2020</v>
      </c>
      <c r="AD172" s="225" t="n">
        <f aca="false">IF('Indicator Date'!AD172="","x",'Indicator Date'!AD172)</f>
        <v>2018</v>
      </c>
      <c r="AE172" s="225" t="n">
        <f aca="false">IF('Indicator Date'!AE172="","x",'Indicator Date'!AE172)</f>
        <v>2020</v>
      </c>
      <c r="AF172" s="225" t="n">
        <f aca="false">IF('Indicator Date'!AF172="","x",'Indicator Date'!AF172)</f>
        <v>2018</v>
      </c>
      <c r="AG172" s="225" t="n">
        <f aca="false">IF('Indicator Date'!AG172="","x",'Indicator Date'!AG172)</f>
        <v>2020</v>
      </c>
      <c r="AH172" s="225" t="n">
        <f aca="false">IF('Indicator Date'!AH172="","x",'Indicator Date'!AH172)</f>
        <v>2022</v>
      </c>
      <c r="AI172" s="225" t="n">
        <f aca="false">IF('Indicator Date'!AI172="","x",'Indicator Date'!AI172)</f>
        <v>2021</v>
      </c>
      <c r="AJ172" s="225" t="n">
        <f aca="false">IF('Indicator Date'!AJ172="","x",'Indicator Date'!AJ172)</f>
        <v>2021</v>
      </c>
      <c r="AK172" s="225" t="n">
        <f aca="false">IF('Indicator Date'!AK172="","x",'Indicator Date'!AK172)</f>
        <v>2019</v>
      </c>
      <c r="AL172" s="225" t="str">
        <f aca="false">IF('Indicator Date'!AL172="","x",RIGHT('Indicator Date'!AL172,4))</f>
        <v>2016</v>
      </c>
      <c r="AM172" s="225" t="n">
        <f aca="false">IF('Indicator Date'!AM172="","x",'Indicator Date'!AM172)</f>
        <v>2022</v>
      </c>
      <c r="AN172" s="225" t="n">
        <f aca="false">IF('Indicator Date'!AN172="","x",'Indicator Date'!AN172)</f>
        <v>2019</v>
      </c>
      <c r="AO172" s="225" t="n">
        <f aca="false">IF('Indicator Date'!AO172="","x",'Indicator Date'!AO172)</f>
        <v>2020</v>
      </c>
      <c r="AP172" s="225" t="n">
        <f aca="false">IF('Indicator Date'!AP172="","x",'Indicator Date'!AP172)</f>
        <v>2020</v>
      </c>
      <c r="AQ172" s="225" t="n">
        <f aca="false">IF('Indicator Date'!AQ172="","x",'Indicator Date'!AQ172)</f>
        <v>2020</v>
      </c>
      <c r="AR172" s="225" t="n">
        <f aca="false">IF('Indicator Date'!AR172="","x",'Indicator Date'!AR172)</f>
        <v>2020</v>
      </c>
      <c r="AS172" s="225" t="n">
        <f aca="false">IF('Indicator Date'!AS172="","x",'Indicator Date'!AS172)</f>
        <v>2018</v>
      </c>
      <c r="AT172" s="225" t="n">
        <f aca="false">IF('Indicator Date'!AT172="","x",'Indicator Date'!AT172)</f>
        <v>2020</v>
      </c>
      <c r="AU172" s="225" t="n">
        <f aca="false">IF('Indicator Date'!AU172="","x",'Indicator Date'!AU172)</f>
        <v>2020</v>
      </c>
      <c r="AV172" s="225" t="n">
        <f aca="false">IF('Indicator Date'!AV172="","x",'Indicator Date'!AV172)</f>
        <v>2020</v>
      </c>
      <c r="AW172" s="225" t="n">
        <f aca="false">IF('Indicator Date'!AW172="","x",'Indicator Date'!AW172)</f>
        <v>2020</v>
      </c>
      <c r="AX172" s="225" t="n">
        <f aca="false">IF('Indicator Date'!AX172="","x",'Indicator Date'!AX172)</f>
        <v>2020</v>
      </c>
      <c r="AY172" s="225" t="n">
        <f aca="false">IF('Indicator Date'!AY172="","x",'Indicator Date'!AY172)</f>
        <v>2019</v>
      </c>
      <c r="AZ172" s="225" t="n">
        <f aca="false">IF('Indicator Date'!AZ172="","x",'Indicator Date'!AZ172)</f>
        <v>2018</v>
      </c>
      <c r="BA172" s="225" t="n">
        <f aca="false">IF('Indicator Date'!BA172="","x",'Indicator Date'!BA172)</f>
        <v>2020</v>
      </c>
      <c r="BB172" s="225" t="n">
        <f aca="false">IF('Indicator Date'!BB172="","x",'Indicator Date'!BB172)</f>
        <v>2021</v>
      </c>
      <c r="BC172" s="225" t="n">
        <f aca="false">IF('Indicator Date'!BC172="","x",'Indicator Date'!BC172)</f>
        <v>2022</v>
      </c>
      <c r="BD172" s="225" t="n">
        <f aca="false">IF('Indicator Date'!BD172="","x",YEAR('Indicator Date'!BD172))</f>
        <v>2022</v>
      </c>
      <c r="BE172" s="225" t="n">
        <f aca="false">IF('Indicator Date'!BE172="","x",YEAR('Indicator Date'!BE172))</f>
        <v>2022</v>
      </c>
      <c r="BF172" s="225" t="n">
        <f aca="false">IF('Indicator Date'!BF172="","x",'Indicator Date'!BF172)</f>
        <v>2021</v>
      </c>
      <c r="BG172" s="225" t="n">
        <f aca="false">IF('Indicator Date'!BG172="","x",'Indicator Date'!BG172)</f>
        <v>2020</v>
      </c>
      <c r="BH172" s="225" t="n">
        <f aca="false">IF('Indicator Date'!BH172="","x",'Indicator Date'!BH172)</f>
        <v>2020</v>
      </c>
      <c r="BI172" s="225" t="n">
        <f aca="false">IF('Indicator Date'!BI172="","x",'Indicator Date'!BI172)</f>
        <v>2015</v>
      </c>
      <c r="BJ172" s="225" t="n">
        <f aca="false">IF('Indicator Date'!BJ172="","x",'Indicator Date'!BJ172)</f>
        <v>2020</v>
      </c>
      <c r="BK172" s="225" t="n">
        <f aca="false">IF('Indicator Date'!BK172="","x",'Indicator Date'!BK172)</f>
        <v>2021</v>
      </c>
      <c r="BL172" s="225" t="n">
        <f aca="false">IF('Indicator Date'!BL172="","x",'Indicator Date'!BL172)</f>
        <v>2020</v>
      </c>
      <c r="BM172" s="225" t="n">
        <f aca="false">IF('Indicator Date'!BM172="","x",'Indicator Date'!BM172)</f>
        <v>2015</v>
      </c>
      <c r="BN172" s="225" t="n">
        <f aca="false">IF('Indicator Date'!BN172="","x",'Indicator Date'!BN172)</f>
        <v>2020</v>
      </c>
      <c r="BO172" s="225" t="n">
        <f aca="false">IF('Indicator Date'!BO172="","x",'Indicator Date'!BO172)</f>
        <v>2020</v>
      </c>
      <c r="BP172" s="225" t="n">
        <f aca="false">IF('Indicator Date'!BP172="","x",'Indicator Date'!BP172)</f>
        <v>2014</v>
      </c>
      <c r="BQ172" s="225" t="n">
        <f aca="false">IF('Indicator Date'!BQ172="","x",'Indicator Date'!BQ172)</f>
        <v>2020</v>
      </c>
      <c r="BR172" s="225" t="n">
        <f aca="false">IF('Indicator Date'!BR172="","x",'Indicator Date'!BR172)</f>
        <v>2020</v>
      </c>
      <c r="BS172" s="225" t="n">
        <f aca="false">IF('Indicator Date'!BS172="","x",'Indicator Date'!BS172)</f>
        <v>2014</v>
      </c>
      <c r="BT172" s="225" t="n">
        <f aca="false">IF('Indicator Date'!BT172="","x",'Indicator Date'!BT172)</f>
        <v>2020</v>
      </c>
      <c r="BU172" s="225" t="n">
        <f aca="false">IF('Indicator Date'!BU172="","x",'Indicator Date'!BU172)</f>
        <v>2020</v>
      </c>
      <c r="BV172" s="225" t="n">
        <f aca="false">IF('Indicator Date'!BV172="","x",'Indicator Date'!BV172)</f>
        <v>2020</v>
      </c>
      <c r="BW172" s="225" t="n">
        <f aca="false">IF('Indicator Date'!BW172="","x",'Indicator Date'!BW172)</f>
        <v>2019</v>
      </c>
      <c r="BX172" s="225" t="n">
        <f aca="false">IF('Indicator Date'!BX172="","x",'Indicator Date'!BX172)</f>
        <v>2017</v>
      </c>
      <c r="BY172" s="225" t="n">
        <f aca="false">IF('Indicator Date'!BY172="","x",'Indicator Date'!BY172)</f>
        <v>2020</v>
      </c>
      <c r="BZ172" s="225" t="n">
        <f aca="false">IF('Indicator Date'!BZ172="","x",'Indicator Date'!BZ172)</f>
        <v>2021</v>
      </c>
      <c r="CA172" s="225" t="n">
        <f aca="false">IF('Indicator Date'!CA172="","x",'Indicator Date'!CA172)</f>
        <v>2015</v>
      </c>
    </row>
    <row r="173" customFormat="false" ht="14.5" hidden="false" customHeight="false" outlineLevel="0" collapsed="false">
      <c r="A173" s="178" t="str">
        <f aca="false">'Indicator Data'!A175</f>
        <v>Thailand</v>
      </c>
      <c r="B173" s="220" t="str">
        <f aca="false">'Indicator Data'!B175</f>
        <v>THA</v>
      </c>
      <c r="C173" s="225" t="n">
        <f aca="false">IF('Indicator Date'!C173="","x",'Indicator Date'!C173)</f>
        <v>2015</v>
      </c>
      <c r="D173" s="225" t="n">
        <f aca="false">IF('Indicator Date'!D173="","x",'Indicator Date'!D173)</f>
        <v>2015</v>
      </c>
      <c r="E173" s="225" t="n">
        <f aca="false">IF('Indicator Date'!E173="","x",'Indicator Date'!E173)</f>
        <v>2015</v>
      </c>
      <c r="F173" s="225" t="n">
        <f aca="false">IF('Indicator Date'!F173="","x",'Indicator Date'!F173)</f>
        <v>2015</v>
      </c>
      <c r="G173" s="225" t="n">
        <f aca="false">IF('Indicator Date'!G173="","x",'Indicator Date'!G173)</f>
        <v>2015</v>
      </c>
      <c r="H173" s="225" t="n">
        <f aca="false">IF('Indicator Date'!H173="","x",'Indicator Date'!H173)</f>
        <v>2015</v>
      </c>
      <c r="I173" s="225" t="n">
        <f aca="false">IF('Indicator Date'!I173="","x",'Indicator Date'!I173)</f>
        <v>2015</v>
      </c>
      <c r="J173" s="225" t="n">
        <f aca="false">IF('Indicator Date'!J173="","x",'Indicator Date'!J173)</f>
        <v>2021</v>
      </c>
      <c r="K173" s="225" t="n">
        <f aca="false">IF('Indicator Date'!K173="","x",'Indicator Date'!K173)</f>
        <v>2021</v>
      </c>
      <c r="L173" s="225" t="n">
        <f aca="false">IF('Indicator Date'!L173="","x",'Indicator Date'!L173)</f>
        <v>2020</v>
      </c>
      <c r="M173" s="225" t="n">
        <f aca="false">IF('Indicator Date'!M173="","x",'Indicator Date'!M173)</f>
        <v>2015</v>
      </c>
      <c r="N173" s="225" t="n">
        <f aca="false">IF('Indicator Date'!N173="","x",'Indicator Date'!N173)</f>
        <v>2015</v>
      </c>
      <c r="O173" s="225" t="n">
        <f aca="false">IF('Indicator Date'!O173="","x",'Indicator Date'!O173)</f>
        <v>2015</v>
      </c>
      <c r="P173" s="225" t="n">
        <f aca="false">IF('Indicator Date'!P173="","x",'Indicator Date'!P173)</f>
        <v>2015</v>
      </c>
      <c r="Q173" s="225" t="n">
        <f aca="false">IF('Indicator Date'!Q173="","x",'Indicator Date'!Q173)</f>
        <v>2020</v>
      </c>
      <c r="R173" s="225" t="n">
        <f aca="false">IF('Indicator Date'!R173="","x",'Indicator Date'!R173)</f>
        <v>2020</v>
      </c>
      <c r="S173" s="225" t="n">
        <f aca="false">IF('Indicator Date'!S173="","x",'Indicator Date'!S173)</f>
        <v>2020</v>
      </c>
      <c r="T173" s="225" t="n">
        <f aca="false">IF('Indicator Date'!T173="","x",'Indicator Date'!T173)</f>
        <v>2020</v>
      </c>
      <c r="U173" s="225" t="n">
        <f aca="false">IF('Indicator Date'!U173="","x",'Indicator Date'!U173)</f>
        <v>2015</v>
      </c>
      <c r="V173" s="225" t="n">
        <f aca="false">IF('Indicator Date'!V173="","x",'Indicator Date'!V173)</f>
        <v>2015</v>
      </c>
      <c r="W173" s="225" t="n">
        <f aca="false">IF('Indicator Date'!W173="","x",'Indicator Date'!W173)</f>
        <v>2015</v>
      </c>
      <c r="X173" s="225" t="n">
        <f aca="false">IF('Indicator Date'!X173="","x",'Indicator Date'!X173)</f>
        <v>2020</v>
      </c>
      <c r="Y173" s="225" t="n">
        <f aca="false">IF('Indicator Date'!Y173="","x",'Indicator Date'!Y173)</f>
        <v>2020</v>
      </c>
      <c r="Z173" s="225" t="n">
        <f aca="false">IF('Indicator Date'!Z173="","x",'Indicator Date'!Z173)</f>
        <v>2020</v>
      </c>
      <c r="AA173" s="225" t="n">
        <f aca="false">IF('Indicator Date'!AA173="","x",'Indicator Date'!AA173)</f>
        <v>2000</v>
      </c>
      <c r="AB173" s="225" t="n">
        <f aca="false">IF('Indicator Date'!AB173="","x",'Indicator Date'!AB173)</f>
        <v>2020</v>
      </c>
      <c r="AC173" s="225" t="n">
        <f aca="false">IF('Indicator Date'!AC173="","x",'Indicator Date'!AC173)</f>
        <v>2020</v>
      </c>
      <c r="AD173" s="225" t="n">
        <f aca="false">IF('Indicator Date'!AD173="","x",'Indicator Date'!AD173)</f>
        <v>2019</v>
      </c>
      <c r="AE173" s="225" t="n">
        <f aca="false">IF('Indicator Date'!AE173="","x",'Indicator Date'!AE173)</f>
        <v>2020</v>
      </c>
      <c r="AF173" s="225" t="n">
        <f aca="false">IF('Indicator Date'!AF173="","x",'Indicator Date'!AF173)</f>
        <v>2018</v>
      </c>
      <c r="AG173" s="225" t="n">
        <f aca="false">IF('Indicator Date'!AG173="","x",'Indicator Date'!AG173)</f>
        <v>2020</v>
      </c>
      <c r="AH173" s="225" t="n">
        <f aca="false">IF('Indicator Date'!AH173="","x",'Indicator Date'!AH173)</f>
        <v>2022</v>
      </c>
      <c r="AI173" s="225" t="n">
        <f aca="false">IF('Indicator Date'!AI173="","x",'Indicator Date'!AI173)</f>
        <v>2021</v>
      </c>
      <c r="AJ173" s="225" t="n">
        <f aca="false">IF('Indicator Date'!AJ173="","x",'Indicator Date'!AJ173)</f>
        <v>2021</v>
      </c>
      <c r="AK173" s="225" t="n">
        <f aca="false">IF('Indicator Date'!AK173="","x",'Indicator Date'!AK173)</f>
        <v>2019</v>
      </c>
      <c r="AL173" s="225" t="str">
        <f aca="false">IF('Indicator Date'!AL173="","x",RIGHT('Indicator Date'!AL173,4))</f>
        <v>2019</v>
      </c>
      <c r="AM173" s="225" t="n">
        <f aca="false">IF('Indicator Date'!AM173="","x",'Indicator Date'!AM173)</f>
        <v>2022</v>
      </c>
      <c r="AN173" s="225" t="n">
        <f aca="false">IF('Indicator Date'!AN173="","x",'Indicator Date'!AN173)</f>
        <v>2019</v>
      </c>
      <c r="AO173" s="225" t="n">
        <f aca="false">IF('Indicator Date'!AO173="","x",'Indicator Date'!AO173)</f>
        <v>2020</v>
      </c>
      <c r="AP173" s="225" t="n">
        <f aca="false">IF('Indicator Date'!AP173="","x",'Indicator Date'!AP173)</f>
        <v>2020</v>
      </c>
      <c r="AQ173" s="225" t="n">
        <f aca="false">IF('Indicator Date'!AQ173="","x",'Indicator Date'!AQ173)</f>
        <v>2020</v>
      </c>
      <c r="AR173" s="225" t="n">
        <f aca="false">IF('Indicator Date'!AR173="","x",'Indicator Date'!AR173)</f>
        <v>2020</v>
      </c>
      <c r="AS173" s="225" t="n">
        <f aca="false">IF('Indicator Date'!AS173="","x",'Indicator Date'!AS173)</f>
        <v>2019</v>
      </c>
      <c r="AT173" s="225" t="n">
        <f aca="false">IF('Indicator Date'!AT173="","x",'Indicator Date'!AT173)</f>
        <v>2020</v>
      </c>
      <c r="AU173" s="225" t="n">
        <f aca="false">IF('Indicator Date'!AU173="","x",'Indicator Date'!AU173)</f>
        <v>2020</v>
      </c>
      <c r="AV173" s="225" t="n">
        <f aca="false">IF('Indicator Date'!AV173="","x",'Indicator Date'!AV173)</f>
        <v>2020</v>
      </c>
      <c r="AW173" s="225" t="n">
        <f aca="false">IF('Indicator Date'!AW173="","x",'Indicator Date'!AW173)</f>
        <v>2020</v>
      </c>
      <c r="AX173" s="225" t="n">
        <f aca="false">IF('Indicator Date'!AX173="","x",'Indicator Date'!AX173)</f>
        <v>2020</v>
      </c>
      <c r="AY173" s="225" t="n">
        <f aca="false">IF('Indicator Date'!AY173="","x",'Indicator Date'!AY173)</f>
        <v>2019</v>
      </c>
      <c r="AZ173" s="225" t="n">
        <f aca="false">IF('Indicator Date'!AZ173="","x",'Indicator Date'!AZ173)</f>
        <v>2020</v>
      </c>
      <c r="BA173" s="225" t="n">
        <f aca="false">IF('Indicator Date'!BA173="","x",'Indicator Date'!BA173)</f>
        <v>2020</v>
      </c>
      <c r="BB173" s="225" t="n">
        <f aca="false">IF('Indicator Date'!BB173="","x",'Indicator Date'!BB173)</f>
        <v>2021</v>
      </c>
      <c r="BC173" s="225" t="n">
        <f aca="false">IF('Indicator Date'!BC173="","x",'Indicator Date'!BC173)</f>
        <v>2022</v>
      </c>
      <c r="BD173" s="225" t="n">
        <f aca="false">IF('Indicator Date'!BD173="","x",YEAR('Indicator Date'!BD173))</f>
        <v>2022</v>
      </c>
      <c r="BE173" s="225" t="n">
        <f aca="false">IF('Indicator Date'!BE173="","x",YEAR('Indicator Date'!BE173))</f>
        <v>2021</v>
      </c>
      <c r="BF173" s="225" t="n">
        <f aca="false">IF('Indicator Date'!BF173="","x",'Indicator Date'!BF173)</f>
        <v>2021</v>
      </c>
      <c r="BG173" s="225" t="n">
        <f aca="false">IF('Indicator Date'!BG173="","x",'Indicator Date'!BG173)</f>
        <v>2020</v>
      </c>
      <c r="BH173" s="225" t="n">
        <f aca="false">IF('Indicator Date'!BH173="","x",'Indicator Date'!BH173)</f>
        <v>2020</v>
      </c>
      <c r="BI173" s="225" t="n">
        <f aca="false">IF('Indicator Date'!BI173="","x",'Indicator Date'!BI173)</f>
        <v>2015</v>
      </c>
      <c r="BJ173" s="225" t="n">
        <f aca="false">IF('Indicator Date'!BJ173="","x",'Indicator Date'!BJ173)</f>
        <v>2020</v>
      </c>
      <c r="BK173" s="225" t="n">
        <f aca="false">IF('Indicator Date'!BK173="","x",'Indicator Date'!BK173)</f>
        <v>2021</v>
      </c>
      <c r="BL173" s="225" t="n">
        <f aca="false">IF('Indicator Date'!BL173="","x",'Indicator Date'!BL173)</f>
        <v>2020</v>
      </c>
      <c r="BM173" s="225" t="n">
        <f aca="false">IF('Indicator Date'!BM173="","x",'Indicator Date'!BM173)</f>
        <v>2018</v>
      </c>
      <c r="BN173" s="225" t="n">
        <f aca="false">IF('Indicator Date'!BN173="","x",'Indicator Date'!BN173)</f>
        <v>2020</v>
      </c>
      <c r="BO173" s="225" t="n">
        <f aca="false">IF('Indicator Date'!BO173="","x",'Indicator Date'!BO173)</f>
        <v>2020</v>
      </c>
      <c r="BP173" s="225" t="n">
        <f aca="false">IF('Indicator Date'!BP173="","x",'Indicator Date'!BP173)</f>
        <v>2014</v>
      </c>
      <c r="BQ173" s="225" t="n">
        <f aca="false">IF('Indicator Date'!BQ173="","x",'Indicator Date'!BQ173)</f>
        <v>2020</v>
      </c>
      <c r="BR173" s="225" t="n">
        <f aca="false">IF('Indicator Date'!BR173="","x",'Indicator Date'!BR173)</f>
        <v>2020</v>
      </c>
      <c r="BS173" s="225" t="n">
        <f aca="false">IF('Indicator Date'!BS173="","x",'Indicator Date'!BS173)</f>
        <v>2017</v>
      </c>
      <c r="BT173" s="225" t="n">
        <f aca="false">IF('Indicator Date'!BT173="","x",'Indicator Date'!BT173)</f>
        <v>2020</v>
      </c>
      <c r="BU173" s="225" t="n">
        <f aca="false">IF('Indicator Date'!BU173="","x",'Indicator Date'!BU173)</f>
        <v>2020</v>
      </c>
      <c r="BV173" s="225" t="str">
        <f aca="false">IF('Indicator Date'!BV173="","x",'Indicator Date'!BV173)</f>
        <v>x</v>
      </c>
      <c r="BW173" s="225" t="n">
        <f aca="false">IF('Indicator Date'!BW173="","x",'Indicator Date'!BW173)</f>
        <v>2019</v>
      </c>
      <c r="BX173" s="225" t="n">
        <f aca="false">IF('Indicator Date'!BX173="","x",'Indicator Date'!BX173)</f>
        <v>2017</v>
      </c>
      <c r="BY173" s="225" t="n">
        <f aca="false">IF('Indicator Date'!BY173="","x",'Indicator Date'!BY173)</f>
        <v>2020</v>
      </c>
      <c r="BZ173" s="225" t="n">
        <f aca="false">IF('Indicator Date'!BZ173="","x",'Indicator Date'!BZ173)</f>
        <v>2021</v>
      </c>
      <c r="CA173" s="225" t="n">
        <f aca="false">IF('Indicator Date'!CA173="","x",'Indicator Date'!CA173)</f>
        <v>2015</v>
      </c>
    </row>
    <row r="174" customFormat="false" ht="14.5" hidden="false" customHeight="false" outlineLevel="0" collapsed="false">
      <c r="A174" s="178" t="str">
        <f aca="false">'Indicator Data'!A176</f>
        <v>Timor-Leste</v>
      </c>
      <c r="B174" s="220" t="str">
        <f aca="false">'Indicator Data'!B176</f>
        <v>TLS</v>
      </c>
      <c r="C174" s="225" t="n">
        <f aca="false">IF('Indicator Date'!C174="","x",'Indicator Date'!C174)</f>
        <v>2015</v>
      </c>
      <c r="D174" s="225" t="n">
        <f aca="false">IF('Indicator Date'!D174="","x",'Indicator Date'!D174)</f>
        <v>2015</v>
      </c>
      <c r="E174" s="225" t="n">
        <f aca="false">IF('Indicator Date'!E174="","x",'Indicator Date'!E174)</f>
        <v>2015</v>
      </c>
      <c r="F174" s="225" t="n">
        <f aca="false">IF('Indicator Date'!F174="","x",'Indicator Date'!F174)</f>
        <v>2015</v>
      </c>
      <c r="G174" s="225" t="n">
        <f aca="false">IF('Indicator Date'!G174="","x",'Indicator Date'!G174)</f>
        <v>2015</v>
      </c>
      <c r="H174" s="225" t="n">
        <f aca="false">IF('Indicator Date'!H174="","x",'Indicator Date'!H174)</f>
        <v>2015</v>
      </c>
      <c r="I174" s="225" t="n">
        <f aca="false">IF('Indicator Date'!I174="","x",'Indicator Date'!I174)</f>
        <v>2015</v>
      </c>
      <c r="J174" s="225" t="n">
        <f aca="false">IF('Indicator Date'!J174="","x",'Indicator Date'!J174)</f>
        <v>2021</v>
      </c>
      <c r="K174" s="225" t="n">
        <f aca="false">IF('Indicator Date'!K174="","x",'Indicator Date'!K174)</f>
        <v>2021</v>
      </c>
      <c r="L174" s="225" t="n">
        <f aca="false">IF('Indicator Date'!L174="","x",'Indicator Date'!L174)</f>
        <v>2020</v>
      </c>
      <c r="M174" s="225" t="n">
        <f aca="false">IF('Indicator Date'!M174="","x",'Indicator Date'!M174)</f>
        <v>2015</v>
      </c>
      <c r="N174" s="225" t="n">
        <f aca="false">IF('Indicator Date'!N174="","x",'Indicator Date'!N174)</f>
        <v>2015</v>
      </c>
      <c r="O174" s="225" t="n">
        <f aca="false">IF('Indicator Date'!O174="","x",'Indicator Date'!O174)</f>
        <v>2015</v>
      </c>
      <c r="P174" s="225" t="n">
        <f aca="false">IF('Indicator Date'!P174="","x",'Indicator Date'!P174)</f>
        <v>2015</v>
      </c>
      <c r="Q174" s="225" t="n">
        <f aca="false">IF('Indicator Date'!Q174="","x",'Indicator Date'!Q174)</f>
        <v>2020</v>
      </c>
      <c r="R174" s="225" t="n">
        <f aca="false">IF('Indicator Date'!R174="","x",'Indicator Date'!R174)</f>
        <v>2020</v>
      </c>
      <c r="S174" s="225" t="n">
        <f aca="false">IF('Indicator Date'!S174="","x",'Indicator Date'!S174)</f>
        <v>2020</v>
      </c>
      <c r="T174" s="225" t="n">
        <f aca="false">IF('Indicator Date'!T174="","x",'Indicator Date'!T174)</f>
        <v>2020</v>
      </c>
      <c r="U174" s="225" t="n">
        <f aca="false">IF('Indicator Date'!U174="","x",'Indicator Date'!U174)</f>
        <v>2015</v>
      </c>
      <c r="V174" s="225" t="n">
        <f aca="false">IF('Indicator Date'!V174="","x",'Indicator Date'!V174)</f>
        <v>2015</v>
      </c>
      <c r="W174" s="225" t="n">
        <f aca="false">IF('Indicator Date'!W174="","x",'Indicator Date'!W174)</f>
        <v>2015</v>
      </c>
      <c r="X174" s="225" t="n">
        <f aca="false">IF('Indicator Date'!X174="","x",'Indicator Date'!X174)</f>
        <v>2020</v>
      </c>
      <c r="Y174" s="225" t="n">
        <f aca="false">IF('Indicator Date'!Y174="","x",'Indicator Date'!Y174)</f>
        <v>2020</v>
      </c>
      <c r="Z174" s="225" t="n">
        <f aca="false">IF('Indicator Date'!Z174="","x",'Indicator Date'!Z174)</f>
        <v>2020</v>
      </c>
      <c r="AA174" s="225" t="n">
        <f aca="false">IF('Indicator Date'!AA174="","x",'Indicator Date'!AA174)</f>
        <v>2016</v>
      </c>
      <c r="AB174" s="225" t="n">
        <f aca="false">IF('Indicator Date'!AB174="","x",'Indicator Date'!AB174)</f>
        <v>2020</v>
      </c>
      <c r="AC174" s="225" t="n">
        <f aca="false">IF('Indicator Date'!AC174="","x",'Indicator Date'!AC174)</f>
        <v>2020</v>
      </c>
      <c r="AD174" s="225" t="str">
        <f aca="false">IF('Indicator Date'!AD174="","x",'Indicator Date'!AD174)</f>
        <v>x</v>
      </c>
      <c r="AE174" s="225" t="n">
        <f aca="false">IF('Indicator Date'!AE174="","x",'Indicator Date'!AE174)</f>
        <v>2020</v>
      </c>
      <c r="AF174" s="225" t="n">
        <f aca="false">IF('Indicator Date'!AF174="","x",'Indicator Date'!AF174)</f>
        <v>2018</v>
      </c>
      <c r="AG174" s="225" t="n">
        <f aca="false">IF('Indicator Date'!AG174="","x",'Indicator Date'!AG174)</f>
        <v>2020</v>
      </c>
      <c r="AH174" s="225" t="n">
        <f aca="false">IF('Indicator Date'!AH174="","x",'Indicator Date'!AH174)</f>
        <v>2022</v>
      </c>
      <c r="AI174" s="225" t="n">
        <f aca="false">IF('Indicator Date'!AI174="","x",'Indicator Date'!AI174)</f>
        <v>2021</v>
      </c>
      <c r="AJ174" s="225" t="n">
        <f aca="false">IF('Indicator Date'!AJ174="","x",'Indicator Date'!AJ174)</f>
        <v>2021</v>
      </c>
      <c r="AK174" s="225" t="n">
        <f aca="false">IF('Indicator Date'!AK174="","x",'Indicator Date'!AK174)</f>
        <v>2019</v>
      </c>
      <c r="AL174" s="225" t="str">
        <f aca="false">IF('Indicator Date'!AL174="","x",RIGHT('Indicator Date'!AL174,4))</f>
        <v>2016</v>
      </c>
      <c r="AM174" s="225" t="n">
        <f aca="false">IF('Indicator Date'!AM174="","x",'Indicator Date'!AM174)</f>
        <v>2022</v>
      </c>
      <c r="AN174" s="225" t="n">
        <f aca="false">IF('Indicator Date'!AN174="","x",'Indicator Date'!AN174)</f>
        <v>2019</v>
      </c>
      <c r="AO174" s="225" t="n">
        <f aca="false">IF('Indicator Date'!AO174="","x",'Indicator Date'!AO174)</f>
        <v>2020</v>
      </c>
      <c r="AP174" s="225" t="n">
        <f aca="false">IF('Indicator Date'!AP174="","x",'Indicator Date'!AP174)</f>
        <v>2020</v>
      </c>
      <c r="AQ174" s="225" t="n">
        <f aca="false">IF('Indicator Date'!AQ174="","x",'Indicator Date'!AQ174)</f>
        <v>2020</v>
      </c>
      <c r="AR174" s="225" t="n">
        <f aca="false">IF('Indicator Date'!AR174="","x",'Indicator Date'!AR174)</f>
        <v>2020</v>
      </c>
      <c r="AS174" s="225" t="n">
        <f aca="false">IF('Indicator Date'!AS174="","x",'Indicator Date'!AS174)</f>
        <v>2020</v>
      </c>
      <c r="AT174" s="225" t="n">
        <f aca="false">IF('Indicator Date'!AT174="","x",'Indicator Date'!AT174)</f>
        <v>2020</v>
      </c>
      <c r="AU174" s="225" t="n">
        <f aca="false">IF('Indicator Date'!AU174="","x",'Indicator Date'!AU174)</f>
        <v>2020</v>
      </c>
      <c r="AV174" s="225" t="n">
        <f aca="false">IF('Indicator Date'!AV174="","x",'Indicator Date'!AV174)</f>
        <v>2020</v>
      </c>
      <c r="AW174" s="225" t="n">
        <f aca="false">IF('Indicator Date'!AW174="","x",'Indicator Date'!AW174)</f>
        <v>2020</v>
      </c>
      <c r="AX174" s="225" t="n">
        <f aca="false">IF('Indicator Date'!AX174="","x",'Indicator Date'!AX174)</f>
        <v>2020</v>
      </c>
      <c r="AY174" s="225" t="str">
        <f aca="false">IF('Indicator Date'!AY174="","x",'Indicator Date'!AY174)</f>
        <v>x</v>
      </c>
      <c r="AZ174" s="225" t="n">
        <f aca="false">IF('Indicator Date'!AZ174="","x",'Indicator Date'!AZ174)</f>
        <v>2014</v>
      </c>
      <c r="BA174" s="225" t="n">
        <f aca="false">IF('Indicator Date'!BA174="","x",'Indicator Date'!BA174)</f>
        <v>2020</v>
      </c>
      <c r="BB174" s="225" t="n">
        <f aca="false">IF('Indicator Date'!BB174="","x",'Indicator Date'!BB174)</f>
        <v>2021</v>
      </c>
      <c r="BC174" s="225" t="n">
        <f aca="false">IF('Indicator Date'!BC174="","x",'Indicator Date'!BC174)</f>
        <v>2022</v>
      </c>
      <c r="BD174" s="225" t="n">
        <f aca="false">IF('Indicator Date'!BD174="","x",YEAR('Indicator Date'!BD174))</f>
        <v>2022</v>
      </c>
      <c r="BE174" s="225" t="n">
        <f aca="false">IF('Indicator Date'!BE174="","x",YEAR('Indicator Date'!BE174))</f>
        <v>2021</v>
      </c>
      <c r="BF174" s="225" t="n">
        <f aca="false">IF('Indicator Date'!BF174="","x",'Indicator Date'!BF174)</f>
        <v>2021</v>
      </c>
      <c r="BG174" s="225" t="n">
        <f aca="false">IF('Indicator Date'!BG174="","x",'Indicator Date'!BG174)</f>
        <v>2020</v>
      </c>
      <c r="BH174" s="225" t="n">
        <f aca="false">IF('Indicator Date'!BH174="","x",'Indicator Date'!BH174)</f>
        <v>2020</v>
      </c>
      <c r="BI174" s="225" t="n">
        <f aca="false">IF('Indicator Date'!BI174="","x",'Indicator Date'!BI174)</f>
        <v>2013</v>
      </c>
      <c r="BJ174" s="225" t="n">
        <f aca="false">IF('Indicator Date'!BJ174="","x",'Indicator Date'!BJ174)</f>
        <v>2019</v>
      </c>
      <c r="BK174" s="225" t="n">
        <f aca="false">IF('Indicator Date'!BK174="","x",'Indicator Date'!BK174)</f>
        <v>2021</v>
      </c>
      <c r="BL174" s="225" t="n">
        <f aca="false">IF('Indicator Date'!BL174="","x",'Indicator Date'!BL174)</f>
        <v>2020</v>
      </c>
      <c r="BM174" s="225" t="n">
        <f aca="false">IF('Indicator Date'!BM174="","x",'Indicator Date'!BM174)</f>
        <v>2018</v>
      </c>
      <c r="BN174" s="225" t="n">
        <f aca="false">IF('Indicator Date'!BN174="","x",'Indicator Date'!BN174)</f>
        <v>2020</v>
      </c>
      <c r="BO174" s="225" t="n">
        <f aca="false">IF('Indicator Date'!BO174="","x",'Indicator Date'!BO174)</f>
        <v>2020</v>
      </c>
      <c r="BP174" s="225" t="n">
        <f aca="false">IF('Indicator Date'!BP174="","x",'Indicator Date'!BP174)</f>
        <v>2014</v>
      </c>
      <c r="BQ174" s="225" t="n">
        <f aca="false">IF('Indicator Date'!BQ174="","x",'Indicator Date'!BQ174)</f>
        <v>2020</v>
      </c>
      <c r="BR174" s="225" t="n">
        <f aca="false">IF('Indicator Date'!BR174="","x",'Indicator Date'!BR174)</f>
        <v>2020</v>
      </c>
      <c r="BS174" s="225" t="n">
        <f aca="false">IF('Indicator Date'!BS174="","x",'Indicator Date'!BS174)</f>
        <v>2017</v>
      </c>
      <c r="BT174" s="225" t="n">
        <f aca="false">IF('Indicator Date'!BT174="","x",'Indicator Date'!BT174)</f>
        <v>2020</v>
      </c>
      <c r="BU174" s="225" t="n">
        <f aca="false">IF('Indicator Date'!BU174="","x",'Indicator Date'!BU174)</f>
        <v>2020</v>
      </c>
      <c r="BV174" s="225" t="str">
        <f aca="false">IF('Indicator Date'!BV174="","x",'Indicator Date'!BV174)</f>
        <v>x</v>
      </c>
      <c r="BW174" s="225" t="n">
        <f aca="false">IF('Indicator Date'!BW174="","x",'Indicator Date'!BW174)</f>
        <v>2019</v>
      </c>
      <c r="BX174" s="225" t="n">
        <f aca="false">IF('Indicator Date'!BX174="","x",'Indicator Date'!BX174)</f>
        <v>2017</v>
      </c>
      <c r="BY174" s="225" t="n">
        <f aca="false">IF('Indicator Date'!BY174="","x",'Indicator Date'!BY174)</f>
        <v>2020</v>
      </c>
      <c r="BZ174" s="225" t="n">
        <f aca="false">IF('Indicator Date'!BZ174="","x",'Indicator Date'!BZ174)</f>
        <v>2021</v>
      </c>
      <c r="CA174" s="225" t="n">
        <f aca="false">IF('Indicator Date'!CA174="","x",'Indicator Date'!CA174)</f>
        <v>2015</v>
      </c>
    </row>
    <row r="175" customFormat="false" ht="14.5" hidden="false" customHeight="false" outlineLevel="0" collapsed="false">
      <c r="A175" s="178" t="str">
        <f aca="false">'Indicator Data'!A177</f>
        <v>Togo</v>
      </c>
      <c r="B175" s="220" t="str">
        <f aca="false">'Indicator Data'!B177</f>
        <v>TGO</v>
      </c>
      <c r="C175" s="225" t="n">
        <f aca="false">IF('Indicator Date'!C175="","x",'Indicator Date'!C175)</f>
        <v>2015</v>
      </c>
      <c r="D175" s="225" t="n">
        <f aca="false">IF('Indicator Date'!D175="","x",'Indicator Date'!D175)</f>
        <v>2015</v>
      </c>
      <c r="E175" s="225" t="n">
        <f aca="false">IF('Indicator Date'!E175="","x",'Indicator Date'!E175)</f>
        <v>2015</v>
      </c>
      <c r="F175" s="225" t="n">
        <f aca="false">IF('Indicator Date'!F175="","x",'Indicator Date'!F175)</f>
        <v>2015</v>
      </c>
      <c r="G175" s="225" t="n">
        <f aca="false">IF('Indicator Date'!G175="","x",'Indicator Date'!G175)</f>
        <v>2015</v>
      </c>
      <c r="H175" s="225" t="n">
        <f aca="false">IF('Indicator Date'!H175="","x",'Indicator Date'!H175)</f>
        <v>2015</v>
      </c>
      <c r="I175" s="225" t="n">
        <f aca="false">IF('Indicator Date'!I175="","x",'Indicator Date'!I175)</f>
        <v>2015</v>
      </c>
      <c r="J175" s="225" t="n">
        <f aca="false">IF('Indicator Date'!J175="","x",'Indicator Date'!J175)</f>
        <v>2021</v>
      </c>
      <c r="K175" s="225" t="n">
        <f aca="false">IF('Indicator Date'!K175="","x",'Indicator Date'!K175)</f>
        <v>2021</v>
      </c>
      <c r="L175" s="225" t="n">
        <f aca="false">IF('Indicator Date'!L175="","x",'Indicator Date'!L175)</f>
        <v>2020</v>
      </c>
      <c r="M175" s="225" t="n">
        <f aca="false">IF('Indicator Date'!M175="","x",'Indicator Date'!M175)</f>
        <v>2015</v>
      </c>
      <c r="N175" s="225" t="n">
        <f aca="false">IF('Indicator Date'!N175="","x",'Indicator Date'!N175)</f>
        <v>2015</v>
      </c>
      <c r="O175" s="225" t="n">
        <f aca="false">IF('Indicator Date'!O175="","x",'Indicator Date'!O175)</f>
        <v>2015</v>
      </c>
      <c r="P175" s="225" t="n">
        <f aca="false">IF('Indicator Date'!P175="","x",'Indicator Date'!P175)</f>
        <v>2015</v>
      </c>
      <c r="Q175" s="225" t="n">
        <f aca="false">IF('Indicator Date'!Q175="","x",'Indicator Date'!Q175)</f>
        <v>2020</v>
      </c>
      <c r="R175" s="225" t="n">
        <f aca="false">IF('Indicator Date'!R175="","x",'Indicator Date'!R175)</f>
        <v>2020</v>
      </c>
      <c r="S175" s="225" t="n">
        <f aca="false">IF('Indicator Date'!S175="","x",'Indicator Date'!S175)</f>
        <v>2020</v>
      </c>
      <c r="T175" s="225" t="n">
        <f aca="false">IF('Indicator Date'!T175="","x",'Indicator Date'!T175)</f>
        <v>2020</v>
      </c>
      <c r="U175" s="225" t="n">
        <f aca="false">IF('Indicator Date'!U175="","x",'Indicator Date'!U175)</f>
        <v>2015</v>
      </c>
      <c r="V175" s="225" t="n">
        <f aca="false">IF('Indicator Date'!V175="","x",'Indicator Date'!V175)</f>
        <v>2015</v>
      </c>
      <c r="W175" s="225" t="n">
        <f aca="false">IF('Indicator Date'!W175="","x",'Indicator Date'!W175)</f>
        <v>2015</v>
      </c>
      <c r="X175" s="225" t="n">
        <f aca="false">IF('Indicator Date'!X175="","x",'Indicator Date'!X175)</f>
        <v>2020</v>
      </c>
      <c r="Y175" s="225" t="n">
        <f aca="false">IF('Indicator Date'!Y175="","x",'Indicator Date'!Y175)</f>
        <v>2020</v>
      </c>
      <c r="Z175" s="225" t="n">
        <f aca="false">IF('Indicator Date'!Z175="","x",'Indicator Date'!Z175)</f>
        <v>2020</v>
      </c>
      <c r="AA175" s="225" t="n">
        <f aca="false">IF('Indicator Date'!AA175="","x",'Indicator Date'!AA175)</f>
        <v>2014</v>
      </c>
      <c r="AB175" s="225" t="n">
        <f aca="false">IF('Indicator Date'!AB175="","x",'Indicator Date'!AB175)</f>
        <v>2020</v>
      </c>
      <c r="AC175" s="225" t="n">
        <f aca="false">IF('Indicator Date'!AC175="","x",'Indicator Date'!AC175)</f>
        <v>2020</v>
      </c>
      <c r="AD175" s="225" t="n">
        <f aca="false">IF('Indicator Date'!AD175="","x",'Indicator Date'!AD175)</f>
        <v>2017</v>
      </c>
      <c r="AE175" s="225" t="n">
        <f aca="false">IF('Indicator Date'!AE175="","x",'Indicator Date'!AE175)</f>
        <v>2020</v>
      </c>
      <c r="AF175" s="225" t="n">
        <f aca="false">IF('Indicator Date'!AF175="","x",'Indicator Date'!AF175)</f>
        <v>2018</v>
      </c>
      <c r="AG175" s="225" t="n">
        <f aca="false">IF('Indicator Date'!AG175="","x",'Indicator Date'!AG175)</f>
        <v>2020</v>
      </c>
      <c r="AH175" s="225" t="n">
        <f aca="false">IF('Indicator Date'!AH175="","x",'Indicator Date'!AH175)</f>
        <v>2022</v>
      </c>
      <c r="AI175" s="225" t="n">
        <f aca="false">IF('Indicator Date'!AI175="","x",'Indicator Date'!AI175)</f>
        <v>2021</v>
      </c>
      <c r="AJ175" s="225" t="n">
        <f aca="false">IF('Indicator Date'!AJ175="","x",'Indicator Date'!AJ175)</f>
        <v>2021</v>
      </c>
      <c r="AK175" s="225" t="n">
        <f aca="false">IF('Indicator Date'!AK175="","x",'Indicator Date'!AK175)</f>
        <v>2019</v>
      </c>
      <c r="AL175" s="225" t="str">
        <f aca="false">IF('Indicator Date'!AL175="","x",RIGHT('Indicator Date'!AL175,4))</f>
        <v>2017</v>
      </c>
      <c r="AM175" s="225" t="n">
        <f aca="false">IF('Indicator Date'!AM175="","x",'Indicator Date'!AM175)</f>
        <v>2022</v>
      </c>
      <c r="AN175" s="225" t="n">
        <f aca="false">IF('Indicator Date'!AN175="","x",'Indicator Date'!AN175)</f>
        <v>2019</v>
      </c>
      <c r="AO175" s="225" t="n">
        <f aca="false">IF('Indicator Date'!AO175="","x",'Indicator Date'!AO175)</f>
        <v>2020</v>
      </c>
      <c r="AP175" s="225" t="n">
        <f aca="false">IF('Indicator Date'!AP175="","x",'Indicator Date'!AP175)</f>
        <v>2020</v>
      </c>
      <c r="AQ175" s="225" t="n">
        <f aca="false">IF('Indicator Date'!AQ175="","x",'Indicator Date'!AQ175)</f>
        <v>2020</v>
      </c>
      <c r="AR175" s="225" t="n">
        <f aca="false">IF('Indicator Date'!AR175="","x",'Indicator Date'!AR175)</f>
        <v>2020</v>
      </c>
      <c r="AS175" s="225" t="n">
        <f aca="false">IF('Indicator Date'!AS175="","x",'Indicator Date'!AS175)</f>
        <v>2017</v>
      </c>
      <c r="AT175" s="225" t="n">
        <f aca="false">IF('Indicator Date'!AT175="","x",'Indicator Date'!AT175)</f>
        <v>2020</v>
      </c>
      <c r="AU175" s="225" t="n">
        <f aca="false">IF('Indicator Date'!AU175="","x",'Indicator Date'!AU175)</f>
        <v>2020</v>
      </c>
      <c r="AV175" s="225" t="n">
        <f aca="false">IF('Indicator Date'!AV175="","x",'Indicator Date'!AV175)</f>
        <v>2020</v>
      </c>
      <c r="AW175" s="225" t="n">
        <f aca="false">IF('Indicator Date'!AW175="","x",'Indicator Date'!AW175)</f>
        <v>2020</v>
      </c>
      <c r="AX175" s="225" t="n">
        <f aca="false">IF('Indicator Date'!AX175="","x",'Indicator Date'!AX175)</f>
        <v>2020</v>
      </c>
      <c r="AY175" s="225" t="n">
        <f aca="false">IF('Indicator Date'!AY175="","x",'Indicator Date'!AY175)</f>
        <v>2019</v>
      </c>
      <c r="AZ175" s="225" t="n">
        <f aca="false">IF('Indicator Date'!AZ175="","x",'Indicator Date'!AZ175)</f>
        <v>2018</v>
      </c>
      <c r="BA175" s="225" t="n">
        <f aca="false">IF('Indicator Date'!BA175="","x",'Indicator Date'!BA175)</f>
        <v>2020</v>
      </c>
      <c r="BB175" s="225" t="n">
        <f aca="false">IF('Indicator Date'!BB175="","x",'Indicator Date'!BB175)</f>
        <v>2021</v>
      </c>
      <c r="BC175" s="225" t="n">
        <f aca="false">IF('Indicator Date'!BC175="","x",'Indicator Date'!BC175)</f>
        <v>2022</v>
      </c>
      <c r="BD175" s="225" t="n">
        <f aca="false">IF('Indicator Date'!BD175="","x",YEAR('Indicator Date'!BD175))</f>
        <v>2022</v>
      </c>
      <c r="BE175" s="225" t="n">
        <f aca="false">IF('Indicator Date'!BE175="","x",YEAR('Indicator Date'!BE175))</f>
        <v>2022</v>
      </c>
      <c r="BF175" s="225" t="n">
        <f aca="false">IF('Indicator Date'!BF175="","x",'Indicator Date'!BF175)</f>
        <v>2021</v>
      </c>
      <c r="BG175" s="225" t="n">
        <f aca="false">IF('Indicator Date'!BG175="","x",'Indicator Date'!BG175)</f>
        <v>2020</v>
      </c>
      <c r="BH175" s="225" t="n">
        <f aca="false">IF('Indicator Date'!BH175="","x",'Indicator Date'!BH175)</f>
        <v>2020</v>
      </c>
      <c r="BI175" s="225" t="n">
        <f aca="false">IF('Indicator Date'!BI175="","x",'Indicator Date'!BI175)</f>
        <v>2015</v>
      </c>
      <c r="BJ175" s="225" t="n">
        <f aca="false">IF('Indicator Date'!BJ175="","x",'Indicator Date'!BJ175)</f>
        <v>2020</v>
      </c>
      <c r="BK175" s="225" t="n">
        <f aca="false">IF('Indicator Date'!BK175="","x",'Indicator Date'!BK175)</f>
        <v>2021</v>
      </c>
      <c r="BL175" s="225" t="n">
        <f aca="false">IF('Indicator Date'!BL175="","x",'Indicator Date'!BL175)</f>
        <v>2020</v>
      </c>
      <c r="BM175" s="225" t="n">
        <f aca="false">IF('Indicator Date'!BM175="","x",'Indicator Date'!BM175)</f>
        <v>2019</v>
      </c>
      <c r="BN175" s="225" t="n">
        <f aca="false">IF('Indicator Date'!BN175="","x",'Indicator Date'!BN175)</f>
        <v>2020</v>
      </c>
      <c r="BO175" s="225" t="n">
        <f aca="false">IF('Indicator Date'!BO175="","x",'Indicator Date'!BO175)</f>
        <v>2020</v>
      </c>
      <c r="BP175" s="225" t="n">
        <f aca="false">IF('Indicator Date'!BP175="","x",'Indicator Date'!BP175)</f>
        <v>2014</v>
      </c>
      <c r="BQ175" s="225" t="n">
        <f aca="false">IF('Indicator Date'!BQ175="","x",'Indicator Date'!BQ175)</f>
        <v>2020</v>
      </c>
      <c r="BR175" s="225" t="n">
        <f aca="false">IF('Indicator Date'!BR175="","x",'Indicator Date'!BR175)</f>
        <v>2020</v>
      </c>
      <c r="BS175" s="225" t="n">
        <f aca="false">IF('Indicator Date'!BS175="","x",'Indicator Date'!BS175)</f>
        <v>2015</v>
      </c>
      <c r="BT175" s="225" t="n">
        <f aca="false">IF('Indicator Date'!BT175="","x",'Indicator Date'!BT175)</f>
        <v>2020</v>
      </c>
      <c r="BU175" s="225" t="n">
        <f aca="false">IF('Indicator Date'!BU175="","x",'Indicator Date'!BU175)</f>
        <v>2020</v>
      </c>
      <c r="BV175" s="225" t="n">
        <f aca="false">IF('Indicator Date'!BV175="","x",'Indicator Date'!BV175)</f>
        <v>2020</v>
      </c>
      <c r="BW175" s="225" t="n">
        <f aca="false">IF('Indicator Date'!BW175="","x",'Indicator Date'!BW175)</f>
        <v>2019</v>
      </c>
      <c r="BX175" s="225" t="n">
        <f aca="false">IF('Indicator Date'!BX175="","x",'Indicator Date'!BX175)</f>
        <v>2017</v>
      </c>
      <c r="BY175" s="225" t="n">
        <f aca="false">IF('Indicator Date'!BY175="","x",'Indicator Date'!BY175)</f>
        <v>2020</v>
      </c>
      <c r="BZ175" s="225" t="n">
        <f aca="false">IF('Indicator Date'!BZ175="","x",'Indicator Date'!BZ175)</f>
        <v>2021</v>
      </c>
      <c r="CA175" s="225" t="n">
        <f aca="false">IF('Indicator Date'!CA175="","x",'Indicator Date'!CA175)</f>
        <v>2015</v>
      </c>
    </row>
    <row r="176" customFormat="false" ht="14.5" hidden="false" customHeight="false" outlineLevel="0" collapsed="false">
      <c r="A176" s="178" t="str">
        <f aca="false">'Indicator Data'!A178</f>
        <v>Tonga</v>
      </c>
      <c r="B176" s="220" t="str">
        <f aca="false">'Indicator Data'!B178</f>
        <v>TON</v>
      </c>
      <c r="C176" s="225" t="n">
        <f aca="false">IF('Indicator Date'!C176="","x",'Indicator Date'!C176)</f>
        <v>2015</v>
      </c>
      <c r="D176" s="225" t="n">
        <f aca="false">IF('Indicator Date'!D176="","x",'Indicator Date'!D176)</f>
        <v>2015</v>
      </c>
      <c r="E176" s="225" t="n">
        <f aca="false">IF('Indicator Date'!E176="","x",'Indicator Date'!E176)</f>
        <v>2015</v>
      </c>
      <c r="F176" s="225" t="n">
        <f aca="false">IF('Indicator Date'!F176="","x",'Indicator Date'!F176)</f>
        <v>2015</v>
      </c>
      <c r="G176" s="225" t="n">
        <f aca="false">IF('Indicator Date'!G176="","x",'Indicator Date'!G176)</f>
        <v>2015</v>
      </c>
      <c r="H176" s="225" t="n">
        <f aca="false">IF('Indicator Date'!H176="","x",'Indicator Date'!H176)</f>
        <v>2015</v>
      </c>
      <c r="I176" s="225" t="n">
        <f aca="false">IF('Indicator Date'!I176="","x",'Indicator Date'!I176)</f>
        <v>2015</v>
      </c>
      <c r="J176" s="225" t="n">
        <f aca="false">IF('Indicator Date'!J176="","x",'Indicator Date'!J176)</f>
        <v>2021</v>
      </c>
      <c r="K176" s="225" t="n">
        <f aca="false">IF('Indicator Date'!K176="","x",'Indicator Date'!K176)</f>
        <v>2021</v>
      </c>
      <c r="L176" s="225" t="str">
        <f aca="false">IF('Indicator Date'!L176="","x",'Indicator Date'!L176)</f>
        <v>x</v>
      </c>
      <c r="M176" s="225" t="n">
        <f aca="false">IF('Indicator Date'!M176="","x",'Indicator Date'!M176)</f>
        <v>2015</v>
      </c>
      <c r="N176" s="225" t="n">
        <f aca="false">IF('Indicator Date'!N176="","x",'Indicator Date'!N176)</f>
        <v>2015</v>
      </c>
      <c r="O176" s="225" t="n">
        <f aca="false">IF('Indicator Date'!O176="","x",'Indicator Date'!O176)</f>
        <v>2015</v>
      </c>
      <c r="P176" s="225" t="n">
        <f aca="false">IF('Indicator Date'!P176="","x",'Indicator Date'!P176)</f>
        <v>2015</v>
      </c>
      <c r="Q176" s="225" t="n">
        <f aca="false">IF('Indicator Date'!Q176="","x",'Indicator Date'!Q176)</f>
        <v>2020</v>
      </c>
      <c r="R176" s="225" t="n">
        <f aca="false">IF('Indicator Date'!R176="","x",'Indicator Date'!R176)</f>
        <v>2020</v>
      </c>
      <c r="S176" s="225" t="n">
        <f aca="false">IF('Indicator Date'!S176="","x",'Indicator Date'!S176)</f>
        <v>2020</v>
      </c>
      <c r="T176" s="225" t="n">
        <f aca="false">IF('Indicator Date'!T176="","x",'Indicator Date'!T176)</f>
        <v>2020</v>
      </c>
      <c r="U176" s="225" t="n">
        <f aca="false">IF('Indicator Date'!U176="","x",'Indicator Date'!U176)</f>
        <v>2015</v>
      </c>
      <c r="V176" s="225" t="n">
        <f aca="false">IF('Indicator Date'!V176="","x",'Indicator Date'!V176)</f>
        <v>2015</v>
      </c>
      <c r="W176" s="225" t="n">
        <f aca="false">IF('Indicator Date'!W176="","x",'Indicator Date'!W176)</f>
        <v>2015</v>
      </c>
      <c r="X176" s="225" t="n">
        <f aca="false">IF('Indicator Date'!X176="","x",'Indicator Date'!X176)</f>
        <v>2020</v>
      </c>
      <c r="Y176" s="225" t="n">
        <f aca="false">IF('Indicator Date'!Y176="","x",'Indicator Date'!Y176)</f>
        <v>2020</v>
      </c>
      <c r="Z176" s="225" t="n">
        <f aca="false">IF('Indicator Date'!Z176="","x",'Indicator Date'!Z176)</f>
        <v>2020</v>
      </c>
      <c r="AA176" s="225" t="str">
        <f aca="false">IF('Indicator Date'!AA176="","x",'Indicator Date'!AA176)</f>
        <v>x</v>
      </c>
      <c r="AB176" s="225" t="n">
        <f aca="false">IF('Indicator Date'!AB176="","x",'Indicator Date'!AB176)</f>
        <v>2020</v>
      </c>
      <c r="AC176" s="225" t="n">
        <f aca="false">IF('Indicator Date'!AC176="","x",'Indicator Date'!AC176)</f>
        <v>2020</v>
      </c>
      <c r="AD176" s="225" t="n">
        <f aca="false">IF('Indicator Date'!AD176="","x",'Indicator Date'!AD176)</f>
        <v>2018</v>
      </c>
      <c r="AE176" s="225" t="n">
        <f aca="false">IF('Indicator Date'!AE176="","x",'Indicator Date'!AE176)</f>
        <v>2020</v>
      </c>
      <c r="AF176" s="225" t="str">
        <f aca="false">IF('Indicator Date'!AF176="","x",'Indicator Date'!AF176)</f>
        <v>x</v>
      </c>
      <c r="AG176" s="225" t="n">
        <f aca="false">IF('Indicator Date'!AG176="","x",'Indicator Date'!AG176)</f>
        <v>2020</v>
      </c>
      <c r="AH176" s="225" t="n">
        <f aca="false">IF('Indicator Date'!AH176="","x",'Indicator Date'!AH176)</f>
        <v>2022</v>
      </c>
      <c r="AI176" s="225" t="n">
        <f aca="false">IF('Indicator Date'!AI176="","x",'Indicator Date'!AI176)</f>
        <v>2021</v>
      </c>
      <c r="AJ176" s="225" t="n">
        <f aca="false">IF('Indicator Date'!AJ176="","x",'Indicator Date'!AJ176)</f>
        <v>2021</v>
      </c>
      <c r="AK176" s="225" t="n">
        <f aca="false">IF('Indicator Date'!AK176="","x",'Indicator Date'!AK176)</f>
        <v>2019</v>
      </c>
      <c r="AL176" s="225" t="str">
        <f aca="false">IF('Indicator Date'!AL176="","x",RIGHT('Indicator Date'!AL176,4))</f>
        <v>x</v>
      </c>
      <c r="AM176" s="225" t="n">
        <f aca="false">IF('Indicator Date'!AM176="","x",'Indicator Date'!AM176)</f>
        <v>2022</v>
      </c>
      <c r="AN176" s="225" t="n">
        <f aca="false">IF('Indicator Date'!AN176="","x",'Indicator Date'!AN176)</f>
        <v>2019</v>
      </c>
      <c r="AO176" s="225" t="n">
        <f aca="false">IF('Indicator Date'!AO176="","x",'Indicator Date'!AO176)</f>
        <v>2020</v>
      </c>
      <c r="AP176" s="225" t="n">
        <f aca="false">IF('Indicator Date'!AP176="","x",'Indicator Date'!AP176)</f>
        <v>2020</v>
      </c>
      <c r="AQ176" s="225" t="n">
        <f aca="false">IF('Indicator Date'!AQ176="","x",'Indicator Date'!AQ176)</f>
        <v>2020</v>
      </c>
      <c r="AR176" s="225" t="n">
        <f aca="false">IF('Indicator Date'!AR176="","x",'Indicator Date'!AR176)</f>
        <v>2020</v>
      </c>
      <c r="AS176" s="225" t="n">
        <f aca="false">IF('Indicator Date'!AS176="","x",'Indicator Date'!AS176)</f>
        <v>2019</v>
      </c>
      <c r="AT176" s="225" t="n">
        <f aca="false">IF('Indicator Date'!AT176="","x",'Indicator Date'!AT176)</f>
        <v>2020</v>
      </c>
      <c r="AU176" s="225" t="str">
        <f aca="false">IF('Indicator Date'!AU176="","x",'Indicator Date'!AU176)</f>
        <v>x</v>
      </c>
      <c r="AV176" s="225" t="str">
        <f aca="false">IF('Indicator Date'!AV176="","x",'Indicator Date'!AV176)</f>
        <v>x</v>
      </c>
      <c r="AW176" s="225" t="str">
        <f aca="false">IF('Indicator Date'!AW176="","x",'Indicator Date'!AW176)</f>
        <v>x</v>
      </c>
      <c r="AX176" s="225" t="n">
        <f aca="false">IF('Indicator Date'!AX176="","x",'Indicator Date'!AX176)</f>
        <v>2020</v>
      </c>
      <c r="AY176" s="225" t="n">
        <f aca="false">IF('Indicator Date'!AY176="","x",'Indicator Date'!AY176)</f>
        <v>2019</v>
      </c>
      <c r="AZ176" s="225" t="n">
        <f aca="false">IF('Indicator Date'!AZ176="","x",'Indicator Date'!AZ176)</f>
        <v>2015</v>
      </c>
      <c r="BA176" s="225" t="n">
        <f aca="false">IF('Indicator Date'!BA176="","x",'Indicator Date'!BA176)</f>
        <v>2020</v>
      </c>
      <c r="BB176" s="225" t="n">
        <f aca="false">IF('Indicator Date'!BB176="","x",'Indicator Date'!BB176)</f>
        <v>2021</v>
      </c>
      <c r="BC176" s="225" t="n">
        <f aca="false">IF('Indicator Date'!BC176="","x",'Indicator Date'!BC176)</f>
        <v>2022</v>
      </c>
      <c r="BD176" s="225" t="n">
        <f aca="false">IF('Indicator Date'!BD176="","x",YEAR('Indicator Date'!BD176))</f>
        <v>2022</v>
      </c>
      <c r="BE176" s="225" t="n">
        <f aca="false">IF('Indicator Date'!BE176="","x",YEAR('Indicator Date'!BE176))</f>
        <v>2021</v>
      </c>
      <c r="BF176" s="225" t="n">
        <f aca="false">IF('Indicator Date'!BF176="","x",'Indicator Date'!BF176)</f>
        <v>2021</v>
      </c>
      <c r="BG176" s="225" t="n">
        <f aca="false">IF('Indicator Date'!BG176="","x",'Indicator Date'!BG176)</f>
        <v>2020</v>
      </c>
      <c r="BH176" s="225" t="n">
        <f aca="false">IF('Indicator Date'!BH176="","x",'Indicator Date'!BH176)</f>
        <v>2020</v>
      </c>
      <c r="BI176" s="225" t="n">
        <f aca="false">IF('Indicator Date'!BI176="","x",'Indicator Date'!BI176)</f>
        <v>2013</v>
      </c>
      <c r="BJ176" s="225" t="n">
        <f aca="false">IF('Indicator Date'!BJ176="","x",'Indicator Date'!BJ176)</f>
        <v>2020</v>
      </c>
      <c r="BK176" s="225" t="n">
        <f aca="false">IF('Indicator Date'!BK176="","x",'Indicator Date'!BK176)</f>
        <v>2011</v>
      </c>
      <c r="BL176" s="225" t="n">
        <f aca="false">IF('Indicator Date'!BL176="","x",'Indicator Date'!BL176)</f>
        <v>2020</v>
      </c>
      <c r="BM176" s="225" t="n">
        <f aca="false">IF('Indicator Date'!BM176="","x",'Indicator Date'!BM176)</f>
        <v>2018</v>
      </c>
      <c r="BN176" s="225" t="n">
        <f aca="false">IF('Indicator Date'!BN176="","x",'Indicator Date'!BN176)</f>
        <v>2017</v>
      </c>
      <c r="BO176" s="225" t="n">
        <f aca="false">IF('Indicator Date'!BO176="","x",'Indicator Date'!BO176)</f>
        <v>2020</v>
      </c>
      <c r="BP176" s="225" t="n">
        <f aca="false">IF('Indicator Date'!BP176="","x",'Indicator Date'!BP176)</f>
        <v>2014</v>
      </c>
      <c r="BQ176" s="225" t="n">
        <f aca="false">IF('Indicator Date'!BQ176="","x",'Indicator Date'!BQ176)</f>
        <v>2020</v>
      </c>
      <c r="BR176" s="225" t="n">
        <f aca="false">IF('Indicator Date'!BR176="","x",'Indicator Date'!BR176)</f>
        <v>2020</v>
      </c>
      <c r="BS176" s="225" t="n">
        <f aca="false">IF('Indicator Date'!BS176="","x",'Indicator Date'!BS176)</f>
        <v>2013</v>
      </c>
      <c r="BT176" s="225" t="n">
        <f aca="false">IF('Indicator Date'!BT176="","x",'Indicator Date'!BT176)</f>
        <v>2020</v>
      </c>
      <c r="BU176" s="225" t="n">
        <f aca="false">IF('Indicator Date'!BU176="","x",'Indicator Date'!BU176)</f>
        <v>2020</v>
      </c>
      <c r="BV176" s="225" t="str">
        <f aca="false">IF('Indicator Date'!BV176="","x",'Indicator Date'!BV176)</f>
        <v>x</v>
      </c>
      <c r="BW176" s="225" t="n">
        <f aca="false">IF('Indicator Date'!BW176="","x",'Indicator Date'!BW176)</f>
        <v>2019</v>
      </c>
      <c r="BX176" s="225" t="n">
        <f aca="false">IF('Indicator Date'!BX176="","x",'Indicator Date'!BX176)</f>
        <v>2017</v>
      </c>
      <c r="BY176" s="225" t="n">
        <f aca="false">IF('Indicator Date'!BY176="","x",'Indicator Date'!BY176)</f>
        <v>2020</v>
      </c>
      <c r="BZ176" s="225" t="n">
        <f aca="false">IF('Indicator Date'!BZ176="","x",'Indicator Date'!BZ176)</f>
        <v>2021</v>
      </c>
      <c r="CA176" s="225" t="n">
        <f aca="false">IF('Indicator Date'!CA176="","x",'Indicator Date'!CA176)</f>
        <v>2015</v>
      </c>
    </row>
    <row r="177" customFormat="false" ht="14.5" hidden="false" customHeight="false" outlineLevel="0" collapsed="false">
      <c r="A177" s="178" t="str">
        <f aca="false">'Indicator Data'!A179</f>
        <v>Trinidad and Tobago</v>
      </c>
      <c r="B177" s="220" t="str">
        <f aca="false">'Indicator Data'!B179</f>
        <v>TTO</v>
      </c>
      <c r="C177" s="225" t="n">
        <f aca="false">IF('Indicator Date'!C177="","x",'Indicator Date'!C177)</f>
        <v>2015</v>
      </c>
      <c r="D177" s="225" t="n">
        <f aca="false">IF('Indicator Date'!D177="","x",'Indicator Date'!D177)</f>
        <v>2015</v>
      </c>
      <c r="E177" s="225" t="n">
        <f aca="false">IF('Indicator Date'!E177="","x",'Indicator Date'!E177)</f>
        <v>2015</v>
      </c>
      <c r="F177" s="225" t="n">
        <f aca="false">IF('Indicator Date'!F177="","x",'Indicator Date'!F177)</f>
        <v>2015</v>
      </c>
      <c r="G177" s="225" t="n">
        <f aca="false">IF('Indicator Date'!G177="","x",'Indicator Date'!G177)</f>
        <v>2015</v>
      </c>
      <c r="H177" s="225" t="n">
        <f aca="false">IF('Indicator Date'!H177="","x",'Indicator Date'!H177)</f>
        <v>2015</v>
      </c>
      <c r="I177" s="225" t="n">
        <f aca="false">IF('Indicator Date'!I177="","x",'Indicator Date'!I177)</f>
        <v>2015</v>
      </c>
      <c r="J177" s="225" t="n">
        <f aca="false">IF('Indicator Date'!J177="","x",'Indicator Date'!J177)</f>
        <v>2021</v>
      </c>
      <c r="K177" s="225" t="n">
        <f aca="false">IF('Indicator Date'!K177="","x",'Indicator Date'!K177)</f>
        <v>2021</v>
      </c>
      <c r="L177" s="225" t="n">
        <f aca="false">IF('Indicator Date'!L177="","x",'Indicator Date'!L177)</f>
        <v>2020</v>
      </c>
      <c r="M177" s="225" t="n">
        <f aca="false">IF('Indicator Date'!M177="","x",'Indicator Date'!M177)</f>
        <v>2015</v>
      </c>
      <c r="N177" s="225" t="n">
        <f aca="false">IF('Indicator Date'!N177="","x",'Indicator Date'!N177)</f>
        <v>2015</v>
      </c>
      <c r="O177" s="225" t="n">
        <f aca="false">IF('Indicator Date'!O177="","x",'Indicator Date'!O177)</f>
        <v>2015</v>
      </c>
      <c r="P177" s="225" t="n">
        <f aca="false">IF('Indicator Date'!P177="","x",'Indicator Date'!P177)</f>
        <v>2015</v>
      </c>
      <c r="Q177" s="225" t="n">
        <f aca="false">IF('Indicator Date'!Q177="","x",'Indicator Date'!Q177)</f>
        <v>2020</v>
      </c>
      <c r="R177" s="225" t="n">
        <f aca="false">IF('Indicator Date'!R177="","x",'Indicator Date'!R177)</f>
        <v>2020</v>
      </c>
      <c r="S177" s="225" t="n">
        <f aca="false">IF('Indicator Date'!S177="","x",'Indicator Date'!S177)</f>
        <v>2020</v>
      </c>
      <c r="T177" s="225" t="n">
        <f aca="false">IF('Indicator Date'!T177="","x",'Indicator Date'!T177)</f>
        <v>2020</v>
      </c>
      <c r="U177" s="225" t="n">
        <f aca="false">IF('Indicator Date'!U177="","x",'Indicator Date'!U177)</f>
        <v>2015</v>
      </c>
      <c r="V177" s="225" t="n">
        <f aca="false">IF('Indicator Date'!V177="","x",'Indicator Date'!V177)</f>
        <v>2015</v>
      </c>
      <c r="W177" s="225" t="n">
        <f aca="false">IF('Indicator Date'!W177="","x",'Indicator Date'!W177)</f>
        <v>2015</v>
      </c>
      <c r="X177" s="225" t="n">
        <f aca="false">IF('Indicator Date'!X177="","x",'Indicator Date'!X177)</f>
        <v>2020</v>
      </c>
      <c r="Y177" s="225" t="n">
        <f aca="false">IF('Indicator Date'!Y177="","x",'Indicator Date'!Y177)</f>
        <v>2020</v>
      </c>
      <c r="Z177" s="225" t="n">
        <f aca="false">IF('Indicator Date'!Z177="","x",'Indicator Date'!Z177)</f>
        <v>2020</v>
      </c>
      <c r="AA177" s="225" t="n">
        <f aca="false">IF('Indicator Date'!AA177="","x",'Indicator Date'!AA177)</f>
        <v>2011</v>
      </c>
      <c r="AB177" s="225" t="n">
        <f aca="false">IF('Indicator Date'!AB177="","x",'Indicator Date'!AB177)</f>
        <v>2020</v>
      </c>
      <c r="AC177" s="225" t="n">
        <f aca="false">IF('Indicator Date'!AC177="","x",'Indicator Date'!AC177)</f>
        <v>2015</v>
      </c>
      <c r="AD177" s="225" t="n">
        <f aca="false">IF('Indicator Date'!AD177="","x",'Indicator Date'!AD177)</f>
        <v>2017</v>
      </c>
      <c r="AE177" s="225" t="n">
        <f aca="false">IF('Indicator Date'!AE177="","x",'Indicator Date'!AE177)</f>
        <v>2019</v>
      </c>
      <c r="AF177" s="225" t="n">
        <f aca="false">IF('Indicator Date'!AF177="","x",'Indicator Date'!AF177)</f>
        <v>2018</v>
      </c>
      <c r="AG177" s="225" t="n">
        <f aca="false">IF('Indicator Date'!AG177="","x",'Indicator Date'!AG177)</f>
        <v>2020</v>
      </c>
      <c r="AH177" s="225" t="n">
        <f aca="false">IF('Indicator Date'!AH177="","x",'Indicator Date'!AH177)</f>
        <v>2022</v>
      </c>
      <c r="AI177" s="225" t="n">
        <f aca="false">IF('Indicator Date'!AI177="","x",'Indicator Date'!AI177)</f>
        <v>2021</v>
      </c>
      <c r="AJ177" s="225" t="n">
        <f aca="false">IF('Indicator Date'!AJ177="","x",'Indicator Date'!AJ177)</f>
        <v>2021</v>
      </c>
      <c r="AK177" s="225" t="n">
        <f aca="false">IF('Indicator Date'!AK177="","x",'Indicator Date'!AK177)</f>
        <v>2019</v>
      </c>
      <c r="AL177" s="225" t="str">
        <f aca="false">IF('Indicator Date'!AL177="","x",RIGHT('Indicator Date'!AL177,4))</f>
        <v>2011</v>
      </c>
      <c r="AM177" s="225" t="n">
        <f aca="false">IF('Indicator Date'!AM177="","x",'Indicator Date'!AM177)</f>
        <v>2022</v>
      </c>
      <c r="AN177" s="225" t="n">
        <f aca="false">IF('Indicator Date'!AN177="","x",'Indicator Date'!AN177)</f>
        <v>2019</v>
      </c>
      <c r="AO177" s="225" t="n">
        <f aca="false">IF('Indicator Date'!AO177="","x",'Indicator Date'!AO177)</f>
        <v>2020</v>
      </c>
      <c r="AP177" s="225" t="n">
        <f aca="false">IF('Indicator Date'!AP177="","x",'Indicator Date'!AP177)</f>
        <v>2020</v>
      </c>
      <c r="AQ177" s="225" t="n">
        <f aca="false">IF('Indicator Date'!AQ177="","x",'Indicator Date'!AQ177)</f>
        <v>2020</v>
      </c>
      <c r="AR177" s="225" t="n">
        <f aca="false">IF('Indicator Date'!AR177="","x",'Indicator Date'!AR177)</f>
        <v>2020</v>
      </c>
      <c r="AS177" s="225" t="n">
        <f aca="false">IF('Indicator Date'!AS177="","x",'Indicator Date'!AS177)</f>
        <v>2011</v>
      </c>
      <c r="AT177" s="225" t="n">
        <f aca="false">IF('Indicator Date'!AT177="","x",'Indicator Date'!AT177)</f>
        <v>2020</v>
      </c>
      <c r="AU177" s="225" t="n">
        <f aca="false">IF('Indicator Date'!AU177="","x",'Indicator Date'!AU177)</f>
        <v>2020</v>
      </c>
      <c r="AV177" s="225" t="n">
        <f aca="false">IF('Indicator Date'!AV177="","x",'Indicator Date'!AV177)</f>
        <v>2020</v>
      </c>
      <c r="AW177" s="225" t="str">
        <f aca="false">IF('Indicator Date'!AW177="","x",'Indicator Date'!AW177)</f>
        <v>x</v>
      </c>
      <c r="AX177" s="225" t="n">
        <f aca="false">IF('Indicator Date'!AX177="","x",'Indicator Date'!AX177)</f>
        <v>2020</v>
      </c>
      <c r="AY177" s="225" t="n">
        <f aca="false">IF('Indicator Date'!AY177="","x",'Indicator Date'!AY177)</f>
        <v>2019</v>
      </c>
      <c r="AZ177" s="225" t="str">
        <f aca="false">IF('Indicator Date'!AZ177="","x",'Indicator Date'!AZ177)</f>
        <v>x</v>
      </c>
      <c r="BA177" s="225" t="n">
        <f aca="false">IF('Indicator Date'!BA177="","x",'Indicator Date'!BA177)</f>
        <v>2020</v>
      </c>
      <c r="BB177" s="225" t="n">
        <f aca="false">IF('Indicator Date'!BB177="","x",'Indicator Date'!BB177)</f>
        <v>2021</v>
      </c>
      <c r="BC177" s="225" t="n">
        <f aca="false">IF('Indicator Date'!BC177="","x",'Indicator Date'!BC177)</f>
        <v>2022</v>
      </c>
      <c r="BD177" s="225" t="n">
        <f aca="false">IF('Indicator Date'!BD177="","x",YEAR('Indicator Date'!BD177))</f>
        <v>2022</v>
      </c>
      <c r="BE177" s="225" t="n">
        <f aca="false">IF('Indicator Date'!BE177="","x",YEAR('Indicator Date'!BE177))</f>
        <v>2021</v>
      </c>
      <c r="BF177" s="225" t="n">
        <f aca="false">IF('Indicator Date'!BF177="","x",'Indicator Date'!BF177)</f>
        <v>2021</v>
      </c>
      <c r="BG177" s="225" t="n">
        <f aca="false">IF('Indicator Date'!BG177="","x",'Indicator Date'!BG177)</f>
        <v>2020</v>
      </c>
      <c r="BH177" s="225" t="n">
        <f aca="false">IF('Indicator Date'!BH177="","x",'Indicator Date'!BH177)</f>
        <v>2020</v>
      </c>
      <c r="BI177" s="225" t="n">
        <f aca="false">IF('Indicator Date'!BI177="","x",'Indicator Date'!BI177)</f>
        <v>2013</v>
      </c>
      <c r="BJ177" s="225" t="n">
        <f aca="false">IF('Indicator Date'!BJ177="","x",'Indicator Date'!BJ177)</f>
        <v>2020</v>
      </c>
      <c r="BK177" s="225" t="n">
        <f aca="false">IF('Indicator Date'!BK177="","x",'Indicator Date'!BK177)</f>
        <v>2021</v>
      </c>
      <c r="BL177" s="225" t="n">
        <f aca="false">IF('Indicator Date'!BL177="","x",'Indicator Date'!BL177)</f>
        <v>2020</v>
      </c>
      <c r="BM177" s="225" t="n">
        <f aca="false">IF('Indicator Date'!BM177="","x",'Indicator Date'!BM177)</f>
        <v>2010</v>
      </c>
      <c r="BN177" s="225" t="n">
        <f aca="false">IF('Indicator Date'!BN177="","x",'Indicator Date'!BN177)</f>
        <v>2017</v>
      </c>
      <c r="BO177" s="225" t="n">
        <f aca="false">IF('Indicator Date'!BO177="","x",'Indicator Date'!BO177)</f>
        <v>2020</v>
      </c>
      <c r="BP177" s="225" t="n">
        <f aca="false">IF('Indicator Date'!BP177="","x",'Indicator Date'!BP177)</f>
        <v>2014</v>
      </c>
      <c r="BQ177" s="225" t="n">
        <f aca="false">IF('Indicator Date'!BQ177="","x",'Indicator Date'!BQ177)</f>
        <v>2020</v>
      </c>
      <c r="BR177" s="225" t="n">
        <f aca="false">IF('Indicator Date'!BR177="","x",'Indicator Date'!BR177)</f>
        <v>2020</v>
      </c>
      <c r="BS177" s="225" t="n">
        <f aca="false">IF('Indicator Date'!BS177="","x",'Indicator Date'!BS177)</f>
        <v>2015</v>
      </c>
      <c r="BT177" s="225" t="n">
        <f aca="false">IF('Indicator Date'!BT177="","x",'Indicator Date'!BT177)</f>
        <v>2019</v>
      </c>
      <c r="BU177" s="225" t="n">
        <f aca="false">IF('Indicator Date'!BU177="","x",'Indicator Date'!BU177)</f>
        <v>2019</v>
      </c>
      <c r="BV177" s="225" t="n">
        <f aca="false">IF('Indicator Date'!BV177="","x",'Indicator Date'!BV177)</f>
        <v>2019</v>
      </c>
      <c r="BW177" s="225" t="n">
        <f aca="false">IF('Indicator Date'!BW177="","x",'Indicator Date'!BW177)</f>
        <v>2019</v>
      </c>
      <c r="BX177" s="225" t="n">
        <f aca="false">IF('Indicator Date'!BX177="","x",'Indicator Date'!BX177)</f>
        <v>2017</v>
      </c>
      <c r="BY177" s="225" t="n">
        <f aca="false">IF('Indicator Date'!BY177="","x",'Indicator Date'!BY177)</f>
        <v>2020</v>
      </c>
      <c r="BZ177" s="225" t="n">
        <f aca="false">IF('Indicator Date'!BZ177="","x",'Indicator Date'!BZ177)</f>
        <v>2021</v>
      </c>
      <c r="CA177" s="225" t="n">
        <f aca="false">IF('Indicator Date'!CA177="","x",'Indicator Date'!CA177)</f>
        <v>2015</v>
      </c>
    </row>
    <row r="178" customFormat="false" ht="14.5" hidden="false" customHeight="false" outlineLevel="0" collapsed="false">
      <c r="A178" s="178" t="str">
        <f aca="false">'Indicator Data'!A180</f>
        <v>Tunisia</v>
      </c>
      <c r="B178" s="220" t="str">
        <f aca="false">'Indicator Data'!B180</f>
        <v>TUN</v>
      </c>
      <c r="C178" s="225" t="n">
        <f aca="false">IF('Indicator Date'!C178="","x",'Indicator Date'!C178)</f>
        <v>2015</v>
      </c>
      <c r="D178" s="225" t="n">
        <f aca="false">IF('Indicator Date'!D178="","x",'Indicator Date'!D178)</f>
        <v>2015</v>
      </c>
      <c r="E178" s="225" t="n">
        <f aca="false">IF('Indicator Date'!E178="","x",'Indicator Date'!E178)</f>
        <v>2015</v>
      </c>
      <c r="F178" s="225" t="n">
        <f aca="false">IF('Indicator Date'!F178="","x",'Indicator Date'!F178)</f>
        <v>2015</v>
      </c>
      <c r="G178" s="225" t="n">
        <f aca="false">IF('Indicator Date'!G178="","x",'Indicator Date'!G178)</f>
        <v>2015</v>
      </c>
      <c r="H178" s="225" t="n">
        <f aca="false">IF('Indicator Date'!H178="","x",'Indicator Date'!H178)</f>
        <v>2015</v>
      </c>
      <c r="I178" s="225" t="n">
        <f aca="false">IF('Indicator Date'!I178="","x",'Indicator Date'!I178)</f>
        <v>2015</v>
      </c>
      <c r="J178" s="225" t="n">
        <f aca="false">IF('Indicator Date'!J178="","x",'Indicator Date'!J178)</f>
        <v>2021</v>
      </c>
      <c r="K178" s="225" t="n">
        <f aca="false">IF('Indicator Date'!K178="","x",'Indicator Date'!K178)</f>
        <v>2021</v>
      </c>
      <c r="L178" s="225" t="n">
        <f aca="false">IF('Indicator Date'!L178="","x",'Indicator Date'!L178)</f>
        <v>2020</v>
      </c>
      <c r="M178" s="225" t="n">
        <f aca="false">IF('Indicator Date'!M178="","x",'Indicator Date'!M178)</f>
        <v>2015</v>
      </c>
      <c r="N178" s="225" t="n">
        <f aca="false">IF('Indicator Date'!N178="","x",'Indicator Date'!N178)</f>
        <v>2015</v>
      </c>
      <c r="O178" s="225" t="n">
        <f aca="false">IF('Indicator Date'!O178="","x",'Indicator Date'!O178)</f>
        <v>2015</v>
      </c>
      <c r="P178" s="225" t="n">
        <f aca="false">IF('Indicator Date'!P178="","x",'Indicator Date'!P178)</f>
        <v>2015</v>
      </c>
      <c r="Q178" s="225" t="n">
        <f aca="false">IF('Indicator Date'!Q178="","x",'Indicator Date'!Q178)</f>
        <v>2020</v>
      </c>
      <c r="R178" s="225" t="n">
        <f aca="false">IF('Indicator Date'!R178="","x",'Indicator Date'!R178)</f>
        <v>2020</v>
      </c>
      <c r="S178" s="225" t="n">
        <f aca="false">IF('Indicator Date'!S178="","x",'Indicator Date'!S178)</f>
        <v>2020</v>
      </c>
      <c r="T178" s="225" t="n">
        <f aca="false">IF('Indicator Date'!T178="","x",'Indicator Date'!T178)</f>
        <v>2020</v>
      </c>
      <c r="U178" s="225" t="n">
        <f aca="false">IF('Indicator Date'!U178="","x",'Indicator Date'!U178)</f>
        <v>2015</v>
      </c>
      <c r="V178" s="225" t="n">
        <f aca="false">IF('Indicator Date'!V178="","x",'Indicator Date'!V178)</f>
        <v>2015</v>
      </c>
      <c r="W178" s="225" t="n">
        <f aca="false">IF('Indicator Date'!W178="","x",'Indicator Date'!W178)</f>
        <v>2015</v>
      </c>
      <c r="X178" s="225" t="n">
        <f aca="false">IF('Indicator Date'!X178="","x",'Indicator Date'!X178)</f>
        <v>2020</v>
      </c>
      <c r="Y178" s="225" t="n">
        <f aca="false">IF('Indicator Date'!Y178="","x",'Indicator Date'!Y178)</f>
        <v>2020</v>
      </c>
      <c r="Z178" s="225" t="n">
        <f aca="false">IF('Indicator Date'!Z178="","x",'Indicator Date'!Z178)</f>
        <v>2020</v>
      </c>
      <c r="AA178" s="225" t="str">
        <f aca="false">IF('Indicator Date'!AA178="","x",'Indicator Date'!AA178)</f>
        <v>x</v>
      </c>
      <c r="AB178" s="225" t="n">
        <f aca="false">IF('Indicator Date'!AB178="","x",'Indicator Date'!AB178)</f>
        <v>2020</v>
      </c>
      <c r="AC178" s="225" t="n">
        <f aca="false">IF('Indicator Date'!AC178="","x",'Indicator Date'!AC178)</f>
        <v>2020</v>
      </c>
      <c r="AD178" s="225" t="n">
        <f aca="false">IF('Indicator Date'!AD178="","x",'Indicator Date'!AD178)</f>
        <v>2018</v>
      </c>
      <c r="AE178" s="225" t="n">
        <f aca="false">IF('Indicator Date'!AE178="","x",'Indicator Date'!AE178)</f>
        <v>2020</v>
      </c>
      <c r="AF178" s="225" t="n">
        <f aca="false">IF('Indicator Date'!AF178="","x",'Indicator Date'!AF178)</f>
        <v>2018</v>
      </c>
      <c r="AG178" s="225" t="n">
        <f aca="false">IF('Indicator Date'!AG178="","x",'Indicator Date'!AG178)</f>
        <v>2020</v>
      </c>
      <c r="AH178" s="225" t="n">
        <f aca="false">IF('Indicator Date'!AH178="","x",'Indicator Date'!AH178)</f>
        <v>2022</v>
      </c>
      <c r="AI178" s="225" t="n">
        <f aca="false">IF('Indicator Date'!AI178="","x",'Indicator Date'!AI178)</f>
        <v>2021</v>
      </c>
      <c r="AJ178" s="225" t="n">
        <f aca="false">IF('Indicator Date'!AJ178="","x",'Indicator Date'!AJ178)</f>
        <v>2021</v>
      </c>
      <c r="AK178" s="225" t="n">
        <f aca="false">IF('Indicator Date'!AK178="","x",'Indicator Date'!AK178)</f>
        <v>2019</v>
      </c>
      <c r="AL178" s="225" t="str">
        <f aca="false">IF('Indicator Date'!AL178="","x",RIGHT('Indicator Date'!AL178,4))</f>
        <v>2018</v>
      </c>
      <c r="AM178" s="225" t="n">
        <f aca="false">IF('Indicator Date'!AM178="","x",'Indicator Date'!AM178)</f>
        <v>2022</v>
      </c>
      <c r="AN178" s="225" t="n">
        <f aca="false">IF('Indicator Date'!AN178="","x",'Indicator Date'!AN178)</f>
        <v>2019</v>
      </c>
      <c r="AO178" s="225" t="n">
        <f aca="false">IF('Indicator Date'!AO178="","x",'Indicator Date'!AO178)</f>
        <v>2020</v>
      </c>
      <c r="AP178" s="225" t="n">
        <f aca="false">IF('Indicator Date'!AP178="","x",'Indicator Date'!AP178)</f>
        <v>2020</v>
      </c>
      <c r="AQ178" s="225" t="n">
        <f aca="false">IF('Indicator Date'!AQ178="","x",'Indicator Date'!AQ178)</f>
        <v>2020</v>
      </c>
      <c r="AR178" s="225" t="n">
        <f aca="false">IF('Indicator Date'!AR178="","x",'Indicator Date'!AR178)</f>
        <v>2020</v>
      </c>
      <c r="AS178" s="225" t="n">
        <f aca="false">IF('Indicator Date'!AS178="","x",'Indicator Date'!AS178)</f>
        <v>2018</v>
      </c>
      <c r="AT178" s="225" t="n">
        <f aca="false">IF('Indicator Date'!AT178="","x",'Indicator Date'!AT178)</f>
        <v>2020</v>
      </c>
      <c r="AU178" s="225" t="n">
        <f aca="false">IF('Indicator Date'!AU178="","x",'Indicator Date'!AU178)</f>
        <v>2020</v>
      </c>
      <c r="AV178" s="225" t="n">
        <f aca="false">IF('Indicator Date'!AV178="","x",'Indicator Date'!AV178)</f>
        <v>2020</v>
      </c>
      <c r="AW178" s="225" t="str">
        <f aca="false">IF('Indicator Date'!AW178="","x",'Indicator Date'!AW178)</f>
        <v>x</v>
      </c>
      <c r="AX178" s="225" t="n">
        <f aca="false">IF('Indicator Date'!AX178="","x",'Indicator Date'!AX178)</f>
        <v>2020</v>
      </c>
      <c r="AY178" s="225" t="n">
        <f aca="false">IF('Indicator Date'!AY178="","x",'Indicator Date'!AY178)</f>
        <v>2019</v>
      </c>
      <c r="AZ178" s="225" t="n">
        <f aca="false">IF('Indicator Date'!AZ178="","x",'Indicator Date'!AZ178)</f>
        <v>2015</v>
      </c>
      <c r="BA178" s="225" t="n">
        <f aca="false">IF('Indicator Date'!BA178="","x",'Indicator Date'!BA178)</f>
        <v>2020</v>
      </c>
      <c r="BB178" s="225" t="n">
        <f aca="false">IF('Indicator Date'!BB178="","x",'Indicator Date'!BB178)</f>
        <v>2021</v>
      </c>
      <c r="BC178" s="225" t="n">
        <f aca="false">IF('Indicator Date'!BC178="","x",'Indicator Date'!BC178)</f>
        <v>2022</v>
      </c>
      <c r="BD178" s="225" t="n">
        <f aca="false">IF('Indicator Date'!BD178="","x",YEAR('Indicator Date'!BD178))</f>
        <v>2022</v>
      </c>
      <c r="BE178" s="225" t="n">
        <f aca="false">IF('Indicator Date'!BE178="","x",YEAR('Indicator Date'!BE178))</f>
        <v>2021</v>
      </c>
      <c r="BF178" s="225" t="n">
        <f aca="false">IF('Indicator Date'!BF178="","x",'Indicator Date'!BF178)</f>
        <v>2021</v>
      </c>
      <c r="BG178" s="225" t="n">
        <f aca="false">IF('Indicator Date'!BG178="","x",'Indicator Date'!BG178)</f>
        <v>2020</v>
      </c>
      <c r="BH178" s="225" t="n">
        <f aca="false">IF('Indicator Date'!BH178="","x",'Indicator Date'!BH178)</f>
        <v>2020</v>
      </c>
      <c r="BI178" s="225" t="n">
        <f aca="false">IF('Indicator Date'!BI178="","x",'Indicator Date'!BI178)</f>
        <v>2013</v>
      </c>
      <c r="BJ178" s="225" t="n">
        <f aca="false">IF('Indicator Date'!BJ178="","x",'Indicator Date'!BJ178)</f>
        <v>2020</v>
      </c>
      <c r="BK178" s="225" t="n">
        <f aca="false">IF('Indicator Date'!BK178="","x",'Indicator Date'!BK178)</f>
        <v>2021</v>
      </c>
      <c r="BL178" s="225" t="n">
        <f aca="false">IF('Indicator Date'!BL178="","x",'Indicator Date'!BL178)</f>
        <v>2020</v>
      </c>
      <c r="BM178" s="225" t="n">
        <f aca="false">IF('Indicator Date'!BM178="","x",'Indicator Date'!BM178)</f>
        <v>2014</v>
      </c>
      <c r="BN178" s="225" t="n">
        <f aca="false">IF('Indicator Date'!BN178="","x",'Indicator Date'!BN178)</f>
        <v>2020</v>
      </c>
      <c r="BO178" s="225" t="n">
        <f aca="false">IF('Indicator Date'!BO178="","x",'Indicator Date'!BO178)</f>
        <v>2020</v>
      </c>
      <c r="BP178" s="225" t="n">
        <f aca="false">IF('Indicator Date'!BP178="","x",'Indicator Date'!BP178)</f>
        <v>2014</v>
      </c>
      <c r="BQ178" s="225" t="n">
        <f aca="false">IF('Indicator Date'!BQ178="","x",'Indicator Date'!BQ178)</f>
        <v>2020</v>
      </c>
      <c r="BR178" s="225" t="n">
        <f aca="false">IF('Indicator Date'!BR178="","x",'Indicator Date'!BR178)</f>
        <v>2020</v>
      </c>
      <c r="BS178" s="225" t="n">
        <f aca="false">IF('Indicator Date'!BS178="","x",'Indicator Date'!BS178)</f>
        <v>2016</v>
      </c>
      <c r="BT178" s="225" t="n">
        <f aca="false">IF('Indicator Date'!BT178="","x",'Indicator Date'!BT178)</f>
        <v>2020</v>
      </c>
      <c r="BU178" s="225" t="n">
        <f aca="false">IF('Indicator Date'!BU178="","x",'Indicator Date'!BU178)</f>
        <v>2020</v>
      </c>
      <c r="BV178" s="225" t="n">
        <f aca="false">IF('Indicator Date'!BV178="","x",'Indicator Date'!BV178)</f>
        <v>2020</v>
      </c>
      <c r="BW178" s="225" t="n">
        <f aca="false">IF('Indicator Date'!BW178="","x",'Indicator Date'!BW178)</f>
        <v>2019</v>
      </c>
      <c r="BX178" s="225" t="n">
        <f aca="false">IF('Indicator Date'!BX178="","x",'Indicator Date'!BX178)</f>
        <v>2017</v>
      </c>
      <c r="BY178" s="225" t="n">
        <f aca="false">IF('Indicator Date'!BY178="","x",'Indicator Date'!BY178)</f>
        <v>2020</v>
      </c>
      <c r="BZ178" s="225" t="n">
        <f aca="false">IF('Indicator Date'!BZ178="","x",'Indicator Date'!BZ178)</f>
        <v>2021</v>
      </c>
      <c r="CA178" s="225" t="n">
        <f aca="false">IF('Indicator Date'!CA178="","x",'Indicator Date'!CA178)</f>
        <v>2015</v>
      </c>
    </row>
    <row r="179" customFormat="false" ht="14.5" hidden="false" customHeight="false" outlineLevel="0" collapsed="false">
      <c r="A179" s="178" t="str">
        <f aca="false">'Indicator Data'!A181</f>
        <v>Turkey</v>
      </c>
      <c r="B179" s="220" t="str">
        <f aca="false">'Indicator Data'!B181</f>
        <v>TUR</v>
      </c>
      <c r="C179" s="225" t="n">
        <f aca="false">IF('Indicator Date'!C179="","x",'Indicator Date'!C179)</f>
        <v>2015</v>
      </c>
      <c r="D179" s="225" t="n">
        <f aca="false">IF('Indicator Date'!D179="","x",'Indicator Date'!D179)</f>
        <v>2015</v>
      </c>
      <c r="E179" s="225" t="n">
        <f aca="false">IF('Indicator Date'!E179="","x",'Indicator Date'!E179)</f>
        <v>2015</v>
      </c>
      <c r="F179" s="225" t="n">
        <f aca="false">IF('Indicator Date'!F179="","x",'Indicator Date'!F179)</f>
        <v>2015</v>
      </c>
      <c r="G179" s="225" t="n">
        <f aca="false">IF('Indicator Date'!G179="","x",'Indicator Date'!G179)</f>
        <v>2015</v>
      </c>
      <c r="H179" s="225" t="n">
        <f aca="false">IF('Indicator Date'!H179="","x",'Indicator Date'!H179)</f>
        <v>2015</v>
      </c>
      <c r="I179" s="225" t="n">
        <f aca="false">IF('Indicator Date'!I179="","x",'Indicator Date'!I179)</f>
        <v>2015</v>
      </c>
      <c r="J179" s="225" t="n">
        <f aca="false">IF('Indicator Date'!J179="","x",'Indicator Date'!J179)</f>
        <v>2021</v>
      </c>
      <c r="K179" s="225" t="n">
        <f aca="false">IF('Indicator Date'!K179="","x",'Indicator Date'!K179)</f>
        <v>2021</v>
      </c>
      <c r="L179" s="225" t="n">
        <f aca="false">IF('Indicator Date'!L179="","x",'Indicator Date'!L179)</f>
        <v>2020</v>
      </c>
      <c r="M179" s="225" t="n">
        <f aca="false">IF('Indicator Date'!M179="","x",'Indicator Date'!M179)</f>
        <v>2015</v>
      </c>
      <c r="N179" s="225" t="n">
        <f aca="false">IF('Indicator Date'!N179="","x",'Indicator Date'!N179)</f>
        <v>2015</v>
      </c>
      <c r="O179" s="225" t="n">
        <f aca="false">IF('Indicator Date'!O179="","x",'Indicator Date'!O179)</f>
        <v>2015</v>
      </c>
      <c r="P179" s="225" t="n">
        <f aca="false">IF('Indicator Date'!P179="","x",'Indicator Date'!P179)</f>
        <v>2015</v>
      </c>
      <c r="Q179" s="225" t="n">
        <f aca="false">IF('Indicator Date'!Q179="","x",'Indicator Date'!Q179)</f>
        <v>2020</v>
      </c>
      <c r="R179" s="225" t="n">
        <f aca="false">IF('Indicator Date'!R179="","x",'Indicator Date'!R179)</f>
        <v>2020</v>
      </c>
      <c r="S179" s="225" t="n">
        <f aca="false">IF('Indicator Date'!S179="","x",'Indicator Date'!S179)</f>
        <v>2020</v>
      </c>
      <c r="T179" s="225" t="n">
        <f aca="false">IF('Indicator Date'!T179="","x",'Indicator Date'!T179)</f>
        <v>2020</v>
      </c>
      <c r="U179" s="225" t="n">
        <f aca="false">IF('Indicator Date'!U179="","x",'Indicator Date'!U179)</f>
        <v>2015</v>
      </c>
      <c r="V179" s="225" t="n">
        <f aca="false">IF('Indicator Date'!V179="","x",'Indicator Date'!V179)</f>
        <v>2015</v>
      </c>
      <c r="W179" s="225" t="n">
        <f aca="false">IF('Indicator Date'!W179="","x",'Indicator Date'!W179)</f>
        <v>2015</v>
      </c>
      <c r="X179" s="225" t="n">
        <f aca="false">IF('Indicator Date'!X179="","x",'Indicator Date'!X179)</f>
        <v>2020</v>
      </c>
      <c r="Y179" s="225" t="n">
        <f aca="false">IF('Indicator Date'!Y179="","x",'Indicator Date'!Y179)</f>
        <v>2020</v>
      </c>
      <c r="Z179" s="225" t="n">
        <f aca="false">IF('Indicator Date'!Z179="","x",'Indicator Date'!Z179)</f>
        <v>2020</v>
      </c>
      <c r="AA179" s="225" t="n">
        <f aca="false">IF('Indicator Date'!AA179="","x",'Indicator Date'!AA179)</f>
        <v>2004</v>
      </c>
      <c r="AB179" s="225" t="n">
        <f aca="false">IF('Indicator Date'!AB179="","x",'Indicator Date'!AB179)</f>
        <v>2020</v>
      </c>
      <c r="AC179" s="225" t="str">
        <f aca="false">IF('Indicator Date'!AC179="","x",'Indicator Date'!AC179)</f>
        <v>x</v>
      </c>
      <c r="AD179" s="225" t="n">
        <f aca="false">IF('Indicator Date'!AD179="","x",'Indicator Date'!AD179)</f>
        <v>2019</v>
      </c>
      <c r="AE179" s="225" t="n">
        <f aca="false">IF('Indicator Date'!AE179="","x",'Indicator Date'!AE179)</f>
        <v>2020</v>
      </c>
      <c r="AF179" s="225" t="n">
        <f aca="false">IF('Indicator Date'!AF179="","x",'Indicator Date'!AF179)</f>
        <v>2018</v>
      </c>
      <c r="AG179" s="225" t="n">
        <f aca="false">IF('Indicator Date'!AG179="","x",'Indicator Date'!AG179)</f>
        <v>2020</v>
      </c>
      <c r="AH179" s="225" t="n">
        <f aca="false">IF('Indicator Date'!AH179="","x",'Indicator Date'!AH179)</f>
        <v>2022</v>
      </c>
      <c r="AI179" s="225" t="n">
        <f aca="false">IF('Indicator Date'!AI179="","x",'Indicator Date'!AI179)</f>
        <v>2021</v>
      </c>
      <c r="AJ179" s="225" t="n">
        <f aca="false">IF('Indicator Date'!AJ179="","x",'Indicator Date'!AJ179)</f>
        <v>2021</v>
      </c>
      <c r="AK179" s="225" t="n">
        <f aca="false">IF('Indicator Date'!AK179="","x",'Indicator Date'!AK179)</f>
        <v>2019</v>
      </c>
      <c r="AL179" s="225" t="str">
        <f aca="false">IF('Indicator Date'!AL179="","x",RIGHT('Indicator Date'!AL179,4))</f>
        <v>x</v>
      </c>
      <c r="AM179" s="225" t="n">
        <f aca="false">IF('Indicator Date'!AM179="","x",'Indicator Date'!AM179)</f>
        <v>2022</v>
      </c>
      <c r="AN179" s="225" t="n">
        <f aca="false">IF('Indicator Date'!AN179="","x",'Indicator Date'!AN179)</f>
        <v>2019</v>
      </c>
      <c r="AO179" s="225" t="n">
        <f aca="false">IF('Indicator Date'!AO179="","x",'Indicator Date'!AO179)</f>
        <v>2020</v>
      </c>
      <c r="AP179" s="225" t="n">
        <f aca="false">IF('Indicator Date'!AP179="","x",'Indicator Date'!AP179)</f>
        <v>2020</v>
      </c>
      <c r="AQ179" s="225" t="n">
        <f aca="false">IF('Indicator Date'!AQ179="","x",'Indicator Date'!AQ179)</f>
        <v>2020</v>
      </c>
      <c r="AR179" s="225" t="n">
        <f aca="false">IF('Indicator Date'!AR179="","x",'Indicator Date'!AR179)</f>
        <v>2020</v>
      </c>
      <c r="AS179" s="225" t="n">
        <f aca="false">IF('Indicator Date'!AS179="","x",'Indicator Date'!AS179)</f>
        <v>2018</v>
      </c>
      <c r="AT179" s="225" t="n">
        <f aca="false">IF('Indicator Date'!AT179="","x",'Indicator Date'!AT179)</f>
        <v>2020</v>
      </c>
      <c r="AU179" s="225" t="str">
        <f aca="false">IF('Indicator Date'!AU179="","x",'Indicator Date'!AU179)</f>
        <v>x</v>
      </c>
      <c r="AV179" s="225" t="str">
        <f aca="false">IF('Indicator Date'!AV179="","x",'Indicator Date'!AV179)</f>
        <v>x</v>
      </c>
      <c r="AW179" s="225" t="n">
        <f aca="false">IF('Indicator Date'!AW179="","x",'Indicator Date'!AW179)</f>
        <v>2020</v>
      </c>
      <c r="AX179" s="225" t="n">
        <f aca="false">IF('Indicator Date'!AX179="","x",'Indicator Date'!AX179)</f>
        <v>2019</v>
      </c>
      <c r="AY179" s="225" t="n">
        <f aca="false">IF('Indicator Date'!AY179="","x",'Indicator Date'!AY179)</f>
        <v>2019</v>
      </c>
      <c r="AZ179" s="225" t="n">
        <f aca="false">IF('Indicator Date'!AZ179="","x",'Indicator Date'!AZ179)</f>
        <v>2019</v>
      </c>
      <c r="BA179" s="225" t="n">
        <f aca="false">IF('Indicator Date'!BA179="","x",'Indicator Date'!BA179)</f>
        <v>2020</v>
      </c>
      <c r="BB179" s="225" t="n">
        <f aca="false">IF('Indicator Date'!BB179="","x",'Indicator Date'!BB179)</f>
        <v>2021</v>
      </c>
      <c r="BC179" s="225" t="n">
        <f aca="false">IF('Indicator Date'!BC179="","x",'Indicator Date'!BC179)</f>
        <v>2022</v>
      </c>
      <c r="BD179" s="225" t="n">
        <f aca="false">IF('Indicator Date'!BD179="","x",YEAR('Indicator Date'!BD179))</f>
        <v>2022</v>
      </c>
      <c r="BE179" s="225" t="n">
        <f aca="false">IF('Indicator Date'!BE179="","x",YEAR('Indicator Date'!BE179))</f>
        <v>2022</v>
      </c>
      <c r="BF179" s="225" t="n">
        <f aca="false">IF('Indicator Date'!BF179="","x",'Indicator Date'!BF179)</f>
        <v>2021</v>
      </c>
      <c r="BG179" s="225" t="n">
        <f aca="false">IF('Indicator Date'!BG179="","x",'Indicator Date'!BG179)</f>
        <v>2020</v>
      </c>
      <c r="BH179" s="225" t="n">
        <f aca="false">IF('Indicator Date'!BH179="","x",'Indicator Date'!BH179)</f>
        <v>2020</v>
      </c>
      <c r="BI179" s="225" t="n">
        <f aca="false">IF('Indicator Date'!BI179="","x",'Indicator Date'!BI179)</f>
        <v>2015</v>
      </c>
      <c r="BJ179" s="225" t="n">
        <f aca="false">IF('Indicator Date'!BJ179="","x",'Indicator Date'!BJ179)</f>
        <v>2020</v>
      </c>
      <c r="BK179" s="225" t="n">
        <f aca="false">IF('Indicator Date'!BK179="","x",'Indicator Date'!BK179)</f>
        <v>2021</v>
      </c>
      <c r="BL179" s="225" t="n">
        <f aca="false">IF('Indicator Date'!BL179="","x",'Indicator Date'!BL179)</f>
        <v>2020</v>
      </c>
      <c r="BM179" s="225" t="n">
        <f aca="false">IF('Indicator Date'!BM179="","x",'Indicator Date'!BM179)</f>
        <v>2019</v>
      </c>
      <c r="BN179" s="225" t="n">
        <f aca="false">IF('Indicator Date'!BN179="","x",'Indicator Date'!BN179)</f>
        <v>2020</v>
      </c>
      <c r="BO179" s="225" t="n">
        <f aca="false">IF('Indicator Date'!BO179="","x",'Indicator Date'!BO179)</f>
        <v>2020</v>
      </c>
      <c r="BP179" s="225" t="n">
        <f aca="false">IF('Indicator Date'!BP179="","x",'Indicator Date'!BP179)</f>
        <v>2014</v>
      </c>
      <c r="BQ179" s="225" t="n">
        <f aca="false">IF('Indicator Date'!BQ179="","x",'Indicator Date'!BQ179)</f>
        <v>2020</v>
      </c>
      <c r="BR179" s="225" t="n">
        <f aca="false">IF('Indicator Date'!BR179="","x",'Indicator Date'!BR179)</f>
        <v>2020</v>
      </c>
      <c r="BS179" s="225" t="n">
        <f aca="false">IF('Indicator Date'!BS179="","x",'Indicator Date'!BS179)</f>
        <v>2014</v>
      </c>
      <c r="BT179" s="225" t="n">
        <f aca="false">IF('Indicator Date'!BT179="","x",'Indicator Date'!BT179)</f>
        <v>2019</v>
      </c>
      <c r="BU179" s="225" t="n">
        <f aca="false">IF('Indicator Date'!BU179="","x",'Indicator Date'!BU179)</f>
        <v>2019</v>
      </c>
      <c r="BV179" s="225" t="n">
        <f aca="false">IF('Indicator Date'!BV179="","x",'Indicator Date'!BV179)</f>
        <v>2019</v>
      </c>
      <c r="BW179" s="225" t="n">
        <f aca="false">IF('Indicator Date'!BW179="","x",'Indicator Date'!BW179)</f>
        <v>2019</v>
      </c>
      <c r="BX179" s="225" t="n">
        <f aca="false">IF('Indicator Date'!BX179="","x",'Indicator Date'!BX179)</f>
        <v>2017</v>
      </c>
      <c r="BY179" s="225" t="n">
        <f aca="false">IF('Indicator Date'!BY179="","x",'Indicator Date'!BY179)</f>
        <v>2020</v>
      </c>
      <c r="BZ179" s="225" t="n">
        <f aca="false">IF('Indicator Date'!BZ179="","x",'Indicator Date'!BZ179)</f>
        <v>2021</v>
      </c>
      <c r="CA179" s="225" t="n">
        <f aca="false">IF('Indicator Date'!CA179="","x",'Indicator Date'!CA179)</f>
        <v>2015</v>
      </c>
    </row>
    <row r="180" customFormat="false" ht="14.5" hidden="false" customHeight="false" outlineLevel="0" collapsed="false">
      <c r="A180" s="178" t="str">
        <f aca="false">'Indicator Data'!A182</f>
        <v>Turkmenistan</v>
      </c>
      <c r="B180" s="220" t="str">
        <f aca="false">'Indicator Data'!B182</f>
        <v>TKM</v>
      </c>
      <c r="C180" s="225" t="n">
        <f aca="false">IF('Indicator Date'!C180="","x",'Indicator Date'!C180)</f>
        <v>2015</v>
      </c>
      <c r="D180" s="225" t="n">
        <f aca="false">IF('Indicator Date'!D180="","x",'Indicator Date'!D180)</f>
        <v>2015</v>
      </c>
      <c r="E180" s="225" t="n">
        <f aca="false">IF('Indicator Date'!E180="","x",'Indicator Date'!E180)</f>
        <v>2015</v>
      </c>
      <c r="F180" s="225" t="n">
        <f aca="false">IF('Indicator Date'!F180="","x",'Indicator Date'!F180)</f>
        <v>2015</v>
      </c>
      <c r="G180" s="225" t="n">
        <f aca="false">IF('Indicator Date'!G180="","x",'Indicator Date'!G180)</f>
        <v>2015</v>
      </c>
      <c r="H180" s="225" t="n">
        <f aca="false">IF('Indicator Date'!H180="","x",'Indicator Date'!H180)</f>
        <v>2015</v>
      </c>
      <c r="I180" s="225" t="n">
        <f aca="false">IF('Indicator Date'!I180="","x",'Indicator Date'!I180)</f>
        <v>2015</v>
      </c>
      <c r="J180" s="225" t="n">
        <f aca="false">IF('Indicator Date'!J180="","x",'Indicator Date'!J180)</f>
        <v>2021</v>
      </c>
      <c r="K180" s="225" t="n">
        <f aca="false">IF('Indicator Date'!K180="","x",'Indicator Date'!K180)</f>
        <v>2021</v>
      </c>
      <c r="L180" s="225" t="n">
        <f aca="false">IF('Indicator Date'!L180="","x",'Indicator Date'!L180)</f>
        <v>2020</v>
      </c>
      <c r="M180" s="225" t="n">
        <f aca="false">IF('Indicator Date'!M180="","x",'Indicator Date'!M180)</f>
        <v>2015</v>
      </c>
      <c r="N180" s="225" t="n">
        <f aca="false">IF('Indicator Date'!N180="","x",'Indicator Date'!N180)</f>
        <v>2015</v>
      </c>
      <c r="O180" s="225" t="n">
        <f aca="false">IF('Indicator Date'!O180="","x",'Indicator Date'!O180)</f>
        <v>2015</v>
      </c>
      <c r="P180" s="225" t="n">
        <f aca="false">IF('Indicator Date'!P180="","x",'Indicator Date'!P180)</f>
        <v>2015</v>
      </c>
      <c r="Q180" s="225" t="n">
        <f aca="false">IF('Indicator Date'!Q180="","x",'Indicator Date'!Q180)</f>
        <v>2020</v>
      </c>
      <c r="R180" s="225" t="n">
        <f aca="false">IF('Indicator Date'!R180="","x",'Indicator Date'!R180)</f>
        <v>2020</v>
      </c>
      <c r="S180" s="225" t="n">
        <f aca="false">IF('Indicator Date'!S180="","x",'Indicator Date'!S180)</f>
        <v>2020</v>
      </c>
      <c r="T180" s="225" t="n">
        <f aca="false">IF('Indicator Date'!T180="","x",'Indicator Date'!T180)</f>
        <v>2020</v>
      </c>
      <c r="U180" s="225" t="n">
        <f aca="false">IF('Indicator Date'!U180="","x",'Indicator Date'!U180)</f>
        <v>2015</v>
      </c>
      <c r="V180" s="225" t="n">
        <f aca="false">IF('Indicator Date'!V180="","x",'Indicator Date'!V180)</f>
        <v>2015</v>
      </c>
      <c r="W180" s="225" t="n">
        <f aca="false">IF('Indicator Date'!W180="","x",'Indicator Date'!W180)</f>
        <v>2015</v>
      </c>
      <c r="X180" s="225" t="n">
        <f aca="false">IF('Indicator Date'!X180="","x",'Indicator Date'!X180)</f>
        <v>2020</v>
      </c>
      <c r="Y180" s="225" t="n">
        <f aca="false">IF('Indicator Date'!Y180="","x",'Indicator Date'!Y180)</f>
        <v>2020</v>
      </c>
      <c r="Z180" s="225" t="n">
        <f aca="false">IF('Indicator Date'!Z180="","x",'Indicator Date'!Z180)</f>
        <v>2020</v>
      </c>
      <c r="AA180" s="225" t="str">
        <f aca="false">IF('Indicator Date'!AA180="","x",'Indicator Date'!AA180)</f>
        <v>x</v>
      </c>
      <c r="AB180" s="225" t="n">
        <f aca="false">IF('Indicator Date'!AB180="","x",'Indicator Date'!AB180)</f>
        <v>2020</v>
      </c>
      <c r="AC180" s="225" t="n">
        <f aca="false">IF('Indicator Date'!AC180="","x",'Indicator Date'!AC180)</f>
        <v>2020</v>
      </c>
      <c r="AD180" s="225" t="n">
        <f aca="false">IF('Indicator Date'!AD180="","x",'Indicator Date'!AD180)</f>
        <v>2018</v>
      </c>
      <c r="AE180" s="225" t="n">
        <f aca="false">IF('Indicator Date'!AE180="","x",'Indicator Date'!AE180)</f>
        <v>2020</v>
      </c>
      <c r="AF180" s="225" t="str">
        <f aca="false">IF('Indicator Date'!AF180="","x",'Indicator Date'!AF180)</f>
        <v>x</v>
      </c>
      <c r="AG180" s="225" t="n">
        <f aca="false">IF('Indicator Date'!AG180="","x",'Indicator Date'!AG180)</f>
        <v>2020</v>
      </c>
      <c r="AH180" s="225" t="n">
        <f aca="false">IF('Indicator Date'!AH180="","x",'Indicator Date'!AH180)</f>
        <v>2022</v>
      </c>
      <c r="AI180" s="225" t="n">
        <f aca="false">IF('Indicator Date'!AI180="","x",'Indicator Date'!AI180)</f>
        <v>2021</v>
      </c>
      <c r="AJ180" s="225" t="n">
        <f aca="false">IF('Indicator Date'!AJ180="","x",'Indicator Date'!AJ180)</f>
        <v>2021</v>
      </c>
      <c r="AK180" s="225" t="n">
        <f aca="false">IF('Indicator Date'!AK180="","x",'Indicator Date'!AK180)</f>
        <v>2019</v>
      </c>
      <c r="AL180" s="225" t="str">
        <f aca="false">IF('Indicator Date'!AL180="","x",RIGHT('Indicator Date'!AL180,4))</f>
        <v>2019</v>
      </c>
      <c r="AM180" s="225" t="n">
        <f aca="false">IF('Indicator Date'!AM180="","x",'Indicator Date'!AM180)</f>
        <v>2022</v>
      </c>
      <c r="AN180" s="225" t="n">
        <f aca="false">IF('Indicator Date'!AN180="","x",'Indicator Date'!AN180)</f>
        <v>2019</v>
      </c>
      <c r="AO180" s="225" t="n">
        <f aca="false">IF('Indicator Date'!AO180="","x",'Indicator Date'!AO180)</f>
        <v>2020</v>
      </c>
      <c r="AP180" s="225" t="n">
        <f aca="false">IF('Indicator Date'!AP180="","x",'Indicator Date'!AP180)</f>
        <v>2020</v>
      </c>
      <c r="AQ180" s="225" t="n">
        <f aca="false">IF('Indicator Date'!AQ180="","x",'Indicator Date'!AQ180)</f>
        <v>2019</v>
      </c>
      <c r="AR180" s="225" t="n">
        <f aca="false">IF('Indicator Date'!AR180="","x",'Indicator Date'!AR180)</f>
        <v>2020</v>
      </c>
      <c r="AS180" s="225" t="n">
        <f aca="false">IF('Indicator Date'!AS180="","x",'Indicator Date'!AS180)</f>
        <v>2019</v>
      </c>
      <c r="AT180" s="225" t="n">
        <f aca="false">IF('Indicator Date'!AT180="","x",'Indicator Date'!AT180)</f>
        <v>2020</v>
      </c>
      <c r="AU180" s="225" t="str">
        <f aca="false">IF('Indicator Date'!AU180="","x",'Indicator Date'!AU180)</f>
        <v>x</v>
      </c>
      <c r="AV180" s="225" t="str">
        <f aca="false">IF('Indicator Date'!AV180="","x",'Indicator Date'!AV180)</f>
        <v>x</v>
      </c>
      <c r="AW180" s="225" t="n">
        <f aca="false">IF('Indicator Date'!AW180="","x",'Indicator Date'!AW180)</f>
        <v>2020</v>
      </c>
      <c r="AX180" s="225" t="n">
        <f aca="false">IF('Indicator Date'!AX180="","x",'Indicator Date'!AX180)</f>
        <v>2020</v>
      </c>
      <c r="AY180" s="225" t="str">
        <f aca="false">IF('Indicator Date'!AY180="","x",'Indicator Date'!AY180)</f>
        <v>x</v>
      </c>
      <c r="AZ180" s="225" t="str">
        <f aca="false">IF('Indicator Date'!AZ180="","x",'Indicator Date'!AZ180)</f>
        <v>x</v>
      </c>
      <c r="BA180" s="225" t="n">
        <f aca="false">IF('Indicator Date'!BA180="","x",'Indicator Date'!BA180)</f>
        <v>2020</v>
      </c>
      <c r="BB180" s="225" t="n">
        <f aca="false">IF('Indicator Date'!BB180="","x",'Indicator Date'!BB180)</f>
        <v>2021</v>
      </c>
      <c r="BC180" s="225" t="n">
        <f aca="false">IF('Indicator Date'!BC180="","x",'Indicator Date'!BC180)</f>
        <v>2022</v>
      </c>
      <c r="BD180" s="225" t="n">
        <f aca="false">IF('Indicator Date'!BD180="","x",YEAR('Indicator Date'!BD180))</f>
        <v>2022</v>
      </c>
      <c r="BE180" s="225" t="n">
        <f aca="false">IF('Indicator Date'!BE180="","x",YEAR('Indicator Date'!BE180))</f>
        <v>2021</v>
      </c>
      <c r="BF180" s="225" t="n">
        <f aca="false">IF('Indicator Date'!BF180="","x",'Indicator Date'!BF180)</f>
        <v>2021</v>
      </c>
      <c r="BG180" s="225" t="n">
        <f aca="false">IF('Indicator Date'!BG180="","x",'Indicator Date'!BG180)</f>
        <v>2020</v>
      </c>
      <c r="BH180" s="225" t="n">
        <f aca="false">IF('Indicator Date'!BH180="","x",'Indicator Date'!BH180)</f>
        <v>2020</v>
      </c>
      <c r="BI180" s="225" t="str">
        <f aca="false">IF('Indicator Date'!BI180="","x",'Indicator Date'!BI180)</f>
        <v>x</v>
      </c>
      <c r="BJ180" s="225" t="n">
        <f aca="false">IF('Indicator Date'!BJ180="","x",'Indicator Date'!BJ180)</f>
        <v>2020</v>
      </c>
      <c r="BK180" s="225" t="n">
        <f aca="false">IF('Indicator Date'!BK180="","x",'Indicator Date'!BK180)</f>
        <v>2021</v>
      </c>
      <c r="BL180" s="225" t="n">
        <f aca="false">IF('Indicator Date'!BL180="","x",'Indicator Date'!BL180)</f>
        <v>2020</v>
      </c>
      <c r="BM180" s="225" t="n">
        <f aca="false">IF('Indicator Date'!BM180="","x",'Indicator Date'!BM180)</f>
        <v>2014</v>
      </c>
      <c r="BN180" s="225" t="n">
        <f aca="false">IF('Indicator Date'!BN180="","x",'Indicator Date'!BN180)</f>
        <v>2017</v>
      </c>
      <c r="BO180" s="225" t="n">
        <f aca="false">IF('Indicator Date'!BO180="","x",'Indicator Date'!BO180)</f>
        <v>2020</v>
      </c>
      <c r="BP180" s="225" t="n">
        <f aca="false">IF('Indicator Date'!BP180="","x",'Indicator Date'!BP180)</f>
        <v>2014</v>
      </c>
      <c r="BQ180" s="225" t="n">
        <f aca="false">IF('Indicator Date'!BQ180="","x",'Indicator Date'!BQ180)</f>
        <v>2020</v>
      </c>
      <c r="BR180" s="225" t="n">
        <f aca="false">IF('Indicator Date'!BR180="","x",'Indicator Date'!BR180)</f>
        <v>2020</v>
      </c>
      <c r="BS180" s="225" t="n">
        <f aca="false">IF('Indicator Date'!BS180="","x",'Indicator Date'!BS180)</f>
        <v>2014</v>
      </c>
      <c r="BT180" s="225" t="n">
        <f aca="false">IF('Indicator Date'!BT180="","x",'Indicator Date'!BT180)</f>
        <v>2020</v>
      </c>
      <c r="BU180" s="225" t="n">
        <f aca="false">IF('Indicator Date'!BU180="","x",'Indicator Date'!BU180)</f>
        <v>2020</v>
      </c>
      <c r="BV180" s="225" t="n">
        <f aca="false">IF('Indicator Date'!BV180="","x",'Indicator Date'!BV180)</f>
        <v>2020</v>
      </c>
      <c r="BW180" s="225" t="n">
        <f aca="false">IF('Indicator Date'!BW180="","x",'Indicator Date'!BW180)</f>
        <v>2019</v>
      </c>
      <c r="BX180" s="225" t="n">
        <f aca="false">IF('Indicator Date'!BX180="","x",'Indicator Date'!BX180)</f>
        <v>2017</v>
      </c>
      <c r="BY180" s="225" t="n">
        <f aca="false">IF('Indicator Date'!BY180="","x",'Indicator Date'!BY180)</f>
        <v>2019</v>
      </c>
      <c r="BZ180" s="225" t="n">
        <f aca="false">IF('Indicator Date'!BZ180="","x",'Indicator Date'!BZ180)</f>
        <v>2021</v>
      </c>
      <c r="CA180" s="225" t="n">
        <f aca="false">IF('Indicator Date'!CA180="","x",'Indicator Date'!CA180)</f>
        <v>2015</v>
      </c>
    </row>
    <row r="181" customFormat="false" ht="14.5" hidden="false" customHeight="false" outlineLevel="0" collapsed="false">
      <c r="A181" s="178" t="str">
        <f aca="false">'Indicator Data'!A183</f>
        <v>Tuvalu</v>
      </c>
      <c r="B181" s="220" t="str">
        <f aca="false">'Indicator Data'!B183</f>
        <v>TUV</v>
      </c>
      <c r="C181" s="225" t="n">
        <f aca="false">IF('Indicator Date'!C181="","x",'Indicator Date'!C181)</f>
        <v>2015</v>
      </c>
      <c r="D181" s="225" t="n">
        <f aca="false">IF('Indicator Date'!D181="","x",'Indicator Date'!D181)</f>
        <v>2015</v>
      </c>
      <c r="E181" s="225" t="n">
        <f aca="false">IF('Indicator Date'!E181="","x",'Indicator Date'!E181)</f>
        <v>2015</v>
      </c>
      <c r="F181" s="225" t="n">
        <f aca="false">IF('Indicator Date'!F181="","x",'Indicator Date'!F181)</f>
        <v>2015</v>
      </c>
      <c r="G181" s="225" t="n">
        <f aca="false">IF('Indicator Date'!G181="","x",'Indicator Date'!G181)</f>
        <v>2015</v>
      </c>
      <c r="H181" s="225" t="n">
        <f aca="false">IF('Indicator Date'!H181="","x",'Indicator Date'!H181)</f>
        <v>2015</v>
      </c>
      <c r="I181" s="225" t="n">
        <f aca="false">IF('Indicator Date'!I181="","x",'Indicator Date'!I181)</f>
        <v>2015</v>
      </c>
      <c r="J181" s="225" t="n">
        <f aca="false">IF('Indicator Date'!J181="","x",'Indicator Date'!J181)</f>
        <v>2021</v>
      </c>
      <c r="K181" s="225" t="n">
        <f aca="false">IF('Indicator Date'!K181="","x",'Indicator Date'!K181)</f>
        <v>2021</v>
      </c>
      <c r="L181" s="225" t="str">
        <f aca="false">IF('Indicator Date'!L181="","x",'Indicator Date'!L181)</f>
        <v>x</v>
      </c>
      <c r="M181" s="225" t="n">
        <f aca="false">IF('Indicator Date'!M181="","x",'Indicator Date'!M181)</f>
        <v>2015</v>
      </c>
      <c r="N181" s="225" t="n">
        <f aca="false">IF('Indicator Date'!N181="","x",'Indicator Date'!N181)</f>
        <v>2015</v>
      </c>
      <c r="O181" s="225" t="n">
        <f aca="false">IF('Indicator Date'!O181="","x",'Indicator Date'!O181)</f>
        <v>2015</v>
      </c>
      <c r="P181" s="225" t="n">
        <f aca="false">IF('Indicator Date'!P181="","x",'Indicator Date'!P181)</f>
        <v>2015</v>
      </c>
      <c r="Q181" s="225" t="n">
        <f aca="false">IF('Indicator Date'!Q181="","x",'Indicator Date'!Q181)</f>
        <v>2020</v>
      </c>
      <c r="R181" s="225" t="n">
        <f aca="false">IF('Indicator Date'!R181="","x",'Indicator Date'!R181)</f>
        <v>2020</v>
      </c>
      <c r="S181" s="225" t="n">
        <f aca="false">IF('Indicator Date'!S181="","x",'Indicator Date'!S181)</f>
        <v>2020</v>
      </c>
      <c r="T181" s="225" t="n">
        <f aca="false">IF('Indicator Date'!T181="","x",'Indicator Date'!T181)</f>
        <v>2020</v>
      </c>
      <c r="U181" s="225" t="n">
        <f aca="false">IF('Indicator Date'!U181="","x",'Indicator Date'!U181)</f>
        <v>2015</v>
      </c>
      <c r="V181" s="225" t="n">
        <f aca="false">IF('Indicator Date'!V181="","x",'Indicator Date'!V181)</f>
        <v>2015</v>
      </c>
      <c r="W181" s="225" t="n">
        <f aca="false">IF('Indicator Date'!W181="","x",'Indicator Date'!W181)</f>
        <v>2015</v>
      </c>
      <c r="X181" s="225" t="n">
        <f aca="false">IF('Indicator Date'!X181="","x",'Indicator Date'!X181)</f>
        <v>2020</v>
      </c>
      <c r="Y181" s="225" t="n">
        <f aca="false">IF('Indicator Date'!Y181="","x",'Indicator Date'!Y181)</f>
        <v>2020</v>
      </c>
      <c r="Z181" s="225" t="n">
        <f aca="false">IF('Indicator Date'!Z181="","x",'Indicator Date'!Z181)</f>
        <v>2020</v>
      </c>
      <c r="AA181" s="225" t="str">
        <f aca="false">IF('Indicator Date'!AA181="","x",'Indicator Date'!AA181)</f>
        <v>x</v>
      </c>
      <c r="AB181" s="225" t="n">
        <f aca="false">IF('Indicator Date'!AB181="","x",'Indicator Date'!AB181)</f>
        <v>2018</v>
      </c>
      <c r="AC181" s="225" t="str">
        <f aca="false">IF('Indicator Date'!AC181="","x",'Indicator Date'!AC181)</f>
        <v>x</v>
      </c>
      <c r="AD181" s="225" t="str">
        <f aca="false">IF('Indicator Date'!AD181="","x",'Indicator Date'!AD181)</f>
        <v>x</v>
      </c>
      <c r="AE181" s="225" t="n">
        <f aca="false">IF('Indicator Date'!AE181="","x",'Indicator Date'!AE181)</f>
        <v>2020</v>
      </c>
      <c r="AF181" s="225" t="str">
        <f aca="false">IF('Indicator Date'!AF181="","x",'Indicator Date'!AF181)</f>
        <v>x</v>
      </c>
      <c r="AG181" s="225" t="str">
        <f aca="false">IF('Indicator Date'!AG181="","x",'Indicator Date'!AG181)</f>
        <v>x</v>
      </c>
      <c r="AH181" s="225" t="n">
        <f aca="false">IF('Indicator Date'!AH181="","x",'Indicator Date'!AH181)</f>
        <v>2022</v>
      </c>
      <c r="AI181" s="225" t="n">
        <f aca="false">IF('Indicator Date'!AI181="","x",'Indicator Date'!AI181)</f>
        <v>2021</v>
      </c>
      <c r="AJ181" s="225" t="n">
        <f aca="false">IF('Indicator Date'!AJ181="","x",'Indicator Date'!AJ181)</f>
        <v>2021</v>
      </c>
      <c r="AK181" s="225" t="n">
        <f aca="false">IF('Indicator Date'!AK181="","x",'Indicator Date'!AK181)</f>
        <v>2020</v>
      </c>
      <c r="AL181" s="225" t="str">
        <f aca="false">IF('Indicator Date'!AL181="","x",RIGHT('Indicator Date'!AL181,4))</f>
        <v>x</v>
      </c>
      <c r="AM181" s="225" t="n">
        <f aca="false">IF('Indicator Date'!AM181="","x",'Indicator Date'!AM181)</f>
        <v>2022</v>
      </c>
      <c r="AN181" s="225" t="n">
        <f aca="false">IF('Indicator Date'!AN181="","x",'Indicator Date'!AN181)</f>
        <v>2019</v>
      </c>
      <c r="AO181" s="225" t="n">
        <f aca="false">IF('Indicator Date'!AO181="","x",'Indicator Date'!AO181)</f>
        <v>2020</v>
      </c>
      <c r="AP181" s="225" t="n">
        <f aca="false">IF('Indicator Date'!AP181="","x",'Indicator Date'!AP181)</f>
        <v>2020</v>
      </c>
      <c r="AQ181" s="225" t="n">
        <f aca="false">IF('Indicator Date'!AQ181="","x",'Indicator Date'!AQ181)</f>
        <v>2020</v>
      </c>
      <c r="AR181" s="225" t="n">
        <f aca="false">IF('Indicator Date'!AR181="","x",'Indicator Date'!AR181)</f>
        <v>2020</v>
      </c>
      <c r="AS181" s="225" t="n">
        <f aca="false">IF('Indicator Date'!AS181="","x",'Indicator Date'!AS181)</f>
        <v>2019</v>
      </c>
      <c r="AT181" s="225" t="n">
        <f aca="false">IF('Indicator Date'!AT181="","x",'Indicator Date'!AT181)</f>
        <v>2020</v>
      </c>
      <c r="AU181" s="225" t="str">
        <f aca="false">IF('Indicator Date'!AU181="","x",'Indicator Date'!AU181)</f>
        <v>x</v>
      </c>
      <c r="AV181" s="225" t="str">
        <f aca="false">IF('Indicator Date'!AV181="","x",'Indicator Date'!AV181)</f>
        <v>x</v>
      </c>
      <c r="AW181" s="225" t="str">
        <f aca="false">IF('Indicator Date'!AW181="","x",'Indicator Date'!AW181)</f>
        <v>x</v>
      </c>
      <c r="AX181" s="225" t="n">
        <f aca="false">IF('Indicator Date'!AX181="","x",'Indicator Date'!AX181)</f>
        <v>2020</v>
      </c>
      <c r="AY181" s="225" t="str">
        <f aca="false">IF('Indicator Date'!AY181="","x",'Indicator Date'!AY181)</f>
        <v>x</v>
      </c>
      <c r="AZ181" s="225" t="n">
        <f aca="false">IF('Indicator Date'!AZ181="","x",'Indicator Date'!AZ181)</f>
        <v>2010</v>
      </c>
      <c r="BA181" s="225" t="n">
        <f aca="false">IF('Indicator Date'!BA181="","x",'Indicator Date'!BA181)</f>
        <v>2020</v>
      </c>
      <c r="BB181" s="225" t="n">
        <f aca="false">IF('Indicator Date'!BB181="","x",'Indicator Date'!BB181)</f>
        <v>2021</v>
      </c>
      <c r="BC181" s="225" t="n">
        <f aca="false">IF('Indicator Date'!BC181="","x",'Indicator Date'!BC181)</f>
        <v>2022</v>
      </c>
      <c r="BD181" s="225" t="str">
        <f aca="false">IF('Indicator Date'!BD181="","x",YEAR('Indicator Date'!BD181))</f>
        <v>x</v>
      </c>
      <c r="BE181" s="225" t="n">
        <f aca="false">IF('Indicator Date'!BE181="","x",YEAR('Indicator Date'!BE181))</f>
        <v>2021</v>
      </c>
      <c r="BF181" s="225" t="n">
        <f aca="false">IF('Indicator Date'!BF181="","x",'Indicator Date'!BF181)</f>
        <v>2021</v>
      </c>
      <c r="BG181" s="225" t="n">
        <f aca="false">IF('Indicator Date'!BG181="","x",'Indicator Date'!BG181)</f>
        <v>2020</v>
      </c>
      <c r="BH181" s="225" t="n">
        <f aca="false">IF('Indicator Date'!BH181="","x",'Indicator Date'!BH181)</f>
        <v>2020</v>
      </c>
      <c r="BI181" s="225" t="str">
        <f aca="false">IF('Indicator Date'!BI181="","x",'Indicator Date'!BI181)</f>
        <v>x</v>
      </c>
      <c r="BJ181" s="225" t="n">
        <f aca="false">IF('Indicator Date'!BJ181="","x",'Indicator Date'!BJ181)</f>
        <v>2019</v>
      </c>
      <c r="BK181" s="225" t="str">
        <f aca="false">IF('Indicator Date'!BK181="","x",'Indicator Date'!BK181)</f>
        <v>x</v>
      </c>
      <c r="BL181" s="225" t="n">
        <f aca="false">IF('Indicator Date'!BL181="","x",'Indicator Date'!BL181)</f>
        <v>2020</v>
      </c>
      <c r="BM181" s="225" t="str">
        <f aca="false">IF('Indicator Date'!BM181="","x",'Indicator Date'!BM181)</f>
        <v>x</v>
      </c>
      <c r="BN181" s="225" t="n">
        <f aca="false">IF('Indicator Date'!BN181="","x",'Indicator Date'!BN181)</f>
        <v>2017</v>
      </c>
      <c r="BO181" s="225" t="n">
        <f aca="false">IF('Indicator Date'!BO181="","x",'Indicator Date'!BO181)</f>
        <v>2020</v>
      </c>
      <c r="BP181" s="225" t="n">
        <f aca="false">IF('Indicator Date'!BP181="","x",'Indicator Date'!BP181)</f>
        <v>2014</v>
      </c>
      <c r="BQ181" s="225" t="n">
        <f aca="false">IF('Indicator Date'!BQ181="","x",'Indicator Date'!BQ181)</f>
        <v>2018</v>
      </c>
      <c r="BR181" s="225" t="n">
        <f aca="false">IF('Indicator Date'!BR181="","x",'Indicator Date'!BR181)</f>
        <v>2018</v>
      </c>
      <c r="BS181" s="225" t="n">
        <f aca="false">IF('Indicator Date'!BS181="","x",'Indicator Date'!BS181)</f>
        <v>2014</v>
      </c>
      <c r="BT181" s="225" t="n">
        <f aca="false">IF('Indicator Date'!BT181="","x",'Indicator Date'!BT181)</f>
        <v>2020</v>
      </c>
      <c r="BU181" s="225" t="n">
        <f aca="false">IF('Indicator Date'!BU181="","x",'Indicator Date'!BU181)</f>
        <v>2020</v>
      </c>
      <c r="BV181" s="225" t="str">
        <f aca="false">IF('Indicator Date'!BV181="","x",'Indicator Date'!BV181)</f>
        <v>x</v>
      </c>
      <c r="BW181" s="225" t="n">
        <f aca="false">IF('Indicator Date'!BW181="","x",'Indicator Date'!BW181)</f>
        <v>2019</v>
      </c>
      <c r="BX181" s="225" t="str">
        <f aca="false">IF('Indicator Date'!BX181="","x",'Indicator Date'!BX181)</f>
        <v>x</v>
      </c>
      <c r="BY181" s="225" t="n">
        <f aca="false">IF('Indicator Date'!BY181="","x",'Indicator Date'!BY181)</f>
        <v>2020</v>
      </c>
      <c r="BZ181" s="225" t="n">
        <f aca="false">IF('Indicator Date'!BZ181="","x",'Indicator Date'!BZ181)</f>
        <v>2021</v>
      </c>
      <c r="CA181" s="225" t="n">
        <f aca="false">IF('Indicator Date'!CA181="","x",'Indicator Date'!CA181)</f>
        <v>2015</v>
      </c>
    </row>
    <row r="182" customFormat="false" ht="14.5" hidden="false" customHeight="false" outlineLevel="0" collapsed="false">
      <c r="A182" s="178" t="str">
        <f aca="false">'Indicator Data'!A184</f>
        <v>Uganda</v>
      </c>
      <c r="B182" s="220" t="str">
        <f aca="false">'Indicator Data'!B184</f>
        <v>UGA</v>
      </c>
      <c r="C182" s="225" t="n">
        <f aca="false">IF('Indicator Date'!C182="","x",'Indicator Date'!C182)</f>
        <v>2015</v>
      </c>
      <c r="D182" s="225" t="n">
        <f aca="false">IF('Indicator Date'!D182="","x",'Indicator Date'!D182)</f>
        <v>2015</v>
      </c>
      <c r="E182" s="225" t="n">
        <f aca="false">IF('Indicator Date'!E182="","x",'Indicator Date'!E182)</f>
        <v>2015</v>
      </c>
      <c r="F182" s="225" t="n">
        <f aca="false">IF('Indicator Date'!F182="","x",'Indicator Date'!F182)</f>
        <v>2015</v>
      </c>
      <c r="G182" s="225" t="n">
        <f aca="false">IF('Indicator Date'!G182="","x",'Indicator Date'!G182)</f>
        <v>2015</v>
      </c>
      <c r="H182" s="225" t="n">
        <f aca="false">IF('Indicator Date'!H182="","x",'Indicator Date'!H182)</f>
        <v>2015</v>
      </c>
      <c r="I182" s="225" t="n">
        <f aca="false">IF('Indicator Date'!I182="","x",'Indicator Date'!I182)</f>
        <v>2015</v>
      </c>
      <c r="J182" s="225" t="n">
        <f aca="false">IF('Indicator Date'!J182="","x",'Indicator Date'!J182)</f>
        <v>2021</v>
      </c>
      <c r="K182" s="225" t="n">
        <f aca="false">IF('Indicator Date'!K182="","x",'Indicator Date'!K182)</f>
        <v>2021</v>
      </c>
      <c r="L182" s="225" t="n">
        <f aca="false">IF('Indicator Date'!L182="","x",'Indicator Date'!L182)</f>
        <v>2020</v>
      </c>
      <c r="M182" s="225" t="n">
        <f aca="false">IF('Indicator Date'!M182="","x",'Indicator Date'!M182)</f>
        <v>2015</v>
      </c>
      <c r="N182" s="225" t="n">
        <f aca="false">IF('Indicator Date'!N182="","x",'Indicator Date'!N182)</f>
        <v>2015</v>
      </c>
      <c r="O182" s="225" t="n">
        <f aca="false">IF('Indicator Date'!O182="","x",'Indicator Date'!O182)</f>
        <v>2015</v>
      </c>
      <c r="P182" s="225" t="n">
        <f aca="false">IF('Indicator Date'!P182="","x",'Indicator Date'!P182)</f>
        <v>2015</v>
      </c>
      <c r="Q182" s="225" t="n">
        <f aca="false">IF('Indicator Date'!Q182="","x",'Indicator Date'!Q182)</f>
        <v>2020</v>
      </c>
      <c r="R182" s="225" t="n">
        <f aca="false">IF('Indicator Date'!R182="","x",'Indicator Date'!R182)</f>
        <v>2020</v>
      </c>
      <c r="S182" s="225" t="n">
        <f aca="false">IF('Indicator Date'!S182="","x",'Indicator Date'!S182)</f>
        <v>2020</v>
      </c>
      <c r="T182" s="225" t="n">
        <f aca="false">IF('Indicator Date'!T182="","x",'Indicator Date'!T182)</f>
        <v>2020</v>
      </c>
      <c r="U182" s="225" t="n">
        <f aca="false">IF('Indicator Date'!U182="","x",'Indicator Date'!U182)</f>
        <v>2015</v>
      </c>
      <c r="V182" s="225" t="n">
        <f aca="false">IF('Indicator Date'!V182="","x",'Indicator Date'!V182)</f>
        <v>2015</v>
      </c>
      <c r="W182" s="225" t="n">
        <f aca="false">IF('Indicator Date'!W182="","x",'Indicator Date'!W182)</f>
        <v>2015</v>
      </c>
      <c r="X182" s="225" t="n">
        <f aca="false">IF('Indicator Date'!X182="","x",'Indicator Date'!X182)</f>
        <v>2020</v>
      </c>
      <c r="Y182" s="225" t="n">
        <f aca="false">IF('Indicator Date'!Y182="","x",'Indicator Date'!Y182)</f>
        <v>2020</v>
      </c>
      <c r="Z182" s="225" t="n">
        <f aca="false">IF('Indicator Date'!Z182="","x",'Indicator Date'!Z182)</f>
        <v>2020</v>
      </c>
      <c r="AA182" s="225" t="n">
        <f aca="false">IF('Indicator Date'!AA182="","x",'Indicator Date'!AA182)</f>
        <v>2016</v>
      </c>
      <c r="AB182" s="225" t="n">
        <f aca="false">IF('Indicator Date'!AB182="","x",'Indicator Date'!AB182)</f>
        <v>2020</v>
      </c>
      <c r="AC182" s="225" t="n">
        <f aca="false">IF('Indicator Date'!AC182="","x",'Indicator Date'!AC182)</f>
        <v>2020</v>
      </c>
      <c r="AD182" s="225" t="n">
        <f aca="false">IF('Indicator Date'!AD182="","x",'Indicator Date'!AD182)</f>
        <v>2018</v>
      </c>
      <c r="AE182" s="225" t="n">
        <f aca="false">IF('Indicator Date'!AE182="","x",'Indicator Date'!AE182)</f>
        <v>2020</v>
      </c>
      <c r="AF182" s="225" t="n">
        <f aca="false">IF('Indicator Date'!AF182="","x",'Indicator Date'!AF182)</f>
        <v>2018</v>
      </c>
      <c r="AG182" s="225" t="n">
        <f aca="false">IF('Indicator Date'!AG182="","x",'Indicator Date'!AG182)</f>
        <v>2020</v>
      </c>
      <c r="AH182" s="225" t="n">
        <f aca="false">IF('Indicator Date'!AH182="","x",'Indicator Date'!AH182)</f>
        <v>2022</v>
      </c>
      <c r="AI182" s="225" t="n">
        <f aca="false">IF('Indicator Date'!AI182="","x",'Indicator Date'!AI182)</f>
        <v>2021</v>
      </c>
      <c r="AJ182" s="225" t="n">
        <f aca="false">IF('Indicator Date'!AJ182="","x",'Indicator Date'!AJ182)</f>
        <v>2021</v>
      </c>
      <c r="AK182" s="225" t="n">
        <f aca="false">IF('Indicator Date'!AK182="","x",'Indicator Date'!AK182)</f>
        <v>2019</v>
      </c>
      <c r="AL182" s="225" t="str">
        <f aca="false">IF('Indicator Date'!AL182="","x",RIGHT('Indicator Date'!AL182,4))</f>
        <v>2016</v>
      </c>
      <c r="AM182" s="225" t="n">
        <f aca="false">IF('Indicator Date'!AM182="","x",'Indicator Date'!AM182)</f>
        <v>2022</v>
      </c>
      <c r="AN182" s="225" t="n">
        <f aca="false">IF('Indicator Date'!AN182="","x",'Indicator Date'!AN182)</f>
        <v>2019</v>
      </c>
      <c r="AO182" s="225" t="n">
        <f aca="false">IF('Indicator Date'!AO182="","x",'Indicator Date'!AO182)</f>
        <v>2020</v>
      </c>
      <c r="AP182" s="225" t="n">
        <f aca="false">IF('Indicator Date'!AP182="","x",'Indicator Date'!AP182)</f>
        <v>2020</v>
      </c>
      <c r="AQ182" s="225" t="n">
        <f aca="false">IF('Indicator Date'!AQ182="","x",'Indicator Date'!AQ182)</f>
        <v>2020</v>
      </c>
      <c r="AR182" s="225" t="n">
        <f aca="false">IF('Indicator Date'!AR182="","x",'Indicator Date'!AR182)</f>
        <v>2020</v>
      </c>
      <c r="AS182" s="225" t="n">
        <f aca="false">IF('Indicator Date'!AS182="","x",'Indicator Date'!AS182)</f>
        <v>2020</v>
      </c>
      <c r="AT182" s="225" t="n">
        <f aca="false">IF('Indicator Date'!AT182="","x",'Indicator Date'!AT182)</f>
        <v>2020</v>
      </c>
      <c r="AU182" s="225" t="n">
        <f aca="false">IF('Indicator Date'!AU182="","x",'Indicator Date'!AU182)</f>
        <v>2020</v>
      </c>
      <c r="AV182" s="225" t="n">
        <f aca="false">IF('Indicator Date'!AV182="","x",'Indicator Date'!AV182)</f>
        <v>2020</v>
      </c>
      <c r="AW182" s="225" t="n">
        <f aca="false">IF('Indicator Date'!AW182="","x",'Indicator Date'!AW182)</f>
        <v>2020</v>
      </c>
      <c r="AX182" s="225" t="n">
        <f aca="false">IF('Indicator Date'!AX182="","x",'Indicator Date'!AX182)</f>
        <v>2020</v>
      </c>
      <c r="AY182" s="225" t="n">
        <f aca="false">IF('Indicator Date'!AY182="","x",'Indicator Date'!AY182)</f>
        <v>2019</v>
      </c>
      <c r="AZ182" s="225" t="n">
        <f aca="false">IF('Indicator Date'!AZ182="","x",'Indicator Date'!AZ182)</f>
        <v>2019</v>
      </c>
      <c r="BA182" s="225" t="n">
        <f aca="false">IF('Indicator Date'!BA182="","x",'Indicator Date'!BA182)</f>
        <v>2020</v>
      </c>
      <c r="BB182" s="225" t="n">
        <f aca="false">IF('Indicator Date'!BB182="","x",'Indicator Date'!BB182)</f>
        <v>2021</v>
      </c>
      <c r="BC182" s="225" t="n">
        <f aca="false">IF('Indicator Date'!BC182="","x",'Indicator Date'!BC182)</f>
        <v>2022</v>
      </c>
      <c r="BD182" s="225" t="n">
        <f aca="false">IF('Indicator Date'!BD182="","x",YEAR('Indicator Date'!BD182))</f>
        <v>2022</v>
      </c>
      <c r="BE182" s="225" t="n">
        <f aca="false">IF('Indicator Date'!BE182="","x",YEAR('Indicator Date'!BE182))</f>
        <v>2022</v>
      </c>
      <c r="BF182" s="225" t="n">
        <f aca="false">IF('Indicator Date'!BF182="","x",'Indicator Date'!BF182)</f>
        <v>2021</v>
      </c>
      <c r="BG182" s="225" t="n">
        <f aca="false">IF('Indicator Date'!BG182="","x",'Indicator Date'!BG182)</f>
        <v>2020</v>
      </c>
      <c r="BH182" s="225" t="n">
        <f aca="false">IF('Indicator Date'!BH182="","x",'Indicator Date'!BH182)</f>
        <v>2020</v>
      </c>
      <c r="BI182" s="225" t="str">
        <f aca="false">IF('Indicator Date'!BI182="","x",'Indicator Date'!BI182)</f>
        <v>x</v>
      </c>
      <c r="BJ182" s="225" t="n">
        <f aca="false">IF('Indicator Date'!BJ182="","x",'Indicator Date'!BJ182)</f>
        <v>2020</v>
      </c>
      <c r="BK182" s="225" t="n">
        <f aca="false">IF('Indicator Date'!BK182="","x",'Indicator Date'!BK182)</f>
        <v>2021</v>
      </c>
      <c r="BL182" s="225" t="n">
        <f aca="false">IF('Indicator Date'!BL182="","x",'Indicator Date'!BL182)</f>
        <v>2020</v>
      </c>
      <c r="BM182" s="225" t="n">
        <f aca="false">IF('Indicator Date'!BM182="","x",'Indicator Date'!BM182)</f>
        <v>2018</v>
      </c>
      <c r="BN182" s="225" t="n">
        <f aca="false">IF('Indicator Date'!BN182="","x",'Indicator Date'!BN182)</f>
        <v>2020</v>
      </c>
      <c r="BO182" s="225" t="n">
        <f aca="false">IF('Indicator Date'!BO182="","x",'Indicator Date'!BO182)</f>
        <v>2020</v>
      </c>
      <c r="BP182" s="225" t="n">
        <f aca="false">IF('Indicator Date'!BP182="","x",'Indicator Date'!BP182)</f>
        <v>2014</v>
      </c>
      <c r="BQ182" s="225" t="n">
        <f aca="false">IF('Indicator Date'!BQ182="","x",'Indicator Date'!BQ182)</f>
        <v>2020</v>
      </c>
      <c r="BR182" s="225" t="n">
        <f aca="false">IF('Indicator Date'!BR182="","x",'Indicator Date'!BR182)</f>
        <v>2020</v>
      </c>
      <c r="BS182" s="225" t="n">
        <f aca="false">IF('Indicator Date'!BS182="","x",'Indicator Date'!BS182)</f>
        <v>2015</v>
      </c>
      <c r="BT182" s="225" t="n">
        <f aca="false">IF('Indicator Date'!BT182="","x",'Indicator Date'!BT182)</f>
        <v>2020</v>
      </c>
      <c r="BU182" s="225" t="str">
        <f aca="false">IF('Indicator Date'!BU182="","x",'Indicator Date'!BU182)</f>
        <v>x</v>
      </c>
      <c r="BV182" s="225" t="n">
        <f aca="false">IF('Indicator Date'!BV182="","x",'Indicator Date'!BV182)</f>
        <v>2020</v>
      </c>
      <c r="BW182" s="225" t="n">
        <f aca="false">IF('Indicator Date'!BW182="","x",'Indicator Date'!BW182)</f>
        <v>2019</v>
      </c>
      <c r="BX182" s="225" t="n">
        <f aca="false">IF('Indicator Date'!BX182="","x",'Indicator Date'!BX182)</f>
        <v>2017</v>
      </c>
      <c r="BY182" s="225" t="n">
        <f aca="false">IF('Indicator Date'!BY182="","x",'Indicator Date'!BY182)</f>
        <v>2020</v>
      </c>
      <c r="BZ182" s="225" t="n">
        <f aca="false">IF('Indicator Date'!BZ182="","x",'Indicator Date'!BZ182)</f>
        <v>2021</v>
      </c>
      <c r="CA182" s="225" t="n">
        <f aca="false">IF('Indicator Date'!CA182="","x",'Indicator Date'!CA182)</f>
        <v>2015</v>
      </c>
    </row>
    <row r="183" customFormat="false" ht="14.5" hidden="false" customHeight="false" outlineLevel="0" collapsed="false">
      <c r="A183" s="178" t="str">
        <f aca="false">'Indicator Data'!A185</f>
        <v>Ukraine</v>
      </c>
      <c r="B183" s="220" t="str">
        <f aca="false">'Indicator Data'!B185</f>
        <v>UKR</v>
      </c>
      <c r="C183" s="225" t="n">
        <f aca="false">IF('Indicator Date'!C183="","x",'Indicator Date'!C183)</f>
        <v>2015</v>
      </c>
      <c r="D183" s="225" t="n">
        <f aca="false">IF('Indicator Date'!D183="","x",'Indicator Date'!D183)</f>
        <v>2015</v>
      </c>
      <c r="E183" s="225" t="n">
        <f aca="false">IF('Indicator Date'!E183="","x",'Indicator Date'!E183)</f>
        <v>2015</v>
      </c>
      <c r="F183" s="225" t="n">
        <f aca="false">IF('Indicator Date'!F183="","x",'Indicator Date'!F183)</f>
        <v>2015</v>
      </c>
      <c r="G183" s="225" t="n">
        <f aca="false">IF('Indicator Date'!G183="","x",'Indicator Date'!G183)</f>
        <v>2015</v>
      </c>
      <c r="H183" s="225" t="n">
        <f aca="false">IF('Indicator Date'!H183="","x",'Indicator Date'!H183)</f>
        <v>2015</v>
      </c>
      <c r="I183" s="225" t="n">
        <f aca="false">IF('Indicator Date'!I183="","x",'Indicator Date'!I183)</f>
        <v>2015</v>
      </c>
      <c r="J183" s="225" t="n">
        <f aca="false">IF('Indicator Date'!J183="","x",'Indicator Date'!J183)</f>
        <v>2021</v>
      </c>
      <c r="K183" s="225" t="n">
        <f aca="false">IF('Indicator Date'!K183="","x",'Indicator Date'!K183)</f>
        <v>2021</v>
      </c>
      <c r="L183" s="225" t="n">
        <f aca="false">IF('Indicator Date'!L183="","x",'Indicator Date'!L183)</f>
        <v>2020</v>
      </c>
      <c r="M183" s="225" t="n">
        <f aca="false">IF('Indicator Date'!M183="","x",'Indicator Date'!M183)</f>
        <v>2015</v>
      </c>
      <c r="N183" s="225" t="n">
        <f aca="false">IF('Indicator Date'!N183="","x",'Indicator Date'!N183)</f>
        <v>2015</v>
      </c>
      <c r="O183" s="225" t="n">
        <f aca="false">IF('Indicator Date'!O183="","x",'Indicator Date'!O183)</f>
        <v>2015</v>
      </c>
      <c r="P183" s="225" t="n">
        <f aca="false">IF('Indicator Date'!P183="","x",'Indicator Date'!P183)</f>
        <v>2015</v>
      </c>
      <c r="Q183" s="225" t="n">
        <f aca="false">IF('Indicator Date'!Q183="","x",'Indicator Date'!Q183)</f>
        <v>2020</v>
      </c>
      <c r="R183" s="225" t="n">
        <f aca="false">IF('Indicator Date'!R183="","x",'Indicator Date'!R183)</f>
        <v>2020</v>
      </c>
      <c r="S183" s="225" t="n">
        <f aca="false">IF('Indicator Date'!S183="","x",'Indicator Date'!S183)</f>
        <v>2020</v>
      </c>
      <c r="T183" s="225" t="n">
        <f aca="false">IF('Indicator Date'!T183="","x",'Indicator Date'!T183)</f>
        <v>2020</v>
      </c>
      <c r="U183" s="225" t="n">
        <f aca="false">IF('Indicator Date'!U183="","x",'Indicator Date'!U183)</f>
        <v>2015</v>
      </c>
      <c r="V183" s="225" t="n">
        <f aca="false">IF('Indicator Date'!V183="","x",'Indicator Date'!V183)</f>
        <v>2015</v>
      </c>
      <c r="W183" s="225" t="n">
        <f aca="false">IF('Indicator Date'!W183="","x",'Indicator Date'!W183)</f>
        <v>2015</v>
      </c>
      <c r="X183" s="225" t="n">
        <f aca="false">IF('Indicator Date'!X183="","x",'Indicator Date'!X183)</f>
        <v>2020</v>
      </c>
      <c r="Y183" s="225" t="n">
        <f aca="false">IF('Indicator Date'!Y183="","x",'Indicator Date'!Y183)</f>
        <v>2020</v>
      </c>
      <c r="Z183" s="225" t="n">
        <f aca="false">IF('Indicator Date'!Z183="","x",'Indicator Date'!Z183)</f>
        <v>2020</v>
      </c>
      <c r="AA183" s="225" t="n">
        <f aca="false">IF('Indicator Date'!AA183="","x",'Indicator Date'!AA183)</f>
        <v>2007</v>
      </c>
      <c r="AB183" s="225" t="n">
        <f aca="false">IF('Indicator Date'!AB183="","x",'Indicator Date'!AB183)</f>
        <v>2020</v>
      </c>
      <c r="AC183" s="225" t="str">
        <f aca="false">IF('Indicator Date'!AC183="","x",'Indicator Date'!AC183)</f>
        <v>x</v>
      </c>
      <c r="AD183" s="225" t="n">
        <f aca="false">IF('Indicator Date'!AD183="","x",'Indicator Date'!AD183)</f>
        <v>2018</v>
      </c>
      <c r="AE183" s="225" t="n">
        <f aca="false">IF('Indicator Date'!AE183="","x",'Indicator Date'!AE183)</f>
        <v>2020</v>
      </c>
      <c r="AF183" s="225" t="n">
        <f aca="false">IF('Indicator Date'!AF183="","x",'Indicator Date'!AF183)</f>
        <v>2018</v>
      </c>
      <c r="AG183" s="225" t="n">
        <f aca="false">IF('Indicator Date'!AG183="","x",'Indicator Date'!AG183)</f>
        <v>2020</v>
      </c>
      <c r="AH183" s="225" t="n">
        <f aca="false">IF('Indicator Date'!AH183="","x",'Indicator Date'!AH183)</f>
        <v>2022</v>
      </c>
      <c r="AI183" s="225" t="n">
        <f aca="false">IF('Indicator Date'!AI183="","x",'Indicator Date'!AI183)</f>
        <v>2021</v>
      </c>
      <c r="AJ183" s="225" t="n">
        <f aca="false">IF('Indicator Date'!AJ183="","x",'Indicator Date'!AJ183)</f>
        <v>2021</v>
      </c>
      <c r="AK183" s="225" t="n">
        <f aca="false">IF('Indicator Date'!AK183="","x",'Indicator Date'!AK183)</f>
        <v>2019</v>
      </c>
      <c r="AL183" s="225" t="str">
        <f aca="false">IF('Indicator Date'!AL183="","x",RIGHT('Indicator Date'!AL183,4))</f>
        <v>2012</v>
      </c>
      <c r="AM183" s="225" t="n">
        <f aca="false">IF('Indicator Date'!AM183="","x",'Indicator Date'!AM183)</f>
        <v>2022</v>
      </c>
      <c r="AN183" s="225" t="n">
        <f aca="false">IF('Indicator Date'!AN183="","x",'Indicator Date'!AN183)</f>
        <v>2019</v>
      </c>
      <c r="AO183" s="225" t="n">
        <f aca="false">IF('Indicator Date'!AO183="","x",'Indicator Date'!AO183)</f>
        <v>2020</v>
      </c>
      <c r="AP183" s="225" t="n">
        <f aca="false">IF('Indicator Date'!AP183="","x",'Indicator Date'!AP183)</f>
        <v>2020</v>
      </c>
      <c r="AQ183" s="225" t="n">
        <f aca="false">IF('Indicator Date'!AQ183="","x",'Indicator Date'!AQ183)</f>
        <v>2020</v>
      </c>
      <c r="AR183" s="225" t="n">
        <f aca="false">IF('Indicator Date'!AR183="","x",'Indicator Date'!AR183)</f>
        <v>2020</v>
      </c>
      <c r="AS183" s="225" t="str">
        <f aca="false">IF('Indicator Date'!AS183="","x",'Indicator Date'!AS183)</f>
        <v>x</v>
      </c>
      <c r="AT183" s="225" t="n">
        <f aca="false">IF('Indicator Date'!AT183="","x",'Indicator Date'!AT183)</f>
        <v>2020</v>
      </c>
      <c r="AU183" s="225" t="n">
        <f aca="false">IF('Indicator Date'!AU183="","x",'Indicator Date'!AU183)</f>
        <v>2020</v>
      </c>
      <c r="AV183" s="225" t="n">
        <f aca="false">IF('Indicator Date'!AV183="","x",'Indicator Date'!AV183)</f>
        <v>2020</v>
      </c>
      <c r="AW183" s="225" t="str">
        <f aca="false">IF('Indicator Date'!AW183="","x",'Indicator Date'!AW183)</f>
        <v>x</v>
      </c>
      <c r="AX183" s="225" t="n">
        <f aca="false">IF('Indicator Date'!AX183="","x",'Indicator Date'!AX183)</f>
        <v>2020</v>
      </c>
      <c r="AY183" s="225" t="n">
        <f aca="false">IF('Indicator Date'!AY183="","x",'Indicator Date'!AY183)</f>
        <v>2019</v>
      </c>
      <c r="AZ183" s="225" t="n">
        <f aca="false">IF('Indicator Date'!AZ183="","x",'Indicator Date'!AZ183)</f>
        <v>2020</v>
      </c>
      <c r="BA183" s="225" t="n">
        <f aca="false">IF('Indicator Date'!BA183="","x",'Indicator Date'!BA183)</f>
        <v>2020</v>
      </c>
      <c r="BB183" s="225" t="n">
        <f aca="false">IF('Indicator Date'!BB183="","x",'Indicator Date'!BB183)</f>
        <v>2021</v>
      </c>
      <c r="BC183" s="225" t="n">
        <f aca="false">IF('Indicator Date'!BC183="","x",'Indicator Date'!BC183)</f>
        <v>2022</v>
      </c>
      <c r="BD183" s="225" t="n">
        <f aca="false">IF('Indicator Date'!BD183="","x",YEAR('Indicator Date'!BD183))</f>
        <v>2022</v>
      </c>
      <c r="BE183" s="225" t="n">
        <f aca="false">IF('Indicator Date'!BE183="","x",YEAR('Indicator Date'!BE183))</f>
        <v>2021</v>
      </c>
      <c r="BF183" s="225" t="n">
        <f aca="false">IF('Indicator Date'!BF183="","x",'Indicator Date'!BF183)</f>
        <v>2021</v>
      </c>
      <c r="BG183" s="225" t="n">
        <f aca="false">IF('Indicator Date'!BG183="","x",'Indicator Date'!BG183)</f>
        <v>2020</v>
      </c>
      <c r="BH183" s="225" t="n">
        <f aca="false">IF('Indicator Date'!BH183="","x",'Indicator Date'!BH183)</f>
        <v>2020</v>
      </c>
      <c r="BI183" s="225" t="str">
        <f aca="false">IF('Indicator Date'!BI183="","x",'Indicator Date'!BI183)</f>
        <v>x</v>
      </c>
      <c r="BJ183" s="225" t="n">
        <f aca="false">IF('Indicator Date'!BJ183="","x",'Indicator Date'!BJ183)</f>
        <v>2020</v>
      </c>
      <c r="BK183" s="225" t="n">
        <f aca="false">IF('Indicator Date'!BK183="","x",'Indicator Date'!BK183)</f>
        <v>2021</v>
      </c>
      <c r="BL183" s="225" t="n">
        <f aca="false">IF('Indicator Date'!BL183="","x",'Indicator Date'!BL183)</f>
        <v>2020</v>
      </c>
      <c r="BM183" s="225" t="n">
        <f aca="false">IF('Indicator Date'!BM183="","x",'Indicator Date'!BM183)</f>
        <v>2012</v>
      </c>
      <c r="BN183" s="225" t="n">
        <f aca="false">IF('Indicator Date'!BN183="","x",'Indicator Date'!BN183)</f>
        <v>2020</v>
      </c>
      <c r="BO183" s="225" t="n">
        <f aca="false">IF('Indicator Date'!BO183="","x",'Indicator Date'!BO183)</f>
        <v>2020</v>
      </c>
      <c r="BP183" s="225" t="n">
        <f aca="false">IF('Indicator Date'!BP183="","x",'Indicator Date'!BP183)</f>
        <v>2014</v>
      </c>
      <c r="BQ183" s="225" t="n">
        <f aca="false">IF('Indicator Date'!BQ183="","x",'Indicator Date'!BQ183)</f>
        <v>2020</v>
      </c>
      <c r="BR183" s="225" t="n">
        <f aca="false">IF('Indicator Date'!BR183="","x",'Indicator Date'!BR183)</f>
        <v>2020</v>
      </c>
      <c r="BS183" s="225" t="n">
        <f aca="false">IF('Indicator Date'!BS183="","x",'Indicator Date'!BS183)</f>
        <v>2014</v>
      </c>
      <c r="BT183" s="225" t="n">
        <f aca="false">IF('Indicator Date'!BT183="","x",'Indicator Date'!BT183)</f>
        <v>2020</v>
      </c>
      <c r="BU183" s="225" t="n">
        <f aca="false">IF('Indicator Date'!BU183="","x",'Indicator Date'!BU183)</f>
        <v>2020</v>
      </c>
      <c r="BV183" s="225" t="str">
        <f aca="false">IF('Indicator Date'!BV183="","x",'Indicator Date'!BV183)</f>
        <v>x</v>
      </c>
      <c r="BW183" s="225" t="n">
        <f aca="false">IF('Indicator Date'!BW183="","x",'Indicator Date'!BW183)</f>
        <v>2019</v>
      </c>
      <c r="BX183" s="225" t="n">
        <f aca="false">IF('Indicator Date'!BX183="","x",'Indicator Date'!BX183)</f>
        <v>2017</v>
      </c>
      <c r="BY183" s="225" t="n">
        <f aca="false">IF('Indicator Date'!BY183="","x",'Indicator Date'!BY183)</f>
        <v>2020</v>
      </c>
      <c r="BZ183" s="225" t="n">
        <f aca="false">IF('Indicator Date'!BZ183="","x",'Indicator Date'!BZ183)</f>
        <v>2021</v>
      </c>
      <c r="CA183" s="225" t="n">
        <f aca="false">IF('Indicator Date'!CA183="","x",'Indicator Date'!CA183)</f>
        <v>2015</v>
      </c>
    </row>
    <row r="184" customFormat="false" ht="14.5" hidden="false" customHeight="false" outlineLevel="0" collapsed="false">
      <c r="A184" s="178" t="str">
        <f aca="false">'Indicator Data'!A186</f>
        <v>United Arab Emirates</v>
      </c>
      <c r="B184" s="220" t="str">
        <f aca="false">'Indicator Data'!B186</f>
        <v>ARE</v>
      </c>
      <c r="C184" s="225" t="n">
        <f aca="false">IF('Indicator Date'!C184="","x",'Indicator Date'!C184)</f>
        <v>2015</v>
      </c>
      <c r="D184" s="225" t="n">
        <f aca="false">IF('Indicator Date'!D184="","x",'Indicator Date'!D184)</f>
        <v>2015</v>
      </c>
      <c r="E184" s="225" t="n">
        <f aca="false">IF('Indicator Date'!E184="","x",'Indicator Date'!E184)</f>
        <v>2015</v>
      </c>
      <c r="F184" s="225" t="n">
        <f aca="false">IF('Indicator Date'!F184="","x",'Indicator Date'!F184)</f>
        <v>2015</v>
      </c>
      <c r="G184" s="225" t="n">
        <f aca="false">IF('Indicator Date'!G184="","x",'Indicator Date'!G184)</f>
        <v>2015</v>
      </c>
      <c r="H184" s="225" t="n">
        <f aca="false">IF('Indicator Date'!H184="","x",'Indicator Date'!H184)</f>
        <v>2015</v>
      </c>
      <c r="I184" s="225" t="n">
        <f aca="false">IF('Indicator Date'!I184="","x",'Indicator Date'!I184)</f>
        <v>2015</v>
      </c>
      <c r="J184" s="225" t="n">
        <f aca="false">IF('Indicator Date'!J184="","x",'Indicator Date'!J184)</f>
        <v>2021</v>
      </c>
      <c r="K184" s="225" t="n">
        <f aca="false">IF('Indicator Date'!K184="","x",'Indicator Date'!K184)</f>
        <v>2021</v>
      </c>
      <c r="L184" s="225" t="n">
        <f aca="false">IF('Indicator Date'!L184="","x",'Indicator Date'!L184)</f>
        <v>2020</v>
      </c>
      <c r="M184" s="225" t="n">
        <f aca="false">IF('Indicator Date'!M184="","x",'Indicator Date'!M184)</f>
        <v>2015</v>
      </c>
      <c r="N184" s="225" t="n">
        <f aca="false">IF('Indicator Date'!N184="","x",'Indicator Date'!N184)</f>
        <v>2015</v>
      </c>
      <c r="O184" s="225" t="n">
        <f aca="false">IF('Indicator Date'!O184="","x",'Indicator Date'!O184)</f>
        <v>2015</v>
      </c>
      <c r="P184" s="225" t="n">
        <f aca="false">IF('Indicator Date'!P184="","x",'Indicator Date'!P184)</f>
        <v>2015</v>
      </c>
      <c r="Q184" s="225" t="n">
        <f aca="false">IF('Indicator Date'!Q184="","x",'Indicator Date'!Q184)</f>
        <v>2020</v>
      </c>
      <c r="R184" s="225" t="n">
        <f aca="false">IF('Indicator Date'!R184="","x",'Indicator Date'!R184)</f>
        <v>2020</v>
      </c>
      <c r="S184" s="225" t="n">
        <f aca="false">IF('Indicator Date'!S184="","x",'Indicator Date'!S184)</f>
        <v>2020</v>
      </c>
      <c r="T184" s="225" t="n">
        <f aca="false">IF('Indicator Date'!T184="","x",'Indicator Date'!T184)</f>
        <v>2020</v>
      </c>
      <c r="U184" s="225" t="n">
        <f aca="false">IF('Indicator Date'!U184="","x",'Indicator Date'!U184)</f>
        <v>2015</v>
      </c>
      <c r="V184" s="225" t="n">
        <f aca="false">IF('Indicator Date'!V184="","x",'Indicator Date'!V184)</f>
        <v>2015</v>
      </c>
      <c r="W184" s="225" t="n">
        <f aca="false">IF('Indicator Date'!W184="","x",'Indicator Date'!W184)</f>
        <v>2015</v>
      </c>
      <c r="X184" s="225" t="n">
        <f aca="false">IF('Indicator Date'!X184="","x",'Indicator Date'!X184)</f>
        <v>2020</v>
      </c>
      <c r="Y184" s="225" t="n">
        <f aca="false">IF('Indicator Date'!Y184="","x",'Indicator Date'!Y184)</f>
        <v>2020</v>
      </c>
      <c r="Z184" s="225" t="n">
        <f aca="false">IF('Indicator Date'!Z184="","x",'Indicator Date'!Z184)</f>
        <v>2020</v>
      </c>
      <c r="AA184" s="225" t="str">
        <f aca="false">IF('Indicator Date'!AA184="","x",'Indicator Date'!AA184)</f>
        <v>x</v>
      </c>
      <c r="AB184" s="225" t="n">
        <f aca="false">IF('Indicator Date'!AB184="","x",'Indicator Date'!AB184)</f>
        <v>2020</v>
      </c>
      <c r="AC184" s="225" t="str">
        <f aca="false">IF('Indicator Date'!AC184="","x",'Indicator Date'!AC184)</f>
        <v>x</v>
      </c>
      <c r="AD184" s="225" t="n">
        <f aca="false">IF('Indicator Date'!AD184="","x",'Indicator Date'!AD184)</f>
        <v>2019</v>
      </c>
      <c r="AE184" s="225" t="n">
        <f aca="false">IF('Indicator Date'!AE184="","x",'Indicator Date'!AE184)</f>
        <v>2020</v>
      </c>
      <c r="AF184" s="225" t="str">
        <f aca="false">IF('Indicator Date'!AF184="","x",'Indicator Date'!AF184)</f>
        <v>x</v>
      </c>
      <c r="AG184" s="225" t="n">
        <f aca="false">IF('Indicator Date'!AG184="","x",'Indicator Date'!AG184)</f>
        <v>2020</v>
      </c>
      <c r="AH184" s="225" t="n">
        <f aca="false">IF('Indicator Date'!AH184="","x",'Indicator Date'!AH184)</f>
        <v>2022</v>
      </c>
      <c r="AI184" s="225" t="n">
        <f aca="false">IF('Indicator Date'!AI184="","x",'Indicator Date'!AI184)</f>
        <v>2021</v>
      </c>
      <c r="AJ184" s="225" t="n">
        <f aca="false">IF('Indicator Date'!AJ184="","x",'Indicator Date'!AJ184)</f>
        <v>2021</v>
      </c>
      <c r="AK184" s="225" t="n">
        <f aca="false">IF('Indicator Date'!AK184="","x",'Indicator Date'!AK184)</f>
        <v>2019</v>
      </c>
      <c r="AL184" s="225" t="str">
        <f aca="false">IF('Indicator Date'!AL184="","x",RIGHT('Indicator Date'!AL184,4))</f>
        <v>x</v>
      </c>
      <c r="AM184" s="225" t="n">
        <f aca="false">IF('Indicator Date'!AM184="","x",'Indicator Date'!AM184)</f>
        <v>2022</v>
      </c>
      <c r="AN184" s="225" t="str">
        <f aca="false">IF('Indicator Date'!AN184="","x",'Indicator Date'!AN184)</f>
        <v>x</v>
      </c>
      <c r="AO184" s="225" t="str">
        <f aca="false">IF('Indicator Date'!AO184="","x",'Indicator Date'!AO184)</f>
        <v>x</v>
      </c>
      <c r="AP184" s="225" t="str">
        <f aca="false">IF('Indicator Date'!AP184="","x",'Indicator Date'!AP184)</f>
        <v>x</v>
      </c>
      <c r="AQ184" s="225" t="str">
        <f aca="false">IF('Indicator Date'!AQ184="","x",'Indicator Date'!AQ184)</f>
        <v>x</v>
      </c>
      <c r="AR184" s="225" t="n">
        <f aca="false">IF('Indicator Date'!AR184="","x",'Indicator Date'!AR184)</f>
        <v>2020</v>
      </c>
      <c r="AS184" s="225" t="str">
        <f aca="false">IF('Indicator Date'!AS184="","x",'Indicator Date'!AS184)</f>
        <v>x</v>
      </c>
      <c r="AT184" s="225" t="n">
        <f aca="false">IF('Indicator Date'!AT184="","x",'Indicator Date'!AT184)</f>
        <v>2020</v>
      </c>
      <c r="AU184" s="225" t="n">
        <f aca="false">IF('Indicator Date'!AU184="","x",'Indicator Date'!AU184)</f>
        <v>2020</v>
      </c>
      <c r="AV184" s="225" t="n">
        <f aca="false">IF('Indicator Date'!AV184="","x",'Indicator Date'!AV184)</f>
        <v>2020</v>
      </c>
      <c r="AW184" s="225" t="n">
        <f aca="false">IF('Indicator Date'!AW184="","x",'Indicator Date'!AW184)</f>
        <v>2020</v>
      </c>
      <c r="AX184" s="225" t="n">
        <f aca="false">IF('Indicator Date'!AX184="","x",'Indicator Date'!AX184)</f>
        <v>2020</v>
      </c>
      <c r="AY184" s="225" t="n">
        <f aca="false">IF('Indicator Date'!AY184="","x",'Indicator Date'!AY184)</f>
        <v>2019</v>
      </c>
      <c r="AZ184" s="225" t="n">
        <f aca="false">IF('Indicator Date'!AZ184="","x",'Indicator Date'!AZ184)</f>
        <v>2018</v>
      </c>
      <c r="BA184" s="225" t="n">
        <f aca="false">IF('Indicator Date'!BA184="","x",'Indicator Date'!BA184)</f>
        <v>2020</v>
      </c>
      <c r="BB184" s="225" t="n">
        <f aca="false">IF('Indicator Date'!BB184="","x",'Indicator Date'!BB184)</f>
        <v>2021</v>
      </c>
      <c r="BC184" s="225" t="n">
        <f aca="false">IF('Indicator Date'!BC184="","x",'Indicator Date'!BC184)</f>
        <v>2022</v>
      </c>
      <c r="BD184" s="225" t="n">
        <f aca="false">IF('Indicator Date'!BD184="","x",YEAR('Indicator Date'!BD184))</f>
        <v>2022</v>
      </c>
      <c r="BE184" s="225" t="n">
        <f aca="false">IF('Indicator Date'!BE184="","x",YEAR('Indicator Date'!BE184))</f>
        <v>2021</v>
      </c>
      <c r="BF184" s="225" t="n">
        <f aca="false">IF('Indicator Date'!BF184="","x",'Indicator Date'!BF184)</f>
        <v>2021</v>
      </c>
      <c r="BG184" s="225" t="n">
        <f aca="false">IF('Indicator Date'!BG184="","x",'Indicator Date'!BG184)</f>
        <v>2020</v>
      </c>
      <c r="BH184" s="225" t="n">
        <f aca="false">IF('Indicator Date'!BH184="","x",'Indicator Date'!BH184)</f>
        <v>2020</v>
      </c>
      <c r="BI184" s="225" t="n">
        <f aca="false">IF('Indicator Date'!BI184="","x",'Indicator Date'!BI184)</f>
        <v>2015</v>
      </c>
      <c r="BJ184" s="225" t="n">
        <f aca="false">IF('Indicator Date'!BJ184="","x",'Indicator Date'!BJ184)</f>
        <v>2020</v>
      </c>
      <c r="BK184" s="225" t="n">
        <f aca="false">IF('Indicator Date'!BK184="","x",'Indicator Date'!BK184)</f>
        <v>2021</v>
      </c>
      <c r="BL184" s="225" t="n">
        <f aca="false">IF('Indicator Date'!BL184="","x",'Indicator Date'!BL184)</f>
        <v>2020</v>
      </c>
      <c r="BM184" s="225" t="n">
        <f aca="false">IF('Indicator Date'!BM184="","x",'Indicator Date'!BM184)</f>
        <v>2019</v>
      </c>
      <c r="BN184" s="225" t="n">
        <f aca="false">IF('Indicator Date'!BN184="","x",'Indicator Date'!BN184)</f>
        <v>2020</v>
      </c>
      <c r="BO184" s="225" t="n">
        <f aca="false">IF('Indicator Date'!BO184="","x",'Indicator Date'!BO184)</f>
        <v>2020</v>
      </c>
      <c r="BP184" s="225" t="n">
        <f aca="false">IF('Indicator Date'!BP184="","x",'Indicator Date'!BP184)</f>
        <v>2014</v>
      </c>
      <c r="BQ184" s="225" t="n">
        <f aca="false">IF('Indicator Date'!BQ184="","x",'Indicator Date'!BQ184)</f>
        <v>2020</v>
      </c>
      <c r="BR184" s="225" t="n">
        <f aca="false">IF('Indicator Date'!BR184="","x",'Indicator Date'!BR184)</f>
        <v>2020</v>
      </c>
      <c r="BS184" s="225" t="n">
        <f aca="false">IF('Indicator Date'!BS184="","x",'Indicator Date'!BS184)</f>
        <v>2016</v>
      </c>
      <c r="BT184" s="225" t="n">
        <f aca="false">IF('Indicator Date'!BT184="","x",'Indicator Date'!BT184)</f>
        <v>2020</v>
      </c>
      <c r="BU184" s="225" t="n">
        <f aca="false">IF('Indicator Date'!BU184="","x",'Indicator Date'!BU184)</f>
        <v>2020</v>
      </c>
      <c r="BV184" s="225" t="n">
        <f aca="false">IF('Indicator Date'!BV184="","x",'Indicator Date'!BV184)</f>
        <v>2020</v>
      </c>
      <c r="BW184" s="225" t="n">
        <f aca="false">IF('Indicator Date'!BW184="","x",'Indicator Date'!BW184)</f>
        <v>2019</v>
      </c>
      <c r="BX184" s="225" t="n">
        <f aca="false">IF('Indicator Date'!BX184="","x",'Indicator Date'!BX184)</f>
        <v>2017</v>
      </c>
      <c r="BY184" s="225" t="n">
        <f aca="false">IF('Indicator Date'!BY184="","x",'Indicator Date'!BY184)</f>
        <v>2020</v>
      </c>
      <c r="BZ184" s="225" t="n">
        <f aca="false">IF('Indicator Date'!BZ184="","x",'Indicator Date'!BZ184)</f>
        <v>2021</v>
      </c>
      <c r="CA184" s="225" t="n">
        <f aca="false">IF('Indicator Date'!CA184="","x",'Indicator Date'!CA184)</f>
        <v>2015</v>
      </c>
    </row>
    <row r="185" customFormat="false" ht="14.5" hidden="false" customHeight="false" outlineLevel="0" collapsed="false">
      <c r="A185" s="178" t="str">
        <f aca="false">'Indicator Data'!A187</f>
        <v>United Kingdom</v>
      </c>
      <c r="B185" s="220" t="str">
        <f aca="false">'Indicator Data'!B187</f>
        <v>GBR</v>
      </c>
      <c r="C185" s="225" t="n">
        <f aca="false">IF('Indicator Date'!C185="","x",'Indicator Date'!C185)</f>
        <v>2015</v>
      </c>
      <c r="D185" s="225" t="n">
        <f aca="false">IF('Indicator Date'!D185="","x",'Indicator Date'!D185)</f>
        <v>2015</v>
      </c>
      <c r="E185" s="225" t="n">
        <f aca="false">IF('Indicator Date'!E185="","x",'Indicator Date'!E185)</f>
        <v>2015</v>
      </c>
      <c r="F185" s="225" t="n">
        <f aca="false">IF('Indicator Date'!F185="","x",'Indicator Date'!F185)</f>
        <v>2015</v>
      </c>
      <c r="G185" s="225" t="n">
        <f aca="false">IF('Indicator Date'!G185="","x",'Indicator Date'!G185)</f>
        <v>2015</v>
      </c>
      <c r="H185" s="225" t="n">
        <f aca="false">IF('Indicator Date'!H185="","x",'Indicator Date'!H185)</f>
        <v>2015</v>
      </c>
      <c r="I185" s="225" t="n">
        <f aca="false">IF('Indicator Date'!I185="","x",'Indicator Date'!I185)</f>
        <v>2015</v>
      </c>
      <c r="J185" s="225" t="n">
        <f aca="false">IF('Indicator Date'!J185="","x",'Indicator Date'!J185)</f>
        <v>2021</v>
      </c>
      <c r="K185" s="225" t="n">
        <f aca="false">IF('Indicator Date'!K185="","x",'Indicator Date'!K185)</f>
        <v>2021</v>
      </c>
      <c r="L185" s="225" t="n">
        <f aca="false">IF('Indicator Date'!L185="","x",'Indicator Date'!L185)</f>
        <v>2020</v>
      </c>
      <c r="M185" s="225" t="n">
        <f aca="false">IF('Indicator Date'!M185="","x",'Indicator Date'!M185)</f>
        <v>2015</v>
      </c>
      <c r="N185" s="225" t="n">
        <f aca="false">IF('Indicator Date'!N185="","x",'Indicator Date'!N185)</f>
        <v>2015</v>
      </c>
      <c r="O185" s="225" t="n">
        <f aca="false">IF('Indicator Date'!O185="","x",'Indicator Date'!O185)</f>
        <v>2015</v>
      </c>
      <c r="P185" s="225" t="n">
        <f aca="false">IF('Indicator Date'!P185="","x",'Indicator Date'!P185)</f>
        <v>2015</v>
      </c>
      <c r="Q185" s="225" t="n">
        <f aca="false">IF('Indicator Date'!Q185="","x",'Indicator Date'!Q185)</f>
        <v>2020</v>
      </c>
      <c r="R185" s="225" t="n">
        <f aca="false">IF('Indicator Date'!R185="","x",'Indicator Date'!R185)</f>
        <v>2020</v>
      </c>
      <c r="S185" s="225" t="n">
        <f aca="false">IF('Indicator Date'!S185="","x",'Indicator Date'!S185)</f>
        <v>2020</v>
      </c>
      <c r="T185" s="225" t="n">
        <f aca="false">IF('Indicator Date'!T185="","x",'Indicator Date'!T185)</f>
        <v>2020</v>
      </c>
      <c r="U185" s="225" t="n">
        <f aca="false">IF('Indicator Date'!U185="","x",'Indicator Date'!U185)</f>
        <v>2015</v>
      </c>
      <c r="V185" s="225" t="n">
        <f aca="false">IF('Indicator Date'!V185="","x",'Indicator Date'!V185)</f>
        <v>2015</v>
      </c>
      <c r="W185" s="225" t="n">
        <f aca="false">IF('Indicator Date'!W185="","x",'Indicator Date'!W185)</f>
        <v>2015</v>
      </c>
      <c r="X185" s="225" t="n">
        <f aca="false">IF('Indicator Date'!X185="","x",'Indicator Date'!X185)</f>
        <v>2020</v>
      </c>
      <c r="Y185" s="225" t="n">
        <f aca="false">IF('Indicator Date'!Y185="","x",'Indicator Date'!Y185)</f>
        <v>2020</v>
      </c>
      <c r="Z185" s="225" t="n">
        <f aca="false">IF('Indicator Date'!Z185="","x",'Indicator Date'!Z185)</f>
        <v>2020</v>
      </c>
      <c r="AA185" s="225" t="n">
        <f aca="false">IF('Indicator Date'!AA185="","x",'Indicator Date'!AA185)</f>
        <v>2011</v>
      </c>
      <c r="AB185" s="225" t="n">
        <f aca="false">IF('Indicator Date'!AB185="","x",'Indicator Date'!AB185)</f>
        <v>2020</v>
      </c>
      <c r="AC185" s="225" t="str">
        <f aca="false">IF('Indicator Date'!AC185="","x",'Indicator Date'!AC185)</f>
        <v>x</v>
      </c>
      <c r="AD185" s="225" t="n">
        <f aca="false">IF('Indicator Date'!AD185="","x",'Indicator Date'!AD185)</f>
        <v>2018</v>
      </c>
      <c r="AE185" s="225" t="n">
        <f aca="false">IF('Indicator Date'!AE185="","x",'Indicator Date'!AE185)</f>
        <v>2020</v>
      </c>
      <c r="AF185" s="225" t="str">
        <f aca="false">IF('Indicator Date'!AF185="","x",'Indicator Date'!AF185)</f>
        <v>x</v>
      </c>
      <c r="AG185" s="225" t="n">
        <f aca="false">IF('Indicator Date'!AG185="","x",'Indicator Date'!AG185)</f>
        <v>2020</v>
      </c>
      <c r="AH185" s="225" t="n">
        <f aca="false">IF('Indicator Date'!AH185="","x",'Indicator Date'!AH185)</f>
        <v>2022</v>
      </c>
      <c r="AI185" s="225" t="n">
        <f aca="false">IF('Indicator Date'!AI185="","x",'Indicator Date'!AI185)</f>
        <v>2021</v>
      </c>
      <c r="AJ185" s="225" t="n">
        <f aca="false">IF('Indicator Date'!AJ185="","x",'Indicator Date'!AJ185)</f>
        <v>2021</v>
      </c>
      <c r="AK185" s="225" t="n">
        <f aca="false">IF('Indicator Date'!AK185="","x",'Indicator Date'!AK185)</f>
        <v>2019</v>
      </c>
      <c r="AL185" s="225" t="str">
        <f aca="false">IF('Indicator Date'!AL185="","x",RIGHT('Indicator Date'!AL185,4))</f>
        <v>x</v>
      </c>
      <c r="AM185" s="225" t="n">
        <f aca="false">IF('Indicator Date'!AM185="","x",'Indicator Date'!AM185)</f>
        <v>2022</v>
      </c>
      <c r="AN185" s="225" t="str">
        <f aca="false">IF('Indicator Date'!AN185="","x",'Indicator Date'!AN185)</f>
        <v>x</v>
      </c>
      <c r="AO185" s="225" t="str">
        <f aca="false">IF('Indicator Date'!AO185="","x",'Indicator Date'!AO185)</f>
        <v>x</v>
      </c>
      <c r="AP185" s="225" t="str">
        <f aca="false">IF('Indicator Date'!AP185="","x",'Indicator Date'!AP185)</f>
        <v>x</v>
      </c>
      <c r="AQ185" s="225" t="n">
        <f aca="false">IF('Indicator Date'!AQ185="","x",'Indicator Date'!AQ185)</f>
        <v>2020</v>
      </c>
      <c r="AR185" s="225" t="n">
        <f aca="false">IF('Indicator Date'!AR185="","x",'Indicator Date'!AR185)</f>
        <v>2020</v>
      </c>
      <c r="AS185" s="225" t="str">
        <f aca="false">IF('Indicator Date'!AS185="","x",'Indicator Date'!AS185)</f>
        <v>x</v>
      </c>
      <c r="AT185" s="225" t="n">
        <f aca="false">IF('Indicator Date'!AT185="","x",'Indicator Date'!AT185)</f>
        <v>2020</v>
      </c>
      <c r="AU185" s="225" t="str">
        <f aca="false">IF('Indicator Date'!AU185="","x",'Indicator Date'!AU185)</f>
        <v>x</v>
      </c>
      <c r="AV185" s="225" t="str">
        <f aca="false">IF('Indicator Date'!AV185="","x",'Indicator Date'!AV185)</f>
        <v>x</v>
      </c>
      <c r="AW185" s="225" t="str">
        <f aca="false">IF('Indicator Date'!AW185="","x",'Indicator Date'!AW185)</f>
        <v>x</v>
      </c>
      <c r="AX185" s="225" t="n">
        <f aca="false">IF('Indicator Date'!AX185="","x",'Indicator Date'!AX185)</f>
        <v>2020</v>
      </c>
      <c r="AY185" s="225" t="n">
        <f aca="false">IF('Indicator Date'!AY185="","x",'Indicator Date'!AY185)</f>
        <v>2019</v>
      </c>
      <c r="AZ185" s="225" t="n">
        <f aca="false">IF('Indicator Date'!AZ185="","x",'Indicator Date'!AZ185)</f>
        <v>2017</v>
      </c>
      <c r="BA185" s="225" t="n">
        <f aca="false">IF('Indicator Date'!BA185="","x",'Indicator Date'!BA185)</f>
        <v>2020</v>
      </c>
      <c r="BB185" s="225" t="n">
        <f aca="false">IF('Indicator Date'!BB185="","x",'Indicator Date'!BB185)</f>
        <v>2021</v>
      </c>
      <c r="BC185" s="225" t="n">
        <f aca="false">IF('Indicator Date'!BC185="","x",'Indicator Date'!BC185)</f>
        <v>2022</v>
      </c>
      <c r="BD185" s="225" t="n">
        <f aca="false">IF('Indicator Date'!BD185="","x",YEAR('Indicator Date'!BD185))</f>
        <v>2022</v>
      </c>
      <c r="BE185" s="225" t="n">
        <f aca="false">IF('Indicator Date'!BE185="","x",YEAR('Indicator Date'!BE185))</f>
        <v>2021</v>
      </c>
      <c r="BF185" s="225" t="n">
        <f aca="false">IF('Indicator Date'!BF185="","x",'Indicator Date'!BF185)</f>
        <v>2021</v>
      </c>
      <c r="BG185" s="225" t="n">
        <f aca="false">IF('Indicator Date'!BG185="","x",'Indicator Date'!BG185)</f>
        <v>2020</v>
      </c>
      <c r="BH185" s="225" t="n">
        <f aca="false">IF('Indicator Date'!BH185="","x",'Indicator Date'!BH185)</f>
        <v>2020</v>
      </c>
      <c r="BI185" s="225" t="n">
        <f aca="false">IF('Indicator Date'!BI185="","x",'Indicator Date'!BI185)</f>
        <v>2015</v>
      </c>
      <c r="BJ185" s="225" t="n">
        <f aca="false">IF('Indicator Date'!BJ185="","x",'Indicator Date'!BJ185)</f>
        <v>2020</v>
      </c>
      <c r="BK185" s="225" t="n">
        <f aca="false">IF('Indicator Date'!BK185="","x",'Indicator Date'!BK185)</f>
        <v>2021</v>
      </c>
      <c r="BL185" s="225" t="n">
        <f aca="false">IF('Indicator Date'!BL185="","x",'Indicator Date'!BL185)</f>
        <v>2020</v>
      </c>
      <c r="BM185" s="225" t="str">
        <f aca="false">IF('Indicator Date'!BM185="","x",'Indicator Date'!BM185)</f>
        <v>x</v>
      </c>
      <c r="BN185" s="225" t="n">
        <f aca="false">IF('Indicator Date'!BN185="","x",'Indicator Date'!BN185)</f>
        <v>2020</v>
      </c>
      <c r="BO185" s="225" t="n">
        <f aca="false">IF('Indicator Date'!BO185="","x",'Indicator Date'!BO185)</f>
        <v>2020</v>
      </c>
      <c r="BP185" s="225" t="n">
        <f aca="false">IF('Indicator Date'!BP185="","x",'Indicator Date'!BP185)</f>
        <v>2014</v>
      </c>
      <c r="BQ185" s="225" t="n">
        <f aca="false">IF('Indicator Date'!BQ185="","x",'Indicator Date'!BQ185)</f>
        <v>2020</v>
      </c>
      <c r="BR185" s="225" t="n">
        <f aca="false">IF('Indicator Date'!BR185="","x",'Indicator Date'!BR185)</f>
        <v>2020</v>
      </c>
      <c r="BS185" s="225" t="n">
        <f aca="false">IF('Indicator Date'!BS185="","x",'Indicator Date'!BS185)</f>
        <v>2017</v>
      </c>
      <c r="BT185" s="225" t="n">
        <f aca="false">IF('Indicator Date'!BT185="","x",'Indicator Date'!BT185)</f>
        <v>2020</v>
      </c>
      <c r="BU185" s="225" t="n">
        <f aca="false">IF('Indicator Date'!BU185="","x",'Indicator Date'!BU185)</f>
        <v>2020</v>
      </c>
      <c r="BV185" s="225" t="n">
        <f aca="false">IF('Indicator Date'!BV185="","x",'Indicator Date'!BV185)</f>
        <v>2020</v>
      </c>
      <c r="BW185" s="225" t="n">
        <f aca="false">IF('Indicator Date'!BW185="","x",'Indicator Date'!BW185)</f>
        <v>2019</v>
      </c>
      <c r="BX185" s="225" t="n">
        <f aca="false">IF('Indicator Date'!BX185="","x",'Indicator Date'!BX185)</f>
        <v>2017</v>
      </c>
      <c r="BY185" s="225" t="n">
        <f aca="false">IF('Indicator Date'!BY185="","x",'Indicator Date'!BY185)</f>
        <v>2020</v>
      </c>
      <c r="BZ185" s="225" t="n">
        <f aca="false">IF('Indicator Date'!BZ185="","x",'Indicator Date'!BZ185)</f>
        <v>2021</v>
      </c>
      <c r="CA185" s="225" t="n">
        <f aca="false">IF('Indicator Date'!CA185="","x",'Indicator Date'!CA185)</f>
        <v>2015</v>
      </c>
    </row>
    <row r="186" customFormat="false" ht="14.5" hidden="false" customHeight="false" outlineLevel="0" collapsed="false">
      <c r="A186" s="178" t="str">
        <f aca="false">'Indicator Data'!A188</f>
        <v>United States of America</v>
      </c>
      <c r="B186" s="220" t="str">
        <f aca="false">'Indicator Data'!B188</f>
        <v>USA</v>
      </c>
      <c r="C186" s="225" t="n">
        <f aca="false">IF('Indicator Date'!C186="","x",'Indicator Date'!C186)</f>
        <v>2015</v>
      </c>
      <c r="D186" s="225" t="n">
        <f aca="false">IF('Indicator Date'!D186="","x",'Indicator Date'!D186)</f>
        <v>2015</v>
      </c>
      <c r="E186" s="225" t="n">
        <f aca="false">IF('Indicator Date'!E186="","x",'Indicator Date'!E186)</f>
        <v>2015</v>
      </c>
      <c r="F186" s="225" t="n">
        <f aca="false">IF('Indicator Date'!F186="","x",'Indicator Date'!F186)</f>
        <v>2015</v>
      </c>
      <c r="G186" s="225" t="n">
        <f aca="false">IF('Indicator Date'!G186="","x",'Indicator Date'!G186)</f>
        <v>2015</v>
      </c>
      <c r="H186" s="225" t="n">
        <f aca="false">IF('Indicator Date'!H186="","x",'Indicator Date'!H186)</f>
        <v>2015</v>
      </c>
      <c r="I186" s="225" t="n">
        <f aca="false">IF('Indicator Date'!I186="","x",'Indicator Date'!I186)</f>
        <v>2015</v>
      </c>
      <c r="J186" s="225" t="n">
        <f aca="false">IF('Indicator Date'!J186="","x",'Indicator Date'!J186)</f>
        <v>2021</v>
      </c>
      <c r="K186" s="225" t="n">
        <f aca="false">IF('Indicator Date'!K186="","x",'Indicator Date'!K186)</f>
        <v>2021</v>
      </c>
      <c r="L186" s="225" t="n">
        <f aca="false">IF('Indicator Date'!L186="","x",'Indicator Date'!L186)</f>
        <v>2020</v>
      </c>
      <c r="M186" s="225" t="n">
        <f aca="false">IF('Indicator Date'!M186="","x",'Indicator Date'!M186)</f>
        <v>2015</v>
      </c>
      <c r="N186" s="225" t="n">
        <f aca="false">IF('Indicator Date'!N186="","x",'Indicator Date'!N186)</f>
        <v>2015</v>
      </c>
      <c r="O186" s="225" t="n">
        <f aca="false">IF('Indicator Date'!O186="","x",'Indicator Date'!O186)</f>
        <v>2015</v>
      </c>
      <c r="P186" s="225" t="n">
        <f aca="false">IF('Indicator Date'!P186="","x",'Indicator Date'!P186)</f>
        <v>2015</v>
      </c>
      <c r="Q186" s="225" t="n">
        <f aca="false">IF('Indicator Date'!Q186="","x",'Indicator Date'!Q186)</f>
        <v>2020</v>
      </c>
      <c r="R186" s="225" t="n">
        <f aca="false">IF('Indicator Date'!R186="","x",'Indicator Date'!R186)</f>
        <v>2020</v>
      </c>
      <c r="S186" s="225" t="n">
        <f aca="false">IF('Indicator Date'!S186="","x",'Indicator Date'!S186)</f>
        <v>2020</v>
      </c>
      <c r="T186" s="225" t="n">
        <f aca="false">IF('Indicator Date'!T186="","x",'Indicator Date'!T186)</f>
        <v>2020</v>
      </c>
      <c r="U186" s="225" t="n">
        <f aca="false">IF('Indicator Date'!U186="","x",'Indicator Date'!U186)</f>
        <v>2015</v>
      </c>
      <c r="V186" s="225" t="n">
        <f aca="false">IF('Indicator Date'!V186="","x",'Indicator Date'!V186)</f>
        <v>2015</v>
      </c>
      <c r="W186" s="225" t="n">
        <f aca="false">IF('Indicator Date'!W186="","x",'Indicator Date'!W186)</f>
        <v>2015</v>
      </c>
      <c r="X186" s="225" t="n">
        <f aca="false">IF('Indicator Date'!X186="","x",'Indicator Date'!X186)</f>
        <v>2020</v>
      </c>
      <c r="Y186" s="225" t="n">
        <f aca="false">IF('Indicator Date'!Y186="","x",'Indicator Date'!Y186)</f>
        <v>2020</v>
      </c>
      <c r="Z186" s="225" t="n">
        <f aca="false">IF('Indicator Date'!Z186="","x",'Indicator Date'!Z186)</f>
        <v>2020</v>
      </c>
      <c r="AA186" s="225" t="n">
        <f aca="false">IF('Indicator Date'!AA186="","x",'Indicator Date'!AA186)</f>
        <v>2015</v>
      </c>
      <c r="AB186" s="225" t="n">
        <f aca="false">IF('Indicator Date'!AB186="","x",'Indicator Date'!AB186)</f>
        <v>2020</v>
      </c>
      <c r="AC186" s="225" t="str">
        <f aca="false">IF('Indicator Date'!AC186="","x",'Indicator Date'!AC186)</f>
        <v>x</v>
      </c>
      <c r="AD186" s="225" t="n">
        <f aca="false">IF('Indicator Date'!AD186="","x",'Indicator Date'!AD186)</f>
        <v>2018</v>
      </c>
      <c r="AE186" s="225" t="n">
        <f aca="false">IF('Indicator Date'!AE186="","x",'Indicator Date'!AE186)</f>
        <v>2020</v>
      </c>
      <c r="AF186" s="225" t="str">
        <f aca="false">IF('Indicator Date'!AF186="","x",'Indicator Date'!AF186)</f>
        <v>x</v>
      </c>
      <c r="AG186" s="225" t="n">
        <f aca="false">IF('Indicator Date'!AG186="","x",'Indicator Date'!AG186)</f>
        <v>2020</v>
      </c>
      <c r="AH186" s="225" t="n">
        <f aca="false">IF('Indicator Date'!AH186="","x",'Indicator Date'!AH186)</f>
        <v>2022</v>
      </c>
      <c r="AI186" s="225" t="n">
        <f aca="false">IF('Indicator Date'!AI186="","x",'Indicator Date'!AI186)</f>
        <v>2021</v>
      </c>
      <c r="AJ186" s="225" t="n">
        <f aca="false">IF('Indicator Date'!AJ186="","x",'Indicator Date'!AJ186)</f>
        <v>2021</v>
      </c>
      <c r="AK186" s="225" t="n">
        <f aca="false">IF('Indicator Date'!AK186="","x",'Indicator Date'!AK186)</f>
        <v>2019</v>
      </c>
      <c r="AL186" s="225" t="str">
        <f aca="false">IF('Indicator Date'!AL186="","x",RIGHT('Indicator Date'!AL186,4))</f>
        <v>x</v>
      </c>
      <c r="AM186" s="225" t="n">
        <f aca="false">IF('Indicator Date'!AM186="","x",'Indicator Date'!AM186)</f>
        <v>2022</v>
      </c>
      <c r="AN186" s="225" t="str">
        <f aca="false">IF('Indicator Date'!AN186="","x",'Indicator Date'!AN186)</f>
        <v>x</v>
      </c>
      <c r="AO186" s="225" t="str">
        <f aca="false">IF('Indicator Date'!AO186="","x",'Indicator Date'!AO186)</f>
        <v>x</v>
      </c>
      <c r="AP186" s="225" t="str">
        <f aca="false">IF('Indicator Date'!AP186="","x",'Indicator Date'!AP186)</f>
        <v>x</v>
      </c>
      <c r="AQ186" s="225" t="n">
        <f aca="false">IF('Indicator Date'!AQ186="","x",'Indicator Date'!AQ186)</f>
        <v>2020</v>
      </c>
      <c r="AR186" s="225" t="n">
        <f aca="false">IF('Indicator Date'!AR186="","x",'Indicator Date'!AR186)</f>
        <v>2020</v>
      </c>
      <c r="AS186" s="225" t="n">
        <f aca="false">IF('Indicator Date'!AS186="","x",'Indicator Date'!AS186)</f>
        <v>2018</v>
      </c>
      <c r="AT186" s="225" t="n">
        <f aca="false">IF('Indicator Date'!AT186="","x",'Indicator Date'!AT186)</f>
        <v>2020</v>
      </c>
      <c r="AU186" s="225" t="n">
        <f aca="false">IF('Indicator Date'!AU186="","x",'Indicator Date'!AU186)</f>
        <v>2019</v>
      </c>
      <c r="AV186" s="225" t="n">
        <f aca="false">IF('Indicator Date'!AV186="","x",'Indicator Date'!AV186)</f>
        <v>2019</v>
      </c>
      <c r="AW186" s="225" t="str">
        <f aca="false">IF('Indicator Date'!AW186="","x",'Indicator Date'!AW186)</f>
        <v>x</v>
      </c>
      <c r="AX186" s="225" t="n">
        <f aca="false">IF('Indicator Date'!AX186="","x",'Indicator Date'!AX186)</f>
        <v>2020</v>
      </c>
      <c r="AY186" s="225" t="n">
        <f aca="false">IF('Indicator Date'!AY186="","x",'Indicator Date'!AY186)</f>
        <v>2019</v>
      </c>
      <c r="AZ186" s="225" t="n">
        <f aca="false">IF('Indicator Date'!AZ186="","x",'Indicator Date'!AZ186)</f>
        <v>2019</v>
      </c>
      <c r="BA186" s="225" t="n">
        <f aca="false">IF('Indicator Date'!BA186="","x",'Indicator Date'!BA186)</f>
        <v>2020</v>
      </c>
      <c r="BB186" s="225" t="n">
        <f aca="false">IF('Indicator Date'!BB186="","x",'Indicator Date'!BB186)</f>
        <v>2021</v>
      </c>
      <c r="BC186" s="225" t="n">
        <f aca="false">IF('Indicator Date'!BC186="","x",'Indicator Date'!BC186)</f>
        <v>2022</v>
      </c>
      <c r="BD186" s="225" t="n">
        <f aca="false">IF('Indicator Date'!BD186="","x",YEAR('Indicator Date'!BD186))</f>
        <v>2022</v>
      </c>
      <c r="BE186" s="225" t="n">
        <f aca="false">IF('Indicator Date'!BE186="","x",YEAR('Indicator Date'!BE186))</f>
        <v>2021</v>
      </c>
      <c r="BF186" s="225" t="n">
        <f aca="false">IF('Indicator Date'!BF186="","x",'Indicator Date'!BF186)</f>
        <v>2021</v>
      </c>
      <c r="BG186" s="225" t="n">
        <f aca="false">IF('Indicator Date'!BG186="","x",'Indicator Date'!BG186)</f>
        <v>2020</v>
      </c>
      <c r="BH186" s="225" t="n">
        <f aca="false">IF('Indicator Date'!BH186="","x",'Indicator Date'!BH186)</f>
        <v>2020</v>
      </c>
      <c r="BI186" s="225" t="n">
        <f aca="false">IF('Indicator Date'!BI186="","x",'Indicator Date'!BI186)</f>
        <v>2013</v>
      </c>
      <c r="BJ186" s="225" t="n">
        <f aca="false">IF('Indicator Date'!BJ186="","x",'Indicator Date'!BJ186)</f>
        <v>2020</v>
      </c>
      <c r="BK186" s="225" t="n">
        <f aca="false">IF('Indicator Date'!BK186="","x",'Indicator Date'!BK186)</f>
        <v>2021</v>
      </c>
      <c r="BL186" s="225" t="n">
        <f aca="false">IF('Indicator Date'!BL186="","x",'Indicator Date'!BL186)</f>
        <v>2020</v>
      </c>
      <c r="BM186" s="225" t="str">
        <f aca="false">IF('Indicator Date'!BM186="","x",'Indicator Date'!BM186)</f>
        <v>x</v>
      </c>
      <c r="BN186" s="225" t="n">
        <f aca="false">IF('Indicator Date'!BN186="","x",'Indicator Date'!BN186)</f>
        <v>2020</v>
      </c>
      <c r="BO186" s="225" t="n">
        <f aca="false">IF('Indicator Date'!BO186="","x",'Indicator Date'!BO186)</f>
        <v>2020</v>
      </c>
      <c r="BP186" s="225" t="n">
        <f aca="false">IF('Indicator Date'!BP186="","x",'Indicator Date'!BP186)</f>
        <v>2014</v>
      </c>
      <c r="BQ186" s="225" t="n">
        <f aca="false">IF('Indicator Date'!BQ186="","x",'Indicator Date'!BQ186)</f>
        <v>2020</v>
      </c>
      <c r="BR186" s="225" t="n">
        <f aca="false">IF('Indicator Date'!BR186="","x",'Indicator Date'!BR186)</f>
        <v>2020</v>
      </c>
      <c r="BS186" s="225" t="n">
        <f aca="false">IF('Indicator Date'!BS186="","x",'Indicator Date'!BS186)</f>
        <v>2016</v>
      </c>
      <c r="BT186" s="225" t="n">
        <f aca="false">IF('Indicator Date'!BT186="","x",'Indicator Date'!BT186)</f>
        <v>2020</v>
      </c>
      <c r="BU186" s="225" t="n">
        <f aca="false">IF('Indicator Date'!BU186="","x",'Indicator Date'!BU186)</f>
        <v>2020</v>
      </c>
      <c r="BV186" s="225" t="n">
        <f aca="false">IF('Indicator Date'!BV186="","x",'Indicator Date'!BV186)</f>
        <v>2020</v>
      </c>
      <c r="BW186" s="225" t="n">
        <f aca="false">IF('Indicator Date'!BW186="","x",'Indicator Date'!BW186)</f>
        <v>2019</v>
      </c>
      <c r="BX186" s="225" t="n">
        <f aca="false">IF('Indicator Date'!BX186="","x",'Indicator Date'!BX186)</f>
        <v>2017</v>
      </c>
      <c r="BY186" s="225" t="n">
        <f aca="false">IF('Indicator Date'!BY186="","x",'Indicator Date'!BY186)</f>
        <v>2020</v>
      </c>
      <c r="BZ186" s="225" t="n">
        <f aca="false">IF('Indicator Date'!BZ186="","x",'Indicator Date'!BZ186)</f>
        <v>2021</v>
      </c>
      <c r="CA186" s="225" t="n">
        <f aca="false">IF('Indicator Date'!CA186="","x",'Indicator Date'!CA186)</f>
        <v>2015</v>
      </c>
    </row>
    <row r="187" customFormat="false" ht="14.5" hidden="false" customHeight="false" outlineLevel="0" collapsed="false">
      <c r="A187" s="178" t="str">
        <f aca="false">'Indicator Data'!A189</f>
        <v>Uruguay</v>
      </c>
      <c r="B187" s="220" t="str">
        <f aca="false">'Indicator Data'!B189</f>
        <v>URY</v>
      </c>
      <c r="C187" s="225" t="n">
        <f aca="false">IF('Indicator Date'!C187="","x",'Indicator Date'!C187)</f>
        <v>2015</v>
      </c>
      <c r="D187" s="225" t="n">
        <f aca="false">IF('Indicator Date'!D187="","x",'Indicator Date'!D187)</f>
        <v>2015</v>
      </c>
      <c r="E187" s="225" t="n">
        <f aca="false">IF('Indicator Date'!E187="","x",'Indicator Date'!E187)</f>
        <v>2015</v>
      </c>
      <c r="F187" s="225" t="n">
        <f aca="false">IF('Indicator Date'!F187="","x",'Indicator Date'!F187)</f>
        <v>2015</v>
      </c>
      <c r="G187" s="225" t="n">
        <f aca="false">IF('Indicator Date'!G187="","x",'Indicator Date'!G187)</f>
        <v>2015</v>
      </c>
      <c r="H187" s="225" t="n">
        <f aca="false">IF('Indicator Date'!H187="","x",'Indicator Date'!H187)</f>
        <v>2015</v>
      </c>
      <c r="I187" s="225" t="n">
        <f aca="false">IF('Indicator Date'!I187="","x",'Indicator Date'!I187)</f>
        <v>2015</v>
      </c>
      <c r="J187" s="225" t="n">
        <f aca="false">IF('Indicator Date'!J187="","x",'Indicator Date'!J187)</f>
        <v>2021</v>
      </c>
      <c r="K187" s="225" t="n">
        <f aca="false">IF('Indicator Date'!K187="","x",'Indicator Date'!K187)</f>
        <v>2021</v>
      </c>
      <c r="L187" s="225" t="n">
        <f aca="false">IF('Indicator Date'!L187="","x",'Indicator Date'!L187)</f>
        <v>2020</v>
      </c>
      <c r="M187" s="225" t="n">
        <f aca="false">IF('Indicator Date'!M187="","x",'Indicator Date'!M187)</f>
        <v>2015</v>
      </c>
      <c r="N187" s="225" t="n">
        <f aca="false">IF('Indicator Date'!N187="","x",'Indicator Date'!N187)</f>
        <v>2015</v>
      </c>
      <c r="O187" s="225" t="n">
        <f aca="false">IF('Indicator Date'!O187="","x",'Indicator Date'!O187)</f>
        <v>2015</v>
      </c>
      <c r="P187" s="225" t="n">
        <f aca="false">IF('Indicator Date'!P187="","x",'Indicator Date'!P187)</f>
        <v>2015</v>
      </c>
      <c r="Q187" s="225" t="n">
        <f aca="false">IF('Indicator Date'!Q187="","x",'Indicator Date'!Q187)</f>
        <v>2020</v>
      </c>
      <c r="R187" s="225" t="n">
        <f aca="false">IF('Indicator Date'!R187="","x",'Indicator Date'!R187)</f>
        <v>2020</v>
      </c>
      <c r="S187" s="225" t="n">
        <f aca="false">IF('Indicator Date'!S187="","x",'Indicator Date'!S187)</f>
        <v>2020</v>
      </c>
      <c r="T187" s="225" t="n">
        <f aca="false">IF('Indicator Date'!T187="","x",'Indicator Date'!T187)</f>
        <v>2020</v>
      </c>
      <c r="U187" s="225" t="n">
        <f aca="false">IF('Indicator Date'!U187="","x",'Indicator Date'!U187)</f>
        <v>2015</v>
      </c>
      <c r="V187" s="225" t="n">
        <f aca="false">IF('Indicator Date'!V187="","x",'Indicator Date'!V187)</f>
        <v>2015</v>
      </c>
      <c r="W187" s="225" t="n">
        <f aca="false">IF('Indicator Date'!W187="","x",'Indicator Date'!W187)</f>
        <v>2015</v>
      </c>
      <c r="X187" s="225" t="n">
        <f aca="false">IF('Indicator Date'!X187="","x",'Indicator Date'!X187)</f>
        <v>2020</v>
      </c>
      <c r="Y187" s="225" t="n">
        <f aca="false">IF('Indicator Date'!Y187="","x",'Indicator Date'!Y187)</f>
        <v>2020</v>
      </c>
      <c r="Z187" s="225" t="n">
        <f aca="false">IF('Indicator Date'!Z187="","x",'Indicator Date'!Z187)</f>
        <v>2020</v>
      </c>
      <c r="AA187" s="225" t="n">
        <f aca="false">IF('Indicator Date'!AA187="","x",'Indicator Date'!AA187)</f>
        <v>2011</v>
      </c>
      <c r="AB187" s="225" t="n">
        <f aca="false">IF('Indicator Date'!AB187="","x",'Indicator Date'!AB187)</f>
        <v>2020</v>
      </c>
      <c r="AC187" s="225" t="str">
        <f aca="false">IF('Indicator Date'!AC187="","x",'Indicator Date'!AC187)</f>
        <v>x</v>
      </c>
      <c r="AD187" s="225" t="n">
        <f aca="false">IF('Indicator Date'!AD187="","x",'Indicator Date'!AD187)</f>
        <v>2019</v>
      </c>
      <c r="AE187" s="225" t="n">
        <f aca="false">IF('Indicator Date'!AE187="","x",'Indicator Date'!AE187)</f>
        <v>2020</v>
      </c>
      <c r="AF187" s="225" t="str">
        <f aca="false">IF('Indicator Date'!AF187="","x",'Indicator Date'!AF187)</f>
        <v>x</v>
      </c>
      <c r="AG187" s="225" t="n">
        <f aca="false">IF('Indicator Date'!AG187="","x",'Indicator Date'!AG187)</f>
        <v>2020</v>
      </c>
      <c r="AH187" s="225" t="n">
        <f aca="false">IF('Indicator Date'!AH187="","x",'Indicator Date'!AH187)</f>
        <v>2022</v>
      </c>
      <c r="AI187" s="225" t="n">
        <f aca="false">IF('Indicator Date'!AI187="","x",'Indicator Date'!AI187)</f>
        <v>2021</v>
      </c>
      <c r="AJ187" s="225" t="n">
        <f aca="false">IF('Indicator Date'!AJ187="","x",'Indicator Date'!AJ187)</f>
        <v>2021</v>
      </c>
      <c r="AK187" s="225" t="n">
        <f aca="false">IF('Indicator Date'!AK187="","x",'Indicator Date'!AK187)</f>
        <v>2019</v>
      </c>
      <c r="AL187" s="225" t="str">
        <f aca="false">IF('Indicator Date'!AL187="","x",RIGHT('Indicator Date'!AL187,4))</f>
        <v>x</v>
      </c>
      <c r="AM187" s="225" t="n">
        <f aca="false">IF('Indicator Date'!AM187="","x",'Indicator Date'!AM187)</f>
        <v>2022</v>
      </c>
      <c r="AN187" s="225" t="n">
        <f aca="false">IF('Indicator Date'!AN187="","x",'Indicator Date'!AN187)</f>
        <v>2019</v>
      </c>
      <c r="AO187" s="225" t="n">
        <f aca="false">IF('Indicator Date'!AO187="","x",'Indicator Date'!AO187)</f>
        <v>2020</v>
      </c>
      <c r="AP187" s="225" t="n">
        <f aca="false">IF('Indicator Date'!AP187="","x",'Indicator Date'!AP187)</f>
        <v>2020</v>
      </c>
      <c r="AQ187" s="225" t="n">
        <f aca="false">IF('Indicator Date'!AQ187="","x",'Indicator Date'!AQ187)</f>
        <v>2020</v>
      </c>
      <c r="AR187" s="225" t="n">
        <f aca="false">IF('Indicator Date'!AR187="","x",'Indicator Date'!AR187)</f>
        <v>2020</v>
      </c>
      <c r="AS187" s="225" t="n">
        <f aca="false">IF('Indicator Date'!AS187="","x",'Indicator Date'!AS187)</f>
        <v>2018</v>
      </c>
      <c r="AT187" s="225" t="n">
        <f aca="false">IF('Indicator Date'!AT187="","x",'Indicator Date'!AT187)</f>
        <v>2020</v>
      </c>
      <c r="AU187" s="225" t="n">
        <f aca="false">IF('Indicator Date'!AU187="","x",'Indicator Date'!AU187)</f>
        <v>2020</v>
      </c>
      <c r="AV187" s="225" t="n">
        <f aca="false">IF('Indicator Date'!AV187="","x",'Indicator Date'!AV187)</f>
        <v>2020</v>
      </c>
      <c r="AW187" s="225" t="str">
        <f aca="false">IF('Indicator Date'!AW187="","x",'Indicator Date'!AW187)</f>
        <v>x</v>
      </c>
      <c r="AX187" s="225" t="n">
        <f aca="false">IF('Indicator Date'!AX187="","x",'Indicator Date'!AX187)</f>
        <v>2020</v>
      </c>
      <c r="AY187" s="225" t="n">
        <f aca="false">IF('Indicator Date'!AY187="","x",'Indicator Date'!AY187)</f>
        <v>2019</v>
      </c>
      <c r="AZ187" s="225" t="n">
        <f aca="false">IF('Indicator Date'!AZ187="","x",'Indicator Date'!AZ187)</f>
        <v>2020</v>
      </c>
      <c r="BA187" s="225" t="n">
        <f aca="false">IF('Indicator Date'!BA187="","x",'Indicator Date'!BA187)</f>
        <v>2020</v>
      </c>
      <c r="BB187" s="225" t="n">
        <f aca="false">IF('Indicator Date'!BB187="","x",'Indicator Date'!BB187)</f>
        <v>2021</v>
      </c>
      <c r="BC187" s="225" t="n">
        <f aca="false">IF('Indicator Date'!BC187="","x",'Indicator Date'!BC187)</f>
        <v>2022</v>
      </c>
      <c r="BD187" s="225" t="n">
        <f aca="false">IF('Indicator Date'!BD187="","x",YEAR('Indicator Date'!BD187))</f>
        <v>2022</v>
      </c>
      <c r="BE187" s="225" t="n">
        <f aca="false">IF('Indicator Date'!BE187="","x",YEAR('Indicator Date'!BE187))</f>
        <v>2021</v>
      </c>
      <c r="BF187" s="225" t="n">
        <f aca="false">IF('Indicator Date'!BF187="","x",'Indicator Date'!BF187)</f>
        <v>2021</v>
      </c>
      <c r="BG187" s="225" t="n">
        <f aca="false">IF('Indicator Date'!BG187="","x",'Indicator Date'!BG187)</f>
        <v>2020</v>
      </c>
      <c r="BH187" s="225" t="n">
        <f aca="false">IF('Indicator Date'!BH187="","x",'Indicator Date'!BH187)</f>
        <v>2020</v>
      </c>
      <c r="BI187" s="225" t="n">
        <f aca="false">IF('Indicator Date'!BI187="","x",'Indicator Date'!BI187)</f>
        <v>2013</v>
      </c>
      <c r="BJ187" s="225" t="n">
        <f aca="false">IF('Indicator Date'!BJ187="","x",'Indicator Date'!BJ187)</f>
        <v>2020</v>
      </c>
      <c r="BK187" s="225" t="n">
        <f aca="false">IF('Indicator Date'!BK187="","x",'Indicator Date'!BK187)</f>
        <v>2021</v>
      </c>
      <c r="BL187" s="225" t="n">
        <f aca="false">IF('Indicator Date'!BL187="","x",'Indicator Date'!BL187)</f>
        <v>2020</v>
      </c>
      <c r="BM187" s="225" t="n">
        <f aca="false">IF('Indicator Date'!BM187="","x",'Indicator Date'!BM187)</f>
        <v>2019</v>
      </c>
      <c r="BN187" s="225" t="n">
        <f aca="false">IF('Indicator Date'!BN187="","x",'Indicator Date'!BN187)</f>
        <v>2020</v>
      </c>
      <c r="BO187" s="225" t="n">
        <f aca="false">IF('Indicator Date'!BO187="","x",'Indicator Date'!BO187)</f>
        <v>2020</v>
      </c>
      <c r="BP187" s="225" t="n">
        <f aca="false">IF('Indicator Date'!BP187="","x",'Indicator Date'!BP187)</f>
        <v>2014</v>
      </c>
      <c r="BQ187" s="225" t="n">
        <f aca="false">IF('Indicator Date'!BQ187="","x",'Indicator Date'!BQ187)</f>
        <v>2020</v>
      </c>
      <c r="BR187" s="225" t="n">
        <f aca="false">IF('Indicator Date'!BR187="","x",'Indicator Date'!BR187)</f>
        <v>2020</v>
      </c>
      <c r="BS187" s="225" t="n">
        <f aca="false">IF('Indicator Date'!BS187="","x",'Indicator Date'!BS187)</f>
        <v>2017</v>
      </c>
      <c r="BT187" s="225" t="n">
        <f aca="false">IF('Indicator Date'!BT187="","x",'Indicator Date'!BT187)</f>
        <v>2020</v>
      </c>
      <c r="BU187" s="225" t="n">
        <f aca="false">IF('Indicator Date'!BU187="","x",'Indicator Date'!BU187)</f>
        <v>2020</v>
      </c>
      <c r="BV187" s="225" t="n">
        <f aca="false">IF('Indicator Date'!BV187="","x",'Indicator Date'!BV187)</f>
        <v>2020</v>
      </c>
      <c r="BW187" s="225" t="n">
        <f aca="false">IF('Indicator Date'!BW187="","x",'Indicator Date'!BW187)</f>
        <v>2019</v>
      </c>
      <c r="BX187" s="225" t="n">
        <f aca="false">IF('Indicator Date'!BX187="","x",'Indicator Date'!BX187)</f>
        <v>2017</v>
      </c>
      <c r="BY187" s="225" t="n">
        <f aca="false">IF('Indicator Date'!BY187="","x",'Indicator Date'!BY187)</f>
        <v>2020</v>
      </c>
      <c r="BZ187" s="225" t="n">
        <f aca="false">IF('Indicator Date'!BZ187="","x",'Indicator Date'!BZ187)</f>
        <v>2021</v>
      </c>
      <c r="CA187" s="225" t="n">
        <f aca="false">IF('Indicator Date'!CA187="","x",'Indicator Date'!CA187)</f>
        <v>2015</v>
      </c>
    </row>
    <row r="188" customFormat="false" ht="14.5" hidden="false" customHeight="false" outlineLevel="0" collapsed="false">
      <c r="A188" s="178" t="str">
        <f aca="false">'Indicator Data'!A190</f>
        <v>Uzbekistan</v>
      </c>
      <c r="B188" s="220" t="str">
        <f aca="false">'Indicator Data'!B190</f>
        <v>UZB</v>
      </c>
      <c r="C188" s="225" t="n">
        <f aca="false">IF('Indicator Date'!C188="","x",'Indicator Date'!C188)</f>
        <v>2015</v>
      </c>
      <c r="D188" s="225" t="n">
        <f aca="false">IF('Indicator Date'!D188="","x",'Indicator Date'!D188)</f>
        <v>2015</v>
      </c>
      <c r="E188" s="225" t="n">
        <f aca="false">IF('Indicator Date'!E188="","x",'Indicator Date'!E188)</f>
        <v>2015</v>
      </c>
      <c r="F188" s="225" t="n">
        <f aca="false">IF('Indicator Date'!F188="","x",'Indicator Date'!F188)</f>
        <v>2015</v>
      </c>
      <c r="G188" s="225" t="n">
        <f aca="false">IF('Indicator Date'!G188="","x",'Indicator Date'!G188)</f>
        <v>2015</v>
      </c>
      <c r="H188" s="225" t="n">
        <f aca="false">IF('Indicator Date'!H188="","x",'Indicator Date'!H188)</f>
        <v>2015</v>
      </c>
      <c r="I188" s="225" t="n">
        <f aca="false">IF('Indicator Date'!I188="","x",'Indicator Date'!I188)</f>
        <v>2015</v>
      </c>
      <c r="J188" s="225" t="n">
        <f aca="false">IF('Indicator Date'!J188="","x",'Indicator Date'!J188)</f>
        <v>2021</v>
      </c>
      <c r="K188" s="225" t="n">
        <f aca="false">IF('Indicator Date'!K188="","x",'Indicator Date'!K188)</f>
        <v>2021</v>
      </c>
      <c r="L188" s="225" t="n">
        <f aca="false">IF('Indicator Date'!L188="","x",'Indicator Date'!L188)</f>
        <v>2020</v>
      </c>
      <c r="M188" s="225" t="n">
        <f aca="false">IF('Indicator Date'!M188="","x",'Indicator Date'!M188)</f>
        <v>2015</v>
      </c>
      <c r="N188" s="225" t="n">
        <f aca="false">IF('Indicator Date'!N188="","x",'Indicator Date'!N188)</f>
        <v>2015</v>
      </c>
      <c r="O188" s="225" t="n">
        <f aca="false">IF('Indicator Date'!O188="","x",'Indicator Date'!O188)</f>
        <v>2015</v>
      </c>
      <c r="P188" s="225" t="n">
        <f aca="false">IF('Indicator Date'!P188="","x",'Indicator Date'!P188)</f>
        <v>2015</v>
      </c>
      <c r="Q188" s="225" t="n">
        <f aca="false">IF('Indicator Date'!Q188="","x",'Indicator Date'!Q188)</f>
        <v>2020</v>
      </c>
      <c r="R188" s="225" t="n">
        <f aca="false">IF('Indicator Date'!R188="","x",'Indicator Date'!R188)</f>
        <v>2020</v>
      </c>
      <c r="S188" s="225" t="n">
        <f aca="false">IF('Indicator Date'!S188="","x",'Indicator Date'!S188)</f>
        <v>2020</v>
      </c>
      <c r="T188" s="225" t="n">
        <f aca="false">IF('Indicator Date'!T188="","x",'Indicator Date'!T188)</f>
        <v>2020</v>
      </c>
      <c r="U188" s="225" t="n">
        <f aca="false">IF('Indicator Date'!U188="","x",'Indicator Date'!U188)</f>
        <v>2015</v>
      </c>
      <c r="V188" s="225" t="n">
        <f aca="false">IF('Indicator Date'!V188="","x",'Indicator Date'!V188)</f>
        <v>2015</v>
      </c>
      <c r="W188" s="225" t="n">
        <f aca="false">IF('Indicator Date'!W188="","x",'Indicator Date'!W188)</f>
        <v>2015</v>
      </c>
      <c r="X188" s="225" t="n">
        <f aca="false">IF('Indicator Date'!X188="","x",'Indicator Date'!X188)</f>
        <v>2020</v>
      </c>
      <c r="Y188" s="225" t="n">
        <f aca="false">IF('Indicator Date'!Y188="","x",'Indicator Date'!Y188)</f>
        <v>2020</v>
      </c>
      <c r="Z188" s="225" t="n">
        <f aca="false">IF('Indicator Date'!Z188="","x",'Indicator Date'!Z188)</f>
        <v>2020</v>
      </c>
      <c r="AA188" s="225" t="n">
        <f aca="false">IF('Indicator Date'!AA188="","x",'Indicator Date'!AA188)</f>
        <v>1996</v>
      </c>
      <c r="AB188" s="225" t="n">
        <f aca="false">IF('Indicator Date'!AB188="","x",'Indicator Date'!AB188)</f>
        <v>2020</v>
      </c>
      <c r="AC188" s="225" t="str">
        <f aca="false">IF('Indicator Date'!AC188="","x",'Indicator Date'!AC188)</f>
        <v>x</v>
      </c>
      <c r="AD188" s="225" t="n">
        <f aca="false">IF('Indicator Date'!AD188="","x",'Indicator Date'!AD188)</f>
        <v>2019</v>
      </c>
      <c r="AE188" s="225" t="n">
        <f aca="false">IF('Indicator Date'!AE188="","x",'Indicator Date'!AE188)</f>
        <v>2020</v>
      </c>
      <c r="AF188" s="225" t="n">
        <f aca="false">IF('Indicator Date'!AF188="","x",'Indicator Date'!AF188)</f>
        <v>2018</v>
      </c>
      <c r="AG188" s="225" t="n">
        <f aca="false">IF('Indicator Date'!AG188="","x",'Indicator Date'!AG188)</f>
        <v>2020</v>
      </c>
      <c r="AH188" s="225" t="n">
        <f aca="false">IF('Indicator Date'!AH188="","x",'Indicator Date'!AH188)</f>
        <v>2022</v>
      </c>
      <c r="AI188" s="225" t="n">
        <f aca="false">IF('Indicator Date'!AI188="","x",'Indicator Date'!AI188)</f>
        <v>2021</v>
      </c>
      <c r="AJ188" s="225" t="n">
        <f aca="false">IF('Indicator Date'!AJ188="","x",'Indicator Date'!AJ188)</f>
        <v>2021</v>
      </c>
      <c r="AK188" s="225" t="n">
        <f aca="false">IF('Indicator Date'!AK188="","x",'Indicator Date'!AK188)</f>
        <v>2019</v>
      </c>
      <c r="AL188" s="225" t="str">
        <f aca="false">IF('Indicator Date'!AL188="","x",RIGHT('Indicator Date'!AL188,4))</f>
        <v>x</v>
      </c>
      <c r="AM188" s="225" t="n">
        <f aca="false">IF('Indicator Date'!AM188="","x",'Indicator Date'!AM188)</f>
        <v>2022</v>
      </c>
      <c r="AN188" s="225" t="n">
        <f aca="false">IF('Indicator Date'!AN188="","x",'Indicator Date'!AN188)</f>
        <v>2019</v>
      </c>
      <c r="AO188" s="225" t="n">
        <f aca="false">IF('Indicator Date'!AO188="","x",'Indicator Date'!AO188)</f>
        <v>2020</v>
      </c>
      <c r="AP188" s="225" t="n">
        <f aca="false">IF('Indicator Date'!AP188="","x",'Indicator Date'!AP188)</f>
        <v>2020</v>
      </c>
      <c r="AQ188" s="225" t="n">
        <f aca="false">IF('Indicator Date'!AQ188="","x",'Indicator Date'!AQ188)</f>
        <v>2020</v>
      </c>
      <c r="AR188" s="225" t="n">
        <f aca="false">IF('Indicator Date'!AR188="","x",'Indicator Date'!AR188)</f>
        <v>2020</v>
      </c>
      <c r="AS188" s="225" t="n">
        <f aca="false">IF('Indicator Date'!AS188="","x",'Indicator Date'!AS188)</f>
        <v>2017</v>
      </c>
      <c r="AT188" s="225" t="n">
        <f aca="false">IF('Indicator Date'!AT188="","x",'Indicator Date'!AT188)</f>
        <v>2020</v>
      </c>
      <c r="AU188" s="225" t="n">
        <f aca="false">IF('Indicator Date'!AU188="","x",'Indicator Date'!AU188)</f>
        <v>2020</v>
      </c>
      <c r="AV188" s="225" t="n">
        <f aca="false">IF('Indicator Date'!AV188="","x",'Indicator Date'!AV188)</f>
        <v>2020</v>
      </c>
      <c r="AW188" s="225" t="n">
        <f aca="false">IF('Indicator Date'!AW188="","x",'Indicator Date'!AW188)</f>
        <v>2020</v>
      </c>
      <c r="AX188" s="225" t="n">
        <f aca="false">IF('Indicator Date'!AX188="","x",'Indicator Date'!AX188)</f>
        <v>2020</v>
      </c>
      <c r="AY188" s="225" t="n">
        <f aca="false">IF('Indicator Date'!AY188="","x",'Indicator Date'!AY188)</f>
        <v>2019</v>
      </c>
      <c r="AZ188" s="225" t="n">
        <f aca="false">IF('Indicator Date'!AZ188="","x",'Indicator Date'!AZ188)</f>
        <v>2003</v>
      </c>
      <c r="BA188" s="225" t="n">
        <f aca="false">IF('Indicator Date'!BA188="","x",'Indicator Date'!BA188)</f>
        <v>2020</v>
      </c>
      <c r="BB188" s="225" t="n">
        <f aca="false">IF('Indicator Date'!BB188="","x",'Indicator Date'!BB188)</f>
        <v>2021</v>
      </c>
      <c r="BC188" s="225" t="n">
        <f aca="false">IF('Indicator Date'!BC188="","x",'Indicator Date'!BC188)</f>
        <v>2022</v>
      </c>
      <c r="BD188" s="225" t="n">
        <f aca="false">IF('Indicator Date'!BD188="","x",YEAR('Indicator Date'!BD188))</f>
        <v>2022</v>
      </c>
      <c r="BE188" s="225" t="n">
        <f aca="false">IF('Indicator Date'!BE188="","x",YEAR('Indicator Date'!BE188))</f>
        <v>2021</v>
      </c>
      <c r="BF188" s="225" t="n">
        <f aca="false">IF('Indicator Date'!BF188="","x",'Indicator Date'!BF188)</f>
        <v>2021</v>
      </c>
      <c r="BG188" s="225" t="n">
        <f aca="false">IF('Indicator Date'!BG188="","x",'Indicator Date'!BG188)</f>
        <v>2020</v>
      </c>
      <c r="BH188" s="225" t="n">
        <f aca="false">IF('Indicator Date'!BH188="","x",'Indicator Date'!BH188)</f>
        <v>2020</v>
      </c>
      <c r="BI188" s="225" t="n">
        <f aca="false">IF('Indicator Date'!BI188="","x",'Indicator Date'!BI188)</f>
        <v>2013</v>
      </c>
      <c r="BJ188" s="225" t="n">
        <f aca="false">IF('Indicator Date'!BJ188="","x",'Indicator Date'!BJ188)</f>
        <v>2020</v>
      </c>
      <c r="BK188" s="225" t="n">
        <f aca="false">IF('Indicator Date'!BK188="","x",'Indicator Date'!BK188)</f>
        <v>2021</v>
      </c>
      <c r="BL188" s="225" t="n">
        <f aca="false">IF('Indicator Date'!BL188="","x",'Indicator Date'!BL188)</f>
        <v>2020</v>
      </c>
      <c r="BM188" s="225" t="n">
        <f aca="false">IF('Indicator Date'!BM188="","x",'Indicator Date'!BM188)</f>
        <v>2019</v>
      </c>
      <c r="BN188" s="225" t="n">
        <f aca="false">IF('Indicator Date'!BN188="","x",'Indicator Date'!BN188)</f>
        <v>2020</v>
      </c>
      <c r="BO188" s="225" t="n">
        <f aca="false">IF('Indicator Date'!BO188="","x",'Indicator Date'!BO188)</f>
        <v>2020</v>
      </c>
      <c r="BP188" s="225" t="n">
        <f aca="false">IF('Indicator Date'!BP188="","x",'Indicator Date'!BP188)</f>
        <v>2014</v>
      </c>
      <c r="BQ188" s="225" t="n">
        <f aca="false">IF('Indicator Date'!BQ188="","x",'Indicator Date'!BQ188)</f>
        <v>2020</v>
      </c>
      <c r="BR188" s="225" t="n">
        <f aca="false">IF('Indicator Date'!BR188="","x",'Indicator Date'!BR188)</f>
        <v>2020</v>
      </c>
      <c r="BS188" s="225" t="n">
        <f aca="false">IF('Indicator Date'!BS188="","x",'Indicator Date'!BS188)</f>
        <v>2014</v>
      </c>
      <c r="BT188" s="225" t="n">
        <f aca="false">IF('Indicator Date'!BT188="","x",'Indicator Date'!BT188)</f>
        <v>2020</v>
      </c>
      <c r="BU188" s="225" t="n">
        <f aca="false">IF('Indicator Date'!BU188="","x",'Indicator Date'!BU188)</f>
        <v>2020</v>
      </c>
      <c r="BV188" s="225" t="n">
        <f aca="false">IF('Indicator Date'!BV188="","x",'Indicator Date'!BV188)</f>
        <v>2020</v>
      </c>
      <c r="BW188" s="225" t="n">
        <f aca="false">IF('Indicator Date'!BW188="","x",'Indicator Date'!BW188)</f>
        <v>2019</v>
      </c>
      <c r="BX188" s="225" t="n">
        <f aca="false">IF('Indicator Date'!BX188="","x",'Indicator Date'!BX188)</f>
        <v>2017</v>
      </c>
      <c r="BY188" s="225" t="n">
        <f aca="false">IF('Indicator Date'!BY188="","x",'Indicator Date'!BY188)</f>
        <v>2020</v>
      </c>
      <c r="BZ188" s="225" t="n">
        <f aca="false">IF('Indicator Date'!BZ188="","x",'Indicator Date'!BZ188)</f>
        <v>2021</v>
      </c>
      <c r="CA188" s="225" t="n">
        <f aca="false">IF('Indicator Date'!CA188="","x",'Indicator Date'!CA188)</f>
        <v>2015</v>
      </c>
    </row>
    <row r="189" customFormat="false" ht="14.5" hidden="false" customHeight="false" outlineLevel="0" collapsed="false">
      <c r="A189" s="178" t="str">
        <f aca="false">'Indicator Data'!A191</f>
        <v>Vanuatu</v>
      </c>
      <c r="B189" s="220" t="str">
        <f aca="false">'Indicator Data'!B191</f>
        <v>VUT</v>
      </c>
      <c r="C189" s="225" t="n">
        <f aca="false">IF('Indicator Date'!C189="","x",'Indicator Date'!C189)</f>
        <v>2015</v>
      </c>
      <c r="D189" s="225" t="n">
        <f aca="false">IF('Indicator Date'!D189="","x",'Indicator Date'!D189)</f>
        <v>2015</v>
      </c>
      <c r="E189" s="225" t="n">
        <f aca="false">IF('Indicator Date'!E189="","x",'Indicator Date'!E189)</f>
        <v>2015</v>
      </c>
      <c r="F189" s="225" t="n">
        <f aca="false">IF('Indicator Date'!F189="","x",'Indicator Date'!F189)</f>
        <v>2015</v>
      </c>
      <c r="G189" s="225" t="n">
        <f aca="false">IF('Indicator Date'!G189="","x",'Indicator Date'!G189)</f>
        <v>2015</v>
      </c>
      <c r="H189" s="225" t="n">
        <f aca="false">IF('Indicator Date'!H189="","x",'Indicator Date'!H189)</f>
        <v>2015</v>
      </c>
      <c r="I189" s="225" t="n">
        <f aca="false">IF('Indicator Date'!I189="","x",'Indicator Date'!I189)</f>
        <v>2015</v>
      </c>
      <c r="J189" s="225" t="n">
        <f aca="false">IF('Indicator Date'!J189="","x",'Indicator Date'!J189)</f>
        <v>2021</v>
      </c>
      <c r="K189" s="225" t="n">
        <f aca="false">IF('Indicator Date'!K189="","x",'Indicator Date'!K189)</f>
        <v>2021</v>
      </c>
      <c r="L189" s="225" t="n">
        <f aca="false">IF('Indicator Date'!L189="","x",'Indicator Date'!L189)</f>
        <v>2020</v>
      </c>
      <c r="M189" s="225" t="n">
        <f aca="false">IF('Indicator Date'!M189="","x",'Indicator Date'!M189)</f>
        <v>2015</v>
      </c>
      <c r="N189" s="225" t="n">
        <f aca="false">IF('Indicator Date'!N189="","x",'Indicator Date'!N189)</f>
        <v>2015</v>
      </c>
      <c r="O189" s="225" t="n">
        <f aca="false">IF('Indicator Date'!O189="","x",'Indicator Date'!O189)</f>
        <v>2015</v>
      </c>
      <c r="P189" s="225" t="n">
        <f aca="false">IF('Indicator Date'!P189="","x",'Indicator Date'!P189)</f>
        <v>2015</v>
      </c>
      <c r="Q189" s="225" t="n">
        <f aca="false">IF('Indicator Date'!Q189="","x",'Indicator Date'!Q189)</f>
        <v>2020</v>
      </c>
      <c r="R189" s="225" t="n">
        <f aca="false">IF('Indicator Date'!R189="","x",'Indicator Date'!R189)</f>
        <v>2020</v>
      </c>
      <c r="S189" s="225" t="n">
        <f aca="false">IF('Indicator Date'!S189="","x",'Indicator Date'!S189)</f>
        <v>2020</v>
      </c>
      <c r="T189" s="225" t="n">
        <f aca="false">IF('Indicator Date'!T189="","x",'Indicator Date'!T189)</f>
        <v>2020</v>
      </c>
      <c r="U189" s="225" t="n">
        <f aca="false">IF('Indicator Date'!U189="","x",'Indicator Date'!U189)</f>
        <v>2015</v>
      </c>
      <c r="V189" s="225" t="n">
        <f aca="false">IF('Indicator Date'!V189="","x",'Indicator Date'!V189)</f>
        <v>2015</v>
      </c>
      <c r="W189" s="225" t="n">
        <f aca="false">IF('Indicator Date'!W189="","x",'Indicator Date'!W189)</f>
        <v>2015</v>
      </c>
      <c r="X189" s="225" t="n">
        <f aca="false">IF('Indicator Date'!X189="","x",'Indicator Date'!X189)</f>
        <v>2020</v>
      </c>
      <c r="Y189" s="225" t="n">
        <f aca="false">IF('Indicator Date'!Y189="","x",'Indicator Date'!Y189)</f>
        <v>2020</v>
      </c>
      <c r="Z189" s="225" t="n">
        <f aca="false">IF('Indicator Date'!Z189="","x",'Indicator Date'!Z189)</f>
        <v>2020</v>
      </c>
      <c r="AA189" s="225" t="str">
        <f aca="false">IF('Indicator Date'!AA189="","x",'Indicator Date'!AA189)</f>
        <v>x</v>
      </c>
      <c r="AB189" s="225" t="n">
        <f aca="false">IF('Indicator Date'!AB189="","x",'Indicator Date'!AB189)</f>
        <v>2020</v>
      </c>
      <c r="AC189" s="225" t="n">
        <f aca="false">IF('Indicator Date'!AC189="","x",'Indicator Date'!AC189)</f>
        <v>2017</v>
      </c>
      <c r="AD189" s="225" t="n">
        <f aca="false">IF('Indicator Date'!AD189="","x",'Indicator Date'!AD189)</f>
        <v>2015</v>
      </c>
      <c r="AE189" s="225" t="n">
        <f aca="false">IF('Indicator Date'!AE189="","x",'Indicator Date'!AE189)</f>
        <v>2020</v>
      </c>
      <c r="AF189" s="225" t="str">
        <f aca="false">IF('Indicator Date'!AF189="","x",'Indicator Date'!AF189)</f>
        <v>x</v>
      </c>
      <c r="AG189" s="225" t="n">
        <f aca="false">IF('Indicator Date'!AG189="","x",'Indicator Date'!AG189)</f>
        <v>2020</v>
      </c>
      <c r="AH189" s="225" t="n">
        <f aca="false">IF('Indicator Date'!AH189="","x",'Indicator Date'!AH189)</f>
        <v>2022</v>
      </c>
      <c r="AI189" s="225" t="n">
        <f aca="false">IF('Indicator Date'!AI189="","x",'Indicator Date'!AI189)</f>
        <v>2021</v>
      </c>
      <c r="AJ189" s="225" t="n">
        <f aca="false">IF('Indicator Date'!AJ189="","x",'Indicator Date'!AJ189)</f>
        <v>2021</v>
      </c>
      <c r="AK189" s="225" t="n">
        <f aca="false">IF('Indicator Date'!AK189="","x",'Indicator Date'!AK189)</f>
        <v>2019</v>
      </c>
      <c r="AL189" s="225" t="str">
        <f aca="false">IF('Indicator Date'!AL189="","x",RIGHT('Indicator Date'!AL189,4))</f>
        <v>x</v>
      </c>
      <c r="AM189" s="225" t="n">
        <f aca="false">IF('Indicator Date'!AM189="","x",'Indicator Date'!AM189)</f>
        <v>2022</v>
      </c>
      <c r="AN189" s="225" t="n">
        <f aca="false">IF('Indicator Date'!AN189="","x",'Indicator Date'!AN189)</f>
        <v>2019</v>
      </c>
      <c r="AO189" s="225" t="n">
        <f aca="false">IF('Indicator Date'!AO189="","x",'Indicator Date'!AO189)</f>
        <v>2020</v>
      </c>
      <c r="AP189" s="225" t="n">
        <f aca="false">IF('Indicator Date'!AP189="","x",'Indicator Date'!AP189)</f>
        <v>2020</v>
      </c>
      <c r="AQ189" s="225" t="n">
        <f aca="false">IF('Indicator Date'!AQ189="","x",'Indicator Date'!AQ189)</f>
        <v>2020</v>
      </c>
      <c r="AR189" s="225" t="n">
        <f aca="false">IF('Indicator Date'!AR189="","x",'Indicator Date'!AR189)</f>
        <v>2020</v>
      </c>
      <c r="AS189" s="225" t="n">
        <f aca="false">IF('Indicator Date'!AS189="","x",'Indicator Date'!AS189)</f>
        <v>2013</v>
      </c>
      <c r="AT189" s="225" t="n">
        <f aca="false">IF('Indicator Date'!AT189="","x",'Indicator Date'!AT189)</f>
        <v>2020</v>
      </c>
      <c r="AU189" s="225" t="str">
        <f aca="false">IF('Indicator Date'!AU189="","x",'Indicator Date'!AU189)</f>
        <v>x</v>
      </c>
      <c r="AV189" s="225" t="str">
        <f aca="false">IF('Indicator Date'!AV189="","x",'Indicator Date'!AV189)</f>
        <v>x</v>
      </c>
      <c r="AW189" s="225" t="n">
        <f aca="false">IF('Indicator Date'!AW189="","x",'Indicator Date'!AW189)</f>
        <v>2020</v>
      </c>
      <c r="AX189" s="225" t="n">
        <f aca="false">IF('Indicator Date'!AX189="","x",'Indicator Date'!AX189)</f>
        <v>2020</v>
      </c>
      <c r="AY189" s="225" t="str">
        <f aca="false">IF('Indicator Date'!AY189="","x",'Indicator Date'!AY189)</f>
        <v>x</v>
      </c>
      <c r="AZ189" s="225" t="n">
        <f aca="false">IF('Indicator Date'!AZ189="","x",'Indicator Date'!AZ189)</f>
        <v>2019</v>
      </c>
      <c r="BA189" s="225" t="n">
        <f aca="false">IF('Indicator Date'!BA189="","x",'Indicator Date'!BA189)</f>
        <v>2020</v>
      </c>
      <c r="BB189" s="225" t="n">
        <f aca="false">IF('Indicator Date'!BB189="","x",'Indicator Date'!BB189)</f>
        <v>2021</v>
      </c>
      <c r="BC189" s="225" t="n">
        <f aca="false">IF('Indicator Date'!BC189="","x",'Indicator Date'!BC189)</f>
        <v>2022</v>
      </c>
      <c r="BD189" s="225" t="n">
        <f aca="false">IF('Indicator Date'!BD189="","x",YEAR('Indicator Date'!BD189))</f>
        <v>2022</v>
      </c>
      <c r="BE189" s="225" t="n">
        <f aca="false">IF('Indicator Date'!BE189="","x",YEAR('Indicator Date'!BE189))</f>
        <v>2021</v>
      </c>
      <c r="BF189" s="225" t="n">
        <f aca="false">IF('Indicator Date'!BF189="","x",'Indicator Date'!BF189)</f>
        <v>2021</v>
      </c>
      <c r="BG189" s="225" t="n">
        <f aca="false">IF('Indicator Date'!BG189="","x",'Indicator Date'!BG189)</f>
        <v>2020</v>
      </c>
      <c r="BH189" s="225" t="n">
        <f aca="false">IF('Indicator Date'!BH189="","x",'Indicator Date'!BH189)</f>
        <v>2020</v>
      </c>
      <c r="BI189" s="225" t="n">
        <f aca="false">IF('Indicator Date'!BI189="","x",'Indicator Date'!BI189)</f>
        <v>2013</v>
      </c>
      <c r="BJ189" s="225" t="n">
        <f aca="false">IF('Indicator Date'!BJ189="","x",'Indicator Date'!BJ189)</f>
        <v>2020</v>
      </c>
      <c r="BK189" s="225" t="n">
        <f aca="false">IF('Indicator Date'!BK189="","x",'Indicator Date'!BK189)</f>
        <v>2021</v>
      </c>
      <c r="BL189" s="225" t="n">
        <f aca="false">IF('Indicator Date'!BL189="","x",'Indicator Date'!BL189)</f>
        <v>2020</v>
      </c>
      <c r="BM189" s="225" t="n">
        <f aca="false">IF('Indicator Date'!BM189="","x",'Indicator Date'!BM189)</f>
        <v>2018</v>
      </c>
      <c r="BN189" s="225" t="n">
        <f aca="false">IF('Indicator Date'!BN189="","x",'Indicator Date'!BN189)</f>
        <v>2017</v>
      </c>
      <c r="BO189" s="225" t="n">
        <f aca="false">IF('Indicator Date'!BO189="","x",'Indicator Date'!BO189)</f>
        <v>2020</v>
      </c>
      <c r="BP189" s="225" t="n">
        <f aca="false">IF('Indicator Date'!BP189="","x",'Indicator Date'!BP189)</f>
        <v>2014</v>
      </c>
      <c r="BQ189" s="225" t="n">
        <f aca="false">IF('Indicator Date'!BQ189="","x",'Indicator Date'!BQ189)</f>
        <v>2020</v>
      </c>
      <c r="BR189" s="225" t="n">
        <f aca="false">IF('Indicator Date'!BR189="","x",'Indicator Date'!BR189)</f>
        <v>2020</v>
      </c>
      <c r="BS189" s="225" t="n">
        <f aca="false">IF('Indicator Date'!BS189="","x",'Indicator Date'!BS189)</f>
        <v>2016</v>
      </c>
      <c r="BT189" s="225" t="n">
        <f aca="false">IF('Indicator Date'!BT189="","x",'Indicator Date'!BT189)</f>
        <v>2020</v>
      </c>
      <c r="BU189" s="225" t="str">
        <f aca="false">IF('Indicator Date'!BU189="","x",'Indicator Date'!BU189)</f>
        <v>x</v>
      </c>
      <c r="BV189" s="225" t="str">
        <f aca="false">IF('Indicator Date'!BV189="","x",'Indicator Date'!BV189)</f>
        <v>x</v>
      </c>
      <c r="BW189" s="225" t="n">
        <f aca="false">IF('Indicator Date'!BW189="","x",'Indicator Date'!BW189)</f>
        <v>2019</v>
      </c>
      <c r="BX189" s="225" t="n">
        <f aca="false">IF('Indicator Date'!BX189="","x",'Indicator Date'!BX189)</f>
        <v>2017</v>
      </c>
      <c r="BY189" s="225" t="n">
        <f aca="false">IF('Indicator Date'!BY189="","x",'Indicator Date'!BY189)</f>
        <v>2020</v>
      </c>
      <c r="BZ189" s="225" t="n">
        <f aca="false">IF('Indicator Date'!BZ189="","x",'Indicator Date'!BZ189)</f>
        <v>2021</v>
      </c>
      <c r="CA189" s="225" t="n">
        <f aca="false">IF('Indicator Date'!CA189="","x",'Indicator Date'!CA189)</f>
        <v>2015</v>
      </c>
    </row>
    <row r="190" customFormat="false" ht="14.5" hidden="false" customHeight="false" outlineLevel="0" collapsed="false">
      <c r="A190" s="178" t="str">
        <f aca="false">'Indicator Data'!A192</f>
        <v>Venezuela</v>
      </c>
      <c r="B190" s="220" t="str">
        <f aca="false">'Indicator Data'!B192</f>
        <v>VEN</v>
      </c>
      <c r="C190" s="225" t="n">
        <f aca="false">IF('Indicator Date'!C190="","x",'Indicator Date'!C190)</f>
        <v>2015</v>
      </c>
      <c r="D190" s="225" t="n">
        <f aca="false">IF('Indicator Date'!D190="","x",'Indicator Date'!D190)</f>
        <v>2015</v>
      </c>
      <c r="E190" s="225" t="n">
        <f aca="false">IF('Indicator Date'!E190="","x",'Indicator Date'!E190)</f>
        <v>2015</v>
      </c>
      <c r="F190" s="225" t="n">
        <f aca="false">IF('Indicator Date'!F190="","x",'Indicator Date'!F190)</f>
        <v>2015</v>
      </c>
      <c r="G190" s="225" t="n">
        <f aca="false">IF('Indicator Date'!G190="","x",'Indicator Date'!G190)</f>
        <v>2015</v>
      </c>
      <c r="H190" s="225" t="n">
        <f aca="false">IF('Indicator Date'!H190="","x",'Indicator Date'!H190)</f>
        <v>2015</v>
      </c>
      <c r="I190" s="225" t="n">
        <f aca="false">IF('Indicator Date'!I190="","x",'Indicator Date'!I190)</f>
        <v>2015</v>
      </c>
      <c r="J190" s="225" t="n">
        <f aca="false">IF('Indicator Date'!J190="","x",'Indicator Date'!J190)</f>
        <v>2021</v>
      </c>
      <c r="K190" s="225" t="n">
        <f aca="false">IF('Indicator Date'!K190="","x",'Indicator Date'!K190)</f>
        <v>2021</v>
      </c>
      <c r="L190" s="225" t="n">
        <f aca="false">IF('Indicator Date'!L190="","x",'Indicator Date'!L190)</f>
        <v>2020</v>
      </c>
      <c r="M190" s="225" t="n">
        <f aca="false">IF('Indicator Date'!M190="","x",'Indicator Date'!M190)</f>
        <v>2015</v>
      </c>
      <c r="N190" s="225" t="n">
        <f aca="false">IF('Indicator Date'!N190="","x",'Indicator Date'!N190)</f>
        <v>2015</v>
      </c>
      <c r="O190" s="225" t="n">
        <f aca="false">IF('Indicator Date'!O190="","x",'Indicator Date'!O190)</f>
        <v>2015</v>
      </c>
      <c r="P190" s="225" t="n">
        <f aca="false">IF('Indicator Date'!P190="","x",'Indicator Date'!P190)</f>
        <v>2015</v>
      </c>
      <c r="Q190" s="225" t="n">
        <f aca="false">IF('Indicator Date'!Q190="","x",'Indicator Date'!Q190)</f>
        <v>2020</v>
      </c>
      <c r="R190" s="225" t="n">
        <f aca="false">IF('Indicator Date'!R190="","x",'Indicator Date'!R190)</f>
        <v>2020</v>
      </c>
      <c r="S190" s="225" t="n">
        <f aca="false">IF('Indicator Date'!S190="","x",'Indicator Date'!S190)</f>
        <v>2020</v>
      </c>
      <c r="T190" s="225" t="n">
        <f aca="false">IF('Indicator Date'!T190="","x",'Indicator Date'!T190)</f>
        <v>2020</v>
      </c>
      <c r="U190" s="225" t="n">
        <f aca="false">IF('Indicator Date'!U190="","x",'Indicator Date'!U190)</f>
        <v>2015</v>
      </c>
      <c r="V190" s="225" t="n">
        <f aca="false">IF('Indicator Date'!V190="","x",'Indicator Date'!V190)</f>
        <v>2015</v>
      </c>
      <c r="W190" s="225" t="n">
        <f aca="false">IF('Indicator Date'!W190="","x",'Indicator Date'!W190)</f>
        <v>2015</v>
      </c>
      <c r="X190" s="225" t="n">
        <f aca="false">IF('Indicator Date'!X190="","x",'Indicator Date'!X190)</f>
        <v>2020</v>
      </c>
      <c r="Y190" s="225" t="n">
        <f aca="false">IF('Indicator Date'!Y190="","x",'Indicator Date'!Y190)</f>
        <v>2020</v>
      </c>
      <c r="Z190" s="225" t="n">
        <f aca="false">IF('Indicator Date'!Z190="","x",'Indicator Date'!Z190)</f>
        <v>2020</v>
      </c>
      <c r="AA190" s="225" t="n">
        <f aca="false">IF('Indicator Date'!AA190="","x",'Indicator Date'!AA190)</f>
        <v>2001</v>
      </c>
      <c r="AB190" s="225" t="n">
        <f aca="false">IF('Indicator Date'!AB190="","x",'Indicator Date'!AB190)</f>
        <v>2020</v>
      </c>
      <c r="AC190" s="225" t="str">
        <f aca="false">IF('Indicator Date'!AC190="","x",'Indicator Date'!AC190)</f>
        <v>x</v>
      </c>
      <c r="AD190" s="225" t="n">
        <f aca="false">IF('Indicator Date'!AD190="","x",'Indicator Date'!AD190)</f>
        <v>2018</v>
      </c>
      <c r="AE190" s="225" t="n">
        <f aca="false">IF('Indicator Date'!AE190="","x",'Indicator Date'!AE190)</f>
        <v>2020</v>
      </c>
      <c r="AF190" s="225" t="n">
        <f aca="false">IF('Indicator Date'!AF190="","x",'Indicator Date'!AF190)</f>
        <v>2018</v>
      </c>
      <c r="AG190" s="225" t="n">
        <f aca="false">IF('Indicator Date'!AG190="","x",'Indicator Date'!AG190)</f>
        <v>2020</v>
      </c>
      <c r="AH190" s="225" t="n">
        <f aca="false">IF('Indicator Date'!AH190="","x",'Indicator Date'!AH190)</f>
        <v>2022</v>
      </c>
      <c r="AI190" s="225" t="n">
        <f aca="false">IF('Indicator Date'!AI190="","x",'Indicator Date'!AI190)</f>
        <v>2021</v>
      </c>
      <c r="AJ190" s="225" t="n">
        <f aca="false">IF('Indicator Date'!AJ190="","x",'Indicator Date'!AJ190)</f>
        <v>2021</v>
      </c>
      <c r="AK190" s="225" t="n">
        <f aca="false">IF('Indicator Date'!AK190="","x",'Indicator Date'!AK190)</f>
        <v>2019</v>
      </c>
      <c r="AL190" s="225" t="str">
        <f aca="false">IF('Indicator Date'!AL190="","x",RIGHT('Indicator Date'!AL190,4))</f>
        <v>x</v>
      </c>
      <c r="AM190" s="225" t="n">
        <f aca="false">IF('Indicator Date'!AM190="","x",'Indicator Date'!AM190)</f>
        <v>2022</v>
      </c>
      <c r="AN190" s="225" t="n">
        <f aca="false">IF('Indicator Date'!AN190="","x",'Indicator Date'!AN190)</f>
        <v>2019</v>
      </c>
      <c r="AO190" s="225" t="n">
        <f aca="false">IF('Indicator Date'!AO190="","x",'Indicator Date'!AO190)</f>
        <v>2020</v>
      </c>
      <c r="AP190" s="225" t="n">
        <f aca="false">IF('Indicator Date'!AP190="","x",'Indicator Date'!AP190)</f>
        <v>2020</v>
      </c>
      <c r="AQ190" s="225" t="n">
        <f aca="false">IF('Indicator Date'!AQ190="","x",'Indicator Date'!AQ190)</f>
        <v>2014</v>
      </c>
      <c r="AR190" s="225" t="n">
        <f aca="false">IF('Indicator Date'!AR190="","x",'Indicator Date'!AR190)</f>
        <v>2020</v>
      </c>
      <c r="AS190" s="225" t="str">
        <f aca="false">IF('Indicator Date'!AS190="","x",'Indicator Date'!AS190)</f>
        <v>x</v>
      </c>
      <c r="AT190" s="225" t="n">
        <f aca="false">IF('Indicator Date'!AT190="","x",'Indicator Date'!AT190)</f>
        <v>2020</v>
      </c>
      <c r="AU190" s="225" t="n">
        <f aca="false">IF('Indicator Date'!AU190="","x",'Indicator Date'!AU190)</f>
        <v>2020</v>
      </c>
      <c r="AV190" s="225" t="n">
        <f aca="false">IF('Indicator Date'!AV190="","x",'Indicator Date'!AV190)</f>
        <v>2020</v>
      </c>
      <c r="AW190" s="225" t="n">
        <f aca="false">IF('Indicator Date'!AW190="","x",'Indicator Date'!AW190)</f>
        <v>2020</v>
      </c>
      <c r="AX190" s="225" t="n">
        <f aca="false">IF('Indicator Date'!AX190="","x",'Indicator Date'!AX190)</f>
        <v>2020</v>
      </c>
      <c r="AY190" s="225" t="n">
        <f aca="false">IF('Indicator Date'!AY190="","x",'Indicator Date'!AY190)</f>
        <v>2019</v>
      </c>
      <c r="AZ190" s="225" t="n">
        <f aca="false">IF('Indicator Date'!AZ190="","x",'Indicator Date'!AZ190)</f>
        <v>2006</v>
      </c>
      <c r="BA190" s="225" t="n">
        <f aca="false">IF('Indicator Date'!BA190="","x",'Indicator Date'!BA190)</f>
        <v>2020</v>
      </c>
      <c r="BB190" s="225" t="n">
        <f aca="false">IF('Indicator Date'!BB190="","x",'Indicator Date'!BB190)</f>
        <v>2021</v>
      </c>
      <c r="BC190" s="225" t="n">
        <f aca="false">IF('Indicator Date'!BC190="","x",'Indicator Date'!BC190)</f>
        <v>2022</v>
      </c>
      <c r="BD190" s="225" t="n">
        <f aca="false">IF('Indicator Date'!BD190="","x",YEAR('Indicator Date'!BD190))</f>
        <v>2022</v>
      </c>
      <c r="BE190" s="225" t="n">
        <f aca="false">IF('Indicator Date'!BE190="","x",YEAR('Indicator Date'!BE190))</f>
        <v>2021</v>
      </c>
      <c r="BF190" s="225" t="n">
        <f aca="false">IF('Indicator Date'!BF190="","x",'Indicator Date'!BF190)</f>
        <v>2021</v>
      </c>
      <c r="BG190" s="225" t="n">
        <f aca="false">IF('Indicator Date'!BG190="","x",'Indicator Date'!BG190)</f>
        <v>2020</v>
      </c>
      <c r="BH190" s="225" t="n">
        <f aca="false">IF('Indicator Date'!BH190="","x",'Indicator Date'!BH190)</f>
        <v>2020</v>
      </c>
      <c r="BI190" s="225" t="n">
        <f aca="false">IF('Indicator Date'!BI190="","x",'Indicator Date'!BI190)</f>
        <v>2015</v>
      </c>
      <c r="BJ190" s="225" t="n">
        <f aca="false">IF('Indicator Date'!BJ190="","x",'Indicator Date'!BJ190)</f>
        <v>2020</v>
      </c>
      <c r="BK190" s="225" t="n">
        <f aca="false">IF('Indicator Date'!BK190="","x",'Indicator Date'!BK190)</f>
        <v>2021</v>
      </c>
      <c r="BL190" s="225" t="n">
        <f aca="false">IF('Indicator Date'!BL190="","x",'Indicator Date'!BL190)</f>
        <v>2020</v>
      </c>
      <c r="BM190" s="225" t="n">
        <f aca="false">IF('Indicator Date'!BM190="","x",'Indicator Date'!BM190)</f>
        <v>2016</v>
      </c>
      <c r="BN190" s="225" t="n">
        <f aca="false">IF('Indicator Date'!BN190="","x",'Indicator Date'!BN190)</f>
        <v>2017</v>
      </c>
      <c r="BO190" s="225" t="n">
        <f aca="false">IF('Indicator Date'!BO190="","x",'Indicator Date'!BO190)</f>
        <v>2020</v>
      </c>
      <c r="BP190" s="225" t="n">
        <f aca="false">IF('Indicator Date'!BP190="","x",'Indicator Date'!BP190)</f>
        <v>2014</v>
      </c>
      <c r="BQ190" s="225" t="n">
        <f aca="false">IF('Indicator Date'!BQ190="","x",'Indicator Date'!BQ190)</f>
        <v>2020</v>
      </c>
      <c r="BR190" s="225" t="n">
        <f aca="false">IF('Indicator Date'!BR190="","x",'Indicator Date'!BR190)</f>
        <v>2020</v>
      </c>
      <c r="BS190" s="225" t="n">
        <f aca="false">IF('Indicator Date'!BS190="","x",'Indicator Date'!BS190)</f>
        <v>2001</v>
      </c>
      <c r="BT190" s="225" t="n">
        <f aca="false">IF('Indicator Date'!BT190="","x",'Indicator Date'!BT190)</f>
        <v>2020</v>
      </c>
      <c r="BU190" s="225" t="n">
        <f aca="false">IF('Indicator Date'!BU190="","x",'Indicator Date'!BU190)</f>
        <v>2020</v>
      </c>
      <c r="BV190" s="225" t="n">
        <f aca="false">IF('Indicator Date'!BV190="","x",'Indicator Date'!BV190)</f>
        <v>2016</v>
      </c>
      <c r="BW190" s="225" t="n">
        <f aca="false">IF('Indicator Date'!BW190="","x",'Indicator Date'!BW190)</f>
        <v>2019</v>
      </c>
      <c r="BX190" s="225" t="n">
        <f aca="false">IF('Indicator Date'!BX190="","x",'Indicator Date'!BX190)</f>
        <v>2017</v>
      </c>
      <c r="BY190" s="225" t="n">
        <f aca="false">IF('Indicator Date'!BY190="","x",'Indicator Date'!BY190)</f>
        <v>2014</v>
      </c>
      <c r="BZ190" s="225" t="n">
        <f aca="false">IF('Indicator Date'!BZ190="","x",'Indicator Date'!BZ190)</f>
        <v>2021</v>
      </c>
      <c r="CA190" s="225" t="n">
        <f aca="false">IF('Indicator Date'!CA190="","x",'Indicator Date'!CA190)</f>
        <v>2015</v>
      </c>
    </row>
    <row r="191" customFormat="false" ht="14.5" hidden="false" customHeight="false" outlineLevel="0" collapsed="false">
      <c r="A191" s="178" t="str">
        <f aca="false">'Indicator Data'!A193</f>
        <v>Viet Nam</v>
      </c>
      <c r="B191" s="220" t="str">
        <f aca="false">'Indicator Data'!B193</f>
        <v>VNM</v>
      </c>
      <c r="C191" s="225" t="n">
        <f aca="false">IF('Indicator Date'!C191="","x",'Indicator Date'!C191)</f>
        <v>2015</v>
      </c>
      <c r="D191" s="225" t="n">
        <f aca="false">IF('Indicator Date'!D191="","x",'Indicator Date'!D191)</f>
        <v>2015</v>
      </c>
      <c r="E191" s="225" t="n">
        <f aca="false">IF('Indicator Date'!E191="","x",'Indicator Date'!E191)</f>
        <v>2015</v>
      </c>
      <c r="F191" s="225" t="n">
        <f aca="false">IF('Indicator Date'!F191="","x",'Indicator Date'!F191)</f>
        <v>2015</v>
      </c>
      <c r="G191" s="225" t="n">
        <f aca="false">IF('Indicator Date'!G191="","x",'Indicator Date'!G191)</f>
        <v>2015</v>
      </c>
      <c r="H191" s="225" t="n">
        <f aca="false">IF('Indicator Date'!H191="","x",'Indicator Date'!H191)</f>
        <v>2015</v>
      </c>
      <c r="I191" s="225" t="n">
        <f aca="false">IF('Indicator Date'!I191="","x",'Indicator Date'!I191)</f>
        <v>2015</v>
      </c>
      <c r="J191" s="225" t="n">
        <f aca="false">IF('Indicator Date'!J191="","x",'Indicator Date'!J191)</f>
        <v>2021</v>
      </c>
      <c r="K191" s="225" t="n">
        <f aca="false">IF('Indicator Date'!K191="","x",'Indicator Date'!K191)</f>
        <v>2021</v>
      </c>
      <c r="L191" s="225" t="n">
        <f aca="false">IF('Indicator Date'!L191="","x",'Indicator Date'!L191)</f>
        <v>2020</v>
      </c>
      <c r="M191" s="225" t="n">
        <f aca="false">IF('Indicator Date'!M191="","x",'Indicator Date'!M191)</f>
        <v>2015</v>
      </c>
      <c r="N191" s="225" t="n">
        <f aca="false">IF('Indicator Date'!N191="","x",'Indicator Date'!N191)</f>
        <v>2015</v>
      </c>
      <c r="O191" s="225" t="n">
        <f aca="false">IF('Indicator Date'!O191="","x",'Indicator Date'!O191)</f>
        <v>2015</v>
      </c>
      <c r="P191" s="225" t="n">
        <f aca="false">IF('Indicator Date'!P191="","x",'Indicator Date'!P191)</f>
        <v>2015</v>
      </c>
      <c r="Q191" s="225" t="n">
        <f aca="false">IF('Indicator Date'!Q191="","x",'Indicator Date'!Q191)</f>
        <v>2020</v>
      </c>
      <c r="R191" s="225" t="n">
        <f aca="false">IF('Indicator Date'!R191="","x",'Indicator Date'!R191)</f>
        <v>2020</v>
      </c>
      <c r="S191" s="225" t="n">
        <f aca="false">IF('Indicator Date'!S191="","x",'Indicator Date'!S191)</f>
        <v>2020</v>
      </c>
      <c r="T191" s="225" t="n">
        <f aca="false">IF('Indicator Date'!T191="","x",'Indicator Date'!T191)</f>
        <v>2020</v>
      </c>
      <c r="U191" s="225" t="n">
        <f aca="false">IF('Indicator Date'!U191="","x",'Indicator Date'!U191)</f>
        <v>2015</v>
      </c>
      <c r="V191" s="225" t="n">
        <f aca="false">IF('Indicator Date'!V191="","x",'Indicator Date'!V191)</f>
        <v>2015</v>
      </c>
      <c r="W191" s="225" t="n">
        <f aca="false">IF('Indicator Date'!W191="","x",'Indicator Date'!W191)</f>
        <v>2015</v>
      </c>
      <c r="X191" s="225" t="n">
        <f aca="false">IF('Indicator Date'!X191="","x",'Indicator Date'!X191)</f>
        <v>2020</v>
      </c>
      <c r="Y191" s="225" t="n">
        <f aca="false">IF('Indicator Date'!Y191="","x",'Indicator Date'!Y191)</f>
        <v>2020</v>
      </c>
      <c r="Z191" s="225" t="n">
        <f aca="false">IF('Indicator Date'!Z191="","x",'Indicator Date'!Z191)</f>
        <v>2020</v>
      </c>
      <c r="AA191" s="225" t="n">
        <f aca="false">IF('Indicator Date'!AA191="","x",'Indicator Date'!AA191)</f>
        <v>2009</v>
      </c>
      <c r="AB191" s="225" t="n">
        <f aca="false">IF('Indicator Date'!AB191="","x",'Indicator Date'!AB191)</f>
        <v>2020</v>
      </c>
      <c r="AC191" s="225" t="n">
        <f aca="false">IF('Indicator Date'!AC191="","x",'Indicator Date'!AC191)</f>
        <v>2020</v>
      </c>
      <c r="AD191" s="225" t="n">
        <f aca="false">IF('Indicator Date'!AD191="","x",'Indicator Date'!AD191)</f>
        <v>2018</v>
      </c>
      <c r="AE191" s="225" t="n">
        <f aca="false">IF('Indicator Date'!AE191="","x",'Indicator Date'!AE191)</f>
        <v>2020</v>
      </c>
      <c r="AF191" s="225" t="n">
        <f aca="false">IF('Indicator Date'!AF191="","x",'Indicator Date'!AF191)</f>
        <v>2018</v>
      </c>
      <c r="AG191" s="225" t="n">
        <f aca="false">IF('Indicator Date'!AG191="","x",'Indicator Date'!AG191)</f>
        <v>2020</v>
      </c>
      <c r="AH191" s="225" t="n">
        <f aca="false">IF('Indicator Date'!AH191="","x",'Indicator Date'!AH191)</f>
        <v>2022</v>
      </c>
      <c r="AI191" s="225" t="n">
        <f aca="false">IF('Indicator Date'!AI191="","x",'Indicator Date'!AI191)</f>
        <v>2021</v>
      </c>
      <c r="AJ191" s="225" t="n">
        <f aca="false">IF('Indicator Date'!AJ191="","x",'Indicator Date'!AJ191)</f>
        <v>2021</v>
      </c>
      <c r="AK191" s="225" t="n">
        <f aca="false">IF('Indicator Date'!AK191="","x",'Indicator Date'!AK191)</f>
        <v>2019</v>
      </c>
      <c r="AL191" s="225" t="str">
        <f aca="false">IF('Indicator Date'!AL191="","x",RIGHT('Indicator Date'!AL191,4))</f>
        <v>2014</v>
      </c>
      <c r="AM191" s="225" t="n">
        <f aca="false">IF('Indicator Date'!AM191="","x",'Indicator Date'!AM191)</f>
        <v>2022</v>
      </c>
      <c r="AN191" s="225" t="n">
        <f aca="false">IF('Indicator Date'!AN191="","x",'Indicator Date'!AN191)</f>
        <v>2019</v>
      </c>
      <c r="AO191" s="225" t="n">
        <f aca="false">IF('Indicator Date'!AO191="","x",'Indicator Date'!AO191)</f>
        <v>2020</v>
      </c>
      <c r="AP191" s="225" t="n">
        <f aca="false">IF('Indicator Date'!AP191="","x",'Indicator Date'!AP191)</f>
        <v>2020</v>
      </c>
      <c r="AQ191" s="225" t="n">
        <f aca="false">IF('Indicator Date'!AQ191="","x",'Indicator Date'!AQ191)</f>
        <v>2020</v>
      </c>
      <c r="AR191" s="225" t="n">
        <f aca="false">IF('Indicator Date'!AR191="","x",'Indicator Date'!AR191)</f>
        <v>2020</v>
      </c>
      <c r="AS191" s="225" t="n">
        <f aca="false">IF('Indicator Date'!AS191="","x",'Indicator Date'!AS191)</f>
        <v>2020</v>
      </c>
      <c r="AT191" s="225" t="n">
        <f aca="false">IF('Indicator Date'!AT191="","x",'Indicator Date'!AT191)</f>
        <v>2020</v>
      </c>
      <c r="AU191" s="225" t="n">
        <f aca="false">IF('Indicator Date'!AU191="","x",'Indicator Date'!AU191)</f>
        <v>2020</v>
      </c>
      <c r="AV191" s="225" t="n">
        <f aca="false">IF('Indicator Date'!AV191="","x",'Indicator Date'!AV191)</f>
        <v>2020</v>
      </c>
      <c r="AW191" s="225" t="n">
        <f aca="false">IF('Indicator Date'!AW191="","x",'Indicator Date'!AW191)</f>
        <v>2020</v>
      </c>
      <c r="AX191" s="225" t="n">
        <f aca="false">IF('Indicator Date'!AX191="","x",'Indicator Date'!AX191)</f>
        <v>2020</v>
      </c>
      <c r="AY191" s="225" t="n">
        <f aca="false">IF('Indicator Date'!AY191="","x",'Indicator Date'!AY191)</f>
        <v>2019</v>
      </c>
      <c r="AZ191" s="225" t="n">
        <f aca="false">IF('Indicator Date'!AZ191="","x",'Indicator Date'!AZ191)</f>
        <v>2018</v>
      </c>
      <c r="BA191" s="225" t="n">
        <f aca="false">IF('Indicator Date'!BA191="","x",'Indicator Date'!BA191)</f>
        <v>2020</v>
      </c>
      <c r="BB191" s="225" t="n">
        <f aca="false">IF('Indicator Date'!BB191="","x",'Indicator Date'!BB191)</f>
        <v>2021</v>
      </c>
      <c r="BC191" s="225" t="n">
        <f aca="false">IF('Indicator Date'!BC191="","x",'Indicator Date'!BC191)</f>
        <v>2022</v>
      </c>
      <c r="BD191" s="225" t="n">
        <f aca="false">IF('Indicator Date'!BD191="","x",YEAR('Indicator Date'!BD191))</f>
        <v>2022</v>
      </c>
      <c r="BE191" s="225" t="n">
        <f aca="false">IF('Indicator Date'!BE191="","x",YEAR('Indicator Date'!BE191))</f>
        <v>2021</v>
      </c>
      <c r="BF191" s="225" t="n">
        <f aca="false">IF('Indicator Date'!BF191="","x",'Indicator Date'!BF191)</f>
        <v>2021</v>
      </c>
      <c r="BG191" s="225" t="n">
        <f aca="false">IF('Indicator Date'!BG191="","x",'Indicator Date'!BG191)</f>
        <v>2020</v>
      </c>
      <c r="BH191" s="225" t="n">
        <f aca="false">IF('Indicator Date'!BH191="","x",'Indicator Date'!BH191)</f>
        <v>2020</v>
      </c>
      <c r="BI191" s="225" t="n">
        <f aca="false">IF('Indicator Date'!BI191="","x",'Indicator Date'!BI191)</f>
        <v>2015</v>
      </c>
      <c r="BJ191" s="225" t="n">
        <f aca="false">IF('Indicator Date'!BJ191="","x",'Indicator Date'!BJ191)</f>
        <v>2020</v>
      </c>
      <c r="BK191" s="225" t="n">
        <f aca="false">IF('Indicator Date'!BK191="","x",'Indicator Date'!BK191)</f>
        <v>2021</v>
      </c>
      <c r="BL191" s="225" t="n">
        <f aca="false">IF('Indicator Date'!BL191="","x",'Indicator Date'!BL191)</f>
        <v>2020</v>
      </c>
      <c r="BM191" s="225" t="n">
        <f aca="false">IF('Indicator Date'!BM191="","x",'Indicator Date'!BM191)</f>
        <v>2019</v>
      </c>
      <c r="BN191" s="225" t="n">
        <f aca="false">IF('Indicator Date'!BN191="","x",'Indicator Date'!BN191)</f>
        <v>2020</v>
      </c>
      <c r="BO191" s="225" t="n">
        <f aca="false">IF('Indicator Date'!BO191="","x",'Indicator Date'!BO191)</f>
        <v>2020</v>
      </c>
      <c r="BP191" s="225" t="n">
        <f aca="false">IF('Indicator Date'!BP191="","x",'Indicator Date'!BP191)</f>
        <v>2014</v>
      </c>
      <c r="BQ191" s="225" t="n">
        <f aca="false">IF('Indicator Date'!BQ191="","x",'Indicator Date'!BQ191)</f>
        <v>2020</v>
      </c>
      <c r="BR191" s="225" t="n">
        <f aca="false">IF('Indicator Date'!BR191="","x",'Indicator Date'!BR191)</f>
        <v>2020</v>
      </c>
      <c r="BS191" s="225" t="n">
        <f aca="false">IF('Indicator Date'!BS191="","x",'Indicator Date'!BS191)</f>
        <v>2016</v>
      </c>
      <c r="BT191" s="225" t="n">
        <f aca="false">IF('Indicator Date'!BT191="","x",'Indicator Date'!BT191)</f>
        <v>2020</v>
      </c>
      <c r="BU191" s="225" t="n">
        <f aca="false">IF('Indicator Date'!BU191="","x",'Indicator Date'!BU191)</f>
        <v>2020</v>
      </c>
      <c r="BV191" s="225" t="str">
        <f aca="false">IF('Indicator Date'!BV191="","x",'Indicator Date'!BV191)</f>
        <v>x</v>
      </c>
      <c r="BW191" s="225" t="n">
        <f aca="false">IF('Indicator Date'!BW191="","x",'Indicator Date'!BW191)</f>
        <v>2019</v>
      </c>
      <c r="BX191" s="225" t="n">
        <f aca="false">IF('Indicator Date'!BX191="","x",'Indicator Date'!BX191)</f>
        <v>2017</v>
      </c>
      <c r="BY191" s="225" t="n">
        <f aca="false">IF('Indicator Date'!BY191="","x",'Indicator Date'!BY191)</f>
        <v>2020</v>
      </c>
      <c r="BZ191" s="225" t="n">
        <f aca="false">IF('Indicator Date'!BZ191="","x",'Indicator Date'!BZ191)</f>
        <v>2021</v>
      </c>
      <c r="CA191" s="225" t="n">
        <f aca="false">IF('Indicator Date'!CA191="","x",'Indicator Date'!CA191)</f>
        <v>2015</v>
      </c>
    </row>
    <row r="192" customFormat="false" ht="14.5" hidden="false" customHeight="false" outlineLevel="0" collapsed="false">
      <c r="A192" s="178" t="str">
        <f aca="false">'Indicator Data'!A194</f>
        <v>Yemen</v>
      </c>
      <c r="B192" s="220" t="str">
        <f aca="false">'Indicator Data'!B194</f>
        <v>YEM</v>
      </c>
      <c r="C192" s="225" t="n">
        <f aca="false">IF('Indicator Date'!C192="","x",'Indicator Date'!C192)</f>
        <v>2015</v>
      </c>
      <c r="D192" s="225" t="n">
        <f aca="false">IF('Indicator Date'!D192="","x",'Indicator Date'!D192)</f>
        <v>2015</v>
      </c>
      <c r="E192" s="225" t="n">
        <f aca="false">IF('Indicator Date'!E192="","x",'Indicator Date'!E192)</f>
        <v>2015</v>
      </c>
      <c r="F192" s="225" t="n">
        <f aca="false">IF('Indicator Date'!F192="","x",'Indicator Date'!F192)</f>
        <v>2015</v>
      </c>
      <c r="G192" s="225" t="n">
        <f aca="false">IF('Indicator Date'!G192="","x",'Indicator Date'!G192)</f>
        <v>2015</v>
      </c>
      <c r="H192" s="225" t="n">
        <f aca="false">IF('Indicator Date'!H192="","x",'Indicator Date'!H192)</f>
        <v>2015</v>
      </c>
      <c r="I192" s="225" t="n">
        <f aca="false">IF('Indicator Date'!I192="","x",'Indicator Date'!I192)</f>
        <v>2015</v>
      </c>
      <c r="J192" s="225" t="n">
        <f aca="false">IF('Indicator Date'!J192="","x",'Indicator Date'!J192)</f>
        <v>2021</v>
      </c>
      <c r="K192" s="225" t="n">
        <f aca="false">IF('Indicator Date'!K192="","x",'Indicator Date'!K192)</f>
        <v>2021</v>
      </c>
      <c r="L192" s="225" t="n">
        <f aca="false">IF('Indicator Date'!L192="","x",'Indicator Date'!L192)</f>
        <v>2020</v>
      </c>
      <c r="M192" s="225" t="n">
        <f aca="false">IF('Indicator Date'!M192="","x",'Indicator Date'!M192)</f>
        <v>2015</v>
      </c>
      <c r="N192" s="225" t="n">
        <f aca="false">IF('Indicator Date'!N192="","x",'Indicator Date'!N192)</f>
        <v>2015</v>
      </c>
      <c r="O192" s="225" t="n">
        <f aca="false">IF('Indicator Date'!O192="","x",'Indicator Date'!O192)</f>
        <v>2015</v>
      </c>
      <c r="P192" s="225" t="n">
        <f aca="false">IF('Indicator Date'!P192="","x",'Indicator Date'!P192)</f>
        <v>2015</v>
      </c>
      <c r="Q192" s="225" t="n">
        <f aca="false">IF('Indicator Date'!Q192="","x",'Indicator Date'!Q192)</f>
        <v>2020</v>
      </c>
      <c r="R192" s="225" t="n">
        <f aca="false">IF('Indicator Date'!R192="","x",'Indicator Date'!R192)</f>
        <v>2020</v>
      </c>
      <c r="S192" s="225" t="n">
        <f aca="false">IF('Indicator Date'!S192="","x",'Indicator Date'!S192)</f>
        <v>2020</v>
      </c>
      <c r="T192" s="225" t="n">
        <f aca="false">IF('Indicator Date'!T192="","x",'Indicator Date'!T192)</f>
        <v>2020</v>
      </c>
      <c r="U192" s="225" t="n">
        <f aca="false">IF('Indicator Date'!U192="","x",'Indicator Date'!U192)</f>
        <v>2015</v>
      </c>
      <c r="V192" s="225" t="n">
        <f aca="false">IF('Indicator Date'!V192="","x",'Indicator Date'!V192)</f>
        <v>2015</v>
      </c>
      <c r="W192" s="225" t="n">
        <f aca="false">IF('Indicator Date'!W192="","x",'Indicator Date'!W192)</f>
        <v>2015</v>
      </c>
      <c r="X192" s="225" t="n">
        <f aca="false">IF('Indicator Date'!X192="","x",'Indicator Date'!X192)</f>
        <v>2020</v>
      </c>
      <c r="Y192" s="225" t="n">
        <f aca="false">IF('Indicator Date'!Y192="","x",'Indicator Date'!Y192)</f>
        <v>2020</v>
      </c>
      <c r="Z192" s="225" t="n">
        <f aca="false">IF('Indicator Date'!Z192="","x",'Indicator Date'!Z192)</f>
        <v>2020</v>
      </c>
      <c r="AA192" s="225" t="n">
        <f aca="false">IF('Indicator Date'!AA192="","x",'Indicator Date'!AA192)</f>
        <v>2013</v>
      </c>
      <c r="AB192" s="225" t="n">
        <f aca="false">IF('Indicator Date'!AB192="","x",'Indicator Date'!AB192)</f>
        <v>2020</v>
      </c>
      <c r="AC192" s="225" t="n">
        <f aca="false">IF('Indicator Date'!AC192="","x",'Indicator Date'!AC192)</f>
        <v>2017</v>
      </c>
      <c r="AD192" s="225" t="n">
        <f aca="false">IF('Indicator Date'!AD192="","x",'Indicator Date'!AD192)</f>
        <v>2016</v>
      </c>
      <c r="AE192" s="225" t="n">
        <f aca="false">IF('Indicator Date'!AE192="","x",'Indicator Date'!AE192)</f>
        <v>2020</v>
      </c>
      <c r="AF192" s="225" t="n">
        <f aca="false">IF('Indicator Date'!AF192="","x",'Indicator Date'!AF192)</f>
        <v>2018</v>
      </c>
      <c r="AG192" s="225" t="n">
        <f aca="false">IF('Indicator Date'!AG192="","x",'Indicator Date'!AG192)</f>
        <v>2020</v>
      </c>
      <c r="AH192" s="225" t="n">
        <f aca="false">IF('Indicator Date'!AH192="","x",'Indicator Date'!AH192)</f>
        <v>2022</v>
      </c>
      <c r="AI192" s="225" t="n">
        <f aca="false">IF('Indicator Date'!AI192="","x",'Indicator Date'!AI192)</f>
        <v>2021</v>
      </c>
      <c r="AJ192" s="225" t="n">
        <f aca="false">IF('Indicator Date'!AJ192="","x",'Indicator Date'!AJ192)</f>
        <v>2021</v>
      </c>
      <c r="AK192" s="225" t="n">
        <f aca="false">IF('Indicator Date'!AK192="","x",'Indicator Date'!AK192)</f>
        <v>2019</v>
      </c>
      <c r="AL192" s="225" t="str">
        <f aca="false">IF('Indicator Date'!AL192="","x",RIGHT('Indicator Date'!AL192,4))</f>
        <v>2013</v>
      </c>
      <c r="AM192" s="225" t="n">
        <f aca="false">IF('Indicator Date'!AM192="","x",'Indicator Date'!AM192)</f>
        <v>2022</v>
      </c>
      <c r="AN192" s="225" t="n">
        <f aca="false">IF('Indicator Date'!AN192="","x",'Indicator Date'!AN192)</f>
        <v>2019</v>
      </c>
      <c r="AO192" s="225" t="n">
        <f aca="false">IF('Indicator Date'!AO192="","x",'Indicator Date'!AO192)</f>
        <v>2020</v>
      </c>
      <c r="AP192" s="225" t="n">
        <f aca="false">IF('Indicator Date'!AP192="","x",'Indicator Date'!AP192)</f>
        <v>2020</v>
      </c>
      <c r="AQ192" s="225" t="n">
        <f aca="false">IF('Indicator Date'!AQ192="","x",'Indicator Date'!AQ192)</f>
        <v>2016</v>
      </c>
      <c r="AR192" s="225" t="n">
        <f aca="false">IF('Indicator Date'!AR192="","x",'Indicator Date'!AR192)</f>
        <v>2020</v>
      </c>
      <c r="AS192" s="225" t="n">
        <f aca="false">IF('Indicator Date'!AS192="","x",'Indicator Date'!AS192)</f>
        <v>2013</v>
      </c>
      <c r="AT192" s="225" t="n">
        <f aca="false">IF('Indicator Date'!AT192="","x",'Indicator Date'!AT192)</f>
        <v>2020</v>
      </c>
      <c r="AU192" s="225" t="n">
        <f aca="false">IF('Indicator Date'!AU192="","x",'Indicator Date'!AU192)</f>
        <v>2020</v>
      </c>
      <c r="AV192" s="225" t="n">
        <f aca="false">IF('Indicator Date'!AV192="","x",'Indicator Date'!AV192)</f>
        <v>2020</v>
      </c>
      <c r="AW192" s="225" t="n">
        <f aca="false">IF('Indicator Date'!AW192="","x",'Indicator Date'!AW192)</f>
        <v>2020</v>
      </c>
      <c r="AX192" s="225" t="n">
        <f aca="false">IF('Indicator Date'!AX192="","x",'Indicator Date'!AX192)</f>
        <v>2020</v>
      </c>
      <c r="AY192" s="225" t="n">
        <f aca="false">IF('Indicator Date'!AY192="","x",'Indicator Date'!AY192)</f>
        <v>2019</v>
      </c>
      <c r="AZ192" s="225" t="n">
        <f aca="false">IF('Indicator Date'!AZ192="","x",'Indicator Date'!AZ192)</f>
        <v>2014</v>
      </c>
      <c r="BA192" s="225" t="n">
        <f aca="false">IF('Indicator Date'!BA192="","x",'Indicator Date'!BA192)</f>
        <v>2020</v>
      </c>
      <c r="BB192" s="225" t="n">
        <f aca="false">IF('Indicator Date'!BB192="","x",'Indicator Date'!BB192)</f>
        <v>2021</v>
      </c>
      <c r="BC192" s="225" t="n">
        <f aca="false">IF('Indicator Date'!BC192="","x",'Indicator Date'!BC192)</f>
        <v>2022</v>
      </c>
      <c r="BD192" s="225" t="n">
        <f aca="false">IF('Indicator Date'!BD192="","x",YEAR('Indicator Date'!BD192))</f>
        <v>2022</v>
      </c>
      <c r="BE192" s="225" t="n">
        <f aca="false">IF('Indicator Date'!BE192="","x",YEAR('Indicator Date'!BE192))</f>
        <v>2022</v>
      </c>
      <c r="BF192" s="225" t="n">
        <f aca="false">IF('Indicator Date'!BF192="","x",'Indicator Date'!BF192)</f>
        <v>2021</v>
      </c>
      <c r="BG192" s="225" t="n">
        <f aca="false">IF('Indicator Date'!BG192="","x",'Indicator Date'!BG192)</f>
        <v>2020</v>
      </c>
      <c r="BH192" s="225" t="n">
        <f aca="false">IF('Indicator Date'!BH192="","x",'Indicator Date'!BH192)</f>
        <v>2020</v>
      </c>
      <c r="BI192" s="225" t="n">
        <f aca="false">IF('Indicator Date'!BI192="","x",'Indicator Date'!BI192)</f>
        <v>2015</v>
      </c>
      <c r="BJ192" s="225" t="n">
        <f aca="false">IF('Indicator Date'!BJ192="","x",'Indicator Date'!BJ192)</f>
        <v>2020</v>
      </c>
      <c r="BK192" s="225" t="n">
        <f aca="false">IF('Indicator Date'!BK192="","x",'Indicator Date'!BK192)</f>
        <v>2021</v>
      </c>
      <c r="BL192" s="225" t="n">
        <f aca="false">IF('Indicator Date'!BL192="","x",'Indicator Date'!BL192)</f>
        <v>2020</v>
      </c>
      <c r="BM192" s="225" t="n">
        <f aca="false">IF('Indicator Date'!BM192="","x",'Indicator Date'!BM192)</f>
        <v>2004</v>
      </c>
      <c r="BN192" s="225" t="n">
        <f aca="false">IF('Indicator Date'!BN192="","x",'Indicator Date'!BN192)</f>
        <v>2017</v>
      </c>
      <c r="BO192" s="225" t="n">
        <f aca="false">IF('Indicator Date'!BO192="","x",'Indicator Date'!BO192)</f>
        <v>2020</v>
      </c>
      <c r="BP192" s="225" t="n">
        <f aca="false">IF('Indicator Date'!BP192="","x",'Indicator Date'!BP192)</f>
        <v>2014</v>
      </c>
      <c r="BQ192" s="225" t="n">
        <f aca="false">IF('Indicator Date'!BQ192="","x",'Indicator Date'!BQ192)</f>
        <v>2020</v>
      </c>
      <c r="BR192" s="225" t="n">
        <f aca="false">IF('Indicator Date'!BR192="","x",'Indicator Date'!BR192)</f>
        <v>2020</v>
      </c>
      <c r="BS192" s="225" t="n">
        <f aca="false">IF('Indicator Date'!BS192="","x",'Indicator Date'!BS192)</f>
        <v>2014</v>
      </c>
      <c r="BT192" s="225" t="n">
        <f aca="false">IF('Indicator Date'!BT192="","x",'Indicator Date'!BT192)</f>
        <v>2020</v>
      </c>
      <c r="BU192" s="225" t="n">
        <f aca="false">IF('Indicator Date'!BU192="","x",'Indicator Date'!BU192)</f>
        <v>2020</v>
      </c>
      <c r="BV192" s="225" t="n">
        <f aca="false">IF('Indicator Date'!BV192="","x",'Indicator Date'!BV192)</f>
        <v>2020</v>
      </c>
      <c r="BW192" s="225" t="n">
        <f aca="false">IF('Indicator Date'!BW192="","x",'Indicator Date'!BW192)</f>
        <v>2015</v>
      </c>
      <c r="BX192" s="225" t="n">
        <f aca="false">IF('Indicator Date'!BX192="","x",'Indicator Date'!BX192)</f>
        <v>2017</v>
      </c>
      <c r="BY192" s="225" t="n">
        <f aca="false">IF('Indicator Date'!BY192="","x",'Indicator Date'!BY192)</f>
        <v>2020</v>
      </c>
      <c r="BZ192" s="225" t="n">
        <f aca="false">IF('Indicator Date'!BZ192="","x",'Indicator Date'!BZ192)</f>
        <v>2021</v>
      </c>
      <c r="CA192" s="225" t="n">
        <f aca="false">IF('Indicator Date'!CA192="","x",'Indicator Date'!CA192)</f>
        <v>2015</v>
      </c>
    </row>
    <row r="193" customFormat="false" ht="14.5" hidden="false" customHeight="false" outlineLevel="0" collapsed="false">
      <c r="A193" s="178" t="str">
        <f aca="false">'Indicator Data'!A195</f>
        <v>Zambia</v>
      </c>
      <c r="B193" s="220" t="str">
        <f aca="false">'Indicator Data'!B195</f>
        <v>ZMB</v>
      </c>
      <c r="C193" s="225" t="n">
        <f aca="false">IF('Indicator Date'!C193="","x",'Indicator Date'!C193)</f>
        <v>2015</v>
      </c>
      <c r="D193" s="225" t="n">
        <f aca="false">IF('Indicator Date'!D193="","x",'Indicator Date'!D193)</f>
        <v>2015</v>
      </c>
      <c r="E193" s="225" t="n">
        <f aca="false">IF('Indicator Date'!E193="","x",'Indicator Date'!E193)</f>
        <v>2015</v>
      </c>
      <c r="F193" s="225" t="n">
        <f aca="false">IF('Indicator Date'!F193="","x",'Indicator Date'!F193)</f>
        <v>2015</v>
      </c>
      <c r="G193" s="225" t="n">
        <f aca="false">IF('Indicator Date'!G193="","x",'Indicator Date'!G193)</f>
        <v>2015</v>
      </c>
      <c r="H193" s="225" t="n">
        <f aca="false">IF('Indicator Date'!H193="","x",'Indicator Date'!H193)</f>
        <v>2015</v>
      </c>
      <c r="I193" s="225" t="n">
        <f aca="false">IF('Indicator Date'!I193="","x",'Indicator Date'!I193)</f>
        <v>2015</v>
      </c>
      <c r="J193" s="225" t="n">
        <f aca="false">IF('Indicator Date'!J193="","x",'Indicator Date'!J193)</f>
        <v>2021</v>
      </c>
      <c r="K193" s="225" t="n">
        <f aca="false">IF('Indicator Date'!K193="","x",'Indicator Date'!K193)</f>
        <v>2021</v>
      </c>
      <c r="L193" s="225" t="n">
        <f aca="false">IF('Indicator Date'!L193="","x",'Indicator Date'!L193)</f>
        <v>2020</v>
      </c>
      <c r="M193" s="225" t="n">
        <f aca="false">IF('Indicator Date'!M193="","x",'Indicator Date'!M193)</f>
        <v>2015</v>
      </c>
      <c r="N193" s="225" t="n">
        <f aca="false">IF('Indicator Date'!N193="","x",'Indicator Date'!N193)</f>
        <v>2015</v>
      </c>
      <c r="O193" s="225" t="n">
        <f aca="false">IF('Indicator Date'!O193="","x",'Indicator Date'!O193)</f>
        <v>2015</v>
      </c>
      <c r="P193" s="225" t="n">
        <f aca="false">IF('Indicator Date'!P193="","x",'Indicator Date'!P193)</f>
        <v>2015</v>
      </c>
      <c r="Q193" s="225" t="n">
        <f aca="false">IF('Indicator Date'!Q193="","x",'Indicator Date'!Q193)</f>
        <v>2020</v>
      </c>
      <c r="R193" s="225" t="n">
        <f aca="false">IF('Indicator Date'!R193="","x",'Indicator Date'!R193)</f>
        <v>2020</v>
      </c>
      <c r="S193" s="225" t="n">
        <f aca="false">IF('Indicator Date'!S193="","x",'Indicator Date'!S193)</f>
        <v>2020</v>
      </c>
      <c r="T193" s="225" t="n">
        <f aca="false">IF('Indicator Date'!T193="","x",'Indicator Date'!T193)</f>
        <v>2020</v>
      </c>
      <c r="U193" s="225" t="n">
        <f aca="false">IF('Indicator Date'!U193="","x",'Indicator Date'!U193)</f>
        <v>2015</v>
      </c>
      <c r="V193" s="225" t="n">
        <f aca="false">IF('Indicator Date'!V193="","x",'Indicator Date'!V193)</f>
        <v>2015</v>
      </c>
      <c r="W193" s="225" t="n">
        <f aca="false">IF('Indicator Date'!W193="","x",'Indicator Date'!W193)</f>
        <v>2015</v>
      </c>
      <c r="X193" s="225" t="n">
        <f aca="false">IF('Indicator Date'!X193="","x",'Indicator Date'!X193)</f>
        <v>2020</v>
      </c>
      <c r="Y193" s="225" t="n">
        <f aca="false">IF('Indicator Date'!Y193="","x",'Indicator Date'!Y193)</f>
        <v>2020</v>
      </c>
      <c r="Z193" s="225" t="n">
        <f aca="false">IF('Indicator Date'!Z193="","x",'Indicator Date'!Z193)</f>
        <v>2020</v>
      </c>
      <c r="AA193" s="225" t="n">
        <f aca="false">IF('Indicator Date'!AA193="","x",'Indicator Date'!AA193)</f>
        <v>2013</v>
      </c>
      <c r="AB193" s="225" t="n">
        <f aca="false">IF('Indicator Date'!AB193="","x",'Indicator Date'!AB193)</f>
        <v>2020</v>
      </c>
      <c r="AC193" s="225" t="n">
        <f aca="false">IF('Indicator Date'!AC193="","x",'Indicator Date'!AC193)</f>
        <v>2020</v>
      </c>
      <c r="AD193" s="225" t="n">
        <f aca="false">IF('Indicator Date'!AD193="","x",'Indicator Date'!AD193)</f>
        <v>2016</v>
      </c>
      <c r="AE193" s="225" t="n">
        <f aca="false">IF('Indicator Date'!AE193="","x",'Indicator Date'!AE193)</f>
        <v>2020</v>
      </c>
      <c r="AF193" s="225" t="n">
        <f aca="false">IF('Indicator Date'!AF193="","x",'Indicator Date'!AF193)</f>
        <v>2018</v>
      </c>
      <c r="AG193" s="225" t="n">
        <f aca="false">IF('Indicator Date'!AG193="","x",'Indicator Date'!AG193)</f>
        <v>2020</v>
      </c>
      <c r="AH193" s="225" t="n">
        <f aca="false">IF('Indicator Date'!AH193="","x",'Indicator Date'!AH193)</f>
        <v>2022</v>
      </c>
      <c r="AI193" s="225" t="n">
        <f aca="false">IF('Indicator Date'!AI193="","x",'Indicator Date'!AI193)</f>
        <v>2021</v>
      </c>
      <c r="AJ193" s="225" t="n">
        <f aca="false">IF('Indicator Date'!AJ193="","x",'Indicator Date'!AJ193)</f>
        <v>2021</v>
      </c>
      <c r="AK193" s="225" t="n">
        <f aca="false">IF('Indicator Date'!AK193="","x",'Indicator Date'!AK193)</f>
        <v>2019</v>
      </c>
      <c r="AL193" s="225" t="str">
        <f aca="false">IF('Indicator Date'!AL193="","x",RIGHT('Indicator Date'!AL193,4))</f>
        <v>2018</v>
      </c>
      <c r="AM193" s="225" t="n">
        <f aca="false">IF('Indicator Date'!AM193="","x",'Indicator Date'!AM193)</f>
        <v>2022</v>
      </c>
      <c r="AN193" s="225" t="n">
        <f aca="false">IF('Indicator Date'!AN193="","x",'Indicator Date'!AN193)</f>
        <v>2019</v>
      </c>
      <c r="AO193" s="225" t="n">
        <f aca="false">IF('Indicator Date'!AO193="","x",'Indicator Date'!AO193)</f>
        <v>2020</v>
      </c>
      <c r="AP193" s="225" t="n">
        <f aca="false">IF('Indicator Date'!AP193="","x",'Indicator Date'!AP193)</f>
        <v>2020</v>
      </c>
      <c r="AQ193" s="225" t="n">
        <f aca="false">IF('Indicator Date'!AQ193="","x",'Indicator Date'!AQ193)</f>
        <v>2020</v>
      </c>
      <c r="AR193" s="225" t="n">
        <f aca="false">IF('Indicator Date'!AR193="","x",'Indicator Date'!AR193)</f>
        <v>2020</v>
      </c>
      <c r="AS193" s="225" t="n">
        <f aca="false">IF('Indicator Date'!AS193="","x",'Indicator Date'!AS193)</f>
        <v>2018</v>
      </c>
      <c r="AT193" s="225" t="n">
        <f aca="false">IF('Indicator Date'!AT193="","x",'Indicator Date'!AT193)</f>
        <v>2020</v>
      </c>
      <c r="AU193" s="225" t="n">
        <f aca="false">IF('Indicator Date'!AU193="","x",'Indicator Date'!AU193)</f>
        <v>2020</v>
      </c>
      <c r="AV193" s="225" t="n">
        <f aca="false">IF('Indicator Date'!AV193="","x",'Indicator Date'!AV193)</f>
        <v>2020</v>
      </c>
      <c r="AW193" s="225" t="n">
        <f aca="false">IF('Indicator Date'!AW193="","x",'Indicator Date'!AW193)</f>
        <v>2020</v>
      </c>
      <c r="AX193" s="225" t="n">
        <f aca="false">IF('Indicator Date'!AX193="","x",'Indicator Date'!AX193)</f>
        <v>2020</v>
      </c>
      <c r="AY193" s="225" t="n">
        <f aca="false">IF('Indicator Date'!AY193="","x",'Indicator Date'!AY193)</f>
        <v>2019</v>
      </c>
      <c r="AZ193" s="225" t="n">
        <f aca="false">IF('Indicator Date'!AZ193="","x",'Indicator Date'!AZ193)</f>
        <v>2015</v>
      </c>
      <c r="BA193" s="225" t="n">
        <f aca="false">IF('Indicator Date'!BA193="","x",'Indicator Date'!BA193)</f>
        <v>2020</v>
      </c>
      <c r="BB193" s="225" t="n">
        <f aca="false">IF('Indicator Date'!BB193="","x",'Indicator Date'!BB193)</f>
        <v>2021</v>
      </c>
      <c r="BC193" s="225" t="n">
        <f aca="false">IF('Indicator Date'!BC193="","x",'Indicator Date'!BC193)</f>
        <v>2022</v>
      </c>
      <c r="BD193" s="225" t="n">
        <f aca="false">IF('Indicator Date'!BD193="","x",YEAR('Indicator Date'!BD193))</f>
        <v>2022</v>
      </c>
      <c r="BE193" s="225" t="n">
        <f aca="false">IF('Indicator Date'!BE193="","x",YEAR('Indicator Date'!BE193))</f>
        <v>2022</v>
      </c>
      <c r="BF193" s="225" t="n">
        <f aca="false">IF('Indicator Date'!BF193="","x",'Indicator Date'!BF193)</f>
        <v>2021</v>
      </c>
      <c r="BG193" s="225" t="n">
        <f aca="false">IF('Indicator Date'!BG193="","x",'Indicator Date'!BG193)</f>
        <v>2020</v>
      </c>
      <c r="BH193" s="225" t="n">
        <f aca="false">IF('Indicator Date'!BH193="","x",'Indicator Date'!BH193)</f>
        <v>2020</v>
      </c>
      <c r="BI193" s="225" t="n">
        <f aca="false">IF('Indicator Date'!BI193="","x",'Indicator Date'!BI193)</f>
        <v>2013</v>
      </c>
      <c r="BJ193" s="225" t="n">
        <f aca="false">IF('Indicator Date'!BJ193="","x",'Indicator Date'!BJ193)</f>
        <v>2020</v>
      </c>
      <c r="BK193" s="225" t="n">
        <f aca="false">IF('Indicator Date'!BK193="","x",'Indicator Date'!BK193)</f>
        <v>2021</v>
      </c>
      <c r="BL193" s="225" t="n">
        <f aca="false">IF('Indicator Date'!BL193="","x",'Indicator Date'!BL193)</f>
        <v>2020</v>
      </c>
      <c r="BM193" s="225" t="n">
        <f aca="false">IF('Indicator Date'!BM193="","x",'Indicator Date'!BM193)</f>
        <v>2018</v>
      </c>
      <c r="BN193" s="225" t="n">
        <f aca="false">IF('Indicator Date'!BN193="","x",'Indicator Date'!BN193)</f>
        <v>2020</v>
      </c>
      <c r="BO193" s="225" t="n">
        <f aca="false">IF('Indicator Date'!BO193="","x",'Indicator Date'!BO193)</f>
        <v>2020</v>
      </c>
      <c r="BP193" s="225" t="n">
        <f aca="false">IF('Indicator Date'!BP193="","x",'Indicator Date'!BP193)</f>
        <v>2014</v>
      </c>
      <c r="BQ193" s="225" t="n">
        <f aca="false">IF('Indicator Date'!BQ193="","x",'Indicator Date'!BQ193)</f>
        <v>2020</v>
      </c>
      <c r="BR193" s="225" t="n">
        <f aca="false">IF('Indicator Date'!BR193="","x",'Indicator Date'!BR193)</f>
        <v>2020</v>
      </c>
      <c r="BS193" s="225" t="n">
        <f aca="false">IF('Indicator Date'!BS193="","x",'Indicator Date'!BS193)</f>
        <v>2016</v>
      </c>
      <c r="BT193" s="225" t="n">
        <f aca="false">IF('Indicator Date'!BT193="","x",'Indicator Date'!BT193)</f>
        <v>2020</v>
      </c>
      <c r="BU193" s="225" t="n">
        <f aca="false">IF('Indicator Date'!BU193="","x",'Indicator Date'!BU193)</f>
        <v>2020</v>
      </c>
      <c r="BV193" s="225" t="n">
        <f aca="false">IF('Indicator Date'!BV193="","x",'Indicator Date'!BV193)</f>
        <v>2020</v>
      </c>
      <c r="BW193" s="225" t="n">
        <f aca="false">IF('Indicator Date'!BW193="","x",'Indicator Date'!BW193)</f>
        <v>2019</v>
      </c>
      <c r="BX193" s="225" t="n">
        <f aca="false">IF('Indicator Date'!BX193="","x",'Indicator Date'!BX193)</f>
        <v>2017</v>
      </c>
      <c r="BY193" s="225" t="n">
        <f aca="false">IF('Indicator Date'!BY193="","x",'Indicator Date'!BY193)</f>
        <v>2020</v>
      </c>
      <c r="BZ193" s="225" t="n">
        <f aca="false">IF('Indicator Date'!BZ193="","x",'Indicator Date'!BZ193)</f>
        <v>2021</v>
      </c>
      <c r="CA193" s="225" t="n">
        <f aca="false">IF('Indicator Date'!CA193="","x",'Indicator Date'!CA193)</f>
        <v>2015</v>
      </c>
    </row>
    <row r="194" customFormat="false" ht="14.5" hidden="false" customHeight="false" outlineLevel="0" collapsed="false">
      <c r="A194" s="178" t="str">
        <f aca="false">'Indicator Data'!A196</f>
        <v>Zimbabwe</v>
      </c>
      <c r="B194" s="220" t="str">
        <f aca="false">'Indicator Data'!B196</f>
        <v>ZWE</v>
      </c>
      <c r="C194" s="225" t="n">
        <f aca="false">IF('Indicator Date'!C194="","x",'Indicator Date'!C194)</f>
        <v>2015</v>
      </c>
      <c r="D194" s="225" t="n">
        <f aca="false">IF('Indicator Date'!D194="","x",'Indicator Date'!D194)</f>
        <v>2015</v>
      </c>
      <c r="E194" s="225" t="n">
        <f aca="false">IF('Indicator Date'!E194="","x",'Indicator Date'!E194)</f>
        <v>2015</v>
      </c>
      <c r="F194" s="225" t="n">
        <f aca="false">IF('Indicator Date'!F194="","x",'Indicator Date'!F194)</f>
        <v>2015</v>
      </c>
      <c r="G194" s="225" t="n">
        <f aca="false">IF('Indicator Date'!G194="","x",'Indicator Date'!G194)</f>
        <v>2015</v>
      </c>
      <c r="H194" s="225" t="n">
        <f aca="false">IF('Indicator Date'!H194="","x",'Indicator Date'!H194)</f>
        <v>2015</v>
      </c>
      <c r="I194" s="225" t="n">
        <f aca="false">IF('Indicator Date'!I194="","x",'Indicator Date'!I194)</f>
        <v>2015</v>
      </c>
      <c r="J194" s="225" t="n">
        <f aca="false">IF('Indicator Date'!J194="","x",'Indicator Date'!J194)</f>
        <v>2021</v>
      </c>
      <c r="K194" s="225" t="n">
        <f aca="false">IF('Indicator Date'!K194="","x",'Indicator Date'!K194)</f>
        <v>2021</v>
      </c>
      <c r="L194" s="225" t="n">
        <f aca="false">IF('Indicator Date'!L194="","x",'Indicator Date'!L194)</f>
        <v>2020</v>
      </c>
      <c r="M194" s="225" t="n">
        <f aca="false">IF('Indicator Date'!M194="","x",'Indicator Date'!M194)</f>
        <v>2015</v>
      </c>
      <c r="N194" s="225" t="n">
        <f aca="false">IF('Indicator Date'!N194="","x",'Indicator Date'!N194)</f>
        <v>2015</v>
      </c>
      <c r="O194" s="225" t="n">
        <f aca="false">IF('Indicator Date'!O194="","x",'Indicator Date'!O194)</f>
        <v>2015</v>
      </c>
      <c r="P194" s="225" t="n">
        <f aca="false">IF('Indicator Date'!P194="","x",'Indicator Date'!P194)</f>
        <v>2015</v>
      </c>
      <c r="Q194" s="225" t="n">
        <f aca="false">IF('Indicator Date'!Q194="","x",'Indicator Date'!Q194)</f>
        <v>2020</v>
      </c>
      <c r="R194" s="225" t="n">
        <f aca="false">IF('Indicator Date'!R194="","x",'Indicator Date'!R194)</f>
        <v>2020</v>
      </c>
      <c r="S194" s="225" t="n">
        <f aca="false">IF('Indicator Date'!S194="","x",'Indicator Date'!S194)</f>
        <v>2020</v>
      </c>
      <c r="T194" s="225" t="n">
        <f aca="false">IF('Indicator Date'!T194="","x",'Indicator Date'!T194)</f>
        <v>2020</v>
      </c>
      <c r="U194" s="225" t="n">
        <f aca="false">IF('Indicator Date'!U194="","x",'Indicator Date'!U194)</f>
        <v>2015</v>
      </c>
      <c r="V194" s="225" t="n">
        <f aca="false">IF('Indicator Date'!V194="","x",'Indicator Date'!V194)</f>
        <v>2015</v>
      </c>
      <c r="W194" s="225" t="n">
        <f aca="false">IF('Indicator Date'!W194="","x",'Indicator Date'!W194)</f>
        <v>2015</v>
      </c>
      <c r="X194" s="225" t="n">
        <f aca="false">IF('Indicator Date'!X194="","x",'Indicator Date'!X194)</f>
        <v>2020</v>
      </c>
      <c r="Y194" s="225" t="n">
        <f aca="false">IF('Indicator Date'!Y194="","x",'Indicator Date'!Y194)</f>
        <v>2020</v>
      </c>
      <c r="Z194" s="225" t="n">
        <f aca="false">IF('Indicator Date'!Z194="","x",'Indicator Date'!Z194)</f>
        <v>2020</v>
      </c>
      <c r="AA194" s="225" t="n">
        <f aca="false">IF('Indicator Date'!AA194="","x",'Indicator Date'!AA194)</f>
        <v>2015</v>
      </c>
      <c r="AB194" s="225" t="n">
        <f aca="false">IF('Indicator Date'!AB194="","x",'Indicator Date'!AB194)</f>
        <v>2020</v>
      </c>
      <c r="AC194" s="225" t="n">
        <f aca="false">IF('Indicator Date'!AC194="","x",'Indicator Date'!AC194)</f>
        <v>2020</v>
      </c>
      <c r="AD194" s="225" t="n">
        <f aca="false">IF('Indicator Date'!AD194="","x",'Indicator Date'!AD194)</f>
        <v>2018</v>
      </c>
      <c r="AE194" s="225" t="n">
        <f aca="false">IF('Indicator Date'!AE194="","x",'Indicator Date'!AE194)</f>
        <v>2020</v>
      </c>
      <c r="AF194" s="225" t="n">
        <f aca="false">IF('Indicator Date'!AF194="","x",'Indicator Date'!AF194)</f>
        <v>2018</v>
      </c>
      <c r="AG194" s="225" t="n">
        <f aca="false">IF('Indicator Date'!AG194="","x",'Indicator Date'!AG194)</f>
        <v>2020</v>
      </c>
      <c r="AH194" s="225" t="n">
        <f aca="false">IF('Indicator Date'!AH194="","x",'Indicator Date'!AH194)</f>
        <v>2022</v>
      </c>
      <c r="AI194" s="225" t="n">
        <f aca="false">IF('Indicator Date'!AI194="","x",'Indicator Date'!AI194)</f>
        <v>2021</v>
      </c>
      <c r="AJ194" s="225" t="n">
        <f aca="false">IF('Indicator Date'!AJ194="","x",'Indicator Date'!AJ194)</f>
        <v>2021</v>
      </c>
      <c r="AK194" s="225" t="n">
        <f aca="false">IF('Indicator Date'!AK194="","x",'Indicator Date'!AK194)</f>
        <v>2019</v>
      </c>
      <c r="AL194" s="225" t="str">
        <f aca="false">IF('Indicator Date'!AL194="","x",RIGHT('Indicator Date'!AL194,4))</f>
        <v>2019</v>
      </c>
      <c r="AM194" s="225" t="n">
        <f aca="false">IF('Indicator Date'!AM194="","x",'Indicator Date'!AM194)</f>
        <v>2022</v>
      </c>
      <c r="AN194" s="225" t="n">
        <f aca="false">IF('Indicator Date'!AN194="","x",'Indicator Date'!AN194)</f>
        <v>2019</v>
      </c>
      <c r="AO194" s="225" t="n">
        <f aca="false">IF('Indicator Date'!AO194="","x",'Indicator Date'!AO194)</f>
        <v>2020</v>
      </c>
      <c r="AP194" s="225" t="n">
        <f aca="false">IF('Indicator Date'!AP194="","x",'Indicator Date'!AP194)</f>
        <v>2020</v>
      </c>
      <c r="AQ194" s="225" t="n">
        <f aca="false">IF('Indicator Date'!AQ194="","x",'Indicator Date'!AQ194)</f>
        <v>2020</v>
      </c>
      <c r="AR194" s="225" t="n">
        <f aca="false">IF('Indicator Date'!AR194="","x",'Indicator Date'!AR194)</f>
        <v>2020</v>
      </c>
      <c r="AS194" s="225" t="n">
        <f aca="false">IF('Indicator Date'!AS194="","x",'Indicator Date'!AS194)</f>
        <v>2019</v>
      </c>
      <c r="AT194" s="225" t="n">
        <f aca="false">IF('Indicator Date'!AT194="","x",'Indicator Date'!AT194)</f>
        <v>2020</v>
      </c>
      <c r="AU194" s="225" t="n">
        <f aca="false">IF('Indicator Date'!AU194="","x",'Indicator Date'!AU194)</f>
        <v>2020</v>
      </c>
      <c r="AV194" s="225" t="n">
        <f aca="false">IF('Indicator Date'!AV194="","x",'Indicator Date'!AV194)</f>
        <v>2020</v>
      </c>
      <c r="AW194" s="225" t="n">
        <f aca="false">IF('Indicator Date'!AW194="","x",'Indicator Date'!AW194)</f>
        <v>2020</v>
      </c>
      <c r="AX194" s="225" t="n">
        <f aca="false">IF('Indicator Date'!AX194="","x",'Indicator Date'!AX194)</f>
        <v>2020</v>
      </c>
      <c r="AY194" s="225" t="n">
        <f aca="false">IF('Indicator Date'!AY194="","x",'Indicator Date'!AY194)</f>
        <v>2019</v>
      </c>
      <c r="AZ194" s="225" t="n">
        <f aca="false">IF('Indicator Date'!AZ194="","x",'Indicator Date'!AZ194)</f>
        <v>2019</v>
      </c>
      <c r="BA194" s="225" t="n">
        <f aca="false">IF('Indicator Date'!BA194="","x",'Indicator Date'!BA194)</f>
        <v>2020</v>
      </c>
      <c r="BB194" s="225" t="n">
        <f aca="false">IF('Indicator Date'!BB194="","x",'Indicator Date'!BB194)</f>
        <v>2021</v>
      </c>
      <c r="BC194" s="225" t="n">
        <f aca="false">IF('Indicator Date'!BC194="","x",'Indicator Date'!BC194)</f>
        <v>2022</v>
      </c>
      <c r="BD194" s="225" t="n">
        <f aca="false">IF('Indicator Date'!BD194="","x",YEAR('Indicator Date'!BD194))</f>
        <v>2021</v>
      </c>
      <c r="BE194" s="225" t="n">
        <f aca="false">IF('Indicator Date'!BE194="","x",YEAR('Indicator Date'!BE194))</f>
        <v>2022</v>
      </c>
      <c r="BF194" s="225" t="n">
        <f aca="false">IF('Indicator Date'!BF194="","x",'Indicator Date'!BF194)</f>
        <v>2021</v>
      </c>
      <c r="BG194" s="225" t="n">
        <f aca="false">IF('Indicator Date'!BG194="","x",'Indicator Date'!BG194)</f>
        <v>2020</v>
      </c>
      <c r="BH194" s="225" t="n">
        <f aca="false">IF('Indicator Date'!BH194="","x",'Indicator Date'!BH194)</f>
        <v>2020</v>
      </c>
      <c r="BI194" s="225" t="n">
        <f aca="false">IF('Indicator Date'!BI194="","x",'Indicator Date'!BI194)</f>
        <v>2015</v>
      </c>
      <c r="BJ194" s="225" t="n">
        <f aca="false">IF('Indicator Date'!BJ194="","x",'Indicator Date'!BJ194)</f>
        <v>2020</v>
      </c>
      <c r="BK194" s="225" t="n">
        <f aca="false">IF('Indicator Date'!BK194="","x",'Indicator Date'!BK194)</f>
        <v>2021</v>
      </c>
      <c r="BL194" s="225" t="n">
        <f aca="false">IF('Indicator Date'!BL194="","x",'Indicator Date'!BL194)</f>
        <v>2020</v>
      </c>
      <c r="BM194" s="225" t="n">
        <f aca="false">IF('Indicator Date'!BM194="","x",'Indicator Date'!BM194)</f>
        <v>2014</v>
      </c>
      <c r="BN194" s="225" t="n">
        <f aca="false">IF('Indicator Date'!BN194="","x",'Indicator Date'!BN194)</f>
        <v>2020</v>
      </c>
      <c r="BO194" s="225" t="n">
        <f aca="false">IF('Indicator Date'!BO194="","x",'Indicator Date'!BO194)</f>
        <v>2020</v>
      </c>
      <c r="BP194" s="225" t="n">
        <f aca="false">IF('Indicator Date'!BP194="","x",'Indicator Date'!BP194)</f>
        <v>2014</v>
      </c>
      <c r="BQ194" s="225" t="n">
        <f aca="false">IF('Indicator Date'!BQ194="","x",'Indicator Date'!BQ194)</f>
        <v>2020</v>
      </c>
      <c r="BR194" s="225" t="n">
        <f aca="false">IF('Indicator Date'!BR194="","x",'Indicator Date'!BR194)</f>
        <v>2020</v>
      </c>
      <c r="BS194" s="225" t="n">
        <f aca="false">IF('Indicator Date'!BS194="","x",'Indicator Date'!BS194)</f>
        <v>2014</v>
      </c>
      <c r="BT194" s="225" t="n">
        <f aca="false">IF('Indicator Date'!BT194="","x",'Indicator Date'!BT194)</f>
        <v>2020</v>
      </c>
      <c r="BU194" s="225" t="n">
        <f aca="false">IF('Indicator Date'!BU194="","x",'Indicator Date'!BU194)</f>
        <v>2020</v>
      </c>
      <c r="BV194" s="225" t="n">
        <f aca="false">IF('Indicator Date'!BV194="","x",'Indicator Date'!BV194)</f>
        <v>2020</v>
      </c>
      <c r="BW194" s="225" t="n">
        <f aca="false">IF('Indicator Date'!BW194="","x",'Indicator Date'!BW194)</f>
        <v>2019</v>
      </c>
      <c r="BX194" s="225" t="n">
        <f aca="false">IF('Indicator Date'!BX194="","x",'Indicator Date'!BX194)</f>
        <v>2017</v>
      </c>
      <c r="BY194" s="225" t="n">
        <f aca="false">IF('Indicator Date'!BY194="","x",'Indicator Date'!BY194)</f>
        <v>2020</v>
      </c>
      <c r="BZ194" s="225" t="n">
        <f aca="false">IF('Indicator Date'!BZ194="","x",'Indicator Date'!BZ194)</f>
        <v>2021</v>
      </c>
      <c r="CA194" s="225" t="n">
        <f aca="false">IF('Indicator Date'!CA194="","x",'Indicator Date'!CA194)</f>
        <v>2015</v>
      </c>
    </row>
  </sheetData>
  <mergeCells count="1">
    <mergeCell ref="AX1:CA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B19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1" ySplit="2" topLeftCell="AD101" activePane="bottomRight" state="frozen"/>
      <selection pane="topLeft" activeCell="A1" activeCellId="0" sqref="A1"/>
      <selection pane="topRight" activeCell="AD1" activeCellId="0" sqref="AD1"/>
      <selection pane="bottomLeft" activeCell="A101" activeCellId="0" sqref="A101"/>
      <selection pane="bottomRight" activeCell="CB177" activeCellId="0" sqref="CB177"/>
    </sheetView>
  </sheetViews>
  <sheetFormatPr defaultColWidth="8.5390625" defaultRowHeight="14.5" zeroHeight="false" outlineLevelRow="0" outlineLevelCol="0"/>
  <cols>
    <col collapsed="false" customWidth="true" hidden="false" outlineLevel="0" max="3" min="2" style="0" width="5.54"/>
    <col collapsed="false" customWidth="true" hidden="false" outlineLevel="0" max="8" min="4" style="0" width="5"/>
    <col collapsed="false" customWidth="true" hidden="false" outlineLevel="0" max="9" min="9" style="0" width="4.54"/>
    <col collapsed="false" customWidth="true" hidden="false" outlineLevel="0" max="21" min="10" style="0" width="5"/>
    <col collapsed="false" customWidth="true" hidden="false" outlineLevel="0" max="22" min="22" style="0" width="4.64"/>
    <col collapsed="false" customWidth="true" hidden="false" outlineLevel="0" max="31" min="23" style="0" width="5"/>
    <col collapsed="false" customWidth="true" hidden="false" outlineLevel="0" max="32" min="32" style="0" width="5.91"/>
    <col collapsed="false" customWidth="true" hidden="false" outlineLevel="0" max="55" min="33" style="0" width="5"/>
    <col collapsed="false" customWidth="true" hidden="false" outlineLevel="0" max="56" min="56" style="0" width="8.36"/>
    <col collapsed="false" customWidth="true" hidden="false" outlineLevel="0" max="75" min="57" style="0" width="5"/>
  </cols>
  <sheetData>
    <row r="1" customFormat="false" ht="409.5" hidden="false" customHeight="false" outlineLevel="0" collapsed="false">
      <c r="A1" s="0" t="s">
        <v>63</v>
      </c>
      <c r="B1" s="229" t="str">
        <f aca="false">'Indicator Data'!C2</f>
        <v>Physical exposure to earthquake MMI VI</v>
      </c>
      <c r="C1" s="229" t="str">
        <f aca="false">'Indicator Data'!D2</f>
        <v>Physical exposure to earthquake MMI VIII</v>
      </c>
      <c r="D1" s="229" t="str">
        <f aca="false">'Indicator Data'!E2</f>
        <v>Annual Expected Exposed People to Floods</v>
      </c>
      <c r="E1" s="229" t="str">
        <f aca="false">'Indicator Data'!F2</f>
        <v>Annual Expected Exposed People to Tsunamis</v>
      </c>
      <c r="F1" s="229" t="str">
        <f aca="false">'Indicator Data'!G2</f>
        <v>Annual Expected Exposed People to Cyclone's Wind SS1</v>
      </c>
      <c r="G1" s="229" t="str">
        <f aca="false">'Indicator Data'!H2</f>
        <v>Annual Expected Exposed People to Cyclone's Wind SS3</v>
      </c>
      <c r="H1" s="229" t="str">
        <f aca="false">'Indicator Data'!I2</f>
        <v>Annual Expected Exposed People to Cyclone Surge</v>
      </c>
      <c r="I1" s="229" t="str">
        <f aca="false">'Indicator Data'!J2</f>
        <v>Total affected by Drought</v>
      </c>
      <c r="J1" s="229" t="str">
        <f aca="false">'Indicator Data'!K2</f>
        <v>Frequency of Drought events</v>
      </c>
      <c r="K1" s="229" t="str">
        <f aca="false">'Indicator Data'!L2</f>
        <v>Agriculture Drought probability</v>
      </c>
      <c r="L1" s="229" t="str">
        <f aca="false">'Indicator Data'!M2</f>
        <v>Population exposed to CCHF (zoonoses)</v>
      </c>
      <c r="M1" s="229" t="str">
        <f aca="false">'Indicator Data'!N2</f>
        <v>Population exposed to EVD (zoonoses)</v>
      </c>
      <c r="N1" s="229" t="str">
        <f aca="false">'Indicator Data'!O2</f>
        <v>Population exposed to Lassa Fever (zoonoses)</v>
      </c>
      <c r="O1" s="229" t="str">
        <f aca="false">'Indicator Data'!P2</f>
        <v>Population exposed to MVD (zoonoses)</v>
      </c>
      <c r="P1" s="229" t="str">
        <f aca="false">'Indicator Data'!Q2</f>
        <v>Populations at risk of Plasmodium vivax malaria (vector borne)</v>
      </c>
      <c r="Q1" s="229" t="str">
        <f aca="false">'Indicator Data'!R2</f>
        <v>% of Populations at risk of Plasmodium vivax malaria (vector borne)</v>
      </c>
      <c r="R1" s="229" t="str">
        <f aca="false">'Indicator Data'!S2</f>
        <v>Populations at risk of Plasmodium falciparum malaria (vector borne)</v>
      </c>
      <c r="S1" s="229" t="str">
        <f aca="false">'Indicator Data'!T2</f>
        <v>% of Populations at risk of Plasmodium falciparum malaria (vector borne)</v>
      </c>
      <c r="T1" s="229" t="str">
        <f aca="false">'Indicator Data'!U2</f>
        <v>Population exposed to Zika (vector borne)</v>
      </c>
      <c r="U1" s="229" t="str">
        <f aca="false">'Indicator Data'!V2</f>
        <v>Population at Risk to Aedes (vector borne)</v>
      </c>
      <c r="V1" s="229" t="str">
        <f aca="false">'Indicator Data'!W2</f>
        <v>Population exposed to Dengue (vector borne)</v>
      </c>
      <c r="W1" s="229" t="str">
        <f aca="false">'Indicator Data'!X2</f>
        <v>Population density (people per sq. km of land area)</v>
      </c>
      <c r="X1" s="229" t="str">
        <f aca="false">'Indicator Data'!Y2</f>
        <v>Urban population growth (annual %)</v>
      </c>
      <c r="Y1" s="229" t="str">
        <f aca="false">'Indicator Data'!Z2</f>
        <v>Population living in urban areas (%)</v>
      </c>
      <c r="Z1" s="229" t="str">
        <f aca="false">'Indicator Data'!AA2</f>
        <v>Household size</v>
      </c>
      <c r="AA1" s="229" t="str">
        <f aca="false">'Indicator Data'!AB2</f>
        <v>People practicing open defecation (% of population)</v>
      </c>
      <c r="AB1" s="229" t="str">
        <f aca="false">'Indicator Data'!AC2</f>
        <v>People with basic handwashing facilities including soap and water (% of population)</v>
      </c>
      <c r="AC1" s="229" t="str">
        <f aca="false">'Indicator Data'!AD2</f>
        <v>Number of vets</v>
      </c>
      <c r="AD1" s="229" t="str">
        <f aca="false">'Indicator Data'!AE2</f>
        <v>IHR capacity score: Food safety</v>
      </c>
      <c r="AE1" s="229" t="str">
        <f aca="false">'Indicator Data'!AF2</f>
        <v>Population living in slums (% of urban population)</v>
      </c>
      <c r="AF1" s="229" t="str">
        <f aca="false">'Indicator Data'!AG2</f>
        <v>Children under 5 (% of population)</v>
      </c>
      <c r="AG1" s="229" t="str">
        <f aca="false">'Indicator Data'!AH2</f>
        <v>GCRI Internal Conflict probability</v>
      </c>
      <c r="AH1" s="229" t="str">
        <f aca="false">'Indicator Data'!AI2</f>
        <v>National Power Conflict Intensity (Highly Violent)</v>
      </c>
      <c r="AI1" s="229" t="str">
        <f aca="false">'Indicator Data'!AJ2</f>
        <v>Subnational Conflict Intensity (Highly Violent)</v>
      </c>
      <c r="AJ1" s="229" t="str">
        <f aca="false">'Indicator Data'!AK2</f>
        <v>Human Development Index</v>
      </c>
      <c r="AK1" s="229" t="str">
        <f aca="false">'Indicator Data'!AL2</f>
        <v>Multidimensional Poverty Index</v>
      </c>
      <c r="AL1" s="229" t="str">
        <f aca="false">'Indicator Data'!AM2</f>
        <v>Humanitarian Aid (FTS)</v>
      </c>
      <c r="AM1" s="229" t="str">
        <f aca="false">'Indicator Data'!AN2</f>
        <v>Development Aid (ODA)</v>
      </c>
      <c r="AN1" s="229" t="str">
        <f aca="false">'Indicator Data'!AO2</f>
        <v>Development Aid (ODA)</v>
      </c>
      <c r="AO1" s="229" t="str">
        <f aca="false">'Indicator Data'!AP2</f>
        <v>Net ODA received (% of GNI)</v>
      </c>
      <c r="AP1" s="229" t="str">
        <f aca="false">'Indicator Data'!AQ2</f>
        <v>Volume of remittances (in USD) as a proportion of total GDP (%)</v>
      </c>
      <c r="AQ1" s="229" t="str">
        <f aca="false">'Indicator Data'!AR2</f>
        <v>Mortality rate, under-5</v>
      </c>
      <c r="AR1" s="229" t="str">
        <f aca="false">'Indicator Data'!AS2</f>
        <v>U5 Under weight</v>
      </c>
      <c r="AS1" s="229" t="str">
        <f aca="false">'Indicator Data'!AT2</f>
        <v>Incidence of Tuberculosis</v>
      </c>
      <c r="AT1" s="229" t="str">
        <f aca="false">'Indicator Data'!AU2</f>
        <v>Estimated number of people living with HIV - Adult (&gt;15) rate</v>
      </c>
      <c r="AU1" s="229" t="str">
        <f aca="false">'Indicator Data'!AV2</f>
        <v>Incidence of HIV (per 1,000 uninfected population ages 15-49)</v>
      </c>
      <c r="AV1" s="229" t="str">
        <f aca="false">'Indicator Data'!AW2</f>
        <v>Malaria incidence per 1,000 population at risk</v>
      </c>
      <c r="AW1" s="229" t="str">
        <f aca="false">'Indicator Data'!AX2</f>
        <v>Number of people requiring interventions against neglected tropical diseases</v>
      </c>
      <c r="AX1" s="229" t="str">
        <f aca="false">'Indicator Data'!AY2</f>
        <v>Gender Inequality Index</v>
      </c>
      <c r="AY1" s="229" t="str">
        <f aca="false">'Indicator Data'!AZ2</f>
        <v>Income Gini coefficient</v>
      </c>
      <c r="AZ1" s="229" t="str">
        <f aca="false">'Indicator Data'!BA2</f>
        <v>People affected by Natural Disasters</v>
      </c>
      <c r="BA1" s="229" t="str">
        <f aca="false">'Indicator Data'!BB2</f>
        <v>People affected by Natural Disasters</v>
      </c>
      <c r="BB1" s="229" t="str">
        <f aca="false">'Indicator Data'!BC2</f>
        <v>People affected by Natural Disasters</v>
      </c>
      <c r="BC1" s="229" t="str">
        <f aca="false">'Indicator Data'!BD2</f>
        <v>Internally displaced persons (IDPs)</v>
      </c>
      <c r="BD1" s="229" t="str">
        <f aca="false">'Indicator Data'!BE2</f>
        <v>Refugees and asylum-seekers by country of asylum</v>
      </c>
      <c r="BE1" s="229" t="str">
        <f aca="false">'Indicator Data'!BF2</f>
        <v>Returned Refugees</v>
      </c>
      <c r="BF1" s="229" t="str">
        <f aca="false">'Indicator Data'!BG2</f>
        <v>Average Dietary Energy Supply Adequacy </v>
      </c>
      <c r="BG1" s="229" t="str">
        <f aca="false">'Indicator Data'!BH2</f>
        <v>Prevalence of Undernourishment</v>
      </c>
      <c r="BH1" s="229" t="str">
        <f aca="false">'Indicator Data'!BI2</f>
        <v>HFA Scores Last recent</v>
      </c>
      <c r="BI1" s="229" t="str">
        <f aca="false">'Indicator Data'!BJ2</f>
        <v>Government Effectiveness</v>
      </c>
      <c r="BJ1" s="229" t="str">
        <f aca="false">'Indicator Data'!BK2</f>
        <v>Corruption Perception Index</v>
      </c>
      <c r="BK1" s="229" t="str">
        <f aca="false">'Indicator Data'!BL2</f>
        <v>Access to electricity</v>
      </c>
      <c r="BL1" s="229" t="str">
        <f aca="false">'Indicator Data'!BM2</f>
        <v>Adult literacy rate</v>
      </c>
      <c r="BM1" s="229" t="str">
        <f aca="false">'Indicator Data'!BN2</f>
        <v>Individuals using the Internet</v>
      </c>
      <c r="BN1" s="229" t="str">
        <f aca="false">'Indicator Data'!BO2</f>
        <v>Mobile cellular subscriptions</v>
      </c>
      <c r="BO1" s="229" t="str">
        <f aca="false">'Indicator Data'!BP2</f>
        <v>Road lenght</v>
      </c>
      <c r="BP1" s="229" t="str">
        <f aca="false">'Indicator Data'!BQ2</f>
        <v>People using at least basic sanitation services (% of population)</v>
      </c>
      <c r="BQ1" s="229" t="str">
        <f aca="false">'Indicator Data'!BR2</f>
        <v>People using at least basic drinking water services (% of population)</v>
      </c>
      <c r="BR1" s="229" t="str">
        <f aca="false">'Indicator Data'!BS2</f>
        <v>Physicians Density</v>
      </c>
      <c r="BS1" s="229" t="str">
        <f aca="false">'Indicator Data'!BT2</f>
        <v>Proportion of the target population with access to 3 doses of diphtheria-tetanus-pertussis (DTP3) (%)</v>
      </c>
      <c r="BT1" s="229" t="str">
        <f aca="false">'Indicator Data'!BU2</f>
        <v>Proportion of the target population with access to measles-containing-vaccine second-dose (MCV2) (%)</v>
      </c>
      <c r="BU1" s="229" t="str">
        <f aca="false">'Indicator Data'!BV2</f>
        <v>Proportion of the target population with access to pneumococcal conjugate 3rd dose (PCV3) (%)</v>
      </c>
      <c r="BV1" s="229" t="str">
        <f aca="false">'Indicator Data'!BW2</f>
        <v>Current health expenditure per capita</v>
      </c>
      <c r="BW1" s="229" t="str">
        <f aca="false">'Indicator Data'!BX2</f>
        <v>Maternal Mortality Ratio (modeled estimate)</v>
      </c>
    </row>
    <row r="2" customFormat="false" ht="14.5" hidden="false" customHeight="false" outlineLevel="0" collapsed="false">
      <c r="A2" s="0" t="s">
        <v>795</v>
      </c>
      <c r="B2" s="0" t="str">
        <f aca="false">'Indicator Date hidden'!C3</f>
        <v>2015</v>
      </c>
      <c r="C2" s="0" t="str">
        <f aca="false">'Indicator Date hidden'!D3</f>
        <v>2015</v>
      </c>
      <c r="D2" s="0" t="str">
        <f aca="false">'Indicator Date hidden'!E3</f>
        <v>2015</v>
      </c>
      <c r="E2" s="0" t="str">
        <f aca="false">'Indicator Date hidden'!F3</f>
        <v>2015</v>
      </c>
      <c r="F2" s="0" t="str">
        <f aca="false">'Indicator Date hidden'!G3</f>
        <v>2015</v>
      </c>
      <c r="G2" s="0" t="str">
        <f aca="false">'Indicator Date hidden'!H3</f>
        <v>2015</v>
      </c>
      <c r="H2" s="0" t="str">
        <f aca="false">'Indicator Date hidden'!I3</f>
        <v>2015</v>
      </c>
      <c r="I2" s="0" t="str">
        <f aca="false">'Indicator Date hidden'!J3</f>
        <v>2021</v>
      </c>
      <c r="J2" s="0" t="str">
        <f aca="false">'Indicator Date hidden'!K3</f>
        <v>2021</v>
      </c>
      <c r="K2" s="0" t="str">
        <f aca="false">'Indicator Date hidden'!L3</f>
        <v>2020</v>
      </c>
      <c r="L2" s="0" t="str">
        <f aca="false">'Indicator Date hidden'!M3</f>
        <v>2015</v>
      </c>
      <c r="M2" s="0" t="str">
        <f aca="false">'Indicator Date hidden'!N3</f>
        <v>2015</v>
      </c>
      <c r="N2" s="0" t="str">
        <f aca="false">'Indicator Date hidden'!O3</f>
        <v>2015</v>
      </c>
      <c r="O2" s="0" t="str">
        <f aca="false">'Indicator Date hidden'!P3</f>
        <v>2015</v>
      </c>
      <c r="P2" s="0" t="str">
        <f aca="false">'Indicator Date hidden'!Q3</f>
        <v>2020</v>
      </c>
      <c r="Q2" s="0" t="str">
        <f aca="false">'Indicator Date hidden'!R3</f>
        <v>2020</v>
      </c>
      <c r="R2" s="0" t="str">
        <f aca="false">'Indicator Date hidden'!S3</f>
        <v>2020</v>
      </c>
      <c r="S2" s="0" t="str">
        <f aca="false">'Indicator Date hidden'!T3</f>
        <v>2020</v>
      </c>
      <c r="T2" s="0" t="str">
        <f aca="false">'Indicator Date hidden'!U3</f>
        <v>2015</v>
      </c>
      <c r="U2" s="0" t="str">
        <f aca="false">'Indicator Date hidden'!V3</f>
        <v>2015</v>
      </c>
      <c r="V2" s="0" t="str">
        <f aca="false">'Indicator Date hidden'!W3</f>
        <v>2015</v>
      </c>
      <c r="W2" s="0" t="str">
        <f aca="false">'Indicator Date hidden'!X3</f>
        <v>2020</v>
      </c>
      <c r="X2" s="0" t="str">
        <f aca="false">'Indicator Date hidden'!Y3</f>
        <v>2020</v>
      </c>
      <c r="Y2" s="0" t="str">
        <f aca="false">'Indicator Date hidden'!Z3</f>
        <v>2020</v>
      </c>
      <c r="Z2" s="0" t="str">
        <f aca="false">'Indicator Date hidden'!AA3</f>
        <v>2018</v>
      </c>
      <c r="AA2" s="0" t="str">
        <f aca="false">'Indicator Date hidden'!AB3</f>
        <v>2020</v>
      </c>
      <c r="AB2" s="0" t="str">
        <f aca="false">'Indicator Date hidden'!AC3</f>
        <v>2020</v>
      </c>
      <c r="AC2" s="0" t="str">
        <f aca="false">'Indicator Date hidden'!AD3</f>
        <v>2019</v>
      </c>
      <c r="AD2" s="0" t="str">
        <f aca="false">'Indicator Date hidden'!AE3</f>
        <v>2020</v>
      </c>
      <c r="AE2" s="0" t="str">
        <f aca="false">'Indicator Date hidden'!AF3</f>
        <v>2018</v>
      </c>
      <c r="AF2" s="0" t="str">
        <f aca="false">'Indicator Date hidden'!AG3</f>
        <v>2020</v>
      </c>
      <c r="AG2" s="0" t="str">
        <f aca="false">'Indicator Date hidden'!AH3</f>
        <v>2022</v>
      </c>
      <c r="AH2" s="0" t="str">
        <f aca="false">'Indicator Date hidden'!AI3</f>
        <v>2021</v>
      </c>
      <c r="AI2" s="0" t="str">
        <f aca="false">'Indicator Date hidden'!AJ3</f>
        <v>2021</v>
      </c>
      <c r="AJ2" s="0" t="str">
        <f aca="false">'Indicator Date hidden'!AK3</f>
        <v>2019</v>
      </c>
      <c r="AK2" s="0" t="str">
        <f aca="false">'Indicator Date hidden'!AL3</f>
        <v>2019</v>
      </c>
      <c r="AL2" s="0" t="str">
        <f aca="false">'Indicator Date hidden'!AM3</f>
        <v>2022</v>
      </c>
      <c r="AM2" s="0" t="str">
        <f aca="false">'Indicator Date hidden'!AN3</f>
        <v>2019</v>
      </c>
      <c r="AN2" s="0" t="str">
        <f aca="false">'Indicator Date hidden'!AO3</f>
        <v>2020</v>
      </c>
      <c r="AO2" s="0" t="str">
        <f aca="false">'Indicator Date hidden'!AP3</f>
        <v>2020</v>
      </c>
      <c r="AP2" s="0" t="str">
        <f aca="false">'Indicator Date hidden'!AQ3</f>
        <v>2020</v>
      </c>
      <c r="AQ2" s="0" t="str">
        <f aca="false">'Indicator Date hidden'!AR3</f>
        <v>2020</v>
      </c>
      <c r="AR2" s="0" t="str">
        <f aca="false">'Indicator Date hidden'!AS3</f>
        <v>2020</v>
      </c>
      <c r="AS2" s="0" t="str">
        <f aca="false">'Indicator Date hidden'!AT3</f>
        <v>2020</v>
      </c>
      <c r="AT2" s="0" t="str">
        <f aca="false">'Indicator Date hidden'!AU3</f>
        <v>2020</v>
      </c>
      <c r="AU2" s="0" t="str">
        <f aca="false">'Indicator Date hidden'!AV3</f>
        <v>2020</v>
      </c>
      <c r="AV2" s="0" t="str">
        <f aca="false">'Indicator Date hidden'!AW3</f>
        <v>2020</v>
      </c>
      <c r="AW2" s="0" t="str">
        <f aca="false">'Indicator Date hidden'!AX3</f>
        <v>2020</v>
      </c>
      <c r="AX2" s="0" t="str">
        <f aca="false">'Indicator Date hidden'!AY3</f>
        <v>2019</v>
      </c>
      <c r="AY2" s="0" t="str">
        <f aca="false">'Indicator Date hidden'!AZ3</f>
        <v>2020</v>
      </c>
      <c r="AZ2" s="0" t="str">
        <f aca="false">'Indicator Date hidden'!BA3</f>
        <v>2020</v>
      </c>
      <c r="BA2" s="0" t="str">
        <f aca="false">'Indicator Date hidden'!BB3</f>
        <v>2021</v>
      </c>
      <c r="BB2" s="0" t="str">
        <f aca="false">'Indicator Date hidden'!BC3</f>
        <v>2022</v>
      </c>
      <c r="BC2" s="0" t="str">
        <f aca="false">'Indicator Date hidden'!BD3</f>
        <v>2022</v>
      </c>
      <c r="BD2" s="0" t="n">
        <f aca="false">'Indicator Date hidden'!BE3</f>
        <v>2021</v>
      </c>
      <c r="BE2" s="0" t="str">
        <f aca="false">'Indicator Date hidden'!BF3</f>
        <v>2021</v>
      </c>
      <c r="BF2" s="0" t="str">
        <f aca="false">'Indicator Date hidden'!BG3</f>
        <v>2021</v>
      </c>
      <c r="BG2" s="0" t="str">
        <f aca="false">'Indicator Date hidden'!BH3</f>
        <v>2021</v>
      </c>
      <c r="BH2" s="0" t="str">
        <f aca="false">'Indicator Date hidden'!BI3</f>
        <v>2015</v>
      </c>
      <c r="BI2" s="0" t="str">
        <f aca="false">'Indicator Date hidden'!BJ3</f>
        <v>2020</v>
      </c>
      <c r="BJ2" s="0" t="str">
        <f aca="false">'Indicator Date hidden'!BK3</f>
        <v>2021</v>
      </c>
      <c r="BK2" s="0" t="str">
        <f aca="false">'Indicator Date hidden'!BL3</f>
        <v>2020</v>
      </c>
      <c r="BL2" s="0" t="str">
        <f aca="false">'Indicator Date hidden'!BM3</f>
        <v>2020</v>
      </c>
      <c r="BM2" s="0" t="str">
        <f aca="false">'Indicator Date hidden'!BN3</f>
        <v>2020</v>
      </c>
      <c r="BN2" s="0" t="str">
        <f aca="false">'Indicator Date hidden'!BO3</f>
        <v>2020</v>
      </c>
      <c r="BO2" s="0" t="str">
        <f aca="false">'Indicator Date hidden'!BP3</f>
        <v>2014</v>
      </c>
      <c r="BP2" s="0" t="str">
        <f aca="false">'Indicator Date hidden'!BQ3</f>
        <v>2020</v>
      </c>
      <c r="BQ2" s="0" t="str">
        <f aca="false">'Indicator Date hidden'!BR3</f>
        <v>2020</v>
      </c>
      <c r="BR2" s="0" t="str">
        <f aca="false">'Indicator Date hidden'!BS3</f>
        <v>2018</v>
      </c>
      <c r="BS2" s="0" t="str">
        <f aca="false">'Indicator Date hidden'!BT3</f>
        <v>2020</v>
      </c>
      <c r="BT2" s="0" t="str">
        <f aca="false">'Indicator Date hidden'!BU3</f>
        <v>2020</v>
      </c>
      <c r="BU2" s="0" t="str">
        <f aca="false">'Indicator Date hidden'!BV3</f>
        <v>2020</v>
      </c>
      <c r="BV2" s="0" t="str">
        <f aca="false">'Indicator Date hidden'!BW3</f>
        <v>2019</v>
      </c>
      <c r="BW2" s="0" t="str">
        <f aca="false">'Indicator Date hidden'!BX3</f>
        <v>2017</v>
      </c>
      <c r="BX2" s="0" t="s">
        <v>805</v>
      </c>
      <c r="BY2" s="0" t="s">
        <v>806</v>
      </c>
      <c r="BZ2" s="0" t="s">
        <v>807</v>
      </c>
      <c r="CA2" s="0" t="s">
        <v>808</v>
      </c>
      <c r="CB2" s="0" t="s">
        <v>809</v>
      </c>
    </row>
    <row r="3" customFormat="false" ht="14.5" hidden="false" customHeight="false" outlineLevel="0" collapsed="false">
      <c r="A3" s="0" t="str">
        <f aca="false">'Indicator Data'!B6</f>
        <v>AFG</v>
      </c>
      <c r="B3" s="230" t="n">
        <f aca="false">IF('Indicator Date hidden'!C4="x","x",B$2-'Indicator Date hidden'!C4)</f>
        <v>0</v>
      </c>
      <c r="C3" s="230" t="n">
        <f aca="false">IF('Indicator Date hidden'!D4="x","x",C$2-'Indicator Date hidden'!D4)</f>
        <v>0</v>
      </c>
      <c r="D3" s="230" t="n">
        <f aca="false">IF('Indicator Date hidden'!E4="x","x",D$2-'Indicator Date hidden'!E4)</f>
        <v>0</v>
      </c>
      <c r="E3" s="230" t="n">
        <f aca="false">IF('Indicator Date hidden'!F4="x","x",E$2-'Indicator Date hidden'!F4)</f>
        <v>0</v>
      </c>
      <c r="F3" s="230" t="n">
        <f aca="false">IF('Indicator Date hidden'!G4="x","x",F$2-'Indicator Date hidden'!G4)</f>
        <v>0</v>
      </c>
      <c r="G3" s="230" t="n">
        <f aca="false">IF('Indicator Date hidden'!H4="x","x",G$2-'Indicator Date hidden'!H4)</f>
        <v>0</v>
      </c>
      <c r="H3" s="230" t="n">
        <f aca="false">IF('Indicator Date hidden'!I4="x","x",H$2-'Indicator Date hidden'!I4)</f>
        <v>0</v>
      </c>
      <c r="I3" s="230" t="n">
        <f aca="false">IF('Indicator Date hidden'!J4="x","x",I$2-'Indicator Date hidden'!J4)</f>
        <v>0</v>
      </c>
      <c r="J3" s="230" t="n">
        <f aca="false">IF('Indicator Date hidden'!K4="x","x",J$2-'Indicator Date hidden'!K4)</f>
        <v>0</v>
      </c>
      <c r="K3" s="230" t="n">
        <f aca="false">IF('Indicator Date hidden'!L4="x","x",K$2-'Indicator Date hidden'!L4)</f>
        <v>0</v>
      </c>
      <c r="L3" s="230" t="n">
        <f aca="false">IF('Indicator Date hidden'!M4="x","x",L$2-'Indicator Date hidden'!M4)</f>
        <v>0</v>
      </c>
      <c r="M3" s="230" t="n">
        <f aca="false">IF('Indicator Date hidden'!N4="x","x",M$2-'Indicator Date hidden'!N4)</f>
        <v>0</v>
      </c>
      <c r="N3" s="230" t="n">
        <f aca="false">IF('Indicator Date hidden'!O4="x","x",N$2-'Indicator Date hidden'!O4)</f>
        <v>0</v>
      </c>
      <c r="O3" s="230" t="n">
        <f aca="false">IF('Indicator Date hidden'!P4="x","x",O$2-'Indicator Date hidden'!P4)</f>
        <v>0</v>
      </c>
      <c r="P3" s="230" t="n">
        <f aca="false">IF('Indicator Date hidden'!Q4="x","x",P$2-'Indicator Date hidden'!Q4)</f>
        <v>0</v>
      </c>
      <c r="Q3" s="230" t="n">
        <f aca="false">IF('Indicator Date hidden'!R4="x","x",Q$2-'Indicator Date hidden'!R4)</f>
        <v>0</v>
      </c>
      <c r="R3" s="230" t="n">
        <f aca="false">IF('Indicator Date hidden'!S4="x","x",R$2-'Indicator Date hidden'!S4)</f>
        <v>0</v>
      </c>
      <c r="S3" s="230" t="n">
        <f aca="false">IF('Indicator Date hidden'!T4="x","x",S$2-'Indicator Date hidden'!T4)</f>
        <v>0</v>
      </c>
      <c r="T3" s="230" t="n">
        <f aca="false">IF('Indicator Date hidden'!U4="x","x",T$2-'Indicator Date hidden'!U4)</f>
        <v>0</v>
      </c>
      <c r="U3" s="230" t="n">
        <f aca="false">IF('Indicator Date hidden'!V4="x","x",U$2-'Indicator Date hidden'!V4)</f>
        <v>0</v>
      </c>
      <c r="V3" s="230" t="n">
        <f aca="false">IF('Indicator Date hidden'!W4="x","x",V$2-'Indicator Date hidden'!W4)</f>
        <v>0</v>
      </c>
      <c r="W3" s="230" t="n">
        <f aca="false">IF('Indicator Date hidden'!X4="x","x",W$2-'Indicator Date hidden'!X4)</f>
        <v>0</v>
      </c>
      <c r="X3" s="230" t="n">
        <f aca="false">IF('Indicator Date hidden'!Y4="x","x",X$2-'Indicator Date hidden'!Y4)</f>
        <v>0</v>
      </c>
      <c r="Y3" s="230" t="n">
        <f aca="false">IF('Indicator Date hidden'!Z4="x","x",Y$2-'Indicator Date hidden'!Z4)</f>
        <v>0</v>
      </c>
      <c r="Z3" s="230" t="n">
        <f aca="false">IF('Indicator Date hidden'!AA4="x","x",Z$2-'Indicator Date hidden'!AA4)</f>
        <v>3</v>
      </c>
      <c r="AA3" s="230" t="n">
        <f aca="false">IF('Indicator Date hidden'!AB4="x","x",AA$2-'Indicator Date hidden'!AB4)</f>
        <v>0</v>
      </c>
      <c r="AB3" s="230" t="n">
        <f aca="false">IF('Indicator Date hidden'!AC4="x","x",AB$2-'Indicator Date hidden'!AC4)</f>
        <v>0</v>
      </c>
      <c r="AC3" s="230" t="n">
        <f aca="false">IF('Indicator Date hidden'!AD4="x","x",AC$2-'Indicator Date hidden'!AD4)</f>
        <v>2</v>
      </c>
      <c r="AD3" s="230" t="n">
        <f aca="false">IF('Indicator Date hidden'!AE4="x","x",AD$2-'Indicator Date hidden'!AE4)</f>
        <v>0</v>
      </c>
      <c r="AE3" s="230" t="n">
        <f aca="false">IF('Indicator Date hidden'!AF4="x","x",AE$2-'Indicator Date hidden'!AF4)</f>
        <v>0</v>
      </c>
      <c r="AF3" s="230" t="n">
        <f aca="false">IF('Indicator Date hidden'!AG4="x","x",AF$2-'Indicator Date hidden'!AG4)</f>
        <v>0</v>
      </c>
      <c r="AG3" s="230" t="n">
        <f aca="false">IF('Indicator Date hidden'!AH4="x","x",AG$2-'Indicator Date hidden'!AH4)</f>
        <v>0</v>
      </c>
      <c r="AH3" s="230" t="n">
        <f aca="false">IF('Indicator Date hidden'!AI4="x","x",AH$2-'Indicator Date hidden'!AI4)</f>
        <v>0</v>
      </c>
      <c r="AI3" s="230" t="n">
        <f aca="false">IF('Indicator Date hidden'!AJ4="x","x",AI$2-'Indicator Date hidden'!AJ4)</f>
        <v>0</v>
      </c>
      <c r="AJ3" s="230" t="n">
        <f aca="false">IF('Indicator Date hidden'!AK4="x","x",AJ$2-'Indicator Date hidden'!AK4)</f>
        <v>0</v>
      </c>
      <c r="AK3" s="230" t="n">
        <f aca="false">IF('Indicator Date hidden'!AL4="x","x",AK$2-'Indicator Date hidden'!AL4)</f>
        <v>3</v>
      </c>
      <c r="AL3" s="230" t="n">
        <f aca="false">IF('Indicator Date hidden'!AM4="x","x",AL$2-'Indicator Date hidden'!AM4)</f>
        <v>0</v>
      </c>
      <c r="AM3" s="230" t="n">
        <f aca="false">IF('Indicator Date hidden'!AN4="x","x",AM$2-'Indicator Date hidden'!AN4)</f>
        <v>0</v>
      </c>
      <c r="AN3" s="230" t="n">
        <f aca="false">IF('Indicator Date hidden'!AO4="x","x",AN$2-'Indicator Date hidden'!AO4)</f>
        <v>0</v>
      </c>
      <c r="AO3" s="230" t="n">
        <f aca="false">IF('Indicator Date hidden'!AP4="x","x",AO$2-'Indicator Date hidden'!AP4)</f>
        <v>0</v>
      </c>
      <c r="AP3" s="230" t="n">
        <f aca="false">IF('Indicator Date hidden'!AQ4="x","x",AP$2-'Indicator Date hidden'!AQ4)</f>
        <v>0</v>
      </c>
      <c r="AQ3" s="230" t="n">
        <f aca="false">IF('Indicator Date hidden'!AR4="x","x",AQ$2-'Indicator Date hidden'!AR4)</f>
        <v>0</v>
      </c>
      <c r="AR3" s="230" t="n">
        <f aca="false">IF('Indicator Date hidden'!AS4="x","x",AR$2-'Indicator Date hidden'!AS4)</f>
        <v>2</v>
      </c>
      <c r="AS3" s="230" t="n">
        <f aca="false">IF('Indicator Date hidden'!AT4="x","x",AS$2-'Indicator Date hidden'!AT4)</f>
        <v>0</v>
      </c>
      <c r="AT3" s="230" t="n">
        <f aca="false">IF('Indicator Date hidden'!AU4="x","x",AT$2-'Indicator Date hidden'!AU4)</f>
        <v>0</v>
      </c>
      <c r="AU3" s="230" t="n">
        <f aca="false">IF('Indicator Date hidden'!AV4="x","x",AU$2-'Indicator Date hidden'!AV4)</f>
        <v>0</v>
      </c>
      <c r="AV3" s="230" t="n">
        <f aca="false">IF('Indicator Date hidden'!AW4="x","x",AV$2-'Indicator Date hidden'!AW4)</f>
        <v>0</v>
      </c>
      <c r="AW3" s="230" t="n">
        <f aca="false">IF('Indicator Date hidden'!AX4="x","x",AW$2-'Indicator Date hidden'!AX4)</f>
        <v>0</v>
      </c>
      <c r="AX3" s="230" t="n">
        <f aca="false">IF('Indicator Date hidden'!AY4="x","x",AX$2-'Indicator Date hidden'!AY4)</f>
        <v>0</v>
      </c>
      <c r="AY3" s="230" t="str">
        <f aca="false">IF('Indicator Date hidden'!AZ4="x","x",AY$2-'Indicator Date hidden'!AZ4)</f>
        <v>x</v>
      </c>
      <c r="AZ3" s="230" t="n">
        <f aca="false">IF('Indicator Date hidden'!BA4="x","x",AZ$2-'Indicator Date hidden'!BA4)</f>
        <v>0</v>
      </c>
      <c r="BA3" s="230" t="n">
        <f aca="false">IF('Indicator Date hidden'!BB4="x","x",BA$2-'Indicator Date hidden'!BB4)</f>
        <v>0</v>
      </c>
      <c r="BB3" s="230" t="n">
        <f aca="false">IF('Indicator Date hidden'!BC4="x","x",BB$2-'Indicator Date hidden'!BC4)</f>
        <v>0</v>
      </c>
      <c r="BC3" s="230" t="n">
        <f aca="false">IF('Indicator Date hidden'!BD4="x","x",BC$2-'Indicator Date hidden'!BD4)</f>
        <v>0</v>
      </c>
      <c r="BD3" s="230" t="n">
        <f aca="false">IF('Indicator Date hidden'!BE4="x","x",BD$2-'Indicator Date hidden'!BE4)</f>
        <v>0</v>
      </c>
      <c r="BE3" s="230" t="n">
        <f aca="false">IF('Indicator Date hidden'!BF4="x","x",BE$2-'Indicator Date hidden'!BF4)</f>
        <v>0</v>
      </c>
      <c r="BF3" s="230" t="n">
        <f aca="false">IF('Indicator Date hidden'!BG4="x","x",BF$2-'Indicator Date hidden'!BG4)</f>
        <v>1</v>
      </c>
      <c r="BG3" s="230" t="n">
        <f aca="false">IF('Indicator Date hidden'!BH4="x","x",BG$2-'Indicator Date hidden'!BH4)</f>
        <v>1</v>
      </c>
      <c r="BH3" s="230" t="n">
        <f aca="false">IF('Indicator Date hidden'!BI4="x","x",BH$2-'Indicator Date hidden'!BI4)</f>
        <v>0</v>
      </c>
      <c r="BI3" s="230" t="n">
        <f aca="false">IF('Indicator Date hidden'!BJ4="x","x",BI$2-'Indicator Date hidden'!BJ4)</f>
        <v>0</v>
      </c>
      <c r="BJ3" s="230" t="n">
        <f aca="false">IF('Indicator Date hidden'!BK4="x","x",BJ$2-'Indicator Date hidden'!BK4)</f>
        <v>0</v>
      </c>
      <c r="BK3" s="230" t="n">
        <f aca="false">IF('Indicator Date hidden'!BL4="x","x",BK$2-'Indicator Date hidden'!BL4)</f>
        <v>0</v>
      </c>
      <c r="BL3" s="230" t="n">
        <f aca="false">IF('Indicator Date hidden'!BM4="x","x",BL$2-'Indicator Date hidden'!BM4)</f>
        <v>2</v>
      </c>
      <c r="BM3" s="230" t="n">
        <f aca="false">IF('Indicator Date hidden'!BN4="x","x",BM$2-'Indicator Date hidden'!BN4)</f>
        <v>0</v>
      </c>
      <c r="BN3" s="230" t="n">
        <f aca="false">IF('Indicator Date hidden'!BO4="x","x",BN$2-'Indicator Date hidden'!BO4)</f>
        <v>0</v>
      </c>
      <c r="BO3" s="230" t="n">
        <f aca="false">IF('Indicator Date hidden'!BP4="x","x",BO$2-'Indicator Date hidden'!BP4)</f>
        <v>0</v>
      </c>
      <c r="BP3" s="230" t="n">
        <f aca="false">IF('Indicator Date hidden'!BQ4="x","x",BP$2-'Indicator Date hidden'!BQ4)</f>
        <v>0</v>
      </c>
      <c r="BQ3" s="230" t="n">
        <f aca="false">IF('Indicator Date hidden'!BR4="x","x",BQ$2-'Indicator Date hidden'!BR4)</f>
        <v>0</v>
      </c>
      <c r="BR3" s="230" t="n">
        <f aca="false">IF('Indicator Date hidden'!BS4="x","x",BR$2-'Indicator Date hidden'!BS4)</f>
        <v>2</v>
      </c>
      <c r="BS3" s="230" t="n">
        <f aca="false">IF('Indicator Date hidden'!BT4="x","x",BS$2-'Indicator Date hidden'!BT4)</f>
        <v>0</v>
      </c>
      <c r="BT3" s="230" t="n">
        <f aca="false">IF('Indicator Date hidden'!BU4="x","x",BT$2-'Indicator Date hidden'!BU4)</f>
        <v>0</v>
      </c>
      <c r="BU3" s="230" t="n">
        <f aca="false">IF('Indicator Date hidden'!BV4="x","x",BU$2-'Indicator Date hidden'!BV4)</f>
        <v>0</v>
      </c>
      <c r="BV3" s="230" t="n">
        <f aca="false">IF('Indicator Date hidden'!BW4="x","x",BV$2-'Indicator Date hidden'!BW4)</f>
        <v>0</v>
      </c>
      <c r="BW3" s="230" t="n">
        <f aca="false">IF('Indicator Date hidden'!BX4="x","x",BW$2-'Indicator Date hidden'!BX4)</f>
        <v>0</v>
      </c>
      <c r="BX3" s="0" t="n">
        <f aca="false">SUM(B3:BW3)</f>
        <v>16</v>
      </c>
      <c r="BY3" s="231" t="n">
        <f aca="false">BX3/COUNT(B3:BW3)</f>
        <v>0.219178082191781</v>
      </c>
      <c r="BZ3" s="0" t="n">
        <f aca="false">COUNTIF(B3:BW3,"&gt;0")</f>
        <v>8</v>
      </c>
      <c r="CA3" s="231" t="n">
        <f aca="false">_xlfn.STDEV.P(B3:BW3)</f>
        <v>0.66716688558279</v>
      </c>
      <c r="CB3" s="232" t="n">
        <f aca="false">MEDIAN(B3:BW3)</f>
        <v>0</v>
      </c>
    </row>
    <row r="4" customFormat="false" ht="14.5" hidden="false" customHeight="false" outlineLevel="0" collapsed="false">
      <c r="A4" s="0" t="str">
        <f aca="false">'Indicator Data'!B7</f>
        <v>ALB</v>
      </c>
      <c r="B4" s="230" t="n">
        <f aca="false">IF('Indicator Date hidden'!C5="x","x",B$2-'Indicator Date hidden'!C5)</f>
        <v>0</v>
      </c>
      <c r="C4" s="230" t="n">
        <f aca="false">IF('Indicator Date hidden'!D5="x","x",C$2-'Indicator Date hidden'!D5)</f>
        <v>0</v>
      </c>
      <c r="D4" s="230" t="n">
        <f aca="false">IF('Indicator Date hidden'!E5="x","x",D$2-'Indicator Date hidden'!E5)</f>
        <v>0</v>
      </c>
      <c r="E4" s="230" t="n">
        <f aca="false">IF('Indicator Date hidden'!F5="x","x",E$2-'Indicator Date hidden'!F5)</f>
        <v>0</v>
      </c>
      <c r="F4" s="230" t="n">
        <f aca="false">IF('Indicator Date hidden'!G5="x","x",F$2-'Indicator Date hidden'!G5)</f>
        <v>0</v>
      </c>
      <c r="G4" s="230" t="n">
        <f aca="false">IF('Indicator Date hidden'!H5="x","x",G$2-'Indicator Date hidden'!H5)</f>
        <v>0</v>
      </c>
      <c r="H4" s="230" t="n">
        <f aca="false">IF('Indicator Date hidden'!I5="x","x",H$2-'Indicator Date hidden'!I5)</f>
        <v>0</v>
      </c>
      <c r="I4" s="230" t="n">
        <f aca="false">IF('Indicator Date hidden'!J5="x","x",I$2-'Indicator Date hidden'!J5)</f>
        <v>0</v>
      </c>
      <c r="J4" s="230" t="n">
        <f aca="false">IF('Indicator Date hidden'!K5="x","x",J$2-'Indicator Date hidden'!K5)</f>
        <v>0</v>
      </c>
      <c r="K4" s="230" t="n">
        <f aca="false">IF('Indicator Date hidden'!L5="x","x",K$2-'Indicator Date hidden'!L5)</f>
        <v>0</v>
      </c>
      <c r="L4" s="230" t="n">
        <f aca="false">IF('Indicator Date hidden'!M5="x","x",L$2-'Indicator Date hidden'!M5)</f>
        <v>0</v>
      </c>
      <c r="M4" s="230" t="n">
        <f aca="false">IF('Indicator Date hidden'!N5="x","x",M$2-'Indicator Date hidden'!N5)</f>
        <v>0</v>
      </c>
      <c r="N4" s="230" t="n">
        <f aca="false">IF('Indicator Date hidden'!O5="x","x",N$2-'Indicator Date hidden'!O5)</f>
        <v>0</v>
      </c>
      <c r="O4" s="230" t="n">
        <f aca="false">IF('Indicator Date hidden'!P5="x","x",O$2-'Indicator Date hidden'!P5)</f>
        <v>0</v>
      </c>
      <c r="P4" s="230" t="n">
        <f aca="false">IF('Indicator Date hidden'!Q5="x","x",P$2-'Indicator Date hidden'!Q5)</f>
        <v>0</v>
      </c>
      <c r="Q4" s="230" t="n">
        <f aca="false">IF('Indicator Date hidden'!R5="x","x",Q$2-'Indicator Date hidden'!R5)</f>
        <v>0</v>
      </c>
      <c r="R4" s="230" t="n">
        <f aca="false">IF('Indicator Date hidden'!S5="x","x",R$2-'Indicator Date hidden'!S5)</f>
        <v>0</v>
      </c>
      <c r="S4" s="230" t="n">
        <f aca="false">IF('Indicator Date hidden'!T5="x","x",S$2-'Indicator Date hidden'!T5)</f>
        <v>0</v>
      </c>
      <c r="T4" s="230" t="n">
        <f aca="false">IF('Indicator Date hidden'!U5="x","x",T$2-'Indicator Date hidden'!U5)</f>
        <v>0</v>
      </c>
      <c r="U4" s="230" t="n">
        <f aca="false">IF('Indicator Date hidden'!V5="x","x",U$2-'Indicator Date hidden'!V5)</f>
        <v>0</v>
      </c>
      <c r="V4" s="230" t="n">
        <f aca="false">IF('Indicator Date hidden'!W5="x","x",V$2-'Indicator Date hidden'!W5)</f>
        <v>0</v>
      </c>
      <c r="W4" s="230" t="n">
        <f aca="false">IF('Indicator Date hidden'!X5="x","x",W$2-'Indicator Date hidden'!X5)</f>
        <v>0</v>
      </c>
      <c r="X4" s="230" t="n">
        <f aca="false">IF('Indicator Date hidden'!Y5="x","x",X$2-'Indicator Date hidden'!Y5)</f>
        <v>0</v>
      </c>
      <c r="Y4" s="230" t="n">
        <f aca="false">IF('Indicator Date hidden'!Z5="x","x",Y$2-'Indicator Date hidden'!Z5)</f>
        <v>0</v>
      </c>
      <c r="Z4" s="230" t="n">
        <f aca="false">IF('Indicator Date hidden'!AA5="x","x",Z$2-'Indicator Date hidden'!AA5)</f>
        <v>1</v>
      </c>
      <c r="AA4" s="230" t="n">
        <f aca="false">IF('Indicator Date hidden'!AB5="x","x",AA$2-'Indicator Date hidden'!AB5)</f>
        <v>0</v>
      </c>
      <c r="AB4" s="230" t="str">
        <f aca="false">IF('Indicator Date hidden'!AC5="x","x",AB$2-'Indicator Date hidden'!AC5)</f>
        <v>x</v>
      </c>
      <c r="AC4" s="230" t="n">
        <f aca="false">IF('Indicator Date hidden'!AD5="x","x",AC$2-'Indicator Date hidden'!AD5)</f>
        <v>1</v>
      </c>
      <c r="AD4" s="230" t="n">
        <f aca="false">IF('Indicator Date hidden'!AE5="x","x",AD$2-'Indicator Date hidden'!AE5)</f>
        <v>0</v>
      </c>
      <c r="AE4" s="230" t="str">
        <f aca="false">IF('Indicator Date hidden'!AF5="x","x",AE$2-'Indicator Date hidden'!AF5)</f>
        <v>x</v>
      </c>
      <c r="AF4" s="230" t="n">
        <f aca="false">IF('Indicator Date hidden'!AG5="x","x",AF$2-'Indicator Date hidden'!AG5)</f>
        <v>0</v>
      </c>
      <c r="AG4" s="230" t="n">
        <f aca="false">IF('Indicator Date hidden'!AH5="x","x",AG$2-'Indicator Date hidden'!AH5)</f>
        <v>0</v>
      </c>
      <c r="AH4" s="230" t="n">
        <f aca="false">IF('Indicator Date hidden'!AI5="x","x",AH$2-'Indicator Date hidden'!AI5)</f>
        <v>0</v>
      </c>
      <c r="AI4" s="230" t="n">
        <f aca="false">IF('Indicator Date hidden'!AJ5="x","x",AI$2-'Indicator Date hidden'!AJ5)</f>
        <v>0</v>
      </c>
      <c r="AJ4" s="230" t="n">
        <f aca="false">IF('Indicator Date hidden'!AK5="x","x",AJ$2-'Indicator Date hidden'!AK5)</f>
        <v>0</v>
      </c>
      <c r="AK4" s="230" t="n">
        <f aca="false">IF('Indicator Date hidden'!AL5="x","x",AK$2-'Indicator Date hidden'!AL5)</f>
        <v>1</v>
      </c>
      <c r="AL4" s="230" t="n">
        <f aca="false">IF('Indicator Date hidden'!AM5="x","x",AL$2-'Indicator Date hidden'!AM5)</f>
        <v>0</v>
      </c>
      <c r="AM4" s="230" t="n">
        <f aca="false">IF('Indicator Date hidden'!AN5="x","x",AM$2-'Indicator Date hidden'!AN5)</f>
        <v>0</v>
      </c>
      <c r="AN4" s="230" t="n">
        <f aca="false">IF('Indicator Date hidden'!AO5="x","x",AN$2-'Indicator Date hidden'!AO5)</f>
        <v>0</v>
      </c>
      <c r="AO4" s="230" t="n">
        <f aca="false">IF('Indicator Date hidden'!AP5="x","x",AO$2-'Indicator Date hidden'!AP5)</f>
        <v>0</v>
      </c>
      <c r="AP4" s="230" t="n">
        <f aca="false">IF('Indicator Date hidden'!AQ5="x","x",AP$2-'Indicator Date hidden'!AQ5)</f>
        <v>0</v>
      </c>
      <c r="AQ4" s="230" t="n">
        <f aca="false">IF('Indicator Date hidden'!AR5="x","x",AQ$2-'Indicator Date hidden'!AR5)</f>
        <v>0</v>
      </c>
      <c r="AR4" s="230" t="n">
        <f aca="false">IF('Indicator Date hidden'!AS5="x","x",AR$2-'Indicator Date hidden'!AS5)</f>
        <v>3</v>
      </c>
      <c r="AS4" s="230" t="n">
        <f aca="false">IF('Indicator Date hidden'!AT5="x","x",AS$2-'Indicator Date hidden'!AT5)</f>
        <v>0</v>
      </c>
      <c r="AT4" s="230" t="n">
        <f aca="false">IF('Indicator Date hidden'!AU5="x","x",AT$2-'Indicator Date hidden'!AU5)</f>
        <v>0</v>
      </c>
      <c r="AU4" s="230" t="n">
        <f aca="false">IF('Indicator Date hidden'!AV5="x","x",AU$2-'Indicator Date hidden'!AV5)</f>
        <v>0</v>
      </c>
      <c r="AV4" s="230" t="str">
        <f aca="false">IF('Indicator Date hidden'!AW5="x","x",AV$2-'Indicator Date hidden'!AW5)</f>
        <v>x</v>
      </c>
      <c r="AW4" s="230" t="n">
        <f aca="false">IF('Indicator Date hidden'!AX5="x","x",AW$2-'Indicator Date hidden'!AX5)</f>
        <v>0</v>
      </c>
      <c r="AX4" s="230" t="n">
        <f aca="false">IF('Indicator Date hidden'!AY5="x","x",AX$2-'Indicator Date hidden'!AY5)</f>
        <v>0</v>
      </c>
      <c r="AY4" s="230" t="n">
        <f aca="false">IF('Indicator Date hidden'!AZ5="x","x",AY$2-'Indicator Date hidden'!AZ5)</f>
        <v>1</v>
      </c>
      <c r="AZ4" s="230" t="n">
        <f aca="false">IF('Indicator Date hidden'!BA5="x","x",AZ$2-'Indicator Date hidden'!BA5)</f>
        <v>0</v>
      </c>
      <c r="BA4" s="230" t="n">
        <f aca="false">IF('Indicator Date hidden'!BB5="x","x",BA$2-'Indicator Date hidden'!BB5)</f>
        <v>0</v>
      </c>
      <c r="BB4" s="230" t="n">
        <f aca="false">IF('Indicator Date hidden'!BC5="x","x",BB$2-'Indicator Date hidden'!BC5)</f>
        <v>0</v>
      </c>
      <c r="BC4" s="230" t="n">
        <f aca="false">IF('Indicator Date hidden'!BD5="x","x",BC$2-'Indicator Date hidden'!BD5)</f>
        <v>0</v>
      </c>
      <c r="BD4" s="230" t="n">
        <f aca="false">IF('Indicator Date hidden'!BE5="x","x",BD$2-'Indicator Date hidden'!BE5)</f>
        <v>-1</v>
      </c>
      <c r="BE4" s="230" t="n">
        <f aca="false">IF('Indicator Date hidden'!BF5="x","x",BE$2-'Indicator Date hidden'!BF5)</f>
        <v>0</v>
      </c>
      <c r="BF4" s="230" t="n">
        <f aca="false">IF('Indicator Date hidden'!BG5="x","x",BF$2-'Indicator Date hidden'!BG5)</f>
        <v>1</v>
      </c>
      <c r="BG4" s="230" t="n">
        <f aca="false">IF('Indicator Date hidden'!BH5="x","x",BG$2-'Indicator Date hidden'!BH5)</f>
        <v>1</v>
      </c>
      <c r="BH4" s="230" t="str">
        <f aca="false">IF('Indicator Date hidden'!BI5="x","x",BH$2-'Indicator Date hidden'!BI5)</f>
        <v>x</v>
      </c>
      <c r="BI4" s="230" t="n">
        <f aca="false">IF('Indicator Date hidden'!BJ5="x","x",BI$2-'Indicator Date hidden'!BJ5)</f>
        <v>0</v>
      </c>
      <c r="BJ4" s="230" t="n">
        <f aca="false">IF('Indicator Date hidden'!BK5="x","x",BJ$2-'Indicator Date hidden'!BK5)</f>
        <v>0</v>
      </c>
      <c r="BK4" s="230" t="n">
        <f aca="false">IF('Indicator Date hidden'!BL5="x","x",BK$2-'Indicator Date hidden'!BL5)</f>
        <v>0</v>
      </c>
      <c r="BL4" s="230" t="n">
        <f aca="false">IF('Indicator Date hidden'!BM5="x","x",BL$2-'Indicator Date hidden'!BM5)</f>
        <v>2</v>
      </c>
      <c r="BM4" s="230" t="n">
        <f aca="false">IF('Indicator Date hidden'!BN5="x","x",BM$2-'Indicator Date hidden'!BN5)</f>
        <v>0</v>
      </c>
      <c r="BN4" s="230" t="n">
        <f aca="false">IF('Indicator Date hidden'!BO5="x","x",BN$2-'Indicator Date hidden'!BO5)</f>
        <v>0</v>
      </c>
      <c r="BO4" s="230" t="n">
        <f aca="false">IF('Indicator Date hidden'!BP5="x","x",BO$2-'Indicator Date hidden'!BP5)</f>
        <v>0</v>
      </c>
      <c r="BP4" s="230" t="n">
        <f aca="false">IF('Indicator Date hidden'!BQ5="x","x",BP$2-'Indicator Date hidden'!BQ5)</f>
        <v>0</v>
      </c>
      <c r="BQ4" s="230" t="n">
        <f aca="false">IF('Indicator Date hidden'!BR5="x","x",BQ$2-'Indicator Date hidden'!BR5)</f>
        <v>0</v>
      </c>
      <c r="BR4" s="230" t="n">
        <f aca="false">IF('Indicator Date hidden'!BS5="x","x",BR$2-'Indicator Date hidden'!BS5)</f>
        <v>2</v>
      </c>
      <c r="BS4" s="230" t="n">
        <f aca="false">IF('Indicator Date hidden'!BT5="x","x",BS$2-'Indicator Date hidden'!BT5)</f>
        <v>0</v>
      </c>
      <c r="BT4" s="230" t="n">
        <f aca="false">IF('Indicator Date hidden'!BU5="x","x",BT$2-'Indicator Date hidden'!BU5)</f>
        <v>0</v>
      </c>
      <c r="BU4" s="230" t="n">
        <f aca="false">IF('Indicator Date hidden'!BV5="x","x",BU$2-'Indicator Date hidden'!BV5)</f>
        <v>0</v>
      </c>
      <c r="BV4" s="230" t="n">
        <f aca="false">IF('Indicator Date hidden'!BW5="x","x",BV$2-'Indicator Date hidden'!BW5)</f>
        <v>1</v>
      </c>
      <c r="BW4" s="230" t="n">
        <f aca="false">IF('Indicator Date hidden'!BX5="x","x",BW$2-'Indicator Date hidden'!BX5)</f>
        <v>0</v>
      </c>
      <c r="BX4" s="0" t="n">
        <f aca="false">SUM(B4:BW4)</f>
        <v>13</v>
      </c>
      <c r="BY4" s="231" t="n">
        <f aca="false">BX4/COUNT(B4:BW4)</f>
        <v>0.185714285714286</v>
      </c>
      <c r="BZ4" s="0" t="n">
        <f aca="false">COUNTIF(B4:BW4,"&gt;0")</f>
        <v>10</v>
      </c>
      <c r="CA4" s="231" t="n">
        <f aca="false">_xlfn.STDEV.P(B4:BW4)</f>
        <v>0.568025581487744</v>
      </c>
      <c r="CB4" s="232" t="n">
        <f aca="false">MEDIAN(B4:BW4)</f>
        <v>0</v>
      </c>
    </row>
    <row r="5" customFormat="false" ht="14.5" hidden="false" customHeight="false" outlineLevel="0" collapsed="false">
      <c r="A5" s="0" t="str">
        <f aca="false">'Indicator Data'!B8</f>
        <v>DZA</v>
      </c>
      <c r="B5" s="230" t="n">
        <f aca="false">IF('Indicator Date hidden'!C6="x","x",B$2-'Indicator Date hidden'!C6)</f>
        <v>0</v>
      </c>
      <c r="C5" s="230" t="n">
        <f aca="false">IF('Indicator Date hidden'!D6="x","x",C$2-'Indicator Date hidden'!D6)</f>
        <v>0</v>
      </c>
      <c r="D5" s="230" t="n">
        <f aca="false">IF('Indicator Date hidden'!E6="x","x",D$2-'Indicator Date hidden'!E6)</f>
        <v>0</v>
      </c>
      <c r="E5" s="230" t="n">
        <f aca="false">IF('Indicator Date hidden'!F6="x","x",E$2-'Indicator Date hidden'!F6)</f>
        <v>0</v>
      </c>
      <c r="F5" s="230" t="n">
        <f aca="false">IF('Indicator Date hidden'!G6="x","x",F$2-'Indicator Date hidden'!G6)</f>
        <v>0</v>
      </c>
      <c r="G5" s="230" t="n">
        <f aca="false">IF('Indicator Date hidden'!H6="x","x",G$2-'Indicator Date hidden'!H6)</f>
        <v>0</v>
      </c>
      <c r="H5" s="230" t="n">
        <f aca="false">IF('Indicator Date hidden'!I6="x","x",H$2-'Indicator Date hidden'!I6)</f>
        <v>0</v>
      </c>
      <c r="I5" s="230" t="n">
        <f aca="false">IF('Indicator Date hidden'!J6="x","x",I$2-'Indicator Date hidden'!J6)</f>
        <v>0</v>
      </c>
      <c r="J5" s="230" t="n">
        <f aca="false">IF('Indicator Date hidden'!K6="x","x",J$2-'Indicator Date hidden'!K6)</f>
        <v>0</v>
      </c>
      <c r="K5" s="230" t="n">
        <f aca="false">IF('Indicator Date hidden'!L6="x","x",K$2-'Indicator Date hidden'!L6)</f>
        <v>0</v>
      </c>
      <c r="L5" s="230" t="n">
        <f aca="false">IF('Indicator Date hidden'!M6="x","x",L$2-'Indicator Date hidden'!M6)</f>
        <v>0</v>
      </c>
      <c r="M5" s="230" t="n">
        <f aca="false">IF('Indicator Date hidden'!N6="x","x",M$2-'Indicator Date hidden'!N6)</f>
        <v>0</v>
      </c>
      <c r="N5" s="230" t="n">
        <f aca="false">IF('Indicator Date hidden'!O6="x","x",N$2-'Indicator Date hidden'!O6)</f>
        <v>0</v>
      </c>
      <c r="O5" s="230" t="n">
        <f aca="false">IF('Indicator Date hidden'!P6="x","x",O$2-'Indicator Date hidden'!P6)</f>
        <v>0</v>
      </c>
      <c r="P5" s="230" t="n">
        <f aca="false">IF('Indicator Date hidden'!Q6="x","x",P$2-'Indicator Date hidden'!Q6)</f>
        <v>0</v>
      </c>
      <c r="Q5" s="230" t="n">
        <f aca="false">IF('Indicator Date hidden'!R6="x","x",Q$2-'Indicator Date hidden'!R6)</f>
        <v>0</v>
      </c>
      <c r="R5" s="230" t="n">
        <f aca="false">IF('Indicator Date hidden'!S6="x","x",R$2-'Indicator Date hidden'!S6)</f>
        <v>0</v>
      </c>
      <c r="S5" s="230" t="n">
        <f aca="false">IF('Indicator Date hidden'!T6="x","x",S$2-'Indicator Date hidden'!T6)</f>
        <v>0</v>
      </c>
      <c r="T5" s="230" t="n">
        <f aca="false">IF('Indicator Date hidden'!U6="x","x",T$2-'Indicator Date hidden'!U6)</f>
        <v>0</v>
      </c>
      <c r="U5" s="230" t="n">
        <f aca="false">IF('Indicator Date hidden'!V6="x","x",U$2-'Indicator Date hidden'!V6)</f>
        <v>0</v>
      </c>
      <c r="V5" s="230" t="n">
        <f aca="false">IF('Indicator Date hidden'!W6="x","x",V$2-'Indicator Date hidden'!W6)</f>
        <v>0</v>
      </c>
      <c r="W5" s="230" t="n">
        <f aca="false">IF('Indicator Date hidden'!X6="x","x",W$2-'Indicator Date hidden'!X6)</f>
        <v>0</v>
      </c>
      <c r="X5" s="230" t="n">
        <f aca="false">IF('Indicator Date hidden'!Y6="x","x",X$2-'Indicator Date hidden'!Y6)</f>
        <v>0</v>
      </c>
      <c r="Y5" s="230" t="n">
        <f aca="false">IF('Indicator Date hidden'!Z6="x","x",Y$2-'Indicator Date hidden'!Z6)</f>
        <v>0</v>
      </c>
      <c r="Z5" s="230" t="str">
        <f aca="false">IF('Indicator Date hidden'!AA6="x","x",Z$2-'Indicator Date hidden'!AA6)</f>
        <v>x</v>
      </c>
      <c r="AA5" s="230" t="n">
        <f aca="false">IF('Indicator Date hidden'!AB6="x","x",AA$2-'Indicator Date hidden'!AB6)</f>
        <v>0</v>
      </c>
      <c r="AB5" s="230" t="n">
        <f aca="false">IF('Indicator Date hidden'!AC6="x","x",AB$2-'Indicator Date hidden'!AC6)</f>
        <v>0</v>
      </c>
      <c r="AC5" s="230" t="n">
        <f aca="false">IF('Indicator Date hidden'!AD6="x","x",AC$2-'Indicator Date hidden'!AD6)</f>
        <v>1</v>
      </c>
      <c r="AD5" s="230" t="n">
        <f aca="false">IF('Indicator Date hidden'!AE6="x","x",AD$2-'Indicator Date hidden'!AE6)</f>
        <v>0</v>
      </c>
      <c r="AE5" s="230" t="str">
        <f aca="false">IF('Indicator Date hidden'!AF6="x","x",AE$2-'Indicator Date hidden'!AF6)</f>
        <v>x</v>
      </c>
      <c r="AF5" s="230" t="n">
        <f aca="false">IF('Indicator Date hidden'!AG6="x","x",AF$2-'Indicator Date hidden'!AG6)</f>
        <v>0</v>
      </c>
      <c r="AG5" s="230" t="n">
        <f aca="false">IF('Indicator Date hidden'!AH6="x","x",AG$2-'Indicator Date hidden'!AH6)</f>
        <v>0</v>
      </c>
      <c r="AH5" s="230" t="n">
        <f aca="false">IF('Indicator Date hidden'!AI6="x","x",AH$2-'Indicator Date hidden'!AI6)</f>
        <v>0</v>
      </c>
      <c r="AI5" s="230" t="n">
        <f aca="false">IF('Indicator Date hidden'!AJ6="x","x",AI$2-'Indicator Date hidden'!AJ6)</f>
        <v>0</v>
      </c>
      <c r="AJ5" s="230" t="n">
        <f aca="false">IF('Indicator Date hidden'!AK6="x","x",AJ$2-'Indicator Date hidden'!AK6)</f>
        <v>0</v>
      </c>
      <c r="AK5" s="230" t="n">
        <f aca="false">IF('Indicator Date hidden'!AL6="x","x",AK$2-'Indicator Date hidden'!AL6)</f>
        <v>0</v>
      </c>
      <c r="AL5" s="230" t="n">
        <f aca="false">IF('Indicator Date hidden'!AM6="x","x",AL$2-'Indicator Date hidden'!AM6)</f>
        <v>0</v>
      </c>
      <c r="AM5" s="230" t="n">
        <f aca="false">IF('Indicator Date hidden'!AN6="x","x",AM$2-'Indicator Date hidden'!AN6)</f>
        <v>0</v>
      </c>
      <c r="AN5" s="230" t="n">
        <f aca="false">IF('Indicator Date hidden'!AO6="x","x",AN$2-'Indicator Date hidden'!AO6)</f>
        <v>0</v>
      </c>
      <c r="AO5" s="230" t="n">
        <f aca="false">IF('Indicator Date hidden'!AP6="x","x",AO$2-'Indicator Date hidden'!AP6)</f>
        <v>0</v>
      </c>
      <c r="AP5" s="230" t="n">
        <f aca="false">IF('Indicator Date hidden'!AQ6="x","x",AP$2-'Indicator Date hidden'!AQ6)</f>
        <v>0</v>
      </c>
      <c r="AQ5" s="230" t="n">
        <f aca="false">IF('Indicator Date hidden'!AR6="x","x",AQ$2-'Indicator Date hidden'!AR6)</f>
        <v>0</v>
      </c>
      <c r="AR5" s="230" t="n">
        <f aca="false">IF('Indicator Date hidden'!AS6="x","x",AR$2-'Indicator Date hidden'!AS6)</f>
        <v>1</v>
      </c>
      <c r="AS5" s="230" t="n">
        <f aca="false">IF('Indicator Date hidden'!AT6="x","x",AS$2-'Indicator Date hidden'!AT6)</f>
        <v>0</v>
      </c>
      <c r="AT5" s="230" t="n">
        <f aca="false">IF('Indicator Date hidden'!AU6="x","x",AT$2-'Indicator Date hidden'!AU6)</f>
        <v>0</v>
      </c>
      <c r="AU5" s="230" t="n">
        <f aca="false">IF('Indicator Date hidden'!AV6="x","x",AU$2-'Indicator Date hidden'!AV6)</f>
        <v>0</v>
      </c>
      <c r="AV5" s="230" t="n">
        <f aca="false">IF('Indicator Date hidden'!AW6="x","x",AV$2-'Indicator Date hidden'!AW6)</f>
        <v>0</v>
      </c>
      <c r="AW5" s="230" t="n">
        <f aca="false">IF('Indicator Date hidden'!AX6="x","x",AW$2-'Indicator Date hidden'!AX6)</f>
        <v>0</v>
      </c>
      <c r="AX5" s="230" t="n">
        <f aca="false">IF('Indicator Date hidden'!AY6="x","x",AX$2-'Indicator Date hidden'!AY6)</f>
        <v>0</v>
      </c>
      <c r="AY5" s="230" t="n">
        <f aca="false">IF('Indicator Date hidden'!AZ6="x","x",AY$2-'Indicator Date hidden'!AZ6)</f>
        <v>9</v>
      </c>
      <c r="AZ5" s="230" t="n">
        <f aca="false">IF('Indicator Date hidden'!BA6="x","x",AZ$2-'Indicator Date hidden'!BA6)</f>
        <v>0</v>
      </c>
      <c r="BA5" s="230" t="n">
        <f aca="false">IF('Indicator Date hidden'!BB6="x","x",BA$2-'Indicator Date hidden'!BB6)</f>
        <v>0</v>
      </c>
      <c r="BB5" s="230" t="n">
        <f aca="false">IF('Indicator Date hidden'!BC6="x","x",BB$2-'Indicator Date hidden'!BC6)</f>
        <v>0</v>
      </c>
      <c r="BC5" s="230" t="n">
        <f aca="false">IF('Indicator Date hidden'!BD6="x","x",BC$2-'Indicator Date hidden'!BD6)</f>
        <v>0</v>
      </c>
      <c r="BD5" s="230" t="n">
        <f aca="false">IF('Indicator Date hidden'!BE6="x","x",BD$2-'Indicator Date hidden'!BE6)</f>
        <v>0</v>
      </c>
      <c r="BE5" s="230" t="n">
        <f aca="false">IF('Indicator Date hidden'!BF6="x","x",BE$2-'Indicator Date hidden'!BF6)</f>
        <v>0</v>
      </c>
      <c r="BF5" s="230" t="n">
        <f aca="false">IF('Indicator Date hidden'!BG6="x","x",BF$2-'Indicator Date hidden'!BG6)</f>
        <v>1</v>
      </c>
      <c r="BG5" s="230" t="n">
        <f aca="false">IF('Indicator Date hidden'!BH6="x","x",BG$2-'Indicator Date hidden'!BH6)</f>
        <v>1</v>
      </c>
      <c r="BH5" s="230" t="n">
        <f aca="false">IF('Indicator Date hidden'!BI6="x","x",BH$2-'Indicator Date hidden'!BI6)</f>
        <v>2</v>
      </c>
      <c r="BI5" s="230" t="n">
        <f aca="false">IF('Indicator Date hidden'!BJ6="x","x",BI$2-'Indicator Date hidden'!BJ6)</f>
        <v>0</v>
      </c>
      <c r="BJ5" s="230" t="n">
        <f aca="false">IF('Indicator Date hidden'!BK6="x","x",BJ$2-'Indicator Date hidden'!BK6)</f>
        <v>0</v>
      </c>
      <c r="BK5" s="230" t="n">
        <f aca="false">IF('Indicator Date hidden'!BL6="x","x",BK$2-'Indicator Date hidden'!BL6)</f>
        <v>0</v>
      </c>
      <c r="BL5" s="230" t="n">
        <f aca="false">IF('Indicator Date hidden'!BM6="x","x",BL$2-'Indicator Date hidden'!BM6)</f>
        <v>2</v>
      </c>
      <c r="BM5" s="230" t="n">
        <f aca="false">IF('Indicator Date hidden'!BN6="x","x",BM$2-'Indicator Date hidden'!BN6)</f>
        <v>0</v>
      </c>
      <c r="BN5" s="230" t="n">
        <f aca="false">IF('Indicator Date hidden'!BO6="x","x",BN$2-'Indicator Date hidden'!BO6)</f>
        <v>0</v>
      </c>
      <c r="BO5" s="230" t="n">
        <f aca="false">IF('Indicator Date hidden'!BP6="x","x",BO$2-'Indicator Date hidden'!BP6)</f>
        <v>0</v>
      </c>
      <c r="BP5" s="230" t="n">
        <f aca="false">IF('Indicator Date hidden'!BQ6="x","x",BP$2-'Indicator Date hidden'!BQ6)</f>
        <v>0</v>
      </c>
      <c r="BQ5" s="230" t="n">
        <f aca="false">IF('Indicator Date hidden'!BR6="x","x",BQ$2-'Indicator Date hidden'!BR6)</f>
        <v>0</v>
      </c>
      <c r="BR5" s="230" t="n">
        <f aca="false">IF('Indicator Date hidden'!BS6="x","x",BR$2-'Indicator Date hidden'!BS6)</f>
        <v>2</v>
      </c>
      <c r="BS5" s="230" t="n">
        <f aca="false">IF('Indicator Date hidden'!BT6="x","x",BS$2-'Indicator Date hidden'!BT6)</f>
        <v>1</v>
      </c>
      <c r="BT5" s="230" t="n">
        <f aca="false">IF('Indicator Date hidden'!BU6="x","x",BT$2-'Indicator Date hidden'!BU6)</f>
        <v>1</v>
      </c>
      <c r="BU5" s="230" t="n">
        <f aca="false">IF('Indicator Date hidden'!BV6="x","x",BU$2-'Indicator Date hidden'!BV6)</f>
        <v>1</v>
      </c>
      <c r="BV5" s="230" t="n">
        <f aca="false">IF('Indicator Date hidden'!BW6="x","x",BV$2-'Indicator Date hidden'!BW6)</f>
        <v>0</v>
      </c>
      <c r="BW5" s="230" t="n">
        <f aca="false">IF('Indicator Date hidden'!BX6="x","x",BW$2-'Indicator Date hidden'!BX6)</f>
        <v>0</v>
      </c>
      <c r="BX5" s="0" t="n">
        <f aca="false">SUM(B5:BW5)</f>
        <v>22</v>
      </c>
      <c r="BY5" s="231" t="n">
        <f aca="false">BX5/COUNT(B5:BW5)</f>
        <v>0.305555555555556</v>
      </c>
      <c r="BZ5" s="0" t="n">
        <f aca="false">COUNTIF(B5:BW5,"&gt;0")</f>
        <v>11</v>
      </c>
      <c r="CA5" s="231" t="n">
        <f aca="false">_xlfn.STDEV.P(B5:BW5)</f>
        <v>1.13821118047488</v>
      </c>
      <c r="CB5" s="232" t="n">
        <f aca="false">MEDIAN(B5:BW5)</f>
        <v>0</v>
      </c>
    </row>
    <row r="6" customFormat="false" ht="14.5" hidden="false" customHeight="false" outlineLevel="0" collapsed="false">
      <c r="A6" s="0" t="str">
        <f aca="false">'Indicator Data'!B9</f>
        <v>AGO</v>
      </c>
      <c r="B6" s="230" t="n">
        <f aca="false">IF('Indicator Date hidden'!C7="x","x",B$2-'Indicator Date hidden'!C7)</f>
        <v>0</v>
      </c>
      <c r="C6" s="230" t="n">
        <f aca="false">IF('Indicator Date hidden'!D7="x","x",C$2-'Indicator Date hidden'!D7)</f>
        <v>0</v>
      </c>
      <c r="D6" s="230" t="n">
        <f aca="false">IF('Indicator Date hidden'!E7="x","x",D$2-'Indicator Date hidden'!E7)</f>
        <v>0</v>
      </c>
      <c r="E6" s="230" t="n">
        <f aca="false">IF('Indicator Date hidden'!F7="x","x",E$2-'Indicator Date hidden'!F7)</f>
        <v>0</v>
      </c>
      <c r="F6" s="230" t="n">
        <f aca="false">IF('Indicator Date hidden'!G7="x","x",F$2-'Indicator Date hidden'!G7)</f>
        <v>0</v>
      </c>
      <c r="G6" s="230" t="n">
        <f aca="false">IF('Indicator Date hidden'!H7="x","x",G$2-'Indicator Date hidden'!H7)</f>
        <v>0</v>
      </c>
      <c r="H6" s="230" t="n">
        <f aca="false">IF('Indicator Date hidden'!I7="x","x",H$2-'Indicator Date hidden'!I7)</f>
        <v>0</v>
      </c>
      <c r="I6" s="230" t="n">
        <f aca="false">IF('Indicator Date hidden'!J7="x","x",I$2-'Indicator Date hidden'!J7)</f>
        <v>0</v>
      </c>
      <c r="J6" s="230" t="n">
        <f aca="false">IF('Indicator Date hidden'!K7="x","x",J$2-'Indicator Date hidden'!K7)</f>
        <v>0</v>
      </c>
      <c r="K6" s="230" t="n">
        <f aca="false">IF('Indicator Date hidden'!L7="x","x",K$2-'Indicator Date hidden'!L7)</f>
        <v>0</v>
      </c>
      <c r="L6" s="230" t="n">
        <f aca="false">IF('Indicator Date hidden'!M7="x","x",L$2-'Indicator Date hidden'!M7)</f>
        <v>0</v>
      </c>
      <c r="M6" s="230" t="n">
        <f aca="false">IF('Indicator Date hidden'!N7="x","x",M$2-'Indicator Date hidden'!N7)</f>
        <v>0</v>
      </c>
      <c r="N6" s="230" t="n">
        <f aca="false">IF('Indicator Date hidden'!O7="x","x",N$2-'Indicator Date hidden'!O7)</f>
        <v>0</v>
      </c>
      <c r="O6" s="230" t="n">
        <f aca="false">IF('Indicator Date hidden'!P7="x","x",O$2-'Indicator Date hidden'!P7)</f>
        <v>0</v>
      </c>
      <c r="P6" s="230" t="n">
        <f aca="false">IF('Indicator Date hidden'!Q7="x","x",P$2-'Indicator Date hidden'!Q7)</f>
        <v>0</v>
      </c>
      <c r="Q6" s="230" t="n">
        <f aca="false">IF('Indicator Date hidden'!R7="x","x",Q$2-'Indicator Date hidden'!R7)</f>
        <v>0</v>
      </c>
      <c r="R6" s="230" t="n">
        <f aca="false">IF('Indicator Date hidden'!S7="x","x",R$2-'Indicator Date hidden'!S7)</f>
        <v>0</v>
      </c>
      <c r="S6" s="230" t="n">
        <f aca="false">IF('Indicator Date hidden'!T7="x","x",S$2-'Indicator Date hidden'!T7)</f>
        <v>0</v>
      </c>
      <c r="T6" s="230" t="n">
        <f aca="false">IF('Indicator Date hidden'!U7="x","x",T$2-'Indicator Date hidden'!U7)</f>
        <v>0</v>
      </c>
      <c r="U6" s="230" t="n">
        <f aca="false">IF('Indicator Date hidden'!V7="x","x",U$2-'Indicator Date hidden'!V7)</f>
        <v>0</v>
      </c>
      <c r="V6" s="230" t="n">
        <f aca="false">IF('Indicator Date hidden'!W7="x","x",V$2-'Indicator Date hidden'!W7)</f>
        <v>0</v>
      </c>
      <c r="W6" s="230" t="n">
        <f aca="false">IF('Indicator Date hidden'!X7="x","x",W$2-'Indicator Date hidden'!X7)</f>
        <v>0</v>
      </c>
      <c r="X6" s="230" t="n">
        <f aca="false">IF('Indicator Date hidden'!Y7="x","x",X$2-'Indicator Date hidden'!Y7)</f>
        <v>0</v>
      </c>
      <c r="Y6" s="230" t="n">
        <f aca="false">IF('Indicator Date hidden'!Z7="x","x",Y$2-'Indicator Date hidden'!Z7)</f>
        <v>0</v>
      </c>
      <c r="Z6" s="230" t="n">
        <f aca="false">IF('Indicator Date hidden'!AA7="x","x",Z$2-'Indicator Date hidden'!AA7)</f>
        <v>2</v>
      </c>
      <c r="AA6" s="230" t="n">
        <f aca="false">IF('Indicator Date hidden'!AB7="x","x",AA$2-'Indicator Date hidden'!AB7)</f>
        <v>0</v>
      </c>
      <c r="AB6" s="230" t="n">
        <f aca="false">IF('Indicator Date hidden'!AC7="x","x",AB$2-'Indicator Date hidden'!AC7)</f>
        <v>0</v>
      </c>
      <c r="AC6" s="230" t="n">
        <f aca="false">IF('Indicator Date hidden'!AD7="x","x",AC$2-'Indicator Date hidden'!AD7)</f>
        <v>1</v>
      </c>
      <c r="AD6" s="230" t="n">
        <f aca="false">IF('Indicator Date hidden'!AE7="x","x",AD$2-'Indicator Date hidden'!AE7)</f>
        <v>0</v>
      </c>
      <c r="AE6" s="230" t="n">
        <f aca="false">IF('Indicator Date hidden'!AF7="x","x",AE$2-'Indicator Date hidden'!AF7)</f>
        <v>0</v>
      </c>
      <c r="AF6" s="230" t="n">
        <f aca="false">IF('Indicator Date hidden'!AG7="x","x",AF$2-'Indicator Date hidden'!AG7)</f>
        <v>0</v>
      </c>
      <c r="AG6" s="230" t="n">
        <f aca="false">IF('Indicator Date hidden'!AH7="x","x",AG$2-'Indicator Date hidden'!AH7)</f>
        <v>0</v>
      </c>
      <c r="AH6" s="230" t="n">
        <f aca="false">IF('Indicator Date hidden'!AI7="x","x",AH$2-'Indicator Date hidden'!AI7)</f>
        <v>0</v>
      </c>
      <c r="AI6" s="230" t="n">
        <f aca="false">IF('Indicator Date hidden'!AJ7="x","x",AI$2-'Indicator Date hidden'!AJ7)</f>
        <v>0</v>
      </c>
      <c r="AJ6" s="230" t="n">
        <f aca="false">IF('Indicator Date hidden'!AK7="x","x",AJ$2-'Indicator Date hidden'!AK7)</f>
        <v>0</v>
      </c>
      <c r="AK6" s="230" t="n">
        <f aca="false">IF('Indicator Date hidden'!AL7="x","x",AK$2-'Indicator Date hidden'!AL7)</f>
        <v>3</v>
      </c>
      <c r="AL6" s="230" t="n">
        <f aca="false">IF('Indicator Date hidden'!AM7="x","x",AL$2-'Indicator Date hidden'!AM7)</f>
        <v>0</v>
      </c>
      <c r="AM6" s="230" t="n">
        <f aca="false">IF('Indicator Date hidden'!AN7="x","x",AM$2-'Indicator Date hidden'!AN7)</f>
        <v>0</v>
      </c>
      <c r="AN6" s="230" t="n">
        <f aca="false">IF('Indicator Date hidden'!AO7="x","x",AN$2-'Indicator Date hidden'!AO7)</f>
        <v>0</v>
      </c>
      <c r="AO6" s="230" t="n">
        <f aca="false">IF('Indicator Date hidden'!AP7="x","x",AO$2-'Indicator Date hidden'!AP7)</f>
        <v>0</v>
      </c>
      <c r="AP6" s="230" t="n">
        <f aca="false">IF('Indicator Date hidden'!AQ7="x","x",AP$2-'Indicator Date hidden'!AQ7)</f>
        <v>0</v>
      </c>
      <c r="AQ6" s="230" t="n">
        <f aca="false">IF('Indicator Date hidden'!AR7="x","x",AQ$2-'Indicator Date hidden'!AR7)</f>
        <v>0</v>
      </c>
      <c r="AR6" s="230" t="n">
        <f aca="false">IF('Indicator Date hidden'!AS7="x","x",AR$2-'Indicator Date hidden'!AS7)</f>
        <v>5</v>
      </c>
      <c r="AS6" s="230" t="n">
        <f aca="false">IF('Indicator Date hidden'!AT7="x","x",AS$2-'Indicator Date hidden'!AT7)</f>
        <v>0</v>
      </c>
      <c r="AT6" s="230" t="n">
        <f aca="false">IF('Indicator Date hidden'!AU7="x","x",AT$2-'Indicator Date hidden'!AU7)</f>
        <v>0</v>
      </c>
      <c r="AU6" s="230" t="n">
        <f aca="false">IF('Indicator Date hidden'!AV7="x","x",AU$2-'Indicator Date hidden'!AV7)</f>
        <v>0</v>
      </c>
      <c r="AV6" s="230" t="n">
        <f aca="false">IF('Indicator Date hidden'!AW7="x","x",AV$2-'Indicator Date hidden'!AW7)</f>
        <v>0</v>
      </c>
      <c r="AW6" s="230" t="n">
        <f aca="false">IF('Indicator Date hidden'!AX7="x","x",AW$2-'Indicator Date hidden'!AX7)</f>
        <v>0</v>
      </c>
      <c r="AX6" s="230" t="n">
        <f aca="false">IF('Indicator Date hidden'!AY7="x","x",AX$2-'Indicator Date hidden'!AY7)</f>
        <v>0</v>
      </c>
      <c r="AY6" s="230" t="n">
        <f aca="false">IF('Indicator Date hidden'!AZ7="x","x",AY$2-'Indicator Date hidden'!AZ7)</f>
        <v>2</v>
      </c>
      <c r="AZ6" s="230" t="n">
        <f aca="false">IF('Indicator Date hidden'!BA7="x","x",AZ$2-'Indicator Date hidden'!BA7)</f>
        <v>0</v>
      </c>
      <c r="BA6" s="230" t="n">
        <f aca="false">IF('Indicator Date hidden'!BB7="x","x",BA$2-'Indicator Date hidden'!BB7)</f>
        <v>0</v>
      </c>
      <c r="BB6" s="230" t="n">
        <f aca="false">IF('Indicator Date hidden'!BC7="x","x",BB$2-'Indicator Date hidden'!BC7)</f>
        <v>0</v>
      </c>
      <c r="BC6" s="230" t="n">
        <f aca="false">IF('Indicator Date hidden'!BD7="x","x",BC$2-'Indicator Date hidden'!BD7)</f>
        <v>0</v>
      </c>
      <c r="BD6" s="230" t="n">
        <f aca="false">IF('Indicator Date hidden'!BE7="x","x",BD$2-'Indicator Date hidden'!BE7)</f>
        <v>-1</v>
      </c>
      <c r="BE6" s="230" t="n">
        <f aca="false">IF('Indicator Date hidden'!BF7="x","x",BE$2-'Indicator Date hidden'!BF7)</f>
        <v>0</v>
      </c>
      <c r="BF6" s="230" t="n">
        <f aca="false">IF('Indicator Date hidden'!BG7="x","x",BF$2-'Indicator Date hidden'!BG7)</f>
        <v>1</v>
      </c>
      <c r="BG6" s="230" t="n">
        <f aca="false">IF('Indicator Date hidden'!BH7="x","x",BG$2-'Indicator Date hidden'!BH7)</f>
        <v>1</v>
      </c>
      <c r="BH6" s="230" t="n">
        <f aca="false">IF('Indicator Date hidden'!BI7="x","x",BH$2-'Indicator Date hidden'!BI7)</f>
        <v>2</v>
      </c>
      <c r="BI6" s="230" t="n">
        <f aca="false">IF('Indicator Date hidden'!BJ7="x","x",BI$2-'Indicator Date hidden'!BJ7)</f>
        <v>0</v>
      </c>
      <c r="BJ6" s="230" t="n">
        <f aca="false">IF('Indicator Date hidden'!BK7="x","x",BJ$2-'Indicator Date hidden'!BK7)</f>
        <v>0</v>
      </c>
      <c r="BK6" s="230" t="n">
        <f aca="false">IF('Indicator Date hidden'!BL7="x","x",BK$2-'Indicator Date hidden'!BL7)</f>
        <v>0</v>
      </c>
      <c r="BL6" s="230" t="n">
        <f aca="false">IF('Indicator Date hidden'!BM7="x","x",BL$2-'Indicator Date hidden'!BM7)</f>
        <v>6</v>
      </c>
      <c r="BM6" s="230" t="n">
        <f aca="false">IF('Indicator Date hidden'!BN7="x","x",BM$2-'Indicator Date hidden'!BN7)</f>
        <v>0</v>
      </c>
      <c r="BN6" s="230" t="n">
        <f aca="false">IF('Indicator Date hidden'!BO7="x","x",BN$2-'Indicator Date hidden'!BO7)</f>
        <v>0</v>
      </c>
      <c r="BO6" s="230" t="n">
        <f aca="false">IF('Indicator Date hidden'!BP7="x","x",BO$2-'Indicator Date hidden'!BP7)</f>
        <v>0</v>
      </c>
      <c r="BP6" s="230" t="n">
        <f aca="false">IF('Indicator Date hidden'!BQ7="x","x",BP$2-'Indicator Date hidden'!BQ7)</f>
        <v>0</v>
      </c>
      <c r="BQ6" s="230" t="n">
        <f aca="false">IF('Indicator Date hidden'!BR7="x","x",BQ$2-'Indicator Date hidden'!BR7)</f>
        <v>0</v>
      </c>
      <c r="BR6" s="230" t="n">
        <f aca="false">IF('Indicator Date hidden'!BS7="x","x",BR$2-'Indicator Date hidden'!BS7)</f>
        <v>1</v>
      </c>
      <c r="BS6" s="230" t="n">
        <f aca="false">IF('Indicator Date hidden'!BT7="x","x",BS$2-'Indicator Date hidden'!BT7)</f>
        <v>0</v>
      </c>
      <c r="BT6" s="230" t="n">
        <f aca="false">IF('Indicator Date hidden'!BU7="x","x",BT$2-'Indicator Date hidden'!BU7)</f>
        <v>0</v>
      </c>
      <c r="BU6" s="230" t="n">
        <f aca="false">IF('Indicator Date hidden'!BV7="x","x",BU$2-'Indicator Date hidden'!BV7)</f>
        <v>0</v>
      </c>
      <c r="BV6" s="230" t="n">
        <f aca="false">IF('Indicator Date hidden'!BW7="x","x",BV$2-'Indicator Date hidden'!BW7)</f>
        <v>0</v>
      </c>
      <c r="BW6" s="230" t="n">
        <f aca="false">IF('Indicator Date hidden'!BX7="x","x",BW$2-'Indicator Date hidden'!BX7)</f>
        <v>0</v>
      </c>
      <c r="BX6" s="0" t="n">
        <f aca="false">SUM(B6:BW6)</f>
        <v>23</v>
      </c>
      <c r="BY6" s="231" t="n">
        <f aca="false">BX6/COUNT(B6:BW6)</f>
        <v>0.310810810810811</v>
      </c>
      <c r="BZ6" s="0" t="n">
        <f aca="false">COUNTIF(B6:BW6,"&gt;0")</f>
        <v>10</v>
      </c>
      <c r="CA6" s="231" t="n">
        <f aca="false">_xlfn.STDEV.P(B6:BW6)</f>
        <v>1.03878405626906</v>
      </c>
      <c r="CB6" s="232" t="n">
        <f aca="false">MEDIAN(B6:BW6)</f>
        <v>0</v>
      </c>
    </row>
    <row r="7" customFormat="false" ht="14.5" hidden="false" customHeight="false" outlineLevel="0" collapsed="false">
      <c r="A7" s="0" t="str">
        <f aca="false">'Indicator Data'!B10</f>
        <v>ATG</v>
      </c>
      <c r="B7" s="230" t="n">
        <f aca="false">IF('Indicator Date hidden'!C8="x","x",B$2-'Indicator Date hidden'!C8)</f>
        <v>0</v>
      </c>
      <c r="C7" s="230" t="n">
        <f aca="false">IF('Indicator Date hidden'!D8="x","x",C$2-'Indicator Date hidden'!D8)</f>
        <v>0</v>
      </c>
      <c r="D7" s="230" t="n">
        <f aca="false">IF('Indicator Date hidden'!E8="x","x",D$2-'Indicator Date hidden'!E8)</f>
        <v>0</v>
      </c>
      <c r="E7" s="230" t="n">
        <f aca="false">IF('Indicator Date hidden'!F8="x","x",E$2-'Indicator Date hidden'!F8)</f>
        <v>0</v>
      </c>
      <c r="F7" s="230" t="n">
        <f aca="false">IF('Indicator Date hidden'!G8="x","x",F$2-'Indicator Date hidden'!G8)</f>
        <v>0</v>
      </c>
      <c r="G7" s="230" t="n">
        <f aca="false">IF('Indicator Date hidden'!H8="x","x",G$2-'Indicator Date hidden'!H8)</f>
        <v>0</v>
      </c>
      <c r="H7" s="230" t="n">
        <f aca="false">IF('Indicator Date hidden'!I8="x","x",H$2-'Indicator Date hidden'!I8)</f>
        <v>0</v>
      </c>
      <c r="I7" s="230" t="n">
        <f aca="false">IF('Indicator Date hidden'!J8="x","x",I$2-'Indicator Date hidden'!J8)</f>
        <v>0</v>
      </c>
      <c r="J7" s="230" t="n">
        <f aca="false">IF('Indicator Date hidden'!K8="x","x",J$2-'Indicator Date hidden'!K8)</f>
        <v>0</v>
      </c>
      <c r="K7" s="230" t="n">
        <f aca="false">IF('Indicator Date hidden'!L8="x","x",K$2-'Indicator Date hidden'!L8)</f>
        <v>0</v>
      </c>
      <c r="L7" s="230" t="n">
        <f aca="false">IF('Indicator Date hidden'!M8="x","x",L$2-'Indicator Date hidden'!M8)</f>
        <v>0</v>
      </c>
      <c r="M7" s="230" t="n">
        <f aca="false">IF('Indicator Date hidden'!N8="x","x",M$2-'Indicator Date hidden'!N8)</f>
        <v>0</v>
      </c>
      <c r="N7" s="230" t="n">
        <f aca="false">IF('Indicator Date hidden'!O8="x","x",N$2-'Indicator Date hidden'!O8)</f>
        <v>0</v>
      </c>
      <c r="O7" s="230" t="n">
        <f aca="false">IF('Indicator Date hidden'!P8="x","x",O$2-'Indicator Date hidden'!P8)</f>
        <v>0</v>
      </c>
      <c r="P7" s="230" t="n">
        <f aca="false">IF('Indicator Date hidden'!Q8="x","x",P$2-'Indicator Date hidden'!Q8)</f>
        <v>0</v>
      </c>
      <c r="Q7" s="230" t="n">
        <f aca="false">IF('Indicator Date hidden'!R8="x","x",Q$2-'Indicator Date hidden'!R8)</f>
        <v>0</v>
      </c>
      <c r="R7" s="230" t="n">
        <f aca="false">IF('Indicator Date hidden'!S8="x","x",R$2-'Indicator Date hidden'!S8)</f>
        <v>0</v>
      </c>
      <c r="S7" s="230" t="n">
        <f aca="false">IF('Indicator Date hidden'!T8="x","x",S$2-'Indicator Date hidden'!T8)</f>
        <v>0</v>
      </c>
      <c r="T7" s="230" t="n">
        <f aca="false">IF('Indicator Date hidden'!U8="x","x",T$2-'Indicator Date hidden'!U8)</f>
        <v>0</v>
      </c>
      <c r="U7" s="230" t="n">
        <f aca="false">IF('Indicator Date hidden'!V8="x","x",U$2-'Indicator Date hidden'!V8)</f>
        <v>0</v>
      </c>
      <c r="V7" s="230" t="n">
        <f aca="false">IF('Indicator Date hidden'!W8="x","x",V$2-'Indicator Date hidden'!W8)</f>
        <v>0</v>
      </c>
      <c r="W7" s="230" t="n">
        <f aca="false">IF('Indicator Date hidden'!X8="x","x",W$2-'Indicator Date hidden'!X8)</f>
        <v>0</v>
      </c>
      <c r="X7" s="230" t="n">
        <f aca="false">IF('Indicator Date hidden'!Y8="x","x",X$2-'Indicator Date hidden'!Y8)</f>
        <v>0</v>
      </c>
      <c r="Y7" s="230" t="n">
        <f aca="false">IF('Indicator Date hidden'!Z8="x","x",Y$2-'Indicator Date hidden'!Z8)</f>
        <v>0</v>
      </c>
      <c r="Z7" s="230" t="str">
        <f aca="false">IF('Indicator Date hidden'!AA8="x","x",Z$2-'Indicator Date hidden'!AA8)</f>
        <v>x</v>
      </c>
      <c r="AA7" s="230" t="n">
        <f aca="false">IF('Indicator Date hidden'!AB8="x","x",AA$2-'Indicator Date hidden'!AB8)</f>
        <v>3</v>
      </c>
      <c r="AB7" s="230" t="str">
        <f aca="false">IF('Indicator Date hidden'!AC8="x","x",AB$2-'Indicator Date hidden'!AC8)</f>
        <v>x</v>
      </c>
      <c r="AC7" s="230" t="str">
        <f aca="false">IF('Indicator Date hidden'!AD8="x","x",AC$2-'Indicator Date hidden'!AD8)</f>
        <v>x</v>
      </c>
      <c r="AD7" s="230" t="n">
        <f aca="false">IF('Indicator Date hidden'!AE8="x","x",AD$2-'Indicator Date hidden'!AE8)</f>
        <v>2</v>
      </c>
      <c r="AE7" s="230" t="str">
        <f aca="false">IF('Indicator Date hidden'!AF8="x","x",AE$2-'Indicator Date hidden'!AF8)</f>
        <v>x</v>
      </c>
      <c r="AF7" s="230" t="n">
        <f aca="false">IF('Indicator Date hidden'!AG8="x","x",AF$2-'Indicator Date hidden'!AG8)</f>
        <v>0</v>
      </c>
      <c r="AG7" s="230" t="n">
        <f aca="false">IF('Indicator Date hidden'!AH8="x","x",AG$2-'Indicator Date hidden'!AH8)</f>
        <v>0</v>
      </c>
      <c r="AH7" s="230" t="n">
        <f aca="false">IF('Indicator Date hidden'!AI8="x","x",AH$2-'Indicator Date hidden'!AI8)</f>
        <v>0</v>
      </c>
      <c r="AI7" s="230" t="n">
        <f aca="false">IF('Indicator Date hidden'!AJ8="x","x",AI$2-'Indicator Date hidden'!AJ8)</f>
        <v>0</v>
      </c>
      <c r="AJ7" s="230" t="n">
        <f aca="false">IF('Indicator Date hidden'!AK8="x","x",AJ$2-'Indicator Date hidden'!AK8)</f>
        <v>0</v>
      </c>
      <c r="AK7" s="230" t="str">
        <f aca="false">IF('Indicator Date hidden'!AL8="x","x",AK$2-'Indicator Date hidden'!AL8)</f>
        <v>x</v>
      </c>
      <c r="AL7" s="230" t="n">
        <f aca="false">IF('Indicator Date hidden'!AM8="x","x",AL$2-'Indicator Date hidden'!AM8)</f>
        <v>0</v>
      </c>
      <c r="AM7" s="230" t="n">
        <f aca="false">IF('Indicator Date hidden'!AN8="x","x",AM$2-'Indicator Date hidden'!AN8)</f>
        <v>0</v>
      </c>
      <c r="AN7" s="230" t="n">
        <f aca="false">IF('Indicator Date hidden'!AO8="x","x",AN$2-'Indicator Date hidden'!AO8)</f>
        <v>0</v>
      </c>
      <c r="AO7" s="230" t="n">
        <f aca="false">IF('Indicator Date hidden'!AP8="x","x",AO$2-'Indicator Date hidden'!AP8)</f>
        <v>0</v>
      </c>
      <c r="AP7" s="230" t="n">
        <f aca="false">IF('Indicator Date hidden'!AQ8="x","x",AP$2-'Indicator Date hidden'!AQ8)</f>
        <v>0</v>
      </c>
      <c r="AQ7" s="230" t="n">
        <f aca="false">IF('Indicator Date hidden'!AR8="x","x",AQ$2-'Indicator Date hidden'!AR8)</f>
        <v>0</v>
      </c>
      <c r="AR7" s="230" t="str">
        <f aca="false">IF('Indicator Date hidden'!AS8="x","x",AR$2-'Indicator Date hidden'!AS8)</f>
        <v>x</v>
      </c>
      <c r="AS7" s="230" t="n">
        <f aca="false">IF('Indicator Date hidden'!AT8="x","x",AS$2-'Indicator Date hidden'!AT8)</f>
        <v>0</v>
      </c>
      <c r="AT7" s="230" t="str">
        <f aca="false">IF('Indicator Date hidden'!AU8="x","x",AT$2-'Indicator Date hidden'!AU8)</f>
        <v>x</v>
      </c>
      <c r="AU7" s="230" t="str">
        <f aca="false">IF('Indicator Date hidden'!AV8="x","x",AU$2-'Indicator Date hidden'!AV8)</f>
        <v>x</v>
      </c>
      <c r="AV7" s="230" t="str">
        <f aca="false">IF('Indicator Date hidden'!AW8="x","x",AV$2-'Indicator Date hidden'!AW8)</f>
        <v>x</v>
      </c>
      <c r="AW7" s="230" t="n">
        <f aca="false">IF('Indicator Date hidden'!AX8="x","x",AW$2-'Indicator Date hidden'!AX8)</f>
        <v>0</v>
      </c>
      <c r="AX7" s="230" t="str">
        <f aca="false">IF('Indicator Date hidden'!AY8="x","x",AX$2-'Indicator Date hidden'!AY8)</f>
        <v>x</v>
      </c>
      <c r="AY7" s="230" t="str">
        <f aca="false">IF('Indicator Date hidden'!AZ8="x","x",AY$2-'Indicator Date hidden'!AZ8)</f>
        <v>x</v>
      </c>
      <c r="AZ7" s="230" t="n">
        <f aca="false">IF('Indicator Date hidden'!BA8="x","x",AZ$2-'Indicator Date hidden'!BA8)</f>
        <v>0</v>
      </c>
      <c r="BA7" s="230" t="n">
        <f aca="false">IF('Indicator Date hidden'!BB8="x","x",BA$2-'Indicator Date hidden'!BB8)</f>
        <v>0</v>
      </c>
      <c r="BB7" s="230" t="n">
        <f aca="false">IF('Indicator Date hidden'!BC8="x","x",BB$2-'Indicator Date hidden'!BC8)</f>
        <v>0</v>
      </c>
      <c r="BC7" s="230" t="n">
        <f aca="false">IF('Indicator Date hidden'!BD8="x","x",BC$2-'Indicator Date hidden'!BD8)</f>
        <v>0</v>
      </c>
      <c r="BD7" s="230" t="n">
        <f aca="false">IF('Indicator Date hidden'!BE8="x","x",BD$2-'Indicator Date hidden'!BE8)</f>
        <v>0</v>
      </c>
      <c r="BE7" s="230" t="n">
        <f aca="false">IF('Indicator Date hidden'!BF8="x","x",BE$2-'Indicator Date hidden'!BF8)</f>
        <v>0</v>
      </c>
      <c r="BF7" s="230" t="n">
        <f aca="false">IF('Indicator Date hidden'!BG8="x","x",BF$2-'Indicator Date hidden'!BG8)</f>
        <v>1</v>
      </c>
      <c r="BG7" s="230" t="n">
        <f aca="false">IF('Indicator Date hidden'!BH8="x","x",BG$2-'Indicator Date hidden'!BH8)</f>
        <v>1</v>
      </c>
      <c r="BH7" s="230" t="n">
        <f aca="false">IF('Indicator Date hidden'!BI8="x","x",BH$2-'Indicator Date hidden'!BI8)</f>
        <v>2</v>
      </c>
      <c r="BI7" s="230" t="n">
        <f aca="false">IF('Indicator Date hidden'!BJ8="x","x",BI$2-'Indicator Date hidden'!BJ8)</f>
        <v>0</v>
      </c>
      <c r="BJ7" s="230" t="str">
        <f aca="false">IF('Indicator Date hidden'!BK8="x","x",BJ$2-'Indicator Date hidden'!BK8)</f>
        <v>x</v>
      </c>
      <c r="BK7" s="230" t="n">
        <f aca="false">IF('Indicator Date hidden'!BL8="x","x",BK$2-'Indicator Date hidden'!BL8)</f>
        <v>0</v>
      </c>
      <c r="BL7" s="230" t="n">
        <f aca="false">IF('Indicator Date hidden'!BM8="x","x",BL$2-'Indicator Date hidden'!BM8)</f>
        <v>5</v>
      </c>
      <c r="BM7" s="230" t="n">
        <f aca="false">IF('Indicator Date hidden'!BN8="x","x",BM$2-'Indicator Date hidden'!BN8)</f>
        <v>4</v>
      </c>
      <c r="BN7" s="230" t="n">
        <f aca="false">IF('Indicator Date hidden'!BO8="x","x",BN$2-'Indicator Date hidden'!BO8)</f>
        <v>0</v>
      </c>
      <c r="BO7" s="230" t="n">
        <f aca="false">IF('Indicator Date hidden'!BP8="x","x",BO$2-'Indicator Date hidden'!BP8)</f>
        <v>0</v>
      </c>
      <c r="BP7" s="230" t="n">
        <f aca="false">IF('Indicator Date hidden'!BQ8="x","x",BP$2-'Indicator Date hidden'!BQ8)</f>
        <v>3</v>
      </c>
      <c r="BQ7" s="230" t="n">
        <f aca="false">IF('Indicator Date hidden'!BR8="x","x",BQ$2-'Indicator Date hidden'!BR8)</f>
        <v>3</v>
      </c>
      <c r="BR7" s="230" t="n">
        <f aca="false">IF('Indicator Date hidden'!BS8="x","x",BR$2-'Indicator Date hidden'!BS8)</f>
        <v>1</v>
      </c>
      <c r="BS7" s="230" t="n">
        <f aca="false">IF('Indicator Date hidden'!BT8="x","x",BS$2-'Indicator Date hidden'!BT8)</f>
        <v>0</v>
      </c>
      <c r="BT7" s="230" t="n">
        <f aca="false">IF('Indicator Date hidden'!BU8="x","x",BT$2-'Indicator Date hidden'!BU8)</f>
        <v>0</v>
      </c>
      <c r="BU7" s="230" t="str">
        <f aca="false">IF('Indicator Date hidden'!BV8="x","x",BU$2-'Indicator Date hidden'!BV8)</f>
        <v>x</v>
      </c>
      <c r="BV7" s="230" t="n">
        <f aca="false">IF('Indicator Date hidden'!BW8="x","x",BV$2-'Indicator Date hidden'!BW8)</f>
        <v>0</v>
      </c>
      <c r="BW7" s="230" t="n">
        <f aca="false">IF('Indicator Date hidden'!BX8="x","x",BW$2-'Indicator Date hidden'!BX8)</f>
        <v>0</v>
      </c>
      <c r="BX7" s="0" t="n">
        <f aca="false">SUM(B7:BW7)</f>
        <v>25</v>
      </c>
      <c r="BY7" s="231" t="n">
        <f aca="false">BX7/COUNT(B7:BW7)</f>
        <v>0.40983606557377</v>
      </c>
      <c r="BZ7" s="0" t="n">
        <f aca="false">COUNTIF(B7:BW7,"&gt;0")</f>
        <v>10</v>
      </c>
      <c r="CA7" s="231" t="n">
        <f aca="false">_xlfn.STDEV.P(B7:BW7)</f>
        <v>1.06165736778309</v>
      </c>
      <c r="CB7" s="232" t="n">
        <f aca="false">MEDIAN(B7:BW7)</f>
        <v>0</v>
      </c>
    </row>
    <row r="8" customFormat="false" ht="14.5" hidden="false" customHeight="false" outlineLevel="0" collapsed="false">
      <c r="A8" s="0" t="str">
        <f aca="false">'Indicator Data'!B11</f>
        <v>ARG</v>
      </c>
      <c r="B8" s="230" t="n">
        <f aca="false">IF('Indicator Date hidden'!C9="x","x",B$2-'Indicator Date hidden'!C9)</f>
        <v>0</v>
      </c>
      <c r="C8" s="230" t="n">
        <f aca="false">IF('Indicator Date hidden'!D9="x","x",C$2-'Indicator Date hidden'!D9)</f>
        <v>0</v>
      </c>
      <c r="D8" s="230" t="n">
        <f aca="false">IF('Indicator Date hidden'!E9="x","x",D$2-'Indicator Date hidden'!E9)</f>
        <v>0</v>
      </c>
      <c r="E8" s="230" t="n">
        <f aca="false">IF('Indicator Date hidden'!F9="x","x",E$2-'Indicator Date hidden'!F9)</f>
        <v>0</v>
      </c>
      <c r="F8" s="230" t="n">
        <f aca="false">IF('Indicator Date hidden'!G9="x","x",F$2-'Indicator Date hidden'!G9)</f>
        <v>0</v>
      </c>
      <c r="G8" s="230" t="n">
        <f aca="false">IF('Indicator Date hidden'!H9="x","x",G$2-'Indicator Date hidden'!H9)</f>
        <v>0</v>
      </c>
      <c r="H8" s="230" t="n">
        <f aca="false">IF('Indicator Date hidden'!I9="x","x",H$2-'Indicator Date hidden'!I9)</f>
        <v>0</v>
      </c>
      <c r="I8" s="230" t="n">
        <f aca="false">IF('Indicator Date hidden'!J9="x","x",I$2-'Indicator Date hidden'!J9)</f>
        <v>0</v>
      </c>
      <c r="J8" s="230" t="n">
        <f aca="false">IF('Indicator Date hidden'!K9="x","x",J$2-'Indicator Date hidden'!K9)</f>
        <v>0</v>
      </c>
      <c r="K8" s="230" t="n">
        <f aca="false">IF('Indicator Date hidden'!L9="x","x",K$2-'Indicator Date hidden'!L9)</f>
        <v>0</v>
      </c>
      <c r="L8" s="230" t="n">
        <f aca="false">IF('Indicator Date hidden'!M9="x","x",L$2-'Indicator Date hidden'!M9)</f>
        <v>0</v>
      </c>
      <c r="M8" s="230" t="n">
        <f aca="false">IF('Indicator Date hidden'!N9="x","x",M$2-'Indicator Date hidden'!N9)</f>
        <v>0</v>
      </c>
      <c r="N8" s="230" t="n">
        <f aca="false">IF('Indicator Date hidden'!O9="x","x",N$2-'Indicator Date hidden'!O9)</f>
        <v>0</v>
      </c>
      <c r="O8" s="230" t="n">
        <f aca="false">IF('Indicator Date hidden'!P9="x","x",O$2-'Indicator Date hidden'!P9)</f>
        <v>0</v>
      </c>
      <c r="P8" s="230" t="n">
        <f aca="false">IF('Indicator Date hidden'!Q9="x","x",P$2-'Indicator Date hidden'!Q9)</f>
        <v>0</v>
      </c>
      <c r="Q8" s="230" t="n">
        <f aca="false">IF('Indicator Date hidden'!R9="x","x",Q$2-'Indicator Date hidden'!R9)</f>
        <v>0</v>
      </c>
      <c r="R8" s="230" t="n">
        <f aca="false">IF('Indicator Date hidden'!S9="x","x",R$2-'Indicator Date hidden'!S9)</f>
        <v>0</v>
      </c>
      <c r="S8" s="230" t="n">
        <f aca="false">IF('Indicator Date hidden'!T9="x","x",S$2-'Indicator Date hidden'!T9)</f>
        <v>0</v>
      </c>
      <c r="T8" s="230" t="n">
        <f aca="false">IF('Indicator Date hidden'!U9="x","x",T$2-'Indicator Date hidden'!U9)</f>
        <v>0</v>
      </c>
      <c r="U8" s="230" t="n">
        <f aca="false">IF('Indicator Date hidden'!V9="x","x",U$2-'Indicator Date hidden'!V9)</f>
        <v>0</v>
      </c>
      <c r="V8" s="230" t="n">
        <f aca="false">IF('Indicator Date hidden'!W9="x","x",V$2-'Indicator Date hidden'!W9)</f>
        <v>0</v>
      </c>
      <c r="W8" s="230" t="n">
        <f aca="false">IF('Indicator Date hidden'!X9="x","x",W$2-'Indicator Date hidden'!X9)</f>
        <v>0</v>
      </c>
      <c r="X8" s="230" t="n">
        <f aca="false">IF('Indicator Date hidden'!Y9="x","x",X$2-'Indicator Date hidden'!Y9)</f>
        <v>0</v>
      </c>
      <c r="Y8" s="230" t="n">
        <f aca="false">IF('Indicator Date hidden'!Z9="x","x",Y$2-'Indicator Date hidden'!Z9)</f>
        <v>0</v>
      </c>
      <c r="Z8" s="230" t="n">
        <f aca="false">IF('Indicator Date hidden'!AA9="x","x",Z$2-'Indicator Date hidden'!AA9)</f>
        <v>8</v>
      </c>
      <c r="AA8" s="230" t="n">
        <f aca="false">IF('Indicator Date hidden'!AB9="x","x",AA$2-'Indicator Date hidden'!AB9)</f>
        <v>6</v>
      </c>
      <c r="AB8" s="230" t="str">
        <f aca="false">IF('Indicator Date hidden'!AC9="x","x",AB$2-'Indicator Date hidden'!AC9)</f>
        <v>x</v>
      </c>
      <c r="AC8" s="230" t="n">
        <f aca="false">IF('Indicator Date hidden'!AD9="x","x",AC$2-'Indicator Date hidden'!AD9)</f>
        <v>0</v>
      </c>
      <c r="AD8" s="230" t="n">
        <f aca="false">IF('Indicator Date hidden'!AE9="x","x",AD$2-'Indicator Date hidden'!AE9)</f>
        <v>0</v>
      </c>
      <c r="AE8" s="230" t="n">
        <f aca="false">IF('Indicator Date hidden'!AF9="x","x",AE$2-'Indicator Date hidden'!AF9)</f>
        <v>0</v>
      </c>
      <c r="AF8" s="230" t="n">
        <f aca="false">IF('Indicator Date hidden'!AG9="x","x",AF$2-'Indicator Date hidden'!AG9)</f>
        <v>0</v>
      </c>
      <c r="AG8" s="230" t="n">
        <f aca="false">IF('Indicator Date hidden'!AH9="x","x",AG$2-'Indicator Date hidden'!AH9)</f>
        <v>0</v>
      </c>
      <c r="AH8" s="230" t="n">
        <f aca="false">IF('Indicator Date hidden'!AI9="x","x",AH$2-'Indicator Date hidden'!AI9)</f>
        <v>0</v>
      </c>
      <c r="AI8" s="230" t="n">
        <f aca="false">IF('Indicator Date hidden'!AJ9="x","x",AI$2-'Indicator Date hidden'!AJ9)</f>
        <v>0</v>
      </c>
      <c r="AJ8" s="230" t="n">
        <f aca="false">IF('Indicator Date hidden'!AK9="x","x",AJ$2-'Indicator Date hidden'!AK9)</f>
        <v>0</v>
      </c>
      <c r="AK8" s="230" t="str">
        <f aca="false">IF('Indicator Date hidden'!AL9="x","x",AK$2-'Indicator Date hidden'!AL9)</f>
        <v>x</v>
      </c>
      <c r="AL8" s="230" t="n">
        <f aca="false">IF('Indicator Date hidden'!AM9="x","x",AL$2-'Indicator Date hidden'!AM9)</f>
        <v>0</v>
      </c>
      <c r="AM8" s="230" t="n">
        <f aca="false">IF('Indicator Date hidden'!AN9="x","x",AM$2-'Indicator Date hidden'!AN9)</f>
        <v>0</v>
      </c>
      <c r="AN8" s="230" t="n">
        <f aca="false">IF('Indicator Date hidden'!AO9="x","x",AN$2-'Indicator Date hidden'!AO9)</f>
        <v>0</v>
      </c>
      <c r="AO8" s="230" t="n">
        <f aca="false">IF('Indicator Date hidden'!AP9="x","x",AO$2-'Indicator Date hidden'!AP9)</f>
        <v>0</v>
      </c>
      <c r="AP8" s="230" t="n">
        <f aca="false">IF('Indicator Date hidden'!AQ9="x","x",AP$2-'Indicator Date hidden'!AQ9)</f>
        <v>0</v>
      </c>
      <c r="AQ8" s="230" t="n">
        <f aca="false">IF('Indicator Date hidden'!AR9="x","x",AQ$2-'Indicator Date hidden'!AR9)</f>
        <v>0</v>
      </c>
      <c r="AR8" s="230" t="n">
        <f aca="false">IF('Indicator Date hidden'!AS9="x","x",AR$2-'Indicator Date hidden'!AS9)</f>
        <v>1</v>
      </c>
      <c r="AS8" s="230" t="n">
        <f aca="false">IF('Indicator Date hidden'!AT9="x","x",AS$2-'Indicator Date hidden'!AT9)</f>
        <v>0</v>
      </c>
      <c r="AT8" s="230" t="n">
        <f aca="false">IF('Indicator Date hidden'!AU9="x","x",AT$2-'Indicator Date hidden'!AU9)</f>
        <v>0</v>
      </c>
      <c r="AU8" s="230" t="n">
        <f aca="false">IF('Indicator Date hidden'!AV9="x","x",AU$2-'Indicator Date hidden'!AV9)</f>
        <v>0</v>
      </c>
      <c r="AV8" s="230" t="n">
        <f aca="false">IF('Indicator Date hidden'!AW9="x","x",AV$2-'Indicator Date hidden'!AW9)</f>
        <v>0</v>
      </c>
      <c r="AW8" s="230" t="n">
        <f aca="false">IF('Indicator Date hidden'!AX9="x","x",AW$2-'Indicator Date hidden'!AX9)</f>
        <v>0</v>
      </c>
      <c r="AX8" s="230" t="n">
        <f aca="false">IF('Indicator Date hidden'!AY9="x","x",AX$2-'Indicator Date hidden'!AY9)</f>
        <v>0</v>
      </c>
      <c r="AY8" s="230" t="n">
        <f aca="false">IF('Indicator Date hidden'!AZ9="x","x",AY$2-'Indicator Date hidden'!AZ9)</f>
        <v>0</v>
      </c>
      <c r="AZ8" s="230" t="n">
        <f aca="false">IF('Indicator Date hidden'!BA9="x","x",AZ$2-'Indicator Date hidden'!BA9)</f>
        <v>0</v>
      </c>
      <c r="BA8" s="230" t="n">
        <f aca="false">IF('Indicator Date hidden'!BB9="x","x",BA$2-'Indicator Date hidden'!BB9)</f>
        <v>0</v>
      </c>
      <c r="BB8" s="230" t="n">
        <f aca="false">IF('Indicator Date hidden'!BC9="x","x",BB$2-'Indicator Date hidden'!BC9)</f>
        <v>0</v>
      </c>
      <c r="BC8" s="230" t="n">
        <f aca="false">IF('Indicator Date hidden'!BD9="x","x",BC$2-'Indicator Date hidden'!BD9)</f>
        <v>0</v>
      </c>
      <c r="BD8" s="230" t="n">
        <f aca="false">IF('Indicator Date hidden'!BE9="x","x",BD$2-'Indicator Date hidden'!BE9)</f>
        <v>0</v>
      </c>
      <c r="BE8" s="230" t="n">
        <f aca="false">IF('Indicator Date hidden'!BF9="x","x",BE$2-'Indicator Date hidden'!BF9)</f>
        <v>0</v>
      </c>
      <c r="BF8" s="230" t="n">
        <f aca="false">IF('Indicator Date hidden'!BG9="x","x",BF$2-'Indicator Date hidden'!BG9)</f>
        <v>1</v>
      </c>
      <c r="BG8" s="230" t="n">
        <f aca="false">IF('Indicator Date hidden'!BH9="x","x",BG$2-'Indicator Date hidden'!BH9)</f>
        <v>1</v>
      </c>
      <c r="BH8" s="230" t="n">
        <f aca="false">IF('Indicator Date hidden'!BI9="x","x",BH$2-'Indicator Date hidden'!BI9)</f>
        <v>0</v>
      </c>
      <c r="BI8" s="230" t="n">
        <f aca="false">IF('Indicator Date hidden'!BJ9="x","x",BI$2-'Indicator Date hidden'!BJ9)</f>
        <v>0</v>
      </c>
      <c r="BJ8" s="230" t="n">
        <f aca="false">IF('Indicator Date hidden'!BK9="x","x",BJ$2-'Indicator Date hidden'!BK9)</f>
        <v>0</v>
      </c>
      <c r="BK8" s="230" t="n">
        <f aca="false">IF('Indicator Date hidden'!BL9="x","x",BK$2-'Indicator Date hidden'!BL9)</f>
        <v>0</v>
      </c>
      <c r="BL8" s="230" t="n">
        <f aca="false">IF('Indicator Date hidden'!BM9="x","x",BL$2-'Indicator Date hidden'!BM9)</f>
        <v>2</v>
      </c>
      <c r="BM8" s="230" t="n">
        <f aca="false">IF('Indicator Date hidden'!BN9="x","x",BM$2-'Indicator Date hidden'!BN9)</f>
        <v>0</v>
      </c>
      <c r="BN8" s="230" t="n">
        <f aca="false">IF('Indicator Date hidden'!BO9="x","x",BN$2-'Indicator Date hidden'!BO9)</f>
        <v>0</v>
      </c>
      <c r="BO8" s="230" t="n">
        <f aca="false">IF('Indicator Date hidden'!BP9="x","x",BO$2-'Indicator Date hidden'!BP9)</f>
        <v>0</v>
      </c>
      <c r="BP8" s="230" t="n">
        <f aca="false">IF('Indicator Date hidden'!BQ9="x","x",BP$2-'Indicator Date hidden'!BQ9)</f>
        <v>4</v>
      </c>
      <c r="BQ8" s="230" t="n">
        <f aca="false">IF('Indicator Date hidden'!BR9="x","x",BQ$2-'Indicator Date hidden'!BR9)</f>
        <v>4</v>
      </c>
      <c r="BR8" s="230" t="n">
        <f aca="false">IF('Indicator Date hidden'!BS9="x","x",BR$2-'Indicator Date hidden'!BS9)</f>
        <v>1</v>
      </c>
      <c r="BS8" s="230" t="n">
        <f aca="false">IF('Indicator Date hidden'!BT9="x","x",BS$2-'Indicator Date hidden'!BT9)</f>
        <v>0</v>
      </c>
      <c r="BT8" s="230" t="n">
        <f aca="false">IF('Indicator Date hidden'!BU9="x","x",BT$2-'Indicator Date hidden'!BU9)</f>
        <v>0</v>
      </c>
      <c r="BU8" s="230" t="n">
        <f aca="false">IF('Indicator Date hidden'!BV9="x","x",BU$2-'Indicator Date hidden'!BV9)</f>
        <v>0</v>
      </c>
      <c r="BV8" s="230" t="n">
        <f aca="false">IF('Indicator Date hidden'!BW9="x","x",BV$2-'Indicator Date hidden'!BW9)</f>
        <v>0</v>
      </c>
      <c r="BW8" s="230" t="n">
        <f aca="false">IF('Indicator Date hidden'!BX9="x","x",BW$2-'Indicator Date hidden'!BX9)</f>
        <v>0</v>
      </c>
      <c r="BX8" s="0" t="n">
        <f aca="false">SUM(B8:BW8)</f>
        <v>28</v>
      </c>
      <c r="BY8" s="231" t="n">
        <f aca="false">BX8/COUNT(B8:BW8)</f>
        <v>0.388888888888889</v>
      </c>
      <c r="BZ8" s="0" t="n">
        <f aca="false">COUNTIF(B8:BW8,"&gt;0")</f>
        <v>9</v>
      </c>
      <c r="CA8" s="231" t="n">
        <f aca="false">_xlfn.STDEV.P(B8:BW8)</f>
        <v>1.33910786591044</v>
      </c>
      <c r="CB8" s="232" t="n">
        <f aca="false">MEDIAN(B8:BW8)</f>
        <v>0</v>
      </c>
    </row>
    <row r="9" customFormat="false" ht="14.5" hidden="false" customHeight="false" outlineLevel="0" collapsed="false">
      <c r="A9" s="0" t="str">
        <f aca="false">'Indicator Data'!B12</f>
        <v>ARM</v>
      </c>
      <c r="B9" s="230" t="n">
        <f aca="false">IF('Indicator Date hidden'!C10="x","x",B$2-'Indicator Date hidden'!C10)</f>
        <v>0</v>
      </c>
      <c r="C9" s="230" t="n">
        <f aca="false">IF('Indicator Date hidden'!D10="x","x",C$2-'Indicator Date hidden'!D10)</f>
        <v>0</v>
      </c>
      <c r="D9" s="230" t="n">
        <f aca="false">IF('Indicator Date hidden'!E10="x","x",D$2-'Indicator Date hidden'!E10)</f>
        <v>0</v>
      </c>
      <c r="E9" s="230" t="n">
        <f aca="false">IF('Indicator Date hidden'!F10="x","x",E$2-'Indicator Date hidden'!F10)</f>
        <v>0</v>
      </c>
      <c r="F9" s="230" t="n">
        <f aca="false">IF('Indicator Date hidden'!G10="x","x",F$2-'Indicator Date hidden'!G10)</f>
        <v>0</v>
      </c>
      <c r="G9" s="230" t="n">
        <f aca="false">IF('Indicator Date hidden'!H10="x","x",G$2-'Indicator Date hidden'!H10)</f>
        <v>0</v>
      </c>
      <c r="H9" s="230" t="n">
        <f aca="false">IF('Indicator Date hidden'!I10="x","x",H$2-'Indicator Date hidden'!I10)</f>
        <v>0</v>
      </c>
      <c r="I9" s="230" t="n">
        <f aca="false">IF('Indicator Date hidden'!J10="x","x",I$2-'Indicator Date hidden'!J10)</f>
        <v>0</v>
      </c>
      <c r="J9" s="230" t="n">
        <f aca="false">IF('Indicator Date hidden'!K10="x","x",J$2-'Indicator Date hidden'!K10)</f>
        <v>0</v>
      </c>
      <c r="K9" s="230" t="n">
        <f aca="false">IF('Indicator Date hidden'!L10="x","x",K$2-'Indicator Date hidden'!L10)</f>
        <v>0</v>
      </c>
      <c r="L9" s="230" t="n">
        <f aca="false">IF('Indicator Date hidden'!M10="x","x",L$2-'Indicator Date hidden'!M10)</f>
        <v>0</v>
      </c>
      <c r="M9" s="230" t="n">
        <f aca="false">IF('Indicator Date hidden'!N10="x","x",M$2-'Indicator Date hidden'!N10)</f>
        <v>0</v>
      </c>
      <c r="N9" s="230" t="n">
        <f aca="false">IF('Indicator Date hidden'!O10="x","x",N$2-'Indicator Date hidden'!O10)</f>
        <v>0</v>
      </c>
      <c r="O9" s="230" t="n">
        <f aca="false">IF('Indicator Date hidden'!P10="x","x",O$2-'Indicator Date hidden'!P10)</f>
        <v>0</v>
      </c>
      <c r="P9" s="230" t="n">
        <f aca="false">IF('Indicator Date hidden'!Q10="x","x",P$2-'Indicator Date hidden'!Q10)</f>
        <v>0</v>
      </c>
      <c r="Q9" s="230" t="n">
        <f aca="false">IF('Indicator Date hidden'!R10="x","x",Q$2-'Indicator Date hidden'!R10)</f>
        <v>0</v>
      </c>
      <c r="R9" s="230" t="n">
        <f aca="false">IF('Indicator Date hidden'!S10="x","x",R$2-'Indicator Date hidden'!S10)</f>
        <v>0</v>
      </c>
      <c r="S9" s="230" t="n">
        <f aca="false">IF('Indicator Date hidden'!T10="x","x",S$2-'Indicator Date hidden'!T10)</f>
        <v>0</v>
      </c>
      <c r="T9" s="230" t="n">
        <f aca="false">IF('Indicator Date hidden'!U10="x","x",T$2-'Indicator Date hidden'!U10)</f>
        <v>0</v>
      </c>
      <c r="U9" s="230" t="n">
        <f aca="false">IF('Indicator Date hidden'!V10="x","x",U$2-'Indicator Date hidden'!V10)</f>
        <v>0</v>
      </c>
      <c r="V9" s="230" t="n">
        <f aca="false">IF('Indicator Date hidden'!W10="x","x",V$2-'Indicator Date hidden'!W10)</f>
        <v>0</v>
      </c>
      <c r="W9" s="230" t="n">
        <f aca="false">IF('Indicator Date hidden'!X10="x","x",W$2-'Indicator Date hidden'!X10)</f>
        <v>0</v>
      </c>
      <c r="X9" s="230" t="n">
        <f aca="false">IF('Indicator Date hidden'!Y10="x","x",X$2-'Indicator Date hidden'!Y10)</f>
        <v>0</v>
      </c>
      <c r="Y9" s="230" t="n">
        <f aca="false">IF('Indicator Date hidden'!Z10="x","x",Y$2-'Indicator Date hidden'!Z10)</f>
        <v>0</v>
      </c>
      <c r="Z9" s="230" t="n">
        <f aca="false">IF('Indicator Date hidden'!AA10="x","x",Z$2-'Indicator Date hidden'!AA10)</f>
        <v>2</v>
      </c>
      <c r="AA9" s="230" t="n">
        <f aca="false">IF('Indicator Date hidden'!AB10="x","x",AA$2-'Indicator Date hidden'!AB10)</f>
        <v>0</v>
      </c>
      <c r="AB9" s="230" t="n">
        <f aca="false">IF('Indicator Date hidden'!AC10="x","x",AB$2-'Indicator Date hidden'!AC10)</f>
        <v>0</v>
      </c>
      <c r="AC9" s="230" t="n">
        <f aca="false">IF('Indicator Date hidden'!AD10="x","x",AC$2-'Indicator Date hidden'!AD10)</f>
        <v>0</v>
      </c>
      <c r="AD9" s="230" t="n">
        <f aca="false">IF('Indicator Date hidden'!AE10="x","x",AD$2-'Indicator Date hidden'!AE10)</f>
        <v>0</v>
      </c>
      <c r="AE9" s="230" t="n">
        <f aca="false">IF('Indicator Date hidden'!AF10="x","x",AE$2-'Indicator Date hidden'!AF10)</f>
        <v>0</v>
      </c>
      <c r="AF9" s="230" t="n">
        <f aca="false">IF('Indicator Date hidden'!AG10="x","x",AF$2-'Indicator Date hidden'!AG10)</f>
        <v>0</v>
      </c>
      <c r="AG9" s="230" t="n">
        <f aca="false">IF('Indicator Date hidden'!AH10="x","x",AG$2-'Indicator Date hidden'!AH10)</f>
        <v>0</v>
      </c>
      <c r="AH9" s="230" t="n">
        <f aca="false">IF('Indicator Date hidden'!AI10="x","x",AH$2-'Indicator Date hidden'!AI10)</f>
        <v>0</v>
      </c>
      <c r="AI9" s="230" t="n">
        <f aca="false">IF('Indicator Date hidden'!AJ10="x","x",AI$2-'Indicator Date hidden'!AJ10)</f>
        <v>0</v>
      </c>
      <c r="AJ9" s="230" t="n">
        <f aca="false">IF('Indicator Date hidden'!AK10="x","x",AJ$2-'Indicator Date hidden'!AK10)</f>
        <v>0</v>
      </c>
      <c r="AK9" s="230" t="n">
        <f aca="false">IF('Indicator Date hidden'!AL10="x","x",AK$2-'Indicator Date hidden'!AL10)</f>
        <v>3</v>
      </c>
      <c r="AL9" s="230" t="n">
        <f aca="false">IF('Indicator Date hidden'!AM10="x","x",AL$2-'Indicator Date hidden'!AM10)</f>
        <v>0</v>
      </c>
      <c r="AM9" s="230" t="n">
        <f aca="false">IF('Indicator Date hidden'!AN10="x","x",AM$2-'Indicator Date hidden'!AN10)</f>
        <v>0</v>
      </c>
      <c r="AN9" s="230" t="n">
        <f aca="false">IF('Indicator Date hidden'!AO10="x","x",AN$2-'Indicator Date hidden'!AO10)</f>
        <v>0</v>
      </c>
      <c r="AO9" s="230" t="n">
        <f aca="false">IF('Indicator Date hidden'!AP10="x","x",AO$2-'Indicator Date hidden'!AP10)</f>
        <v>0</v>
      </c>
      <c r="AP9" s="230" t="n">
        <f aca="false">IF('Indicator Date hidden'!AQ10="x","x",AP$2-'Indicator Date hidden'!AQ10)</f>
        <v>0</v>
      </c>
      <c r="AQ9" s="230" t="n">
        <f aca="false">IF('Indicator Date hidden'!AR10="x","x",AQ$2-'Indicator Date hidden'!AR10)</f>
        <v>0</v>
      </c>
      <c r="AR9" s="230" t="n">
        <f aca="false">IF('Indicator Date hidden'!AS10="x","x",AR$2-'Indicator Date hidden'!AS10)</f>
        <v>4</v>
      </c>
      <c r="AS9" s="230" t="n">
        <f aca="false">IF('Indicator Date hidden'!AT10="x","x",AS$2-'Indicator Date hidden'!AT10)</f>
        <v>0</v>
      </c>
      <c r="AT9" s="230" t="n">
        <f aca="false">IF('Indicator Date hidden'!AU10="x","x",AT$2-'Indicator Date hidden'!AU10)</f>
        <v>0</v>
      </c>
      <c r="AU9" s="230" t="n">
        <f aca="false">IF('Indicator Date hidden'!AV10="x","x",AU$2-'Indicator Date hidden'!AV10)</f>
        <v>0</v>
      </c>
      <c r="AV9" s="230" t="n">
        <f aca="false">IF('Indicator Date hidden'!AW10="x","x",AV$2-'Indicator Date hidden'!AW10)</f>
        <v>0</v>
      </c>
      <c r="AW9" s="230" t="n">
        <f aca="false">IF('Indicator Date hidden'!AX10="x","x",AW$2-'Indicator Date hidden'!AX10)</f>
        <v>0</v>
      </c>
      <c r="AX9" s="230" t="n">
        <f aca="false">IF('Indicator Date hidden'!AY10="x","x",AX$2-'Indicator Date hidden'!AY10)</f>
        <v>0</v>
      </c>
      <c r="AY9" s="230" t="n">
        <f aca="false">IF('Indicator Date hidden'!AZ10="x","x",AY$2-'Indicator Date hidden'!AZ10)</f>
        <v>0</v>
      </c>
      <c r="AZ9" s="230" t="n">
        <f aca="false">IF('Indicator Date hidden'!BA10="x","x",AZ$2-'Indicator Date hidden'!BA10)</f>
        <v>0</v>
      </c>
      <c r="BA9" s="230" t="n">
        <f aca="false">IF('Indicator Date hidden'!BB10="x","x",BA$2-'Indicator Date hidden'!BB10)</f>
        <v>0</v>
      </c>
      <c r="BB9" s="230" t="n">
        <f aca="false">IF('Indicator Date hidden'!BC10="x","x",BB$2-'Indicator Date hidden'!BC10)</f>
        <v>0</v>
      </c>
      <c r="BC9" s="230" t="n">
        <f aca="false">IF('Indicator Date hidden'!BD10="x","x",BC$2-'Indicator Date hidden'!BD10)</f>
        <v>0</v>
      </c>
      <c r="BD9" s="230" t="n">
        <f aca="false">IF('Indicator Date hidden'!BE10="x","x",BD$2-'Indicator Date hidden'!BE10)</f>
        <v>0</v>
      </c>
      <c r="BE9" s="230" t="n">
        <f aca="false">IF('Indicator Date hidden'!BF10="x","x",BE$2-'Indicator Date hidden'!BF10)</f>
        <v>0</v>
      </c>
      <c r="BF9" s="230" t="n">
        <f aca="false">IF('Indicator Date hidden'!BG10="x","x",BF$2-'Indicator Date hidden'!BG10)</f>
        <v>1</v>
      </c>
      <c r="BG9" s="230" t="n">
        <f aca="false">IF('Indicator Date hidden'!BH10="x","x",BG$2-'Indicator Date hidden'!BH10)</f>
        <v>1</v>
      </c>
      <c r="BH9" s="230" t="n">
        <f aca="false">IF('Indicator Date hidden'!BI10="x","x",BH$2-'Indicator Date hidden'!BI10)</f>
        <v>2</v>
      </c>
      <c r="BI9" s="230" t="n">
        <f aca="false">IF('Indicator Date hidden'!BJ10="x","x",BI$2-'Indicator Date hidden'!BJ10)</f>
        <v>0</v>
      </c>
      <c r="BJ9" s="230" t="n">
        <f aca="false">IF('Indicator Date hidden'!BK10="x","x",BJ$2-'Indicator Date hidden'!BK10)</f>
        <v>0</v>
      </c>
      <c r="BK9" s="230" t="n">
        <f aca="false">IF('Indicator Date hidden'!BL10="x","x",BK$2-'Indicator Date hidden'!BL10)</f>
        <v>0</v>
      </c>
      <c r="BL9" s="230" t="n">
        <f aca="false">IF('Indicator Date hidden'!BM10="x","x",BL$2-'Indicator Date hidden'!BM10)</f>
        <v>0</v>
      </c>
      <c r="BM9" s="230" t="n">
        <f aca="false">IF('Indicator Date hidden'!BN10="x","x",BM$2-'Indicator Date hidden'!BN10)</f>
        <v>0</v>
      </c>
      <c r="BN9" s="230" t="n">
        <f aca="false">IF('Indicator Date hidden'!BO10="x","x",BN$2-'Indicator Date hidden'!BO10)</f>
        <v>0</v>
      </c>
      <c r="BO9" s="230" t="n">
        <f aca="false">IF('Indicator Date hidden'!BP10="x","x",BO$2-'Indicator Date hidden'!BP10)</f>
        <v>0</v>
      </c>
      <c r="BP9" s="230" t="n">
        <f aca="false">IF('Indicator Date hidden'!BQ10="x","x",BP$2-'Indicator Date hidden'!BQ10)</f>
        <v>0</v>
      </c>
      <c r="BQ9" s="230" t="n">
        <f aca="false">IF('Indicator Date hidden'!BR10="x","x",BQ$2-'Indicator Date hidden'!BR10)</f>
        <v>0</v>
      </c>
      <c r="BR9" s="230" t="n">
        <f aca="false">IF('Indicator Date hidden'!BS10="x","x",BR$2-'Indicator Date hidden'!BS10)</f>
        <v>4</v>
      </c>
      <c r="BS9" s="230" t="n">
        <f aca="false">IF('Indicator Date hidden'!BT10="x","x",BS$2-'Indicator Date hidden'!BT10)</f>
        <v>0</v>
      </c>
      <c r="BT9" s="230" t="n">
        <f aca="false">IF('Indicator Date hidden'!BU10="x","x",BT$2-'Indicator Date hidden'!BU10)</f>
        <v>0</v>
      </c>
      <c r="BU9" s="230" t="n">
        <f aca="false">IF('Indicator Date hidden'!BV10="x","x",BU$2-'Indicator Date hidden'!BV10)</f>
        <v>0</v>
      </c>
      <c r="BV9" s="230" t="n">
        <f aca="false">IF('Indicator Date hidden'!BW10="x","x",BV$2-'Indicator Date hidden'!BW10)</f>
        <v>0</v>
      </c>
      <c r="BW9" s="230" t="n">
        <f aca="false">IF('Indicator Date hidden'!BX10="x","x",BW$2-'Indicator Date hidden'!BX10)</f>
        <v>0</v>
      </c>
      <c r="BX9" s="0" t="n">
        <f aca="false">SUM(B9:BW9)</f>
        <v>17</v>
      </c>
      <c r="BY9" s="231" t="n">
        <f aca="false">BX9/COUNT(B9:BW9)</f>
        <v>0.22972972972973</v>
      </c>
      <c r="BZ9" s="0" t="n">
        <f aca="false">COUNTIF(B9:BW9,"&gt;0")</f>
        <v>7</v>
      </c>
      <c r="CA9" s="231" t="n">
        <f aca="false">_xlfn.STDEV.P(B9:BW9)</f>
        <v>0.797755250980834</v>
      </c>
      <c r="CB9" s="232" t="n">
        <f aca="false">MEDIAN(B9:BW9)</f>
        <v>0</v>
      </c>
    </row>
    <row r="10" customFormat="false" ht="14.5" hidden="false" customHeight="false" outlineLevel="0" collapsed="false">
      <c r="A10" s="0" t="str">
        <f aca="false">'Indicator Data'!B13</f>
        <v>AUS</v>
      </c>
      <c r="B10" s="230" t="n">
        <f aca="false">IF('Indicator Date hidden'!C11="x","x",B$2-'Indicator Date hidden'!C11)</f>
        <v>0</v>
      </c>
      <c r="C10" s="230" t="n">
        <f aca="false">IF('Indicator Date hidden'!D11="x","x",C$2-'Indicator Date hidden'!D11)</f>
        <v>0</v>
      </c>
      <c r="D10" s="230" t="n">
        <f aca="false">IF('Indicator Date hidden'!E11="x","x",D$2-'Indicator Date hidden'!E11)</f>
        <v>0</v>
      </c>
      <c r="E10" s="230" t="n">
        <f aca="false">IF('Indicator Date hidden'!F11="x","x",E$2-'Indicator Date hidden'!F11)</f>
        <v>0</v>
      </c>
      <c r="F10" s="230" t="n">
        <f aca="false">IF('Indicator Date hidden'!G11="x","x",F$2-'Indicator Date hidden'!G11)</f>
        <v>0</v>
      </c>
      <c r="G10" s="230" t="n">
        <f aca="false">IF('Indicator Date hidden'!H11="x","x",G$2-'Indicator Date hidden'!H11)</f>
        <v>0</v>
      </c>
      <c r="H10" s="230" t="n">
        <f aca="false">IF('Indicator Date hidden'!I11="x","x",H$2-'Indicator Date hidden'!I11)</f>
        <v>0</v>
      </c>
      <c r="I10" s="230" t="n">
        <f aca="false">IF('Indicator Date hidden'!J11="x","x",I$2-'Indicator Date hidden'!J11)</f>
        <v>0</v>
      </c>
      <c r="J10" s="230" t="n">
        <f aca="false">IF('Indicator Date hidden'!K11="x","x",J$2-'Indicator Date hidden'!K11)</f>
        <v>0</v>
      </c>
      <c r="K10" s="230" t="n">
        <f aca="false">IF('Indicator Date hidden'!L11="x","x",K$2-'Indicator Date hidden'!L11)</f>
        <v>0</v>
      </c>
      <c r="L10" s="230" t="n">
        <f aca="false">IF('Indicator Date hidden'!M11="x","x",L$2-'Indicator Date hidden'!M11)</f>
        <v>0</v>
      </c>
      <c r="M10" s="230" t="n">
        <f aca="false">IF('Indicator Date hidden'!N11="x","x",M$2-'Indicator Date hidden'!N11)</f>
        <v>0</v>
      </c>
      <c r="N10" s="230" t="n">
        <f aca="false">IF('Indicator Date hidden'!O11="x","x",N$2-'Indicator Date hidden'!O11)</f>
        <v>0</v>
      </c>
      <c r="O10" s="230" t="n">
        <f aca="false">IF('Indicator Date hidden'!P11="x","x",O$2-'Indicator Date hidden'!P11)</f>
        <v>0</v>
      </c>
      <c r="P10" s="230" t="n">
        <f aca="false">IF('Indicator Date hidden'!Q11="x","x",P$2-'Indicator Date hidden'!Q11)</f>
        <v>0</v>
      </c>
      <c r="Q10" s="230" t="n">
        <f aca="false">IF('Indicator Date hidden'!R11="x","x",Q$2-'Indicator Date hidden'!R11)</f>
        <v>0</v>
      </c>
      <c r="R10" s="230" t="n">
        <f aca="false">IF('Indicator Date hidden'!S11="x","x",R$2-'Indicator Date hidden'!S11)</f>
        <v>0</v>
      </c>
      <c r="S10" s="230" t="n">
        <f aca="false">IF('Indicator Date hidden'!T11="x","x",S$2-'Indicator Date hidden'!T11)</f>
        <v>0</v>
      </c>
      <c r="T10" s="230" t="n">
        <f aca="false">IF('Indicator Date hidden'!U11="x","x",T$2-'Indicator Date hidden'!U11)</f>
        <v>0</v>
      </c>
      <c r="U10" s="230" t="n">
        <f aca="false">IF('Indicator Date hidden'!V11="x","x",U$2-'Indicator Date hidden'!V11)</f>
        <v>0</v>
      </c>
      <c r="V10" s="230" t="n">
        <f aca="false">IF('Indicator Date hidden'!W11="x","x",V$2-'Indicator Date hidden'!W11)</f>
        <v>0</v>
      </c>
      <c r="W10" s="230" t="n">
        <f aca="false">IF('Indicator Date hidden'!X11="x","x",W$2-'Indicator Date hidden'!X11)</f>
        <v>0</v>
      </c>
      <c r="X10" s="230" t="n">
        <f aca="false">IF('Indicator Date hidden'!Y11="x","x",X$2-'Indicator Date hidden'!Y11)</f>
        <v>0</v>
      </c>
      <c r="Y10" s="230" t="n">
        <f aca="false">IF('Indicator Date hidden'!Z11="x","x",Y$2-'Indicator Date hidden'!Z11)</f>
        <v>0</v>
      </c>
      <c r="Z10" s="230" t="n">
        <f aca="false">IF('Indicator Date hidden'!AA11="x","x",Z$2-'Indicator Date hidden'!AA11)</f>
        <v>2</v>
      </c>
      <c r="AA10" s="230" t="n">
        <f aca="false">IF('Indicator Date hidden'!AB11="x","x",AA$2-'Indicator Date hidden'!AB11)</f>
        <v>0</v>
      </c>
      <c r="AB10" s="230" t="str">
        <f aca="false">IF('Indicator Date hidden'!AC11="x","x",AB$2-'Indicator Date hidden'!AC11)</f>
        <v>x</v>
      </c>
      <c r="AC10" s="230" t="n">
        <f aca="false">IF('Indicator Date hidden'!AD11="x","x",AC$2-'Indicator Date hidden'!AD11)</f>
        <v>1</v>
      </c>
      <c r="AD10" s="230" t="n">
        <f aca="false">IF('Indicator Date hidden'!AE11="x","x",AD$2-'Indicator Date hidden'!AE11)</f>
        <v>0</v>
      </c>
      <c r="AE10" s="230" t="str">
        <f aca="false">IF('Indicator Date hidden'!AF11="x","x",AE$2-'Indicator Date hidden'!AF11)</f>
        <v>x</v>
      </c>
      <c r="AF10" s="230" t="n">
        <f aca="false">IF('Indicator Date hidden'!AG11="x","x",AF$2-'Indicator Date hidden'!AG11)</f>
        <v>0</v>
      </c>
      <c r="AG10" s="230" t="n">
        <f aca="false">IF('Indicator Date hidden'!AH11="x","x",AG$2-'Indicator Date hidden'!AH11)</f>
        <v>0</v>
      </c>
      <c r="AH10" s="230" t="n">
        <f aca="false">IF('Indicator Date hidden'!AI11="x","x",AH$2-'Indicator Date hidden'!AI11)</f>
        <v>0</v>
      </c>
      <c r="AI10" s="230" t="n">
        <f aca="false">IF('Indicator Date hidden'!AJ11="x","x",AI$2-'Indicator Date hidden'!AJ11)</f>
        <v>0</v>
      </c>
      <c r="AJ10" s="230" t="n">
        <f aca="false">IF('Indicator Date hidden'!AK11="x","x",AJ$2-'Indicator Date hidden'!AK11)</f>
        <v>0</v>
      </c>
      <c r="AK10" s="230" t="str">
        <f aca="false">IF('Indicator Date hidden'!AL11="x","x",AK$2-'Indicator Date hidden'!AL11)</f>
        <v>x</v>
      </c>
      <c r="AL10" s="230" t="n">
        <f aca="false">IF('Indicator Date hidden'!AM11="x","x",AL$2-'Indicator Date hidden'!AM11)</f>
        <v>0</v>
      </c>
      <c r="AM10" s="230" t="str">
        <f aca="false">IF('Indicator Date hidden'!AN11="x","x",AM$2-'Indicator Date hidden'!AN11)</f>
        <v>x</v>
      </c>
      <c r="AN10" s="230" t="str">
        <f aca="false">IF('Indicator Date hidden'!AO11="x","x",AN$2-'Indicator Date hidden'!AO11)</f>
        <v>x</v>
      </c>
      <c r="AO10" s="230" t="str">
        <f aca="false">IF('Indicator Date hidden'!AP11="x","x",AO$2-'Indicator Date hidden'!AP11)</f>
        <v>x</v>
      </c>
      <c r="AP10" s="230" t="n">
        <f aca="false">IF('Indicator Date hidden'!AQ11="x","x",AP$2-'Indicator Date hidden'!AQ11)</f>
        <v>0</v>
      </c>
      <c r="AQ10" s="230" t="n">
        <f aca="false">IF('Indicator Date hidden'!AR11="x","x",AQ$2-'Indicator Date hidden'!AR11)</f>
        <v>0</v>
      </c>
      <c r="AR10" s="230" t="str">
        <f aca="false">IF('Indicator Date hidden'!AS11="x","x",AR$2-'Indicator Date hidden'!AS11)</f>
        <v>x</v>
      </c>
      <c r="AS10" s="230" t="n">
        <f aca="false">IF('Indicator Date hidden'!AT11="x","x",AS$2-'Indicator Date hidden'!AT11)</f>
        <v>0</v>
      </c>
      <c r="AT10" s="230" t="n">
        <f aca="false">IF('Indicator Date hidden'!AU11="x","x",AT$2-'Indicator Date hidden'!AU11)</f>
        <v>0</v>
      </c>
      <c r="AU10" s="230" t="n">
        <f aca="false">IF('Indicator Date hidden'!AV11="x","x",AU$2-'Indicator Date hidden'!AV11)</f>
        <v>0</v>
      </c>
      <c r="AV10" s="230" t="str">
        <f aca="false">IF('Indicator Date hidden'!AW11="x","x",AV$2-'Indicator Date hidden'!AW11)</f>
        <v>x</v>
      </c>
      <c r="AW10" s="230" t="n">
        <f aca="false">IF('Indicator Date hidden'!AX11="x","x",AW$2-'Indicator Date hidden'!AX11)</f>
        <v>0</v>
      </c>
      <c r="AX10" s="230" t="n">
        <f aca="false">IF('Indicator Date hidden'!AY11="x","x",AX$2-'Indicator Date hidden'!AY11)</f>
        <v>0</v>
      </c>
      <c r="AY10" s="230" t="n">
        <f aca="false">IF('Indicator Date hidden'!AZ11="x","x",AY$2-'Indicator Date hidden'!AZ11)</f>
        <v>2</v>
      </c>
      <c r="AZ10" s="230" t="n">
        <f aca="false">IF('Indicator Date hidden'!BA11="x","x",AZ$2-'Indicator Date hidden'!BA11)</f>
        <v>0</v>
      </c>
      <c r="BA10" s="230" t="n">
        <f aca="false">IF('Indicator Date hidden'!BB11="x","x",BA$2-'Indicator Date hidden'!BB11)</f>
        <v>0</v>
      </c>
      <c r="BB10" s="230" t="n">
        <f aca="false">IF('Indicator Date hidden'!BC11="x","x",BB$2-'Indicator Date hidden'!BC11)</f>
        <v>0</v>
      </c>
      <c r="BC10" s="230" t="n">
        <f aca="false">IF('Indicator Date hidden'!BD11="x","x",BC$2-'Indicator Date hidden'!BD11)</f>
        <v>0</v>
      </c>
      <c r="BD10" s="230" t="n">
        <f aca="false">IF('Indicator Date hidden'!BE11="x","x",BD$2-'Indicator Date hidden'!BE11)</f>
        <v>0</v>
      </c>
      <c r="BE10" s="230" t="n">
        <f aca="false">IF('Indicator Date hidden'!BF11="x","x",BE$2-'Indicator Date hidden'!BF11)</f>
        <v>0</v>
      </c>
      <c r="BF10" s="230" t="n">
        <f aca="false">IF('Indicator Date hidden'!BG11="x","x",BF$2-'Indicator Date hidden'!BG11)</f>
        <v>1</v>
      </c>
      <c r="BG10" s="230" t="n">
        <f aca="false">IF('Indicator Date hidden'!BH11="x","x",BG$2-'Indicator Date hidden'!BH11)</f>
        <v>1</v>
      </c>
      <c r="BH10" s="230" t="n">
        <f aca="false">IF('Indicator Date hidden'!BI11="x","x",BH$2-'Indicator Date hidden'!BI11)</f>
        <v>0</v>
      </c>
      <c r="BI10" s="230" t="n">
        <f aca="false">IF('Indicator Date hidden'!BJ11="x","x",BI$2-'Indicator Date hidden'!BJ11)</f>
        <v>0</v>
      </c>
      <c r="BJ10" s="230" t="n">
        <f aca="false">IF('Indicator Date hidden'!BK11="x","x",BJ$2-'Indicator Date hidden'!BK11)</f>
        <v>0</v>
      </c>
      <c r="BK10" s="230" t="n">
        <f aca="false">IF('Indicator Date hidden'!BL11="x","x",BK$2-'Indicator Date hidden'!BL11)</f>
        <v>0</v>
      </c>
      <c r="BL10" s="230" t="str">
        <f aca="false">IF('Indicator Date hidden'!BM11="x","x",BL$2-'Indicator Date hidden'!BM11)</f>
        <v>x</v>
      </c>
      <c r="BM10" s="230" t="n">
        <f aca="false">IF('Indicator Date hidden'!BN11="x","x",BM$2-'Indicator Date hidden'!BN11)</f>
        <v>0</v>
      </c>
      <c r="BN10" s="230" t="n">
        <f aca="false">IF('Indicator Date hidden'!BO11="x","x",BN$2-'Indicator Date hidden'!BO11)</f>
        <v>0</v>
      </c>
      <c r="BO10" s="230" t="n">
        <f aca="false">IF('Indicator Date hidden'!BP11="x","x",BO$2-'Indicator Date hidden'!BP11)</f>
        <v>0</v>
      </c>
      <c r="BP10" s="230" t="n">
        <f aca="false">IF('Indicator Date hidden'!BQ11="x","x",BP$2-'Indicator Date hidden'!BQ11)</f>
        <v>0</v>
      </c>
      <c r="BQ10" s="230" t="n">
        <f aca="false">IF('Indicator Date hidden'!BR11="x","x",BQ$2-'Indicator Date hidden'!BR11)</f>
        <v>0</v>
      </c>
      <c r="BR10" s="230" t="n">
        <f aca="false">IF('Indicator Date hidden'!BS11="x","x",BR$2-'Indicator Date hidden'!BS11)</f>
        <v>2</v>
      </c>
      <c r="BS10" s="230" t="n">
        <f aca="false">IF('Indicator Date hidden'!BT11="x","x",BS$2-'Indicator Date hidden'!BT11)</f>
        <v>0</v>
      </c>
      <c r="BT10" s="230" t="n">
        <f aca="false">IF('Indicator Date hidden'!BU11="x","x",BT$2-'Indicator Date hidden'!BU11)</f>
        <v>0</v>
      </c>
      <c r="BU10" s="230" t="n">
        <f aca="false">IF('Indicator Date hidden'!BV11="x","x",BU$2-'Indicator Date hidden'!BV11)</f>
        <v>0</v>
      </c>
      <c r="BV10" s="230" t="n">
        <f aca="false">IF('Indicator Date hidden'!BW11="x","x",BV$2-'Indicator Date hidden'!BW11)</f>
        <v>0</v>
      </c>
      <c r="BW10" s="230" t="n">
        <f aca="false">IF('Indicator Date hidden'!BX11="x","x",BW$2-'Indicator Date hidden'!BX11)</f>
        <v>0</v>
      </c>
      <c r="BX10" s="0" t="n">
        <f aca="false">SUM(B10:BW10)</f>
        <v>9</v>
      </c>
      <c r="BY10" s="231" t="n">
        <f aca="false">BX10/COUNT(B10:BW10)</f>
        <v>0.138461538461538</v>
      </c>
      <c r="BZ10" s="0" t="n">
        <f aca="false">COUNTIF(B10:BW10,"&gt;0")</f>
        <v>6</v>
      </c>
      <c r="CA10" s="231" t="n">
        <f aca="false">_xlfn.STDEV.P(B10:BW10)</f>
        <v>0.459997427314648</v>
      </c>
      <c r="CB10" s="232" t="n">
        <f aca="false">MEDIAN(B10:BW10)</f>
        <v>0</v>
      </c>
    </row>
    <row r="11" customFormat="false" ht="14.5" hidden="false" customHeight="false" outlineLevel="0" collapsed="false">
      <c r="A11" s="0" t="str">
        <f aca="false">'Indicator Data'!B14</f>
        <v>AUT</v>
      </c>
      <c r="B11" s="230" t="n">
        <f aca="false">IF('Indicator Date hidden'!C12="x","x",B$2-'Indicator Date hidden'!C12)</f>
        <v>0</v>
      </c>
      <c r="C11" s="230" t="n">
        <f aca="false">IF('Indicator Date hidden'!D12="x","x",C$2-'Indicator Date hidden'!D12)</f>
        <v>0</v>
      </c>
      <c r="D11" s="230" t="n">
        <f aca="false">IF('Indicator Date hidden'!E12="x","x",D$2-'Indicator Date hidden'!E12)</f>
        <v>0</v>
      </c>
      <c r="E11" s="230" t="n">
        <f aca="false">IF('Indicator Date hidden'!F12="x","x",E$2-'Indicator Date hidden'!F12)</f>
        <v>0</v>
      </c>
      <c r="F11" s="230" t="n">
        <f aca="false">IF('Indicator Date hidden'!G12="x","x",F$2-'Indicator Date hidden'!G12)</f>
        <v>0</v>
      </c>
      <c r="G11" s="230" t="n">
        <f aca="false">IF('Indicator Date hidden'!H12="x","x",G$2-'Indicator Date hidden'!H12)</f>
        <v>0</v>
      </c>
      <c r="H11" s="230" t="n">
        <f aca="false">IF('Indicator Date hidden'!I12="x","x",H$2-'Indicator Date hidden'!I12)</f>
        <v>0</v>
      </c>
      <c r="I11" s="230" t="n">
        <f aca="false">IF('Indicator Date hidden'!J12="x","x",I$2-'Indicator Date hidden'!J12)</f>
        <v>0</v>
      </c>
      <c r="J11" s="230" t="n">
        <f aca="false">IF('Indicator Date hidden'!K12="x","x",J$2-'Indicator Date hidden'!K12)</f>
        <v>0</v>
      </c>
      <c r="K11" s="230" t="n">
        <f aca="false">IF('Indicator Date hidden'!L12="x","x",K$2-'Indicator Date hidden'!L12)</f>
        <v>0</v>
      </c>
      <c r="L11" s="230" t="n">
        <f aca="false">IF('Indicator Date hidden'!M12="x","x",L$2-'Indicator Date hidden'!M12)</f>
        <v>0</v>
      </c>
      <c r="M11" s="230" t="n">
        <f aca="false">IF('Indicator Date hidden'!N12="x","x",M$2-'Indicator Date hidden'!N12)</f>
        <v>0</v>
      </c>
      <c r="N11" s="230" t="n">
        <f aca="false">IF('Indicator Date hidden'!O12="x","x",N$2-'Indicator Date hidden'!O12)</f>
        <v>0</v>
      </c>
      <c r="O11" s="230" t="n">
        <f aca="false">IF('Indicator Date hidden'!P12="x","x",O$2-'Indicator Date hidden'!P12)</f>
        <v>0</v>
      </c>
      <c r="P11" s="230" t="n">
        <f aca="false">IF('Indicator Date hidden'!Q12="x","x",P$2-'Indicator Date hidden'!Q12)</f>
        <v>0</v>
      </c>
      <c r="Q11" s="230" t="n">
        <f aca="false">IF('Indicator Date hidden'!R12="x","x",Q$2-'Indicator Date hidden'!R12)</f>
        <v>0</v>
      </c>
      <c r="R11" s="230" t="n">
        <f aca="false">IF('Indicator Date hidden'!S12="x","x",R$2-'Indicator Date hidden'!S12)</f>
        <v>0</v>
      </c>
      <c r="S11" s="230" t="n">
        <f aca="false">IF('Indicator Date hidden'!T12="x","x",S$2-'Indicator Date hidden'!T12)</f>
        <v>0</v>
      </c>
      <c r="T11" s="230" t="n">
        <f aca="false">IF('Indicator Date hidden'!U12="x","x",T$2-'Indicator Date hidden'!U12)</f>
        <v>0</v>
      </c>
      <c r="U11" s="230" t="n">
        <f aca="false">IF('Indicator Date hidden'!V12="x","x",U$2-'Indicator Date hidden'!V12)</f>
        <v>0</v>
      </c>
      <c r="V11" s="230" t="n">
        <f aca="false">IF('Indicator Date hidden'!W12="x","x",V$2-'Indicator Date hidden'!W12)</f>
        <v>0</v>
      </c>
      <c r="W11" s="230" t="n">
        <f aca="false">IF('Indicator Date hidden'!X12="x","x",W$2-'Indicator Date hidden'!X12)</f>
        <v>0</v>
      </c>
      <c r="X11" s="230" t="n">
        <f aca="false">IF('Indicator Date hidden'!Y12="x","x",X$2-'Indicator Date hidden'!Y12)</f>
        <v>0</v>
      </c>
      <c r="Y11" s="230" t="n">
        <f aca="false">IF('Indicator Date hidden'!Z12="x","x",Y$2-'Indicator Date hidden'!Z12)</f>
        <v>0</v>
      </c>
      <c r="Z11" s="230" t="n">
        <f aca="false">IF('Indicator Date hidden'!AA12="x","x",Z$2-'Indicator Date hidden'!AA12)</f>
        <v>7</v>
      </c>
      <c r="AA11" s="230" t="n">
        <f aca="false">IF('Indicator Date hidden'!AB12="x","x",AA$2-'Indicator Date hidden'!AB12)</f>
        <v>0</v>
      </c>
      <c r="AB11" s="230" t="str">
        <f aca="false">IF('Indicator Date hidden'!AC12="x","x",AB$2-'Indicator Date hidden'!AC12)</f>
        <v>x</v>
      </c>
      <c r="AC11" s="230" t="n">
        <f aca="false">IF('Indicator Date hidden'!AD12="x","x",AC$2-'Indicator Date hidden'!AD12)</f>
        <v>1</v>
      </c>
      <c r="AD11" s="230" t="n">
        <f aca="false">IF('Indicator Date hidden'!AE12="x","x",AD$2-'Indicator Date hidden'!AE12)</f>
        <v>0</v>
      </c>
      <c r="AE11" s="230" t="str">
        <f aca="false">IF('Indicator Date hidden'!AF12="x","x",AE$2-'Indicator Date hidden'!AF12)</f>
        <v>x</v>
      </c>
      <c r="AF11" s="230" t="n">
        <f aca="false">IF('Indicator Date hidden'!AG12="x","x",AF$2-'Indicator Date hidden'!AG12)</f>
        <v>0</v>
      </c>
      <c r="AG11" s="230" t="n">
        <f aca="false">IF('Indicator Date hidden'!AH12="x","x",AG$2-'Indicator Date hidden'!AH12)</f>
        <v>0</v>
      </c>
      <c r="AH11" s="230" t="n">
        <f aca="false">IF('Indicator Date hidden'!AI12="x","x",AH$2-'Indicator Date hidden'!AI12)</f>
        <v>0</v>
      </c>
      <c r="AI11" s="230" t="n">
        <f aca="false">IF('Indicator Date hidden'!AJ12="x","x",AI$2-'Indicator Date hidden'!AJ12)</f>
        <v>0</v>
      </c>
      <c r="AJ11" s="230" t="n">
        <f aca="false">IF('Indicator Date hidden'!AK12="x","x",AJ$2-'Indicator Date hidden'!AK12)</f>
        <v>0</v>
      </c>
      <c r="AK11" s="230" t="str">
        <f aca="false">IF('Indicator Date hidden'!AL12="x","x",AK$2-'Indicator Date hidden'!AL12)</f>
        <v>x</v>
      </c>
      <c r="AL11" s="230" t="n">
        <f aca="false">IF('Indicator Date hidden'!AM12="x","x",AL$2-'Indicator Date hidden'!AM12)</f>
        <v>0</v>
      </c>
      <c r="AM11" s="230" t="str">
        <f aca="false">IF('Indicator Date hidden'!AN12="x","x",AM$2-'Indicator Date hidden'!AN12)</f>
        <v>x</v>
      </c>
      <c r="AN11" s="230" t="str">
        <f aca="false">IF('Indicator Date hidden'!AO12="x","x",AN$2-'Indicator Date hidden'!AO12)</f>
        <v>x</v>
      </c>
      <c r="AO11" s="230" t="str">
        <f aca="false">IF('Indicator Date hidden'!AP12="x","x",AO$2-'Indicator Date hidden'!AP12)</f>
        <v>x</v>
      </c>
      <c r="AP11" s="230" t="n">
        <f aca="false">IF('Indicator Date hidden'!AQ12="x","x",AP$2-'Indicator Date hidden'!AQ12)</f>
        <v>0</v>
      </c>
      <c r="AQ11" s="230" t="n">
        <f aca="false">IF('Indicator Date hidden'!AR12="x","x",AQ$2-'Indicator Date hidden'!AR12)</f>
        <v>0</v>
      </c>
      <c r="AR11" s="230" t="str">
        <f aca="false">IF('Indicator Date hidden'!AS12="x","x",AR$2-'Indicator Date hidden'!AS12)</f>
        <v>x</v>
      </c>
      <c r="AS11" s="230" t="n">
        <f aca="false">IF('Indicator Date hidden'!AT12="x","x",AS$2-'Indicator Date hidden'!AT12)</f>
        <v>0</v>
      </c>
      <c r="AT11" s="230" t="str">
        <f aca="false">IF('Indicator Date hidden'!AU12="x","x",AT$2-'Indicator Date hidden'!AU12)</f>
        <v>x</v>
      </c>
      <c r="AU11" s="230" t="str">
        <f aca="false">IF('Indicator Date hidden'!AV12="x","x",AU$2-'Indicator Date hidden'!AV12)</f>
        <v>x</v>
      </c>
      <c r="AV11" s="230" t="str">
        <f aca="false">IF('Indicator Date hidden'!AW12="x","x",AV$2-'Indicator Date hidden'!AW12)</f>
        <v>x</v>
      </c>
      <c r="AW11" s="230" t="n">
        <f aca="false">IF('Indicator Date hidden'!AX12="x","x",AW$2-'Indicator Date hidden'!AX12)</f>
        <v>0</v>
      </c>
      <c r="AX11" s="230" t="n">
        <f aca="false">IF('Indicator Date hidden'!AY12="x","x",AX$2-'Indicator Date hidden'!AY12)</f>
        <v>0</v>
      </c>
      <c r="AY11" s="230" t="n">
        <f aca="false">IF('Indicator Date hidden'!AZ12="x","x",AY$2-'Indicator Date hidden'!AZ12)</f>
        <v>1</v>
      </c>
      <c r="AZ11" s="230" t="n">
        <f aca="false">IF('Indicator Date hidden'!BA12="x","x",AZ$2-'Indicator Date hidden'!BA12)</f>
        <v>0</v>
      </c>
      <c r="BA11" s="230" t="n">
        <f aca="false">IF('Indicator Date hidden'!BB12="x","x",BA$2-'Indicator Date hidden'!BB12)</f>
        <v>0</v>
      </c>
      <c r="BB11" s="230" t="n">
        <f aca="false">IF('Indicator Date hidden'!BC12="x","x",BB$2-'Indicator Date hidden'!BC12)</f>
        <v>0</v>
      </c>
      <c r="BC11" s="230" t="n">
        <f aca="false">IF('Indicator Date hidden'!BD12="x","x",BC$2-'Indicator Date hidden'!BD12)</f>
        <v>0</v>
      </c>
      <c r="BD11" s="230" t="n">
        <f aca="false">IF('Indicator Date hidden'!BE12="x","x",BD$2-'Indicator Date hidden'!BE12)</f>
        <v>-1</v>
      </c>
      <c r="BE11" s="230" t="n">
        <f aca="false">IF('Indicator Date hidden'!BF12="x","x",BE$2-'Indicator Date hidden'!BF12)</f>
        <v>0</v>
      </c>
      <c r="BF11" s="230" t="n">
        <f aca="false">IF('Indicator Date hidden'!BG12="x","x",BF$2-'Indicator Date hidden'!BG12)</f>
        <v>1</v>
      </c>
      <c r="BG11" s="230" t="n">
        <f aca="false">IF('Indicator Date hidden'!BH12="x","x",BG$2-'Indicator Date hidden'!BH12)</f>
        <v>1</v>
      </c>
      <c r="BH11" s="230" t="n">
        <f aca="false">IF('Indicator Date hidden'!BI12="x","x",BH$2-'Indicator Date hidden'!BI12)</f>
        <v>0</v>
      </c>
      <c r="BI11" s="230" t="n">
        <f aca="false">IF('Indicator Date hidden'!BJ12="x","x",BI$2-'Indicator Date hidden'!BJ12)</f>
        <v>0</v>
      </c>
      <c r="BJ11" s="230" t="n">
        <f aca="false">IF('Indicator Date hidden'!BK12="x","x",BJ$2-'Indicator Date hidden'!BK12)</f>
        <v>0</v>
      </c>
      <c r="BK11" s="230" t="n">
        <f aca="false">IF('Indicator Date hidden'!BL12="x","x",BK$2-'Indicator Date hidden'!BL12)</f>
        <v>0</v>
      </c>
      <c r="BL11" s="230" t="str">
        <f aca="false">IF('Indicator Date hidden'!BM12="x","x",BL$2-'Indicator Date hidden'!BM12)</f>
        <v>x</v>
      </c>
      <c r="BM11" s="230" t="n">
        <f aca="false">IF('Indicator Date hidden'!BN12="x","x",BM$2-'Indicator Date hidden'!BN12)</f>
        <v>0</v>
      </c>
      <c r="BN11" s="230" t="n">
        <f aca="false">IF('Indicator Date hidden'!BO12="x","x",BN$2-'Indicator Date hidden'!BO12)</f>
        <v>0</v>
      </c>
      <c r="BO11" s="230" t="n">
        <f aca="false">IF('Indicator Date hidden'!BP12="x","x",BO$2-'Indicator Date hidden'!BP12)</f>
        <v>0</v>
      </c>
      <c r="BP11" s="230" t="n">
        <f aca="false">IF('Indicator Date hidden'!BQ12="x","x",BP$2-'Indicator Date hidden'!BQ12)</f>
        <v>0</v>
      </c>
      <c r="BQ11" s="230" t="n">
        <f aca="false">IF('Indicator Date hidden'!BR12="x","x",BQ$2-'Indicator Date hidden'!BR12)</f>
        <v>0</v>
      </c>
      <c r="BR11" s="230" t="n">
        <f aca="false">IF('Indicator Date hidden'!BS12="x","x",BR$2-'Indicator Date hidden'!BS12)</f>
        <v>2</v>
      </c>
      <c r="BS11" s="230" t="n">
        <f aca="false">IF('Indicator Date hidden'!BT12="x","x",BS$2-'Indicator Date hidden'!BT12)</f>
        <v>0</v>
      </c>
      <c r="BT11" s="230" t="n">
        <f aca="false">IF('Indicator Date hidden'!BU12="x","x",BT$2-'Indicator Date hidden'!BU12)</f>
        <v>0</v>
      </c>
      <c r="BU11" s="230" t="str">
        <f aca="false">IF('Indicator Date hidden'!BV12="x","x",BU$2-'Indicator Date hidden'!BV12)</f>
        <v>x</v>
      </c>
      <c r="BV11" s="230" t="n">
        <f aca="false">IF('Indicator Date hidden'!BW12="x","x",BV$2-'Indicator Date hidden'!BW12)</f>
        <v>0</v>
      </c>
      <c r="BW11" s="230" t="n">
        <f aca="false">IF('Indicator Date hidden'!BX12="x","x",BW$2-'Indicator Date hidden'!BX12)</f>
        <v>0</v>
      </c>
      <c r="BX11" s="0" t="n">
        <f aca="false">SUM(B11:BW11)</f>
        <v>12</v>
      </c>
      <c r="BY11" s="231" t="n">
        <f aca="false">BX11/COUNT(B11:BW11)</f>
        <v>0.193548387096774</v>
      </c>
      <c r="BZ11" s="0" t="n">
        <f aca="false">COUNTIF(B11:BW11,"&gt;0")</f>
        <v>6</v>
      </c>
      <c r="CA11" s="231" t="n">
        <f aca="false">_xlfn.STDEV.P(B11:BW11)</f>
        <v>0.947640698165702</v>
      </c>
      <c r="CB11" s="232" t="n">
        <f aca="false">MEDIAN(B11:BW11)</f>
        <v>0</v>
      </c>
    </row>
    <row r="12" customFormat="false" ht="14.5" hidden="false" customHeight="false" outlineLevel="0" collapsed="false">
      <c r="A12" s="0" t="str">
        <f aca="false">'Indicator Data'!B15</f>
        <v>AZE</v>
      </c>
      <c r="B12" s="230" t="n">
        <f aca="false">IF('Indicator Date hidden'!C13="x","x",B$2-'Indicator Date hidden'!C13)</f>
        <v>0</v>
      </c>
      <c r="C12" s="230" t="n">
        <f aca="false">IF('Indicator Date hidden'!D13="x","x",C$2-'Indicator Date hidden'!D13)</f>
        <v>0</v>
      </c>
      <c r="D12" s="230" t="n">
        <f aca="false">IF('Indicator Date hidden'!E13="x","x",D$2-'Indicator Date hidden'!E13)</f>
        <v>0</v>
      </c>
      <c r="E12" s="230" t="n">
        <f aca="false">IF('Indicator Date hidden'!F13="x","x",E$2-'Indicator Date hidden'!F13)</f>
        <v>0</v>
      </c>
      <c r="F12" s="230" t="n">
        <f aca="false">IF('Indicator Date hidden'!G13="x","x",F$2-'Indicator Date hidden'!G13)</f>
        <v>0</v>
      </c>
      <c r="G12" s="230" t="n">
        <f aca="false">IF('Indicator Date hidden'!H13="x","x",G$2-'Indicator Date hidden'!H13)</f>
        <v>0</v>
      </c>
      <c r="H12" s="230" t="n">
        <f aca="false">IF('Indicator Date hidden'!I13="x","x",H$2-'Indicator Date hidden'!I13)</f>
        <v>0</v>
      </c>
      <c r="I12" s="230" t="n">
        <f aca="false">IF('Indicator Date hidden'!J13="x","x",I$2-'Indicator Date hidden'!J13)</f>
        <v>0</v>
      </c>
      <c r="J12" s="230" t="n">
        <f aca="false">IF('Indicator Date hidden'!K13="x","x",J$2-'Indicator Date hidden'!K13)</f>
        <v>0</v>
      </c>
      <c r="K12" s="230" t="n">
        <f aca="false">IF('Indicator Date hidden'!L13="x","x",K$2-'Indicator Date hidden'!L13)</f>
        <v>0</v>
      </c>
      <c r="L12" s="230" t="n">
        <f aca="false">IF('Indicator Date hidden'!M13="x","x",L$2-'Indicator Date hidden'!M13)</f>
        <v>0</v>
      </c>
      <c r="M12" s="230" t="n">
        <f aca="false">IF('Indicator Date hidden'!N13="x","x",M$2-'Indicator Date hidden'!N13)</f>
        <v>0</v>
      </c>
      <c r="N12" s="230" t="n">
        <f aca="false">IF('Indicator Date hidden'!O13="x","x",N$2-'Indicator Date hidden'!O13)</f>
        <v>0</v>
      </c>
      <c r="O12" s="230" t="n">
        <f aca="false">IF('Indicator Date hidden'!P13="x","x",O$2-'Indicator Date hidden'!P13)</f>
        <v>0</v>
      </c>
      <c r="P12" s="230" t="n">
        <f aca="false">IF('Indicator Date hidden'!Q13="x","x",P$2-'Indicator Date hidden'!Q13)</f>
        <v>0</v>
      </c>
      <c r="Q12" s="230" t="n">
        <f aca="false">IF('Indicator Date hidden'!R13="x","x",Q$2-'Indicator Date hidden'!R13)</f>
        <v>0</v>
      </c>
      <c r="R12" s="230" t="n">
        <f aca="false">IF('Indicator Date hidden'!S13="x","x",R$2-'Indicator Date hidden'!S13)</f>
        <v>0</v>
      </c>
      <c r="S12" s="230" t="n">
        <f aca="false">IF('Indicator Date hidden'!T13="x","x",S$2-'Indicator Date hidden'!T13)</f>
        <v>0</v>
      </c>
      <c r="T12" s="230" t="n">
        <f aca="false">IF('Indicator Date hidden'!U13="x","x",T$2-'Indicator Date hidden'!U13)</f>
        <v>0</v>
      </c>
      <c r="U12" s="230" t="n">
        <f aca="false">IF('Indicator Date hidden'!V13="x","x",U$2-'Indicator Date hidden'!V13)</f>
        <v>0</v>
      </c>
      <c r="V12" s="230" t="n">
        <f aca="false">IF('Indicator Date hidden'!W13="x","x",V$2-'Indicator Date hidden'!W13)</f>
        <v>0</v>
      </c>
      <c r="W12" s="230" t="n">
        <f aca="false">IF('Indicator Date hidden'!X13="x","x",W$2-'Indicator Date hidden'!X13)</f>
        <v>0</v>
      </c>
      <c r="X12" s="230" t="n">
        <f aca="false">IF('Indicator Date hidden'!Y13="x","x",X$2-'Indicator Date hidden'!Y13)</f>
        <v>0</v>
      </c>
      <c r="Y12" s="230" t="n">
        <f aca="false">IF('Indicator Date hidden'!Z13="x","x",Y$2-'Indicator Date hidden'!Z13)</f>
        <v>0</v>
      </c>
      <c r="Z12" s="230" t="n">
        <f aca="false">IF('Indicator Date hidden'!AA13="x","x",Z$2-'Indicator Date hidden'!AA13)</f>
        <v>9</v>
      </c>
      <c r="AA12" s="230" t="n">
        <f aca="false">IF('Indicator Date hidden'!AB13="x","x",AA$2-'Indicator Date hidden'!AB13)</f>
        <v>1</v>
      </c>
      <c r="AB12" s="230" t="n">
        <f aca="false">IF('Indicator Date hidden'!AC13="x","x",AB$2-'Indicator Date hidden'!AC13)</f>
        <v>3</v>
      </c>
      <c r="AC12" s="230" t="n">
        <f aca="false">IF('Indicator Date hidden'!AD13="x","x",AC$2-'Indicator Date hidden'!AD13)</f>
        <v>0</v>
      </c>
      <c r="AD12" s="230" t="n">
        <f aca="false">IF('Indicator Date hidden'!AE13="x","x",AD$2-'Indicator Date hidden'!AE13)</f>
        <v>0</v>
      </c>
      <c r="AE12" s="230" t="str">
        <f aca="false">IF('Indicator Date hidden'!AF13="x","x",AE$2-'Indicator Date hidden'!AF13)</f>
        <v>x</v>
      </c>
      <c r="AF12" s="230" t="n">
        <f aca="false">IF('Indicator Date hidden'!AG13="x","x",AF$2-'Indicator Date hidden'!AG13)</f>
        <v>0</v>
      </c>
      <c r="AG12" s="230" t="n">
        <f aca="false">IF('Indicator Date hidden'!AH13="x","x",AG$2-'Indicator Date hidden'!AH13)</f>
        <v>0</v>
      </c>
      <c r="AH12" s="230" t="n">
        <f aca="false">IF('Indicator Date hidden'!AI13="x","x",AH$2-'Indicator Date hidden'!AI13)</f>
        <v>0</v>
      </c>
      <c r="AI12" s="230" t="n">
        <f aca="false">IF('Indicator Date hidden'!AJ13="x","x",AI$2-'Indicator Date hidden'!AJ13)</f>
        <v>0</v>
      </c>
      <c r="AJ12" s="230" t="n">
        <f aca="false">IF('Indicator Date hidden'!AK13="x","x",AJ$2-'Indicator Date hidden'!AK13)</f>
        <v>0</v>
      </c>
      <c r="AK12" s="230" t="str">
        <f aca="false">IF('Indicator Date hidden'!AL13="x","x",AK$2-'Indicator Date hidden'!AL13)</f>
        <v>x</v>
      </c>
      <c r="AL12" s="230" t="n">
        <f aca="false">IF('Indicator Date hidden'!AM13="x","x",AL$2-'Indicator Date hidden'!AM13)</f>
        <v>0</v>
      </c>
      <c r="AM12" s="230" t="n">
        <f aca="false">IF('Indicator Date hidden'!AN13="x","x",AM$2-'Indicator Date hidden'!AN13)</f>
        <v>0</v>
      </c>
      <c r="AN12" s="230" t="n">
        <f aca="false">IF('Indicator Date hidden'!AO13="x","x",AN$2-'Indicator Date hidden'!AO13)</f>
        <v>0</v>
      </c>
      <c r="AO12" s="230" t="n">
        <f aca="false">IF('Indicator Date hidden'!AP13="x","x",AO$2-'Indicator Date hidden'!AP13)</f>
        <v>0</v>
      </c>
      <c r="AP12" s="230" t="n">
        <f aca="false">IF('Indicator Date hidden'!AQ13="x","x",AP$2-'Indicator Date hidden'!AQ13)</f>
        <v>0</v>
      </c>
      <c r="AQ12" s="230" t="n">
        <f aca="false">IF('Indicator Date hidden'!AR13="x","x",AQ$2-'Indicator Date hidden'!AR13)</f>
        <v>0</v>
      </c>
      <c r="AR12" s="230" t="n">
        <f aca="false">IF('Indicator Date hidden'!AS13="x","x",AR$2-'Indicator Date hidden'!AS13)</f>
        <v>7</v>
      </c>
      <c r="AS12" s="230" t="n">
        <f aca="false">IF('Indicator Date hidden'!AT13="x","x",AS$2-'Indicator Date hidden'!AT13)</f>
        <v>0</v>
      </c>
      <c r="AT12" s="230" t="n">
        <f aca="false">IF('Indicator Date hidden'!AU13="x","x",AT$2-'Indicator Date hidden'!AU13)</f>
        <v>0</v>
      </c>
      <c r="AU12" s="230" t="n">
        <f aca="false">IF('Indicator Date hidden'!AV13="x","x",AU$2-'Indicator Date hidden'!AV13)</f>
        <v>0</v>
      </c>
      <c r="AV12" s="230" t="n">
        <f aca="false">IF('Indicator Date hidden'!AW13="x","x",AV$2-'Indicator Date hidden'!AW13)</f>
        <v>0</v>
      </c>
      <c r="AW12" s="230" t="n">
        <f aca="false">IF('Indicator Date hidden'!AX13="x","x",AW$2-'Indicator Date hidden'!AX13)</f>
        <v>0</v>
      </c>
      <c r="AX12" s="230" t="n">
        <f aca="false">IF('Indicator Date hidden'!AY13="x","x",AX$2-'Indicator Date hidden'!AY13)</f>
        <v>0</v>
      </c>
      <c r="AY12" s="230" t="n">
        <f aca="false">IF('Indicator Date hidden'!AZ13="x","x",AY$2-'Indicator Date hidden'!AZ13)</f>
        <v>15</v>
      </c>
      <c r="AZ12" s="230" t="n">
        <f aca="false">IF('Indicator Date hidden'!BA13="x","x",AZ$2-'Indicator Date hidden'!BA13)</f>
        <v>0</v>
      </c>
      <c r="BA12" s="230" t="n">
        <f aca="false">IF('Indicator Date hidden'!BB13="x","x",BA$2-'Indicator Date hidden'!BB13)</f>
        <v>0</v>
      </c>
      <c r="BB12" s="230" t="n">
        <f aca="false">IF('Indicator Date hidden'!BC13="x","x",BB$2-'Indicator Date hidden'!BC13)</f>
        <v>0</v>
      </c>
      <c r="BC12" s="230" t="n">
        <f aca="false">IF('Indicator Date hidden'!BD13="x","x",BC$2-'Indicator Date hidden'!BD13)</f>
        <v>0</v>
      </c>
      <c r="BD12" s="230" t="n">
        <f aca="false">IF('Indicator Date hidden'!BE13="x","x",BD$2-'Indicator Date hidden'!BE13)</f>
        <v>-1</v>
      </c>
      <c r="BE12" s="230" t="n">
        <f aca="false">IF('Indicator Date hidden'!BF13="x","x",BE$2-'Indicator Date hidden'!BF13)</f>
        <v>0</v>
      </c>
      <c r="BF12" s="230" t="n">
        <f aca="false">IF('Indicator Date hidden'!BG13="x","x",BF$2-'Indicator Date hidden'!BG13)</f>
        <v>1</v>
      </c>
      <c r="BG12" s="230" t="n">
        <f aca="false">IF('Indicator Date hidden'!BH13="x","x",BG$2-'Indicator Date hidden'!BH13)</f>
        <v>1</v>
      </c>
      <c r="BH12" s="230" t="str">
        <f aca="false">IF('Indicator Date hidden'!BI13="x","x",BH$2-'Indicator Date hidden'!BI13)</f>
        <v>x</v>
      </c>
      <c r="BI12" s="230" t="n">
        <f aca="false">IF('Indicator Date hidden'!BJ13="x","x",BI$2-'Indicator Date hidden'!BJ13)</f>
        <v>0</v>
      </c>
      <c r="BJ12" s="230" t="n">
        <f aca="false">IF('Indicator Date hidden'!BK13="x","x",BJ$2-'Indicator Date hidden'!BK13)</f>
        <v>0</v>
      </c>
      <c r="BK12" s="230" t="n">
        <f aca="false">IF('Indicator Date hidden'!BL13="x","x",BK$2-'Indicator Date hidden'!BL13)</f>
        <v>0</v>
      </c>
      <c r="BL12" s="230" t="n">
        <f aca="false">IF('Indicator Date hidden'!BM13="x","x",BL$2-'Indicator Date hidden'!BM13)</f>
        <v>1</v>
      </c>
      <c r="BM12" s="230" t="n">
        <f aca="false">IF('Indicator Date hidden'!BN13="x","x",BM$2-'Indicator Date hidden'!BN13)</f>
        <v>0</v>
      </c>
      <c r="BN12" s="230" t="n">
        <f aca="false">IF('Indicator Date hidden'!BO13="x","x",BN$2-'Indicator Date hidden'!BO13)</f>
        <v>0</v>
      </c>
      <c r="BO12" s="230" t="n">
        <f aca="false">IF('Indicator Date hidden'!BP13="x","x",BO$2-'Indicator Date hidden'!BP13)</f>
        <v>0</v>
      </c>
      <c r="BP12" s="230" t="n">
        <f aca="false">IF('Indicator Date hidden'!BQ13="x","x",BP$2-'Indicator Date hidden'!BQ13)</f>
        <v>1</v>
      </c>
      <c r="BQ12" s="230" t="n">
        <f aca="false">IF('Indicator Date hidden'!BR13="x","x",BQ$2-'Indicator Date hidden'!BR13)</f>
        <v>1</v>
      </c>
      <c r="BR12" s="230" t="n">
        <f aca="false">IF('Indicator Date hidden'!BS13="x","x",BR$2-'Indicator Date hidden'!BS13)</f>
        <v>4</v>
      </c>
      <c r="BS12" s="230" t="n">
        <f aca="false">IF('Indicator Date hidden'!BT13="x","x",BS$2-'Indicator Date hidden'!BT13)</f>
        <v>0</v>
      </c>
      <c r="BT12" s="230" t="n">
        <f aca="false">IF('Indicator Date hidden'!BU13="x","x",BT$2-'Indicator Date hidden'!BU13)</f>
        <v>0</v>
      </c>
      <c r="BU12" s="230" t="n">
        <f aca="false">IF('Indicator Date hidden'!BV13="x","x",BU$2-'Indicator Date hidden'!BV13)</f>
        <v>0</v>
      </c>
      <c r="BV12" s="230" t="n">
        <f aca="false">IF('Indicator Date hidden'!BW13="x","x",BV$2-'Indicator Date hidden'!BW13)</f>
        <v>0</v>
      </c>
      <c r="BW12" s="230" t="n">
        <f aca="false">IF('Indicator Date hidden'!BX13="x","x",BW$2-'Indicator Date hidden'!BX13)</f>
        <v>0</v>
      </c>
      <c r="BX12" s="0" t="n">
        <f aca="false">SUM(B12:BW12)</f>
        <v>43</v>
      </c>
      <c r="BY12" s="231" t="n">
        <f aca="false">BX12/COUNT(B12:BW12)</f>
        <v>0.605633802816901</v>
      </c>
      <c r="BZ12" s="0" t="n">
        <f aca="false">COUNTIF(B12:BW12,"&gt;0")</f>
        <v>11</v>
      </c>
      <c r="CA12" s="231" t="n">
        <f aca="false">_xlfn.STDEV.P(B12:BW12)</f>
        <v>2.25475318432809</v>
      </c>
      <c r="CB12" s="232" t="n">
        <f aca="false">MEDIAN(B12:BW12)</f>
        <v>0</v>
      </c>
    </row>
    <row r="13" customFormat="false" ht="14.5" hidden="false" customHeight="false" outlineLevel="0" collapsed="false">
      <c r="A13" s="0" t="str">
        <f aca="false">'Indicator Data'!B16</f>
        <v>BHS</v>
      </c>
      <c r="B13" s="230" t="n">
        <f aca="false">IF('Indicator Date hidden'!C14="x","x",B$2-'Indicator Date hidden'!C14)</f>
        <v>0</v>
      </c>
      <c r="C13" s="230" t="n">
        <f aca="false">IF('Indicator Date hidden'!D14="x","x",C$2-'Indicator Date hidden'!D14)</f>
        <v>0</v>
      </c>
      <c r="D13" s="230" t="n">
        <f aca="false">IF('Indicator Date hidden'!E14="x","x",D$2-'Indicator Date hidden'!E14)</f>
        <v>0</v>
      </c>
      <c r="E13" s="230" t="n">
        <f aca="false">IF('Indicator Date hidden'!F14="x","x",E$2-'Indicator Date hidden'!F14)</f>
        <v>0</v>
      </c>
      <c r="F13" s="230" t="n">
        <f aca="false">IF('Indicator Date hidden'!G14="x","x",F$2-'Indicator Date hidden'!G14)</f>
        <v>0</v>
      </c>
      <c r="G13" s="230" t="n">
        <f aca="false">IF('Indicator Date hidden'!H14="x","x",G$2-'Indicator Date hidden'!H14)</f>
        <v>0</v>
      </c>
      <c r="H13" s="230" t="n">
        <f aca="false">IF('Indicator Date hidden'!I14="x","x",H$2-'Indicator Date hidden'!I14)</f>
        <v>0</v>
      </c>
      <c r="I13" s="230" t="n">
        <f aca="false">IF('Indicator Date hidden'!J14="x","x",I$2-'Indicator Date hidden'!J14)</f>
        <v>0</v>
      </c>
      <c r="J13" s="230" t="n">
        <f aca="false">IF('Indicator Date hidden'!K14="x","x",J$2-'Indicator Date hidden'!K14)</f>
        <v>0</v>
      </c>
      <c r="K13" s="230" t="n">
        <f aca="false">IF('Indicator Date hidden'!L14="x","x",K$2-'Indicator Date hidden'!L14)</f>
        <v>0</v>
      </c>
      <c r="L13" s="230" t="n">
        <f aca="false">IF('Indicator Date hidden'!M14="x","x",L$2-'Indicator Date hidden'!M14)</f>
        <v>0</v>
      </c>
      <c r="M13" s="230" t="n">
        <f aca="false">IF('Indicator Date hidden'!N14="x","x",M$2-'Indicator Date hidden'!N14)</f>
        <v>0</v>
      </c>
      <c r="N13" s="230" t="n">
        <f aca="false">IF('Indicator Date hidden'!O14="x","x",N$2-'Indicator Date hidden'!O14)</f>
        <v>0</v>
      </c>
      <c r="O13" s="230" t="n">
        <f aca="false">IF('Indicator Date hidden'!P14="x","x",O$2-'Indicator Date hidden'!P14)</f>
        <v>0</v>
      </c>
      <c r="P13" s="230" t="n">
        <f aca="false">IF('Indicator Date hidden'!Q14="x","x",P$2-'Indicator Date hidden'!Q14)</f>
        <v>0</v>
      </c>
      <c r="Q13" s="230" t="n">
        <f aca="false">IF('Indicator Date hidden'!R14="x","x",Q$2-'Indicator Date hidden'!R14)</f>
        <v>0</v>
      </c>
      <c r="R13" s="230" t="n">
        <f aca="false">IF('Indicator Date hidden'!S14="x","x",R$2-'Indicator Date hidden'!S14)</f>
        <v>0</v>
      </c>
      <c r="S13" s="230" t="n">
        <f aca="false">IF('Indicator Date hidden'!T14="x","x",S$2-'Indicator Date hidden'!T14)</f>
        <v>0</v>
      </c>
      <c r="T13" s="230" t="n">
        <f aca="false">IF('Indicator Date hidden'!U14="x","x",T$2-'Indicator Date hidden'!U14)</f>
        <v>0</v>
      </c>
      <c r="U13" s="230" t="n">
        <f aca="false">IF('Indicator Date hidden'!V14="x","x",U$2-'Indicator Date hidden'!V14)</f>
        <v>0</v>
      </c>
      <c r="V13" s="230" t="n">
        <f aca="false">IF('Indicator Date hidden'!W14="x","x",V$2-'Indicator Date hidden'!W14)</f>
        <v>0</v>
      </c>
      <c r="W13" s="230" t="n">
        <f aca="false">IF('Indicator Date hidden'!X14="x","x",W$2-'Indicator Date hidden'!X14)</f>
        <v>0</v>
      </c>
      <c r="X13" s="230" t="n">
        <f aca="false">IF('Indicator Date hidden'!Y14="x","x",X$2-'Indicator Date hidden'!Y14)</f>
        <v>0</v>
      </c>
      <c r="Y13" s="230" t="n">
        <f aca="false">IF('Indicator Date hidden'!Z14="x","x",Y$2-'Indicator Date hidden'!Z14)</f>
        <v>0</v>
      </c>
      <c r="Z13" s="230" t="n">
        <f aca="false">IF('Indicator Date hidden'!AA14="x","x",Z$2-'Indicator Date hidden'!AA14)</f>
        <v>8</v>
      </c>
      <c r="AA13" s="230" t="n">
        <f aca="false">IF('Indicator Date hidden'!AB14="x","x",AA$2-'Indicator Date hidden'!AB14)</f>
        <v>1</v>
      </c>
      <c r="AB13" s="230" t="str">
        <f aca="false">IF('Indicator Date hidden'!AC14="x","x",AB$2-'Indicator Date hidden'!AC14)</f>
        <v>x</v>
      </c>
      <c r="AC13" s="230" t="n">
        <f aca="false">IF('Indicator Date hidden'!AD14="x","x",AC$2-'Indicator Date hidden'!AD14)</f>
        <v>1</v>
      </c>
      <c r="AD13" s="230" t="n">
        <f aca="false">IF('Indicator Date hidden'!AE14="x","x",AD$2-'Indicator Date hidden'!AE14)</f>
        <v>0</v>
      </c>
      <c r="AE13" s="230" t="str">
        <f aca="false">IF('Indicator Date hidden'!AF14="x","x",AE$2-'Indicator Date hidden'!AF14)</f>
        <v>x</v>
      </c>
      <c r="AF13" s="230" t="n">
        <f aca="false">IF('Indicator Date hidden'!AG14="x","x",AF$2-'Indicator Date hidden'!AG14)</f>
        <v>0</v>
      </c>
      <c r="AG13" s="230" t="n">
        <f aca="false">IF('Indicator Date hidden'!AH14="x","x",AG$2-'Indicator Date hidden'!AH14)</f>
        <v>0</v>
      </c>
      <c r="AH13" s="230" t="n">
        <f aca="false">IF('Indicator Date hidden'!AI14="x","x",AH$2-'Indicator Date hidden'!AI14)</f>
        <v>0</v>
      </c>
      <c r="AI13" s="230" t="n">
        <f aca="false">IF('Indicator Date hidden'!AJ14="x","x",AI$2-'Indicator Date hidden'!AJ14)</f>
        <v>0</v>
      </c>
      <c r="AJ13" s="230" t="n">
        <f aca="false">IF('Indicator Date hidden'!AK14="x","x",AJ$2-'Indicator Date hidden'!AK14)</f>
        <v>0</v>
      </c>
      <c r="AK13" s="230" t="str">
        <f aca="false">IF('Indicator Date hidden'!AL14="x","x",AK$2-'Indicator Date hidden'!AL14)</f>
        <v>x</v>
      </c>
      <c r="AL13" s="230" t="n">
        <f aca="false">IF('Indicator Date hidden'!AM14="x","x",AL$2-'Indicator Date hidden'!AM14)</f>
        <v>0</v>
      </c>
      <c r="AM13" s="230" t="str">
        <f aca="false">IF('Indicator Date hidden'!AN14="x","x",AM$2-'Indicator Date hidden'!AN14)</f>
        <v>x</v>
      </c>
      <c r="AN13" s="230" t="str">
        <f aca="false">IF('Indicator Date hidden'!AO14="x","x",AN$2-'Indicator Date hidden'!AO14)</f>
        <v>x</v>
      </c>
      <c r="AO13" s="230" t="str">
        <f aca="false">IF('Indicator Date hidden'!AP14="x","x",AO$2-'Indicator Date hidden'!AP14)</f>
        <v>x</v>
      </c>
      <c r="AP13" s="230" t="str">
        <f aca="false">IF('Indicator Date hidden'!AQ14="x","x",AP$2-'Indicator Date hidden'!AQ14)</f>
        <v>x</v>
      </c>
      <c r="AQ13" s="230" t="n">
        <f aca="false">IF('Indicator Date hidden'!AR14="x","x",AQ$2-'Indicator Date hidden'!AR14)</f>
        <v>0</v>
      </c>
      <c r="AR13" s="230" t="str">
        <f aca="false">IF('Indicator Date hidden'!AS14="x","x",AR$2-'Indicator Date hidden'!AS14)</f>
        <v>x</v>
      </c>
      <c r="AS13" s="230" t="n">
        <f aca="false">IF('Indicator Date hidden'!AT14="x","x",AS$2-'Indicator Date hidden'!AT14)</f>
        <v>0</v>
      </c>
      <c r="AT13" s="230" t="n">
        <f aca="false">IF('Indicator Date hidden'!AU14="x","x",AT$2-'Indicator Date hidden'!AU14)</f>
        <v>0</v>
      </c>
      <c r="AU13" s="230" t="n">
        <f aca="false">IF('Indicator Date hidden'!AV14="x","x",AU$2-'Indicator Date hidden'!AV14)</f>
        <v>0</v>
      </c>
      <c r="AV13" s="230" t="str">
        <f aca="false">IF('Indicator Date hidden'!AW14="x","x",AV$2-'Indicator Date hidden'!AW14)</f>
        <v>x</v>
      </c>
      <c r="AW13" s="230" t="n">
        <f aca="false">IF('Indicator Date hidden'!AX14="x","x",AW$2-'Indicator Date hidden'!AX14)</f>
        <v>0</v>
      </c>
      <c r="AX13" s="230" t="n">
        <f aca="false">IF('Indicator Date hidden'!AY14="x","x",AX$2-'Indicator Date hidden'!AY14)</f>
        <v>0</v>
      </c>
      <c r="AY13" s="230" t="str">
        <f aca="false">IF('Indicator Date hidden'!AZ14="x","x",AY$2-'Indicator Date hidden'!AZ14)</f>
        <v>x</v>
      </c>
      <c r="AZ13" s="230" t="n">
        <f aca="false">IF('Indicator Date hidden'!BA14="x","x",AZ$2-'Indicator Date hidden'!BA14)</f>
        <v>0</v>
      </c>
      <c r="BA13" s="230" t="n">
        <f aca="false">IF('Indicator Date hidden'!BB14="x","x",BA$2-'Indicator Date hidden'!BB14)</f>
        <v>0</v>
      </c>
      <c r="BB13" s="230" t="n">
        <f aca="false">IF('Indicator Date hidden'!BC14="x","x",BB$2-'Indicator Date hidden'!BC14)</f>
        <v>0</v>
      </c>
      <c r="BC13" s="230" t="n">
        <f aca="false">IF('Indicator Date hidden'!BD14="x","x",BC$2-'Indicator Date hidden'!BD14)</f>
        <v>0</v>
      </c>
      <c r="BD13" s="230" t="n">
        <f aca="false">IF('Indicator Date hidden'!BE14="x","x",BD$2-'Indicator Date hidden'!BE14)</f>
        <v>0</v>
      </c>
      <c r="BE13" s="230" t="n">
        <f aca="false">IF('Indicator Date hidden'!BF14="x","x",BE$2-'Indicator Date hidden'!BF14)</f>
        <v>0</v>
      </c>
      <c r="BF13" s="230" t="n">
        <f aca="false">IF('Indicator Date hidden'!BG14="x","x",BF$2-'Indicator Date hidden'!BG14)</f>
        <v>1</v>
      </c>
      <c r="BG13" s="230" t="n">
        <f aca="false">IF('Indicator Date hidden'!BH14="x","x",BG$2-'Indicator Date hidden'!BH14)</f>
        <v>1</v>
      </c>
      <c r="BH13" s="230" t="str">
        <f aca="false">IF('Indicator Date hidden'!BI14="x","x",BH$2-'Indicator Date hidden'!BI14)</f>
        <v>x</v>
      </c>
      <c r="BI13" s="230" t="n">
        <f aca="false">IF('Indicator Date hidden'!BJ14="x","x",BI$2-'Indicator Date hidden'!BJ14)</f>
        <v>0</v>
      </c>
      <c r="BJ13" s="230" t="n">
        <f aca="false">IF('Indicator Date hidden'!BK14="x","x",BJ$2-'Indicator Date hidden'!BK14)</f>
        <v>0</v>
      </c>
      <c r="BK13" s="230" t="n">
        <f aca="false">IF('Indicator Date hidden'!BL14="x","x",BK$2-'Indicator Date hidden'!BL14)</f>
        <v>0</v>
      </c>
      <c r="BL13" s="230" t="str">
        <f aca="false">IF('Indicator Date hidden'!BM14="x","x",BL$2-'Indicator Date hidden'!BM14)</f>
        <v>x</v>
      </c>
      <c r="BM13" s="230" t="n">
        <f aca="false">IF('Indicator Date hidden'!BN14="x","x",BM$2-'Indicator Date hidden'!BN14)</f>
        <v>0</v>
      </c>
      <c r="BN13" s="230" t="n">
        <f aca="false">IF('Indicator Date hidden'!BO14="x","x",BN$2-'Indicator Date hidden'!BO14)</f>
        <v>0</v>
      </c>
      <c r="BO13" s="230" t="n">
        <f aca="false">IF('Indicator Date hidden'!BP14="x","x",BO$2-'Indicator Date hidden'!BP14)</f>
        <v>0</v>
      </c>
      <c r="BP13" s="230" t="n">
        <f aca="false">IF('Indicator Date hidden'!BQ14="x","x",BP$2-'Indicator Date hidden'!BQ14)</f>
        <v>1</v>
      </c>
      <c r="BQ13" s="230" t="n">
        <f aca="false">IF('Indicator Date hidden'!BR14="x","x",BQ$2-'Indicator Date hidden'!BR14)</f>
        <v>1</v>
      </c>
      <c r="BR13" s="230" t="n">
        <f aca="false">IF('Indicator Date hidden'!BS14="x","x",BR$2-'Indicator Date hidden'!BS14)</f>
        <v>1</v>
      </c>
      <c r="BS13" s="230" t="n">
        <f aca="false">IF('Indicator Date hidden'!BT14="x","x",BS$2-'Indicator Date hidden'!BT14)</f>
        <v>0</v>
      </c>
      <c r="BT13" s="230" t="n">
        <f aca="false">IF('Indicator Date hidden'!BU14="x","x",BT$2-'Indicator Date hidden'!BU14)</f>
        <v>0</v>
      </c>
      <c r="BU13" s="230" t="n">
        <f aca="false">IF('Indicator Date hidden'!BV14="x","x",BU$2-'Indicator Date hidden'!BV14)</f>
        <v>0</v>
      </c>
      <c r="BV13" s="230" t="n">
        <f aca="false">IF('Indicator Date hidden'!BW14="x","x",BV$2-'Indicator Date hidden'!BW14)</f>
        <v>0</v>
      </c>
      <c r="BW13" s="230" t="n">
        <f aca="false">IF('Indicator Date hidden'!BX14="x","x",BW$2-'Indicator Date hidden'!BX14)</f>
        <v>0</v>
      </c>
      <c r="BX13" s="0" t="n">
        <f aca="false">SUM(B13:BW13)</f>
        <v>15</v>
      </c>
      <c r="BY13" s="231" t="n">
        <f aca="false">BX13/COUNT(B13:BW13)</f>
        <v>0.241935483870968</v>
      </c>
      <c r="BZ13" s="0" t="n">
        <f aca="false">COUNTIF(B13:BW13,"&gt;0")</f>
        <v>8</v>
      </c>
      <c r="CA13" s="231" t="n">
        <f aca="false">_xlfn.STDEV.P(B13:BW13)</f>
        <v>1.04241475045526</v>
      </c>
      <c r="CB13" s="232" t="n">
        <f aca="false">MEDIAN(B13:BW13)</f>
        <v>0</v>
      </c>
    </row>
    <row r="14" customFormat="false" ht="14.5" hidden="false" customHeight="false" outlineLevel="0" collapsed="false">
      <c r="A14" s="0" t="str">
        <f aca="false">'Indicator Data'!B17</f>
        <v>BHR</v>
      </c>
      <c r="B14" s="230" t="n">
        <f aca="false">IF('Indicator Date hidden'!C15="x","x",B$2-'Indicator Date hidden'!C15)</f>
        <v>0</v>
      </c>
      <c r="C14" s="230" t="n">
        <f aca="false">IF('Indicator Date hidden'!D15="x","x",C$2-'Indicator Date hidden'!D15)</f>
        <v>0</v>
      </c>
      <c r="D14" s="230" t="n">
        <f aca="false">IF('Indicator Date hidden'!E15="x","x",D$2-'Indicator Date hidden'!E15)</f>
        <v>0</v>
      </c>
      <c r="E14" s="230" t="n">
        <f aca="false">IF('Indicator Date hidden'!F15="x","x",E$2-'Indicator Date hidden'!F15)</f>
        <v>0</v>
      </c>
      <c r="F14" s="230" t="n">
        <f aca="false">IF('Indicator Date hidden'!G15="x","x",F$2-'Indicator Date hidden'!G15)</f>
        <v>0</v>
      </c>
      <c r="G14" s="230" t="n">
        <f aca="false">IF('Indicator Date hidden'!H15="x","x",G$2-'Indicator Date hidden'!H15)</f>
        <v>0</v>
      </c>
      <c r="H14" s="230" t="n">
        <f aca="false">IF('Indicator Date hidden'!I15="x","x",H$2-'Indicator Date hidden'!I15)</f>
        <v>0</v>
      </c>
      <c r="I14" s="230" t="n">
        <f aca="false">IF('Indicator Date hidden'!J15="x","x",I$2-'Indicator Date hidden'!J15)</f>
        <v>0</v>
      </c>
      <c r="J14" s="230" t="n">
        <f aca="false">IF('Indicator Date hidden'!K15="x","x",J$2-'Indicator Date hidden'!K15)</f>
        <v>0</v>
      </c>
      <c r="K14" s="230" t="str">
        <f aca="false">IF('Indicator Date hidden'!L15="x","x",K$2-'Indicator Date hidden'!L15)</f>
        <v>x</v>
      </c>
      <c r="L14" s="230" t="n">
        <f aca="false">IF('Indicator Date hidden'!M15="x","x",L$2-'Indicator Date hidden'!M15)</f>
        <v>0</v>
      </c>
      <c r="M14" s="230" t="n">
        <f aca="false">IF('Indicator Date hidden'!N15="x","x",M$2-'Indicator Date hidden'!N15)</f>
        <v>0</v>
      </c>
      <c r="N14" s="230" t="n">
        <f aca="false">IF('Indicator Date hidden'!O15="x","x",N$2-'Indicator Date hidden'!O15)</f>
        <v>0</v>
      </c>
      <c r="O14" s="230" t="n">
        <f aca="false">IF('Indicator Date hidden'!P15="x","x",O$2-'Indicator Date hidden'!P15)</f>
        <v>0</v>
      </c>
      <c r="P14" s="230" t="n">
        <f aca="false">IF('Indicator Date hidden'!Q15="x","x",P$2-'Indicator Date hidden'!Q15)</f>
        <v>0</v>
      </c>
      <c r="Q14" s="230" t="n">
        <f aca="false">IF('Indicator Date hidden'!R15="x","x",Q$2-'Indicator Date hidden'!R15)</f>
        <v>0</v>
      </c>
      <c r="R14" s="230" t="n">
        <f aca="false">IF('Indicator Date hidden'!S15="x","x",R$2-'Indicator Date hidden'!S15)</f>
        <v>0</v>
      </c>
      <c r="S14" s="230" t="n">
        <f aca="false">IF('Indicator Date hidden'!T15="x","x",S$2-'Indicator Date hidden'!T15)</f>
        <v>0</v>
      </c>
      <c r="T14" s="230" t="n">
        <f aca="false">IF('Indicator Date hidden'!U15="x","x",T$2-'Indicator Date hidden'!U15)</f>
        <v>0</v>
      </c>
      <c r="U14" s="230" t="n">
        <f aca="false">IF('Indicator Date hidden'!V15="x","x",U$2-'Indicator Date hidden'!V15)</f>
        <v>0</v>
      </c>
      <c r="V14" s="230" t="n">
        <f aca="false">IF('Indicator Date hidden'!W15="x","x",V$2-'Indicator Date hidden'!W15)</f>
        <v>0</v>
      </c>
      <c r="W14" s="230" t="n">
        <f aca="false">IF('Indicator Date hidden'!X15="x","x",W$2-'Indicator Date hidden'!X15)</f>
        <v>0</v>
      </c>
      <c r="X14" s="230" t="n">
        <f aca="false">IF('Indicator Date hidden'!Y15="x","x",X$2-'Indicator Date hidden'!Y15)</f>
        <v>0</v>
      </c>
      <c r="Y14" s="230" t="n">
        <f aca="false">IF('Indicator Date hidden'!Z15="x","x",Y$2-'Indicator Date hidden'!Z15)</f>
        <v>0</v>
      </c>
      <c r="Z14" s="230" t="str">
        <f aca="false">IF('Indicator Date hidden'!AA15="x","x",Z$2-'Indicator Date hidden'!AA15)</f>
        <v>x</v>
      </c>
      <c r="AA14" s="230" t="n">
        <f aca="false">IF('Indicator Date hidden'!AB15="x","x",AA$2-'Indicator Date hidden'!AB15)</f>
        <v>0</v>
      </c>
      <c r="AB14" s="230" t="str">
        <f aca="false">IF('Indicator Date hidden'!AC15="x","x",AB$2-'Indicator Date hidden'!AC15)</f>
        <v>x</v>
      </c>
      <c r="AC14" s="230" t="n">
        <f aca="false">IF('Indicator Date hidden'!AD15="x","x",AC$2-'Indicator Date hidden'!AD15)</f>
        <v>2</v>
      </c>
      <c r="AD14" s="230" t="n">
        <f aca="false">IF('Indicator Date hidden'!AE15="x","x",AD$2-'Indicator Date hidden'!AE15)</f>
        <v>1</v>
      </c>
      <c r="AE14" s="230" t="str">
        <f aca="false">IF('Indicator Date hidden'!AF15="x","x",AE$2-'Indicator Date hidden'!AF15)</f>
        <v>x</v>
      </c>
      <c r="AF14" s="230" t="n">
        <f aca="false">IF('Indicator Date hidden'!AG15="x","x",AF$2-'Indicator Date hidden'!AG15)</f>
        <v>0</v>
      </c>
      <c r="AG14" s="230" t="n">
        <f aca="false">IF('Indicator Date hidden'!AH15="x","x",AG$2-'Indicator Date hidden'!AH15)</f>
        <v>0</v>
      </c>
      <c r="AH14" s="230" t="n">
        <f aca="false">IF('Indicator Date hidden'!AI15="x","x",AH$2-'Indicator Date hidden'!AI15)</f>
        <v>0</v>
      </c>
      <c r="AI14" s="230" t="n">
        <f aca="false">IF('Indicator Date hidden'!AJ15="x","x",AI$2-'Indicator Date hidden'!AJ15)</f>
        <v>0</v>
      </c>
      <c r="AJ14" s="230" t="n">
        <f aca="false">IF('Indicator Date hidden'!AK15="x","x",AJ$2-'Indicator Date hidden'!AK15)</f>
        <v>0</v>
      </c>
      <c r="AK14" s="230" t="str">
        <f aca="false">IF('Indicator Date hidden'!AL15="x","x",AK$2-'Indicator Date hidden'!AL15)</f>
        <v>x</v>
      </c>
      <c r="AL14" s="230" t="str">
        <f aca="false">IF('Indicator Date hidden'!AM15="x","x",AL$2-'Indicator Date hidden'!AM15)</f>
        <v>x</v>
      </c>
      <c r="AM14" s="230" t="str">
        <f aca="false">IF('Indicator Date hidden'!AN15="x","x",AM$2-'Indicator Date hidden'!AN15)</f>
        <v>x</v>
      </c>
      <c r="AN14" s="230" t="str">
        <f aca="false">IF('Indicator Date hidden'!AO15="x","x",AN$2-'Indicator Date hidden'!AO15)</f>
        <v>x</v>
      </c>
      <c r="AO14" s="230" t="n">
        <f aca="false">IF('Indicator Date hidden'!AP15="x","x",AO$2-'Indicator Date hidden'!AP15)</f>
        <v>0</v>
      </c>
      <c r="AP14" s="230" t="str">
        <f aca="false">IF('Indicator Date hidden'!AQ15="x","x",AP$2-'Indicator Date hidden'!AQ15)</f>
        <v>x</v>
      </c>
      <c r="AQ14" s="230" t="n">
        <f aca="false">IF('Indicator Date hidden'!AR15="x","x",AQ$2-'Indicator Date hidden'!AR15)</f>
        <v>0</v>
      </c>
      <c r="AR14" s="230" t="str">
        <f aca="false">IF('Indicator Date hidden'!AS15="x","x",AR$2-'Indicator Date hidden'!AS15)</f>
        <v>x</v>
      </c>
      <c r="AS14" s="230" t="n">
        <f aca="false">IF('Indicator Date hidden'!AT15="x","x",AS$2-'Indicator Date hidden'!AT15)</f>
        <v>0</v>
      </c>
      <c r="AT14" s="230" t="str">
        <f aca="false">IF('Indicator Date hidden'!AU15="x","x",AT$2-'Indicator Date hidden'!AU15)</f>
        <v>x</v>
      </c>
      <c r="AU14" s="230" t="str">
        <f aca="false">IF('Indicator Date hidden'!AV15="x","x",AU$2-'Indicator Date hidden'!AV15)</f>
        <v>x</v>
      </c>
      <c r="AV14" s="230" t="str">
        <f aca="false">IF('Indicator Date hidden'!AW15="x","x",AV$2-'Indicator Date hidden'!AW15)</f>
        <v>x</v>
      </c>
      <c r="AW14" s="230" t="n">
        <f aca="false">IF('Indicator Date hidden'!AX15="x","x",AW$2-'Indicator Date hidden'!AX15)</f>
        <v>0</v>
      </c>
      <c r="AX14" s="230" t="n">
        <f aca="false">IF('Indicator Date hidden'!AY15="x","x",AX$2-'Indicator Date hidden'!AY15)</f>
        <v>0</v>
      </c>
      <c r="AY14" s="230" t="str">
        <f aca="false">IF('Indicator Date hidden'!AZ15="x","x",AY$2-'Indicator Date hidden'!AZ15)</f>
        <v>x</v>
      </c>
      <c r="AZ14" s="230" t="n">
        <f aca="false">IF('Indicator Date hidden'!BA15="x","x",AZ$2-'Indicator Date hidden'!BA15)</f>
        <v>0</v>
      </c>
      <c r="BA14" s="230" t="n">
        <f aca="false">IF('Indicator Date hidden'!BB15="x","x",BA$2-'Indicator Date hidden'!BB15)</f>
        <v>0</v>
      </c>
      <c r="BB14" s="230" t="n">
        <f aca="false">IF('Indicator Date hidden'!BC15="x","x",BB$2-'Indicator Date hidden'!BC15)</f>
        <v>0</v>
      </c>
      <c r="BC14" s="230" t="n">
        <f aca="false">IF('Indicator Date hidden'!BD15="x","x",BC$2-'Indicator Date hidden'!BD15)</f>
        <v>0</v>
      </c>
      <c r="BD14" s="230" t="n">
        <f aca="false">IF('Indicator Date hidden'!BE15="x","x",BD$2-'Indicator Date hidden'!BE15)</f>
        <v>0</v>
      </c>
      <c r="BE14" s="230" t="n">
        <f aca="false">IF('Indicator Date hidden'!BF15="x","x",BE$2-'Indicator Date hidden'!BF15)</f>
        <v>0</v>
      </c>
      <c r="BF14" s="230" t="n">
        <f aca="false">IF('Indicator Date hidden'!BG15="x","x",BF$2-'Indicator Date hidden'!BG15)</f>
        <v>1</v>
      </c>
      <c r="BG14" s="230" t="n">
        <f aca="false">IF('Indicator Date hidden'!BH15="x","x",BG$2-'Indicator Date hidden'!BH15)</f>
        <v>1</v>
      </c>
      <c r="BH14" s="230" t="n">
        <f aca="false">IF('Indicator Date hidden'!BI15="x","x",BH$2-'Indicator Date hidden'!BI15)</f>
        <v>2</v>
      </c>
      <c r="BI14" s="230" t="n">
        <f aca="false">IF('Indicator Date hidden'!BJ15="x","x",BI$2-'Indicator Date hidden'!BJ15)</f>
        <v>0</v>
      </c>
      <c r="BJ14" s="230" t="n">
        <f aca="false">IF('Indicator Date hidden'!BK15="x","x",BJ$2-'Indicator Date hidden'!BK15)</f>
        <v>0</v>
      </c>
      <c r="BK14" s="230" t="n">
        <f aca="false">IF('Indicator Date hidden'!BL15="x","x",BK$2-'Indicator Date hidden'!BL15)</f>
        <v>0</v>
      </c>
      <c r="BL14" s="230" t="n">
        <f aca="false">IF('Indicator Date hidden'!BM15="x","x",BL$2-'Indicator Date hidden'!BM15)</f>
        <v>2</v>
      </c>
      <c r="BM14" s="230" t="n">
        <f aca="false">IF('Indicator Date hidden'!BN15="x","x",BM$2-'Indicator Date hidden'!BN15)</f>
        <v>0</v>
      </c>
      <c r="BN14" s="230" t="n">
        <f aca="false">IF('Indicator Date hidden'!BO15="x","x",BN$2-'Indicator Date hidden'!BO15)</f>
        <v>0</v>
      </c>
      <c r="BO14" s="230" t="n">
        <f aca="false">IF('Indicator Date hidden'!BP15="x","x",BO$2-'Indicator Date hidden'!BP15)</f>
        <v>0</v>
      </c>
      <c r="BP14" s="230" t="n">
        <f aca="false">IF('Indicator Date hidden'!BQ15="x","x",BP$2-'Indicator Date hidden'!BQ15)</f>
        <v>0</v>
      </c>
      <c r="BQ14" s="230" t="n">
        <f aca="false">IF('Indicator Date hidden'!BR15="x","x",BQ$2-'Indicator Date hidden'!BR15)</f>
        <v>0</v>
      </c>
      <c r="BR14" s="230" t="n">
        <f aca="false">IF('Indicator Date hidden'!BS15="x","x",BR$2-'Indicator Date hidden'!BS15)</f>
        <v>3</v>
      </c>
      <c r="BS14" s="230" t="n">
        <f aca="false">IF('Indicator Date hidden'!BT15="x","x",BS$2-'Indicator Date hidden'!BT15)</f>
        <v>0</v>
      </c>
      <c r="BT14" s="230" t="n">
        <f aca="false">IF('Indicator Date hidden'!BU15="x","x",BT$2-'Indicator Date hidden'!BU15)</f>
        <v>0</v>
      </c>
      <c r="BU14" s="230" t="n">
        <f aca="false">IF('Indicator Date hidden'!BV15="x","x",BU$2-'Indicator Date hidden'!BV15)</f>
        <v>0</v>
      </c>
      <c r="BV14" s="230" t="n">
        <f aca="false">IF('Indicator Date hidden'!BW15="x","x",BV$2-'Indicator Date hidden'!BW15)</f>
        <v>0</v>
      </c>
      <c r="BW14" s="230" t="n">
        <f aca="false">IF('Indicator Date hidden'!BX15="x","x",BW$2-'Indicator Date hidden'!BX15)</f>
        <v>0</v>
      </c>
      <c r="BX14" s="0" t="n">
        <f aca="false">SUM(B14:BW14)</f>
        <v>12</v>
      </c>
      <c r="BY14" s="231" t="n">
        <f aca="false">BX14/COUNT(B14:BW14)</f>
        <v>0.2</v>
      </c>
      <c r="BZ14" s="0" t="n">
        <f aca="false">COUNTIF(B14:BW14,"&gt;0")</f>
        <v>7</v>
      </c>
      <c r="CA14" s="231" t="n">
        <f aca="false">_xlfn.STDEV.P(B14:BW14)</f>
        <v>0.6</v>
      </c>
      <c r="CB14" s="232" t="n">
        <f aca="false">MEDIAN(B14:BW14)</f>
        <v>0</v>
      </c>
    </row>
    <row r="15" customFormat="false" ht="14.5" hidden="false" customHeight="false" outlineLevel="0" collapsed="false">
      <c r="A15" s="0" t="str">
        <f aca="false">'Indicator Data'!B18</f>
        <v>BGD</v>
      </c>
      <c r="B15" s="230" t="n">
        <f aca="false">IF('Indicator Date hidden'!C16="x","x",B$2-'Indicator Date hidden'!C16)</f>
        <v>0</v>
      </c>
      <c r="C15" s="230" t="n">
        <f aca="false">IF('Indicator Date hidden'!D16="x","x",C$2-'Indicator Date hidden'!D16)</f>
        <v>0</v>
      </c>
      <c r="D15" s="230" t="n">
        <f aca="false">IF('Indicator Date hidden'!E16="x","x",D$2-'Indicator Date hidden'!E16)</f>
        <v>0</v>
      </c>
      <c r="E15" s="230" t="n">
        <f aca="false">IF('Indicator Date hidden'!F16="x","x",E$2-'Indicator Date hidden'!F16)</f>
        <v>0</v>
      </c>
      <c r="F15" s="230" t="n">
        <f aca="false">IF('Indicator Date hidden'!G16="x","x",F$2-'Indicator Date hidden'!G16)</f>
        <v>0</v>
      </c>
      <c r="G15" s="230" t="n">
        <f aca="false">IF('Indicator Date hidden'!H16="x","x",G$2-'Indicator Date hidden'!H16)</f>
        <v>0</v>
      </c>
      <c r="H15" s="230" t="n">
        <f aca="false">IF('Indicator Date hidden'!I16="x","x",H$2-'Indicator Date hidden'!I16)</f>
        <v>0</v>
      </c>
      <c r="I15" s="230" t="n">
        <f aca="false">IF('Indicator Date hidden'!J16="x","x",I$2-'Indicator Date hidden'!J16)</f>
        <v>0</v>
      </c>
      <c r="J15" s="230" t="n">
        <f aca="false">IF('Indicator Date hidden'!K16="x","x",J$2-'Indicator Date hidden'!K16)</f>
        <v>0</v>
      </c>
      <c r="K15" s="230" t="n">
        <f aca="false">IF('Indicator Date hidden'!L16="x","x",K$2-'Indicator Date hidden'!L16)</f>
        <v>0</v>
      </c>
      <c r="L15" s="230" t="n">
        <f aca="false">IF('Indicator Date hidden'!M16="x","x",L$2-'Indicator Date hidden'!M16)</f>
        <v>0</v>
      </c>
      <c r="M15" s="230" t="n">
        <f aca="false">IF('Indicator Date hidden'!N16="x","x",M$2-'Indicator Date hidden'!N16)</f>
        <v>0</v>
      </c>
      <c r="N15" s="230" t="n">
        <f aca="false">IF('Indicator Date hidden'!O16="x","x",N$2-'Indicator Date hidden'!O16)</f>
        <v>0</v>
      </c>
      <c r="O15" s="230" t="n">
        <f aca="false">IF('Indicator Date hidden'!P16="x","x",O$2-'Indicator Date hidden'!P16)</f>
        <v>0</v>
      </c>
      <c r="P15" s="230" t="n">
        <f aca="false">IF('Indicator Date hidden'!Q16="x","x",P$2-'Indicator Date hidden'!Q16)</f>
        <v>0</v>
      </c>
      <c r="Q15" s="230" t="n">
        <f aca="false">IF('Indicator Date hidden'!R16="x","x",Q$2-'Indicator Date hidden'!R16)</f>
        <v>0</v>
      </c>
      <c r="R15" s="230" t="n">
        <f aca="false">IF('Indicator Date hidden'!S16="x","x",R$2-'Indicator Date hidden'!S16)</f>
        <v>0</v>
      </c>
      <c r="S15" s="230" t="n">
        <f aca="false">IF('Indicator Date hidden'!T16="x","x",S$2-'Indicator Date hidden'!T16)</f>
        <v>0</v>
      </c>
      <c r="T15" s="230" t="n">
        <f aca="false">IF('Indicator Date hidden'!U16="x","x",T$2-'Indicator Date hidden'!U16)</f>
        <v>0</v>
      </c>
      <c r="U15" s="230" t="n">
        <f aca="false">IF('Indicator Date hidden'!V16="x","x",U$2-'Indicator Date hidden'!V16)</f>
        <v>0</v>
      </c>
      <c r="V15" s="230" t="n">
        <f aca="false">IF('Indicator Date hidden'!W16="x","x",V$2-'Indicator Date hidden'!W16)</f>
        <v>0</v>
      </c>
      <c r="W15" s="230" t="n">
        <f aca="false">IF('Indicator Date hidden'!X16="x","x",W$2-'Indicator Date hidden'!X16)</f>
        <v>0</v>
      </c>
      <c r="X15" s="230" t="n">
        <f aca="false">IF('Indicator Date hidden'!Y16="x","x",X$2-'Indicator Date hidden'!Y16)</f>
        <v>0</v>
      </c>
      <c r="Y15" s="230" t="n">
        <f aca="false">IF('Indicator Date hidden'!Z16="x","x",Y$2-'Indicator Date hidden'!Z16)</f>
        <v>0</v>
      </c>
      <c r="Z15" s="230" t="n">
        <f aca="false">IF('Indicator Date hidden'!AA16="x","x",Z$2-'Indicator Date hidden'!AA16)</f>
        <v>4</v>
      </c>
      <c r="AA15" s="230" t="n">
        <f aca="false">IF('Indicator Date hidden'!AB16="x","x",AA$2-'Indicator Date hidden'!AB16)</f>
        <v>0</v>
      </c>
      <c r="AB15" s="230" t="n">
        <f aca="false">IF('Indicator Date hidden'!AC16="x","x",AB$2-'Indicator Date hidden'!AC16)</f>
        <v>0</v>
      </c>
      <c r="AC15" s="230" t="n">
        <f aca="false">IF('Indicator Date hidden'!AD16="x","x",AC$2-'Indicator Date hidden'!AD16)</f>
        <v>0</v>
      </c>
      <c r="AD15" s="230" t="n">
        <f aca="false">IF('Indicator Date hidden'!AE16="x","x",AD$2-'Indicator Date hidden'!AE16)</f>
        <v>0</v>
      </c>
      <c r="AE15" s="230" t="n">
        <f aca="false">IF('Indicator Date hidden'!AF16="x","x",AE$2-'Indicator Date hidden'!AF16)</f>
        <v>0</v>
      </c>
      <c r="AF15" s="230" t="n">
        <f aca="false">IF('Indicator Date hidden'!AG16="x","x",AF$2-'Indicator Date hidden'!AG16)</f>
        <v>0</v>
      </c>
      <c r="AG15" s="230" t="n">
        <f aca="false">IF('Indicator Date hidden'!AH16="x","x",AG$2-'Indicator Date hidden'!AH16)</f>
        <v>0</v>
      </c>
      <c r="AH15" s="230" t="n">
        <f aca="false">IF('Indicator Date hidden'!AI16="x","x",AH$2-'Indicator Date hidden'!AI16)</f>
        <v>0</v>
      </c>
      <c r="AI15" s="230" t="n">
        <f aca="false">IF('Indicator Date hidden'!AJ16="x","x",AI$2-'Indicator Date hidden'!AJ16)</f>
        <v>0</v>
      </c>
      <c r="AJ15" s="230" t="n">
        <f aca="false">IF('Indicator Date hidden'!AK16="x","x",AJ$2-'Indicator Date hidden'!AK16)</f>
        <v>0</v>
      </c>
      <c r="AK15" s="230" t="n">
        <f aca="false">IF('Indicator Date hidden'!AL16="x","x",AK$2-'Indicator Date hidden'!AL16)</f>
        <v>0</v>
      </c>
      <c r="AL15" s="230" t="n">
        <f aca="false">IF('Indicator Date hidden'!AM16="x","x",AL$2-'Indicator Date hidden'!AM16)</f>
        <v>0</v>
      </c>
      <c r="AM15" s="230" t="n">
        <f aca="false">IF('Indicator Date hidden'!AN16="x","x",AM$2-'Indicator Date hidden'!AN16)</f>
        <v>0</v>
      </c>
      <c r="AN15" s="230" t="n">
        <f aca="false">IF('Indicator Date hidden'!AO16="x","x",AN$2-'Indicator Date hidden'!AO16)</f>
        <v>0</v>
      </c>
      <c r="AO15" s="230" t="n">
        <f aca="false">IF('Indicator Date hidden'!AP16="x","x",AO$2-'Indicator Date hidden'!AP16)</f>
        <v>0</v>
      </c>
      <c r="AP15" s="230" t="n">
        <f aca="false">IF('Indicator Date hidden'!AQ16="x","x",AP$2-'Indicator Date hidden'!AQ16)</f>
        <v>0</v>
      </c>
      <c r="AQ15" s="230" t="n">
        <f aca="false">IF('Indicator Date hidden'!AR16="x","x",AQ$2-'Indicator Date hidden'!AR16)</f>
        <v>0</v>
      </c>
      <c r="AR15" s="230" t="n">
        <f aca="false">IF('Indicator Date hidden'!AS16="x","x",AR$2-'Indicator Date hidden'!AS16)</f>
        <v>1</v>
      </c>
      <c r="AS15" s="230" t="n">
        <f aca="false">IF('Indicator Date hidden'!AT16="x","x",AS$2-'Indicator Date hidden'!AT16)</f>
        <v>0</v>
      </c>
      <c r="AT15" s="230" t="str">
        <f aca="false">IF('Indicator Date hidden'!AU16="x","x",AT$2-'Indicator Date hidden'!AU16)</f>
        <v>x</v>
      </c>
      <c r="AU15" s="230" t="str">
        <f aca="false">IF('Indicator Date hidden'!AV16="x","x",AU$2-'Indicator Date hidden'!AV16)</f>
        <v>x</v>
      </c>
      <c r="AV15" s="230" t="n">
        <f aca="false">IF('Indicator Date hidden'!AW16="x","x",AV$2-'Indicator Date hidden'!AW16)</f>
        <v>0</v>
      </c>
      <c r="AW15" s="230" t="n">
        <f aca="false">IF('Indicator Date hidden'!AX16="x","x",AW$2-'Indicator Date hidden'!AX16)</f>
        <v>0</v>
      </c>
      <c r="AX15" s="230" t="n">
        <f aca="false">IF('Indicator Date hidden'!AY16="x","x",AX$2-'Indicator Date hidden'!AY16)</f>
        <v>0</v>
      </c>
      <c r="AY15" s="230" t="n">
        <f aca="false">IF('Indicator Date hidden'!AZ16="x","x",AY$2-'Indicator Date hidden'!AZ16)</f>
        <v>4</v>
      </c>
      <c r="AZ15" s="230" t="n">
        <f aca="false">IF('Indicator Date hidden'!BA16="x","x",AZ$2-'Indicator Date hidden'!BA16)</f>
        <v>0</v>
      </c>
      <c r="BA15" s="230" t="n">
        <f aca="false">IF('Indicator Date hidden'!BB16="x","x",BA$2-'Indicator Date hidden'!BB16)</f>
        <v>0</v>
      </c>
      <c r="BB15" s="230" t="n">
        <f aca="false">IF('Indicator Date hidden'!BC16="x","x",BB$2-'Indicator Date hidden'!BC16)</f>
        <v>0</v>
      </c>
      <c r="BC15" s="230" t="n">
        <f aca="false">IF('Indicator Date hidden'!BD16="x","x",BC$2-'Indicator Date hidden'!BD16)</f>
        <v>0</v>
      </c>
      <c r="BD15" s="230" t="n">
        <f aca="false">IF('Indicator Date hidden'!BE16="x","x",BD$2-'Indicator Date hidden'!BE16)</f>
        <v>-1</v>
      </c>
      <c r="BE15" s="230" t="n">
        <f aca="false">IF('Indicator Date hidden'!BF16="x","x",BE$2-'Indicator Date hidden'!BF16)</f>
        <v>0</v>
      </c>
      <c r="BF15" s="230" t="n">
        <f aca="false">IF('Indicator Date hidden'!BG16="x","x",BF$2-'Indicator Date hidden'!BG16)</f>
        <v>1</v>
      </c>
      <c r="BG15" s="230" t="n">
        <f aca="false">IF('Indicator Date hidden'!BH16="x","x",BG$2-'Indicator Date hidden'!BH16)</f>
        <v>1</v>
      </c>
      <c r="BH15" s="230" t="n">
        <f aca="false">IF('Indicator Date hidden'!BI16="x","x",BH$2-'Indicator Date hidden'!BI16)</f>
        <v>0</v>
      </c>
      <c r="BI15" s="230" t="n">
        <f aca="false">IF('Indicator Date hidden'!BJ16="x","x",BI$2-'Indicator Date hidden'!BJ16)</f>
        <v>0</v>
      </c>
      <c r="BJ15" s="230" t="n">
        <f aca="false">IF('Indicator Date hidden'!BK16="x","x",BJ$2-'Indicator Date hidden'!BK16)</f>
        <v>0</v>
      </c>
      <c r="BK15" s="230" t="n">
        <f aca="false">IF('Indicator Date hidden'!BL16="x","x",BK$2-'Indicator Date hidden'!BL16)</f>
        <v>0</v>
      </c>
      <c r="BL15" s="230" t="n">
        <f aca="false">IF('Indicator Date hidden'!BM16="x","x",BL$2-'Indicator Date hidden'!BM16)</f>
        <v>0</v>
      </c>
      <c r="BM15" s="230" t="n">
        <f aca="false">IF('Indicator Date hidden'!BN16="x","x",BM$2-'Indicator Date hidden'!BN16)</f>
        <v>0</v>
      </c>
      <c r="BN15" s="230" t="n">
        <f aca="false">IF('Indicator Date hidden'!BO16="x","x",BN$2-'Indicator Date hidden'!BO16)</f>
        <v>0</v>
      </c>
      <c r="BO15" s="230" t="n">
        <f aca="false">IF('Indicator Date hidden'!BP16="x","x",BO$2-'Indicator Date hidden'!BP16)</f>
        <v>0</v>
      </c>
      <c r="BP15" s="230" t="n">
        <f aca="false">IF('Indicator Date hidden'!BQ16="x","x",BP$2-'Indicator Date hidden'!BQ16)</f>
        <v>0</v>
      </c>
      <c r="BQ15" s="230" t="n">
        <f aca="false">IF('Indicator Date hidden'!BR16="x","x",BQ$2-'Indicator Date hidden'!BR16)</f>
        <v>0</v>
      </c>
      <c r="BR15" s="230" t="n">
        <f aca="false">IF('Indicator Date hidden'!BS16="x","x",BR$2-'Indicator Date hidden'!BS16)</f>
        <v>1</v>
      </c>
      <c r="BS15" s="230" t="n">
        <f aca="false">IF('Indicator Date hidden'!BT16="x","x",BS$2-'Indicator Date hidden'!BT16)</f>
        <v>0</v>
      </c>
      <c r="BT15" s="230" t="n">
        <f aca="false">IF('Indicator Date hidden'!BU16="x","x",BT$2-'Indicator Date hidden'!BU16)</f>
        <v>0</v>
      </c>
      <c r="BU15" s="230" t="n">
        <f aca="false">IF('Indicator Date hidden'!BV16="x","x",BU$2-'Indicator Date hidden'!BV16)</f>
        <v>0</v>
      </c>
      <c r="BV15" s="230" t="n">
        <f aca="false">IF('Indicator Date hidden'!BW16="x","x",BV$2-'Indicator Date hidden'!BW16)</f>
        <v>0</v>
      </c>
      <c r="BW15" s="230" t="n">
        <f aca="false">IF('Indicator Date hidden'!BX16="x","x",BW$2-'Indicator Date hidden'!BX16)</f>
        <v>0</v>
      </c>
      <c r="BX15" s="0" t="n">
        <f aca="false">SUM(B15:BW15)</f>
        <v>11</v>
      </c>
      <c r="BY15" s="231" t="n">
        <f aca="false">BX15/COUNT(B15:BW15)</f>
        <v>0.152777777777778</v>
      </c>
      <c r="BZ15" s="0" t="n">
        <f aca="false">COUNTIF(B15:BW15,"&gt;0")</f>
        <v>6</v>
      </c>
      <c r="CA15" s="231" t="n">
        <f aca="false">_xlfn.STDEV.P(B15:BW15)</f>
        <v>0.700391204617943</v>
      </c>
      <c r="CB15" s="232" t="n">
        <f aca="false">MEDIAN(B15:BW15)</f>
        <v>0</v>
      </c>
    </row>
    <row r="16" customFormat="false" ht="14.5" hidden="false" customHeight="false" outlineLevel="0" collapsed="false">
      <c r="A16" s="0" t="str">
        <f aca="false">'Indicator Data'!B19</f>
        <v>BRB</v>
      </c>
      <c r="B16" s="230" t="n">
        <f aca="false">IF('Indicator Date hidden'!C17="x","x",B$2-'Indicator Date hidden'!C17)</f>
        <v>0</v>
      </c>
      <c r="C16" s="230" t="n">
        <f aca="false">IF('Indicator Date hidden'!D17="x","x",C$2-'Indicator Date hidden'!D17)</f>
        <v>0</v>
      </c>
      <c r="D16" s="230" t="n">
        <f aca="false">IF('Indicator Date hidden'!E17="x","x",D$2-'Indicator Date hidden'!E17)</f>
        <v>0</v>
      </c>
      <c r="E16" s="230" t="n">
        <f aca="false">IF('Indicator Date hidden'!F17="x","x",E$2-'Indicator Date hidden'!F17)</f>
        <v>0</v>
      </c>
      <c r="F16" s="230" t="n">
        <f aca="false">IF('Indicator Date hidden'!G17="x","x",F$2-'Indicator Date hidden'!G17)</f>
        <v>0</v>
      </c>
      <c r="G16" s="230" t="n">
        <f aca="false">IF('Indicator Date hidden'!H17="x","x",G$2-'Indicator Date hidden'!H17)</f>
        <v>0</v>
      </c>
      <c r="H16" s="230" t="n">
        <f aca="false">IF('Indicator Date hidden'!I17="x","x",H$2-'Indicator Date hidden'!I17)</f>
        <v>0</v>
      </c>
      <c r="I16" s="230" t="n">
        <f aca="false">IF('Indicator Date hidden'!J17="x","x",I$2-'Indicator Date hidden'!J17)</f>
        <v>0</v>
      </c>
      <c r="J16" s="230" t="n">
        <f aca="false">IF('Indicator Date hidden'!K17="x","x",J$2-'Indicator Date hidden'!K17)</f>
        <v>0</v>
      </c>
      <c r="K16" s="230" t="str">
        <f aca="false">IF('Indicator Date hidden'!L17="x","x",K$2-'Indicator Date hidden'!L17)</f>
        <v>x</v>
      </c>
      <c r="L16" s="230" t="n">
        <f aca="false">IF('Indicator Date hidden'!M17="x","x",L$2-'Indicator Date hidden'!M17)</f>
        <v>0</v>
      </c>
      <c r="M16" s="230" t="n">
        <f aca="false">IF('Indicator Date hidden'!N17="x","x",M$2-'Indicator Date hidden'!N17)</f>
        <v>0</v>
      </c>
      <c r="N16" s="230" t="n">
        <f aca="false">IF('Indicator Date hidden'!O17="x","x",N$2-'Indicator Date hidden'!O17)</f>
        <v>0</v>
      </c>
      <c r="O16" s="230" t="n">
        <f aca="false">IF('Indicator Date hidden'!P17="x","x",O$2-'Indicator Date hidden'!P17)</f>
        <v>0</v>
      </c>
      <c r="P16" s="230" t="n">
        <f aca="false">IF('Indicator Date hidden'!Q17="x","x",P$2-'Indicator Date hidden'!Q17)</f>
        <v>0</v>
      </c>
      <c r="Q16" s="230" t="n">
        <f aca="false">IF('Indicator Date hidden'!R17="x","x",Q$2-'Indicator Date hidden'!R17)</f>
        <v>0</v>
      </c>
      <c r="R16" s="230" t="n">
        <f aca="false">IF('Indicator Date hidden'!S17="x","x",R$2-'Indicator Date hidden'!S17)</f>
        <v>0</v>
      </c>
      <c r="S16" s="230" t="n">
        <f aca="false">IF('Indicator Date hidden'!T17="x","x",S$2-'Indicator Date hidden'!T17)</f>
        <v>0</v>
      </c>
      <c r="T16" s="230" t="n">
        <f aca="false">IF('Indicator Date hidden'!U17="x","x",T$2-'Indicator Date hidden'!U17)</f>
        <v>0</v>
      </c>
      <c r="U16" s="230" t="n">
        <f aca="false">IF('Indicator Date hidden'!V17="x","x",U$2-'Indicator Date hidden'!V17)</f>
        <v>0</v>
      </c>
      <c r="V16" s="230" t="n">
        <f aca="false">IF('Indicator Date hidden'!W17="x","x",V$2-'Indicator Date hidden'!W17)</f>
        <v>0</v>
      </c>
      <c r="W16" s="230" t="n">
        <f aca="false">IF('Indicator Date hidden'!X17="x","x",W$2-'Indicator Date hidden'!X17)</f>
        <v>0</v>
      </c>
      <c r="X16" s="230" t="n">
        <f aca="false">IF('Indicator Date hidden'!Y17="x","x",X$2-'Indicator Date hidden'!Y17)</f>
        <v>0</v>
      </c>
      <c r="Y16" s="230" t="n">
        <f aca="false">IF('Indicator Date hidden'!Z17="x","x",Y$2-'Indicator Date hidden'!Z17)</f>
        <v>0</v>
      </c>
      <c r="Z16" s="230" t="str">
        <f aca="false">IF('Indicator Date hidden'!AA17="x","x",Z$2-'Indicator Date hidden'!AA17)</f>
        <v>x</v>
      </c>
      <c r="AA16" s="230" t="n">
        <f aca="false">IF('Indicator Date hidden'!AB17="x","x",AA$2-'Indicator Date hidden'!AB17)</f>
        <v>2</v>
      </c>
      <c r="AB16" s="230" t="n">
        <f aca="false">IF('Indicator Date hidden'!AC17="x","x",AB$2-'Indicator Date hidden'!AC17)</f>
        <v>4</v>
      </c>
      <c r="AC16" s="230" t="n">
        <f aca="false">IF('Indicator Date hidden'!AD17="x","x",AC$2-'Indicator Date hidden'!AD17)</f>
        <v>2</v>
      </c>
      <c r="AD16" s="230" t="n">
        <f aca="false">IF('Indicator Date hidden'!AE17="x","x",AD$2-'Indicator Date hidden'!AE17)</f>
        <v>0</v>
      </c>
      <c r="AE16" s="230" t="str">
        <f aca="false">IF('Indicator Date hidden'!AF17="x","x",AE$2-'Indicator Date hidden'!AF17)</f>
        <v>x</v>
      </c>
      <c r="AF16" s="230" t="n">
        <f aca="false">IF('Indicator Date hidden'!AG17="x","x",AF$2-'Indicator Date hidden'!AG17)</f>
        <v>0</v>
      </c>
      <c r="AG16" s="230" t="n">
        <f aca="false">IF('Indicator Date hidden'!AH17="x","x",AG$2-'Indicator Date hidden'!AH17)</f>
        <v>0</v>
      </c>
      <c r="AH16" s="230" t="n">
        <f aca="false">IF('Indicator Date hidden'!AI17="x","x",AH$2-'Indicator Date hidden'!AI17)</f>
        <v>0</v>
      </c>
      <c r="AI16" s="230" t="n">
        <f aca="false">IF('Indicator Date hidden'!AJ17="x","x",AI$2-'Indicator Date hidden'!AJ17)</f>
        <v>0</v>
      </c>
      <c r="AJ16" s="230" t="n">
        <f aca="false">IF('Indicator Date hidden'!AK17="x","x",AJ$2-'Indicator Date hidden'!AK17)</f>
        <v>0</v>
      </c>
      <c r="AK16" s="230" t="n">
        <f aca="false">IF('Indicator Date hidden'!AL17="x","x",AK$2-'Indicator Date hidden'!AL17)</f>
        <v>7</v>
      </c>
      <c r="AL16" s="230" t="n">
        <f aca="false">IF('Indicator Date hidden'!AM17="x","x",AL$2-'Indicator Date hidden'!AM17)</f>
        <v>0</v>
      </c>
      <c r="AM16" s="230" t="n">
        <f aca="false">IF('Indicator Date hidden'!AN17="x","x",AM$2-'Indicator Date hidden'!AN17)</f>
        <v>0</v>
      </c>
      <c r="AN16" s="230" t="n">
        <f aca="false">IF('Indicator Date hidden'!AO17="x","x",AN$2-'Indicator Date hidden'!AO17)</f>
        <v>0</v>
      </c>
      <c r="AO16" s="230" t="n">
        <f aca="false">IF('Indicator Date hidden'!AP17="x","x",AO$2-'Indicator Date hidden'!AP17)</f>
        <v>0</v>
      </c>
      <c r="AP16" s="230" t="n">
        <f aca="false">IF('Indicator Date hidden'!AQ17="x","x",AP$2-'Indicator Date hidden'!AQ17)</f>
        <v>0</v>
      </c>
      <c r="AQ16" s="230" t="n">
        <f aca="false">IF('Indicator Date hidden'!AR17="x","x",AQ$2-'Indicator Date hidden'!AR17)</f>
        <v>0</v>
      </c>
      <c r="AR16" s="230" t="n">
        <f aca="false">IF('Indicator Date hidden'!AS17="x","x",AR$2-'Indicator Date hidden'!AS17)</f>
        <v>8</v>
      </c>
      <c r="AS16" s="230" t="n">
        <f aca="false">IF('Indicator Date hidden'!AT17="x","x",AS$2-'Indicator Date hidden'!AT17)</f>
        <v>0</v>
      </c>
      <c r="AT16" s="230" t="n">
        <f aca="false">IF('Indicator Date hidden'!AU17="x","x",AT$2-'Indicator Date hidden'!AU17)</f>
        <v>1</v>
      </c>
      <c r="AU16" s="230" t="n">
        <f aca="false">IF('Indicator Date hidden'!AV17="x","x",AU$2-'Indicator Date hidden'!AV17)</f>
        <v>1</v>
      </c>
      <c r="AV16" s="230" t="str">
        <f aca="false">IF('Indicator Date hidden'!AW17="x","x",AV$2-'Indicator Date hidden'!AW17)</f>
        <v>x</v>
      </c>
      <c r="AW16" s="230" t="n">
        <f aca="false">IF('Indicator Date hidden'!AX17="x","x",AW$2-'Indicator Date hidden'!AX17)</f>
        <v>0</v>
      </c>
      <c r="AX16" s="230" t="n">
        <f aca="false">IF('Indicator Date hidden'!AY17="x","x",AX$2-'Indicator Date hidden'!AY17)</f>
        <v>0</v>
      </c>
      <c r="AY16" s="230" t="str">
        <f aca="false">IF('Indicator Date hidden'!AZ17="x","x",AY$2-'Indicator Date hidden'!AZ17)</f>
        <v>x</v>
      </c>
      <c r="AZ16" s="230" t="n">
        <f aca="false">IF('Indicator Date hidden'!BA17="x","x",AZ$2-'Indicator Date hidden'!BA17)</f>
        <v>0</v>
      </c>
      <c r="BA16" s="230" t="n">
        <f aca="false">IF('Indicator Date hidden'!BB17="x","x",BA$2-'Indicator Date hidden'!BB17)</f>
        <v>0</v>
      </c>
      <c r="BB16" s="230" t="n">
        <f aca="false">IF('Indicator Date hidden'!BC17="x","x",BB$2-'Indicator Date hidden'!BC17)</f>
        <v>0</v>
      </c>
      <c r="BC16" s="230" t="n">
        <f aca="false">IF('Indicator Date hidden'!BD17="x","x",BC$2-'Indicator Date hidden'!BD17)</f>
        <v>0</v>
      </c>
      <c r="BD16" s="230" t="n">
        <f aca="false">IF('Indicator Date hidden'!BE17="x","x",BD$2-'Indicator Date hidden'!BE17)</f>
        <v>0</v>
      </c>
      <c r="BE16" s="230" t="n">
        <f aca="false">IF('Indicator Date hidden'!BF17="x","x",BE$2-'Indicator Date hidden'!BF17)</f>
        <v>0</v>
      </c>
      <c r="BF16" s="230" t="n">
        <f aca="false">IF('Indicator Date hidden'!BG17="x","x",BF$2-'Indicator Date hidden'!BG17)</f>
        <v>1</v>
      </c>
      <c r="BG16" s="230" t="n">
        <f aca="false">IF('Indicator Date hidden'!BH17="x","x",BG$2-'Indicator Date hidden'!BH17)</f>
        <v>1</v>
      </c>
      <c r="BH16" s="230" t="n">
        <f aca="false">IF('Indicator Date hidden'!BI17="x","x",BH$2-'Indicator Date hidden'!BI17)</f>
        <v>2</v>
      </c>
      <c r="BI16" s="230" t="n">
        <f aca="false">IF('Indicator Date hidden'!BJ17="x","x",BI$2-'Indicator Date hidden'!BJ17)</f>
        <v>0</v>
      </c>
      <c r="BJ16" s="230" t="n">
        <f aca="false">IF('Indicator Date hidden'!BK17="x","x",BJ$2-'Indicator Date hidden'!BK17)</f>
        <v>0</v>
      </c>
      <c r="BK16" s="230" t="n">
        <f aca="false">IF('Indicator Date hidden'!BL17="x","x",BK$2-'Indicator Date hidden'!BL17)</f>
        <v>0</v>
      </c>
      <c r="BL16" s="230" t="n">
        <f aca="false">IF('Indicator Date hidden'!BM17="x","x",BL$2-'Indicator Date hidden'!BM17)</f>
        <v>6</v>
      </c>
      <c r="BM16" s="230" t="n">
        <f aca="false">IF('Indicator Date hidden'!BN17="x","x",BM$2-'Indicator Date hidden'!BN17)</f>
        <v>3</v>
      </c>
      <c r="BN16" s="230" t="n">
        <f aca="false">IF('Indicator Date hidden'!BO17="x","x",BN$2-'Indicator Date hidden'!BO17)</f>
        <v>0</v>
      </c>
      <c r="BO16" s="230" t="n">
        <f aca="false">IF('Indicator Date hidden'!BP17="x","x",BO$2-'Indicator Date hidden'!BP17)</f>
        <v>0</v>
      </c>
      <c r="BP16" s="230" t="n">
        <f aca="false">IF('Indicator Date hidden'!BQ17="x","x",BP$2-'Indicator Date hidden'!BQ17)</f>
        <v>0</v>
      </c>
      <c r="BQ16" s="230" t="n">
        <f aca="false">IF('Indicator Date hidden'!BR17="x","x",BQ$2-'Indicator Date hidden'!BR17)</f>
        <v>0</v>
      </c>
      <c r="BR16" s="230" t="n">
        <f aca="false">IF('Indicator Date hidden'!BS17="x","x",BR$2-'Indicator Date hidden'!BS17)</f>
        <v>1</v>
      </c>
      <c r="BS16" s="230" t="n">
        <f aca="false">IF('Indicator Date hidden'!BT17="x","x",BS$2-'Indicator Date hidden'!BT17)</f>
        <v>0</v>
      </c>
      <c r="BT16" s="230" t="n">
        <f aca="false">IF('Indicator Date hidden'!BU17="x","x",BT$2-'Indicator Date hidden'!BU17)</f>
        <v>0</v>
      </c>
      <c r="BU16" s="230" t="n">
        <f aca="false">IF('Indicator Date hidden'!BV17="x","x",BU$2-'Indicator Date hidden'!BV17)</f>
        <v>0</v>
      </c>
      <c r="BV16" s="230" t="n">
        <f aca="false">IF('Indicator Date hidden'!BW17="x","x",BV$2-'Indicator Date hidden'!BW17)</f>
        <v>0</v>
      </c>
      <c r="BW16" s="230" t="n">
        <f aca="false">IF('Indicator Date hidden'!BX17="x","x",BW$2-'Indicator Date hidden'!BX17)</f>
        <v>0</v>
      </c>
      <c r="BX16" s="0" t="n">
        <f aca="false">SUM(B16:BW16)</f>
        <v>39</v>
      </c>
      <c r="BY16" s="231" t="n">
        <f aca="false">BX16/COUNT(B16:BW16)</f>
        <v>0.565217391304348</v>
      </c>
      <c r="BZ16" s="0" t="n">
        <f aca="false">COUNTIF(B16:BW16,"&gt;0")</f>
        <v>13</v>
      </c>
      <c r="CA16" s="231" t="n">
        <f aca="false">_xlfn.STDEV.P(B16:BW16)</f>
        <v>1.56481476302983</v>
      </c>
      <c r="CB16" s="232" t="n">
        <f aca="false">MEDIAN(B16:BW16)</f>
        <v>0</v>
      </c>
    </row>
    <row r="17" customFormat="false" ht="14.5" hidden="false" customHeight="false" outlineLevel="0" collapsed="false">
      <c r="A17" s="0" t="str">
        <f aca="false">'Indicator Data'!B20</f>
        <v>BLR</v>
      </c>
      <c r="B17" s="230" t="n">
        <f aca="false">IF('Indicator Date hidden'!C18="x","x",B$2-'Indicator Date hidden'!C18)</f>
        <v>0</v>
      </c>
      <c r="C17" s="230" t="n">
        <f aca="false">IF('Indicator Date hidden'!D18="x","x",C$2-'Indicator Date hidden'!D18)</f>
        <v>0</v>
      </c>
      <c r="D17" s="230" t="n">
        <f aca="false">IF('Indicator Date hidden'!E18="x","x",D$2-'Indicator Date hidden'!E18)</f>
        <v>0</v>
      </c>
      <c r="E17" s="230" t="n">
        <f aca="false">IF('Indicator Date hidden'!F18="x","x",E$2-'Indicator Date hidden'!F18)</f>
        <v>0</v>
      </c>
      <c r="F17" s="230" t="n">
        <f aca="false">IF('Indicator Date hidden'!G18="x","x",F$2-'Indicator Date hidden'!G18)</f>
        <v>0</v>
      </c>
      <c r="G17" s="230" t="n">
        <f aca="false">IF('Indicator Date hidden'!H18="x","x",G$2-'Indicator Date hidden'!H18)</f>
        <v>0</v>
      </c>
      <c r="H17" s="230" t="n">
        <f aca="false">IF('Indicator Date hidden'!I18="x","x",H$2-'Indicator Date hidden'!I18)</f>
        <v>0</v>
      </c>
      <c r="I17" s="230" t="n">
        <f aca="false">IF('Indicator Date hidden'!J18="x","x",I$2-'Indicator Date hidden'!J18)</f>
        <v>0</v>
      </c>
      <c r="J17" s="230" t="n">
        <f aca="false">IF('Indicator Date hidden'!K18="x","x",J$2-'Indicator Date hidden'!K18)</f>
        <v>0</v>
      </c>
      <c r="K17" s="230" t="n">
        <f aca="false">IF('Indicator Date hidden'!L18="x","x",K$2-'Indicator Date hidden'!L18)</f>
        <v>0</v>
      </c>
      <c r="L17" s="230" t="n">
        <f aca="false">IF('Indicator Date hidden'!M18="x","x",L$2-'Indicator Date hidden'!M18)</f>
        <v>0</v>
      </c>
      <c r="M17" s="230" t="n">
        <f aca="false">IF('Indicator Date hidden'!N18="x","x",M$2-'Indicator Date hidden'!N18)</f>
        <v>0</v>
      </c>
      <c r="N17" s="230" t="n">
        <f aca="false">IF('Indicator Date hidden'!O18="x","x",N$2-'Indicator Date hidden'!O18)</f>
        <v>0</v>
      </c>
      <c r="O17" s="230" t="n">
        <f aca="false">IF('Indicator Date hidden'!P18="x","x",O$2-'Indicator Date hidden'!P18)</f>
        <v>0</v>
      </c>
      <c r="P17" s="230" t="n">
        <f aca="false">IF('Indicator Date hidden'!Q18="x","x",P$2-'Indicator Date hidden'!Q18)</f>
        <v>0</v>
      </c>
      <c r="Q17" s="230" t="n">
        <f aca="false">IF('Indicator Date hidden'!R18="x","x",Q$2-'Indicator Date hidden'!R18)</f>
        <v>0</v>
      </c>
      <c r="R17" s="230" t="n">
        <f aca="false">IF('Indicator Date hidden'!S18="x","x",R$2-'Indicator Date hidden'!S18)</f>
        <v>0</v>
      </c>
      <c r="S17" s="230" t="n">
        <f aca="false">IF('Indicator Date hidden'!T18="x","x",S$2-'Indicator Date hidden'!T18)</f>
        <v>0</v>
      </c>
      <c r="T17" s="230" t="n">
        <f aca="false">IF('Indicator Date hidden'!U18="x","x",T$2-'Indicator Date hidden'!U18)</f>
        <v>0</v>
      </c>
      <c r="U17" s="230" t="n">
        <f aca="false">IF('Indicator Date hidden'!V18="x","x",U$2-'Indicator Date hidden'!V18)</f>
        <v>0</v>
      </c>
      <c r="V17" s="230" t="n">
        <f aca="false">IF('Indicator Date hidden'!W18="x","x",V$2-'Indicator Date hidden'!W18)</f>
        <v>0</v>
      </c>
      <c r="W17" s="230" t="n">
        <f aca="false">IF('Indicator Date hidden'!X18="x","x",W$2-'Indicator Date hidden'!X18)</f>
        <v>0</v>
      </c>
      <c r="X17" s="230" t="n">
        <f aca="false">IF('Indicator Date hidden'!Y18="x","x",X$2-'Indicator Date hidden'!Y18)</f>
        <v>0</v>
      </c>
      <c r="Y17" s="230" t="n">
        <f aca="false">IF('Indicator Date hidden'!Z18="x","x",Y$2-'Indicator Date hidden'!Z18)</f>
        <v>0</v>
      </c>
      <c r="Z17" s="230" t="n">
        <f aca="false">IF('Indicator Date hidden'!AA18="x","x",Z$2-'Indicator Date hidden'!AA18)</f>
        <v>9</v>
      </c>
      <c r="AA17" s="230" t="n">
        <f aca="false">IF('Indicator Date hidden'!AB18="x","x",AA$2-'Indicator Date hidden'!AB18)</f>
        <v>0</v>
      </c>
      <c r="AB17" s="230" t="str">
        <f aca="false">IF('Indicator Date hidden'!AC18="x","x",AB$2-'Indicator Date hidden'!AC18)</f>
        <v>x</v>
      </c>
      <c r="AC17" s="230" t="n">
        <f aca="false">IF('Indicator Date hidden'!AD18="x","x",AC$2-'Indicator Date hidden'!AD18)</f>
        <v>6</v>
      </c>
      <c r="AD17" s="230" t="n">
        <f aca="false">IF('Indicator Date hidden'!AE18="x","x",AD$2-'Indicator Date hidden'!AE18)</f>
        <v>0</v>
      </c>
      <c r="AE17" s="230" t="n">
        <f aca="false">IF('Indicator Date hidden'!AF18="x","x",AE$2-'Indicator Date hidden'!AF18)</f>
        <v>0</v>
      </c>
      <c r="AF17" s="230" t="n">
        <f aca="false">IF('Indicator Date hidden'!AG18="x","x",AF$2-'Indicator Date hidden'!AG18)</f>
        <v>0</v>
      </c>
      <c r="AG17" s="230" t="n">
        <f aca="false">IF('Indicator Date hidden'!AH18="x","x",AG$2-'Indicator Date hidden'!AH18)</f>
        <v>0</v>
      </c>
      <c r="AH17" s="230" t="n">
        <f aca="false">IF('Indicator Date hidden'!AI18="x","x",AH$2-'Indicator Date hidden'!AI18)</f>
        <v>0</v>
      </c>
      <c r="AI17" s="230" t="n">
        <f aca="false">IF('Indicator Date hidden'!AJ18="x","x",AI$2-'Indicator Date hidden'!AJ18)</f>
        <v>0</v>
      </c>
      <c r="AJ17" s="230" t="n">
        <f aca="false">IF('Indicator Date hidden'!AK18="x","x",AJ$2-'Indicator Date hidden'!AK18)</f>
        <v>0</v>
      </c>
      <c r="AK17" s="230" t="str">
        <f aca="false">IF('Indicator Date hidden'!AL18="x","x",AK$2-'Indicator Date hidden'!AL18)</f>
        <v>x</v>
      </c>
      <c r="AL17" s="230" t="n">
        <f aca="false">IF('Indicator Date hidden'!AM18="x","x",AL$2-'Indicator Date hidden'!AM18)</f>
        <v>0</v>
      </c>
      <c r="AM17" s="230" t="n">
        <f aca="false">IF('Indicator Date hidden'!AN18="x","x",AM$2-'Indicator Date hidden'!AN18)</f>
        <v>0</v>
      </c>
      <c r="AN17" s="230" t="n">
        <f aca="false">IF('Indicator Date hidden'!AO18="x","x",AN$2-'Indicator Date hidden'!AO18)</f>
        <v>0</v>
      </c>
      <c r="AO17" s="230" t="n">
        <f aca="false">IF('Indicator Date hidden'!AP18="x","x",AO$2-'Indicator Date hidden'!AP18)</f>
        <v>0</v>
      </c>
      <c r="AP17" s="230" t="n">
        <f aca="false">IF('Indicator Date hidden'!AQ18="x","x",AP$2-'Indicator Date hidden'!AQ18)</f>
        <v>0</v>
      </c>
      <c r="AQ17" s="230" t="n">
        <f aca="false">IF('Indicator Date hidden'!AR18="x","x",AQ$2-'Indicator Date hidden'!AR18)</f>
        <v>0</v>
      </c>
      <c r="AR17" s="230" t="str">
        <f aca="false">IF('Indicator Date hidden'!AS18="x","x",AR$2-'Indicator Date hidden'!AS18)</f>
        <v>x</v>
      </c>
      <c r="AS17" s="230" t="n">
        <f aca="false">IF('Indicator Date hidden'!AT18="x","x",AS$2-'Indicator Date hidden'!AT18)</f>
        <v>0</v>
      </c>
      <c r="AT17" s="230" t="n">
        <f aca="false">IF('Indicator Date hidden'!AU18="x","x",AT$2-'Indicator Date hidden'!AU18)</f>
        <v>0</v>
      </c>
      <c r="AU17" s="230" t="n">
        <f aca="false">IF('Indicator Date hidden'!AV18="x","x",AU$2-'Indicator Date hidden'!AV18)</f>
        <v>0</v>
      </c>
      <c r="AV17" s="230" t="str">
        <f aca="false">IF('Indicator Date hidden'!AW18="x","x",AV$2-'Indicator Date hidden'!AW18)</f>
        <v>x</v>
      </c>
      <c r="AW17" s="230" t="n">
        <f aca="false">IF('Indicator Date hidden'!AX18="x","x",AW$2-'Indicator Date hidden'!AX18)</f>
        <v>0</v>
      </c>
      <c r="AX17" s="230" t="n">
        <f aca="false">IF('Indicator Date hidden'!AY18="x","x",AX$2-'Indicator Date hidden'!AY18)</f>
        <v>0</v>
      </c>
      <c r="AY17" s="230" t="n">
        <f aca="false">IF('Indicator Date hidden'!AZ18="x","x",AY$2-'Indicator Date hidden'!AZ18)</f>
        <v>0</v>
      </c>
      <c r="AZ17" s="230" t="n">
        <f aca="false">IF('Indicator Date hidden'!BA18="x","x",AZ$2-'Indicator Date hidden'!BA18)</f>
        <v>0</v>
      </c>
      <c r="BA17" s="230" t="n">
        <f aca="false">IF('Indicator Date hidden'!BB18="x","x",BA$2-'Indicator Date hidden'!BB18)</f>
        <v>0</v>
      </c>
      <c r="BB17" s="230" t="n">
        <f aca="false">IF('Indicator Date hidden'!BC18="x","x",BB$2-'Indicator Date hidden'!BC18)</f>
        <v>0</v>
      </c>
      <c r="BC17" s="230" t="n">
        <f aca="false">IF('Indicator Date hidden'!BD18="x","x",BC$2-'Indicator Date hidden'!BD18)</f>
        <v>0</v>
      </c>
      <c r="BD17" s="230" t="n">
        <f aca="false">IF('Indicator Date hidden'!BE18="x","x",BD$2-'Indicator Date hidden'!BE18)</f>
        <v>-1</v>
      </c>
      <c r="BE17" s="230" t="n">
        <f aca="false">IF('Indicator Date hidden'!BF18="x","x",BE$2-'Indicator Date hidden'!BF18)</f>
        <v>0</v>
      </c>
      <c r="BF17" s="230" t="n">
        <f aca="false">IF('Indicator Date hidden'!BG18="x","x",BF$2-'Indicator Date hidden'!BG18)</f>
        <v>1</v>
      </c>
      <c r="BG17" s="230" t="n">
        <f aca="false">IF('Indicator Date hidden'!BH18="x","x",BG$2-'Indicator Date hidden'!BH18)</f>
        <v>1</v>
      </c>
      <c r="BH17" s="230" t="n">
        <f aca="false">IF('Indicator Date hidden'!BI18="x","x",BH$2-'Indicator Date hidden'!BI18)</f>
        <v>0</v>
      </c>
      <c r="BI17" s="230" t="n">
        <f aca="false">IF('Indicator Date hidden'!BJ18="x","x",BI$2-'Indicator Date hidden'!BJ18)</f>
        <v>0</v>
      </c>
      <c r="BJ17" s="230" t="n">
        <f aca="false">IF('Indicator Date hidden'!BK18="x","x",BJ$2-'Indicator Date hidden'!BK18)</f>
        <v>0</v>
      </c>
      <c r="BK17" s="230" t="n">
        <f aca="false">IF('Indicator Date hidden'!BL18="x","x",BK$2-'Indicator Date hidden'!BL18)</f>
        <v>0</v>
      </c>
      <c r="BL17" s="230" t="n">
        <f aca="false">IF('Indicator Date hidden'!BM18="x","x",BL$2-'Indicator Date hidden'!BM18)</f>
        <v>1</v>
      </c>
      <c r="BM17" s="230" t="n">
        <f aca="false">IF('Indicator Date hidden'!BN18="x","x",BM$2-'Indicator Date hidden'!BN18)</f>
        <v>0</v>
      </c>
      <c r="BN17" s="230" t="n">
        <f aca="false">IF('Indicator Date hidden'!BO18="x","x",BN$2-'Indicator Date hidden'!BO18)</f>
        <v>0</v>
      </c>
      <c r="BO17" s="230" t="n">
        <f aca="false">IF('Indicator Date hidden'!BP18="x","x",BO$2-'Indicator Date hidden'!BP18)</f>
        <v>0</v>
      </c>
      <c r="BP17" s="230" t="n">
        <f aca="false">IF('Indicator Date hidden'!BQ18="x","x",BP$2-'Indicator Date hidden'!BQ18)</f>
        <v>0</v>
      </c>
      <c r="BQ17" s="230" t="n">
        <f aca="false">IF('Indicator Date hidden'!BR18="x","x",BQ$2-'Indicator Date hidden'!BR18)</f>
        <v>0</v>
      </c>
      <c r="BR17" s="230" t="n">
        <f aca="false">IF('Indicator Date hidden'!BS18="x","x",BR$2-'Indicator Date hidden'!BS18)</f>
        <v>4</v>
      </c>
      <c r="BS17" s="230" t="n">
        <f aca="false">IF('Indicator Date hidden'!BT18="x","x",BS$2-'Indicator Date hidden'!BT18)</f>
        <v>0</v>
      </c>
      <c r="BT17" s="230" t="n">
        <f aca="false">IF('Indicator Date hidden'!BU18="x","x",BT$2-'Indicator Date hidden'!BU18)</f>
        <v>0</v>
      </c>
      <c r="BU17" s="230" t="str">
        <f aca="false">IF('Indicator Date hidden'!BV18="x","x",BU$2-'Indicator Date hidden'!BV18)</f>
        <v>x</v>
      </c>
      <c r="BV17" s="230" t="n">
        <f aca="false">IF('Indicator Date hidden'!BW18="x","x",BV$2-'Indicator Date hidden'!BW18)</f>
        <v>0</v>
      </c>
      <c r="BW17" s="230" t="n">
        <f aca="false">IF('Indicator Date hidden'!BX18="x","x",BW$2-'Indicator Date hidden'!BX18)</f>
        <v>0</v>
      </c>
      <c r="BX17" s="0" t="n">
        <f aca="false">SUM(B17:BW17)</f>
        <v>21</v>
      </c>
      <c r="BY17" s="231" t="n">
        <f aca="false">BX17/COUNT(B17:BW17)</f>
        <v>0.304347826086957</v>
      </c>
      <c r="BZ17" s="0" t="n">
        <f aca="false">COUNTIF(B17:BW17,"&gt;0")</f>
        <v>6</v>
      </c>
      <c r="CA17" s="231" t="n">
        <f aca="false">_xlfn.STDEV.P(B17:BW17)</f>
        <v>1.37581962739778</v>
      </c>
      <c r="CB17" s="232" t="n">
        <f aca="false">MEDIAN(B17:BW17)</f>
        <v>0</v>
      </c>
    </row>
    <row r="18" customFormat="false" ht="14.5" hidden="false" customHeight="false" outlineLevel="0" collapsed="false">
      <c r="A18" s="0" t="str">
        <f aca="false">'Indicator Data'!B21</f>
        <v>BEL</v>
      </c>
      <c r="B18" s="230" t="n">
        <f aca="false">IF('Indicator Date hidden'!C19="x","x",B$2-'Indicator Date hidden'!C19)</f>
        <v>0</v>
      </c>
      <c r="C18" s="230" t="n">
        <f aca="false">IF('Indicator Date hidden'!D19="x","x",C$2-'Indicator Date hidden'!D19)</f>
        <v>0</v>
      </c>
      <c r="D18" s="230" t="n">
        <f aca="false">IF('Indicator Date hidden'!E19="x","x",D$2-'Indicator Date hidden'!E19)</f>
        <v>0</v>
      </c>
      <c r="E18" s="230" t="n">
        <f aca="false">IF('Indicator Date hidden'!F19="x","x",E$2-'Indicator Date hidden'!F19)</f>
        <v>0</v>
      </c>
      <c r="F18" s="230" t="n">
        <f aca="false">IF('Indicator Date hidden'!G19="x","x",F$2-'Indicator Date hidden'!G19)</f>
        <v>0</v>
      </c>
      <c r="G18" s="230" t="n">
        <f aca="false">IF('Indicator Date hidden'!H19="x","x",G$2-'Indicator Date hidden'!H19)</f>
        <v>0</v>
      </c>
      <c r="H18" s="230" t="n">
        <f aca="false">IF('Indicator Date hidden'!I19="x","x",H$2-'Indicator Date hidden'!I19)</f>
        <v>0</v>
      </c>
      <c r="I18" s="230" t="n">
        <f aca="false">IF('Indicator Date hidden'!J19="x","x",I$2-'Indicator Date hidden'!J19)</f>
        <v>0</v>
      </c>
      <c r="J18" s="230" t="n">
        <f aca="false">IF('Indicator Date hidden'!K19="x","x",J$2-'Indicator Date hidden'!K19)</f>
        <v>0</v>
      </c>
      <c r="K18" s="230" t="n">
        <f aca="false">IF('Indicator Date hidden'!L19="x","x",K$2-'Indicator Date hidden'!L19)</f>
        <v>0</v>
      </c>
      <c r="L18" s="230" t="n">
        <f aca="false">IF('Indicator Date hidden'!M19="x","x",L$2-'Indicator Date hidden'!M19)</f>
        <v>0</v>
      </c>
      <c r="M18" s="230" t="n">
        <f aca="false">IF('Indicator Date hidden'!N19="x","x",M$2-'Indicator Date hidden'!N19)</f>
        <v>0</v>
      </c>
      <c r="N18" s="230" t="n">
        <f aca="false">IF('Indicator Date hidden'!O19="x","x",N$2-'Indicator Date hidden'!O19)</f>
        <v>0</v>
      </c>
      <c r="O18" s="230" t="n">
        <f aca="false">IF('Indicator Date hidden'!P19="x","x",O$2-'Indicator Date hidden'!P19)</f>
        <v>0</v>
      </c>
      <c r="P18" s="230" t="n">
        <f aca="false">IF('Indicator Date hidden'!Q19="x","x",P$2-'Indicator Date hidden'!Q19)</f>
        <v>0</v>
      </c>
      <c r="Q18" s="230" t="n">
        <f aca="false">IF('Indicator Date hidden'!R19="x","x",Q$2-'Indicator Date hidden'!R19)</f>
        <v>0</v>
      </c>
      <c r="R18" s="230" t="n">
        <f aca="false">IF('Indicator Date hidden'!S19="x","x",R$2-'Indicator Date hidden'!S19)</f>
        <v>0</v>
      </c>
      <c r="S18" s="230" t="n">
        <f aca="false">IF('Indicator Date hidden'!T19="x","x",S$2-'Indicator Date hidden'!T19)</f>
        <v>0</v>
      </c>
      <c r="T18" s="230" t="n">
        <f aca="false">IF('Indicator Date hidden'!U19="x","x",T$2-'Indicator Date hidden'!U19)</f>
        <v>0</v>
      </c>
      <c r="U18" s="230" t="n">
        <f aca="false">IF('Indicator Date hidden'!V19="x","x",U$2-'Indicator Date hidden'!V19)</f>
        <v>0</v>
      </c>
      <c r="V18" s="230" t="n">
        <f aca="false">IF('Indicator Date hidden'!W19="x","x",V$2-'Indicator Date hidden'!W19)</f>
        <v>0</v>
      </c>
      <c r="W18" s="230" t="n">
        <f aca="false">IF('Indicator Date hidden'!X19="x","x",W$2-'Indicator Date hidden'!X19)</f>
        <v>0</v>
      </c>
      <c r="X18" s="230" t="n">
        <f aca="false">IF('Indicator Date hidden'!Y19="x","x",X$2-'Indicator Date hidden'!Y19)</f>
        <v>0</v>
      </c>
      <c r="Y18" s="230" t="n">
        <f aca="false">IF('Indicator Date hidden'!Z19="x","x",Y$2-'Indicator Date hidden'!Z19)</f>
        <v>0</v>
      </c>
      <c r="Z18" s="230" t="n">
        <f aca="false">IF('Indicator Date hidden'!AA19="x","x",Z$2-'Indicator Date hidden'!AA19)</f>
        <v>7</v>
      </c>
      <c r="AA18" s="230" t="n">
        <f aca="false">IF('Indicator Date hidden'!AB19="x","x",AA$2-'Indicator Date hidden'!AB19)</f>
        <v>0</v>
      </c>
      <c r="AB18" s="230" t="str">
        <f aca="false">IF('Indicator Date hidden'!AC19="x","x",AB$2-'Indicator Date hidden'!AC19)</f>
        <v>x</v>
      </c>
      <c r="AC18" s="230" t="n">
        <f aca="false">IF('Indicator Date hidden'!AD19="x","x",AC$2-'Indicator Date hidden'!AD19)</f>
        <v>1</v>
      </c>
      <c r="AD18" s="230" t="n">
        <f aca="false">IF('Indicator Date hidden'!AE19="x","x",AD$2-'Indicator Date hidden'!AE19)</f>
        <v>0</v>
      </c>
      <c r="AE18" s="230" t="str">
        <f aca="false">IF('Indicator Date hidden'!AF19="x","x",AE$2-'Indicator Date hidden'!AF19)</f>
        <v>x</v>
      </c>
      <c r="AF18" s="230" t="n">
        <f aca="false">IF('Indicator Date hidden'!AG19="x","x",AF$2-'Indicator Date hidden'!AG19)</f>
        <v>0</v>
      </c>
      <c r="AG18" s="230" t="n">
        <f aca="false">IF('Indicator Date hidden'!AH19="x","x",AG$2-'Indicator Date hidden'!AH19)</f>
        <v>0</v>
      </c>
      <c r="AH18" s="230" t="n">
        <f aca="false">IF('Indicator Date hidden'!AI19="x","x",AH$2-'Indicator Date hidden'!AI19)</f>
        <v>0</v>
      </c>
      <c r="AI18" s="230" t="n">
        <f aca="false">IF('Indicator Date hidden'!AJ19="x","x",AI$2-'Indicator Date hidden'!AJ19)</f>
        <v>0</v>
      </c>
      <c r="AJ18" s="230" t="n">
        <f aca="false">IF('Indicator Date hidden'!AK19="x","x",AJ$2-'Indicator Date hidden'!AK19)</f>
        <v>0</v>
      </c>
      <c r="AK18" s="230" t="str">
        <f aca="false">IF('Indicator Date hidden'!AL19="x","x",AK$2-'Indicator Date hidden'!AL19)</f>
        <v>x</v>
      </c>
      <c r="AL18" s="230" t="n">
        <f aca="false">IF('Indicator Date hidden'!AM19="x","x",AL$2-'Indicator Date hidden'!AM19)</f>
        <v>0</v>
      </c>
      <c r="AM18" s="230" t="str">
        <f aca="false">IF('Indicator Date hidden'!AN19="x","x",AM$2-'Indicator Date hidden'!AN19)</f>
        <v>x</v>
      </c>
      <c r="AN18" s="230" t="str">
        <f aca="false">IF('Indicator Date hidden'!AO19="x","x",AN$2-'Indicator Date hidden'!AO19)</f>
        <v>x</v>
      </c>
      <c r="AO18" s="230" t="str">
        <f aca="false">IF('Indicator Date hidden'!AP19="x","x",AO$2-'Indicator Date hidden'!AP19)</f>
        <v>x</v>
      </c>
      <c r="AP18" s="230" t="n">
        <f aca="false">IF('Indicator Date hidden'!AQ19="x","x",AP$2-'Indicator Date hidden'!AQ19)</f>
        <v>0</v>
      </c>
      <c r="AQ18" s="230" t="n">
        <f aca="false">IF('Indicator Date hidden'!AR19="x","x",AQ$2-'Indicator Date hidden'!AR19)</f>
        <v>0</v>
      </c>
      <c r="AR18" s="230" t="n">
        <f aca="false">IF('Indicator Date hidden'!AS19="x","x",AR$2-'Indicator Date hidden'!AS19)</f>
        <v>6</v>
      </c>
      <c r="AS18" s="230" t="n">
        <f aca="false">IF('Indicator Date hidden'!AT19="x","x",AS$2-'Indicator Date hidden'!AT19)</f>
        <v>0</v>
      </c>
      <c r="AT18" s="230" t="str">
        <f aca="false">IF('Indicator Date hidden'!AU19="x","x",AT$2-'Indicator Date hidden'!AU19)</f>
        <v>x</v>
      </c>
      <c r="AU18" s="230" t="str">
        <f aca="false">IF('Indicator Date hidden'!AV19="x","x",AU$2-'Indicator Date hidden'!AV19)</f>
        <v>x</v>
      </c>
      <c r="AV18" s="230" t="str">
        <f aca="false">IF('Indicator Date hidden'!AW19="x","x",AV$2-'Indicator Date hidden'!AW19)</f>
        <v>x</v>
      </c>
      <c r="AW18" s="230" t="n">
        <f aca="false">IF('Indicator Date hidden'!AX19="x","x",AW$2-'Indicator Date hidden'!AX19)</f>
        <v>0</v>
      </c>
      <c r="AX18" s="230" t="n">
        <f aca="false">IF('Indicator Date hidden'!AY19="x","x",AX$2-'Indicator Date hidden'!AY19)</f>
        <v>0</v>
      </c>
      <c r="AY18" s="230" t="n">
        <f aca="false">IF('Indicator Date hidden'!AZ19="x","x",AY$2-'Indicator Date hidden'!AZ19)</f>
        <v>1</v>
      </c>
      <c r="AZ18" s="230" t="n">
        <f aca="false">IF('Indicator Date hidden'!BA19="x","x",AZ$2-'Indicator Date hidden'!BA19)</f>
        <v>0</v>
      </c>
      <c r="BA18" s="230" t="n">
        <f aca="false">IF('Indicator Date hidden'!BB19="x","x",BA$2-'Indicator Date hidden'!BB19)</f>
        <v>0</v>
      </c>
      <c r="BB18" s="230" t="n">
        <f aca="false">IF('Indicator Date hidden'!BC19="x","x",BB$2-'Indicator Date hidden'!BC19)</f>
        <v>0</v>
      </c>
      <c r="BC18" s="230" t="n">
        <f aca="false">IF('Indicator Date hidden'!BD19="x","x",BC$2-'Indicator Date hidden'!BD19)</f>
        <v>0</v>
      </c>
      <c r="BD18" s="230" t="n">
        <f aca="false">IF('Indicator Date hidden'!BE19="x","x",BD$2-'Indicator Date hidden'!BE19)</f>
        <v>-1</v>
      </c>
      <c r="BE18" s="230" t="n">
        <f aca="false">IF('Indicator Date hidden'!BF19="x","x",BE$2-'Indicator Date hidden'!BF19)</f>
        <v>0</v>
      </c>
      <c r="BF18" s="230" t="n">
        <f aca="false">IF('Indicator Date hidden'!BG19="x","x",BF$2-'Indicator Date hidden'!BG19)</f>
        <v>1</v>
      </c>
      <c r="BG18" s="230" t="n">
        <f aca="false">IF('Indicator Date hidden'!BH19="x","x",BG$2-'Indicator Date hidden'!BH19)</f>
        <v>1</v>
      </c>
      <c r="BH18" s="230" t="str">
        <f aca="false">IF('Indicator Date hidden'!BI19="x","x",BH$2-'Indicator Date hidden'!BI19)</f>
        <v>x</v>
      </c>
      <c r="BI18" s="230" t="n">
        <f aca="false">IF('Indicator Date hidden'!BJ19="x","x",BI$2-'Indicator Date hidden'!BJ19)</f>
        <v>0</v>
      </c>
      <c r="BJ18" s="230" t="n">
        <f aca="false">IF('Indicator Date hidden'!BK19="x","x",BJ$2-'Indicator Date hidden'!BK19)</f>
        <v>0</v>
      </c>
      <c r="BK18" s="230" t="n">
        <f aca="false">IF('Indicator Date hidden'!BL19="x","x",BK$2-'Indicator Date hidden'!BL19)</f>
        <v>0</v>
      </c>
      <c r="BL18" s="230" t="str">
        <f aca="false">IF('Indicator Date hidden'!BM19="x","x",BL$2-'Indicator Date hidden'!BM19)</f>
        <v>x</v>
      </c>
      <c r="BM18" s="230" t="n">
        <f aca="false">IF('Indicator Date hidden'!BN19="x","x",BM$2-'Indicator Date hidden'!BN19)</f>
        <v>0</v>
      </c>
      <c r="BN18" s="230" t="n">
        <f aca="false">IF('Indicator Date hidden'!BO19="x","x",BN$2-'Indicator Date hidden'!BO19)</f>
        <v>0</v>
      </c>
      <c r="BO18" s="230" t="n">
        <f aca="false">IF('Indicator Date hidden'!BP19="x","x",BO$2-'Indicator Date hidden'!BP19)</f>
        <v>0</v>
      </c>
      <c r="BP18" s="230" t="n">
        <f aca="false">IF('Indicator Date hidden'!BQ19="x","x",BP$2-'Indicator Date hidden'!BQ19)</f>
        <v>0</v>
      </c>
      <c r="BQ18" s="230" t="n">
        <f aca="false">IF('Indicator Date hidden'!BR19="x","x",BQ$2-'Indicator Date hidden'!BR19)</f>
        <v>0</v>
      </c>
      <c r="BR18" s="230" t="n">
        <f aca="false">IF('Indicator Date hidden'!BS19="x","x",BR$2-'Indicator Date hidden'!BS19)</f>
        <v>2</v>
      </c>
      <c r="BS18" s="230" t="n">
        <f aca="false">IF('Indicator Date hidden'!BT19="x","x",BS$2-'Indicator Date hidden'!BT19)</f>
        <v>0</v>
      </c>
      <c r="BT18" s="230" t="n">
        <f aca="false">IF('Indicator Date hidden'!BU19="x","x",BT$2-'Indicator Date hidden'!BU19)</f>
        <v>0</v>
      </c>
      <c r="BU18" s="230" t="n">
        <f aca="false">IF('Indicator Date hidden'!BV19="x","x",BU$2-'Indicator Date hidden'!BV19)</f>
        <v>0</v>
      </c>
      <c r="BV18" s="230" t="n">
        <f aca="false">IF('Indicator Date hidden'!BW19="x","x",BV$2-'Indicator Date hidden'!BW19)</f>
        <v>0</v>
      </c>
      <c r="BW18" s="230" t="n">
        <f aca="false">IF('Indicator Date hidden'!BX19="x","x",BW$2-'Indicator Date hidden'!BX19)</f>
        <v>0</v>
      </c>
      <c r="BX18" s="0" t="n">
        <f aca="false">SUM(B18:BW18)</f>
        <v>18</v>
      </c>
      <c r="BY18" s="231" t="n">
        <f aca="false">BX18/COUNT(B18:BW18)</f>
        <v>0.285714285714286</v>
      </c>
      <c r="BZ18" s="0" t="n">
        <f aca="false">COUNTIF(B18:BW18,"&gt;0")</f>
        <v>7</v>
      </c>
      <c r="CA18" s="231" t="n">
        <f aca="false">_xlfn.STDEV.P(B18:BW18)</f>
        <v>1.18761561079428</v>
      </c>
      <c r="CB18" s="232" t="n">
        <f aca="false">MEDIAN(B18:BW18)</f>
        <v>0</v>
      </c>
    </row>
    <row r="19" customFormat="false" ht="14.5" hidden="false" customHeight="false" outlineLevel="0" collapsed="false">
      <c r="A19" s="0" t="str">
        <f aca="false">'Indicator Data'!B22</f>
        <v>BLZ</v>
      </c>
      <c r="B19" s="230" t="n">
        <f aca="false">IF('Indicator Date hidden'!C20="x","x",B$2-'Indicator Date hidden'!C20)</f>
        <v>0</v>
      </c>
      <c r="C19" s="230" t="n">
        <f aca="false">IF('Indicator Date hidden'!D20="x","x",C$2-'Indicator Date hidden'!D20)</f>
        <v>0</v>
      </c>
      <c r="D19" s="230" t="n">
        <f aca="false">IF('Indicator Date hidden'!E20="x","x",D$2-'Indicator Date hidden'!E20)</f>
        <v>0</v>
      </c>
      <c r="E19" s="230" t="n">
        <f aca="false">IF('Indicator Date hidden'!F20="x","x",E$2-'Indicator Date hidden'!F20)</f>
        <v>0</v>
      </c>
      <c r="F19" s="230" t="n">
        <f aca="false">IF('Indicator Date hidden'!G20="x","x",F$2-'Indicator Date hidden'!G20)</f>
        <v>0</v>
      </c>
      <c r="G19" s="230" t="n">
        <f aca="false">IF('Indicator Date hidden'!H20="x","x",G$2-'Indicator Date hidden'!H20)</f>
        <v>0</v>
      </c>
      <c r="H19" s="230" t="n">
        <f aca="false">IF('Indicator Date hidden'!I20="x","x",H$2-'Indicator Date hidden'!I20)</f>
        <v>0</v>
      </c>
      <c r="I19" s="230" t="n">
        <f aca="false">IF('Indicator Date hidden'!J20="x","x",I$2-'Indicator Date hidden'!J20)</f>
        <v>0</v>
      </c>
      <c r="J19" s="230" t="n">
        <f aca="false">IF('Indicator Date hidden'!K20="x","x",J$2-'Indicator Date hidden'!K20)</f>
        <v>0</v>
      </c>
      <c r="K19" s="230" t="n">
        <f aca="false">IF('Indicator Date hidden'!L20="x","x",K$2-'Indicator Date hidden'!L20)</f>
        <v>0</v>
      </c>
      <c r="L19" s="230" t="n">
        <f aca="false">IF('Indicator Date hidden'!M20="x","x",L$2-'Indicator Date hidden'!M20)</f>
        <v>0</v>
      </c>
      <c r="M19" s="230" t="n">
        <f aca="false">IF('Indicator Date hidden'!N20="x","x",M$2-'Indicator Date hidden'!N20)</f>
        <v>0</v>
      </c>
      <c r="N19" s="230" t="n">
        <f aca="false">IF('Indicator Date hidden'!O20="x","x",N$2-'Indicator Date hidden'!O20)</f>
        <v>0</v>
      </c>
      <c r="O19" s="230" t="n">
        <f aca="false">IF('Indicator Date hidden'!P20="x","x",O$2-'Indicator Date hidden'!P20)</f>
        <v>0</v>
      </c>
      <c r="P19" s="230" t="n">
        <f aca="false">IF('Indicator Date hidden'!Q20="x","x",P$2-'Indicator Date hidden'!Q20)</f>
        <v>0</v>
      </c>
      <c r="Q19" s="230" t="n">
        <f aca="false">IF('Indicator Date hidden'!R20="x","x",Q$2-'Indicator Date hidden'!R20)</f>
        <v>0</v>
      </c>
      <c r="R19" s="230" t="n">
        <f aca="false">IF('Indicator Date hidden'!S20="x","x",R$2-'Indicator Date hidden'!S20)</f>
        <v>0</v>
      </c>
      <c r="S19" s="230" t="n">
        <f aca="false">IF('Indicator Date hidden'!T20="x","x",S$2-'Indicator Date hidden'!T20)</f>
        <v>0</v>
      </c>
      <c r="T19" s="230" t="n">
        <f aca="false">IF('Indicator Date hidden'!U20="x","x",T$2-'Indicator Date hidden'!U20)</f>
        <v>0</v>
      </c>
      <c r="U19" s="230" t="n">
        <f aca="false">IF('Indicator Date hidden'!V20="x","x",U$2-'Indicator Date hidden'!V20)</f>
        <v>0</v>
      </c>
      <c r="V19" s="230" t="n">
        <f aca="false">IF('Indicator Date hidden'!W20="x","x",V$2-'Indicator Date hidden'!W20)</f>
        <v>0</v>
      </c>
      <c r="W19" s="230" t="n">
        <f aca="false">IF('Indicator Date hidden'!X20="x","x",W$2-'Indicator Date hidden'!X20)</f>
        <v>0</v>
      </c>
      <c r="X19" s="230" t="n">
        <f aca="false">IF('Indicator Date hidden'!Y20="x","x",X$2-'Indicator Date hidden'!Y20)</f>
        <v>0</v>
      </c>
      <c r="Y19" s="230" t="n">
        <f aca="false">IF('Indicator Date hidden'!Z20="x","x",Y$2-'Indicator Date hidden'!Z20)</f>
        <v>0</v>
      </c>
      <c r="Z19" s="230" t="str">
        <f aca="false">IF('Indicator Date hidden'!AA20="x","x",Z$2-'Indicator Date hidden'!AA20)</f>
        <v>x</v>
      </c>
      <c r="AA19" s="230" t="n">
        <f aca="false">IF('Indicator Date hidden'!AB20="x","x",AA$2-'Indicator Date hidden'!AB20)</f>
        <v>0</v>
      </c>
      <c r="AB19" s="230" t="n">
        <f aca="false">IF('Indicator Date hidden'!AC20="x","x",AB$2-'Indicator Date hidden'!AC20)</f>
        <v>0</v>
      </c>
      <c r="AC19" s="230" t="n">
        <f aca="false">IF('Indicator Date hidden'!AD20="x","x",AC$2-'Indicator Date hidden'!AD20)</f>
        <v>1</v>
      </c>
      <c r="AD19" s="230" t="n">
        <f aca="false">IF('Indicator Date hidden'!AE20="x","x",AD$2-'Indicator Date hidden'!AE20)</f>
        <v>0</v>
      </c>
      <c r="AE19" s="230" t="n">
        <f aca="false">IF('Indicator Date hidden'!AF20="x","x",AE$2-'Indicator Date hidden'!AF20)</f>
        <v>0</v>
      </c>
      <c r="AF19" s="230" t="n">
        <f aca="false">IF('Indicator Date hidden'!AG20="x","x",AF$2-'Indicator Date hidden'!AG20)</f>
        <v>0</v>
      </c>
      <c r="AG19" s="230" t="n">
        <f aca="false">IF('Indicator Date hidden'!AH20="x","x",AG$2-'Indicator Date hidden'!AH20)</f>
        <v>0</v>
      </c>
      <c r="AH19" s="230" t="n">
        <f aca="false">IF('Indicator Date hidden'!AI20="x","x",AH$2-'Indicator Date hidden'!AI20)</f>
        <v>0</v>
      </c>
      <c r="AI19" s="230" t="n">
        <f aca="false">IF('Indicator Date hidden'!AJ20="x","x",AI$2-'Indicator Date hidden'!AJ20)</f>
        <v>0</v>
      </c>
      <c r="AJ19" s="230" t="n">
        <f aca="false">IF('Indicator Date hidden'!AK20="x","x",AJ$2-'Indicator Date hidden'!AK20)</f>
        <v>0</v>
      </c>
      <c r="AK19" s="230" t="n">
        <f aca="false">IF('Indicator Date hidden'!AL20="x","x",AK$2-'Indicator Date hidden'!AL20)</f>
        <v>3</v>
      </c>
      <c r="AL19" s="230" t="n">
        <f aca="false">IF('Indicator Date hidden'!AM20="x","x",AL$2-'Indicator Date hidden'!AM20)</f>
        <v>0</v>
      </c>
      <c r="AM19" s="230" t="n">
        <f aca="false">IF('Indicator Date hidden'!AN20="x","x",AM$2-'Indicator Date hidden'!AN20)</f>
        <v>0</v>
      </c>
      <c r="AN19" s="230" t="n">
        <f aca="false">IF('Indicator Date hidden'!AO20="x","x",AN$2-'Indicator Date hidden'!AO20)</f>
        <v>0</v>
      </c>
      <c r="AO19" s="230" t="n">
        <f aca="false">IF('Indicator Date hidden'!AP20="x","x",AO$2-'Indicator Date hidden'!AP20)</f>
        <v>0</v>
      </c>
      <c r="AP19" s="230" t="n">
        <f aca="false">IF('Indicator Date hidden'!AQ20="x","x",AP$2-'Indicator Date hidden'!AQ20)</f>
        <v>0</v>
      </c>
      <c r="AQ19" s="230" t="n">
        <f aca="false">IF('Indicator Date hidden'!AR20="x","x",AQ$2-'Indicator Date hidden'!AR20)</f>
        <v>0</v>
      </c>
      <c r="AR19" s="230" t="n">
        <f aca="false">IF('Indicator Date hidden'!AS20="x","x",AR$2-'Indicator Date hidden'!AS20)</f>
        <v>5</v>
      </c>
      <c r="AS19" s="230" t="n">
        <f aca="false">IF('Indicator Date hidden'!AT20="x","x",AS$2-'Indicator Date hidden'!AT20)</f>
        <v>0</v>
      </c>
      <c r="AT19" s="230" t="n">
        <f aca="false">IF('Indicator Date hidden'!AU20="x","x",AT$2-'Indicator Date hidden'!AU20)</f>
        <v>0</v>
      </c>
      <c r="AU19" s="230" t="n">
        <f aca="false">IF('Indicator Date hidden'!AV20="x","x",AU$2-'Indicator Date hidden'!AV20)</f>
        <v>0</v>
      </c>
      <c r="AV19" s="230" t="n">
        <f aca="false">IF('Indicator Date hidden'!AW20="x","x",AV$2-'Indicator Date hidden'!AW20)</f>
        <v>0</v>
      </c>
      <c r="AW19" s="230" t="n">
        <f aca="false">IF('Indicator Date hidden'!AX20="x","x",AW$2-'Indicator Date hidden'!AX20)</f>
        <v>0</v>
      </c>
      <c r="AX19" s="230" t="n">
        <f aca="false">IF('Indicator Date hidden'!AY20="x","x",AX$2-'Indicator Date hidden'!AY20)</f>
        <v>0</v>
      </c>
      <c r="AY19" s="230" t="str">
        <f aca="false">IF('Indicator Date hidden'!AZ20="x","x",AY$2-'Indicator Date hidden'!AZ20)</f>
        <v>x</v>
      </c>
      <c r="AZ19" s="230" t="n">
        <f aca="false">IF('Indicator Date hidden'!BA20="x","x",AZ$2-'Indicator Date hidden'!BA20)</f>
        <v>0</v>
      </c>
      <c r="BA19" s="230" t="n">
        <f aca="false">IF('Indicator Date hidden'!BB20="x","x",BA$2-'Indicator Date hidden'!BB20)</f>
        <v>0</v>
      </c>
      <c r="BB19" s="230" t="n">
        <f aca="false">IF('Indicator Date hidden'!BC20="x","x",BB$2-'Indicator Date hidden'!BC20)</f>
        <v>0</v>
      </c>
      <c r="BC19" s="230" t="n">
        <f aca="false">IF('Indicator Date hidden'!BD20="x","x",BC$2-'Indicator Date hidden'!BD20)</f>
        <v>0</v>
      </c>
      <c r="BD19" s="230" t="n">
        <f aca="false">IF('Indicator Date hidden'!BE20="x","x",BD$2-'Indicator Date hidden'!BE20)</f>
        <v>0</v>
      </c>
      <c r="BE19" s="230" t="n">
        <f aca="false">IF('Indicator Date hidden'!BF20="x","x",BE$2-'Indicator Date hidden'!BF20)</f>
        <v>0</v>
      </c>
      <c r="BF19" s="230" t="n">
        <f aca="false">IF('Indicator Date hidden'!BG20="x","x",BF$2-'Indicator Date hidden'!BG20)</f>
        <v>1</v>
      </c>
      <c r="BG19" s="230" t="n">
        <f aca="false">IF('Indicator Date hidden'!BH20="x","x",BG$2-'Indicator Date hidden'!BH20)</f>
        <v>1</v>
      </c>
      <c r="BH19" s="230" t="str">
        <f aca="false">IF('Indicator Date hidden'!BI20="x","x",BH$2-'Indicator Date hidden'!BI20)</f>
        <v>x</v>
      </c>
      <c r="BI19" s="230" t="n">
        <f aca="false">IF('Indicator Date hidden'!BJ20="x","x",BI$2-'Indicator Date hidden'!BJ20)</f>
        <v>0</v>
      </c>
      <c r="BJ19" s="230" t="str">
        <f aca="false">IF('Indicator Date hidden'!BK20="x","x",BJ$2-'Indicator Date hidden'!BK20)</f>
        <v>x</v>
      </c>
      <c r="BK19" s="230" t="n">
        <f aca="false">IF('Indicator Date hidden'!BL20="x","x",BK$2-'Indicator Date hidden'!BL20)</f>
        <v>0</v>
      </c>
      <c r="BL19" s="230" t="n">
        <f aca="false">IF('Indicator Date hidden'!BM20="x","x",BL$2-'Indicator Date hidden'!BM20)</f>
        <v>20</v>
      </c>
      <c r="BM19" s="230" t="n">
        <f aca="false">IF('Indicator Date hidden'!BN20="x","x",BM$2-'Indicator Date hidden'!BN20)</f>
        <v>1</v>
      </c>
      <c r="BN19" s="230" t="n">
        <f aca="false">IF('Indicator Date hidden'!BO20="x","x",BN$2-'Indicator Date hidden'!BO20)</f>
        <v>0</v>
      </c>
      <c r="BO19" s="230" t="n">
        <f aca="false">IF('Indicator Date hidden'!BP20="x","x",BO$2-'Indicator Date hidden'!BP20)</f>
        <v>0</v>
      </c>
      <c r="BP19" s="230" t="n">
        <f aca="false">IF('Indicator Date hidden'!BQ20="x","x",BP$2-'Indicator Date hidden'!BQ20)</f>
        <v>0</v>
      </c>
      <c r="BQ19" s="230" t="n">
        <f aca="false">IF('Indicator Date hidden'!BR20="x","x",BQ$2-'Indicator Date hidden'!BR20)</f>
        <v>0</v>
      </c>
      <c r="BR19" s="230" t="n">
        <f aca="false">IF('Indicator Date hidden'!BS20="x","x",BR$2-'Indicator Date hidden'!BS20)</f>
        <v>1</v>
      </c>
      <c r="BS19" s="230" t="n">
        <f aca="false">IF('Indicator Date hidden'!BT20="x","x",BS$2-'Indicator Date hidden'!BT20)</f>
        <v>0</v>
      </c>
      <c r="BT19" s="230" t="n">
        <f aca="false">IF('Indicator Date hidden'!BU20="x","x",BT$2-'Indicator Date hidden'!BU20)</f>
        <v>0</v>
      </c>
      <c r="BU19" s="230" t="str">
        <f aca="false">IF('Indicator Date hidden'!BV20="x","x",BU$2-'Indicator Date hidden'!BV20)</f>
        <v>x</v>
      </c>
      <c r="BV19" s="230" t="n">
        <f aca="false">IF('Indicator Date hidden'!BW20="x","x",BV$2-'Indicator Date hidden'!BW20)</f>
        <v>0</v>
      </c>
      <c r="BW19" s="230" t="n">
        <f aca="false">IF('Indicator Date hidden'!BX20="x","x",BW$2-'Indicator Date hidden'!BX20)</f>
        <v>0</v>
      </c>
      <c r="BX19" s="0" t="n">
        <f aca="false">SUM(B19:BW19)</f>
        <v>33</v>
      </c>
      <c r="BY19" s="231" t="n">
        <f aca="false">BX19/COUNT(B19:BW19)</f>
        <v>0.478260869565217</v>
      </c>
      <c r="BZ19" s="0" t="n">
        <f aca="false">COUNTIF(B19:BW19,"&gt;0")</f>
        <v>8</v>
      </c>
      <c r="CA19" s="231" t="n">
        <f aca="false">_xlfn.STDEV.P(B19:BW19)</f>
        <v>2.47660763570301</v>
      </c>
      <c r="CB19" s="232" t="n">
        <f aca="false">MEDIAN(B19:BW19)</f>
        <v>0</v>
      </c>
    </row>
    <row r="20" customFormat="false" ht="14.5" hidden="false" customHeight="false" outlineLevel="0" collapsed="false">
      <c r="A20" s="0" t="str">
        <f aca="false">'Indicator Data'!B23</f>
        <v>BEN</v>
      </c>
      <c r="B20" s="230" t="n">
        <f aca="false">IF('Indicator Date hidden'!C21="x","x",B$2-'Indicator Date hidden'!C21)</f>
        <v>0</v>
      </c>
      <c r="C20" s="230" t="n">
        <f aca="false">IF('Indicator Date hidden'!D21="x","x",C$2-'Indicator Date hidden'!D21)</f>
        <v>0</v>
      </c>
      <c r="D20" s="230" t="n">
        <f aca="false">IF('Indicator Date hidden'!E21="x","x",D$2-'Indicator Date hidden'!E21)</f>
        <v>0</v>
      </c>
      <c r="E20" s="230" t="n">
        <f aca="false">IF('Indicator Date hidden'!F21="x","x",E$2-'Indicator Date hidden'!F21)</f>
        <v>0</v>
      </c>
      <c r="F20" s="230" t="n">
        <f aca="false">IF('Indicator Date hidden'!G21="x","x",F$2-'Indicator Date hidden'!G21)</f>
        <v>0</v>
      </c>
      <c r="G20" s="230" t="n">
        <f aca="false">IF('Indicator Date hidden'!H21="x","x",G$2-'Indicator Date hidden'!H21)</f>
        <v>0</v>
      </c>
      <c r="H20" s="230" t="n">
        <f aca="false">IF('Indicator Date hidden'!I21="x","x",H$2-'Indicator Date hidden'!I21)</f>
        <v>0</v>
      </c>
      <c r="I20" s="230" t="n">
        <f aca="false">IF('Indicator Date hidden'!J21="x","x",I$2-'Indicator Date hidden'!J21)</f>
        <v>0</v>
      </c>
      <c r="J20" s="230" t="n">
        <f aca="false">IF('Indicator Date hidden'!K21="x","x",J$2-'Indicator Date hidden'!K21)</f>
        <v>0</v>
      </c>
      <c r="K20" s="230" t="n">
        <f aca="false">IF('Indicator Date hidden'!L21="x","x",K$2-'Indicator Date hidden'!L21)</f>
        <v>0</v>
      </c>
      <c r="L20" s="230" t="n">
        <f aca="false">IF('Indicator Date hidden'!M21="x","x",L$2-'Indicator Date hidden'!M21)</f>
        <v>0</v>
      </c>
      <c r="M20" s="230" t="n">
        <f aca="false">IF('Indicator Date hidden'!N21="x","x",M$2-'Indicator Date hidden'!N21)</f>
        <v>0</v>
      </c>
      <c r="N20" s="230" t="n">
        <f aca="false">IF('Indicator Date hidden'!O21="x","x",N$2-'Indicator Date hidden'!O21)</f>
        <v>0</v>
      </c>
      <c r="O20" s="230" t="n">
        <f aca="false">IF('Indicator Date hidden'!P21="x","x",O$2-'Indicator Date hidden'!P21)</f>
        <v>0</v>
      </c>
      <c r="P20" s="230" t="n">
        <f aca="false">IF('Indicator Date hidden'!Q21="x","x",P$2-'Indicator Date hidden'!Q21)</f>
        <v>0</v>
      </c>
      <c r="Q20" s="230" t="n">
        <f aca="false">IF('Indicator Date hidden'!R21="x","x",Q$2-'Indicator Date hidden'!R21)</f>
        <v>0</v>
      </c>
      <c r="R20" s="230" t="n">
        <f aca="false">IF('Indicator Date hidden'!S21="x","x",R$2-'Indicator Date hidden'!S21)</f>
        <v>0</v>
      </c>
      <c r="S20" s="230" t="n">
        <f aca="false">IF('Indicator Date hidden'!T21="x","x",S$2-'Indicator Date hidden'!T21)</f>
        <v>0</v>
      </c>
      <c r="T20" s="230" t="n">
        <f aca="false">IF('Indicator Date hidden'!U21="x","x",T$2-'Indicator Date hidden'!U21)</f>
        <v>0</v>
      </c>
      <c r="U20" s="230" t="n">
        <f aca="false">IF('Indicator Date hidden'!V21="x","x",U$2-'Indicator Date hidden'!V21)</f>
        <v>0</v>
      </c>
      <c r="V20" s="230" t="n">
        <f aca="false">IF('Indicator Date hidden'!W21="x","x",V$2-'Indicator Date hidden'!W21)</f>
        <v>0</v>
      </c>
      <c r="W20" s="230" t="n">
        <f aca="false">IF('Indicator Date hidden'!X21="x","x",W$2-'Indicator Date hidden'!X21)</f>
        <v>0</v>
      </c>
      <c r="X20" s="230" t="n">
        <f aca="false">IF('Indicator Date hidden'!Y21="x","x",X$2-'Indicator Date hidden'!Y21)</f>
        <v>0</v>
      </c>
      <c r="Y20" s="230" t="n">
        <f aca="false">IF('Indicator Date hidden'!Z21="x","x",Y$2-'Indicator Date hidden'!Z21)</f>
        <v>0</v>
      </c>
      <c r="Z20" s="230" t="n">
        <f aca="false">IF('Indicator Date hidden'!AA21="x","x",Z$2-'Indicator Date hidden'!AA21)</f>
        <v>0</v>
      </c>
      <c r="AA20" s="230" t="n">
        <f aca="false">IF('Indicator Date hidden'!AB21="x","x",AA$2-'Indicator Date hidden'!AB21)</f>
        <v>0</v>
      </c>
      <c r="AB20" s="230" t="n">
        <f aca="false">IF('Indicator Date hidden'!AC21="x","x",AB$2-'Indicator Date hidden'!AC21)</f>
        <v>0</v>
      </c>
      <c r="AC20" s="230" t="n">
        <f aca="false">IF('Indicator Date hidden'!AD21="x","x",AC$2-'Indicator Date hidden'!AD21)</f>
        <v>1</v>
      </c>
      <c r="AD20" s="230" t="n">
        <f aca="false">IF('Indicator Date hidden'!AE21="x","x",AD$2-'Indicator Date hidden'!AE21)</f>
        <v>0</v>
      </c>
      <c r="AE20" s="230" t="n">
        <f aca="false">IF('Indicator Date hidden'!AF21="x","x",AE$2-'Indicator Date hidden'!AF21)</f>
        <v>0</v>
      </c>
      <c r="AF20" s="230" t="n">
        <f aca="false">IF('Indicator Date hidden'!AG21="x","x",AF$2-'Indicator Date hidden'!AG21)</f>
        <v>0</v>
      </c>
      <c r="AG20" s="230" t="n">
        <f aca="false">IF('Indicator Date hidden'!AH21="x","x",AG$2-'Indicator Date hidden'!AH21)</f>
        <v>0</v>
      </c>
      <c r="AH20" s="230" t="n">
        <f aca="false">IF('Indicator Date hidden'!AI21="x","x",AH$2-'Indicator Date hidden'!AI21)</f>
        <v>0</v>
      </c>
      <c r="AI20" s="230" t="n">
        <f aca="false">IF('Indicator Date hidden'!AJ21="x","x",AI$2-'Indicator Date hidden'!AJ21)</f>
        <v>0</v>
      </c>
      <c r="AJ20" s="230" t="n">
        <f aca="false">IF('Indicator Date hidden'!AK21="x","x",AJ$2-'Indicator Date hidden'!AK21)</f>
        <v>0</v>
      </c>
      <c r="AK20" s="230" t="n">
        <f aca="false">IF('Indicator Date hidden'!AL21="x","x",AK$2-'Indicator Date hidden'!AL21)</f>
        <v>1</v>
      </c>
      <c r="AL20" s="230" t="n">
        <f aca="false">IF('Indicator Date hidden'!AM21="x","x",AL$2-'Indicator Date hidden'!AM21)</f>
        <v>0</v>
      </c>
      <c r="AM20" s="230" t="n">
        <f aca="false">IF('Indicator Date hidden'!AN21="x","x",AM$2-'Indicator Date hidden'!AN21)</f>
        <v>0</v>
      </c>
      <c r="AN20" s="230" t="n">
        <f aca="false">IF('Indicator Date hidden'!AO21="x","x",AN$2-'Indicator Date hidden'!AO21)</f>
        <v>0</v>
      </c>
      <c r="AO20" s="230" t="n">
        <f aca="false">IF('Indicator Date hidden'!AP21="x","x",AO$2-'Indicator Date hidden'!AP21)</f>
        <v>0</v>
      </c>
      <c r="AP20" s="230" t="n">
        <f aca="false">IF('Indicator Date hidden'!AQ21="x","x",AP$2-'Indicator Date hidden'!AQ21)</f>
        <v>0</v>
      </c>
      <c r="AQ20" s="230" t="n">
        <f aca="false">IF('Indicator Date hidden'!AR21="x","x",AQ$2-'Indicator Date hidden'!AR21)</f>
        <v>0</v>
      </c>
      <c r="AR20" s="230" t="n">
        <f aca="false">IF('Indicator Date hidden'!AS21="x","x",AR$2-'Indicator Date hidden'!AS21)</f>
        <v>2</v>
      </c>
      <c r="AS20" s="230" t="n">
        <f aca="false">IF('Indicator Date hidden'!AT21="x","x",AS$2-'Indicator Date hidden'!AT21)</f>
        <v>0</v>
      </c>
      <c r="AT20" s="230" t="n">
        <f aca="false">IF('Indicator Date hidden'!AU21="x","x",AT$2-'Indicator Date hidden'!AU21)</f>
        <v>0</v>
      </c>
      <c r="AU20" s="230" t="n">
        <f aca="false">IF('Indicator Date hidden'!AV21="x","x",AU$2-'Indicator Date hidden'!AV21)</f>
        <v>0</v>
      </c>
      <c r="AV20" s="230" t="n">
        <f aca="false">IF('Indicator Date hidden'!AW21="x","x",AV$2-'Indicator Date hidden'!AW21)</f>
        <v>0</v>
      </c>
      <c r="AW20" s="230" t="n">
        <f aca="false">IF('Indicator Date hidden'!AX21="x","x",AW$2-'Indicator Date hidden'!AX21)</f>
        <v>0</v>
      </c>
      <c r="AX20" s="230" t="n">
        <f aca="false">IF('Indicator Date hidden'!AY21="x","x",AX$2-'Indicator Date hidden'!AY21)</f>
        <v>0</v>
      </c>
      <c r="AY20" s="230" t="n">
        <f aca="false">IF('Indicator Date hidden'!AZ21="x","x",AY$2-'Indicator Date hidden'!AZ21)</f>
        <v>2</v>
      </c>
      <c r="AZ20" s="230" t="n">
        <f aca="false">IF('Indicator Date hidden'!BA21="x","x",AZ$2-'Indicator Date hidden'!BA21)</f>
        <v>0</v>
      </c>
      <c r="BA20" s="230" t="n">
        <f aca="false">IF('Indicator Date hidden'!BB21="x","x",BA$2-'Indicator Date hidden'!BB21)</f>
        <v>0</v>
      </c>
      <c r="BB20" s="230" t="n">
        <f aca="false">IF('Indicator Date hidden'!BC21="x","x",BB$2-'Indicator Date hidden'!BC21)</f>
        <v>0</v>
      </c>
      <c r="BC20" s="230" t="n">
        <f aca="false">IF('Indicator Date hidden'!BD21="x","x",BC$2-'Indicator Date hidden'!BD21)</f>
        <v>0</v>
      </c>
      <c r="BD20" s="230" t="n">
        <f aca="false">IF('Indicator Date hidden'!BE21="x","x",BD$2-'Indicator Date hidden'!BE21)</f>
        <v>0</v>
      </c>
      <c r="BE20" s="230" t="n">
        <f aca="false">IF('Indicator Date hidden'!BF21="x","x",BE$2-'Indicator Date hidden'!BF21)</f>
        <v>0</v>
      </c>
      <c r="BF20" s="230" t="n">
        <f aca="false">IF('Indicator Date hidden'!BG21="x","x",BF$2-'Indicator Date hidden'!BG21)</f>
        <v>1</v>
      </c>
      <c r="BG20" s="230" t="n">
        <f aca="false">IF('Indicator Date hidden'!BH21="x","x",BG$2-'Indicator Date hidden'!BH21)</f>
        <v>1</v>
      </c>
      <c r="BH20" s="230" t="n">
        <f aca="false">IF('Indicator Date hidden'!BI21="x","x",BH$2-'Indicator Date hidden'!BI21)</f>
        <v>0</v>
      </c>
      <c r="BI20" s="230" t="n">
        <f aca="false">IF('Indicator Date hidden'!BJ21="x","x",BI$2-'Indicator Date hidden'!BJ21)</f>
        <v>0</v>
      </c>
      <c r="BJ20" s="230" t="n">
        <f aca="false">IF('Indicator Date hidden'!BK21="x","x",BJ$2-'Indicator Date hidden'!BK21)</f>
        <v>0</v>
      </c>
      <c r="BK20" s="230" t="n">
        <f aca="false">IF('Indicator Date hidden'!BL21="x","x",BK$2-'Indicator Date hidden'!BL21)</f>
        <v>0</v>
      </c>
      <c r="BL20" s="230" t="n">
        <f aca="false">IF('Indicator Date hidden'!BM21="x","x",BL$2-'Indicator Date hidden'!BM21)</f>
        <v>2</v>
      </c>
      <c r="BM20" s="230" t="n">
        <f aca="false">IF('Indicator Date hidden'!BN21="x","x",BM$2-'Indicator Date hidden'!BN21)</f>
        <v>0</v>
      </c>
      <c r="BN20" s="230" t="n">
        <f aca="false">IF('Indicator Date hidden'!BO21="x","x",BN$2-'Indicator Date hidden'!BO21)</f>
        <v>0</v>
      </c>
      <c r="BO20" s="230" t="n">
        <f aca="false">IF('Indicator Date hidden'!BP21="x","x",BO$2-'Indicator Date hidden'!BP21)</f>
        <v>0</v>
      </c>
      <c r="BP20" s="230" t="n">
        <f aca="false">IF('Indicator Date hidden'!BQ21="x","x",BP$2-'Indicator Date hidden'!BQ21)</f>
        <v>0</v>
      </c>
      <c r="BQ20" s="230" t="n">
        <f aca="false">IF('Indicator Date hidden'!BR21="x","x",BQ$2-'Indicator Date hidden'!BR21)</f>
        <v>0</v>
      </c>
      <c r="BR20" s="230" t="n">
        <f aca="false">IF('Indicator Date hidden'!BS21="x","x",BR$2-'Indicator Date hidden'!BS21)</f>
        <v>2</v>
      </c>
      <c r="BS20" s="230" t="n">
        <f aca="false">IF('Indicator Date hidden'!BT21="x","x",BS$2-'Indicator Date hidden'!BT21)</f>
        <v>0</v>
      </c>
      <c r="BT20" s="230" t="str">
        <f aca="false">IF('Indicator Date hidden'!BU21="x","x",BT$2-'Indicator Date hidden'!BU21)</f>
        <v>x</v>
      </c>
      <c r="BU20" s="230" t="n">
        <f aca="false">IF('Indicator Date hidden'!BV21="x","x",BU$2-'Indicator Date hidden'!BV21)</f>
        <v>0</v>
      </c>
      <c r="BV20" s="230" t="n">
        <f aca="false">IF('Indicator Date hidden'!BW21="x","x",BV$2-'Indicator Date hidden'!BW21)</f>
        <v>0</v>
      </c>
      <c r="BW20" s="230" t="n">
        <f aca="false">IF('Indicator Date hidden'!BX21="x","x",BW$2-'Indicator Date hidden'!BX21)</f>
        <v>0</v>
      </c>
      <c r="BX20" s="0" t="n">
        <f aca="false">SUM(B20:BW20)</f>
        <v>12</v>
      </c>
      <c r="BY20" s="231" t="n">
        <f aca="false">BX20/COUNT(B20:BW20)</f>
        <v>0.164383561643836</v>
      </c>
      <c r="BZ20" s="0" t="n">
        <f aca="false">COUNTIF(B20:BW20,"&gt;0")</f>
        <v>8</v>
      </c>
      <c r="CA20" s="231" t="n">
        <f aca="false">_xlfn.STDEV.P(B20:BW20)</f>
        <v>0.496941291704577</v>
      </c>
      <c r="CB20" s="232" t="n">
        <f aca="false">MEDIAN(B20:BW20)</f>
        <v>0</v>
      </c>
    </row>
    <row r="21" customFormat="false" ht="14.5" hidden="false" customHeight="false" outlineLevel="0" collapsed="false">
      <c r="A21" s="0" t="str">
        <f aca="false">'Indicator Data'!B24</f>
        <v>BTN</v>
      </c>
      <c r="B21" s="230" t="n">
        <f aca="false">IF('Indicator Date hidden'!C22="x","x",B$2-'Indicator Date hidden'!C22)</f>
        <v>0</v>
      </c>
      <c r="C21" s="230" t="n">
        <f aca="false">IF('Indicator Date hidden'!D22="x","x",C$2-'Indicator Date hidden'!D22)</f>
        <v>0</v>
      </c>
      <c r="D21" s="230" t="n">
        <f aca="false">IF('Indicator Date hidden'!E22="x","x",D$2-'Indicator Date hidden'!E22)</f>
        <v>0</v>
      </c>
      <c r="E21" s="230" t="n">
        <f aca="false">IF('Indicator Date hidden'!F22="x","x",E$2-'Indicator Date hidden'!F22)</f>
        <v>0</v>
      </c>
      <c r="F21" s="230" t="n">
        <f aca="false">IF('Indicator Date hidden'!G22="x","x",F$2-'Indicator Date hidden'!G22)</f>
        <v>0</v>
      </c>
      <c r="G21" s="230" t="n">
        <f aca="false">IF('Indicator Date hidden'!H22="x","x",G$2-'Indicator Date hidden'!H22)</f>
        <v>0</v>
      </c>
      <c r="H21" s="230" t="n">
        <f aca="false">IF('Indicator Date hidden'!I22="x","x",H$2-'Indicator Date hidden'!I22)</f>
        <v>0</v>
      </c>
      <c r="I21" s="230" t="n">
        <f aca="false">IF('Indicator Date hidden'!J22="x","x",I$2-'Indicator Date hidden'!J22)</f>
        <v>0</v>
      </c>
      <c r="J21" s="230" t="n">
        <f aca="false">IF('Indicator Date hidden'!K22="x","x",J$2-'Indicator Date hidden'!K22)</f>
        <v>0</v>
      </c>
      <c r="K21" s="230" t="n">
        <f aca="false">IF('Indicator Date hidden'!L22="x","x",K$2-'Indicator Date hidden'!L22)</f>
        <v>0</v>
      </c>
      <c r="L21" s="230" t="n">
        <f aca="false">IF('Indicator Date hidden'!M22="x","x",L$2-'Indicator Date hidden'!M22)</f>
        <v>0</v>
      </c>
      <c r="M21" s="230" t="n">
        <f aca="false">IF('Indicator Date hidden'!N22="x","x",M$2-'Indicator Date hidden'!N22)</f>
        <v>0</v>
      </c>
      <c r="N21" s="230" t="n">
        <f aca="false">IF('Indicator Date hidden'!O22="x","x",N$2-'Indicator Date hidden'!O22)</f>
        <v>0</v>
      </c>
      <c r="O21" s="230" t="n">
        <f aca="false">IF('Indicator Date hidden'!P22="x","x",O$2-'Indicator Date hidden'!P22)</f>
        <v>0</v>
      </c>
      <c r="P21" s="230" t="n">
        <f aca="false">IF('Indicator Date hidden'!Q22="x","x",P$2-'Indicator Date hidden'!Q22)</f>
        <v>0</v>
      </c>
      <c r="Q21" s="230" t="n">
        <f aca="false">IF('Indicator Date hidden'!R22="x","x",Q$2-'Indicator Date hidden'!R22)</f>
        <v>0</v>
      </c>
      <c r="R21" s="230" t="n">
        <f aca="false">IF('Indicator Date hidden'!S22="x","x",R$2-'Indicator Date hidden'!S22)</f>
        <v>0</v>
      </c>
      <c r="S21" s="230" t="n">
        <f aca="false">IF('Indicator Date hidden'!T22="x","x",S$2-'Indicator Date hidden'!T22)</f>
        <v>0</v>
      </c>
      <c r="T21" s="230" t="n">
        <f aca="false">IF('Indicator Date hidden'!U22="x","x",T$2-'Indicator Date hidden'!U22)</f>
        <v>0</v>
      </c>
      <c r="U21" s="230" t="n">
        <f aca="false">IF('Indicator Date hidden'!V22="x","x",U$2-'Indicator Date hidden'!V22)</f>
        <v>0</v>
      </c>
      <c r="V21" s="230" t="n">
        <f aca="false">IF('Indicator Date hidden'!W22="x","x",V$2-'Indicator Date hidden'!W22)</f>
        <v>0</v>
      </c>
      <c r="W21" s="230" t="n">
        <f aca="false">IF('Indicator Date hidden'!X22="x","x",W$2-'Indicator Date hidden'!X22)</f>
        <v>0</v>
      </c>
      <c r="X21" s="230" t="n">
        <f aca="false">IF('Indicator Date hidden'!Y22="x","x",X$2-'Indicator Date hidden'!Y22)</f>
        <v>0</v>
      </c>
      <c r="Y21" s="230" t="n">
        <f aca="false">IF('Indicator Date hidden'!Z22="x","x",Y$2-'Indicator Date hidden'!Z22)</f>
        <v>0</v>
      </c>
      <c r="Z21" s="230" t="str">
        <f aca="false">IF('Indicator Date hidden'!AA22="x","x",Z$2-'Indicator Date hidden'!AA22)</f>
        <v>x</v>
      </c>
      <c r="AA21" s="230" t="n">
        <f aca="false">IF('Indicator Date hidden'!AB22="x","x",AA$2-'Indicator Date hidden'!AB22)</f>
        <v>0</v>
      </c>
      <c r="AB21" s="230" t="n">
        <f aca="false">IF('Indicator Date hidden'!AC22="x","x",AB$2-'Indicator Date hidden'!AC22)</f>
        <v>0</v>
      </c>
      <c r="AC21" s="230" t="n">
        <f aca="false">IF('Indicator Date hidden'!AD22="x","x",AC$2-'Indicator Date hidden'!AD22)</f>
        <v>1</v>
      </c>
      <c r="AD21" s="230" t="n">
        <f aca="false">IF('Indicator Date hidden'!AE22="x","x",AD$2-'Indicator Date hidden'!AE22)</f>
        <v>0</v>
      </c>
      <c r="AE21" s="230" t="str">
        <f aca="false">IF('Indicator Date hidden'!AF22="x","x",AE$2-'Indicator Date hidden'!AF22)</f>
        <v>x</v>
      </c>
      <c r="AF21" s="230" t="n">
        <f aca="false">IF('Indicator Date hidden'!AG22="x","x",AF$2-'Indicator Date hidden'!AG22)</f>
        <v>0</v>
      </c>
      <c r="AG21" s="230" t="n">
        <f aca="false">IF('Indicator Date hidden'!AH22="x","x",AG$2-'Indicator Date hidden'!AH22)</f>
        <v>0</v>
      </c>
      <c r="AH21" s="230" t="n">
        <f aca="false">IF('Indicator Date hidden'!AI22="x","x",AH$2-'Indicator Date hidden'!AI22)</f>
        <v>0</v>
      </c>
      <c r="AI21" s="230" t="n">
        <f aca="false">IF('Indicator Date hidden'!AJ22="x","x",AI$2-'Indicator Date hidden'!AJ22)</f>
        <v>0</v>
      </c>
      <c r="AJ21" s="230" t="n">
        <f aca="false">IF('Indicator Date hidden'!AK22="x","x",AJ$2-'Indicator Date hidden'!AK22)</f>
        <v>0</v>
      </c>
      <c r="AK21" s="230" t="n">
        <f aca="false">IF('Indicator Date hidden'!AL22="x","x",AK$2-'Indicator Date hidden'!AL22)</f>
        <v>9</v>
      </c>
      <c r="AL21" s="230" t="n">
        <f aca="false">IF('Indicator Date hidden'!AM22="x","x",AL$2-'Indicator Date hidden'!AM22)</f>
        <v>0</v>
      </c>
      <c r="AM21" s="230" t="n">
        <f aca="false">IF('Indicator Date hidden'!AN22="x","x",AM$2-'Indicator Date hidden'!AN22)</f>
        <v>0</v>
      </c>
      <c r="AN21" s="230" t="n">
        <f aca="false">IF('Indicator Date hidden'!AO22="x","x",AN$2-'Indicator Date hidden'!AO22)</f>
        <v>0</v>
      </c>
      <c r="AO21" s="230" t="n">
        <f aca="false">IF('Indicator Date hidden'!AP22="x","x",AO$2-'Indicator Date hidden'!AP22)</f>
        <v>0</v>
      </c>
      <c r="AP21" s="230" t="n">
        <f aca="false">IF('Indicator Date hidden'!AQ22="x","x",AP$2-'Indicator Date hidden'!AQ22)</f>
        <v>0</v>
      </c>
      <c r="AQ21" s="230" t="n">
        <f aca="false">IF('Indicator Date hidden'!AR22="x","x",AQ$2-'Indicator Date hidden'!AR22)</f>
        <v>0</v>
      </c>
      <c r="AR21" s="230" t="n">
        <f aca="false">IF('Indicator Date hidden'!AS22="x","x",AR$2-'Indicator Date hidden'!AS22)</f>
        <v>10</v>
      </c>
      <c r="AS21" s="230" t="n">
        <f aca="false">IF('Indicator Date hidden'!AT22="x","x",AS$2-'Indicator Date hidden'!AT22)</f>
        <v>0</v>
      </c>
      <c r="AT21" s="230" t="n">
        <f aca="false">IF('Indicator Date hidden'!AU22="x","x",AT$2-'Indicator Date hidden'!AU22)</f>
        <v>0</v>
      </c>
      <c r="AU21" s="230" t="n">
        <f aca="false">IF('Indicator Date hidden'!AV22="x","x",AU$2-'Indicator Date hidden'!AV22)</f>
        <v>0</v>
      </c>
      <c r="AV21" s="230" t="n">
        <f aca="false">IF('Indicator Date hidden'!AW22="x","x",AV$2-'Indicator Date hidden'!AW22)</f>
        <v>0</v>
      </c>
      <c r="AW21" s="230" t="n">
        <f aca="false">IF('Indicator Date hidden'!AX22="x","x",AW$2-'Indicator Date hidden'!AX22)</f>
        <v>0</v>
      </c>
      <c r="AX21" s="230" t="n">
        <f aca="false">IF('Indicator Date hidden'!AY22="x","x",AX$2-'Indicator Date hidden'!AY22)</f>
        <v>0</v>
      </c>
      <c r="AY21" s="230" t="n">
        <f aca="false">IF('Indicator Date hidden'!AZ22="x","x",AY$2-'Indicator Date hidden'!AZ22)</f>
        <v>3</v>
      </c>
      <c r="AZ21" s="230" t="n">
        <f aca="false">IF('Indicator Date hidden'!BA22="x","x",AZ$2-'Indicator Date hidden'!BA22)</f>
        <v>0</v>
      </c>
      <c r="BA21" s="230" t="n">
        <f aca="false">IF('Indicator Date hidden'!BB22="x","x",BA$2-'Indicator Date hidden'!BB22)</f>
        <v>0</v>
      </c>
      <c r="BB21" s="230" t="n">
        <f aca="false">IF('Indicator Date hidden'!BC22="x","x",BB$2-'Indicator Date hidden'!BC22)</f>
        <v>0</v>
      </c>
      <c r="BC21" s="230" t="n">
        <f aca="false">IF('Indicator Date hidden'!BD22="x","x",BC$2-'Indicator Date hidden'!BD22)</f>
        <v>0</v>
      </c>
      <c r="BD21" s="230" t="n">
        <f aca="false">IF('Indicator Date hidden'!BE22="x","x",BD$2-'Indicator Date hidden'!BE22)</f>
        <v>0</v>
      </c>
      <c r="BE21" s="230" t="n">
        <f aca="false">IF('Indicator Date hidden'!BF22="x","x",BE$2-'Indicator Date hidden'!BF22)</f>
        <v>0</v>
      </c>
      <c r="BF21" s="230" t="n">
        <f aca="false">IF('Indicator Date hidden'!BG22="x","x",BF$2-'Indicator Date hidden'!BG22)</f>
        <v>1</v>
      </c>
      <c r="BG21" s="230" t="n">
        <f aca="false">IF('Indicator Date hidden'!BH22="x","x",BG$2-'Indicator Date hidden'!BH22)</f>
        <v>1</v>
      </c>
      <c r="BH21" s="230" t="n">
        <f aca="false">IF('Indicator Date hidden'!BI22="x","x",BH$2-'Indicator Date hidden'!BI22)</f>
        <v>0</v>
      </c>
      <c r="BI21" s="230" t="n">
        <f aca="false">IF('Indicator Date hidden'!BJ22="x","x",BI$2-'Indicator Date hidden'!BJ22)</f>
        <v>0</v>
      </c>
      <c r="BJ21" s="230" t="n">
        <f aca="false">IF('Indicator Date hidden'!BK22="x","x",BJ$2-'Indicator Date hidden'!BK22)</f>
        <v>0</v>
      </c>
      <c r="BK21" s="230" t="n">
        <f aca="false">IF('Indicator Date hidden'!BL22="x","x",BK$2-'Indicator Date hidden'!BL22)</f>
        <v>0</v>
      </c>
      <c r="BL21" s="230" t="n">
        <f aca="false">IF('Indicator Date hidden'!BM22="x","x",BL$2-'Indicator Date hidden'!BM22)</f>
        <v>3</v>
      </c>
      <c r="BM21" s="230" t="n">
        <f aca="false">IF('Indicator Date hidden'!BN22="x","x",BM$2-'Indicator Date hidden'!BN22)</f>
        <v>0</v>
      </c>
      <c r="BN21" s="230" t="n">
        <f aca="false">IF('Indicator Date hidden'!BO22="x","x",BN$2-'Indicator Date hidden'!BO22)</f>
        <v>0</v>
      </c>
      <c r="BO21" s="230" t="n">
        <f aca="false">IF('Indicator Date hidden'!BP22="x","x",BO$2-'Indicator Date hidden'!BP22)</f>
        <v>0</v>
      </c>
      <c r="BP21" s="230" t="n">
        <f aca="false">IF('Indicator Date hidden'!BQ22="x","x",BP$2-'Indicator Date hidden'!BQ22)</f>
        <v>0</v>
      </c>
      <c r="BQ21" s="230" t="n">
        <f aca="false">IF('Indicator Date hidden'!BR22="x","x",BQ$2-'Indicator Date hidden'!BR22)</f>
        <v>0</v>
      </c>
      <c r="BR21" s="230" t="n">
        <f aca="false">IF('Indicator Date hidden'!BS22="x","x",BR$2-'Indicator Date hidden'!BS22)</f>
        <v>1</v>
      </c>
      <c r="BS21" s="230" t="n">
        <f aca="false">IF('Indicator Date hidden'!BT22="x","x",BS$2-'Indicator Date hidden'!BT22)</f>
        <v>0</v>
      </c>
      <c r="BT21" s="230" t="n">
        <f aca="false">IF('Indicator Date hidden'!BU22="x","x",BT$2-'Indicator Date hidden'!BU22)</f>
        <v>0</v>
      </c>
      <c r="BU21" s="230" t="n">
        <f aca="false">IF('Indicator Date hidden'!BV22="x","x",BU$2-'Indicator Date hidden'!BV22)</f>
        <v>0</v>
      </c>
      <c r="BV21" s="230" t="n">
        <f aca="false">IF('Indicator Date hidden'!BW22="x","x",BV$2-'Indicator Date hidden'!BW22)</f>
        <v>0</v>
      </c>
      <c r="BW21" s="230" t="n">
        <f aca="false">IF('Indicator Date hidden'!BX22="x","x",BW$2-'Indicator Date hidden'!BX22)</f>
        <v>0</v>
      </c>
      <c r="BX21" s="0" t="n">
        <f aca="false">SUM(B21:BW21)</f>
        <v>29</v>
      </c>
      <c r="BY21" s="231" t="n">
        <f aca="false">BX21/COUNT(B21:BW21)</f>
        <v>0.402777777777778</v>
      </c>
      <c r="BZ21" s="0" t="n">
        <f aca="false">COUNTIF(B21:BW21,"&gt;0")</f>
        <v>8</v>
      </c>
      <c r="CA21" s="231" t="n">
        <f aca="false">_xlfn.STDEV.P(B21:BW21)</f>
        <v>1.63009647143132</v>
      </c>
      <c r="CB21" s="232" t="n">
        <f aca="false">MEDIAN(B21:BW21)</f>
        <v>0</v>
      </c>
    </row>
    <row r="22" customFormat="false" ht="14.5" hidden="false" customHeight="false" outlineLevel="0" collapsed="false">
      <c r="A22" s="0" t="str">
        <f aca="false">'Indicator Data'!B25</f>
        <v>BOL</v>
      </c>
      <c r="B22" s="230" t="n">
        <f aca="false">IF('Indicator Date hidden'!C23="x","x",B$2-'Indicator Date hidden'!C23)</f>
        <v>0</v>
      </c>
      <c r="C22" s="230" t="n">
        <f aca="false">IF('Indicator Date hidden'!D23="x","x",C$2-'Indicator Date hidden'!D23)</f>
        <v>0</v>
      </c>
      <c r="D22" s="230" t="n">
        <f aca="false">IF('Indicator Date hidden'!E23="x","x",D$2-'Indicator Date hidden'!E23)</f>
        <v>0</v>
      </c>
      <c r="E22" s="230" t="n">
        <f aca="false">IF('Indicator Date hidden'!F23="x","x",E$2-'Indicator Date hidden'!F23)</f>
        <v>0</v>
      </c>
      <c r="F22" s="230" t="n">
        <f aca="false">IF('Indicator Date hidden'!G23="x","x",F$2-'Indicator Date hidden'!G23)</f>
        <v>0</v>
      </c>
      <c r="G22" s="230" t="n">
        <f aca="false">IF('Indicator Date hidden'!H23="x","x",G$2-'Indicator Date hidden'!H23)</f>
        <v>0</v>
      </c>
      <c r="H22" s="230" t="n">
        <f aca="false">IF('Indicator Date hidden'!I23="x","x",H$2-'Indicator Date hidden'!I23)</f>
        <v>0</v>
      </c>
      <c r="I22" s="230" t="n">
        <f aca="false">IF('Indicator Date hidden'!J23="x","x",I$2-'Indicator Date hidden'!J23)</f>
        <v>0</v>
      </c>
      <c r="J22" s="230" t="n">
        <f aca="false">IF('Indicator Date hidden'!K23="x","x",J$2-'Indicator Date hidden'!K23)</f>
        <v>0</v>
      </c>
      <c r="K22" s="230" t="n">
        <f aca="false">IF('Indicator Date hidden'!L23="x","x",K$2-'Indicator Date hidden'!L23)</f>
        <v>0</v>
      </c>
      <c r="L22" s="230" t="n">
        <f aca="false">IF('Indicator Date hidden'!M23="x","x",L$2-'Indicator Date hidden'!M23)</f>
        <v>0</v>
      </c>
      <c r="M22" s="230" t="n">
        <f aca="false">IF('Indicator Date hidden'!N23="x","x",M$2-'Indicator Date hidden'!N23)</f>
        <v>0</v>
      </c>
      <c r="N22" s="230" t="n">
        <f aca="false">IF('Indicator Date hidden'!O23="x","x",N$2-'Indicator Date hidden'!O23)</f>
        <v>0</v>
      </c>
      <c r="O22" s="230" t="n">
        <f aca="false">IF('Indicator Date hidden'!P23="x","x",O$2-'Indicator Date hidden'!P23)</f>
        <v>0</v>
      </c>
      <c r="P22" s="230" t="n">
        <f aca="false">IF('Indicator Date hidden'!Q23="x","x",P$2-'Indicator Date hidden'!Q23)</f>
        <v>0</v>
      </c>
      <c r="Q22" s="230" t="n">
        <f aca="false">IF('Indicator Date hidden'!R23="x","x",Q$2-'Indicator Date hidden'!R23)</f>
        <v>0</v>
      </c>
      <c r="R22" s="230" t="n">
        <f aca="false">IF('Indicator Date hidden'!S23="x","x",R$2-'Indicator Date hidden'!S23)</f>
        <v>0</v>
      </c>
      <c r="S22" s="230" t="n">
        <f aca="false">IF('Indicator Date hidden'!T23="x","x",S$2-'Indicator Date hidden'!T23)</f>
        <v>0</v>
      </c>
      <c r="T22" s="230" t="n">
        <f aca="false">IF('Indicator Date hidden'!U23="x","x",T$2-'Indicator Date hidden'!U23)</f>
        <v>0</v>
      </c>
      <c r="U22" s="230" t="n">
        <f aca="false">IF('Indicator Date hidden'!V23="x","x",U$2-'Indicator Date hidden'!V23)</f>
        <v>0</v>
      </c>
      <c r="V22" s="230" t="n">
        <f aca="false">IF('Indicator Date hidden'!W23="x","x",V$2-'Indicator Date hidden'!W23)</f>
        <v>0</v>
      </c>
      <c r="W22" s="230" t="n">
        <f aca="false">IF('Indicator Date hidden'!X23="x","x",W$2-'Indicator Date hidden'!X23)</f>
        <v>0</v>
      </c>
      <c r="X22" s="230" t="n">
        <f aca="false">IF('Indicator Date hidden'!Y23="x","x",X$2-'Indicator Date hidden'!Y23)</f>
        <v>0</v>
      </c>
      <c r="Y22" s="230" t="n">
        <f aca="false">IF('Indicator Date hidden'!Z23="x","x",Y$2-'Indicator Date hidden'!Z23)</f>
        <v>0</v>
      </c>
      <c r="Z22" s="230" t="n">
        <f aca="false">IF('Indicator Date hidden'!AA23="x","x",Z$2-'Indicator Date hidden'!AA23)</f>
        <v>6</v>
      </c>
      <c r="AA22" s="230" t="n">
        <f aca="false">IF('Indicator Date hidden'!AB23="x","x",AA$2-'Indicator Date hidden'!AB23)</f>
        <v>0</v>
      </c>
      <c r="AB22" s="230" t="n">
        <f aca="false">IF('Indicator Date hidden'!AC23="x","x",AB$2-'Indicator Date hidden'!AC23)</f>
        <v>0</v>
      </c>
      <c r="AC22" s="230" t="n">
        <f aca="false">IF('Indicator Date hidden'!AD23="x","x",AC$2-'Indicator Date hidden'!AD23)</f>
        <v>1</v>
      </c>
      <c r="AD22" s="230" t="n">
        <f aca="false">IF('Indicator Date hidden'!AE23="x","x",AD$2-'Indicator Date hidden'!AE23)</f>
        <v>0</v>
      </c>
      <c r="AE22" s="230" t="n">
        <f aca="false">IF('Indicator Date hidden'!AF23="x","x",AE$2-'Indicator Date hidden'!AF23)</f>
        <v>0</v>
      </c>
      <c r="AF22" s="230" t="n">
        <f aca="false">IF('Indicator Date hidden'!AG23="x","x",AF$2-'Indicator Date hidden'!AG23)</f>
        <v>0</v>
      </c>
      <c r="AG22" s="230" t="n">
        <f aca="false">IF('Indicator Date hidden'!AH23="x","x",AG$2-'Indicator Date hidden'!AH23)</f>
        <v>0</v>
      </c>
      <c r="AH22" s="230" t="n">
        <f aca="false">IF('Indicator Date hidden'!AI23="x","x",AH$2-'Indicator Date hidden'!AI23)</f>
        <v>0</v>
      </c>
      <c r="AI22" s="230" t="n">
        <f aca="false">IF('Indicator Date hidden'!AJ23="x","x",AI$2-'Indicator Date hidden'!AJ23)</f>
        <v>0</v>
      </c>
      <c r="AJ22" s="230" t="n">
        <f aca="false">IF('Indicator Date hidden'!AK23="x","x",AJ$2-'Indicator Date hidden'!AK23)</f>
        <v>0</v>
      </c>
      <c r="AK22" s="230" t="n">
        <f aca="false">IF('Indicator Date hidden'!AL23="x","x",AK$2-'Indicator Date hidden'!AL23)</f>
        <v>3</v>
      </c>
      <c r="AL22" s="230" t="n">
        <f aca="false">IF('Indicator Date hidden'!AM23="x","x",AL$2-'Indicator Date hidden'!AM23)</f>
        <v>0</v>
      </c>
      <c r="AM22" s="230" t="n">
        <f aca="false">IF('Indicator Date hidden'!AN23="x","x",AM$2-'Indicator Date hidden'!AN23)</f>
        <v>0</v>
      </c>
      <c r="AN22" s="230" t="n">
        <f aca="false">IF('Indicator Date hidden'!AO23="x","x",AN$2-'Indicator Date hidden'!AO23)</f>
        <v>0</v>
      </c>
      <c r="AO22" s="230" t="n">
        <f aca="false">IF('Indicator Date hidden'!AP23="x","x",AO$2-'Indicator Date hidden'!AP23)</f>
        <v>0</v>
      </c>
      <c r="AP22" s="230" t="n">
        <f aca="false">IF('Indicator Date hidden'!AQ23="x","x",AP$2-'Indicator Date hidden'!AQ23)</f>
        <v>0</v>
      </c>
      <c r="AQ22" s="230" t="n">
        <f aca="false">IF('Indicator Date hidden'!AR23="x","x",AQ$2-'Indicator Date hidden'!AR23)</f>
        <v>0</v>
      </c>
      <c r="AR22" s="230" t="n">
        <f aca="false">IF('Indicator Date hidden'!AS23="x","x",AR$2-'Indicator Date hidden'!AS23)</f>
        <v>4</v>
      </c>
      <c r="AS22" s="230" t="n">
        <f aca="false">IF('Indicator Date hidden'!AT23="x","x",AS$2-'Indicator Date hidden'!AT23)</f>
        <v>0</v>
      </c>
      <c r="AT22" s="230" t="n">
        <f aca="false">IF('Indicator Date hidden'!AU23="x","x",AT$2-'Indicator Date hidden'!AU23)</f>
        <v>0</v>
      </c>
      <c r="AU22" s="230" t="n">
        <f aca="false">IF('Indicator Date hidden'!AV23="x","x",AU$2-'Indicator Date hidden'!AV23)</f>
        <v>0</v>
      </c>
      <c r="AV22" s="230" t="n">
        <f aca="false">IF('Indicator Date hidden'!AW23="x","x",AV$2-'Indicator Date hidden'!AW23)</f>
        <v>0</v>
      </c>
      <c r="AW22" s="230" t="n">
        <f aca="false">IF('Indicator Date hidden'!AX23="x","x",AW$2-'Indicator Date hidden'!AX23)</f>
        <v>0</v>
      </c>
      <c r="AX22" s="230" t="n">
        <f aca="false">IF('Indicator Date hidden'!AY23="x","x",AX$2-'Indicator Date hidden'!AY23)</f>
        <v>0</v>
      </c>
      <c r="AY22" s="230" t="n">
        <f aca="false">IF('Indicator Date hidden'!AZ23="x","x",AY$2-'Indicator Date hidden'!AZ23)</f>
        <v>0</v>
      </c>
      <c r="AZ22" s="230" t="n">
        <f aca="false">IF('Indicator Date hidden'!BA23="x","x",AZ$2-'Indicator Date hidden'!BA23)</f>
        <v>0</v>
      </c>
      <c r="BA22" s="230" t="n">
        <f aca="false">IF('Indicator Date hidden'!BB23="x","x",BA$2-'Indicator Date hidden'!BB23)</f>
        <v>0</v>
      </c>
      <c r="BB22" s="230" t="n">
        <f aca="false">IF('Indicator Date hidden'!BC23="x","x",BB$2-'Indicator Date hidden'!BC23)</f>
        <v>0</v>
      </c>
      <c r="BC22" s="230" t="n">
        <f aca="false">IF('Indicator Date hidden'!BD23="x","x",BC$2-'Indicator Date hidden'!BD23)</f>
        <v>0</v>
      </c>
      <c r="BD22" s="230" t="n">
        <f aca="false">IF('Indicator Date hidden'!BE23="x","x",BD$2-'Indicator Date hidden'!BE23)</f>
        <v>0</v>
      </c>
      <c r="BE22" s="230" t="n">
        <f aca="false">IF('Indicator Date hidden'!BF23="x","x",BE$2-'Indicator Date hidden'!BF23)</f>
        <v>0</v>
      </c>
      <c r="BF22" s="230" t="n">
        <f aca="false">IF('Indicator Date hidden'!BG23="x","x",BF$2-'Indicator Date hidden'!BG23)</f>
        <v>1</v>
      </c>
      <c r="BG22" s="230" t="n">
        <f aca="false">IF('Indicator Date hidden'!BH23="x","x",BG$2-'Indicator Date hidden'!BH23)</f>
        <v>1</v>
      </c>
      <c r="BH22" s="230" t="n">
        <f aca="false">IF('Indicator Date hidden'!BI23="x","x",BH$2-'Indicator Date hidden'!BI23)</f>
        <v>2</v>
      </c>
      <c r="BI22" s="230" t="n">
        <f aca="false">IF('Indicator Date hidden'!BJ23="x","x",BI$2-'Indicator Date hidden'!BJ23)</f>
        <v>0</v>
      </c>
      <c r="BJ22" s="230" t="n">
        <f aca="false">IF('Indicator Date hidden'!BK23="x","x",BJ$2-'Indicator Date hidden'!BK23)</f>
        <v>0</v>
      </c>
      <c r="BK22" s="230" t="n">
        <f aca="false">IF('Indicator Date hidden'!BL23="x","x",BK$2-'Indicator Date hidden'!BL23)</f>
        <v>0</v>
      </c>
      <c r="BL22" s="230" t="n">
        <f aca="false">IF('Indicator Date hidden'!BM23="x","x",BL$2-'Indicator Date hidden'!BM23)</f>
        <v>0</v>
      </c>
      <c r="BM22" s="230" t="n">
        <f aca="false">IF('Indicator Date hidden'!BN23="x","x",BM$2-'Indicator Date hidden'!BN23)</f>
        <v>0</v>
      </c>
      <c r="BN22" s="230" t="n">
        <f aca="false">IF('Indicator Date hidden'!BO23="x","x",BN$2-'Indicator Date hidden'!BO23)</f>
        <v>0</v>
      </c>
      <c r="BO22" s="230" t="n">
        <f aca="false">IF('Indicator Date hidden'!BP23="x","x",BO$2-'Indicator Date hidden'!BP23)</f>
        <v>0</v>
      </c>
      <c r="BP22" s="230" t="n">
        <f aca="false">IF('Indicator Date hidden'!BQ23="x","x",BP$2-'Indicator Date hidden'!BQ23)</f>
        <v>0</v>
      </c>
      <c r="BQ22" s="230" t="n">
        <f aca="false">IF('Indicator Date hidden'!BR23="x","x",BQ$2-'Indicator Date hidden'!BR23)</f>
        <v>0</v>
      </c>
      <c r="BR22" s="230" t="n">
        <f aca="false">IF('Indicator Date hidden'!BS23="x","x",BR$2-'Indicator Date hidden'!BS23)</f>
        <v>2</v>
      </c>
      <c r="BS22" s="230" t="n">
        <f aca="false">IF('Indicator Date hidden'!BT23="x","x",BS$2-'Indicator Date hidden'!BT23)</f>
        <v>0</v>
      </c>
      <c r="BT22" s="230" t="n">
        <f aca="false">IF('Indicator Date hidden'!BU23="x","x",BT$2-'Indicator Date hidden'!BU23)</f>
        <v>0</v>
      </c>
      <c r="BU22" s="230" t="n">
        <f aca="false">IF('Indicator Date hidden'!BV23="x","x",BU$2-'Indicator Date hidden'!BV23)</f>
        <v>0</v>
      </c>
      <c r="BV22" s="230" t="n">
        <f aca="false">IF('Indicator Date hidden'!BW23="x","x",BV$2-'Indicator Date hidden'!BW23)</f>
        <v>0</v>
      </c>
      <c r="BW22" s="230" t="n">
        <f aca="false">IF('Indicator Date hidden'!BX23="x","x",BW$2-'Indicator Date hidden'!BX23)</f>
        <v>0</v>
      </c>
      <c r="BX22" s="0" t="n">
        <f aca="false">SUM(B22:BW22)</f>
        <v>20</v>
      </c>
      <c r="BY22" s="231" t="n">
        <f aca="false">BX22/COUNT(B22:BW22)</f>
        <v>0.27027027027027</v>
      </c>
      <c r="BZ22" s="0" t="n">
        <f aca="false">COUNTIF(B22:BW22,"&gt;0")</f>
        <v>8</v>
      </c>
      <c r="CA22" s="231" t="n">
        <f aca="false">_xlfn.STDEV.P(B22:BW22)</f>
        <v>0.948644798636987</v>
      </c>
      <c r="CB22" s="232" t="n">
        <f aca="false">MEDIAN(B22:BW22)</f>
        <v>0</v>
      </c>
    </row>
    <row r="23" customFormat="false" ht="14.5" hidden="false" customHeight="false" outlineLevel="0" collapsed="false">
      <c r="A23" s="0" t="str">
        <f aca="false">'Indicator Data'!B26</f>
        <v>BIH</v>
      </c>
      <c r="B23" s="230" t="n">
        <f aca="false">IF('Indicator Date hidden'!C24="x","x",B$2-'Indicator Date hidden'!C24)</f>
        <v>0</v>
      </c>
      <c r="C23" s="230" t="n">
        <f aca="false">IF('Indicator Date hidden'!D24="x","x",C$2-'Indicator Date hidden'!D24)</f>
        <v>0</v>
      </c>
      <c r="D23" s="230" t="n">
        <f aca="false">IF('Indicator Date hidden'!E24="x","x",D$2-'Indicator Date hidden'!E24)</f>
        <v>0</v>
      </c>
      <c r="E23" s="230" t="n">
        <f aca="false">IF('Indicator Date hidden'!F24="x","x",E$2-'Indicator Date hidden'!F24)</f>
        <v>0</v>
      </c>
      <c r="F23" s="230" t="n">
        <f aca="false">IF('Indicator Date hidden'!G24="x","x",F$2-'Indicator Date hidden'!G24)</f>
        <v>0</v>
      </c>
      <c r="G23" s="230" t="n">
        <f aca="false">IF('Indicator Date hidden'!H24="x","x",G$2-'Indicator Date hidden'!H24)</f>
        <v>0</v>
      </c>
      <c r="H23" s="230" t="n">
        <f aca="false">IF('Indicator Date hidden'!I24="x","x",H$2-'Indicator Date hidden'!I24)</f>
        <v>0</v>
      </c>
      <c r="I23" s="230" t="n">
        <f aca="false">IF('Indicator Date hidden'!J24="x","x",I$2-'Indicator Date hidden'!J24)</f>
        <v>0</v>
      </c>
      <c r="J23" s="230" t="n">
        <f aca="false">IF('Indicator Date hidden'!K24="x","x",J$2-'Indicator Date hidden'!K24)</f>
        <v>0</v>
      </c>
      <c r="K23" s="230" t="n">
        <f aca="false">IF('Indicator Date hidden'!L24="x","x",K$2-'Indicator Date hidden'!L24)</f>
        <v>0</v>
      </c>
      <c r="L23" s="230" t="n">
        <f aca="false">IF('Indicator Date hidden'!M24="x","x",L$2-'Indicator Date hidden'!M24)</f>
        <v>0</v>
      </c>
      <c r="M23" s="230" t="n">
        <f aca="false">IF('Indicator Date hidden'!N24="x","x",M$2-'Indicator Date hidden'!N24)</f>
        <v>0</v>
      </c>
      <c r="N23" s="230" t="n">
        <f aca="false">IF('Indicator Date hidden'!O24="x","x",N$2-'Indicator Date hidden'!O24)</f>
        <v>0</v>
      </c>
      <c r="O23" s="230" t="n">
        <f aca="false">IF('Indicator Date hidden'!P24="x","x",O$2-'Indicator Date hidden'!P24)</f>
        <v>0</v>
      </c>
      <c r="P23" s="230" t="n">
        <f aca="false">IF('Indicator Date hidden'!Q24="x","x",P$2-'Indicator Date hidden'!Q24)</f>
        <v>0</v>
      </c>
      <c r="Q23" s="230" t="n">
        <f aca="false">IF('Indicator Date hidden'!R24="x","x",Q$2-'Indicator Date hidden'!R24)</f>
        <v>0</v>
      </c>
      <c r="R23" s="230" t="n">
        <f aca="false">IF('Indicator Date hidden'!S24="x","x",R$2-'Indicator Date hidden'!S24)</f>
        <v>0</v>
      </c>
      <c r="S23" s="230" t="n">
        <f aca="false">IF('Indicator Date hidden'!T24="x","x",S$2-'Indicator Date hidden'!T24)</f>
        <v>0</v>
      </c>
      <c r="T23" s="230" t="n">
        <f aca="false">IF('Indicator Date hidden'!U24="x","x",T$2-'Indicator Date hidden'!U24)</f>
        <v>0</v>
      </c>
      <c r="U23" s="230" t="n">
        <f aca="false">IF('Indicator Date hidden'!V24="x","x",U$2-'Indicator Date hidden'!V24)</f>
        <v>0</v>
      </c>
      <c r="V23" s="230" t="n">
        <f aca="false">IF('Indicator Date hidden'!W24="x","x",V$2-'Indicator Date hidden'!W24)</f>
        <v>0</v>
      </c>
      <c r="W23" s="230" t="n">
        <f aca="false">IF('Indicator Date hidden'!X24="x","x",W$2-'Indicator Date hidden'!X24)</f>
        <v>0</v>
      </c>
      <c r="X23" s="230" t="n">
        <f aca="false">IF('Indicator Date hidden'!Y24="x","x",X$2-'Indicator Date hidden'!Y24)</f>
        <v>0</v>
      </c>
      <c r="Y23" s="230" t="n">
        <f aca="false">IF('Indicator Date hidden'!Z24="x","x",Y$2-'Indicator Date hidden'!Z24)</f>
        <v>0</v>
      </c>
      <c r="Z23" s="230" t="str">
        <f aca="false">IF('Indicator Date hidden'!AA24="x","x",Z$2-'Indicator Date hidden'!AA24)</f>
        <v>x</v>
      </c>
      <c r="AA23" s="230" t="n">
        <f aca="false">IF('Indicator Date hidden'!AB24="x","x",AA$2-'Indicator Date hidden'!AB24)</f>
        <v>2</v>
      </c>
      <c r="AB23" s="230" t="n">
        <f aca="false">IF('Indicator Date hidden'!AC24="x","x",AB$2-'Indicator Date hidden'!AC24)</f>
        <v>4</v>
      </c>
      <c r="AC23" s="230" t="n">
        <f aca="false">IF('Indicator Date hidden'!AD24="x","x",AC$2-'Indicator Date hidden'!AD24)</f>
        <v>1</v>
      </c>
      <c r="AD23" s="230" t="n">
        <f aca="false">IF('Indicator Date hidden'!AE24="x","x",AD$2-'Indicator Date hidden'!AE24)</f>
        <v>1</v>
      </c>
      <c r="AE23" s="230" t="n">
        <f aca="false">IF('Indicator Date hidden'!AF24="x","x",AE$2-'Indicator Date hidden'!AF24)</f>
        <v>0</v>
      </c>
      <c r="AF23" s="230" t="n">
        <f aca="false">IF('Indicator Date hidden'!AG24="x","x",AF$2-'Indicator Date hidden'!AG24)</f>
        <v>0</v>
      </c>
      <c r="AG23" s="230" t="n">
        <f aca="false">IF('Indicator Date hidden'!AH24="x","x",AG$2-'Indicator Date hidden'!AH24)</f>
        <v>0</v>
      </c>
      <c r="AH23" s="230" t="n">
        <f aca="false">IF('Indicator Date hidden'!AI24="x","x",AH$2-'Indicator Date hidden'!AI24)</f>
        <v>0</v>
      </c>
      <c r="AI23" s="230" t="n">
        <f aca="false">IF('Indicator Date hidden'!AJ24="x","x",AI$2-'Indicator Date hidden'!AJ24)</f>
        <v>0</v>
      </c>
      <c r="AJ23" s="230" t="n">
        <f aca="false">IF('Indicator Date hidden'!AK24="x","x",AJ$2-'Indicator Date hidden'!AK24)</f>
        <v>0</v>
      </c>
      <c r="AK23" s="230" t="n">
        <f aca="false">IF('Indicator Date hidden'!AL24="x","x",AK$2-'Indicator Date hidden'!AL24)</f>
        <v>7</v>
      </c>
      <c r="AL23" s="230" t="n">
        <f aca="false">IF('Indicator Date hidden'!AM24="x","x",AL$2-'Indicator Date hidden'!AM24)</f>
        <v>0</v>
      </c>
      <c r="AM23" s="230" t="n">
        <f aca="false">IF('Indicator Date hidden'!AN24="x","x",AM$2-'Indicator Date hidden'!AN24)</f>
        <v>0</v>
      </c>
      <c r="AN23" s="230" t="n">
        <f aca="false">IF('Indicator Date hidden'!AO24="x","x",AN$2-'Indicator Date hidden'!AO24)</f>
        <v>0</v>
      </c>
      <c r="AO23" s="230" t="n">
        <f aca="false">IF('Indicator Date hidden'!AP24="x","x",AO$2-'Indicator Date hidden'!AP24)</f>
        <v>0</v>
      </c>
      <c r="AP23" s="230" t="n">
        <f aca="false">IF('Indicator Date hidden'!AQ24="x","x",AP$2-'Indicator Date hidden'!AQ24)</f>
        <v>0</v>
      </c>
      <c r="AQ23" s="230" t="n">
        <f aca="false">IF('Indicator Date hidden'!AR24="x","x",AQ$2-'Indicator Date hidden'!AR24)</f>
        <v>0</v>
      </c>
      <c r="AR23" s="230" t="n">
        <f aca="false">IF('Indicator Date hidden'!AS24="x","x",AR$2-'Indicator Date hidden'!AS24)</f>
        <v>8</v>
      </c>
      <c r="AS23" s="230" t="n">
        <f aca="false">IF('Indicator Date hidden'!AT24="x","x",AS$2-'Indicator Date hidden'!AT24)</f>
        <v>0</v>
      </c>
      <c r="AT23" s="230" t="str">
        <f aca="false">IF('Indicator Date hidden'!AU24="x","x",AT$2-'Indicator Date hidden'!AU24)</f>
        <v>x</v>
      </c>
      <c r="AU23" s="230" t="str">
        <f aca="false">IF('Indicator Date hidden'!AV24="x","x",AU$2-'Indicator Date hidden'!AV24)</f>
        <v>x</v>
      </c>
      <c r="AV23" s="230" t="str">
        <f aca="false">IF('Indicator Date hidden'!AW24="x","x",AV$2-'Indicator Date hidden'!AW24)</f>
        <v>x</v>
      </c>
      <c r="AW23" s="230" t="n">
        <f aca="false">IF('Indicator Date hidden'!AX24="x","x",AW$2-'Indicator Date hidden'!AX24)</f>
        <v>0</v>
      </c>
      <c r="AX23" s="230" t="n">
        <f aca="false">IF('Indicator Date hidden'!AY24="x","x",AX$2-'Indicator Date hidden'!AY24)</f>
        <v>0</v>
      </c>
      <c r="AY23" s="230" t="n">
        <f aca="false">IF('Indicator Date hidden'!AZ24="x","x",AY$2-'Indicator Date hidden'!AZ24)</f>
        <v>9</v>
      </c>
      <c r="AZ23" s="230" t="n">
        <f aca="false">IF('Indicator Date hidden'!BA24="x","x",AZ$2-'Indicator Date hidden'!BA24)</f>
        <v>0</v>
      </c>
      <c r="BA23" s="230" t="n">
        <f aca="false">IF('Indicator Date hidden'!BB24="x","x",BA$2-'Indicator Date hidden'!BB24)</f>
        <v>0</v>
      </c>
      <c r="BB23" s="230" t="n">
        <f aca="false">IF('Indicator Date hidden'!BC24="x","x",BB$2-'Indicator Date hidden'!BC24)</f>
        <v>0</v>
      </c>
      <c r="BC23" s="230" t="n">
        <f aca="false">IF('Indicator Date hidden'!BD24="x","x",BC$2-'Indicator Date hidden'!BD24)</f>
        <v>0</v>
      </c>
      <c r="BD23" s="230" t="n">
        <f aca="false">IF('Indicator Date hidden'!BE24="x","x",BD$2-'Indicator Date hidden'!BE24)</f>
        <v>0</v>
      </c>
      <c r="BE23" s="230" t="n">
        <f aca="false">IF('Indicator Date hidden'!BF24="x","x",BE$2-'Indicator Date hidden'!BF24)</f>
        <v>0</v>
      </c>
      <c r="BF23" s="230" t="n">
        <f aca="false">IF('Indicator Date hidden'!BG24="x","x",BF$2-'Indicator Date hidden'!BG24)</f>
        <v>1</v>
      </c>
      <c r="BG23" s="230" t="n">
        <f aca="false">IF('Indicator Date hidden'!BH24="x","x",BG$2-'Indicator Date hidden'!BH24)</f>
        <v>1</v>
      </c>
      <c r="BH23" s="230" t="str">
        <f aca="false">IF('Indicator Date hidden'!BI24="x","x",BH$2-'Indicator Date hidden'!BI24)</f>
        <v>x</v>
      </c>
      <c r="BI23" s="230" t="n">
        <f aca="false">IF('Indicator Date hidden'!BJ24="x","x",BI$2-'Indicator Date hidden'!BJ24)</f>
        <v>0</v>
      </c>
      <c r="BJ23" s="230" t="n">
        <f aca="false">IF('Indicator Date hidden'!BK24="x","x",BJ$2-'Indicator Date hidden'!BK24)</f>
        <v>0</v>
      </c>
      <c r="BK23" s="230" t="n">
        <f aca="false">IF('Indicator Date hidden'!BL24="x","x",BK$2-'Indicator Date hidden'!BL24)</f>
        <v>0</v>
      </c>
      <c r="BL23" s="230" t="n">
        <f aca="false">IF('Indicator Date hidden'!BM24="x","x",BL$2-'Indicator Date hidden'!BM24)</f>
        <v>7</v>
      </c>
      <c r="BM23" s="230" t="n">
        <f aca="false">IF('Indicator Date hidden'!BN24="x","x",BM$2-'Indicator Date hidden'!BN24)</f>
        <v>0</v>
      </c>
      <c r="BN23" s="230" t="n">
        <f aca="false">IF('Indicator Date hidden'!BO24="x","x",BN$2-'Indicator Date hidden'!BO24)</f>
        <v>0</v>
      </c>
      <c r="BO23" s="230" t="n">
        <f aca="false">IF('Indicator Date hidden'!BP24="x","x",BO$2-'Indicator Date hidden'!BP24)</f>
        <v>0</v>
      </c>
      <c r="BP23" s="230" t="n">
        <f aca="false">IF('Indicator Date hidden'!BQ24="x","x",BP$2-'Indicator Date hidden'!BQ24)</f>
        <v>2</v>
      </c>
      <c r="BQ23" s="230" t="n">
        <f aca="false">IF('Indicator Date hidden'!BR24="x","x",BQ$2-'Indicator Date hidden'!BR24)</f>
        <v>2</v>
      </c>
      <c r="BR23" s="230" t="n">
        <f aca="false">IF('Indicator Date hidden'!BS24="x","x",BR$2-'Indicator Date hidden'!BS24)</f>
        <v>5</v>
      </c>
      <c r="BS23" s="230" t="n">
        <f aca="false">IF('Indicator Date hidden'!BT24="x","x",BS$2-'Indicator Date hidden'!BT24)</f>
        <v>1</v>
      </c>
      <c r="BT23" s="230" t="n">
        <f aca="false">IF('Indicator Date hidden'!BU24="x","x",BT$2-'Indicator Date hidden'!BU24)</f>
        <v>1</v>
      </c>
      <c r="BU23" s="230" t="str">
        <f aca="false">IF('Indicator Date hidden'!BV24="x","x",BU$2-'Indicator Date hidden'!BV24)</f>
        <v>x</v>
      </c>
      <c r="BV23" s="230" t="n">
        <f aca="false">IF('Indicator Date hidden'!BW24="x","x",BV$2-'Indicator Date hidden'!BW24)</f>
        <v>0</v>
      </c>
      <c r="BW23" s="230" t="n">
        <f aca="false">IF('Indicator Date hidden'!BX24="x","x",BW$2-'Indicator Date hidden'!BX24)</f>
        <v>0</v>
      </c>
      <c r="BX23" s="0" t="n">
        <f aca="false">SUM(B23:BW23)</f>
        <v>52</v>
      </c>
      <c r="BY23" s="231" t="n">
        <f aca="false">BX23/COUNT(B23:BW23)</f>
        <v>0.764705882352941</v>
      </c>
      <c r="BZ23" s="0" t="n">
        <f aca="false">COUNTIF(B23:BW23,"&gt;0")</f>
        <v>15</v>
      </c>
      <c r="CA23" s="231" t="n">
        <f aca="false">_xlfn.STDEV.P(B23:BW23)</f>
        <v>1.96377223324984</v>
      </c>
      <c r="CB23" s="232" t="n">
        <f aca="false">MEDIAN(B23:BW23)</f>
        <v>0</v>
      </c>
    </row>
    <row r="24" customFormat="false" ht="14.5" hidden="false" customHeight="false" outlineLevel="0" collapsed="false">
      <c r="A24" s="0" t="str">
        <f aca="false">'Indicator Data'!B27</f>
        <v>BWA</v>
      </c>
      <c r="B24" s="230" t="n">
        <f aca="false">IF('Indicator Date hidden'!C25="x","x",B$2-'Indicator Date hidden'!C25)</f>
        <v>0</v>
      </c>
      <c r="C24" s="230" t="n">
        <f aca="false">IF('Indicator Date hidden'!D25="x","x",C$2-'Indicator Date hidden'!D25)</f>
        <v>0</v>
      </c>
      <c r="D24" s="230" t="n">
        <f aca="false">IF('Indicator Date hidden'!E25="x","x",D$2-'Indicator Date hidden'!E25)</f>
        <v>0</v>
      </c>
      <c r="E24" s="230" t="n">
        <f aca="false">IF('Indicator Date hidden'!F25="x","x",E$2-'Indicator Date hidden'!F25)</f>
        <v>0</v>
      </c>
      <c r="F24" s="230" t="n">
        <f aca="false">IF('Indicator Date hidden'!G25="x","x",F$2-'Indicator Date hidden'!G25)</f>
        <v>0</v>
      </c>
      <c r="G24" s="230" t="n">
        <f aca="false">IF('Indicator Date hidden'!H25="x","x",G$2-'Indicator Date hidden'!H25)</f>
        <v>0</v>
      </c>
      <c r="H24" s="230" t="n">
        <f aca="false">IF('Indicator Date hidden'!I25="x","x",H$2-'Indicator Date hidden'!I25)</f>
        <v>0</v>
      </c>
      <c r="I24" s="230" t="n">
        <f aca="false">IF('Indicator Date hidden'!J25="x","x",I$2-'Indicator Date hidden'!J25)</f>
        <v>0</v>
      </c>
      <c r="J24" s="230" t="n">
        <f aca="false">IF('Indicator Date hidden'!K25="x","x",J$2-'Indicator Date hidden'!K25)</f>
        <v>0</v>
      </c>
      <c r="K24" s="230" t="n">
        <f aca="false">IF('Indicator Date hidden'!L25="x","x",K$2-'Indicator Date hidden'!L25)</f>
        <v>0</v>
      </c>
      <c r="L24" s="230" t="n">
        <f aca="false">IF('Indicator Date hidden'!M25="x","x",L$2-'Indicator Date hidden'!M25)</f>
        <v>0</v>
      </c>
      <c r="M24" s="230" t="n">
        <f aca="false">IF('Indicator Date hidden'!N25="x","x",M$2-'Indicator Date hidden'!N25)</f>
        <v>0</v>
      </c>
      <c r="N24" s="230" t="n">
        <f aca="false">IF('Indicator Date hidden'!O25="x","x",N$2-'Indicator Date hidden'!O25)</f>
        <v>0</v>
      </c>
      <c r="O24" s="230" t="n">
        <f aca="false">IF('Indicator Date hidden'!P25="x","x",O$2-'Indicator Date hidden'!P25)</f>
        <v>0</v>
      </c>
      <c r="P24" s="230" t="n">
        <f aca="false">IF('Indicator Date hidden'!Q25="x","x",P$2-'Indicator Date hidden'!Q25)</f>
        <v>0</v>
      </c>
      <c r="Q24" s="230" t="n">
        <f aca="false">IF('Indicator Date hidden'!R25="x","x",Q$2-'Indicator Date hidden'!R25)</f>
        <v>0</v>
      </c>
      <c r="R24" s="230" t="n">
        <f aca="false">IF('Indicator Date hidden'!S25="x","x",R$2-'Indicator Date hidden'!S25)</f>
        <v>0</v>
      </c>
      <c r="S24" s="230" t="n">
        <f aca="false">IF('Indicator Date hidden'!T25="x","x",S$2-'Indicator Date hidden'!T25)</f>
        <v>0</v>
      </c>
      <c r="T24" s="230" t="n">
        <f aca="false">IF('Indicator Date hidden'!U25="x","x",T$2-'Indicator Date hidden'!U25)</f>
        <v>0</v>
      </c>
      <c r="U24" s="230" t="n">
        <f aca="false">IF('Indicator Date hidden'!V25="x","x",U$2-'Indicator Date hidden'!V25)</f>
        <v>0</v>
      </c>
      <c r="V24" s="230" t="n">
        <f aca="false">IF('Indicator Date hidden'!W25="x","x",V$2-'Indicator Date hidden'!W25)</f>
        <v>0</v>
      </c>
      <c r="W24" s="230" t="n">
        <f aca="false">IF('Indicator Date hidden'!X25="x","x",W$2-'Indicator Date hidden'!X25)</f>
        <v>0</v>
      </c>
      <c r="X24" s="230" t="n">
        <f aca="false">IF('Indicator Date hidden'!Y25="x","x",X$2-'Indicator Date hidden'!Y25)</f>
        <v>0</v>
      </c>
      <c r="Y24" s="230" t="n">
        <f aca="false">IF('Indicator Date hidden'!Z25="x","x",Y$2-'Indicator Date hidden'!Z25)</f>
        <v>0</v>
      </c>
      <c r="Z24" s="230" t="n">
        <f aca="false">IF('Indicator Date hidden'!AA25="x","x",Z$2-'Indicator Date hidden'!AA25)</f>
        <v>7</v>
      </c>
      <c r="AA24" s="230" t="n">
        <f aca="false">IF('Indicator Date hidden'!AB25="x","x",AA$2-'Indicator Date hidden'!AB25)</f>
        <v>0</v>
      </c>
      <c r="AB24" s="230" t="str">
        <f aca="false">IF('Indicator Date hidden'!AC25="x","x",AB$2-'Indicator Date hidden'!AC25)</f>
        <v>x</v>
      </c>
      <c r="AC24" s="230" t="n">
        <f aca="false">IF('Indicator Date hidden'!AD25="x","x",AC$2-'Indicator Date hidden'!AD25)</f>
        <v>1</v>
      </c>
      <c r="AD24" s="230" t="n">
        <f aca="false">IF('Indicator Date hidden'!AE25="x","x",AD$2-'Indicator Date hidden'!AE25)</f>
        <v>0</v>
      </c>
      <c r="AE24" s="230" t="str">
        <f aca="false">IF('Indicator Date hidden'!AF25="x","x",AE$2-'Indicator Date hidden'!AF25)</f>
        <v>x</v>
      </c>
      <c r="AF24" s="230" t="n">
        <f aca="false">IF('Indicator Date hidden'!AG25="x","x",AF$2-'Indicator Date hidden'!AG25)</f>
        <v>0</v>
      </c>
      <c r="AG24" s="230" t="n">
        <f aca="false">IF('Indicator Date hidden'!AH25="x","x",AG$2-'Indicator Date hidden'!AH25)</f>
        <v>0</v>
      </c>
      <c r="AH24" s="230" t="n">
        <f aca="false">IF('Indicator Date hidden'!AI25="x","x",AH$2-'Indicator Date hidden'!AI25)</f>
        <v>0</v>
      </c>
      <c r="AI24" s="230" t="n">
        <f aca="false">IF('Indicator Date hidden'!AJ25="x","x",AI$2-'Indicator Date hidden'!AJ25)</f>
        <v>0</v>
      </c>
      <c r="AJ24" s="230" t="n">
        <f aca="false">IF('Indicator Date hidden'!AK25="x","x",AJ$2-'Indicator Date hidden'!AK25)</f>
        <v>0</v>
      </c>
      <c r="AK24" s="230" t="n">
        <f aca="false">IF('Indicator Date hidden'!AL25="x","x",AK$2-'Indicator Date hidden'!AL25)</f>
        <v>3</v>
      </c>
      <c r="AL24" s="230" t="n">
        <f aca="false">IF('Indicator Date hidden'!AM25="x","x",AL$2-'Indicator Date hidden'!AM25)</f>
        <v>0</v>
      </c>
      <c r="AM24" s="230" t="n">
        <f aca="false">IF('Indicator Date hidden'!AN25="x","x",AM$2-'Indicator Date hidden'!AN25)</f>
        <v>0</v>
      </c>
      <c r="AN24" s="230" t="n">
        <f aca="false">IF('Indicator Date hidden'!AO25="x","x",AN$2-'Indicator Date hidden'!AO25)</f>
        <v>0</v>
      </c>
      <c r="AO24" s="230" t="n">
        <f aca="false">IF('Indicator Date hidden'!AP25="x","x",AO$2-'Indicator Date hidden'!AP25)</f>
        <v>0</v>
      </c>
      <c r="AP24" s="230" t="n">
        <f aca="false">IF('Indicator Date hidden'!AQ25="x","x",AP$2-'Indicator Date hidden'!AQ25)</f>
        <v>0</v>
      </c>
      <c r="AQ24" s="230" t="n">
        <f aca="false">IF('Indicator Date hidden'!AR25="x","x",AQ$2-'Indicator Date hidden'!AR25)</f>
        <v>0</v>
      </c>
      <c r="AR24" s="230" t="str">
        <f aca="false">IF('Indicator Date hidden'!AS25="x","x",AR$2-'Indicator Date hidden'!AS25)</f>
        <v>x</v>
      </c>
      <c r="AS24" s="230" t="n">
        <f aca="false">IF('Indicator Date hidden'!AT25="x","x",AS$2-'Indicator Date hidden'!AT25)</f>
        <v>0</v>
      </c>
      <c r="AT24" s="230" t="n">
        <f aca="false">IF('Indicator Date hidden'!AU25="x","x",AT$2-'Indicator Date hidden'!AU25)</f>
        <v>0</v>
      </c>
      <c r="AU24" s="230" t="n">
        <f aca="false">IF('Indicator Date hidden'!AV25="x","x",AU$2-'Indicator Date hidden'!AV25)</f>
        <v>0</v>
      </c>
      <c r="AV24" s="230" t="n">
        <f aca="false">IF('Indicator Date hidden'!AW25="x","x",AV$2-'Indicator Date hidden'!AW25)</f>
        <v>0</v>
      </c>
      <c r="AW24" s="230" t="n">
        <f aca="false">IF('Indicator Date hidden'!AX25="x","x",AW$2-'Indicator Date hidden'!AX25)</f>
        <v>0</v>
      </c>
      <c r="AX24" s="230" t="n">
        <f aca="false">IF('Indicator Date hidden'!AY25="x","x",AX$2-'Indicator Date hidden'!AY25)</f>
        <v>0</v>
      </c>
      <c r="AY24" s="230" t="n">
        <f aca="false">IF('Indicator Date hidden'!AZ25="x","x",AY$2-'Indicator Date hidden'!AZ25)</f>
        <v>5</v>
      </c>
      <c r="AZ24" s="230" t="n">
        <f aca="false">IF('Indicator Date hidden'!BA25="x","x",AZ$2-'Indicator Date hidden'!BA25)</f>
        <v>0</v>
      </c>
      <c r="BA24" s="230" t="n">
        <f aca="false">IF('Indicator Date hidden'!BB25="x","x",BA$2-'Indicator Date hidden'!BB25)</f>
        <v>0</v>
      </c>
      <c r="BB24" s="230" t="n">
        <f aca="false">IF('Indicator Date hidden'!BC25="x","x",BB$2-'Indicator Date hidden'!BC25)</f>
        <v>0</v>
      </c>
      <c r="BC24" s="230" t="n">
        <f aca="false">IF('Indicator Date hidden'!BD25="x","x",BC$2-'Indicator Date hidden'!BD25)</f>
        <v>0</v>
      </c>
      <c r="BD24" s="230" t="n">
        <f aca="false">IF('Indicator Date hidden'!BE25="x","x",BD$2-'Indicator Date hidden'!BE25)</f>
        <v>0</v>
      </c>
      <c r="BE24" s="230" t="n">
        <f aca="false">IF('Indicator Date hidden'!BF25="x","x",BE$2-'Indicator Date hidden'!BF25)</f>
        <v>0</v>
      </c>
      <c r="BF24" s="230" t="n">
        <f aca="false">IF('Indicator Date hidden'!BG25="x","x",BF$2-'Indicator Date hidden'!BG25)</f>
        <v>1</v>
      </c>
      <c r="BG24" s="230" t="n">
        <f aca="false">IF('Indicator Date hidden'!BH25="x","x",BG$2-'Indicator Date hidden'!BH25)</f>
        <v>1</v>
      </c>
      <c r="BH24" s="230" t="n">
        <f aca="false">IF('Indicator Date hidden'!BI25="x","x",BH$2-'Indicator Date hidden'!BI25)</f>
        <v>0</v>
      </c>
      <c r="BI24" s="230" t="n">
        <f aca="false">IF('Indicator Date hidden'!BJ25="x","x",BI$2-'Indicator Date hidden'!BJ25)</f>
        <v>0</v>
      </c>
      <c r="BJ24" s="230" t="n">
        <f aca="false">IF('Indicator Date hidden'!BK25="x","x",BJ$2-'Indicator Date hidden'!BK25)</f>
        <v>0</v>
      </c>
      <c r="BK24" s="230" t="n">
        <f aca="false">IF('Indicator Date hidden'!BL25="x","x",BK$2-'Indicator Date hidden'!BL25)</f>
        <v>0</v>
      </c>
      <c r="BL24" s="230" t="n">
        <f aca="false">IF('Indicator Date hidden'!BM25="x","x",BL$2-'Indicator Date hidden'!BM25)</f>
        <v>7</v>
      </c>
      <c r="BM24" s="230" t="n">
        <f aca="false">IF('Indicator Date hidden'!BN25="x","x",BM$2-'Indicator Date hidden'!BN25)</f>
        <v>0</v>
      </c>
      <c r="BN24" s="230" t="n">
        <f aca="false">IF('Indicator Date hidden'!BO25="x","x",BN$2-'Indicator Date hidden'!BO25)</f>
        <v>0</v>
      </c>
      <c r="BO24" s="230" t="n">
        <f aca="false">IF('Indicator Date hidden'!BP25="x","x",BO$2-'Indicator Date hidden'!BP25)</f>
        <v>0</v>
      </c>
      <c r="BP24" s="230" t="n">
        <f aca="false">IF('Indicator Date hidden'!BQ25="x","x",BP$2-'Indicator Date hidden'!BQ25)</f>
        <v>0</v>
      </c>
      <c r="BQ24" s="230" t="n">
        <f aca="false">IF('Indicator Date hidden'!BR25="x","x",BQ$2-'Indicator Date hidden'!BR25)</f>
        <v>0</v>
      </c>
      <c r="BR24" s="230" t="n">
        <f aca="false">IF('Indicator Date hidden'!BS25="x","x",BR$2-'Indicator Date hidden'!BS25)</f>
        <v>2</v>
      </c>
      <c r="BS24" s="230" t="n">
        <f aca="false">IF('Indicator Date hidden'!BT25="x","x",BS$2-'Indicator Date hidden'!BT25)</f>
        <v>0</v>
      </c>
      <c r="BT24" s="230" t="n">
        <f aca="false">IF('Indicator Date hidden'!BU25="x","x",BT$2-'Indicator Date hidden'!BU25)</f>
        <v>0</v>
      </c>
      <c r="BU24" s="230" t="n">
        <f aca="false">IF('Indicator Date hidden'!BV25="x","x",BU$2-'Indicator Date hidden'!BV25)</f>
        <v>0</v>
      </c>
      <c r="BV24" s="230" t="n">
        <f aca="false">IF('Indicator Date hidden'!BW25="x","x",BV$2-'Indicator Date hidden'!BW25)</f>
        <v>0</v>
      </c>
      <c r="BW24" s="230" t="n">
        <f aca="false">IF('Indicator Date hidden'!BX25="x","x",BW$2-'Indicator Date hidden'!BX25)</f>
        <v>0</v>
      </c>
      <c r="BX24" s="0" t="n">
        <f aca="false">SUM(B24:BW24)</f>
        <v>27</v>
      </c>
      <c r="BY24" s="231" t="n">
        <f aca="false">BX24/COUNT(B24:BW24)</f>
        <v>0.380281690140845</v>
      </c>
      <c r="BZ24" s="0" t="n">
        <f aca="false">COUNTIF(B24:BW24,"&gt;0")</f>
        <v>8</v>
      </c>
      <c r="CA24" s="231" t="n">
        <f aca="false">_xlfn.STDEV.P(B24:BW24)</f>
        <v>1.34652601720756</v>
      </c>
      <c r="CB24" s="232" t="n">
        <f aca="false">MEDIAN(B24:BW24)</f>
        <v>0</v>
      </c>
    </row>
    <row r="25" customFormat="false" ht="14.5" hidden="false" customHeight="false" outlineLevel="0" collapsed="false">
      <c r="A25" s="0" t="str">
        <f aca="false">'Indicator Data'!B28</f>
        <v>BRA</v>
      </c>
      <c r="B25" s="230" t="n">
        <f aca="false">IF('Indicator Date hidden'!C26="x","x",B$2-'Indicator Date hidden'!C26)</f>
        <v>0</v>
      </c>
      <c r="C25" s="230" t="n">
        <f aca="false">IF('Indicator Date hidden'!D26="x","x",C$2-'Indicator Date hidden'!D26)</f>
        <v>0</v>
      </c>
      <c r="D25" s="230" t="n">
        <f aca="false">IF('Indicator Date hidden'!E26="x","x",D$2-'Indicator Date hidden'!E26)</f>
        <v>0</v>
      </c>
      <c r="E25" s="230" t="n">
        <f aca="false">IF('Indicator Date hidden'!F26="x","x",E$2-'Indicator Date hidden'!F26)</f>
        <v>0</v>
      </c>
      <c r="F25" s="230" t="n">
        <f aca="false">IF('Indicator Date hidden'!G26="x","x",F$2-'Indicator Date hidden'!G26)</f>
        <v>0</v>
      </c>
      <c r="G25" s="230" t="n">
        <f aca="false">IF('Indicator Date hidden'!H26="x","x",G$2-'Indicator Date hidden'!H26)</f>
        <v>0</v>
      </c>
      <c r="H25" s="230" t="n">
        <f aca="false">IF('Indicator Date hidden'!I26="x","x",H$2-'Indicator Date hidden'!I26)</f>
        <v>0</v>
      </c>
      <c r="I25" s="230" t="n">
        <f aca="false">IF('Indicator Date hidden'!J26="x","x",I$2-'Indicator Date hidden'!J26)</f>
        <v>0</v>
      </c>
      <c r="J25" s="230" t="n">
        <f aca="false">IF('Indicator Date hidden'!K26="x","x",J$2-'Indicator Date hidden'!K26)</f>
        <v>0</v>
      </c>
      <c r="K25" s="230" t="n">
        <f aca="false">IF('Indicator Date hidden'!L26="x","x",K$2-'Indicator Date hidden'!L26)</f>
        <v>0</v>
      </c>
      <c r="L25" s="230" t="n">
        <f aca="false">IF('Indicator Date hidden'!M26="x","x",L$2-'Indicator Date hidden'!M26)</f>
        <v>0</v>
      </c>
      <c r="M25" s="230" t="n">
        <f aca="false">IF('Indicator Date hidden'!N26="x","x",M$2-'Indicator Date hidden'!N26)</f>
        <v>0</v>
      </c>
      <c r="N25" s="230" t="n">
        <f aca="false">IF('Indicator Date hidden'!O26="x","x",N$2-'Indicator Date hidden'!O26)</f>
        <v>0</v>
      </c>
      <c r="O25" s="230" t="n">
        <f aca="false">IF('Indicator Date hidden'!P26="x","x",O$2-'Indicator Date hidden'!P26)</f>
        <v>0</v>
      </c>
      <c r="P25" s="230" t="n">
        <f aca="false">IF('Indicator Date hidden'!Q26="x","x",P$2-'Indicator Date hidden'!Q26)</f>
        <v>0</v>
      </c>
      <c r="Q25" s="230" t="n">
        <f aca="false">IF('Indicator Date hidden'!R26="x","x",Q$2-'Indicator Date hidden'!R26)</f>
        <v>0</v>
      </c>
      <c r="R25" s="230" t="n">
        <f aca="false">IF('Indicator Date hidden'!S26="x","x",R$2-'Indicator Date hidden'!S26)</f>
        <v>0</v>
      </c>
      <c r="S25" s="230" t="n">
        <f aca="false">IF('Indicator Date hidden'!T26="x","x",S$2-'Indicator Date hidden'!T26)</f>
        <v>0</v>
      </c>
      <c r="T25" s="230" t="n">
        <f aca="false">IF('Indicator Date hidden'!U26="x","x",T$2-'Indicator Date hidden'!U26)</f>
        <v>0</v>
      </c>
      <c r="U25" s="230" t="n">
        <f aca="false">IF('Indicator Date hidden'!V26="x","x",U$2-'Indicator Date hidden'!V26)</f>
        <v>0</v>
      </c>
      <c r="V25" s="230" t="n">
        <f aca="false">IF('Indicator Date hidden'!W26="x","x",V$2-'Indicator Date hidden'!W26)</f>
        <v>0</v>
      </c>
      <c r="W25" s="230" t="n">
        <f aca="false">IF('Indicator Date hidden'!X26="x","x",W$2-'Indicator Date hidden'!X26)</f>
        <v>0</v>
      </c>
      <c r="X25" s="230" t="n">
        <f aca="false">IF('Indicator Date hidden'!Y26="x","x",X$2-'Indicator Date hidden'!Y26)</f>
        <v>0</v>
      </c>
      <c r="Y25" s="230" t="n">
        <f aca="false">IF('Indicator Date hidden'!Z26="x","x",Y$2-'Indicator Date hidden'!Z26)</f>
        <v>0</v>
      </c>
      <c r="Z25" s="230" t="n">
        <f aca="false">IF('Indicator Date hidden'!AA26="x","x",Z$2-'Indicator Date hidden'!AA26)</f>
        <v>8</v>
      </c>
      <c r="AA25" s="230" t="n">
        <f aca="false">IF('Indicator Date hidden'!AB26="x","x",AA$2-'Indicator Date hidden'!AB26)</f>
        <v>0</v>
      </c>
      <c r="AB25" s="230" t="str">
        <f aca="false">IF('Indicator Date hidden'!AC26="x","x",AB$2-'Indicator Date hidden'!AC26)</f>
        <v>x</v>
      </c>
      <c r="AC25" s="230" t="n">
        <f aca="false">IF('Indicator Date hidden'!AD26="x","x",AC$2-'Indicator Date hidden'!AD26)</f>
        <v>0</v>
      </c>
      <c r="AD25" s="230" t="n">
        <f aca="false">IF('Indicator Date hidden'!AE26="x","x",AD$2-'Indicator Date hidden'!AE26)</f>
        <v>0</v>
      </c>
      <c r="AE25" s="230" t="n">
        <f aca="false">IF('Indicator Date hidden'!AF26="x","x",AE$2-'Indicator Date hidden'!AF26)</f>
        <v>0</v>
      </c>
      <c r="AF25" s="230" t="n">
        <f aca="false">IF('Indicator Date hidden'!AG26="x","x",AF$2-'Indicator Date hidden'!AG26)</f>
        <v>0</v>
      </c>
      <c r="AG25" s="230" t="n">
        <f aca="false">IF('Indicator Date hidden'!AH26="x","x",AG$2-'Indicator Date hidden'!AH26)</f>
        <v>0</v>
      </c>
      <c r="AH25" s="230" t="n">
        <f aca="false">IF('Indicator Date hidden'!AI26="x","x",AH$2-'Indicator Date hidden'!AI26)</f>
        <v>0</v>
      </c>
      <c r="AI25" s="230" t="n">
        <f aca="false">IF('Indicator Date hidden'!AJ26="x","x",AI$2-'Indicator Date hidden'!AJ26)</f>
        <v>0</v>
      </c>
      <c r="AJ25" s="230" t="n">
        <f aca="false">IF('Indicator Date hidden'!AK26="x","x",AJ$2-'Indicator Date hidden'!AK26)</f>
        <v>0</v>
      </c>
      <c r="AK25" s="230" t="n">
        <f aca="false">IF('Indicator Date hidden'!AL26="x","x",AK$2-'Indicator Date hidden'!AL26)</f>
        <v>4</v>
      </c>
      <c r="AL25" s="230" t="n">
        <f aca="false">IF('Indicator Date hidden'!AM26="x","x",AL$2-'Indicator Date hidden'!AM26)</f>
        <v>0</v>
      </c>
      <c r="AM25" s="230" t="n">
        <f aca="false">IF('Indicator Date hidden'!AN26="x","x",AM$2-'Indicator Date hidden'!AN26)</f>
        <v>0</v>
      </c>
      <c r="AN25" s="230" t="n">
        <f aca="false">IF('Indicator Date hidden'!AO26="x","x",AN$2-'Indicator Date hidden'!AO26)</f>
        <v>0</v>
      </c>
      <c r="AO25" s="230" t="n">
        <f aca="false">IF('Indicator Date hidden'!AP26="x","x",AO$2-'Indicator Date hidden'!AP26)</f>
        <v>0</v>
      </c>
      <c r="AP25" s="230" t="n">
        <f aca="false">IF('Indicator Date hidden'!AQ26="x","x",AP$2-'Indicator Date hidden'!AQ26)</f>
        <v>0</v>
      </c>
      <c r="AQ25" s="230" t="n">
        <f aca="false">IF('Indicator Date hidden'!AR26="x","x",AQ$2-'Indicator Date hidden'!AR26)</f>
        <v>0</v>
      </c>
      <c r="AR25" s="230" t="str">
        <f aca="false">IF('Indicator Date hidden'!AS26="x","x",AR$2-'Indicator Date hidden'!AS26)</f>
        <v>x</v>
      </c>
      <c r="AS25" s="230" t="n">
        <f aca="false">IF('Indicator Date hidden'!AT26="x","x",AS$2-'Indicator Date hidden'!AT26)</f>
        <v>0</v>
      </c>
      <c r="AT25" s="230" t="n">
        <f aca="false">IF('Indicator Date hidden'!AU26="x","x",AT$2-'Indicator Date hidden'!AU26)</f>
        <v>0</v>
      </c>
      <c r="AU25" s="230" t="str">
        <f aca="false">IF('Indicator Date hidden'!AV26="x","x",AU$2-'Indicator Date hidden'!AV26)</f>
        <v>x</v>
      </c>
      <c r="AV25" s="230" t="n">
        <f aca="false">IF('Indicator Date hidden'!AW26="x","x",AV$2-'Indicator Date hidden'!AW26)</f>
        <v>0</v>
      </c>
      <c r="AW25" s="230" t="n">
        <f aca="false">IF('Indicator Date hidden'!AX26="x","x",AW$2-'Indicator Date hidden'!AX26)</f>
        <v>0</v>
      </c>
      <c r="AX25" s="230" t="n">
        <f aca="false">IF('Indicator Date hidden'!AY26="x","x",AX$2-'Indicator Date hidden'!AY26)</f>
        <v>0</v>
      </c>
      <c r="AY25" s="230" t="n">
        <f aca="false">IF('Indicator Date hidden'!AZ26="x","x",AY$2-'Indicator Date hidden'!AZ26)</f>
        <v>0</v>
      </c>
      <c r="AZ25" s="230" t="n">
        <f aca="false">IF('Indicator Date hidden'!BA26="x","x",AZ$2-'Indicator Date hidden'!BA26)</f>
        <v>0</v>
      </c>
      <c r="BA25" s="230" t="n">
        <f aca="false">IF('Indicator Date hidden'!BB26="x","x",BA$2-'Indicator Date hidden'!BB26)</f>
        <v>0</v>
      </c>
      <c r="BB25" s="230" t="n">
        <f aca="false">IF('Indicator Date hidden'!BC26="x","x",BB$2-'Indicator Date hidden'!BC26)</f>
        <v>0</v>
      </c>
      <c r="BC25" s="230" t="n">
        <f aca="false">IF('Indicator Date hidden'!BD26="x","x",BC$2-'Indicator Date hidden'!BD26)</f>
        <v>0</v>
      </c>
      <c r="BD25" s="230" t="n">
        <f aca="false">IF('Indicator Date hidden'!BE26="x","x",BD$2-'Indicator Date hidden'!BE26)</f>
        <v>0</v>
      </c>
      <c r="BE25" s="230" t="n">
        <f aca="false">IF('Indicator Date hidden'!BF26="x","x",BE$2-'Indicator Date hidden'!BF26)</f>
        <v>0</v>
      </c>
      <c r="BF25" s="230" t="n">
        <f aca="false">IF('Indicator Date hidden'!BG26="x","x",BF$2-'Indicator Date hidden'!BG26)</f>
        <v>1</v>
      </c>
      <c r="BG25" s="230" t="n">
        <f aca="false">IF('Indicator Date hidden'!BH26="x","x",BG$2-'Indicator Date hidden'!BH26)</f>
        <v>1</v>
      </c>
      <c r="BH25" s="230" t="n">
        <f aca="false">IF('Indicator Date hidden'!BI26="x","x",BH$2-'Indicator Date hidden'!BI26)</f>
        <v>2</v>
      </c>
      <c r="BI25" s="230" t="n">
        <f aca="false">IF('Indicator Date hidden'!BJ26="x","x",BI$2-'Indicator Date hidden'!BJ26)</f>
        <v>0</v>
      </c>
      <c r="BJ25" s="230" t="n">
        <f aca="false">IF('Indicator Date hidden'!BK26="x","x",BJ$2-'Indicator Date hidden'!BK26)</f>
        <v>0</v>
      </c>
      <c r="BK25" s="230" t="n">
        <f aca="false">IF('Indicator Date hidden'!BL26="x","x",BK$2-'Indicator Date hidden'!BL26)</f>
        <v>0</v>
      </c>
      <c r="BL25" s="230" t="n">
        <f aca="false">IF('Indicator Date hidden'!BM26="x","x",BL$2-'Indicator Date hidden'!BM26)</f>
        <v>2</v>
      </c>
      <c r="BM25" s="230" t="n">
        <f aca="false">IF('Indicator Date hidden'!BN26="x","x",BM$2-'Indicator Date hidden'!BN26)</f>
        <v>0</v>
      </c>
      <c r="BN25" s="230" t="n">
        <f aca="false">IF('Indicator Date hidden'!BO26="x","x",BN$2-'Indicator Date hidden'!BO26)</f>
        <v>0</v>
      </c>
      <c r="BO25" s="230" t="n">
        <f aca="false">IF('Indicator Date hidden'!BP26="x","x",BO$2-'Indicator Date hidden'!BP26)</f>
        <v>0</v>
      </c>
      <c r="BP25" s="230" t="n">
        <f aca="false">IF('Indicator Date hidden'!BQ26="x","x",BP$2-'Indicator Date hidden'!BQ26)</f>
        <v>0</v>
      </c>
      <c r="BQ25" s="230" t="n">
        <f aca="false">IF('Indicator Date hidden'!BR26="x","x",BQ$2-'Indicator Date hidden'!BR26)</f>
        <v>0</v>
      </c>
      <c r="BR25" s="230" t="n">
        <f aca="false">IF('Indicator Date hidden'!BS26="x","x",BR$2-'Indicator Date hidden'!BS26)</f>
        <v>0</v>
      </c>
      <c r="BS25" s="230" t="n">
        <f aca="false">IF('Indicator Date hidden'!BT26="x","x",BS$2-'Indicator Date hidden'!BT26)</f>
        <v>0</v>
      </c>
      <c r="BT25" s="230" t="n">
        <f aca="false">IF('Indicator Date hidden'!BU26="x","x",BT$2-'Indicator Date hidden'!BU26)</f>
        <v>0</v>
      </c>
      <c r="BU25" s="230" t="n">
        <f aca="false">IF('Indicator Date hidden'!BV26="x","x",BU$2-'Indicator Date hidden'!BV26)</f>
        <v>0</v>
      </c>
      <c r="BV25" s="230" t="n">
        <f aca="false">IF('Indicator Date hidden'!BW26="x","x",BV$2-'Indicator Date hidden'!BW26)</f>
        <v>0</v>
      </c>
      <c r="BW25" s="230" t="n">
        <f aca="false">IF('Indicator Date hidden'!BX26="x","x",BW$2-'Indicator Date hidden'!BX26)</f>
        <v>0</v>
      </c>
      <c r="BX25" s="0" t="n">
        <f aca="false">SUM(B25:BW25)</f>
        <v>18</v>
      </c>
      <c r="BY25" s="231" t="n">
        <f aca="false">BX25/COUNT(B25:BW25)</f>
        <v>0.253521126760563</v>
      </c>
      <c r="BZ25" s="0" t="n">
        <f aca="false">COUNTIF(B25:BW25,"&gt;0")</f>
        <v>6</v>
      </c>
      <c r="CA25" s="231" t="n">
        <f aca="false">_xlfn.STDEV.P(B25:BW25)</f>
        <v>1.09696521006314</v>
      </c>
      <c r="CB25" s="232" t="n">
        <f aca="false">MEDIAN(B25:BW25)</f>
        <v>0</v>
      </c>
    </row>
    <row r="26" customFormat="false" ht="14.5" hidden="false" customHeight="false" outlineLevel="0" collapsed="false">
      <c r="A26" s="0" t="str">
        <f aca="false">'Indicator Data'!B29</f>
        <v>BRN</v>
      </c>
      <c r="B26" s="230" t="n">
        <f aca="false">IF('Indicator Date hidden'!C27="x","x",B$2-'Indicator Date hidden'!C27)</f>
        <v>0</v>
      </c>
      <c r="C26" s="230" t="n">
        <f aca="false">IF('Indicator Date hidden'!D27="x","x",C$2-'Indicator Date hidden'!D27)</f>
        <v>0</v>
      </c>
      <c r="D26" s="230" t="n">
        <f aca="false">IF('Indicator Date hidden'!E27="x","x",D$2-'Indicator Date hidden'!E27)</f>
        <v>0</v>
      </c>
      <c r="E26" s="230" t="n">
        <f aca="false">IF('Indicator Date hidden'!F27="x","x",E$2-'Indicator Date hidden'!F27)</f>
        <v>0</v>
      </c>
      <c r="F26" s="230" t="n">
        <f aca="false">IF('Indicator Date hidden'!G27="x","x",F$2-'Indicator Date hidden'!G27)</f>
        <v>0</v>
      </c>
      <c r="G26" s="230" t="n">
        <f aca="false">IF('Indicator Date hidden'!H27="x","x",G$2-'Indicator Date hidden'!H27)</f>
        <v>0</v>
      </c>
      <c r="H26" s="230" t="n">
        <f aca="false">IF('Indicator Date hidden'!I27="x","x",H$2-'Indicator Date hidden'!I27)</f>
        <v>0</v>
      </c>
      <c r="I26" s="230" t="n">
        <f aca="false">IF('Indicator Date hidden'!J27="x","x",I$2-'Indicator Date hidden'!J27)</f>
        <v>0</v>
      </c>
      <c r="J26" s="230" t="n">
        <f aca="false">IF('Indicator Date hidden'!K27="x","x",J$2-'Indicator Date hidden'!K27)</f>
        <v>0</v>
      </c>
      <c r="K26" s="230" t="n">
        <f aca="false">IF('Indicator Date hidden'!L27="x","x",K$2-'Indicator Date hidden'!L27)</f>
        <v>0</v>
      </c>
      <c r="L26" s="230" t="n">
        <f aca="false">IF('Indicator Date hidden'!M27="x","x",L$2-'Indicator Date hidden'!M27)</f>
        <v>0</v>
      </c>
      <c r="M26" s="230" t="n">
        <f aca="false">IF('Indicator Date hidden'!N27="x","x",M$2-'Indicator Date hidden'!N27)</f>
        <v>0</v>
      </c>
      <c r="N26" s="230" t="n">
        <f aca="false">IF('Indicator Date hidden'!O27="x","x",N$2-'Indicator Date hidden'!O27)</f>
        <v>0</v>
      </c>
      <c r="O26" s="230" t="n">
        <f aca="false">IF('Indicator Date hidden'!P27="x","x",O$2-'Indicator Date hidden'!P27)</f>
        <v>0</v>
      </c>
      <c r="P26" s="230" t="n">
        <f aca="false">IF('Indicator Date hidden'!Q27="x","x",P$2-'Indicator Date hidden'!Q27)</f>
        <v>0</v>
      </c>
      <c r="Q26" s="230" t="n">
        <f aca="false">IF('Indicator Date hidden'!R27="x","x",Q$2-'Indicator Date hidden'!R27)</f>
        <v>0</v>
      </c>
      <c r="R26" s="230" t="n">
        <f aca="false">IF('Indicator Date hidden'!S27="x","x",R$2-'Indicator Date hidden'!S27)</f>
        <v>0</v>
      </c>
      <c r="S26" s="230" t="n">
        <f aca="false">IF('Indicator Date hidden'!T27="x","x",S$2-'Indicator Date hidden'!T27)</f>
        <v>0</v>
      </c>
      <c r="T26" s="230" t="n">
        <f aca="false">IF('Indicator Date hidden'!U27="x","x",T$2-'Indicator Date hidden'!U27)</f>
        <v>0</v>
      </c>
      <c r="U26" s="230" t="n">
        <f aca="false">IF('Indicator Date hidden'!V27="x","x",U$2-'Indicator Date hidden'!V27)</f>
        <v>0</v>
      </c>
      <c r="V26" s="230" t="n">
        <f aca="false">IF('Indicator Date hidden'!W27="x","x",V$2-'Indicator Date hidden'!W27)</f>
        <v>0</v>
      </c>
      <c r="W26" s="230" t="n">
        <f aca="false">IF('Indicator Date hidden'!X27="x","x",W$2-'Indicator Date hidden'!X27)</f>
        <v>0</v>
      </c>
      <c r="X26" s="230" t="n">
        <f aca="false">IF('Indicator Date hidden'!Y27="x","x",X$2-'Indicator Date hidden'!Y27)</f>
        <v>0</v>
      </c>
      <c r="Y26" s="230" t="n">
        <f aca="false">IF('Indicator Date hidden'!Z27="x","x",Y$2-'Indicator Date hidden'!Z27)</f>
        <v>0</v>
      </c>
      <c r="Z26" s="230" t="str">
        <f aca="false">IF('Indicator Date hidden'!AA27="x","x",Z$2-'Indicator Date hidden'!AA27)</f>
        <v>x</v>
      </c>
      <c r="AA26" s="230" t="n">
        <f aca="false">IF('Indicator Date hidden'!AB27="x","x",AA$2-'Indicator Date hidden'!AB27)</f>
        <v>5</v>
      </c>
      <c r="AB26" s="230" t="str">
        <f aca="false">IF('Indicator Date hidden'!AC27="x","x",AB$2-'Indicator Date hidden'!AC27)</f>
        <v>x</v>
      </c>
      <c r="AC26" s="230" t="n">
        <f aca="false">IF('Indicator Date hidden'!AD27="x","x",AC$2-'Indicator Date hidden'!AD27)</f>
        <v>1</v>
      </c>
      <c r="AD26" s="230" t="str">
        <f aca="false">IF('Indicator Date hidden'!AE27="x","x",AD$2-'Indicator Date hidden'!AE27)</f>
        <v>x</v>
      </c>
      <c r="AE26" s="230" t="str">
        <f aca="false">IF('Indicator Date hidden'!AF27="x","x",AE$2-'Indicator Date hidden'!AF27)</f>
        <v>x</v>
      </c>
      <c r="AF26" s="230" t="n">
        <f aca="false">IF('Indicator Date hidden'!AG27="x","x",AF$2-'Indicator Date hidden'!AG27)</f>
        <v>0</v>
      </c>
      <c r="AG26" s="230" t="n">
        <f aca="false">IF('Indicator Date hidden'!AH27="x","x",AG$2-'Indicator Date hidden'!AH27)</f>
        <v>0</v>
      </c>
      <c r="AH26" s="230" t="n">
        <f aca="false">IF('Indicator Date hidden'!AI27="x","x",AH$2-'Indicator Date hidden'!AI27)</f>
        <v>0</v>
      </c>
      <c r="AI26" s="230" t="n">
        <f aca="false">IF('Indicator Date hidden'!AJ27="x","x",AI$2-'Indicator Date hidden'!AJ27)</f>
        <v>0</v>
      </c>
      <c r="AJ26" s="230" t="n">
        <f aca="false">IF('Indicator Date hidden'!AK27="x","x",AJ$2-'Indicator Date hidden'!AK27)</f>
        <v>0</v>
      </c>
      <c r="AK26" s="230" t="str">
        <f aca="false">IF('Indicator Date hidden'!AL27="x","x",AK$2-'Indicator Date hidden'!AL27)</f>
        <v>x</v>
      </c>
      <c r="AL26" s="230" t="str">
        <f aca="false">IF('Indicator Date hidden'!AM27="x","x",AL$2-'Indicator Date hidden'!AM27)</f>
        <v>x</v>
      </c>
      <c r="AM26" s="230" t="str">
        <f aca="false">IF('Indicator Date hidden'!AN27="x","x",AM$2-'Indicator Date hidden'!AN27)</f>
        <v>x</v>
      </c>
      <c r="AN26" s="230" t="str">
        <f aca="false">IF('Indicator Date hidden'!AO27="x","x",AN$2-'Indicator Date hidden'!AO27)</f>
        <v>x</v>
      </c>
      <c r="AO26" s="230" t="str">
        <f aca="false">IF('Indicator Date hidden'!AP27="x","x",AO$2-'Indicator Date hidden'!AP27)</f>
        <v>x</v>
      </c>
      <c r="AP26" s="230" t="n">
        <f aca="false">IF('Indicator Date hidden'!AQ27="x","x",AP$2-'Indicator Date hidden'!AQ27)</f>
        <v>0</v>
      </c>
      <c r="AQ26" s="230" t="n">
        <f aca="false">IF('Indicator Date hidden'!AR27="x","x",AQ$2-'Indicator Date hidden'!AR27)</f>
        <v>0</v>
      </c>
      <c r="AR26" s="230" t="str">
        <f aca="false">IF('Indicator Date hidden'!AS27="x","x",AR$2-'Indicator Date hidden'!AS27)</f>
        <v>x</v>
      </c>
      <c r="AS26" s="230" t="n">
        <f aca="false">IF('Indicator Date hidden'!AT27="x","x",AS$2-'Indicator Date hidden'!AT27)</f>
        <v>0</v>
      </c>
      <c r="AT26" s="230" t="str">
        <f aca="false">IF('Indicator Date hidden'!AU27="x","x",AT$2-'Indicator Date hidden'!AU27)</f>
        <v>x</v>
      </c>
      <c r="AU26" s="230" t="str">
        <f aca="false">IF('Indicator Date hidden'!AV27="x","x",AU$2-'Indicator Date hidden'!AV27)</f>
        <v>x</v>
      </c>
      <c r="AV26" s="230" t="str">
        <f aca="false">IF('Indicator Date hidden'!AW27="x","x",AV$2-'Indicator Date hidden'!AW27)</f>
        <v>x</v>
      </c>
      <c r="AW26" s="230" t="n">
        <f aca="false">IF('Indicator Date hidden'!AX27="x","x",AW$2-'Indicator Date hidden'!AX27)</f>
        <v>0</v>
      </c>
      <c r="AX26" s="230" t="n">
        <f aca="false">IF('Indicator Date hidden'!AY27="x","x",AX$2-'Indicator Date hidden'!AY27)</f>
        <v>0</v>
      </c>
      <c r="AY26" s="230" t="str">
        <f aca="false">IF('Indicator Date hidden'!AZ27="x","x",AY$2-'Indicator Date hidden'!AZ27)</f>
        <v>x</v>
      </c>
      <c r="AZ26" s="230" t="n">
        <f aca="false">IF('Indicator Date hidden'!BA27="x","x",AZ$2-'Indicator Date hidden'!BA27)</f>
        <v>0</v>
      </c>
      <c r="BA26" s="230" t="n">
        <f aca="false">IF('Indicator Date hidden'!BB27="x","x",BA$2-'Indicator Date hidden'!BB27)</f>
        <v>0</v>
      </c>
      <c r="BB26" s="230" t="n">
        <f aca="false">IF('Indicator Date hidden'!BC27="x","x",BB$2-'Indicator Date hidden'!BC27)</f>
        <v>0</v>
      </c>
      <c r="BC26" s="230" t="n">
        <f aca="false">IF('Indicator Date hidden'!BD27="x","x",BC$2-'Indicator Date hidden'!BD27)</f>
        <v>0</v>
      </c>
      <c r="BD26" s="230" t="n">
        <f aca="false">IF('Indicator Date hidden'!BE27="x","x",BD$2-'Indicator Date hidden'!BE27)</f>
        <v>0</v>
      </c>
      <c r="BE26" s="230" t="n">
        <f aca="false">IF('Indicator Date hidden'!BF27="x","x",BE$2-'Indicator Date hidden'!BF27)</f>
        <v>0</v>
      </c>
      <c r="BF26" s="230" t="n">
        <f aca="false">IF('Indicator Date hidden'!BG27="x","x",BF$2-'Indicator Date hidden'!BG27)</f>
        <v>1</v>
      </c>
      <c r="BG26" s="230" t="n">
        <f aca="false">IF('Indicator Date hidden'!BH27="x","x",BG$2-'Indicator Date hidden'!BH27)</f>
        <v>1</v>
      </c>
      <c r="BH26" s="230" t="n">
        <f aca="false">IF('Indicator Date hidden'!BI27="x","x",BH$2-'Indicator Date hidden'!BI27)</f>
        <v>2</v>
      </c>
      <c r="BI26" s="230" t="n">
        <f aca="false">IF('Indicator Date hidden'!BJ27="x","x",BI$2-'Indicator Date hidden'!BJ27)</f>
        <v>0</v>
      </c>
      <c r="BJ26" s="230" t="n">
        <f aca="false">IF('Indicator Date hidden'!BK27="x","x",BJ$2-'Indicator Date hidden'!BK27)</f>
        <v>1</v>
      </c>
      <c r="BK26" s="230" t="n">
        <f aca="false">IF('Indicator Date hidden'!BL27="x","x",BK$2-'Indicator Date hidden'!BL27)</f>
        <v>0</v>
      </c>
      <c r="BL26" s="230" t="n">
        <f aca="false">IF('Indicator Date hidden'!BM27="x","x",BL$2-'Indicator Date hidden'!BM27)</f>
        <v>2</v>
      </c>
      <c r="BM26" s="230" t="n">
        <f aca="false">IF('Indicator Date hidden'!BN27="x","x",BM$2-'Indicator Date hidden'!BN27)</f>
        <v>0</v>
      </c>
      <c r="BN26" s="230" t="n">
        <f aca="false">IF('Indicator Date hidden'!BO27="x","x",BN$2-'Indicator Date hidden'!BO27)</f>
        <v>0</v>
      </c>
      <c r="BO26" s="230" t="n">
        <f aca="false">IF('Indicator Date hidden'!BP27="x","x",BO$2-'Indicator Date hidden'!BP27)</f>
        <v>0</v>
      </c>
      <c r="BP26" s="230" t="n">
        <f aca="false">IF('Indicator Date hidden'!BQ27="x","x",BP$2-'Indicator Date hidden'!BQ27)</f>
        <v>5</v>
      </c>
      <c r="BQ26" s="230" t="n">
        <f aca="false">IF('Indicator Date hidden'!BR27="x","x",BQ$2-'Indicator Date hidden'!BR27)</f>
        <v>5</v>
      </c>
      <c r="BR26" s="230" t="n">
        <f aca="false">IF('Indicator Date hidden'!BS27="x","x",BR$2-'Indicator Date hidden'!BS27)</f>
        <v>3</v>
      </c>
      <c r="BS26" s="230" t="n">
        <f aca="false">IF('Indicator Date hidden'!BT27="x","x",BS$2-'Indicator Date hidden'!BT27)</f>
        <v>0</v>
      </c>
      <c r="BT26" s="230" t="n">
        <f aca="false">IF('Indicator Date hidden'!BU27="x","x",BT$2-'Indicator Date hidden'!BU27)</f>
        <v>0</v>
      </c>
      <c r="BU26" s="230" t="str">
        <f aca="false">IF('Indicator Date hidden'!BV27="x","x",BU$2-'Indicator Date hidden'!BV27)</f>
        <v>x</v>
      </c>
      <c r="BV26" s="230" t="n">
        <f aca="false">IF('Indicator Date hidden'!BW27="x","x",BV$2-'Indicator Date hidden'!BW27)</f>
        <v>0</v>
      </c>
      <c r="BW26" s="230" t="n">
        <f aca="false">IF('Indicator Date hidden'!BX27="x","x",BW$2-'Indicator Date hidden'!BX27)</f>
        <v>0</v>
      </c>
      <c r="BX26" s="0" t="n">
        <f aca="false">SUM(B26:BW26)</f>
        <v>26</v>
      </c>
      <c r="BY26" s="231" t="n">
        <f aca="false">BX26/COUNT(B26:BW26)</f>
        <v>0.440677966101695</v>
      </c>
      <c r="BZ26" s="0" t="n">
        <f aca="false">COUNTIF(B26:BW26,"&gt;0")</f>
        <v>10</v>
      </c>
      <c r="CA26" s="231" t="n">
        <f aca="false">_xlfn.STDEV.P(B26:BW26)</f>
        <v>1.19704702257692</v>
      </c>
      <c r="CB26" s="232" t="n">
        <f aca="false">MEDIAN(B26:BW26)</f>
        <v>0</v>
      </c>
    </row>
    <row r="27" customFormat="false" ht="14.5" hidden="false" customHeight="false" outlineLevel="0" collapsed="false">
      <c r="A27" s="0" t="str">
        <f aca="false">'Indicator Data'!B30</f>
        <v>BGR</v>
      </c>
      <c r="B27" s="230" t="n">
        <f aca="false">IF('Indicator Date hidden'!C28="x","x",B$2-'Indicator Date hidden'!C28)</f>
        <v>0</v>
      </c>
      <c r="C27" s="230" t="n">
        <f aca="false">IF('Indicator Date hidden'!D28="x","x",C$2-'Indicator Date hidden'!D28)</f>
        <v>0</v>
      </c>
      <c r="D27" s="230" t="n">
        <f aca="false">IF('Indicator Date hidden'!E28="x","x",D$2-'Indicator Date hidden'!E28)</f>
        <v>0</v>
      </c>
      <c r="E27" s="230" t="n">
        <f aca="false">IF('Indicator Date hidden'!F28="x","x",E$2-'Indicator Date hidden'!F28)</f>
        <v>0</v>
      </c>
      <c r="F27" s="230" t="n">
        <f aca="false">IF('Indicator Date hidden'!G28="x","x",F$2-'Indicator Date hidden'!G28)</f>
        <v>0</v>
      </c>
      <c r="G27" s="230" t="n">
        <f aca="false">IF('Indicator Date hidden'!H28="x","x",G$2-'Indicator Date hidden'!H28)</f>
        <v>0</v>
      </c>
      <c r="H27" s="230" t="n">
        <f aca="false">IF('Indicator Date hidden'!I28="x","x",H$2-'Indicator Date hidden'!I28)</f>
        <v>0</v>
      </c>
      <c r="I27" s="230" t="n">
        <f aca="false">IF('Indicator Date hidden'!J28="x","x",I$2-'Indicator Date hidden'!J28)</f>
        <v>0</v>
      </c>
      <c r="J27" s="230" t="n">
        <f aca="false">IF('Indicator Date hidden'!K28="x","x",J$2-'Indicator Date hidden'!K28)</f>
        <v>0</v>
      </c>
      <c r="K27" s="230" t="n">
        <f aca="false">IF('Indicator Date hidden'!L28="x","x",K$2-'Indicator Date hidden'!L28)</f>
        <v>0</v>
      </c>
      <c r="L27" s="230" t="n">
        <f aca="false">IF('Indicator Date hidden'!M28="x","x",L$2-'Indicator Date hidden'!M28)</f>
        <v>0</v>
      </c>
      <c r="M27" s="230" t="n">
        <f aca="false">IF('Indicator Date hidden'!N28="x","x",M$2-'Indicator Date hidden'!N28)</f>
        <v>0</v>
      </c>
      <c r="N27" s="230" t="n">
        <f aca="false">IF('Indicator Date hidden'!O28="x","x",N$2-'Indicator Date hidden'!O28)</f>
        <v>0</v>
      </c>
      <c r="O27" s="230" t="n">
        <f aca="false">IF('Indicator Date hidden'!P28="x","x",O$2-'Indicator Date hidden'!P28)</f>
        <v>0</v>
      </c>
      <c r="P27" s="230" t="n">
        <f aca="false">IF('Indicator Date hidden'!Q28="x","x",P$2-'Indicator Date hidden'!Q28)</f>
        <v>0</v>
      </c>
      <c r="Q27" s="230" t="n">
        <f aca="false">IF('Indicator Date hidden'!R28="x","x",Q$2-'Indicator Date hidden'!R28)</f>
        <v>0</v>
      </c>
      <c r="R27" s="230" t="n">
        <f aca="false">IF('Indicator Date hidden'!S28="x","x",R$2-'Indicator Date hidden'!S28)</f>
        <v>0</v>
      </c>
      <c r="S27" s="230" t="n">
        <f aca="false">IF('Indicator Date hidden'!T28="x","x",S$2-'Indicator Date hidden'!T28)</f>
        <v>0</v>
      </c>
      <c r="T27" s="230" t="n">
        <f aca="false">IF('Indicator Date hidden'!U28="x","x",T$2-'Indicator Date hidden'!U28)</f>
        <v>0</v>
      </c>
      <c r="U27" s="230" t="n">
        <f aca="false">IF('Indicator Date hidden'!V28="x","x",U$2-'Indicator Date hidden'!V28)</f>
        <v>0</v>
      </c>
      <c r="V27" s="230" t="n">
        <f aca="false">IF('Indicator Date hidden'!W28="x","x",V$2-'Indicator Date hidden'!W28)</f>
        <v>0</v>
      </c>
      <c r="W27" s="230" t="n">
        <f aca="false">IF('Indicator Date hidden'!X28="x","x",W$2-'Indicator Date hidden'!X28)</f>
        <v>0</v>
      </c>
      <c r="X27" s="230" t="n">
        <f aca="false">IF('Indicator Date hidden'!Y28="x","x",X$2-'Indicator Date hidden'!Y28)</f>
        <v>0</v>
      </c>
      <c r="Y27" s="230" t="n">
        <f aca="false">IF('Indicator Date hidden'!Z28="x","x",Y$2-'Indicator Date hidden'!Z28)</f>
        <v>0</v>
      </c>
      <c r="Z27" s="230" t="n">
        <f aca="false">IF('Indicator Date hidden'!AA28="x","x",Z$2-'Indicator Date hidden'!AA28)</f>
        <v>7</v>
      </c>
      <c r="AA27" s="230" t="n">
        <f aca="false">IF('Indicator Date hidden'!AB28="x","x",AA$2-'Indicator Date hidden'!AB28)</f>
        <v>0</v>
      </c>
      <c r="AB27" s="230" t="str">
        <f aca="false">IF('Indicator Date hidden'!AC28="x","x",AB$2-'Indicator Date hidden'!AC28)</f>
        <v>x</v>
      </c>
      <c r="AC27" s="230" t="n">
        <f aca="false">IF('Indicator Date hidden'!AD28="x","x",AC$2-'Indicator Date hidden'!AD28)</f>
        <v>1</v>
      </c>
      <c r="AD27" s="230" t="n">
        <f aca="false">IF('Indicator Date hidden'!AE28="x","x",AD$2-'Indicator Date hidden'!AE28)</f>
        <v>0</v>
      </c>
      <c r="AE27" s="230" t="str">
        <f aca="false">IF('Indicator Date hidden'!AF28="x","x",AE$2-'Indicator Date hidden'!AF28)</f>
        <v>x</v>
      </c>
      <c r="AF27" s="230" t="n">
        <f aca="false">IF('Indicator Date hidden'!AG28="x","x",AF$2-'Indicator Date hidden'!AG28)</f>
        <v>0</v>
      </c>
      <c r="AG27" s="230" t="n">
        <f aca="false">IF('Indicator Date hidden'!AH28="x","x",AG$2-'Indicator Date hidden'!AH28)</f>
        <v>0</v>
      </c>
      <c r="AH27" s="230" t="n">
        <f aca="false">IF('Indicator Date hidden'!AI28="x","x",AH$2-'Indicator Date hidden'!AI28)</f>
        <v>0</v>
      </c>
      <c r="AI27" s="230" t="n">
        <f aca="false">IF('Indicator Date hidden'!AJ28="x","x",AI$2-'Indicator Date hidden'!AJ28)</f>
        <v>0</v>
      </c>
      <c r="AJ27" s="230" t="n">
        <f aca="false">IF('Indicator Date hidden'!AK28="x","x",AJ$2-'Indicator Date hidden'!AK28)</f>
        <v>0</v>
      </c>
      <c r="AK27" s="230" t="str">
        <f aca="false">IF('Indicator Date hidden'!AL28="x","x",AK$2-'Indicator Date hidden'!AL28)</f>
        <v>x</v>
      </c>
      <c r="AL27" s="230" t="n">
        <f aca="false">IF('Indicator Date hidden'!AM28="x","x",AL$2-'Indicator Date hidden'!AM28)</f>
        <v>0</v>
      </c>
      <c r="AM27" s="230" t="str">
        <f aca="false">IF('Indicator Date hidden'!AN28="x","x",AM$2-'Indicator Date hidden'!AN28)</f>
        <v>x</v>
      </c>
      <c r="AN27" s="230" t="str">
        <f aca="false">IF('Indicator Date hidden'!AO28="x","x",AN$2-'Indicator Date hidden'!AO28)</f>
        <v>x</v>
      </c>
      <c r="AO27" s="230" t="str">
        <f aca="false">IF('Indicator Date hidden'!AP28="x","x",AO$2-'Indicator Date hidden'!AP28)</f>
        <v>x</v>
      </c>
      <c r="AP27" s="230" t="n">
        <f aca="false">IF('Indicator Date hidden'!AQ28="x","x",AP$2-'Indicator Date hidden'!AQ28)</f>
        <v>0</v>
      </c>
      <c r="AQ27" s="230" t="n">
        <f aca="false">IF('Indicator Date hidden'!AR28="x","x",AQ$2-'Indicator Date hidden'!AR28)</f>
        <v>0</v>
      </c>
      <c r="AR27" s="230" t="n">
        <f aca="false">IF('Indicator Date hidden'!AS28="x","x",AR$2-'Indicator Date hidden'!AS28)</f>
        <v>6</v>
      </c>
      <c r="AS27" s="230" t="n">
        <f aca="false">IF('Indicator Date hidden'!AT28="x","x",AS$2-'Indicator Date hidden'!AT28)</f>
        <v>0</v>
      </c>
      <c r="AT27" s="230" t="n">
        <f aca="false">IF('Indicator Date hidden'!AU28="x","x",AT$2-'Indicator Date hidden'!AU28)</f>
        <v>1</v>
      </c>
      <c r="AU27" s="230" t="n">
        <f aca="false">IF('Indicator Date hidden'!AV28="x","x",AU$2-'Indicator Date hidden'!AV28)</f>
        <v>1</v>
      </c>
      <c r="AV27" s="230" t="str">
        <f aca="false">IF('Indicator Date hidden'!AW28="x","x",AV$2-'Indicator Date hidden'!AW28)</f>
        <v>x</v>
      </c>
      <c r="AW27" s="230" t="n">
        <f aca="false">IF('Indicator Date hidden'!AX28="x","x",AW$2-'Indicator Date hidden'!AX28)</f>
        <v>0</v>
      </c>
      <c r="AX27" s="230" t="n">
        <f aca="false">IF('Indicator Date hidden'!AY28="x","x",AX$2-'Indicator Date hidden'!AY28)</f>
        <v>0</v>
      </c>
      <c r="AY27" s="230" t="n">
        <f aca="false">IF('Indicator Date hidden'!AZ28="x","x",AY$2-'Indicator Date hidden'!AZ28)</f>
        <v>1</v>
      </c>
      <c r="AZ27" s="230" t="n">
        <f aca="false">IF('Indicator Date hidden'!BA28="x","x",AZ$2-'Indicator Date hidden'!BA28)</f>
        <v>0</v>
      </c>
      <c r="BA27" s="230" t="n">
        <f aca="false">IF('Indicator Date hidden'!BB28="x","x",BA$2-'Indicator Date hidden'!BB28)</f>
        <v>0</v>
      </c>
      <c r="BB27" s="230" t="n">
        <f aca="false">IF('Indicator Date hidden'!BC28="x","x",BB$2-'Indicator Date hidden'!BC28)</f>
        <v>0</v>
      </c>
      <c r="BC27" s="230" t="n">
        <f aca="false">IF('Indicator Date hidden'!BD28="x","x",BC$2-'Indicator Date hidden'!BD28)</f>
        <v>0</v>
      </c>
      <c r="BD27" s="230" t="n">
        <f aca="false">IF('Indicator Date hidden'!BE28="x","x",BD$2-'Indicator Date hidden'!BE28)</f>
        <v>-1</v>
      </c>
      <c r="BE27" s="230" t="n">
        <f aca="false">IF('Indicator Date hidden'!BF28="x","x",BE$2-'Indicator Date hidden'!BF28)</f>
        <v>0</v>
      </c>
      <c r="BF27" s="230" t="n">
        <f aca="false">IF('Indicator Date hidden'!BG28="x","x",BF$2-'Indicator Date hidden'!BG28)</f>
        <v>1</v>
      </c>
      <c r="BG27" s="230" t="n">
        <f aca="false">IF('Indicator Date hidden'!BH28="x","x",BG$2-'Indicator Date hidden'!BH28)</f>
        <v>1</v>
      </c>
      <c r="BH27" s="230" t="n">
        <f aca="false">IF('Indicator Date hidden'!BI28="x","x",BH$2-'Indicator Date hidden'!BI28)</f>
        <v>0</v>
      </c>
      <c r="BI27" s="230" t="n">
        <f aca="false">IF('Indicator Date hidden'!BJ28="x","x",BI$2-'Indicator Date hidden'!BJ28)</f>
        <v>0</v>
      </c>
      <c r="BJ27" s="230" t="n">
        <f aca="false">IF('Indicator Date hidden'!BK28="x","x",BJ$2-'Indicator Date hidden'!BK28)</f>
        <v>0</v>
      </c>
      <c r="BK27" s="230" t="n">
        <f aca="false">IF('Indicator Date hidden'!BL28="x","x",BK$2-'Indicator Date hidden'!BL28)</f>
        <v>0</v>
      </c>
      <c r="BL27" s="230" t="n">
        <f aca="false">IF('Indicator Date hidden'!BM28="x","x",BL$2-'Indicator Date hidden'!BM28)</f>
        <v>9</v>
      </c>
      <c r="BM27" s="230" t="n">
        <f aca="false">IF('Indicator Date hidden'!BN28="x","x",BM$2-'Indicator Date hidden'!BN28)</f>
        <v>0</v>
      </c>
      <c r="BN27" s="230" t="n">
        <f aca="false">IF('Indicator Date hidden'!BO28="x","x",BN$2-'Indicator Date hidden'!BO28)</f>
        <v>0</v>
      </c>
      <c r="BO27" s="230" t="n">
        <f aca="false">IF('Indicator Date hidden'!BP28="x","x",BO$2-'Indicator Date hidden'!BP28)</f>
        <v>0</v>
      </c>
      <c r="BP27" s="230" t="n">
        <f aca="false">IF('Indicator Date hidden'!BQ28="x","x",BP$2-'Indicator Date hidden'!BQ28)</f>
        <v>0</v>
      </c>
      <c r="BQ27" s="230" t="n">
        <f aca="false">IF('Indicator Date hidden'!BR28="x","x",BQ$2-'Indicator Date hidden'!BR28)</f>
        <v>0</v>
      </c>
      <c r="BR27" s="230" t="n">
        <f aca="false">IF('Indicator Date hidden'!BS28="x","x",BR$2-'Indicator Date hidden'!BS28)</f>
        <v>4</v>
      </c>
      <c r="BS27" s="230" t="n">
        <f aca="false">IF('Indicator Date hidden'!BT28="x","x",BS$2-'Indicator Date hidden'!BT28)</f>
        <v>0</v>
      </c>
      <c r="BT27" s="230" t="n">
        <f aca="false">IF('Indicator Date hidden'!BU28="x","x",BT$2-'Indicator Date hidden'!BU28)</f>
        <v>0</v>
      </c>
      <c r="BU27" s="230" t="n">
        <f aca="false">IF('Indicator Date hidden'!BV28="x","x",BU$2-'Indicator Date hidden'!BV28)</f>
        <v>0</v>
      </c>
      <c r="BV27" s="230" t="n">
        <f aca="false">IF('Indicator Date hidden'!BW28="x","x",BV$2-'Indicator Date hidden'!BW28)</f>
        <v>0</v>
      </c>
      <c r="BW27" s="230" t="n">
        <f aca="false">IF('Indicator Date hidden'!BX28="x","x",BW$2-'Indicator Date hidden'!BX28)</f>
        <v>0</v>
      </c>
      <c r="BX27" s="0" t="n">
        <f aca="false">SUM(B27:BW27)</f>
        <v>31</v>
      </c>
      <c r="BY27" s="231" t="n">
        <f aca="false">BX27/COUNT(B27:BW27)</f>
        <v>0.462686567164179</v>
      </c>
      <c r="BZ27" s="0" t="n">
        <f aca="false">COUNTIF(B27:BW27,"&gt;0")</f>
        <v>10</v>
      </c>
      <c r="CA27" s="231" t="n">
        <f aca="false">_xlfn.STDEV.P(B27:BW27)</f>
        <v>1.61456392346475</v>
      </c>
      <c r="CB27" s="232" t="n">
        <f aca="false">MEDIAN(B27:BW27)</f>
        <v>0</v>
      </c>
    </row>
    <row r="28" customFormat="false" ht="14.5" hidden="false" customHeight="false" outlineLevel="0" collapsed="false">
      <c r="A28" s="0" t="str">
        <f aca="false">'Indicator Data'!B31</f>
        <v>BFA</v>
      </c>
      <c r="B28" s="230" t="n">
        <f aca="false">IF('Indicator Date hidden'!C29="x","x",B$2-'Indicator Date hidden'!C29)</f>
        <v>0</v>
      </c>
      <c r="C28" s="230" t="n">
        <f aca="false">IF('Indicator Date hidden'!D29="x","x",C$2-'Indicator Date hidden'!D29)</f>
        <v>0</v>
      </c>
      <c r="D28" s="230" t="n">
        <f aca="false">IF('Indicator Date hidden'!E29="x","x",D$2-'Indicator Date hidden'!E29)</f>
        <v>0</v>
      </c>
      <c r="E28" s="230" t="n">
        <f aca="false">IF('Indicator Date hidden'!F29="x","x",E$2-'Indicator Date hidden'!F29)</f>
        <v>0</v>
      </c>
      <c r="F28" s="230" t="n">
        <f aca="false">IF('Indicator Date hidden'!G29="x","x",F$2-'Indicator Date hidden'!G29)</f>
        <v>0</v>
      </c>
      <c r="G28" s="230" t="n">
        <f aca="false">IF('Indicator Date hidden'!H29="x","x",G$2-'Indicator Date hidden'!H29)</f>
        <v>0</v>
      </c>
      <c r="H28" s="230" t="n">
        <f aca="false">IF('Indicator Date hidden'!I29="x","x",H$2-'Indicator Date hidden'!I29)</f>
        <v>0</v>
      </c>
      <c r="I28" s="230" t="n">
        <f aca="false">IF('Indicator Date hidden'!J29="x","x",I$2-'Indicator Date hidden'!J29)</f>
        <v>0</v>
      </c>
      <c r="J28" s="230" t="n">
        <f aca="false">IF('Indicator Date hidden'!K29="x","x",J$2-'Indicator Date hidden'!K29)</f>
        <v>0</v>
      </c>
      <c r="K28" s="230" t="n">
        <f aca="false">IF('Indicator Date hidden'!L29="x","x",K$2-'Indicator Date hidden'!L29)</f>
        <v>0</v>
      </c>
      <c r="L28" s="230" t="n">
        <f aca="false">IF('Indicator Date hidden'!M29="x","x",L$2-'Indicator Date hidden'!M29)</f>
        <v>0</v>
      </c>
      <c r="M28" s="230" t="n">
        <f aca="false">IF('Indicator Date hidden'!N29="x","x",M$2-'Indicator Date hidden'!N29)</f>
        <v>0</v>
      </c>
      <c r="N28" s="230" t="n">
        <f aca="false">IF('Indicator Date hidden'!O29="x","x",N$2-'Indicator Date hidden'!O29)</f>
        <v>0</v>
      </c>
      <c r="O28" s="230" t="n">
        <f aca="false">IF('Indicator Date hidden'!P29="x","x",O$2-'Indicator Date hidden'!P29)</f>
        <v>0</v>
      </c>
      <c r="P28" s="230" t="n">
        <f aca="false">IF('Indicator Date hidden'!Q29="x","x",P$2-'Indicator Date hidden'!Q29)</f>
        <v>0</v>
      </c>
      <c r="Q28" s="230" t="n">
        <f aca="false">IF('Indicator Date hidden'!R29="x","x",Q$2-'Indicator Date hidden'!R29)</f>
        <v>0</v>
      </c>
      <c r="R28" s="230" t="n">
        <f aca="false">IF('Indicator Date hidden'!S29="x","x",R$2-'Indicator Date hidden'!S29)</f>
        <v>0</v>
      </c>
      <c r="S28" s="230" t="n">
        <f aca="false">IF('Indicator Date hidden'!T29="x","x",S$2-'Indicator Date hidden'!T29)</f>
        <v>0</v>
      </c>
      <c r="T28" s="230" t="n">
        <f aca="false">IF('Indicator Date hidden'!U29="x","x",T$2-'Indicator Date hidden'!U29)</f>
        <v>0</v>
      </c>
      <c r="U28" s="230" t="n">
        <f aca="false">IF('Indicator Date hidden'!V29="x","x",U$2-'Indicator Date hidden'!V29)</f>
        <v>0</v>
      </c>
      <c r="V28" s="230" t="n">
        <f aca="false">IF('Indicator Date hidden'!W29="x","x",V$2-'Indicator Date hidden'!W29)</f>
        <v>0</v>
      </c>
      <c r="W28" s="230" t="n">
        <f aca="false">IF('Indicator Date hidden'!X29="x","x",W$2-'Indicator Date hidden'!X29)</f>
        <v>0</v>
      </c>
      <c r="X28" s="230" t="n">
        <f aca="false">IF('Indicator Date hidden'!Y29="x","x",X$2-'Indicator Date hidden'!Y29)</f>
        <v>0</v>
      </c>
      <c r="Y28" s="230" t="n">
        <f aca="false">IF('Indicator Date hidden'!Z29="x","x",Y$2-'Indicator Date hidden'!Z29)</f>
        <v>0</v>
      </c>
      <c r="Z28" s="230" t="n">
        <f aca="false">IF('Indicator Date hidden'!AA29="x","x",Z$2-'Indicator Date hidden'!AA29)</f>
        <v>4</v>
      </c>
      <c r="AA28" s="230" t="n">
        <f aca="false">IF('Indicator Date hidden'!AB29="x","x",AA$2-'Indicator Date hidden'!AB29)</f>
        <v>0</v>
      </c>
      <c r="AB28" s="230" t="n">
        <f aca="false">IF('Indicator Date hidden'!AC29="x","x",AB$2-'Indicator Date hidden'!AC29)</f>
        <v>0</v>
      </c>
      <c r="AC28" s="230" t="n">
        <f aca="false">IF('Indicator Date hidden'!AD29="x","x",AC$2-'Indicator Date hidden'!AD29)</f>
        <v>1</v>
      </c>
      <c r="AD28" s="230" t="n">
        <f aca="false">IF('Indicator Date hidden'!AE29="x","x",AD$2-'Indicator Date hidden'!AE29)</f>
        <v>0</v>
      </c>
      <c r="AE28" s="230" t="n">
        <f aca="false">IF('Indicator Date hidden'!AF29="x","x",AE$2-'Indicator Date hidden'!AF29)</f>
        <v>0</v>
      </c>
      <c r="AF28" s="230" t="n">
        <f aca="false">IF('Indicator Date hidden'!AG29="x","x",AF$2-'Indicator Date hidden'!AG29)</f>
        <v>0</v>
      </c>
      <c r="AG28" s="230" t="n">
        <f aca="false">IF('Indicator Date hidden'!AH29="x","x",AG$2-'Indicator Date hidden'!AH29)</f>
        <v>0</v>
      </c>
      <c r="AH28" s="230" t="n">
        <f aca="false">IF('Indicator Date hidden'!AI29="x","x",AH$2-'Indicator Date hidden'!AI29)</f>
        <v>0</v>
      </c>
      <c r="AI28" s="230" t="n">
        <f aca="false">IF('Indicator Date hidden'!AJ29="x","x",AI$2-'Indicator Date hidden'!AJ29)</f>
        <v>0</v>
      </c>
      <c r="AJ28" s="230" t="n">
        <f aca="false">IF('Indicator Date hidden'!AK29="x","x",AJ$2-'Indicator Date hidden'!AK29)</f>
        <v>0</v>
      </c>
      <c r="AK28" s="230" t="n">
        <f aca="false">IF('Indicator Date hidden'!AL29="x","x",AK$2-'Indicator Date hidden'!AL29)</f>
        <v>9</v>
      </c>
      <c r="AL28" s="230" t="n">
        <f aca="false">IF('Indicator Date hidden'!AM29="x","x",AL$2-'Indicator Date hidden'!AM29)</f>
        <v>0</v>
      </c>
      <c r="AM28" s="230" t="n">
        <f aca="false">IF('Indicator Date hidden'!AN29="x","x",AM$2-'Indicator Date hidden'!AN29)</f>
        <v>0</v>
      </c>
      <c r="AN28" s="230" t="n">
        <f aca="false">IF('Indicator Date hidden'!AO29="x","x",AN$2-'Indicator Date hidden'!AO29)</f>
        <v>0</v>
      </c>
      <c r="AO28" s="230" t="n">
        <f aca="false">IF('Indicator Date hidden'!AP29="x","x",AO$2-'Indicator Date hidden'!AP29)</f>
        <v>0</v>
      </c>
      <c r="AP28" s="230" t="n">
        <f aca="false">IF('Indicator Date hidden'!AQ29="x","x",AP$2-'Indicator Date hidden'!AQ29)</f>
        <v>0</v>
      </c>
      <c r="AQ28" s="230" t="n">
        <f aca="false">IF('Indicator Date hidden'!AR29="x","x",AQ$2-'Indicator Date hidden'!AR29)</f>
        <v>0</v>
      </c>
      <c r="AR28" s="230" t="n">
        <f aca="false">IF('Indicator Date hidden'!AS29="x","x",AR$2-'Indicator Date hidden'!AS29)</f>
        <v>0</v>
      </c>
      <c r="AS28" s="230" t="n">
        <f aca="false">IF('Indicator Date hidden'!AT29="x","x",AS$2-'Indicator Date hidden'!AT29)</f>
        <v>0</v>
      </c>
      <c r="AT28" s="230" t="n">
        <f aca="false">IF('Indicator Date hidden'!AU29="x","x",AT$2-'Indicator Date hidden'!AU29)</f>
        <v>0</v>
      </c>
      <c r="AU28" s="230" t="n">
        <f aca="false">IF('Indicator Date hidden'!AV29="x","x",AU$2-'Indicator Date hidden'!AV29)</f>
        <v>0</v>
      </c>
      <c r="AV28" s="230" t="n">
        <f aca="false">IF('Indicator Date hidden'!AW29="x","x",AV$2-'Indicator Date hidden'!AW29)</f>
        <v>0</v>
      </c>
      <c r="AW28" s="230" t="n">
        <f aca="false">IF('Indicator Date hidden'!AX29="x","x",AW$2-'Indicator Date hidden'!AX29)</f>
        <v>0</v>
      </c>
      <c r="AX28" s="230" t="n">
        <f aca="false">IF('Indicator Date hidden'!AY29="x","x",AX$2-'Indicator Date hidden'!AY29)</f>
        <v>0</v>
      </c>
      <c r="AY28" s="230" t="n">
        <f aca="false">IF('Indicator Date hidden'!AZ29="x","x",AY$2-'Indicator Date hidden'!AZ29)</f>
        <v>2</v>
      </c>
      <c r="AZ28" s="230" t="n">
        <f aca="false">IF('Indicator Date hidden'!BA29="x","x",AZ$2-'Indicator Date hidden'!BA29)</f>
        <v>0</v>
      </c>
      <c r="BA28" s="230" t="n">
        <f aca="false">IF('Indicator Date hidden'!BB29="x","x",BA$2-'Indicator Date hidden'!BB29)</f>
        <v>0</v>
      </c>
      <c r="BB28" s="230" t="n">
        <f aca="false">IF('Indicator Date hidden'!BC29="x","x",BB$2-'Indicator Date hidden'!BC29)</f>
        <v>0</v>
      </c>
      <c r="BC28" s="230" t="n">
        <f aca="false">IF('Indicator Date hidden'!BD29="x","x",BC$2-'Indicator Date hidden'!BD29)</f>
        <v>0</v>
      </c>
      <c r="BD28" s="230" t="n">
        <f aca="false">IF('Indicator Date hidden'!BE29="x","x",BD$2-'Indicator Date hidden'!BE29)</f>
        <v>0</v>
      </c>
      <c r="BE28" s="230" t="n">
        <f aca="false">IF('Indicator Date hidden'!BF29="x","x",BE$2-'Indicator Date hidden'!BF29)</f>
        <v>0</v>
      </c>
      <c r="BF28" s="230" t="n">
        <f aca="false">IF('Indicator Date hidden'!BG29="x","x",BF$2-'Indicator Date hidden'!BG29)</f>
        <v>1</v>
      </c>
      <c r="BG28" s="230" t="n">
        <f aca="false">IF('Indicator Date hidden'!BH29="x","x",BG$2-'Indicator Date hidden'!BH29)</f>
        <v>1</v>
      </c>
      <c r="BH28" s="230" t="n">
        <f aca="false">IF('Indicator Date hidden'!BI29="x","x",BH$2-'Indicator Date hidden'!BI29)</f>
        <v>0</v>
      </c>
      <c r="BI28" s="230" t="n">
        <f aca="false">IF('Indicator Date hidden'!BJ29="x","x",BI$2-'Indicator Date hidden'!BJ29)</f>
        <v>0</v>
      </c>
      <c r="BJ28" s="230" t="n">
        <f aca="false">IF('Indicator Date hidden'!BK29="x","x",BJ$2-'Indicator Date hidden'!BK29)</f>
        <v>0</v>
      </c>
      <c r="BK28" s="230" t="n">
        <f aca="false">IF('Indicator Date hidden'!BL29="x","x",BK$2-'Indicator Date hidden'!BL29)</f>
        <v>0</v>
      </c>
      <c r="BL28" s="230" t="n">
        <f aca="false">IF('Indicator Date hidden'!BM29="x","x",BL$2-'Indicator Date hidden'!BM29)</f>
        <v>2</v>
      </c>
      <c r="BM28" s="230" t="n">
        <f aca="false">IF('Indicator Date hidden'!BN29="x","x",BM$2-'Indicator Date hidden'!BN29)</f>
        <v>0</v>
      </c>
      <c r="BN28" s="230" t="n">
        <f aca="false">IF('Indicator Date hidden'!BO29="x","x",BN$2-'Indicator Date hidden'!BO29)</f>
        <v>0</v>
      </c>
      <c r="BO28" s="230" t="n">
        <f aca="false">IF('Indicator Date hidden'!BP29="x","x",BO$2-'Indicator Date hidden'!BP29)</f>
        <v>0</v>
      </c>
      <c r="BP28" s="230" t="n">
        <f aca="false">IF('Indicator Date hidden'!BQ29="x","x",BP$2-'Indicator Date hidden'!BQ29)</f>
        <v>0</v>
      </c>
      <c r="BQ28" s="230" t="n">
        <f aca="false">IF('Indicator Date hidden'!BR29="x","x",BQ$2-'Indicator Date hidden'!BR29)</f>
        <v>0</v>
      </c>
      <c r="BR28" s="230" t="n">
        <f aca="false">IF('Indicator Date hidden'!BS29="x","x",BR$2-'Indicator Date hidden'!BS29)</f>
        <v>2</v>
      </c>
      <c r="BS28" s="230" t="n">
        <f aca="false">IF('Indicator Date hidden'!BT29="x","x",BS$2-'Indicator Date hidden'!BT29)</f>
        <v>0</v>
      </c>
      <c r="BT28" s="230" t="n">
        <f aca="false">IF('Indicator Date hidden'!BU29="x","x",BT$2-'Indicator Date hidden'!BU29)</f>
        <v>0</v>
      </c>
      <c r="BU28" s="230" t="n">
        <f aca="false">IF('Indicator Date hidden'!BV29="x","x",BU$2-'Indicator Date hidden'!BV29)</f>
        <v>0</v>
      </c>
      <c r="BV28" s="230" t="n">
        <f aca="false">IF('Indicator Date hidden'!BW29="x","x",BV$2-'Indicator Date hidden'!BW29)</f>
        <v>0</v>
      </c>
      <c r="BW28" s="230" t="n">
        <f aca="false">IF('Indicator Date hidden'!BX29="x","x",BW$2-'Indicator Date hidden'!BX29)</f>
        <v>0</v>
      </c>
      <c r="BX28" s="0" t="n">
        <f aca="false">SUM(B28:BW28)</f>
        <v>22</v>
      </c>
      <c r="BY28" s="231" t="n">
        <f aca="false">BX28/COUNT(B28:BW28)</f>
        <v>0.297297297297297</v>
      </c>
      <c r="BZ28" s="0" t="n">
        <f aca="false">COUNTIF(B28:BW28,"&gt;0")</f>
        <v>8</v>
      </c>
      <c r="CA28" s="231" t="n">
        <f aca="false">_xlfn.STDEV.P(B28:BW28)</f>
        <v>1.19378717974907</v>
      </c>
      <c r="CB28" s="232" t="n">
        <f aca="false">MEDIAN(B28:BW28)</f>
        <v>0</v>
      </c>
    </row>
    <row r="29" customFormat="false" ht="14.5" hidden="false" customHeight="false" outlineLevel="0" collapsed="false">
      <c r="A29" s="0" t="str">
        <f aca="false">'Indicator Data'!B32</f>
        <v>BDI</v>
      </c>
      <c r="B29" s="230" t="n">
        <f aca="false">IF('Indicator Date hidden'!C30="x","x",B$2-'Indicator Date hidden'!C30)</f>
        <v>0</v>
      </c>
      <c r="C29" s="230" t="n">
        <f aca="false">IF('Indicator Date hidden'!D30="x","x",C$2-'Indicator Date hidden'!D30)</f>
        <v>0</v>
      </c>
      <c r="D29" s="230" t="n">
        <f aca="false">IF('Indicator Date hidden'!E30="x","x",D$2-'Indicator Date hidden'!E30)</f>
        <v>0</v>
      </c>
      <c r="E29" s="230" t="n">
        <f aca="false">IF('Indicator Date hidden'!F30="x","x",E$2-'Indicator Date hidden'!F30)</f>
        <v>0</v>
      </c>
      <c r="F29" s="230" t="n">
        <f aca="false">IF('Indicator Date hidden'!G30="x","x",F$2-'Indicator Date hidden'!G30)</f>
        <v>0</v>
      </c>
      <c r="G29" s="230" t="n">
        <f aca="false">IF('Indicator Date hidden'!H30="x","x",G$2-'Indicator Date hidden'!H30)</f>
        <v>0</v>
      </c>
      <c r="H29" s="230" t="n">
        <f aca="false">IF('Indicator Date hidden'!I30="x","x",H$2-'Indicator Date hidden'!I30)</f>
        <v>0</v>
      </c>
      <c r="I29" s="230" t="n">
        <f aca="false">IF('Indicator Date hidden'!J30="x","x",I$2-'Indicator Date hidden'!J30)</f>
        <v>0</v>
      </c>
      <c r="J29" s="230" t="n">
        <f aca="false">IF('Indicator Date hidden'!K30="x","x",J$2-'Indicator Date hidden'!K30)</f>
        <v>0</v>
      </c>
      <c r="K29" s="230" t="n">
        <f aca="false">IF('Indicator Date hidden'!L30="x","x",K$2-'Indicator Date hidden'!L30)</f>
        <v>0</v>
      </c>
      <c r="L29" s="230" t="n">
        <f aca="false">IF('Indicator Date hidden'!M30="x","x",L$2-'Indicator Date hidden'!M30)</f>
        <v>0</v>
      </c>
      <c r="M29" s="230" t="n">
        <f aca="false">IF('Indicator Date hidden'!N30="x","x",M$2-'Indicator Date hidden'!N30)</f>
        <v>0</v>
      </c>
      <c r="N29" s="230" t="n">
        <f aca="false">IF('Indicator Date hidden'!O30="x","x",N$2-'Indicator Date hidden'!O30)</f>
        <v>0</v>
      </c>
      <c r="O29" s="230" t="n">
        <f aca="false">IF('Indicator Date hidden'!P30="x","x",O$2-'Indicator Date hidden'!P30)</f>
        <v>0</v>
      </c>
      <c r="P29" s="230" t="n">
        <f aca="false">IF('Indicator Date hidden'!Q30="x","x",P$2-'Indicator Date hidden'!Q30)</f>
        <v>0</v>
      </c>
      <c r="Q29" s="230" t="n">
        <f aca="false">IF('Indicator Date hidden'!R30="x","x",Q$2-'Indicator Date hidden'!R30)</f>
        <v>0</v>
      </c>
      <c r="R29" s="230" t="n">
        <f aca="false">IF('Indicator Date hidden'!S30="x","x",R$2-'Indicator Date hidden'!S30)</f>
        <v>0</v>
      </c>
      <c r="S29" s="230" t="n">
        <f aca="false">IF('Indicator Date hidden'!T30="x","x",S$2-'Indicator Date hidden'!T30)</f>
        <v>0</v>
      </c>
      <c r="T29" s="230" t="n">
        <f aca="false">IF('Indicator Date hidden'!U30="x","x",T$2-'Indicator Date hidden'!U30)</f>
        <v>0</v>
      </c>
      <c r="U29" s="230" t="n">
        <f aca="false">IF('Indicator Date hidden'!V30="x","x",U$2-'Indicator Date hidden'!V30)</f>
        <v>0</v>
      </c>
      <c r="V29" s="230" t="n">
        <f aca="false">IF('Indicator Date hidden'!W30="x","x",V$2-'Indicator Date hidden'!W30)</f>
        <v>0</v>
      </c>
      <c r="W29" s="230" t="n">
        <f aca="false">IF('Indicator Date hidden'!X30="x","x",W$2-'Indicator Date hidden'!X30)</f>
        <v>0</v>
      </c>
      <c r="X29" s="230" t="n">
        <f aca="false">IF('Indicator Date hidden'!Y30="x","x",X$2-'Indicator Date hidden'!Y30)</f>
        <v>0</v>
      </c>
      <c r="Y29" s="230" t="n">
        <f aca="false">IF('Indicator Date hidden'!Z30="x","x",Y$2-'Indicator Date hidden'!Z30)</f>
        <v>0</v>
      </c>
      <c r="Z29" s="230" t="n">
        <f aca="false">IF('Indicator Date hidden'!AA30="x","x",Z$2-'Indicator Date hidden'!AA30)</f>
        <v>2</v>
      </c>
      <c r="AA29" s="230" t="n">
        <f aca="false">IF('Indicator Date hidden'!AB30="x","x",AA$2-'Indicator Date hidden'!AB30)</f>
        <v>0</v>
      </c>
      <c r="AB29" s="230" t="n">
        <f aca="false">IF('Indicator Date hidden'!AC30="x","x",AB$2-'Indicator Date hidden'!AC30)</f>
        <v>0</v>
      </c>
      <c r="AC29" s="230" t="n">
        <f aca="false">IF('Indicator Date hidden'!AD30="x","x",AC$2-'Indicator Date hidden'!AD30)</f>
        <v>1</v>
      </c>
      <c r="AD29" s="230" t="n">
        <f aca="false">IF('Indicator Date hidden'!AE30="x","x",AD$2-'Indicator Date hidden'!AE30)</f>
        <v>0</v>
      </c>
      <c r="AE29" s="230" t="n">
        <f aca="false">IF('Indicator Date hidden'!AF30="x","x",AE$2-'Indicator Date hidden'!AF30)</f>
        <v>0</v>
      </c>
      <c r="AF29" s="230" t="n">
        <f aca="false">IF('Indicator Date hidden'!AG30="x","x",AF$2-'Indicator Date hidden'!AG30)</f>
        <v>0</v>
      </c>
      <c r="AG29" s="230" t="n">
        <f aca="false">IF('Indicator Date hidden'!AH30="x","x",AG$2-'Indicator Date hidden'!AH30)</f>
        <v>0</v>
      </c>
      <c r="AH29" s="230" t="n">
        <f aca="false">IF('Indicator Date hidden'!AI30="x","x",AH$2-'Indicator Date hidden'!AI30)</f>
        <v>0</v>
      </c>
      <c r="AI29" s="230" t="n">
        <f aca="false">IF('Indicator Date hidden'!AJ30="x","x",AI$2-'Indicator Date hidden'!AJ30)</f>
        <v>0</v>
      </c>
      <c r="AJ29" s="230" t="n">
        <f aca="false">IF('Indicator Date hidden'!AK30="x","x",AJ$2-'Indicator Date hidden'!AK30)</f>
        <v>0</v>
      </c>
      <c r="AK29" s="230" t="n">
        <f aca="false">IF('Indicator Date hidden'!AL30="x","x",AK$2-'Indicator Date hidden'!AL30)</f>
        <v>2</v>
      </c>
      <c r="AL29" s="230" t="n">
        <f aca="false">IF('Indicator Date hidden'!AM30="x","x",AL$2-'Indicator Date hidden'!AM30)</f>
        <v>0</v>
      </c>
      <c r="AM29" s="230" t="n">
        <f aca="false">IF('Indicator Date hidden'!AN30="x","x",AM$2-'Indicator Date hidden'!AN30)</f>
        <v>0</v>
      </c>
      <c r="AN29" s="230" t="n">
        <f aca="false">IF('Indicator Date hidden'!AO30="x","x",AN$2-'Indicator Date hidden'!AO30)</f>
        <v>0</v>
      </c>
      <c r="AO29" s="230" t="n">
        <f aca="false">IF('Indicator Date hidden'!AP30="x","x",AO$2-'Indicator Date hidden'!AP30)</f>
        <v>0</v>
      </c>
      <c r="AP29" s="230" t="n">
        <f aca="false">IF('Indicator Date hidden'!AQ30="x","x",AP$2-'Indicator Date hidden'!AQ30)</f>
        <v>0</v>
      </c>
      <c r="AQ29" s="230" t="n">
        <f aca="false">IF('Indicator Date hidden'!AR30="x","x",AQ$2-'Indicator Date hidden'!AR30)</f>
        <v>0</v>
      </c>
      <c r="AR29" s="230" t="n">
        <f aca="false">IF('Indicator Date hidden'!AS30="x","x",AR$2-'Indicator Date hidden'!AS30)</f>
        <v>0</v>
      </c>
      <c r="AS29" s="230" t="n">
        <f aca="false">IF('Indicator Date hidden'!AT30="x","x",AS$2-'Indicator Date hidden'!AT30)</f>
        <v>0</v>
      </c>
      <c r="AT29" s="230" t="n">
        <f aca="false">IF('Indicator Date hidden'!AU30="x","x",AT$2-'Indicator Date hidden'!AU30)</f>
        <v>0</v>
      </c>
      <c r="AU29" s="230" t="n">
        <f aca="false">IF('Indicator Date hidden'!AV30="x","x",AU$2-'Indicator Date hidden'!AV30)</f>
        <v>0</v>
      </c>
      <c r="AV29" s="230" t="n">
        <f aca="false">IF('Indicator Date hidden'!AW30="x","x",AV$2-'Indicator Date hidden'!AW30)</f>
        <v>0</v>
      </c>
      <c r="AW29" s="230" t="n">
        <f aca="false">IF('Indicator Date hidden'!AX30="x","x",AW$2-'Indicator Date hidden'!AX30)</f>
        <v>0</v>
      </c>
      <c r="AX29" s="230" t="n">
        <f aca="false">IF('Indicator Date hidden'!AY30="x","x",AX$2-'Indicator Date hidden'!AY30)</f>
        <v>0</v>
      </c>
      <c r="AY29" s="230" t="n">
        <f aca="false">IF('Indicator Date hidden'!AZ30="x","x",AY$2-'Indicator Date hidden'!AZ30)</f>
        <v>7</v>
      </c>
      <c r="AZ29" s="230" t="n">
        <f aca="false">IF('Indicator Date hidden'!BA30="x","x",AZ$2-'Indicator Date hidden'!BA30)</f>
        <v>0</v>
      </c>
      <c r="BA29" s="230" t="n">
        <f aca="false">IF('Indicator Date hidden'!BB30="x","x",BA$2-'Indicator Date hidden'!BB30)</f>
        <v>0</v>
      </c>
      <c r="BB29" s="230" t="n">
        <f aca="false">IF('Indicator Date hidden'!BC30="x","x",BB$2-'Indicator Date hidden'!BC30)</f>
        <v>0</v>
      </c>
      <c r="BC29" s="230" t="n">
        <f aca="false">IF('Indicator Date hidden'!BD30="x","x",BC$2-'Indicator Date hidden'!BD30)</f>
        <v>0</v>
      </c>
      <c r="BD29" s="230" t="n">
        <f aca="false">IF('Indicator Date hidden'!BE30="x","x",BD$2-'Indicator Date hidden'!BE30)</f>
        <v>-1</v>
      </c>
      <c r="BE29" s="230" t="n">
        <f aca="false">IF('Indicator Date hidden'!BF30="x","x",BE$2-'Indicator Date hidden'!BF30)</f>
        <v>0</v>
      </c>
      <c r="BF29" s="230" t="n">
        <f aca="false">IF('Indicator Date hidden'!BG30="x","x",BF$2-'Indicator Date hidden'!BG30)</f>
        <v>1</v>
      </c>
      <c r="BG29" s="230" t="n">
        <f aca="false">IF('Indicator Date hidden'!BH30="x","x",BG$2-'Indicator Date hidden'!BH30)</f>
        <v>1</v>
      </c>
      <c r="BH29" s="230" t="n">
        <f aca="false">IF('Indicator Date hidden'!BI30="x","x",BH$2-'Indicator Date hidden'!BI30)</f>
        <v>0</v>
      </c>
      <c r="BI29" s="230" t="n">
        <f aca="false">IF('Indicator Date hidden'!BJ30="x","x",BI$2-'Indicator Date hidden'!BJ30)</f>
        <v>0</v>
      </c>
      <c r="BJ29" s="230" t="n">
        <f aca="false">IF('Indicator Date hidden'!BK30="x","x",BJ$2-'Indicator Date hidden'!BK30)</f>
        <v>0</v>
      </c>
      <c r="BK29" s="230" t="n">
        <f aca="false">IF('Indicator Date hidden'!BL30="x","x",BK$2-'Indicator Date hidden'!BL30)</f>
        <v>0</v>
      </c>
      <c r="BL29" s="230" t="n">
        <f aca="false">IF('Indicator Date hidden'!BM30="x","x",BL$2-'Indicator Date hidden'!BM30)</f>
        <v>3</v>
      </c>
      <c r="BM29" s="230" t="n">
        <f aca="false">IF('Indicator Date hidden'!BN30="x","x",BM$2-'Indicator Date hidden'!BN30)</f>
        <v>0</v>
      </c>
      <c r="BN29" s="230" t="n">
        <f aca="false">IF('Indicator Date hidden'!BO30="x","x",BN$2-'Indicator Date hidden'!BO30)</f>
        <v>0</v>
      </c>
      <c r="BO29" s="230" t="n">
        <f aca="false">IF('Indicator Date hidden'!BP30="x","x",BO$2-'Indicator Date hidden'!BP30)</f>
        <v>0</v>
      </c>
      <c r="BP29" s="230" t="n">
        <f aca="false">IF('Indicator Date hidden'!BQ30="x","x",BP$2-'Indicator Date hidden'!BQ30)</f>
        <v>0</v>
      </c>
      <c r="BQ29" s="230" t="n">
        <f aca="false">IF('Indicator Date hidden'!BR30="x","x",BQ$2-'Indicator Date hidden'!BR30)</f>
        <v>0</v>
      </c>
      <c r="BR29" s="230" t="n">
        <f aca="false">IF('Indicator Date hidden'!BS30="x","x",BR$2-'Indicator Date hidden'!BS30)</f>
        <v>2</v>
      </c>
      <c r="BS29" s="230" t="n">
        <f aca="false">IF('Indicator Date hidden'!BT30="x","x",BS$2-'Indicator Date hidden'!BT30)</f>
        <v>0</v>
      </c>
      <c r="BT29" s="230" t="n">
        <f aca="false">IF('Indicator Date hidden'!BU30="x","x",BT$2-'Indicator Date hidden'!BU30)</f>
        <v>0</v>
      </c>
      <c r="BU29" s="230" t="n">
        <f aca="false">IF('Indicator Date hidden'!BV30="x","x",BU$2-'Indicator Date hidden'!BV30)</f>
        <v>0</v>
      </c>
      <c r="BV29" s="230" t="n">
        <f aca="false">IF('Indicator Date hidden'!BW30="x","x",BV$2-'Indicator Date hidden'!BW30)</f>
        <v>0</v>
      </c>
      <c r="BW29" s="230" t="n">
        <f aca="false">IF('Indicator Date hidden'!BX30="x","x",BW$2-'Indicator Date hidden'!BX30)</f>
        <v>0</v>
      </c>
      <c r="BX29" s="0" t="n">
        <f aca="false">SUM(B29:BW29)</f>
        <v>18</v>
      </c>
      <c r="BY29" s="231" t="n">
        <f aca="false">BX29/COUNT(B29:BW29)</f>
        <v>0.243243243243243</v>
      </c>
      <c r="BZ29" s="0" t="n">
        <f aca="false">COUNTIF(B29:BW29,"&gt;0")</f>
        <v>8</v>
      </c>
      <c r="CA29" s="231" t="n">
        <f aca="false">_xlfn.STDEV.P(B29:BW29)</f>
        <v>0.969965321347371</v>
      </c>
      <c r="CB29" s="232" t="n">
        <f aca="false">MEDIAN(B29:BW29)</f>
        <v>0</v>
      </c>
    </row>
    <row r="30" customFormat="false" ht="14.5" hidden="false" customHeight="false" outlineLevel="0" collapsed="false">
      <c r="A30" s="0" t="str">
        <f aca="false">'Indicator Data'!B33</f>
        <v>CPV</v>
      </c>
      <c r="B30" s="230" t="n">
        <f aca="false">IF('Indicator Date hidden'!C31="x","x",B$2-'Indicator Date hidden'!C31)</f>
        <v>0</v>
      </c>
      <c r="C30" s="230" t="n">
        <f aca="false">IF('Indicator Date hidden'!D31="x","x",C$2-'Indicator Date hidden'!D31)</f>
        <v>0</v>
      </c>
      <c r="D30" s="230" t="n">
        <f aca="false">IF('Indicator Date hidden'!E31="x","x",D$2-'Indicator Date hidden'!E31)</f>
        <v>0</v>
      </c>
      <c r="E30" s="230" t="n">
        <f aca="false">IF('Indicator Date hidden'!F31="x","x",E$2-'Indicator Date hidden'!F31)</f>
        <v>0</v>
      </c>
      <c r="F30" s="230" t="n">
        <f aca="false">IF('Indicator Date hidden'!G31="x","x",F$2-'Indicator Date hidden'!G31)</f>
        <v>0</v>
      </c>
      <c r="G30" s="230" t="n">
        <f aca="false">IF('Indicator Date hidden'!H31="x","x",G$2-'Indicator Date hidden'!H31)</f>
        <v>0</v>
      </c>
      <c r="H30" s="230" t="n">
        <f aca="false">IF('Indicator Date hidden'!I31="x","x",H$2-'Indicator Date hidden'!I31)</f>
        <v>0</v>
      </c>
      <c r="I30" s="230" t="n">
        <f aca="false">IF('Indicator Date hidden'!J31="x","x",I$2-'Indicator Date hidden'!J31)</f>
        <v>0</v>
      </c>
      <c r="J30" s="230" t="n">
        <f aca="false">IF('Indicator Date hidden'!K31="x","x",J$2-'Indicator Date hidden'!K31)</f>
        <v>0</v>
      </c>
      <c r="K30" s="230" t="str">
        <f aca="false">IF('Indicator Date hidden'!L31="x","x",K$2-'Indicator Date hidden'!L31)</f>
        <v>x</v>
      </c>
      <c r="L30" s="230" t="n">
        <f aca="false">IF('Indicator Date hidden'!M31="x","x",L$2-'Indicator Date hidden'!M31)</f>
        <v>0</v>
      </c>
      <c r="M30" s="230" t="n">
        <f aca="false">IF('Indicator Date hidden'!N31="x","x",M$2-'Indicator Date hidden'!N31)</f>
        <v>0</v>
      </c>
      <c r="N30" s="230" t="n">
        <f aca="false">IF('Indicator Date hidden'!O31="x","x",N$2-'Indicator Date hidden'!O31)</f>
        <v>0</v>
      </c>
      <c r="O30" s="230" t="n">
        <f aca="false">IF('Indicator Date hidden'!P31="x","x",O$2-'Indicator Date hidden'!P31)</f>
        <v>0</v>
      </c>
      <c r="P30" s="230" t="n">
        <f aca="false">IF('Indicator Date hidden'!Q31="x","x",P$2-'Indicator Date hidden'!Q31)</f>
        <v>0</v>
      </c>
      <c r="Q30" s="230" t="n">
        <f aca="false">IF('Indicator Date hidden'!R31="x","x",Q$2-'Indicator Date hidden'!R31)</f>
        <v>0</v>
      </c>
      <c r="R30" s="230" t="n">
        <f aca="false">IF('Indicator Date hidden'!S31="x","x",R$2-'Indicator Date hidden'!S31)</f>
        <v>0</v>
      </c>
      <c r="S30" s="230" t="n">
        <f aca="false">IF('Indicator Date hidden'!T31="x","x",S$2-'Indicator Date hidden'!T31)</f>
        <v>0</v>
      </c>
      <c r="T30" s="230" t="n">
        <f aca="false">IF('Indicator Date hidden'!U31="x","x",T$2-'Indicator Date hidden'!U31)</f>
        <v>0</v>
      </c>
      <c r="U30" s="230" t="n">
        <f aca="false">IF('Indicator Date hidden'!V31="x","x",U$2-'Indicator Date hidden'!V31)</f>
        <v>0</v>
      </c>
      <c r="V30" s="230" t="n">
        <f aca="false">IF('Indicator Date hidden'!W31="x","x",V$2-'Indicator Date hidden'!W31)</f>
        <v>0</v>
      </c>
      <c r="W30" s="230" t="n">
        <f aca="false">IF('Indicator Date hidden'!X31="x","x",W$2-'Indicator Date hidden'!X31)</f>
        <v>0</v>
      </c>
      <c r="X30" s="230" t="n">
        <f aca="false">IF('Indicator Date hidden'!Y31="x","x",X$2-'Indicator Date hidden'!Y31)</f>
        <v>0</v>
      </c>
      <c r="Y30" s="230" t="n">
        <f aca="false">IF('Indicator Date hidden'!Z31="x","x",Y$2-'Indicator Date hidden'!Z31)</f>
        <v>0</v>
      </c>
      <c r="Z30" s="230" t="str">
        <f aca="false">IF('Indicator Date hidden'!AA31="x","x",Z$2-'Indicator Date hidden'!AA31)</f>
        <v>x</v>
      </c>
      <c r="AA30" s="230" t="n">
        <f aca="false">IF('Indicator Date hidden'!AB31="x","x",AA$2-'Indicator Date hidden'!AB31)</f>
        <v>0</v>
      </c>
      <c r="AB30" s="230" t="str">
        <f aca="false">IF('Indicator Date hidden'!AC31="x","x",AB$2-'Indicator Date hidden'!AC31)</f>
        <v>x</v>
      </c>
      <c r="AC30" s="230" t="n">
        <f aca="false">IF('Indicator Date hidden'!AD31="x","x",AC$2-'Indicator Date hidden'!AD31)</f>
        <v>1</v>
      </c>
      <c r="AD30" s="230" t="n">
        <f aca="false">IF('Indicator Date hidden'!AE31="x","x",AD$2-'Indicator Date hidden'!AE31)</f>
        <v>0</v>
      </c>
      <c r="AE30" s="230" t="str">
        <f aca="false">IF('Indicator Date hidden'!AF31="x","x",AE$2-'Indicator Date hidden'!AF31)</f>
        <v>x</v>
      </c>
      <c r="AF30" s="230" t="n">
        <f aca="false">IF('Indicator Date hidden'!AG31="x","x",AF$2-'Indicator Date hidden'!AG31)</f>
        <v>0</v>
      </c>
      <c r="AG30" s="230" t="n">
        <f aca="false">IF('Indicator Date hidden'!AH31="x","x",AG$2-'Indicator Date hidden'!AH31)</f>
        <v>0</v>
      </c>
      <c r="AH30" s="230" t="n">
        <f aca="false">IF('Indicator Date hidden'!AI31="x","x",AH$2-'Indicator Date hidden'!AI31)</f>
        <v>0</v>
      </c>
      <c r="AI30" s="230" t="n">
        <f aca="false">IF('Indicator Date hidden'!AJ31="x","x",AI$2-'Indicator Date hidden'!AJ31)</f>
        <v>0</v>
      </c>
      <c r="AJ30" s="230" t="n">
        <f aca="false">IF('Indicator Date hidden'!AK31="x","x",AJ$2-'Indicator Date hidden'!AK31)</f>
        <v>0</v>
      </c>
      <c r="AK30" s="230" t="str">
        <f aca="false">IF('Indicator Date hidden'!AL31="x","x",AK$2-'Indicator Date hidden'!AL31)</f>
        <v>x</v>
      </c>
      <c r="AL30" s="230" t="n">
        <f aca="false">IF('Indicator Date hidden'!AM31="x","x",AL$2-'Indicator Date hidden'!AM31)</f>
        <v>0</v>
      </c>
      <c r="AM30" s="230" t="n">
        <f aca="false">IF('Indicator Date hidden'!AN31="x","x",AM$2-'Indicator Date hidden'!AN31)</f>
        <v>0</v>
      </c>
      <c r="AN30" s="230" t="n">
        <f aca="false">IF('Indicator Date hidden'!AO31="x","x",AN$2-'Indicator Date hidden'!AO31)</f>
        <v>0</v>
      </c>
      <c r="AO30" s="230" t="n">
        <f aca="false">IF('Indicator Date hidden'!AP31="x","x",AO$2-'Indicator Date hidden'!AP31)</f>
        <v>0</v>
      </c>
      <c r="AP30" s="230" t="n">
        <f aca="false">IF('Indicator Date hidden'!AQ31="x","x",AP$2-'Indicator Date hidden'!AQ31)</f>
        <v>0</v>
      </c>
      <c r="AQ30" s="230" t="n">
        <f aca="false">IF('Indicator Date hidden'!AR31="x","x",AQ$2-'Indicator Date hidden'!AR31)</f>
        <v>0</v>
      </c>
      <c r="AR30" s="230" t="str">
        <f aca="false">IF('Indicator Date hidden'!AS31="x","x",AR$2-'Indicator Date hidden'!AS31)</f>
        <v>x</v>
      </c>
      <c r="AS30" s="230" t="n">
        <f aca="false">IF('Indicator Date hidden'!AT31="x","x",AS$2-'Indicator Date hidden'!AT31)</f>
        <v>0</v>
      </c>
      <c r="AT30" s="230" t="n">
        <f aca="false">IF('Indicator Date hidden'!AU31="x","x",AT$2-'Indicator Date hidden'!AU31)</f>
        <v>0</v>
      </c>
      <c r="AU30" s="230" t="n">
        <f aca="false">IF('Indicator Date hidden'!AV31="x","x",AU$2-'Indicator Date hidden'!AV31)</f>
        <v>1</v>
      </c>
      <c r="AV30" s="230" t="n">
        <f aca="false">IF('Indicator Date hidden'!AW31="x","x",AV$2-'Indicator Date hidden'!AW31)</f>
        <v>0</v>
      </c>
      <c r="AW30" s="230" t="n">
        <f aca="false">IF('Indicator Date hidden'!AX31="x","x",AW$2-'Indicator Date hidden'!AX31)</f>
        <v>0</v>
      </c>
      <c r="AX30" s="230" t="n">
        <f aca="false">IF('Indicator Date hidden'!AY31="x","x",AX$2-'Indicator Date hidden'!AY31)</f>
        <v>0</v>
      </c>
      <c r="AY30" s="230" t="n">
        <f aca="false">IF('Indicator Date hidden'!AZ31="x","x",AY$2-'Indicator Date hidden'!AZ31)</f>
        <v>5</v>
      </c>
      <c r="AZ30" s="230" t="n">
        <f aca="false">IF('Indicator Date hidden'!BA31="x","x",AZ$2-'Indicator Date hidden'!BA31)</f>
        <v>0</v>
      </c>
      <c r="BA30" s="230" t="n">
        <f aca="false">IF('Indicator Date hidden'!BB31="x","x",BA$2-'Indicator Date hidden'!BB31)</f>
        <v>0</v>
      </c>
      <c r="BB30" s="230" t="n">
        <f aca="false">IF('Indicator Date hidden'!BC31="x","x",BB$2-'Indicator Date hidden'!BC31)</f>
        <v>0</v>
      </c>
      <c r="BC30" s="230" t="n">
        <f aca="false">IF('Indicator Date hidden'!BD31="x","x",BC$2-'Indicator Date hidden'!BD31)</f>
        <v>0</v>
      </c>
      <c r="BD30" s="230" t="n">
        <f aca="false">IF('Indicator Date hidden'!BE31="x","x",BD$2-'Indicator Date hidden'!BE31)</f>
        <v>0</v>
      </c>
      <c r="BE30" s="230" t="n">
        <f aca="false">IF('Indicator Date hidden'!BF31="x","x",BE$2-'Indicator Date hidden'!BF31)</f>
        <v>0</v>
      </c>
      <c r="BF30" s="230" t="n">
        <f aca="false">IF('Indicator Date hidden'!BG31="x","x",BF$2-'Indicator Date hidden'!BG31)</f>
        <v>1</v>
      </c>
      <c r="BG30" s="230" t="n">
        <f aca="false">IF('Indicator Date hidden'!BH31="x","x",BG$2-'Indicator Date hidden'!BH31)</f>
        <v>1</v>
      </c>
      <c r="BH30" s="230" t="n">
        <f aca="false">IF('Indicator Date hidden'!BI31="x","x",BH$2-'Indicator Date hidden'!BI31)</f>
        <v>0</v>
      </c>
      <c r="BI30" s="230" t="n">
        <f aca="false">IF('Indicator Date hidden'!BJ31="x","x",BI$2-'Indicator Date hidden'!BJ31)</f>
        <v>1</v>
      </c>
      <c r="BJ30" s="230" t="n">
        <f aca="false">IF('Indicator Date hidden'!BK31="x","x",BJ$2-'Indicator Date hidden'!BK31)</f>
        <v>0</v>
      </c>
      <c r="BK30" s="230" t="n">
        <f aca="false">IF('Indicator Date hidden'!BL31="x","x",BK$2-'Indicator Date hidden'!BL31)</f>
        <v>0</v>
      </c>
      <c r="BL30" s="230" t="n">
        <f aca="false">IF('Indicator Date hidden'!BM31="x","x",BL$2-'Indicator Date hidden'!BM31)</f>
        <v>5</v>
      </c>
      <c r="BM30" s="230" t="n">
        <f aca="false">IF('Indicator Date hidden'!BN31="x","x",BM$2-'Indicator Date hidden'!BN31)</f>
        <v>0</v>
      </c>
      <c r="BN30" s="230" t="n">
        <f aca="false">IF('Indicator Date hidden'!BO31="x","x",BN$2-'Indicator Date hidden'!BO31)</f>
        <v>0</v>
      </c>
      <c r="BO30" s="230" t="n">
        <f aca="false">IF('Indicator Date hidden'!BP31="x","x",BO$2-'Indicator Date hidden'!BP31)</f>
        <v>0</v>
      </c>
      <c r="BP30" s="230" t="n">
        <f aca="false">IF('Indicator Date hidden'!BQ31="x","x",BP$2-'Indicator Date hidden'!BQ31)</f>
        <v>0</v>
      </c>
      <c r="BQ30" s="230" t="n">
        <f aca="false">IF('Indicator Date hidden'!BR31="x","x",BQ$2-'Indicator Date hidden'!BR31)</f>
        <v>0</v>
      </c>
      <c r="BR30" s="230" t="n">
        <f aca="false">IF('Indicator Date hidden'!BS31="x","x",BR$2-'Indicator Date hidden'!BS31)</f>
        <v>3</v>
      </c>
      <c r="BS30" s="230" t="n">
        <f aca="false">IF('Indicator Date hidden'!BT31="x","x",BS$2-'Indicator Date hidden'!BT31)</f>
        <v>0</v>
      </c>
      <c r="BT30" s="230" t="n">
        <f aca="false">IF('Indicator Date hidden'!BU31="x","x",BT$2-'Indicator Date hidden'!BU31)</f>
        <v>0</v>
      </c>
      <c r="BU30" s="230" t="str">
        <f aca="false">IF('Indicator Date hidden'!BV31="x","x",BU$2-'Indicator Date hidden'!BV31)</f>
        <v>x</v>
      </c>
      <c r="BV30" s="230" t="n">
        <f aca="false">IF('Indicator Date hidden'!BW31="x","x",BV$2-'Indicator Date hidden'!BW31)</f>
        <v>0</v>
      </c>
      <c r="BW30" s="230" t="n">
        <f aca="false">IF('Indicator Date hidden'!BX31="x","x",BW$2-'Indicator Date hidden'!BX31)</f>
        <v>0</v>
      </c>
      <c r="BX30" s="0" t="n">
        <f aca="false">SUM(B30:BW30)</f>
        <v>18</v>
      </c>
      <c r="BY30" s="231" t="n">
        <f aca="false">BX30/COUNT(B30:BW30)</f>
        <v>0.26865671641791</v>
      </c>
      <c r="BZ30" s="0" t="n">
        <f aca="false">COUNTIF(B30:BW30,"&gt;0")</f>
        <v>8</v>
      </c>
      <c r="CA30" s="231" t="n">
        <f aca="false">_xlfn.STDEV.P(B30:BW30)</f>
        <v>0.939706044101325</v>
      </c>
      <c r="CB30" s="232" t="n">
        <f aca="false">MEDIAN(B30:BW30)</f>
        <v>0</v>
      </c>
    </row>
    <row r="31" customFormat="false" ht="14.5" hidden="false" customHeight="false" outlineLevel="0" collapsed="false">
      <c r="A31" s="0" t="str">
        <f aca="false">'Indicator Data'!B34</f>
        <v>KHM</v>
      </c>
      <c r="B31" s="230" t="n">
        <f aca="false">IF('Indicator Date hidden'!C32="x","x",B$2-'Indicator Date hidden'!C32)</f>
        <v>0</v>
      </c>
      <c r="C31" s="230" t="n">
        <f aca="false">IF('Indicator Date hidden'!D32="x","x",C$2-'Indicator Date hidden'!D32)</f>
        <v>0</v>
      </c>
      <c r="D31" s="230" t="n">
        <f aca="false">IF('Indicator Date hidden'!E32="x","x",D$2-'Indicator Date hidden'!E32)</f>
        <v>0</v>
      </c>
      <c r="E31" s="230" t="n">
        <f aca="false">IF('Indicator Date hidden'!F32="x","x",E$2-'Indicator Date hidden'!F32)</f>
        <v>0</v>
      </c>
      <c r="F31" s="230" t="n">
        <f aca="false">IF('Indicator Date hidden'!G32="x","x",F$2-'Indicator Date hidden'!G32)</f>
        <v>0</v>
      </c>
      <c r="G31" s="230" t="n">
        <f aca="false">IF('Indicator Date hidden'!H32="x","x",G$2-'Indicator Date hidden'!H32)</f>
        <v>0</v>
      </c>
      <c r="H31" s="230" t="n">
        <f aca="false">IF('Indicator Date hidden'!I32="x","x",H$2-'Indicator Date hidden'!I32)</f>
        <v>0</v>
      </c>
      <c r="I31" s="230" t="n">
        <f aca="false">IF('Indicator Date hidden'!J32="x","x",I$2-'Indicator Date hidden'!J32)</f>
        <v>0</v>
      </c>
      <c r="J31" s="230" t="n">
        <f aca="false">IF('Indicator Date hidden'!K32="x","x",J$2-'Indicator Date hidden'!K32)</f>
        <v>0</v>
      </c>
      <c r="K31" s="230" t="n">
        <f aca="false">IF('Indicator Date hidden'!L32="x","x",K$2-'Indicator Date hidden'!L32)</f>
        <v>0</v>
      </c>
      <c r="L31" s="230" t="n">
        <f aca="false">IF('Indicator Date hidden'!M32="x","x",L$2-'Indicator Date hidden'!M32)</f>
        <v>0</v>
      </c>
      <c r="M31" s="230" t="n">
        <f aca="false">IF('Indicator Date hidden'!N32="x","x",M$2-'Indicator Date hidden'!N32)</f>
        <v>0</v>
      </c>
      <c r="N31" s="230" t="n">
        <f aca="false">IF('Indicator Date hidden'!O32="x","x",N$2-'Indicator Date hidden'!O32)</f>
        <v>0</v>
      </c>
      <c r="O31" s="230" t="n">
        <f aca="false">IF('Indicator Date hidden'!P32="x","x",O$2-'Indicator Date hidden'!P32)</f>
        <v>0</v>
      </c>
      <c r="P31" s="230" t="n">
        <f aca="false">IF('Indicator Date hidden'!Q32="x","x",P$2-'Indicator Date hidden'!Q32)</f>
        <v>0</v>
      </c>
      <c r="Q31" s="230" t="n">
        <f aca="false">IF('Indicator Date hidden'!R32="x","x",Q$2-'Indicator Date hidden'!R32)</f>
        <v>0</v>
      </c>
      <c r="R31" s="230" t="n">
        <f aca="false">IF('Indicator Date hidden'!S32="x","x",R$2-'Indicator Date hidden'!S32)</f>
        <v>0</v>
      </c>
      <c r="S31" s="230" t="n">
        <f aca="false">IF('Indicator Date hidden'!T32="x","x",S$2-'Indicator Date hidden'!T32)</f>
        <v>0</v>
      </c>
      <c r="T31" s="230" t="n">
        <f aca="false">IF('Indicator Date hidden'!U32="x","x",T$2-'Indicator Date hidden'!U32)</f>
        <v>0</v>
      </c>
      <c r="U31" s="230" t="n">
        <f aca="false">IF('Indicator Date hidden'!V32="x","x",U$2-'Indicator Date hidden'!V32)</f>
        <v>0</v>
      </c>
      <c r="V31" s="230" t="n">
        <f aca="false">IF('Indicator Date hidden'!W32="x","x",V$2-'Indicator Date hidden'!W32)</f>
        <v>0</v>
      </c>
      <c r="W31" s="230" t="n">
        <f aca="false">IF('Indicator Date hidden'!X32="x","x",W$2-'Indicator Date hidden'!X32)</f>
        <v>0</v>
      </c>
      <c r="X31" s="230" t="n">
        <f aca="false">IF('Indicator Date hidden'!Y32="x","x",X$2-'Indicator Date hidden'!Y32)</f>
        <v>0</v>
      </c>
      <c r="Y31" s="230" t="n">
        <f aca="false">IF('Indicator Date hidden'!Z32="x","x",Y$2-'Indicator Date hidden'!Z32)</f>
        <v>0</v>
      </c>
      <c r="Z31" s="230" t="n">
        <f aca="false">IF('Indicator Date hidden'!AA32="x","x",Z$2-'Indicator Date hidden'!AA32)</f>
        <v>4</v>
      </c>
      <c r="AA31" s="230" t="n">
        <f aca="false">IF('Indicator Date hidden'!AB32="x","x",AA$2-'Indicator Date hidden'!AB32)</f>
        <v>0</v>
      </c>
      <c r="AB31" s="230" t="n">
        <f aca="false">IF('Indicator Date hidden'!AC32="x","x",AB$2-'Indicator Date hidden'!AC32)</f>
        <v>0</v>
      </c>
      <c r="AC31" s="230" t="n">
        <f aca="false">IF('Indicator Date hidden'!AD32="x","x",AC$2-'Indicator Date hidden'!AD32)</f>
        <v>0</v>
      </c>
      <c r="AD31" s="230" t="n">
        <f aca="false">IF('Indicator Date hidden'!AE32="x","x",AD$2-'Indicator Date hidden'!AE32)</f>
        <v>0</v>
      </c>
      <c r="AE31" s="230" t="n">
        <f aca="false">IF('Indicator Date hidden'!AF32="x","x",AE$2-'Indicator Date hidden'!AF32)</f>
        <v>0</v>
      </c>
      <c r="AF31" s="230" t="n">
        <f aca="false">IF('Indicator Date hidden'!AG32="x","x",AF$2-'Indicator Date hidden'!AG32)</f>
        <v>0</v>
      </c>
      <c r="AG31" s="230" t="n">
        <f aca="false">IF('Indicator Date hidden'!AH32="x","x",AG$2-'Indicator Date hidden'!AH32)</f>
        <v>0</v>
      </c>
      <c r="AH31" s="230" t="n">
        <f aca="false">IF('Indicator Date hidden'!AI32="x","x",AH$2-'Indicator Date hidden'!AI32)</f>
        <v>0</v>
      </c>
      <c r="AI31" s="230" t="n">
        <f aca="false">IF('Indicator Date hidden'!AJ32="x","x",AI$2-'Indicator Date hidden'!AJ32)</f>
        <v>0</v>
      </c>
      <c r="AJ31" s="230" t="n">
        <f aca="false">IF('Indicator Date hidden'!AK32="x","x",AJ$2-'Indicator Date hidden'!AK32)</f>
        <v>0</v>
      </c>
      <c r="AK31" s="230" t="n">
        <f aca="false">IF('Indicator Date hidden'!AL32="x","x",AK$2-'Indicator Date hidden'!AL32)</f>
        <v>5</v>
      </c>
      <c r="AL31" s="230" t="n">
        <f aca="false">IF('Indicator Date hidden'!AM32="x","x",AL$2-'Indicator Date hidden'!AM32)</f>
        <v>0</v>
      </c>
      <c r="AM31" s="230" t="n">
        <f aca="false">IF('Indicator Date hidden'!AN32="x","x",AM$2-'Indicator Date hidden'!AN32)</f>
        <v>0</v>
      </c>
      <c r="AN31" s="230" t="n">
        <f aca="false">IF('Indicator Date hidden'!AO32="x","x",AN$2-'Indicator Date hidden'!AO32)</f>
        <v>0</v>
      </c>
      <c r="AO31" s="230" t="n">
        <f aca="false">IF('Indicator Date hidden'!AP32="x","x",AO$2-'Indicator Date hidden'!AP32)</f>
        <v>0</v>
      </c>
      <c r="AP31" s="230" t="n">
        <f aca="false">IF('Indicator Date hidden'!AQ32="x","x",AP$2-'Indicator Date hidden'!AQ32)</f>
        <v>0</v>
      </c>
      <c r="AQ31" s="230" t="n">
        <f aca="false">IF('Indicator Date hidden'!AR32="x","x",AQ$2-'Indicator Date hidden'!AR32)</f>
        <v>0</v>
      </c>
      <c r="AR31" s="230" t="n">
        <f aca="false">IF('Indicator Date hidden'!AS32="x","x",AR$2-'Indicator Date hidden'!AS32)</f>
        <v>6</v>
      </c>
      <c r="AS31" s="230" t="n">
        <f aca="false">IF('Indicator Date hidden'!AT32="x","x",AS$2-'Indicator Date hidden'!AT32)</f>
        <v>0</v>
      </c>
      <c r="AT31" s="230" t="n">
        <f aca="false">IF('Indicator Date hidden'!AU32="x","x",AT$2-'Indicator Date hidden'!AU32)</f>
        <v>0</v>
      </c>
      <c r="AU31" s="230" t="n">
        <f aca="false">IF('Indicator Date hidden'!AV32="x","x",AU$2-'Indicator Date hidden'!AV32)</f>
        <v>0</v>
      </c>
      <c r="AV31" s="230" t="n">
        <f aca="false">IF('Indicator Date hidden'!AW32="x","x",AV$2-'Indicator Date hidden'!AW32)</f>
        <v>0</v>
      </c>
      <c r="AW31" s="230" t="n">
        <f aca="false">IF('Indicator Date hidden'!AX32="x","x",AW$2-'Indicator Date hidden'!AX32)</f>
        <v>0</v>
      </c>
      <c r="AX31" s="230" t="n">
        <f aca="false">IF('Indicator Date hidden'!AY32="x","x",AX$2-'Indicator Date hidden'!AY32)</f>
        <v>0</v>
      </c>
      <c r="AY31" s="230" t="str">
        <f aca="false">IF('Indicator Date hidden'!AZ32="x","x",AY$2-'Indicator Date hidden'!AZ32)</f>
        <v>x</v>
      </c>
      <c r="AZ31" s="230" t="n">
        <f aca="false">IF('Indicator Date hidden'!BA32="x","x",AZ$2-'Indicator Date hidden'!BA32)</f>
        <v>0</v>
      </c>
      <c r="BA31" s="230" t="n">
        <f aca="false">IF('Indicator Date hidden'!BB32="x","x",BA$2-'Indicator Date hidden'!BB32)</f>
        <v>0</v>
      </c>
      <c r="BB31" s="230" t="n">
        <f aca="false">IF('Indicator Date hidden'!BC32="x","x",BB$2-'Indicator Date hidden'!BC32)</f>
        <v>0</v>
      </c>
      <c r="BC31" s="230" t="n">
        <f aca="false">IF('Indicator Date hidden'!BD32="x","x",BC$2-'Indicator Date hidden'!BD32)</f>
        <v>0</v>
      </c>
      <c r="BD31" s="230" t="n">
        <f aca="false">IF('Indicator Date hidden'!BE32="x","x",BD$2-'Indicator Date hidden'!BE32)</f>
        <v>0</v>
      </c>
      <c r="BE31" s="230" t="n">
        <f aca="false">IF('Indicator Date hidden'!BF32="x","x",BE$2-'Indicator Date hidden'!BF32)</f>
        <v>0</v>
      </c>
      <c r="BF31" s="230" t="n">
        <f aca="false">IF('Indicator Date hidden'!BG32="x","x",BF$2-'Indicator Date hidden'!BG32)</f>
        <v>1</v>
      </c>
      <c r="BG31" s="230" t="n">
        <f aca="false">IF('Indicator Date hidden'!BH32="x","x",BG$2-'Indicator Date hidden'!BH32)</f>
        <v>1</v>
      </c>
      <c r="BH31" s="230" t="n">
        <f aca="false">IF('Indicator Date hidden'!BI32="x","x",BH$2-'Indicator Date hidden'!BI32)</f>
        <v>2</v>
      </c>
      <c r="BI31" s="230" t="n">
        <f aca="false">IF('Indicator Date hidden'!BJ32="x","x",BI$2-'Indicator Date hidden'!BJ32)</f>
        <v>0</v>
      </c>
      <c r="BJ31" s="230" t="n">
        <f aca="false">IF('Indicator Date hidden'!BK32="x","x",BJ$2-'Indicator Date hidden'!BK32)</f>
        <v>0</v>
      </c>
      <c r="BK31" s="230" t="n">
        <f aca="false">IF('Indicator Date hidden'!BL32="x","x",BK$2-'Indicator Date hidden'!BL32)</f>
        <v>0</v>
      </c>
      <c r="BL31" s="230" t="n">
        <f aca="false">IF('Indicator Date hidden'!BM32="x","x",BL$2-'Indicator Date hidden'!BM32)</f>
        <v>5</v>
      </c>
      <c r="BM31" s="230" t="n">
        <f aca="false">IF('Indicator Date hidden'!BN32="x","x",BM$2-'Indicator Date hidden'!BN32)</f>
        <v>2</v>
      </c>
      <c r="BN31" s="230" t="n">
        <f aca="false">IF('Indicator Date hidden'!BO32="x","x",BN$2-'Indicator Date hidden'!BO32)</f>
        <v>0</v>
      </c>
      <c r="BO31" s="230" t="n">
        <f aca="false">IF('Indicator Date hidden'!BP32="x","x",BO$2-'Indicator Date hidden'!BP32)</f>
        <v>0</v>
      </c>
      <c r="BP31" s="230" t="n">
        <f aca="false">IF('Indicator Date hidden'!BQ32="x","x",BP$2-'Indicator Date hidden'!BQ32)</f>
        <v>0</v>
      </c>
      <c r="BQ31" s="230" t="n">
        <f aca="false">IF('Indicator Date hidden'!BR32="x","x",BQ$2-'Indicator Date hidden'!BR32)</f>
        <v>0</v>
      </c>
      <c r="BR31" s="230" t="n">
        <f aca="false">IF('Indicator Date hidden'!BS32="x","x",BR$2-'Indicator Date hidden'!BS32)</f>
        <v>4</v>
      </c>
      <c r="BS31" s="230" t="n">
        <f aca="false">IF('Indicator Date hidden'!BT32="x","x",BS$2-'Indicator Date hidden'!BT32)</f>
        <v>0</v>
      </c>
      <c r="BT31" s="230" t="n">
        <f aca="false">IF('Indicator Date hidden'!BU32="x","x",BT$2-'Indicator Date hidden'!BU32)</f>
        <v>0</v>
      </c>
      <c r="BU31" s="230" t="n">
        <f aca="false">IF('Indicator Date hidden'!BV32="x","x",BU$2-'Indicator Date hidden'!BV32)</f>
        <v>0</v>
      </c>
      <c r="BV31" s="230" t="n">
        <f aca="false">IF('Indicator Date hidden'!BW32="x","x",BV$2-'Indicator Date hidden'!BW32)</f>
        <v>0</v>
      </c>
      <c r="BW31" s="230" t="n">
        <f aca="false">IF('Indicator Date hidden'!BX32="x","x",BW$2-'Indicator Date hidden'!BX32)</f>
        <v>0</v>
      </c>
      <c r="BX31" s="0" t="n">
        <f aca="false">SUM(B31:BW31)</f>
        <v>30</v>
      </c>
      <c r="BY31" s="231" t="n">
        <f aca="false">BX31/COUNT(B31:BW31)</f>
        <v>0.410958904109589</v>
      </c>
      <c r="BZ31" s="0" t="n">
        <f aca="false">COUNTIF(B31:BW31,"&gt;0")</f>
        <v>9</v>
      </c>
      <c r="CA31" s="231" t="n">
        <f aca="false">_xlfn.STDEV.P(B31:BW31)</f>
        <v>1.25878411042851</v>
      </c>
      <c r="CB31" s="232" t="n">
        <f aca="false">MEDIAN(B31:BW31)</f>
        <v>0</v>
      </c>
    </row>
    <row r="32" customFormat="false" ht="14.5" hidden="false" customHeight="false" outlineLevel="0" collapsed="false">
      <c r="A32" s="0" t="str">
        <f aca="false">'Indicator Data'!B35</f>
        <v>CMR</v>
      </c>
      <c r="B32" s="230" t="n">
        <f aca="false">IF('Indicator Date hidden'!C33="x","x",B$2-'Indicator Date hidden'!C33)</f>
        <v>0</v>
      </c>
      <c r="C32" s="230" t="n">
        <f aca="false">IF('Indicator Date hidden'!D33="x","x",C$2-'Indicator Date hidden'!D33)</f>
        <v>0</v>
      </c>
      <c r="D32" s="230" t="n">
        <f aca="false">IF('Indicator Date hidden'!E33="x","x",D$2-'Indicator Date hidden'!E33)</f>
        <v>0</v>
      </c>
      <c r="E32" s="230" t="n">
        <f aca="false">IF('Indicator Date hidden'!F33="x","x",E$2-'Indicator Date hidden'!F33)</f>
        <v>0</v>
      </c>
      <c r="F32" s="230" t="n">
        <f aca="false">IF('Indicator Date hidden'!G33="x","x",F$2-'Indicator Date hidden'!G33)</f>
        <v>0</v>
      </c>
      <c r="G32" s="230" t="n">
        <f aca="false">IF('Indicator Date hidden'!H33="x","x",G$2-'Indicator Date hidden'!H33)</f>
        <v>0</v>
      </c>
      <c r="H32" s="230" t="n">
        <f aca="false">IF('Indicator Date hidden'!I33="x","x",H$2-'Indicator Date hidden'!I33)</f>
        <v>0</v>
      </c>
      <c r="I32" s="230" t="n">
        <f aca="false">IF('Indicator Date hidden'!J33="x","x",I$2-'Indicator Date hidden'!J33)</f>
        <v>0</v>
      </c>
      <c r="J32" s="230" t="n">
        <f aca="false">IF('Indicator Date hidden'!K33="x","x",J$2-'Indicator Date hidden'!K33)</f>
        <v>0</v>
      </c>
      <c r="K32" s="230" t="n">
        <f aca="false">IF('Indicator Date hidden'!L33="x","x",K$2-'Indicator Date hidden'!L33)</f>
        <v>0</v>
      </c>
      <c r="L32" s="230" t="n">
        <f aca="false">IF('Indicator Date hidden'!M33="x","x",L$2-'Indicator Date hidden'!M33)</f>
        <v>0</v>
      </c>
      <c r="M32" s="230" t="n">
        <f aca="false">IF('Indicator Date hidden'!N33="x","x",M$2-'Indicator Date hidden'!N33)</f>
        <v>0</v>
      </c>
      <c r="N32" s="230" t="n">
        <f aca="false">IF('Indicator Date hidden'!O33="x","x",N$2-'Indicator Date hidden'!O33)</f>
        <v>0</v>
      </c>
      <c r="O32" s="230" t="n">
        <f aca="false">IF('Indicator Date hidden'!P33="x","x",O$2-'Indicator Date hidden'!P33)</f>
        <v>0</v>
      </c>
      <c r="P32" s="230" t="n">
        <f aca="false">IF('Indicator Date hidden'!Q33="x","x",P$2-'Indicator Date hidden'!Q33)</f>
        <v>0</v>
      </c>
      <c r="Q32" s="230" t="n">
        <f aca="false">IF('Indicator Date hidden'!R33="x","x",Q$2-'Indicator Date hidden'!R33)</f>
        <v>0</v>
      </c>
      <c r="R32" s="230" t="n">
        <f aca="false">IF('Indicator Date hidden'!S33="x","x",R$2-'Indicator Date hidden'!S33)</f>
        <v>0</v>
      </c>
      <c r="S32" s="230" t="n">
        <f aca="false">IF('Indicator Date hidden'!T33="x","x",S$2-'Indicator Date hidden'!T33)</f>
        <v>0</v>
      </c>
      <c r="T32" s="230" t="n">
        <f aca="false">IF('Indicator Date hidden'!U33="x","x",T$2-'Indicator Date hidden'!U33)</f>
        <v>0</v>
      </c>
      <c r="U32" s="230" t="n">
        <f aca="false">IF('Indicator Date hidden'!V33="x","x",U$2-'Indicator Date hidden'!V33)</f>
        <v>0</v>
      </c>
      <c r="V32" s="230" t="n">
        <f aca="false">IF('Indicator Date hidden'!W33="x","x",V$2-'Indicator Date hidden'!W33)</f>
        <v>0</v>
      </c>
      <c r="W32" s="230" t="n">
        <f aca="false">IF('Indicator Date hidden'!X33="x","x",W$2-'Indicator Date hidden'!X33)</f>
        <v>0</v>
      </c>
      <c r="X32" s="230" t="n">
        <f aca="false">IF('Indicator Date hidden'!Y33="x","x",X$2-'Indicator Date hidden'!Y33)</f>
        <v>0</v>
      </c>
      <c r="Y32" s="230" t="n">
        <f aca="false">IF('Indicator Date hidden'!Z33="x","x",Y$2-'Indicator Date hidden'!Z33)</f>
        <v>0</v>
      </c>
      <c r="Z32" s="230" t="n">
        <f aca="false">IF('Indicator Date hidden'!AA33="x","x",Z$2-'Indicator Date hidden'!AA33)</f>
        <v>7</v>
      </c>
      <c r="AA32" s="230" t="n">
        <f aca="false">IF('Indicator Date hidden'!AB33="x","x",AA$2-'Indicator Date hidden'!AB33)</f>
        <v>0</v>
      </c>
      <c r="AB32" s="230" t="n">
        <f aca="false">IF('Indicator Date hidden'!AC33="x","x",AB$2-'Indicator Date hidden'!AC33)</f>
        <v>0</v>
      </c>
      <c r="AC32" s="230" t="n">
        <f aca="false">IF('Indicator Date hidden'!AD33="x","x",AC$2-'Indicator Date hidden'!AD33)</f>
        <v>3</v>
      </c>
      <c r="AD32" s="230" t="n">
        <f aca="false">IF('Indicator Date hidden'!AE33="x","x",AD$2-'Indicator Date hidden'!AE33)</f>
        <v>0</v>
      </c>
      <c r="AE32" s="230" t="n">
        <f aca="false">IF('Indicator Date hidden'!AF33="x","x",AE$2-'Indicator Date hidden'!AF33)</f>
        <v>0</v>
      </c>
      <c r="AF32" s="230" t="n">
        <f aca="false">IF('Indicator Date hidden'!AG33="x","x",AF$2-'Indicator Date hidden'!AG33)</f>
        <v>0</v>
      </c>
      <c r="AG32" s="230" t="n">
        <f aca="false">IF('Indicator Date hidden'!AH33="x","x",AG$2-'Indicator Date hidden'!AH33)</f>
        <v>0</v>
      </c>
      <c r="AH32" s="230" t="n">
        <f aca="false">IF('Indicator Date hidden'!AI33="x","x",AH$2-'Indicator Date hidden'!AI33)</f>
        <v>0</v>
      </c>
      <c r="AI32" s="230" t="n">
        <f aca="false">IF('Indicator Date hidden'!AJ33="x","x",AI$2-'Indicator Date hidden'!AJ33)</f>
        <v>0</v>
      </c>
      <c r="AJ32" s="230" t="n">
        <f aca="false">IF('Indicator Date hidden'!AK33="x","x",AJ$2-'Indicator Date hidden'!AK33)</f>
        <v>0</v>
      </c>
      <c r="AK32" s="230" t="n">
        <f aca="false">IF('Indicator Date hidden'!AL33="x","x",AK$2-'Indicator Date hidden'!AL33)</f>
        <v>1</v>
      </c>
      <c r="AL32" s="230" t="n">
        <f aca="false">IF('Indicator Date hidden'!AM33="x","x",AL$2-'Indicator Date hidden'!AM33)</f>
        <v>0</v>
      </c>
      <c r="AM32" s="230" t="n">
        <f aca="false">IF('Indicator Date hidden'!AN33="x","x",AM$2-'Indicator Date hidden'!AN33)</f>
        <v>0</v>
      </c>
      <c r="AN32" s="230" t="n">
        <f aca="false">IF('Indicator Date hidden'!AO33="x","x",AN$2-'Indicator Date hidden'!AO33)</f>
        <v>0</v>
      </c>
      <c r="AO32" s="230" t="n">
        <f aca="false">IF('Indicator Date hidden'!AP33="x","x",AO$2-'Indicator Date hidden'!AP33)</f>
        <v>0</v>
      </c>
      <c r="AP32" s="230" t="n">
        <f aca="false">IF('Indicator Date hidden'!AQ33="x","x",AP$2-'Indicator Date hidden'!AQ33)</f>
        <v>0</v>
      </c>
      <c r="AQ32" s="230" t="n">
        <f aca="false">IF('Indicator Date hidden'!AR33="x","x",AQ$2-'Indicator Date hidden'!AR33)</f>
        <v>0</v>
      </c>
      <c r="AR32" s="230" t="n">
        <f aca="false">IF('Indicator Date hidden'!AS33="x","x",AR$2-'Indicator Date hidden'!AS33)</f>
        <v>2</v>
      </c>
      <c r="AS32" s="230" t="n">
        <f aca="false">IF('Indicator Date hidden'!AT33="x","x",AS$2-'Indicator Date hidden'!AT33)</f>
        <v>0</v>
      </c>
      <c r="AT32" s="230" t="n">
        <f aca="false">IF('Indicator Date hidden'!AU33="x","x",AT$2-'Indicator Date hidden'!AU33)</f>
        <v>0</v>
      </c>
      <c r="AU32" s="230" t="n">
        <f aca="false">IF('Indicator Date hidden'!AV33="x","x",AU$2-'Indicator Date hidden'!AV33)</f>
        <v>0</v>
      </c>
      <c r="AV32" s="230" t="n">
        <f aca="false">IF('Indicator Date hidden'!AW33="x","x",AV$2-'Indicator Date hidden'!AW33)</f>
        <v>0</v>
      </c>
      <c r="AW32" s="230" t="n">
        <f aca="false">IF('Indicator Date hidden'!AX33="x","x",AW$2-'Indicator Date hidden'!AX33)</f>
        <v>0</v>
      </c>
      <c r="AX32" s="230" t="n">
        <f aca="false">IF('Indicator Date hidden'!AY33="x","x",AX$2-'Indicator Date hidden'!AY33)</f>
        <v>0</v>
      </c>
      <c r="AY32" s="230" t="n">
        <f aca="false">IF('Indicator Date hidden'!AZ33="x","x",AY$2-'Indicator Date hidden'!AZ33)</f>
        <v>6</v>
      </c>
      <c r="AZ32" s="230" t="n">
        <f aca="false">IF('Indicator Date hidden'!BA33="x","x",AZ$2-'Indicator Date hidden'!BA33)</f>
        <v>0</v>
      </c>
      <c r="BA32" s="230" t="n">
        <f aca="false">IF('Indicator Date hidden'!BB33="x","x",BA$2-'Indicator Date hidden'!BB33)</f>
        <v>0</v>
      </c>
      <c r="BB32" s="230" t="n">
        <f aca="false">IF('Indicator Date hidden'!BC33="x","x",BB$2-'Indicator Date hidden'!BC33)</f>
        <v>0</v>
      </c>
      <c r="BC32" s="230" t="n">
        <f aca="false">IF('Indicator Date hidden'!BD33="x","x",BC$2-'Indicator Date hidden'!BD33)</f>
        <v>0</v>
      </c>
      <c r="BD32" s="230" t="n">
        <f aca="false">IF('Indicator Date hidden'!BE33="x","x",BD$2-'Indicator Date hidden'!BE33)</f>
        <v>-1</v>
      </c>
      <c r="BE32" s="230" t="n">
        <f aca="false">IF('Indicator Date hidden'!BF33="x","x",BE$2-'Indicator Date hidden'!BF33)</f>
        <v>0</v>
      </c>
      <c r="BF32" s="230" t="n">
        <f aca="false">IF('Indicator Date hidden'!BG33="x","x",BF$2-'Indicator Date hidden'!BG33)</f>
        <v>1</v>
      </c>
      <c r="BG32" s="230" t="n">
        <f aca="false">IF('Indicator Date hidden'!BH33="x","x",BG$2-'Indicator Date hidden'!BH33)</f>
        <v>1</v>
      </c>
      <c r="BH32" s="230" t="n">
        <f aca="false">IF('Indicator Date hidden'!BI33="x","x",BH$2-'Indicator Date hidden'!BI33)</f>
        <v>0</v>
      </c>
      <c r="BI32" s="230" t="n">
        <f aca="false">IF('Indicator Date hidden'!BJ33="x","x",BI$2-'Indicator Date hidden'!BJ33)</f>
        <v>0</v>
      </c>
      <c r="BJ32" s="230" t="n">
        <f aca="false">IF('Indicator Date hidden'!BK33="x","x",BJ$2-'Indicator Date hidden'!BK33)</f>
        <v>0</v>
      </c>
      <c r="BK32" s="230" t="n">
        <f aca="false">IF('Indicator Date hidden'!BL33="x","x",BK$2-'Indicator Date hidden'!BL33)</f>
        <v>0</v>
      </c>
      <c r="BL32" s="230" t="n">
        <f aca="false">IF('Indicator Date hidden'!BM33="x","x",BL$2-'Indicator Date hidden'!BM33)</f>
        <v>2</v>
      </c>
      <c r="BM32" s="230" t="n">
        <f aca="false">IF('Indicator Date hidden'!BN33="x","x",BM$2-'Indicator Date hidden'!BN33)</f>
        <v>0</v>
      </c>
      <c r="BN32" s="230" t="n">
        <f aca="false">IF('Indicator Date hidden'!BO33="x","x",BN$2-'Indicator Date hidden'!BO33)</f>
        <v>0</v>
      </c>
      <c r="BO32" s="230" t="n">
        <f aca="false">IF('Indicator Date hidden'!BP33="x","x",BO$2-'Indicator Date hidden'!BP33)</f>
        <v>0</v>
      </c>
      <c r="BP32" s="230" t="n">
        <f aca="false">IF('Indicator Date hidden'!BQ33="x","x",BP$2-'Indicator Date hidden'!BQ33)</f>
        <v>0</v>
      </c>
      <c r="BQ32" s="230" t="n">
        <f aca="false">IF('Indicator Date hidden'!BR33="x","x",BQ$2-'Indicator Date hidden'!BR33)</f>
        <v>0</v>
      </c>
      <c r="BR32" s="230" t="n">
        <f aca="false">IF('Indicator Date hidden'!BS33="x","x",BR$2-'Indicator Date hidden'!BS33)</f>
        <v>7</v>
      </c>
      <c r="BS32" s="230" t="n">
        <f aca="false">IF('Indicator Date hidden'!BT33="x","x",BS$2-'Indicator Date hidden'!BT33)</f>
        <v>0</v>
      </c>
      <c r="BT32" s="230" t="n">
        <f aca="false">IF('Indicator Date hidden'!BU33="x","x",BT$2-'Indicator Date hidden'!BU33)</f>
        <v>0</v>
      </c>
      <c r="BU32" s="230" t="n">
        <f aca="false">IF('Indicator Date hidden'!BV33="x","x",BU$2-'Indicator Date hidden'!BV33)</f>
        <v>0</v>
      </c>
      <c r="BV32" s="230" t="n">
        <f aca="false">IF('Indicator Date hidden'!BW33="x","x",BV$2-'Indicator Date hidden'!BW33)</f>
        <v>0</v>
      </c>
      <c r="BW32" s="230" t="n">
        <f aca="false">IF('Indicator Date hidden'!BX33="x","x",BW$2-'Indicator Date hidden'!BX33)</f>
        <v>0</v>
      </c>
      <c r="BX32" s="0" t="n">
        <f aca="false">SUM(B32:BW32)</f>
        <v>29</v>
      </c>
      <c r="BY32" s="231" t="n">
        <f aca="false">BX32/COUNT(B32:BW32)</f>
        <v>0.391891891891892</v>
      </c>
      <c r="BZ32" s="0" t="n">
        <f aca="false">COUNTIF(B32:BW32,"&gt;0")</f>
        <v>9</v>
      </c>
      <c r="CA32" s="231" t="n">
        <f aca="false">_xlfn.STDEV.P(B32:BW32)</f>
        <v>1.39320326573834</v>
      </c>
      <c r="CB32" s="232" t="n">
        <f aca="false">MEDIAN(B32:BW32)</f>
        <v>0</v>
      </c>
    </row>
    <row r="33" customFormat="false" ht="14.5" hidden="false" customHeight="false" outlineLevel="0" collapsed="false">
      <c r="A33" s="0" t="str">
        <f aca="false">'Indicator Data'!B36</f>
        <v>CAN</v>
      </c>
      <c r="B33" s="230" t="n">
        <f aca="false">IF('Indicator Date hidden'!C34="x","x",B$2-'Indicator Date hidden'!C34)</f>
        <v>0</v>
      </c>
      <c r="C33" s="230" t="n">
        <f aca="false">IF('Indicator Date hidden'!D34="x","x",C$2-'Indicator Date hidden'!D34)</f>
        <v>0</v>
      </c>
      <c r="D33" s="230" t="n">
        <f aca="false">IF('Indicator Date hidden'!E34="x","x",D$2-'Indicator Date hidden'!E34)</f>
        <v>0</v>
      </c>
      <c r="E33" s="230" t="n">
        <f aca="false">IF('Indicator Date hidden'!F34="x","x",E$2-'Indicator Date hidden'!F34)</f>
        <v>0</v>
      </c>
      <c r="F33" s="230" t="n">
        <f aca="false">IF('Indicator Date hidden'!G34="x","x",F$2-'Indicator Date hidden'!G34)</f>
        <v>0</v>
      </c>
      <c r="G33" s="230" t="n">
        <f aca="false">IF('Indicator Date hidden'!H34="x","x",G$2-'Indicator Date hidden'!H34)</f>
        <v>0</v>
      </c>
      <c r="H33" s="230" t="n">
        <f aca="false">IF('Indicator Date hidden'!I34="x","x",H$2-'Indicator Date hidden'!I34)</f>
        <v>0</v>
      </c>
      <c r="I33" s="230" t="n">
        <f aca="false">IF('Indicator Date hidden'!J34="x","x",I$2-'Indicator Date hidden'!J34)</f>
        <v>0</v>
      </c>
      <c r="J33" s="230" t="n">
        <f aca="false">IF('Indicator Date hidden'!K34="x","x",J$2-'Indicator Date hidden'!K34)</f>
        <v>0</v>
      </c>
      <c r="K33" s="230" t="n">
        <f aca="false">IF('Indicator Date hidden'!L34="x","x",K$2-'Indicator Date hidden'!L34)</f>
        <v>0</v>
      </c>
      <c r="L33" s="230" t="n">
        <f aca="false">IF('Indicator Date hidden'!M34="x","x",L$2-'Indicator Date hidden'!M34)</f>
        <v>0</v>
      </c>
      <c r="M33" s="230" t="n">
        <f aca="false">IF('Indicator Date hidden'!N34="x","x",M$2-'Indicator Date hidden'!N34)</f>
        <v>0</v>
      </c>
      <c r="N33" s="230" t="n">
        <f aca="false">IF('Indicator Date hidden'!O34="x","x",N$2-'Indicator Date hidden'!O34)</f>
        <v>0</v>
      </c>
      <c r="O33" s="230" t="n">
        <f aca="false">IF('Indicator Date hidden'!P34="x","x",O$2-'Indicator Date hidden'!P34)</f>
        <v>0</v>
      </c>
      <c r="P33" s="230" t="n">
        <f aca="false">IF('Indicator Date hidden'!Q34="x","x",P$2-'Indicator Date hidden'!Q34)</f>
        <v>0</v>
      </c>
      <c r="Q33" s="230" t="n">
        <f aca="false">IF('Indicator Date hidden'!R34="x","x",Q$2-'Indicator Date hidden'!R34)</f>
        <v>0</v>
      </c>
      <c r="R33" s="230" t="n">
        <f aca="false">IF('Indicator Date hidden'!S34="x","x",R$2-'Indicator Date hidden'!S34)</f>
        <v>0</v>
      </c>
      <c r="S33" s="230" t="n">
        <f aca="false">IF('Indicator Date hidden'!T34="x","x",S$2-'Indicator Date hidden'!T34)</f>
        <v>0</v>
      </c>
      <c r="T33" s="230" t="n">
        <f aca="false">IF('Indicator Date hidden'!U34="x","x",T$2-'Indicator Date hidden'!U34)</f>
        <v>0</v>
      </c>
      <c r="U33" s="230" t="n">
        <f aca="false">IF('Indicator Date hidden'!V34="x","x",U$2-'Indicator Date hidden'!V34)</f>
        <v>0</v>
      </c>
      <c r="V33" s="230" t="n">
        <f aca="false">IF('Indicator Date hidden'!W34="x","x",V$2-'Indicator Date hidden'!W34)</f>
        <v>0</v>
      </c>
      <c r="W33" s="230" t="n">
        <f aca="false">IF('Indicator Date hidden'!X34="x","x",W$2-'Indicator Date hidden'!X34)</f>
        <v>0</v>
      </c>
      <c r="X33" s="230" t="n">
        <f aca="false">IF('Indicator Date hidden'!Y34="x","x",X$2-'Indicator Date hidden'!Y34)</f>
        <v>0</v>
      </c>
      <c r="Y33" s="230" t="n">
        <f aca="false">IF('Indicator Date hidden'!Z34="x","x",Y$2-'Indicator Date hidden'!Z34)</f>
        <v>0</v>
      </c>
      <c r="Z33" s="230" t="n">
        <f aca="false">IF('Indicator Date hidden'!AA34="x","x",Z$2-'Indicator Date hidden'!AA34)</f>
        <v>2</v>
      </c>
      <c r="AA33" s="230" t="n">
        <f aca="false">IF('Indicator Date hidden'!AB34="x","x",AA$2-'Indicator Date hidden'!AB34)</f>
        <v>0</v>
      </c>
      <c r="AB33" s="230" t="str">
        <f aca="false">IF('Indicator Date hidden'!AC34="x","x",AB$2-'Indicator Date hidden'!AC34)</f>
        <v>x</v>
      </c>
      <c r="AC33" s="230" t="n">
        <f aca="false">IF('Indicator Date hidden'!AD34="x","x",AC$2-'Indicator Date hidden'!AD34)</f>
        <v>1</v>
      </c>
      <c r="AD33" s="230" t="n">
        <f aca="false">IF('Indicator Date hidden'!AE34="x","x",AD$2-'Indicator Date hidden'!AE34)</f>
        <v>0</v>
      </c>
      <c r="AE33" s="230" t="n">
        <f aca="false">IF('Indicator Date hidden'!AF34="x","x",AE$2-'Indicator Date hidden'!AF34)</f>
        <v>0</v>
      </c>
      <c r="AF33" s="230" t="n">
        <f aca="false">IF('Indicator Date hidden'!AG34="x","x",AF$2-'Indicator Date hidden'!AG34)</f>
        <v>0</v>
      </c>
      <c r="AG33" s="230" t="n">
        <f aca="false">IF('Indicator Date hidden'!AH34="x","x",AG$2-'Indicator Date hidden'!AH34)</f>
        <v>0</v>
      </c>
      <c r="AH33" s="230" t="n">
        <f aca="false">IF('Indicator Date hidden'!AI34="x","x",AH$2-'Indicator Date hidden'!AI34)</f>
        <v>0</v>
      </c>
      <c r="AI33" s="230" t="n">
        <f aca="false">IF('Indicator Date hidden'!AJ34="x","x",AI$2-'Indicator Date hidden'!AJ34)</f>
        <v>0</v>
      </c>
      <c r="AJ33" s="230" t="n">
        <f aca="false">IF('Indicator Date hidden'!AK34="x","x",AJ$2-'Indicator Date hidden'!AK34)</f>
        <v>0</v>
      </c>
      <c r="AK33" s="230" t="str">
        <f aca="false">IF('Indicator Date hidden'!AL34="x","x",AK$2-'Indicator Date hidden'!AL34)</f>
        <v>x</v>
      </c>
      <c r="AL33" s="230" t="n">
        <f aca="false">IF('Indicator Date hidden'!AM34="x","x",AL$2-'Indicator Date hidden'!AM34)</f>
        <v>0</v>
      </c>
      <c r="AM33" s="230" t="str">
        <f aca="false">IF('Indicator Date hidden'!AN34="x","x",AM$2-'Indicator Date hidden'!AN34)</f>
        <v>x</v>
      </c>
      <c r="AN33" s="230" t="str">
        <f aca="false">IF('Indicator Date hidden'!AO34="x","x",AN$2-'Indicator Date hidden'!AO34)</f>
        <v>x</v>
      </c>
      <c r="AO33" s="230" t="str">
        <f aca="false">IF('Indicator Date hidden'!AP34="x","x",AO$2-'Indicator Date hidden'!AP34)</f>
        <v>x</v>
      </c>
      <c r="AP33" s="230" t="n">
        <f aca="false">IF('Indicator Date hidden'!AQ34="x","x",AP$2-'Indicator Date hidden'!AQ34)</f>
        <v>0</v>
      </c>
      <c r="AQ33" s="230" t="n">
        <f aca="false">IF('Indicator Date hidden'!AR34="x","x",AQ$2-'Indicator Date hidden'!AR34)</f>
        <v>0</v>
      </c>
      <c r="AR33" s="230" t="str">
        <f aca="false">IF('Indicator Date hidden'!AS34="x","x",AR$2-'Indicator Date hidden'!AS34)</f>
        <v>x</v>
      </c>
      <c r="AS33" s="230" t="n">
        <f aca="false">IF('Indicator Date hidden'!AT34="x","x",AS$2-'Indicator Date hidden'!AT34)</f>
        <v>0</v>
      </c>
      <c r="AT33" s="230" t="str">
        <f aca="false">IF('Indicator Date hidden'!AU34="x","x",AT$2-'Indicator Date hidden'!AU34)</f>
        <v>x</v>
      </c>
      <c r="AU33" s="230" t="str">
        <f aca="false">IF('Indicator Date hidden'!AV34="x","x",AU$2-'Indicator Date hidden'!AV34)</f>
        <v>x</v>
      </c>
      <c r="AV33" s="230" t="str">
        <f aca="false">IF('Indicator Date hidden'!AW34="x","x",AV$2-'Indicator Date hidden'!AW34)</f>
        <v>x</v>
      </c>
      <c r="AW33" s="230" t="n">
        <f aca="false">IF('Indicator Date hidden'!AX34="x","x",AW$2-'Indicator Date hidden'!AX34)</f>
        <v>0</v>
      </c>
      <c r="AX33" s="230" t="n">
        <f aca="false">IF('Indicator Date hidden'!AY34="x","x",AX$2-'Indicator Date hidden'!AY34)</f>
        <v>0</v>
      </c>
      <c r="AY33" s="230" t="n">
        <f aca="false">IF('Indicator Date hidden'!AZ34="x","x",AY$2-'Indicator Date hidden'!AZ34)</f>
        <v>3</v>
      </c>
      <c r="AZ33" s="230" t="n">
        <f aca="false">IF('Indicator Date hidden'!BA34="x","x",AZ$2-'Indicator Date hidden'!BA34)</f>
        <v>0</v>
      </c>
      <c r="BA33" s="230" t="n">
        <f aca="false">IF('Indicator Date hidden'!BB34="x","x",BA$2-'Indicator Date hidden'!BB34)</f>
        <v>0</v>
      </c>
      <c r="BB33" s="230" t="n">
        <f aca="false">IF('Indicator Date hidden'!BC34="x","x",BB$2-'Indicator Date hidden'!BC34)</f>
        <v>0</v>
      </c>
      <c r="BC33" s="230" t="n">
        <f aca="false">IF('Indicator Date hidden'!BD34="x","x",BC$2-'Indicator Date hidden'!BD34)</f>
        <v>0</v>
      </c>
      <c r="BD33" s="230" t="n">
        <f aca="false">IF('Indicator Date hidden'!BE34="x","x",BD$2-'Indicator Date hidden'!BE34)</f>
        <v>0</v>
      </c>
      <c r="BE33" s="230" t="n">
        <f aca="false">IF('Indicator Date hidden'!BF34="x","x",BE$2-'Indicator Date hidden'!BF34)</f>
        <v>0</v>
      </c>
      <c r="BF33" s="230" t="n">
        <f aca="false">IF('Indicator Date hidden'!BG34="x","x",BF$2-'Indicator Date hidden'!BG34)</f>
        <v>1</v>
      </c>
      <c r="BG33" s="230" t="n">
        <f aca="false">IF('Indicator Date hidden'!BH34="x","x",BG$2-'Indicator Date hidden'!BH34)</f>
        <v>1</v>
      </c>
      <c r="BH33" s="230" t="n">
        <f aca="false">IF('Indicator Date hidden'!BI34="x","x",BH$2-'Indicator Date hidden'!BI34)</f>
        <v>2</v>
      </c>
      <c r="BI33" s="230" t="n">
        <f aca="false">IF('Indicator Date hidden'!BJ34="x","x",BI$2-'Indicator Date hidden'!BJ34)</f>
        <v>0</v>
      </c>
      <c r="BJ33" s="230" t="n">
        <f aca="false">IF('Indicator Date hidden'!BK34="x","x",BJ$2-'Indicator Date hidden'!BK34)</f>
        <v>0</v>
      </c>
      <c r="BK33" s="230" t="n">
        <f aca="false">IF('Indicator Date hidden'!BL34="x","x",BK$2-'Indicator Date hidden'!BL34)</f>
        <v>0</v>
      </c>
      <c r="BL33" s="230" t="str">
        <f aca="false">IF('Indicator Date hidden'!BM34="x","x",BL$2-'Indicator Date hidden'!BM34)</f>
        <v>x</v>
      </c>
      <c r="BM33" s="230" t="n">
        <f aca="false">IF('Indicator Date hidden'!BN34="x","x",BM$2-'Indicator Date hidden'!BN34)</f>
        <v>0</v>
      </c>
      <c r="BN33" s="230" t="n">
        <f aca="false">IF('Indicator Date hidden'!BO34="x","x",BN$2-'Indicator Date hidden'!BO34)</f>
        <v>0</v>
      </c>
      <c r="BO33" s="230" t="n">
        <f aca="false">IF('Indicator Date hidden'!BP34="x","x",BO$2-'Indicator Date hidden'!BP34)</f>
        <v>0</v>
      </c>
      <c r="BP33" s="230" t="n">
        <f aca="false">IF('Indicator Date hidden'!BQ34="x","x",BP$2-'Indicator Date hidden'!BQ34)</f>
        <v>0</v>
      </c>
      <c r="BQ33" s="230" t="n">
        <f aca="false">IF('Indicator Date hidden'!BR34="x","x",BQ$2-'Indicator Date hidden'!BR34)</f>
        <v>0</v>
      </c>
      <c r="BR33" s="230" t="n">
        <f aca="false">IF('Indicator Date hidden'!BS34="x","x",BR$2-'Indicator Date hidden'!BS34)</f>
        <v>1</v>
      </c>
      <c r="BS33" s="230" t="n">
        <f aca="false">IF('Indicator Date hidden'!BT34="x","x",BS$2-'Indicator Date hidden'!BT34)</f>
        <v>0</v>
      </c>
      <c r="BT33" s="230" t="n">
        <f aca="false">IF('Indicator Date hidden'!BU34="x","x",BT$2-'Indicator Date hidden'!BU34)</f>
        <v>0</v>
      </c>
      <c r="BU33" s="230" t="n">
        <f aca="false">IF('Indicator Date hidden'!BV34="x","x",BU$2-'Indicator Date hidden'!BV34)</f>
        <v>0</v>
      </c>
      <c r="BV33" s="230" t="n">
        <f aca="false">IF('Indicator Date hidden'!BW34="x","x",BV$2-'Indicator Date hidden'!BW34)</f>
        <v>0</v>
      </c>
      <c r="BW33" s="230" t="n">
        <f aca="false">IF('Indicator Date hidden'!BX34="x","x",BW$2-'Indicator Date hidden'!BX34)</f>
        <v>0</v>
      </c>
      <c r="BX33" s="0" t="n">
        <f aca="false">SUM(B33:BW33)</f>
        <v>11</v>
      </c>
      <c r="BY33" s="231" t="n">
        <f aca="false">BX33/COUNT(B33:BW33)</f>
        <v>0.171875</v>
      </c>
      <c r="BZ33" s="0" t="n">
        <f aca="false">COUNTIF(B33:BW33,"&gt;0")</f>
        <v>7</v>
      </c>
      <c r="CA33" s="231" t="n">
        <f aca="false">_xlfn.STDEV.P(B33:BW33)</f>
        <v>0.546428389063928</v>
      </c>
      <c r="CB33" s="232" t="n">
        <f aca="false">MEDIAN(B33:BW33)</f>
        <v>0</v>
      </c>
    </row>
    <row r="34" customFormat="false" ht="14.5" hidden="false" customHeight="false" outlineLevel="0" collapsed="false">
      <c r="A34" s="0" t="str">
        <f aca="false">'Indicator Data'!B37</f>
        <v>CAF</v>
      </c>
      <c r="B34" s="230" t="n">
        <f aca="false">IF('Indicator Date hidden'!C35="x","x",B$2-'Indicator Date hidden'!C35)</f>
        <v>0</v>
      </c>
      <c r="C34" s="230" t="n">
        <f aca="false">IF('Indicator Date hidden'!D35="x","x",C$2-'Indicator Date hidden'!D35)</f>
        <v>0</v>
      </c>
      <c r="D34" s="230" t="n">
        <f aca="false">IF('Indicator Date hidden'!E35="x","x",D$2-'Indicator Date hidden'!E35)</f>
        <v>0</v>
      </c>
      <c r="E34" s="230" t="n">
        <f aca="false">IF('Indicator Date hidden'!F35="x","x",E$2-'Indicator Date hidden'!F35)</f>
        <v>0</v>
      </c>
      <c r="F34" s="230" t="n">
        <f aca="false">IF('Indicator Date hidden'!G35="x","x",F$2-'Indicator Date hidden'!G35)</f>
        <v>0</v>
      </c>
      <c r="G34" s="230" t="n">
        <f aca="false">IF('Indicator Date hidden'!H35="x","x",G$2-'Indicator Date hidden'!H35)</f>
        <v>0</v>
      </c>
      <c r="H34" s="230" t="n">
        <f aca="false">IF('Indicator Date hidden'!I35="x","x",H$2-'Indicator Date hidden'!I35)</f>
        <v>0</v>
      </c>
      <c r="I34" s="230" t="n">
        <f aca="false">IF('Indicator Date hidden'!J35="x","x",I$2-'Indicator Date hidden'!J35)</f>
        <v>0</v>
      </c>
      <c r="J34" s="230" t="n">
        <f aca="false">IF('Indicator Date hidden'!K35="x","x",J$2-'Indicator Date hidden'!K35)</f>
        <v>0</v>
      </c>
      <c r="K34" s="230" t="n">
        <f aca="false">IF('Indicator Date hidden'!L35="x","x",K$2-'Indicator Date hidden'!L35)</f>
        <v>0</v>
      </c>
      <c r="L34" s="230" t="n">
        <f aca="false">IF('Indicator Date hidden'!M35="x","x",L$2-'Indicator Date hidden'!M35)</f>
        <v>0</v>
      </c>
      <c r="M34" s="230" t="n">
        <f aca="false">IF('Indicator Date hidden'!N35="x","x",M$2-'Indicator Date hidden'!N35)</f>
        <v>0</v>
      </c>
      <c r="N34" s="230" t="n">
        <f aca="false">IF('Indicator Date hidden'!O35="x","x",N$2-'Indicator Date hidden'!O35)</f>
        <v>0</v>
      </c>
      <c r="O34" s="230" t="n">
        <f aca="false">IF('Indicator Date hidden'!P35="x","x",O$2-'Indicator Date hidden'!P35)</f>
        <v>0</v>
      </c>
      <c r="P34" s="230" t="n">
        <f aca="false">IF('Indicator Date hidden'!Q35="x","x",P$2-'Indicator Date hidden'!Q35)</f>
        <v>0</v>
      </c>
      <c r="Q34" s="230" t="n">
        <f aca="false">IF('Indicator Date hidden'!R35="x","x",Q$2-'Indicator Date hidden'!R35)</f>
        <v>0</v>
      </c>
      <c r="R34" s="230" t="n">
        <f aca="false">IF('Indicator Date hidden'!S35="x","x",R$2-'Indicator Date hidden'!S35)</f>
        <v>0</v>
      </c>
      <c r="S34" s="230" t="n">
        <f aca="false">IF('Indicator Date hidden'!T35="x","x",S$2-'Indicator Date hidden'!T35)</f>
        <v>0</v>
      </c>
      <c r="T34" s="230" t="n">
        <f aca="false">IF('Indicator Date hidden'!U35="x","x",T$2-'Indicator Date hidden'!U35)</f>
        <v>0</v>
      </c>
      <c r="U34" s="230" t="n">
        <f aca="false">IF('Indicator Date hidden'!V35="x","x",U$2-'Indicator Date hidden'!V35)</f>
        <v>0</v>
      </c>
      <c r="V34" s="230" t="n">
        <f aca="false">IF('Indicator Date hidden'!W35="x","x",V$2-'Indicator Date hidden'!W35)</f>
        <v>0</v>
      </c>
      <c r="W34" s="230" t="n">
        <f aca="false">IF('Indicator Date hidden'!X35="x","x",W$2-'Indicator Date hidden'!X35)</f>
        <v>0</v>
      </c>
      <c r="X34" s="230" t="n">
        <f aca="false">IF('Indicator Date hidden'!Y35="x","x",X$2-'Indicator Date hidden'!Y35)</f>
        <v>0</v>
      </c>
      <c r="Y34" s="230" t="n">
        <f aca="false">IF('Indicator Date hidden'!Z35="x","x",Y$2-'Indicator Date hidden'!Z35)</f>
        <v>0</v>
      </c>
      <c r="Z34" s="230" t="n">
        <f aca="false">IF('Indicator Date hidden'!AA35="x","x",Z$2-'Indicator Date hidden'!AA35)</f>
        <v>24</v>
      </c>
      <c r="AA34" s="230" t="n">
        <f aca="false">IF('Indicator Date hidden'!AB35="x","x",AA$2-'Indicator Date hidden'!AB35)</f>
        <v>0</v>
      </c>
      <c r="AB34" s="230" t="n">
        <f aca="false">IF('Indicator Date hidden'!AC35="x","x",AB$2-'Indicator Date hidden'!AC35)</f>
        <v>0</v>
      </c>
      <c r="AC34" s="230" t="n">
        <f aca="false">IF('Indicator Date hidden'!AD35="x","x",AC$2-'Indicator Date hidden'!AD35)</f>
        <v>2</v>
      </c>
      <c r="AD34" s="230" t="str">
        <f aca="false">IF('Indicator Date hidden'!AE35="x","x",AD$2-'Indicator Date hidden'!AE35)</f>
        <v>x</v>
      </c>
      <c r="AE34" s="230" t="n">
        <f aca="false">IF('Indicator Date hidden'!AF35="x","x",AE$2-'Indicator Date hidden'!AF35)</f>
        <v>0</v>
      </c>
      <c r="AF34" s="230" t="n">
        <f aca="false">IF('Indicator Date hidden'!AG35="x","x",AF$2-'Indicator Date hidden'!AG35)</f>
        <v>0</v>
      </c>
      <c r="AG34" s="230" t="n">
        <f aca="false">IF('Indicator Date hidden'!AH35="x","x",AG$2-'Indicator Date hidden'!AH35)</f>
        <v>0</v>
      </c>
      <c r="AH34" s="230" t="n">
        <f aca="false">IF('Indicator Date hidden'!AI35="x","x",AH$2-'Indicator Date hidden'!AI35)</f>
        <v>0</v>
      </c>
      <c r="AI34" s="230" t="n">
        <f aca="false">IF('Indicator Date hidden'!AJ35="x","x",AI$2-'Indicator Date hidden'!AJ35)</f>
        <v>0</v>
      </c>
      <c r="AJ34" s="230" t="n">
        <f aca="false">IF('Indicator Date hidden'!AK35="x","x",AJ$2-'Indicator Date hidden'!AK35)</f>
        <v>0</v>
      </c>
      <c r="AK34" s="230" t="n">
        <f aca="false">IF('Indicator Date hidden'!AL35="x","x",AK$2-'Indicator Date hidden'!AL35)</f>
        <v>0</v>
      </c>
      <c r="AL34" s="230" t="n">
        <f aca="false">IF('Indicator Date hidden'!AM35="x","x",AL$2-'Indicator Date hidden'!AM35)</f>
        <v>0</v>
      </c>
      <c r="AM34" s="230" t="n">
        <f aca="false">IF('Indicator Date hidden'!AN35="x","x",AM$2-'Indicator Date hidden'!AN35)</f>
        <v>0</v>
      </c>
      <c r="AN34" s="230" t="n">
        <f aca="false">IF('Indicator Date hidden'!AO35="x","x",AN$2-'Indicator Date hidden'!AO35)</f>
        <v>0</v>
      </c>
      <c r="AO34" s="230" t="n">
        <f aca="false">IF('Indicator Date hidden'!AP35="x","x",AO$2-'Indicator Date hidden'!AP35)</f>
        <v>0</v>
      </c>
      <c r="AP34" s="230" t="n">
        <f aca="false">IF('Indicator Date hidden'!AQ35="x","x",AP$2-'Indicator Date hidden'!AQ35)</f>
        <v>0</v>
      </c>
      <c r="AQ34" s="230" t="n">
        <f aca="false">IF('Indicator Date hidden'!AR35="x","x",AQ$2-'Indicator Date hidden'!AR35)</f>
        <v>0</v>
      </c>
      <c r="AR34" s="230" t="n">
        <f aca="false">IF('Indicator Date hidden'!AS35="x","x",AR$2-'Indicator Date hidden'!AS35)</f>
        <v>1</v>
      </c>
      <c r="AS34" s="230" t="n">
        <f aca="false">IF('Indicator Date hidden'!AT35="x","x",AS$2-'Indicator Date hidden'!AT35)</f>
        <v>0</v>
      </c>
      <c r="AT34" s="230" t="n">
        <f aca="false">IF('Indicator Date hidden'!AU35="x","x",AT$2-'Indicator Date hidden'!AU35)</f>
        <v>0</v>
      </c>
      <c r="AU34" s="230" t="n">
        <f aca="false">IF('Indicator Date hidden'!AV35="x","x",AU$2-'Indicator Date hidden'!AV35)</f>
        <v>1</v>
      </c>
      <c r="AV34" s="230" t="n">
        <f aca="false">IF('Indicator Date hidden'!AW35="x","x",AV$2-'Indicator Date hidden'!AW35)</f>
        <v>0</v>
      </c>
      <c r="AW34" s="230" t="n">
        <f aca="false">IF('Indicator Date hidden'!AX35="x","x",AW$2-'Indicator Date hidden'!AX35)</f>
        <v>0</v>
      </c>
      <c r="AX34" s="230" t="n">
        <f aca="false">IF('Indicator Date hidden'!AY35="x","x",AX$2-'Indicator Date hidden'!AY35)</f>
        <v>0</v>
      </c>
      <c r="AY34" s="230" t="n">
        <f aca="false">IF('Indicator Date hidden'!AZ35="x","x",AY$2-'Indicator Date hidden'!AZ35)</f>
        <v>12</v>
      </c>
      <c r="AZ34" s="230" t="n">
        <f aca="false">IF('Indicator Date hidden'!BA35="x","x",AZ$2-'Indicator Date hidden'!BA35)</f>
        <v>0</v>
      </c>
      <c r="BA34" s="230" t="n">
        <f aca="false">IF('Indicator Date hidden'!BB35="x","x",BA$2-'Indicator Date hidden'!BB35)</f>
        <v>0</v>
      </c>
      <c r="BB34" s="230" t="n">
        <f aca="false">IF('Indicator Date hidden'!BC35="x","x",BB$2-'Indicator Date hidden'!BC35)</f>
        <v>0</v>
      </c>
      <c r="BC34" s="230" t="n">
        <f aca="false">IF('Indicator Date hidden'!BD35="x","x",BC$2-'Indicator Date hidden'!BD35)</f>
        <v>0</v>
      </c>
      <c r="BD34" s="230" t="n">
        <f aca="false">IF('Indicator Date hidden'!BE35="x","x",BD$2-'Indicator Date hidden'!BE35)</f>
        <v>-1</v>
      </c>
      <c r="BE34" s="230" t="n">
        <f aca="false">IF('Indicator Date hidden'!BF35="x","x",BE$2-'Indicator Date hidden'!BF35)</f>
        <v>0</v>
      </c>
      <c r="BF34" s="230" t="n">
        <f aca="false">IF('Indicator Date hidden'!BG35="x","x",BF$2-'Indicator Date hidden'!BG35)</f>
        <v>1</v>
      </c>
      <c r="BG34" s="230" t="n">
        <f aca="false">IF('Indicator Date hidden'!BH35="x","x",BG$2-'Indicator Date hidden'!BH35)</f>
        <v>1</v>
      </c>
      <c r="BH34" s="230" t="str">
        <f aca="false">IF('Indicator Date hidden'!BI35="x","x",BH$2-'Indicator Date hidden'!BI35)</f>
        <v>x</v>
      </c>
      <c r="BI34" s="230" t="n">
        <f aca="false">IF('Indicator Date hidden'!BJ35="x","x",BI$2-'Indicator Date hidden'!BJ35)</f>
        <v>0</v>
      </c>
      <c r="BJ34" s="230" t="n">
        <f aca="false">IF('Indicator Date hidden'!BK35="x","x",BJ$2-'Indicator Date hidden'!BK35)</f>
        <v>0</v>
      </c>
      <c r="BK34" s="230" t="n">
        <f aca="false">IF('Indicator Date hidden'!BL35="x","x",BK$2-'Indicator Date hidden'!BL35)</f>
        <v>0</v>
      </c>
      <c r="BL34" s="230" t="n">
        <f aca="false">IF('Indicator Date hidden'!BM35="x","x",BL$2-'Indicator Date hidden'!BM35)</f>
        <v>2</v>
      </c>
      <c r="BM34" s="230" t="n">
        <f aca="false">IF('Indicator Date hidden'!BN35="x","x",BM$2-'Indicator Date hidden'!BN35)</f>
        <v>0</v>
      </c>
      <c r="BN34" s="230" t="n">
        <f aca="false">IF('Indicator Date hidden'!BO35="x","x",BN$2-'Indicator Date hidden'!BO35)</f>
        <v>0</v>
      </c>
      <c r="BO34" s="230" t="n">
        <f aca="false">IF('Indicator Date hidden'!BP35="x","x",BO$2-'Indicator Date hidden'!BP35)</f>
        <v>0</v>
      </c>
      <c r="BP34" s="230" t="n">
        <f aca="false">IF('Indicator Date hidden'!BQ35="x","x",BP$2-'Indicator Date hidden'!BQ35)</f>
        <v>0</v>
      </c>
      <c r="BQ34" s="230" t="n">
        <f aca="false">IF('Indicator Date hidden'!BR35="x","x",BQ$2-'Indicator Date hidden'!BR35)</f>
        <v>0</v>
      </c>
      <c r="BR34" s="230" t="n">
        <f aca="false">IF('Indicator Date hidden'!BS35="x","x",BR$2-'Indicator Date hidden'!BS35)</f>
        <v>3</v>
      </c>
      <c r="BS34" s="230" t="n">
        <f aca="false">IF('Indicator Date hidden'!BT35="x","x",BS$2-'Indicator Date hidden'!BT35)</f>
        <v>0</v>
      </c>
      <c r="BT34" s="230" t="str">
        <f aca="false">IF('Indicator Date hidden'!BU35="x","x",BT$2-'Indicator Date hidden'!BU35)</f>
        <v>x</v>
      </c>
      <c r="BU34" s="230" t="n">
        <f aca="false">IF('Indicator Date hidden'!BV35="x","x",BU$2-'Indicator Date hidden'!BV35)</f>
        <v>0</v>
      </c>
      <c r="BV34" s="230" t="n">
        <f aca="false">IF('Indicator Date hidden'!BW35="x","x",BV$2-'Indicator Date hidden'!BW35)</f>
        <v>0</v>
      </c>
      <c r="BW34" s="230" t="n">
        <f aca="false">IF('Indicator Date hidden'!BX35="x","x",BW$2-'Indicator Date hidden'!BX35)</f>
        <v>0</v>
      </c>
      <c r="BX34" s="0" t="n">
        <f aca="false">SUM(B34:BW34)</f>
        <v>46</v>
      </c>
      <c r="BY34" s="231" t="n">
        <f aca="false">BX34/COUNT(B34:BW34)</f>
        <v>0.647887323943662</v>
      </c>
      <c r="BZ34" s="0" t="n">
        <f aca="false">COUNTIF(B34:BW34,"&gt;0")</f>
        <v>9</v>
      </c>
      <c r="CA34" s="231" t="n">
        <f aca="false">_xlfn.STDEV.P(B34:BW34)</f>
        <v>3.1671669107935</v>
      </c>
      <c r="CB34" s="232" t="n">
        <f aca="false">MEDIAN(B34:BW34)</f>
        <v>0</v>
      </c>
    </row>
    <row r="35" customFormat="false" ht="14.5" hidden="false" customHeight="false" outlineLevel="0" collapsed="false">
      <c r="A35" s="0" t="str">
        <f aca="false">'Indicator Data'!B38</f>
        <v>TCD</v>
      </c>
      <c r="B35" s="230" t="n">
        <f aca="false">IF('Indicator Date hidden'!C36="x","x",B$2-'Indicator Date hidden'!C36)</f>
        <v>0</v>
      </c>
      <c r="C35" s="230" t="n">
        <f aca="false">IF('Indicator Date hidden'!D36="x","x",C$2-'Indicator Date hidden'!D36)</f>
        <v>0</v>
      </c>
      <c r="D35" s="230" t="n">
        <f aca="false">IF('Indicator Date hidden'!E36="x","x",D$2-'Indicator Date hidden'!E36)</f>
        <v>0</v>
      </c>
      <c r="E35" s="230" t="n">
        <f aca="false">IF('Indicator Date hidden'!F36="x","x",E$2-'Indicator Date hidden'!F36)</f>
        <v>0</v>
      </c>
      <c r="F35" s="230" t="n">
        <f aca="false">IF('Indicator Date hidden'!G36="x","x",F$2-'Indicator Date hidden'!G36)</f>
        <v>0</v>
      </c>
      <c r="G35" s="230" t="n">
        <f aca="false">IF('Indicator Date hidden'!H36="x","x",G$2-'Indicator Date hidden'!H36)</f>
        <v>0</v>
      </c>
      <c r="H35" s="230" t="n">
        <f aca="false">IF('Indicator Date hidden'!I36="x","x",H$2-'Indicator Date hidden'!I36)</f>
        <v>0</v>
      </c>
      <c r="I35" s="230" t="n">
        <f aca="false">IF('Indicator Date hidden'!J36="x","x",I$2-'Indicator Date hidden'!J36)</f>
        <v>0</v>
      </c>
      <c r="J35" s="230" t="n">
        <f aca="false">IF('Indicator Date hidden'!K36="x","x",J$2-'Indicator Date hidden'!K36)</f>
        <v>0</v>
      </c>
      <c r="K35" s="230" t="n">
        <f aca="false">IF('Indicator Date hidden'!L36="x","x",K$2-'Indicator Date hidden'!L36)</f>
        <v>0</v>
      </c>
      <c r="L35" s="230" t="n">
        <f aca="false">IF('Indicator Date hidden'!M36="x","x",L$2-'Indicator Date hidden'!M36)</f>
        <v>0</v>
      </c>
      <c r="M35" s="230" t="n">
        <f aca="false">IF('Indicator Date hidden'!N36="x","x",M$2-'Indicator Date hidden'!N36)</f>
        <v>0</v>
      </c>
      <c r="N35" s="230" t="n">
        <f aca="false">IF('Indicator Date hidden'!O36="x","x",N$2-'Indicator Date hidden'!O36)</f>
        <v>0</v>
      </c>
      <c r="O35" s="230" t="n">
        <f aca="false">IF('Indicator Date hidden'!P36="x","x",O$2-'Indicator Date hidden'!P36)</f>
        <v>0</v>
      </c>
      <c r="P35" s="230" t="n">
        <f aca="false">IF('Indicator Date hidden'!Q36="x","x",P$2-'Indicator Date hidden'!Q36)</f>
        <v>0</v>
      </c>
      <c r="Q35" s="230" t="n">
        <f aca="false">IF('Indicator Date hidden'!R36="x","x",Q$2-'Indicator Date hidden'!R36)</f>
        <v>0</v>
      </c>
      <c r="R35" s="230" t="n">
        <f aca="false">IF('Indicator Date hidden'!S36="x","x",R$2-'Indicator Date hidden'!S36)</f>
        <v>0</v>
      </c>
      <c r="S35" s="230" t="n">
        <f aca="false">IF('Indicator Date hidden'!T36="x","x",S$2-'Indicator Date hidden'!T36)</f>
        <v>0</v>
      </c>
      <c r="T35" s="230" t="n">
        <f aca="false">IF('Indicator Date hidden'!U36="x","x",T$2-'Indicator Date hidden'!U36)</f>
        <v>0</v>
      </c>
      <c r="U35" s="230" t="n">
        <f aca="false">IF('Indicator Date hidden'!V36="x","x",U$2-'Indicator Date hidden'!V36)</f>
        <v>0</v>
      </c>
      <c r="V35" s="230" t="n">
        <f aca="false">IF('Indicator Date hidden'!W36="x","x",V$2-'Indicator Date hidden'!W36)</f>
        <v>0</v>
      </c>
      <c r="W35" s="230" t="n">
        <f aca="false">IF('Indicator Date hidden'!X36="x","x",W$2-'Indicator Date hidden'!X36)</f>
        <v>0</v>
      </c>
      <c r="X35" s="230" t="n">
        <f aca="false">IF('Indicator Date hidden'!Y36="x","x",X$2-'Indicator Date hidden'!Y36)</f>
        <v>0</v>
      </c>
      <c r="Y35" s="230" t="n">
        <f aca="false">IF('Indicator Date hidden'!Z36="x","x",Y$2-'Indicator Date hidden'!Z36)</f>
        <v>0</v>
      </c>
      <c r="Z35" s="230" t="n">
        <f aca="false">IF('Indicator Date hidden'!AA36="x","x",Z$2-'Indicator Date hidden'!AA36)</f>
        <v>3</v>
      </c>
      <c r="AA35" s="230" t="n">
        <f aca="false">IF('Indicator Date hidden'!AB36="x","x",AA$2-'Indicator Date hidden'!AB36)</f>
        <v>0</v>
      </c>
      <c r="AB35" s="230" t="n">
        <f aca="false">IF('Indicator Date hidden'!AC36="x","x",AB$2-'Indicator Date hidden'!AC36)</f>
        <v>0</v>
      </c>
      <c r="AC35" s="230" t="n">
        <f aca="false">IF('Indicator Date hidden'!AD36="x","x",AC$2-'Indicator Date hidden'!AD36)</f>
        <v>1</v>
      </c>
      <c r="AD35" s="230" t="n">
        <f aca="false">IF('Indicator Date hidden'!AE36="x","x",AD$2-'Indicator Date hidden'!AE36)</f>
        <v>0</v>
      </c>
      <c r="AE35" s="230" t="n">
        <f aca="false">IF('Indicator Date hidden'!AF36="x","x",AE$2-'Indicator Date hidden'!AF36)</f>
        <v>0</v>
      </c>
      <c r="AF35" s="230" t="n">
        <f aca="false">IF('Indicator Date hidden'!AG36="x","x",AF$2-'Indicator Date hidden'!AG36)</f>
        <v>0</v>
      </c>
      <c r="AG35" s="230" t="n">
        <f aca="false">IF('Indicator Date hidden'!AH36="x","x",AG$2-'Indicator Date hidden'!AH36)</f>
        <v>0</v>
      </c>
      <c r="AH35" s="230" t="n">
        <f aca="false">IF('Indicator Date hidden'!AI36="x","x",AH$2-'Indicator Date hidden'!AI36)</f>
        <v>0</v>
      </c>
      <c r="AI35" s="230" t="n">
        <f aca="false">IF('Indicator Date hidden'!AJ36="x","x",AI$2-'Indicator Date hidden'!AJ36)</f>
        <v>0</v>
      </c>
      <c r="AJ35" s="230" t="n">
        <f aca="false">IF('Indicator Date hidden'!AK36="x","x",AJ$2-'Indicator Date hidden'!AK36)</f>
        <v>0</v>
      </c>
      <c r="AK35" s="230" t="n">
        <f aca="false">IF('Indicator Date hidden'!AL36="x","x",AK$2-'Indicator Date hidden'!AL36)</f>
        <v>4</v>
      </c>
      <c r="AL35" s="230" t="n">
        <f aca="false">IF('Indicator Date hidden'!AM36="x","x",AL$2-'Indicator Date hidden'!AM36)</f>
        <v>0</v>
      </c>
      <c r="AM35" s="230" t="n">
        <f aca="false">IF('Indicator Date hidden'!AN36="x","x",AM$2-'Indicator Date hidden'!AN36)</f>
        <v>0</v>
      </c>
      <c r="AN35" s="230" t="n">
        <f aca="false">IF('Indicator Date hidden'!AO36="x","x",AN$2-'Indicator Date hidden'!AO36)</f>
        <v>0</v>
      </c>
      <c r="AO35" s="230" t="n">
        <f aca="false">IF('Indicator Date hidden'!AP36="x","x",AO$2-'Indicator Date hidden'!AP36)</f>
        <v>0</v>
      </c>
      <c r="AP35" s="230" t="n">
        <f aca="false">IF('Indicator Date hidden'!AQ36="x","x",AP$2-'Indicator Date hidden'!AQ36)</f>
        <v>0</v>
      </c>
      <c r="AQ35" s="230" t="n">
        <f aca="false">IF('Indicator Date hidden'!AR36="x","x",AQ$2-'Indicator Date hidden'!AR36)</f>
        <v>0</v>
      </c>
      <c r="AR35" s="230" t="n">
        <f aca="false">IF('Indicator Date hidden'!AS36="x","x",AR$2-'Indicator Date hidden'!AS36)</f>
        <v>0</v>
      </c>
      <c r="AS35" s="230" t="n">
        <f aca="false">IF('Indicator Date hidden'!AT36="x","x",AS$2-'Indicator Date hidden'!AT36)</f>
        <v>0</v>
      </c>
      <c r="AT35" s="230" t="n">
        <f aca="false">IF('Indicator Date hidden'!AU36="x","x",AT$2-'Indicator Date hidden'!AU36)</f>
        <v>0</v>
      </c>
      <c r="AU35" s="230" t="n">
        <f aca="false">IF('Indicator Date hidden'!AV36="x","x",AU$2-'Indicator Date hidden'!AV36)</f>
        <v>0</v>
      </c>
      <c r="AV35" s="230" t="n">
        <f aca="false">IF('Indicator Date hidden'!AW36="x","x",AV$2-'Indicator Date hidden'!AW36)</f>
        <v>0</v>
      </c>
      <c r="AW35" s="230" t="n">
        <f aca="false">IF('Indicator Date hidden'!AX36="x","x",AW$2-'Indicator Date hidden'!AX36)</f>
        <v>0</v>
      </c>
      <c r="AX35" s="230" t="n">
        <f aca="false">IF('Indicator Date hidden'!AY36="x","x",AX$2-'Indicator Date hidden'!AY36)</f>
        <v>0</v>
      </c>
      <c r="AY35" s="230" t="n">
        <f aca="false">IF('Indicator Date hidden'!AZ36="x","x",AY$2-'Indicator Date hidden'!AZ36)</f>
        <v>2</v>
      </c>
      <c r="AZ35" s="230" t="n">
        <f aca="false">IF('Indicator Date hidden'!BA36="x","x",AZ$2-'Indicator Date hidden'!BA36)</f>
        <v>0</v>
      </c>
      <c r="BA35" s="230" t="n">
        <f aca="false">IF('Indicator Date hidden'!BB36="x","x",BA$2-'Indicator Date hidden'!BB36)</f>
        <v>0</v>
      </c>
      <c r="BB35" s="230" t="n">
        <f aca="false">IF('Indicator Date hidden'!BC36="x","x",BB$2-'Indicator Date hidden'!BC36)</f>
        <v>0</v>
      </c>
      <c r="BC35" s="230" t="n">
        <f aca="false">IF('Indicator Date hidden'!BD36="x","x",BC$2-'Indicator Date hidden'!BD36)</f>
        <v>0</v>
      </c>
      <c r="BD35" s="230" t="n">
        <f aca="false">IF('Indicator Date hidden'!BE36="x","x",BD$2-'Indicator Date hidden'!BE36)</f>
        <v>-1</v>
      </c>
      <c r="BE35" s="230" t="n">
        <f aca="false">IF('Indicator Date hidden'!BF36="x","x",BE$2-'Indicator Date hidden'!BF36)</f>
        <v>0</v>
      </c>
      <c r="BF35" s="230" t="n">
        <f aca="false">IF('Indicator Date hidden'!BG36="x","x",BF$2-'Indicator Date hidden'!BG36)</f>
        <v>1</v>
      </c>
      <c r="BG35" s="230" t="n">
        <f aca="false">IF('Indicator Date hidden'!BH36="x","x",BG$2-'Indicator Date hidden'!BH36)</f>
        <v>1</v>
      </c>
      <c r="BH35" s="230" t="str">
        <f aca="false">IF('Indicator Date hidden'!BI36="x","x",BH$2-'Indicator Date hidden'!BI36)</f>
        <v>x</v>
      </c>
      <c r="BI35" s="230" t="n">
        <f aca="false">IF('Indicator Date hidden'!BJ36="x","x",BI$2-'Indicator Date hidden'!BJ36)</f>
        <v>0</v>
      </c>
      <c r="BJ35" s="230" t="n">
        <f aca="false">IF('Indicator Date hidden'!BK36="x","x",BJ$2-'Indicator Date hidden'!BK36)</f>
        <v>0</v>
      </c>
      <c r="BK35" s="230" t="n">
        <f aca="false">IF('Indicator Date hidden'!BL36="x","x",BK$2-'Indicator Date hidden'!BL36)</f>
        <v>0</v>
      </c>
      <c r="BL35" s="230" t="n">
        <f aca="false">IF('Indicator Date hidden'!BM36="x","x",BL$2-'Indicator Date hidden'!BM36)</f>
        <v>4</v>
      </c>
      <c r="BM35" s="230" t="n">
        <f aca="false">IF('Indicator Date hidden'!BN36="x","x",BM$2-'Indicator Date hidden'!BN36)</f>
        <v>0</v>
      </c>
      <c r="BN35" s="230" t="n">
        <f aca="false">IF('Indicator Date hidden'!BO36="x","x",BN$2-'Indicator Date hidden'!BO36)</f>
        <v>0</v>
      </c>
      <c r="BO35" s="230" t="n">
        <f aca="false">IF('Indicator Date hidden'!BP36="x","x",BO$2-'Indicator Date hidden'!BP36)</f>
        <v>0</v>
      </c>
      <c r="BP35" s="230" t="n">
        <f aca="false">IF('Indicator Date hidden'!BQ36="x","x",BP$2-'Indicator Date hidden'!BQ36)</f>
        <v>0</v>
      </c>
      <c r="BQ35" s="230" t="n">
        <f aca="false">IF('Indicator Date hidden'!BR36="x","x",BQ$2-'Indicator Date hidden'!BR36)</f>
        <v>0</v>
      </c>
      <c r="BR35" s="230" t="n">
        <f aca="false">IF('Indicator Date hidden'!BS36="x","x",BR$2-'Indicator Date hidden'!BS36)</f>
        <v>2</v>
      </c>
      <c r="BS35" s="230" t="n">
        <f aca="false">IF('Indicator Date hidden'!BT36="x","x",BS$2-'Indicator Date hidden'!BT36)</f>
        <v>0</v>
      </c>
      <c r="BT35" s="230" t="str">
        <f aca="false">IF('Indicator Date hidden'!BU36="x","x",BT$2-'Indicator Date hidden'!BU36)</f>
        <v>x</v>
      </c>
      <c r="BU35" s="230" t="str">
        <f aca="false">IF('Indicator Date hidden'!BV36="x","x",BU$2-'Indicator Date hidden'!BV36)</f>
        <v>x</v>
      </c>
      <c r="BV35" s="230" t="n">
        <f aca="false">IF('Indicator Date hidden'!BW36="x","x",BV$2-'Indicator Date hidden'!BW36)</f>
        <v>0</v>
      </c>
      <c r="BW35" s="230" t="n">
        <f aca="false">IF('Indicator Date hidden'!BX36="x","x",BW$2-'Indicator Date hidden'!BX36)</f>
        <v>0</v>
      </c>
      <c r="BX35" s="0" t="n">
        <f aca="false">SUM(B35:BW35)</f>
        <v>17</v>
      </c>
      <c r="BY35" s="231" t="n">
        <f aca="false">BX35/COUNT(B35:BW35)</f>
        <v>0.23943661971831</v>
      </c>
      <c r="BZ35" s="0" t="n">
        <f aca="false">COUNTIF(B35:BW35,"&gt;0")</f>
        <v>8</v>
      </c>
      <c r="CA35" s="231" t="n">
        <f aca="false">_xlfn.STDEV.P(B35:BW35)</f>
        <v>0.830149973424866</v>
      </c>
      <c r="CB35" s="232" t="n">
        <f aca="false">MEDIAN(B35:BW35)</f>
        <v>0</v>
      </c>
    </row>
    <row r="36" customFormat="false" ht="14.5" hidden="false" customHeight="false" outlineLevel="0" collapsed="false">
      <c r="A36" s="0" t="str">
        <f aca="false">'Indicator Data'!B39</f>
        <v>CHL</v>
      </c>
      <c r="B36" s="230" t="n">
        <f aca="false">IF('Indicator Date hidden'!C37="x","x",B$2-'Indicator Date hidden'!C37)</f>
        <v>0</v>
      </c>
      <c r="C36" s="230" t="n">
        <f aca="false">IF('Indicator Date hidden'!D37="x","x",C$2-'Indicator Date hidden'!D37)</f>
        <v>0</v>
      </c>
      <c r="D36" s="230" t="n">
        <f aca="false">IF('Indicator Date hidden'!E37="x","x",D$2-'Indicator Date hidden'!E37)</f>
        <v>0</v>
      </c>
      <c r="E36" s="230" t="n">
        <f aca="false">IF('Indicator Date hidden'!F37="x","x",E$2-'Indicator Date hidden'!F37)</f>
        <v>0</v>
      </c>
      <c r="F36" s="230" t="n">
        <f aca="false">IF('Indicator Date hidden'!G37="x","x",F$2-'Indicator Date hidden'!G37)</f>
        <v>0</v>
      </c>
      <c r="G36" s="230" t="n">
        <f aca="false">IF('Indicator Date hidden'!H37="x","x",G$2-'Indicator Date hidden'!H37)</f>
        <v>0</v>
      </c>
      <c r="H36" s="230" t="n">
        <f aca="false">IF('Indicator Date hidden'!I37="x","x",H$2-'Indicator Date hidden'!I37)</f>
        <v>0</v>
      </c>
      <c r="I36" s="230" t="n">
        <f aca="false">IF('Indicator Date hidden'!J37="x","x",I$2-'Indicator Date hidden'!J37)</f>
        <v>0</v>
      </c>
      <c r="J36" s="230" t="n">
        <f aca="false">IF('Indicator Date hidden'!K37="x","x",J$2-'Indicator Date hidden'!K37)</f>
        <v>0</v>
      </c>
      <c r="K36" s="230" t="n">
        <f aca="false">IF('Indicator Date hidden'!L37="x","x",K$2-'Indicator Date hidden'!L37)</f>
        <v>0</v>
      </c>
      <c r="L36" s="230" t="n">
        <f aca="false">IF('Indicator Date hidden'!M37="x","x",L$2-'Indicator Date hidden'!M37)</f>
        <v>0</v>
      </c>
      <c r="M36" s="230" t="n">
        <f aca="false">IF('Indicator Date hidden'!N37="x","x",M$2-'Indicator Date hidden'!N37)</f>
        <v>0</v>
      </c>
      <c r="N36" s="230" t="n">
        <f aca="false">IF('Indicator Date hidden'!O37="x","x",N$2-'Indicator Date hidden'!O37)</f>
        <v>0</v>
      </c>
      <c r="O36" s="230" t="n">
        <f aca="false">IF('Indicator Date hidden'!P37="x","x",O$2-'Indicator Date hidden'!P37)</f>
        <v>0</v>
      </c>
      <c r="P36" s="230" t="n">
        <f aca="false">IF('Indicator Date hidden'!Q37="x","x",P$2-'Indicator Date hidden'!Q37)</f>
        <v>0</v>
      </c>
      <c r="Q36" s="230" t="n">
        <f aca="false">IF('Indicator Date hidden'!R37="x","x",Q$2-'Indicator Date hidden'!R37)</f>
        <v>0</v>
      </c>
      <c r="R36" s="230" t="n">
        <f aca="false">IF('Indicator Date hidden'!S37="x","x",R$2-'Indicator Date hidden'!S37)</f>
        <v>0</v>
      </c>
      <c r="S36" s="230" t="n">
        <f aca="false">IF('Indicator Date hidden'!T37="x","x",S$2-'Indicator Date hidden'!T37)</f>
        <v>0</v>
      </c>
      <c r="T36" s="230" t="n">
        <f aca="false">IF('Indicator Date hidden'!U37="x","x",T$2-'Indicator Date hidden'!U37)</f>
        <v>0</v>
      </c>
      <c r="U36" s="230" t="n">
        <f aca="false">IF('Indicator Date hidden'!V37="x","x",U$2-'Indicator Date hidden'!V37)</f>
        <v>0</v>
      </c>
      <c r="V36" s="230" t="n">
        <f aca="false">IF('Indicator Date hidden'!W37="x","x",V$2-'Indicator Date hidden'!W37)</f>
        <v>0</v>
      </c>
      <c r="W36" s="230" t="n">
        <f aca="false">IF('Indicator Date hidden'!X37="x","x",W$2-'Indicator Date hidden'!X37)</f>
        <v>0</v>
      </c>
      <c r="X36" s="230" t="n">
        <f aca="false">IF('Indicator Date hidden'!Y37="x","x",X$2-'Indicator Date hidden'!Y37)</f>
        <v>0</v>
      </c>
      <c r="Y36" s="230" t="n">
        <f aca="false">IF('Indicator Date hidden'!Z37="x","x",Y$2-'Indicator Date hidden'!Z37)</f>
        <v>0</v>
      </c>
      <c r="Z36" s="230" t="n">
        <f aca="false">IF('Indicator Date hidden'!AA37="x","x",Z$2-'Indicator Date hidden'!AA37)</f>
        <v>16</v>
      </c>
      <c r="AA36" s="230" t="n">
        <f aca="false">IF('Indicator Date hidden'!AB37="x","x",AA$2-'Indicator Date hidden'!AB37)</f>
        <v>0</v>
      </c>
      <c r="AB36" s="230" t="str">
        <f aca="false">IF('Indicator Date hidden'!AC37="x","x",AB$2-'Indicator Date hidden'!AC37)</f>
        <v>x</v>
      </c>
      <c r="AC36" s="230" t="n">
        <f aca="false">IF('Indicator Date hidden'!AD37="x","x",AC$2-'Indicator Date hidden'!AD37)</f>
        <v>1</v>
      </c>
      <c r="AD36" s="230" t="n">
        <f aca="false">IF('Indicator Date hidden'!AE37="x","x",AD$2-'Indicator Date hidden'!AE37)</f>
        <v>0</v>
      </c>
      <c r="AE36" s="230" t="n">
        <f aca="false">IF('Indicator Date hidden'!AF37="x","x",AE$2-'Indicator Date hidden'!AF37)</f>
        <v>0</v>
      </c>
      <c r="AF36" s="230" t="n">
        <f aca="false">IF('Indicator Date hidden'!AG37="x","x",AF$2-'Indicator Date hidden'!AG37)</f>
        <v>0</v>
      </c>
      <c r="AG36" s="230" t="n">
        <f aca="false">IF('Indicator Date hidden'!AH37="x","x",AG$2-'Indicator Date hidden'!AH37)</f>
        <v>0</v>
      </c>
      <c r="AH36" s="230" t="n">
        <f aca="false">IF('Indicator Date hidden'!AI37="x","x",AH$2-'Indicator Date hidden'!AI37)</f>
        <v>0</v>
      </c>
      <c r="AI36" s="230" t="n">
        <f aca="false">IF('Indicator Date hidden'!AJ37="x","x",AI$2-'Indicator Date hidden'!AJ37)</f>
        <v>0</v>
      </c>
      <c r="AJ36" s="230" t="n">
        <f aca="false">IF('Indicator Date hidden'!AK37="x","x",AJ$2-'Indicator Date hidden'!AK37)</f>
        <v>0</v>
      </c>
      <c r="AK36" s="230" t="str">
        <f aca="false">IF('Indicator Date hidden'!AL37="x","x",AK$2-'Indicator Date hidden'!AL37)</f>
        <v>x</v>
      </c>
      <c r="AL36" s="230" t="n">
        <f aca="false">IF('Indicator Date hidden'!AM37="x","x",AL$2-'Indicator Date hidden'!AM37)</f>
        <v>0</v>
      </c>
      <c r="AM36" s="230" t="n">
        <f aca="false">IF('Indicator Date hidden'!AN37="x","x",AM$2-'Indicator Date hidden'!AN37)</f>
        <v>0</v>
      </c>
      <c r="AN36" s="230" t="n">
        <f aca="false">IF('Indicator Date hidden'!AO37="x","x",AN$2-'Indicator Date hidden'!AO37)</f>
        <v>0</v>
      </c>
      <c r="AO36" s="230" t="n">
        <f aca="false">IF('Indicator Date hidden'!AP37="x","x",AO$2-'Indicator Date hidden'!AP37)</f>
        <v>0</v>
      </c>
      <c r="AP36" s="230" t="n">
        <f aca="false">IF('Indicator Date hidden'!AQ37="x","x",AP$2-'Indicator Date hidden'!AQ37)</f>
        <v>0</v>
      </c>
      <c r="AQ36" s="230" t="n">
        <f aca="false">IF('Indicator Date hidden'!AR37="x","x",AQ$2-'Indicator Date hidden'!AR37)</f>
        <v>0</v>
      </c>
      <c r="AR36" s="230" t="n">
        <f aca="false">IF('Indicator Date hidden'!AS37="x","x",AR$2-'Indicator Date hidden'!AS37)</f>
        <v>6</v>
      </c>
      <c r="AS36" s="230" t="n">
        <f aca="false">IF('Indicator Date hidden'!AT37="x","x",AS$2-'Indicator Date hidden'!AT37)</f>
        <v>0</v>
      </c>
      <c r="AT36" s="230" t="n">
        <f aca="false">IF('Indicator Date hidden'!AU37="x","x",AT$2-'Indicator Date hidden'!AU37)</f>
        <v>0</v>
      </c>
      <c r="AU36" s="230" t="n">
        <f aca="false">IF('Indicator Date hidden'!AV37="x","x",AU$2-'Indicator Date hidden'!AV37)</f>
        <v>0</v>
      </c>
      <c r="AV36" s="230" t="str">
        <f aca="false">IF('Indicator Date hidden'!AW37="x","x",AV$2-'Indicator Date hidden'!AW37)</f>
        <v>x</v>
      </c>
      <c r="AW36" s="230" t="n">
        <f aca="false">IF('Indicator Date hidden'!AX37="x","x",AW$2-'Indicator Date hidden'!AX37)</f>
        <v>0</v>
      </c>
      <c r="AX36" s="230" t="n">
        <f aca="false">IF('Indicator Date hidden'!AY37="x","x",AX$2-'Indicator Date hidden'!AY37)</f>
        <v>0</v>
      </c>
      <c r="AY36" s="230" t="n">
        <f aca="false">IF('Indicator Date hidden'!AZ37="x","x",AY$2-'Indicator Date hidden'!AZ37)</f>
        <v>0</v>
      </c>
      <c r="AZ36" s="230" t="n">
        <f aca="false">IF('Indicator Date hidden'!BA37="x","x",AZ$2-'Indicator Date hidden'!BA37)</f>
        <v>0</v>
      </c>
      <c r="BA36" s="230" t="n">
        <f aca="false">IF('Indicator Date hidden'!BB37="x","x",BA$2-'Indicator Date hidden'!BB37)</f>
        <v>0</v>
      </c>
      <c r="BB36" s="230" t="n">
        <f aca="false">IF('Indicator Date hidden'!BC37="x","x",BB$2-'Indicator Date hidden'!BC37)</f>
        <v>0</v>
      </c>
      <c r="BC36" s="230" t="n">
        <f aca="false">IF('Indicator Date hidden'!BD37="x","x",BC$2-'Indicator Date hidden'!BD37)</f>
        <v>0</v>
      </c>
      <c r="BD36" s="230" t="n">
        <f aca="false">IF('Indicator Date hidden'!BE37="x","x",BD$2-'Indicator Date hidden'!BE37)</f>
        <v>0</v>
      </c>
      <c r="BE36" s="230" t="n">
        <f aca="false">IF('Indicator Date hidden'!BF37="x","x",BE$2-'Indicator Date hidden'!BF37)</f>
        <v>0</v>
      </c>
      <c r="BF36" s="230" t="n">
        <f aca="false">IF('Indicator Date hidden'!BG37="x","x",BF$2-'Indicator Date hidden'!BG37)</f>
        <v>1</v>
      </c>
      <c r="BG36" s="230" t="n">
        <f aca="false">IF('Indicator Date hidden'!BH37="x","x",BG$2-'Indicator Date hidden'!BH37)</f>
        <v>1</v>
      </c>
      <c r="BH36" s="230" t="n">
        <f aca="false">IF('Indicator Date hidden'!BI37="x","x",BH$2-'Indicator Date hidden'!BI37)</f>
        <v>2</v>
      </c>
      <c r="BI36" s="230" t="n">
        <f aca="false">IF('Indicator Date hidden'!BJ37="x","x",BI$2-'Indicator Date hidden'!BJ37)</f>
        <v>0</v>
      </c>
      <c r="BJ36" s="230" t="n">
        <f aca="false">IF('Indicator Date hidden'!BK37="x","x",BJ$2-'Indicator Date hidden'!BK37)</f>
        <v>0</v>
      </c>
      <c r="BK36" s="230" t="n">
        <f aca="false">IF('Indicator Date hidden'!BL37="x","x",BK$2-'Indicator Date hidden'!BL37)</f>
        <v>0</v>
      </c>
      <c r="BL36" s="230" t="n">
        <f aca="false">IF('Indicator Date hidden'!BM37="x","x",BL$2-'Indicator Date hidden'!BM37)</f>
        <v>3</v>
      </c>
      <c r="BM36" s="230" t="n">
        <f aca="false">IF('Indicator Date hidden'!BN37="x","x",BM$2-'Indicator Date hidden'!BN37)</f>
        <v>0</v>
      </c>
      <c r="BN36" s="230" t="n">
        <f aca="false">IF('Indicator Date hidden'!BO37="x","x",BN$2-'Indicator Date hidden'!BO37)</f>
        <v>0</v>
      </c>
      <c r="BO36" s="230" t="n">
        <f aca="false">IF('Indicator Date hidden'!BP37="x","x",BO$2-'Indicator Date hidden'!BP37)</f>
        <v>0</v>
      </c>
      <c r="BP36" s="230" t="n">
        <f aca="false">IF('Indicator Date hidden'!BQ37="x","x",BP$2-'Indicator Date hidden'!BQ37)</f>
        <v>0</v>
      </c>
      <c r="BQ36" s="230" t="n">
        <f aca="false">IF('Indicator Date hidden'!BR37="x","x",BQ$2-'Indicator Date hidden'!BR37)</f>
        <v>0</v>
      </c>
      <c r="BR36" s="230" t="n">
        <f aca="false">IF('Indicator Date hidden'!BS37="x","x",BR$2-'Indicator Date hidden'!BS37)</f>
        <v>2</v>
      </c>
      <c r="BS36" s="230" t="n">
        <f aca="false">IF('Indicator Date hidden'!BT37="x","x",BS$2-'Indicator Date hidden'!BT37)</f>
        <v>0</v>
      </c>
      <c r="BT36" s="230" t="n">
        <f aca="false">IF('Indicator Date hidden'!BU37="x","x",BT$2-'Indicator Date hidden'!BU37)</f>
        <v>0</v>
      </c>
      <c r="BU36" s="230" t="n">
        <f aca="false">IF('Indicator Date hidden'!BV37="x","x",BU$2-'Indicator Date hidden'!BV37)</f>
        <v>0</v>
      </c>
      <c r="BV36" s="230" t="n">
        <f aca="false">IF('Indicator Date hidden'!BW37="x","x",BV$2-'Indicator Date hidden'!BW37)</f>
        <v>0</v>
      </c>
      <c r="BW36" s="230" t="n">
        <f aca="false">IF('Indicator Date hidden'!BX37="x","x",BW$2-'Indicator Date hidden'!BX37)</f>
        <v>0</v>
      </c>
      <c r="BX36" s="0" t="n">
        <f aca="false">SUM(B36:BW36)</f>
        <v>32</v>
      </c>
      <c r="BY36" s="231" t="n">
        <f aca="false">BX36/COUNT(B36:BW36)</f>
        <v>0.450704225352113</v>
      </c>
      <c r="BZ36" s="0" t="n">
        <f aca="false">COUNTIF(B36:BW36,"&gt;0")</f>
        <v>8</v>
      </c>
      <c r="CA36" s="231" t="n">
        <f aca="false">_xlfn.STDEV.P(B36:BW36)</f>
        <v>2.04724983781483</v>
      </c>
      <c r="CB36" s="232" t="n">
        <f aca="false">MEDIAN(B36:BW36)</f>
        <v>0</v>
      </c>
    </row>
    <row r="37" customFormat="false" ht="14.5" hidden="false" customHeight="false" outlineLevel="0" collapsed="false">
      <c r="A37" s="0" t="str">
        <f aca="false">'Indicator Data'!B40</f>
        <v>CHN</v>
      </c>
      <c r="B37" s="230" t="n">
        <f aca="false">IF('Indicator Date hidden'!C38="x","x",B$2-'Indicator Date hidden'!C38)</f>
        <v>0</v>
      </c>
      <c r="C37" s="230" t="n">
        <f aca="false">IF('Indicator Date hidden'!D38="x","x",C$2-'Indicator Date hidden'!D38)</f>
        <v>0</v>
      </c>
      <c r="D37" s="230" t="n">
        <f aca="false">IF('Indicator Date hidden'!E38="x","x",D$2-'Indicator Date hidden'!E38)</f>
        <v>0</v>
      </c>
      <c r="E37" s="230" t="n">
        <f aca="false">IF('Indicator Date hidden'!F38="x","x",E$2-'Indicator Date hidden'!F38)</f>
        <v>0</v>
      </c>
      <c r="F37" s="230" t="n">
        <f aca="false">IF('Indicator Date hidden'!G38="x","x",F$2-'Indicator Date hidden'!G38)</f>
        <v>0</v>
      </c>
      <c r="G37" s="230" t="n">
        <f aca="false">IF('Indicator Date hidden'!H38="x","x",G$2-'Indicator Date hidden'!H38)</f>
        <v>0</v>
      </c>
      <c r="H37" s="230" t="n">
        <f aca="false">IF('Indicator Date hidden'!I38="x","x",H$2-'Indicator Date hidden'!I38)</f>
        <v>0</v>
      </c>
      <c r="I37" s="230" t="n">
        <f aca="false">IF('Indicator Date hidden'!J38="x","x",I$2-'Indicator Date hidden'!J38)</f>
        <v>0</v>
      </c>
      <c r="J37" s="230" t="n">
        <f aca="false">IF('Indicator Date hidden'!K38="x","x",J$2-'Indicator Date hidden'!K38)</f>
        <v>0</v>
      </c>
      <c r="K37" s="230" t="n">
        <f aca="false">IF('Indicator Date hidden'!L38="x","x",K$2-'Indicator Date hidden'!L38)</f>
        <v>0</v>
      </c>
      <c r="L37" s="230" t="n">
        <f aca="false">IF('Indicator Date hidden'!M38="x","x",L$2-'Indicator Date hidden'!M38)</f>
        <v>0</v>
      </c>
      <c r="M37" s="230" t="n">
        <f aca="false">IF('Indicator Date hidden'!N38="x","x",M$2-'Indicator Date hidden'!N38)</f>
        <v>0</v>
      </c>
      <c r="N37" s="230" t="n">
        <f aca="false">IF('Indicator Date hidden'!O38="x","x",N$2-'Indicator Date hidden'!O38)</f>
        <v>0</v>
      </c>
      <c r="O37" s="230" t="n">
        <f aca="false">IF('Indicator Date hidden'!P38="x","x",O$2-'Indicator Date hidden'!P38)</f>
        <v>0</v>
      </c>
      <c r="P37" s="230" t="n">
        <f aca="false">IF('Indicator Date hidden'!Q38="x","x",P$2-'Indicator Date hidden'!Q38)</f>
        <v>0</v>
      </c>
      <c r="Q37" s="230" t="n">
        <f aca="false">IF('Indicator Date hidden'!R38="x","x",Q$2-'Indicator Date hidden'!R38)</f>
        <v>0</v>
      </c>
      <c r="R37" s="230" t="n">
        <f aca="false">IF('Indicator Date hidden'!S38="x","x",R$2-'Indicator Date hidden'!S38)</f>
        <v>0</v>
      </c>
      <c r="S37" s="230" t="n">
        <f aca="false">IF('Indicator Date hidden'!T38="x","x",S$2-'Indicator Date hidden'!T38)</f>
        <v>0</v>
      </c>
      <c r="T37" s="230" t="n">
        <f aca="false">IF('Indicator Date hidden'!U38="x","x",T$2-'Indicator Date hidden'!U38)</f>
        <v>0</v>
      </c>
      <c r="U37" s="230" t="n">
        <f aca="false">IF('Indicator Date hidden'!V38="x","x",U$2-'Indicator Date hidden'!V38)</f>
        <v>0</v>
      </c>
      <c r="V37" s="230" t="n">
        <f aca="false">IF('Indicator Date hidden'!W38="x","x",V$2-'Indicator Date hidden'!W38)</f>
        <v>0</v>
      </c>
      <c r="W37" s="230" t="n">
        <f aca="false">IF('Indicator Date hidden'!X38="x","x",W$2-'Indicator Date hidden'!X38)</f>
        <v>0</v>
      </c>
      <c r="X37" s="230" t="n">
        <f aca="false">IF('Indicator Date hidden'!Y38="x","x",X$2-'Indicator Date hidden'!Y38)</f>
        <v>0</v>
      </c>
      <c r="Y37" s="230" t="n">
        <f aca="false">IF('Indicator Date hidden'!Z38="x","x",Y$2-'Indicator Date hidden'!Z38)</f>
        <v>0</v>
      </c>
      <c r="Z37" s="230" t="n">
        <f aca="false">IF('Indicator Date hidden'!AA38="x","x",Z$2-'Indicator Date hidden'!AA38)</f>
        <v>18</v>
      </c>
      <c r="AA37" s="230" t="n">
        <f aca="false">IF('Indicator Date hidden'!AB38="x","x",AA$2-'Indicator Date hidden'!AB38)</f>
        <v>0</v>
      </c>
      <c r="AB37" s="230" t="str">
        <f aca="false">IF('Indicator Date hidden'!AC38="x","x",AB$2-'Indicator Date hidden'!AC38)</f>
        <v>x</v>
      </c>
      <c r="AC37" s="230" t="n">
        <f aca="false">IF('Indicator Date hidden'!AD38="x","x",AC$2-'Indicator Date hidden'!AD38)</f>
        <v>7</v>
      </c>
      <c r="AD37" s="230" t="n">
        <f aca="false">IF('Indicator Date hidden'!AE38="x","x",AD$2-'Indicator Date hidden'!AE38)</f>
        <v>0</v>
      </c>
      <c r="AE37" s="230" t="n">
        <f aca="false">IF('Indicator Date hidden'!AF38="x","x",AE$2-'Indicator Date hidden'!AF38)</f>
        <v>0</v>
      </c>
      <c r="AF37" s="230" t="n">
        <f aca="false">IF('Indicator Date hidden'!AG38="x","x",AF$2-'Indicator Date hidden'!AG38)</f>
        <v>0</v>
      </c>
      <c r="AG37" s="230" t="n">
        <f aca="false">IF('Indicator Date hidden'!AH38="x","x",AG$2-'Indicator Date hidden'!AH38)</f>
        <v>0</v>
      </c>
      <c r="AH37" s="230" t="n">
        <f aca="false">IF('Indicator Date hidden'!AI38="x","x",AH$2-'Indicator Date hidden'!AI38)</f>
        <v>0</v>
      </c>
      <c r="AI37" s="230" t="n">
        <f aca="false">IF('Indicator Date hidden'!AJ38="x","x",AI$2-'Indicator Date hidden'!AJ38)</f>
        <v>0</v>
      </c>
      <c r="AJ37" s="230" t="n">
        <f aca="false">IF('Indicator Date hidden'!AK38="x","x",AJ$2-'Indicator Date hidden'!AK38)</f>
        <v>0</v>
      </c>
      <c r="AK37" s="230" t="n">
        <f aca="false">IF('Indicator Date hidden'!AL38="x","x",AK$2-'Indicator Date hidden'!AL38)</f>
        <v>5</v>
      </c>
      <c r="AL37" s="230" t="n">
        <f aca="false">IF('Indicator Date hidden'!AM38="x","x",AL$2-'Indicator Date hidden'!AM38)</f>
        <v>0</v>
      </c>
      <c r="AM37" s="230" t="n">
        <f aca="false">IF('Indicator Date hidden'!AN38="x","x",AM$2-'Indicator Date hidden'!AN38)</f>
        <v>0</v>
      </c>
      <c r="AN37" s="230" t="n">
        <f aca="false">IF('Indicator Date hidden'!AO38="x","x",AN$2-'Indicator Date hidden'!AO38)</f>
        <v>0</v>
      </c>
      <c r="AO37" s="230" t="n">
        <f aca="false">IF('Indicator Date hidden'!AP38="x","x",AO$2-'Indicator Date hidden'!AP38)</f>
        <v>0</v>
      </c>
      <c r="AP37" s="230" t="n">
        <f aca="false">IF('Indicator Date hidden'!AQ38="x","x",AP$2-'Indicator Date hidden'!AQ38)</f>
        <v>0</v>
      </c>
      <c r="AQ37" s="230" t="n">
        <f aca="false">IF('Indicator Date hidden'!AR38="x","x",AQ$2-'Indicator Date hidden'!AR38)</f>
        <v>0</v>
      </c>
      <c r="AR37" s="230" t="n">
        <f aca="false">IF('Indicator Date hidden'!AS38="x","x",AR$2-'Indicator Date hidden'!AS38)</f>
        <v>7</v>
      </c>
      <c r="AS37" s="230" t="n">
        <f aca="false">IF('Indicator Date hidden'!AT38="x","x",AS$2-'Indicator Date hidden'!AT38)</f>
        <v>0</v>
      </c>
      <c r="AT37" s="230" t="str">
        <f aca="false">IF('Indicator Date hidden'!AU38="x","x",AT$2-'Indicator Date hidden'!AU38)</f>
        <v>x</v>
      </c>
      <c r="AU37" s="230" t="str">
        <f aca="false">IF('Indicator Date hidden'!AV38="x","x",AU$2-'Indicator Date hidden'!AV38)</f>
        <v>x</v>
      </c>
      <c r="AV37" s="230" t="n">
        <f aca="false">IF('Indicator Date hidden'!AW38="x","x",AV$2-'Indicator Date hidden'!AW38)</f>
        <v>0</v>
      </c>
      <c r="AW37" s="230" t="n">
        <f aca="false">IF('Indicator Date hidden'!AX38="x","x",AW$2-'Indicator Date hidden'!AX38)</f>
        <v>0</v>
      </c>
      <c r="AX37" s="230" t="n">
        <f aca="false">IF('Indicator Date hidden'!AY38="x","x",AX$2-'Indicator Date hidden'!AY38)</f>
        <v>0</v>
      </c>
      <c r="AY37" s="230" t="n">
        <f aca="false">IF('Indicator Date hidden'!AZ38="x","x",AY$2-'Indicator Date hidden'!AZ38)</f>
        <v>1</v>
      </c>
      <c r="AZ37" s="230" t="n">
        <f aca="false">IF('Indicator Date hidden'!BA38="x","x",AZ$2-'Indicator Date hidden'!BA38)</f>
        <v>0</v>
      </c>
      <c r="BA37" s="230" t="n">
        <f aca="false">IF('Indicator Date hidden'!BB38="x","x",BA$2-'Indicator Date hidden'!BB38)</f>
        <v>0</v>
      </c>
      <c r="BB37" s="230" t="n">
        <f aca="false">IF('Indicator Date hidden'!BC38="x","x",BB$2-'Indicator Date hidden'!BC38)</f>
        <v>0</v>
      </c>
      <c r="BC37" s="230" t="n">
        <f aca="false">IF('Indicator Date hidden'!BD38="x","x",BC$2-'Indicator Date hidden'!BD38)</f>
        <v>0</v>
      </c>
      <c r="BD37" s="230" t="n">
        <f aca="false">IF('Indicator Date hidden'!BE38="x","x",BD$2-'Indicator Date hidden'!BE38)</f>
        <v>0</v>
      </c>
      <c r="BE37" s="230" t="n">
        <f aca="false">IF('Indicator Date hidden'!BF38="x","x",BE$2-'Indicator Date hidden'!BF38)</f>
        <v>0</v>
      </c>
      <c r="BF37" s="230" t="n">
        <f aca="false">IF('Indicator Date hidden'!BG38="x","x",BF$2-'Indicator Date hidden'!BG38)</f>
        <v>1</v>
      </c>
      <c r="BG37" s="230" t="n">
        <f aca="false">IF('Indicator Date hidden'!BH38="x","x",BG$2-'Indicator Date hidden'!BH38)</f>
        <v>1</v>
      </c>
      <c r="BH37" s="230" t="n">
        <f aca="false">IF('Indicator Date hidden'!BI38="x","x",BH$2-'Indicator Date hidden'!BI38)</f>
        <v>2</v>
      </c>
      <c r="BI37" s="230" t="n">
        <f aca="false">IF('Indicator Date hidden'!BJ38="x","x",BI$2-'Indicator Date hidden'!BJ38)</f>
        <v>0</v>
      </c>
      <c r="BJ37" s="230" t="n">
        <f aca="false">IF('Indicator Date hidden'!BK38="x","x",BJ$2-'Indicator Date hidden'!BK38)</f>
        <v>0</v>
      </c>
      <c r="BK37" s="230" t="n">
        <f aca="false">IF('Indicator Date hidden'!BL38="x","x",BK$2-'Indicator Date hidden'!BL38)</f>
        <v>0</v>
      </c>
      <c r="BL37" s="230" t="n">
        <f aca="false">IF('Indicator Date hidden'!BM38="x","x",BL$2-'Indicator Date hidden'!BM38)</f>
        <v>2</v>
      </c>
      <c r="BM37" s="230" t="n">
        <f aca="false">IF('Indicator Date hidden'!BN38="x","x",BM$2-'Indicator Date hidden'!BN38)</f>
        <v>0</v>
      </c>
      <c r="BN37" s="230" t="n">
        <f aca="false">IF('Indicator Date hidden'!BO38="x","x",BN$2-'Indicator Date hidden'!BO38)</f>
        <v>0</v>
      </c>
      <c r="BO37" s="230" t="n">
        <f aca="false">IF('Indicator Date hidden'!BP38="x","x",BO$2-'Indicator Date hidden'!BP38)</f>
        <v>0</v>
      </c>
      <c r="BP37" s="230" t="n">
        <f aca="false">IF('Indicator Date hidden'!BQ38="x","x",BP$2-'Indicator Date hidden'!BQ38)</f>
        <v>0</v>
      </c>
      <c r="BQ37" s="230" t="n">
        <f aca="false">IF('Indicator Date hidden'!BR38="x","x",BQ$2-'Indicator Date hidden'!BR38)</f>
        <v>0</v>
      </c>
      <c r="BR37" s="230" t="n">
        <f aca="false">IF('Indicator Date hidden'!BS38="x","x",BR$2-'Indicator Date hidden'!BS38)</f>
        <v>3</v>
      </c>
      <c r="BS37" s="230" t="n">
        <f aca="false">IF('Indicator Date hidden'!BT38="x","x",BS$2-'Indicator Date hidden'!BT38)</f>
        <v>0</v>
      </c>
      <c r="BT37" s="230" t="n">
        <f aca="false">IF('Indicator Date hidden'!BU38="x","x",BT$2-'Indicator Date hidden'!BU38)</f>
        <v>0</v>
      </c>
      <c r="BU37" s="230" t="str">
        <f aca="false">IF('Indicator Date hidden'!BV38="x","x",BU$2-'Indicator Date hidden'!BV38)</f>
        <v>x</v>
      </c>
      <c r="BV37" s="230" t="n">
        <f aca="false">IF('Indicator Date hidden'!BW38="x","x",BV$2-'Indicator Date hidden'!BW38)</f>
        <v>0</v>
      </c>
      <c r="BW37" s="230" t="n">
        <f aca="false">IF('Indicator Date hidden'!BX38="x","x",BW$2-'Indicator Date hidden'!BX38)</f>
        <v>0</v>
      </c>
      <c r="BX37" s="0" t="n">
        <f aca="false">SUM(B37:BW37)</f>
        <v>47</v>
      </c>
      <c r="BY37" s="231" t="n">
        <f aca="false">BX37/COUNT(B37:BW37)</f>
        <v>0.671428571428571</v>
      </c>
      <c r="BZ37" s="0" t="n">
        <f aca="false">COUNTIF(B37:BW37,"&gt;0")</f>
        <v>10</v>
      </c>
      <c r="CA37" s="231" t="n">
        <f aca="false">_xlfn.STDEV.P(B37:BW37)</f>
        <v>2.49411552356701</v>
      </c>
      <c r="CB37" s="232" t="n">
        <f aca="false">MEDIAN(B37:BW37)</f>
        <v>0</v>
      </c>
    </row>
    <row r="38" customFormat="false" ht="14.5" hidden="false" customHeight="false" outlineLevel="0" collapsed="false">
      <c r="A38" s="0" t="str">
        <f aca="false">'Indicator Data'!B41</f>
        <v>COL</v>
      </c>
      <c r="B38" s="230" t="n">
        <f aca="false">IF('Indicator Date hidden'!C39="x","x",B$2-'Indicator Date hidden'!C39)</f>
        <v>0</v>
      </c>
      <c r="C38" s="230" t="n">
        <f aca="false">IF('Indicator Date hidden'!D39="x","x",C$2-'Indicator Date hidden'!D39)</f>
        <v>0</v>
      </c>
      <c r="D38" s="230" t="n">
        <f aca="false">IF('Indicator Date hidden'!E39="x","x",D$2-'Indicator Date hidden'!E39)</f>
        <v>0</v>
      </c>
      <c r="E38" s="230" t="n">
        <f aca="false">IF('Indicator Date hidden'!F39="x","x",E$2-'Indicator Date hidden'!F39)</f>
        <v>0</v>
      </c>
      <c r="F38" s="230" t="n">
        <f aca="false">IF('Indicator Date hidden'!G39="x","x",F$2-'Indicator Date hidden'!G39)</f>
        <v>0</v>
      </c>
      <c r="G38" s="230" t="n">
        <f aca="false">IF('Indicator Date hidden'!H39="x","x",G$2-'Indicator Date hidden'!H39)</f>
        <v>0</v>
      </c>
      <c r="H38" s="230" t="n">
        <f aca="false">IF('Indicator Date hidden'!I39="x","x",H$2-'Indicator Date hidden'!I39)</f>
        <v>0</v>
      </c>
      <c r="I38" s="230" t="n">
        <f aca="false">IF('Indicator Date hidden'!J39="x","x",I$2-'Indicator Date hidden'!J39)</f>
        <v>0</v>
      </c>
      <c r="J38" s="230" t="n">
        <f aca="false">IF('Indicator Date hidden'!K39="x","x",J$2-'Indicator Date hidden'!K39)</f>
        <v>0</v>
      </c>
      <c r="K38" s="230" t="n">
        <f aca="false">IF('Indicator Date hidden'!L39="x","x",K$2-'Indicator Date hidden'!L39)</f>
        <v>0</v>
      </c>
      <c r="L38" s="230" t="n">
        <f aca="false">IF('Indicator Date hidden'!M39="x","x",L$2-'Indicator Date hidden'!M39)</f>
        <v>0</v>
      </c>
      <c r="M38" s="230" t="n">
        <f aca="false">IF('Indicator Date hidden'!N39="x","x",M$2-'Indicator Date hidden'!N39)</f>
        <v>0</v>
      </c>
      <c r="N38" s="230" t="n">
        <f aca="false">IF('Indicator Date hidden'!O39="x","x",N$2-'Indicator Date hidden'!O39)</f>
        <v>0</v>
      </c>
      <c r="O38" s="230" t="n">
        <f aca="false">IF('Indicator Date hidden'!P39="x","x",O$2-'Indicator Date hidden'!P39)</f>
        <v>0</v>
      </c>
      <c r="P38" s="230" t="n">
        <f aca="false">IF('Indicator Date hidden'!Q39="x","x",P$2-'Indicator Date hidden'!Q39)</f>
        <v>0</v>
      </c>
      <c r="Q38" s="230" t="n">
        <f aca="false">IF('Indicator Date hidden'!R39="x","x",Q$2-'Indicator Date hidden'!R39)</f>
        <v>0</v>
      </c>
      <c r="R38" s="230" t="n">
        <f aca="false">IF('Indicator Date hidden'!S39="x","x",R$2-'Indicator Date hidden'!S39)</f>
        <v>0</v>
      </c>
      <c r="S38" s="230" t="n">
        <f aca="false">IF('Indicator Date hidden'!T39="x","x",S$2-'Indicator Date hidden'!T39)</f>
        <v>0</v>
      </c>
      <c r="T38" s="230" t="n">
        <f aca="false">IF('Indicator Date hidden'!U39="x","x",T$2-'Indicator Date hidden'!U39)</f>
        <v>0</v>
      </c>
      <c r="U38" s="230" t="n">
        <f aca="false">IF('Indicator Date hidden'!V39="x","x",U$2-'Indicator Date hidden'!V39)</f>
        <v>0</v>
      </c>
      <c r="V38" s="230" t="n">
        <f aca="false">IF('Indicator Date hidden'!W39="x","x",V$2-'Indicator Date hidden'!W39)</f>
        <v>0</v>
      </c>
      <c r="W38" s="230" t="n">
        <f aca="false">IF('Indicator Date hidden'!X39="x","x",W$2-'Indicator Date hidden'!X39)</f>
        <v>0</v>
      </c>
      <c r="X38" s="230" t="n">
        <f aca="false">IF('Indicator Date hidden'!Y39="x","x",X$2-'Indicator Date hidden'!Y39)</f>
        <v>0</v>
      </c>
      <c r="Y38" s="230" t="n">
        <f aca="false">IF('Indicator Date hidden'!Z39="x","x",Y$2-'Indicator Date hidden'!Z39)</f>
        <v>0</v>
      </c>
      <c r="Z38" s="230" t="n">
        <f aca="false">IF('Indicator Date hidden'!AA39="x","x",Z$2-'Indicator Date hidden'!AA39)</f>
        <v>3</v>
      </c>
      <c r="AA38" s="230" t="n">
        <f aca="false">IF('Indicator Date hidden'!AB39="x","x",AA$2-'Indicator Date hidden'!AB39)</f>
        <v>0</v>
      </c>
      <c r="AB38" s="230" t="n">
        <f aca="false">IF('Indicator Date hidden'!AC39="x","x",AB$2-'Indicator Date hidden'!AC39)</f>
        <v>0</v>
      </c>
      <c r="AC38" s="230" t="n">
        <f aca="false">IF('Indicator Date hidden'!AD39="x","x",AC$2-'Indicator Date hidden'!AD39)</f>
        <v>1</v>
      </c>
      <c r="AD38" s="230" t="n">
        <f aca="false">IF('Indicator Date hidden'!AE39="x","x",AD$2-'Indicator Date hidden'!AE39)</f>
        <v>0</v>
      </c>
      <c r="AE38" s="230" t="n">
        <f aca="false">IF('Indicator Date hidden'!AF39="x","x",AE$2-'Indicator Date hidden'!AF39)</f>
        <v>0</v>
      </c>
      <c r="AF38" s="230" t="n">
        <f aca="false">IF('Indicator Date hidden'!AG39="x","x",AF$2-'Indicator Date hidden'!AG39)</f>
        <v>0</v>
      </c>
      <c r="AG38" s="230" t="n">
        <f aca="false">IF('Indicator Date hidden'!AH39="x","x",AG$2-'Indicator Date hidden'!AH39)</f>
        <v>0</v>
      </c>
      <c r="AH38" s="230" t="n">
        <f aca="false">IF('Indicator Date hidden'!AI39="x","x",AH$2-'Indicator Date hidden'!AI39)</f>
        <v>0</v>
      </c>
      <c r="AI38" s="230" t="n">
        <f aca="false">IF('Indicator Date hidden'!AJ39="x","x",AI$2-'Indicator Date hidden'!AJ39)</f>
        <v>0</v>
      </c>
      <c r="AJ38" s="230" t="n">
        <f aca="false">IF('Indicator Date hidden'!AK39="x","x",AJ$2-'Indicator Date hidden'!AK39)</f>
        <v>0</v>
      </c>
      <c r="AK38" s="230" t="n">
        <f aca="false">IF('Indicator Date hidden'!AL39="x","x",AK$2-'Indicator Date hidden'!AL39)</f>
        <v>3</v>
      </c>
      <c r="AL38" s="230" t="n">
        <f aca="false">IF('Indicator Date hidden'!AM39="x","x",AL$2-'Indicator Date hidden'!AM39)</f>
        <v>0</v>
      </c>
      <c r="AM38" s="230" t="n">
        <f aca="false">IF('Indicator Date hidden'!AN39="x","x",AM$2-'Indicator Date hidden'!AN39)</f>
        <v>0</v>
      </c>
      <c r="AN38" s="230" t="n">
        <f aca="false">IF('Indicator Date hidden'!AO39="x","x",AN$2-'Indicator Date hidden'!AO39)</f>
        <v>0</v>
      </c>
      <c r="AO38" s="230" t="n">
        <f aca="false">IF('Indicator Date hidden'!AP39="x","x",AO$2-'Indicator Date hidden'!AP39)</f>
        <v>0</v>
      </c>
      <c r="AP38" s="230" t="n">
        <f aca="false">IF('Indicator Date hidden'!AQ39="x","x",AP$2-'Indicator Date hidden'!AQ39)</f>
        <v>0</v>
      </c>
      <c r="AQ38" s="230" t="n">
        <f aca="false">IF('Indicator Date hidden'!AR39="x","x",AQ$2-'Indicator Date hidden'!AR39)</f>
        <v>0</v>
      </c>
      <c r="AR38" s="230" t="n">
        <f aca="false">IF('Indicator Date hidden'!AS39="x","x",AR$2-'Indicator Date hidden'!AS39)</f>
        <v>4</v>
      </c>
      <c r="AS38" s="230" t="n">
        <f aca="false">IF('Indicator Date hidden'!AT39="x","x",AS$2-'Indicator Date hidden'!AT39)</f>
        <v>0</v>
      </c>
      <c r="AT38" s="230" t="n">
        <f aca="false">IF('Indicator Date hidden'!AU39="x","x",AT$2-'Indicator Date hidden'!AU39)</f>
        <v>0</v>
      </c>
      <c r="AU38" s="230" t="n">
        <f aca="false">IF('Indicator Date hidden'!AV39="x","x",AU$2-'Indicator Date hidden'!AV39)</f>
        <v>0</v>
      </c>
      <c r="AV38" s="230" t="n">
        <f aca="false">IF('Indicator Date hidden'!AW39="x","x",AV$2-'Indicator Date hidden'!AW39)</f>
        <v>0</v>
      </c>
      <c r="AW38" s="230" t="n">
        <f aca="false">IF('Indicator Date hidden'!AX39="x","x",AW$2-'Indicator Date hidden'!AX39)</f>
        <v>0</v>
      </c>
      <c r="AX38" s="230" t="n">
        <f aca="false">IF('Indicator Date hidden'!AY39="x","x",AX$2-'Indicator Date hidden'!AY39)</f>
        <v>0</v>
      </c>
      <c r="AY38" s="230" t="n">
        <f aca="false">IF('Indicator Date hidden'!AZ39="x","x",AY$2-'Indicator Date hidden'!AZ39)</f>
        <v>0</v>
      </c>
      <c r="AZ38" s="230" t="n">
        <f aca="false">IF('Indicator Date hidden'!BA39="x","x",AZ$2-'Indicator Date hidden'!BA39)</f>
        <v>0</v>
      </c>
      <c r="BA38" s="230" t="n">
        <f aca="false">IF('Indicator Date hidden'!BB39="x","x",BA$2-'Indicator Date hidden'!BB39)</f>
        <v>0</v>
      </c>
      <c r="BB38" s="230" t="n">
        <f aca="false">IF('Indicator Date hidden'!BC39="x","x",BB$2-'Indicator Date hidden'!BC39)</f>
        <v>0</v>
      </c>
      <c r="BC38" s="230" t="n">
        <f aca="false">IF('Indicator Date hidden'!BD39="x","x",BC$2-'Indicator Date hidden'!BD39)</f>
        <v>0</v>
      </c>
      <c r="BD38" s="230" t="n">
        <f aca="false">IF('Indicator Date hidden'!BE39="x","x",BD$2-'Indicator Date hidden'!BE39)</f>
        <v>0</v>
      </c>
      <c r="BE38" s="230" t="n">
        <f aca="false">IF('Indicator Date hidden'!BF39="x","x",BE$2-'Indicator Date hidden'!BF39)</f>
        <v>0</v>
      </c>
      <c r="BF38" s="230" t="n">
        <f aca="false">IF('Indicator Date hidden'!BG39="x","x",BF$2-'Indicator Date hidden'!BG39)</f>
        <v>1</v>
      </c>
      <c r="BG38" s="230" t="n">
        <f aca="false">IF('Indicator Date hidden'!BH39="x","x",BG$2-'Indicator Date hidden'!BH39)</f>
        <v>1</v>
      </c>
      <c r="BH38" s="230" t="n">
        <f aca="false">IF('Indicator Date hidden'!BI39="x","x",BH$2-'Indicator Date hidden'!BI39)</f>
        <v>0</v>
      </c>
      <c r="BI38" s="230" t="n">
        <f aca="false">IF('Indicator Date hidden'!BJ39="x","x",BI$2-'Indicator Date hidden'!BJ39)</f>
        <v>0</v>
      </c>
      <c r="BJ38" s="230" t="n">
        <f aca="false">IF('Indicator Date hidden'!BK39="x","x",BJ$2-'Indicator Date hidden'!BK39)</f>
        <v>0</v>
      </c>
      <c r="BK38" s="230" t="n">
        <f aca="false">IF('Indicator Date hidden'!BL39="x","x",BK$2-'Indicator Date hidden'!BL39)</f>
        <v>0</v>
      </c>
      <c r="BL38" s="230" t="n">
        <f aca="false">IF('Indicator Date hidden'!BM39="x","x",BL$2-'Indicator Date hidden'!BM39)</f>
        <v>0</v>
      </c>
      <c r="BM38" s="230" t="n">
        <f aca="false">IF('Indicator Date hidden'!BN39="x","x",BM$2-'Indicator Date hidden'!BN39)</f>
        <v>0</v>
      </c>
      <c r="BN38" s="230" t="n">
        <f aca="false">IF('Indicator Date hidden'!BO39="x","x",BN$2-'Indicator Date hidden'!BO39)</f>
        <v>0</v>
      </c>
      <c r="BO38" s="230" t="n">
        <f aca="false">IF('Indicator Date hidden'!BP39="x","x",BO$2-'Indicator Date hidden'!BP39)</f>
        <v>0</v>
      </c>
      <c r="BP38" s="230" t="n">
        <f aca="false">IF('Indicator Date hidden'!BQ39="x","x",BP$2-'Indicator Date hidden'!BQ39)</f>
        <v>0</v>
      </c>
      <c r="BQ38" s="230" t="n">
        <f aca="false">IF('Indicator Date hidden'!BR39="x","x",BQ$2-'Indicator Date hidden'!BR39)</f>
        <v>0</v>
      </c>
      <c r="BR38" s="230" t="n">
        <f aca="false">IF('Indicator Date hidden'!BS39="x","x",BR$2-'Indicator Date hidden'!BS39)</f>
        <v>1</v>
      </c>
      <c r="BS38" s="230" t="n">
        <f aca="false">IF('Indicator Date hidden'!BT39="x","x",BS$2-'Indicator Date hidden'!BT39)</f>
        <v>0</v>
      </c>
      <c r="BT38" s="230" t="n">
        <f aca="false">IF('Indicator Date hidden'!BU39="x","x",BT$2-'Indicator Date hidden'!BU39)</f>
        <v>0</v>
      </c>
      <c r="BU38" s="230" t="n">
        <f aca="false">IF('Indicator Date hidden'!BV39="x","x",BU$2-'Indicator Date hidden'!BV39)</f>
        <v>0</v>
      </c>
      <c r="BV38" s="230" t="n">
        <f aca="false">IF('Indicator Date hidden'!BW39="x","x",BV$2-'Indicator Date hidden'!BW39)</f>
        <v>0</v>
      </c>
      <c r="BW38" s="230" t="n">
        <f aca="false">IF('Indicator Date hidden'!BX39="x","x",BW$2-'Indicator Date hidden'!BX39)</f>
        <v>0</v>
      </c>
      <c r="BX38" s="0" t="n">
        <f aca="false">SUM(B38:BW38)</f>
        <v>14</v>
      </c>
      <c r="BY38" s="231" t="n">
        <f aca="false">BX38/COUNT(B38:BW38)</f>
        <v>0.189189189189189</v>
      </c>
      <c r="BZ38" s="0" t="n">
        <f aca="false">COUNTIF(B38:BW38,"&gt;0")</f>
        <v>7</v>
      </c>
      <c r="CA38" s="231" t="n">
        <f aca="false">_xlfn.STDEV.P(B38:BW38)</f>
        <v>0.691173613651051</v>
      </c>
      <c r="CB38" s="232" t="n">
        <f aca="false">MEDIAN(B38:BW38)</f>
        <v>0</v>
      </c>
    </row>
    <row r="39" customFormat="false" ht="14.5" hidden="false" customHeight="false" outlineLevel="0" collapsed="false">
      <c r="A39" s="0" t="str">
        <f aca="false">'Indicator Data'!B42</f>
        <v>COM</v>
      </c>
      <c r="B39" s="230" t="n">
        <f aca="false">IF('Indicator Date hidden'!C40="x","x",B$2-'Indicator Date hidden'!C40)</f>
        <v>0</v>
      </c>
      <c r="C39" s="230" t="n">
        <f aca="false">IF('Indicator Date hidden'!D40="x","x",C$2-'Indicator Date hidden'!D40)</f>
        <v>0</v>
      </c>
      <c r="D39" s="230" t="n">
        <f aca="false">IF('Indicator Date hidden'!E40="x","x",D$2-'Indicator Date hidden'!E40)</f>
        <v>0</v>
      </c>
      <c r="E39" s="230" t="n">
        <f aca="false">IF('Indicator Date hidden'!F40="x","x",E$2-'Indicator Date hidden'!F40)</f>
        <v>0</v>
      </c>
      <c r="F39" s="230" t="n">
        <f aca="false">IF('Indicator Date hidden'!G40="x","x",F$2-'Indicator Date hidden'!G40)</f>
        <v>0</v>
      </c>
      <c r="G39" s="230" t="n">
        <f aca="false">IF('Indicator Date hidden'!H40="x","x",G$2-'Indicator Date hidden'!H40)</f>
        <v>0</v>
      </c>
      <c r="H39" s="230" t="n">
        <f aca="false">IF('Indicator Date hidden'!I40="x","x",H$2-'Indicator Date hidden'!I40)</f>
        <v>0</v>
      </c>
      <c r="I39" s="230" t="n">
        <f aca="false">IF('Indicator Date hidden'!J40="x","x",I$2-'Indicator Date hidden'!J40)</f>
        <v>0</v>
      </c>
      <c r="J39" s="230" t="n">
        <f aca="false">IF('Indicator Date hidden'!K40="x","x",J$2-'Indicator Date hidden'!K40)</f>
        <v>0</v>
      </c>
      <c r="K39" s="230" t="n">
        <f aca="false">IF('Indicator Date hidden'!L40="x","x",K$2-'Indicator Date hidden'!L40)</f>
        <v>0</v>
      </c>
      <c r="L39" s="230" t="n">
        <f aca="false">IF('Indicator Date hidden'!M40="x","x",L$2-'Indicator Date hidden'!M40)</f>
        <v>0</v>
      </c>
      <c r="M39" s="230" t="n">
        <f aca="false">IF('Indicator Date hidden'!N40="x","x",M$2-'Indicator Date hidden'!N40)</f>
        <v>0</v>
      </c>
      <c r="N39" s="230" t="n">
        <f aca="false">IF('Indicator Date hidden'!O40="x","x",N$2-'Indicator Date hidden'!O40)</f>
        <v>0</v>
      </c>
      <c r="O39" s="230" t="n">
        <f aca="false">IF('Indicator Date hidden'!P40="x","x",O$2-'Indicator Date hidden'!P40)</f>
        <v>0</v>
      </c>
      <c r="P39" s="230" t="n">
        <f aca="false">IF('Indicator Date hidden'!Q40="x","x",P$2-'Indicator Date hidden'!Q40)</f>
        <v>0</v>
      </c>
      <c r="Q39" s="230" t="n">
        <f aca="false">IF('Indicator Date hidden'!R40="x","x",Q$2-'Indicator Date hidden'!R40)</f>
        <v>0</v>
      </c>
      <c r="R39" s="230" t="n">
        <f aca="false">IF('Indicator Date hidden'!S40="x","x",R$2-'Indicator Date hidden'!S40)</f>
        <v>0</v>
      </c>
      <c r="S39" s="230" t="n">
        <f aca="false">IF('Indicator Date hidden'!T40="x","x",S$2-'Indicator Date hidden'!T40)</f>
        <v>0</v>
      </c>
      <c r="T39" s="230" t="n">
        <f aca="false">IF('Indicator Date hidden'!U40="x","x",T$2-'Indicator Date hidden'!U40)</f>
        <v>0</v>
      </c>
      <c r="U39" s="230" t="n">
        <f aca="false">IF('Indicator Date hidden'!V40="x","x",U$2-'Indicator Date hidden'!V40)</f>
        <v>0</v>
      </c>
      <c r="V39" s="230" t="n">
        <f aca="false">IF('Indicator Date hidden'!W40="x","x",V$2-'Indicator Date hidden'!W40)</f>
        <v>0</v>
      </c>
      <c r="W39" s="230" t="n">
        <f aca="false">IF('Indicator Date hidden'!X40="x","x",W$2-'Indicator Date hidden'!X40)</f>
        <v>0</v>
      </c>
      <c r="X39" s="230" t="n">
        <f aca="false">IF('Indicator Date hidden'!Y40="x","x",X$2-'Indicator Date hidden'!Y40)</f>
        <v>0</v>
      </c>
      <c r="Y39" s="230" t="n">
        <f aca="false">IF('Indicator Date hidden'!Z40="x","x",Y$2-'Indicator Date hidden'!Z40)</f>
        <v>0</v>
      </c>
      <c r="Z39" s="230" t="n">
        <f aca="false">IF('Indicator Date hidden'!AA40="x","x",Z$2-'Indicator Date hidden'!AA40)</f>
        <v>6</v>
      </c>
      <c r="AA39" s="230" t="n">
        <f aca="false">IF('Indicator Date hidden'!AB40="x","x",AA$2-'Indicator Date hidden'!AB40)</f>
        <v>2</v>
      </c>
      <c r="AB39" s="230" t="n">
        <f aca="false">IF('Indicator Date hidden'!AC40="x","x",AB$2-'Indicator Date hidden'!AC40)</f>
        <v>4</v>
      </c>
      <c r="AC39" s="230" t="n">
        <f aca="false">IF('Indicator Date hidden'!AD40="x","x",AC$2-'Indicator Date hidden'!AD40)</f>
        <v>2</v>
      </c>
      <c r="AD39" s="230" t="n">
        <f aca="false">IF('Indicator Date hidden'!AE40="x","x",AD$2-'Indicator Date hidden'!AE40)</f>
        <v>0</v>
      </c>
      <c r="AE39" s="230" t="n">
        <f aca="false">IF('Indicator Date hidden'!AF40="x","x",AE$2-'Indicator Date hidden'!AF40)</f>
        <v>0</v>
      </c>
      <c r="AF39" s="230" t="n">
        <f aca="false">IF('Indicator Date hidden'!AG40="x","x",AF$2-'Indicator Date hidden'!AG40)</f>
        <v>0</v>
      </c>
      <c r="AG39" s="230" t="n">
        <f aca="false">IF('Indicator Date hidden'!AH40="x","x",AG$2-'Indicator Date hidden'!AH40)</f>
        <v>0</v>
      </c>
      <c r="AH39" s="230" t="n">
        <f aca="false">IF('Indicator Date hidden'!AI40="x","x",AH$2-'Indicator Date hidden'!AI40)</f>
        <v>0</v>
      </c>
      <c r="AI39" s="230" t="n">
        <f aca="false">IF('Indicator Date hidden'!AJ40="x","x",AI$2-'Indicator Date hidden'!AJ40)</f>
        <v>0</v>
      </c>
      <c r="AJ39" s="230" t="n">
        <f aca="false">IF('Indicator Date hidden'!AK40="x","x",AJ$2-'Indicator Date hidden'!AK40)</f>
        <v>0</v>
      </c>
      <c r="AK39" s="230" t="n">
        <f aca="false">IF('Indicator Date hidden'!AL40="x","x",AK$2-'Indicator Date hidden'!AL40)</f>
        <v>7</v>
      </c>
      <c r="AL39" s="230" t="n">
        <f aca="false">IF('Indicator Date hidden'!AM40="x","x",AL$2-'Indicator Date hidden'!AM40)</f>
        <v>0</v>
      </c>
      <c r="AM39" s="230" t="n">
        <f aca="false">IF('Indicator Date hidden'!AN40="x","x",AM$2-'Indicator Date hidden'!AN40)</f>
        <v>0</v>
      </c>
      <c r="AN39" s="230" t="n">
        <f aca="false">IF('Indicator Date hidden'!AO40="x","x",AN$2-'Indicator Date hidden'!AO40)</f>
        <v>0</v>
      </c>
      <c r="AO39" s="230" t="n">
        <f aca="false">IF('Indicator Date hidden'!AP40="x","x",AO$2-'Indicator Date hidden'!AP40)</f>
        <v>0</v>
      </c>
      <c r="AP39" s="230" t="n">
        <f aca="false">IF('Indicator Date hidden'!AQ40="x","x",AP$2-'Indicator Date hidden'!AQ40)</f>
        <v>0</v>
      </c>
      <c r="AQ39" s="230" t="n">
        <f aca="false">IF('Indicator Date hidden'!AR40="x","x",AQ$2-'Indicator Date hidden'!AR40)</f>
        <v>0</v>
      </c>
      <c r="AR39" s="230" t="n">
        <f aca="false">IF('Indicator Date hidden'!AS40="x","x",AR$2-'Indicator Date hidden'!AS40)</f>
        <v>8</v>
      </c>
      <c r="AS39" s="230" t="n">
        <f aca="false">IF('Indicator Date hidden'!AT40="x","x",AS$2-'Indicator Date hidden'!AT40)</f>
        <v>0</v>
      </c>
      <c r="AT39" s="230" t="n">
        <f aca="false">IF('Indicator Date hidden'!AU40="x","x",AT$2-'Indicator Date hidden'!AU40)</f>
        <v>0</v>
      </c>
      <c r="AU39" s="230" t="n">
        <f aca="false">IF('Indicator Date hidden'!AV40="x","x",AU$2-'Indicator Date hidden'!AV40)</f>
        <v>0</v>
      </c>
      <c r="AV39" s="230" t="n">
        <f aca="false">IF('Indicator Date hidden'!AW40="x","x",AV$2-'Indicator Date hidden'!AW40)</f>
        <v>0</v>
      </c>
      <c r="AW39" s="230" t="n">
        <f aca="false">IF('Indicator Date hidden'!AX40="x","x",AW$2-'Indicator Date hidden'!AX40)</f>
        <v>0</v>
      </c>
      <c r="AX39" s="230" t="str">
        <f aca="false">IF('Indicator Date hidden'!AY40="x","x",AX$2-'Indicator Date hidden'!AY40)</f>
        <v>x</v>
      </c>
      <c r="AY39" s="230" t="n">
        <f aca="false">IF('Indicator Date hidden'!AZ40="x","x",AY$2-'Indicator Date hidden'!AZ40)</f>
        <v>6</v>
      </c>
      <c r="AZ39" s="230" t="n">
        <f aca="false">IF('Indicator Date hidden'!BA40="x","x",AZ$2-'Indicator Date hidden'!BA40)</f>
        <v>0</v>
      </c>
      <c r="BA39" s="230" t="n">
        <f aca="false">IF('Indicator Date hidden'!BB40="x","x",BA$2-'Indicator Date hidden'!BB40)</f>
        <v>0</v>
      </c>
      <c r="BB39" s="230" t="n">
        <f aca="false">IF('Indicator Date hidden'!BC40="x","x",BB$2-'Indicator Date hidden'!BC40)</f>
        <v>0</v>
      </c>
      <c r="BC39" s="230" t="n">
        <f aca="false">IF('Indicator Date hidden'!BD40="x","x",BC$2-'Indicator Date hidden'!BD40)</f>
        <v>0</v>
      </c>
      <c r="BD39" s="230" t="n">
        <f aca="false">IF('Indicator Date hidden'!BE40="x","x",BD$2-'Indicator Date hidden'!BE40)</f>
        <v>0</v>
      </c>
      <c r="BE39" s="230" t="n">
        <f aca="false">IF('Indicator Date hidden'!BF40="x","x",BE$2-'Indicator Date hidden'!BF40)</f>
        <v>0</v>
      </c>
      <c r="BF39" s="230" t="n">
        <f aca="false">IF('Indicator Date hidden'!BG40="x","x",BF$2-'Indicator Date hidden'!BG40)</f>
        <v>1</v>
      </c>
      <c r="BG39" s="230" t="n">
        <f aca="false">IF('Indicator Date hidden'!BH40="x","x",BG$2-'Indicator Date hidden'!BH40)</f>
        <v>1</v>
      </c>
      <c r="BH39" s="230" t="n">
        <f aca="false">IF('Indicator Date hidden'!BI40="x","x",BH$2-'Indicator Date hidden'!BI40)</f>
        <v>2</v>
      </c>
      <c r="BI39" s="230" t="n">
        <f aca="false">IF('Indicator Date hidden'!BJ40="x","x",BI$2-'Indicator Date hidden'!BJ40)</f>
        <v>0</v>
      </c>
      <c r="BJ39" s="230" t="n">
        <f aca="false">IF('Indicator Date hidden'!BK40="x","x",BJ$2-'Indicator Date hidden'!BK40)</f>
        <v>0</v>
      </c>
      <c r="BK39" s="230" t="n">
        <f aca="false">IF('Indicator Date hidden'!BL40="x","x",BK$2-'Indicator Date hidden'!BL40)</f>
        <v>0</v>
      </c>
      <c r="BL39" s="230" t="n">
        <f aca="false">IF('Indicator Date hidden'!BM40="x","x",BL$2-'Indicator Date hidden'!BM40)</f>
        <v>2</v>
      </c>
      <c r="BM39" s="230" t="n">
        <f aca="false">IF('Indicator Date hidden'!BN40="x","x",BM$2-'Indicator Date hidden'!BN40)</f>
        <v>3</v>
      </c>
      <c r="BN39" s="230" t="n">
        <f aca="false">IF('Indicator Date hidden'!BO40="x","x",BN$2-'Indicator Date hidden'!BO40)</f>
        <v>0</v>
      </c>
      <c r="BO39" s="230" t="n">
        <f aca="false">IF('Indicator Date hidden'!BP40="x","x",BO$2-'Indicator Date hidden'!BP40)</f>
        <v>0</v>
      </c>
      <c r="BP39" s="230" t="n">
        <f aca="false">IF('Indicator Date hidden'!BQ40="x","x",BP$2-'Indicator Date hidden'!BQ40)</f>
        <v>1</v>
      </c>
      <c r="BQ39" s="230" t="n">
        <f aca="false">IF('Indicator Date hidden'!BR40="x","x",BQ$2-'Indicator Date hidden'!BR40)</f>
        <v>1</v>
      </c>
      <c r="BR39" s="230" t="n">
        <f aca="false">IF('Indicator Date hidden'!BS40="x","x",BR$2-'Indicator Date hidden'!BS40)</f>
        <v>6</v>
      </c>
      <c r="BS39" s="230" t="n">
        <f aca="false">IF('Indicator Date hidden'!BT40="x","x",BS$2-'Indicator Date hidden'!BT40)</f>
        <v>0</v>
      </c>
      <c r="BT39" s="230" t="str">
        <f aca="false">IF('Indicator Date hidden'!BU40="x","x",BT$2-'Indicator Date hidden'!BU40)</f>
        <v>x</v>
      </c>
      <c r="BU39" s="230" t="str">
        <f aca="false">IF('Indicator Date hidden'!BV40="x","x",BU$2-'Indicator Date hidden'!BV40)</f>
        <v>x</v>
      </c>
      <c r="BV39" s="230" t="n">
        <f aca="false">IF('Indicator Date hidden'!BW40="x","x",BV$2-'Indicator Date hidden'!BW40)</f>
        <v>0</v>
      </c>
      <c r="BW39" s="230" t="n">
        <f aca="false">IF('Indicator Date hidden'!BX40="x","x",BW$2-'Indicator Date hidden'!BX40)</f>
        <v>0</v>
      </c>
      <c r="BX39" s="0" t="n">
        <f aca="false">SUM(B39:BW39)</f>
        <v>52</v>
      </c>
      <c r="BY39" s="231" t="n">
        <f aca="false">BX39/COUNT(B39:BW39)</f>
        <v>0.732394366197183</v>
      </c>
      <c r="BZ39" s="0" t="n">
        <f aca="false">COUNTIF(B39:BW39,"&gt;0")</f>
        <v>15</v>
      </c>
      <c r="CA39" s="231" t="n">
        <f aca="false">_xlfn.STDEV.P(B39:BW39)</f>
        <v>1.79166887722092</v>
      </c>
      <c r="CB39" s="232" t="n">
        <f aca="false">MEDIAN(B39:BW39)</f>
        <v>0</v>
      </c>
    </row>
    <row r="40" customFormat="false" ht="14.5" hidden="false" customHeight="false" outlineLevel="0" collapsed="false">
      <c r="A40" s="0" t="str">
        <f aca="false">'Indicator Data'!B43</f>
        <v>COG</v>
      </c>
      <c r="B40" s="230" t="n">
        <f aca="false">IF('Indicator Date hidden'!C41="x","x",B$2-'Indicator Date hidden'!C41)</f>
        <v>0</v>
      </c>
      <c r="C40" s="230" t="n">
        <f aca="false">IF('Indicator Date hidden'!D41="x","x",C$2-'Indicator Date hidden'!D41)</f>
        <v>0</v>
      </c>
      <c r="D40" s="230" t="n">
        <f aca="false">IF('Indicator Date hidden'!E41="x","x",D$2-'Indicator Date hidden'!E41)</f>
        <v>0</v>
      </c>
      <c r="E40" s="230" t="n">
        <f aca="false">IF('Indicator Date hidden'!F41="x","x",E$2-'Indicator Date hidden'!F41)</f>
        <v>0</v>
      </c>
      <c r="F40" s="230" t="n">
        <f aca="false">IF('Indicator Date hidden'!G41="x","x",F$2-'Indicator Date hidden'!G41)</f>
        <v>0</v>
      </c>
      <c r="G40" s="230" t="n">
        <f aca="false">IF('Indicator Date hidden'!H41="x","x",G$2-'Indicator Date hidden'!H41)</f>
        <v>0</v>
      </c>
      <c r="H40" s="230" t="n">
        <f aca="false">IF('Indicator Date hidden'!I41="x","x",H$2-'Indicator Date hidden'!I41)</f>
        <v>0</v>
      </c>
      <c r="I40" s="230" t="n">
        <f aca="false">IF('Indicator Date hidden'!J41="x","x",I$2-'Indicator Date hidden'!J41)</f>
        <v>0</v>
      </c>
      <c r="J40" s="230" t="n">
        <f aca="false">IF('Indicator Date hidden'!K41="x","x",J$2-'Indicator Date hidden'!K41)</f>
        <v>0</v>
      </c>
      <c r="K40" s="230" t="n">
        <f aca="false">IF('Indicator Date hidden'!L41="x","x",K$2-'Indicator Date hidden'!L41)</f>
        <v>0</v>
      </c>
      <c r="L40" s="230" t="n">
        <f aca="false">IF('Indicator Date hidden'!M41="x","x",L$2-'Indicator Date hidden'!M41)</f>
        <v>0</v>
      </c>
      <c r="M40" s="230" t="n">
        <f aca="false">IF('Indicator Date hidden'!N41="x","x",M$2-'Indicator Date hidden'!N41)</f>
        <v>0</v>
      </c>
      <c r="N40" s="230" t="n">
        <f aca="false">IF('Indicator Date hidden'!O41="x","x",N$2-'Indicator Date hidden'!O41)</f>
        <v>0</v>
      </c>
      <c r="O40" s="230" t="n">
        <f aca="false">IF('Indicator Date hidden'!P41="x","x",O$2-'Indicator Date hidden'!P41)</f>
        <v>0</v>
      </c>
      <c r="P40" s="230" t="n">
        <f aca="false">IF('Indicator Date hidden'!Q41="x","x",P$2-'Indicator Date hidden'!Q41)</f>
        <v>0</v>
      </c>
      <c r="Q40" s="230" t="n">
        <f aca="false">IF('Indicator Date hidden'!R41="x","x",Q$2-'Indicator Date hidden'!R41)</f>
        <v>0</v>
      </c>
      <c r="R40" s="230" t="n">
        <f aca="false">IF('Indicator Date hidden'!S41="x","x",R$2-'Indicator Date hidden'!S41)</f>
        <v>0</v>
      </c>
      <c r="S40" s="230" t="n">
        <f aca="false">IF('Indicator Date hidden'!T41="x","x",S$2-'Indicator Date hidden'!T41)</f>
        <v>0</v>
      </c>
      <c r="T40" s="230" t="n">
        <f aca="false">IF('Indicator Date hidden'!U41="x","x",T$2-'Indicator Date hidden'!U41)</f>
        <v>0</v>
      </c>
      <c r="U40" s="230" t="n">
        <f aca="false">IF('Indicator Date hidden'!V41="x","x",U$2-'Indicator Date hidden'!V41)</f>
        <v>0</v>
      </c>
      <c r="V40" s="230" t="n">
        <f aca="false">IF('Indicator Date hidden'!W41="x","x",V$2-'Indicator Date hidden'!W41)</f>
        <v>0</v>
      </c>
      <c r="W40" s="230" t="n">
        <f aca="false">IF('Indicator Date hidden'!X41="x","x",W$2-'Indicator Date hidden'!X41)</f>
        <v>0</v>
      </c>
      <c r="X40" s="230" t="n">
        <f aca="false">IF('Indicator Date hidden'!Y41="x","x",X$2-'Indicator Date hidden'!Y41)</f>
        <v>0</v>
      </c>
      <c r="Y40" s="230" t="n">
        <f aca="false">IF('Indicator Date hidden'!Z41="x","x",Y$2-'Indicator Date hidden'!Z41)</f>
        <v>0</v>
      </c>
      <c r="Z40" s="230" t="n">
        <f aca="false">IF('Indicator Date hidden'!AA41="x","x",Z$2-'Indicator Date hidden'!AA41)</f>
        <v>7</v>
      </c>
      <c r="AA40" s="230" t="n">
        <f aca="false">IF('Indicator Date hidden'!AB41="x","x",AA$2-'Indicator Date hidden'!AB41)</f>
        <v>0</v>
      </c>
      <c r="AB40" s="230" t="n">
        <f aca="false">IF('Indicator Date hidden'!AC41="x","x",AB$2-'Indicator Date hidden'!AC41)</f>
        <v>1</v>
      </c>
      <c r="AC40" s="230" t="n">
        <f aca="false">IF('Indicator Date hidden'!AD41="x","x",AC$2-'Indicator Date hidden'!AD41)</f>
        <v>3</v>
      </c>
      <c r="AD40" s="230" t="n">
        <f aca="false">IF('Indicator Date hidden'!AE41="x","x",AD$2-'Indicator Date hidden'!AE41)</f>
        <v>0</v>
      </c>
      <c r="AE40" s="230" t="n">
        <f aca="false">IF('Indicator Date hidden'!AF41="x","x",AE$2-'Indicator Date hidden'!AF41)</f>
        <v>0</v>
      </c>
      <c r="AF40" s="230" t="n">
        <f aca="false">IF('Indicator Date hidden'!AG41="x","x",AF$2-'Indicator Date hidden'!AG41)</f>
        <v>0</v>
      </c>
      <c r="AG40" s="230" t="n">
        <f aca="false">IF('Indicator Date hidden'!AH41="x","x",AG$2-'Indicator Date hidden'!AH41)</f>
        <v>0</v>
      </c>
      <c r="AH40" s="230" t="n">
        <f aca="false">IF('Indicator Date hidden'!AI41="x","x",AH$2-'Indicator Date hidden'!AI41)</f>
        <v>0</v>
      </c>
      <c r="AI40" s="230" t="n">
        <f aca="false">IF('Indicator Date hidden'!AJ41="x","x",AI$2-'Indicator Date hidden'!AJ41)</f>
        <v>0</v>
      </c>
      <c r="AJ40" s="230" t="n">
        <f aca="false">IF('Indicator Date hidden'!AK41="x","x",AJ$2-'Indicator Date hidden'!AK41)</f>
        <v>0</v>
      </c>
      <c r="AK40" s="230" t="n">
        <f aca="false">IF('Indicator Date hidden'!AL41="x","x",AK$2-'Indicator Date hidden'!AL41)</f>
        <v>4</v>
      </c>
      <c r="AL40" s="230" t="n">
        <f aca="false">IF('Indicator Date hidden'!AM41="x","x",AL$2-'Indicator Date hidden'!AM41)</f>
        <v>0</v>
      </c>
      <c r="AM40" s="230" t="n">
        <f aca="false">IF('Indicator Date hidden'!AN41="x","x",AM$2-'Indicator Date hidden'!AN41)</f>
        <v>0</v>
      </c>
      <c r="AN40" s="230" t="n">
        <f aca="false">IF('Indicator Date hidden'!AO41="x","x",AN$2-'Indicator Date hidden'!AO41)</f>
        <v>0</v>
      </c>
      <c r="AO40" s="230" t="n">
        <f aca="false">IF('Indicator Date hidden'!AP41="x","x",AO$2-'Indicator Date hidden'!AP41)</f>
        <v>0</v>
      </c>
      <c r="AP40" s="230" t="n">
        <f aca="false">IF('Indicator Date hidden'!AQ41="x","x",AP$2-'Indicator Date hidden'!AQ41)</f>
        <v>4</v>
      </c>
      <c r="AQ40" s="230" t="n">
        <f aca="false">IF('Indicator Date hidden'!AR41="x","x",AQ$2-'Indicator Date hidden'!AR41)</f>
        <v>0</v>
      </c>
      <c r="AR40" s="230" t="n">
        <f aca="false">IF('Indicator Date hidden'!AS41="x","x",AR$2-'Indicator Date hidden'!AS41)</f>
        <v>6</v>
      </c>
      <c r="AS40" s="230" t="n">
        <f aca="false">IF('Indicator Date hidden'!AT41="x","x",AS$2-'Indicator Date hidden'!AT41)</f>
        <v>0</v>
      </c>
      <c r="AT40" s="230" t="n">
        <f aca="false">IF('Indicator Date hidden'!AU41="x","x",AT$2-'Indicator Date hidden'!AU41)</f>
        <v>0</v>
      </c>
      <c r="AU40" s="230" t="n">
        <f aca="false">IF('Indicator Date hidden'!AV41="x","x",AU$2-'Indicator Date hidden'!AV41)</f>
        <v>0</v>
      </c>
      <c r="AV40" s="230" t="n">
        <f aca="false">IF('Indicator Date hidden'!AW41="x","x",AV$2-'Indicator Date hidden'!AW41)</f>
        <v>0</v>
      </c>
      <c r="AW40" s="230" t="n">
        <f aca="false">IF('Indicator Date hidden'!AX41="x","x",AW$2-'Indicator Date hidden'!AX41)</f>
        <v>0</v>
      </c>
      <c r="AX40" s="230" t="n">
        <f aca="false">IF('Indicator Date hidden'!AY41="x","x",AX$2-'Indicator Date hidden'!AY41)</f>
        <v>0</v>
      </c>
      <c r="AY40" s="230" t="n">
        <f aca="false">IF('Indicator Date hidden'!AZ41="x","x",AY$2-'Indicator Date hidden'!AZ41)</f>
        <v>9</v>
      </c>
      <c r="AZ40" s="230" t="n">
        <f aca="false">IF('Indicator Date hidden'!BA41="x","x",AZ$2-'Indicator Date hidden'!BA41)</f>
        <v>0</v>
      </c>
      <c r="BA40" s="230" t="n">
        <f aca="false">IF('Indicator Date hidden'!BB41="x","x",BA$2-'Indicator Date hidden'!BB41)</f>
        <v>0</v>
      </c>
      <c r="BB40" s="230" t="n">
        <f aca="false">IF('Indicator Date hidden'!BC41="x","x",BB$2-'Indicator Date hidden'!BC41)</f>
        <v>0</v>
      </c>
      <c r="BC40" s="230" t="n">
        <f aca="false">IF('Indicator Date hidden'!BD41="x","x",BC$2-'Indicator Date hidden'!BD41)</f>
        <v>0</v>
      </c>
      <c r="BD40" s="230" t="n">
        <f aca="false">IF('Indicator Date hidden'!BE41="x","x",BD$2-'Indicator Date hidden'!BE41)</f>
        <v>-1</v>
      </c>
      <c r="BE40" s="230" t="n">
        <f aca="false">IF('Indicator Date hidden'!BF41="x","x",BE$2-'Indicator Date hidden'!BF41)</f>
        <v>0</v>
      </c>
      <c r="BF40" s="230" t="n">
        <f aca="false">IF('Indicator Date hidden'!BG41="x","x",BF$2-'Indicator Date hidden'!BG41)</f>
        <v>1</v>
      </c>
      <c r="BG40" s="230" t="n">
        <f aca="false">IF('Indicator Date hidden'!BH41="x","x",BG$2-'Indicator Date hidden'!BH41)</f>
        <v>1</v>
      </c>
      <c r="BH40" s="230" t="str">
        <f aca="false">IF('Indicator Date hidden'!BI41="x","x",BH$2-'Indicator Date hidden'!BI41)</f>
        <v>x</v>
      </c>
      <c r="BI40" s="230" t="n">
        <f aca="false">IF('Indicator Date hidden'!BJ41="x","x",BI$2-'Indicator Date hidden'!BJ41)</f>
        <v>0</v>
      </c>
      <c r="BJ40" s="230" t="n">
        <f aca="false">IF('Indicator Date hidden'!BK41="x","x",BJ$2-'Indicator Date hidden'!BK41)</f>
        <v>0</v>
      </c>
      <c r="BK40" s="230" t="n">
        <f aca="false">IF('Indicator Date hidden'!BL41="x","x",BK$2-'Indicator Date hidden'!BL41)</f>
        <v>0</v>
      </c>
      <c r="BL40" s="230" t="n">
        <f aca="false">IF('Indicator Date hidden'!BM41="x","x",BL$2-'Indicator Date hidden'!BM41)</f>
        <v>2</v>
      </c>
      <c r="BM40" s="230" t="n">
        <f aca="false">IF('Indicator Date hidden'!BN41="x","x",BM$2-'Indicator Date hidden'!BN41)</f>
        <v>3</v>
      </c>
      <c r="BN40" s="230" t="n">
        <f aca="false">IF('Indicator Date hidden'!BO41="x","x",BN$2-'Indicator Date hidden'!BO41)</f>
        <v>0</v>
      </c>
      <c r="BO40" s="230" t="n">
        <f aca="false">IF('Indicator Date hidden'!BP41="x","x",BO$2-'Indicator Date hidden'!BP41)</f>
        <v>0</v>
      </c>
      <c r="BP40" s="230" t="n">
        <f aca="false">IF('Indicator Date hidden'!BQ41="x","x",BP$2-'Indicator Date hidden'!BQ41)</f>
        <v>0</v>
      </c>
      <c r="BQ40" s="230" t="n">
        <f aca="false">IF('Indicator Date hidden'!BR41="x","x",BQ$2-'Indicator Date hidden'!BR41)</f>
        <v>0</v>
      </c>
      <c r="BR40" s="230" t="n">
        <f aca="false">IF('Indicator Date hidden'!BS41="x","x",BR$2-'Indicator Date hidden'!BS41)</f>
        <v>7</v>
      </c>
      <c r="BS40" s="230" t="n">
        <f aca="false">IF('Indicator Date hidden'!BT41="x","x",BS$2-'Indicator Date hidden'!BT41)</f>
        <v>0</v>
      </c>
      <c r="BT40" s="230" t="n">
        <f aca="false">IF('Indicator Date hidden'!BU41="x","x",BT$2-'Indicator Date hidden'!BU41)</f>
        <v>0</v>
      </c>
      <c r="BU40" s="230" t="n">
        <f aca="false">IF('Indicator Date hidden'!BV41="x","x",BU$2-'Indicator Date hidden'!BV41)</f>
        <v>0</v>
      </c>
      <c r="BV40" s="230" t="n">
        <f aca="false">IF('Indicator Date hidden'!BW41="x","x",BV$2-'Indicator Date hidden'!BW41)</f>
        <v>0</v>
      </c>
      <c r="BW40" s="230" t="n">
        <f aca="false">IF('Indicator Date hidden'!BX41="x","x",BW$2-'Indicator Date hidden'!BX41)</f>
        <v>0</v>
      </c>
      <c r="BX40" s="0" t="n">
        <f aca="false">SUM(B40:BW40)</f>
        <v>47</v>
      </c>
      <c r="BY40" s="231" t="n">
        <f aca="false">BX40/COUNT(B40:BW40)</f>
        <v>0.643835616438356</v>
      </c>
      <c r="BZ40" s="0" t="n">
        <f aca="false">COUNTIF(B40:BW40,"&gt;0")</f>
        <v>12</v>
      </c>
      <c r="CA40" s="231" t="n">
        <f aca="false">_xlfn.STDEV.P(B40:BW40)</f>
        <v>1.82351356627877</v>
      </c>
      <c r="CB40" s="232" t="n">
        <f aca="false">MEDIAN(B40:BW40)</f>
        <v>0</v>
      </c>
    </row>
    <row r="41" customFormat="false" ht="14.5" hidden="false" customHeight="false" outlineLevel="0" collapsed="false">
      <c r="A41" s="0" t="str">
        <f aca="false">'Indicator Data'!B44</f>
        <v>COD</v>
      </c>
      <c r="B41" s="230" t="n">
        <f aca="false">IF('Indicator Date hidden'!C42="x","x",B$2-'Indicator Date hidden'!C42)</f>
        <v>0</v>
      </c>
      <c r="C41" s="230" t="n">
        <f aca="false">IF('Indicator Date hidden'!D42="x","x",C$2-'Indicator Date hidden'!D42)</f>
        <v>0</v>
      </c>
      <c r="D41" s="230" t="n">
        <f aca="false">IF('Indicator Date hidden'!E42="x","x",D$2-'Indicator Date hidden'!E42)</f>
        <v>0</v>
      </c>
      <c r="E41" s="230" t="n">
        <f aca="false">IF('Indicator Date hidden'!F42="x","x",E$2-'Indicator Date hidden'!F42)</f>
        <v>0</v>
      </c>
      <c r="F41" s="230" t="n">
        <f aca="false">IF('Indicator Date hidden'!G42="x","x",F$2-'Indicator Date hidden'!G42)</f>
        <v>0</v>
      </c>
      <c r="G41" s="230" t="n">
        <f aca="false">IF('Indicator Date hidden'!H42="x","x",G$2-'Indicator Date hidden'!H42)</f>
        <v>0</v>
      </c>
      <c r="H41" s="230" t="n">
        <f aca="false">IF('Indicator Date hidden'!I42="x","x",H$2-'Indicator Date hidden'!I42)</f>
        <v>0</v>
      </c>
      <c r="I41" s="230" t="n">
        <f aca="false">IF('Indicator Date hidden'!J42="x","x",I$2-'Indicator Date hidden'!J42)</f>
        <v>0</v>
      </c>
      <c r="J41" s="230" t="n">
        <f aca="false">IF('Indicator Date hidden'!K42="x","x",J$2-'Indicator Date hidden'!K42)</f>
        <v>0</v>
      </c>
      <c r="K41" s="230" t="n">
        <f aca="false">IF('Indicator Date hidden'!L42="x","x",K$2-'Indicator Date hidden'!L42)</f>
        <v>0</v>
      </c>
      <c r="L41" s="230" t="n">
        <f aca="false">IF('Indicator Date hidden'!M42="x","x",L$2-'Indicator Date hidden'!M42)</f>
        <v>0</v>
      </c>
      <c r="M41" s="230" t="n">
        <f aca="false">IF('Indicator Date hidden'!N42="x","x",M$2-'Indicator Date hidden'!N42)</f>
        <v>0</v>
      </c>
      <c r="N41" s="230" t="n">
        <f aca="false">IF('Indicator Date hidden'!O42="x","x",N$2-'Indicator Date hidden'!O42)</f>
        <v>0</v>
      </c>
      <c r="O41" s="230" t="n">
        <f aca="false">IF('Indicator Date hidden'!P42="x","x",O$2-'Indicator Date hidden'!P42)</f>
        <v>0</v>
      </c>
      <c r="P41" s="230" t="n">
        <f aca="false">IF('Indicator Date hidden'!Q42="x","x",P$2-'Indicator Date hidden'!Q42)</f>
        <v>0</v>
      </c>
      <c r="Q41" s="230" t="n">
        <f aca="false">IF('Indicator Date hidden'!R42="x","x",Q$2-'Indicator Date hidden'!R42)</f>
        <v>0</v>
      </c>
      <c r="R41" s="230" t="n">
        <f aca="false">IF('Indicator Date hidden'!S42="x","x",R$2-'Indicator Date hidden'!S42)</f>
        <v>0</v>
      </c>
      <c r="S41" s="230" t="n">
        <f aca="false">IF('Indicator Date hidden'!T42="x","x",S$2-'Indicator Date hidden'!T42)</f>
        <v>0</v>
      </c>
      <c r="T41" s="230" t="n">
        <f aca="false">IF('Indicator Date hidden'!U42="x","x",T$2-'Indicator Date hidden'!U42)</f>
        <v>0</v>
      </c>
      <c r="U41" s="230" t="n">
        <f aca="false">IF('Indicator Date hidden'!V42="x","x",U$2-'Indicator Date hidden'!V42)</f>
        <v>0</v>
      </c>
      <c r="V41" s="230" t="n">
        <f aca="false">IF('Indicator Date hidden'!W42="x","x",V$2-'Indicator Date hidden'!W42)</f>
        <v>0</v>
      </c>
      <c r="W41" s="230" t="n">
        <f aca="false">IF('Indicator Date hidden'!X42="x","x",W$2-'Indicator Date hidden'!X42)</f>
        <v>0</v>
      </c>
      <c r="X41" s="230" t="n">
        <f aca="false">IF('Indicator Date hidden'!Y42="x","x",X$2-'Indicator Date hidden'!Y42)</f>
        <v>0</v>
      </c>
      <c r="Y41" s="230" t="n">
        <f aca="false">IF('Indicator Date hidden'!Z42="x","x",Y$2-'Indicator Date hidden'!Z42)</f>
        <v>0</v>
      </c>
      <c r="Z41" s="230" t="n">
        <f aca="false">IF('Indicator Date hidden'!AA42="x","x",Z$2-'Indicator Date hidden'!AA42)</f>
        <v>5</v>
      </c>
      <c r="AA41" s="230" t="n">
        <f aca="false">IF('Indicator Date hidden'!AB42="x","x",AA$2-'Indicator Date hidden'!AB42)</f>
        <v>0</v>
      </c>
      <c r="AB41" s="230" t="n">
        <f aca="false">IF('Indicator Date hidden'!AC42="x","x",AB$2-'Indicator Date hidden'!AC42)</f>
        <v>0</v>
      </c>
      <c r="AC41" s="230" t="n">
        <f aca="false">IF('Indicator Date hidden'!AD42="x","x",AC$2-'Indicator Date hidden'!AD42)</f>
        <v>1</v>
      </c>
      <c r="AD41" s="230" t="n">
        <f aca="false">IF('Indicator Date hidden'!AE42="x","x",AD$2-'Indicator Date hidden'!AE42)</f>
        <v>0</v>
      </c>
      <c r="AE41" s="230" t="n">
        <f aca="false">IF('Indicator Date hidden'!AF42="x","x",AE$2-'Indicator Date hidden'!AF42)</f>
        <v>0</v>
      </c>
      <c r="AF41" s="230" t="n">
        <f aca="false">IF('Indicator Date hidden'!AG42="x","x",AF$2-'Indicator Date hidden'!AG42)</f>
        <v>0</v>
      </c>
      <c r="AG41" s="230" t="n">
        <f aca="false">IF('Indicator Date hidden'!AH42="x","x",AG$2-'Indicator Date hidden'!AH42)</f>
        <v>0</v>
      </c>
      <c r="AH41" s="230" t="n">
        <f aca="false">IF('Indicator Date hidden'!AI42="x","x",AH$2-'Indicator Date hidden'!AI42)</f>
        <v>0</v>
      </c>
      <c r="AI41" s="230" t="n">
        <f aca="false">IF('Indicator Date hidden'!AJ42="x","x",AI$2-'Indicator Date hidden'!AJ42)</f>
        <v>0</v>
      </c>
      <c r="AJ41" s="230" t="n">
        <f aca="false">IF('Indicator Date hidden'!AK42="x","x",AJ$2-'Indicator Date hidden'!AK42)</f>
        <v>0</v>
      </c>
      <c r="AK41" s="230" t="n">
        <f aca="false">IF('Indicator Date hidden'!AL42="x","x",AK$2-'Indicator Date hidden'!AL42)</f>
        <v>1</v>
      </c>
      <c r="AL41" s="230" t="n">
        <f aca="false">IF('Indicator Date hidden'!AM42="x","x",AL$2-'Indicator Date hidden'!AM42)</f>
        <v>0</v>
      </c>
      <c r="AM41" s="230" t="n">
        <f aca="false">IF('Indicator Date hidden'!AN42="x","x",AM$2-'Indicator Date hidden'!AN42)</f>
        <v>0</v>
      </c>
      <c r="AN41" s="230" t="n">
        <f aca="false">IF('Indicator Date hidden'!AO42="x","x",AN$2-'Indicator Date hidden'!AO42)</f>
        <v>0</v>
      </c>
      <c r="AO41" s="230" t="n">
        <f aca="false">IF('Indicator Date hidden'!AP42="x","x",AO$2-'Indicator Date hidden'!AP42)</f>
        <v>0</v>
      </c>
      <c r="AP41" s="230" t="n">
        <f aca="false">IF('Indicator Date hidden'!AQ42="x","x",AP$2-'Indicator Date hidden'!AQ42)</f>
        <v>0</v>
      </c>
      <c r="AQ41" s="230" t="n">
        <f aca="false">IF('Indicator Date hidden'!AR42="x","x",AQ$2-'Indicator Date hidden'!AR42)</f>
        <v>0</v>
      </c>
      <c r="AR41" s="230" t="n">
        <f aca="false">IF('Indicator Date hidden'!AS42="x","x",AR$2-'Indicator Date hidden'!AS42)</f>
        <v>3</v>
      </c>
      <c r="AS41" s="230" t="n">
        <f aca="false">IF('Indicator Date hidden'!AT42="x","x",AS$2-'Indicator Date hidden'!AT42)</f>
        <v>0</v>
      </c>
      <c r="AT41" s="230" t="n">
        <f aca="false">IF('Indicator Date hidden'!AU42="x","x",AT$2-'Indicator Date hidden'!AU42)</f>
        <v>0</v>
      </c>
      <c r="AU41" s="230" t="n">
        <f aca="false">IF('Indicator Date hidden'!AV42="x","x",AU$2-'Indicator Date hidden'!AV42)</f>
        <v>0</v>
      </c>
      <c r="AV41" s="230" t="n">
        <f aca="false">IF('Indicator Date hidden'!AW42="x","x",AV$2-'Indicator Date hidden'!AW42)</f>
        <v>0</v>
      </c>
      <c r="AW41" s="230" t="n">
        <f aca="false">IF('Indicator Date hidden'!AX42="x","x",AW$2-'Indicator Date hidden'!AX42)</f>
        <v>0</v>
      </c>
      <c r="AX41" s="230" t="n">
        <f aca="false">IF('Indicator Date hidden'!AY42="x","x",AX$2-'Indicator Date hidden'!AY42)</f>
        <v>0</v>
      </c>
      <c r="AY41" s="230" t="n">
        <f aca="false">IF('Indicator Date hidden'!AZ42="x","x",AY$2-'Indicator Date hidden'!AZ42)</f>
        <v>8</v>
      </c>
      <c r="AZ41" s="230" t="n">
        <f aca="false">IF('Indicator Date hidden'!BA42="x","x",AZ$2-'Indicator Date hidden'!BA42)</f>
        <v>0</v>
      </c>
      <c r="BA41" s="230" t="n">
        <f aca="false">IF('Indicator Date hidden'!BB42="x","x",BA$2-'Indicator Date hidden'!BB42)</f>
        <v>0</v>
      </c>
      <c r="BB41" s="230" t="n">
        <f aca="false">IF('Indicator Date hidden'!BC42="x","x",BB$2-'Indicator Date hidden'!BC42)</f>
        <v>0</v>
      </c>
      <c r="BC41" s="230" t="n">
        <f aca="false">IF('Indicator Date hidden'!BD42="x","x",BC$2-'Indicator Date hidden'!BD42)</f>
        <v>0</v>
      </c>
      <c r="BD41" s="230" t="n">
        <f aca="false">IF('Indicator Date hidden'!BE42="x","x",BD$2-'Indicator Date hidden'!BE42)</f>
        <v>-1</v>
      </c>
      <c r="BE41" s="230" t="n">
        <f aca="false">IF('Indicator Date hidden'!BF42="x","x",BE$2-'Indicator Date hidden'!BF42)</f>
        <v>0</v>
      </c>
      <c r="BF41" s="230" t="n">
        <f aca="false">IF('Indicator Date hidden'!BG42="x","x",BF$2-'Indicator Date hidden'!BG42)</f>
        <v>1</v>
      </c>
      <c r="BG41" s="230" t="n">
        <f aca="false">IF('Indicator Date hidden'!BH42="x","x",BG$2-'Indicator Date hidden'!BH42)</f>
        <v>1</v>
      </c>
      <c r="BH41" s="230" t="n">
        <f aca="false">IF('Indicator Date hidden'!BI42="x","x",BH$2-'Indicator Date hidden'!BI42)</f>
        <v>0</v>
      </c>
      <c r="BI41" s="230" t="n">
        <f aca="false">IF('Indicator Date hidden'!BJ42="x","x",BI$2-'Indicator Date hidden'!BJ42)</f>
        <v>1</v>
      </c>
      <c r="BJ41" s="230" t="n">
        <f aca="false">IF('Indicator Date hidden'!BK42="x","x",BJ$2-'Indicator Date hidden'!BK42)</f>
        <v>0</v>
      </c>
      <c r="BK41" s="230" t="n">
        <f aca="false">IF('Indicator Date hidden'!BL42="x","x",BK$2-'Indicator Date hidden'!BL42)</f>
        <v>0</v>
      </c>
      <c r="BL41" s="230" t="n">
        <f aca="false">IF('Indicator Date hidden'!BM42="x","x",BL$2-'Indicator Date hidden'!BM42)</f>
        <v>4</v>
      </c>
      <c r="BM41" s="230" t="n">
        <f aca="false">IF('Indicator Date hidden'!BN42="x","x",BM$2-'Indicator Date hidden'!BN42)</f>
        <v>0</v>
      </c>
      <c r="BN41" s="230" t="n">
        <f aca="false">IF('Indicator Date hidden'!BO42="x","x",BN$2-'Indicator Date hidden'!BO42)</f>
        <v>0</v>
      </c>
      <c r="BO41" s="230" t="n">
        <f aca="false">IF('Indicator Date hidden'!BP42="x","x",BO$2-'Indicator Date hidden'!BP42)</f>
        <v>0</v>
      </c>
      <c r="BP41" s="230" t="n">
        <f aca="false">IF('Indicator Date hidden'!BQ42="x","x",BP$2-'Indicator Date hidden'!BQ42)</f>
        <v>0</v>
      </c>
      <c r="BQ41" s="230" t="n">
        <f aca="false">IF('Indicator Date hidden'!BR42="x","x",BQ$2-'Indicator Date hidden'!BR42)</f>
        <v>0</v>
      </c>
      <c r="BR41" s="230" t="n">
        <f aca="false">IF('Indicator Date hidden'!BS42="x","x",BR$2-'Indicator Date hidden'!BS42)</f>
        <v>5</v>
      </c>
      <c r="BS41" s="230" t="n">
        <f aca="false">IF('Indicator Date hidden'!BT42="x","x",BS$2-'Indicator Date hidden'!BT42)</f>
        <v>0</v>
      </c>
      <c r="BT41" s="230" t="str">
        <f aca="false">IF('Indicator Date hidden'!BU42="x","x",BT$2-'Indicator Date hidden'!BU42)</f>
        <v>x</v>
      </c>
      <c r="BU41" s="230" t="n">
        <f aca="false">IF('Indicator Date hidden'!BV42="x","x",BU$2-'Indicator Date hidden'!BV42)</f>
        <v>0</v>
      </c>
      <c r="BV41" s="230" t="n">
        <f aca="false">IF('Indicator Date hidden'!BW42="x","x",BV$2-'Indicator Date hidden'!BW42)</f>
        <v>0</v>
      </c>
      <c r="BW41" s="230" t="n">
        <f aca="false">IF('Indicator Date hidden'!BX42="x","x",BW$2-'Indicator Date hidden'!BX42)</f>
        <v>0</v>
      </c>
      <c r="BX41" s="0" t="n">
        <f aca="false">SUM(B41:BW41)</f>
        <v>29</v>
      </c>
      <c r="BY41" s="231" t="n">
        <f aca="false">BX41/COUNT(B41:BW41)</f>
        <v>0.397260273972603</v>
      </c>
      <c r="BZ41" s="0" t="n">
        <f aca="false">COUNTIF(B41:BW41,"&gt;0")</f>
        <v>10</v>
      </c>
      <c r="CA41" s="231" t="n">
        <f aca="false">_xlfn.STDEV.P(B41:BW41)</f>
        <v>1.35221508813732</v>
      </c>
      <c r="CB41" s="232" t="n">
        <f aca="false">MEDIAN(B41:BW41)</f>
        <v>0</v>
      </c>
    </row>
    <row r="42" customFormat="false" ht="14.5" hidden="false" customHeight="false" outlineLevel="0" collapsed="false">
      <c r="A42" s="0" t="str">
        <f aca="false">'Indicator Data'!B45</f>
        <v>CRI</v>
      </c>
      <c r="B42" s="230" t="n">
        <f aca="false">IF('Indicator Date hidden'!C43="x","x",B$2-'Indicator Date hidden'!C43)</f>
        <v>0</v>
      </c>
      <c r="C42" s="230" t="n">
        <f aca="false">IF('Indicator Date hidden'!D43="x","x",C$2-'Indicator Date hidden'!D43)</f>
        <v>0</v>
      </c>
      <c r="D42" s="230" t="n">
        <f aca="false">IF('Indicator Date hidden'!E43="x","x",D$2-'Indicator Date hidden'!E43)</f>
        <v>0</v>
      </c>
      <c r="E42" s="230" t="n">
        <f aca="false">IF('Indicator Date hidden'!F43="x","x",E$2-'Indicator Date hidden'!F43)</f>
        <v>0</v>
      </c>
      <c r="F42" s="230" t="n">
        <f aca="false">IF('Indicator Date hidden'!G43="x","x",F$2-'Indicator Date hidden'!G43)</f>
        <v>0</v>
      </c>
      <c r="G42" s="230" t="n">
        <f aca="false">IF('Indicator Date hidden'!H43="x","x",G$2-'Indicator Date hidden'!H43)</f>
        <v>0</v>
      </c>
      <c r="H42" s="230" t="n">
        <f aca="false">IF('Indicator Date hidden'!I43="x","x",H$2-'Indicator Date hidden'!I43)</f>
        <v>0</v>
      </c>
      <c r="I42" s="230" t="n">
        <f aca="false">IF('Indicator Date hidden'!J43="x","x",I$2-'Indicator Date hidden'!J43)</f>
        <v>0</v>
      </c>
      <c r="J42" s="230" t="n">
        <f aca="false">IF('Indicator Date hidden'!K43="x","x",J$2-'Indicator Date hidden'!K43)</f>
        <v>0</v>
      </c>
      <c r="K42" s="230" t="n">
        <f aca="false">IF('Indicator Date hidden'!L43="x","x",K$2-'Indicator Date hidden'!L43)</f>
        <v>0</v>
      </c>
      <c r="L42" s="230" t="n">
        <f aca="false">IF('Indicator Date hidden'!M43="x","x",L$2-'Indicator Date hidden'!M43)</f>
        <v>0</v>
      </c>
      <c r="M42" s="230" t="n">
        <f aca="false">IF('Indicator Date hidden'!N43="x","x",M$2-'Indicator Date hidden'!N43)</f>
        <v>0</v>
      </c>
      <c r="N42" s="230" t="n">
        <f aca="false">IF('Indicator Date hidden'!O43="x","x",N$2-'Indicator Date hidden'!O43)</f>
        <v>0</v>
      </c>
      <c r="O42" s="230" t="n">
        <f aca="false">IF('Indicator Date hidden'!P43="x","x",O$2-'Indicator Date hidden'!P43)</f>
        <v>0</v>
      </c>
      <c r="P42" s="230" t="n">
        <f aca="false">IF('Indicator Date hidden'!Q43="x","x",P$2-'Indicator Date hidden'!Q43)</f>
        <v>0</v>
      </c>
      <c r="Q42" s="230" t="n">
        <f aca="false">IF('Indicator Date hidden'!R43="x","x",Q$2-'Indicator Date hidden'!R43)</f>
        <v>0</v>
      </c>
      <c r="R42" s="230" t="n">
        <f aca="false">IF('Indicator Date hidden'!S43="x","x",R$2-'Indicator Date hidden'!S43)</f>
        <v>0</v>
      </c>
      <c r="S42" s="230" t="n">
        <f aca="false">IF('Indicator Date hidden'!T43="x","x",S$2-'Indicator Date hidden'!T43)</f>
        <v>0</v>
      </c>
      <c r="T42" s="230" t="n">
        <f aca="false">IF('Indicator Date hidden'!U43="x","x",T$2-'Indicator Date hidden'!U43)</f>
        <v>0</v>
      </c>
      <c r="U42" s="230" t="n">
        <f aca="false">IF('Indicator Date hidden'!V43="x","x",U$2-'Indicator Date hidden'!V43)</f>
        <v>0</v>
      </c>
      <c r="V42" s="230" t="n">
        <f aca="false">IF('Indicator Date hidden'!W43="x","x",V$2-'Indicator Date hidden'!W43)</f>
        <v>0</v>
      </c>
      <c r="W42" s="230" t="n">
        <f aca="false">IF('Indicator Date hidden'!X43="x","x",W$2-'Indicator Date hidden'!X43)</f>
        <v>0</v>
      </c>
      <c r="X42" s="230" t="n">
        <f aca="false">IF('Indicator Date hidden'!Y43="x","x",X$2-'Indicator Date hidden'!Y43)</f>
        <v>0</v>
      </c>
      <c r="Y42" s="230" t="n">
        <f aca="false">IF('Indicator Date hidden'!Z43="x","x",Y$2-'Indicator Date hidden'!Z43)</f>
        <v>0</v>
      </c>
      <c r="Z42" s="230" t="n">
        <f aca="false">IF('Indicator Date hidden'!AA43="x","x",Z$2-'Indicator Date hidden'!AA43)</f>
        <v>7</v>
      </c>
      <c r="AA42" s="230" t="n">
        <f aca="false">IF('Indicator Date hidden'!AB43="x","x",AA$2-'Indicator Date hidden'!AB43)</f>
        <v>0</v>
      </c>
      <c r="AB42" s="230" t="n">
        <f aca="false">IF('Indicator Date hidden'!AC43="x","x",AB$2-'Indicator Date hidden'!AC43)</f>
        <v>0</v>
      </c>
      <c r="AC42" s="230" t="n">
        <f aca="false">IF('Indicator Date hidden'!AD43="x","x",AC$2-'Indicator Date hidden'!AD43)</f>
        <v>1</v>
      </c>
      <c r="AD42" s="230" t="n">
        <f aca="false">IF('Indicator Date hidden'!AE43="x","x",AD$2-'Indicator Date hidden'!AE43)</f>
        <v>0</v>
      </c>
      <c r="AE42" s="230" t="n">
        <f aca="false">IF('Indicator Date hidden'!AF43="x","x",AE$2-'Indicator Date hidden'!AF43)</f>
        <v>0</v>
      </c>
      <c r="AF42" s="230" t="n">
        <f aca="false">IF('Indicator Date hidden'!AG43="x","x",AF$2-'Indicator Date hidden'!AG43)</f>
        <v>0</v>
      </c>
      <c r="AG42" s="230" t="n">
        <f aca="false">IF('Indicator Date hidden'!AH43="x","x",AG$2-'Indicator Date hidden'!AH43)</f>
        <v>0</v>
      </c>
      <c r="AH42" s="230" t="n">
        <f aca="false">IF('Indicator Date hidden'!AI43="x","x",AH$2-'Indicator Date hidden'!AI43)</f>
        <v>0</v>
      </c>
      <c r="AI42" s="230" t="n">
        <f aca="false">IF('Indicator Date hidden'!AJ43="x","x",AI$2-'Indicator Date hidden'!AJ43)</f>
        <v>0</v>
      </c>
      <c r="AJ42" s="230" t="n">
        <f aca="false">IF('Indicator Date hidden'!AK43="x","x",AJ$2-'Indicator Date hidden'!AK43)</f>
        <v>0</v>
      </c>
      <c r="AK42" s="230" t="str">
        <f aca="false">IF('Indicator Date hidden'!AL43="x","x",AK$2-'Indicator Date hidden'!AL43)</f>
        <v>x</v>
      </c>
      <c r="AL42" s="230" t="n">
        <f aca="false">IF('Indicator Date hidden'!AM43="x","x",AL$2-'Indicator Date hidden'!AM43)</f>
        <v>0</v>
      </c>
      <c r="AM42" s="230" t="n">
        <f aca="false">IF('Indicator Date hidden'!AN43="x","x",AM$2-'Indicator Date hidden'!AN43)</f>
        <v>0</v>
      </c>
      <c r="AN42" s="230" t="n">
        <f aca="false">IF('Indicator Date hidden'!AO43="x","x",AN$2-'Indicator Date hidden'!AO43)</f>
        <v>0</v>
      </c>
      <c r="AO42" s="230" t="n">
        <f aca="false">IF('Indicator Date hidden'!AP43="x","x",AO$2-'Indicator Date hidden'!AP43)</f>
        <v>0</v>
      </c>
      <c r="AP42" s="230" t="n">
        <f aca="false">IF('Indicator Date hidden'!AQ43="x","x",AP$2-'Indicator Date hidden'!AQ43)</f>
        <v>0</v>
      </c>
      <c r="AQ42" s="230" t="n">
        <f aca="false">IF('Indicator Date hidden'!AR43="x","x",AQ$2-'Indicator Date hidden'!AR43)</f>
        <v>0</v>
      </c>
      <c r="AR42" s="230" t="n">
        <f aca="false">IF('Indicator Date hidden'!AS43="x","x",AR$2-'Indicator Date hidden'!AS43)</f>
        <v>2</v>
      </c>
      <c r="AS42" s="230" t="n">
        <f aca="false">IF('Indicator Date hidden'!AT43="x","x",AS$2-'Indicator Date hidden'!AT43)</f>
        <v>0</v>
      </c>
      <c r="AT42" s="230" t="n">
        <f aca="false">IF('Indicator Date hidden'!AU43="x","x",AT$2-'Indicator Date hidden'!AU43)</f>
        <v>0</v>
      </c>
      <c r="AU42" s="230" t="n">
        <f aca="false">IF('Indicator Date hidden'!AV43="x","x",AU$2-'Indicator Date hidden'!AV43)</f>
        <v>0</v>
      </c>
      <c r="AV42" s="230" t="n">
        <f aca="false">IF('Indicator Date hidden'!AW43="x","x",AV$2-'Indicator Date hidden'!AW43)</f>
        <v>0</v>
      </c>
      <c r="AW42" s="230" t="n">
        <f aca="false">IF('Indicator Date hidden'!AX43="x","x",AW$2-'Indicator Date hidden'!AX43)</f>
        <v>0</v>
      </c>
      <c r="AX42" s="230" t="n">
        <f aca="false">IF('Indicator Date hidden'!AY43="x","x",AX$2-'Indicator Date hidden'!AY43)</f>
        <v>0</v>
      </c>
      <c r="AY42" s="230" t="n">
        <f aca="false">IF('Indicator Date hidden'!AZ43="x","x",AY$2-'Indicator Date hidden'!AZ43)</f>
        <v>0</v>
      </c>
      <c r="AZ42" s="230" t="n">
        <f aca="false">IF('Indicator Date hidden'!BA43="x","x",AZ$2-'Indicator Date hidden'!BA43)</f>
        <v>0</v>
      </c>
      <c r="BA42" s="230" t="n">
        <f aca="false">IF('Indicator Date hidden'!BB43="x","x",BA$2-'Indicator Date hidden'!BB43)</f>
        <v>0</v>
      </c>
      <c r="BB42" s="230" t="n">
        <f aca="false">IF('Indicator Date hidden'!BC43="x","x",BB$2-'Indicator Date hidden'!BC43)</f>
        <v>0</v>
      </c>
      <c r="BC42" s="230" t="n">
        <f aca="false">IF('Indicator Date hidden'!BD43="x","x",BC$2-'Indicator Date hidden'!BD43)</f>
        <v>1</v>
      </c>
      <c r="BD42" s="230" t="n">
        <f aca="false">IF('Indicator Date hidden'!BE43="x","x",BD$2-'Indicator Date hidden'!BE43)</f>
        <v>0</v>
      </c>
      <c r="BE42" s="230" t="n">
        <f aca="false">IF('Indicator Date hidden'!BF43="x","x",BE$2-'Indicator Date hidden'!BF43)</f>
        <v>0</v>
      </c>
      <c r="BF42" s="230" t="n">
        <f aca="false">IF('Indicator Date hidden'!BG43="x","x",BF$2-'Indicator Date hidden'!BG43)</f>
        <v>1</v>
      </c>
      <c r="BG42" s="230" t="n">
        <f aca="false">IF('Indicator Date hidden'!BH43="x","x",BG$2-'Indicator Date hidden'!BH43)</f>
        <v>1</v>
      </c>
      <c r="BH42" s="230" t="n">
        <f aca="false">IF('Indicator Date hidden'!BI43="x","x",BH$2-'Indicator Date hidden'!BI43)</f>
        <v>2</v>
      </c>
      <c r="BI42" s="230" t="n">
        <f aca="false">IF('Indicator Date hidden'!BJ43="x","x",BI$2-'Indicator Date hidden'!BJ43)</f>
        <v>0</v>
      </c>
      <c r="BJ42" s="230" t="n">
        <f aca="false">IF('Indicator Date hidden'!BK43="x","x",BJ$2-'Indicator Date hidden'!BK43)</f>
        <v>0</v>
      </c>
      <c r="BK42" s="230" t="n">
        <f aca="false">IF('Indicator Date hidden'!BL43="x","x",BK$2-'Indicator Date hidden'!BL43)</f>
        <v>0</v>
      </c>
      <c r="BL42" s="230" t="n">
        <f aca="false">IF('Indicator Date hidden'!BM43="x","x",BL$2-'Indicator Date hidden'!BM43)</f>
        <v>2</v>
      </c>
      <c r="BM42" s="230" t="n">
        <f aca="false">IF('Indicator Date hidden'!BN43="x","x",BM$2-'Indicator Date hidden'!BN43)</f>
        <v>0</v>
      </c>
      <c r="BN42" s="230" t="n">
        <f aca="false">IF('Indicator Date hidden'!BO43="x","x",BN$2-'Indicator Date hidden'!BO43)</f>
        <v>0</v>
      </c>
      <c r="BO42" s="230" t="n">
        <f aca="false">IF('Indicator Date hidden'!BP43="x","x",BO$2-'Indicator Date hidden'!BP43)</f>
        <v>0</v>
      </c>
      <c r="BP42" s="230" t="n">
        <f aca="false">IF('Indicator Date hidden'!BQ43="x","x",BP$2-'Indicator Date hidden'!BQ43)</f>
        <v>0</v>
      </c>
      <c r="BQ42" s="230" t="n">
        <f aca="false">IF('Indicator Date hidden'!BR43="x","x",BQ$2-'Indicator Date hidden'!BR43)</f>
        <v>0</v>
      </c>
      <c r="BR42" s="230" t="n">
        <f aca="false">IF('Indicator Date hidden'!BS43="x","x",BR$2-'Indicator Date hidden'!BS43)</f>
        <v>5</v>
      </c>
      <c r="BS42" s="230" t="n">
        <f aca="false">IF('Indicator Date hidden'!BT43="x","x",BS$2-'Indicator Date hidden'!BT43)</f>
        <v>0</v>
      </c>
      <c r="BT42" s="230" t="n">
        <f aca="false">IF('Indicator Date hidden'!BU43="x","x",BT$2-'Indicator Date hidden'!BU43)</f>
        <v>0</v>
      </c>
      <c r="BU42" s="230" t="n">
        <f aca="false">IF('Indicator Date hidden'!BV43="x","x",BU$2-'Indicator Date hidden'!BV43)</f>
        <v>0</v>
      </c>
      <c r="BV42" s="230" t="n">
        <f aca="false">IF('Indicator Date hidden'!BW43="x","x",BV$2-'Indicator Date hidden'!BW43)</f>
        <v>0</v>
      </c>
      <c r="BW42" s="230" t="n">
        <f aca="false">IF('Indicator Date hidden'!BX43="x","x",BW$2-'Indicator Date hidden'!BX43)</f>
        <v>0</v>
      </c>
      <c r="BX42" s="0" t="n">
        <f aca="false">SUM(B42:BW42)</f>
        <v>22</v>
      </c>
      <c r="BY42" s="231" t="n">
        <f aca="false">BX42/COUNT(B42:BW42)</f>
        <v>0.301369863013699</v>
      </c>
      <c r="BZ42" s="0" t="n">
        <f aca="false">COUNTIF(B42:BW42,"&gt;0")</f>
        <v>9</v>
      </c>
      <c r="CA42" s="231" t="n">
        <f aca="false">_xlfn.STDEV.P(B42:BW42)</f>
        <v>1.06866875971738</v>
      </c>
      <c r="CB42" s="232" t="n">
        <f aca="false">MEDIAN(B42:BW42)</f>
        <v>0</v>
      </c>
    </row>
    <row r="43" customFormat="false" ht="14.5" hidden="false" customHeight="false" outlineLevel="0" collapsed="false">
      <c r="A43" s="0" t="str">
        <f aca="false">'Indicator Data'!B46</f>
        <v>CIV</v>
      </c>
      <c r="B43" s="230" t="n">
        <f aca="false">IF('Indicator Date hidden'!C44="x","x",B$2-'Indicator Date hidden'!C44)</f>
        <v>0</v>
      </c>
      <c r="C43" s="230" t="n">
        <f aca="false">IF('Indicator Date hidden'!D44="x","x",C$2-'Indicator Date hidden'!D44)</f>
        <v>0</v>
      </c>
      <c r="D43" s="230" t="n">
        <f aca="false">IF('Indicator Date hidden'!E44="x","x",D$2-'Indicator Date hidden'!E44)</f>
        <v>0</v>
      </c>
      <c r="E43" s="230" t="n">
        <f aca="false">IF('Indicator Date hidden'!F44="x","x",E$2-'Indicator Date hidden'!F44)</f>
        <v>0</v>
      </c>
      <c r="F43" s="230" t="n">
        <f aca="false">IF('Indicator Date hidden'!G44="x","x",F$2-'Indicator Date hidden'!G44)</f>
        <v>0</v>
      </c>
      <c r="G43" s="230" t="n">
        <f aca="false">IF('Indicator Date hidden'!H44="x","x",G$2-'Indicator Date hidden'!H44)</f>
        <v>0</v>
      </c>
      <c r="H43" s="230" t="n">
        <f aca="false">IF('Indicator Date hidden'!I44="x","x",H$2-'Indicator Date hidden'!I44)</f>
        <v>0</v>
      </c>
      <c r="I43" s="230" t="n">
        <f aca="false">IF('Indicator Date hidden'!J44="x","x",I$2-'Indicator Date hidden'!J44)</f>
        <v>0</v>
      </c>
      <c r="J43" s="230" t="n">
        <f aca="false">IF('Indicator Date hidden'!K44="x","x",J$2-'Indicator Date hidden'!K44)</f>
        <v>0</v>
      </c>
      <c r="K43" s="230" t="n">
        <f aca="false">IF('Indicator Date hidden'!L44="x","x",K$2-'Indicator Date hidden'!L44)</f>
        <v>0</v>
      </c>
      <c r="L43" s="230" t="n">
        <f aca="false">IF('Indicator Date hidden'!M44="x","x",L$2-'Indicator Date hidden'!M44)</f>
        <v>0</v>
      </c>
      <c r="M43" s="230" t="n">
        <f aca="false">IF('Indicator Date hidden'!N44="x","x",M$2-'Indicator Date hidden'!N44)</f>
        <v>0</v>
      </c>
      <c r="N43" s="230" t="n">
        <f aca="false">IF('Indicator Date hidden'!O44="x","x",N$2-'Indicator Date hidden'!O44)</f>
        <v>0</v>
      </c>
      <c r="O43" s="230" t="n">
        <f aca="false">IF('Indicator Date hidden'!P44="x","x",O$2-'Indicator Date hidden'!P44)</f>
        <v>0</v>
      </c>
      <c r="P43" s="230" t="n">
        <f aca="false">IF('Indicator Date hidden'!Q44="x","x",P$2-'Indicator Date hidden'!Q44)</f>
        <v>0</v>
      </c>
      <c r="Q43" s="230" t="n">
        <f aca="false">IF('Indicator Date hidden'!R44="x","x",Q$2-'Indicator Date hidden'!R44)</f>
        <v>0</v>
      </c>
      <c r="R43" s="230" t="n">
        <f aca="false">IF('Indicator Date hidden'!S44="x","x",R$2-'Indicator Date hidden'!S44)</f>
        <v>0</v>
      </c>
      <c r="S43" s="230" t="n">
        <f aca="false">IF('Indicator Date hidden'!T44="x","x",S$2-'Indicator Date hidden'!T44)</f>
        <v>0</v>
      </c>
      <c r="T43" s="230" t="n">
        <f aca="false">IF('Indicator Date hidden'!U44="x","x",T$2-'Indicator Date hidden'!U44)</f>
        <v>0</v>
      </c>
      <c r="U43" s="230" t="n">
        <f aca="false">IF('Indicator Date hidden'!V44="x","x",U$2-'Indicator Date hidden'!V44)</f>
        <v>0</v>
      </c>
      <c r="V43" s="230" t="n">
        <f aca="false">IF('Indicator Date hidden'!W44="x","x",V$2-'Indicator Date hidden'!W44)</f>
        <v>0</v>
      </c>
      <c r="W43" s="230" t="n">
        <f aca="false">IF('Indicator Date hidden'!X44="x","x",W$2-'Indicator Date hidden'!X44)</f>
        <v>0</v>
      </c>
      <c r="X43" s="230" t="n">
        <f aca="false">IF('Indicator Date hidden'!Y44="x","x",X$2-'Indicator Date hidden'!Y44)</f>
        <v>0</v>
      </c>
      <c r="Y43" s="230" t="n">
        <f aca="false">IF('Indicator Date hidden'!Z44="x","x",Y$2-'Indicator Date hidden'!Z44)</f>
        <v>0</v>
      </c>
      <c r="Z43" s="230" t="n">
        <f aca="false">IF('Indicator Date hidden'!AA44="x","x",Z$2-'Indicator Date hidden'!AA44)</f>
        <v>6</v>
      </c>
      <c r="AA43" s="230" t="n">
        <f aca="false">IF('Indicator Date hidden'!AB44="x","x",AA$2-'Indicator Date hidden'!AB44)</f>
        <v>0</v>
      </c>
      <c r="AB43" s="230" t="n">
        <f aca="false">IF('Indicator Date hidden'!AC44="x","x",AB$2-'Indicator Date hidden'!AC44)</f>
        <v>0</v>
      </c>
      <c r="AC43" s="230" t="n">
        <f aca="false">IF('Indicator Date hidden'!AD44="x","x",AC$2-'Indicator Date hidden'!AD44)</f>
        <v>1</v>
      </c>
      <c r="AD43" s="230" t="n">
        <f aca="false">IF('Indicator Date hidden'!AE44="x","x",AD$2-'Indicator Date hidden'!AE44)</f>
        <v>1</v>
      </c>
      <c r="AE43" s="230" t="n">
        <f aca="false">IF('Indicator Date hidden'!AF44="x","x",AE$2-'Indicator Date hidden'!AF44)</f>
        <v>0</v>
      </c>
      <c r="AF43" s="230" t="n">
        <f aca="false">IF('Indicator Date hidden'!AG44="x","x",AF$2-'Indicator Date hidden'!AG44)</f>
        <v>0</v>
      </c>
      <c r="AG43" s="230" t="n">
        <f aca="false">IF('Indicator Date hidden'!AH44="x","x",AG$2-'Indicator Date hidden'!AH44)</f>
        <v>0</v>
      </c>
      <c r="AH43" s="230" t="n">
        <f aca="false">IF('Indicator Date hidden'!AI44="x","x",AH$2-'Indicator Date hidden'!AI44)</f>
        <v>0</v>
      </c>
      <c r="AI43" s="230" t="n">
        <f aca="false">IF('Indicator Date hidden'!AJ44="x","x",AI$2-'Indicator Date hidden'!AJ44)</f>
        <v>0</v>
      </c>
      <c r="AJ43" s="230" t="n">
        <f aca="false">IF('Indicator Date hidden'!AK44="x","x",AJ$2-'Indicator Date hidden'!AK44)</f>
        <v>0</v>
      </c>
      <c r="AK43" s="230" t="n">
        <f aca="false">IF('Indicator Date hidden'!AL44="x","x",AK$2-'Indicator Date hidden'!AL44)</f>
        <v>3</v>
      </c>
      <c r="AL43" s="230" t="n">
        <f aca="false">IF('Indicator Date hidden'!AM44="x","x",AL$2-'Indicator Date hidden'!AM44)</f>
        <v>0</v>
      </c>
      <c r="AM43" s="230" t="n">
        <f aca="false">IF('Indicator Date hidden'!AN44="x","x",AM$2-'Indicator Date hidden'!AN44)</f>
        <v>0</v>
      </c>
      <c r="AN43" s="230" t="n">
        <f aca="false">IF('Indicator Date hidden'!AO44="x","x",AN$2-'Indicator Date hidden'!AO44)</f>
        <v>0</v>
      </c>
      <c r="AO43" s="230" t="n">
        <f aca="false">IF('Indicator Date hidden'!AP44="x","x",AO$2-'Indicator Date hidden'!AP44)</f>
        <v>0</v>
      </c>
      <c r="AP43" s="230" t="n">
        <f aca="false">IF('Indicator Date hidden'!AQ44="x","x",AP$2-'Indicator Date hidden'!AQ44)</f>
        <v>0</v>
      </c>
      <c r="AQ43" s="230" t="n">
        <f aca="false">IF('Indicator Date hidden'!AR44="x","x",AQ$2-'Indicator Date hidden'!AR44)</f>
        <v>0</v>
      </c>
      <c r="AR43" s="230" t="n">
        <f aca="false">IF('Indicator Date hidden'!AS44="x","x",AR$2-'Indicator Date hidden'!AS44)</f>
        <v>4</v>
      </c>
      <c r="AS43" s="230" t="n">
        <f aca="false">IF('Indicator Date hidden'!AT44="x","x",AS$2-'Indicator Date hidden'!AT44)</f>
        <v>0</v>
      </c>
      <c r="AT43" s="230" t="n">
        <f aca="false">IF('Indicator Date hidden'!AU44="x","x",AT$2-'Indicator Date hidden'!AU44)</f>
        <v>0</v>
      </c>
      <c r="AU43" s="230" t="n">
        <f aca="false">IF('Indicator Date hidden'!AV44="x","x",AU$2-'Indicator Date hidden'!AV44)</f>
        <v>0</v>
      </c>
      <c r="AV43" s="230" t="n">
        <f aca="false">IF('Indicator Date hidden'!AW44="x","x",AV$2-'Indicator Date hidden'!AW44)</f>
        <v>0</v>
      </c>
      <c r="AW43" s="230" t="n">
        <f aca="false">IF('Indicator Date hidden'!AX44="x","x",AW$2-'Indicator Date hidden'!AX44)</f>
        <v>0</v>
      </c>
      <c r="AX43" s="230" t="n">
        <f aca="false">IF('Indicator Date hidden'!AY44="x","x",AX$2-'Indicator Date hidden'!AY44)</f>
        <v>0</v>
      </c>
      <c r="AY43" s="230" t="n">
        <f aca="false">IF('Indicator Date hidden'!AZ44="x","x",AY$2-'Indicator Date hidden'!AZ44)</f>
        <v>2</v>
      </c>
      <c r="AZ43" s="230" t="n">
        <f aca="false">IF('Indicator Date hidden'!BA44="x","x",AZ$2-'Indicator Date hidden'!BA44)</f>
        <v>0</v>
      </c>
      <c r="BA43" s="230" t="n">
        <f aca="false">IF('Indicator Date hidden'!BB44="x","x",BA$2-'Indicator Date hidden'!BB44)</f>
        <v>0</v>
      </c>
      <c r="BB43" s="230" t="n">
        <f aca="false">IF('Indicator Date hidden'!BC44="x","x",BB$2-'Indicator Date hidden'!BC44)</f>
        <v>0</v>
      </c>
      <c r="BC43" s="230" t="n">
        <f aca="false">IF('Indicator Date hidden'!BD44="x","x",BC$2-'Indicator Date hidden'!BD44)</f>
        <v>0</v>
      </c>
      <c r="BD43" s="230" t="n">
        <f aca="false">IF('Indicator Date hidden'!BE44="x","x",BD$2-'Indicator Date hidden'!BE44)</f>
        <v>0</v>
      </c>
      <c r="BE43" s="230" t="n">
        <f aca="false">IF('Indicator Date hidden'!BF44="x","x",BE$2-'Indicator Date hidden'!BF44)</f>
        <v>0</v>
      </c>
      <c r="BF43" s="230" t="n">
        <f aca="false">IF('Indicator Date hidden'!BG44="x","x",BF$2-'Indicator Date hidden'!BG44)</f>
        <v>1</v>
      </c>
      <c r="BG43" s="230" t="n">
        <f aca="false">IF('Indicator Date hidden'!BH44="x","x",BG$2-'Indicator Date hidden'!BH44)</f>
        <v>1</v>
      </c>
      <c r="BH43" s="230" t="n">
        <f aca="false">IF('Indicator Date hidden'!BI44="x","x",BH$2-'Indicator Date hidden'!BI44)</f>
        <v>0</v>
      </c>
      <c r="BI43" s="230" t="n">
        <f aca="false">IF('Indicator Date hidden'!BJ44="x","x",BI$2-'Indicator Date hidden'!BJ44)</f>
        <v>0</v>
      </c>
      <c r="BJ43" s="230" t="n">
        <f aca="false">IF('Indicator Date hidden'!BK44="x","x",BJ$2-'Indicator Date hidden'!BK44)</f>
        <v>0</v>
      </c>
      <c r="BK43" s="230" t="n">
        <f aca="false">IF('Indicator Date hidden'!BL44="x","x",BK$2-'Indicator Date hidden'!BL44)</f>
        <v>0</v>
      </c>
      <c r="BL43" s="230" t="n">
        <f aca="false">IF('Indicator Date hidden'!BM44="x","x",BL$2-'Indicator Date hidden'!BM44)</f>
        <v>1</v>
      </c>
      <c r="BM43" s="230" t="n">
        <f aca="false">IF('Indicator Date hidden'!BN44="x","x",BM$2-'Indicator Date hidden'!BN44)</f>
        <v>1</v>
      </c>
      <c r="BN43" s="230" t="n">
        <f aca="false">IF('Indicator Date hidden'!BO44="x","x",BN$2-'Indicator Date hidden'!BO44)</f>
        <v>0</v>
      </c>
      <c r="BO43" s="230" t="n">
        <f aca="false">IF('Indicator Date hidden'!BP44="x","x",BO$2-'Indicator Date hidden'!BP44)</f>
        <v>0</v>
      </c>
      <c r="BP43" s="230" t="n">
        <f aca="false">IF('Indicator Date hidden'!BQ44="x","x",BP$2-'Indicator Date hidden'!BQ44)</f>
        <v>0</v>
      </c>
      <c r="BQ43" s="230" t="n">
        <f aca="false">IF('Indicator Date hidden'!BR44="x","x",BQ$2-'Indicator Date hidden'!BR44)</f>
        <v>0</v>
      </c>
      <c r="BR43" s="230" t="n">
        <f aca="false">IF('Indicator Date hidden'!BS44="x","x",BR$2-'Indicator Date hidden'!BS44)</f>
        <v>4</v>
      </c>
      <c r="BS43" s="230" t="n">
        <f aca="false">IF('Indicator Date hidden'!BT44="x","x",BS$2-'Indicator Date hidden'!BT44)</f>
        <v>0</v>
      </c>
      <c r="BT43" s="230" t="str">
        <f aca="false">IF('Indicator Date hidden'!BU44="x","x",BT$2-'Indicator Date hidden'!BU44)</f>
        <v>x</v>
      </c>
      <c r="BU43" s="230" t="n">
        <f aca="false">IF('Indicator Date hidden'!BV44="x","x",BU$2-'Indicator Date hidden'!BV44)</f>
        <v>0</v>
      </c>
      <c r="BV43" s="230" t="n">
        <f aca="false">IF('Indicator Date hidden'!BW44="x","x",BV$2-'Indicator Date hidden'!BW44)</f>
        <v>0</v>
      </c>
      <c r="BW43" s="230" t="n">
        <f aca="false">IF('Indicator Date hidden'!BX44="x","x",BW$2-'Indicator Date hidden'!BX44)</f>
        <v>0</v>
      </c>
      <c r="BX43" s="0" t="n">
        <f aca="false">SUM(B43:BW43)</f>
        <v>25</v>
      </c>
      <c r="BY43" s="231" t="n">
        <f aca="false">BX43/COUNT(B43:BW43)</f>
        <v>0.342465753424657</v>
      </c>
      <c r="BZ43" s="0" t="n">
        <f aca="false">COUNTIF(B43:BW43,"&gt;0")</f>
        <v>11</v>
      </c>
      <c r="CA43" s="231" t="n">
        <f aca="false">_xlfn.STDEV.P(B43:BW43)</f>
        <v>1.03657996780234</v>
      </c>
      <c r="CB43" s="232" t="n">
        <f aca="false">MEDIAN(B43:BW43)</f>
        <v>0</v>
      </c>
    </row>
    <row r="44" customFormat="false" ht="14.5" hidden="false" customHeight="false" outlineLevel="0" collapsed="false">
      <c r="A44" s="0" t="str">
        <f aca="false">'Indicator Data'!B47</f>
        <v>HRV</v>
      </c>
      <c r="B44" s="230" t="n">
        <f aca="false">IF('Indicator Date hidden'!C45="x","x",B$2-'Indicator Date hidden'!C45)</f>
        <v>0</v>
      </c>
      <c r="C44" s="230" t="n">
        <f aca="false">IF('Indicator Date hidden'!D45="x","x",C$2-'Indicator Date hidden'!D45)</f>
        <v>0</v>
      </c>
      <c r="D44" s="230" t="n">
        <f aca="false">IF('Indicator Date hidden'!E45="x","x",D$2-'Indicator Date hidden'!E45)</f>
        <v>0</v>
      </c>
      <c r="E44" s="230" t="n">
        <f aca="false">IF('Indicator Date hidden'!F45="x","x",E$2-'Indicator Date hidden'!F45)</f>
        <v>0</v>
      </c>
      <c r="F44" s="230" t="n">
        <f aca="false">IF('Indicator Date hidden'!G45="x","x",F$2-'Indicator Date hidden'!G45)</f>
        <v>0</v>
      </c>
      <c r="G44" s="230" t="n">
        <f aca="false">IF('Indicator Date hidden'!H45="x","x",G$2-'Indicator Date hidden'!H45)</f>
        <v>0</v>
      </c>
      <c r="H44" s="230" t="n">
        <f aca="false">IF('Indicator Date hidden'!I45="x","x",H$2-'Indicator Date hidden'!I45)</f>
        <v>0</v>
      </c>
      <c r="I44" s="230" t="n">
        <f aca="false">IF('Indicator Date hidden'!J45="x","x",I$2-'Indicator Date hidden'!J45)</f>
        <v>0</v>
      </c>
      <c r="J44" s="230" t="n">
        <f aca="false">IF('Indicator Date hidden'!K45="x","x",J$2-'Indicator Date hidden'!K45)</f>
        <v>0</v>
      </c>
      <c r="K44" s="230" t="n">
        <f aca="false">IF('Indicator Date hidden'!L45="x","x",K$2-'Indicator Date hidden'!L45)</f>
        <v>0</v>
      </c>
      <c r="L44" s="230" t="n">
        <f aca="false">IF('Indicator Date hidden'!M45="x","x",L$2-'Indicator Date hidden'!M45)</f>
        <v>0</v>
      </c>
      <c r="M44" s="230" t="n">
        <f aca="false">IF('Indicator Date hidden'!N45="x","x",M$2-'Indicator Date hidden'!N45)</f>
        <v>0</v>
      </c>
      <c r="N44" s="230" t="n">
        <f aca="false">IF('Indicator Date hidden'!O45="x","x",N$2-'Indicator Date hidden'!O45)</f>
        <v>0</v>
      </c>
      <c r="O44" s="230" t="n">
        <f aca="false">IF('Indicator Date hidden'!P45="x","x",O$2-'Indicator Date hidden'!P45)</f>
        <v>0</v>
      </c>
      <c r="P44" s="230" t="n">
        <f aca="false">IF('Indicator Date hidden'!Q45="x","x",P$2-'Indicator Date hidden'!Q45)</f>
        <v>0</v>
      </c>
      <c r="Q44" s="230" t="n">
        <f aca="false">IF('Indicator Date hidden'!R45="x","x",Q$2-'Indicator Date hidden'!R45)</f>
        <v>0</v>
      </c>
      <c r="R44" s="230" t="n">
        <f aca="false">IF('Indicator Date hidden'!S45="x","x",R$2-'Indicator Date hidden'!S45)</f>
        <v>0</v>
      </c>
      <c r="S44" s="230" t="n">
        <f aca="false">IF('Indicator Date hidden'!T45="x","x",S$2-'Indicator Date hidden'!T45)</f>
        <v>0</v>
      </c>
      <c r="T44" s="230" t="n">
        <f aca="false">IF('Indicator Date hidden'!U45="x","x",T$2-'Indicator Date hidden'!U45)</f>
        <v>0</v>
      </c>
      <c r="U44" s="230" t="n">
        <f aca="false">IF('Indicator Date hidden'!V45="x","x",U$2-'Indicator Date hidden'!V45)</f>
        <v>0</v>
      </c>
      <c r="V44" s="230" t="n">
        <f aca="false">IF('Indicator Date hidden'!W45="x","x",V$2-'Indicator Date hidden'!W45)</f>
        <v>0</v>
      </c>
      <c r="W44" s="230" t="n">
        <f aca="false">IF('Indicator Date hidden'!X45="x","x",W$2-'Indicator Date hidden'!X45)</f>
        <v>0</v>
      </c>
      <c r="X44" s="230" t="n">
        <f aca="false">IF('Indicator Date hidden'!Y45="x","x",X$2-'Indicator Date hidden'!Y45)</f>
        <v>0</v>
      </c>
      <c r="Y44" s="230" t="n">
        <f aca="false">IF('Indicator Date hidden'!Z45="x","x",Y$2-'Indicator Date hidden'!Z45)</f>
        <v>0</v>
      </c>
      <c r="Z44" s="230" t="n">
        <f aca="false">IF('Indicator Date hidden'!AA45="x","x",Z$2-'Indicator Date hidden'!AA45)</f>
        <v>7</v>
      </c>
      <c r="AA44" s="230" t="n">
        <f aca="false">IF('Indicator Date hidden'!AB45="x","x",AA$2-'Indicator Date hidden'!AB45)</f>
        <v>0</v>
      </c>
      <c r="AB44" s="230" t="str">
        <f aca="false">IF('Indicator Date hidden'!AC45="x","x",AB$2-'Indicator Date hidden'!AC45)</f>
        <v>x</v>
      </c>
      <c r="AC44" s="230" t="n">
        <f aca="false">IF('Indicator Date hidden'!AD45="x","x",AC$2-'Indicator Date hidden'!AD45)</f>
        <v>1</v>
      </c>
      <c r="AD44" s="230" t="n">
        <f aca="false">IF('Indicator Date hidden'!AE45="x","x",AD$2-'Indicator Date hidden'!AE45)</f>
        <v>0</v>
      </c>
      <c r="AE44" s="230" t="str">
        <f aca="false">IF('Indicator Date hidden'!AF45="x","x",AE$2-'Indicator Date hidden'!AF45)</f>
        <v>x</v>
      </c>
      <c r="AF44" s="230" t="n">
        <f aca="false">IF('Indicator Date hidden'!AG45="x","x",AF$2-'Indicator Date hidden'!AG45)</f>
        <v>0</v>
      </c>
      <c r="AG44" s="230" t="n">
        <f aca="false">IF('Indicator Date hidden'!AH45="x","x",AG$2-'Indicator Date hidden'!AH45)</f>
        <v>0</v>
      </c>
      <c r="AH44" s="230" t="n">
        <f aca="false">IF('Indicator Date hidden'!AI45="x","x",AH$2-'Indicator Date hidden'!AI45)</f>
        <v>0</v>
      </c>
      <c r="AI44" s="230" t="n">
        <f aca="false">IF('Indicator Date hidden'!AJ45="x","x",AI$2-'Indicator Date hidden'!AJ45)</f>
        <v>0</v>
      </c>
      <c r="AJ44" s="230" t="n">
        <f aca="false">IF('Indicator Date hidden'!AK45="x","x",AJ$2-'Indicator Date hidden'!AK45)</f>
        <v>0</v>
      </c>
      <c r="AK44" s="230" t="n">
        <f aca="false">IF('Indicator Date hidden'!AL45="x","x",AK$2-'Indicator Date hidden'!AL45)</f>
        <v>2</v>
      </c>
      <c r="AL44" s="230" t="n">
        <f aca="false">IF('Indicator Date hidden'!AM45="x","x",AL$2-'Indicator Date hidden'!AM45)</f>
        <v>0</v>
      </c>
      <c r="AM44" s="230" t="n">
        <f aca="false">IF('Indicator Date hidden'!AN45="x","x",AM$2-'Indicator Date hidden'!AN45)</f>
        <v>0</v>
      </c>
      <c r="AN44" s="230" t="n">
        <f aca="false">IF('Indicator Date hidden'!AO45="x","x",AN$2-'Indicator Date hidden'!AO45)</f>
        <v>0</v>
      </c>
      <c r="AO44" s="230" t="n">
        <f aca="false">IF('Indicator Date hidden'!AP45="x","x",AO$2-'Indicator Date hidden'!AP45)</f>
        <v>0</v>
      </c>
      <c r="AP44" s="230" t="n">
        <f aca="false">IF('Indicator Date hidden'!AQ45="x","x",AP$2-'Indicator Date hidden'!AQ45)</f>
        <v>0</v>
      </c>
      <c r="AQ44" s="230" t="n">
        <f aca="false">IF('Indicator Date hidden'!AR45="x","x",AQ$2-'Indicator Date hidden'!AR45)</f>
        <v>0</v>
      </c>
      <c r="AR44" s="230" t="str">
        <f aca="false">IF('Indicator Date hidden'!AS45="x","x",AR$2-'Indicator Date hidden'!AS45)</f>
        <v>x</v>
      </c>
      <c r="AS44" s="230" t="n">
        <f aca="false">IF('Indicator Date hidden'!AT45="x","x",AS$2-'Indicator Date hidden'!AT45)</f>
        <v>0</v>
      </c>
      <c r="AT44" s="230" t="n">
        <f aca="false">IF('Indicator Date hidden'!AU45="x","x",AT$2-'Indicator Date hidden'!AU45)</f>
        <v>0</v>
      </c>
      <c r="AU44" s="230" t="n">
        <f aca="false">IF('Indicator Date hidden'!AV45="x","x",AU$2-'Indicator Date hidden'!AV45)</f>
        <v>0</v>
      </c>
      <c r="AV44" s="230" t="str">
        <f aca="false">IF('Indicator Date hidden'!AW45="x","x",AV$2-'Indicator Date hidden'!AW45)</f>
        <v>x</v>
      </c>
      <c r="AW44" s="230" t="n">
        <f aca="false">IF('Indicator Date hidden'!AX45="x","x",AW$2-'Indicator Date hidden'!AX45)</f>
        <v>0</v>
      </c>
      <c r="AX44" s="230" t="n">
        <f aca="false">IF('Indicator Date hidden'!AY45="x","x",AX$2-'Indicator Date hidden'!AY45)</f>
        <v>0</v>
      </c>
      <c r="AY44" s="230" t="n">
        <f aca="false">IF('Indicator Date hidden'!AZ45="x","x",AY$2-'Indicator Date hidden'!AZ45)</f>
        <v>1</v>
      </c>
      <c r="AZ44" s="230" t="n">
        <f aca="false">IF('Indicator Date hidden'!BA45="x","x",AZ$2-'Indicator Date hidden'!BA45)</f>
        <v>0</v>
      </c>
      <c r="BA44" s="230" t="n">
        <f aca="false">IF('Indicator Date hidden'!BB45="x","x",BA$2-'Indicator Date hidden'!BB45)</f>
        <v>0</v>
      </c>
      <c r="BB44" s="230" t="n">
        <f aca="false">IF('Indicator Date hidden'!BC45="x","x",BB$2-'Indicator Date hidden'!BC45)</f>
        <v>0</v>
      </c>
      <c r="BC44" s="230" t="n">
        <f aca="false">IF('Indicator Date hidden'!BD45="x","x",BC$2-'Indicator Date hidden'!BD45)</f>
        <v>0</v>
      </c>
      <c r="BD44" s="230" t="n">
        <f aca="false">IF('Indicator Date hidden'!BE45="x","x",BD$2-'Indicator Date hidden'!BE45)</f>
        <v>-1</v>
      </c>
      <c r="BE44" s="230" t="n">
        <f aca="false">IF('Indicator Date hidden'!BF45="x","x",BE$2-'Indicator Date hidden'!BF45)</f>
        <v>0</v>
      </c>
      <c r="BF44" s="230" t="n">
        <f aca="false">IF('Indicator Date hidden'!BG45="x","x",BF$2-'Indicator Date hidden'!BG45)</f>
        <v>1</v>
      </c>
      <c r="BG44" s="230" t="n">
        <f aca="false">IF('Indicator Date hidden'!BH45="x","x",BG$2-'Indicator Date hidden'!BH45)</f>
        <v>1</v>
      </c>
      <c r="BH44" s="230" t="n">
        <f aca="false">IF('Indicator Date hidden'!BI45="x","x",BH$2-'Indicator Date hidden'!BI45)</f>
        <v>0</v>
      </c>
      <c r="BI44" s="230" t="n">
        <f aca="false">IF('Indicator Date hidden'!BJ45="x","x",BI$2-'Indicator Date hidden'!BJ45)</f>
        <v>0</v>
      </c>
      <c r="BJ44" s="230" t="n">
        <f aca="false">IF('Indicator Date hidden'!BK45="x","x",BJ$2-'Indicator Date hidden'!BK45)</f>
        <v>0</v>
      </c>
      <c r="BK44" s="230" t="n">
        <f aca="false">IF('Indicator Date hidden'!BL45="x","x",BK$2-'Indicator Date hidden'!BL45)</f>
        <v>0</v>
      </c>
      <c r="BL44" s="230" t="n">
        <f aca="false">IF('Indicator Date hidden'!BM45="x","x",BL$2-'Indicator Date hidden'!BM45)</f>
        <v>9</v>
      </c>
      <c r="BM44" s="230" t="n">
        <f aca="false">IF('Indicator Date hidden'!BN45="x","x",BM$2-'Indicator Date hidden'!BN45)</f>
        <v>0</v>
      </c>
      <c r="BN44" s="230" t="n">
        <f aca="false">IF('Indicator Date hidden'!BO45="x","x",BN$2-'Indicator Date hidden'!BO45)</f>
        <v>0</v>
      </c>
      <c r="BO44" s="230" t="n">
        <f aca="false">IF('Indicator Date hidden'!BP45="x","x",BO$2-'Indicator Date hidden'!BP45)</f>
        <v>0</v>
      </c>
      <c r="BP44" s="230" t="n">
        <f aca="false">IF('Indicator Date hidden'!BQ45="x","x",BP$2-'Indicator Date hidden'!BQ45)</f>
        <v>0</v>
      </c>
      <c r="BQ44" s="230" t="n">
        <f aca="false">IF('Indicator Date hidden'!BR45="x","x",BQ$2-'Indicator Date hidden'!BR45)</f>
        <v>0</v>
      </c>
      <c r="BR44" s="230" t="n">
        <f aca="false">IF('Indicator Date hidden'!BS45="x","x",BR$2-'Indicator Date hidden'!BS45)</f>
        <v>2</v>
      </c>
      <c r="BS44" s="230" t="n">
        <f aca="false">IF('Indicator Date hidden'!BT45="x","x",BS$2-'Indicator Date hidden'!BT45)</f>
        <v>0</v>
      </c>
      <c r="BT44" s="230" t="n">
        <f aca="false">IF('Indicator Date hidden'!BU45="x","x",BT$2-'Indicator Date hidden'!BU45)</f>
        <v>0</v>
      </c>
      <c r="BU44" s="230" t="str">
        <f aca="false">IF('Indicator Date hidden'!BV45="x","x",BU$2-'Indicator Date hidden'!BV45)</f>
        <v>x</v>
      </c>
      <c r="BV44" s="230" t="n">
        <f aca="false">IF('Indicator Date hidden'!BW45="x","x",BV$2-'Indicator Date hidden'!BW45)</f>
        <v>0</v>
      </c>
      <c r="BW44" s="230" t="n">
        <f aca="false">IF('Indicator Date hidden'!BX45="x","x",BW$2-'Indicator Date hidden'!BX45)</f>
        <v>0</v>
      </c>
      <c r="BX44" s="0" t="n">
        <f aca="false">SUM(B44:BW44)</f>
        <v>23</v>
      </c>
      <c r="BY44" s="231" t="n">
        <f aca="false">BX44/COUNT(B44:BW44)</f>
        <v>0.333333333333333</v>
      </c>
      <c r="BZ44" s="0" t="n">
        <f aca="false">COUNTIF(B44:BW44,"&gt;0")</f>
        <v>8</v>
      </c>
      <c r="CA44" s="231" t="n">
        <f aca="false">_xlfn.STDEV.P(B44:BW44)</f>
        <v>1.40048300846702</v>
      </c>
      <c r="CB44" s="232" t="n">
        <f aca="false">MEDIAN(B44:BW44)</f>
        <v>0</v>
      </c>
    </row>
    <row r="45" customFormat="false" ht="14.5" hidden="false" customHeight="false" outlineLevel="0" collapsed="false">
      <c r="A45" s="0" t="str">
        <f aca="false">'Indicator Data'!B48</f>
        <v>CUB</v>
      </c>
      <c r="B45" s="230" t="n">
        <f aca="false">IF('Indicator Date hidden'!C46="x","x",B$2-'Indicator Date hidden'!C46)</f>
        <v>0</v>
      </c>
      <c r="C45" s="230" t="n">
        <f aca="false">IF('Indicator Date hidden'!D46="x","x",C$2-'Indicator Date hidden'!D46)</f>
        <v>0</v>
      </c>
      <c r="D45" s="230" t="n">
        <f aca="false">IF('Indicator Date hidden'!E46="x","x",D$2-'Indicator Date hidden'!E46)</f>
        <v>0</v>
      </c>
      <c r="E45" s="230" t="n">
        <f aca="false">IF('Indicator Date hidden'!F46="x","x",E$2-'Indicator Date hidden'!F46)</f>
        <v>0</v>
      </c>
      <c r="F45" s="230" t="n">
        <f aca="false">IF('Indicator Date hidden'!G46="x","x",F$2-'Indicator Date hidden'!G46)</f>
        <v>0</v>
      </c>
      <c r="G45" s="230" t="n">
        <f aca="false">IF('Indicator Date hidden'!H46="x","x",G$2-'Indicator Date hidden'!H46)</f>
        <v>0</v>
      </c>
      <c r="H45" s="230" t="n">
        <f aca="false">IF('Indicator Date hidden'!I46="x","x",H$2-'Indicator Date hidden'!I46)</f>
        <v>0</v>
      </c>
      <c r="I45" s="230" t="n">
        <f aca="false">IF('Indicator Date hidden'!J46="x","x",I$2-'Indicator Date hidden'!J46)</f>
        <v>0</v>
      </c>
      <c r="J45" s="230" t="n">
        <f aca="false">IF('Indicator Date hidden'!K46="x","x",J$2-'Indicator Date hidden'!K46)</f>
        <v>0</v>
      </c>
      <c r="K45" s="230" t="n">
        <f aca="false">IF('Indicator Date hidden'!L46="x","x",K$2-'Indicator Date hidden'!L46)</f>
        <v>0</v>
      </c>
      <c r="L45" s="230" t="n">
        <f aca="false">IF('Indicator Date hidden'!M46="x","x",L$2-'Indicator Date hidden'!M46)</f>
        <v>0</v>
      </c>
      <c r="M45" s="230" t="n">
        <f aca="false">IF('Indicator Date hidden'!N46="x","x",M$2-'Indicator Date hidden'!N46)</f>
        <v>0</v>
      </c>
      <c r="N45" s="230" t="n">
        <f aca="false">IF('Indicator Date hidden'!O46="x","x",N$2-'Indicator Date hidden'!O46)</f>
        <v>0</v>
      </c>
      <c r="O45" s="230" t="n">
        <f aca="false">IF('Indicator Date hidden'!P46="x","x",O$2-'Indicator Date hidden'!P46)</f>
        <v>0</v>
      </c>
      <c r="P45" s="230" t="n">
        <f aca="false">IF('Indicator Date hidden'!Q46="x","x",P$2-'Indicator Date hidden'!Q46)</f>
        <v>0</v>
      </c>
      <c r="Q45" s="230" t="n">
        <f aca="false">IF('Indicator Date hidden'!R46="x","x",Q$2-'Indicator Date hidden'!R46)</f>
        <v>0</v>
      </c>
      <c r="R45" s="230" t="n">
        <f aca="false">IF('Indicator Date hidden'!S46="x","x",R$2-'Indicator Date hidden'!S46)</f>
        <v>0</v>
      </c>
      <c r="S45" s="230" t="n">
        <f aca="false">IF('Indicator Date hidden'!T46="x","x",S$2-'Indicator Date hidden'!T46)</f>
        <v>0</v>
      </c>
      <c r="T45" s="230" t="n">
        <f aca="false">IF('Indicator Date hidden'!U46="x","x",T$2-'Indicator Date hidden'!U46)</f>
        <v>0</v>
      </c>
      <c r="U45" s="230" t="n">
        <f aca="false">IF('Indicator Date hidden'!V46="x","x",U$2-'Indicator Date hidden'!V46)</f>
        <v>0</v>
      </c>
      <c r="V45" s="230" t="n">
        <f aca="false">IF('Indicator Date hidden'!W46="x","x",V$2-'Indicator Date hidden'!W46)</f>
        <v>0</v>
      </c>
      <c r="W45" s="230" t="n">
        <f aca="false">IF('Indicator Date hidden'!X46="x","x",W$2-'Indicator Date hidden'!X46)</f>
        <v>0</v>
      </c>
      <c r="X45" s="230" t="n">
        <f aca="false">IF('Indicator Date hidden'!Y46="x","x",X$2-'Indicator Date hidden'!Y46)</f>
        <v>0</v>
      </c>
      <c r="Y45" s="230" t="n">
        <f aca="false">IF('Indicator Date hidden'!Z46="x","x",Y$2-'Indicator Date hidden'!Z46)</f>
        <v>0</v>
      </c>
      <c r="Z45" s="230" t="n">
        <f aca="false">IF('Indicator Date hidden'!AA46="x","x",Z$2-'Indicator Date hidden'!AA46)</f>
        <v>16</v>
      </c>
      <c r="AA45" s="230" t="n">
        <f aca="false">IF('Indicator Date hidden'!AB46="x","x",AA$2-'Indicator Date hidden'!AB46)</f>
        <v>0</v>
      </c>
      <c r="AB45" s="230" t="n">
        <f aca="false">IF('Indicator Date hidden'!AC46="x","x",AB$2-'Indicator Date hidden'!AC46)</f>
        <v>0</v>
      </c>
      <c r="AC45" s="230" t="n">
        <f aca="false">IF('Indicator Date hidden'!AD46="x","x",AC$2-'Indicator Date hidden'!AD46)</f>
        <v>1</v>
      </c>
      <c r="AD45" s="230" t="n">
        <f aca="false">IF('Indicator Date hidden'!AE46="x","x",AD$2-'Indicator Date hidden'!AE46)</f>
        <v>1</v>
      </c>
      <c r="AE45" s="230" t="n">
        <f aca="false">IF('Indicator Date hidden'!AF46="x","x",AE$2-'Indicator Date hidden'!AF46)</f>
        <v>0</v>
      </c>
      <c r="AF45" s="230" t="n">
        <f aca="false">IF('Indicator Date hidden'!AG46="x","x",AF$2-'Indicator Date hidden'!AG46)</f>
        <v>0</v>
      </c>
      <c r="AG45" s="230" t="n">
        <f aca="false">IF('Indicator Date hidden'!AH46="x","x",AG$2-'Indicator Date hidden'!AH46)</f>
        <v>0</v>
      </c>
      <c r="AH45" s="230" t="n">
        <f aca="false">IF('Indicator Date hidden'!AI46="x","x",AH$2-'Indicator Date hidden'!AI46)</f>
        <v>0</v>
      </c>
      <c r="AI45" s="230" t="n">
        <f aca="false">IF('Indicator Date hidden'!AJ46="x","x",AI$2-'Indicator Date hidden'!AJ46)</f>
        <v>0</v>
      </c>
      <c r="AJ45" s="230" t="n">
        <f aca="false">IF('Indicator Date hidden'!AK46="x","x",AJ$2-'Indicator Date hidden'!AK46)</f>
        <v>0</v>
      </c>
      <c r="AK45" s="230" t="str">
        <f aca="false">IF('Indicator Date hidden'!AL46="x","x",AK$2-'Indicator Date hidden'!AL46)</f>
        <v>x</v>
      </c>
      <c r="AL45" s="230" t="n">
        <f aca="false">IF('Indicator Date hidden'!AM46="x","x",AL$2-'Indicator Date hidden'!AM46)</f>
        <v>0</v>
      </c>
      <c r="AM45" s="230" t="n">
        <f aca="false">IF('Indicator Date hidden'!AN46="x","x",AM$2-'Indicator Date hidden'!AN46)</f>
        <v>0</v>
      </c>
      <c r="AN45" s="230" t="n">
        <f aca="false">IF('Indicator Date hidden'!AO46="x","x",AN$2-'Indicator Date hidden'!AO46)</f>
        <v>0</v>
      </c>
      <c r="AO45" s="230" t="n">
        <f aca="false">IF('Indicator Date hidden'!AP46="x","x",AO$2-'Indicator Date hidden'!AP46)</f>
        <v>0</v>
      </c>
      <c r="AP45" s="230" t="str">
        <f aca="false">IF('Indicator Date hidden'!AQ46="x","x",AP$2-'Indicator Date hidden'!AQ46)</f>
        <v>x</v>
      </c>
      <c r="AQ45" s="230" t="n">
        <f aca="false">IF('Indicator Date hidden'!AR46="x","x",AQ$2-'Indicator Date hidden'!AR46)</f>
        <v>0</v>
      </c>
      <c r="AR45" s="230" t="n">
        <f aca="false">IF('Indicator Date hidden'!AS46="x","x",AR$2-'Indicator Date hidden'!AS46)</f>
        <v>1</v>
      </c>
      <c r="AS45" s="230" t="n">
        <f aca="false">IF('Indicator Date hidden'!AT46="x","x",AS$2-'Indicator Date hidden'!AT46)</f>
        <v>0</v>
      </c>
      <c r="AT45" s="230" t="n">
        <f aca="false">IF('Indicator Date hidden'!AU46="x","x",AT$2-'Indicator Date hidden'!AU46)</f>
        <v>0</v>
      </c>
      <c r="AU45" s="230" t="n">
        <f aca="false">IF('Indicator Date hidden'!AV46="x","x",AU$2-'Indicator Date hidden'!AV46)</f>
        <v>0</v>
      </c>
      <c r="AV45" s="230" t="str">
        <f aca="false">IF('Indicator Date hidden'!AW46="x","x",AV$2-'Indicator Date hidden'!AW46)</f>
        <v>x</v>
      </c>
      <c r="AW45" s="230" t="n">
        <f aca="false">IF('Indicator Date hidden'!AX46="x","x",AW$2-'Indicator Date hidden'!AX46)</f>
        <v>0</v>
      </c>
      <c r="AX45" s="230" t="n">
        <f aca="false">IF('Indicator Date hidden'!AY46="x","x",AX$2-'Indicator Date hidden'!AY46)</f>
        <v>0</v>
      </c>
      <c r="AY45" s="230" t="str">
        <f aca="false">IF('Indicator Date hidden'!AZ46="x","x",AY$2-'Indicator Date hidden'!AZ46)</f>
        <v>x</v>
      </c>
      <c r="AZ45" s="230" t="n">
        <f aca="false">IF('Indicator Date hidden'!BA46="x","x",AZ$2-'Indicator Date hidden'!BA46)</f>
        <v>0</v>
      </c>
      <c r="BA45" s="230" t="n">
        <f aca="false">IF('Indicator Date hidden'!BB46="x","x",BA$2-'Indicator Date hidden'!BB46)</f>
        <v>0</v>
      </c>
      <c r="BB45" s="230" t="n">
        <f aca="false">IF('Indicator Date hidden'!BC46="x","x",BB$2-'Indicator Date hidden'!BC46)</f>
        <v>0</v>
      </c>
      <c r="BC45" s="230" t="n">
        <f aca="false">IF('Indicator Date hidden'!BD46="x","x",BC$2-'Indicator Date hidden'!BD46)</f>
        <v>0</v>
      </c>
      <c r="BD45" s="230" t="n">
        <f aca="false">IF('Indicator Date hidden'!BE46="x","x",BD$2-'Indicator Date hidden'!BE46)</f>
        <v>0</v>
      </c>
      <c r="BE45" s="230" t="n">
        <f aca="false">IF('Indicator Date hidden'!BF46="x","x",BE$2-'Indicator Date hidden'!BF46)</f>
        <v>0</v>
      </c>
      <c r="BF45" s="230" t="n">
        <f aca="false">IF('Indicator Date hidden'!BG46="x","x",BF$2-'Indicator Date hidden'!BG46)</f>
        <v>1</v>
      </c>
      <c r="BG45" s="230" t="n">
        <f aca="false">IF('Indicator Date hidden'!BH46="x","x",BG$2-'Indicator Date hidden'!BH46)</f>
        <v>1</v>
      </c>
      <c r="BH45" s="230" t="n">
        <f aca="false">IF('Indicator Date hidden'!BI46="x","x",BH$2-'Indicator Date hidden'!BI46)</f>
        <v>2</v>
      </c>
      <c r="BI45" s="230" t="n">
        <f aca="false">IF('Indicator Date hidden'!BJ46="x","x",BI$2-'Indicator Date hidden'!BJ46)</f>
        <v>0</v>
      </c>
      <c r="BJ45" s="230" t="n">
        <f aca="false">IF('Indicator Date hidden'!BK46="x","x",BJ$2-'Indicator Date hidden'!BK46)</f>
        <v>0</v>
      </c>
      <c r="BK45" s="230" t="n">
        <f aca="false">IF('Indicator Date hidden'!BL46="x","x",BK$2-'Indicator Date hidden'!BL46)</f>
        <v>0</v>
      </c>
      <c r="BL45" s="230" t="n">
        <f aca="false">IF('Indicator Date hidden'!BM46="x","x",BL$2-'Indicator Date hidden'!BM46)</f>
        <v>8</v>
      </c>
      <c r="BM45" s="230" t="n">
        <f aca="false">IF('Indicator Date hidden'!BN46="x","x",BM$2-'Indicator Date hidden'!BN46)</f>
        <v>0</v>
      </c>
      <c r="BN45" s="230" t="n">
        <f aca="false">IF('Indicator Date hidden'!BO46="x","x",BN$2-'Indicator Date hidden'!BO46)</f>
        <v>0</v>
      </c>
      <c r="BO45" s="230" t="n">
        <f aca="false">IF('Indicator Date hidden'!BP46="x","x",BO$2-'Indicator Date hidden'!BP46)</f>
        <v>0</v>
      </c>
      <c r="BP45" s="230" t="n">
        <f aca="false">IF('Indicator Date hidden'!BQ46="x","x",BP$2-'Indicator Date hidden'!BQ46)</f>
        <v>0</v>
      </c>
      <c r="BQ45" s="230" t="n">
        <f aca="false">IF('Indicator Date hidden'!BR46="x","x",BQ$2-'Indicator Date hidden'!BR46)</f>
        <v>0</v>
      </c>
      <c r="BR45" s="230" t="n">
        <f aca="false">IF('Indicator Date hidden'!BS46="x","x",BR$2-'Indicator Date hidden'!BS46)</f>
        <v>1</v>
      </c>
      <c r="BS45" s="230" t="n">
        <f aca="false">IF('Indicator Date hidden'!BT46="x","x",BS$2-'Indicator Date hidden'!BT46)</f>
        <v>0</v>
      </c>
      <c r="BT45" s="230" t="n">
        <f aca="false">IF('Indicator Date hidden'!BU46="x","x",BT$2-'Indicator Date hidden'!BU46)</f>
        <v>0</v>
      </c>
      <c r="BU45" s="230" t="str">
        <f aca="false">IF('Indicator Date hidden'!BV46="x","x",BU$2-'Indicator Date hidden'!BV46)</f>
        <v>x</v>
      </c>
      <c r="BV45" s="230" t="n">
        <f aca="false">IF('Indicator Date hidden'!BW46="x","x",BV$2-'Indicator Date hidden'!BW46)</f>
        <v>0</v>
      </c>
      <c r="BW45" s="230" t="n">
        <f aca="false">IF('Indicator Date hidden'!BX46="x","x",BW$2-'Indicator Date hidden'!BX46)</f>
        <v>0</v>
      </c>
      <c r="BX45" s="0" t="n">
        <f aca="false">SUM(B45:BW45)</f>
        <v>32</v>
      </c>
      <c r="BY45" s="231" t="n">
        <f aca="false">BX45/COUNT(B45:BW45)</f>
        <v>0.463768115942029</v>
      </c>
      <c r="BZ45" s="0" t="n">
        <f aca="false">COUNTIF(B45:BW45,"&gt;0")</f>
        <v>9</v>
      </c>
      <c r="CA45" s="231" t="n">
        <f aca="false">_xlfn.STDEV.P(B45:BW45)</f>
        <v>2.13717753831724</v>
      </c>
      <c r="CB45" s="232" t="n">
        <f aca="false">MEDIAN(B45:BW45)</f>
        <v>0</v>
      </c>
    </row>
    <row r="46" customFormat="false" ht="14.5" hidden="false" customHeight="false" outlineLevel="0" collapsed="false">
      <c r="A46" s="0" t="str">
        <f aca="false">'Indicator Data'!B49</f>
        <v>CYP</v>
      </c>
      <c r="B46" s="230" t="n">
        <f aca="false">IF('Indicator Date hidden'!C47="x","x",B$2-'Indicator Date hidden'!C47)</f>
        <v>0</v>
      </c>
      <c r="C46" s="230" t="n">
        <f aca="false">IF('Indicator Date hidden'!D47="x","x",C$2-'Indicator Date hidden'!D47)</f>
        <v>0</v>
      </c>
      <c r="D46" s="230" t="n">
        <f aca="false">IF('Indicator Date hidden'!E47="x","x",D$2-'Indicator Date hidden'!E47)</f>
        <v>0</v>
      </c>
      <c r="E46" s="230" t="n">
        <f aca="false">IF('Indicator Date hidden'!F47="x","x",E$2-'Indicator Date hidden'!F47)</f>
        <v>0</v>
      </c>
      <c r="F46" s="230" t="n">
        <f aca="false">IF('Indicator Date hidden'!G47="x","x",F$2-'Indicator Date hidden'!G47)</f>
        <v>0</v>
      </c>
      <c r="G46" s="230" t="n">
        <f aca="false">IF('Indicator Date hidden'!H47="x","x",G$2-'Indicator Date hidden'!H47)</f>
        <v>0</v>
      </c>
      <c r="H46" s="230" t="n">
        <f aca="false">IF('Indicator Date hidden'!I47="x","x",H$2-'Indicator Date hidden'!I47)</f>
        <v>0</v>
      </c>
      <c r="I46" s="230" t="n">
        <f aca="false">IF('Indicator Date hidden'!J47="x","x",I$2-'Indicator Date hidden'!J47)</f>
        <v>0</v>
      </c>
      <c r="J46" s="230" t="n">
        <f aca="false">IF('Indicator Date hidden'!K47="x","x",J$2-'Indicator Date hidden'!K47)</f>
        <v>0</v>
      </c>
      <c r="K46" s="230" t="n">
        <f aca="false">IF('Indicator Date hidden'!L47="x","x",K$2-'Indicator Date hidden'!L47)</f>
        <v>0</v>
      </c>
      <c r="L46" s="230" t="n">
        <f aca="false">IF('Indicator Date hidden'!M47="x","x",L$2-'Indicator Date hidden'!M47)</f>
        <v>0</v>
      </c>
      <c r="M46" s="230" t="n">
        <f aca="false">IF('Indicator Date hidden'!N47="x","x",M$2-'Indicator Date hidden'!N47)</f>
        <v>0</v>
      </c>
      <c r="N46" s="230" t="n">
        <f aca="false">IF('Indicator Date hidden'!O47="x","x",N$2-'Indicator Date hidden'!O47)</f>
        <v>0</v>
      </c>
      <c r="O46" s="230" t="n">
        <f aca="false">IF('Indicator Date hidden'!P47="x","x",O$2-'Indicator Date hidden'!P47)</f>
        <v>0</v>
      </c>
      <c r="P46" s="230" t="n">
        <f aca="false">IF('Indicator Date hidden'!Q47="x","x",P$2-'Indicator Date hidden'!Q47)</f>
        <v>0</v>
      </c>
      <c r="Q46" s="230" t="n">
        <f aca="false">IF('Indicator Date hidden'!R47="x","x",Q$2-'Indicator Date hidden'!R47)</f>
        <v>0</v>
      </c>
      <c r="R46" s="230" t="n">
        <f aca="false">IF('Indicator Date hidden'!S47="x","x",R$2-'Indicator Date hidden'!S47)</f>
        <v>0</v>
      </c>
      <c r="S46" s="230" t="n">
        <f aca="false">IF('Indicator Date hidden'!T47="x","x",S$2-'Indicator Date hidden'!T47)</f>
        <v>0</v>
      </c>
      <c r="T46" s="230" t="n">
        <f aca="false">IF('Indicator Date hidden'!U47="x","x",T$2-'Indicator Date hidden'!U47)</f>
        <v>0</v>
      </c>
      <c r="U46" s="230" t="n">
        <f aca="false">IF('Indicator Date hidden'!V47="x","x",U$2-'Indicator Date hidden'!V47)</f>
        <v>0</v>
      </c>
      <c r="V46" s="230" t="n">
        <f aca="false">IF('Indicator Date hidden'!W47="x","x",V$2-'Indicator Date hidden'!W47)</f>
        <v>0</v>
      </c>
      <c r="W46" s="230" t="n">
        <f aca="false">IF('Indicator Date hidden'!X47="x","x",W$2-'Indicator Date hidden'!X47)</f>
        <v>0</v>
      </c>
      <c r="X46" s="230" t="n">
        <f aca="false">IF('Indicator Date hidden'!Y47="x","x",X$2-'Indicator Date hidden'!Y47)</f>
        <v>0</v>
      </c>
      <c r="Y46" s="230" t="n">
        <f aca="false">IF('Indicator Date hidden'!Z47="x","x",Y$2-'Indicator Date hidden'!Z47)</f>
        <v>0</v>
      </c>
      <c r="Z46" s="230" t="n">
        <f aca="false">IF('Indicator Date hidden'!AA47="x","x",Z$2-'Indicator Date hidden'!AA47)</f>
        <v>7</v>
      </c>
      <c r="AA46" s="230" t="n">
        <f aca="false">IF('Indicator Date hidden'!AB47="x","x",AA$2-'Indicator Date hidden'!AB47)</f>
        <v>0</v>
      </c>
      <c r="AB46" s="230" t="str">
        <f aca="false">IF('Indicator Date hidden'!AC47="x","x",AB$2-'Indicator Date hidden'!AC47)</f>
        <v>x</v>
      </c>
      <c r="AC46" s="230" t="n">
        <f aca="false">IF('Indicator Date hidden'!AD47="x","x",AC$2-'Indicator Date hidden'!AD47)</f>
        <v>0</v>
      </c>
      <c r="AD46" s="230" t="n">
        <f aca="false">IF('Indicator Date hidden'!AE47="x","x",AD$2-'Indicator Date hidden'!AE47)</f>
        <v>0</v>
      </c>
      <c r="AE46" s="230" t="str">
        <f aca="false">IF('Indicator Date hidden'!AF47="x","x",AE$2-'Indicator Date hidden'!AF47)</f>
        <v>x</v>
      </c>
      <c r="AF46" s="230" t="n">
        <f aca="false">IF('Indicator Date hidden'!AG47="x","x",AF$2-'Indicator Date hidden'!AG47)</f>
        <v>0</v>
      </c>
      <c r="AG46" s="230" t="n">
        <f aca="false">IF('Indicator Date hidden'!AH47="x","x",AG$2-'Indicator Date hidden'!AH47)</f>
        <v>0</v>
      </c>
      <c r="AH46" s="230" t="n">
        <f aca="false">IF('Indicator Date hidden'!AI47="x","x",AH$2-'Indicator Date hidden'!AI47)</f>
        <v>0</v>
      </c>
      <c r="AI46" s="230" t="n">
        <f aca="false">IF('Indicator Date hidden'!AJ47="x","x",AI$2-'Indicator Date hidden'!AJ47)</f>
        <v>0</v>
      </c>
      <c r="AJ46" s="230" t="n">
        <f aca="false">IF('Indicator Date hidden'!AK47="x","x",AJ$2-'Indicator Date hidden'!AK47)</f>
        <v>0</v>
      </c>
      <c r="AK46" s="230" t="str">
        <f aca="false">IF('Indicator Date hidden'!AL47="x","x",AK$2-'Indicator Date hidden'!AL47)</f>
        <v>x</v>
      </c>
      <c r="AL46" s="230" t="n">
        <f aca="false">IF('Indicator Date hidden'!AM47="x","x",AL$2-'Indicator Date hidden'!AM47)</f>
        <v>0</v>
      </c>
      <c r="AM46" s="230" t="str">
        <f aca="false">IF('Indicator Date hidden'!AN47="x","x",AM$2-'Indicator Date hidden'!AN47)</f>
        <v>x</v>
      </c>
      <c r="AN46" s="230" t="str">
        <f aca="false">IF('Indicator Date hidden'!AO47="x","x",AN$2-'Indicator Date hidden'!AO47)</f>
        <v>x</v>
      </c>
      <c r="AO46" s="230" t="str">
        <f aca="false">IF('Indicator Date hidden'!AP47="x","x",AO$2-'Indicator Date hidden'!AP47)</f>
        <v>x</v>
      </c>
      <c r="AP46" s="230" t="n">
        <f aca="false">IF('Indicator Date hidden'!AQ47="x","x",AP$2-'Indicator Date hidden'!AQ47)</f>
        <v>0</v>
      </c>
      <c r="AQ46" s="230" t="n">
        <f aca="false">IF('Indicator Date hidden'!AR47="x","x",AQ$2-'Indicator Date hidden'!AR47)</f>
        <v>0</v>
      </c>
      <c r="AR46" s="230" t="str">
        <f aca="false">IF('Indicator Date hidden'!AS47="x","x",AR$2-'Indicator Date hidden'!AS47)</f>
        <v>x</v>
      </c>
      <c r="AS46" s="230" t="n">
        <f aca="false">IF('Indicator Date hidden'!AT47="x","x",AS$2-'Indicator Date hidden'!AT47)</f>
        <v>0</v>
      </c>
      <c r="AT46" s="230" t="str">
        <f aca="false">IF('Indicator Date hidden'!AU47="x","x",AT$2-'Indicator Date hidden'!AU47)</f>
        <v>x</v>
      </c>
      <c r="AU46" s="230" t="str">
        <f aca="false">IF('Indicator Date hidden'!AV47="x","x",AU$2-'Indicator Date hidden'!AV47)</f>
        <v>x</v>
      </c>
      <c r="AV46" s="230" t="str">
        <f aca="false">IF('Indicator Date hidden'!AW47="x","x",AV$2-'Indicator Date hidden'!AW47)</f>
        <v>x</v>
      </c>
      <c r="AW46" s="230" t="n">
        <f aca="false">IF('Indicator Date hidden'!AX47="x","x",AW$2-'Indicator Date hidden'!AX47)</f>
        <v>0</v>
      </c>
      <c r="AX46" s="230" t="n">
        <f aca="false">IF('Indicator Date hidden'!AY47="x","x",AX$2-'Indicator Date hidden'!AY47)</f>
        <v>0</v>
      </c>
      <c r="AY46" s="230" t="n">
        <f aca="false">IF('Indicator Date hidden'!AZ47="x","x",AY$2-'Indicator Date hidden'!AZ47)</f>
        <v>1</v>
      </c>
      <c r="AZ46" s="230" t="n">
        <f aca="false">IF('Indicator Date hidden'!BA47="x","x",AZ$2-'Indicator Date hidden'!BA47)</f>
        <v>0</v>
      </c>
      <c r="BA46" s="230" t="n">
        <f aca="false">IF('Indicator Date hidden'!BB47="x","x",BA$2-'Indicator Date hidden'!BB47)</f>
        <v>0</v>
      </c>
      <c r="BB46" s="230" t="n">
        <f aca="false">IF('Indicator Date hidden'!BC47="x","x",BB$2-'Indicator Date hidden'!BC47)</f>
        <v>0</v>
      </c>
      <c r="BC46" s="230" t="n">
        <f aca="false">IF('Indicator Date hidden'!BD47="x","x",BC$2-'Indicator Date hidden'!BD47)</f>
        <v>0</v>
      </c>
      <c r="BD46" s="230" t="n">
        <f aca="false">IF('Indicator Date hidden'!BE47="x","x",BD$2-'Indicator Date hidden'!BE47)</f>
        <v>-1</v>
      </c>
      <c r="BE46" s="230" t="n">
        <f aca="false">IF('Indicator Date hidden'!BF47="x","x",BE$2-'Indicator Date hidden'!BF47)</f>
        <v>0</v>
      </c>
      <c r="BF46" s="230" t="n">
        <f aca="false">IF('Indicator Date hidden'!BG47="x","x",BF$2-'Indicator Date hidden'!BG47)</f>
        <v>1</v>
      </c>
      <c r="BG46" s="230" t="n">
        <f aca="false">IF('Indicator Date hidden'!BH47="x","x",BG$2-'Indicator Date hidden'!BH47)</f>
        <v>1</v>
      </c>
      <c r="BH46" s="230" t="str">
        <f aca="false">IF('Indicator Date hidden'!BI47="x","x",BH$2-'Indicator Date hidden'!BI47)</f>
        <v>x</v>
      </c>
      <c r="BI46" s="230" t="n">
        <f aca="false">IF('Indicator Date hidden'!BJ47="x","x",BI$2-'Indicator Date hidden'!BJ47)</f>
        <v>0</v>
      </c>
      <c r="BJ46" s="230" t="n">
        <f aca="false">IF('Indicator Date hidden'!BK47="x","x",BJ$2-'Indicator Date hidden'!BK47)</f>
        <v>0</v>
      </c>
      <c r="BK46" s="230" t="n">
        <f aca="false">IF('Indicator Date hidden'!BL47="x","x",BK$2-'Indicator Date hidden'!BL47)</f>
        <v>0</v>
      </c>
      <c r="BL46" s="230" t="n">
        <f aca="false">IF('Indicator Date hidden'!BM47="x","x",BL$2-'Indicator Date hidden'!BM47)</f>
        <v>9</v>
      </c>
      <c r="BM46" s="230" t="n">
        <f aca="false">IF('Indicator Date hidden'!BN47="x","x",BM$2-'Indicator Date hidden'!BN47)</f>
        <v>0</v>
      </c>
      <c r="BN46" s="230" t="n">
        <f aca="false">IF('Indicator Date hidden'!BO47="x","x",BN$2-'Indicator Date hidden'!BO47)</f>
        <v>0</v>
      </c>
      <c r="BO46" s="230" t="n">
        <f aca="false">IF('Indicator Date hidden'!BP47="x","x",BO$2-'Indicator Date hidden'!BP47)</f>
        <v>0</v>
      </c>
      <c r="BP46" s="230" t="n">
        <f aca="false">IF('Indicator Date hidden'!BQ47="x","x",BP$2-'Indicator Date hidden'!BQ47)</f>
        <v>0</v>
      </c>
      <c r="BQ46" s="230" t="n">
        <f aca="false">IF('Indicator Date hidden'!BR47="x","x",BQ$2-'Indicator Date hidden'!BR47)</f>
        <v>0</v>
      </c>
      <c r="BR46" s="230" t="n">
        <f aca="false">IF('Indicator Date hidden'!BS47="x","x",BR$2-'Indicator Date hidden'!BS47)</f>
        <v>2</v>
      </c>
      <c r="BS46" s="230" t="n">
        <f aca="false">IF('Indicator Date hidden'!BT47="x","x",BS$2-'Indicator Date hidden'!BT47)</f>
        <v>1</v>
      </c>
      <c r="BT46" s="230" t="n">
        <f aca="false">IF('Indicator Date hidden'!BU47="x","x",BT$2-'Indicator Date hidden'!BU47)</f>
        <v>1</v>
      </c>
      <c r="BU46" s="230" t="n">
        <f aca="false">IF('Indicator Date hidden'!BV47="x","x",BU$2-'Indicator Date hidden'!BV47)</f>
        <v>1</v>
      </c>
      <c r="BV46" s="230" t="n">
        <f aca="false">IF('Indicator Date hidden'!BW47="x","x",BV$2-'Indicator Date hidden'!BW47)</f>
        <v>0</v>
      </c>
      <c r="BW46" s="230" t="n">
        <f aca="false">IF('Indicator Date hidden'!BX47="x","x",BW$2-'Indicator Date hidden'!BX47)</f>
        <v>0</v>
      </c>
      <c r="BX46" s="0" t="n">
        <f aca="false">SUM(B46:BW46)</f>
        <v>23</v>
      </c>
      <c r="BY46" s="231" t="n">
        <f aca="false">BX46/COUNT(B46:BW46)</f>
        <v>0.365079365079365</v>
      </c>
      <c r="BZ46" s="0" t="n">
        <f aca="false">COUNTIF(B46:BW46,"&gt;0")</f>
        <v>9</v>
      </c>
      <c r="CA46" s="231" t="n">
        <f aca="false">_xlfn.STDEV.P(B46:BW46)</f>
        <v>1.45079712409712</v>
      </c>
      <c r="CB46" s="232" t="n">
        <f aca="false">MEDIAN(B46:BW46)</f>
        <v>0</v>
      </c>
    </row>
    <row r="47" customFormat="false" ht="14.5" hidden="false" customHeight="false" outlineLevel="0" collapsed="false">
      <c r="A47" s="0" t="str">
        <f aca="false">'Indicator Data'!B50</f>
        <v>CZE</v>
      </c>
      <c r="B47" s="230" t="n">
        <f aca="false">IF('Indicator Date hidden'!C48="x","x",B$2-'Indicator Date hidden'!C48)</f>
        <v>0</v>
      </c>
      <c r="C47" s="230" t="n">
        <f aca="false">IF('Indicator Date hidden'!D48="x","x",C$2-'Indicator Date hidden'!D48)</f>
        <v>0</v>
      </c>
      <c r="D47" s="230" t="n">
        <f aca="false">IF('Indicator Date hidden'!E48="x","x",D$2-'Indicator Date hidden'!E48)</f>
        <v>0</v>
      </c>
      <c r="E47" s="230" t="n">
        <f aca="false">IF('Indicator Date hidden'!F48="x","x",E$2-'Indicator Date hidden'!F48)</f>
        <v>0</v>
      </c>
      <c r="F47" s="230" t="n">
        <f aca="false">IF('Indicator Date hidden'!G48="x","x",F$2-'Indicator Date hidden'!G48)</f>
        <v>0</v>
      </c>
      <c r="G47" s="230" t="n">
        <f aca="false">IF('Indicator Date hidden'!H48="x","x",G$2-'Indicator Date hidden'!H48)</f>
        <v>0</v>
      </c>
      <c r="H47" s="230" t="n">
        <f aca="false">IF('Indicator Date hidden'!I48="x","x",H$2-'Indicator Date hidden'!I48)</f>
        <v>0</v>
      </c>
      <c r="I47" s="230" t="n">
        <f aca="false">IF('Indicator Date hidden'!J48="x","x",I$2-'Indicator Date hidden'!J48)</f>
        <v>0</v>
      </c>
      <c r="J47" s="230" t="n">
        <f aca="false">IF('Indicator Date hidden'!K48="x","x",J$2-'Indicator Date hidden'!K48)</f>
        <v>0</v>
      </c>
      <c r="K47" s="230" t="n">
        <f aca="false">IF('Indicator Date hidden'!L48="x","x",K$2-'Indicator Date hidden'!L48)</f>
        <v>0</v>
      </c>
      <c r="L47" s="230" t="n">
        <f aca="false">IF('Indicator Date hidden'!M48="x","x",L$2-'Indicator Date hidden'!M48)</f>
        <v>0</v>
      </c>
      <c r="M47" s="230" t="n">
        <f aca="false">IF('Indicator Date hidden'!N48="x","x",M$2-'Indicator Date hidden'!N48)</f>
        <v>0</v>
      </c>
      <c r="N47" s="230" t="n">
        <f aca="false">IF('Indicator Date hidden'!O48="x","x",N$2-'Indicator Date hidden'!O48)</f>
        <v>0</v>
      </c>
      <c r="O47" s="230" t="n">
        <f aca="false">IF('Indicator Date hidden'!P48="x","x",O$2-'Indicator Date hidden'!P48)</f>
        <v>0</v>
      </c>
      <c r="P47" s="230" t="n">
        <f aca="false">IF('Indicator Date hidden'!Q48="x","x",P$2-'Indicator Date hidden'!Q48)</f>
        <v>0</v>
      </c>
      <c r="Q47" s="230" t="n">
        <f aca="false">IF('Indicator Date hidden'!R48="x","x",Q$2-'Indicator Date hidden'!R48)</f>
        <v>0</v>
      </c>
      <c r="R47" s="230" t="n">
        <f aca="false">IF('Indicator Date hidden'!S48="x","x",R$2-'Indicator Date hidden'!S48)</f>
        <v>0</v>
      </c>
      <c r="S47" s="230" t="n">
        <f aca="false">IF('Indicator Date hidden'!T48="x","x",S$2-'Indicator Date hidden'!T48)</f>
        <v>0</v>
      </c>
      <c r="T47" s="230" t="n">
        <f aca="false">IF('Indicator Date hidden'!U48="x","x",T$2-'Indicator Date hidden'!U48)</f>
        <v>0</v>
      </c>
      <c r="U47" s="230" t="n">
        <f aca="false">IF('Indicator Date hidden'!V48="x","x",U$2-'Indicator Date hidden'!V48)</f>
        <v>0</v>
      </c>
      <c r="V47" s="230" t="n">
        <f aca="false">IF('Indicator Date hidden'!W48="x","x",V$2-'Indicator Date hidden'!W48)</f>
        <v>0</v>
      </c>
      <c r="W47" s="230" t="n">
        <f aca="false">IF('Indicator Date hidden'!X48="x","x",W$2-'Indicator Date hidden'!X48)</f>
        <v>0</v>
      </c>
      <c r="X47" s="230" t="n">
        <f aca="false">IF('Indicator Date hidden'!Y48="x","x",X$2-'Indicator Date hidden'!Y48)</f>
        <v>0</v>
      </c>
      <c r="Y47" s="230" t="n">
        <f aca="false">IF('Indicator Date hidden'!Z48="x","x",Y$2-'Indicator Date hidden'!Z48)</f>
        <v>0</v>
      </c>
      <c r="Z47" s="230" t="n">
        <f aca="false">IF('Indicator Date hidden'!AA48="x","x",Z$2-'Indicator Date hidden'!AA48)</f>
        <v>7</v>
      </c>
      <c r="AA47" s="230" t="n">
        <f aca="false">IF('Indicator Date hidden'!AB48="x","x",AA$2-'Indicator Date hidden'!AB48)</f>
        <v>0</v>
      </c>
      <c r="AB47" s="230" t="str">
        <f aca="false">IF('Indicator Date hidden'!AC48="x","x",AB$2-'Indicator Date hidden'!AC48)</f>
        <v>x</v>
      </c>
      <c r="AC47" s="230" t="n">
        <f aca="false">IF('Indicator Date hidden'!AD48="x","x",AC$2-'Indicator Date hidden'!AD48)</f>
        <v>0</v>
      </c>
      <c r="AD47" s="230" t="n">
        <f aca="false">IF('Indicator Date hidden'!AE48="x","x",AD$2-'Indicator Date hidden'!AE48)</f>
        <v>1</v>
      </c>
      <c r="AE47" s="230" t="str">
        <f aca="false">IF('Indicator Date hidden'!AF48="x","x",AE$2-'Indicator Date hidden'!AF48)</f>
        <v>x</v>
      </c>
      <c r="AF47" s="230" t="n">
        <f aca="false">IF('Indicator Date hidden'!AG48="x","x",AF$2-'Indicator Date hidden'!AG48)</f>
        <v>0</v>
      </c>
      <c r="AG47" s="230" t="n">
        <f aca="false">IF('Indicator Date hidden'!AH48="x","x",AG$2-'Indicator Date hidden'!AH48)</f>
        <v>0</v>
      </c>
      <c r="AH47" s="230" t="n">
        <f aca="false">IF('Indicator Date hidden'!AI48="x","x",AH$2-'Indicator Date hidden'!AI48)</f>
        <v>0</v>
      </c>
      <c r="AI47" s="230" t="n">
        <f aca="false">IF('Indicator Date hidden'!AJ48="x","x",AI$2-'Indicator Date hidden'!AJ48)</f>
        <v>0</v>
      </c>
      <c r="AJ47" s="230" t="n">
        <f aca="false">IF('Indicator Date hidden'!AK48="x","x",AJ$2-'Indicator Date hidden'!AK48)</f>
        <v>0</v>
      </c>
      <c r="AK47" s="230" t="str">
        <f aca="false">IF('Indicator Date hidden'!AL48="x","x",AK$2-'Indicator Date hidden'!AL48)</f>
        <v>x</v>
      </c>
      <c r="AL47" s="230" t="n">
        <f aca="false">IF('Indicator Date hidden'!AM48="x","x",AL$2-'Indicator Date hidden'!AM48)</f>
        <v>0</v>
      </c>
      <c r="AM47" s="230" t="str">
        <f aca="false">IF('Indicator Date hidden'!AN48="x","x",AM$2-'Indicator Date hidden'!AN48)</f>
        <v>x</v>
      </c>
      <c r="AN47" s="230" t="str">
        <f aca="false">IF('Indicator Date hidden'!AO48="x","x",AN$2-'Indicator Date hidden'!AO48)</f>
        <v>x</v>
      </c>
      <c r="AO47" s="230" t="str">
        <f aca="false">IF('Indicator Date hidden'!AP48="x","x",AO$2-'Indicator Date hidden'!AP48)</f>
        <v>x</v>
      </c>
      <c r="AP47" s="230" t="n">
        <f aca="false">IF('Indicator Date hidden'!AQ48="x","x",AP$2-'Indicator Date hidden'!AQ48)</f>
        <v>0</v>
      </c>
      <c r="AQ47" s="230" t="n">
        <f aca="false">IF('Indicator Date hidden'!AR48="x","x",AQ$2-'Indicator Date hidden'!AR48)</f>
        <v>0</v>
      </c>
      <c r="AR47" s="230" t="str">
        <f aca="false">IF('Indicator Date hidden'!AS48="x","x",AR$2-'Indicator Date hidden'!AS48)</f>
        <v>x</v>
      </c>
      <c r="AS47" s="230" t="n">
        <f aca="false">IF('Indicator Date hidden'!AT48="x","x",AS$2-'Indicator Date hidden'!AT48)</f>
        <v>0</v>
      </c>
      <c r="AT47" s="230" t="str">
        <f aca="false">IF('Indicator Date hidden'!AU48="x","x",AT$2-'Indicator Date hidden'!AU48)</f>
        <v>x</v>
      </c>
      <c r="AU47" s="230" t="str">
        <f aca="false">IF('Indicator Date hidden'!AV48="x","x",AU$2-'Indicator Date hidden'!AV48)</f>
        <v>x</v>
      </c>
      <c r="AV47" s="230" t="str">
        <f aca="false">IF('Indicator Date hidden'!AW48="x","x",AV$2-'Indicator Date hidden'!AW48)</f>
        <v>x</v>
      </c>
      <c r="AW47" s="230" t="n">
        <f aca="false">IF('Indicator Date hidden'!AX48="x","x",AW$2-'Indicator Date hidden'!AX48)</f>
        <v>0</v>
      </c>
      <c r="AX47" s="230" t="n">
        <f aca="false">IF('Indicator Date hidden'!AY48="x","x",AX$2-'Indicator Date hidden'!AY48)</f>
        <v>0</v>
      </c>
      <c r="AY47" s="230" t="n">
        <f aca="false">IF('Indicator Date hidden'!AZ48="x","x",AY$2-'Indicator Date hidden'!AZ48)</f>
        <v>1</v>
      </c>
      <c r="AZ47" s="230" t="n">
        <f aca="false">IF('Indicator Date hidden'!BA48="x","x",AZ$2-'Indicator Date hidden'!BA48)</f>
        <v>0</v>
      </c>
      <c r="BA47" s="230" t="n">
        <f aca="false">IF('Indicator Date hidden'!BB48="x","x",BA$2-'Indicator Date hidden'!BB48)</f>
        <v>0</v>
      </c>
      <c r="BB47" s="230" t="n">
        <f aca="false">IF('Indicator Date hidden'!BC48="x","x",BB$2-'Indicator Date hidden'!BC48)</f>
        <v>0</v>
      </c>
      <c r="BC47" s="230" t="n">
        <f aca="false">IF('Indicator Date hidden'!BD48="x","x",BC$2-'Indicator Date hidden'!BD48)</f>
        <v>0</v>
      </c>
      <c r="BD47" s="230" t="n">
        <f aca="false">IF('Indicator Date hidden'!BE48="x","x",BD$2-'Indicator Date hidden'!BE48)</f>
        <v>-1</v>
      </c>
      <c r="BE47" s="230" t="n">
        <f aca="false">IF('Indicator Date hidden'!BF48="x","x",BE$2-'Indicator Date hidden'!BF48)</f>
        <v>0</v>
      </c>
      <c r="BF47" s="230" t="n">
        <f aca="false">IF('Indicator Date hidden'!BG48="x","x",BF$2-'Indicator Date hidden'!BG48)</f>
        <v>1</v>
      </c>
      <c r="BG47" s="230" t="n">
        <f aca="false">IF('Indicator Date hidden'!BH48="x","x",BG$2-'Indicator Date hidden'!BH48)</f>
        <v>1</v>
      </c>
      <c r="BH47" s="230" t="n">
        <f aca="false">IF('Indicator Date hidden'!BI48="x","x",BH$2-'Indicator Date hidden'!BI48)</f>
        <v>0</v>
      </c>
      <c r="BI47" s="230" t="n">
        <f aca="false">IF('Indicator Date hidden'!BJ48="x","x",BI$2-'Indicator Date hidden'!BJ48)</f>
        <v>0</v>
      </c>
      <c r="BJ47" s="230" t="n">
        <f aca="false">IF('Indicator Date hidden'!BK48="x","x",BJ$2-'Indicator Date hidden'!BK48)</f>
        <v>0</v>
      </c>
      <c r="BK47" s="230" t="n">
        <f aca="false">IF('Indicator Date hidden'!BL48="x","x",BK$2-'Indicator Date hidden'!BL48)</f>
        <v>0</v>
      </c>
      <c r="BL47" s="230" t="n">
        <f aca="false">IF('Indicator Date hidden'!BM48="x","x",BL$2-'Indicator Date hidden'!BM48)</f>
        <v>4</v>
      </c>
      <c r="BM47" s="230" t="n">
        <f aca="false">IF('Indicator Date hidden'!BN48="x","x",BM$2-'Indicator Date hidden'!BN48)</f>
        <v>0</v>
      </c>
      <c r="BN47" s="230" t="n">
        <f aca="false">IF('Indicator Date hidden'!BO48="x","x",BN$2-'Indicator Date hidden'!BO48)</f>
        <v>0</v>
      </c>
      <c r="BO47" s="230" t="n">
        <f aca="false">IF('Indicator Date hidden'!BP48="x","x",BO$2-'Indicator Date hidden'!BP48)</f>
        <v>0</v>
      </c>
      <c r="BP47" s="230" t="n">
        <f aca="false">IF('Indicator Date hidden'!BQ48="x","x",BP$2-'Indicator Date hidden'!BQ48)</f>
        <v>0</v>
      </c>
      <c r="BQ47" s="230" t="n">
        <f aca="false">IF('Indicator Date hidden'!BR48="x","x",BQ$2-'Indicator Date hidden'!BR48)</f>
        <v>0</v>
      </c>
      <c r="BR47" s="230" t="n">
        <f aca="false">IF('Indicator Date hidden'!BS48="x","x",BR$2-'Indicator Date hidden'!BS48)</f>
        <v>2</v>
      </c>
      <c r="BS47" s="230" t="n">
        <f aca="false">IF('Indicator Date hidden'!BT48="x","x",BS$2-'Indicator Date hidden'!BT48)</f>
        <v>0</v>
      </c>
      <c r="BT47" s="230" t="n">
        <f aca="false">IF('Indicator Date hidden'!BU48="x","x",BT$2-'Indicator Date hidden'!BU48)</f>
        <v>0</v>
      </c>
      <c r="BU47" s="230" t="str">
        <f aca="false">IF('Indicator Date hidden'!BV48="x","x",BU$2-'Indicator Date hidden'!BV48)</f>
        <v>x</v>
      </c>
      <c r="BV47" s="230" t="n">
        <f aca="false">IF('Indicator Date hidden'!BW48="x","x",BV$2-'Indicator Date hidden'!BW48)</f>
        <v>0</v>
      </c>
      <c r="BW47" s="230" t="n">
        <f aca="false">IF('Indicator Date hidden'!BX48="x","x",BW$2-'Indicator Date hidden'!BX48)</f>
        <v>0</v>
      </c>
      <c r="BX47" s="0" t="n">
        <f aca="false">SUM(B47:BW47)</f>
        <v>16</v>
      </c>
      <c r="BY47" s="231" t="n">
        <f aca="false">BX47/COUNT(B47:BW47)</f>
        <v>0.253968253968254</v>
      </c>
      <c r="BZ47" s="0" t="n">
        <f aca="false">COUNTIF(B47:BW47,"&gt;0")</f>
        <v>7</v>
      </c>
      <c r="CA47" s="231" t="n">
        <f aca="false">_xlfn.STDEV.P(B47:BW47)</f>
        <v>1.05361439843023</v>
      </c>
      <c r="CB47" s="232" t="n">
        <f aca="false">MEDIAN(B47:BW47)</f>
        <v>0</v>
      </c>
    </row>
    <row r="48" customFormat="false" ht="14.5" hidden="false" customHeight="false" outlineLevel="0" collapsed="false">
      <c r="A48" s="0" t="str">
        <f aca="false">'Indicator Data'!B51</f>
        <v>DNK</v>
      </c>
      <c r="B48" s="230" t="n">
        <f aca="false">IF('Indicator Date hidden'!C49="x","x",B$2-'Indicator Date hidden'!C49)</f>
        <v>0</v>
      </c>
      <c r="C48" s="230" t="n">
        <f aca="false">IF('Indicator Date hidden'!D49="x","x",C$2-'Indicator Date hidden'!D49)</f>
        <v>0</v>
      </c>
      <c r="D48" s="230" t="n">
        <f aca="false">IF('Indicator Date hidden'!E49="x","x",D$2-'Indicator Date hidden'!E49)</f>
        <v>0</v>
      </c>
      <c r="E48" s="230" t="n">
        <f aca="false">IF('Indicator Date hidden'!F49="x","x",E$2-'Indicator Date hidden'!F49)</f>
        <v>0</v>
      </c>
      <c r="F48" s="230" t="n">
        <f aca="false">IF('Indicator Date hidden'!G49="x","x",F$2-'Indicator Date hidden'!G49)</f>
        <v>0</v>
      </c>
      <c r="G48" s="230" t="n">
        <f aca="false">IF('Indicator Date hidden'!H49="x","x",G$2-'Indicator Date hidden'!H49)</f>
        <v>0</v>
      </c>
      <c r="H48" s="230" t="n">
        <f aca="false">IF('Indicator Date hidden'!I49="x","x",H$2-'Indicator Date hidden'!I49)</f>
        <v>0</v>
      </c>
      <c r="I48" s="230" t="n">
        <f aca="false">IF('Indicator Date hidden'!J49="x","x",I$2-'Indicator Date hidden'!J49)</f>
        <v>0</v>
      </c>
      <c r="J48" s="230" t="n">
        <f aca="false">IF('Indicator Date hidden'!K49="x","x",J$2-'Indicator Date hidden'!K49)</f>
        <v>0</v>
      </c>
      <c r="K48" s="230" t="n">
        <f aca="false">IF('Indicator Date hidden'!L49="x","x",K$2-'Indicator Date hidden'!L49)</f>
        <v>0</v>
      </c>
      <c r="L48" s="230" t="n">
        <f aca="false">IF('Indicator Date hidden'!M49="x","x",L$2-'Indicator Date hidden'!M49)</f>
        <v>0</v>
      </c>
      <c r="M48" s="230" t="n">
        <f aca="false">IF('Indicator Date hidden'!N49="x","x",M$2-'Indicator Date hidden'!N49)</f>
        <v>0</v>
      </c>
      <c r="N48" s="230" t="n">
        <f aca="false">IF('Indicator Date hidden'!O49="x","x",N$2-'Indicator Date hidden'!O49)</f>
        <v>0</v>
      </c>
      <c r="O48" s="230" t="n">
        <f aca="false">IF('Indicator Date hidden'!P49="x","x",O$2-'Indicator Date hidden'!P49)</f>
        <v>0</v>
      </c>
      <c r="P48" s="230" t="n">
        <f aca="false">IF('Indicator Date hidden'!Q49="x","x",P$2-'Indicator Date hidden'!Q49)</f>
        <v>0</v>
      </c>
      <c r="Q48" s="230" t="n">
        <f aca="false">IF('Indicator Date hidden'!R49="x","x",Q$2-'Indicator Date hidden'!R49)</f>
        <v>0</v>
      </c>
      <c r="R48" s="230" t="n">
        <f aca="false">IF('Indicator Date hidden'!S49="x","x",R$2-'Indicator Date hidden'!S49)</f>
        <v>0</v>
      </c>
      <c r="S48" s="230" t="n">
        <f aca="false">IF('Indicator Date hidden'!T49="x","x",S$2-'Indicator Date hidden'!T49)</f>
        <v>0</v>
      </c>
      <c r="T48" s="230" t="n">
        <f aca="false">IF('Indicator Date hidden'!U49="x","x",T$2-'Indicator Date hidden'!U49)</f>
        <v>0</v>
      </c>
      <c r="U48" s="230" t="n">
        <f aca="false">IF('Indicator Date hidden'!V49="x","x",U$2-'Indicator Date hidden'!V49)</f>
        <v>0</v>
      </c>
      <c r="V48" s="230" t="n">
        <f aca="false">IF('Indicator Date hidden'!W49="x","x",V$2-'Indicator Date hidden'!W49)</f>
        <v>0</v>
      </c>
      <c r="W48" s="230" t="n">
        <f aca="false">IF('Indicator Date hidden'!X49="x","x",W$2-'Indicator Date hidden'!X49)</f>
        <v>0</v>
      </c>
      <c r="X48" s="230" t="n">
        <f aca="false">IF('Indicator Date hidden'!Y49="x","x",X$2-'Indicator Date hidden'!Y49)</f>
        <v>0</v>
      </c>
      <c r="Y48" s="230" t="n">
        <f aca="false">IF('Indicator Date hidden'!Z49="x","x",Y$2-'Indicator Date hidden'!Z49)</f>
        <v>0</v>
      </c>
      <c r="Z48" s="230" t="str">
        <f aca="false">IF('Indicator Date hidden'!AA49="x","x",Z$2-'Indicator Date hidden'!AA49)</f>
        <v>x</v>
      </c>
      <c r="AA48" s="230" t="n">
        <f aca="false">IF('Indicator Date hidden'!AB49="x","x",AA$2-'Indicator Date hidden'!AB49)</f>
        <v>0</v>
      </c>
      <c r="AB48" s="230" t="str">
        <f aca="false">IF('Indicator Date hidden'!AC49="x","x",AB$2-'Indicator Date hidden'!AC49)</f>
        <v>x</v>
      </c>
      <c r="AC48" s="230" t="n">
        <f aca="false">IF('Indicator Date hidden'!AD49="x","x",AC$2-'Indicator Date hidden'!AD49)</f>
        <v>1</v>
      </c>
      <c r="AD48" s="230" t="n">
        <f aca="false">IF('Indicator Date hidden'!AE49="x","x",AD$2-'Indicator Date hidden'!AE49)</f>
        <v>0</v>
      </c>
      <c r="AE48" s="230" t="n">
        <f aca="false">IF('Indicator Date hidden'!AF49="x","x",AE$2-'Indicator Date hidden'!AF49)</f>
        <v>0</v>
      </c>
      <c r="AF48" s="230" t="n">
        <f aca="false">IF('Indicator Date hidden'!AG49="x","x",AF$2-'Indicator Date hidden'!AG49)</f>
        <v>0</v>
      </c>
      <c r="AG48" s="230" t="n">
        <f aca="false">IF('Indicator Date hidden'!AH49="x","x",AG$2-'Indicator Date hidden'!AH49)</f>
        <v>0</v>
      </c>
      <c r="AH48" s="230" t="n">
        <f aca="false">IF('Indicator Date hidden'!AI49="x","x",AH$2-'Indicator Date hidden'!AI49)</f>
        <v>0</v>
      </c>
      <c r="AI48" s="230" t="n">
        <f aca="false">IF('Indicator Date hidden'!AJ49="x","x",AI$2-'Indicator Date hidden'!AJ49)</f>
        <v>0</v>
      </c>
      <c r="AJ48" s="230" t="n">
        <f aca="false">IF('Indicator Date hidden'!AK49="x","x",AJ$2-'Indicator Date hidden'!AK49)</f>
        <v>0</v>
      </c>
      <c r="AK48" s="230" t="str">
        <f aca="false">IF('Indicator Date hidden'!AL49="x","x",AK$2-'Indicator Date hidden'!AL49)</f>
        <v>x</v>
      </c>
      <c r="AL48" s="230" t="n">
        <f aca="false">IF('Indicator Date hidden'!AM49="x","x",AL$2-'Indicator Date hidden'!AM49)</f>
        <v>0</v>
      </c>
      <c r="AM48" s="230" t="str">
        <f aca="false">IF('Indicator Date hidden'!AN49="x","x",AM$2-'Indicator Date hidden'!AN49)</f>
        <v>x</v>
      </c>
      <c r="AN48" s="230" t="str">
        <f aca="false">IF('Indicator Date hidden'!AO49="x","x",AN$2-'Indicator Date hidden'!AO49)</f>
        <v>x</v>
      </c>
      <c r="AO48" s="230" t="str">
        <f aca="false">IF('Indicator Date hidden'!AP49="x","x",AO$2-'Indicator Date hidden'!AP49)</f>
        <v>x</v>
      </c>
      <c r="AP48" s="230" t="n">
        <f aca="false">IF('Indicator Date hidden'!AQ49="x","x",AP$2-'Indicator Date hidden'!AQ49)</f>
        <v>0</v>
      </c>
      <c r="AQ48" s="230" t="n">
        <f aca="false">IF('Indicator Date hidden'!AR49="x","x",AQ$2-'Indicator Date hidden'!AR49)</f>
        <v>0</v>
      </c>
      <c r="AR48" s="230" t="str">
        <f aca="false">IF('Indicator Date hidden'!AS49="x","x",AR$2-'Indicator Date hidden'!AS49)</f>
        <v>x</v>
      </c>
      <c r="AS48" s="230" t="n">
        <f aca="false">IF('Indicator Date hidden'!AT49="x","x",AS$2-'Indicator Date hidden'!AT49)</f>
        <v>0</v>
      </c>
      <c r="AT48" s="230" t="n">
        <f aca="false">IF('Indicator Date hidden'!AU49="x","x",AT$2-'Indicator Date hidden'!AU49)</f>
        <v>0</v>
      </c>
      <c r="AU48" s="230" t="n">
        <f aca="false">IF('Indicator Date hidden'!AV49="x","x",AU$2-'Indicator Date hidden'!AV49)</f>
        <v>0</v>
      </c>
      <c r="AV48" s="230" t="str">
        <f aca="false">IF('Indicator Date hidden'!AW49="x","x",AV$2-'Indicator Date hidden'!AW49)</f>
        <v>x</v>
      </c>
      <c r="AW48" s="230" t="n">
        <f aca="false">IF('Indicator Date hidden'!AX49="x","x",AW$2-'Indicator Date hidden'!AX49)</f>
        <v>0</v>
      </c>
      <c r="AX48" s="230" t="n">
        <f aca="false">IF('Indicator Date hidden'!AY49="x","x",AX$2-'Indicator Date hidden'!AY49)</f>
        <v>0</v>
      </c>
      <c r="AY48" s="230" t="n">
        <f aca="false">IF('Indicator Date hidden'!AZ49="x","x",AY$2-'Indicator Date hidden'!AZ49)</f>
        <v>1</v>
      </c>
      <c r="AZ48" s="230" t="n">
        <f aca="false">IF('Indicator Date hidden'!BA49="x","x",AZ$2-'Indicator Date hidden'!BA49)</f>
        <v>0</v>
      </c>
      <c r="BA48" s="230" t="n">
        <f aca="false">IF('Indicator Date hidden'!BB49="x","x",BA$2-'Indicator Date hidden'!BB49)</f>
        <v>0</v>
      </c>
      <c r="BB48" s="230" t="n">
        <f aca="false">IF('Indicator Date hidden'!BC49="x","x",BB$2-'Indicator Date hidden'!BC49)</f>
        <v>0</v>
      </c>
      <c r="BC48" s="230" t="n">
        <f aca="false">IF('Indicator Date hidden'!BD49="x","x",BC$2-'Indicator Date hidden'!BD49)</f>
        <v>0</v>
      </c>
      <c r="BD48" s="230" t="n">
        <f aca="false">IF('Indicator Date hidden'!BE49="x","x",BD$2-'Indicator Date hidden'!BE49)</f>
        <v>-1</v>
      </c>
      <c r="BE48" s="230" t="n">
        <f aca="false">IF('Indicator Date hidden'!BF49="x","x",BE$2-'Indicator Date hidden'!BF49)</f>
        <v>0</v>
      </c>
      <c r="BF48" s="230" t="n">
        <f aca="false">IF('Indicator Date hidden'!BG49="x","x",BF$2-'Indicator Date hidden'!BG49)</f>
        <v>1</v>
      </c>
      <c r="BG48" s="230" t="n">
        <f aca="false">IF('Indicator Date hidden'!BH49="x","x",BG$2-'Indicator Date hidden'!BH49)</f>
        <v>1</v>
      </c>
      <c r="BH48" s="230" t="n">
        <f aca="false">IF('Indicator Date hidden'!BI49="x","x",BH$2-'Indicator Date hidden'!BI49)</f>
        <v>0</v>
      </c>
      <c r="BI48" s="230" t="n">
        <f aca="false">IF('Indicator Date hidden'!BJ49="x","x",BI$2-'Indicator Date hidden'!BJ49)</f>
        <v>0</v>
      </c>
      <c r="BJ48" s="230" t="n">
        <f aca="false">IF('Indicator Date hidden'!BK49="x","x",BJ$2-'Indicator Date hidden'!BK49)</f>
        <v>0</v>
      </c>
      <c r="BK48" s="230" t="n">
        <f aca="false">IF('Indicator Date hidden'!BL49="x","x",BK$2-'Indicator Date hidden'!BL49)</f>
        <v>0</v>
      </c>
      <c r="BL48" s="230" t="str">
        <f aca="false">IF('Indicator Date hidden'!BM49="x","x",BL$2-'Indicator Date hidden'!BM49)</f>
        <v>x</v>
      </c>
      <c r="BM48" s="230" t="n">
        <f aca="false">IF('Indicator Date hidden'!BN49="x","x",BM$2-'Indicator Date hidden'!BN49)</f>
        <v>0</v>
      </c>
      <c r="BN48" s="230" t="n">
        <f aca="false">IF('Indicator Date hidden'!BO49="x","x",BN$2-'Indicator Date hidden'!BO49)</f>
        <v>0</v>
      </c>
      <c r="BO48" s="230" t="n">
        <f aca="false">IF('Indicator Date hidden'!BP49="x","x",BO$2-'Indicator Date hidden'!BP49)</f>
        <v>0</v>
      </c>
      <c r="BP48" s="230" t="n">
        <f aca="false">IF('Indicator Date hidden'!BQ49="x","x",BP$2-'Indicator Date hidden'!BQ49)</f>
        <v>0</v>
      </c>
      <c r="BQ48" s="230" t="n">
        <f aca="false">IF('Indicator Date hidden'!BR49="x","x",BQ$2-'Indicator Date hidden'!BR49)</f>
        <v>0</v>
      </c>
      <c r="BR48" s="230" t="n">
        <f aca="false">IF('Indicator Date hidden'!BS49="x","x",BR$2-'Indicator Date hidden'!BS49)</f>
        <v>2</v>
      </c>
      <c r="BS48" s="230" t="n">
        <f aca="false">IF('Indicator Date hidden'!BT49="x","x",BS$2-'Indicator Date hidden'!BT49)</f>
        <v>0</v>
      </c>
      <c r="BT48" s="230" t="n">
        <f aca="false">IF('Indicator Date hidden'!BU49="x","x",BT$2-'Indicator Date hidden'!BU49)</f>
        <v>0</v>
      </c>
      <c r="BU48" s="230" t="n">
        <f aca="false">IF('Indicator Date hidden'!BV49="x","x",BU$2-'Indicator Date hidden'!BV49)</f>
        <v>0</v>
      </c>
      <c r="BV48" s="230" t="n">
        <f aca="false">IF('Indicator Date hidden'!BW49="x","x",BV$2-'Indicator Date hidden'!BW49)</f>
        <v>0</v>
      </c>
      <c r="BW48" s="230" t="n">
        <f aca="false">IF('Indicator Date hidden'!BX49="x","x",BW$2-'Indicator Date hidden'!BX49)</f>
        <v>0</v>
      </c>
      <c r="BX48" s="0" t="n">
        <f aca="false">SUM(B48:BW48)</f>
        <v>5</v>
      </c>
      <c r="BY48" s="231" t="n">
        <f aca="false">BX48/COUNT(B48:BW48)</f>
        <v>0.0769230769230769</v>
      </c>
      <c r="BZ48" s="0" t="n">
        <f aca="false">COUNTIF(B48:BW48,"&gt;0")</f>
        <v>5</v>
      </c>
      <c r="CA48" s="231" t="n">
        <f aca="false">_xlfn.STDEV.P(B48:BW48)</f>
        <v>0.364066448190746</v>
      </c>
      <c r="CB48" s="232" t="n">
        <f aca="false">MEDIAN(B48:BW48)</f>
        <v>0</v>
      </c>
    </row>
    <row r="49" customFormat="false" ht="14.5" hidden="false" customHeight="false" outlineLevel="0" collapsed="false">
      <c r="A49" s="0" t="str">
        <f aca="false">'Indicator Data'!B52</f>
        <v>DJI</v>
      </c>
      <c r="B49" s="230" t="n">
        <f aca="false">IF('Indicator Date hidden'!C50="x","x",B$2-'Indicator Date hidden'!C50)</f>
        <v>0</v>
      </c>
      <c r="C49" s="230" t="n">
        <f aca="false">IF('Indicator Date hidden'!D50="x","x",C$2-'Indicator Date hidden'!D50)</f>
        <v>0</v>
      </c>
      <c r="D49" s="230" t="n">
        <f aca="false">IF('Indicator Date hidden'!E50="x","x",D$2-'Indicator Date hidden'!E50)</f>
        <v>0</v>
      </c>
      <c r="E49" s="230" t="n">
        <f aca="false">IF('Indicator Date hidden'!F50="x","x",E$2-'Indicator Date hidden'!F50)</f>
        <v>0</v>
      </c>
      <c r="F49" s="230" t="n">
        <f aca="false">IF('Indicator Date hidden'!G50="x","x",F$2-'Indicator Date hidden'!G50)</f>
        <v>0</v>
      </c>
      <c r="G49" s="230" t="n">
        <f aca="false">IF('Indicator Date hidden'!H50="x","x",G$2-'Indicator Date hidden'!H50)</f>
        <v>0</v>
      </c>
      <c r="H49" s="230" t="n">
        <f aca="false">IF('Indicator Date hidden'!I50="x","x",H$2-'Indicator Date hidden'!I50)</f>
        <v>0</v>
      </c>
      <c r="I49" s="230" t="n">
        <f aca="false">IF('Indicator Date hidden'!J50="x","x",I$2-'Indicator Date hidden'!J50)</f>
        <v>0</v>
      </c>
      <c r="J49" s="230" t="n">
        <f aca="false">IF('Indicator Date hidden'!K50="x","x",J$2-'Indicator Date hidden'!K50)</f>
        <v>0</v>
      </c>
      <c r="K49" s="230" t="str">
        <f aca="false">IF('Indicator Date hidden'!L50="x","x",K$2-'Indicator Date hidden'!L50)</f>
        <v>x</v>
      </c>
      <c r="L49" s="230" t="n">
        <f aca="false">IF('Indicator Date hidden'!M50="x","x",L$2-'Indicator Date hidden'!M50)</f>
        <v>0</v>
      </c>
      <c r="M49" s="230" t="n">
        <f aca="false">IF('Indicator Date hidden'!N50="x","x",M$2-'Indicator Date hidden'!N50)</f>
        <v>0</v>
      </c>
      <c r="N49" s="230" t="n">
        <f aca="false">IF('Indicator Date hidden'!O50="x","x",N$2-'Indicator Date hidden'!O50)</f>
        <v>0</v>
      </c>
      <c r="O49" s="230" t="n">
        <f aca="false">IF('Indicator Date hidden'!P50="x","x",O$2-'Indicator Date hidden'!P50)</f>
        <v>0</v>
      </c>
      <c r="P49" s="230" t="n">
        <f aca="false">IF('Indicator Date hidden'!Q50="x","x",P$2-'Indicator Date hidden'!Q50)</f>
        <v>0</v>
      </c>
      <c r="Q49" s="230" t="n">
        <f aca="false">IF('Indicator Date hidden'!R50="x","x",Q$2-'Indicator Date hidden'!R50)</f>
        <v>0</v>
      </c>
      <c r="R49" s="230" t="n">
        <f aca="false">IF('Indicator Date hidden'!S50="x","x",R$2-'Indicator Date hidden'!S50)</f>
        <v>0</v>
      </c>
      <c r="S49" s="230" t="n">
        <f aca="false">IF('Indicator Date hidden'!T50="x","x",S$2-'Indicator Date hidden'!T50)</f>
        <v>0</v>
      </c>
      <c r="T49" s="230" t="n">
        <f aca="false">IF('Indicator Date hidden'!U50="x","x",T$2-'Indicator Date hidden'!U50)</f>
        <v>0</v>
      </c>
      <c r="U49" s="230" t="n">
        <f aca="false">IF('Indicator Date hidden'!V50="x","x",U$2-'Indicator Date hidden'!V50)</f>
        <v>0</v>
      </c>
      <c r="V49" s="230" t="n">
        <f aca="false">IF('Indicator Date hidden'!W50="x","x",V$2-'Indicator Date hidden'!W50)</f>
        <v>0</v>
      </c>
      <c r="W49" s="230" t="n">
        <f aca="false">IF('Indicator Date hidden'!X50="x","x",W$2-'Indicator Date hidden'!X50)</f>
        <v>0</v>
      </c>
      <c r="X49" s="230" t="n">
        <f aca="false">IF('Indicator Date hidden'!Y50="x","x",X$2-'Indicator Date hidden'!Y50)</f>
        <v>0</v>
      </c>
      <c r="Y49" s="230" t="n">
        <f aca="false">IF('Indicator Date hidden'!Z50="x","x",Y$2-'Indicator Date hidden'!Z50)</f>
        <v>0</v>
      </c>
      <c r="Z49" s="230" t="str">
        <f aca="false">IF('Indicator Date hidden'!AA50="x","x",Z$2-'Indicator Date hidden'!AA50)</f>
        <v>x</v>
      </c>
      <c r="AA49" s="230" t="n">
        <f aca="false">IF('Indicator Date hidden'!AB50="x","x",AA$2-'Indicator Date hidden'!AB50)</f>
        <v>0</v>
      </c>
      <c r="AB49" s="230" t="str">
        <f aca="false">IF('Indicator Date hidden'!AC50="x","x",AB$2-'Indicator Date hidden'!AC50)</f>
        <v>x</v>
      </c>
      <c r="AC49" s="230" t="n">
        <f aca="false">IF('Indicator Date hidden'!AD50="x","x",AC$2-'Indicator Date hidden'!AD50)</f>
        <v>0</v>
      </c>
      <c r="AD49" s="230" t="n">
        <f aca="false">IF('Indicator Date hidden'!AE50="x","x",AD$2-'Indicator Date hidden'!AE50)</f>
        <v>0</v>
      </c>
      <c r="AE49" s="230" t="n">
        <f aca="false">IF('Indicator Date hidden'!AF50="x","x",AE$2-'Indicator Date hidden'!AF50)</f>
        <v>0</v>
      </c>
      <c r="AF49" s="230" t="n">
        <f aca="false">IF('Indicator Date hidden'!AG50="x","x",AF$2-'Indicator Date hidden'!AG50)</f>
        <v>0</v>
      </c>
      <c r="AG49" s="230" t="n">
        <f aca="false">IF('Indicator Date hidden'!AH50="x","x",AG$2-'Indicator Date hidden'!AH50)</f>
        <v>0</v>
      </c>
      <c r="AH49" s="230" t="n">
        <f aca="false">IF('Indicator Date hidden'!AI50="x","x",AH$2-'Indicator Date hidden'!AI50)</f>
        <v>0</v>
      </c>
      <c r="AI49" s="230" t="n">
        <f aca="false">IF('Indicator Date hidden'!AJ50="x","x",AI$2-'Indicator Date hidden'!AJ50)</f>
        <v>0</v>
      </c>
      <c r="AJ49" s="230" t="n">
        <f aca="false">IF('Indicator Date hidden'!AK50="x","x",AJ$2-'Indicator Date hidden'!AK50)</f>
        <v>0</v>
      </c>
      <c r="AK49" s="230" t="str">
        <f aca="false">IF('Indicator Date hidden'!AL50="x","x",AK$2-'Indicator Date hidden'!AL50)</f>
        <v>x</v>
      </c>
      <c r="AL49" s="230" t="n">
        <f aca="false">IF('Indicator Date hidden'!AM50="x","x",AL$2-'Indicator Date hidden'!AM50)</f>
        <v>0</v>
      </c>
      <c r="AM49" s="230" t="n">
        <f aca="false">IF('Indicator Date hidden'!AN50="x","x",AM$2-'Indicator Date hidden'!AN50)</f>
        <v>0</v>
      </c>
      <c r="AN49" s="230" t="n">
        <f aca="false">IF('Indicator Date hidden'!AO50="x","x",AN$2-'Indicator Date hidden'!AO50)</f>
        <v>0</v>
      </c>
      <c r="AO49" s="230" t="n">
        <f aca="false">IF('Indicator Date hidden'!AP50="x","x",AO$2-'Indicator Date hidden'!AP50)</f>
        <v>0</v>
      </c>
      <c r="AP49" s="230" t="n">
        <f aca="false">IF('Indicator Date hidden'!AQ50="x","x",AP$2-'Indicator Date hidden'!AQ50)</f>
        <v>0</v>
      </c>
      <c r="AQ49" s="230" t="n">
        <f aca="false">IF('Indicator Date hidden'!AR50="x","x",AQ$2-'Indicator Date hidden'!AR50)</f>
        <v>0</v>
      </c>
      <c r="AR49" s="230" t="n">
        <f aca="false">IF('Indicator Date hidden'!AS50="x","x",AR$2-'Indicator Date hidden'!AS50)</f>
        <v>7</v>
      </c>
      <c r="AS49" s="230" t="n">
        <f aca="false">IF('Indicator Date hidden'!AT50="x","x",AS$2-'Indicator Date hidden'!AT50)</f>
        <v>0</v>
      </c>
      <c r="AT49" s="230" t="n">
        <f aca="false">IF('Indicator Date hidden'!AU50="x","x",AT$2-'Indicator Date hidden'!AU50)</f>
        <v>0</v>
      </c>
      <c r="AU49" s="230" t="n">
        <f aca="false">IF('Indicator Date hidden'!AV50="x","x",AU$2-'Indicator Date hidden'!AV50)</f>
        <v>0</v>
      </c>
      <c r="AV49" s="230" t="n">
        <f aca="false">IF('Indicator Date hidden'!AW50="x","x",AV$2-'Indicator Date hidden'!AW50)</f>
        <v>0</v>
      </c>
      <c r="AW49" s="230" t="n">
        <f aca="false">IF('Indicator Date hidden'!AX50="x","x",AW$2-'Indicator Date hidden'!AX50)</f>
        <v>0</v>
      </c>
      <c r="AX49" s="230" t="str">
        <f aca="false">IF('Indicator Date hidden'!AY50="x","x",AX$2-'Indicator Date hidden'!AY50)</f>
        <v>x</v>
      </c>
      <c r="AY49" s="230" t="n">
        <f aca="false">IF('Indicator Date hidden'!AZ50="x","x",AY$2-'Indicator Date hidden'!AZ50)</f>
        <v>3</v>
      </c>
      <c r="AZ49" s="230" t="n">
        <f aca="false">IF('Indicator Date hidden'!BA50="x","x",AZ$2-'Indicator Date hidden'!BA50)</f>
        <v>0</v>
      </c>
      <c r="BA49" s="230" t="n">
        <f aca="false">IF('Indicator Date hidden'!BB50="x","x",BA$2-'Indicator Date hidden'!BB50)</f>
        <v>0</v>
      </c>
      <c r="BB49" s="230" t="n">
        <f aca="false">IF('Indicator Date hidden'!BC50="x","x",BB$2-'Indicator Date hidden'!BC50)</f>
        <v>0</v>
      </c>
      <c r="BC49" s="230" t="n">
        <f aca="false">IF('Indicator Date hidden'!BD50="x","x",BC$2-'Indicator Date hidden'!BD50)</f>
        <v>0</v>
      </c>
      <c r="BD49" s="230" t="n">
        <f aca="false">IF('Indicator Date hidden'!BE50="x","x",BD$2-'Indicator Date hidden'!BE50)</f>
        <v>0</v>
      </c>
      <c r="BE49" s="230" t="n">
        <f aca="false">IF('Indicator Date hidden'!BF50="x","x",BE$2-'Indicator Date hidden'!BF50)</f>
        <v>0</v>
      </c>
      <c r="BF49" s="230" t="n">
        <f aca="false">IF('Indicator Date hidden'!BG50="x","x",BF$2-'Indicator Date hidden'!BG50)</f>
        <v>1</v>
      </c>
      <c r="BG49" s="230" t="n">
        <f aca="false">IF('Indicator Date hidden'!BH50="x","x",BG$2-'Indicator Date hidden'!BH50)</f>
        <v>1</v>
      </c>
      <c r="BH49" s="230" t="n">
        <f aca="false">IF('Indicator Date hidden'!BI50="x","x",BH$2-'Indicator Date hidden'!BI50)</f>
        <v>2</v>
      </c>
      <c r="BI49" s="230" t="n">
        <f aca="false">IF('Indicator Date hidden'!BJ50="x","x",BI$2-'Indicator Date hidden'!BJ50)</f>
        <v>0</v>
      </c>
      <c r="BJ49" s="230" t="n">
        <f aca="false">IF('Indicator Date hidden'!BK50="x","x",BJ$2-'Indicator Date hidden'!BK50)</f>
        <v>0</v>
      </c>
      <c r="BK49" s="230" t="n">
        <f aca="false">IF('Indicator Date hidden'!BL50="x","x",BK$2-'Indicator Date hidden'!BL50)</f>
        <v>0</v>
      </c>
      <c r="BL49" s="230" t="str">
        <f aca="false">IF('Indicator Date hidden'!BM50="x","x",BL$2-'Indicator Date hidden'!BM50)</f>
        <v>x</v>
      </c>
      <c r="BM49" s="230" t="n">
        <f aca="false">IF('Indicator Date hidden'!BN50="x","x",BM$2-'Indicator Date hidden'!BN50)</f>
        <v>0</v>
      </c>
      <c r="BN49" s="230" t="n">
        <f aca="false">IF('Indicator Date hidden'!BO50="x","x",BN$2-'Indicator Date hidden'!BO50)</f>
        <v>0</v>
      </c>
      <c r="BO49" s="230" t="n">
        <f aca="false">IF('Indicator Date hidden'!BP50="x","x",BO$2-'Indicator Date hidden'!BP50)</f>
        <v>0</v>
      </c>
      <c r="BP49" s="230" t="n">
        <f aca="false">IF('Indicator Date hidden'!BQ50="x","x",BP$2-'Indicator Date hidden'!BQ50)</f>
        <v>0</v>
      </c>
      <c r="BQ49" s="230" t="n">
        <f aca="false">IF('Indicator Date hidden'!BR50="x","x",BQ$2-'Indicator Date hidden'!BR50)</f>
        <v>0</v>
      </c>
      <c r="BR49" s="230" t="n">
        <f aca="false">IF('Indicator Date hidden'!BS50="x","x",BR$2-'Indicator Date hidden'!BS50)</f>
        <v>4</v>
      </c>
      <c r="BS49" s="230" t="n">
        <f aca="false">IF('Indicator Date hidden'!BT50="x","x",BS$2-'Indicator Date hidden'!BT50)</f>
        <v>0</v>
      </c>
      <c r="BT49" s="230" t="n">
        <f aca="false">IF('Indicator Date hidden'!BU50="x","x",BT$2-'Indicator Date hidden'!BU50)</f>
        <v>0</v>
      </c>
      <c r="BU49" s="230" t="n">
        <f aca="false">IF('Indicator Date hidden'!BV50="x","x",BU$2-'Indicator Date hidden'!BV50)</f>
        <v>0</v>
      </c>
      <c r="BV49" s="230" t="n">
        <f aca="false">IF('Indicator Date hidden'!BW50="x","x",BV$2-'Indicator Date hidden'!BW50)</f>
        <v>0</v>
      </c>
      <c r="BW49" s="230" t="n">
        <f aca="false">IF('Indicator Date hidden'!BX50="x","x",BW$2-'Indicator Date hidden'!BX50)</f>
        <v>0</v>
      </c>
      <c r="BX49" s="0" t="n">
        <f aca="false">SUM(B49:BW49)</f>
        <v>18</v>
      </c>
      <c r="BY49" s="231" t="n">
        <f aca="false">BX49/COUNT(B49:BW49)</f>
        <v>0.264705882352941</v>
      </c>
      <c r="BZ49" s="0" t="n">
        <f aca="false">COUNTIF(B49:BW49,"&gt;0")</f>
        <v>6</v>
      </c>
      <c r="CA49" s="231" t="n">
        <f aca="false">_xlfn.STDEV.P(B49:BW49)</f>
        <v>1.05185616130869</v>
      </c>
      <c r="CB49" s="232" t="n">
        <f aca="false">MEDIAN(B49:BW49)</f>
        <v>0</v>
      </c>
    </row>
    <row r="50" customFormat="false" ht="14.5" hidden="false" customHeight="false" outlineLevel="0" collapsed="false">
      <c r="A50" s="0" t="str">
        <f aca="false">'Indicator Data'!B53</f>
        <v>DMA</v>
      </c>
      <c r="B50" s="230" t="n">
        <f aca="false">IF('Indicator Date hidden'!C51="x","x",B$2-'Indicator Date hidden'!C51)</f>
        <v>0</v>
      </c>
      <c r="C50" s="230" t="n">
        <f aca="false">IF('Indicator Date hidden'!D51="x","x",C$2-'Indicator Date hidden'!D51)</f>
        <v>0</v>
      </c>
      <c r="D50" s="230" t="n">
        <f aca="false">IF('Indicator Date hidden'!E51="x","x",D$2-'Indicator Date hidden'!E51)</f>
        <v>0</v>
      </c>
      <c r="E50" s="230" t="n">
        <f aca="false">IF('Indicator Date hidden'!F51="x","x",E$2-'Indicator Date hidden'!F51)</f>
        <v>0</v>
      </c>
      <c r="F50" s="230" t="n">
        <f aca="false">IF('Indicator Date hidden'!G51="x","x",F$2-'Indicator Date hidden'!G51)</f>
        <v>0</v>
      </c>
      <c r="G50" s="230" t="n">
        <f aca="false">IF('Indicator Date hidden'!H51="x","x",G$2-'Indicator Date hidden'!H51)</f>
        <v>0</v>
      </c>
      <c r="H50" s="230" t="n">
        <f aca="false">IF('Indicator Date hidden'!I51="x","x",H$2-'Indicator Date hidden'!I51)</f>
        <v>0</v>
      </c>
      <c r="I50" s="230" t="n">
        <f aca="false">IF('Indicator Date hidden'!J51="x","x",I$2-'Indicator Date hidden'!J51)</f>
        <v>0</v>
      </c>
      <c r="J50" s="230" t="n">
        <f aca="false">IF('Indicator Date hidden'!K51="x","x",J$2-'Indicator Date hidden'!K51)</f>
        <v>0</v>
      </c>
      <c r="K50" s="230" t="n">
        <f aca="false">IF('Indicator Date hidden'!L51="x","x",K$2-'Indicator Date hidden'!L51)</f>
        <v>0</v>
      </c>
      <c r="L50" s="230" t="n">
        <f aca="false">IF('Indicator Date hidden'!M51="x","x",L$2-'Indicator Date hidden'!M51)</f>
        <v>0</v>
      </c>
      <c r="M50" s="230" t="n">
        <f aca="false">IF('Indicator Date hidden'!N51="x","x",M$2-'Indicator Date hidden'!N51)</f>
        <v>0</v>
      </c>
      <c r="N50" s="230" t="n">
        <f aca="false">IF('Indicator Date hidden'!O51="x","x",N$2-'Indicator Date hidden'!O51)</f>
        <v>0</v>
      </c>
      <c r="O50" s="230" t="n">
        <f aca="false">IF('Indicator Date hidden'!P51="x","x",O$2-'Indicator Date hidden'!P51)</f>
        <v>0</v>
      </c>
      <c r="P50" s="230" t="n">
        <f aca="false">IF('Indicator Date hidden'!Q51="x","x",P$2-'Indicator Date hidden'!Q51)</f>
        <v>0</v>
      </c>
      <c r="Q50" s="230" t="n">
        <f aca="false">IF('Indicator Date hidden'!R51="x","x",Q$2-'Indicator Date hidden'!R51)</f>
        <v>0</v>
      </c>
      <c r="R50" s="230" t="n">
        <f aca="false">IF('Indicator Date hidden'!S51="x","x",R$2-'Indicator Date hidden'!S51)</f>
        <v>0</v>
      </c>
      <c r="S50" s="230" t="n">
        <f aca="false">IF('Indicator Date hidden'!T51="x","x",S$2-'Indicator Date hidden'!T51)</f>
        <v>0</v>
      </c>
      <c r="T50" s="230" t="n">
        <f aca="false">IF('Indicator Date hidden'!U51="x","x",T$2-'Indicator Date hidden'!U51)</f>
        <v>0</v>
      </c>
      <c r="U50" s="230" t="n">
        <f aca="false">IF('Indicator Date hidden'!V51="x","x",U$2-'Indicator Date hidden'!V51)</f>
        <v>0</v>
      </c>
      <c r="V50" s="230" t="n">
        <f aca="false">IF('Indicator Date hidden'!W51="x","x",V$2-'Indicator Date hidden'!W51)</f>
        <v>0</v>
      </c>
      <c r="W50" s="230" t="n">
        <f aca="false">IF('Indicator Date hidden'!X51="x","x",W$2-'Indicator Date hidden'!X51)</f>
        <v>0</v>
      </c>
      <c r="X50" s="230" t="n">
        <f aca="false">IF('Indicator Date hidden'!Y51="x","x",X$2-'Indicator Date hidden'!Y51)</f>
        <v>0</v>
      </c>
      <c r="Y50" s="230" t="n">
        <f aca="false">IF('Indicator Date hidden'!Z51="x","x",Y$2-'Indicator Date hidden'!Z51)</f>
        <v>0</v>
      </c>
      <c r="Z50" s="230" t="str">
        <f aca="false">IF('Indicator Date hidden'!AA51="x","x",Z$2-'Indicator Date hidden'!AA51)</f>
        <v>x</v>
      </c>
      <c r="AA50" s="230" t="n">
        <f aca="false">IF('Indicator Date hidden'!AB51="x","x",AA$2-'Indicator Date hidden'!AB51)</f>
        <v>3</v>
      </c>
      <c r="AB50" s="230" t="str">
        <f aca="false">IF('Indicator Date hidden'!AC51="x","x",AB$2-'Indicator Date hidden'!AC51)</f>
        <v>x</v>
      </c>
      <c r="AC50" s="230" t="str">
        <f aca="false">IF('Indicator Date hidden'!AD51="x","x",AC$2-'Indicator Date hidden'!AD51)</f>
        <v>x</v>
      </c>
      <c r="AD50" s="230" t="n">
        <f aca="false">IF('Indicator Date hidden'!AE51="x","x",AD$2-'Indicator Date hidden'!AE51)</f>
        <v>1</v>
      </c>
      <c r="AE50" s="230" t="str">
        <f aca="false">IF('Indicator Date hidden'!AF51="x","x",AE$2-'Indicator Date hidden'!AF51)</f>
        <v>x</v>
      </c>
      <c r="AF50" s="230" t="str">
        <f aca="false">IF('Indicator Date hidden'!AG51="x","x",AF$2-'Indicator Date hidden'!AG51)</f>
        <v>x</v>
      </c>
      <c r="AG50" s="230" t="n">
        <f aca="false">IF('Indicator Date hidden'!AH51="x","x",AG$2-'Indicator Date hidden'!AH51)</f>
        <v>0</v>
      </c>
      <c r="AH50" s="230" t="n">
        <f aca="false">IF('Indicator Date hidden'!AI51="x","x",AH$2-'Indicator Date hidden'!AI51)</f>
        <v>0</v>
      </c>
      <c r="AI50" s="230" t="n">
        <f aca="false">IF('Indicator Date hidden'!AJ51="x","x",AI$2-'Indicator Date hidden'!AJ51)</f>
        <v>0</v>
      </c>
      <c r="AJ50" s="230" t="n">
        <f aca="false">IF('Indicator Date hidden'!AK51="x","x",AJ$2-'Indicator Date hidden'!AK51)</f>
        <v>0</v>
      </c>
      <c r="AK50" s="230" t="str">
        <f aca="false">IF('Indicator Date hidden'!AL51="x","x",AK$2-'Indicator Date hidden'!AL51)</f>
        <v>x</v>
      </c>
      <c r="AL50" s="230" t="n">
        <f aca="false">IF('Indicator Date hidden'!AM51="x","x",AL$2-'Indicator Date hidden'!AM51)</f>
        <v>0</v>
      </c>
      <c r="AM50" s="230" t="n">
        <f aca="false">IF('Indicator Date hidden'!AN51="x","x",AM$2-'Indicator Date hidden'!AN51)</f>
        <v>0</v>
      </c>
      <c r="AN50" s="230" t="n">
        <f aca="false">IF('Indicator Date hidden'!AO51="x","x",AN$2-'Indicator Date hidden'!AO51)</f>
        <v>0</v>
      </c>
      <c r="AO50" s="230" t="n">
        <f aca="false">IF('Indicator Date hidden'!AP51="x","x",AO$2-'Indicator Date hidden'!AP51)</f>
        <v>0</v>
      </c>
      <c r="AP50" s="230" t="n">
        <f aca="false">IF('Indicator Date hidden'!AQ51="x","x",AP$2-'Indicator Date hidden'!AQ51)</f>
        <v>0</v>
      </c>
      <c r="AQ50" s="230" t="n">
        <f aca="false">IF('Indicator Date hidden'!AR51="x","x",AQ$2-'Indicator Date hidden'!AR51)</f>
        <v>0</v>
      </c>
      <c r="AR50" s="230" t="str">
        <f aca="false">IF('Indicator Date hidden'!AS51="x","x",AR$2-'Indicator Date hidden'!AS51)</f>
        <v>x</v>
      </c>
      <c r="AS50" s="230" t="n">
        <f aca="false">IF('Indicator Date hidden'!AT51="x","x",AS$2-'Indicator Date hidden'!AT51)</f>
        <v>0</v>
      </c>
      <c r="AT50" s="230" t="str">
        <f aca="false">IF('Indicator Date hidden'!AU51="x","x",AT$2-'Indicator Date hidden'!AU51)</f>
        <v>x</v>
      </c>
      <c r="AU50" s="230" t="str">
        <f aca="false">IF('Indicator Date hidden'!AV51="x","x",AU$2-'Indicator Date hidden'!AV51)</f>
        <v>x</v>
      </c>
      <c r="AV50" s="230" t="str">
        <f aca="false">IF('Indicator Date hidden'!AW51="x","x",AV$2-'Indicator Date hidden'!AW51)</f>
        <v>x</v>
      </c>
      <c r="AW50" s="230" t="n">
        <f aca="false">IF('Indicator Date hidden'!AX51="x","x",AW$2-'Indicator Date hidden'!AX51)</f>
        <v>0</v>
      </c>
      <c r="AX50" s="230" t="str">
        <f aca="false">IF('Indicator Date hidden'!AY51="x","x",AX$2-'Indicator Date hidden'!AY51)</f>
        <v>x</v>
      </c>
      <c r="AY50" s="230" t="str">
        <f aca="false">IF('Indicator Date hidden'!AZ51="x","x",AY$2-'Indicator Date hidden'!AZ51)</f>
        <v>x</v>
      </c>
      <c r="AZ50" s="230" t="n">
        <f aca="false">IF('Indicator Date hidden'!BA51="x","x",AZ$2-'Indicator Date hidden'!BA51)</f>
        <v>0</v>
      </c>
      <c r="BA50" s="230" t="n">
        <f aca="false">IF('Indicator Date hidden'!BB51="x","x",BA$2-'Indicator Date hidden'!BB51)</f>
        <v>0</v>
      </c>
      <c r="BB50" s="230" t="n">
        <f aca="false">IF('Indicator Date hidden'!BC51="x","x",BB$2-'Indicator Date hidden'!BC51)</f>
        <v>0</v>
      </c>
      <c r="BC50" s="230" t="n">
        <f aca="false">IF('Indicator Date hidden'!BD51="x","x",BC$2-'Indicator Date hidden'!BD51)</f>
        <v>0</v>
      </c>
      <c r="BD50" s="230" t="n">
        <f aca="false">IF('Indicator Date hidden'!BE51="x","x",BD$2-'Indicator Date hidden'!BE51)</f>
        <v>0</v>
      </c>
      <c r="BE50" s="230" t="n">
        <f aca="false">IF('Indicator Date hidden'!BF51="x","x",BE$2-'Indicator Date hidden'!BF51)</f>
        <v>0</v>
      </c>
      <c r="BF50" s="230" t="n">
        <f aca="false">IF('Indicator Date hidden'!BG51="x","x",BF$2-'Indicator Date hidden'!BG51)</f>
        <v>1</v>
      </c>
      <c r="BG50" s="230" t="n">
        <f aca="false">IF('Indicator Date hidden'!BH51="x","x",BG$2-'Indicator Date hidden'!BH51)</f>
        <v>1</v>
      </c>
      <c r="BH50" s="230" t="str">
        <f aca="false">IF('Indicator Date hidden'!BI51="x","x",BH$2-'Indicator Date hidden'!BI51)</f>
        <v>x</v>
      </c>
      <c r="BI50" s="230" t="n">
        <f aca="false">IF('Indicator Date hidden'!BJ51="x","x",BI$2-'Indicator Date hidden'!BJ51)</f>
        <v>0</v>
      </c>
      <c r="BJ50" s="230" t="n">
        <f aca="false">IF('Indicator Date hidden'!BK51="x","x",BJ$2-'Indicator Date hidden'!BK51)</f>
        <v>0</v>
      </c>
      <c r="BK50" s="230" t="n">
        <f aca="false">IF('Indicator Date hidden'!BL51="x","x",BK$2-'Indicator Date hidden'!BL51)</f>
        <v>0</v>
      </c>
      <c r="BL50" s="230" t="str">
        <f aca="false">IF('Indicator Date hidden'!BM51="x","x",BL$2-'Indicator Date hidden'!BM51)</f>
        <v>x</v>
      </c>
      <c r="BM50" s="230" t="n">
        <f aca="false">IF('Indicator Date hidden'!BN51="x","x",BM$2-'Indicator Date hidden'!BN51)</f>
        <v>3</v>
      </c>
      <c r="BN50" s="230" t="n">
        <f aca="false">IF('Indicator Date hidden'!BO51="x","x",BN$2-'Indicator Date hidden'!BO51)</f>
        <v>0</v>
      </c>
      <c r="BO50" s="230" t="n">
        <f aca="false">IF('Indicator Date hidden'!BP51="x","x",BO$2-'Indicator Date hidden'!BP51)</f>
        <v>0</v>
      </c>
      <c r="BP50" s="230" t="n">
        <f aca="false">IF('Indicator Date hidden'!BQ51="x","x",BP$2-'Indicator Date hidden'!BQ51)</f>
        <v>3</v>
      </c>
      <c r="BQ50" s="230" t="n">
        <f aca="false">IF('Indicator Date hidden'!BR51="x","x",BQ$2-'Indicator Date hidden'!BR51)</f>
        <v>3</v>
      </c>
      <c r="BR50" s="230" t="n">
        <f aca="false">IF('Indicator Date hidden'!BS51="x","x",BR$2-'Indicator Date hidden'!BS51)</f>
        <v>1</v>
      </c>
      <c r="BS50" s="230" t="n">
        <f aca="false">IF('Indicator Date hidden'!BT51="x","x",BS$2-'Indicator Date hidden'!BT51)</f>
        <v>0</v>
      </c>
      <c r="BT50" s="230" t="n">
        <f aca="false">IF('Indicator Date hidden'!BU51="x","x",BT$2-'Indicator Date hidden'!BU51)</f>
        <v>0</v>
      </c>
      <c r="BU50" s="230" t="str">
        <f aca="false">IF('Indicator Date hidden'!BV51="x","x",BU$2-'Indicator Date hidden'!BV51)</f>
        <v>x</v>
      </c>
      <c r="BV50" s="230" t="n">
        <f aca="false">IF('Indicator Date hidden'!BW51="x","x",BV$2-'Indicator Date hidden'!BW51)</f>
        <v>0</v>
      </c>
      <c r="BW50" s="230" t="str">
        <f aca="false">IF('Indicator Date hidden'!BX51="x","x",BW$2-'Indicator Date hidden'!BX51)</f>
        <v>x</v>
      </c>
      <c r="BX50" s="0" t="n">
        <f aca="false">SUM(B50:BW50)</f>
        <v>16</v>
      </c>
      <c r="BY50" s="231" t="n">
        <f aca="false">BX50/COUNT(B50:BW50)</f>
        <v>0.275862068965517</v>
      </c>
      <c r="BZ50" s="0" t="n">
        <f aca="false">COUNTIF(B50:BW50,"&gt;0")</f>
        <v>8</v>
      </c>
      <c r="CA50" s="231" t="n">
        <f aca="false">_xlfn.STDEV.P(B50:BW50)</f>
        <v>0.783297702869003</v>
      </c>
      <c r="CB50" s="232" t="n">
        <f aca="false">MEDIAN(B50:BW50)</f>
        <v>0</v>
      </c>
    </row>
    <row r="51" customFormat="false" ht="14.5" hidden="false" customHeight="false" outlineLevel="0" collapsed="false">
      <c r="A51" s="0" t="str">
        <f aca="false">'Indicator Data'!B54</f>
        <v>DOM</v>
      </c>
      <c r="B51" s="230" t="n">
        <f aca="false">IF('Indicator Date hidden'!C52="x","x",B$2-'Indicator Date hidden'!C52)</f>
        <v>0</v>
      </c>
      <c r="C51" s="230" t="n">
        <f aca="false">IF('Indicator Date hidden'!D52="x","x",C$2-'Indicator Date hidden'!D52)</f>
        <v>0</v>
      </c>
      <c r="D51" s="230" t="n">
        <f aca="false">IF('Indicator Date hidden'!E52="x","x",D$2-'Indicator Date hidden'!E52)</f>
        <v>0</v>
      </c>
      <c r="E51" s="230" t="n">
        <f aca="false">IF('Indicator Date hidden'!F52="x","x",E$2-'Indicator Date hidden'!F52)</f>
        <v>0</v>
      </c>
      <c r="F51" s="230" t="n">
        <f aca="false">IF('Indicator Date hidden'!G52="x","x",F$2-'Indicator Date hidden'!G52)</f>
        <v>0</v>
      </c>
      <c r="G51" s="230" t="n">
        <f aca="false">IF('Indicator Date hidden'!H52="x","x",G$2-'Indicator Date hidden'!H52)</f>
        <v>0</v>
      </c>
      <c r="H51" s="230" t="n">
        <f aca="false">IF('Indicator Date hidden'!I52="x","x",H$2-'Indicator Date hidden'!I52)</f>
        <v>0</v>
      </c>
      <c r="I51" s="230" t="n">
        <f aca="false">IF('Indicator Date hidden'!J52="x","x",I$2-'Indicator Date hidden'!J52)</f>
        <v>0</v>
      </c>
      <c r="J51" s="230" t="n">
        <f aca="false">IF('Indicator Date hidden'!K52="x","x",J$2-'Indicator Date hidden'!K52)</f>
        <v>0</v>
      </c>
      <c r="K51" s="230" t="n">
        <f aca="false">IF('Indicator Date hidden'!L52="x","x",K$2-'Indicator Date hidden'!L52)</f>
        <v>0</v>
      </c>
      <c r="L51" s="230" t="n">
        <f aca="false">IF('Indicator Date hidden'!M52="x","x",L$2-'Indicator Date hidden'!M52)</f>
        <v>0</v>
      </c>
      <c r="M51" s="230" t="n">
        <f aca="false">IF('Indicator Date hidden'!N52="x","x",M$2-'Indicator Date hidden'!N52)</f>
        <v>0</v>
      </c>
      <c r="N51" s="230" t="n">
        <f aca="false">IF('Indicator Date hidden'!O52="x","x",N$2-'Indicator Date hidden'!O52)</f>
        <v>0</v>
      </c>
      <c r="O51" s="230" t="n">
        <f aca="false">IF('Indicator Date hidden'!P52="x","x",O$2-'Indicator Date hidden'!P52)</f>
        <v>0</v>
      </c>
      <c r="P51" s="230" t="n">
        <f aca="false">IF('Indicator Date hidden'!Q52="x","x",P$2-'Indicator Date hidden'!Q52)</f>
        <v>0</v>
      </c>
      <c r="Q51" s="230" t="n">
        <f aca="false">IF('Indicator Date hidden'!R52="x","x",Q$2-'Indicator Date hidden'!R52)</f>
        <v>0</v>
      </c>
      <c r="R51" s="230" t="n">
        <f aca="false">IF('Indicator Date hidden'!S52="x","x",R$2-'Indicator Date hidden'!S52)</f>
        <v>0</v>
      </c>
      <c r="S51" s="230" t="n">
        <f aca="false">IF('Indicator Date hidden'!T52="x","x",S$2-'Indicator Date hidden'!T52)</f>
        <v>0</v>
      </c>
      <c r="T51" s="230" t="n">
        <f aca="false">IF('Indicator Date hidden'!U52="x","x",T$2-'Indicator Date hidden'!U52)</f>
        <v>0</v>
      </c>
      <c r="U51" s="230" t="n">
        <f aca="false">IF('Indicator Date hidden'!V52="x","x",U$2-'Indicator Date hidden'!V52)</f>
        <v>0</v>
      </c>
      <c r="V51" s="230" t="n">
        <f aca="false">IF('Indicator Date hidden'!W52="x","x",V$2-'Indicator Date hidden'!W52)</f>
        <v>0</v>
      </c>
      <c r="W51" s="230" t="n">
        <f aca="false">IF('Indicator Date hidden'!X52="x","x",W$2-'Indicator Date hidden'!X52)</f>
        <v>0</v>
      </c>
      <c r="X51" s="230" t="n">
        <f aca="false">IF('Indicator Date hidden'!Y52="x","x",X$2-'Indicator Date hidden'!Y52)</f>
        <v>0</v>
      </c>
      <c r="Y51" s="230" t="n">
        <f aca="false">IF('Indicator Date hidden'!Z52="x","x",Y$2-'Indicator Date hidden'!Z52)</f>
        <v>0</v>
      </c>
      <c r="Z51" s="230" t="n">
        <f aca="false">IF('Indicator Date hidden'!AA52="x","x",Z$2-'Indicator Date hidden'!AA52)</f>
        <v>5</v>
      </c>
      <c r="AA51" s="230" t="n">
        <f aca="false">IF('Indicator Date hidden'!AB52="x","x",AA$2-'Indicator Date hidden'!AB52)</f>
        <v>0</v>
      </c>
      <c r="AB51" s="230" t="n">
        <f aca="false">IF('Indicator Date hidden'!AC52="x","x",AB$2-'Indicator Date hidden'!AC52)</f>
        <v>0</v>
      </c>
      <c r="AC51" s="230" t="n">
        <f aca="false">IF('Indicator Date hidden'!AD52="x","x",AC$2-'Indicator Date hidden'!AD52)</f>
        <v>1</v>
      </c>
      <c r="AD51" s="230" t="n">
        <f aca="false">IF('Indicator Date hidden'!AE52="x","x",AD$2-'Indicator Date hidden'!AE52)</f>
        <v>0</v>
      </c>
      <c r="AE51" s="230" t="n">
        <f aca="false">IF('Indicator Date hidden'!AF52="x","x",AE$2-'Indicator Date hidden'!AF52)</f>
        <v>0</v>
      </c>
      <c r="AF51" s="230" t="n">
        <f aca="false">IF('Indicator Date hidden'!AG52="x","x",AF$2-'Indicator Date hidden'!AG52)</f>
        <v>0</v>
      </c>
      <c r="AG51" s="230" t="n">
        <f aca="false">IF('Indicator Date hidden'!AH52="x","x",AG$2-'Indicator Date hidden'!AH52)</f>
        <v>0</v>
      </c>
      <c r="AH51" s="230" t="n">
        <f aca="false">IF('Indicator Date hidden'!AI52="x","x",AH$2-'Indicator Date hidden'!AI52)</f>
        <v>0</v>
      </c>
      <c r="AI51" s="230" t="n">
        <f aca="false">IF('Indicator Date hidden'!AJ52="x","x",AI$2-'Indicator Date hidden'!AJ52)</f>
        <v>0</v>
      </c>
      <c r="AJ51" s="230" t="n">
        <f aca="false">IF('Indicator Date hidden'!AK52="x","x",AJ$2-'Indicator Date hidden'!AK52)</f>
        <v>0</v>
      </c>
      <c r="AK51" s="230" t="n">
        <f aca="false">IF('Indicator Date hidden'!AL52="x","x",AK$2-'Indicator Date hidden'!AL52)</f>
        <v>5</v>
      </c>
      <c r="AL51" s="230" t="n">
        <f aca="false">IF('Indicator Date hidden'!AM52="x","x",AL$2-'Indicator Date hidden'!AM52)</f>
        <v>0</v>
      </c>
      <c r="AM51" s="230" t="n">
        <f aca="false">IF('Indicator Date hidden'!AN52="x","x",AM$2-'Indicator Date hidden'!AN52)</f>
        <v>0</v>
      </c>
      <c r="AN51" s="230" t="n">
        <f aca="false">IF('Indicator Date hidden'!AO52="x","x",AN$2-'Indicator Date hidden'!AO52)</f>
        <v>0</v>
      </c>
      <c r="AO51" s="230" t="n">
        <f aca="false">IF('Indicator Date hidden'!AP52="x","x",AO$2-'Indicator Date hidden'!AP52)</f>
        <v>0</v>
      </c>
      <c r="AP51" s="230" t="n">
        <f aca="false">IF('Indicator Date hidden'!AQ52="x","x",AP$2-'Indicator Date hidden'!AQ52)</f>
        <v>0</v>
      </c>
      <c r="AQ51" s="230" t="n">
        <f aca="false">IF('Indicator Date hidden'!AR52="x","x",AQ$2-'Indicator Date hidden'!AR52)</f>
        <v>0</v>
      </c>
      <c r="AR51" s="230" t="n">
        <f aca="false">IF('Indicator Date hidden'!AS52="x","x",AR$2-'Indicator Date hidden'!AS52)</f>
        <v>1</v>
      </c>
      <c r="AS51" s="230" t="n">
        <f aca="false">IF('Indicator Date hidden'!AT52="x","x",AS$2-'Indicator Date hidden'!AT52)</f>
        <v>0</v>
      </c>
      <c r="AT51" s="230" t="n">
        <f aca="false">IF('Indicator Date hidden'!AU52="x","x",AT$2-'Indicator Date hidden'!AU52)</f>
        <v>0</v>
      </c>
      <c r="AU51" s="230" t="n">
        <f aca="false">IF('Indicator Date hidden'!AV52="x","x",AU$2-'Indicator Date hidden'!AV52)</f>
        <v>0</v>
      </c>
      <c r="AV51" s="230" t="n">
        <f aca="false">IF('Indicator Date hidden'!AW52="x","x",AV$2-'Indicator Date hidden'!AW52)</f>
        <v>0</v>
      </c>
      <c r="AW51" s="230" t="n">
        <f aca="false">IF('Indicator Date hidden'!AX52="x","x",AW$2-'Indicator Date hidden'!AX52)</f>
        <v>0</v>
      </c>
      <c r="AX51" s="230" t="n">
        <f aca="false">IF('Indicator Date hidden'!AY52="x","x",AX$2-'Indicator Date hidden'!AY52)</f>
        <v>0</v>
      </c>
      <c r="AY51" s="230" t="n">
        <f aca="false">IF('Indicator Date hidden'!AZ52="x","x",AY$2-'Indicator Date hidden'!AZ52)</f>
        <v>0</v>
      </c>
      <c r="AZ51" s="230" t="n">
        <f aca="false">IF('Indicator Date hidden'!BA52="x","x",AZ$2-'Indicator Date hidden'!BA52)</f>
        <v>0</v>
      </c>
      <c r="BA51" s="230" t="n">
        <f aca="false">IF('Indicator Date hidden'!BB52="x","x",BA$2-'Indicator Date hidden'!BB52)</f>
        <v>0</v>
      </c>
      <c r="BB51" s="230" t="n">
        <f aca="false">IF('Indicator Date hidden'!BC52="x","x",BB$2-'Indicator Date hidden'!BC52)</f>
        <v>0</v>
      </c>
      <c r="BC51" s="230" t="n">
        <f aca="false">IF('Indicator Date hidden'!BD52="x","x",BC$2-'Indicator Date hidden'!BD52)</f>
        <v>0</v>
      </c>
      <c r="BD51" s="230" t="n">
        <f aca="false">IF('Indicator Date hidden'!BE52="x","x",BD$2-'Indicator Date hidden'!BE52)</f>
        <v>0</v>
      </c>
      <c r="BE51" s="230" t="n">
        <f aca="false">IF('Indicator Date hidden'!BF52="x","x",BE$2-'Indicator Date hidden'!BF52)</f>
        <v>0</v>
      </c>
      <c r="BF51" s="230" t="n">
        <f aca="false">IF('Indicator Date hidden'!BG52="x","x",BF$2-'Indicator Date hidden'!BG52)</f>
        <v>1</v>
      </c>
      <c r="BG51" s="230" t="n">
        <f aca="false">IF('Indicator Date hidden'!BH52="x","x",BG$2-'Indicator Date hidden'!BH52)</f>
        <v>1</v>
      </c>
      <c r="BH51" s="230" t="n">
        <f aca="false">IF('Indicator Date hidden'!BI52="x","x",BH$2-'Indicator Date hidden'!BI52)</f>
        <v>0</v>
      </c>
      <c r="BI51" s="230" t="n">
        <f aca="false">IF('Indicator Date hidden'!BJ52="x","x",BI$2-'Indicator Date hidden'!BJ52)</f>
        <v>0</v>
      </c>
      <c r="BJ51" s="230" t="n">
        <f aca="false">IF('Indicator Date hidden'!BK52="x","x",BJ$2-'Indicator Date hidden'!BK52)</f>
        <v>0</v>
      </c>
      <c r="BK51" s="230" t="n">
        <f aca="false">IF('Indicator Date hidden'!BL52="x","x",BK$2-'Indicator Date hidden'!BL52)</f>
        <v>0</v>
      </c>
      <c r="BL51" s="230" t="n">
        <f aca="false">IF('Indicator Date hidden'!BM52="x","x",BL$2-'Indicator Date hidden'!BM52)</f>
        <v>4</v>
      </c>
      <c r="BM51" s="230" t="n">
        <f aca="false">IF('Indicator Date hidden'!BN52="x","x",BM$2-'Indicator Date hidden'!BN52)</f>
        <v>0</v>
      </c>
      <c r="BN51" s="230" t="n">
        <f aca="false">IF('Indicator Date hidden'!BO52="x","x",BN$2-'Indicator Date hidden'!BO52)</f>
        <v>0</v>
      </c>
      <c r="BO51" s="230" t="n">
        <f aca="false">IF('Indicator Date hidden'!BP52="x","x",BO$2-'Indicator Date hidden'!BP52)</f>
        <v>0</v>
      </c>
      <c r="BP51" s="230" t="n">
        <f aca="false">IF('Indicator Date hidden'!BQ52="x","x",BP$2-'Indicator Date hidden'!BQ52)</f>
        <v>0</v>
      </c>
      <c r="BQ51" s="230" t="n">
        <f aca="false">IF('Indicator Date hidden'!BR52="x","x",BQ$2-'Indicator Date hidden'!BR52)</f>
        <v>0</v>
      </c>
      <c r="BR51" s="230" t="n">
        <f aca="false">IF('Indicator Date hidden'!BS52="x","x",BR$2-'Indicator Date hidden'!BS52)</f>
        <v>1</v>
      </c>
      <c r="BS51" s="230" t="n">
        <f aca="false">IF('Indicator Date hidden'!BT52="x","x",BS$2-'Indicator Date hidden'!BT52)</f>
        <v>0</v>
      </c>
      <c r="BT51" s="230" t="n">
        <f aca="false">IF('Indicator Date hidden'!BU52="x","x",BT$2-'Indicator Date hidden'!BU52)</f>
        <v>0</v>
      </c>
      <c r="BU51" s="230" t="n">
        <f aca="false">IF('Indicator Date hidden'!BV52="x","x",BU$2-'Indicator Date hidden'!BV52)</f>
        <v>0</v>
      </c>
      <c r="BV51" s="230" t="n">
        <f aca="false">IF('Indicator Date hidden'!BW52="x","x",BV$2-'Indicator Date hidden'!BW52)</f>
        <v>0</v>
      </c>
      <c r="BW51" s="230" t="n">
        <f aca="false">IF('Indicator Date hidden'!BX52="x","x",BW$2-'Indicator Date hidden'!BX52)</f>
        <v>0</v>
      </c>
      <c r="BX51" s="0" t="n">
        <f aca="false">SUM(B51:BW51)</f>
        <v>19</v>
      </c>
      <c r="BY51" s="231" t="n">
        <f aca="false">BX51/COUNT(B51:BW51)</f>
        <v>0.256756756756757</v>
      </c>
      <c r="BZ51" s="0" t="n">
        <f aca="false">COUNTIF(B51:BW51,"&gt;0")</f>
        <v>8</v>
      </c>
      <c r="CA51" s="231" t="n">
        <f aca="false">_xlfn.STDEV.P(B51:BW51)</f>
        <v>0.945270028785008</v>
      </c>
      <c r="CB51" s="232" t="n">
        <f aca="false">MEDIAN(B51:BW51)</f>
        <v>0</v>
      </c>
    </row>
    <row r="52" customFormat="false" ht="14.5" hidden="false" customHeight="false" outlineLevel="0" collapsed="false">
      <c r="A52" s="0" t="str">
        <f aca="false">'Indicator Data'!B55</f>
        <v>ECU</v>
      </c>
      <c r="B52" s="230" t="n">
        <f aca="false">IF('Indicator Date hidden'!C53="x","x",B$2-'Indicator Date hidden'!C53)</f>
        <v>0</v>
      </c>
      <c r="C52" s="230" t="n">
        <f aca="false">IF('Indicator Date hidden'!D53="x","x",C$2-'Indicator Date hidden'!D53)</f>
        <v>0</v>
      </c>
      <c r="D52" s="230" t="n">
        <f aca="false">IF('Indicator Date hidden'!E53="x","x",D$2-'Indicator Date hidden'!E53)</f>
        <v>0</v>
      </c>
      <c r="E52" s="230" t="n">
        <f aca="false">IF('Indicator Date hidden'!F53="x","x",E$2-'Indicator Date hidden'!F53)</f>
        <v>0</v>
      </c>
      <c r="F52" s="230" t="n">
        <f aca="false">IF('Indicator Date hidden'!G53="x","x",F$2-'Indicator Date hidden'!G53)</f>
        <v>0</v>
      </c>
      <c r="G52" s="230" t="n">
        <f aca="false">IF('Indicator Date hidden'!H53="x","x",G$2-'Indicator Date hidden'!H53)</f>
        <v>0</v>
      </c>
      <c r="H52" s="230" t="n">
        <f aca="false">IF('Indicator Date hidden'!I53="x","x",H$2-'Indicator Date hidden'!I53)</f>
        <v>0</v>
      </c>
      <c r="I52" s="230" t="n">
        <f aca="false">IF('Indicator Date hidden'!J53="x","x",I$2-'Indicator Date hidden'!J53)</f>
        <v>0</v>
      </c>
      <c r="J52" s="230" t="n">
        <f aca="false">IF('Indicator Date hidden'!K53="x","x",J$2-'Indicator Date hidden'!K53)</f>
        <v>0</v>
      </c>
      <c r="K52" s="230" t="n">
        <f aca="false">IF('Indicator Date hidden'!L53="x","x",K$2-'Indicator Date hidden'!L53)</f>
        <v>0</v>
      </c>
      <c r="L52" s="230" t="n">
        <f aca="false">IF('Indicator Date hidden'!M53="x","x",L$2-'Indicator Date hidden'!M53)</f>
        <v>0</v>
      </c>
      <c r="M52" s="230" t="n">
        <f aca="false">IF('Indicator Date hidden'!N53="x","x",M$2-'Indicator Date hidden'!N53)</f>
        <v>0</v>
      </c>
      <c r="N52" s="230" t="n">
        <f aca="false">IF('Indicator Date hidden'!O53="x","x",N$2-'Indicator Date hidden'!O53)</f>
        <v>0</v>
      </c>
      <c r="O52" s="230" t="n">
        <f aca="false">IF('Indicator Date hidden'!P53="x","x",O$2-'Indicator Date hidden'!P53)</f>
        <v>0</v>
      </c>
      <c r="P52" s="230" t="n">
        <f aca="false">IF('Indicator Date hidden'!Q53="x","x",P$2-'Indicator Date hidden'!Q53)</f>
        <v>0</v>
      </c>
      <c r="Q52" s="230" t="n">
        <f aca="false">IF('Indicator Date hidden'!R53="x","x",Q$2-'Indicator Date hidden'!R53)</f>
        <v>0</v>
      </c>
      <c r="R52" s="230" t="n">
        <f aca="false">IF('Indicator Date hidden'!S53="x","x",R$2-'Indicator Date hidden'!S53)</f>
        <v>0</v>
      </c>
      <c r="S52" s="230" t="n">
        <f aca="false">IF('Indicator Date hidden'!T53="x","x",S$2-'Indicator Date hidden'!T53)</f>
        <v>0</v>
      </c>
      <c r="T52" s="230" t="n">
        <f aca="false">IF('Indicator Date hidden'!U53="x","x",T$2-'Indicator Date hidden'!U53)</f>
        <v>0</v>
      </c>
      <c r="U52" s="230" t="n">
        <f aca="false">IF('Indicator Date hidden'!V53="x","x",U$2-'Indicator Date hidden'!V53)</f>
        <v>0</v>
      </c>
      <c r="V52" s="230" t="n">
        <f aca="false">IF('Indicator Date hidden'!W53="x","x",V$2-'Indicator Date hidden'!W53)</f>
        <v>0</v>
      </c>
      <c r="W52" s="230" t="n">
        <f aca="false">IF('Indicator Date hidden'!X53="x","x",W$2-'Indicator Date hidden'!X53)</f>
        <v>0</v>
      </c>
      <c r="X52" s="230" t="n">
        <f aca="false">IF('Indicator Date hidden'!Y53="x","x",X$2-'Indicator Date hidden'!Y53)</f>
        <v>0</v>
      </c>
      <c r="Y52" s="230" t="n">
        <f aca="false">IF('Indicator Date hidden'!Z53="x","x",Y$2-'Indicator Date hidden'!Z53)</f>
        <v>0</v>
      </c>
      <c r="Z52" s="230" t="n">
        <f aca="false">IF('Indicator Date hidden'!AA53="x","x",Z$2-'Indicator Date hidden'!AA53)</f>
        <v>8</v>
      </c>
      <c r="AA52" s="230" t="n">
        <f aca="false">IF('Indicator Date hidden'!AB53="x","x",AA$2-'Indicator Date hidden'!AB53)</f>
        <v>0</v>
      </c>
      <c r="AB52" s="230" t="n">
        <f aca="false">IF('Indicator Date hidden'!AC53="x","x",AB$2-'Indicator Date hidden'!AC53)</f>
        <v>0</v>
      </c>
      <c r="AC52" s="230" t="n">
        <f aca="false">IF('Indicator Date hidden'!AD53="x","x",AC$2-'Indicator Date hidden'!AD53)</f>
        <v>1</v>
      </c>
      <c r="AD52" s="230" t="n">
        <f aca="false">IF('Indicator Date hidden'!AE53="x","x",AD$2-'Indicator Date hidden'!AE53)</f>
        <v>0</v>
      </c>
      <c r="AE52" s="230" t="n">
        <f aca="false">IF('Indicator Date hidden'!AF53="x","x",AE$2-'Indicator Date hidden'!AF53)</f>
        <v>0</v>
      </c>
      <c r="AF52" s="230" t="n">
        <f aca="false">IF('Indicator Date hidden'!AG53="x","x",AF$2-'Indicator Date hidden'!AG53)</f>
        <v>0</v>
      </c>
      <c r="AG52" s="230" t="n">
        <f aca="false">IF('Indicator Date hidden'!AH53="x","x",AG$2-'Indicator Date hidden'!AH53)</f>
        <v>0</v>
      </c>
      <c r="AH52" s="230" t="n">
        <f aca="false">IF('Indicator Date hidden'!AI53="x","x",AH$2-'Indicator Date hidden'!AI53)</f>
        <v>0</v>
      </c>
      <c r="AI52" s="230" t="n">
        <f aca="false">IF('Indicator Date hidden'!AJ53="x","x",AI$2-'Indicator Date hidden'!AJ53)</f>
        <v>0</v>
      </c>
      <c r="AJ52" s="230" t="n">
        <f aca="false">IF('Indicator Date hidden'!AK53="x","x",AJ$2-'Indicator Date hidden'!AK53)</f>
        <v>0</v>
      </c>
      <c r="AK52" s="230" t="n">
        <f aca="false">IF('Indicator Date hidden'!AL53="x","x",AK$2-'Indicator Date hidden'!AL53)</f>
        <v>5</v>
      </c>
      <c r="AL52" s="230" t="n">
        <f aca="false">IF('Indicator Date hidden'!AM53="x","x",AL$2-'Indicator Date hidden'!AM53)</f>
        <v>0</v>
      </c>
      <c r="AM52" s="230" t="n">
        <f aca="false">IF('Indicator Date hidden'!AN53="x","x",AM$2-'Indicator Date hidden'!AN53)</f>
        <v>0</v>
      </c>
      <c r="AN52" s="230" t="n">
        <f aca="false">IF('Indicator Date hidden'!AO53="x","x",AN$2-'Indicator Date hidden'!AO53)</f>
        <v>0</v>
      </c>
      <c r="AO52" s="230" t="n">
        <f aca="false">IF('Indicator Date hidden'!AP53="x","x",AO$2-'Indicator Date hidden'!AP53)</f>
        <v>0</v>
      </c>
      <c r="AP52" s="230" t="n">
        <f aca="false">IF('Indicator Date hidden'!AQ53="x","x",AP$2-'Indicator Date hidden'!AQ53)</f>
        <v>0</v>
      </c>
      <c r="AQ52" s="230" t="n">
        <f aca="false">IF('Indicator Date hidden'!AR53="x","x",AQ$2-'Indicator Date hidden'!AR53)</f>
        <v>0</v>
      </c>
      <c r="AR52" s="230" t="n">
        <f aca="false">IF('Indicator Date hidden'!AS53="x","x",AR$2-'Indicator Date hidden'!AS53)</f>
        <v>1</v>
      </c>
      <c r="AS52" s="230" t="n">
        <f aca="false">IF('Indicator Date hidden'!AT53="x","x",AS$2-'Indicator Date hidden'!AT53)</f>
        <v>0</v>
      </c>
      <c r="AT52" s="230" t="n">
        <f aca="false">IF('Indicator Date hidden'!AU53="x","x",AT$2-'Indicator Date hidden'!AU53)</f>
        <v>0</v>
      </c>
      <c r="AU52" s="230" t="n">
        <f aca="false">IF('Indicator Date hidden'!AV53="x","x",AU$2-'Indicator Date hidden'!AV53)</f>
        <v>0</v>
      </c>
      <c r="AV52" s="230" t="n">
        <f aca="false">IF('Indicator Date hidden'!AW53="x","x",AV$2-'Indicator Date hidden'!AW53)</f>
        <v>0</v>
      </c>
      <c r="AW52" s="230" t="n">
        <f aca="false">IF('Indicator Date hidden'!AX53="x","x",AW$2-'Indicator Date hidden'!AX53)</f>
        <v>0</v>
      </c>
      <c r="AX52" s="230" t="n">
        <f aca="false">IF('Indicator Date hidden'!AY53="x","x",AX$2-'Indicator Date hidden'!AY53)</f>
        <v>0</v>
      </c>
      <c r="AY52" s="230" t="n">
        <f aca="false">IF('Indicator Date hidden'!AZ53="x","x",AY$2-'Indicator Date hidden'!AZ53)</f>
        <v>0</v>
      </c>
      <c r="AZ52" s="230" t="n">
        <f aca="false">IF('Indicator Date hidden'!BA53="x","x",AZ$2-'Indicator Date hidden'!BA53)</f>
        <v>0</v>
      </c>
      <c r="BA52" s="230" t="n">
        <f aca="false">IF('Indicator Date hidden'!BB53="x","x",BA$2-'Indicator Date hidden'!BB53)</f>
        <v>0</v>
      </c>
      <c r="BB52" s="230" t="n">
        <f aca="false">IF('Indicator Date hidden'!BC53="x","x",BB$2-'Indicator Date hidden'!BC53)</f>
        <v>0</v>
      </c>
      <c r="BC52" s="230" t="n">
        <f aca="false">IF('Indicator Date hidden'!BD53="x","x",BC$2-'Indicator Date hidden'!BD53)</f>
        <v>0</v>
      </c>
      <c r="BD52" s="230" t="n">
        <f aca="false">IF('Indicator Date hidden'!BE53="x","x",BD$2-'Indicator Date hidden'!BE53)</f>
        <v>0</v>
      </c>
      <c r="BE52" s="230" t="n">
        <f aca="false">IF('Indicator Date hidden'!BF53="x","x",BE$2-'Indicator Date hidden'!BF53)</f>
        <v>0</v>
      </c>
      <c r="BF52" s="230" t="n">
        <f aca="false">IF('Indicator Date hidden'!BG53="x","x",BF$2-'Indicator Date hidden'!BG53)</f>
        <v>1</v>
      </c>
      <c r="BG52" s="230" t="n">
        <f aca="false">IF('Indicator Date hidden'!BH53="x","x",BG$2-'Indicator Date hidden'!BH53)</f>
        <v>1</v>
      </c>
      <c r="BH52" s="230" t="n">
        <f aca="false">IF('Indicator Date hidden'!BI53="x","x",BH$2-'Indicator Date hidden'!BI53)</f>
        <v>0</v>
      </c>
      <c r="BI52" s="230" t="n">
        <f aca="false">IF('Indicator Date hidden'!BJ53="x","x",BI$2-'Indicator Date hidden'!BJ53)</f>
        <v>0</v>
      </c>
      <c r="BJ52" s="230" t="n">
        <f aca="false">IF('Indicator Date hidden'!BK53="x","x",BJ$2-'Indicator Date hidden'!BK53)</f>
        <v>0</v>
      </c>
      <c r="BK52" s="230" t="n">
        <f aca="false">IF('Indicator Date hidden'!BL53="x","x",BK$2-'Indicator Date hidden'!BL53)</f>
        <v>0</v>
      </c>
      <c r="BL52" s="230" t="n">
        <f aca="false">IF('Indicator Date hidden'!BM53="x","x",BL$2-'Indicator Date hidden'!BM53)</f>
        <v>0</v>
      </c>
      <c r="BM52" s="230" t="n">
        <f aca="false">IF('Indicator Date hidden'!BN53="x","x",BM$2-'Indicator Date hidden'!BN53)</f>
        <v>0</v>
      </c>
      <c r="BN52" s="230" t="n">
        <f aca="false">IF('Indicator Date hidden'!BO53="x","x",BN$2-'Indicator Date hidden'!BO53)</f>
        <v>0</v>
      </c>
      <c r="BO52" s="230" t="n">
        <f aca="false">IF('Indicator Date hidden'!BP53="x","x",BO$2-'Indicator Date hidden'!BP53)</f>
        <v>0</v>
      </c>
      <c r="BP52" s="230" t="n">
        <f aca="false">IF('Indicator Date hidden'!BQ53="x","x",BP$2-'Indicator Date hidden'!BQ53)</f>
        <v>0</v>
      </c>
      <c r="BQ52" s="230" t="n">
        <f aca="false">IF('Indicator Date hidden'!BR53="x","x",BQ$2-'Indicator Date hidden'!BR53)</f>
        <v>0</v>
      </c>
      <c r="BR52" s="230" t="n">
        <f aca="false">IF('Indicator Date hidden'!BS53="x","x",BR$2-'Indicator Date hidden'!BS53)</f>
        <v>2</v>
      </c>
      <c r="BS52" s="230" t="n">
        <f aca="false">IF('Indicator Date hidden'!BT53="x","x",BS$2-'Indicator Date hidden'!BT53)</f>
        <v>0</v>
      </c>
      <c r="BT52" s="230" t="n">
        <f aca="false">IF('Indicator Date hidden'!BU53="x","x",BT$2-'Indicator Date hidden'!BU53)</f>
        <v>0</v>
      </c>
      <c r="BU52" s="230" t="n">
        <f aca="false">IF('Indicator Date hidden'!BV53="x","x",BU$2-'Indicator Date hidden'!BV53)</f>
        <v>0</v>
      </c>
      <c r="BV52" s="230" t="n">
        <f aca="false">IF('Indicator Date hidden'!BW53="x","x",BV$2-'Indicator Date hidden'!BW53)</f>
        <v>0</v>
      </c>
      <c r="BW52" s="230" t="n">
        <f aca="false">IF('Indicator Date hidden'!BX53="x","x",BW$2-'Indicator Date hidden'!BX53)</f>
        <v>0</v>
      </c>
      <c r="BX52" s="0" t="n">
        <f aca="false">SUM(B52:BW52)</f>
        <v>19</v>
      </c>
      <c r="BY52" s="231" t="n">
        <f aca="false">BX52/COUNT(B52:BW52)</f>
        <v>0.256756756756757</v>
      </c>
      <c r="BZ52" s="0" t="n">
        <f aca="false">COUNTIF(B52:BW52,"&gt;0")</f>
        <v>7</v>
      </c>
      <c r="CA52" s="231" t="n">
        <f aca="false">_xlfn.STDEV.P(B52:BW52)</f>
        <v>1.11574494337665</v>
      </c>
      <c r="CB52" s="232" t="n">
        <f aca="false">MEDIAN(B52:BW52)</f>
        <v>0</v>
      </c>
    </row>
    <row r="53" customFormat="false" ht="14.5" hidden="false" customHeight="false" outlineLevel="0" collapsed="false">
      <c r="A53" s="0" t="str">
        <f aca="false">'Indicator Data'!B56</f>
        <v>EGY</v>
      </c>
      <c r="B53" s="230" t="n">
        <f aca="false">IF('Indicator Date hidden'!C54="x","x",B$2-'Indicator Date hidden'!C54)</f>
        <v>0</v>
      </c>
      <c r="C53" s="230" t="n">
        <f aca="false">IF('Indicator Date hidden'!D54="x","x",C$2-'Indicator Date hidden'!D54)</f>
        <v>0</v>
      </c>
      <c r="D53" s="230" t="n">
        <f aca="false">IF('Indicator Date hidden'!E54="x","x",D$2-'Indicator Date hidden'!E54)</f>
        <v>0</v>
      </c>
      <c r="E53" s="230" t="n">
        <f aca="false">IF('Indicator Date hidden'!F54="x","x",E$2-'Indicator Date hidden'!F54)</f>
        <v>0</v>
      </c>
      <c r="F53" s="230" t="n">
        <f aca="false">IF('Indicator Date hidden'!G54="x","x",F$2-'Indicator Date hidden'!G54)</f>
        <v>0</v>
      </c>
      <c r="G53" s="230" t="n">
        <f aca="false">IF('Indicator Date hidden'!H54="x","x",G$2-'Indicator Date hidden'!H54)</f>
        <v>0</v>
      </c>
      <c r="H53" s="230" t="n">
        <f aca="false">IF('Indicator Date hidden'!I54="x","x",H$2-'Indicator Date hidden'!I54)</f>
        <v>0</v>
      </c>
      <c r="I53" s="230" t="n">
        <f aca="false">IF('Indicator Date hidden'!J54="x","x",I$2-'Indicator Date hidden'!J54)</f>
        <v>0</v>
      </c>
      <c r="J53" s="230" t="n">
        <f aca="false">IF('Indicator Date hidden'!K54="x","x",J$2-'Indicator Date hidden'!K54)</f>
        <v>0</v>
      </c>
      <c r="K53" s="230" t="n">
        <f aca="false">IF('Indicator Date hidden'!L54="x","x",K$2-'Indicator Date hidden'!L54)</f>
        <v>0</v>
      </c>
      <c r="L53" s="230" t="n">
        <f aca="false">IF('Indicator Date hidden'!M54="x","x",L$2-'Indicator Date hidden'!M54)</f>
        <v>0</v>
      </c>
      <c r="M53" s="230" t="n">
        <f aca="false">IF('Indicator Date hidden'!N54="x","x",M$2-'Indicator Date hidden'!N54)</f>
        <v>0</v>
      </c>
      <c r="N53" s="230" t="n">
        <f aca="false">IF('Indicator Date hidden'!O54="x","x",N$2-'Indicator Date hidden'!O54)</f>
        <v>0</v>
      </c>
      <c r="O53" s="230" t="n">
        <f aca="false">IF('Indicator Date hidden'!P54="x","x",O$2-'Indicator Date hidden'!P54)</f>
        <v>0</v>
      </c>
      <c r="P53" s="230" t="n">
        <f aca="false">IF('Indicator Date hidden'!Q54="x","x",P$2-'Indicator Date hidden'!Q54)</f>
        <v>0</v>
      </c>
      <c r="Q53" s="230" t="n">
        <f aca="false">IF('Indicator Date hidden'!R54="x","x",Q$2-'Indicator Date hidden'!R54)</f>
        <v>0</v>
      </c>
      <c r="R53" s="230" t="n">
        <f aca="false">IF('Indicator Date hidden'!S54="x","x",R$2-'Indicator Date hidden'!S54)</f>
        <v>0</v>
      </c>
      <c r="S53" s="230" t="n">
        <f aca="false">IF('Indicator Date hidden'!T54="x","x",S$2-'Indicator Date hidden'!T54)</f>
        <v>0</v>
      </c>
      <c r="T53" s="230" t="n">
        <f aca="false">IF('Indicator Date hidden'!U54="x","x",T$2-'Indicator Date hidden'!U54)</f>
        <v>0</v>
      </c>
      <c r="U53" s="230" t="n">
        <f aca="false">IF('Indicator Date hidden'!V54="x","x",U$2-'Indicator Date hidden'!V54)</f>
        <v>0</v>
      </c>
      <c r="V53" s="230" t="n">
        <f aca="false">IF('Indicator Date hidden'!W54="x","x",V$2-'Indicator Date hidden'!W54)</f>
        <v>0</v>
      </c>
      <c r="W53" s="230" t="n">
        <f aca="false">IF('Indicator Date hidden'!X54="x","x",W$2-'Indicator Date hidden'!X54)</f>
        <v>0</v>
      </c>
      <c r="X53" s="230" t="n">
        <f aca="false">IF('Indicator Date hidden'!Y54="x","x",X$2-'Indicator Date hidden'!Y54)</f>
        <v>0</v>
      </c>
      <c r="Y53" s="230" t="n">
        <f aca="false">IF('Indicator Date hidden'!Z54="x","x",Y$2-'Indicator Date hidden'!Z54)</f>
        <v>0</v>
      </c>
      <c r="Z53" s="230" t="n">
        <f aca="false">IF('Indicator Date hidden'!AA54="x","x",Z$2-'Indicator Date hidden'!AA54)</f>
        <v>4</v>
      </c>
      <c r="AA53" s="230" t="n">
        <f aca="false">IF('Indicator Date hidden'!AB54="x","x",AA$2-'Indicator Date hidden'!AB54)</f>
        <v>0</v>
      </c>
      <c r="AB53" s="230" t="n">
        <f aca="false">IF('Indicator Date hidden'!AC54="x","x",AB$2-'Indicator Date hidden'!AC54)</f>
        <v>0</v>
      </c>
      <c r="AC53" s="230" t="n">
        <f aca="false">IF('Indicator Date hidden'!AD54="x","x",AC$2-'Indicator Date hidden'!AD54)</f>
        <v>0</v>
      </c>
      <c r="AD53" s="230" t="n">
        <f aca="false">IF('Indicator Date hidden'!AE54="x","x",AD$2-'Indicator Date hidden'!AE54)</f>
        <v>0</v>
      </c>
      <c r="AE53" s="230" t="n">
        <f aca="false">IF('Indicator Date hidden'!AF54="x","x",AE$2-'Indicator Date hidden'!AF54)</f>
        <v>0</v>
      </c>
      <c r="AF53" s="230" t="n">
        <f aca="false">IF('Indicator Date hidden'!AG54="x","x",AF$2-'Indicator Date hidden'!AG54)</f>
        <v>0</v>
      </c>
      <c r="AG53" s="230" t="n">
        <f aca="false">IF('Indicator Date hidden'!AH54="x","x",AG$2-'Indicator Date hidden'!AH54)</f>
        <v>0</v>
      </c>
      <c r="AH53" s="230" t="n">
        <f aca="false">IF('Indicator Date hidden'!AI54="x","x",AH$2-'Indicator Date hidden'!AI54)</f>
        <v>0</v>
      </c>
      <c r="AI53" s="230" t="n">
        <f aca="false">IF('Indicator Date hidden'!AJ54="x","x",AI$2-'Indicator Date hidden'!AJ54)</f>
        <v>0</v>
      </c>
      <c r="AJ53" s="230" t="n">
        <f aca="false">IF('Indicator Date hidden'!AK54="x","x",AJ$2-'Indicator Date hidden'!AK54)</f>
        <v>0</v>
      </c>
      <c r="AK53" s="230" t="n">
        <f aca="false">IF('Indicator Date hidden'!AL54="x","x",AK$2-'Indicator Date hidden'!AL54)</f>
        <v>5</v>
      </c>
      <c r="AL53" s="230" t="n">
        <f aca="false">IF('Indicator Date hidden'!AM54="x","x",AL$2-'Indicator Date hidden'!AM54)</f>
        <v>0</v>
      </c>
      <c r="AM53" s="230" t="n">
        <f aca="false">IF('Indicator Date hidden'!AN54="x","x",AM$2-'Indicator Date hidden'!AN54)</f>
        <v>0</v>
      </c>
      <c r="AN53" s="230" t="n">
        <f aca="false">IF('Indicator Date hidden'!AO54="x","x",AN$2-'Indicator Date hidden'!AO54)</f>
        <v>0</v>
      </c>
      <c r="AO53" s="230" t="n">
        <f aca="false">IF('Indicator Date hidden'!AP54="x","x",AO$2-'Indicator Date hidden'!AP54)</f>
        <v>0</v>
      </c>
      <c r="AP53" s="230" t="n">
        <f aca="false">IF('Indicator Date hidden'!AQ54="x","x",AP$2-'Indicator Date hidden'!AQ54)</f>
        <v>0</v>
      </c>
      <c r="AQ53" s="230" t="n">
        <f aca="false">IF('Indicator Date hidden'!AR54="x","x",AQ$2-'Indicator Date hidden'!AR54)</f>
        <v>0</v>
      </c>
      <c r="AR53" s="230" t="n">
        <f aca="false">IF('Indicator Date hidden'!AS54="x","x",AR$2-'Indicator Date hidden'!AS54)</f>
        <v>6</v>
      </c>
      <c r="AS53" s="230" t="n">
        <f aca="false">IF('Indicator Date hidden'!AT54="x","x",AS$2-'Indicator Date hidden'!AT54)</f>
        <v>0</v>
      </c>
      <c r="AT53" s="230" t="n">
        <f aca="false">IF('Indicator Date hidden'!AU54="x","x",AT$2-'Indicator Date hidden'!AU54)</f>
        <v>0</v>
      </c>
      <c r="AU53" s="230" t="n">
        <f aca="false">IF('Indicator Date hidden'!AV54="x","x",AU$2-'Indicator Date hidden'!AV54)</f>
        <v>0</v>
      </c>
      <c r="AV53" s="230" t="n">
        <f aca="false">IF('Indicator Date hidden'!AW54="x","x",AV$2-'Indicator Date hidden'!AW54)</f>
        <v>0</v>
      </c>
      <c r="AW53" s="230" t="n">
        <f aca="false">IF('Indicator Date hidden'!AX54="x","x",AW$2-'Indicator Date hidden'!AX54)</f>
        <v>0</v>
      </c>
      <c r="AX53" s="230" t="n">
        <f aca="false">IF('Indicator Date hidden'!AY54="x","x",AX$2-'Indicator Date hidden'!AY54)</f>
        <v>0</v>
      </c>
      <c r="AY53" s="230" t="n">
        <f aca="false">IF('Indicator Date hidden'!AZ54="x","x",AY$2-'Indicator Date hidden'!AZ54)</f>
        <v>3</v>
      </c>
      <c r="AZ53" s="230" t="n">
        <f aca="false">IF('Indicator Date hidden'!BA54="x","x",AZ$2-'Indicator Date hidden'!BA54)</f>
        <v>0</v>
      </c>
      <c r="BA53" s="230" t="n">
        <f aca="false">IF('Indicator Date hidden'!BB54="x","x",BA$2-'Indicator Date hidden'!BB54)</f>
        <v>0</v>
      </c>
      <c r="BB53" s="230" t="n">
        <f aca="false">IF('Indicator Date hidden'!BC54="x","x",BB$2-'Indicator Date hidden'!BC54)</f>
        <v>0</v>
      </c>
      <c r="BC53" s="230" t="n">
        <f aca="false">IF('Indicator Date hidden'!BD54="x","x",BC$2-'Indicator Date hidden'!BD54)</f>
        <v>0</v>
      </c>
      <c r="BD53" s="230" t="n">
        <f aca="false">IF('Indicator Date hidden'!BE54="x","x",BD$2-'Indicator Date hidden'!BE54)</f>
        <v>-1</v>
      </c>
      <c r="BE53" s="230" t="n">
        <f aca="false">IF('Indicator Date hidden'!BF54="x","x",BE$2-'Indicator Date hidden'!BF54)</f>
        <v>0</v>
      </c>
      <c r="BF53" s="230" t="n">
        <f aca="false">IF('Indicator Date hidden'!BG54="x","x",BF$2-'Indicator Date hidden'!BG54)</f>
        <v>1</v>
      </c>
      <c r="BG53" s="230" t="n">
        <f aca="false">IF('Indicator Date hidden'!BH54="x","x",BG$2-'Indicator Date hidden'!BH54)</f>
        <v>1</v>
      </c>
      <c r="BH53" s="230" t="n">
        <f aca="false">IF('Indicator Date hidden'!BI54="x","x",BH$2-'Indicator Date hidden'!BI54)</f>
        <v>0</v>
      </c>
      <c r="BI53" s="230" t="n">
        <f aca="false">IF('Indicator Date hidden'!BJ54="x","x",BI$2-'Indicator Date hidden'!BJ54)</f>
        <v>0</v>
      </c>
      <c r="BJ53" s="230" t="n">
        <f aca="false">IF('Indicator Date hidden'!BK54="x","x",BJ$2-'Indicator Date hidden'!BK54)</f>
        <v>0</v>
      </c>
      <c r="BK53" s="230" t="n">
        <f aca="false">IF('Indicator Date hidden'!BL54="x","x",BK$2-'Indicator Date hidden'!BL54)</f>
        <v>0</v>
      </c>
      <c r="BL53" s="230" t="n">
        <f aca="false">IF('Indicator Date hidden'!BM54="x","x",BL$2-'Indicator Date hidden'!BM54)</f>
        <v>3</v>
      </c>
      <c r="BM53" s="230" t="n">
        <f aca="false">IF('Indicator Date hidden'!BN54="x","x",BM$2-'Indicator Date hidden'!BN54)</f>
        <v>0</v>
      </c>
      <c r="BN53" s="230" t="n">
        <f aca="false">IF('Indicator Date hidden'!BO54="x","x",BN$2-'Indicator Date hidden'!BO54)</f>
        <v>0</v>
      </c>
      <c r="BO53" s="230" t="n">
        <f aca="false">IF('Indicator Date hidden'!BP54="x","x",BO$2-'Indicator Date hidden'!BP54)</f>
        <v>0</v>
      </c>
      <c r="BP53" s="230" t="n">
        <f aca="false">IF('Indicator Date hidden'!BQ54="x","x",BP$2-'Indicator Date hidden'!BQ54)</f>
        <v>0</v>
      </c>
      <c r="BQ53" s="230" t="n">
        <f aca="false">IF('Indicator Date hidden'!BR54="x","x",BQ$2-'Indicator Date hidden'!BR54)</f>
        <v>0</v>
      </c>
      <c r="BR53" s="230" t="n">
        <f aca="false">IF('Indicator Date hidden'!BS54="x","x",BR$2-'Indicator Date hidden'!BS54)</f>
        <v>1</v>
      </c>
      <c r="BS53" s="230" t="n">
        <f aca="false">IF('Indicator Date hidden'!BT54="x","x",BS$2-'Indicator Date hidden'!BT54)</f>
        <v>0</v>
      </c>
      <c r="BT53" s="230" t="n">
        <f aca="false">IF('Indicator Date hidden'!BU54="x","x",BT$2-'Indicator Date hidden'!BU54)</f>
        <v>0</v>
      </c>
      <c r="BU53" s="230" t="str">
        <f aca="false">IF('Indicator Date hidden'!BV54="x","x",BU$2-'Indicator Date hidden'!BV54)</f>
        <v>x</v>
      </c>
      <c r="BV53" s="230" t="n">
        <f aca="false">IF('Indicator Date hidden'!BW54="x","x",BV$2-'Indicator Date hidden'!BW54)</f>
        <v>0</v>
      </c>
      <c r="BW53" s="230" t="n">
        <f aca="false">IF('Indicator Date hidden'!BX54="x","x",BW$2-'Indicator Date hidden'!BX54)</f>
        <v>0</v>
      </c>
      <c r="BX53" s="0" t="n">
        <f aca="false">SUM(B53:BW53)</f>
        <v>23</v>
      </c>
      <c r="BY53" s="231" t="n">
        <f aca="false">BX53/COUNT(B53:BW53)</f>
        <v>0.315068493150685</v>
      </c>
      <c r="BZ53" s="0" t="n">
        <f aca="false">COUNTIF(B53:BW53,"&gt;0")</f>
        <v>8</v>
      </c>
      <c r="CA53" s="231" t="n">
        <f aca="false">_xlfn.STDEV.P(B53:BW53)</f>
        <v>1.12111383373206</v>
      </c>
      <c r="CB53" s="232" t="n">
        <f aca="false">MEDIAN(B53:BW53)</f>
        <v>0</v>
      </c>
    </row>
    <row r="54" customFormat="false" ht="14.5" hidden="false" customHeight="false" outlineLevel="0" collapsed="false">
      <c r="A54" s="0" t="str">
        <f aca="false">'Indicator Data'!B57</f>
        <v>SLV</v>
      </c>
      <c r="B54" s="230" t="n">
        <f aca="false">IF('Indicator Date hidden'!C55="x","x",B$2-'Indicator Date hidden'!C55)</f>
        <v>0</v>
      </c>
      <c r="C54" s="230" t="n">
        <f aca="false">IF('Indicator Date hidden'!D55="x","x",C$2-'Indicator Date hidden'!D55)</f>
        <v>0</v>
      </c>
      <c r="D54" s="230" t="n">
        <f aca="false">IF('Indicator Date hidden'!E55="x","x",D$2-'Indicator Date hidden'!E55)</f>
        <v>0</v>
      </c>
      <c r="E54" s="230" t="n">
        <f aca="false">IF('Indicator Date hidden'!F55="x","x",E$2-'Indicator Date hidden'!F55)</f>
        <v>0</v>
      </c>
      <c r="F54" s="230" t="n">
        <f aca="false">IF('Indicator Date hidden'!G55="x","x",F$2-'Indicator Date hidden'!G55)</f>
        <v>0</v>
      </c>
      <c r="G54" s="230" t="n">
        <f aca="false">IF('Indicator Date hidden'!H55="x","x",G$2-'Indicator Date hidden'!H55)</f>
        <v>0</v>
      </c>
      <c r="H54" s="230" t="n">
        <f aca="false">IF('Indicator Date hidden'!I55="x","x",H$2-'Indicator Date hidden'!I55)</f>
        <v>0</v>
      </c>
      <c r="I54" s="230" t="n">
        <f aca="false">IF('Indicator Date hidden'!J55="x","x",I$2-'Indicator Date hidden'!J55)</f>
        <v>0</v>
      </c>
      <c r="J54" s="230" t="n">
        <f aca="false">IF('Indicator Date hidden'!K55="x","x",J$2-'Indicator Date hidden'!K55)</f>
        <v>0</v>
      </c>
      <c r="K54" s="230" t="n">
        <f aca="false">IF('Indicator Date hidden'!L55="x","x",K$2-'Indicator Date hidden'!L55)</f>
        <v>0</v>
      </c>
      <c r="L54" s="230" t="n">
        <f aca="false">IF('Indicator Date hidden'!M55="x","x",L$2-'Indicator Date hidden'!M55)</f>
        <v>0</v>
      </c>
      <c r="M54" s="230" t="n">
        <f aca="false">IF('Indicator Date hidden'!N55="x","x",M$2-'Indicator Date hidden'!N55)</f>
        <v>0</v>
      </c>
      <c r="N54" s="230" t="n">
        <f aca="false">IF('Indicator Date hidden'!O55="x","x",N$2-'Indicator Date hidden'!O55)</f>
        <v>0</v>
      </c>
      <c r="O54" s="230" t="n">
        <f aca="false">IF('Indicator Date hidden'!P55="x","x",O$2-'Indicator Date hidden'!P55)</f>
        <v>0</v>
      </c>
      <c r="P54" s="230" t="n">
        <f aca="false">IF('Indicator Date hidden'!Q55="x","x",P$2-'Indicator Date hidden'!Q55)</f>
        <v>0</v>
      </c>
      <c r="Q54" s="230" t="n">
        <f aca="false">IF('Indicator Date hidden'!R55="x","x",Q$2-'Indicator Date hidden'!R55)</f>
        <v>0</v>
      </c>
      <c r="R54" s="230" t="n">
        <f aca="false">IF('Indicator Date hidden'!S55="x","x",R$2-'Indicator Date hidden'!S55)</f>
        <v>0</v>
      </c>
      <c r="S54" s="230" t="n">
        <f aca="false">IF('Indicator Date hidden'!T55="x","x",S$2-'Indicator Date hidden'!T55)</f>
        <v>0</v>
      </c>
      <c r="T54" s="230" t="n">
        <f aca="false">IF('Indicator Date hidden'!U55="x","x",T$2-'Indicator Date hidden'!U55)</f>
        <v>0</v>
      </c>
      <c r="U54" s="230" t="n">
        <f aca="false">IF('Indicator Date hidden'!V55="x","x",U$2-'Indicator Date hidden'!V55)</f>
        <v>0</v>
      </c>
      <c r="V54" s="230" t="n">
        <f aca="false">IF('Indicator Date hidden'!W55="x","x",V$2-'Indicator Date hidden'!W55)</f>
        <v>0</v>
      </c>
      <c r="W54" s="230" t="n">
        <f aca="false">IF('Indicator Date hidden'!X55="x","x",W$2-'Indicator Date hidden'!X55)</f>
        <v>0</v>
      </c>
      <c r="X54" s="230" t="n">
        <f aca="false">IF('Indicator Date hidden'!Y55="x","x",X$2-'Indicator Date hidden'!Y55)</f>
        <v>0</v>
      </c>
      <c r="Y54" s="230" t="n">
        <f aca="false">IF('Indicator Date hidden'!Z55="x","x",Y$2-'Indicator Date hidden'!Z55)</f>
        <v>0</v>
      </c>
      <c r="Z54" s="230" t="n">
        <f aca="false">IF('Indicator Date hidden'!AA55="x","x",Z$2-'Indicator Date hidden'!AA55)</f>
        <v>11</v>
      </c>
      <c r="AA54" s="230" t="n">
        <f aca="false">IF('Indicator Date hidden'!AB55="x","x",AA$2-'Indicator Date hidden'!AB55)</f>
        <v>0</v>
      </c>
      <c r="AB54" s="230" t="n">
        <f aca="false">IF('Indicator Date hidden'!AC55="x","x",AB$2-'Indicator Date hidden'!AC55)</f>
        <v>2</v>
      </c>
      <c r="AC54" s="230" t="n">
        <f aca="false">IF('Indicator Date hidden'!AD55="x","x",AC$2-'Indicator Date hidden'!AD55)</f>
        <v>3</v>
      </c>
      <c r="AD54" s="230" t="n">
        <f aca="false">IF('Indicator Date hidden'!AE55="x","x",AD$2-'Indicator Date hidden'!AE55)</f>
        <v>0</v>
      </c>
      <c r="AE54" s="230" t="n">
        <f aca="false">IF('Indicator Date hidden'!AF55="x","x",AE$2-'Indicator Date hidden'!AF55)</f>
        <v>0</v>
      </c>
      <c r="AF54" s="230" t="n">
        <f aca="false">IF('Indicator Date hidden'!AG55="x","x",AF$2-'Indicator Date hidden'!AG55)</f>
        <v>0</v>
      </c>
      <c r="AG54" s="230" t="n">
        <f aca="false">IF('Indicator Date hidden'!AH55="x","x",AG$2-'Indicator Date hidden'!AH55)</f>
        <v>0</v>
      </c>
      <c r="AH54" s="230" t="n">
        <f aca="false">IF('Indicator Date hidden'!AI55="x","x",AH$2-'Indicator Date hidden'!AI55)</f>
        <v>0</v>
      </c>
      <c r="AI54" s="230" t="n">
        <f aca="false">IF('Indicator Date hidden'!AJ55="x","x",AI$2-'Indicator Date hidden'!AJ55)</f>
        <v>0</v>
      </c>
      <c r="AJ54" s="230" t="n">
        <f aca="false">IF('Indicator Date hidden'!AK55="x","x",AJ$2-'Indicator Date hidden'!AK55)</f>
        <v>0</v>
      </c>
      <c r="AK54" s="230" t="n">
        <f aca="false">IF('Indicator Date hidden'!AL55="x","x",AK$2-'Indicator Date hidden'!AL55)</f>
        <v>5</v>
      </c>
      <c r="AL54" s="230" t="n">
        <f aca="false">IF('Indicator Date hidden'!AM55="x","x",AL$2-'Indicator Date hidden'!AM55)</f>
        <v>0</v>
      </c>
      <c r="AM54" s="230" t="n">
        <f aca="false">IF('Indicator Date hidden'!AN55="x","x",AM$2-'Indicator Date hidden'!AN55)</f>
        <v>0</v>
      </c>
      <c r="AN54" s="230" t="n">
        <f aca="false">IF('Indicator Date hidden'!AO55="x","x",AN$2-'Indicator Date hidden'!AO55)</f>
        <v>0</v>
      </c>
      <c r="AO54" s="230" t="n">
        <f aca="false">IF('Indicator Date hidden'!AP55="x","x",AO$2-'Indicator Date hidden'!AP55)</f>
        <v>0</v>
      </c>
      <c r="AP54" s="230" t="n">
        <f aca="false">IF('Indicator Date hidden'!AQ55="x","x",AP$2-'Indicator Date hidden'!AQ55)</f>
        <v>0</v>
      </c>
      <c r="AQ54" s="230" t="n">
        <f aca="false">IF('Indicator Date hidden'!AR55="x","x",AQ$2-'Indicator Date hidden'!AR55)</f>
        <v>0</v>
      </c>
      <c r="AR54" s="230" t="n">
        <f aca="false">IF('Indicator Date hidden'!AS55="x","x",AR$2-'Indicator Date hidden'!AS55)</f>
        <v>6</v>
      </c>
      <c r="AS54" s="230" t="n">
        <f aca="false">IF('Indicator Date hidden'!AT55="x","x",AS$2-'Indicator Date hidden'!AT55)</f>
        <v>0</v>
      </c>
      <c r="AT54" s="230" t="n">
        <f aca="false">IF('Indicator Date hidden'!AU55="x","x",AT$2-'Indicator Date hidden'!AU55)</f>
        <v>0</v>
      </c>
      <c r="AU54" s="230" t="n">
        <f aca="false">IF('Indicator Date hidden'!AV55="x","x",AU$2-'Indicator Date hidden'!AV55)</f>
        <v>0</v>
      </c>
      <c r="AV54" s="230" t="n">
        <f aca="false">IF('Indicator Date hidden'!AW55="x","x",AV$2-'Indicator Date hidden'!AW55)</f>
        <v>0</v>
      </c>
      <c r="AW54" s="230" t="n">
        <f aca="false">IF('Indicator Date hidden'!AX55="x","x",AW$2-'Indicator Date hidden'!AX55)</f>
        <v>0</v>
      </c>
      <c r="AX54" s="230" t="n">
        <f aca="false">IF('Indicator Date hidden'!AY55="x","x",AX$2-'Indicator Date hidden'!AY55)</f>
        <v>0</v>
      </c>
      <c r="AY54" s="230" t="n">
        <f aca="false">IF('Indicator Date hidden'!AZ55="x","x",AY$2-'Indicator Date hidden'!AZ55)</f>
        <v>1</v>
      </c>
      <c r="AZ54" s="230" t="n">
        <f aca="false">IF('Indicator Date hidden'!BA55="x","x",AZ$2-'Indicator Date hidden'!BA55)</f>
        <v>0</v>
      </c>
      <c r="BA54" s="230" t="n">
        <f aca="false">IF('Indicator Date hidden'!BB55="x","x",BA$2-'Indicator Date hidden'!BB55)</f>
        <v>0</v>
      </c>
      <c r="BB54" s="230" t="n">
        <f aca="false">IF('Indicator Date hidden'!BC55="x","x",BB$2-'Indicator Date hidden'!BC55)</f>
        <v>0</v>
      </c>
      <c r="BC54" s="230" t="n">
        <f aca="false">IF('Indicator Date hidden'!BD55="x","x",BC$2-'Indicator Date hidden'!BD55)</f>
        <v>0</v>
      </c>
      <c r="BD54" s="230" t="n">
        <f aca="false">IF('Indicator Date hidden'!BE55="x","x",BD$2-'Indicator Date hidden'!BE55)</f>
        <v>0</v>
      </c>
      <c r="BE54" s="230" t="n">
        <f aca="false">IF('Indicator Date hidden'!BF55="x","x",BE$2-'Indicator Date hidden'!BF55)</f>
        <v>0</v>
      </c>
      <c r="BF54" s="230" t="n">
        <f aca="false">IF('Indicator Date hidden'!BG55="x","x",BF$2-'Indicator Date hidden'!BG55)</f>
        <v>1</v>
      </c>
      <c r="BG54" s="230" t="n">
        <f aca="false">IF('Indicator Date hidden'!BH55="x","x",BG$2-'Indicator Date hidden'!BH55)</f>
        <v>1</v>
      </c>
      <c r="BH54" s="230" t="n">
        <f aca="false">IF('Indicator Date hidden'!BI55="x","x",BH$2-'Indicator Date hidden'!BI55)</f>
        <v>2</v>
      </c>
      <c r="BI54" s="230" t="n">
        <f aca="false">IF('Indicator Date hidden'!BJ55="x","x",BI$2-'Indicator Date hidden'!BJ55)</f>
        <v>0</v>
      </c>
      <c r="BJ54" s="230" t="n">
        <f aca="false">IF('Indicator Date hidden'!BK55="x","x",BJ$2-'Indicator Date hidden'!BK55)</f>
        <v>0</v>
      </c>
      <c r="BK54" s="230" t="n">
        <f aca="false">IF('Indicator Date hidden'!BL55="x","x",BK$2-'Indicator Date hidden'!BL55)</f>
        <v>0</v>
      </c>
      <c r="BL54" s="230" t="n">
        <f aca="false">IF('Indicator Date hidden'!BM55="x","x",BL$2-'Indicator Date hidden'!BM55)</f>
        <v>0</v>
      </c>
      <c r="BM54" s="230" t="n">
        <f aca="false">IF('Indicator Date hidden'!BN55="x","x",BM$2-'Indicator Date hidden'!BN55)</f>
        <v>0</v>
      </c>
      <c r="BN54" s="230" t="n">
        <f aca="false">IF('Indicator Date hidden'!BO55="x","x",BN$2-'Indicator Date hidden'!BO55)</f>
        <v>0</v>
      </c>
      <c r="BO54" s="230" t="n">
        <f aca="false">IF('Indicator Date hidden'!BP55="x","x",BO$2-'Indicator Date hidden'!BP55)</f>
        <v>0</v>
      </c>
      <c r="BP54" s="230" t="n">
        <f aca="false">IF('Indicator Date hidden'!BQ55="x","x",BP$2-'Indicator Date hidden'!BQ55)</f>
        <v>0</v>
      </c>
      <c r="BQ54" s="230" t="n">
        <f aca="false">IF('Indicator Date hidden'!BR55="x","x",BQ$2-'Indicator Date hidden'!BR55)</f>
        <v>0</v>
      </c>
      <c r="BR54" s="230" t="n">
        <f aca="false">IF('Indicator Date hidden'!BS55="x","x",BR$2-'Indicator Date hidden'!BS55)</f>
        <v>2</v>
      </c>
      <c r="BS54" s="230" t="n">
        <f aca="false">IF('Indicator Date hidden'!BT55="x","x",BS$2-'Indicator Date hidden'!BT55)</f>
        <v>0</v>
      </c>
      <c r="BT54" s="230" t="n">
        <f aca="false">IF('Indicator Date hidden'!BU55="x","x",BT$2-'Indicator Date hidden'!BU55)</f>
        <v>0</v>
      </c>
      <c r="BU54" s="230" t="n">
        <f aca="false">IF('Indicator Date hidden'!BV55="x","x",BU$2-'Indicator Date hidden'!BV55)</f>
        <v>0</v>
      </c>
      <c r="BV54" s="230" t="n">
        <f aca="false">IF('Indicator Date hidden'!BW55="x","x",BV$2-'Indicator Date hidden'!BW55)</f>
        <v>0</v>
      </c>
      <c r="BW54" s="230" t="n">
        <f aca="false">IF('Indicator Date hidden'!BX55="x","x",BW$2-'Indicator Date hidden'!BX55)</f>
        <v>0</v>
      </c>
      <c r="BX54" s="0" t="n">
        <f aca="false">SUM(B54:BW54)</f>
        <v>34</v>
      </c>
      <c r="BY54" s="231" t="n">
        <f aca="false">BX54/COUNT(B54:BW54)</f>
        <v>0.45945945945946</v>
      </c>
      <c r="BZ54" s="0" t="n">
        <f aca="false">COUNTIF(B54:BW54,"&gt;0")</f>
        <v>10</v>
      </c>
      <c r="CA54" s="231" t="n">
        <f aca="false">_xlfn.STDEV.P(B54:BW54)</f>
        <v>1.60395785134679</v>
      </c>
      <c r="CB54" s="232" t="n">
        <f aca="false">MEDIAN(B54:BW54)</f>
        <v>0</v>
      </c>
    </row>
    <row r="55" customFormat="false" ht="14.5" hidden="false" customHeight="false" outlineLevel="0" collapsed="false">
      <c r="A55" s="0" t="str">
        <f aca="false">'Indicator Data'!B58</f>
        <v>GNQ</v>
      </c>
      <c r="B55" s="230" t="n">
        <f aca="false">IF('Indicator Date hidden'!C56="x","x",B$2-'Indicator Date hidden'!C56)</f>
        <v>0</v>
      </c>
      <c r="C55" s="230" t="n">
        <f aca="false">IF('Indicator Date hidden'!D56="x","x",C$2-'Indicator Date hidden'!D56)</f>
        <v>0</v>
      </c>
      <c r="D55" s="230" t="n">
        <f aca="false">IF('Indicator Date hidden'!E56="x","x",D$2-'Indicator Date hidden'!E56)</f>
        <v>0</v>
      </c>
      <c r="E55" s="230" t="n">
        <f aca="false">IF('Indicator Date hidden'!F56="x","x",E$2-'Indicator Date hidden'!F56)</f>
        <v>0</v>
      </c>
      <c r="F55" s="230" t="n">
        <f aca="false">IF('Indicator Date hidden'!G56="x","x",F$2-'Indicator Date hidden'!G56)</f>
        <v>0</v>
      </c>
      <c r="G55" s="230" t="n">
        <f aca="false">IF('Indicator Date hidden'!H56="x","x",G$2-'Indicator Date hidden'!H56)</f>
        <v>0</v>
      </c>
      <c r="H55" s="230" t="n">
        <f aca="false">IF('Indicator Date hidden'!I56="x","x",H$2-'Indicator Date hidden'!I56)</f>
        <v>0</v>
      </c>
      <c r="I55" s="230" t="n">
        <f aca="false">IF('Indicator Date hidden'!J56="x","x",I$2-'Indicator Date hidden'!J56)</f>
        <v>0</v>
      </c>
      <c r="J55" s="230" t="n">
        <f aca="false">IF('Indicator Date hidden'!K56="x","x",J$2-'Indicator Date hidden'!K56)</f>
        <v>0</v>
      </c>
      <c r="K55" s="230" t="n">
        <f aca="false">IF('Indicator Date hidden'!L56="x","x",K$2-'Indicator Date hidden'!L56)</f>
        <v>0</v>
      </c>
      <c r="L55" s="230" t="n">
        <f aca="false">IF('Indicator Date hidden'!M56="x","x",L$2-'Indicator Date hidden'!M56)</f>
        <v>0</v>
      </c>
      <c r="M55" s="230" t="n">
        <f aca="false">IF('Indicator Date hidden'!N56="x","x",M$2-'Indicator Date hidden'!N56)</f>
        <v>0</v>
      </c>
      <c r="N55" s="230" t="n">
        <f aca="false">IF('Indicator Date hidden'!O56="x","x",N$2-'Indicator Date hidden'!O56)</f>
        <v>0</v>
      </c>
      <c r="O55" s="230" t="n">
        <f aca="false">IF('Indicator Date hidden'!P56="x","x",O$2-'Indicator Date hidden'!P56)</f>
        <v>0</v>
      </c>
      <c r="P55" s="230" t="n">
        <f aca="false">IF('Indicator Date hidden'!Q56="x","x",P$2-'Indicator Date hidden'!Q56)</f>
        <v>0</v>
      </c>
      <c r="Q55" s="230" t="n">
        <f aca="false">IF('Indicator Date hidden'!R56="x","x",Q$2-'Indicator Date hidden'!R56)</f>
        <v>0</v>
      </c>
      <c r="R55" s="230" t="n">
        <f aca="false">IF('Indicator Date hidden'!S56="x","x",R$2-'Indicator Date hidden'!S56)</f>
        <v>0</v>
      </c>
      <c r="S55" s="230" t="n">
        <f aca="false">IF('Indicator Date hidden'!T56="x","x",S$2-'Indicator Date hidden'!T56)</f>
        <v>0</v>
      </c>
      <c r="T55" s="230" t="n">
        <f aca="false">IF('Indicator Date hidden'!U56="x","x",T$2-'Indicator Date hidden'!U56)</f>
        <v>0</v>
      </c>
      <c r="U55" s="230" t="n">
        <f aca="false">IF('Indicator Date hidden'!V56="x","x",U$2-'Indicator Date hidden'!V56)</f>
        <v>0</v>
      </c>
      <c r="V55" s="230" t="n">
        <f aca="false">IF('Indicator Date hidden'!W56="x","x",V$2-'Indicator Date hidden'!W56)</f>
        <v>0</v>
      </c>
      <c r="W55" s="230" t="n">
        <f aca="false">IF('Indicator Date hidden'!X56="x","x",W$2-'Indicator Date hidden'!X56)</f>
        <v>0</v>
      </c>
      <c r="X55" s="230" t="n">
        <f aca="false">IF('Indicator Date hidden'!Y56="x","x",X$2-'Indicator Date hidden'!Y56)</f>
        <v>0</v>
      </c>
      <c r="Y55" s="230" t="n">
        <f aca="false">IF('Indicator Date hidden'!Z56="x","x",Y$2-'Indicator Date hidden'!Z56)</f>
        <v>0</v>
      </c>
      <c r="Z55" s="230" t="str">
        <f aca="false">IF('Indicator Date hidden'!AA56="x","x",Z$2-'Indicator Date hidden'!AA56)</f>
        <v>x</v>
      </c>
      <c r="AA55" s="230" t="n">
        <f aca="false">IF('Indicator Date hidden'!AB56="x","x",AA$2-'Indicator Date hidden'!AB56)</f>
        <v>3</v>
      </c>
      <c r="AB55" s="230" t="n">
        <f aca="false">IF('Indicator Date hidden'!AC56="x","x",AB$2-'Indicator Date hidden'!AC56)</f>
        <v>5</v>
      </c>
      <c r="AC55" s="230" t="n">
        <f aca="false">IF('Indicator Date hidden'!AD56="x","x",AC$2-'Indicator Date hidden'!AD56)</f>
        <v>6</v>
      </c>
      <c r="AD55" s="230" t="n">
        <f aca="false">IF('Indicator Date hidden'!AE56="x","x",AD$2-'Indicator Date hidden'!AE56)</f>
        <v>0</v>
      </c>
      <c r="AE55" s="230" t="n">
        <f aca="false">IF('Indicator Date hidden'!AF56="x","x",AE$2-'Indicator Date hidden'!AF56)</f>
        <v>0</v>
      </c>
      <c r="AF55" s="230" t="n">
        <f aca="false">IF('Indicator Date hidden'!AG56="x","x",AF$2-'Indicator Date hidden'!AG56)</f>
        <v>0</v>
      </c>
      <c r="AG55" s="230" t="n">
        <f aca="false">IF('Indicator Date hidden'!AH56="x","x",AG$2-'Indicator Date hidden'!AH56)</f>
        <v>0</v>
      </c>
      <c r="AH55" s="230" t="n">
        <f aca="false">IF('Indicator Date hidden'!AI56="x","x",AH$2-'Indicator Date hidden'!AI56)</f>
        <v>0</v>
      </c>
      <c r="AI55" s="230" t="n">
        <f aca="false">IF('Indicator Date hidden'!AJ56="x","x",AI$2-'Indicator Date hidden'!AJ56)</f>
        <v>0</v>
      </c>
      <c r="AJ55" s="230" t="n">
        <f aca="false">IF('Indicator Date hidden'!AK56="x","x",AJ$2-'Indicator Date hidden'!AK56)</f>
        <v>0</v>
      </c>
      <c r="AK55" s="230" t="str">
        <f aca="false">IF('Indicator Date hidden'!AL56="x","x",AK$2-'Indicator Date hidden'!AL56)</f>
        <v>x</v>
      </c>
      <c r="AL55" s="230" t="n">
        <f aca="false">IF('Indicator Date hidden'!AM56="x","x",AL$2-'Indicator Date hidden'!AM56)</f>
        <v>0</v>
      </c>
      <c r="AM55" s="230" t="n">
        <f aca="false">IF('Indicator Date hidden'!AN56="x","x",AM$2-'Indicator Date hidden'!AN56)</f>
        <v>0</v>
      </c>
      <c r="AN55" s="230" t="n">
        <f aca="false">IF('Indicator Date hidden'!AO56="x","x",AN$2-'Indicator Date hidden'!AO56)</f>
        <v>0</v>
      </c>
      <c r="AO55" s="230" t="n">
        <f aca="false">IF('Indicator Date hidden'!AP56="x","x",AO$2-'Indicator Date hidden'!AP56)</f>
        <v>0</v>
      </c>
      <c r="AP55" s="230" t="n">
        <f aca="false">IF('Indicator Date hidden'!AQ56="x","x",AP$2-'Indicator Date hidden'!AQ56)</f>
        <v>1</v>
      </c>
      <c r="AQ55" s="230" t="n">
        <f aca="false">IF('Indicator Date hidden'!AR56="x","x",AQ$2-'Indicator Date hidden'!AR56)</f>
        <v>0</v>
      </c>
      <c r="AR55" s="230" t="n">
        <f aca="false">IF('Indicator Date hidden'!AS56="x","x",AR$2-'Indicator Date hidden'!AS56)</f>
        <v>9</v>
      </c>
      <c r="AS55" s="230" t="n">
        <f aca="false">IF('Indicator Date hidden'!AT56="x","x",AS$2-'Indicator Date hidden'!AT56)</f>
        <v>0</v>
      </c>
      <c r="AT55" s="230" t="n">
        <f aca="false">IF('Indicator Date hidden'!AU56="x","x",AT$2-'Indicator Date hidden'!AU56)</f>
        <v>0</v>
      </c>
      <c r="AU55" s="230" t="n">
        <f aca="false">IF('Indicator Date hidden'!AV56="x","x",AU$2-'Indicator Date hidden'!AV56)</f>
        <v>1</v>
      </c>
      <c r="AV55" s="230" t="n">
        <f aca="false">IF('Indicator Date hidden'!AW56="x","x",AV$2-'Indicator Date hidden'!AW56)</f>
        <v>0</v>
      </c>
      <c r="AW55" s="230" t="n">
        <f aca="false">IF('Indicator Date hidden'!AX56="x","x",AW$2-'Indicator Date hidden'!AX56)</f>
        <v>0</v>
      </c>
      <c r="AX55" s="230" t="str">
        <f aca="false">IF('Indicator Date hidden'!AY56="x","x",AX$2-'Indicator Date hidden'!AY56)</f>
        <v>x</v>
      </c>
      <c r="AY55" s="230" t="str">
        <f aca="false">IF('Indicator Date hidden'!AZ56="x","x",AY$2-'Indicator Date hidden'!AZ56)</f>
        <v>x</v>
      </c>
      <c r="AZ55" s="230" t="n">
        <f aca="false">IF('Indicator Date hidden'!BA56="x","x",AZ$2-'Indicator Date hidden'!BA56)</f>
        <v>0</v>
      </c>
      <c r="BA55" s="230" t="n">
        <f aca="false">IF('Indicator Date hidden'!BB56="x","x",BA$2-'Indicator Date hidden'!BB56)</f>
        <v>0</v>
      </c>
      <c r="BB55" s="230" t="n">
        <f aca="false">IF('Indicator Date hidden'!BC56="x","x",BB$2-'Indicator Date hidden'!BC56)</f>
        <v>0</v>
      </c>
      <c r="BC55" s="230" t="n">
        <f aca="false">IF('Indicator Date hidden'!BD56="x","x",BC$2-'Indicator Date hidden'!BD56)</f>
        <v>0</v>
      </c>
      <c r="BD55" s="230" t="n">
        <f aca="false">IF('Indicator Date hidden'!BE56="x","x",BD$2-'Indicator Date hidden'!BE56)</f>
        <v>0</v>
      </c>
      <c r="BE55" s="230" t="n">
        <f aca="false">IF('Indicator Date hidden'!BF56="x","x",BE$2-'Indicator Date hidden'!BF56)</f>
        <v>0</v>
      </c>
      <c r="BF55" s="230" t="n">
        <f aca="false">IF('Indicator Date hidden'!BG56="x","x",BF$2-'Indicator Date hidden'!BG56)</f>
        <v>1</v>
      </c>
      <c r="BG55" s="230" t="n">
        <f aca="false">IF('Indicator Date hidden'!BH56="x","x",BG$2-'Indicator Date hidden'!BH56)</f>
        <v>1</v>
      </c>
      <c r="BH55" s="230" t="str">
        <f aca="false">IF('Indicator Date hidden'!BI56="x","x",BH$2-'Indicator Date hidden'!BI56)</f>
        <v>x</v>
      </c>
      <c r="BI55" s="230" t="n">
        <f aca="false">IF('Indicator Date hidden'!BJ56="x","x",BI$2-'Indicator Date hidden'!BJ56)</f>
        <v>0</v>
      </c>
      <c r="BJ55" s="230" t="n">
        <f aca="false">IF('Indicator Date hidden'!BK56="x","x",BJ$2-'Indicator Date hidden'!BK56)</f>
        <v>0</v>
      </c>
      <c r="BK55" s="230" t="n">
        <f aca="false">IF('Indicator Date hidden'!BL56="x","x",BK$2-'Indicator Date hidden'!BL56)</f>
        <v>0</v>
      </c>
      <c r="BL55" s="230" t="n">
        <f aca="false">IF('Indicator Date hidden'!BM56="x","x",BL$2-'Indicator Date hidden'!BM56)</f>
        <v>10</v>
      </c>
      <c r="BM55" s="230" t="n">
        <f aca="false">IF('Indicator Date hidden'!BN56="x","x",BM$2-'Indicator Date hidden'!BN56)</f>
        <v>3</v>
      </c>
      <c r="BN55" s="230" t="n">
        <f aca="false">IF('Indicator Date hidden'!BO56="x","x",BN$2-'Indicator Date hidden'!BO56)</f>
        <v>0</v>
      </c>
      <c r="BO55" s="230" t="n">
        <f aca="false">IF('Indicator Date hidden'!BP56="x","x",BO$2-'Indicator Date hidden'!BP56)</f>
        <v>0</v>
      </c>
      <c r="BP55" s="230" t="n">
        <f aca="false">IF('Indicator Date hidden'!BQ56="x","x",BP$2-'Indicator Date hidden'!BQ56)</f>
        <v>3</v>
      </c>
      <c r="BQ55" s="230" t="n">
        <f aca="false">IF('Indicator Date hidden'!BR56="x","x",BQ$2-'Indicator Date hidden'!BR56)</f>
        <v>3</v>
      </c>
      <c r="BR55" s="230" t="n">
        <f aca="false">IF('Indicator Date hidden'!BS56="x","x",BR$2-'Indicator Date hidden'!BS56)</f>
        <v>1</v>
      </c>
      <c r="BS55" s="230" t="n">
        <f aca="false">IF('Indicator Date hidden'!BT56="x","x",BS$2-'Indicator Date hidden'!BT56)</f>
        <v>0</v>
      </c>
      <c r="BT55" s="230" t="str">
        <f aca="false">IF('Indicator Date hidden'!BU56="x","x",BT$2-'Indicator Date hidden'!BU56)</f>
        <v>x</v>
      </c>
      <c r="BU55" s="230" t="str">
        <f aca="false">IF('Indicator Date hidden'!BV56="x","x",BU$2-'Indicator Date hidden'!BV56)</f>
        <v>x</v>
      </c>
      <c r="BV55" s="230" t="n">
        <f aca="false">IF('Indicator Date hidden'!BW56="x","x",BV$2-'Indicator Date hidden'!BW56)</f>
        <v>0</v>
      </c>
      <c r="BW55" s="230" t="n">
        <f aca="false">IF('Indicator Date hidden'!BX56="x","x",BW$2-'Indicator Date hidden'!BX56)</f>
        <v>0</v>
      </c>
      <c r="BX55" s="0" t="n">
        <f aca="false">SUM(B55:BW55)</f>
        <v>47</v>
      </c>
      <c r="BY55" s="231" t="n">
        <f aca="false">BX55/COUNT(B55:BW55)</f>
        <v>0.701492537313433</v>
      </c>
      <c r="BZ55" s="0" t="n">
        <f aca="false">COUNTIF(B55:BW55,"&gt;0")</f>
        <v>13</v>
      </c>
      <c r="CA55" s="231" t="n">
        <f aca="false">_xlfn.STDEV.P(B55:BW55)</f>
        <v>1.93178384326728</v>
      </c>
      <c r="CB55" s="232" t="n">
        <f aca="false">MEDIAN(B55:BW55)</f>
        <v>0</v>
      </c>
    </row>
    <row r="56" customFormat="false" ht="14.5" hidden="false" customHeight="false" outlineLevel="0" collapsed="false">
      <c r="A56" s="0" t="str">
        <f aca="false">'Indicator Data'!B59</f>
        <v>ERI</v>
      </c>
      <c r="B56" s="230" t="n">
        <f aca="false">IF('Indicator Date hidden'!C57="x","x",B$2-'Indicator Date hidden'!C57)</f>
        <v>0</v>
      </c>
      <c r="C56" s="230" t="n">
        <f aca="false">IF('Indicator Date hidden'!D57="x","x",C$2-'Indicator Date hidden'!D57)</f>
        <v>0</v>
      </c>
      <c r="D56" s="230" t="n">
        <f aca="false">IF('Indicator Date hidden'!E57="x","x",D$2-'Indicator Date hidden'!E57)</f>
        <v>0</v>
      </c>
      <c r="E56" s="230" t="n">
        <f aca="false">IF('Indicator Date hidden'!F57="x","x",E$2-'Indicator Date hidden'!F57)</f>
        <v>0</v>
      </c>
      <c r="F56" s="230" t="n">
        <f aca="false">IF('Indicator Date hidden'!G57="x","x",F$2-'Indicator Date hidden'!G57)</f>
        <v>0</v>
      </c>
      <c r="G56" s="230" t="n">
        <f aca="false">IF('Indicator Date hidden'!H57="x","x",G$2-'Indicator Date hidden'!H57)</f>
        <v>0</v>
      </c>
      <c r="H56" s="230" t="n">
        <f aca="false">IF('Indicator Date hidden'!I57="x","x",H$2-'Indicator Date hidden'!I57)</f>
        <v>0</v>
      </c>
      <c r="I56" s="230" t="n">
        <f aca="false">IF('Indicator Date hidden'!J57="x","x",I$2-'Indicator Date hidden'!J57)</f>
        <v>0</v>
      </c>
      <c r="J56" s="230" t="n">
        <f aca="false">IF('Indicator Date hidden'!K57="x","x",J$2-'Indicator Date hidden'!K57)</f>
        <v>0</v>
      </c>
      <c r="K56" s="230" t="n">
        <f aca="false">IF('Indicator Date hidden'!L57="x","x",K$2-'Indicator Date hidden'!L57)</f>
        <v>0</v>
      </c>
      <c r="L56" s="230" t="n">
        <f aca="false">IF('Indicator Date hidden'!M57="x","x",L$2-'Indicator Date hidden'!M57)</f>
        <v>0</v>
      </c>
      <c r="M56" s="230" t="n">
        <f aca="false">IF('Indicator Date hidden'!N57="x","x",M$2-'Indicator Date hidden'!N57)</f>
        <v>0</v>
      </c>
      <c r="N56" s="230" t="n">
        <f aca="false">IF('Indicator Date hidden'!O57="x","x",N$2-'Indicator Date hidden'!O57)</f>
        <v>0</v>
      </c>
      <c r="O56" s="230" t="n">
        <f aca="false">IF('Indicator Date hidden'!P57="x","x",O$2-'Indicator Date hidden'!P57)</f>
        <v>0</v>
      </c>
      <c r="P56" s="230" t="n">
        <f aca="false">IF('Indicator Date hidden'!Q57="x","x",P$2-'Indicator Date hidden'!Q57)</f>
        <v>0</v>
      </c>
      <c r="Q56" s="230" t="n">
        <f aca="false">IF('Indicator Date hidden'!R57="x","x",Q$2-'Indicator Date hidden'!R57)</f>
        <v>0</v>
      </c>
      <c r="R56" s="230" t="n">
        <f aca="false">IF('Indicator Date hidden'!S57="x","x",R$2-'Indicator Date hidden'!S57)</f>
        <v>0</v>
      </c>
      <c r="S56" s="230" t="n">
        <f aca="false">IF('Indicator Date hidden'!T57="x","x",S$2-'Indicator Date hidden'!T57)</f>
        <v>0</v>
      </c>
      <c r="T56" s="230" t="n">
        <f aca="false">IF('Indicator Date hidden'!U57="x","x",T$2-'Indicator Date hidden'!U57)</f>
        <v>0</v>
      </c>
      <c r="U56" s="230" t="n">
        <f aca="false">IF('Indicator Date hidden'!V57="x","x",U$2-'Indicator Date hidden'!V57)</f>
        <v>0</v>
      </c>
      <c r="V56" s="230" t="n">
        <f aca="false">IF('Indicator Date hidden'!W57="x","x",V$2-'Indicator Date hidden'!W57)</f>
        <v>0</v>
      </c>
      <c r="W56" s="230" t="n">
        <f aca="false">IF('Indicator Date hidden'!X57="x","x",W$2-'Indicator Date hidden'!X57)</f>
        <v>0</v>
      </c>
      <c r="X56" s="230" t="n">
        <f aca="false">IF('Indicator Date hidden'!Y57="x","x",X$2-'Indicator Date hidden'!Y57)</f>
        <v>9</v>
      </c>
      <c r="Y56" s="230" t="n">
        <f aca="false">IF('Indicator Date hidden'!Z57="x","x",Y$2-'Indicator Date hidden'!Z57)</f>
        <v>9</v>
      </c>
      <c r="Z56" s="230" t="str">
        <f aca="false">IF('Indicator Date hidden'!AA57="x","x",Z$2-'Indicator Date hidden'!AA57)</f>
        <v>x</v>
      </c>
      <c r="AA56" s="230" t="n">
        <f aca="false">IF('Indicator Date hidden'!AB57="x","x",AA$2-'Indicator Date hidden'!AB57)</f>
        <v>4</v>
      </c>
      <c r="AB56" s="230" t="str">
        <f aca="false">IF('Indicator Date hidden'!AC57="x","x",AB$2-'Indicator Date hidden'!AC57)</f>
        <v>x</v>
      </c>
      <c r="AC56" s="230" t="n">
        <f aca="false">IF('Indicator Date hidden'!AD57="x","x",AC$2-'Indicator Date hidden'!AD57)</f>
        <v>0</v>
      </c>
      <c r="AD56" s="230" t="n">
        <f aca="false">IF('Indicator Date hidden'!AE57="x","x",AD$2-'Indicator Date hidden'!AE57)</f>
        <v>0</v>
      </c>
      <c r="AE56" s="230" t="str">
        <f aca="false">IF('Indicator Date hidden'!AF57="x","x",AE$2-'Indicator Date hidden'!AF57)</f>
        <v>x</v>
      </c>
      <c r="AF56" s="230" t="n">
        <f aca="false">IF('Indicator Date hidden'!AG57="x","x",AF$2-'Indicator Date hidden'!AG57)</f>
        <v>0</v>
      </c>
      <c r="AG56" s="230" t="n">
        <f aca="false">IF('Indicator Date hidden'!AH57="x","x",AG$2-'Indicator Date hidden'!AH57)</f>
        <v>0</v>
      </c>
      <c r="AH56" s="230" t="n">
        <f aca="false">IF('Indicator Date hidden'!AI57="x","x",AH$2-'Indicator Date hidden'!AI57)</f>
        <v>0</v>
      </c>
      <c r="AI56" s="230" t="n">
        <f aca="false">IF('Indicator Date hidden'!AJ57="x","x",AI$2-'Indicator Date hidden'!AJ57)</f>
        <v>0</v>
      </c>
      <c r="AJ56" s="230" t="n">
        <f aca="false">IF('Indicator Date hidden'!AK57="x","x",AJ$2-'Indicator Date hidden'!AK57)</f>
        <v>0</v>
      </c>
      <c r="AK56" s="230" t="str">
        <f aca="false">IF('Indicator Date hidden'!AL57="x","x",AK$2-'Indicator Date hidden'!AL57)</f>
        <v>x</v>
      </c>
      <c r="AL56" s="230" t="n">
        <f aca="false">IF('Indicator Date hidden'!AM57="x","x",AL$2-'Indicator Date hidden'!AM57)</f>
        <v>0</v>
      </c>
      <c r="AM56" s="230" t="n">
        <f aca="false">IF('Indicator Date hidden'!AN57="x","x",AM$2-'Indicator Date hidden'!AN57)</f>
        <v>0</v>
      </c>
      <c r="AN56" s="230" t="n">
        <f aca="false">IF('Indicator Date hidden'!AO57="x","x",AN$2-'Indicator Date hidden'!AO57)</f>
        <v>0</v>
      </c>
      <c r="AO56" s="230" t="n">
        <f aca="false">IF('Indicator Date hidden'!AP57="x","x",AO$2-'Indicator Date hidden'!AP57)</f>
        <v>0</v>
      </c>
      <c r="AP56" s="230" t="n">
        <f aca="false">IF('Indicator Date hidden'!AQ57="x","x",AP$2-'Indicator Date hidden'!AQ57)</f>
        <v>9</v>
      </c>
      <c r="AQ56" s="230" t="n">
        <f aca="false">IF('Indicator Date hidden'!AR57="x","x",AQ$2-'Indicator Date hidden'!AR57)</f>
        <v>0</v>
      </c>
      <c r="AR56" s="230" t="n">
        <f aca="false">IF('Indicator Date hidden'!AS57="x","x",AR$2-'Indicator Date hidden'!AS57)</f>
        <v>10</v>
      </c>
      <c r="AS56" s="230" t="n">
        <f aca="false">IF('Indicator Date hidden'!AT57="x","x",AS$2-'Indicator Date hidden'!AT57)</f>
        <v>0</v>
      </c>
      <c r="AT56" s="230" t="n">
        <f aca="false">IF('Indicator Date hidden'!AU57="x","x",AT$2-'Indicator Date hidden'!AU57)</f>
        <v>0</v>
      </c>
      <c r="AU56" s="230" t="n">
        <f aca="false">IF('Indicator Date hidden'!AV57="x","x",AU$2-'Indicator Date hidden'!AV57)</f>
        <v>0</v>
      </c>
      <c r="AV56" s="230" t="n">
        <f aca="false">IF('Indicator Date hidden'!AW57="x","x",AV$2-'Indicator Date hidden'!AW57)</f>
        <v>0</v>
      </c>
      <c r="AW56" s="230" t="n">
        <f aca="false">IF('Indicator Date hidden'!AX57="x","x",AW$2-'Indicator Date hidden'!AX57)</f>
        <v>0</v>
      </c>
      <c r="AX56" s="230" t="str">
        <f aca="false">IF('Indicator Date hidden'!AY57="x","x",AX$2-'Indicator Date hidden'!AY57)</f>
        <v>x</v>
      </c>
      <c r="AY56" s="230" t="str">
        <f aca="false">IF('Indicator Date hidden'!AZ57="x","x",AY$2-'Indicator Date hidden'!AZ57)</f>
        <v>x</v>
      </c>
      <c r="AZ56" s="230" t="n">
        <f aca="false">IF('Indicator Date hidden'!BA57="x","x",AZ$2-'Indicator Date hidden'!BA57)</f>
        <v>0</v>
      </c>
      <c r="BA56" s="230" t="n">
        <f aca="false">IF('Indicator Date hidden'!BB57="x","x",BA$2-'Indicator Date hidden'!BB57)</f>
        <v>0</v>
      </c>
      <c r="BB56" s="230" t="n">
        <f aca="false">IF('Indicator Date hidden'!BC57="x","x",BB$2-'Indicator Date hidden'!BC57)</f>
        <v>0</v>
      </c>
      <c r="BC56" s="230" t="n">
        <f aca="false">IF('Indicator Date hidden'!BD57="x","x",BC$2-'Indicator Date hidden'!BD57)</f>
        <v>0</v>
      </c>
      <c r="BD56" s="230" t="n">
        <f aca="false">IF('Indicator Date hidden'!BE57="x","x",BD$2-'Indicator Date hidden'!BE57)</f>
        <v>0</v>
      </c>
      <c r="BE56" s="230" t="n">
        <f aca="false">IF('Indicator Date hidden'!BF57="x","x",BE$2-'Indicator Date hidden'!BF57)</f>
        <v>0</v>
      </c>
      <c r="BF56" s="230" t="n">
        <f aca="false">IF('Indicator Date hidden'!BG57="x","x",BF$2-'Indicator Date hidden'!BG57)</f>
        <v>1</v>
      </c>
      <c r="BG56" s="230" t="n">
        <f aca="false">IF('Indicator Date hidden'!BH57="x","x",BG$2-'Indicator Date hidden'!BH57)</f>
        <v>1</v>
      </c>
      <c r="BH56" s="230" t="str">
        <f aca="false">IF('Indicator Date hidden'!BI57="x","x",BH$2-'Indicator Date hidden'!BI57)</f>
        <v>x</v>
      </c>
      <c r="BI56" s="230" t="n">
        <f aca="false">IF('Indicator Date hidden'!BJ57="x","x",BI$2-'Indicator Date hidden'!BJ57)</f>
        <v>0</v>
      </c>
      <c r="BJ56" s="230" t="n">
        <f aca="false">IF('Indicator Date hidden'!BK57="x","x",BJ$2-'Indicator Date hidden'!BK57)</f>
        <v>0</v>
      </c>
      <c r="BK56" s="230" t="n">
        <f aca="false">IF('Indicator Date hidden'!BL57="x","x",BK$2-'Indicator Date hidden'!BL57)</f>
        <v>0</v>
      </c>
      <c r="BL56" s="230" t="n">
        <f aca="false">IF('Indicator Date hidden'!BM57="x","x",BL$2-'Indicator Date hidden'!BM57)</f>
        <v>2</v>
      </c>
      <c r="BM56" s="230" t="n">
        <f aca="false">IF('Indicator Date hidden'!BN57="x","x",BM$2-'Indicator Date hidden'!BN57)</f>
        <v>3</v>
      </c>
      <c r="BN56" s="230" t="n">
        <f aca="false">IF('Indicator Date hidden'!BO57="x","x",BN$2-'Indicator Date hidden'!BO57)</f>
        <v>0</v>
      </c>
      <c r="BO56" s="230" t="n">
        <f aca="false">IF('Indicator Date hidden'!BP57="x","x",BO$2-'Indicator Date hidden'!BP57)</f>
        <v>0</v>
      </c>
      <c r="BP56" s="230" t="n">
        <f aca="false">IF('Indicator Date hidden'!BQ57="x","x",BP$2-'Indicator Date hidden'!BQ57)</f>
        <v>4</v>
      </c>
      <c r="BQ56" s="230" t="n">
        <f aca="false">IF('Indicator Date hidden'!BR57="x","x",BQ$2-'Indicator Date hidden'!BR57)</f>
        <v>4</v>
      </c>
      <c r="BR56" s="230" t="n">
        <f aca="false">IF('Indicator Date hidden'!BS57="x","x",BR$2-'Indicator Date hidden'!BS57)</f>
        <v>14</v>
      </c>
      <c r="BS56" s="230" t="n">
        <f aca="false">IF('Indicator Date hidden'!BT57="x","x",BS$2-'Indicator Date hidden'!BT57)</f>
        <v>0</v>
      </c>
      <c r="BT56" s="230" t="n">
        <f aca="false">IF('Indicator Date hidden'!BU57="x","x",BT$2-'Indicator Date hidden'!BU57)</f>
        <v>0</v>
      </c>
      <c r="BU56" s="230" t="n">
        <f aca="false">IF('Indicator Date hidden'!BV57="x","x",BU$2-'Indicator Date hidden'!BV57)</f>
        <v>0</v>
      </c>
      <c r="BV56" s="230" t="n">
        <f aca="false">IF('Indicator Date hidden'!BW57="x","x",BV$2-'Indicator Date hidden'!BW57)</f>
        <v>0</v>
      </c>
      <c r="BW56" s="230" t="n">
        <f aca="false">IF('Indicator Date hidden'!BX57="x","x",BW$2-'Indicator Date hidden'!BX57)</f>
        <v>0</v>
      </c>
      <c r="BX56" s="0" t="n">
        <f aca="false">SUM(B56:BW56)</f>
        <v>70</v>
      </c>
      <c r="BY56" s="231" t="n">
        <f aca="false">BX56/COUNT(B56:BW56)</f>
        <v>1.04477611940299</v>
      </c>
      <c r="BZ56" s="0" t="n">
        <f aca="false">COUNTIF(B56:BW56,"&gt;0")</f>
        <v>12</v>
      </c>
      <c r="CA56" s="231" t="n">
        <f aca="false">_xlfn.STDEV.P(B56:BW56)</f>
        <v>2.80954044056869</v>
      </c>
      <c r="CB56" s="232" t="n">
        <f aca="false">MEDIAN(B56:BW56)</f>
        <v>0</v>
      </c>
    </row>
    <row r="57" customFormat="false" ht="14.5" hidden="false" customHeight="false" outlineLevel="0" collapsed="false">
      <c r="A57" s="0" t="str">
        <f aca="false">'Indicator Data'!B60</f>
        <v>EST</v>
      </c>
      <c r="B57" s="230" t="n">
        <f aca="false">IF('Indicator Date hidden'!C58="x","x",B$2-'Indicator Date hidden'!C58)</f>
        <v>0</v>
      </c>
      <c r="C57" s="230" t="n">
        <f aca="false">IF('Indicator Date hidden'!D58="x","x",C$2-'Indicator Date hidden'!D58)</f>
        <v>0</v>
      </c>
      <c r="D57" s="230" t="n">
        <f aca="false">IF('Indicator Date hidden'!E58="x","x",D$2-'Indicator Date hidden'!E58)</f>
        <v>0</v>
      </c>
      <c r="E57" s="230" t="n">
        <f aca="false">IF('Indicator Date hidden'!F58="x","x",E$2-'Indicator Date hidden'!F58)</f>
        <v>0</v>
      </c>
      <c r="F57" s="230" t="n">
        <f aca="false">IF('Indicator Date hidden'!G58="x","x",F$2-'Indicator Date hidden'!G58)</f>
        <v>0</v>
      </c>
      <c r="G57" s="230" t="n">
        <f aca="false">IF('Indicator Date hidden'!H58="x","x",G$2-'Indicator Date hidden'!H58)</f>
        <v>0</v>
      </c>
      <c r="H57" s="230" t="n">
        <f aca="false">IF('Indicator Date hidden'!I58="x","x",H$2-'Indicator Date hidden'!I58)</f>
        <v>0</v>
      </c>
      <c r="I57" s="230" t="n">
        <f aca="false">IF('Indicator Date hidden'!J58="x","x",I$2-'Indicator Date hidden'!J58)</f>
        <v>0</v>
      </c>
      <c r="J57" s="230" t="n">
        <f aca="false">IF('Indicator Date hidden'!K58="x","x",J$2-'Indicator Date hidden'!K58)</f>
        <v>0</v>
      </c>
      <c r="K57" s="230" t="n">
        <f aca="false">IF('Indicator Date hidden'!L58="x","x",K$2-'Indicator Date hidden'!L58)</f>
        <v>0</v>
      </c>
      <c r="L57" s="230" t="n">
        <f aca="false">IF('Indicator Date hidden'!M58="x","x",L$2-'Indicator Date hidden'!M58)</f>
        <v>0</v>
      </c>
      <c r="M57" s="230" t="n">
        <f aca="false">IF('Indicator Date hidden'!N58="x","x",M$2-'Indicator Date hidden'!N58)</f>
        <v>0</v>
      </c>
      <c r="N57" s="230" t="n">
        <f aca="false">IF('Indicator Date hidden'!O58="x","x",N$2-'Indicator Date hidden'!O58)</f>
        <v>0</v>
      </c>
      <c r="O57" s="230" t="n">
        <f aca="false">IF('Indicator Date hidden'!P58="x","x",O$2-'Indicator Date hidden'!P58)</f>
        <v>0</v>
      </c>
      <c r="P57" s="230" t="n">
        <f aca="false">IF('Indicator Date hidden'!Q58="x","x",P$2-'Indicator Date hidden'!Q58)</f>
        <v>0</v>
      </c>
      <c r="Q57" s="230" t="n">
        <f aca="false">IF('Indicator Date hidden'!R58="x","x",Q$2-'Indicator Date hidden'!R58)</f>
        <v>0</v>
      </c>
      <c r="R57" s="230" t="n">
        <f aca="false">IF('Indicator Date hidden'!S58="x","x",R$2-'Indicator Date hidden'!S58)</f>
        <v>0</v>
      </c>
      <c r="S57" s="230" t="n">
        <f aca="false">IF('Indicator Date hidden'!T58="x","x",S$2-'Indicator Date hidden'!T58)</f>
        <v>0</v>
      </c>
      <c r="T57" s="230" t="n">
        <f aca="false">IF('Indicator Date hidden'!U58="x","x",T$2-'Indicator Date hidden'!U58)</f>
        <v>0</v>
      </c>
      <c r="U57" s="230" t="n">
        <f aca="false">IF('Indicator Date hidden'!V58="x","x",U$2-'Indicator Date hidden'!V58)</f>
        <v>0</v>
      </c>
      <c r="V57" s="230" t="n">
        <f aca="false">IF('Indicator Date hidden'!W58="x","x",V$2-'Indicator Date hidden'!W58)</f>
        <v>0</v>
      </c>
      <c r="W57" s="230" t="n">
        <f aca="false">IF('Indicator Date hidden'!X58="x","x",W$2-'Indicator Date hidden'!X58)</f>
        <v>0</v>
      </c>
      <c r="X57" s="230" t="n">
        <f aca="false">IF('Indicator Date hidden'!Y58="x","x",X$2-'Indicator Date hidden'!Y58)</f>
        <v>0</v>
      </c>
      <c r="Y57" s="230" t="n">
        <f aca="false">IF('Indicator Date hidden'!Z58="x","x",Y$2-'Indicator Date hidden'!Z58)</f>
        <v>0</v>
      </c>
      <c r="Z57" s="230" t="n">
        <f aca="false">IF('Indicator Date hidden'!AA58="x","x",Z$2-'Indicator Date hidden'!AA58)</f>
        <v>7</v>
      </c>
      <c r="AA57" s="230" t="n">
        <f aca="false">IF('Indicator Date hidden'!AB58="x","x",AA$2-'Indicator Date hidden'!AB58)</f>
        <v>0</v>
      </c>
      <c r="AB57" s="230" t="str">
        <f aca="false">IF('Indicator Date hidden'!AC58="x","x",AB$2-'Indicator Date hidden'!AC58)</f>
        <v>x</v>
      </c>
      <c r="AC57" s="230" t="n">
        <f aca="false">IF('Indicator Date hidden'!AD58="x","x",AC$2-'Indicator Date hidden'!AD58)</f>
        <v>0</v>
      </c>
      <c r="AD57" s="230" t="n">
        <f aca="false">IF('Indicator Date hidden'!AE58="x","x",AD$2-'Indicator Date hidden'!AE58)</f>
        <v>0</v>
      </c>
      <c r="AE57" s="230" t="str">
        <f aca="false">IF('Indicator Date hidden'!AF58="x","x",AE$2-'Indicator Date hidden'!AF58)</f>
        <v>x</v>
      </c>
      <c r="AF57" s="230" t="n">
        <f aca="false">IF('Indicator Date hidden'!AG58="x","x",AF$2-'Indicator Date hidden'!AG58)</f>
        <v>0</v>
      </c>
      <c r="AG57" s="230" t="n">
        <f aca="false">IF('Indicator Date hidden'!AH58="x","x",AG$2-'Indicator Date hidden'!AH58)</f>
        <v>0</v>
      </c>
      <c r="AH57" s="230" t="n">
        <f aca="false">IF('Indicator Date hidden'!AI58="x","x",AH$2-'Indicator Date hidden'!AI58)</f>
        <v>0</v>
      </c>
      <c r="AI57" s="230" t="n">
        <f aca="false">IF('Indicator Date hidden'!AJ58="x","x",AI$2-'Indicator Date hidden'!AJ58)</f>
        <v>0</v>
      </c>
      <c r="AJ57" s="230" t="n">
        <f aca="false">IF('Indicator Date hidden'!AK58="x","x",AJ$2-'Indicator Date hidden'!AK58)</f>
        <v>0</v>
      </c>
      <c r="AK57" s="230" t="str">
        <f aca="false">IF('Indicator Date hidden'!AL58="x","x",AK$2-'Indicator Date hidden'!AL58)</f>
        <v>x</v>
      </c>
      <c r="AL57" s="230" t="n">
        <f aca="false">IF('Indicator Date hidden'!AM58="x","x",AL$2-'Indicator Date hidden'!AM58)</f>
        <v>0</v>
      </c>
      <c r="AM57" s="230" t="str">
        <f aca="false">IF('Indicator Date hidden'!AN58="x","x",AM$2-'Indicator Date hidden'!AN58)</f>
        <v>x</v>
      </c>
      <c r="AN57" s="230" t="str">
        <f aca="false">IF('Indicator Date hidden'!AO58="x","x",AN$2-'Indicator Date hidden'!AO58)</f>
        <v>x</v>
      </c>
      <c r="AO57" s="230" t="str">
        <f aca="false">IF('Indicator Date hidden'!AP58="x","x",AO$2-'Indicator Date hidden'!AP58)</f>
        <v>x</v>
      </c>
      <c r="AP57" s="230" t="n">
        <f aca="false">IF('Indicator Date hidden'!AQ58="x","x",AP$2-'Indicator Date hidden'!AQ58)</f>
        <v>0</v>
      </c>
      <c r="AQ57" s="230" t="n">
        <f aca="false">IF('Indicator Date hidden'!AR58="x","x",AQ$2-'Indicator Date hidden'!AR58)</f>
        <v>0</v>
      </c>
      <c r="AR57" s="230" t="n">
        <f aca="false">IF('Indicator Date hidden'!AS58="x","x",AR$2-'Indicator Date hidden'!AS58)</f>
        <v>6</v>
      </c>
      <c r="AS57" s="230" t="n">
        <f aca="false">IF('Indicator Date hidden'!AT58="x","x",AS$2-'Indicator Date hidden'!AT58)</f>
        <v>0</v>
      </c>
      <c r="AT57" s="230" t="n">
        <f aca="false">IF('Indicator Date hidden'!AU58="x","x",AT$2-'Indicator Date hidden'!AU58)</f>
        <v>0</v>
      </c>
      <c r="AU57" s="230" t="n">
        <f aca="false">IF('Indicator Date hidden'!AV58="x","x",AU$2-'Indicator Date hidden'!AV58)</f>
        <v>0</v>
      </c>
      <c r="AV57" s="230" t="str">
        <f aca="false">IF('Indicator Date hidden'!AW58="x","x",AV$2-'Indicator Date hidden'!AW58)</f>
        <v>x</v>
      </c>
      <c r="AW57" s="230" t="n">
        <f aca="false">IF('Indicator Date hidden'!AX58="x","x",AW$2-'Indicator Date hidden'!AX58)</f>
        <v>0</v>
      </c>
      <c r="AX57" s="230" t="n">
        <f aca="false">IF('Indicator Date hidden'!AY58="x","x",AX$2-'Indicator Date hidden'!AY58)</f>
        <v>0</v>
      </c>
      <c r="AY57" s="230" t="n">
        <f aca="false">IF('Indicator Date hidden'!AZ58="x","x",AY$2-'Indicator Date hidden'!AZ58)</f>
        <v>1</v>
      </c>
      <c r="AZ57" s="230" t="n">
        <f aca="false">IF('Indicator Date hidden'!BA58="x","x",AZ$2-'Indicator Date hidden'!BA58)</f>
        <v>0</v>
      </c>
      <c r="BA57" s="230" t="n">
        <f aca="false">IF('Indicator Date hidden'!BB58="x","x",BA$2-'Indicator Date hidden'!BB58)</f>
        <v>0</v>
      </c>
      <c r="BB57" s="230" t="n">
        <f aca="false">IF('Indicator Date hidden'!BC58="x","x",BB$2-'Indicator Date hidden'!BC58)</f>
        <v>0</v>
      </c>
      <c r="BC57" s="230" t="n">
        <f aca="false">IF('Indicator Date hidden'!BD58="x","x",BC$2-'Indicator Date hidden'!BD58)</f>
        <v>0</v>
      </c>
      <c r="BD57" s="230" t="n">
        <f aca="false">IF('Indicator Date hidden'!BE58="x","x",BD$2-'Indicator Date hidden'!BE58)</f>
        <v>-1</v>
      </c>
      <c r="BE57" s="230" t="n">
        <f aca="false">IF('Indicator Date hidden'!BF58="x","x",BE$2-'Indicator Date hidden'!BF58)</f>
        <v>0</v>
      </c>
      <c r="BF57" s="230" t="n">
        <f aca="false">IF('Indicator Date hidden'!BG58="x","x",BF$2-'Indicator Date hidden'!BG58)</f>
        <v>1</v>
      </c>
      <c r="BG57" s="230" t="n">
        <f aca="false">IF('Indicator Date hidden'!BH58="x","x",BG$2-'Indicator Date hidden'!BH58)</f>
        <v>1</v>
      </c>
      <c r="BH57" s="230" t="str">
        <f aca="false">IF('Indicator Date hidden'!BI58="x","x",BH$2-'Indicator Date hidden'!BI58)</f>
        <v>x</v>
      </c>
      <c r="BI57" s="230" t="n">
        <f aca="false">IF('Indicator Date hidden'!BJ58="x","x",BI$2-'Indicator Date hidden'!BJ58)</f>
        <v>0</v>
      </c>
      <c r="BJ57" s="230" t="n">
        <f aca="false">IF('Indicator Date hidden'!BK58="x","x",BJ$2-'Indicator Date hidden'!BK58)</f>
        <v>0</v>
      </c>
      <c r="BK57" s="230" t="n">
        <f aca="false">IF('Indicator Date hidden'!BL58="x","x",BK$2-'Indicator Date hidden'!BL58)</f>
        <v>0</v>
      </c>
      <c r="BL57" s="230" t="n">
        <f aca="false">IF('Indicator Date hidden'!BM58="x","x",BL$2-'Indicator Date hidden'!BM58)</f>
        <v>9</v>
      </c>
      <c r="BM57" s="230" t="n">
        <f aca="false">IF('Indicator Date hidden'!BN58="x","x",BM$2-'Indicator Date hidden'!BN58)</f>
        <v>0</v>
      </c>
      <c r="BN57" s="230" t="n">
        <f aca="false">IF('Indicator Date hidden'!BO58="x","x",BN$2-'Indicator Date hidden'!BO58)</f>
        <v>0</v>
      </c>
      <c r="BO57" s="230" t="n">
        <f aca="false">IF('Indicator Date hidden'!BP58="x","x",BO$2-'Indicator Date hidden'!BP58)</f>
        <v>0</v>
      </c>
      <c r="BP57" s="230" t="n">
        <f aca="false">IF('Indicator Date hidden'!BQ58="x","x",BP$2-'Indicator Date hidden'!BQ58)</f>
        <v>0</v>
      </c>
      <c r="BQ57" s="230" t="n">
        <f aca="false">IF('Indicator Date hidden'!BR58="x","x",BQ$2-'Indicator Date hidden'!BR58)</f>
        <v>0</v>
      </c>
      <c r="BR57" s="230" t="n">
        <f aca="false">IF('Indicator Date hidden'!BS58="x","x",BR$2-'Indicator Date hidden'!BS58)</f>
        <v>2</v>
      </c>
      <c r="BS57" s="230" t="n">
        <f aca="false">IF('Indicator Date hidden'!BT58="x","x",BS$2-'Indicator Date hidden'!BT58)</f>
        <v>0</v>
      </c>
      <c r="BT57" s="230" t="n">
        <f aca="false">IF('Indicator Date hidden'!BU58="x","x",BT$2-'Indicator Date hidden'!BU58)</f>
        <v>0</v>
      </c>
      <c r="BU57" s="230" t="str">
        <f aca="false">IF('Indicator Date hidden'!BV58="x","x",BU$2-'Indicator Date hidden'!BV58)</f>
        <v>x</v>
      </c>
      <c r="BV57" s="230" t="n">
        <f aca="false">IF('Indicator Date hidden'!BW58="x","x",BV$2-'Indicator Date hidden'!BW58)</f>
        <v>0</v>
      </c>
      <c r="BW57" s="230" t="n">
        <f aca="false">IF('Indicator Date hidden'!BX58="x","x",BW$2-'Indicator Date hidden'!BX58)</f>
        <v>0</v>
      </c>
      <c r="BX57" s="0" t="n">
        <f aca="false">SUM(B57:BW57)</f>
        <v>26</v>
      </c>
      <c r="BY57" s="231" t="n">
        <f aca="false">BX57/COUNT(B57:BW57)</f>
        <v>0.4</v>
      </c>
      <c r="BZ57" s="0" t="n">
        <f aca="false">COUNTIF(B57:BW57,"&gt;0")</f>
        <v>7</v>
      </c>
      <c r="CA57" s="231" t="n">
        <f aca="false">_xlfn.STDEV.P(B57:BW57)</f>
        <v>1.58648135095345</v>
      </c>
      <c r="CB57" s="232" t="n">
        <f aca="false">MEDIAN(B57:BW57)</f>
        <v>0</v>
      </c>
    </row>
    <row r="58" customFormat="false" ht="14.5" hidden="false" customHeight="false" outlineLevel="0" collapsed="false">
      <c r="A58" s="0" t="str">
        <f aca="false">'Indicator Data'!B61</f>
        <v>SWZ</v>
      </c>
      <c r="B58" s="230" t="n">
        <f aca="false">IF('Indicator Date hidden'!C59="x","x",B$2-'Indicator Date hidden'!C59)</f>
        <v>0</v>
      </c>
      <c r="C58" s="230" t="n">
        <f aca="false">IF('Indicator Date hidden'!D59="x","x",C$2-'Indicator Date hidden'!D59)</f>
        <v>0</v>
      </c>
      <c r="D58" s="230" t="n">
        <f aca="false">IF('Indicator Date hidden'!E59="x","x",D$2-'Indicator Date hidden'!E59)</f>
        <v>0</v>
      </c>
      <c r="E58" s="230" t="n">
        <f aca="false">IF('Indicator Date hidden'!F59="x","x",E$2-'Indicator Date hidden'!F59)</f>
        <v>0</v>
      </c>
      <c r="F58" s="230" t="n">
        <f aca="false">IF('Indicator Date hidden'!G59="x","x",F$2-'Indicator Date hidden'!G59)</f>
        <v>0</v>
      </c>
      <c r="G58" s="230" t="n">
        <f aca="false">IF('Indicator Date hidden'!H59="x","x",G$2-'Indicator Date hidden'!H59)</f>
        <v>0</v>
      </c>
      <c r="H58" s="230" t="n">
        <f aca="false">IF('Indicator Date hidden'!I59="x","x",H$2-'Indicator Date hidden'!I59)</f>
        <v>0</v>
      </c>
      <c r="I58" s="230" t="n">
        <f aca="false">IF('Indicator Date hidden'!J59="x","x",I$2-'Indicator Date hidden'!J59)</f>
        <v>0</v>
      </c>
      <c r="J58" s="230" t="n">
        <f aca="false">IF('Indicator Date hidden'!K59="x","x",J$2-'Indicator Date hidden'!K59)</f>
        <v>0</v>
      </c>
      <c r="K58" s="230" t="n">
        <f aca="false">IF('Indicator Date hidden'!L59="x","x",K$2-'Indicator Date hidden'!L59)</f>
        <v>0</v>
      </c>
      <c r="L58" s="230" t="n">
        <f aca="false">IF('Indicator Date hidden'!M59="x","x",L$2-'Indicator Date hidden'!M59)</f>
        <v>0</v>
      </c>
      <c r="M58" s="230" t="n">
        <f aca="false">IF('Indicator Date hidden'!N59="x","x",M$2-'Indicator Date hidden'!N59)</f>
        <v>0</v>
      </c>
      <c r="N58" s="230" t="n">
        <f aca="false">IF('Indicator Date hidden'!O59="x","x",N$2-'Indicator Date hidden'!O59)</f>
        <v>0</v>
      </c>
      <c r="O58" s="230" t="n">
        <f aca="false">IF('Indicator Date hidden'!P59="x","x",O$2-'Indicator Date hidden'!P59)</f>
        <v>0</v>
      </c>
      <c r="P58" s="230" t="n">
        <f aca="false">IF('Indicator Date hidden'!Q59="x","x",P$2-'Indicator Date hidden'!Q59)</f>
        <v>0</v>
      </c>
      <c r="Q58" s="230" t="n">
        <f aca="false">IF('Indicator Date hidden'!R59="x","x",Q$2-'Indicator Date hidden'!R59)</f>
        <v>0</v>
      </c>
      <c r="R58" s="230" t="n">
        <f aca="false">IF('Indicator Date hidden'!S59="x","x",R$2-'Indicator Date hidden'!S59)</f>
        <v>0</v>
      </c>
      <c r="S58" s="230" t="n">
        <f aca="false">IF('Indicator Date hidden'!T59="x","x",S$2-'Indicator Date hidden'!T59)</f>
        <v>0</v>
      </c>
      <c r="T58" s="230" t="n">
        <f aca="false">IF('Indicator Date hidden'!U59="x","x",T$2-'Indicator Date hidden'!U59)</f>
        <v>0</v>
      </c>
      <c r="U58" s="230" t="n">
        <f aca="false">IF('Indicator Date hidden'!V59="x","x",U$2-'Indicator Date hidden'!V59)</f>
        <v>0</v>
      </c>
      <c r="V58" s="230" t="n">
        <f aca="false">IF('Indicator Date hidden'!W59="x","x",V$2-'Indicator Date hidden'!W59)</f>
        <v>0</v>
      </c>
      <c r="W58" s="230" t="n">
        <f aca="false">IF('Indicator Date hidden'!X59="x","x",W$2-'Indicator Date hidden'!X59)</f>
        <v>0</v>
      </c>
      <c r="X58" s="230" t="n">
        <f aca="false">IF('Indicator Date hidden'!Y59="x","x",X$2-'Indicator Date hidden'!Y59)</f>
        <v>0</v>
      </c>
      <c r="Y58" s="230" t="n">
        <f aca="false">IF('Indicator Date hidden'!Z59="x","x",Y$2-'Indicator Date hidden'!Z59)</f>
        <v>0</v>
      </c>
      <c r="Z58" s="230" t="n">
        <f aca="false">IF('Indicator Date hidden'!AA59="x","x",Z$2-'Indicator Date hidden'!AA59)</f>
        <v>11</v>
      </c>
      <c r="AA58" s="230" t="n">
        <f aca="false">IF('Indicator Date hidden'!AB59="x","x",AA$2-'Indicator Date hidden'!AB59)</f>
        <v>0</v>
      </c>
      <c r="AB58" s="230" t="n">
        <f aca="false">IF('Indicator Date hidden'!AC59="x","x",AB$2-'Indicator Date hidden'!AC59)</f>
        <v>0</v>
      </c>
      <c r="AC58" s="230" t="n">
        <f aca="false">IF('Indicator Date hidden'!AD59="x","x",AC$2-'Indicator Date hidden'!AD59)</f>
        <v>1</v>
      </c>
      <c r="AD58" s="230" t="n">
        <f aca="false">IF('Indicator Date hidden'!AE59="x","x",AD$2-'Indicator Date hidden'!AE59)</f>
        <v>0</v>
      </c>
      <c r="AE58" s="230" t="n">
        <f aca="false">IF('Indicator Date hidden'!AF59="x","x",AE$2-'Indicator Date hidden'!AF59)</f>
        <v>0</v>
      </c>
      <c r="AF58" s="230" t="n">
        <f aca="false">IF('Indicator Date hidden'!AG59="x","x",AF$2-'Indicator Date hidden'!AG59)</f>
        <v>0</v>
      </c>
      <c r="AG58" s="230" t="n">
        <f aca="false">IF('Indicator Date hidden'!AH59="x","x",AG$2-'Indicator Date hidden'!AH59)</f>
        <v>0</v>
      </c>
      <c r="AH58" s="230" t="n">
        <f aca="false">IF('Indicator Date hidden'!AI59="x","x",AH$2-'Indicator Date hidden'!AI59)</f>
        <v>0</v>
      </c>
      <c r="AI58" s="230" t="n">
        <f aca="false">IF('Indicator Date hidden'!AJ59="x","x",AI$2-'Indicator Date hidden'!AJ59)</f>
        <v>0</v>
      </c>
      <c r="AJ58" s="230" t="n">
        <f aca="false">IF('Indicator Date hidden'!AK59="x","x",AJ$2-'Indicator Date hidden'!AK59)</f>
        <v>0</v>
      </c>
      <c r="AK58" s="230" t="n">
        <f aca="false">IF('Indicator Date hidden'!AL59="x","x",AK$2-'Indicator Date hidden'!AL59)</f>
        <v>5</v>
      </c>
      <c r="AL58" s="230" t="n">
        <f aca="false">IF('Indicator Date hidden'!AM59="x","x",AL$2-'Indicator Date hidden'!AM59)</f>
        <v>0</v>
      </c>
      <c r="AM58" s="230" t="n">
        <f aca="false">IF('Indicator Date hidden'!AN59="x","x",AM$2-'Indicator Date hidden'!AN59)</f>
        <v>0</v>
      </c>
      <c r="AN58" s="230" t="n">
        <f aca="false">IF('Indicator Date hidden'!AO59="x","x",AN$2-'Indicator Date hidden'!AO59)</f>
        <v>0</v>
      </c>
      <c r="AO58" s="230" t="n">
        <f aca="false">IF('Indicator Date hidden'!AP59="x","x",AO$2-'Indicator Date hidden'!AP59)</f>
        <v>0</v>
      </c>
      <c r="AP58" s="230" t="n">
        <f aca="false">IF('Indicator Date hidden'!AQ59="x","x",AP$2-'Indicator Date hidden'!AQ59)</f>
        <v>0</v>
      </c>
      <c r="AQ58" s="230" t="n">
        <f aca="false">IF('Indicator Date hidden'!AR59="x","x",AQ$2-'Indicator Date hidden'!AR59)</f>
        <v>0</v>
      </c>
      <c r="AR58" s="230" t="n">
        <f aca="false">IF('Indicator Date hidden'!AS59="x","x",AR$2-'Indicator Date hidden'!AS59)</f>
        <v>6</v>
      </c>
      <c r="AS58" s="230" t="n">
        <f aca="false">IF('Indicator Date hidden'!AT59="x","x",AS$2-'Indicator Date hidden'!AT59)</f>
        <v>0</v>
      </c>
      <c r="AT58" s="230" t="n">
        <f aca="false">IF('Indicator Date hidden'!AU59="x","x",AT$2-'Indicator Date hidden'!AU59)</f>
        <v>0</v>
      </c>
      <c r="AU58" s="230" t="n">
        <f aca="false">IF('Indicator Date hidden'!AV59="x","x",AU$2-'Indicator Date hidden'!AV59)</f>
        <v>0</v>
      </c>
      <c r="AV58" s="230" t="n">
        <f aca="false">IF('Indicator Date hidden'!AW59="x","x",AV$2-'Indicator Date hidden'!AW59)</f>
        <v>0</v>
      </c>
      <c r="AW58" s="230" t="n">
        <f aca="false">IF('Indicator Date hidden'!AX59="x","x",AW$2-'Indicator Date hidden'!AX59)</f>
        <v>0</v>
      </c>
      <c r="AX58" s="230" t="n">
        <f aca="false">IF('Indicator Date hidden'!AY59="x","x",AX$2-'Indicator Date hidden'!AY59)</f>
        <v>0</v>
      </c>
      <c r="AY58" s="230" t="n">
        <f aca="false">IF('Indicator Date hidden'!AZ59="x","x",AY$2-'Indicator Date hidden'!AZ59)</f>
        <v>4</v>
      </c>
      <c r="AZ58" s="230" t="n">
        <f aca="false">IF('Indicator Date hidden'!BA59="x","x",AZ$2-'Indicator Date hidden'!BA59)</f>
        <v>0</v>
      </c>
      <c r="BA58" s="230" t="n">
        <f aca="false">IF('Indicator Date hidden'!BB59="x","x",BA$2-'Indicator Date hidden'!BB59)</f>
        <v>0</v>
      </c>
      <c r="BB58" s="230" t="n">
        <f aca="false">IF('Indicator Date hidden'!BC59="x","x",BB$2-'Indicator Date hidden'!BC59)</f>
        <v>0</v>
      </c>
      <c r="BC58" s="230" t="n">
        <f aca="false">IF('Indicator Date hidden'!BD59="x","x",BC$2-'Indicator Date hidden'!BD59)</f>
        <v>0</v>
      </c>
      <c r="BD58" s="230" t="n">
        <f aca="false">IF('Indicator Date hidden'!BE59="x","x",BD$2-'Indicator Date hidden'!BE59)</f>
        <v>0</v>
      </c>
      <c r="BE58" s="230" t="n">
        <f aca="false">IF('Indicator Date hidden'!BF59="x","x",BE$2-'Indicator Date hidden'!BF59)</f>
        <v>0</v>
      </c>
      <c r="BF58" s="230" t="n">
        <f aca="false">IF('Indicator Date hidden'!BG59="x","x",BF$2-'Indicator Date hidden'!BG59)</f>
        <v>1</v>
      </c>
      <c r="BG58" s="230" t="n">
        <f aca="false">IF('Indicator Date hidden'!BH59="x","x",BG$2-'Indicator Date hidden'!BH59)</f>
        <v>1</v>
      </c>
      <c r="BH58" s="230" t="n">
        <f aca="false">IF('Indicator Date hidden'!BI59="x","x",BH$2-'Indicator Date hidden'!BI59)</f>
        <v>0</v>
      </c>
      <c r="BI58" s="230" t="n">
        <f aca="false">IF('Indicator Date hidden'!BJ59="x","x",BI$2-'Indicator Date hidden'!BJ59)</f>
        <v>0</v>
      </c>
      <c r="BJ58" s="230" t="n">
        <f aca="false">IF('Indicator Date hidden'!BK59="x","x",BJ$2-'Indicator Date hidden'!BK59)</f>
        <v>0</v>
      </c>
      <c r="BK58" s="230" t="n">
        <f aca="false">IF('Indicator Date hidden'!BL59="x","x",BK$2-'Indicator Date hidden'!BL59)</f>
        <v>0</v>
      </c>
      <c r="BL58" s="230" t="n">
        <f aca="false">IF('Indicator Date hidden'!BM59="x","x",BL$2-'Indicator Date hidden'!BM59)</f>
        <v>2</v>
      </c>
      <c r="BM58" s="230" t="n">
        <f aca="false">IF('Indicator Date hidden'!BN59="x","x",BM$2-'Indicator Date hidden'!BN59)</f>
        <v>3</v>
      </c>
      <c r="BN58" s="230" t="n">
        <f aca="false">IF('Indicator Date hidden'!BO59="x","x",BN$2-'Indicator Date hidden'!BO59)</f>
        <v>0</v>
      </c>
      <c r="BO58" s="230" t="n">
        <f aca="false">IF('Indicator Date hidden'!BP59="x","x",BO$2-'Indicator Date hidden'!BP59)</f>
        <v>0</v>
      </c>
      <c r="BP58" s="230" t="n">
        <f aca="false">IF('Indicator Date hidden'!BQ59="x","x",BP$2-'Indicator Date hidden'!BQ59)</f>
        <v>0</v>
      </c>
      <c r="BQ58" s="230" t="n">
        <f aca="false">IF('Indicator Date hidden'!BR59="x","x",BQ$2-'Indicator Date hidden'!BR59)</f>
        <v>0</v>
      </c>
      <c r="BR58" s="230" t="n">
        <f aca="false">IF('Indicator Date hidden'!BS59="x","x",BR$2-'Indicator Date hidden'!BS59)</f>
        <v>2</v>
      </c>
      <c r="BS58" s="230" t="n">
        <f aca="false">IF('Indicator Date hidden'!BT59="x","x",BS$2-'Indicator Date hidden'!BT59)</f>
        <v>0</v>
      </c>
      <c r="BT58" s="230" t="n">
        <f aca="false">IF('Indicator Date hidden'!BU59="x","x",BT$2-'Indicator Date hidden'!BU59)</f>
        <v>0</v>
      </c>
      <c r="BU58" s="230" t="n">
        <f aca="false">IF('Indicator Date hidden'!BV59="x","x",BU$2-'Indicator Date hidden'!BV59)</f>
        <v>0</v>
      </c>
      <c r="BV58" s="230" t="n">
        <f aca="false">IF('Indicator Date hidden'!BW59="x","x",BV$2-'Indicator Date hidden'!BW59)</f>
        <v>0</v>
      </c>
      <c r="BW58" s="230" t="n">
        <f aca="false">IF('Indicator Date hidden'!BX59="x","x",BW$2-'Indicator Date hidden'!BX59)</f>
        <v>0</v>
      </c>
      <c r="BX58" s="0" t="n">
        <f aca="false">SUM(B58:BW58)</f>
        <v>36</v>
      </c>
      <c r="BY58" s="231" t="n">
        <f aca="false">BX58/COUNT(B58:BW58)</f>
        <v>0.486486486486487</v>
      </c>
      <c r="BZ58" s="0" t="n">
        <f aca="false">COUNTIF(B58:BW58,"&gt;0")</f>
        <v>10</v>
      </c>
      <c r="CA58" s="231" t="n">
        <f aca="false">_xlfn.STDEV.P(B58:BW58)</f>
        <v>1.64598810579299</v>
      </c>
      <c r="CB58" s="232" t="n">
        <f aca="false">MEDIAN(B58:BW58)</f>
        <v>0</v>
      </c>
    </row>
    <row r="59" customFormat="false" ht="14.5" hidden="false" customHeight="false" outlineLevel="0" collapsed="false">
      <c r="A59" s="0" t="str">
        <f aca="false">'Indicator Data'!B62</f>
        <v>ETH</v>
      </c>
      <c r="B59" s="230" t="n">
        <f aca="false">IF('Indicator Date hidden'!C60="x","x",B$2-'Indicator Date hidden'!C60)</f>
        <v>0</v>
      </c>
      <c r="C59" s="230" t="n">
        <f aca="false">IF('Indicator Date hidden'!D60="x","x",C$2-'Indicator Date hidden'!D60)</f>
        <v>0</v>
      </c>
      <c r="D59" s="230" t="n">
        <f aca="false">IF('Indicator Date hidden'!E60="x","x",D$2-'Indicator Date hidden'!E60)</f>
        <v>0</v>
      </c>
      <c r="E59" s="230" t="n">
        <f aca="false">IF('Indicator Date hidden'!F60="x","x",E$2-'Indicator Date hidden'!F60)</f>
        <v>0</v>
      </c>
      <c r="F59" s="230" t="n">
        <f aca="false">IF('Indicator Date hidden'!G60="x","x",F$2-'Indicator Date hidden'!G60)</f>
        <v>0</v>
      </c>
      <c r="G59" s="230" t="n">
        <f aca="false">IF('Indicator Date hidden'!H60="x","x",G$2-'Indicator Date hidden'!H60)</f>
        <v>0</v>
      </c>
      <c r="H59" s="230" t="n">
        <f aca="false">IF('Indicator Date hidden'!I60="x","x",H$2-'Indicator Date hidden'!I60)</f>
        <v>0</v>
      </c>
      <c r="I59" s="230" t="n">
        <f aca="false">IF('Indicator Date hidden'!J60="x","x",I$2-'Indicator Date hidden'!J60)</f>
        <v>0</v>
      </c>
      <c r="J59" s="230" t="n">
        <f aca="false">IF('Indicator Date hidden'!K60="x","x",J$2-'Indicator Date hidden'!K60)</f>
        <v>0</v>
      </c>
      <c r="K59" s="230" t="n">
        <f aca="false">IF('Indicator Date hidden'!L60="x","x",K$2-'Indicator Date hidden'!L60)</f>
        <v>0</v>
      </c>
      <c r="L59" s="230" t="n">
        <f aca="false">IF('Indicator Date hidden'!M60="x","x",L$2-'Indicator Date hidden'!M60)</f>
        <v>0</v>
      </c>
      <c r="M59" s="230" t="n">
        <f aca="false">IF('Indicator Date hidden'!N60="x","x",M$2-'Indicator Date hidden'!N60)</f>
        <v>0</v>
      </c>
      <c r="N59" s="230" t="n">
        <f aca="false">IF('Indicator Date hidden'!O60="x","x",N$2-'Indicator Date hidden'!O60)</f>
        <v>0</v>
      </c>
      <c r="O59" s="230" t="n">
        <f aca="false">IF('Indicator Date hidden'!P60="x","x",O$2-'Indicator Date hidden'!P60)</f>
        <v>0</v>
      </c>
      <c r="P59" s="230" t="n">
        <f aca="false">IF('Indicator Date hidden'!Q60="x","x",P$2-'Indicator Date hidden'!Q60)</f>
        <v>0</v>
      </c>
      <c r="Q59" s="230" t="n">
        <f aca="false">IF('Indicator Date hidden'!R60="x","x",Q$2-'Indicator Date hidden'!R60)</f>
        <v>0</v>
      </c>
      <c r="R59" s="230" t="n">
        <f aca="false">IF('Indicator Date hidden'!S60="x","x",R$2-'Indicator Date hidden'!S60)</f>
        <v>0</v>
      </c>
      <c r="S59" s="230" t="n">
        <f aca="false">IF('Indicator Date hidden'!T60="x","x",S$2-'Indicator Date hidden'!T60)</f>
        <v>0</v>
      </c>
      <c r="T59" s="230" t="n">
        <f aca="false">IF('Indicator Date hidden'!U60="x","x",T$2-'Indicator Date hidden'!U60)</f>
        <v>0</v>
      </c>
      <c r="U59" s="230" t="n">
        <f aca="false">IF('Indicator Date hidden'!V60="x","x",U$2-'Indicator Date hidden'!V60)</f>
        <v>0</v>
      </c>
      <c r="V59" s="230" t="n">
        <f aca="false">IF('Indicator Date hidden'!W60="x","x",V$2-'Indicator Date hidden'!W60)</f>
        <v>0</v>
      </c>
      <c r="W59" s="230" t="n">
        <f aca="false">IF('Indicator Date hidden'!X60="x","x",W$2-'Indicator Date hidden'!X60)</f>
        <v>0</v>
      </c>
      <c r="X59" s="230" t="n">
        <f aca="false">IF('Indicator Date hidden'!Y60="x","x",X$2-'Indicator Date hidden'!Y60)</f>
        <v>0</v>
      </c>
      <c r="Y59" s="230" t="n">
        <f aca="false">IF('Indicator Date hidden'!Z60="x","x",Y$2-'Indicator Date hidden'!Z60)</f>
        <v>0</v>
      </c>
      <c r="Z59" s="230" t="n">
        <f aca="false">IF('Indicator Date hidden'!AA60="x","x",Z$2-'Indicator Date hidden'!AA60)</f>
        <v>2</v>
      </c>
      <c r="AA59" s="230" t="n">
        <f aca="false">IF('Indicator Date hidden'!AB60="x","x",AA$2-'Indicator Date hidden'!AB60)</f>
        <v>0</v>
      </c>
      <c r="AB59" s="230" t="n">
        <f aca="false">IF('Indicator Date hidden'!AC60="x","x",AB$2-'Indicator Date hidden'!AC60)</f>
        <v>0</v>
      </c>
      <c r="AC59" s="230" t="n">
        <f aca="false">IF('Indicator Date hidden'!AD60="x","x",AC$2-'Indicator Date hidden'!AD60)</f>
        <v>2</v>
      </c>
      <c r="AD59" s="230" t="n">
        <f aca="false">IF('Indicator Date hidden'!AE60="x","x",AD$2-'Indicator Date hidden'!AE60)</f>
        <v>0</v>
      </c>
      <c r="AE59" s="230" t="n">
        <f aca="false">IF('Indicator Date hidden'!AF60="x","x",AE$2-'Indicator Date hidden'!AF60)</f>
        <v>0</v>
      </c>
      <c r="AF59" s="230" t="n">
        <f aca="false">IF('Indicator Date hidden'!AG60="x","x",AF$2-'Indicator Date hidden'!AG60)</f>
        <v>0</v>
      </c>
      <c r="AG59" s="230" t="n">
        <f aca="false">IF('Indicator Date hidden'!AH60="x","x",AG$2-'Indicator Date hidden'!AH60)</f>
        <v>0</v>
      </c>
      <c r="AH59" s="230" t="n">
        <f aca="false">IF('Indicator Date hidden'!AI60="x","x",AH$2-'Indicator Date hidden'!AI60)</f>
        <v>0</v>
      </c>
      <c r="AI59" s="230" t="n">
        <f aca="false">IF('Indicator Date hidden'!AJ60="x","x",AI$2-'Indicator Date hidden'!AJ60)</f>
        <v>0</v>
      </c>
      <c r="AJ59" s="230" t="n">
        <f aca="false">IF('Indicator Date hidden'!AK60="x","x",AJ$2-'Indicator Date hidden'!AK60)</f>
        <v>0</v>
      </c>
      <c r="AK59" s="230" t="n">
        <f aca="false">IF('Indicator Date hidden'!AL60="x","x",AK$2-'Indicator Date hidden'!AL60)</f>
        <v>0</v>
      </c>
      <c r="AL59" s="230" t="n">
        <f aca="false">IF('Indicator Date hidden'!AM60="x","x",AL$2-'Indicator Date hidden'!AM60)</f>
        <v>0</v>
      </c>
      <c r="AM59" s="230" t="n">
        <f aca="false">IF('Indicator Date hidden'!AN60="x","x",AM$2-'Indicator Date hidden'!AN60)</f>
        <v>0</v>
      </c>
      <c r="AN59" s="230" t="n">
        <f aca="false">IF('Indicator Date hidden'!AO60="x","x",AN$2-'Indicator Date hidden'!AO60)</f>
        <v>0</v>
      </c>
      <c r="AO59" s="230" t="n">
        <f aca="false">IF('Indicator Date hidden'!AP60="x","x",AO$2-'Indicator Date hidden'!AP60)</f>
        <v>0</v>
      </c>
      <c r="AP59" s="230" t="n">
        <f aca="false">IF('Indicator Date hidden'!AQ60="x","x",AP$2-'Indicator Date hidden'!AQ60)</f>
        <v>0</v>
      </c>
      <c r="AQ59" s="230" t="n">
        <f aca="false">IF('Indicator Date hidden'!AR60="x","x",AQ$2-'Indicator Date hidden'!AR60)</f>
        <v>0</v>
      </c>
      <c r="AR59" s="230" t="n">
        <f aca="false">IF('Indicator Date hidden'!AS60="x","x",AR$2-'Indicator Date hidden'!AS60)</f>
        <v>1</v>
      </c>
      <c r="AS59" s="230" t="n">
        <f aca="false">IF('Indicator Date hidden'!AT60="x","x",AS$2-'Indicator Date hidden'!AT60)</f>
        <v>0</v>
      </c>
      <c r="AT59" s="230" t="n">
        <f aca="false">IF('Indicator Date hidden'!AU60="x","x",AT$2-'Indicator Date hidden'!AU60)</f>
        <v>0</v>
      </c>
      <c r="AU59" s="230" t="n">
        <f aca="false">IF('Indicator Date hidden'!AV60="x","x",AU$2-'Indicator Date hidden'!AV60)</f>
        <v>0</v>
      </c>
      <c r="AV59" s="230" t="n">
        <f aca="false">IF('Indicator Date hidden'!AW60="x","x",AV$2-'Indicator Date hidden'!AW60)</f>
        <v>0</v>
      </c>
      <c r="AW59" s="230" t="n">
        <f aca="false">IF('Indicator Date hidden'!AX60="x","x",AW$2-'Indicator Date hidden'!AX60)</f>
        <v>0</v>
      </c>
      <c r="AX59" s="230" t="n">
        <f aca="false">IF('Indicator Date hidden'!AY60="x","x",AX$2-'Indicator Date hidden'!AY60)</f>
        <v>0</v>
      </c>
      <c r="AY59" s="230" t="n">
        <f aca="false">IF('Indicator Date hidden'!AZ60="x","x",AY$2-'Indicator Date hidden'!AZ60)</f>
        <v>5</v>
      </c>
      <c r="AZ59" s="230" t="n">
        <f aca="false">IF('Indicator Date hidden'!BA60="x","x",AZ$2-'Indicator Date hidden'!BA60)</f>
        <v>0</v>
      </c>
      <c r="BA59" s="230" t="n">
        <f aca="false">IF('Indicator Date hidden'!BB60="x","x",BA$2-'Indicator Date hidden'!BB60)</f>
        <v>0</v>
      </c>
      <c r="BB59" s="230" t="n">
        <f aca="false">IF('Indicator Date hidden'!BC60="x","x",BB$2-'Indicator Date hidden'!BC60)</f>
        <v>0</v>
      </c>
      <c r="BC59" s="230" t="n">
        <f aca="false">IF('Indicator Date hidden'!BD60="x","x",BC$2-'Indicator Date hidden'!BD60)</f>
        <v>0</v>
      </c>
      <c r="BD59" s="230" t="n">
        <f aca="false">IF('Indicator Date hidden'!BE60="x","x",BD$2-'Indicator Date hidden'!BE60)</f>
        <v>-1</v>
      </c>
      <c r="BE59" s="230" t="n">
        <f aca="false">IF('Indicator Date hidden'!BF60="x","x",BE$2-'Indicator Date hidden'!BF60)</f>
        <v>0</v>
      </c>
      <c r="BF59" s="230" t="n">
        <f aca="false">IF('Indicator Date hidden'!BG60="x","x",BF$2-'Indicator Date hidden'!BG60)</f>
        <v>1</v>
      </c>
      <c r="BG59" s="230" t="n">
        <f aca="false">IF('Indicator Date hidden'!BH60="x","x",BG$2-'Indicator Date hidden'!BH60)</f>
        <v>1</v>
      </c>
      <c r="BH59" s="230" t="n">
        <f aca="false">IF('Indicator Date hidden'!BI60="x","x",BH$2-'Indicator Date hidden'!BI60)</f>
        <v>0</v>
      </c>
      <c r="BI59" s="230" t="n">
        <f aca="false">IF('Indicator Date hidden'!BJ60="x","x",BI$2-'Indicator Date hidden'!BJ60)</f>
        <v>0</v>
      </c>
      <c r="BJ59" s="230" t="n">
        <f aca="false">IF('Indicator Date hidden'!BK60="x","x",BJ$2-'Indicator Date hidden'!BK60)</f>
        <v>0</v>
      </c>
      <c r="BK59" s="230" t="n">
        <f aca="false">IF('Indicator Date hidden'!BL60="x","x",BK$2-'Indicator Date hidden'!BL60)</f>
        <v>0</v>
      </c>
      <c r="BL59" s="230" t="n">
        <f aca="false">IF('Indicator Date hidden'!BM60="x","x",BL$2-'Indicator Date hidden'!BM60)</f>
        <v>3</v>
      </c>
      <c r="BM59" s="230" t="n">
        <f aca="false">IF('Indicator Date hidden'!BN60="x","x",BM$2-'Indicator Date hidden'!BN60)</f>
        <v>0</v>
      </c>
      <c r="BN59" s="230" t="n">
        <f aca="false">IF('Indicator Date hidden'!BO60="x","x",BN$2-'Indicator Date hidden'!BO60)</f>
        <v>0</v>
      </c>
      <c r="BO59" s="230" t="n">
        <f aca="false">IF('Indicator Date hidden'!BP60="x","x",BO$2-'Indicator Date hidden'!BP60)</f>
        <v>0</v>
      </c>
      <c r="BP59" s="230" t="n">
        <f aca="false">IF('Indicator Date hidden'!BQ60="x","x",BP$2-'Indicator Date hidden'!BQ60)</f>
        <v>0</v>
      </c>
      <c r="BQ59" s="230" t="n">
        <f aca="false">IF('Indicator Date hidden'!BR60="x","x",BQ$2-'Indicator Date hidden'!BR60)</f>
        <v>0</v>
      </c>
      <c r="BR59" s="230" t="n">
        <f aca="false">IF('Indicator Date hidden'!BS60="x","x",BR$2-'Indicator Date hidden'!BS60)</f>
        <v>1</v>
      </c>
      <c r="BS59" s="230" t="n">
        <f aca="false">IF('Indicator Date hidden'!BT60="x","x",BS$2-'Indicator Date hidden'!BT60)</f>
        <v>0</v>
      </c>
      <c r="BT59" s="230" t="n">
        <f aca="false">IF('Indicator Date hidden'!BU60="x","x",BT$2-'Indicator Date hidden'!BU60)</f>
        <v>0</v>
      </c>
      <c r="BU59" s="230" t="n">
        <f aca="false">IF('Indicator Date hidden'!BV60="x","x",BU$2-'Indicator Date hidden'!BV60)</f>
        <v>0</v>
      </c>
      <c r="BV59" s="230" t="n">
        <f aca="false">IF('Indicator Date hidden'!BW60="x","x",BV$2-'Indicator Date hidden'!BW60)</f>
        <v>0</v>
      </c>
      <c r="BW59" s="230" t="n">
        <f aca="false">IF('Indicator Date hidden'!BX60="x","x",BW$2-'Indicator Date hidden'!BX60)</f>
        <v>0</v>
      </c>
      <c r="BX59" s="0" t="n">
        <f aca="false">SUM(B59:BW59)</f>
        <v>15</v>
      </c>
      <c r="BY59" s="231" t="n">
        <f aca="false">BX59/COUNT(B59:BW59)</f>
        <v>0.202702702702703</v>
      </c>
      <c r="BZ59" s="0" t="n">
        <f aca="false">COUNTIF(B59:BW59,"&gt;0")</f>
        <v>8</v>
      </c>
      <c r="CA59" s="231" t="n">
        <f aca="false">_xlfn.STDEV.P(B59:BW59)</f>
        <v>0.770744282789146</v>
      </c>
      <c r="CB59" s="232" t="n">
        <f aca="false">MEDIAN(B59:BW59)</f>
        <v>0</v>
      </c>
    </row>
    <row r="60" customFormat="false" ht="14.5" hidden="false" customHeight="false" outlineLevel="0" collapsed="false">
      <c r="A60" s="0" t="str">
        <f aca="false">'Indicator Data'!B63</f>
        <v>FJI</v>
      </c>
      <c r="B60" s="230" t="n">
        <f aca="false">IF('Indicator Date hidden'!C61="x","x",B$2-'Indicator Date hidden'!C61)</f>
        <v>0</v>
      </c>
      <c r="C60" s="230" t="n">
        <f aca="false">IF('Indicator Date hidden'!D61="x","x",C$2-'Indicator Date hidden'!D61)</f>
        <v>0</v>
      </c>
      <c r="D60" s="230" t="n">
        <f aca="false">IF('Indicator Date hidden'!E61="x","x",D$2-'Indicator Date hidden'!E61)</f>
        <v>0</v>
      </c>
      <c r="E60" s="230" t="n">
        <f aca="false">IF('Indicator Date hidden'!F61="x","x",E$2-'Indicator Date hidden'!F61)</f>
        <v>0</v>
      </c>
      <c r="F60" s="230" t="n">
        <f aca="false">IF('Indicator Date hidden'!G61="x","x",F$2-'Indicator Date hidden'!G61)</f>
        <v>0</v>
      </c>
      <c r="G60" s="230" t="n">
        <f aca="false">IF('Indicator Date hidden'!H61="x","x",G$2-'Indicator Date hidden'!H61)</f>
        <v>0</v>
      </c>
      <c r="H60" s="230" t="n">
        <f aca="false">IF('Indicator Date hidden'!I61="x","x",H$2-'Indicator Date hidden'!I61)</f>
        <v>0</v>
      </c>
      <c r="I60" s="230" t="n">
        <f aca="false">IF('Indicator Date hidden'!J61="x","x",I$2-'Indicator Date hidden'!J61)</f>
        <v>0</v>
      </c>
      <c r="J60" s="230" t="n">
        <f aca="false">IF('Indicator Date hidden'!K61="x","x",J$2-'Indicator Date hidden'!K61)</f>
        <v>0</v>
      </c>
      <c r="K60" s="230" t="n">
        <f aca="false">IF('Indicator Date hidden'!L61="x","x",K$2-'Indicator Date hidden'!L61)</f>
        <v>0</v>
      </c>
      <c r="L60" s="230" t="n">
        <f aca="false">IF('Indicator Date hidden'!M61="x","x",L$2-'Indicator Date hidden'!M61)</f>
        <v>0</v>
      </c>
      <c r="M60" s="230" t="n">
        <f aca="false">IF('Indicator Date hidden'!N61="x","x",M$2-'Indicator Date hidden'!N61)</f>
        <v>0</v>
      </c>
      <c r="N60" s="230" t="n">
        <f aca="false">IF('Indicator Date hidden'!O61="x","x",N$2-'Indicator Date hidden'!O61)</f>
        <v>0</v>
      </c>
      <c r="O60" s="230" t="n">
        <f aca="false">IF('Indicator Date hidden'!P61="x","x",O$2-'Indicator Date hidden'!P61)</f>
        <v>0</v>
      </c>
      <c r="P60" s="230" t="n">
        <f aca="false">IF('Indicator Date hidden'!Q61="x","x",P$2-'Indicator Date hidden'!Q61)</f>
        <v>0</v>
      </c>
      <c r="Q60" s="230" t="n">
        <f aca="false">IF('Indicator Date hidden'!R61="x","x",Q$2-'Indicator Date hidden'!R61)</f>
        <v>0</v>
      </c>
      <c r="R60" s="230" t="n">
        <f aca="false">IF('Indicator Date hidden'!S61="x","x",R$2-'Indicator Date hidden'!S61)</f>
        <v>0</v>
      </c>
      <c r="S60" s="230" t="n">
        <f aca="false">IF('Indicator Date hidden'!T61="x","x",S$2-'Indicator Date hidden'!T61)</f>
        <v>0</v>
      </c>
      <c r="T60" s="230" t="n">
        <f aca="false">IF('Indicator Date hidden'!U61="x","x",T$2-'Indicator Date hidden'!U61)</f>
        <v>0</v>
      </c>
      <c r="U60" s="230" t="n">
        <f aca="false">IF('Indicator Date hidden'!V61="x","x",U$2-'Indicator Date hidden'!V61)</f>
        <v>0</v>
      </c>
      <c r="V60" s="230" t="n">
        <f aca="false">IF('Indicator Date hidden'!W61="x","x",V$2-'Indicator Date hidden'!W61)</f>
        <v>0</v>
      </c>
      <c r="W60" s="230" t="n">
        <f aca="false">IF('Indicator Date hidden'!X61="x","x",W$2-'Indicator Date hidden'!X61)</f>
        <v>0</v>
      </c>
      <c r="X60" s="230" t="n">
        <f aca="false">IF('Indicator Date hidden'!Y61="x","x",X$2-'Indicator Date hidden'!Y61)</f>
        <v>0</v>
      </c>
      <c r="Y60" s="230" t="n">
        <f aca="false">IF('Indicator Date hidden'!Z61="x","x",Y$2-'Indicator Date hidden'!Z61)</f>
        <v>0</v>
      </c>
      <c r="Z60" s="230" t="n">
        <f aca="false">IF('Indicator Date hidden'!AA61="x","x",Z$2-'Indicator Date hidden'!AA61)</f>
        <v>4</v>
      </c>
      <c r="AA60" s="230" t="n">
        <f aca="false">IF('Indicator Date hidden'!AB61="x","x",AA$2-'Indicator Date hidden'!AB61)</f>
        <v>0</v>
      </c>
      <c r="AB60" s="230" t="str">
        <f aca="false">IF('Indicator Date hidden'!AC61="x","x",AB$2-'Indicator Date hidden'!AC61)</f>
        <v>x</v>
      </c>
      <c r="AC60" s="230" t="n">
        <f aca="false">IF('Indicator Date hidden'!AD61="x","x",AC$2-'Indicator Date hidden'!AD61)</f>
        <v>1</v>
      </c>
      <c r="AD60" s="230" t="n">
        <f aca="false">IF('Indicator Date hidden'!AE61="x","x",AD$2-'Indicator Date hidden'!AE61)</f>
        <v>2</v>
      </c>
      <c r="AE60" s="230" t="n">
        <f aca="false">IF('Indicator Date hidden'!AF61="x","x",AE$2-'Indicator Date hidden'!AF61)</f>
        <v>0</v>
      </c>
      <c r="AF60" s="230" t="n">
        <f aca="false">IF('Indicator Date hidden'!AG61="x","x",AF$2-'Indicator Date hidden'!AG61)</f>
        <v>0</v>
      </c>
      <c r="AG60" s="230" t="n">
        <f aca="false">IF('Indicator Date hidden'!AH61="x","x",AG$2-'Indicator Date hidden'!AH61)</f>
        <v>0</v>
      </c>
      <c r="AH60" s="230" t="n">
        <f aca="false">IF('Indicator Date hidden'!AI61="x","x",AH$2-'Indicator Date hidden'!AI61)</f>
        <v>0</v>
      </c>
      <c r="AI60" s="230" t="n">
        <f aca="false">IF('Indicator Date hidden'!AJ61="x","x",AI$2-'Indicator Date hidden'!AJ61)</f>
        <v>0</v>
      </c>
      <c r="AJ60" s="230" t="n">
        <f aca="false">IF('Indicator Date hidden'!AK61="x","x",AJ$2-'Indicator Date hidden'!AK61)</f>
        <v>0</v>
      </c>
      <c r="AK60" s="230" t="str">
        <f aca="false">IF('Indicator Date hidden'!AL61="x","x",AK$2-'Indicator Date hidden'!AL61)</f>
        <v>x</v>
      </c>
      <c r="AL60" s="230" t="n">
        <f aca="false">IF('Indicator Date hidden'!AM61="x","x",AL$2-'Indicator Date hidden'!AM61)</f>
        <v>0</v>
      </c>
      <c r="AM60" s="230" t="n">
        <f aca="false">IF('Indicator Date hidden'!AN61="x","x",AM$2-'Indicator Date hidden'!AN61)</f>
        <v>0</v>
      </c>
      <c r="AN60" s="230" t="n">
        <f aca="false">IF('Indicator Date hidden'!AO61="x","x",AN$2-'Indicator Date hidden'!AO61)</f>
        <v>0</v>
      </c>
      <c r="AO60" s="230" t="n">
        <f aca="false">IF('Indicator Date hidden'!AP61="x","x",AO$2-'Indicator Date hidden'!AP61)</f>
        <v>0</v>
      </c>
      <c r="AP60" s="230" t="n">
        <f aca="false">IF('Indicator Date hidden'!AQ61="x","x",AP$2-'Indicator Date hidden'!AQ61)</f>
        <v>0</v>
      </c>
      <c r="AQ60" s="230" t="n">
        <f aca="false">IF('Indicator Date hidden'!AR61="x","x",AQ$2-'Indicator Date hidden'!AR61)</f>
        <v>0</v>
      </c>
      <c r="AR60" s="230" t="str">
        <f aca="false">IF('Indicator Date hidden'!AS61="x","x",AR$2-'Indicator Date hidden'!AS61)</f>
        <v>x</v>
      </c>
      <c r="AS60" s="230" t="n">
        <f aca="false">IF('Indicator Date hidden'!AT61="x","x",AS$2-'Indicator Date hidden'!AT61)</f>
        <v>0</v>
      </c>
      <c r="AT60" s="230" t="n">
        <f aca="false">IF('Indicator Date hidden'!AU61="x","x",AT$2-'Indicator Date hidden'!AU61)</f>
        <v>0</v>
      </c>
      <c r="AU60" s="230" t="n">
        <f aca="false">IF('Indicator Date hidden'!AV61="x","x",AU$2-'Indicator Date hidden'!AV61)</f>
        <v>0</v>
      </c>
      <c r="AV60" s="230" t="str">
        <f aca="false">IF('Indicator Date hidden'!AW61="x","x",AV$2-'Indicator Date hidden'!AW61)</f>
        <v>x</v>
      </c>
      <c r="AW60" s="230" t="n">
        <f aca="false">IF('Indicator Date hidden'!AX61="x","x",AW$2-'Indicator Date hidden'!AX61)</f>
        <v>0</v>
      </c>
      <c r="AX60" s="230" t="n">
        <f aca="false">IF('Indicator Date hidden'!AY61="x","x",AX$2-'Indicator Date hidden'!AY61)</f>
        <v>0</v>
      </c>
      <c r="AY60" s="230" t="n">
        <f aca="false">IF('Indicator Date hidden'!AZ61="x","x",AY$2-'Indicator Date hidden'!AZ61)</f>
        <v>1</v>
      </c>
      <c r="AZ60" s="230" t="n">
        <f aca="false">IF('Indicator Date hidden'!BA61="x","x",AZ$2-'Indicator Date hidden'!BA61)</f>
        <v>0</v>
      </c>
      <c r="BA60" s="230" t="n">
        <f aca="false">IF('Indicator Date hidden'!BB61="x","x",BA$2-'Indicator Date hidden'!BB61)</f>
        <v>0</v>
      </c>
      <c r="BB60" s="230" t="n">
        <f aca="false">IF('Indicator Date hidden'!BC61="x","x",BB$2-'Indicator Date hidden'!BC61)</f>
        <v>0</v>
      </c>
      <c r="BC60" s="230" t="n">
        <f aca="false">IF('Indicator Date hidden'!BD61="x","x",BC$2-'Indicator Date hidden'!BD61)</f>
        <v>0</v>
      </c>
      <c r="BD60" s="230" t="n">
        <f aca="false">IF('Indicator Date hidden'!BE61="x","x",BD$2-'Indicator Date hidden'!BE61)</f>
        <v>0</v>
      </c>
      <c r="BE60" s="230" t="n">
        <f aca="false">IF('Indicator Date hidden'!BF61="x","x",BE$2-'Indicator Date hidden'!BF61)</f>
        <v>0</v>
      </c>
      <c r="BF60" s="230" t="n">
        <f aca="false">IF('Indicator Date hidden'!BG61="x","x",BF$2-'Indicator Date hidden'!BG61)</f>
        <v>1</v>
      </c>
      <c r="BG60" s="230" t="n">
        <f aca="false">IF('Indicator Date hidden'!BH61="x","x",BG$2-'Indicator Date hidden'!BH61)</f>
        <v>1</v>
      </c>
      <c r="BH60" s="230" t="n">
        <f aca="false">IF('Indicator Date hidden'!BI61="x","x",BH$2-'Indicator Date hidden'!BI61)</f>
        <v>0</v>
      </c>
      <c r="BI60" s="230" t="n">
        <f aca="false">IF('Indicator Date hidden'!BJ61="x","x",BI$2-'Indicator Date hidden'!BJ61)</f>
        <v>0</v>
      </c>
      <c r="BJ60" s="230" t="n">
        <f aca="false">IF('Indicator Date hidden'!BK61="x","x",BJ$2-'Indicator Date hidden'!BK61)</f>
        <v>0</v>
      </c>
      <c r="BK60" s="230" t="n">
        <f aca="false">IF('Indicator Date hidden'!BL61="x","x",BK$2-'Indicator Date hidden'!BL61)</f>
        <v>0</v>
      </c>
      <c r="BL60" s="230" t="n">
        <f aca="false">IF('Indicator Date hidden'!BM61="x","x",BL$2-'Indicator Date hidden'!BM61)</f>
        <v>3</v>
      </c>
      <c r="BM60" s="230" t="n">
        <f aca="false">IF('Indicator Date hidden'!BN61="x","x",BM$2-'Indicator Date hidden'!BN61)</f>
        <v>2</v>
      </c>
      <c r="BN60" s="230" t="n">
        <f aca="false">IF('Indicator Date hidden'!BO61="x","x",BN$2-'Indicator Date hidden'!BO61)</f>
        <v>0</v>
      </c>
      <c r="BO60" s="230" t="n">
        <f aca="false">IF('Indicator Date hidden'!BP61="x","x",BO$2-'Indicator Date hidden'!BP61)</f>
        <v>0</v>
      </c>
      <c r="BP60" s="230" t="n">
        <f aca="false">IF('Indicator Date hidden'!BQ61="x","x",BP$2-'Indicator Date hidden'!BQ61)</f>
        <v>0</v>
      </c>
      <c r="BQ60" s="230" t="n">
        <f aca="false">IF('Indicator Date hidden'!BR61="x","x",BQ$2-'Indicator Date hidden'!BR61)</f>
        <v>0</v>
      </c>
      <c r="BR60" s="230" t="n">
        <f aca="false">IF('Indicator Date hidden'!BS61="x","x",BR$2-'Indicator Date hidden'!BS61)</f>
        <v>3</v>
      </c>
      <c r="BS60" s="230" t="n">
        <f aca="false">IF('Indicator Date hidden'!BT61="x","x",BS$2-'Indicator Date hidden'!BT61)</f>
        <v>0</v>
      </c>
      <c r="BT60" s="230" t="n">
        <f aca="false">IF('Indicator Date hidden'!BU61="x","x",BT$2-'Indicator Date hidden'!BU61)</f>
        <v>0</v>
      </c>
      <c r="BU60" s="230" t="n">
        <f aca="false">IF('Indicator Date hidden'!BV61="x","x",BU$2-'Indicator Date hidden'!BV61)</f>
        <v>0</v>
      </c>
      <c r="BV60" s="230" t="n">
        <f aca="false">IF('Indicator Date hidden'!BW61="x","x",BV$2-'Indicator Date hidden'!BW61)</f>
        <v>0</v>
      </c>
      <c r="BW60" s="230" t="n">
        <f aca="false">IF('Indicator Date hidden'!BX61="x","x",BW$2-'Indicator Date hidden'!BX61)</f>
        <v>0</v>
      </c>
      <c r="BX60" s="0" t="n">
        <f aca="false">SUM(B60:BW60)</f>
        <v>18</v>
      </c>
      <c r="BY60" s="231" t="n">
        <f aca="false">BX60/COUNT(B60:BW60)</f>
        <v>0.257142857142857</v>
      </c>
      <c r="BZ60" s="0" t="n">
        <f aca="false">COUNTIF(B60:BW60,"&gt;0")</f>
        <v>9</v>
      </c>
      <c r="CA60" s="231" t="n">
        <f aca="false">_xlfn.STDEV.P(B60:BW60)</f>
        <v>0.76877851697564</v>
      </c>
      <c r="CB60" s="232" t="n">
        <f aca="false">MEDIAN(B60:BW60)</f>
        <v>0</v>
      </c>
    </row>
    <row r="61" customFormat="false" ht="14.5" hidden="false" customHeight="false" outlineLevel="0" collapsed="false">
      <c r="A61" s="0" t="str">
        <f aca="false">'Indicator Data'!B64</f>
        <v>FIN</v>
      </c>
      <c r="B61" s="230" t="n">
        <f aca="false">IF('Indicator Date hidden'!C62="x","x",B$2-'Indicator Date hidden'!C62)</f>
        <v>0</v>
      </c>
      <c r="C61" s="230" t="n">
        <f aca="false">IF('Indicator Date hidden'!D62="x","x",C$2-'Indicator Date hidden'!D62)</f>
        <v>0</v>
      </c>
      <c r="D61" s="230" t="n">
        <f aca="false">IF('Indicator Date hidden'!E62="x","x",D$2-'Indicator Date hidden'!E62)</f>
        <v>0</v>
      </c>
      <c r="E61" s="230" t="n">
        <f aca="false">IF('Indicator Date hidden'!F62="x","x",E$2-'Indicator Date hidden'!F62)</f>
        <v>0</v>
      </c>
      <c r="F61" s="230" t="n">
        <f aca="false">IF('Indicator Date hidden'!G62="x","x",F$2-'Indicator Date hidden'!G62)</f>
        <v>0</v>
      </c>
      <c r="G61" s="230" t="n">
        <f aca="false">IF('Indicator Date hidden'!H62="x","x",G$2-'Indicator Date hidden'!H62)</f>
        <v>0</v>
      </c>
      <c r="H61" s="230" t="n">
        <f aca="false">IF('Indicator Date hidden'!I62="x","x",H$2-'Indicator Date hidden'!I62)</f>
        <v>0</v>
      </c>
      <c r="I61" s="230" t="n">
        <f aca="false">IF('Indicator Date hidden'!J62="x","x",I$2-'Indicator Date hidden'!J62)</f>
        <v>0</v>
      </c>
      <c r="J61" s="230" t="n">
        <f aca="false">IF('Indicator Date hidden'!K62="x","x",J$2-'Indicator Date hidden'!K62)</f>
        <v>0</v>
      </c>
      <c r="K61" s="230" t="n">
        <f aca="false">IF('Indicator Date hidden'!L62="x","x",K$2-'Indicator Date hidden'!L62)</f>
        <v>0</v>
      </c>
      <c r="L61" s="230" t="n">
        <f aca="false">IF('Indicator Date hidden'!M62="x","x",L$2-'Indicator Date hidden'!M62)</f>
        <v>0</v>
      </c>
      <c r="M61" s="230" t="n">
        <f aca="false">IF('Indicator Date hidden'!N62="x","x",M$2-'Indicator Date hidden'!N62)</f>
        <v>0</v>
      </c>
      <c r="N61" s="230" t="n">
        <f aca="false">IF('Indicator Date hidden'!O62="x","x",N$2-'Indicator Date hidden'!O62)</f>
        <v>0</v>
      </c>
      <c r="O61" s="230" t="n">
        <f aca="false">IF('Indicator Date hidden'!P62="x","x",O$2-'Indicator Date hidden'!P62)</f>
        <v>0</v>
      </c>
      <c r="P61" s="230" t="n">
        <f aca="false">IF('Indicator Date hidden'!Q62="x","x",P$2-'Indicator Date hidden'!Q62)</f>
        <v>0</v>
      </c>
      <c r="Q61" s="230" t="n">
        <f aca="false">IF('Indicator Date hidden'!R62="x","x",Q$2-'Indicator Date hidden'!R62)</f>
        <v>0</v>
      </c>
      <c r="R61" s="230" t="n">
        <f aca="false">IF('Indicator Date hidden'!S62="x","x",R$2-'Indicator Date hidden'!S62)</f>
        <v>0</v>
      </c>
      <c r="S61" s="230" t="n">
        <f aca="false">IF('Indicator Date hidden'!T62="x","x",S$2-'Indicator Date hidden'!T62)</f>
        <v>0</v>
      </c>
      <c r="T61" s="230" t="n">
        <f aca="false">IF('Indicator Date hidden'!U62="x","x",T$2-'Indicator Date hidden'!U62)</f>
        <v>0</v>
      </c>
      <c r="U61" s="230" t="n">
        <f aca="false">IF('Indicator Date hidden'!V62="x","x",U$2-'Indicator Date hidden'!V62)</f>
        <v>0</v>
      </c>
      <c r="V61" s="230" t="n">
        <f aca="false">IF('Indicator Date hidden'!W62="x","x",V$2-'Indicator Date hidden'!W62)</f>
        <v>0</v>
      </c>
      <c r="W61" s="230" t="n">
        <f aca="false">IF('Indicator Date hidden'!X62="x","x",W$2-'Indicator Date hidden'!X62)</f>
        <v>0</v>
      </c>
      <c r="X61" s="230" t="n">
        <f aca="false">IF('Indicator Date hidden'!Y62="x","x",X$2-'Indicator Date hidden'!Y62)</f>
        <v>0</v>
      </c>
      <c r="Y61" s="230" t="n">
        <f aca="false">IF('Indicator Date hidden'!Z62="x","x",Y$2-'Indicator Date hidden'!Z62)</f>
        <v>0</v>
      </c>
      <c r="Z61" s="230" t="n">
        <f aca="false">IF('Indicator Date hidden'!AA62="x","x",Z$2-'Indicator Date hidden'!AA62)</f>
        <v>8</v>
      </c>
      <c r="AA61" s="230" t="n">
        <f aca="false">IF('Indicator Date hidden'!AB62="x","x",AA$2-'Indicator Date hidden'!AB62)</f>
        <v>0</v>
      </c>
      <c r="AB61" s="230" t="str">
        <f aca="false">IF('Indicator Date hidden'!AC62="x","x",AB$2-'Indicator Date hidden'!AC62)</f>
        <v>x</v>
      </c>
      <c r="AC61" s="230" t="n">
        <f aca="false">IF('Indicator Date hidden'!AD62="x","x",AC$2-'Indicator Date hidden'!AD62)</f>
        <v>1</v>
      </c>
      <c r="AD61" s="230" t="n">
        <f aca="false">IF('Indicator Date hidden'!AE62="x","x",AD$2-'Indicator Date hidden'!AE62)</f>
        <v>0</v>
      </c>
      <c r="AE61" s="230" t="str">
        <f aca="false">IF('Indicator Date hidden'!AF62="x","x",AE$2-'Indicator Date hidden'!AF62)</f>
        <v>x</v>
      </c>
      <c r="AF61" s="230" t="n">
        <f aca="false">IF('Indicator Date hidden'!AG62="x","x",AF$2-'Indicator Date hidden'!AG62)</f>
        <v>0</v>
      </c>
      <c r="AG61" s="230" t="n">
        <f aca="false">IF('Indicator Date hidden'!AH62="x","x",AG$2-'Indicator Date hidden'!AH62)</f>
        <v>0</v>
      </c>
      <c r="AH61" s="230" t="n">
        <f aca="false">IF('Indicator Date hidden'!AI62="x","x",AH$2-'Indicator Date hidden'!AI62)</f>
        <v>0</v>
      </c>
      <c r="AI61" s="230" t="n">
        <f aca="false">IF('Indicator Date hidden'!AJ62="x","x",AI$2-'Indicator Date hidden'!AJ62)</f>
        <v>0</v>
      </c>
      <c r="AJ61" s="230" t="n">
        <f aca="false">IF('Indicator Date hidden'!AK62="x","x",AJ$2-'Indicator Date hidden'!AK62)</f>
        <v>0</v>
      </c>
      <c r="AK61" s="230" t="str">
        <f aca="false">IF('Indicator Date hidden'!AL62="x","x",AK$2-'Indicator Date hidden'!AL62)</f>
        <v>x</v>
      </c>
      <c r="AL61" s="230" t="n">
        <f aca="false">IF('Indicator Date hidden'!AM62="x","x",AL$2-'Indicator Date hidden'!AM62)</f>
        <v>0</v>
      </c>
      <c r="AM61" s="230" t="str">
        <f aca="false">IF('Indicator Date hidden'!AN62="x","x",AM$2-'Indicator Date hidden'!AN62)</f>
        <v>x</v>
      </c>
      <c r="AN61" s="230" t="str">
        <f aca="false">IF('Indicator Date hidden'!AO62="x","x",AN$2-'Indicator Date hidden'!AO62)</f>
        <v>x</v>
      </c>
      <c r="AO61" s="230" t="str">
        <f aca="false">IF('Indicator Date hidden'!AP62="x","x",AO$2-'Indicator Date hidden'!AP62)</f>
        <v>x</v>
      </c>
      <c r="AP61" s="230" t="n">
        <f aca="false">IF('Indicator Date hidden'!AQ62="x","x",AP$2-'Indicator Date hidden'!AQ62)</f>
        <v>0</v>
      </c>
      <c r="AQ61" s="230" t="n">
        <f aca="false">IF('Indicator Date hidden'!AR62="x","x",AQ$2-'Indicator Date hidden'!AR62)</f>
        <v>0</v>
      </c>
      <c r="AR61" s="230" t="str">
        <f aca="false">IF('Indicator Date hidden'!AS62="x","x",AR$2-'Indicator Date hidden'!AS62)</f>
        <v>x</v>
      </c>
      <c r="AS61" s="230" t="n">
        <f aca="false">IF('Indicator Date hidden'!AT62="x","x",AS$2-'Indicator Date hidden'!AT62)</f>
        <v>0</v>
      </c>
      <c r="AT61" s="230" t="str">
        <f aca="false">IF('Indicator Date hidden'!AU62="x","x",AT$2-'Indicator Date hidden'!AU62)</f>
        <v>x</v>
      </c>
      <c r="AU61" s="230" t="str">
        <f aca="false">IF('Indicator Date hidden'!AV62="x","x",AU$2-'Indicator Date hidden'!AV62)</f>
        <v>x</v>
      </c>
      <c r="AV61" s="230" t="str">
        <f aca="false">IF('Indicator Date hidden'!AW62="x","x",AV$2-'Indicator Date hidden'!AW62)</f>
        <v>x</v>
      </c>
      <c r="AW61" s="230" t="n">
        <f aca="false">IF('Indicator Date hidden'!AX62="x","x",AW$2-'Indicator Date hidden'!AX62)</f>
        <v>0</v>
      </c>
      <c r="AX61" s="230" t="n">
        <f aca="false">IF('Indicator Date hidden'!AY62="x","x",AX$2-'Indicator Date hidden'!AY62)</f>
        <v>0</v>
      </c>
      <c r="AY61" s="230" t="n">
        <f aca="false">IF('Indicator Date hidden'!AZ62="x","x",AY$2-'Indicator Date hidden'!AZ62)</f>
        <v>1</v>
      </c>
      <c r="AZ61" s="230" t="n">
        <f aca="false">IF('Indicator Date hidden'!BA62="x","x",AZ$2-'Indicator Date hidden'!BA62)</f>
        <v>0</v>
      </c>
      <c r="BA61" s="230" t="n">
        <f aca="false">IF('Indicator Date hidden'!BB62="x","x",BA$2-'Indicator Date hidden'!BB62)</f>
        <v>0</v>
      </c>
      <c r="BB61" s="230" t="n">
        <f aca="false">IF('Indicator Date hidden'!BC62="x","x",BB$2-'Indicator Date hidden'!BC62)</f>
        <v>0</v>
      </c>
      <c r="BC61" s="230" t="n">
        <f aca="false">IF('Indicator Date hidden'!BD62="x","x",BC$2-'Indicator Date hidden'!BD62)</f>
        <v>0</v>
      </c>
      <c r="BD61" s="230" t="n">
        <f aca="false">IF('Indicator Date hidden'!BE62="x","x",BD$2-'Indicator Date hidden'!BE62)</f>
        <v>-1</v>
      </c>
      <c r="BE61" s="230" t="n">
        <f aca="false">IF('Indicator Date hidden'!BF62="x","x",BE$2-'Indicator Date hidden'!BF62)</f>
        <v>0</v>
      </c>
      <c r="BF61" s="230" t="n">
        <f aca="false">IF('Indicator Date hidden'!BG62="x","x",BF$2-'Indicator Date hidden'!BG62)</f>
        <v>1</v>
      </c>
      <c r="BG61" s="230" t="n">
        <f aca="false">IF('Indicator Date hidden'!BH62="x","x",BG$2-'Indicator Date hidden'!BH62)</f>
        <v>1</v>
      </c>
      <c r="BH61" s="230" t="n">
        <f aca="false">IF('Indicator Date hidden'!BI62="x","x",BH$2-'Indicator Date hidden'!BI62)</f>
        <v>0</v>
      </c>
      <c r="BI61" s="230" t="n">
        <f aca="false">IF('Indicator Date hidden'!BJ62="x","x",BI$2-'Indicator Date hidden'!BJ62)</f>
        <v>0</v>
      </c>
      <c r="BJ61" s="230" t="n">
        <f aca="false">IF('Indicator Date hidden'!BK62="x","x",BJ$2-'Indicator Date hidden'!BK62)</f>
        <v>0</v>
      </c>
      <c r="BK61" s="230" t="n">
        <f aca="false">IF('Indicator Date hidden'!BL62="x","x",BK$2-'Indicator Date hidden'!BL62)</f>
        <v>0</v>
      </c>
      <c r="BL61" s="230" t="str">
        <f aca="false">IF('Indicator Date hidden'!BM62="x","x",BL$2-'Indicator Date hidden'!BM62)</f>
        <v>x</v>
      </c>
      <c r="BM61" s="230" t="n">
        <f aca="false">IF('Indicator Date hidden'!BN62="x","x",BM$2-'Indicator Date hidden'!BN62)</f>
        <v>0</v>
      </c>
      <c r="BN61" s="230" t="n">
        <f aca="false">IF('Indicator Date hidden'!BO62="x","x",BN$2-'Indicator Date hidden'!BO62)</f>
        <v>0</v>
      </c>
      <c r="BO61" s="230" t="n">
        <f aca="false">IF('Indicator Date hidden'!BP62="x","x",BO$2-'Indicator Date hidden'!BP62)</f>
        <v>0</v>
      </c>
      <c r="BP61" s="230" t="n">
        <f aca="false">IF('Indicator Date hidden'!BQ62="x","x",BP$2-'Indicator Date hidden'!BQ62)</f>
        <v>0</v>
      </c>
      <c r="BQ61" s="230" t="n">
        <f aca="false">IF('Indicator Date hidden'!BR62="x","x",BQ$2-'Indicator Date hidden'!BR62)</f>
        <v>0</v>
      </c>
      <c r="BR61" s="230" t="n">
        <f aca="false">IF('Indicator Date hidden'!BS62="x","x",BR$2-'Indicator Date hidden'!BS62)</f>
        <v>2</v>
      </c>
      <c r="BS61" s="230" t="n">
        <f aca="false">IF('Indicator Date hidden'!BT62="x","x",BS$2-'Indicator Date hidden'!BT62)</f>
        <v>0</v>
      </c>
      <c r="BT61" s="230" t="n">
        <f aca="false">IF('Indicator Date hidden'!BU62="x","x",BT$2-'Indicator Date hidden'!BU62)</f>
        <v>0</v>
      </c>
      <c r="BU61" s="230" t="n">
        <f aca="false">IF('Indicator Date hidden'!BV62="x","x",BU$2-'Indicator Date hidden'!BV62)</f>
        <v>0</v>
      </c>
      <c r="BV61" s="230" t="n">
        <f aca="false">IF('Indicator Date hidden'!BW62="x","x",BV$2-'Indicator Date hidden'!BW62)</f>
        <v>0</v>
      </c>
      <c r="BW61" s="230" t="n">
        <f aca="false">IF('Indicator Date hidden'!BX62="x","x",BW$2-'Indicator Date hidden'!BX62)</f>
        <v>0</v>
      </c>
      <c r="BX61" s="0" t="n">
        <f aca="false">SUM(B61:BW61)</f>
        <v>13</v>
      </c>
      <c r="BY61" s="231" t="n">
        <f aca="false">BX61/COUNT(B61:BW61)</f>
        <v>0.206349206349206</v>
      </c>
      <c r="BZ61" s="0" t="n">
        <f aca="false">COUNTIF(B61:BW61,"&gt;0")</f>
        <v>6</v>
      </c>
      <c r="CA61" s="231" t="n">
        <f aca="false">_xlfn.STDEV.P(B61:BW61)</f>
        <v>1.0564800820504</v>
      </c>
      <c r="CB61" s="232" t="n">
        <f aca="false">MEDIAN(B61:BW61)</f>
        <v>0</v>
      </c>
    </row>
    <row r="62" customFormat="false" ht="14.5" hidden="false" customHeight="false" outlineLevel="0" collapsed="false">
      <c r="A62" s="0" t="str">
        <f aca="false">'Indicator Data'!B65</f>
        <v>FRA</v>
      </c>
      <c r="B62" s="230" t="n">
        <f aca="false">IF('Indicator Date hidden'!C63="x","x",B$2-'Indicator Date hidden'!C63)</f>
        <v>0</v>
      </c>
      <c r="C62" s="230" t="n">
        <f aca="false">IF('Indicator Date hidden'!D63="x","x",C$2-'Indicator Date hidden'!D63)</f>
        <v>0</v>
      </c>
      <c r="D62" s="230" t="n">
        <f aca="false">IF('Indicator Date hidden'!E63="x","x",D$2-'Indicator Date hidden'!E63)</f>
        <v>0</v>
      </c>
      <c r="E62" s="230" t="n">
        <f aca="false">IF('Indicator Date hidden'!F63="x","x",E$2-'Indicator Date hidden'!F63)</f>
        <v>0</v>
      </c>
      <c r="F62" s="230" t="n">
        <f aca="false">IF('Indicator Date hidden'!G63="x","x",F$2-'Indicator Date hidden'!G63)</f>
        <v>0</v>
      </c>
      <c r="G62" s="230" t="n">
        <f aca="false">IF('Indicator Date hidden'!H63="x","x",G$2-'Indicator Date hidden'!H63)</f>
        <v>0</v>
      </c>
      <c r="H62" s="230" t="n">
        <f aca="false">IF('Indicator Date hidden'!I63="x","x",H$2-'Indicator Date hidden'!I63)</f>
        <v>0</v>
      </c>
      <c r="I62" s="230" t="n">
        <f aca="false">IF('Indicator Date hidden'!J63="x","x",I$2-'Indicator Date hidden'!J63)</f>
        <v>0</v>
      </c>
      <c r="J62" s="230" t="n">
        <f aca="false">IF('Indicator Date hidden'!K63="x","x",J$2-'Indicator Date hidden'!K63)</f>
        <v>0</v>
      </c>
      <c r="K62" s="230" t="n">
        <f aca="false">IF('Indicator Date hidden'!L63="x","x",K$2-'Indicator Date hidden'!L63)</f>
        <v>0</v>
      </c>
      <c r="L62" s="230" t="n">
        <f aca="false">IF('Indicator Date hidden'!M63="x","x",L$2-'Indicator Date hidden'!M63)</f>
        <v>0</v>
      </c>
      <c r="M62" s="230" t="n">
        <f aca="false">IF('Indicator Date hidden'!N63="x","x",M$2-'Indicator Date hidden'!N63)</f>
        <v>0</v>
      </c>
      <c r="N62" s="230" t="n">
        <f aca="false">IF('Indicator Date hidden'!O63="x","x",N$2-'Indicator Date hidden'!O63)</f>
        <v>0</v>
      </c>
      <c r="O62" s="230" t="n">
        <f aca="false">IF('Indicator Date hidden'!P63="x","x",O$2-'Indicator Date hidden'!P63)</f>
        <v>0</v>
      </c>
      <c r="P62" s="230" t="n">
        <f aca="false">IF('Indicator Date hidden'!Q63="x","x",P$2-'Indicator Date hidden'!Q63)</f>
        <v>0</v>
      </c>
      <c r="Q62" s="230" t="n">
        <f aca="false">IF('Indicator Date hidden'!R63="x","x",Q$2-'Indicator Date hidden'!R63)</f>
        <v>0</v>
      </c>
      <c r="R62" s="230" t="n">
        <f aca="false">IF('Indicator Date hidden'!S63="x","x",R$2-'Indicator Date hidden'!S63)</f>
        <v>0</v>
      </c>
      <c r="S62" s="230" t="n">
        <f aca="false">IF('Indicator Date hidden'!T63="x","x",S$2-'Indicator Date hidden'!T63)</f>
        <v>0</v>
      </c>
      <c r="T62" s="230" t="n">
        <f aca="false">IF('Indicator Date hidden'!U63="x","x",T$2-'Indicator Date hidden'!U63)</f>
        <v>0</v>
      </c>
      <c r="U62" s="230" t="n">
        <f aca="false">IF('Indicator Date hidden'!V63="x","x",U$2-'Indicator Date hidden'!V63)</f>
        <v>0</v>
      </c>
      <c r="V62" s="230" t="n">
        <f aca="false">IF('Indicator Date hidden'!W63="x","x",V$2-'Indicator Date hidden'!W63)</f>
        <v>0</v>
      </c>
      <c r="W62" s="230" t="n">
        <f aca="false">IF('Indicator Date hidden'!X63="x","x",W$2-'Indicator Date hidden'!X63)</f>
        <v>0</v>
      </c>
      <c r="X62" s="230" t="n">
        <f aca="false">IF('Indicator Date hidden'!Y63="x","x",X$2-'Indicator Date hidden'!Y63)</f>
        <v>0</v>
      </c>
      <c r="Y62" s="230" t="n">
        <f aca="false">IF('Indicator Date hidden'!Z63="x","x",Y$2-'Indicator Date hidden'!Z63)</f>
        <v>0</v>
      </c>
      <c r="Z62" s="230" t="n">
        <f aca="false">IF('Indicator Date hidden'!AA63="x","x",Z$2-'Indicator Date hidden'!AA63)</f>
        <v>3</v>
      </c>
      <c r="AA62" s="230" t="n">
        <f aca="false">IF('Indicator Date hidden'!AB63="x","x",AA$2-'Indicator Date hidden'!AB63)</f>
        <v>0</v>
      </c>
      <c r="AB62" s="230" t="str">
        <f aca="false">IF('Indicator Date hidden'!AC63="x","x",AB$2-'Indicator Date hidden'!AC63)</f>
        <v>x</v>
      </c>
      <c r="AC62" s="230" t="n">
        <f aca="false">IF('Indicator Date hidden'!AD63="x","x",AC$2-'Indicator Date hidden'!AD63)</f>
        <v>2</v>
      </c>
      <c r="AD62" s="230" t="n">
        <f aca="false">IF('Indicator Date hidden'!AE63="x","x",AD$2-'Indicator Date hidden'!AE63)</f>
        <v>0</v>
      </c>
      <c r="AE62" s="230" t="str">
        <f aca="false">IF('Indicator Date hidden'!AF63="x","x",AE$2-'Indicator Date hidden'!AF63)</f>
        <v>x</v>
      </c>
      <c r="AF62" s="230" t="n">
        <f aca="false">IF('Indicator Date hidden'!AG63="x","x",AF$2-'Indicator Date hidden'!AG63)</f>
        <v>0</v>
      </c>
      <c r="AG62" s="230" t="n">
        <f aca="false">IF('Indicator Date hidden'!AH63="x","x",AG$2-'Indicator Date hidden'!AH63)</f>
        <v>0</v>
      </c>
      <c r="AH62" s="230" t="n">
        <f aca="false">IF('Indicator Date hidden'!AI63="x","x",AH$2-'Indicator Date hidden'!AI63)</f>
        <v>0</v>
      </c>
      <c r="AI62" s="230" t="n">
        <f aca="false">IF('Indicator Date hidden'!AJ63="x","x",AI$2-'Indicator Date hidden'!AJ63)</f>
        <v>0</v>
      </c>
      <c r="AJ62" s="230" t="n">
        <f aca="false">IF('Indicator Date hidden'!AK63="x","x",AJ$2-'Indicator Date hidden'!AK63)</f>
        <v>0</v>
      </c>
      <c r="AK62" s="230" t="str">
        <f aca="false">IF('Indicator Date hidden'!AL63="x","x",AK$2-'Indicator Date hidden'!AL63)</f>
        <v>x</v>
      </c>
      <c r="AL62" s="230" t="n">
        <f aca="false">IF('Indicator Date hidden'!AM63="x","x",AL$2-'Indicator Date hidden'!AM63)</f>
        <v>0</v>
      </c>
      <c r="AM62" s="230" t="str">
        <f aca="false">IF('Indicator Date hidden'!AN63="x","x",AM$2-'Indicator Date hidden'!AN63)</f>
        <v>x</v>
      </c>
      <c r="AN62" s="230" t="str">
        <f aca="false">IF('Indicator Date hidden'!AO63="x","x",AN$2-'Indicator Date hidden'!AO63)</f>
        <v>x</v>
      </c>
      <c r="AO62" s="230" t="str">
        <f aca="false">IF('Indicator Date hidden'!AP63="x","x",AO$2-'Indicator Date hidden'!AP63)</f>
        <v>x</v>
      </c>
      <c r="AP62" s="230" t="n">
        <f aca="false">IF('Indicator Date hidden'!AQ63="x","x",AP$2-'Indicator Date hidden'!AQ63)</f>
        <v>0</v>
      </c>
      <c r="AQ62" s="230" t="n">
        <f aca="false">IF('Indicator Date hidden'!AR63="x","x",AQ$2-'Indicator Date hidden'!AR63)</f>
        <v>0</v>
      </c>
      <c r="AR62" s="230" t="str">
        <f aca="false">IF('Indicator Date hidden'!AS63="x","x",AR$2-'Indicator Date hidden'!AS63)</f>
        <v>x</v>
      </c>
      <c r="AS62" s="230" t="n">
        <f aca="false">IF('Indicator Date hidden'!AT63="x","x",AS$2-'Indicator Date hidden'!AT63)</f>
        <v>0</v>
      </c>
      <c r="AT62" s="230" t="n">
        <f aca="false">IF('Indicator Date hidden'!AU63="x","x",AT$2-'Indicator Date hidden'!AU63)</f>
        <v>1</v>
      </c>
      <c r="AU62" s="230" t="n">
        <f aca="false">IF('Indicator Date hidden'!AV63="x","x",AU$2-'Indicator Date hidden'!AV63)</f>
        <v>4</v>
      </c>
      <c r="AV62" s="230" t="str">
        <f aca="false">IF('Indicator Date hidden'!AW63="x","x",AV$2-'Indicator Date hidden'!AW63)</f>
        <v>x</v>
      </c>
      <c r="AW62" s="230" t="n">
        <f aca="false">IF('Indicator Date hidden'!AX63="x","x",AW$2-'Indicator Date hidden'!AX63)</f>
        <v>0</v>
      </c>
      <c r="AX62" s="230" t="n">
        <f aca="false">IF('Indicator Date hidden'!AY63="x","x",AX$2-'Indicator Date hidden'!AY63)</f>
        <v>0</v>
      </c>
      <c r="AY62" s="230" t="n">
        <f aca="false">IF('Indicator Date hidden'!AZ63="x","x",AY$2-'Indicator Date hidden'!AZ63)</f>
        <v>2</v>
      </c>
      <c r="AZ62" s="230" t="n">
        <f aca="false">IF('Indicator Date hidden'!BA63="x","x",AZ$2-'Indicator Date hidden'!BA63)</f>
        <v>0</v>
      </c>
      <c r="BA62" s="230" t="n">
        <f aca="false">IF('Indicator Date hidden'!BB63="x","x",BA$2-'Indicator Date hidden'!BB63)</f>
        <v>0</v>
      </c>
      <c r="BB62" s="230" t="n">
        <f aca="false">IF('Indicator Date hidden'!BC63="x","x",BB$2-'Indicator Date hidden'!BC63)</f>
        <v>0</v>
      </c>
      <c r="BC62" s="230" t="n">
        <f aca="false">IF('Indicator Date hidden'!BD63="x","x",BC$2-'Indicator Date hidden'!BD63)</f>
        <v>0</v>
      </c>
      <c r="BD62" s="230" t="n">
        <f aca="false">IF('Indicator Date hidden'!BE63="x","x",BD$2-'Indicator Date hidden'!BE63)</f>
        <v>-1</v>
      </c>
      <c r="BE62" s="230" t="n">
        <f aca="false">IF('Indicator Date hidden'!BF63="x","x",BE$2-'Indicator Date hidden'!BF63)</f>
        <v>0</v>
      </c>
      <c r="BF62" s="230" t="n">
        <f aca="false">IF('Indicator Date hidden'!BG63="x","x",BF$2-'Indicator Date hidden'!BG63)</f>
        <v>1</v>
      </c>
      <c r="BG62" s="230" t="n">
        <f aca="false">IF('Indicator Date hidden'!BH63="x","x",BG$2-'Indicator Date hidden'!BH63)</f>
        <v>1</v>
      </c>
      <c r="BH62" s="230" t="n">
        <f aca="false">IF('Indicator Date hidden'!BI63="x","x",BH$2-'Indicator Date hidden'!BI63)</f>
        <v>0</v>
      </c>
      <c r="BI62" s="230" t="n">
        <f aca="false">IF('Indicator Date hidden'!BJ63="x","x",BI$2-'Indicator Date hidden'!BJ63)</f>
        <v>0</v>
      </c>
      <c r="BJ62" s="230" t="n">
        <f aca="false">IF('Indicator Date hidden'!BK63="x","x",BJ$2-'Indicator Date hidden'!BK63)</f>
        <v>0</v>
      </c>
      <c r="BK62" s="230" t="n">
        <f aca="false">IF('Indicator Date hidden'!BL63="x","x",BK$2-'Indicator Date hidden'!BL63)</f>
        <v>0</v>
      </c>
      <c r="BL62" s="230" t="str">
        <f aca="false">IF('Indicator Date hidden'!BM63="x","x",BL$2-'Indicator Date hidden'!BM63)</f>
        <v>x</v>
      </c>
      <c r="BM62" s="230" t="n">
        <f aca="false">IF('Indicator Date hidden'!BN63="x","x",BM$2-'Indicator Date hidden'!BN63)</f>
        <v>0</v>
      </c>
      <c r="BN62" s="230" t="n">
        <f aca="false">IF('Indicator Date hidden'!BO63="x","x",BN$2-'Indicator Date hidden'!BO63)</f>
        <v>0</v>
      </c>
      <c r="BO62" s="230" t="n">
        <f aca="false">IF('Indicator Date hidden'!BP63="x","x",BO$2-'Indicator Date hidden'!BP63)</f>
        <v>0</v>
      </c>
      <c r="BP62" s="230" t="n">
        <f aca="false">IF('Indicator Date hidden'!BQ63="x","x",BP$2-'Indicator Date hidden'!BQ63)</f>
        <v>0</v>
      </c>
      <c r="BQ62" s="230" t="n">
        <f aca="false">IF('Indicator Date hidden'!BR63="x","x",BQ$2-'Indicator Date hidden'!BR63)</f>
        <v>0</v>
      </c>
      <c r="BR62" s="230" t="n">
        <f aca="false">IF('Indicator Date hidden'!BS63="x","x",BR$2-'Indicator Date hidden'!BS63)</f>
        <v>2</v>
      </c>
      <c r="BS62" s="230" t="n">
        <f aca="false">IF('Indicator Date hidden'!BT63="x","x",BS$2-'Indicator Date hidden'!BT63)</f>
        <v>1</v>
      </c>
      <c r="BT62" s="230" t="n">
        <f aca="false">IF('Indicator Date hidden'!BU63="x","x",BT$2-'Indicator Date hidden'!BU63)</f>
        <v>1</v>
      </c>
      <c r="BU62" s="230" t="n">
        <f aca="false">IF('Indicator Date hidden'!BV63="x","x",BU$2-'Indicator Date hidden'!BV63)</f>
        <v>1</v>
      </c>
      <c r="BV62" s="230" t="n">
        <f aca="false">IF('Indicator Date hidden'!BW63="x","x",BV$2-'Indicator Date hidden'!BW63)</f>
        <v>0</v>
      </c>
      <c r="BW62" s="230" t="n">
        <f aca="false">IF('Indicator Date hidden'!BX63="x","x",BW$2-'Indicator Date hidden'!BX63)</f>
        <v>0</v>
      </c>
      <c r="BX62" s="0" t="n">
        <f aca="false">SUM(B62:BW62)</f>
        <v>18</v>
      </c>
      <c r="BY62" s="231" t="n">
        <f aca="false">BX62/COUNT(B62:BW62)</f>
        <v>0.276923076923077</v>
      </c>
      <c r="BZ62" s="0" t="n">
        <f aca="false">COUNTIF(B62:BW62,"&gt;0")</f>
        <v>11</v>
      </c>
      <c r="CA62" s="231" t="n">
        <f aca="false">_xlfn.STDEV.P(B62:BW62)</f>
        <v>0.774749434585487</v>
      </c>
      <c r="CB62" s="232" t="n">
        <f aca="false">MEDIAN(B62:BW62)</f>
        <v>0</v>
      </c>
    </row>
    <row r="63" customFormat="false" ht="14.5" hidden="false" customHeight="false" outlineLevel="0" collapsed="false">
      <c r="A63" s="0" t="str">
        <f aca="false">'Indicator Data'!B66</f>
        <v>GAB</v>
      </c>
      <c r="B63" s="230" t="n">
        <f aca="false">IF('Indicator Date hidden'!C64="x","x",B$2-'Indicator Date hidden'!C64)</f>
        <v>0</v>
      </c>
      <c r="C63" s="230" t="n">
        <f aca="false">IF('Indicator Date hidden'!D64="x","x",C$2-'Indicator Date hidden'!D64)</f>
        <v>0</v>
      </c>
      <c r="D63" s="230" t="n">
        <f aca="false">IF('Indicator Date hidden'!E64="x","x",D$2-'Indicator Date hidden'!E64)</f>
        <v>0</v>
      </c>
      <c r="E63" s="230" t="n">
        <f aca="false">IF('Indicator Date hidden'!F64="x","x",E$2-'Indicator Date hidden'!F64)</f>
        <v>0</v>
      </c>
      <c r="F63" s="230" t="n">
        <f aca="false">IF('Indicator Date hidden'!G64="x","x",F$2-'Indicator Date hidden'!G64)</f>
        <v>0</v>
      </c>
      <c r="G63" s="230" t="n">
        <f aca="false">IF('Indicator Date hidden'!H64="x","x",G$2-'Indicator Date hidden'!H64)</f>
        <v>0</v>
      </c>
      <c r="H63" s="230" t="n">
        <f aca="false">IF('Indicator Date hidden'!I64="x","x",H$2-'Indicator Date hidden'!I64)</f>
        <v>0</v>
      </c>
      <c r="I63" s="230" t="n">
        <f aca="false">IF('Indicator Date hidden'!J64="x","x",I$2-'Indicator Date hidden'!J64)</f>
        <v>0</v>
      </c>
      <c r="J63" s="230" t="n">
        <f aca="false">IF('Indicator Date hidden'!K64="x","x",J$2-'Indicator Date hidden'!K64)</f>
        <v>0</v>
      </c>
      <c r="K63" s="230" t="n">
        <f aca="false">IF('Indicator Date hidden'!L64="x","x",K$2-'Indicator Date hidden'!L64)</f>
        <v>0</v>
      </c>
      <c r="L63" s="230" t="n">
        <f aca="false">IF('Indicator Date hidden'!M64="x","x",L$2-'Indicator Date hidden'!M64)</f>
        <v>0</v>
      </c>
      <c r="M63" s="230" t="n">
        <f aca="false">IF('Indicator Date hidden'!N64="x","x",M$2-'Indicator Date hidden'!N64)</f>
        <v>0</v>
      </c>
      <c r="N63" s="230" t="n">
        <f aca="false">IF('Indicator Date hidden'!O64="x","x",N$2-'Indicator Date hidden'!O64)</f>
        <v>0</v>
      </c>
      <c r="O63" s="230" t="n">
        <f aca="false">IF('Indicator Date hidden'!P64="x","x",O$2-'Indicator Date hidden'!P64)</f>
        <v>0</v>
      </c>
      <c r="P63" s="230" t="n">
        <f aca="false">IF('Indicator Date hidden'!Q64="x","x",P$2-'Indicator Date hidden'!Q64)</f>
        <v>0</v>
      </c>
      <c r="Q63" s="230" t="n">
        <f aca="false">IF('Indicator Date hidden'!R64="x","x",Q$2-'Indicator Date hidden'!R64)</f>
        <v>0</v>
      </c>
      <c r="R63" s="230" t="n">
        <f aca="false">IF('Indicator Date hidden'!S64="x","x",R$2-'Indicator Date hidden'!S64)</f>
        <v>0</v>
      </c>
      <c r="S63" s="230" t="n">
        <f aca="false">IF('Indicator Date hidden'!T64="x","x",S$2-'Indicator Date hidden'!T64)</f>
        <v>0</v>
      </c>
      <c r="T63" s="230" t="n">
        <f aca="false">IF('Indicator Date hidden'!U64="x","x",T$2-'Indicator Date hidden'!U64)</f>
        <v>0</v>
      </c>
      <c r="U63" s="230" t="n">
        <f aca="false">IF('Indicator Date hidden'!V64="x","x",U$2-'Indicator Date hidden'!V64)</f>
        <v>0</v>
      </c>
      <c r="V63" s="230" t="n">
        <f aca="false">IF('Indicator Date hidden'!W64="x","x",V$2-'Indicator Date hidden'!W64)</f>
        <v>0</v>
      </c>
      <c r="W63" s="230" t="n">
        <f aca="false">IF('Indicator Date hidden'!X64="x","x",W$2-'Indicator Date hidden'!X64)</f>
        <v>0</v>
      </c>
      <c r="X63" s="230" t="n">
        <f aca="false">IF('Indicator Date hidden'!Y64="x","x",X$2-'Indicator Date hidden'!Y64)</f>
        <v>0</v>
      </c>
      <c r="Y63" s="230" t="n">
        <f aca="false">IF('Indicator Date hidden'!Z64="x","x",Y$2-'Indicator Date hidden'!Z64)</f>
        <v>0</v>
      </c>
      <c r="Z63" s="230" t="n">
        <f aca="false">IF('Indicator Date hidden'!AA64="x","x",Z$2-'Indicator Date hidden'!AA64)</f>
        <v>6</v>
      </c>
      <c r="AA63" s="230" t="n">
        <f aca="false">IF('Indicator Date hidden'!AB64="x","x",AA$2-'Indicator Date hidden'!AB64)</f>
        <v>0</v>
      </c>
      <c r="AB63" s="230" t="str">
        <f aca="false">IF('Indicator Date hidden'!AC64="x","x",AB$2-'Indicator Date hidden'!AC64)</f>
        <v>x</v>
      </c>
      <c r="AC63" s="230" t="n">
        <f aca="false">IF('Indicator Date hidden'!AD64="x","x",AC$2-'Indicator Date hidden'!AD64)</f>
        <v>8</v>
      </c>
      <c r="AD63" s="230" t="n">
        <f aca="false">IF('Indicator Date hidden'!AE64="x","x",AD$2-'Indicator Date hidden'!AE64)</f>
        <v>0</v>
      </c>
      <c r="AE63" s="230" t="n">
        <f aca="false">IF('Indicator Date hidden'!AF64="x","x",AE$2-'Indicator Date hidden'!AF64)</f>
        <v>0</v>
      </c>
      <c r="AF63" s="230" t="n">
        <f aca="false">IF('Indicator Date hidden'!AG64="x","x",AF$2-'Indicator Date hidden'!AG64)</f>
        <v>0</v>
      </c>
      <c r="AG63" s="230" t="n">
        <f aca="false">IF('Indicator Date hidden'!AH64="x","x",AG$2-'Indicator Date hidden'!AH64)</f>
        <v>0</v>
      </c>
      <c r="AH63" s="230" t="n">
        <f aca="false">IF('Indicator Date hidden'!AI64="x","x",AH$2-'Indicator Date hidden'!AI64)</f>
        <v>0</v>
      </c>
      <c r="AI63" s="230" t="n">
        <f aca="false">IF('Indicator Date hidden'!AJ64="x","x",AI$2-'Indicator Date hidden'!AJ64)</f>
        <v>0</v>
      </c>
      <c r="AJ63" s="230" t="n">
        <f aca="false">IF('Indicator Date hidden'!AK64="x","x",AJ$2-'Indicator Date hidden'!AK64)</f>
        <v>0</v>
      </c>
      <c r="AK63" s="230" t="n">
        <f aca="false">IF('Indicator Date hidden'!AL64="x","x",AK$2-'Indicator Date hidden'!AL64)</f>
        <v>7</v>
      </c>
      <c r="AL63" s="230" t="n">
        <f aca="false">IF('Indicator Date hidden'!AM64="x","x",AL$2-'Indicator Date hidden'!AM64)</f>
        <v>0</v>
      </c>
      <c r="AM63" s="230" t="n">
        <f aca="false">IF('Indicator Date hidden'!AN64="x","x",AM$2-'Indicator Date hidden'!AN64)</f>
        <v>0</v>
      </c>
      <c r="AN63" s="230" t="n">
        <f aca="false">IF('Indicator Date hidden'!AO64="x","x",AN$2-'Indicator Date hidden'!AO64)</f>
        <v>0</v>
      </c>
      <c r="AO63" s="230" t="n">
        <f aca="false">IF('Indicator Date hidden'!AP64="x","x",AO$2-'Indicator Date hidden'!AP64)</f>
        <v>0</v>
      </c>
      <c r="AP63" s="230" t="n">
        <f aca="false">IF('Indicator Date hidden'!AQ64="x","x",AP$2-'Indicator Date hidden'!AQ64)</f>
        <v>0</v>
      </c>
      <c r="AQ63" s="230" t="n">
        <f aca="false">IF('Indicator Date hidden'!AR64="x","x",AQ$2-'Indicator Date hidden'!AR64)</f>
        <v>0</v>
      </c>
      <c r="AR63" s="230" t="n">
        <f aca="false">IF('Indicator Date hidden'!AS64="x","x",AR$2-'Indicator Date hidden'!AS64)</f>
        <v>8</v>
      </c>
      <c r="AS63" s="230" t="n">
        <f aca="false">IF('Indicator Date hidden'!AT64="x","x",AS$2-'Indicator Date hidden'!AT64)</f>
        <v>0</v>
      </c>
      <c r="AT63" s="230" t="n">
        <f aca="false">IF('Indicator Date hidden'!AU64="x","x",AT$2-'Indicator Date hidden'!AU64)</f>
        <v>0</v>
      </c>
      <c r="AU63" s="230" t="n">
        <f aca="false">IF('Indicator Date hidden'!AV64="x","x",AU$2-'Indicator Date hidden'!AV64)</f>
        <v>0</v>
      </c>
      <c r="AV63" s="230" t="n">
        <f aca="false">IF('Indicator Date hidden'!AW64="x","x",AV$2-'Indicator Date hidden'!AW64)</f>
        <v>0</v>
      </c>
      <c r="AW63" s="230" t="n">
        <f aca="false">IF('Indicator Date hidden'!AX64="x","x",AW$2-'Indicator Date hidden'!AX64)</f>
        <v>0</v>
      </c>
      <c r="AX63" s="230" t="n">
        <f aca="false">IF('Indicator Date hidden'!AY64="x","x",AX$2-'Indicator Date hidden'!AY64)</f>
        <v>0</v>
      </c>
      <c r="AY63" s="230" t="n">
        <f aca="false">IF('Indicator Date hidden'!AZ64="x","x",AY$2-'Indicator Date hidden'!AZ64)</f>
        <v>3</v>
      </c>
      <c r="AZ63" s="230" t="n">
        <f aca="false">IF('Indicator Date hidden'!BA64="x","x",AZ$2-'Indicator Date hidden'!BA64)</f>
        <v>0</v>
      </c>
      <c r="BA63" s="230" t="n">
        <f aca="false">IF('Indicator Date hidden'!BB64="x","x",BA$2-'Indicator Date hidden'!BB64)</f>
        <v>0</v>
      </c>
      <c r="BB63" s="230" t="n">
        <f aca="false">IF('Indicator Date hidden'!BC64="x","x",BB$2-'Indicator Date hidden'!BC64)</f>
        <v>0</v>
      </c>
      <c r="BC63" s="230" t="n">
        <f aca="false">IF('Indicator Date hidden'!BD64="x","x",BC$2-'Indicator Date hidden'!BD64)</f>
        <v>0</v>
      </c>
      <c r="BD63" s="230" t="n">
        <f aca="false">IF('Indicator Date hidden'!BE64="x","x",BD$2-'Indicator Date hidden'!BE64)</f>
        <v>0</v>
      </c>
      <c r="BE63" s="230" t="n">
        <f aca="false">IF('Indicator Date hidden'!BF64="x","x",BE$2-'Indicator Date hidden'!BF64)</f>
        <v>0</v>
      </c>
      <c r="BF63" s="230" t="n">
        <f aca="false">IF('Indicator Date hidden'!BG64="x","x",BF$2-'Indicator Date hidden'!BG64)</f>
        <v>1</v>
      </c>
      <c r="BG63" s="230" t="n">
        <f aca="false">IF('Indicator Date hidden'!BH64="x","x",BG$2-'Indicator Date hidden'!BH64)</f>
        <v>1</v>
      </c>
      <c r="BH63" s="230" t="n">
        <f aca="false">IF('Indicator Date hidden'!BI64="x","x",BH$2-'Indicator Date hidden'!BI64)</f>
        <v>0</v>
      </c>
      <c r="BI63" s="230" t="n">
        <f aca="false">IF('Indicator Date hidden'!BJ64="x","x",BI$2-'Indicator Date hidden'!BJ64)</f>
        <v>0</v>
      </c>
      <c r="BJ63" s="230" t="n">
        <f aca="false">IF('Indicator Date hidden'!BK64="x","x",BJ$2-'Indicator Date hidden'!BK64)</f>
        <v>0</v>
      </c>
      <c r="BK63" s="230" t="n">
        <f aca="false">IF('Indicator Date hidden'!BL64="x","x",BK$2-'Indicator Date hidden'!BL64)</f>
        <v>0</v>
      </c>
      <c r="BL63" s="230" t="n">
        <f aca="false">IF('Indicator Date hidden'!BM64="x","x",BL$2-'Indicator Date hidden'!BM64)</f>
        <v>2</v>
      </c>
      <c r="BM63" s="230" t="n">
        <f aca="false">IF('Indicator Date hidden'!BN64="x","x",BM$2-'Indicator Date hidden'!BN64)</f>
        <v>0</v>
      </c>
      <c r="BN63" s="230" t="n">
        <f aca="false">IF('Indicator Date hidden'!BO64="x","x",BN$2-'Indicator Date hidden'!BO64)</f>
        <v>0</v>
      </c>
      <c r="BO63" s="230" t="n">
        <f aca="false">IF('Indicator Date hidden'!BP64="x","x",BO$2-'Indicator Date hidden'!BP64)</f>
        <v>0</v>
      </c>
      <c r="BP63" s="230" t="n">
        <f aca="false">IF('Indicator Date hidden'!BQ64="x","x",BP$2-'Indicator Date hidden'!BQ64)</f>
        <v>0</v>
      </c>
      <c r="BQ63" s="230" t="n">
        <f aca="false">IF('Indicator Date hidden'!BR64="x","x",BQ$2-'Indicator Date hidden'!BR64)</f>
        <v>0</v>
      </c>
      <c r="BR63" s="230" t="n">
        <f aca="false">IF('Indicator Date hidden'!BS64="x","x",BR$2-'Indicator Date hidden'!BS64)</f>
        <v>2</v>
      </c>
      <c r="BS63" s="230" t="n">
        <f aca="false">IF('Indicator Date hidden'!BT64="x","x",BS$2-'Indicator Date hidden'!BT64)</f>
        <v>0</v>
      </c>
      <c r="BT63" s="230" t="str">
        <f aca="false">IF('Indicator Date hidden'!BU64="x","x",BT$2-'Indicator Date hidden'!BU64)</f>
        <v>x</v>
      </c>
      <c r="BU63" s="230" t="str">
        <f aca="false">IF('Indicator Date hidden'!BV64="x","x",BU$2-'Indicator Date hidden'!BV64)</f>
        <v>x</v>
      </c>
      <c r="BV63" s="230" t="n">
        <f aca="false">IF('Indicator Date hidden'!BW64="x","x",BV$2-'Indicator Date hidden'!BW64)</f>
        <v>0</v>
      </c>
      <c r="BW63" s="230" t="n">
        <f aca="false">IF('Indicator Date hidden'!BX64="x","x",BW$2-'Indicator Date hidden'!BX64)</f>
        <v>0</v>
      </c>
      <c r="BX63" s="0" t="n">
        <f aca="false">SUM(B63:BW63)</f>
        <v>38</v>
      </c>
      <c r="BY63" s="231" t="n">
        <f aca="false">BX63/COUNT(B63:BW63)</f>
        <v>0.535211267605634</v>
      </c>
      <c r="BZ63" s="0" t="n">
        <f aca="false">COUNTIF(B63:BW63,"&gt;0")</f>
        <v>9</v>
      </c>
      <c r="CA63" s="231" t="n">
        <f aca="false">_xlfn.STDEV.P(B63:BW63)</f>
        <v>1.72660201923628</v>
      </c>
      <c r="CB63" s="232" t="n">
        <f aca="false">MEDIAN(B63:BW63)</f>
        <v>0</v>
      </c>
    </row>
    <row r="64" customFormat="false" ht="14.5" hidden="false" customHeight="false" outlineLevel="0" collapsed="false">
      <c r="A64" s="0" t="str">
        <f aca="false">'Indicator Data'!B67</f>
        <v>GMB</v>
      </c>
      <c r="B64" s="230" t="n">
        <f aca="false">IF('Indicator Date hidden'!C65="x","x",B$2-'Indicator Date hidden'!C65)</f>
        <v>0</v>
      </c>
      <c r="C64" s="230" t="n">
        <f aca="false">IF('Indicator Date hidden'!D65="x","x",C$2-'Indicator Date hidden'!D65)</f>
        <v>0</v>
      </c>
      <c r="D64" s="230" t="n">
        <f aca="false">IF('Indicator Date hidden'!E65="x","x",D$2-'Indicator Date hidden'!E65)</f>
        <v>0</v>
      </c>
      <c r="E64" s="230" t="n">
        <f aca="false">IF('Indicator Date hidden'!F65="x","x",E$2-'Indicator Date hidden'!F65)</f>
        <v>0</v>
      </c>
      <c r="F64" s="230" t="n">
        <f aca="false">IF('Indicator Date hidden'!G65="x","x",F$2-'Indicator Date hidden'!G65)</f>
        <v>0</v>
      </c>
      <c r="G64" s="230" t="n">
        <f aca="false">IF('Indicator Date hidden'!H65="x","x",G$2-'Indicator Date hidden'!H65)</f>
        <v>0</v>
      </c>
      <c r="H64" s="230" t="n">
        <f aca="false">IF('Indicator Date hidden'!I65="x","x",H$2-'Indicator Date hidden'!I65)</f>
        <v>0</v>
      </c>
      <c r="I64" s="230" t="n">
        <f aca="false">IF('Indicator Date hidden'!J65="x","x",I$2-'Indicator Date hidden'!J65)</f>
        <v>0</v>
      </c>
      <c r="J64" s="230" t="n">
        <f aca="false">IF('Indicator Date hidden'!K65="x","x",J$2-'Indicator Date hidden'!K65)</f>
        <v>0</v>
      </c>
      <c r="K64" s="230" t="n">
        <f aca="false">IF('Indicator Date hidden'!L65="x","x",K$2-'Indicator Date hidden'!L65)</f>
        <v>0</v>
      </c>
      <c r="L64" s="230" t="n">
        <f aca="false">IF('Indicator Date hidden'!M65="x","x",L$2-'Indicator Date hidden'!M65)</f>
        <v>0</v>
      </c>
      <c r="M64" s="230" t="n">
        <f aca="false">IF('Indicator Date hidden'!N65="x","x",M$2-'Indicator Date hidden'!N65)</f>
        <v>0</v>
      </c>
      <c r="N64" s="230" t="n">
        <f aca="false">IF('Indicator Date hidden'!O65="x","x",N$2-'Indicator Date hidden'!O65)</f>
        <v>0</v>
      </c>
      <c r="O64" s="230" t="n">
        <f aca="false">IF('Indicator Date hidden'!P65="x","x",O$2-'Indicator Date hidden'!P65)</f>
        <v>0</v>
      </c>
      <c r="P64" s="230" t="n">
        <f aca="false">IF('Indicator Date hidden'!Q65="x","x",P$2-'Indicator Date hidden'!Q65)</f>
        <v>0</v>
      </c>
      <c r="Q64" s="230" t="n">
        <f aca="false">IF('Indicator Date hidden'!R65="x","x",Q$2-'Indicator Date hidden'!R65)</f>
        <v>0</v>
      </c>
      <c r="R64" s="230" t="n">
        <f aca="false">IF('Indicator Date hidden'!S65="x","x",R$2-'Indicator Date hidden'!S65)</f>
        <v>0</v>
      </c>
      <c r="S64" s="230" t="n">
        <f aca="false">IF('Indicator Date hidden'!T65="x","x",S$2-'Indicator Date hidden'!T65)</f>
        <v>0</v>
      </c>
      <c r="T64" s="230" t="n">
        <f aca="false">IF('Indicator Date hidden'!U65="x","x",T$2-'Indicator Date hidden'!U65)</f>
        <v>0</v>
      </c>
      <c r="U64" s="230" t="n">
        <f aca="false">IF('Indicator Date hidden'!V65="x","x",U$2-'Indicator Date hidden'!V65)</f>
        <v>0</v>
      </c>
      <c r="V64" s="230" t="n">
        <f aca="false">IF('Indicator Date hidden'!W65="x","x",V$2-'Indicator Date hidden'!W65)</f>
        <v>0</v>
      </c>
      <c r="W64" s="230" t="n">
        <f aca="false">IF('Indicator Date hidden'!X65="x","x",W$2-'Indicator Date hidden'!X65)</f>
        <v>0</v>
      </c>
      <c r="X64" s="230" t="n">
        <f aca="false">IF('Indicator Date hidden'!Y65="x","x",X$2-'Indicator Date hidden'!Y65)</f>
        <v>0</v>
      </c>
      <c r="Y64" s="230" t="n">
        <f aca="false">IF('Indicator Date hidden'!Z65="x","x",Y$2-'Indicator Date hidden'!Z65)</f>
        <v>0</v>
      </c>
      <c r="Z64" s="230" t="n">
        <f aca="false">IF('Indicator Date hidden'!AA65="x","x",Z$2-'Indicator Date hidden'!AA65)</f>
        <v>5</v>
      </c>
      <c r="AA64" s="230" t="n">
        <f aca="false">IF('Indicator Date hidden'!AB65="x","x",AA$2-'Indicator Date hidden'!AB65)</f>
        <v>0</v>
      </c>
      <c r="AB64" s="230" t="n">
        <f aca="false">IF('Indicator Date hidden'!AC65="x","x",AB$2-'Indicator Date hidden'!AC65)</f>
        <v>0</v>
      </c>
      <c r="AC64" s="230" t="n">
        <f aca="false">IF('Indicator Date hidden'!AD65="x","x",AC$2-'Indicator Date hidden'!AD65)</f>
        <v>1</v>
      </c>
      <c r="AD64" s="230" t="n">
        <f aca="false">IF('Indicator Date hidden'!AE65="x","x",AD$2-'Indicator Date hidden'!AE65)</f>
        <v>0</v>
      </c>
      <c r="AE64" s="230" t="n">
        <f aca="false">IF('Indicator Date hidden'!AF65="x","x",AE$2-'Indicator Date hidden'!AF65)</f>
        <v>0</v>
      </c>
      <c r="AF64" s="230" t="n">
        <f aca="false">IF('Indicator Date hidden'!AG65="x","x",AF$2-'Indicator Date hidden'!AG65)</f>
        <v>0</v>
      </c>
      <c r="AG64" s="230" t="n">
        <f aca="false">IF('Indicator Date hidden'!AH65="x","x",AG$2-'Indicator Date hidden'!AH65)</f>
        <v>0</v>
      </c>
      <c r="AH64" s="230" t="n">
        <f aca="false">IF('Indicator Date hidden'!AI65="x","x",AH$2-'Indicator Date hidden'!AI65)</f>
        <v>0</v>
      </c>
      <c r="AI64" s="230" t="n">
        <f aca="false">IF('Indicator Date hidden'!AJ65="x","x",AI$2-'Indicator Date hidden'!AJ65)</f>
        <v>0</v>
      </c>
      <c r="AJ64" s="230" t="n">
        <f aca="false">IF('Indicator Date hidden'!AK65="x","x",AJ$2-'Indicator Date hidden'!AK65)</f>
        <v>0</v>
      </c>
      <c r="AK64" s="230" t="n">
        <f aca="false">IF('Indicator Date hidden'!AL65="x","x",AK$2-'Indicator Date hidden'!AL65)</f>
        <v>1</v>
      </c>
      <c r="AL64" s="230" t="n">
        <f aca="false">IF('Indicator Date hidden'!AM65="x","x",AL$2-'Indicator Date hidden'!AM65)</f>
        <v>0</v>
      </c>
      <c r="AM64" s="230" t="n">
        <f aca="false">IF('Indicator Date hidden'!AN65="x","x",AM$2-'Indicator Date hidden'!AN65)</f>
        <v>0</v>
      </c>
      <c r="AN64" s="230" t="n">
        <f aca="false">IF('Indicator Date hidden'!AO65="x","x",AN$2-'Indicator Date hidden'!AO65)</f>
        <v>0</v>
      </c>
      <c r="AO64" s="230" t="n">
        <f aca="false">IF('Indicator Date hidden'!AP65="x","x",AO$2-'Indicator Date hidden'!AP65)</f>
        <v>0</v>
      </c>
      <c r="AP64" s="230" t="n">
        <f aca="false">IF('Indicator Date hidden'!AQ65="x","x",AP$2-'Indicator Date hidden'!AQ65)</f>
        <v>0</v>
      </c>
      <c r="AQ64" s="230" t="n">
        <f aca="false">IF('Indicator Date hidden'!AR65="x","x",AQ$2-'Indicator Date hidden'!AR65)</f>
        <v>0</v>
      </c>
      <c r="AR64" s="230" t="n">
        <f aca="false">IF('Indicator Date hidden'!AS65="x","x",AR$2-'Indicator Date hidden'!AS65)</f>
        <v>0</v>
      </c>
      <c r="AS64" s="230" t="n">
        <f aca="false">IF('Indicator Date hidden'!AT65="x","x",AS$2-'Indicator Date hidden'!AT65)</f>
        <v>0</v>
      </c>
      <c r="AT64" s="230" t="n">
        <f aca="false">IF('Indicator Date hidden'!AU65="x","x",AT$2-'Indicator Date hidden'!AU65)</f>
        <v>0</v>
      </c>
      <c r="AU64" s="230" t="n">
        <f aca="false">IF('Indicator Date hidden'!AV65="x","x",AU$2-'Indicator Date hidden'!AV65)</f>
        <v>0</v>
      </c>
      <c r="AV64" s="230" t="n">
        <f aca="false">IF('Indicator Date hidden'!AW65="x","x",AV$2-'Indicator Date hidden'!AW65)</f>
        <v>0</v>
      </c>
      <c r="AW64" s="230" t="n">
        <f aca="false">IF('Indicator Date hidden'!AX65="x","x",AW$2-'Indicator Date hidden'!AX65)</f>
        <v>0</v>
      </c>
      <c r="AX64" s="230" t="n">
        <f aca="false">IF('Indicator Date hidden'!AY65="x","x",AX$2-'Indicator Date hidden'!AY65)</f>
        <v>0</v>
      </c>
      <c r="AY64" s="230" t="n">
        <f aca="false">IF('Indicator Date hidden'!AZ65="x","x",AY$2-'Indicator Date hidden'!AZ65)</f>
        <v>5</v>
      </c>
      <c r="AZ64" s="230" t="n">
        <f aca="false">IF('Indicator Date hidden'!BA65="x","x",AZ$2-'Indicator Date hidden'!BA65)</f>
        <v>0</v>
      </c>
      <c r="BA64" s="230" t="n">
        <f aca="false">IF('Indicator Date hidden'!BB65="x","x",BA$2-'Indicator Date hidden'!BB65)</f>
        <v>0</v>
      </c>
      <c r="BB64" s="230" t="n">
        <f aca="false">IF('Indicator Date hidden'!BC65="x","x",BB$2-'Indicator Date hidden'!BC65)</f>
        <v>0</v>
      </c>
      <c r="BC64" s="230" t="n">
        <f aca="false">IF('Indicator Date hidden'!BD65="x","x",BC$2-'Indicator Date hidden'!BD65)</f>
        <v>0</v>
      </c>
      <c r="BD64" s="230" t="n">
        <f aca="false">IF('Indicator Date hidden'!BE65="x","x",BD$2-'Indicator Date hidden'!BE65)</f>
        <v>0</v>
      </c>
      <c r="BE64" s="230" t="n">
        <f aca="false">IF('Indicator Date hidden'!BF65="x","x",BE$2-'Indicator Date hidden'!BF65)</f>
        <v>0</v>
      </c>
      <c r="BF64" s="230" t="n">
        <f aca="false">IF('Indicator Date hidden'!BG65="x","x",BF$2-'Indicator Date hidden'!BG65)</f>
        <v>1</v>
      </c>
      <c r="BG64" s="230" t="n">
        <f aca="false">IF('Indicator Date hidden'!BH65="x","x",BG$2-'Indicator Date hidden'!BH65)</f>
        <v>1</v>
      </c>
      <c r="BH64" s="230" t="n">
        <f aca="false">IF('Indicator Date hidden'!BI65="x","x",BH$2-'Indicator Date hidden'!BI65)</f>
        <v>0</v>
      </c>
      <c r="BI64" s="230" t="n">
        <f aca="false">IF('Indicator Date hidden'!BJ65="x","x",BI$2-'Indicator Date hidden'!BJ65)</f>
        <v>0</v>
      </c>
      <c r="BJ64" s="230" t="n">
        <f aca="false">IF('Indicator Date hidden'!BK65="x","x",BJ$2-'Indicator Date hidden'!BK65)</f>
        <v>0</v>
      </c>
      <c r="BK64" s="230" t="n">
        <f aca="false">IF('Indicator Date hidden'!BL65="x","x",BK$2-'Indicator Date hidden'!BL65)</f>
        <v>0</v>
      </c>
      <c r="BL64" s="230" t="n">
        <f aca="false">IF('Indicator Date hidden'!BM65="x","x",BL$2-'Indicator Date hidden'!BM65)</f>
        <v>5</v>
      </c>
      <c r="BM64" s="230" t="n">
        <f aca="false">IF('Indicator Date hidden'!BN65="x","x",BM$2-'Indicator Date hidden'!BN65)</f>
        <v>0</v>
      </c>
      <c r="BN64" s="230" t="n">
        <f aca="false">IF('Indicator Date hidden'!BO65="x","x",BN$2-'Indicator Date hidden'!BO65)</f>
        <v>0</v>
      </c>
      <c r="BO64" s="230" t="n">
        <f aca="false">IF('Indicator Date hidden'!BP65="x","x",BO$2-'Indicator Date hidden'!BP65)</f>
        <v>0</v>
      </c>
      <c r="BP64" s="230" t="n">
        <f aca="false">IF('Indicator Date hidden'!BQ65="x","x",BP$2-'Indicator Date hidden'!BQ65)</f>
        <v>0</v>
      </c>
      <c r="BQ64" s="230" t="n">
        <f aca="false">IF('Indicator Date hidden'!BR65="x","x",BQ$2-'Indicator Date hidden'!BR65)</f>
        <v>0</v>
      </c>
      <c r="BR64" s="230" t="n">
        <f aca="false">IF('Indicator Date hidden'!BS65="x","x",BR$2-'Indicator Date hidden'!BS65)</f>
        <v>3</v>
      </c>
      <c r="BS64" s="230" t="n">
        <f aca="false">IF('Indicator Date hidden'!BT65="x","x",BS$2-'Indicator Date hidden'!BT65)</f>
        <v>1</v>
      </c>
      <c r="BT64" s="230" t="n">
        <f aca="false">IF('Indicator Date hidden'!BU65="x","x",BT$2-'Indicator Date hidden'!BU65)</f>
        <v>1</v>
      </c>
      <c r="BU64" s="230" t="n">
        <f aca="false">IF('Indicator Date hidden'!BV65="x","x",BU$2-'Indicator Date hidden'!BV65)</f>
        <v>1</v>
      </c>
      <c r="BV64" s="230" t="n">
        <f aca="false">IF('Indicator Date hidden'!BW65="x","x",BV$2-'Indicator Date hidden'!BW65)</f>
        <v>0</v>
      </c>
      <c r="BW64" s="230" t="n">
        <f aca="false">IF('Indicator Date hidden'!BX65="x","x",BW$2-'Indicator Date hidden'!BX65)</f>
        <v>0</v>
      </c>
      <c r="BX64" s="0" t="n">
        <f aca="false">SUM(B64:BW64)</f>
        <v>25</v>
      </c>
      <c r="BY64" s="231" t="n">
        <f aca="false">BX64/COUNT(B64:BW64)</f>
        <v>0.337837837837838</v>
      </c>
      <c r="BZ64" s="0" t="n">
        <f aca="false">COUNTIF(B64:BW64,"&gt;0")</f>
        <v>11</v>
      </c>
      <c r="CA64" s="231" t="n">
        <f aca="false">_xlfn.STDEV.P(B64:BW64)</f>
        <v>1.0562174610632</v>
      </c>
      <c r="CB64" s="232" t="n">
        <f aca="false">MEDIAN(B64:BW64)</f>
        <v>0</v>
      </c>
    </row>
    <row r="65" customFormat="false" ht="14.5" hidden="false" customHeight="false" outlineLevel="0" collapsed="false">
      <c r="A65" s="0" t="str">
        <f aca="false">'Indicator Data'!B68</f>
        <v>GEO</v>
      </c>
      <c r="B65" s="230" t="n">
        <f aca="false">IF('Indicator Date hidden'!C66="x","x",B$2-'Indicator Date hidden'!C66)</f>
        <v>0</v>
      </c>
      <c r="C65" s="230" t="n">
        <f aca="false">IF('Indicator Date hidden'!D66="x","x",C$2-'Indicator Date hidden'!D66)</f>
        <v>0</v>
      </c>
      <c r="D65" s="230" t="n">
        <f aca="false">IF('Indicator Date hidden'!E66="x","x",D$2-'Indicator Date hidden'!E66)</f>
        <v>0</v>
      </c>
      <c r="E65" s="230" t="n">
        <f aca="false">IF('Indicator Date hidden'!F66="x","x",E$2-'Indicator Date hidden'!F66)</f>
        <v>0</v>
      </c>
      <c r="F65" s="230" t="n">
        <f aca="false">IF('Indicator Date hidden'!G66="x","x",F$2-'Indicator Date hidden'!G66)</f>
        <v>0</v>
      </c>
      <c r="G65" s="230" t="n">
        <f aca="false">IF('Indicator Date hidden'!H66="x","x",G$2-'Indicator Date hidden'!H66)</f>
        <v>0</v>
      </c>
      <c r="H65" s="230" t="n">
        <f aca="false">IF('Indicator Date hidden'!I66="x","x",H$2-'Indicator Date hidden'!I66)</f>
        <v>0</v>
      </c>
      <c r="I65" s="230" t="n">
        <f aca="false">IF('Indicator Date hidden'!J66="x","x",I$2-'Indicator Date hidden'!J66)</f>
        <v>0</v>
      </c>
      <c r="J65" s="230" t="n">
        <f aca="false">IF('Indicator Date hidden'!K66="x","x",J$2-'Indicator Date hidden'!K66)</f>
        <v>0</v>
      </c>
      <c r="K65" s="230" t="n">
        <f aca="false">IF('Indicator Date hidden'!L66="x","x",K$2-'Indicator Date hidden'!L66)</f>
        <v>0</v>
      </c>
      <c r="L65" s="230" t="n">
        <f aca="false">IF('Indicator Date hidden'!M66="x","x",L$2-'Indicator Date hidden'!M66)</f>
        <v>0</v>
      </c>
      <c r="M65" s="230" t="n">
        <f aca="false">IF('Indicator Date hidden'!N66="x","x",M$2-'Indicator Date hidden'!N66)</f>
        <v>0</v>
      </c>
      <c r="N65" s="230" t="n">
        <f aca="false">IF('Indicator Date hidden'!O66="x","x",N$2-'Indicator Date hidden'!O66)</f>
        <v>0</v>
      </c>
      <c r="O65" s="230" t="n">
        <f aca="false">IF('Indicator Date hidden'!P66="x","x",O$2-'Indicator Date hidden'!P66)</f>
        <v>0</v>
      </c>
      <c r="P65" s="230" t="n">
        <f aca="false">IF('Indicator Date hidden'!Q66="x","x",P$2-'Indicator Date hidden'!Q66)</f>
        <v>0</v>
      </c>
      <c r="Q65" s="230" t="n">
        <f aca="false">IF('Indicator Date hidden'!R66="x","x",Q$2-'Indicator Date hidden'!R66)</f>
        <v>0</v>
      </c>
      <c r="R65" s="230" t="n">
        <f aca="false">IF('Indicator Date hidden'!S66="x","x",R$2-'Indicator Date hidden'!S66)</f>
        <v>0</v>
      </c>
      <c r="S65" s="230" t="n">
        <f aca="false">IF('Indicator Date hidden'!T66="x","x",S$2-'Indicator Date hidden'!T66)</f>
        <v>0</v>
      </c>
      <c r="T65" s="230" t="n">
        <f aca="false">IF('Indicator Date hidden'!U66="x","x",T$2-'Indicator Date hidden'!U66)</f>
        <v>0</v>
      </c>
      <c r="U65" s="230" t="n">
        <f aca="false">IF('Indicator Date hidden'!V66="x","x",U$2-'Indicator Date hidden'!V66)</f>
        <v>0</v>
      </c>
      <c r="V65" s="230" t="n">
        <f aca="false">IF('Indicator Date hidden'!W66="x","x",V$2-'Indicator Date hidden'!W66)</f>
        <v>0</v>
      </c>
      <c r="W65" s="230" t="n">
        <f aca="false">IF('Indicator Date hidden'!X66="x","x",W$2-'Indicator Date hidden'!X66)</f>
        <v>0</v>
      </c>
      <c r="X65" s="230" t="n">
        <f aca="false">IF('Indicator Date hidden'!Y66="x","x",X$2-'Indicator Date hidden'!Y66)</f>
        <v>0</v>
      </c>
      <c r="Y65" s="230" t="n">
        <f aca="false">IF('Indicator Date hidden'!Z66="x","x",Y$2-'Indicator Date hidden'!Z66)</f>
        <v>0</v>
      </c>
      <c r="Z65" s="230" t="n">
        <f aca="false">IF('Indicator Date hidden'!AA66="x","x",Z$2-'Indicator Date hidden'!AA66)</f>
        <v>4</v>
      </c>
      <c r="AA65" s="230" t="n">
        <f aca="false">IF('Indicator Date hidden'!AB66="x","x",AA$2-'Indicator Date hidden'!AB66)</f>
        <v>0</v>
      </c>
      <c r="AB65" s="230" t="n">
        <f aca="false">IF('Indicator Date hidden'!AC66="x","x",AB$2-'Indicator Date hidden'!AC66)</f>
        <v>0</v>
      </c>
      <c r="AC65" s="230" t="n">
        <f aca="false">IF('Indicator Date hidden'!AD66="x","x",AC$2-'Indicator Date hidden'!AD66)</f>
        <v>0</v>
      </c>
      <c r="AD65" s="230" t="n">
        <f aca="false">IF('Indicator Date hidden'!AE66="x","x",AD$2-'Indicator Date hidden'!AE66)</f>
        <v>0</v>
      </c>
      <c r="AE65" s="230" t="n">
        <f aca="false">IF('Indicator Date hidden'!AF66="x","x",AE$2-'Indicator Date hidden'!AF66)</f>
        <v>0</v>
      </c>
      <c r="AF65" s="230" t="n">
        <f aca="false">IF('Indicator Date hidden'!AG66="x","x",AF$2-'Indicator Date hidden'!AG66)</f>
        <v>0</v>
      </c>
      <c r="AG65" s="230" t="n">
        <f aca="false">IF('Indicator Date hidden'!AH66="x","x",AG$2-'Indicator Date hidden'!AH66)</f>
        <v>0</v>
      </c>
      <c r="AH65" s="230" t="n">
        <f aca="false">IF('Indicator Date hidden'!AI66="x","x",AH$2-'Indicator Date hidden'!AI66)</f>
        <v>0</v>
      </c>
      <c r="AI65" s="230" t="n">
        <f aca="false">IF('Indicator Date hidden'!AJ66="x","x",AI$2-'Indicator Date hidden'!AJ66)</f>
        <v>0</v>
      </c>
      <c r="AJ65" s="230" t="n">
        <f aca="false">IF('Indicator Date hidden'!AK66="x","x",AJ$2-'Indicator Date hidden'!AK66)</f>
        <v>0</v>
      </c>
      <c r="AK65" s="230" t="n">
        <f aca="false">IF('Indicator Date hidden'!AL66="x","x",AK$2-'Indicator Date hidden'!AL66)</f>
        <v>1</v>
      </c>
      <c r="AL65" s="230" t="n">
        <f aca="false">IF('Indicator Date hidden'!AM66="x","x",AL$2-'Indicator Date hidden'!AM66)</f>
        <v>0</v>
      </c>
      <c r="AM65" s="230" t="n">
        <f aca="false">IF('Indicator Date hidden'!AN66="x","x",AM$2-'Indicator Date hidden'!AN66)</f>
        <v>0</v>
      </c>
      <c r="AN65" s="230" t="n">
        <f aca="false">IF('Indicator Date hidden'!AO66="x","x",AN$2-'Indicator Date hidden'!AO66)</f>
        <v>0</v>
      </c>
      <c r="AO65" s="230" t="n">
        <f aca="false">IF('Indicator Date hidden'!AP66="x","x",AO$2-'Indicator Date hidden'!AP66)</f>
        <v>0</v>
      </c>
      <c r="AP65" s="230" t="n">
        <f aca="false">IF('Indicator Date hidden'!AQ66="x","x",AP$2-'Indicator Date hidden'!AQ66)</f>
        <v>0</v>
      </c>
      <c r="AQ65" s="230" t="n">
        <f aca="false">IF('Indicator Date hidden'!AR66="x","x",AQ$2-'Indicator Date hidden'!AR66)</f>
        <v>0</v>
      </c>
      <c r="AR65" s="230" t="n">
        <f aca="false">IF('Indicator Date hidden'!AS66="x","x",AR$2-'Indicator Date hidden'!AS66)</f>
        <v>2</v>
      </c>
      <c r="AS65" s="230" t="n">
        <f aca="false">IF('Indicator Date hidden'!AT66="x","x",AS$2-'Indicator Date hidden'!AT66)</f>
        <v>0</v>
      </c>
      <c r="AT65" s="230" t="n">
        <f aca="false">IF('Indicator Date hidden'!AU66="x","x",AT$2-'Indicator Date hidden'!AU66)</f>
        <v>0</v>
      </c>
      <c r="AU65" s="230" t="n">
        <f aca="false">IF('Indicator Date hidden'!AV66="x","x",AU$2-'Indicator Date hidden'!AV66)</f>
        <v>0</v>
      </c>
      <c r="AV65" s="230" t="n">
        <f aca="false">IF('Indicator Date hidden'!AW66="x","x",AV$2-'Indicator Date hidden'!AW66)</f>
        <v>0</v>
      </c>
      <c r="AW65" s="230" t="n">
        <f aca="false">IF('Indicator Date hidden'!AX66="x","x",AW$2-'Indicator Date hidden'!AX66)</f>
        <v>0</v>
      </c>
      <c r="AX65" s="230" t="n">
        <f aca="false">IF('Indicator Date hidden'!AY66="x","x",AX$2-'Indicator Date hidden'!AY66)</f>
        <v>0</v>
      </c>
      <c r="AY65" s="230" t="n">
        <f aca="false">IF('Indicator Date hidden'!AZ66="x","x",AY$2-'Indicator Date hidden'!AZ66)</f>
        <v>0</v>
      </c>
      <c r="AZ65" s="230" t="n">
        <f aca="false">IF('Indicator Date hidden'!BA66="x","x",AZ$2-'Indicator Date hidden'!BA66)</f>
        <v>0</v>
      </c>
      <c r="BA65" s="230" t="n">
        <f aca="false">IF('Indicator Date hidden'!BB66="x","x",BA$2-'Indicator Date hidden'!BB66)</f>
        <v>0</v>
      </c>
      <c r="BB65" s="230" t="n">
        <f aca="false">IF('Indicator Date hidden'!BC66="x","x",BB$2-'Indicator Date hidden'!BC66)</f>
        <v>0</v>
      </c>
      <c r="BC65" s="230" t="n">
        <f aca="false">IF('Indicator Date hidden'!BD66="x","x",BC$2-'Indicator Date hidden'!BD66)</f>
        <v>0</v>
      </c>
      <c r="BD65" s="230" t="n">
        <f aca="false">IF('Indicator Date hidden'!BE66="x","x",BD$2-'Indicator Date hidden'!BE66)</f>
        <v>-1</v>
      </c>
      <c r="BE65" s="230" t="n">
        <f aca="false">IF('Indicator Date hidden'!BF66="x","x",BE$2-'Indicator Date hidden'!BF66)</f>
        <v>0</v>
      </c>
      <c r="BF65" s="230" t="n">
        <f aca="false">IF('Indicator Date hidden'!BG66="x","x",BF$2-'Indicator Date hidden'!BG66)</f>
        <v>1</v>
      </c>
      <c r="BG65" s="230" t="n">
        <f aca="false">IF('Indicator Date hidden'!BH66="x","x",BG$2-'Indicator Date hidden'!BH66)</f>
        <v>1</v>
      </c>
      <c r="BH65" s="230" t="n">
        <f aca="false">IF('Indicator Date hidden'!BI66="x","x",BH$2-'Indicator Date hidden'!BI66)</f>
        <v>0</v>
      </c>
      <c r="BI65" s="230" t="n">
        <f aca="false">IF('Indicator Date hidden'!BJ66="x","x",BI$2-'Indicator Date hidden'!BJ66)</f>
        <v>0</v>
      </c>
      <c r="BJ65" s="230" t="n">
        <f aca="false">IF('Indicator Date hidden'!BK66="x","x",BJ$2-'Indicator Date hidden'!BK66)</f>
        <v>0</v>
      </c>
      <c r="BK65" s="230" t="n">
        <f aca="false">IF('Indicator Date hidden'!BL66="x","x",BK$2-'Indicator Date hidden'!BL66)</f>
        <v>0</v>
      </c>
      <c r="BL65" s="230" t="n">
        <f aca="false">IF('Indicator Date hidden'!BM66="x","x",BL$2-'Indicator Date hidden'!BM66)</f>
        <v>1</v>
      </c>
      <c r="BM65" s="230" t="n">
        <f aca="false">IF('Indicator Date hidden'!BN66="x","x",BM$2-'Indicator Date hidden'!BN66)</f>
        <v>0</v>
      </c>
      <c r="BN65" s="230" t="n">
        <f aca="false">IF('Indicator Date hidden'!BO66="x","x",BN$2-'Indicator Date hidden'!BO66)</f>
        <v>0</v>
      </c>
      <c r="BO65" s="230" t="n">
        <f aca="false">IF('Indicator Date hidden'!BP66="x","x",BO$2-'Indicator Date hidden'!BP66)</f>
        <v>0</v>
      </c>
      <c r="BP65" s="230" t="n">
        <f aca="false">IF('Indicator Date hidden'!BQ66="x","x",BP$2-'Indicator Date hidden'!BQ66)</f>
        <v>0</v>
      </c>
      <c r="BQ65" s="230" t="n">
        <f aca="false">IF('Indicator Date hidden'!BR66="x","x",BQ$2-'Indicator Date hidden'!BR66)</f>
        <v>0</v>
      </c>
      <c r="BR65" s="230" t="n">
        <f aca="false">IF('Indicator Date hidden'!BS66="x","x",BR$2-'Indicator Date hidden'!BS66)</f>
        <v>3</v>
      </c>
      <c r="BS65" s="230" t="n">
        <f aca="false">IF('Indicator Date hidden'!BT66="x","x",BS$2-'Indicator Date hidden'!BT66)</f>
        <v>0</v>
      </c>
      <c r="BT65" s="230" t="n">
        <f aca="false">IF('Indicator Date hidden'!BU66="x","x",BT$2-'Indicator Date hidden'!BU66)</f>
        <v>0</v>
      </c>
      <c r="BU65" s="230" t="n">
        <f aca="false">IF('Indicator Date hidden'!BV66="x","x",BU$2-'Indicator Date hidden'!BV66)</f>
        <v>0</v>
      </c>
      <c r="BV65" s="230" t="n">
        <f aca="false">IF('Indicator Date hidden'!BW66="x","x",BV$2-'Indicator Date hidden'!BW66)</f>
        <v>0</v>
      </c>
      <c r="BW65" s="230" t="n">
        <f aca="false">IF('Indicator Date hidden'!BX66="x","x",BW$2-'Indicator Date hidden'!BX66)</f>
        <v>0</v>
      </c>
      <c r="BX65" s="0" t="n">
        <f aca="false">SUM(B65:BW65)</f>
        <v>12</v>
      </c>
      <c r="BY65" s="231" t="n">
        <f aca="false">BX65/COUNT(B65:BW65)</f>
        <v>0.162162162162162</v>
      </c>
      <c r="BZ65" s="0" t="n">
        <f aca="false">COUNTIF(B65:BW65,"&gt;0")</f>
        <v>7</v>
      </c>
      <c r="CA65" s="231" t="n">
        <f aca="false">_xlfn.STDEV.P(B65:BW65)</f>
        <v>0.658151116858699</v>
      </c>
      <c r="CB65" s="232" t="n">
        <f aca="false">MEDIAN(B65:BW65)</f>
        <v>0</v>
      </c>
    </row>
    <row r="66" customFormat="false" ht="14.5" hidden="false" customHeight="false" outlineLevel="0" collapsed="false">
      <c r="A66" s="0" t="str">
        <f aca="false">'Indicator Data'!B69</f>
        <v>DEU</v>
      </c>
      <c r="B66" s="230" t="n">
        <f aca="false">IF('Indicator Date hidden'!C67="x","x",B$2-'Indicator Date hidden'!C67)</f>
        <v>0</v>
      </c>
      <c r="C66" s="230" t="n">
        <f aca="false">IF('Indicator Date hidden'!D67="x","x",C$2-'Indicator Date hidden'!D67)</f>
        <v>0</v>
      </c>
      <c r="D66" s="230" t="n">
        <f aca="false">IF('Indicator Date hidden'!E67="x","x",D$2-'Indicator Date hidden'!E67)</f>
        <v>0</v>
      </c>
      <c r="E66" s="230" t="n">
        <f aca="false">IF('Indicator Date hidden'!F67="x","x",E$2-'Indicator Date hidden'!F67)</f>
        <v>0</v>
      </c>
      <c r="F66" s="230" t="n">
        <f aca="false">IF('Indicator Date hidden'!G67="x","x",F$2-'Indicator Date hidden'!G67)</f>
        <v>0</v>
      </c>
      <c r="G66" s="230" t="n">
        <f aca="false">IF('Indicator Date hidden'!H67="x","x",G$2-'Indicator Date hidden'!H67)</f>
        <v>0</v>
      </c>
      <c r="H66" s="230" t="n">
        <f aca="false">IF('Indicator Date hidden'!I67="x","x",H$2-'Indicator Date hidden'!I67)</f>
        <v>0</v>
      </c>
      <c r="I66" s="230" t="n">
        <f aca="false">IF('Indicator Date hidden'!J67="x","x",I$2-'Indicator Date hidden'!J67)</f>
        <v>0</v>
      </c>
      <c r="J66" s="230" t="n">
        <f aca="false">IF('Indicator Date hidden'!K67="x","x",J$2-'Indicator Date hidden'!K67)</f>
        <v>0</v>
      </c>
      <c r="K66" s="230" t="n">
        <f aca="false">IF('Indicator Date hidden'!L67="x","x",K$2-'Indicator Date hidden'!L67)</f>
        <v>0</v>
      </c>
      <c r="L66" s="230" t="n">
        <f aca="false">IF('Indicator Date hidden'!M67="x","x",L$2-'Indicator Date hidden'!M67)</f>
        <v>0</v>
      </c>
      <c r="M66" s="230" t="n">
        <f aca="false">IF('Indicator Date hidden'!N67="x","x",M$2-'Indicator Date hidden'!N67)</f>
        <v>0</v>
      </c>
      <c r="N66" s="230" t="n">
        <f aca="false">IF('Indicator Date hidden'!O67="x","x",N$2-'Indicator Date hidden'!O67)</f>
        <v>0</v>
      </c>
      <c r="O66" s="230" t="n">
        <f aca="false">IF('Indicator Date hidden'!P67="x","x",O$2-'Indicator Date hidden'!P67)</f>
        <v>0</v>
      </c>
      <c r="P66" s="230" t="n">
        <f aca="false">IF('Indicator Date hidden'!Q67="x","x",P$2-'Indicator Date hidden'!Q67)</f>
        <v>0</v>
      </c>
      <c r="Q66" s="230" t="n">
        <f aca="false">IF('Indicator Date hidden'!R67="x","x",Q$2-'Indicator Date hidden'!R67)</f>
        <v>0</v>
      </c>
      <c r="R66" s="230" t="n">
        <f aca="false">IF('Indicator Date hidden'!S67="x","x",R$2-'Indicator Date hidden'!S67)</f>
        <v>0</v>
      </c>
      <c r="S66" s="230" t="n">
        <f aca="false">IF('Indicator Date hidden'!T67="x","x",S$2-'Indicator Date hidden'!T67)</f>
        <v>0</v>
      </c>
      <c r="T66" s="230" t="n">
        <f aca="false">IF('Indicator Date hidden'!U67="x","x",T$2-'Indicator Date hidden'!U67)</f>
        <v>0</v>
      </c>
      <c r="U66" s="230" t="n">
        <f aca="false">IF('Indicator Date hidden'!V67="x","x",U$2-'Indicator Date hidden'!V67)</f>
        <v>0</v>
      </c>
      <c r="V66" s="230" t="n">
        <f aca="false">IF('Indicator Date hidden'!W67="x","x",V$2-'Indicator Date hidden'!W67)</f>
        <v>0</v>
      </c>
      <c r="W66" s="230" t="n">
        <f aca="false">IF('Indicator Date hidden'!X67="x","x",W$2-'Indicator Date hidden'!X67)</f>
        <v>0</v>
      </c>
      <c r="X66" s="230" t="n">
        <f aca="false">IF('Indicator Date hidden'!Y67="x","x",X$2-'Indicator Date hidden'!Y67)</f>
        <v>0</v>
      </c>
      <c r="Y66" s="230" t="n">
        <f aca="false">IF('Indicator Date hidden'!Z67="x","x",Y$2-'Indicator Date hidden'!Z67)</f>
        <v>0</v>
      </c>
      <c r="Z66" s="230" t="n">
        <f aca="false">IF('Indicator Date hidden'!AA67="x","x",Z$2-'Indicator Date hidden'!AA67)</f>
        <v>7</v>
      </c>
      <c r="AA66" s="230" t="n">
        <f aca="false">IF('Indicator Date hidden'!AB67="x","x",AA$2-'Indicator Date hidden'!AB67)</f>
        <v>0</v>
      </c>
      <c r="AB66" s="230" t="str">
        <f aca="false">IF('Indicator Date hidden'!AC67="x","x",AB$2-'Indicator Date hidden'!AC67)</f>
        <v>x</v>
      </c>
      <c r="AC66" s="230" t="n">
        <f aca="false">IF('Indicator Date hidden'!AD67="x","x",AC$2-'Indicator Date hidden'!AD67)</f>
        <v>0</v>
      </c>
      <c r="AD66" s="230" t="n">
        <f aca="false">IF('Indicator Date hidden'!AE67="x","x",AD$2-'Indicator Date hidden'!AE67)</f>
        <v>0</v>
      </c>
      <c r="AE66" s="230" t="n">
        <f aca="false">IF('Indicator Date hidden'!AF67="x","x",AE$2-'Indicator Date hidden'!AF67)</f>
        <v>0</v>
      </c>
      <c r="AF66" s="230" t="n">
        <f aca="false">IF('Indicator Date hidden'!AG67="x","x",AF$2-'Indicator Date hidden'!AG67)</f>
        <v>0</v>
      </c>
      <c r="AG66" s="230" t="n">
        <f aca="false">IF('Indicator Date hidden'!AH67="x","x",AG$2-'Indicator Date hidden'!AH67)</f>
        <v>0</v>
      </c>
      <c r="AH66" s="230" t="n">
        <f aca="false">IF('Indicator Date hidden'!AI67="x","x",AH$2-'Indicator Date hidden'!AI67)</f>
        <v>0</v>
      </c>
      <c r="AI66" s="230" t="n">
        <f aca="false">IF('Indicator Date hidden'!AJ67="x","x",AI$2-'Indicator Date hidden'!AJ67)</f>
        <v>0</v>
      </c>
      <c r="AJ66" s="230" t="n">
        <f aca="false">IF('Indicator Date hidden'!AK67="x","x",AJ$2-'Indicator Date hidden'!AK67)</f>
        <v>0</v>
      </c>
      <c r="AK66" s="230" t="str">
        <f aca="false">IF('Indicator Date hidden'!AL67="x","x",AK$2-'Indicator Date hidden'!AL67)</f>
        <v>x</v>
      </c>
      <c r="AL66" s="230" t="n">
        <f aca="false">IF('Indicator Date hidden'!AM67="x","x",AL$2-'Indicator Date hidden'!AM67)</f>
        <v>0</v>
      </c>
      <c r="AM66" s="230" t="str">
        <f aca="false">IF('Indicator Date hidden'!AN67="x","x",AM$2-'Indicator Date hidden'!AN67)</f>
        <v>x</v>
      </c>
      <c r="AN66" s="230" t="str">
        <f aca="false">IF('Indicator Date hidden'!AO67="x","x",AN$2-'Indicator Date hidden'!AO67)</f>
        <v>x</v>
      </c>
      <c r="AO66" s="230" t="str">
        <f aca="false">IF('Indicator Date hidden'!AP67="x","x",AO$2-'Indicator Date hidden'!AP67)</f>
        <v>x</v>
      </c>
      <c r="AP66" s="230" t="n">
        <f aca="false">IF('Indicator Date hidden'!AQ67="x","x",AP$2-'Indicator Date hidden'!AQ67)</f>
        <v>0</v>
      </c>
      <c r="AQ66" s="230" t="n">
        <f aca="false">IF('Indicator Date hidden'!AR67="x","x",AQ$2-'Indicator Date hidden'!AR67)</f>
        <v>0</v>
      </c>
      <c r="AR66" s="230" t="n">
        <f aca="false">IF('Indicator Date hidden'!AS67="x","x",AR$2-'Indicator Date hidden'!AS67)</f>
        <v>4</v>
      </c>
      <c r="AS66" s="230" t="n">
        <f aca="false">IF('Indicator Date hidden'!AT67="x","x",AS$2-'Indicator Date hidden'!AT67)</f>
        <v>0</v>
      </c>
      <c r="AT66" s="230" t="n">
        <f aca="false">IF('Indicator Date hidden'!AU67="x","x",AT$2-'Indicator Date hidden'!AU67)</f>
        <v>0</v>
      </c>
      <c r="AU66" s="230" t="n">
        <f aca="false">IF('Indicator Date hidden'!AV67="x","x",AU$2-'Indicator Date hidden'!AV67)</f>
        <v>0</v>
      </c>
      <c r="AV66" s="230" t="str">
        <f aca="false">IF('Indicator Date hidden'!AW67="x","x",AV$2-'Indicator Date hidden'!AW67)</f>
        <v>x</v>
      </c>
      <c r="AW66" s="230" t="n">
        <f aca="false">IF('Indicator Date hidden'!AX67="x","x",AW$2-'Indicator Date hidden'!AX67)</f>
        <v>0</v>
      </c>
      <c r="AX66" s="230" t="n">
        <f aca="false">IF('Indicator Date hidden'!AY67="x","x",AX$2-'Indicator Date hidden'!AY67)</f>
        <v>0</v>
      </c>
      <c r="AY66" s="230" t="n">
        <f aca="false">IF('Indicator Date hidden'!AZ67="x","x",AY$2-'Indicator Date hidden'!AZ67)</f>
        <v>2</v>
      </c>
      <c r="AZ66" s="230" t="n">
        <f aca="false">IF('Indicator Date hidden'!BA67="x","x",AZ$2-'Indicator Date hidden'!BA67)</f>
        <v>0</v>
      </c>
      <c r="BA66" s="230" t="n">
        <f aca="false">IF('Indicator Date hidden'!BB67="x","x",BA$2-'Indicator Date hidden'!BB67)</f>
        <v>0</v>
      </c>
      <c r="BB66" s="230" t="n">
        <f aca="false">IF('Indicator Date hidden'!BC67="x","x",BB$2-'Indicator Date hidden'!BC67)</f>
        <v>0</v>
      </c>
      <c r="BC66" s="230" t="n">
        <f aca="false">IF('Indicator Date hidden'!BD67="x","x",BC$2-'Indicator Date hidden'!BD67)</f>
        <v>0</v>
      </c>
      <c r="BD66" s="230" t="n">
        <f aca="false">IF('Indicator Date hidden'!BE67="x","x",BD$2-'Indicator Date hidden'!BE67)</f>
        <v>-1</v>
      </c>
      <c r="BE66" s="230" t="n">
        <f aca="false">IF('Indicator Date hidden'!BF67="x","x",BE$2-'Indicator Date hidden'!BF67)</f>
        <v>0</v>
      </c>
      <c r="BF66" s="230" t="n">
        <f aca="false">IF('Indicator Date hidden'!BG67="x","x",BF$2-'Indicator Date hidden'!BG67)</f>
        <v>1</v>
      </c>
      <c r="BG66" s="230" t="n">
        <f aca="false">IF('Indicator Date hidden'!BH67="x","x",BG$2-'Indicator Date hidden'!BH67)</f>
        <v>1</v>
      </c>
      <c r="BH66" s="230" t="n">
        <f aca="false">IF('Indicator Date hidden'!BI67="x","x",BH$2-'Indicator Date hidden'!BI67)</f>
        <v>0</v>
      </c>
      <c r="BI66" s="230" t="n">
        <f aca="false">IF('Indicator Date hidden'!BJ67="x","x",BI$2-'Indicator Date hidden'!BJ67)</f>
        <v>0</v>
      </c>
      <c r="BJ66" s="230" t="n">
        <f aca="false">IF('Indicator Date hidden'!BK67="x","x",BJ$2-'Indicator Date hidden'!BK67)</f>
        <v>0</v>
      </c>
      <c r="BK66" s="230" t="n">
        <f aca="false">IF('Indicator Date hidden'!BL67="x","x",BK$2-'Indicator Date hidden'!BL67)</f>
        <v>0</v>
      </c>
      <c r="BL66" s="230" t="str">
        <f aca="false">IF('Indicator Date hidden'!BM67="x","x",BL$2-'Indicator Date hidden'!BM67)</f>
        <v>x</v>
      </c>
      <c r="BM66" s="230" t="n">
        <f aca="false">IF('Indicator Date hidden'!BN67="x","x",BM$2-'Indicator Date hidden'!BN67)</f>
        <v>0</v>
      </c>
      <c r="BN66" s="230" t="n">
        <f aca="false">IF('Indicator Date hidden'!BO67="x","x",BN$2-'Indicator Date hidden'!BO67)</f>
        <v>0</v>
      </c>
      <c r="BO66" s="230" t="n">
        <f aca="false">IF('Indicator Date hidden'!BP67="x","x",BO$2-'Indicator Date hidden'!BP67)</f>
        <v>0</v>
      </c>
      <c r="BP66" s="230" t="n">
        <f aca="false">IF('Indicator Date hidden'!BQ67="x","x",BP$2-'Indicator Date hidden'!BQ67)</f>
        <v>0</v>
      </c>
      <c r="BQ66" s="230" t="n">
        <f aca="false">IF('Indicator Date hidden'!BR67="x","x",BQ$2-'Indicator Date hidden'!BR67)</f>
        <v>0</v>
      </c>
      <c r="BR66" s="230" t="n">
        <f aca="false">IF('Indicator Date hidden'!BS67="x","x",BR$2-'Indicator Date hidden'!BS67)</f>
        <v>2</v>
      </c>
      <c r="BS66" s="230" t="n">
        <f aca="false">IF('Indicator Date hidden'!BT67="x","x",BS$2-'Indicator Date hidden'!BT67)</f>
        <v>0</v>
      </c>
      <c r="BT66" s="230" t="n">
        <f aca="false">IF('Indicator Date hidden'!BU67="x","x",BT$2-'Indicator Date hidden'!BU67)</f>
        <v>0</v>
      </c>
      <c r="BU66" s="230" t="n">
        <f aca="false">IF('Indicator Date hidden'!BV67="x","x",BU$2-'Indicator Date hidden'!BV67)</f>
        <v>0</v>
      </c>
      <c r="BV66" s="230" t="n">
        <f aca="false">IF('Indicator Date hidden'!BW67="x","x",BV$2-'Indicator Date hidden'!BW67)</f>
        <v>0</v>
      </c>
      <c r="BW66" s="230" t="n">
        <f aca="false">IF('Indicator Date hidden'!BX67="x","x",BW$2-'Indicator Date hidden'!BX67)</f>
        <v>0</v>
      </c>
      <c r="BX66" s="0" t="n">
        <f aca="false">SUM(B66:BW66)</f>
        <v>16</v>
      </c>
      <c r="BY66" s="231" t="n">
        <f aca="false">BX66/COUNT(B66:BW66)</f>
        <v>0.238805970149254</v>
      </c>
      <c r="BZ66" s="0" t="n">
        <f aca="false">COUNTIF(B66:BW66,"&gt;0")</f>
        <v>6</v>
      </c>
      <c r="CA66" s="231" t="n">
        <f aca="false">_xlfn.STDEV.P(B66:BW66)</f>
        <v>1.03793066571425</v>
      </c>
      <c r="CB66" s="232" t="n">
        <f aca="false">MEDIAN(B66:BW66)</f>
        <v>0</v>
      </c>
    </row>
    <row r="67" customFormat="false" ht="14.5" hidden="false" customHeight="false" outlineLevel="0" collapsed="false">
      <c r="A67" s="0" t="str">
        <f aca="false">'Indicator Data'!B70</f>
        <v>GHA</v>
      </c>
      <c r="B67" s="230" t="n">
        <f aca="false">IF('Indicator Date hidden'!C68="x","x",B$2-'Indicator Date hidden'!C68)</f>
        <v>0</v>
      </c>
      <c r="C67" s="230" t="n">
        <f aca="false">IF('Indicator Date hidden'!D68="x","x",C$2-'Indicator Date hidden'!D68)</f>
        <v>0</v>
      </c>
      <c r="D67" s="230" t="n">
        <f aca="false">IF('Indicator Date hidden'!E68="x","x",D$2-'Indicator Date hidden'!E68)</f>
        <v>0</v>
      </c>
      <c r="E67" s="230" t="n">
        <f aca="false">IF('Indicator Date hidden'!F68="x","x",E$2-'Indicator Date hidden'!F68)</f>
        <v>0</v>
      </c>
      <c r="F67" s="230" t="n">
        <f aca="false">IF('Indicator Date hidden'!G68="x","x",F$2-'Indicator Date hidden'!G68)</f>
        <v>0</v>
      </c>
      <c r="G67" s="230" t="n">
        <f aca="false">IF('Indicator Date hidden'!H68="x","x",G$2-'Indicator Date hidden'!H68)</f>
        <v>0</v>
      </c>
      <c r="H67" s="230" t="n">
        <f aca="false">IF('Indicator Date hidden'!I68="x","x",H$2-'Indicator Date hidden'!I68)</f>
        <v>0</v>
      </c>
      <c r="I67" s="230" t="n">
        <f aca="false">IF('Indicator Date hidden'!J68="x","x",I$2-'Indicator Date hidden'!J68)</f>
        <v>0</v>
      </c>
      <c r="J67" s="230" t="n">
        <f aca="false">IF('Indicator Date hidden'!K68="x","x",J$2-'Indicator Date hidden'!K68)</f>
        <v>0</v>
      </c>
      <c r="K67" s="230" t="n">
        <f aca="false">IF('Indicator Date hidden'!L68="x","x",K$2-'Indicator Date hidden'!L68)</f>
        <v>0</v>
      </c>
      <c r="L67" s="230" t="n">
        <f aca="false">IF('Indicator Date hidden'!M68="x","x",L$2-'Indicator Date hidden'!M68)</f>
        <v>0</v>
      </c>
      <c r="M67" s="230" t="n">
        <f aca="false">IF('Indicator Date hidden'!N68="x","x",M$2-'Indicator Date hidden'!N68)</f>
        <v>0</v>
      </c>
      <c r="N67" s="230" t="n">
        <f aca="false">IF('Indicator Date hidden'!O68="x","x",N$2-'Indicator Date hidden'!O68)</f>
        <v>0</v>
      </c>
      <c r="O67" s="230" t="n">
        <f aca="false">IF('Indicator Date hidden'!P68="x","x",O$2-'Indicator Date hidden'!P68)</f>
        <v>0</v>
      </c>
      <c r="P67" s="230" t="n">
        <f aca="false">IF('Indicator Date hidden'!Q68="x","x",P$2-'Indicator Date hidden'!Q68)</f>
        <v>0</v>
      </c>
      <c r="Q67" s="230" t="n">
        <f aca="false">IF('Indicator Date hidden'!R68="x","x",Q$2-'Indicator Date hidden'!R68)</f>
        <v>0</v>
      </c>
      <c r="R67" s="230" t="n">
        <f aca="false">IF('Indicator Date hidden'!S68="x","x",R$2-'Indicator Date hidden'!S68)</f>
        <v>0</v>
      </c>
      <c r="S67" s="230" t="n">
        <f aca="false">IF('Indicator Date hidden'!T68="x","x",S$2-'Indicator Date hidden'!T68)</f>
        <v>0</v>
      </c>
      <c r="T67" s="230" t="n">
        <f aca="false">IF('Indicator Date hidden'!U68="x","x",T$2-'Indicator Date hidden'!U68)</f>
        <v>0</v>
      </c>
      <c r="U67" s="230" t="n">
        <f aca="false">IF('Indicator Date hidden'!V68="x","x",U$2-'Indicator Date hidden'!V68)</f>
        <v>0</v>
      </c>
      <c r="V67" s="230" t="n">
        <f aca="false">IF('Indicator Date hidden'!W68="x","x",V$2-'Indicator Date hidden'!W68)</f>
        <v>0</v>
      </c>
      <c r="W67" s="230" t="n">
        <f aca="false">IF('Indicator Date hidden'!X68="x","x",W$2-'Indicator Date hidden'!X68)</f>
        <v>0</v>
      </c>
      <c r="X67" s="230" t="n">
        <f aca="false">IF('Indicator Date hidden'!Y68="x","x",X$2-'Indicator Date hidden'!Y68)</f>
        <v>0</v>
      </c>
      <c r="Y67" s="230" t="n">
        <f aca="false">IF('Indicator Date hidden'!Z68="x","x",Y$2-'Indicator Date hidden'!Z68)</f>
        <v>0</v>
      </c>
      <c r="Z67" s="230" t="n">
        <f aca="false">IF('Indicator Date hidden'!AA68="x","x",Z$2-'Indicator Date hidden'!AA68)</f>
        <v>4</v>
      </c>
      <c r="AA67" s="230" t="n">
        <f aca="false">IF('Indicator Date hidden'!AB68="x","x",AA$2-'Indicator Date hidden'!AB68)</f>
        <v>0</v>
      </c>
      <c r="AB67" s="230" t="n">
        <f aca="false">IF('Indicator Date hidden'!AC68="x","x",AB$2-'Indicator Date hidden'!AC68)</f>
        <v>0</v>
      </c>
      <c r="AC67" s="230" t="n">
        <f aca="false">IF('Indicator Date hidden'!AD68="x","x",AC$2-'Indicator Date hidden'!AD68)</f>
        <v>2</v>
      </c>
      <c r="AD67" s="230" t="n">
        <f aca="false">IF('Indicator Date hidden'!AE68="x","x",AD$2-'Indicator Date hidden'!AE68)</f>
        <v>0</v>
      </c>
      <c r="AE67" s="230" t="n">
        <f aca="false">IF('Indicator Date hidden'!AF68="x","x",AE$2-'Indicator Date hidden'!AF68)</f>
        <v>0</v>
      </c>
      <c r="AF67" s="230" t="n">
        <f aca="false">IF('Indicator Date hidden'!AG68="x","x",AF$2-'Indicator Date hidden'!AG68)</f>
        <v>0</v>
      </c>
      <c r="AG67" s="230" t="n">
        <f aca="false">IF('Indicator Date hidden'!AH68="x","x",AG$2-'Indicator Date hidden'!AH68)</f>
        <v>0</v>
      </c>
      <c r="AH67" s="230" t="n">
        <f aca="false">IF('Indicator Date hidden'!AI68="x","x",AH$2-'Indicator Date hidden'!AI68)</f>
        <v>0</v>
      </c>
      <c r="AI67" s="230" t="n">
        <f aca="false">IF('Indicator Date hidden'!AJ68="x","x",AI$2-'Indicator Date hidden'!AJ68)</f>
        <v>0</v>
      </c>
      <c r="AJ67" s="230" t="n">
        <f aca="false">IF('Indicator Date hidden'!AK68="x","x",AJ$2-'Indicator Date hidden'!AK68)</f>
        <v>0</v>
      </c>
      <c r="AK67" s="230" t="n">
        <f aca="false">IF('Indicator Date hidden'!AL68="x","x",AK$2-'Indicator Date hidden'!AL68)</f>
        <v>1</v>
      </c>
      <c r="AL67" s="230" t="n">
        <f aca="false">IF('Indicator Date hidden'!AM68="x","x",AL$2-'Indicator Date hidden'!AM68)</f>
        <v>0</v>
      </c>
      <c r="AM67" s="230" t="n">
        <f aca="false">IF('Indicator Date hidden'!AN68="x","x",AM$2-'Indicator Date hidden'!AN68)</f>
        <v>0</v>
      </c>
      <c r="AN67" s="230" t="n">
        <f aca="false">IF('Indicator Date hidden'!AO68="x","x",AN$2-'Indicator Date hidden'!AO68)</f>
        <v>0</v>
      </c>
      <c r="AO67" s="230" t="n">
        <f aca="false">IF('Indicator Date hidden'!AP68="x","x",AO$2-'Indicator Date hidden'!AP68)</f>
        <v>0</v>
      </c>
      <c r="AP67" s="230" t="n">
        <f aca="false">IF('Indicator Date hidden'!AQ68="x","x",AP$2-'Indicator Date hidden'!AQ68)</f>
        <v>0</v>
      </c>
      <c r="AQ67" s="230" t="n">
        <f aca="false">IF('Indicator Date hidden'!AR68="x","x",AQ$2-'Indicator Date hidden'!AR68)</f>
        <v>0</v>
      </c>
      <c r="AR67" s="230" t="n">
        <f aca="false">IF('Indicator Date hidden'!AS68="x","x",AR$2-'Indicator Date hidden'!AS68)</f>
        <v>3</v>
      </c>
      <c r="AS67" s="230" t="n">
        <f aca="false">IF('Indicator Date hidden'!AT68="x","x",AS$2-'Indicator Date hidden'!AT68)</f>
        <v>0</v>
      </c>
      <c r="AT67" s="230" t="n">
        <f aca="false">IF('Indicator Date hidden'!AU68="x","x",AT$2-'Indicator Date hidden'!AU68)</f>
        <v>0</v>
      </c>
      <c r="AU67" s="230" t="n">
        <f aca="false">IF('Indicator Date hidden'!AV68="x","x",AU$2-'Indicator Date hidden'!AV68)</f>
        <v>0</v>
      </c>
      <c r="AV67" s="230" t="n">
        <f aca="false">IF('Indicator Date hidden'!AW68="x","x",AV$2-'Indicator Date hidden'!AW68)</f>
        <v>0</v>
      </c>
      <c r="AW67" s="230" t="n">
        <f aca="false">IF('Indicator Date hidden'!AX68="x","x",AW$2-'Indicator Date hidden'!AX68)</f>
        <v>0</v>
      </c>
      <c r="AX67" s="230" t="n">
        <f aca="false">IF('Indicator Date hidden'!AY68="x","x",AX$2-'Indicator Date hidden'!AY68)</f>
        <v>0</v>
      </c>
      <c r="AY67" s="230" t="n">
        <f aca="false">IF('Indicator Date hidden'!AZ68="x","x",AY$2-'Indicator Date hidden'!AZ68)</f>
        <v>4</v>
      </c>
      <c r="AZ67" s="230" t="n">
        <f aca="false">IF('Indicator Date hidden'!BA68="x","x",AZ$2-'Indicator Date hidden'!BA68)</f>
        <v>0</v>
      </c>
      <c r="BA67" s="230" t="n">
        <f aca="false">IF('Indicator Date hidden'!BB68="x","x",BA$2-'Indicator Date hidden'!BB68)</f>
        <v>0</v>
      </c>
      <c r="BB67" s="230" t="n">
        <f aca="false">IF('Indicator Date hidden'!BC68="x","x",BB$2-'Indicator Date hidden'!BC68)</f>
        <v>0</v>
      </c>
      <c r="BC67" s="230" t="n">
        <f aca="false">IF('Indicator Date hidden'!BD68="x","x",BC$2-'Indicator Date hidden'!BD68)</f>
        <v>0</v>
      </c>
      <c r="BD67" s="230" t="n">
        <f aca="false">IF('Indicator Date hidden'!BE68="x","x",BD$2-'Indicator Date hidden'!BE68)</f>
        <v>-1</v>
      </c>
      <c r="BE67" s="230" t="n">
        <f aca="false">IF('Indicator Date hidden'!BF68="x","x",BE$2-'Indicator Date hidden'!BF68)</f>
        <v>0</v>
      </c>
      <c r="BF67" s="230" t="n">
        <f aca="false">IF('Indicator Date hidden'!BG68="x","x",BF$2-'Indicator Date hidden'!BG68)</f>
        <v>1</v>
      </c>
      <c r="BG67" s="230" t="n">
        <f aca="false">IF('Indicator Date hidden'!BH68="x","x",BG$2-'Indicator Date hidden'!BH68)</f>
        <v>1</v>
      </c>
      <c r="BH67" s="230" t="n">
        <f aca="false">IF('Indicator Date hidden'!BI68="x","x",BH$2-'Indicator Date hidden'!BI68)</f>
        <v>0</v>
      </c>
      <c r="BI67" s="230" t="n">
        <f aca="false">IF('Indicator Date hidden'!BJ68="x","x",BI$2-'Indicator Date hidden'!BJ68)</f>
        <v>0</v>
      </c>
      <c r="BJ67" s="230" t="n">
        <f aca="false">IF('Indicator Date hidden'!BK68="x","x",BJ$2-'Indicator Date hidden'!BK68)</f>
        <v>0</v>
      </c>
      <c r="BK67" s="230" t="n">
        <f aca="false">IF('Indicator Date hidden'!BL68="x","x",BK$2-'Indicator Date hidden'!BL68)</f>
        <v>0</v>
      </c>
      <c r="BL67" s="230" t="n">
        <f aca="false">IF('Indicator Date hidden'!BM68="x","x",BL$2-'Indicator Date hidden'!BM68)</f>
        <v>2</v>
      </c>
      <c r="BM67" s="230" t="n">
        <f aca="false">IF('Indicator Date hidden'!BN68="x","x",BM$2-'Indicator Date hidden'!BN68)</f>
        <v>0</v>
      </c>
      <c r="BN67" s="230" t="n">
        <f aca="false">IF('Indicator Date hidden'!BO68="x","x",BN$2-'Indicator Date hidden'!BO68)</f>
        <v>0</v>
      </c>
      <c r="BO67" s="230" t="n">
        <f aca="false">IF('Indicator Date hidden'!BP68="x","x",BO$2-'Indicator Date hidden'!BP68)</f>
        <v>0</v>
      </c>
      <c r="BP67" s="230" t="n">
        <f aca="false">IF('Indicator Date hidden'!BQ68="x","x",BP$2-'Indicator Date hidden'!BQ68)</f>
        <v>0</v>
      </c>
      <c r="BQ67" s="230" t="n">
        <f aca="false">IF('Indicator Date hidden'!BR68="x","x",BQ$2-'Indicator Date hidden'!BR68)</f>
        <v>0</v>
      </c>
      <c r="BR67" s="230" t="n">
        <f aca="false">IF('Indicator Date hidden'!BS68="x","x",BR$2-'Indicator Date hidden'!BS68)</f>
        <v>1</v>
      </c>
      <c r="BS67" s="230" t="n">
        <f aca="false">IF('Indicator Date hidden'!BT68="x","x",BS$2-'Indicator Date hidden'!BT68)</f>
        <v>0</v>
      </c>
      <c r="BT67" s="230" t="n">
        <f aca="false">IF('Indicator Date hidden'!BU68="x","x",BT$2-'Indicator Date hidden'!BU68)</f>
        <v>0</v>
      </c>
      <c r="BU67" s="230" t="n">
        <f aca="false">IF('Indicator Date hidden'!BV68="x","x",BU$2-'Indicator Date hidden'!BV68)</f>
        <v>0</v>
      </c>
      <c r="BV67" s="230" t="n">
        <f aca="false">IF('Indicator Date hidden'!BW68="x","x",BV$2-'Indicator Date hidden'!BW68)</f>
        <v>0</v>
      </c>
      <c r="BW67" s="230" t="n">
        <f aca="false">IF('Indicator Date hidden'!BX68="x","x",BW$2-'Indicator Date hidden'!BX68)</f>
        <v>0</v>
      </c>
      <c r="BX67" s="0" t="n">
        <f aca="false">SUM(B67:BW67)</f>
        <v>18</v>
      </c>
      <c r="BY67" s="231" t="n">
        <f aca="false">BX67/COUNT(B67:BW67)</f>
        <v>0.243243243243243</v>
      </c>
      <c r="BZ67" s="0" t="n">
        <f aca="false">COUNTIF(B67:BW67,"&gt;0")</f>
        <v>9</v>
      </c>
      <c r="CA67" s="231" t="n">
        <f aca="false">_xlfn.STDEV.P(B67:BW67)</f>
        <v>0.818878778786115</v>
      </c>
      <c r="CB67" s="232" t="n">
        <f aca="false">MEDIAN(B67:BW67)</f>
        <v>0</v>
      </c>
    </row>
    <row r="68" customFormat="false" ht="14.5" hidden="false" customHeight="false" outlineLevel="0" collapsed="false">
      <c r="A68" s="0" t="str">
        <f aca="false">'Indicator Data'!B71</f>
        <v>GRC</v>
      </c>
      <c r="B68" s="230" t="n">
        <f aca="false">IF('Indicator Date hidden'!C69="x","x",B$2-'Indicator Date hidden'!C69)</f>
        <v>0</v>
      </c>
      <c r="C68" s="230" t="n">
        <f aca="false">IF('Indicator Date hidden'!D69="x","x",C$2-'Indicator Date hidden'!D69)</f>
        <v>0</v>
      </c>
      <c r="D68" s="230" t="n">
        <f aca="false">IF('Indicator Date hidden'!E69="x","x",D$2-'Indicator Date hidden'!E69)</f>
        <v>0</v>
      </c>
      <c r="E68" s="230" t="n">
        <f aca="false">IF('Indicator Date hidden'!F69="x","x",E$2-'Indicator Date hidden'!F69)</f>
        <v>0</v>
      </c>
      <c r="F68" s="230" t="n">
        <f aca="false">IF('Indicator Date hidden'!G69="x","x",F$2-'Indicator Date hidden'!G69)</f>
        <v>0</v>
      </c>
      <c r="G68" s="230" t="n">
        <f aca="false">IF('Indicator Date hidden'!H69="x","x",G$2-'Indicator Date hidden'!H69)</f>
        <v>0</v>
      </c>
      <c r="H68" s="230" t="n">
        <f aca="false">IF('Indicator Date hidden'!I69="x","x",H$2-'Indicator Date hidden'!I69)</f>
        <v>0</v>
      </c>
      <c r="I68" s="230" t="n">
        <f aca="false">IF('Indicator Date hidden'!J69="x","x",I$2-'Indicator Date hidden'!J69)</f>
        <v>0</v>
      </c>
      <c r="J68" s="230" t="n">
        <f aca="false">IF('Indicator Date hidden'!K69="x","x",J$2-'Indicator Date hidden'!K69)</f>
        <v>0</v>
      </c>
      <c r="K68" s="230" t="n">
        <f aca="false">IF('Indicator Date hidden'!L69="x","x",K$2-'Indicator Date hidden'!L69)</f>
        <v>0</v>
      </c>
      <c r="L68" s="230" t="n">
        <f aca="false">IF('Indicator Date hidden'!M69="x","x",L$2-'Indicator Date hidden'!M69)</f>
        <v>0</v>
      </c>
      <c r="M68" s="230" t="n">
        <f aca="false">IF('Indicator Date hidden'!N69="x","x",M$2-'Indicator Date hidden'!N69)</f>
        <v>0</v>
      </c>
      <c r="N68" s="230" t="n">
        <f aca="false">IF('Indicator Date hidden'!O69="x","x",N$2-'Indicator Date hidden'!O69)</f>
        <v>0</v>
      </c>
      <c r="O68" s="230" t="n">
        <f aca="false">IF('Indicator Date hidden'!P69="x","x",O$2-'Indicator Date hidden'!P69)</f>
        <v>0</v>
      </c>
      <c r="P68" s="230" t="n">
        <f aca="false">IF('Indicator Date hidden'!Q69="x","x",P$2-'Indicator Date hidden'!Q69)</f>
        <v>0</v>
      </c>
      <c r="Q68" s="230" t="n">
        <f aca="false">IF('Indicator Date hidden'!R69="x","x",Q$2-'Indicator Date hidden'!R69)</f>
        <v>0</v>
      </c>
      <c r="R68" s="230" t="n">
        <f aca="false">IF('Indicator Date hidden'!S69="x","x",R$2-'Indicator Date hidden'!S69)</f>
        <v>0</v>
      </c>
      <c r="S68" s="230" t="n">
        <f aca="false">IF('Indicator Date hidden'!T69="x","x",S$2-'Indicator Date hidden'!T69)</f>
        <v>0</v>
      </c>
      <c r="T68" s="230" t="n">
        <f aca="false">IF('Indicator Date hidden'!U69="x","x",T$2-'Indicator Date hidden'!U69)</f>
        <v>0</v>
      </c>
      <c r="U68" s="230" t="n">
        <f aca="false">IF('Indicator Date hidden'!V69="x","x",U$2-'Indicator Date hidden'!V69)</f>
        <v>0</v>
      </c>
      <c r="V68" s="230" t="n">
        <f aca="false">IF('Indicator Date hidden'!W69="x","x",V$2-'Indicator Date hidden'!W69)</f>
        <v>0</v>
      </c>
      <c r="W68" s="230" t="n">
        <f aca="false">IF('Indicator Date hidden'!X69="x","x",W$2-'Indicator Date hidden'!X69)</f>
        <v>0</v>
      </c>
      <c r="X68" s="230" t="n">
        <f aca="false">IF('Indicator Date hidden'!Y69="x","x",X$2-'Indicator Date hidden'!Y69)</f>
        <v>0</v>
      </c>
      <c r="Y68" s="230" t="n">
        <f aca="false">IF('Indicator Date hidden'!Z69="x","x",Y$2-'Indicator Date hidden'!Z69)</f>
        <v>0</v>
      </c>
      <c r="Z68" s="230" t="n">
        <f aca="false">IF('Indicator Date hidden'!AA69="x","x",Z$2-'Indicator Date hidden'!AA69)</f>
        <v>7</v>
      </c>
      <c r="AA68" s="230" t="n">
        <f aca="false">IF('Indicator Date hidden'!AB69="x","x",AA$2-'Indicator Date hidden'!AB69)</f>
        <v>0</v>
      </c>
      <c r="AB68" s="230" t="str">
        <f aca="false">IF('Indicator Date hidden'!AC69="x","x",AB$2-'Indicator Date hidden'!AC69)</f>
        <v>x</v>
      </c>
      <c r="AC68" s="230" t="n">
        <f aca="false">IF('Indicator Date hidden'!AD69="x","x",AC$2-'Indicator Date hidden'!AD69)</f>
        <v>4</v>
      </c>
      <c r="AD68" s="230" t="n">
        <f aca="false">IF('Indicator Date hidden'!AE69="x","x",AD$2-'Indicator Date hidden'!AE69)</f>
        <v>0</v>
      </c>
      <c r="AE68" s="230" t="n">
        <f aca="false">IF('Indicator Date hidden'!AF69="x","x",AE$2-'Indicator Date hidden'!AF69)</f>
        <v>0</v>
      </c>
      <c r="AF68" s="230" t="n">
        <f aca="false">IF('Indicator Date hidden'!AG69="x","x",AF$2-'Indicator Date hidden'!AG69)</f>
        <v>0</v>
      </c>
      <c r="AG68" s="230" t="n">
        <f aca="false">IF('Indicator Date hidden'!AH69="x","x",AG$2-'Indicator Date hidden'!AH69)</f>
        <v>0</v>
      </c>
      <c r="AH68" s="230" t="n">
        <f aca="false">IF('Indicator Date hidden'!AI69="x","x",AH$2-'Indicator Date hidden'!AI69)</f>
        <v>0</v>
      </c>
      <c r="AI68" s="230" t="n">
        <f aca="false">IF('Indicator Date hidden'!AJ69="x","x",AI$2-'Indicator Date hidden'!AJ69)</f>
        <v>0</v>
      </c>
      <c r="AJ68" s="230" t="n">
        <f aca="false">IF('Indicator Date hidden'!AK69="x","x",AJ$2-'Indicator Date hidden'!AK69)</f>
        <v>0</v>
      </c>
      <c r="AK68" s="230" t="str">
        <f aca="false">IF('Indicator Date hidden'!AL69="x","x",AK$2-'Indicator Date hidden'!AL69)</f>
        <v>x</v>
      </c>
      <c r="AL68" s="230" t="n">
        <f aca="false">IF('Indicator Date hidden'!AM69="x","x",AL$2-'Indicator Date hidden'!AM69)</f>
        <v>0</v>
      </c>
      <c r="AM68" s="230" t="str">
        <f aca="false">IF('Indicator Date hidden'!AN69="x","x",AM$2-'Indicator Date hidden'!AN69)</f>
        <v>x</v>
      </c>
      <c r="AN68" s="230" t="str">
        <f aca="false">IF('Indicator Date hidden'!AO69="x","x",AN$2-'Indicator Date hidden'!AO69)</f>
        <v>x</v>
      </c>
      <c r="AO68" s="230" t="str">
        <f aca="false">IF('Indicator Date hidden'!AP69="x","x",AO$2-'Indicator Date hidden'!AP69)</f>
        <v>x</v>
      </c>
      <c r="AP68" s="230" t="n">
        <f aca="false">IF('Indicator Date hidden'!AQ69="x","x",AP$2-'Indicator Date hidden'!AQ69)</f>
        <v>0</v>
      </c>
      <c r="AQ68" s="230" t="n">
        <f aca="false">IF('Indicator Date hidden'!AR69="x","x",AQ$2-'Indicator Date hidden'!AR69)</f>
        <v>0</v>
      </c>
      <c r="AR68" s="230" t="str">
        <f aca="false">IF('Indicator Date hidden'!AS69="x","x",AR$2-'Indicator Date hidden'!AS69)</f>
        <v>x</v>
      </c>
      <c r="AS68" s="230" t="n">
        <f aca="false">IF('Indicator Date hidden'!AT69="x","x",AS$2-'Indicator Date hidden'!AT69)</f>
        <v>0</v>
      </c>
      <c r="AT68" s="230" t="n">
        <f aca="false">IF('Indicator Date hidden'!AU69="x","x",AT$2-'Indicator Date hidden'!AU69)</f>
        <v>0</v>
      </c>
      <c r="AU68" s="230" t="n">
        <f aca="false">IF('Indicator Date hidden'!AV69="x","x",AU$2-'Indicator Date hidden'!AV69)</f>
        <v>0</v>
      </c>
      <c r="AV68" s="230" t="str">
        <f aca="false">IF('Indicator Date hidden'!AW69="x","x",AV$2-'Indicator Date hidden'!AW69)</f>
        <v>x</v>
      </c>
      <c r="AW68" s="230" t="n">
        <f aca="false">IF('Indicator Date hidden'!AX69="x","x",AW$2-'Indicator Date hidden'!AX69)</f>
        <v>0</v>
      </c>
      <c r="AX68" s="230" t="n">
        <f aca="false">IF('Indicator Date hidden'!AY69="x","x",AX$2-'Indicator Date hidden'!AY69)</f>
        <v>0</v>
      </c>
      <c r="AY68" s="230" t="n">
        <f aca="false">IF('Indicator Date hidden'!AZ69="x","x",AY$2-'Indicator Date hidden'!AZ69)</f>
        <v>1</v>
      </c>
      <c r="AZ68" s="230" t="n">
        <f aca="false">IF('Indicator Date hidden'!BA69="x","x",AZ$2-'Indicator Date hidden'!BA69)</f>
        <v>0</v>
      </c>
      <c r="BA68" s="230" t="n">
        <f aca="false">IF('Indicator Date hidden'!BB69="x","x",BA$2-'Indicator Date hidden'!BB69)</f>
        <v>0</v>
      </c>
      <c r="BB68" s="230" t="n">
        <f aca="false">IF('Indicator Date hidden'!BC69="x","x",BB$2-'Indicator Date hidden'!BC69)</f>
        <v>0</v>
      </c>
      <c r="BC68" s="230" t="n">
        <f aca="false">IF('Indicator Date hidden'!BD69="x","x",BC$2-'Indicator Date hidden'!BD69)</f>
        <v>0</v>
      </c>
      <c r="BD68" s="230" t="n">
        <f aca="false">IF('Indicator Date hidden'!BE69="x","x",BD$2-'Indicator Date hidden'!BE69)</f>
        <v>-1</v>
      </c>
      <c r="BE68" s="230" t="n">
        <f aca="false">IF('Indicator Date hidden'!BF69="x","x",BE$2-'Indicator Date hidden'!BF69)</f>
        <v>0</v>
      </c>
      <c r="BF68" s="230" t="n">
        <f aca="false">IF('Indicator Date hidden'!BG69="x","x",BF$2-'Indicator Date hidden'!BG69)</f>
        <v>1</v>
      </c>
      <c r="BG68" s="230" t="n">
        <f aca="false">IF('Indicator Date hidden'!BH69="x","x",BG$2-'Indicator Date hidden'!BH69)</f>
        <v>1</v>
      </c>
      <c r="BH68" s="230" t="n">
        <f aca="false">IF('Indicator Date hidden'!BI69="x","x",BH$2-'Indicator Date hidden'!BI69)</f>
        <v>0</v>
      </c>
      <c r="BI68" s="230" t="n">
        <f aca="false">IF('Indicator Date hidden'!BJ69="x","x",BI$2-'Indicator Date hidden'!BJ69)</f>
        <v>0</v>
      </c>
      <c r="BJ68" s="230" t="n">
        <f aca="false">IF('Indicator Date hidden'!BK69="x","x",BJ$2-'Indicator Date hidden'!BK69)</f>
        <v>0</v>
      </c>
      <c r="BK68" s="230" t="n">
        <f aca="false">IF('Indicator Date hidden'!BL69="x","x",BK$2-'Indicator Date hidden'!BL69)</f>
        <v>0</v>
      </c>
      <c r="BL68" s="230" t="n">
        <f aca="false">IF('Indicator Date hidden'!BM69="x","x",BL$2-'Indicator Date hidden'!BM69)</f>
        <v>2</v>
      </c>
      <c r="BM68" s="230" t="n">
        <f aca="false">IF('Indicator Date hidden'!BN69="x","x",BM$2-'Indicator Date hidden'!BN69)</f>
        <v>0</v>
      </c>
      <c r="BN68" s="230" t="n">
        <f aca="false">IF('Indicator Date hidden'!BO69="x","x",BN$2-'Indicator Date hidden'!BO69)</f>
        <v>0</v>
      </c>
      <c r="BO68" s="230" t="n">
        <f aca="false">IF('Indicator Date hidden'!BP69="x","x",BO$2-'Indicator Date hidden'!BP69)</f>
        <v>0</v>
      </c>
      <c r="BP68" s="230" t="n">
        <f aca="false">IF('Indicator Date hidden'!BQ69="x","x",BP$2-'Indicator Date hidden'!BQ69)</f>
        <v>0</v>
      </c>
      <c r="BQ68" s="230" t="n">
        <f aca="false">IF('Indicator Date hidden'!BR69="x","x",BQ$2-'Indicator Date hidden'!BR69)</f>
        <v>0</v>
      </c>
      <c r="BR68" s="230" t="n">
        <f aca="false">IF('Indicator Date hidden'!BS69="x","x",BR$2-'Indicator Date hidden'!BS69)</f>
        <v>2</v>
      </c>
      <c r="BS68" s="230" t="n">
        <f aca="false">IF('Indicator Date hidden'!BT69="x","x",BS$2-'Indicator Date hidden'!BT69)</f>
        <v>0</v>
      </c>
      <c r="BT68" s="230" t="n">
        <f aca="false">IF('Indicator Date hidden'!BU69="x","x",BT$2-'Indicator Date hidden'!BU69)</f>
        <v>0</v>
      </c>
      <c r="BU68" s="230" t="n">
        <f aca="false">IF('Indicator Date hidden'!BV69="x","x",BU$2-'Indicator Date hidden'!BV69)</f>
        <v>0</v>
      </c>
      <c r="BV68" s="230" t="n">
        <f aca="false">IF('Indicator Date hidden'!BW69="x","x",BV$2-'Indicator Date hidden'!BW69)</f>
        <v>0</v>
      </c>
      <c r="BW68" s="230" t="n">
        <f aca="false">IF('Indicator Date hidden'!BX69="x","x",BW$2-'Indicator Date hidden'!BX69)</f>
        <v>0</v>
      </c>
      <c r="BX68" s="0" t="n">
        <f aca="false">SUM(B68:BW68)</f>
        <v>17</v>
      </c>
      <c r="BY68" s="231" t="n">
        <f aca="false">BX68/COUNT(B68:BW68)</f>
        <v>0.253731343283582</v>
      </c>
      <c r="BZ68" s="0" t="n">
        <f aca="false">COUNTIF(B68:BW68,"&gt;0")</f>
        <v>7</v>
      </c>
      <c r="CA68" s="231" t="n">
        <f aca="false">_xlfn.STDEV.P(B68:BW68)</f>
        <v>1.04157291476823</v>
      </c>
      <c r="CB68" s="232" t="n">
        <f aca="false">MEDIAN(B68:BW68)</f>
        <v>0</v>
      </c>
    </row>
    <row r="69" customFormat="false" ht="14.5" hidden="false" customHeight="false" outlineLevel="0" collapsed="false">
      <c r="A69" s="0" t="str">
        <f aca="false">'Indicator Data'!B72</f>
        <v>GRD</v>
      </c>
      <c r="B69" s="230" t="n">
        <f aca="false">IF('Indicator Date hidden'!C70="x","x",B$2-'Indicator Date hidden'!C70)</f>
        <v>0</v>
      </c>
      <c r="C69" s="230" t="n">
        <f aca="false">IF('Indicator Date hidden'!D70="x","x",C$2-'Indicator Date hidden'!D70)</f>
        <v>0</v>
      </c>
      <c r="D69" s="230" t="n">
        <f aca="false">IF('Indicator Date hidden'!E70="x","x",D$2-'Indicator Date hidden'!E70)</f>
        <v>0</v>
      </c>
      <c r="E69" s="230" t="n">
        <f aca="false">IF('Indicator Date hidden'!F70="x","x",E$2-'Indicator Date hidden'!F70)</f>
        <v>0</v>
      </c>
      <c r="F69" s="230" t="n">
        <f aca="false">IF('Indicator Date hidden'!G70="x","x",F$2-'Indicator Date hidden'!G70)</f>
        <v>0</v>
      </c>
      <c r="G69" s="230" t="n">
        <f aca="false">IF('Indicator Date hidden'!H70="x","x",G$2-'Indicator Date hidden'!H70)</f>
        <v>0</v>
      </c>
      <c r="H69" s="230" t="n">
        <f aca="false">IF('Indicator Date hidden'!I70="x","x",H$2-'Indicator Date hidden'!I70)</f>
        <v>0</v>
      </c>
      <c r="I69" s="230" t="n">
        <f aca="false">IF('Indicator Date hidden'!J70="x","x",I$2-'Indicator Date hidden'!J70)</f>
        <v>0</v>
      </c>
      <c r="J69" s="230" t="n">
        <f aca="false">IF('Indicator Date hidden'!K70="x","x",J$2-'Indicator Date hidden'!K70)</f>
        <v>0</v>
      </c>
      <c r="K69" s="230" t="str">
        <f aca="false">IF('Indicator Date hidden'!L70="x","x",K$2-'Indicator Date hidden'!L70)</f>
        <v>x</v>
      </c>
      <c r="L69" s="230" t="n">
        <f aca="false">IF('Indicator Date hidden'!M70="x","x",L$2-'Indicator Date hidden'!M70)</f>
        <v>0</v>
      </c>
      <c r="M69" s="230" t="n">
        <f aca="false">IF('Indicator Date hidden'!N70="x","x",M$2-'Indicator Date hidden'!N70)</f>
        <v>0</v>
      </c>
      <c r="N69" s="230" t="n">
        <f aca="false">IF('Indicator Date hidden'!O70="x","x",N$2-'Indicator Date hidden'!O70)</f>
        <v>0</v>
      </c>
      <c r="O69" s="230" t="n">
        <f aca="false">IF('Indicator Date hidden'!P70="x","x",O$2-'Indicator Date hidden'!P70)</f>
        <v>0</v>
      </c>
      <c r="P69" s="230" t="n">
        <f aca="false">IF('Indicator Date hidden'!Q70="x","x",P$2-'Indicator Date hidden'!Q70)</f>
        <v>0</v>
      </c>
      <c r="Q69" s="230" t="n">
        <f aca="false">IF('Indicator Date hidden'!R70="x","x",Q$2-'Indicator Date hidden'!R70)</f>
        <v>0</v>
      </c>
      <c r="R69" s="230" t="n">
        <f aca="false">IF('Indicator Date hidden'!S70="x","x",R$2-'Indicator Date hidden'!S70)</f>
        <v>0</v>
      </c>
      <c r="S69" s="230" t="n">
        <f aca="false">IF('Indicator Date hidden'!T70="x","x",S$2-'Indicator Date hidden'!T70)</f>
        <v>0</v>
      </c>
      <c r="T69" s="230" t="n">
        <f aca="false">IF('Indicator Date hidden'!U70="x","x",T$2-'Indicator Date hidden'!U70)</f>
        <v>0</v>
      </c>
      <c r="U69" s="230" t="n">
        <f aca="false">IF('Indicator Date hidden'!V70="x","x",U$2-'Indicator Date hidden'!V70)</f>
        <v>0</v>
      </c>
      <c r="V69" s="230" t="n">
        <f aca="false">IF('Indicator Date hidden'!W70="x","x",V$2-'Indicator Date hidden'!W70)</f>
        <v>0</v>
      </c>
      <c r="W69" s="230" t="n">
        <f aca="false">IF('Indicator Date hidden'!X70="x","x",W$2-'Indicator Date hidden'!X70)</f>
        <v>0</v>
      </c>
      <c r="X69" s="230" t="n">
        <f aca="false">IF('Indicator Date hidden'!Y70="x","x",X$2-'Indicator Date hidden'!Y70)</f>
        <v>0</v>
      </c>
      <c r="Y69" s="230" t="n">
        <f aca="false">IF('Indicator Date hidden'!Z70="x","x",Y$2-'Indicator Date hidden'!Z70)</f>
        <v>0</v>
      </c>
      <c r="Z69" s="230" t="str">
        <f aca="false">IF('Indicator Date hidden'!AA70="x","x",Z$2-'Indicator Date hidden'!AA70)</f>
        <v>x</v>
      </c>
      <c r="AA69" s="230" t="n">
        <f aca="false">IF('Indicator Date hidden'!AB70="x","x",AA$2-'Indicator Date hidden'!AB70)</f>
        <v>3</v>
      </c>
      <c r="AB69" s="230" t="str">
        <f aca="false">IF('Indicator Date hidden'!AC70="x","x",AB$2-'Indicator Date hidden'!AC70)</f>
        <v>x</v>
      </c>
      <c r="AC69" s="230" t="str">
        <f aca="false">IF('Indicator Date hidden'!AD70="x","x",AC$2-'Indicator Date hidden'!AD70)</f>
        <v>x</v>
      </c>
      <c r="AD69" s="230" t="str">
        <f aca="false">IF('Indicator Date hidden'!AE70="x","x",AD$2-'Indicator Date hidden'!AE70)</f>
        <v>x</v>
      </c>
      <c r="AE69" s="230" t="n">
        <f aca="false">IF('Indicator Date hidden'!AF70="x","x",AE$2-'Indicator Date hidden'!AF70)</f>
        <v>0</v>
      </c>
      <c r="AF69" s="230" t="n">
        <f aca="false">IF('Indicator Date hidden'!AG70="x","x",AF$2-'Indicator Date hidden'!AG70)</f>
        <v>0</v>
      </c>
      <c r="AG69" s="230" t="n">
        <f aca="false">IF('Indicator Date hidden'!AH70="x","x",AG$2-'Indicator Date hidden'!AH70)</f>
        <v>0</v>
      </c>
      <c r="AH69" s="230" t="n">
        <f aca="false">IF('Indicator Date hidden'!AI70="x","x",AH$2-'Indicator Date hidden'!AI70)</f>
        <v>0</v>
      </c>
      <c r="AI69" s="230" t="n">
        <f aca="false">IF('Indicator Date hidden'!AJ70="x","x",AI$2-'Indicator Date hidden'!AJ70)</f>
        <v>0</v>
      </c>
      <c r="AJ69" s="230" t="n">
        <f aca="false">IF('Indicator Date hidden'!AK70="x","x",AJ$2-'Indicator Date hidden'!AK70)</f>
        <v>0</v>
      </c>
      <c r="AK69" s="230" t="str">
        <f aca="false">IF('Indicator Date hidden'!AL70="x","x",AK$2-'Indicator Date hidden'!AL70)</f>
        <v>x</v>
      </c>
      <c r="AL69" s="230" t="n">
        <f aca="false">IF('Indicator Date hidden'!AM70="x","x",AL$2-'Indicator Date hidden'!AM70)</f>
        <v>0</v>
      </c>
      <c r="AM69" s="230" t="n">
        <f aca="false">IF('Indicator Date hidden'!AN70="x","x",AM$2-'Indicator Date hidden'!AN70)</f>
        <v>0</v>
      </c>
      <c r="AN69" s="230" t="n">
        <f aca="false">IF('Indicator Date hidden'!AO70="x","x",AN$2-'Indicator Date hidden'!AO70)</f>
        <v>0</v>
      </c>
      <c r="AO69" s="230" t="n">
        <f aca="false">IF('Indicator Date hidden'!AP70="x","x",AO$2-'Indicator Date hidden'!AP70)</f>
        <v>0</v>
      </c>
      <c r="AP69" s="230" t="n">
        <f aca="false">IF('Indicator Date hidden'!AQ70="x","x",AP$2-'Indicator Date hidden'!AQ70)</f>
        <v>0</v>
      </c>
      <c r="AQ69" s="230" t="n">
        <f aca="false">IF('Indicator Date hidden'!AR70="x","x",AQ$2-'Indicator Date hidden'!AR70)</f>
        <v>0</v>
      </c>
      <c r="AR69" s="230" t="str">
        <f aca="false">IF('Indicator Date hidden'!AS70="x","x",AR$2-'Indicator Date hidden'!AS70)</f>
        <v>x</v>
      </c>
      <c r="AS69" s="230" t="n">
        <f aca="false">IF('Indicator Date hidden'!AT70="x","x",AS$2-'Indicator Date hidden'!AT70)</f>
        <v>0</v>
      </c>
      <c r="AT69" s="230" t="str">
        <f aca="false">IF('Indicator Date hidden'!AU70="x","x",AT$2-'Indicator Date hidden'!AU70)</f>
        <v>x</v>
      </c>
      <c r="AU69" s="230" t="str">
        <f aca="false">IF('Indicator Date hidden'!AV70="x","x",AU$2-'Indicator Date hidden'!AV70)</f>
        <v>x</v>
      </c>
      <c r="AV69" s="230" t="str">
        <f aca="false">IF('Indicator Date hidden'!AW70="x","x",AV$2-'Indicator Date hidden'!AW70)</f>
        <v>x</v>
      </c>
      <c r="AW69" s="230" t="n">
        <f aca="false">IF('Indicator Date hidden'!AX70="x","x",AW$2-'Indicator Date hidden'!AX70)</f>
        <v>0</v>
      </c>
      <c r="AX69" s="230" t="str">
        <f aca="false">IF('Indicator Date hidden'!AY70="x","x",AX$2-'Indicator Date hidden'!AY70)</f>
        <v>x</v>
      </c>
      <c r="AY69" s="230" t="str">
        <f aca="false">IF('Indicator Date hidden'!AZ70="x","x",AY$2-'Indicator Date hidden'!AZ70)</f>
        <v>x</v>
      </c>
      <c r="AZ69" s="230" t="n">
        <f aca="false">IF('Indicator Date hidden'!BA70="x","x",AZ$2-'Indicator Date hidden'!BA70)</f>
        <v>0</v>
      </c>
      <c r="BA69" s="230" t="n">
        <f aca="false">IF('Indicator Date hidden'!BB70="x","x",BA$2-'Indicator Date hidden'!BB70)</f>
        <v>0</v>
      </c>
      <c r="BB69" s="230" t="n">
        <f aca="false">IF('Indicator Date hidden'!BC70="x","x",BB$2-'Indicator Date hidden'!BC70)</f>
        <v>0</v>
      </c>
      <c r="BC69" s="230" t="n">
        <f aca="false">IF('Indicator Date hidden'!BD70="x","x",BC$2-'Indicator Date hidden'!BD70)</f>
        <v>0</v>
      </c>
      <c r="BD69" s="230" t="n">
        <f aca="false">IF('Indicator Date hidden'!BE70="x","x",BD$2-'Indicator Date hidden'!BE70)</f>
        <v>0</v>
      </c>
      <c r="BE69" s="230" t="n">
        <f aca="false">IF('Indicator Date hidden'!BF70="x","x",BE$2-'Indicator Date hidden'!BF70)</f>
        <v>0</v>
      </c>
      <c r="BF69" s="230" t="n">
        <f aca="false">IF('Indicator Date hidden'!BG70="x","x",BF$2-'Indicator Date hidden'!BG70)</f>
        <v>1</v>
      </c>
      <c r="BG69" s="230" t="n">
        <f aca="false">IF('Indicator Date hidden'!BH70="x","x",BG$2-'Indicator Date hidden'!BH70)</f>
        <v>1</v>
      </c>
      <c r="BH69" s="230" t="n">
        <f aca="false">IF('Indicator Date hidden'!BI70="x","x",BH$2-'Indicator Date hidden'!BI70)</f>
        <v>2</v>
      </c>
      <c r="BI69" s="230" t="n">
        <f aca="false">IF('Indicator Date hidden'!BJ70="x","x",BI$2-'Indicator Date hidden'!BJ70)</f>
        <v>0</v>
      </c>
      <c r="BJ69" s="230" t="n">
        <f aca="false">IF('Indicator Date hidden'!BK70="x","x",BJ$2-'Indicator Date hidden'!BK70)</f>
        <v>0</v>
      </c>
      <c r="BK69" s="230" t="n">
        <f aca="false">IF('Indicator Date hidden'!BL70="x","x",BK$2-'Indicator Date hidden'!BL70)</f>
        <v>0</v>
      </c>
      <c r="BL69" s="230" t="n">
        <f aca="false">IF('Indicator Date hidden'!BM70="x","x",BL$2-'Indicator Date hidden'!BM70)</f>
        <v>6</v>
      </c>
      <c r="BM69" s="230" t="n">
        <f aca="false">IF('Indicator Date hidden'!BN70="x","x",BM$2-'Indicator Date hidden'!BN70)</f>
        <v>0</v>
      </c>
      <c r="BN69" s="230" t="n">
        <f aca="false">IF('Indicator Date hidden'!BO70="x","x",BN$2-'Indicator Date hidden'!BO70)</f>
        <v>0</v>
      </c>
      <c r="BO69" s="230" t="n">
        <f aca="false">IF('Indicator Date hidden'!BP70="x","x",BO$2-'Indicator Date hidden'!BP70)</f>
        <v>0</v>
      </c>
      <c r="BP69" s="230" t="n">
        <f aca="false">IF('Indicator Date hidden'!BQ70="x","x",BP$2-'Indicator Date hidden'!BQ70)</f>
        <v>3</v>
      </c>
      <c r="BQ69" s="230" t="n">
        <f aca="false">IF('Indicator Date hidden'!BR70="x","x",BQ$2-'Indicator Date hidden'!BR70)</f>
        <v>3</v>
      </c>
      <c r="BR69" s="230" t="n">
        <f aca="false">IF('Indicator Date hidden'!BS70="x","x",BR$2-'Indicator Date hidden'!BS70)</f>
        <v>1</v>
      </c>
      <c r="BS69" s="230" t="n">
        <f aca="false">IF('Indicator Date hidden'!BT70="x","x",BS$2-'Indicator Date hidden'!BT70)</f>
        <v>0</v>
      </c>
      <c r="BT69" s="230" t="n">
        <f aca="false">IF('Indicator Date hidden'!BU70="x","x",BT$2-'Indicator Date hidden'!BU70)</f>
        <v>0</v>
      </c>
      <c r="BU69" s="230" t="str">
        <f aca="false">IF('Indicator Date hidden'!BV70="x","x",BU$2-'Indicator Date hidden'!BV70)</f>
        <v>x</v>
      </c>
      <c r="BV69" s="230" t="n">
        <f aca="false">IF('Indicator Date hidden'!BW70="x","x",BV$2-'Indicator Date hidden'!BW70)</f>
        <v>0</v>
      </c>
      <c r="BW69" s="230" t="n">
        <f aca="false">IF('Indicator Date hidden'!BX70="x","x",BW$2-'Indicator Date hidden'!BX70)</f>
        <v>0</v>
      </c>
      <c r="BX69" s="0" t="n">
        <f aca="false">SUM(B69:BW69)</f>
        <v>20</v>
      </c>
      <c r="BY69" s="231" t="n">
        <f aca="false">BX69/COUNT(B69:BW69)</f>
        <v>0.327868852459016</v>
      </c>
      <c r="BZ69" s="0" t="n">
        <f aca="false">COUNTIF(B69:BW69,"&gt;0")</f>
        <v>8</v>
      </c>
      <c r="CA69" s="231" t="n">
        <f aca="false">_xlfn.STDEV.P(B69:BW69)</f>
        <v>1.01982498458989</v>
      </c>
      <c r="CB69" s="232" t="n">
        <f aca="false">MEDIAN(B69:BW69)</f>
        <v>0</v>
      </c>
    </row>
    <row r="70" customFormat="false" ht="14.5" hidden="false" customHeight="false" outlineLevel="0" collapsed="false">
      <c r="A70" s="0" t="str">
        <f aca="false">'Indicator Data'!B73</f>
        <v>GTM</v>
      </c>
      <c r="B70" s="230" t="n">
        <f aca="false">IF('Indicator Date hidden'!C71="x","x",B$2-'Indicator Date hidden'!C71)</f>
        <v>0</v>
      </c>
      <c r="C70" s="230" t="n">
        <f aca="false">IF('Indicator Date hidden'!D71="x","x",C$2-'Indicator Date hidden'!D71)</f>
        <v>0</v>
      </c>
      <c r="D70" s="230" t="n">
        <f aca="false">IF('Indicator Date hidden'!E71="x","x",D$2-'Indicator Date hidden'!E71)</f>
        <v>0</v>
      </c>
      <c r="E70" s="230" t="n">
        <f aca="false">IF('Indicator Date hidden'!F71="x","x",E$2-'Indicator Date hidden'!F71)</f>
        <v>0</v>
      </c>
      <c r="F70" s="230" t="n">
        <f aca="false">IF('Indicator Date hidden'!G71="x","x",F$2-'Indicator Date hidden'!G71)</f>
        <v>0</v>
      </c>
      <c r="G70" s="230" t="n">
        <f aca="false">IF('Indicator Date hidden'!H71="x","x",G$2-'Indicator Date hidden'!H71)</f>
        <v>0</v>
      </c>
      <c r="H70" s="230" t="n">
        <f aca="false">IF('Indicator Date hidden'!I71="x","x",H$2-'Indicator Date hidden'!I71)</f>
        <v>0</v>
      </c>
      <c r="I70" s="230" t="n">
        <f aca="false">IF('Indicator Date hidden'!J71="x","x",I$2-'Indicator Date hidden'!J71)</f>
        <v>0</v>
      </c>
      <c r="J70" s="230" t="n">
        <f aca="false">IF('Indicator Date hidden'!K71="x","x",J$2-'Indicator Date hidden'!K71)</f>
        <v>0</v>
      </c>
      <c r="K70" s="230" t="n">
        <f aca="false">IF('Indicator Date hidden'!L71="x","x",K$2-'Indicator Date hidden'!L71)</f>
        <v>0</v>
      </c>
      <c r="L70" s="230" t="n">
        <f aca="false">IF('Indicator Date hidden'!M71="x","x",L$2-'Indicator Date hidden'!M71)</f>
        <v>0</v>
      </c>
      <c r="M70" s="230" t="n">
        <f aca="false">IF('Indicator Date hidden'!N71="x","x",M$2-'Indicator Date hidden'!N71)</f>
        <v>0</v>
      </c>
      <c r="N70" s="230" t="n">
        <f aca="false">IF('Indicator Date hidden'!O71="x","x",N$2-'Indicator Date hidden'!O71)</f>
        <v>0</v>
      </c>
      <c r="O70" s="230" t="n">
        <f aca="false">IF('Indicator Date hidden'!P71="x","x",O$2-'Indicator Date hidden'!P71)</f>
        <v>0</v>
      </c>
      <c r="P70" s="230" t="n">
        <f aca="false">IF('Indicator Date hidden'!Q71="x","x",P$2-'Indicator Date hidden'!Q71)</f>
        <v>0</v>
      </c>
      <c r="Q70" s="230" t="n">
        <f aca="false">IF('Indicator Date hidden'!R71="x","x",Q$2-'Indicator Date hidden'!R71)</f>
        <v>0</v>
      </c>
      <c r="R70" s="230" t="n">
        <f aca="false">IF('Indicator Date hidden'!S71="x","x",R$2-'Indicator Date hidden'!S71)</f>
        <v>0</v>
      </c>
      <c r="S70" s="230" t="n">
        <f aca="false">IF('Indicator Date hidden'!T71="x","x",S$2-'Indicator Date hidden'!T71)</f>
        <v>0</v>
      </c>
      <c r="T70" s="230" t="n">
        <f aca="false">IF('Indicator Date hidden'!U71="x","x",T$2-'Indicator Date hidden'!U71)</f>
        <v>0</v>
      </c>
      <c r="U70" s="230" t="n">
        <f aca="false">IF('Indicator Date hidden'!V71="x","x",U$2-'Indicator Date hidden'!V71)</f>
        <v>0</v>
      </c>
      <c r="V70" s="230" t="n">
        <f aca="false">IF('Indicator Date hidden'!W71="x","x",V$2-'Indicator Date hidden'!W71)</f>
        <v>0</v>
      </c>
      <c r="W70" s="230" t="n">
        <f aca="false">IF('Indicator Date hidden'!X71="x","x",W$2-'Indicator Date hidden'!X71)</f>
        <v>0</v>
      </c>
      <c r="X70" s="230" t="n">
        <f aca="false">IF('Indicator Date hidden'!Y71="x","x",X$2-'Indicator Date hidden'!Y71)</f>
        <v>0</v>
      </c>
      <c r="Y70" s="230" t="n">
        <f aca="false">IF('Indicator Date hidden'!Z71="x","x",Y$2-'Indicator Date hidden'!Z71)</f>
        <v>0</v>
      </c>
      <c r="Z70" s="230" t="n">
        <f aca="false">IF('Indicator Date hidden'!AA71="x","x",Z$2-'Indicator Date hidden'!AA71)</f>
        <v>3</v>
      </c>
      <c r="AA70" s="230" t="n">
        <f aca="false">IF('Indicator Date hidden'!AB71="x","x",AA$2-'Indicator Date hidden'!AB71)</f>
        <v>0</v>
      </c>
      <c r="AB70" s="230" t="n">
        <f aca="false">IF('Indicator Date hidden'!AC71="x","x",AB$2-'Indicator Date hidden'!AC71)</f>
        <v>1</v>
      </c>
      <c r="AC70" s="230" t="n">
        <f aca="false">IF('Indicator Date hidden'!AD71="x","x",AC$2-'Indicator Date hidden'!AD71)</f>
        <v>2</v>
      </c>
      <c r="AD70" s="230" t="n">
        <f aca="false">IF('Indicator Date hidden'!AE71="x","x",AD$2-'Indicator Date hidden'!AE71)</f>
        <v>0</v>
      </c>
      <c r="AE70" s="230" t="n">
        <f aca="false">IF('Indicator Date hidden'!AF71="x","x",AE$2-'Indicator Date hidden'!AF71)</f>
        <v>0</v>
      </c>
      <c r="AF70" s="230" t="n">
        <f aca="false">IF('Indicator Date hidden'!AG71="x","x",AF$2-'Indicator Date hidden'!AG71)</f>
        <v>0</v>
      </c>
      <c r="AG70" s="230" t="n">
        <f aca="false">IF('Indicator Date hidden'!AH71="x","x",AG$2-'Indicator Date hidden'!AH71)</f>
        <v>0</v>
      </c>
      <c r="AH70" s="230" t="n">
        <f aca="false">IF('Indicator Date hidden'!AI71="x","x",AH$2-'Indicator Date hidden'!AI71)</f>
        <v>0</v>
      </c>
      <c r="AI70" s="230" t="n">
        <f aca="false">IF('Indicator Date hidden'!AJ71="x","x",AI$2-'Indicator Date hidden'!AJ71)</f>
        <v>0</v>
      </c>
      <c r="AJ70" s="230" t="n">
        <f aca="false">IF('Indicator Date hidden'!AK71="x","x",AJ$2-'Indicator Date hidden'!AK71)</f>
        <v>0</v>
      </c>
      <c r="AK70" s="230" t="n">
        <f aca="false">IF('Indicator Date hidden'!AL71="x","x",AK$2-'Indicator Date hidden'!AL71)</f>
        <v>4</v>
      </c>
      <c r="AL70" s="230" t="n">
        <f aca="false">IF('Indicator Date hidden'!AM71="x","x",AL$2-'Indicator Date hidden'!AM71)</f>
        <v>0</v>
      </c>
      <c r="AM70" s="230" t="n">
        <f aca="false">IF('Indicator Date hidden'!AN71="x","x",AM$2-'Indicator Date hidden'!AN71)</f>
        <v>0</v>
      </c>
      <c r="AN70" s="230" t="n">
        <f aca="false">IF('Indicator Date hidden'!AO71="x","x",AN$2-'Indicator Date hidden'!AO71)</f>
        <v>0</v>
      </c>
      <c r="AO70" s="230" t="n">
        <f aca="false">IF('Indicator Date hidden'!AP71="x","x",AO$2-'Indicator Date hidden'!AP71)</f>
        <v>0</v>
      </c>
      <c r="AP70" s="230" t="n">
        <f aca="false">IF('Indicator Date hidden'!AQ71="x","x",AP$2-'Indicator Date hidden'!AQ71)</f>
        <v>0</v>
      </c>
      <c r="AQ70" s="230" t="n">
        <f aca="false">IF('Indicator Date hidden'!AR71="x","x",AQ$2-'Indicator Date hidden'!AR71)</f>
        <v>0</v>
      </c>
      <c r="AR70" s="230" t="n">
        <f aca="false">IF('Indicator Date hidden'!AS71="x","x",AR$2-'Indicator Date hidden'!AS71)</f>
        <v>5</v>
      </c>
      <c r="AS70" s="230" t="n">
        <f aca="false">IF('Indicator Date hidden'!AT71="x","x",AS$2-'Indicator Date hidden'!AT71)</f>
        <v>0</v>
      </c>
      <c r="AT70" s="230" t="n">
        <f aca="false">IF('Indicator Date hidden'!AU71="x","x",AT$2-'Indicator Date hidden'!AU71)</f>
        <v>0</v>
      </c>
      <c r="AU70" s="230" t="n">
        <f aca="false">IF('Indicator Date hidden'!AV71="x","x",AU$2-'Indicator Date hidden'!AV71)</f>
        <v>0</v>
      </c>
      <c r="AV70" s="230" t="n">
        <f aca="false">IF('Indicator Date hidden'!AW71="x","x",AV$2-'Indicator Date hidden'!AW71)</f>
        <v>0</v>
      </c>
      <c r="AW70" s="230" t="n">
        <f aca="false">IF('Indicator Date hidden'!AX71="x","x",AW$2-'Indicator Date hidden'!AX71)</f>
        <v>0</v>
      </c>
      <c r="AX70" s="230" t="n">
        <f aca="false">IF('Indicator Date hidden'!AY71="x","x",AX$2-'Indicator Date hidden'!AY71)</f>
        <v>0</v>
      </c>
      <c r="AY70" s="230" t="n">
        <f aca="false">IF('Indicator Date hidden'!AZ71="x","x",AY$2-'Indicator Date hidden'!AZ71)</f>
        <v>6</v>
      </c>
      <c r="AZ70" s="230" t="n">
        <f aca="false">IF('Indicator Date hidden'!BA71="x","x",AZ$2-'Indicator Date hidden'!BA71)</f>
        <v>0</v>
      </c>
      <c r="BA70" s="230" t="n">
        <f aca="false">IF('Indicator Date hidden'!BB71="x","x",BA$2-'Indicator Date hidden'!BB71)</f>
        <v>0</v>
      </c>
      <c r="BB70" s="230" t="n">
        <f aca="false">IF('Indicator Date hidden'!BC71="x","x",BB$2-'Indicator Date hidden'!BC71)</f>
        <v>0</v>
      </c>
      <c r="BC70" s="230" t="n">
        <f aca="false">IF('Indicator Date hidden'!BD71="x","x",BC$2-'Indicator Date hidden'!BD71)</f>
        <v>0</v>
      </c>
      <c r="BD70" s="230" t="n">
        <f aca="false">IF('Indicator Date hidden'!BE71="x","x",BD$2-'Indicator Date hidden'!BE71)</f>
        <v>0</v>
      </c>
      <c r="BE70" s="230" t="n">
        <f aca="false">IF('Indicator Date hidden'!BF71="x","x",BE$2-'Indicator Date hidden'!BF71)</f>
        <v>0</v>
      </c>
      <c r="BF70" s="230" t="n">
        <f aca="false">IF('Indicator Date hidden'!BG71="x","x",BF$2-'Indicator Date hidden'!BG71)</f>
        <v>1</v>
      </c>
      <c r="BG70" s="230" t="n">
        <f aca="false">IF('Indicator Date hidden'!BH71="x","x",BG$2-'Indicator Date hidden'!BH71)</f>
        <v>1</v>
      </c>
      <c r="BH70" s="230" t="n">
        <f aca="false">IF('Indicator Date hidden'!BI71="x","x",BH$2-'Indicator Date hidden'!BI71)</f>
        <v>0</v>
      </c>
      <c r="BI70" s="230" t="n">
        <f aca="false">IF('Indicator Date hidden'!BJ71="x","x",BI$2-'Indicator Date hidden'!BJ71)</f>
        <v>0</v>
      </c>
      <c r="BJ70" s="230" t="n">
        <f aca="false">IF('Indicator Date hidden'!BK71="x","x",BJ$2-'Indicator Date hidden'!BK71)</f>
        <v>0</v>
      </c>
      <c r="BK70" s="230" t="n">
        <f aca="false">IF('Indicator Date hidden'!BL71="x","x",BK$2-'Indicator Date hidden'!BL71)</f>
        <v>0</v>
      </c>
      <c r="BL70" s="230" t="n">
        <f aca="false">IF('Indicator Date hidden'!BM71="x","x",BL$2-'Indicator Date hidden'!BM71)</f>
        <v>2</v>
      </c>
      <c r="BM70" s="230" t="n">
        <f aca="false">IF('Indicator Date hidden'!BN71="x","x",BM$2-'Indicator Date hidden'!BN71)</f>
        <v>0</v>
      </c>
      <c r="BN70" s="230" t="n">
        <f aca="false">IF('Indicator Date hidden'!BO71="x","x",BN$2-'Indicator Date hidden'!BO71)</f>
        <v>0</v>
      </c>
      <c r="BO70" s="230" t="n">
        <f aca="false">IF('Indicator Date hidden'!BP71="x","x",BO$2-'Indicator Date hidden'!BP71)</f>
        <v>0</v>
      </c>
      <c r="BP70" s="230" t="n">
        <f aca="false">IF('Indicator Date hidden'!BQ71="x","x",BP$2-'Indicator Date hidden'!BQ71)</f>
        <v>0</v>
      </c>
      <c r="BQ70" s="230" t="n">
        <f aca="false">IF('Indicator Date hidden'!BR71="x","x",BQ$2-'Indicator Date hidden'!BR71)</f>
        <v>0</v>
      </c>
      <c r="BR70" s="230" t="n">
        <f aca="false">IF('Indicator Date hidden'!BS71="x","x",BR$2-'Indicator Date hidden'!BS71)</f>
        <v>0</v>
      </c>
      <c r="BS70" s="230" t="n">
        <f aca="false">IF('Indicator Date hidden'!BT71="x","x",BS$2-'Indicator Date hidden'!BT71)</f>
        <v>0</v>
      </c>
      <c r="BT70" s="230" t="n">
        <f aca="false">IF('Indicator Date hidden'!BU71="x","x",BT$2-'Indicator Date hidden'!BU71)</f>
        <v>0</v>
      </c>
      <c r="BU70" s="230" t="n">
        <f aca="false">IF('Indicator Date hidden'!BV71="x","x",BU$2-'Indicator Date hidden'!BV71)</f>
        <v>0</v>
      </c>
      <c r="BV70" s="230" t="n">
        <f aca="false">IF('Indicator Date hidden'!BW71="x","x",BV$2-'Indicator Date hidden'!BW71)</f>
        <v>0</v>
      </c>
      <c r="BW70" s="230" t="n">
        <f aca="false">IF('Indicator Date hidden'!BX71="x","x",BW$2-'Indicator Date hidden'!BX71)</f>
        <v>0</v>
      </c>
      <c r="BX70" s="0" t="n">
        <f aca="false">SUM(B70:BW70)</f>
        <v>25</v>
      </c>
      <c r="BY70" s="231" t="n">
        <f aca="false">BX70/COUNT(B70:BW70)</f>
        <v>0.337837837837838</v>
      </c>
      <c r="BZ70" s="0" t="n">
        <f aca="false">COUNTIF(B70:BW70,"&gt;0")</f>
        <v>9</v>
      </c>
      <c r="CA70" s="231" t="n">
        <f aca="false">_xlfn.STDEV.P(B70:BW70)</f>
        <v>1.09392705704533</v>
      </c>
      <c r="CB70" s="232" t="n">
        <f aca="false">MEDIAN(B70:BW70)</f>
        <v>0</v>
      </c>
    </row>
    <row r="71" customFormat="false" ht="14.5" hidden="false" customHeight="false" outlineLevel="0" collapsed="false">
      <c r="A71" s="0" t="str">
        <f aca="false">'Indicator Data'!B74</f>
        <v>GIN</v>
      </c>
      <c r="B71" s="230" t="n">
        <f aca="false">IF('Indicator Date hidden'!C72="x","x",B$2-'Indicator Date hidden'!C72)</f>
        <v>0</v>
      </c>
      <c r="C71" s="230" t="n">
        <f aca="false">IF('Indicator Date hidden'!D72="x","x",C$2-'Indicator Date hidden'!D72)</f>
        <v>0</v>
      </c>
      <c r="D71" s="230" t="n">
        <f aca="false">IF('Indicator Date hidden'!E72="x","x",D$2-'Indicator Date hidden'!E72)</f>
        <v>0</v>
      </c>
      <c r="E71" s="230" t="n">
        <f aca="false">IF('Indicator Date hidden'!F72="x","x",E$2-'Indicator Date hidden'!F72)</f>
        <v>0</v>
      </c>
      <c r="F71" s="230" t="n">
        <f aca="false">IF('Indicator Date hidden'!G72="x","x",F$2-'Indicator Date hidden'!G72)</f>
        <v>0</v>
      </c>
      <c r="G71" s="230" t="n">
        <f aca="false">IF('Indicator Date hidden'!H72="x","x",G$2-'Indicator Date hidden'!H72)</f>
        <v>0</v>
      </c>
      <c r="H71" s="230" t="n">
        <f aca="false">IF('Indicator Date hidden'!I72="x","x",H$2-'Indicator Date hidden'!I72)</f>
        <v>0</v>
      </c>
      <c r="I71" s="230" t="n">
        <f aca="false">IF('Indicator Date hidden'!J72="x","x",I$2-'Indicator Date hidden'!J72)</f>
        <v>0</v>
      </c>
      <c r="J71" s="230" t="n">
        <f aca="false">IF('Indicator Date hidden'!K72="x","x",J$2-'Indicator Date hidden'!K72)</f>
        <v>0</v>
      </c>
      <c r="K71" s="230" t="n">
        <f aca="false">IF('Indicator Date hidden'!L72="x","x",K$2-'Indicator Date hidden'!L72)</f>
        <v>0</v>
      </c>
      <c r="L71" s="230" t="n">
        <f aca="false">IF('Indicator Date hidden'!M72="x","x",L$2-'Indicator Date hidden'!M72)</f>
        <v>0</v>
      </c>
      <c r="M71" s="230" t="n">
        <f aca="false">IF('Indicator Date hidden'!N72="x","x",M$2-'Indicator Date hidden'!N72)</f>
        <v>0</v>
      </c>
      <c r="N71" s="230" t="n">
        <f aca="false">IF('Indicator Date hidden'!O72="x","x",N$2-'Indicator Date hidden'!O72)</f>
        <v>0</v>
      </c>
      <c r="O71" s="230" t="n">
        <f aca="false">IF('Indicator Date hidden'!P72="x","x",O$2-'Indicator Date hidden'!P72)</f>
        <v>0</v>
      </c>
      <c r="P71" s="230" t="n">
        <f aca="false">IF('Indicator Date hidden'!Q72="x","x",P$2-'Indicator Date hidden'!Q72)</f>
        <v>0</v>
      </c>
      <c r="Q71" s="230" t="n">
        <f aca="false">IF('Indicator Date hidden'!R72="x","x",Q$2-'Indicator Date hidden'!R72)</f>
        <v>0</v>
      </c>
      <c r="R71" s="230" t="n">
        <f aca="false">IF('Indicator Date hidden'!S72="x","x",R$2-'Indicator Date hidden'!S72)</f>
        <v>0</v>
      </c>
      <c r="S71" s="230" t="n">
        <f aca="false">IF('Indicator Date hidden'!T72="x","x",S$2-'Indicator Date hidden'!T72)</f>
        <v>0</v>
      </c>
      <c r="T71" s="230" t="n">
        <f aca="false">IF('Indicator Date hidden'!U72="x","x",T$2-'Indicator Date hidden'!U72)</f>
        <v>0</v>
      </c>
      <c r="U71" s="230" t="n">
        <f aca="false">IF('Indicator Date hidden'!V72="x","x",U$2-'Indicator Date hidden'!V72)</f>
        <v>0</v>
      </c>
      <c r="V71" s="230" t="n">
        <f aca="false">IF('Indicator Date hidden'!W72="x","x",V$2-'Indicator Date hidden'!W72)</f>
        <v>0</v>
      </c>
      <c r="W71" s="230" t="n">
        <f aca="false">IF('Indicator Date hidden'!X72="x","x",W$2-'Indicator Date hidden'!X72)</f>
        <v>0</v>
      </c>
      <c r="X71" s="230" t="n">
        <f aca="false">IF('Indicator Date hidden'!Y72="x","x",X$2-'Indicator Date hidden'!Y72)</f>
        <v>0</v>
      </c>
      <c r="Y71" s="230" t="n">
        <f aca="false">IF('Indicator Date hidden'!Z72="x","x",Y$2-'Indicator Date hidden'!Z72)</f>
        <v>0</v>
      </c>
      <c r="Z71" s="230" t="n">
        <f aca="false">IF('Indicator Date hidden'!AA72="x","x",Z$2-'Indicator Date hidden'!AA72)</f>
        <v>6</v>
      </c>
      <c r="AA71" s="230" t="n">
        <f aca="false">IF('Indicator Date hidden'!AB72="x","x",AA$2-'Indicator Date hidden'!AB72)</f>
        <v>0</v>
      </c>
      <c r="AB71" s="230" t="n">
        <f aca="false">IF('Indicator Date hidden'!AC72="x","x",AB$2-'Indicator Date hidden'!AC72)</f>
        <v>0</v>
      </c>
      <c r="AC71" s="230" t="n">
        <f aca="false">IF('Indicator Date hidden'!AD72="x","x",AC$2-'Indicator Date hidden'!AD72)</f>
        <v>1</v>
      </c>
      <c r="AD71" s="230" t="n">
        <f aca="false">IF('Indicator Date hidden'!AE72="x","x",AD$2-'Indicator Date hidden'!AE72)</f>
        <v>0</v>
      </c>
      <c r="AE71" s="230" t="n">
        <f aca="false">IF('Indicator Date hidden'!AF72="x","x",AE$2-'Indicator Date hidden'!AF72)</f>
        <v>0</v>
      </c>
      <c r="AF71" s="230" t="n">
        <f aca="false">IF('Indicator Date hidden'!AG72="x","x",AF$2-'Indicator Date hidden'!AG72)</f>
        <v>0</v>
      </c>
      <c r="AG71" s="230" t="n">
        <f aca="false">IF('Indicator Date hidden'!AH72="x","x",AG$2-'Indicator Date hidden'!AH72)</f>
        <v>0</v>
      </c>
      <c r="AH71" s="230" t="n">
        <f aca="false">IF('Indicator Date hidden'!AI72="x","x",AH$2-'Indicator Date hidden'!AI72)</f>
        <v>0</v>
      </c>
      <c r="AI71" s="230" t="n">
        <f aca="false">IF('Indicator Date hidden'!AJ72="x","x",AI$2-'Indicator Date hidden'!AJ72)</f>
        <v>0</v>
      </c>
      <c r="AJ71" s="230" t="n">
        <f aca="false">IF('Indicator Date hidden'!AK72="x","x",AJ$2-'Indicator Date hidden'!AK72)</f>
        <v>0</v>
      </c>
      <c r="AK71" s="230" t="n">
        <f aca="false">IF('Indicator Date hidden'!AL72="x","x",AK$2-'Indicator Date hidden'!AL72)</f>
        <v>1</v>
      </c>
      <c r="AL71" s="230" t="n">
        <f aca="false">IF('Indicator Date hidden'!AM72="x","x",AL$2-'Indicator Date hidden'!AM72)</f>
        <v>0</v>
      </c>
      <c r="AM71" s="230" t="n">
        <f aca="false">IF('Indicator Date hidden'!AN72="x","x",AM$2-'Indicator Date hidden'!AN72)</f>
        <v>0</v>
      </c>
      <c r="AN71" s="230" t="n">
        <f aca="false">IF('Indicator Date hidden'!AO72="x","x",AN$2-'Indicator Date hidden'!AO72)</f>
        <v>0</v>
      </c>
      <c r="AO71" s="230" t="n">
        <f aca="false">IF('Indicator Date hidden'!AP72="x","x",AO$2-'Indicator Date hidden'!AP72)</f>
        <v>0</v>
      </c>
      <c r="AP71" s="230" t="n">
        <f aca="false">IF('Indicator Date hidden'!AQ72="x","x",AP$2-'Indicator Date hidden'!AQ72)</f>
        <v>0</v>
      </c>
      <c r="AQ71" s="230" t="n">
        <f aca="false">IF('Indicator Date hidden'!AR72="x","x",AQ$2-'Indicator Date hidden'!AR72)</f>
        <v>0</v>
      </c>
      <c r="AR71" s="230" t="n">
        <f aca="false">IF('Indicator Date hidden'!AS72="x","x",AR$2-'Indicator Date hidden'!AS72)</f>
        <v>2</v>
      </c>
      <c r="AS71" s="230" t="n">
        <f aca="false">IF('Indicator Date hidden'!AT72="x","x",AS$2-'Indicator Date hidden'!AT72)</f>
        <v>0</v>
      </c>
      <c r="AT71" s="230" t="n">
        <f aca="false">IF('Indicator Date hidden'!AU72="x","x",AT$2-'Indicator Date hidden'!AU72)</f>
        <v>0</v>
      </c>
      <c r="AU71" s="230" t="n">
        <f aca="false">IF('Indicator Date hidden'!AV72="x","x",AU$2-'Indicator Date hidden'!AV72)</f>
        <v>0</v>
      </c>
      <c r="AV71" s="230" t="n">
        <f aca="false">IF('Indicator Date hidden'!AW72="x","x",AV$2-'Indicator Date hidden'!AW72)</f>
        <v>0</v>
      </c>
      <c r="AW71" s="230" t="n">
        <f aca="false">IF('Indicator Date hidden'!AX72="x","x",AW$2-'Indicator Date hidden'!AX72)</f>
        <v>0</v>
      </c>
      <c r="AX71" s="230" t="str">
        <f aca="false">IF('Indicator Date hidden'!AY72="x","x",AX$2-'Indicator Date hidden'!AY72)</f>
        <v>x</v>
      </c>
      <c r="AY71" s="230" t="n">
        <f aca="false">IF('Indicator Date hidden'!AZ72="x","x",AY$2-'Indicator Date hidden'!AZ72)</f>
        <v>2</v>
      </c>
      <c r="AZ71" s="230" t="n">
        <f aca="false">IF('Indicator Date hidden'!BA72="x","x",AZ$2-'Indicator Date hidden'!BA72)</f>
        <v>0</v>
      </c>
      <c r="BA71" s="230" t="n">
        <f aca="false">IF('Indicator Date hidden'!BB72="x","x",BA$2-'Indicator Date hidden'!BB72)</f>
        <v>0</v>
      </c>
      <c r="BB71" s="230" t="n">
        <f aca="false">IF('Indicator Date hidden'!BC72="x","x",BB$2-'Indicator Date hidden'!BC72)</f>
        <v>0</v>
      </c>
      <c r="BC71" s="230" t="n">
        <f aca="false">IF('Indicator Date hidden'!BD72="x","x",BC$2-'Indicator Date hidden'!BD72)</f>
        <v>0</v>
      </c>
      <c r="BD71" s="230" t="n">
        <f aca="false">IF('Indicator Date hidden'!BE72="x","x",BD$2-'Indicator Date hidden'!BE72)</f>
        <v>-1</v>
      </c>
      <c r="BE71" s="230" t="n">
        <f aca="false">IF('Indicator Date hidden'!BF72="x","x",BE$2-'Indicator Date hidden'!BF72)</f>
        <v>0</v>
      </c>
      <c r="BF71" s="230" t="n">
        <f aca="false">IF('Indicator Date hidden'!BG72="x","x",BF$2-'Indicator Date hidden'!BG72)</f>
        <v>1</v>
      </c>
      <c r="BG71" s="230" t="n">
        <f aca="false">IF('Indicator Date hidden'!BH72="x","x",BG$2-'Indicator Date hidden'!BH72)</f>
        <v>1</v>
      </c>
      <c r="BH71" s="230" t="n">
        <f aca="false">IF('Indicator Date hidden'!BI72="x","x",BH$2-'Indicator Date hidden'!BI72)</f>
        <v>0</v>
      </c>
      <c r="BI71" s="230" t="n">
        <f aca="false">IF('Indicator Date hidden'!BJ72="x","x",BI$2-'Indicator Date hidden'!BJ72)</f>
        <v>0</v>
      </c>
      <c r="BJ71" s="230" t="n">
        <f aca="false">IF('Indicator Date hidden'!BK72="x","x",BJ$2-'Indicator Date hidden'!BK72)</f>
        <v>0</v>
      </c>
      <c r="BK71" s="230" t="n">
        <f aca="false">IF('Indicator Date hidden'!BL72="x","x",BK$2-'Indicator Date hidden'!BL72)</f>
        <v>0</v>
      </c>
      <c r="BL71" s="230" t="n">
        <f aca="false">IF('Indicator Date hidden'!BM72="x","x",BL$2-'Indicator Date hidden'!BM72)</f>
        <v>2</v>
      </c>
      <c r="BM71" s="230" t="n">
        <f aca="false">IF('Indicator Date hidden'!BN72="x","x",BM$2-'Indicator Date hidden'!BN72)</f>
        <v>0</v>
      </c>
      <c r="BN71" s="230" t="n">
        <f aca="false">IF('Indicator Date hidden'!BO72="x","x",BN$2-'Indicator Date hidden'!BO72)</f>
        <v>0</v>
      </c>
      <c r="BO71" s="230" t="n">
        <f aca="false">IF('Indicator Date hidden'!BP72="x","x",BO$2-'Indicator Date hidden'!BP72)</f>
        <v>0</v>
      </c>
      <c r="BP71" s="230" t="n">
        <f aca="false">IF('Indicator Date hidden'!BQ72="x","x",BP$2-'Indicator Date hidden'!BQ72)</f>
        <v>0</v>
      </c>
      <c r="BQ71" s="230" t="n">
        <f aca="false">IF('Indicator Date hidden'!BR72="x","x",BQ$2-'Indicator Date hidden'!BR72)</f>
        <v>0</v>
      </c>
      <c r="BR71" s="230" t="n">
        <f aca="false">IF('Indicator Date hidden'!BS72="x","x",BR$2-'Indicator Date hidden'!BS72)</f>
        <v>2</v>
      </c>
      <c r="BS71" s="230" t="n">
        <f aca="false">IF('Indicator Date hidden'!BT72="x","x",BS$2-'Indicator Date hidden'!BT72)</f>
        <v>0</v>
      </c>
      <c r="BT71" s="230" t="str">
        <f aca="false">IF('Indicator Date hidden'!BU72="x","x",BT$2-'Indicator Date hidden'!BU72)</f>
        <v>x</v>
      </c>
      <c r="BU71" s="230" t="str">
        <f aca="false">IF('Indicator Date hidden'!BV72="x","x",BU$2-'Indicator Date hidden'!BV72)</f>
        <v>x</v>
      </c>
      <c r="BV71" s="230" t="n">
        <f aca="false">IF('Indicator Date hidden'!BW72="x","x",BV$2-'Indicator Date hidden'!BW72)</f>
        <v>0</v>
      </c>
      <c r="BW71" s="230" t="n">
        <f aca="false">IF('Indicator Date hidden'!BX72="x","x",BW$2-'Indicator Date hidden'!BX72)</f>
        <v>0</v>
      </c>
      <c r="BX71" s="0" t="n">
        <f aca="false">SUM(B71:BW71)</f>
        <v>17</v>
      </c>
      <c r="BY71" s="231" t="n">
        <f aca="false">BX71/COUNT(B71:BW71)</f>
        <v>0.23943661971831</v>
      </c>
      <c r="BZ71" s="0" t="n">
        <f aca="false">COUNTIF(B71:BW71,"&gt;0")</f>
        <v>9</v>
      </c>
      <c r="CA71" s="231" t="n">
        <f aca="false">_xlfn.STDEV.P(B71:BW71)</f>
        <v>0.863415894309526</v>
      </c>
      <c r="CB71" s="232" t="n">
        <f aca="false">MEDIAN(B71:BW71)</f>
        <v>0</v>
      </c>
    </row>
    <row r="72" customFormat="false" ht="14.5" hidden="false" customHeight="false" outlineLevel="0" collapsed="false">
      <c r="A72" s="0" t="str">
        <f aca="false">'Indicator Data'!B75</f>
        <v>GNB</v>
      </c>
      <c r="B72" s="230" t="n">
        <f aca="false">IF('Indicator Date hidden'!C73="x","x",B$2-'Indicator Date hidden'!C73)</f>
        <v>0</v>
      </c>
      <c r="C72" s="230" t="n">
        <f aca="false">IF('Indicator Date hidden'!D73="x","x",C$2-'Indicator Date hidden'!D73)</f>
        <v>0</v>
      </c>
      <c r="D72" s="230" t="n">
        <f aca="false">IF('Indicator Date hidden'!E73="x","x",D$2-'Indicator Date hidden'!E73)</f>
        <v>0</v>
      </c>
      <c r="E72" s="230" t="n">
        <f aca="false">IF('Indicator Date hidden'!F73="x","x",E$2-'Indicator Date hidden'!F73)</f>
        <v>0</v>
      </c>
      <c r="F72" s="230" t="n">
        <f aca="false">IF('Indicator Date hidden'!G73="x","x",F$2-'Indicator Date hidden'!G73)</f>
        <v>0</v>
      </c>
      <c r="G72" s="230" t="n">
        <f aca="false">IF('Indicator Date hidden'!H73="x","x",G$2-'Indicator Date hidden'!H73)</f>
        <v>0</v>
      </c>
      <c r="H72" s="230" t="n">
        <f aca="false">IF('Indicator Date hidden'!I73="x","x",H$2-'Indicator Date hidden'!I73)</f>
        <v>0</v>
      </c>
      <c r="I72" s="230" t="n">
        <f aca="false">IF('Indicator Date hidden'!J73="x","x",I$2-'Indicator Date hidden'!J73)</f>
        <v>0</v>
      </c>
      <c r="J72" s="230" t="n">
        <f aca="false">IF('Indicator Date hidden'!K73="x","x",J$2-'Indicator Date hidden'!K73)</f>
        <v>0</v>
      </c>
      <c r="K72" s="230" t="n">
        <f aca="false">IF('Indicator Date hidden'!L73="x","x",K$2-'Indicator Date hidden'!L73)</f>
        <v>0</v>
      </c>
      <c r="L72" s="230" t="n">
        <f aca="false">IF('Indicator Date hidden'!M73="x","x",L$2-'Indicator Date hidden'!M73)</f>
        <v>0</v>
      </c>
      <c r="M72" s="230" t="n">
        <f aca="false">IF('Indicator Date hidden'!N73="x","x",M$2-'Indicator Date hidden'!N73)</f>
        <v>0</v>
      </c>
      <c r="N72" s="230" t="n">
        <f aca="false">IF('Indicator Date hidden'!O73="x","x",N$2-'Indicator Date hidden'!O73)</f>
        <v>0</v>
      </c>
      <c r="O72" s="230" t="n">
        <f aca="false">IF('Indicator Date hidden'!P73="x","x",O$2-'Indicator Date hidden'!P73)</f>
        <v>0</v>
      </c>
      <c r="P72" s="230" t="n">
        <f aca="false">IF('Indicator Date hidden'!Q73="x","x",P$2-'Indicator Date hidden'!Q73)</f>
        <v>0</v>
      </c>
      <c r="Q72" s="230" t="n">
        <f aca="false">IF('Indicator Date hidden'!R73="x","x",Q$2-'Indicator Date hidden'!R73)</f>
        <v>0</v>
      </c>
      <c r="R72" s="230" t="n">
        <f aca="false">IF('Indicator Date hidden'!S73="x","x",R$2-'Indicator Date hidden'!S73)</f>
        <v>0</v>
      </c>
      <c r="S72" s="230" t="n">
        <f aca="false">IF('Indicator Date hidden'!T73="x","x",S$2-'Indicator Date hidden'!T73)</f>
        <v>0</v>
      </c>
      <c r="T72" s="230" t="n">
        <f aca="false">IF('Indicator Date hidden'!U73="x","x",T$2-'Indicator Date hidden'!U73)</f>
        <v>0</v>
      </c>
      <c r="U72" s="230" t="n">
        <f aca="false">IF('Indicator Date hidden'!V73="x","x",U$2-'Indicator Date hidden'!V73)</f>
        <v>0</v>
      </c>
      <c r="V72" s="230" t="n">
        <f aca="false">IF('Indicator Date hidden'!W73="x","x",V$2-'Indicator Date hidden'!W73)</f>
        <v>0</v>
      </c>
      <c r="W72" s="230" t="n">
        <f aca="false">IF('Indicator Date hidden'!X73="x","x",W$2-'Indicator Date hidden'!X73)</f>
        <v>0</v>
      </c>
      <c r="X72" s="230" t="n">
        <f aca="false">IF('Indicator Date hidden'!Y73="x","x",X$2-'Indicator Date hidden'!Y73)</f>
        <v>0</v>
      </c>
      <c r="Y72" s="230" t="n">
        <f aca="false">IF('Indicator Date hidden'!Z73="x","x",Y$2-'Indicator Date hidden'!Z73)</f>
        <v>0</v>
      </c>
      <c r="Z72" s="230" t="str">
        <f aca="false">IF('Indicator Date hidden'!AA73="x","x",Z$2-'Indicator Date hidden'!AA73)</f>
        <v>x</v>
      </c>
      <c r="AA72" s="230" t="n">
        <f aca="false">IF('Indicator Date hidden'!AB73="x","x",AA$2-'Indicator Date hidden'!AB73)</f>
        <v>0</v>
      </c>
      <c r="AB72" s="230" t="n">
        <f aca="false">IF('Indicator Date hidden'!AC73="x","x",AB$2-'Indicator Date hidden'!AC73)</f>
        <v>0</v>
      </c>
      <c r="AC72" s="230" t="n">
        <f aca="false">IF('Indicator Date hidden'!AD73="x","x",AC$2-'Indicator Date hidden'!AD73)</f>
        <v>1</v>
      </c>
      <c r="AD72" s="230" t="n">
        <f aca="false">IF('Indicator Date hidden'!AE73="x","x",AD$2-'Indicator Date hidden'!AE73)</f>
        <v>0</v>
      </c>
      <c r="AE72" s="230" t="n">
        <f aca="false">IF('Indicator Date hidden'!AF73="x","x",AE$2-'Indicator Date hidden'!AF73)</f>
        <v>0</v>
      </c>
      <c r="AF72" s="230" t="n">
        <f aca="false">IF('Indicator Date hidden'!AG73="x","x",AF$2-'Indicator Date hidden'!AG73)</f>
        <v>0</v>
      </c>
      <c r="AG72" s="230" t="n">
        <f aca="false">IF('Indicator Date hidden'!AH73="x","x",AG$2-'Indicator Date hidden'!AH73)</f>
        <v>0</v>
      </c>
      <c r="AH72" s="230" t="n">
        <f aca="false">IF('Indicator Date hidden'!AI73="x","x",AH$2-'Indicator Date hidden'!AI73)</f>
        <v>0</v>
      </c>
      <c r="AI72" s="230" t="n">
        <f aca="false">IF('Indicator Date hidden'!AJ73="x","x",AI$2-'Indicator Date hidden'!AJ73)</f>
        <v>0</v>
      </c>
      <c r="AJ72" s="230" t="n">
        <f aca="false">IF('Indicator Date hidden'!AK73="x","x",AJ$2-'Indicator Date hidden'!AK73)</f>
        <v>0</v>
      </c>
      <c r="AK72" s="230" t="n">
        <f aca="false">IF('Indicator Date hidden'!AL73="x","x",AK$2-'Indicator Date hidden'!AL73)</f>
        <v>0</v>
      </c>
      <c r="AL72" s="230" t="n">
        <f aca="false">IF('Indicator Date hidden'!AM73="x","x",AL$2-'Indicator Date hidden'!AM73)</f>
        <v>0</v>
      </c>
      <c r="AM72" s="230" t="n">
        <f aca="false">IF('Indicator Date hidden'!AN73="x","x",AM$2-'Indicator Date hidden'!AN73)</f>
        <v>0</v>
      </c>
      <c r="AN72" s="230" t="n">
        <f aca="false">IF('Indicator Date hidden'!AO73="x","x",AN$2-'Indicator Date hidden'!AO73)</f>
        <v>0</v>
      </c>
      <c r="AO72" s="230" t="n">
        <f aca="false">IF('Indicator Date hidden'!AP73="x","x",AO$2-'Indicator Date hidden'!AP73)</f>
        <v>0</v>
      </c>
      <c r="AP72" s="230" t="n">
        <f aca="false">IF('Indicator Date hidden'!AQ73="x","x",AP$2-'Indicator Date hidden'!AQ73)</f>
        <v>0</v>
      </c>
      <c r="AQ72" s="230" t="n">
        <f aca="false">IF('Indicator Date hidden'!AR73="x","x",AQ$2-'Indicator Date hidden'!AR73)</f>
        <v>0</v>
      </c>
      <c r="AR72" s="230" t="n">
        <f aca="false">IF('Indicator Date hidden'!AS73="x","x",AR$2-'Indicator Date hidden'!AS73)</f>
        <v>1</v>
      </c>
      <c r="AS72" s="230" t="n">
        <f aca="false">IF('Indicator Date hidden'!AT73="x","x",AS$2-'Indicator Date hidden'!AT73)</f>
        <v>0</v>
      </c>
      <c r="AT72" s="230" t="n">
        <f aca="false">IF('Indicator Date hidden'!AU73="x","x",AT$2-'Indicator Date hidden'!AU73)</f>
        <v>0</v>
      </c>
      <c r="AU72" s="230" t="n">
        <f aca="false">IF('Indicator Date hidden'!AV73="x","x",AU$2-'Indicator Date hidden'!AV73)</f>
        <v>0</v>
      </c>
      <c r="AV72" s="230" t="n">
        <f aca="false">IF('Indicator Date hidden'!AW73="x","x",AV$2-'Indicator Date hidden'!AW73)</f>
        <v>0</v>
      </c>
      <c r="AW72" s="230" t="n">
        <f aca="false">IF('Indicator Date hidden'!AX73="x","x",AW$2-'Indicator Date hidden'!AX73)</f>
        <v>0</v>
      </c>
      <c r="AX72" s="230" t="str">
        <f aca="false">IF('Indicator Date hidden'!AY73="x","x",AX$2-'Indicator Date hidden'!AY73)</f>
        <v>x</v>
      </c>
      <c r="AY72" s="230" t="n">
        <f aca="false">IF('Indicator Date hidden'!AZ73="x","x",AY$2-'Indicator Date hidden'!AZ73)</f>
        <v>2</v>
      </c>
      <c r="AZ72" s="230" t="n">
        <f aca="false">IF('Indicator Date hidden'!BA73="x","x",AZ$2-'Indicator Date hidden'!BA73)</f>
        <v>0</v>
      </c>
      <c r="BA72" s="230" t="n">
        <f aca="false">IF('Indicator Date hidden'!BB73="x","x",BA$2-'Indicator Date hidden'!BB73)</f>
        <v>0</v>
      </c>
      <c r="BB72" s="230" t="n">
        <f aca="false">IF('Indicator Date hidden'!BC73="x","x",BB$2-'Indicator Date hidden'!BC73)</f>
        <v>0</v>
      </c>
      <c r="BC72" s="230" t="n">
        <f aca="false">IF('Indicator Date hidden'!BD73="x","x",BC$2-'Indicator Date hidden'!BD73)</f>
        <v>0</v>
      </c>
      <c r="BD72" s="230" t="n">
        <f aca="false">IF('Indicator Date hidden'!BE73="x","x",BD$2-'Indicator Date hidden'!BE73)</f>
        <v>0</v>
      </c>
      <c r="BE72" s="230" t="n">
        <f aca="false">IF('Indicator Date hidden'!BF73="x","x",BE$2-'Indicator Date hidden'!BF73)</f>
        <v>0</v>
      </c>
      <c r="BF72" s="230" t="n">
        <f aca="false">IF('Indicator Date hidden'!BG73="x","x",BF$2-'Indicator Date hidden'!BG73)</f>
        <v>1</v>
      </c>
      <c r="BG72" s="230" t="n">
        <f aca="false">IF('Indicator Date hidden'!BH73="x","x",BG$2-'Indicator Date hidden'!BH73)</f>
        <v>1</v>
      </c>
      <c r="BH72" s="230" t="n">
        <f aca="false">IF('Indicator Date hidden'!BI73="x","x",BH$2-'Indicator Date hidden'!BI73)</f>
        <v>0</v>
      </c>
      <c r="BI72" s="230" t="n">
        <f aca="false">IF('Indicator Date hidden'!BJ73="x","x",BI$2-'Indicator Date hidden'!BJ73)</f>
        <v>0</v>
      </c>
      <c r="BJ72" s="230" t="n">
        <f aca="false">IF('Indicator Date hidden'!BK73="x","x",BJ$2-'Indicator Date hidden'!BK73)</f>
        <v>0</v>
      </c>
      <c r="BK72" s="230" t="n">
        <f aca="false">IF('Indicator Date hidden'!BL73="x","x",BK$2-'Indicator Date hidden'!BL73)</f>
        <v>0</v>
      </c>
      <c r="BL72" s="230" t="n">
        <f aca="false">IF('Indicator Date hidden'!BM73="x","x",BL$2-'Indicator Date hidden'!BM73)</f>
        <v>6</v>
      </c>
      <c r="BM72" s="230" t="n">
        <f aca="false">IF('Indicator Date hidden'!BN73="x","x",BM$2-'Indicator Date hidden'!BN73)</f>
        <v>0</v>
      </c>
      <c r="BN72" s="230" t="n">
        <f aca="false">IF('Indicator Date hidden'!BO73="x","x",BN$2-'Indicator Date hidden'!BO73)</f>
        <v>0</v>
      </c>
      <c r="BO72" s="230" t="n">
        <f aca="false">IF('Indicator Date hidden'!BP73="x","x",BO$2-'Indicator Date hidden'!BP73)</f>
        <v>0</v>
      </c>
      <c r="BP72" s="230" t="n">
        <f aca="false">IF('Indicator Date hidden'!BQ73="x","x",BP$2-'Indicator Date hidden'!BQ73)</f>
        <v>0</v>
      </c>
      <c r="BQ72" s="230" t="n">
        <f aca="false">IF('Indicator Date hidden'!BR73="x","x",BQ$2-'Indicator Date hidden'!BR73)</f>
        <v>0</v>
      </c>
      <c r="BR72" s="230" t="n">
        <f aca="false">IF('Indicator Date hidden'!BS73="x","x",BR$2-'Indicator Date hidden'!BS73)</f>
        <v>3</v>
      </c>
      <c r="BS72" s="230" t="n">
        <f aca="false">IF('Indicator Date hidden'!BT73="x","x",BS$2-'Indicator Date hidden'!BT73)</f>
        <v>0</v>
      </c>
      <c r="BT72" s="230" t="str">
        <f aca="false">IF('Indicator Date hidden'!BU73="x","x",BT$2-'Indicator Date hidden'!BU73)</f>
        <v>x</v>
      </c>
      <c r="BU72" s="230" t="n">
        <f aca="false">IF('Indicator Date hidden'!BV73="x","x",BU$2-'Indicator Date hidden'!BV73)</f>
        <v>0</v>
      </c>
      <c r="BV72" s="230" t="n">
        <f aca="false">IF('Indicator Date hidden'!BW73="x","x",BV$2-'Indicator Date hidden'!BW73)</f>
        <v>0</v>
      </c>
      <c r="BW72" s="230" t="n">
        <f aca="false">IF('Indicator Date hidden'!BX73="x","x",BW$2-'Indicator Date hidden'!BX73)</f>
        <v>0</v>
      </c>
      <c r="BX72" s="0" t="n">
        <f aca="false">SUM(B72:BW72)</f>
        <v>15</v>
      </c>
      <c r="BY72" s="231" t="n">
        <f aca="false">BX72/COUNT(B72:BW72)</f>
        <v>0.211267605633803</v>
      </c>
      <c r="BZ72" s="0" t="n">
        <f aca="false">COUNTIF(B72:BW72,"&gt;0")</f>
        <v>7</v>
      </c>
      <c r="CA72" s="231" t="n">
        <f aca="false">_xlfn.STDEV.P(B72:BW72)</f>
        <v>0.837761822983834</v>
      </c>
      <c r="CB72" s="232" t="n">
        <f aca="false">MEDIAN(B72:BW72)</f>
        <v>0</v>
      </c>
    </row>
    <row r="73" customFormat="false" ht="14.5" hidden="false" customHeight="false" outlineLevel="0" collapsed="false">
      <c r="A73" s="0" t="str">
        <f aca="false">'Indicator Data'!B76</f>
        <v>GUY</v>
      </c>
      <c r="B73" s="230" t="n">
        <f aca="false">IF('Indicator Date hidden'!C74="x","x",B$2-'Indicator Date hidden'!C74)</f>
        <v>0</v>
      </c>
      <c r="C73" s="230" t="n">
        <f aca="false">IF('Indicator Date hidden'!D74="x","x",C$2-'Indicator Date hidden'!D74)</f>
        <v>0</v>
      </c>
      <c r="D73" s="230" t="n">
        <f aca="false">IF('Indicator Date hidden'!E74="x","x",D$2-'Indicator Date hidden'!E74)</f>
        <v>0</v>
      </c>
      <c r="E73" s="230" t="n">
        <f aca="false">IF('Indicator Date hidden'!F74="x","x",E$2-'Indicator Date hidden'!F74)</f>
        <v>0</v>
      </c>
      <c r="F73" s="230" t="n">
        <f aca="false">IF('Indicator Date hidden'!G74="x","x",F$2-'Indicator Date hidden'!G74)</f>
        <v>0</v>
      </c>
      <c r="G73" s="230" t="n">
        <f aca="false">IF('Indicator Date hidden'!H74="x","x",G$2-'Indicator Date hidden'!H74)</f>
        <v>0</v>
      </c>
      <c r="H73" s="230" t="n">
        <f aca="false">IF('Indicator Date hidden'!I74="x","x",H$2-'Indicator Date hidden'!I74)</f>
        <v>0</v>
      </c>
      <c r="I73" s="230" t="n">
        <f aca="false">IF('Indicator Date hidden'!J74="x","x",I$2-'Indicator Date hidden'!J74)</f>
        <v>0</v>
      </c>
      <c r="J73" s="230" t="n">
        <f aca="false">IF('Indicator Date hidden'!K74="x","x",J$2-'Indicator Date hidden'!K74)</f>
        <v>0</v>
      </c>
      <c r="K73" s="230" t="n">
        <f aca="false">IF('Indicator Date hidden'!L74="x","x",K$2-'Indicator Date hidden'!L74)</f>
        <v>0</v>
      </c>
      <c r="L73" s="230" t="n">
        <f aca="false">IF('Indicator Date hidden'!M74="x","x",L$2-'Indicator Date hidden'!M74)</f>
        <v>0</v>
      </c>
      <c r="M73" s="230" t="n">
        <f aca="false">IF('Indicator Date hidden'!N74="x","x",M$2-'Indicator Date hidden'!N74)</f>
        <v>0</v>
      </c>
      <c r="N73" s="230" t="n">
        <f aca="false">IF('Indicator Date hidden'!O74="x","x",N$2-'Indicator Date hidden'!O74)</f>
        <v>0</v>
      </c>
      <c r="O73" s="230" t="n">
        <f aca="false">IF('Indicator Date hidden'!P74="x","x",O$2-'Indicator Date hidden'!P74)</f>
        <v>0</v>
      </c>
      <c r="P73" s="230" t="n">
        <f aca="false">IF('Indicator Date hidden'!Q74="x","x",P$2-'Indicator Date hidden'!Q74)</f>
        <v>0</v>
      </c>
      <c r="Q73" s="230" t="n">
        <f aca="false">IF('Indicator Date hidden'!R74="x","x",Q$2-'Indicator Date hidden'!R74)</f>
        <v>0</v>
      </c>
      <c r="R73" s="230" t="n">
        <f aca="false">IF('Indicator Date hidden'!S74="x","x",R$2-'Indicator Date hidden'!S74)</f>
        <v>0</v>
      </c>
      <c r="S73" s="230" t="n">
        <f aca="false">IF('Indicator Date hidden'!T74="x","x",S$2-'Indicator Date hidden'!T74)</f>
        <v>0</v>
      </c>
      <c r="T73" s="230" t="n">
        <f aca="false">IF('Indicator Date hidden'!U74="x","x",T$2-'Indicator Date hidden'!U74)</f>
        <v>0</v>
      </c>
      <c r="U73" s="230" t="n">
        <f aca="false">IF('Indicator Date hidden'!V74="x","x",U$2-'Indicator Date hidden'!V74)</f>
        <v>0</v>
      </c>
      <c r="V73" s="230" t="n">
        <f aca="false">IF('Indicator Date hidden'!W74="x","x",V$2-'Indicator Date hidden'!W74)</f>
        <v>0</v>
      </c>
      <c r="W73" s="230" t="n">
        <f aca="false">IF('Indicator Date hidden'!X74="x","x",W$2-'Indicator Date hidden'!X74)</f>
        <v>0</v>
      </c>
      <c r="X73" s="230" t="n">
        <f aca="false">IF('Indicator Date hidden'!Y74="x","x",X$2-'Indicator Date hidden'!Y74)</f>
        <v>0</v>
      </c>
      <c r="Y73" s="230" t="n">
        <f aca="false">IF('Indicator Date hidden'!Z74="x","x",Y$2-'Indicator Date hidden'!Z74)</f>
        <v>0</v>
      </c>
      <c r="Z73" s="230" t="n">
        <f aca="false">IF('Indicator Date hidden'!AA74="x","x",Z$2-'Indicator Date hidden'!AA74)</f>
        <v>9</v>
      </c>
      <c r="AA73" s="230" t="n">
        <f aca="false">IF('Indicator Date hidden'!AB74="x","x",AA$2-'Indicator Date hidden'!AB74)</f>
        <v>0</v>
      </c>
      <c r="AB73" s="230" t="n">
        <f aca="false">IF('Indicator Date hidden'!AC74="x","x",AB$2-'Indicator Date hidden'!AC74)</f>
        <v>2</v>
      </c>
      <c r="AC73" s="230" t="n">
        <f aca="false">IF('Indicator Date hidden'!AD74="x","x",AC$2-'Indicator Date hidden'!AD74)</f>
        <v>1</v>
      </c>
      <c r="AD73" s="230" t="n">
        <f aca="false">IF('Indicator Date hidden'!AE74="x","x",AD$2-'Indicator Date hidden'!AE74)</f>
        <v>0</v>
      </c>
      <c r="AE73" s="230" t="n">
        <f aca="false">IF('Indicator Date hidden'!AF74="x","x",AE$2-'Indicator Date hidden'!AF74)</f>
        <v>0</v>
      </c>
      <c r="AF73" s="230" t="n">
        <f aca="false">IF('Indicator Date hidden'!AG74="x","x",AF$2-'Indicator Date hidden'!AG74)</f>
        <v>0</v>
      </c>
      <c r="AG73" s="230" t="n">
        <f aca="false">IF('Indicator Date hidden'!AH74="x","x",AG$2-'Indicator Date hidden'!AH74)</f>
        <v>0</v>
      </c>
      <c r="AH73" s="230" t="n">
        <f aca="false">IF('Indicator Date hidden'!AI74="x","x",AH$2-'Indicator Date hidden'!AI74)</f>
        <v>0</v>
      </c>
      <c r="AI73" s="230" t="n">
        <f aca="false">IF('Indicator Date hidden'!AJ74="x","x",AI$2-'Indicator Date hidden'!AJ74)</f>
        <v>0</v>
      </c>
      <c r="AJ73" s="230" t="n">
        <f aca="false">IF('Indicator Date hidden'!AK74="x","x",AJ$2-'Indicator Date hidden'!AK74)</f>
        <v>0</v>
      </c>
      <c r="AK73" s="230" t="n">
        <f aca="false">IF('Indicator Date hidden'!AL74="x","x",AK$2-'Indicator Date hidden'!AL74)</f>
        <v>-1</v>
      </c>
      <c r="AL73" s="230" t="n">
        <f aca="false">IF('Indicator Date hidden'!AM74="x","x",AL$2-'Indicator Date hidden'!AM74)</f>
        <v>0</v>
      </c>
      <c r="AM73" s="230" t="n">
        <f aca="false">IF('Indicator Date hidden'!AN74="x","x",AM$2-'Indicator Date hidden'!AN74)</f>
        <v>0</v>
      </c>
      <c r="AN73" s="230" t="n">
        <f aca="false">IF('Indicator Date hidden'!AO74="x","x",AN$2-'Indicator Date hidden'!AO74)</f>
        <v>0</v>
      </c>
      <c r="AO73" s="230" t="n">
        <f aca="false">IF('Indicator Date hidden'!AP74="x","x",AO$2-'Indicator Date hidden'!AP74)</f>
        <v>0</v>
      </c>
      <c r="AP73" s="230" t="n">
        <f aca="false">IF('Indicator Date hidden'!AQ74="x","x",AP$2-'Indicator Date hidden'!AQ74)</f>
        <v>0</v>
      </c>
      <c r="AQ73" s="230" t="n">
        <f aca="false">IF('Indicator Date hidden'!AR74="x","x",AQ$2-'Indicator Date hidden'!AR74)</f>
        <v>0</v>
      </c>
      <c r="AR73" s="230" t="n">
        <f aca="false">IF('Indicator Date hidden'!AS74="x","x",AR$2-'Indicator Date hidden'!AS74)</f>
        <v>1</v>
      </c>
      <c r="AS73" s="230" t="n">
        <f aca="false">IF('Indicator Date hidden'!AT74="x","x",AS$2-'Indicator Date hidden'!AT74)</f>
        <v>0</v>
      </c>
      <c r="AT73" s="230" t="n">
        <f aca="false">IF('Indicator Date hidden'!AU74="x","x",AT$2-'Indicator Date hidden'!AU74)</f>
        <v>0</v>
      </c>
      <c r="AU73" s="230" t="n">
        <f aca="false">IF('Indicator Date hidden'!AV74="x","x",AU$2-'Indicator Date hidden'!AV74)</f>
        <v>0</v>
      </c>
      <c r="AV73" s="230" t="n">
        <f aca="false">IF('Indicator Date hidden'!AW74="x","x",AV$2-'Indicator Date hidden'!AW74)</f>
        <v>0</v>
      </c>
      <c r="AW73" s="230" t="n">
        <f aca="false">IF('Indicator Date hidden'!AX74="x","x",AW$2-'Indicator Date hidden'!AX74)</f>
        <v>0</v>
      </c>
      <c r="AX73" s="230" t="n">
        <f aca="false">IF('Indicator Date hidden'!AY74="x","x",AX$2-'Indicator Date hidden'!AY74)</f>
        <v>0</v>
      </c>
      <c r="AY73" s="230" t="str">
        <f aca="false">IF('Indicator Date hidden'!AZ74="x","x",AY$2-'Indicator Date hidden'!AZ74)</f>
        <v>x</v>
      </c>
      <c r="AZ73" s="230" t="n">
        <f aca="false">IF('Indicator Date hidden'!BA74="x","x",AZ$2-'Indicator Date hidden'!BA74)</f>
        <v>0</v>
      </c>
      <c r="BA73" s="230" t="n">
        <f aca="false">IF('Indicator Date hidden'!BB74="x","x",BA$2-'Indicator Date hidden'!BB74)</f>
        <v>0</v>
      </c>
      <c r="BB73" s="230" t="n">
        <f aca="false">IF('Indicator Date hidden'!BC74="x","x",BB$2-'Indicator Date hidden'!BC74)</f>
        <v>0</v>
      </c>
      <c r="BC73" s="230" t="n">
        <f aca="false">IF('Indicator Date hidden'!BD74="x","x",BC$2-'Indicator Date hidden'!BD74)</f>
        <v>0</v>
      </c>
      <c r="BD73" s="230" t="n">
        <f aca="false">IF('Indicator Date hidden'!BE74="x","x",BD$2-'Indicator Date hidden'!BE74)</f>
        <v>0</v>
      </c>
      <c r="BE73" s="230" t="n">
        <f aca="false">IF('Indicator Date hidden'!BF74="x","x",BE$2-'Indicator Date hidden'!BF74)</f>
        <v>0</v>
      </c>
      <c r="BF73" s="230" t="n">
        <f aca="false">IF('Indicator Date hidden'!BG74="x","x",BF$2-'Indicator Date hidden'!BG74)</f>
        <v>1</v>
      </c>
      <c r="BG73" s="230" t="n">
        <f aca="false">IF('Indicator Date hidden'!BH74="x","x",BG$2-'Indicator Date hidden'!BH74)</f>
        <v>1</v>
      </c>
      <c r="BH73" s="230" t="str">
        <f aca="false">IF('Indicator Date hidden'!BI74="x","x",BH$2-'Indicator Date hidden'!BI74)</f>
        <v>x</v>
      </c>
      <c r="BI73" s="230" t="n">
        <f aca="false">IF('Indicator Date hidden'!BJ74="x","x",BI$2-'Indicator Date hidden'!BJ74)</f>
        <v>0</v>
      </c>
      <c r="BJ73" s="230" t="n">
        <f aca="false">IF('Indicator Date hidden'!BK74="x","x",BJ$2-'Indicator Date hidden'!BK74)</f>
        <v>0</v>
      </c>
      <c r="BK73" s="230" t="n">
        <f aca="false">IF('Indicator Date hidden'!BL74="x","x",BK$2-'Indicator Date hidden'!BL74)</f>
        <v>0</v>
      </c>
      <c r="BL73" s="230" t="n">
        <f aca="false">IF('Indicator Date hidden'!BM74="x","x",BL$2-'Indicator Date hidden'!BM74)</f>
        <v>6</v>
      </c>
      <c r="BM73" s="230" t="n">
        <f aca="false">IF('Indicator Date hidden'!BN74="x","x",BM$2-'Indicator Date hidden'!BN74)</f>
        <v>3</v>
      </c>
      <c r="BN73" s="230" t="n">
        <f aca="false">IF('Indicator Date hidden'!BO74="x","x",BN$2-'Indicator Date hidden'!BO74)</f>
        <v>0</v>
      </c>
      <c r="BO73" s="230" t="n">
        <f aca="false">IF('Indicator Date hidden'!BP74="x","x",BO$2-'Indicator Date hidden'!BP74)</f>
        <v>0</v>
      </c>
      <c r="BP73" s="230" t="n">
        <f aca="false">IF('Indicator Date hidden'!BQ74="x","x",BP$2-'Indicator Date hidden'!BQ74)</f>
        <v>0</v>
      </c>
      <c r="BQ73" s="230" t="n">
        <f aca="false">IF('Indicator Date hidden'!BR74="x","x",BQ$2-'Indicator Date hidden'!BR74)</f>
        <v>0</v>
      </c>
      <c r="BR73" s="230" t="n">
        <f aca="false">IF('Indicator Date hidden'!BS74="x","x",BR$2-'Indicator Date hidden'!BS74)</f>
        <v>0</v>
      </c>
      <c r="BS73" s="230" t="n">
        <f aca="false">IF('Indicator Date hidden'!BT74="x","x",BS$2-'Indicator Date hidden'!BT74)</f>
        <v>0</v>
      </c>
      <c r="BT73" s="230" t="n">
        <f aca="false">IF('Indicator Date hidden'!BU74="x","x",BT$2-'Indicator Date hidden'!BU74)</f>
        <v>0</v>
      </c>
      <c r="BU73" s="230" t="n">
        <f aca="false">IF('Indicator Date hidden'!BV74="x","x",BU$2-'Indicator Date hidden'!BV74)</f>
        <v>0</v>
      </c>
      <c r="BV73" s="230" t="n">
        <f aca="false">IF('Indicator Date hidden'!BW74="x","x",BV$2-'Indicator Date hidden'!BW74)</f>
        <v>0</v>
      </c>
      <c r="BW73" s="230" t="n">
        <f aca="false">IF('Indicator Date hidden'!BX74="x","x",BW$2-'Indicator Date hidden'!BX74)</f>
        <v>0</v>
      </c>
      <c r="BX73" s="0" t="n">
        <f aca="false">SUM(B73:BW73)</f>
        <v>23</v>
      </c>
      <c r="BY73" s="231" t="n">
        <f aca="false">BX73/COUNT(B73:BW73)</f>
        <v>0.319444444444444</v>
      </c>
      <c r="BZ73" s="0" t="n">
        <f aca="false">COUNTIF(B73:BW73,"&gt;0")</f>
        <v>8</v>
      </c>
      <c r="CA73" s="231" t="n">
        <f aca="false">_xlfn.STDEV.P(B73:BW73)</f>
        <v>1.33152365615996</v>
      </c>
      <c r="CB73" s="232" t="n">
        <f aca="false">MEDIAN(B73:BW73)</f>
        <v>0</v>
      </c>
    </row>
    <row r="74" customFormat="false" ht="14.5" hidden="false" customHeight="false" outlineLevel="0" collapsed="false">
      <c r="A74" s="0" t="str">
        <f aca="false">'Indicator Data'!B77</f>
        <v>HTI</v>
      </c>
      <c r="B74" s="230" t="n">
        <f aca="false">IF('Indicator Date hidden'!C75="x","x",B$2-'Indicator Date hidden'!C75)</f>
        <v>0</v>
      </c>
      <c r="C74" s="230" t="n">
        <f aca="false">IF('Indicator Date hidden'!D75="x","x",C$2-'Indicator Date hidden'!D75)</f>
        <v>0</v>
      </c>
      <c r="D74" s="230" t="n">
        <f aca="false">IF('Indicator Date hidden'!E75="x","x",D$2-'Indicator Date hidden'!E75)</f>
        <v>0</v>
      </c>
      <c r="E74" s="230" t="n">
        <f aca="false">IF('Indicator Date hidden'!F75="x","x",E$2-'Indicator Date hidden'!F75)</f>
        <v>0</v>
      </c>
      <c r="F74" s="230" t="n">
        <f aca="false">IF('Indicator Date hidden'!G75="x","x",F$2-'Indicator Date hidden'!G75)</f>
        <v>0</v>
      </c>
      <c r="G74" s="230" t="n">
        <f aca="false">IF('Indicator Date hidden'!H75="x","x",G$2-'Indicator Date hidden'!H75)</f>
        <v>0</v>
      </c>
      <c r="H74" s="230" t="n">
        <f aca="false">IF('Indicator Date hidden'!I75="x","x",H$2-'Indicator Date hidden'!I75)</f>
        <v>0</v>
      </c>
      <c r="I74" s="230" t="n">
        <f aca="false">IF('Indicator Date hidden'!J75="x","x",I$2-'Indicator Date hidden'!J75)</f>
        <v>0</v>
      </c>
      <c r="J74" s="230" t="n">
        <f aca="false">IF('Indicator Date hidden'!K75="x","x",J$2-'Indicator Date hidden'!K75)</f>
        <v>0</v>
      </c>
      <c r="K74" s="230" t="n">
        <f aca="false">IF('Indicator Date hidden'!L75="x","x",K$2-'Indicator Date hidden'!L75)</f>
        <v>0</v>
      </c>
      <c r="L74" s="230" t="n">
        <f aca="false">IF('Indicator Date hidden'!M75="x","x",L$2-'Indicator Date hidden'!M75)</f>
        <v>0</v>
      </c>
      <c r="M74" s="230" t="n">
        <f aca="false">IF('Indicator Date hidden'!N75="x","x",M$2-'Indicator Date hidden'!N75)</f>
        <v>0</v>
      </c>
      <c r="N74" s="230" t="n">
        <f aca="false">IF('Indicator Date hidden'!O75="x","x",N$2-'Indicator Date hidden'!O75)</f>
        <v>0</v>
      </c>
      <c r="O74" s="230" t="n">
        <f aca="false">IF('Indicator Date hidden'!P75="x","x",O$2-'Indicator Date hidden'!P75)</f>
        <v>0</v>
      </c>
      <c r="P74" s="230" t="n">
        <f aca="false">IF('Indicator Date hidden'!Q75="x","x",P$2-'Indicator Date hidden'!Q75)</f>
        <v>0</v>
      </c>
      <c r="Q74" s="230" t="n">
        <f aca="false">IF('Indicator Date hidden'!R75="x","x",Q$2-'Indicator Date hidden'!R75)</f>
        <v>0</v>
      </c>
      <c r="R74" s="230" t="n">
        <f aca="false">IF('Indicator Date hidden'!S75="x","x",R$2-'Indicator Date hidden'!S75)</f>
        <v>0</v>
      </c>
      <c r="S74" s="230" t="n">
        <f aca="false">IF('Indicator Date hidden'!T75="x","x",S$2-'Indicator Date hidden'!T75)</f>
        <v>0</v>
      </c>
      <c r="T74" s="230" t="n">
        <f aca="false">IF('Indicator Date hidden'!U75="x","x",T$2-'Indicator Date hidden'!U75)</f>
        <v>0</v>
      </c>
      <c r="U74" s="230" t="n">
        <f aca="false">IF('Indicator Date hidden'!V75="x","x",U$2-'Indicator Date hidden'!V75)</f>
        <v>0</v>
      </c>
      <c r="V74" s="230" t="n">
        <f aca="false">IF('Indicator Date hidden'!W75="x","x",V$2-'Indicator Date hidden'!W75)</f>
        <v>0</v>
      </c>
      <c r="W74" s="230" t="n">
        <f aca="false">IF('Indicator Date hidden'!X75="x","x",W$2-'Indicator Date hidden'!X75)</f>
        <v>0</v>
      </c>
      <c r="X74" s="230" t="n">
        <f aca="false">IF('Indicator Date hidden'!Y75="x","x",X$2-'Indicator Date hidden'!Y75)</f>
        <v>0</v>
      </c>
      <c r="Y74" s="230" t="n">
        <f aca="false">IF('Indicator Date hidden'!Z75="x","x",Y$2-'Indicator Date hidden'!Z75)</f>
        <v>0</v>
      </c>
      <c r="Z74" s="230" t="n">
        <f aca="false">IF('Indicator Date hidden'!AA75="x","x",Z$2-'Indicator Date hidden'!AA75)</f>
        <v>1</v>
      </c>
      <c r="AA74" s="230" t="n">
        <f aca="false">IF('Indicator Date hidden'!AB75="x","x",AA$2-'Indicator Date hidden'!AB75)</f>
        <v>0</v>
      </c>
      <c r="AB74" s="230" t="n">
        <f aca="false">IF('Indicator Date hidden'!AC75="x","x",AB$2-'Indicator Date hidden'!AC75)</f>
        <v>0</v>
      </c>
      <c r="AC74" s="230" t="n">
        <f aca="false">IF('Indicator Date hidden'!AD75="x","x",AC$2-'Indicator Date hidden'!AD75)</f>
        <v>1</v>
      </c>
      <c r="AD74" s="230" t="n">
        <f aca="false">IF('Indicator Date hidden'!AE75="x","x",AD$2-'Indicator Date hidden'!AE75)</f>
        <v>0</v>
      </c>
      <c r="AE74" s="230" t="n">
        <f aca="false">IF('Indicator Date hidden'!AF75="x","x",AE$2-'Indicator Date hidden'!AF75)</f>
        <v>0</v>
      </c>
      <c r="AF74" s="230" t="n">
        <f aca="false">IF('Indicator Date hidden'!AG75="x","x",AF$2-'Indicator Date hidden'!AG75)</f>
        <v>0</v>
      </c>
      <c r="AG74" s="230" t="n">
        <f aca="false">IF('Indicator Date hidden'!AH75="x","x",AG$2-'Indicator Date hidden'!AH75)</f>
        <v>0</v>
      </c>
      <c r="AH74" s="230" t="n">
        <f aca="false">IF('Indicator Date hidden'!AI75="x","x",AH$2-'Indicator Date hidden'!AI75)</f>
        <v>0</v>
      </c>
      <c r="AI74" s="230" t="n">
        <f aca="false">IF('Indicator Date hidden'!AJ75="x","x",AI$2-'Indicator Date hidden'!AJ75)</f>
        <v>0</v>
      </c>
      <c r="AJ74" s="230" t="n">
        <f aca="false">IF('Indicator Date hidden'!AK75="x","x",AJ$2-'Indicator Date hidden'!AK75)</f>
        <v>0</v>
      </c>
      <c r="AK74" s="230" t="n">
        <f aca="false">IF('Indicator Date hidden'!AL75="x","x",AK$2-'Indicator Date hidden'!AL75)</f>
        <v>2</v>
      </c>
      <c r="AL74" s="230" t="n">
        <f aca="false">IF('Indicator Date hidden'!AM75="x","x",AL$2-'Indicator Date hidden'!AM75)</f>
        <v>0</v>
      </c>
      <c r="AM74" s="230" t="n">
        <f aca="false">IF('Indicator Date hidden'!AN75="x","x",AM$2-'Indicator Date hidden'!AN75)</f>
        <v>0</v>
      </c>
      <c r="AN74" s="230" t="n">
        <f aca="false">IF('Indicator Date hidden'!AO75="x","x",AN$2-'Indicator Date hidden'!AO75)</f>
        <v>0</v>
      </c>
      <c r="AO74" s="230" t="n">
        <f aca="false">IF('Indicator Date hidden'!AP75="x","x",AO$2-'Indicator Date hidden'!AP75)</f>
        <v>0</v>
      </c>
      <c r="AP74" s="230" t="n">
        <f aca="false">IF('Indicator Date hidden'!AQ75="x","x",AP$2-'Indicator Date hidden'!AQ75)</f>
        <v>0</v>
      </c>
      <c r="AQ74" s="230" t="n">
        <f aca="false">IF('Indicator Date hidden'!AR75="x","x",AQ$2-'Indicator Date hidden'!AR75)</f>
        <v>0</v>
      </c>
      <c r="AR74" s="230" t="n">
        <f aca="false">IF('Indicator Date hidden'!AS75="x","x",AR$2-'Indicator Date hidden'!AS75)</f>
        <v>3</v>
      </c>
      <c r="AS74" s="230" t="n">
        <f aca="false">IF('Indicator Date hidden'!AT75="x","x",AS$2-'Indicator Date hidden'!AT75)</f>
        <v>0</v>
      </c>
      <c r="AT74" s="230" t="n">
        <f aca="false">IF('Indicator Date hidden'!AU75="x","x",AT$2-'Indicator Date hidden'!AU75)</f>
        <v>0</v>
      </c>
      <c r="AU74" s="230" t="n">
        <f aca="false">IF('Indicator Date hidden'!AV75="x","x",AU$2-'Indicator Date hidden'!AV75)</f>
        <v>0</v>
      </c>
      <c r="AV74" s="230" t="n">
        <f aca="false">IF('Indicator Date hidden'!AW75="x","x",AV$2-'Indicator Date hidden'!AW75)</f>
        <v>0</v>
      </c>
      <c r="AW74" s="230" t="n">
        <f aca="false">IF('Indicator Date hidden'!AX75="x","x",AW$2-'Indicator Date hidden'!AX75)</f>
        <v>0</v>
      </c>
      <c r="AX74" s="230" t="n">
        <f aca="false">IF('Indicator Date hidden'!AY75="x","x",AX$2-'Indicator Date hidden'!AY75)</f>
        <v>0</v>
      </c>
      <c r="AY74" s="230" t="n">
        <f aca="false">IF('Indicator Date hidden'!AZ75="x","x",AY$2-'Indicator Date hidden'!AZ75)</f>
        <v>8</v>
      </c>
      <c r="AZ74" s="230" t="n">
        <f aca="false">IF('Indicator Date hidden'!BA75="x","x",AZ$2-'Indicator Date hidden'!BA75)</f>
        <v>0</v>
      </c>
      <c r="BA74" s="230" t="n">
        <f aca="false">IF('Indicator Date hidden'!BB75="x","x",BA$2-'Indicator Date hidden'!BB75)</f>
        <v>0</v>
      </c>
      <c r="BB74" s="230" t="n">
        <f aca="false">IF('Indicator Date hidden'!BC75="x","x",BB$2-'Indicator Date hidden'!BC75)</f>
        <v>0</v>
      </c>
      <c r="BC74" s="230" t="n">
        <f aca="false">IF('Indicator Date hidden'!BD75="x","x",BC$2-'Indicator Date hidden'!BD75)</f>
        <v>0</v>
      </c>
      <c r="BD74" s="230" t="n">
        <f aca="false">IF('Indicator Date hidden'!BE75="x","x",BD$2-'Indicator Date hidden'!BE75)</f>
        <v>0</v>
      </c>
      <c r="BE74" s="230" t="n">
        <f aca="false">IF('Indicator Date hidden'!BF75="x","x",BE$2-'Indicator Date hidden'!BF75)</f>
        <v>0</v>
      </c>
      <c r="BF74" s="230" t="n">
        <f aca="false">IF('Indicator Date hidden'!BG75="x","x",BF$2-'Indicator Date hidden'!BG75)</f>
        <v>1</v>
      </c>
      <c r="BG74" s="230" t="n">
        <f aca="false">IF('Indicator Date hidden'!BH75="x","x",BG$2-'Indicator Date hidden'!BH75)</f>
        <v>1</v>
      </c>
      <c r="BH74" s="230" t="n">
        <f aca="false">IF('Indicator Date hidden'!BI75="x","x",BH$2-'Indicator Date hidden'!BI75)</f>
        <v>2</v>
      </c>
      <c r="BI74" s="230" t="n">
        <f aca="false">IF('Indicator Date hidden'!BJ75="x","x",BI$2-'Indicator Date hidden'!BJ75)</f>
        <v>0</v>
      </c>
      <c r="BJ74" s="230" t="n">
        <f aca="false">IF('Indicator Date hidden'!BK75="x","x",BJ$2-'Indicator Date hidden'!BK75)</f>
        <v>0</v>
      </c>
      <c r="BK74" s="230" t="n">
        <f aca="false">IF('Indicator Date hidden'!BL75="x","x",BK$2-'Indicator Date hidden'!BL75)</f>
        <v>0</v>
      </c>
      <c r="BL74" s="230" t="n">
        <f aca="false">IF('Indicator Date hidden'!BM75="x","x",BL$2-'Indicator Date hidden'!BM75)</f>
        <v>4</v>
      </c>
      <c r="BM74" s="230" t="n">
        <f aca="false">IF('Indicator Date hidden'!BN75="x","x",BM$2-'Indicator Date hidden'!BN75)</f>
        <v>0</v>
      </c>
      <c r="BN74" s="230" t="n">
        <f aca="false">IF('Indicator Date hidden'!BO75="x","x",BN$2-'Indicator Date hidden'!BO75)</f>
        <v>0</v>
      </c>
      <c r="BO74" s="230" t="n">
        <f aca="false">IF('Indicator Date hidden'!BP75="x","x",BO$2-'Indicator Date hidden'!BP75)</f>
        <v>0</v>
      </c>
      <c r="BP74" s="230" t="n">
        <f aca="false">IF('Indicator Date hidden'!BQ75="x","x",BP$2-'Indicator Date hidden'!BQ75)</f>
        <v>0</v>
      </c>
      <c r="BQ74" s="230" t="n">
        <f aca="false">IF('Indicator Date hidden'!BR75="x","x",BQ$2-'Indicator Date hidden'!BR75)</f>
        <v>0</v>
      </c>
      <c r="BR74" s="230" t="n">
        <f aca="false">IF('Indicator Date hidden'!BS75="x","x",BR$2-'Indicator Date hidden'!BS75)</f>
        <v>0</v>
      </c>
      <c r="BS74" s="230" t="n">
        <f aca="false">IF('Indicator Date hidden'!BT75="x","x",BS$2-'Indicator Date hidden'!BT75)</f>
        <v>0</v>
      </c>
      <c r="BT74" s="230" t="n">
        <f aca="false">IF('Indicator Date hidden'!BU75="x","x",BT$2-'Indicator Date hidden'!BU75)</f>
        <v>0</v>
      </c>
      <c r="BU74" s="230" t="n">
        <f aca="false">IF('Indicator Date hidden'!BV75="x","x",BU$2-'Indicator Date hidden'!BV75)</f>
        <v>0</v>
      </c>
      <c r="BV74" s="230" t="n">
        <f aca="false">IF('Indicator Date hidden'!BW75="x","x",BV$2-'Indicator Date hidden'!BW75)</f>
        <v>0</v>
      </c>
      <c r="BW74" s="230" t="n">
        <f aca="false">IF('Indicator Date hidden'!BX75="x","x",BW$2-'Indicator Date hidden'!BX75)</f>
        <v>0</v>
      </c>
      <c r="BX74" s="0" t="n">
        <f aca="false">SUM(B74:BW74)</f>
        <v>23</v>
      </c>
      <c r="BY74" s="231" t="n">
        <f aca="false">BX74/COUNT(B74:BW74)</f>
        <v>0.310810810810811</v>
      </c>
      <c r="BZ74" s="0" t="n">
        <f aca="false">COUNTIF(B74:BW74,"&gt;0")</f>
        <v>9</v>
      </c>
      <c r="CA74" s="231" t="n">
        <f aca="false">_xlfn.STDEV.P(B74:BW74)</f>
        <v>1.12617117027031</v>
      </c>
      <c r="CB74" s="232" t="n">
        <f aca="false">MEDIAN(B74:BW74)</f>
        <v>0</v>
      </c>
    </row>
    <row r="75" customFormat="false" ht="14.5" hidden="false" customHeight="false" outlineLevel="0" collapsed="false">
      <c r="A75" s="0" t="str">
        <f aca="false">'Indicator Data'!B78</f>
        <v>HND</v>
      </c>
      <c r="B75" s="230" t="n">
        <f aca="false">IF('Indicator Date hidden'!C76="x","x",B$2-'Indicator Date hidden'!C76)</f>
        <v>0</v>
      </c>
      <c r="C75" s="230" t="n">
        <f aca="false">IF('Indicator Date hidden'!D76="x","x",C$2-'Indicator Date hidden'!D76)</f>
        <v>0</v>
      </c>
      <c r="D75" s="230" t="n">
        <f aca="false">IF('Indicator Date hidden'!E76="x","x",D$2-'Indicator Date hidden'!E76)</f>
        <v>0</v>
      </c>
      <c r="E75" s="230" t="n">
        <f aca="false">IF('Indicator Date hidden'!F76="x","x",E$2-'Indicator Date hidden'!F76)</f>
        <v>0</v>
      </c>
      <c r="F75" s="230" t="n">
        <f aca="false">IF('Indicator Date hidden'!G76="x","x",F$2-'Indicator Date hidden'!G76)</f>
        <v>0</v>
      </c>
      <c r="G75" s="230" t="n">
        <f aca="false">IF('Indicator Date hidden'!H76="x","x",G$2-'Indicator Date hidden'!H76)</f>
        <v>0</v>
      </c>
      <c r="H75" s="230" t="n">
        <f aca="false">IF('Indicator Date hidden'!I76="x","x",H$2-'Indicator Date hidden'!I76)</f>
        <v>0</v>
      </c>
      <c r="I75" s="230" t="n">
        <f aca="false">IF('Indicator Date hidden'!J76="x","x",I$2-'Indicator Date hidden'!J76)</f>
        <v>0</v>
      </c>
      <c r="J75" s="230" t="n">
        <f aca="false">IF('Indicator Date hidden'!K76="x","x",J$2-'Indicator Date hidden'!K76)</f>
        <v>0</v>
      </c>
      <c r="K75" s="230" t="n">
        <f aca="false">IF('Indicator Date hidden'!L76="x","x",K$2-'Indicator Date hidden'!L76)</f>
        <v>0</v>
      </c>
      <c r="L75" s="230" t="n">
        <f aca="false">IF('Indicator Date hidden'!M76="x","x",L$2-'Indicator Date hidden'!M76)</f>
        <v>0</v>
      </c>
      <c r="M75" s="230" t="n">
        <f aca="false">IF('Indicator Date hidden'!N76="x","x",M$2-'Indicator Date hidden'!N76)</f>
        <v>0</v>
      </c>
      <c r="N75" s="230" t="n">
        <f aca="false">IF('Indicator Date hidden'!O76="x","x",N$2-'Indicator Date hidden'!O76)</f>
        <v>0</v>
      </c>
      <c r="O75" s="230" t="n">
        <f aca="false">IF('Indicator Date hidden'!P76="x","x",O$2-'Indicator Date hidden'!P76)</f>
        <v>0</v>
      </c>
      <c r="P75" s="230" t="n">
        <f aca="false">IF('Indicator Date hidden'!Q76="x","x",P$2-'Indicator Date hidden'!Q76)</f>
        <v>0</v>
      </c>
      <c r="Q75" s="230" t="n">
        <f aca="false">IF('Indicator Date hidden'!R76="x","x",Q$2-'Indicator Date hidden'!R76)</f>
        <v>0</v>
      </c>
      <c r="R75" s="230" t="n">
        <f aca="false">IF('Indicator Date hidden'!S76="x","x",R$2-'Indicator Date hidden'!S76)</f>
        <v>0</v>
      </c>
      <c r="S75" s="230" t="n">
        <f aca="false">IF('Indicator Date hidden'!T76="x","x",S$2-'Indicator Date hidden'!T76)</f>
        <v>0</v>
      </c>
      <c r="T75" s="230" t="n">
        <f aca="false">IF('Indicator Date hidden'!U76="x","x",T$2-'Indicator Date hidden'!U76)</f>
        <v>0</v>
      </c>
      <c r="U75" s="230" t="n">
        <f aca="false">IF('Indicator Date hidden'!V76="x","x",U$2-'Indicator Date hidden'!V76)</f>
        <v>0</v>
      </c>
      <c r="V75" s="230" t="n">
        <f aca="false">IF('Indicator Date hidden'!W76="x","x",V$2-'Indicator Date hidden'!W76)</f>
        <v>0</v>
      </c>
      <c r="W75" s="230" t="n">
        <f aca="false">IF('Indicator Date hidden'!X76="x","x",W$2-'Indicator Date hidden'!X76)</f>
        <v>0</v>
      </c>
      <c r="X75" s="230" t="n">
        <f aca="false">IF('Indicator Date hidden'!Y76="x","x",X$2-'Indicator Date hidden'!Y76)</f>
        <v>0</v>
      </c>
      <c r="Y75" s="230" t="n">
        <f aca="false">IF('Indicator Date hidden'!Z76="x","x",Y$2-'Indicator Date hidden'!Z76)</f>
        <v>0</v>
      </c>
      <c r="Z75" s="230" t="n">
        <f aca="false">IF('Indicator Date hidden'!AA76="x","x",Z$2-'Indicator Date hidden'!AA76)</f>
        <v>6</v>
      </c>
      <c r="AA75" s="230" t="n">
        <f aca="false">IF('Indicator Date hidden'!AB76="x","x",AA$2-'Indicator Date hidden'!AB76)</f>
        <v>0</v>
      </c>
      <c r="AB75" s="230" t="n">
        <f aca="false">IF('Indicator Date hidden'!AC76="x","x",AB$2-'Indicator Date hidden'!AC76)</f>
        <v>4</v>
      </c>
      <c r="AC75" s="230" t="n">
        <f aca="false">IF('Indicator Date hidden'!AD76="x","x",AC$2-'Indicator Date hidden'!AD76)</f>
        <v>2</v>
      </c>
      <c r="AD75" s="230" t="n">
        <f aca="false">IF('Indicator Date hidden'!AE76="x","x",AD$2-'Indicator Date hidden'!AE76)</f>
        <v>0</v>
      </c>
      <c r="AE75" s="230" t="n">
        <f aca="false">IF('Indicator Date hidden'!AF76="x","x",AE$2-'Indicator Date hidden'!AF76)</f>
        <v>0</v>
      </c>
      <c r="AF75" s="230" t="n">
        <f aca="false">IF('Indicator Date hidden'!AG76="x","x",AF$2-'Indicator Date hidden'!AG76)</f>
        <v>0</v>
      </c>
      <c r="AG75" s="230" t="n">
        <f aca="false">IF('Indicator Date hidden'!AH76="x","x",AG$2-'Indicator Date hidden'!AH76)</f>
        <v>0</v>
      </c>
      <c r="AH75" s="230" t="n">
        <f aca="false">IF('Indicator Date hidden'!AI76="x","x",AH$2-'Indicator Date hidden'!AI76)</f>
        <v>0</v>
      </c>
      <c r="AI75" s="230" t="n">
        <f aca="false">IF('Indicator Date hidden'!AJ76="x","x",AI$2-'Indicator Date hidden'!AJ76)</f>
        <v>0</v>
      </c>
      <c r="AJ75" s="230" t="n">
        <f aca="false">IF('Indicator Date hidden'!AK76="x","x",AJ$2-'Indicator Date hidden'!AK76)</f>
        <v>0</v>
      </c>
      <c r="AK75" s="230" t="n">
        <f aca="false">IF('Indicator Date hidden'!AL76="x","x",AK$2-'Indicator Date hidden'!AL76)</f>
        <v>7</v>
      </c>
      <c r="AL75" s="230" t="n">
        <f aca="false">IF('Indicator Date hidden'!AM76="x","x",AL$2-'Indicator Date hidden'!AM76)</f>
        <v>0</v>
      </c>
      <c r="AM75" s="230" t="n">
        <f aca="false">IF('Indicator Date hidden'!AN76="x","x",AM$2-'Indicator Date hidden'!AN76)</f>
        <v>0</v>
      </c>
      <c r="AN75" s="230" t="n">
        <f aca="false">IF('Indicator Date hidden'!AO76="x","x",AN$2-'Indicator Date hidden'!AO76)</f>
        <v>0</v>
      </c>
      <c r="AO75" s="230" t="n">
        <f aca="false">IF('Indicator Date hidden'!AP76="x","x",AO$2-'Indicator Date hidden'!AP76)</f>
        <v>0</v>
      </c>
      <c r="AP75" s="230" t="n">
        <f aca="false">IF('Indicator Date hidden'!AQ76="x","x",AP$2-'Indicator Date hidden'!AQ76)</f>
        <v>0</v>
      </c>
      <c r="AQ75" s="230" t="n">
        <f aca="false">IF('Indicator Date hidden'!AR76="x","x",AQ$2-'Indicator Date hidden'!AR76)</f>
        <v>0</v>
      </c>
      <c r="AR75" s="230" t="n">
        <f aca="false">IF('Indicator Date hidden'!AS76="x","x",AR$2-'Indicator Date hidden'!AS76)</f>
        <v>1</v>
      </c>
      <c r="AS75" s="230" t="n">
        <f aca="false">IF('Indicator Date hidden'!AT76="x","x",AS$2-'Indicator Date hidden'!AT76)</f>
        <v>0</v>
      </c>
      <c r="AT75" s="230" t="n">
        <f aca="false">IF('Indicator Date hidden'!AU76="x","x",AT$2-'Indicator Date hidden'!AU76)</f>
        <v>0</v>
      </c>
      <c r="AU75" s="230" t="n">
        <f aca="false">IF('Indicator Date hidden'!AV76="x","x",AU$2-'Indicator Date hidden'!AV76)</f>
        <v>0</v>
      </c>
      <c r="AV75" s="230" t="n">
        <f aca="false">IF('Indicator Date hidden'!AW76="x","x",AV$2-'Indicator Date hidden'!AW76)</f>
        <v>0</v>
      </c>
      <c r="AW75" s="230" t="n">
        <f aca="false">IF('Indicator Date hidden'!AX76="x","x",AW$2-'Indicator Date hidden'!AX76)</f>
        <v>0</v>
      </c>
      <c r="AX75" s="230" t="n">
        <f aca="false">IF('Indicator Date hidden'!AY76="x","x",AX$2-'Indicator Date hidden'!AY76)</f>
        <v>0</v>
      </c>
      <c r="AY75" s="230" t="n">
        <f aca="false">IF('Indicator Date hidden'!AZ76="x","x",AY$2-'Indicator Date hidden'!AZ76)</f>
        <v>1</v>
      </c>
      <c r="AZ75" s="230" t="n">
        <f aca="false">IF('Indicator Date hidden'!BA76="x","x",AZ$2-'Indicator Date hidden'!BA76)</f>
        <v>0</v>
      </c>
      <c r="BA75" s="230" t="n">
        <f aca="false">IF('Indicator Date hidden'!BB76="x","x",BA$2-'Indicator Date hidden'!BB76)</f>
        <v>0</v>
      </c>
      <c r="BB75" s="230" t="n">
        <f aca="false">IF('Indicator Date hidden'!BC76="x","x",BB$2-'Indicator Date hidden'!BC76)</f>
        <v>0</v>
      </c>
      <c r="BC75" s="230" t="n">
        <f aca="false">IF('Indicator Date hidden'!BD76="x","x",BC$2-'Indicator Date hidden'!BD76)</f>
        <v>1</v>
      </c>
      <c r="BD75" s="230" t="n">
        <f aca="false">IF('Indicator Date hidden'!BE76="x","x",BD$2-'Indicator Date hidden'!BE76)</f>
        <v>0</v>
      </c>
      <c r="BE75" s="230" t="n">
        <f aca="false">IF('Indicator Date hidden'!BF76="x","x",BE$2-'Indicator Date hidden'!BF76)</f>
        <v>0</v>
      </c>
      <c r="BF75" s="230" t="n">
        <f aca="false">IF('Indicator Date hidden'!BG76="x","x",BF$2-'Indicator Date hidden'!BG76)</f>
        <v>1</v>
      </c>
      <c r="BG75" s="230" t="n">
        <f aca="false">IF('Indicator Date hidden'!BH76="x","x",BG$2-'Indicator Date hidden'!BH76)</f>
        <v>1</v>
      </c>
      <c r="BH75" s="230" t="n">
        <f aca="false">IF('Indicator Date hidden'!BI76="x","x",BH$2-'Indicator Date hidden'!BI76)</f>
        <v>2</v>
      </c>
      <c r="BI75" s="230" t="n">
        <f aca="false">IF('Indicator Date hidden'!BJ76="x","x",BI$2-'Indicator Date hidden'!BJ76)</f>
        <v>0</v>
      </c>
      <c r="BJ75" s="230" t="n">
        <f aca="false">IF('Indicator Date hidden'!BK76="x","x",BJ$2-'Indicator Date hidden'!BK76)</f>
        <v>0</v>
      </c>
      <c r="BK75" s="230" t="n">
        <f aca="false">IF('Indicator Date hidden'!BL76="x","x",BK$2-'Indicator Date hidden'!BL76)</f>
        <v>0</v>
      </c>
      <c r="BL75" s="230" t="n">
        <f aca="false">IF('Indicator Date hidden'!BM76="x","x",BL$2-'Indicator Date hidden'!BM76)</f>
        <v>1</v>
      </c>
      <c r="BM75" s="230" t="n">
        <f aca="false">IF('Indicator Date hidden'!BN76="x","x",BM$2-'Indicator Date hidden'!BN76)</f>
        <v>0</v>
      </c>
      <c r="BN75" s="230" t="n">
        <f aca="false">IF('Indicator Date hidden'!BO76="x","x",BN$2-'Indicator Date hidden'!BO76)</f>
        <v>0</v>
      </c>
      <c r="BO75" s="230" t="n">
        <f aca="false">IF('Indicator Date hidden'!BP76="x","x",BO$2-'Indicator Date hidden'!BP76)</f>
        <v>0</v>
      </c>
      <c r="BP75" s="230" t="n">
        <f aca="false">IF('Indicator Date hidden'!BQ76="x","x",BP$2-'Indicator Date hidden'!BQ76)</f>
        <v>0</v>
      </c>
      <c r="BQ75" s="230" t="n">
        <f aca="false">IF('Indicator Date hidden'!BR76="x","x",BQ$2-'Indicator Date hidden'!BR76)</f>
        <v>0</v>
      </c>
      <c r="BR75" s="230" t="n">
        <f aca="false">IF('Indicator Date hidden'!BS76="x","x",BR$2-'Indicator Date hidden'!BS76)</f>
        <v>1</v>
      </c>
      <c r="BS75" s="230" t="n">
        <f aca="false">IF('Indicator Date hidden'!BT76="x","x",BS$2-'Indicator Date hidden'!BT76)</f>
        <v>0</v>
      </c>
      <c r="BT75" s="230" t="n">
        <f aca="false">IF('Indicator Date hidden'!BU76="x","x",BT$2-'Indicator Date hidden'!BU76)</f>
        <v>0</v>
      </c>
      <c r="BU75" s="230" t="n">
        <f aca="false">IF('Indicator Date hidden'!BV76="x","x",BU$2-'Indicator Date hidden'!BV76)</f>
        <v>0</v>
      </c>
      <c r="BV75" s="230" t="n">
        <f aca="false">IF('Indicator Date hidden'!BW76="x","x",BV$2-'Indicator Date hidden'!BW76)</f>
        <v>0</v>
      </c>
      <c r="BW75" s="230" t="n">
        <f aca="false">IF('Indicator Date hidden'!BX76="x","x",BW$2-'Indicator Date hidden'!BX76)</f>
        <v>0</v>
      </c>
      <c r="BX75" s="0" t="n">
        <f aca="false">SUM(B75:BW75)</f>
        <v>28</v>
      </c>
      <c r="BY75" s="231" t="n">
        <f aca="false">BX75/COUNT(B75:BW75)</f>
        <v>0.378378378378378</v>
      </c>
      <c r="BZ75" s="0" t="n">
        <f aca="false">COUNTIF(B75:BW75,"&gt;0")</f>
        <v>12</v>
      </c>
      <c r="CA75" s="231" t="n">
        <f aca="false">_xlfn.STDEV.P(B75:BW75)</f>
        <v>1.19348119815241</v>
      </c>
      <c r="CB75" s="232" t="n">
        <f aca="false">MEDIAN(B75:BW75)</f>
        <v>0</v>
      </c>
    </row>
    <row r="76" customFormat="false" ht="14.5" hidden="false" customHeight="false" outlineLevel="0" collapsed="false">
      <c r="A76" s="0" t="str">
        <f aca="false">'Indicator Data'!B79</f>
        <v>HUN</v>
      </c>
      <c r="B76" s="230" t="n">
        <f aca="false">IF('Indicator Date hidden'!C77="x","x",B$2-'Indicator Date hidden'!C77)</f>
        <v>0</v>
      </c>
      <c r="C76" s="230" t="n">
        <f aca="false">IF('Indicator Date hidden'!D77="x","x",C$2-'Indicator Date hidden'!D77)</f>
        <v>0</v>
      </c>
      <c r="D76" s="230" t="n">
        <f aca="false">IF('Indicator Date hidden'!E77="x","x",D$2-'Indicator Date hidden'!E77)</f>
        <v>0</v>
      </c>
      <c r="E76" s="230" t="n">
        <f aca="false">IF('Indicator Date hidden'!F77="x","x",E$2-'Indicator Date hidden'!F77)</f>
        <v>0</v>
      </c>
      <c r="F76" s="230" t="n">
        <f aca="false">IF('Indicator Date hidden'!G77="x","x",F$2-'Indicator Date hidden'!G77)</f>
        <v>0</v>
      </c>
      <c r="G76" s="230" t="n">
        <f aca="false">IF('Indicator Date hidden'!H77="x","x",G$2-'Indicator Date hidden'!H77)</f>
        <v>0</v>
      </c>
      <c r="H76" s="230" t="n">
        <f aca="false">IF('Indicator Date hidden'!I77="x","x",H$2-'Indicator Date hidden'!I77)</f>
        <v>0</v>
      </c>
      <c r="I76" s="230" t="n">
        <f aca="false">IF('Indicator Date hidden'!J77="x","x",I$2-'Indicator Date hidden'!J77)</f>
        <v>0</v>
      </c>
      <c r="J76" s="230" t="n">
        <f aca="false">IF('Indicator Date hidden'!K77="x","x",J$2-'Indicator Date hidden'!K77)</f>
        <v>0</v>
      </c>
      <c r="K76" s="230" t="n">
        <f aca="false">IF('Indicator Date hidden'!L77="x","x",K$2-'Indicator Date hidden'!L77)</f>
        <v>0</v>
      </c>
      <c r="L76" s="230" t="n">
        <f aca="false">IF('Indicator Date hidden'!M77="x","x",L$2-'Indicator Date hidden'!M77)</f>
        <v>0</v>
      </c>
      <c r="M76" s="230" t="n">
        <f aca="false">IF('Indicator Date hidden'!N77="x","x",M$2-'Indicator Date hidden'!N77)</f>
        <v>0</v>
      </c>
      <c r="N76" s="230" t="n">
        <f aca="false">IF('Indicator Date hidden'!O77="x","x",N$2-'Indicator Date hidden'!O77)</f>
        <v>0</v>
      </c>
      <c r="O76" s="230" t="n">
        <f aca="false">IF('Indicator Date hidden'!P77="x","x",O$2-'Indicator Date hidden'!P77)</f>
        <v>0</v>
      </c>
      <c r="P76" s="230" t="n">
        <f aca="false">IF('Indicator Date hidden'!Q77="x","x",P$2-'Indicator Date hidden'!Q77)</f>
        <v>0</v>
      </c>
      <c r="Q76" s="230" t="n">
        <f aca="false">IF('Indicator Date hidden'!R77="x","x",Q$2-'Indicator Date hidden'!R77)</f>
        <v>0</v>
      </c>
      <c r="R76" s="230" t="n">
        <f aca="false">IF('Indicator Date hidden'!S77="x","x",R$2-'Indicator Date hidden'!S77)</f>
        <v>0</v>
      </c>
      <c r="S76" s="230" t="n">
        <f aca="false">IF('Indicator Date hidden'!T77="x","x",S$2-'Indicator Date hidden'!T77)</f>
        <v>0</v>
      </c>
      <c r="T76" s="230" t="n">
        <f aca="false">IF('Indicator Date hidden'!U77="x","x",T$2-'Indicator Date hidden'!U77)</f>
        <v>0</v>
      </c>
      <c r="U76" s="230" t="n">
        <f aca="false">IF('Indicator Date hidden'!V77="x","x",U$2-'Indicator Date hidden'!V77)</f>
        <v>0</v>
      </c>
      <c r="V76" s="230" t="n">
        <f aca="false">IF('Indicator Date hidden'!W77="x","x",V$2-'Indicator Date hidden'!W77)</f>
        <v>0</v>
      </c>
      <c r="W76" s="230" t="n">
        <f aca="false">IF('Indicator Date hidden'!X77="x","x",W$2-'Indicator Date hidden'!X77)</f>
        <v>0</v>
      </c>
      <c r="X76" s="230" t="n">
        <f aca="false">IF('Indicator Date hidden'!Y77="x","x",X$2-'Indicator Date hidden'!Y77)</f>
        <v>0</v>
      </c>
      <c r="Y76" s="230" t="n">
        <f aca="false">IF('Indicator Date hidden'!Z77="x","x",Y$2-'Indicator Date hidden'!Z77)</f>
        <v>0</v>
      </c>
      <c r="Z76" s="230" t="n">
        <f aca="false">IF('Indicator Date hidden'!AA77="x","x",Z$2-'Indicator Date hidden'!AA77)</f>
        <v>7</v>
      </c>
      <c r="AA76" s="230" t="n">
        <f aca="false">IF('Indicator Date hidden'!AB77="x","x",AA$2-'Indicator Date hidden'!AB77)</f>
        <v>0</v>
      </c>
      <c r="AB76" s="230" t="str">
        <f aca="false">IF('Indicator Date hidden'!AC77="x","x",AB$2-'Indicator Date hidden'!AC77)</f>
        <v>x</v>
      </c>
      <c r="AC76" s="230" t="n">
        <f aca="false">IF('Indicator Date hidden'!AD77="x","x",AC$2-'Indicator Date hidden'!AD77)</f>
        <v>1</v>
      </c>
      <c r="AD76" s="230" t="n">
        <f aca="false">IF('Indicator Date hidden'!AE77="x","x",AD$2-'Indicator Date hidden'!AE77)</f>
        <v>0</v>
      </c>
      <c r="AE76" s="230" t="n">
        <f aca="false">IF('Indicator Date hidden'!AF77="x","x",AE$2-'Indicator Date hidden'!AF77)</f>
        <v>0</v>
      </c>
      <c r="AF76" s="230" t="n">
        <f aca="false">IF('Indicator Date hidden'!AG77="x","x",AF$2-'Indicator Date hidden'!AG77)</f>
        <v>0</v>
      </c>
      <c r="AG76" s="230" t="n">
        <f aca="false">IF('Indicator Date hidden'!AH77="x","x",AG$2-'Indicator Date hidden'!AH77)</f>
        <v>0</v>
      </c>
      <c r="AH76" s="230" t="n">
        <f aca="false">IF('Indicator Date hidden'!AI77="x","x",AH$2-'Indicator Date hidden'!AI77)</f>
        <v>0</v>
      </c>
      <c r="AI76" s="230" t="n">
        <f aca="false">IF('Indicator Date hidden'!AJ77="x","x",AI$2-'Indicator Date hidden'!AJ77)</f>
        <v>0</v>
      </c>
      <c r="AJ76" s="230" t="n">
        <f aca="false">IF('Indicator Date hidden'!AK77="x","x",AJ$2-'Indicator Date hidden'!AK77)</f>
        <v>0</v>
      </c>
      <c r="AK76" s="230" t="str">
        <f aca="false">IF('Indicator Date hidden'!AL77="x","x",AK$2-'Indicator Date hidden'!AL77)</f>
        <v>x</v>
      </c>
      <c r="AL76" s="230" t="n">
        <f aca="false">IF('Indicator Date hidden'!AM77="x","x",AL$2-'Indicator Date hidden'!AM77)</f>
        <v>0</v>
      </c>
      <c r="AM76" s="230" t="str">
        <f aca="false">IF('Indicator Date hidden'!AN77="x","x",AM$2-'Indicator Date hidden'!AN77)</f>
        <v>x</v>
      </c>
      <c r="AN76" s="230" t="str">
        <f aca="false">IF('Indicator Date hidden'!AO77="x","x",AN$2-'Indicator Date hidden'!AO77)</f>
        <v>x</v>
      </c>
      <c r="AO76" s="230" t="str">
        <f aca="false">IF('Indicator Date hidden'!AP77="x","x",AO$2-'Indicator Date hidden'!AP77)</f>
        <v>x</v>
      </c>
      <c r="AP76" s="230" t="n">
        <f aca="false">IF('Indicator Date hidden'!AQ77="x","x",AP$2-'Indicator Date hidden'!AQ77)</f>
        <v>0</v>
      </c>
      <c r="AQ76" s="230" t="n">
        <f aca="false">IF('Indicator Date hidden'!AR77="x","x",AQ$2-'Indicator Date hidden'!AR77)</f>
        <v>0</v>
      </c>
      <c r="AR76" s="230" t="str">
        <f aca="false">IF('Indicator Date hidden'!AS77="x","x",AR$2-'Indicator Date hidden'!AS77)</f>
        <v>x</v>
      </c>
      <c r="AS76" s="230" t="n">
        <f aca="false">IF('Indicator Date hidden'!AT77="x","x",AS$2-'Indicator Date hidden'!AT77)</f>
        <v>0</v>
      </c>
      <c r="AT76" s="230" t="str">
        <f aca="false">IF('Indicator Date hidden'!AU77="x","x",AT$2-'Indicator Date hidden'!AU77)</f>
        <v>x</v>
      </c>
      <c r="AU76" s="230" t="str">
        <f aca="false">IF('Indicator Date hidden'!AV77="x","x",AU$2-'Indicator Date hidden'!AV77)</f>
        <v>x</v>
      </c>
      <c r="AV76" s="230" t="str">
        <f aca="false">IF('Indicator Date hidden'!AW77="x","x",AV$2-'Indicator Date hidden'!AW77)</f>
        <v>x</v>
      </c>
      <c r="AW76" s="230" t="n">
        <f aca="false">IF('Indicator Date hidden'!AX77="x","x",AW$2-'Indicator Date hidden'!AX77)</f>
        <v>0</v>
      </c>
      <c r="AX76" s="230" t="n">
        <f aca="false">IF('Indicator Date hidden'!AY77="x","x",AX$2-'Indicator Date hidden'!AY77)</f>
        <v>0</v>
      </c>
      <c r="AY76" s="230" t="n">
        <f aca="false">IF('Indicator Date hidden'!AZ77="x","x",AY$2-'Indicator Date hidden'!AZ77)</f>
        <v>1</v>
      </c>
      <c r="AZ76" s="230" t="n">
        <f aca="false">IF('Indicator Date hidden'!BA77="x","x",AZ$2-'Indicator Date hidden'!BA77)</f>
        <v>0</v>
      </c>
      <c r="BA76" s="230" t="n">
        <f aca="false">IF('Indicator Date hidden'!BB77="x","x",BA$2-'Indicator Date hidden'!BB77)</f>
        <v>0</v>
      </c>
      <c r="BB76" s="230" t="n">
        <f aca="false">IF('Indicator Date hidden'!BC77="x","x",BB$2-'Indicator Date hidden'!BC77)</f>
        <v>0</v>
      </c>
      <c r="BC76" s="230" t="n">
        <f aca="false">IF('Indicator Date hidden'!BD77="x","x",BC$2-'Indicator Date hidden'!BD77)</f>
        <v>0</v>
      </c>
      <c r="BD76" s="230" t="n">
        <f aca="false">IF('Indicator Date hidden'!BE77="x","x",BD$2-'Indicator Date hidden'!BE77)</f>
        <v>-1</v>
      </c>
      <c r="BE76" s="230" t="n">
        <f aca="false">IF('Indicator Date hidden'!BF77="x","x",BE$2-'Indicator Date hidden'!BF77)</f>
        <v>0</v>
      </c>
      <c r="BF76" s="230" t="n">
        <f aca="false">IF('Indicator Date hidden'!BG77="x","x",BF$2-'Indicator Date hidden'!BG77)</f>
        <v>1</v>
      </c>
      <c r="BG76" s="230" t="n">
        <f aca="false">IF('Indicator Date hidden'!BH77="x","x",BG$2-'Indicator Date hidden'!BH77)</f>
        <v>1</v>
      </c>
      <c r="BH76" s="230" t="n">
        <f aca="false">IF('Indicator Date hidden'!BI77="x","x",BH$2-'Indicator Date hidden'!BI77)</f>
        <v>0</v>
      </c>
      <c r="BI76" s="230" t="n">
        <f aca="false">IF('Indicator Date hidden'!BJ77="x","x",BI$2-'Indicator Date hidden'!BJ77)</f>
        <v>0</v>
      </c>
      <c r="BJ76" s="230" t="n">
        <f aca="false">IF('Indicator Date hidden'!BK77="x","x",BJ$2-'Indicator Date hidden'!BK77)</f>
        <v>0</v>
      </c>
      <c r="BK76" s="230" t="n">
        <f aca="false">IF('Indicator Date hidden'!BL77="x","x",BK$2-'Indicator Date hidden'!BL77)</f>
        <v>0</v>
      </c>
      <c r="BL76" s="230" t="n">
        <f aca="false">IF('Indicator Date hidden'!BM77="x","x",BL$2-'Indicator Date hidden'!BM77)</f>
        <v>6</v>
      </c>
      <c r="BM76" s="230" t="n">
        <f aca="false">IF('Indicator Date hidden'!BN77="x","x",BM$2-'Indicator Date hidden'!BN77)</f>
        <v>0</v>
      </c>
      <c r="BN76" s="230" t="n">
        <f aca="false">IF('Indicator Date hidden'!BO77="x","x",BN$2-'Indicator Date hidden'!BO77)</f>
        <v>0</v>
      </c>
      <c r="BO76" s="230" t="n">
        <f aca="false">IF('Indicator Date hidden'!BP77="x","x",BO$2-'Indicator Date hidden'!BP77)</f>
        <v>0</v>
      </c>
      <c r="BP76" s="230" t="n">
        <f aca="false">IF('Indicator Date hidden'!BQ77="x","x",BP$2-'Indicator Date hidden'!BQ77)</f>
        <v>0</v>
      </c>
      <c r="BQ76" s="230" t="n">
        <f aca="false">IF('Indicator Date hidden'!BR77="x","x",BQ$2-'Indicator Date hidden'!BR77)</f>
        <v>0</v>
      </c>
      <c r="BR76" s="230" t="n">
        <f aca="false">IF('Indicator Date hidden'!BS77="x","x",BR$2-'Indicator Date hidden'!BS77)</f>
        <v>2</v>
      </c>
      <c r="BS76" s="230" t="n">
        <f aca="false">IF('Indicator Date hidden'!BT77="x","x",BS$2-'Indicator Date hidden'!BT77)</f>
        <v>0</v>
      </c>
      <c r="BT76" s="230" t="n">
        <f aca="false">IF('Indicator Date hidden'!BU77="x","x",BT$2-'Indicator Date hidden'!BU77)</f>
        <v>0</v>
      </c>
      <c r="BU76" s="230" t="n">
        <f aca="false">IF('Indicator Date hidden'!BV77="x","x",BU$2-'Indicator Date hidden'!BV77)</f>
        <v>0</v>
      </c>
      <c r="BV76" s="230" t="n">
        <f aca="false">IF('Indicator Date hidden'!BW77="x","x",BV$2-'Indicator Date hidden'!BW77)</f>
        <v>0</v>
      </c>
      <c r="BW76" s="230" t="n">
        <f aca="false">IF('Indicator Date hidden'!BX77="x","x",BW$2-'Indicator Date hidden'!BX77)</f>
        <v>0</v>
      </c>
      <c r="BX76" s="0" t="n">
        <f aca="false">SUM(B76:BW76)</f>
        <v>18</v>
      </c>
      <c r="BY76" s="231" t="n">
        <f aca="false">BX76/COUNT(B76:BW76)</f>
        <v>0.276923076923077</v>
      </c>
      <c r="BZ76" s="0" t="n">
        <f aca="false">COUNTIF(B76:BW76,"&gt;0")</f>
        <v>7</v>
      </c>
      <c r="CA76" s="231" t="n">
        <f aca="false">_xlfn.STDEV.P(B76:BW76)</f>
        <v>1.1702424772761</v>
      </c>
      <c r="CB76" s="232" t="n">
        <f aca="false">MEDIAN(B76:BW76)</f>
        <v>0</v>
      </c>
    </row>
    <row r="77" customFormat="false" ht="14.5" hidden="false" customHeight="false" outlineLevel="0" collapsed="false">
      <c r="A77" s="0" t="str">
        <f aca="false">'Indicator Data'!B80</f>
        <v>ISL</v>
      </c>
      <c r="B77" s="230" t="n">
        <f aca="false">IF('Indicator Date hidden'!C78="x","x",B$2-'Indicator Date hidden'!C78)</f>
        <v>0</v>
      </c>
      <c r="C77" s="230" t="n">
        <f aca="false">IF('Indicator Date hidden'!D78="x","x",C$2-'Indicator Date hidden'!D78)</f>
        <v>0</v>
      </c>
      <c r="D77" s="230" t="n">
        <f aca="false">IF('Indicator Date hidden'!E78="x","x",D$2-'Indicator Date hidden'!E78)</f>
        <v>0</v>
      </c>
      <c r="E77" s="230" t="n">
        <f aca="false">IF('Indicator Date hidden'!F78="x","x",E$2-'Indicator Date hidden'!F78)</f>
        <v>0</v>
      </c>
      <c r="F77" s="230" t="n">
        <f aca="false">IF('Indicator Date hidden'!G78="x","x",F$2-'Indicator Date hidden'!G78)</f>
        <v>0</v>
      </c>
      <c r="G77" s="230" t="n">
        <f aca="false">IF('Indicator Date hidden'!H78="x","x",G$2-'Indicator Date hidden'!H78)</f>
        <v>0</v>
      </c>
      <c r="H77" s="230" t="n">
        <f aca="false">IF('Indicator Date hidden'!I78="x","x",H$2-'Indicator Date hidden'!I78)</f>
        <v>0</v>
      </c>
      <c r="I77" s="230" t="n">
        <f aca="false">IF('Indicator Date hidden'!J78="x","x",I$2-'Indicator Date hidden'!J78)</f>
        <v>0</v>
      </c>
      <c r="J77" s="230" t="n">
        <f aca="false">IF('Indicator Date hidden'!K78="x","x",J$2-'Indicator Date hidden'!K78)</f>
        <v>0</v>
      </c>
      <c r="K77" s="230" t="n">
        <f aca="false">IF('Indicator Date hidden'!L78="x","x",K$2-'Indicator Date hidden'!L78)</f>
        <v>0</v>
      </c>
      <c r="L77" s="230" t="n">
        <f aca="false">IF('Indicator Date hidden'!M78="x","x",L$2-'Indicator Date hidden'!M78)</f>
        <v>0</v>
      </c>
      <c r="M77" s="230" t="n">
        <f aca="false">IF('Indicator Date hidden'!N78="x","x",M$2-'Indicator Date hidden'!N78)</f>
        <v>0</v>
      </c>
      <c r="N77" s="230" t="n">
        <f aca="false">IF('Indicator Date hidden'!O78="x","x",N$2-'Indicator Date hidden'!O78)</f>
        <v>0</v>
      </c>
      <c r="O77" s="230" t="n">
        <f aca="false">IF('Indicator Date hidden'!P78="x","x",O$2-'Indicator Date hidden'!P78)</f>
        <v>0</v>
      </c>
      <c r="P77" s="230" t="n">
        <f aca="false">IF('Indicator Date hidden'!Q78="x","x",P$2-'Indicator Date hidden'!Q78)</f>
        <v>0</v>
      </c>
      <c r="Q77" s="230" t="n">
        <f aca="false">IF('Indicator Date hidden'!R78="x","x",Q$2-'Indicator Date hidden'!R78)</f>
        <v>0</v>
      </c>
      <c r="R77" s="230" t="n">
        <f aca="false">IF('Indicator Date hidden'!S78="x","x",R$2-'Indicator Date hidden'!S78)</f>
        <v>0</v>
      </c>
      <c r="S77" s="230" t="n">
        <f aca="false">IF('Indicator Date hidden'!T78="x","x",S$2-'Indicator Date hidden'!T78)</f>
        <v>0</v>
      </c>
      <c r="T77" s="230" t="n">
        <f aca="false">IF('Indicator Date hidden'!U78="x","x",T$2-'Indicator Date hidden'!U78)</f>
        <v>0</v>
      </c>
      <c r="U77" s="230" t="n">
        <f aca="false">IF('Indicator Date hidden'!V78="x","x",U$2-'Indicator Date hidden'!V78)</f>
        <v>0</v>
      </c>
      <c r="V77" s="230" t="n">
        <f aca="false">IF('Indicator Date hidden'!W78="x","x",V$2-'Indicator Date hidden'!W78)</f>
        <v>0</v>
      </c>
      <c r="W77" s="230" t="n">
        <f aca="false">IF('Indicator Date hidden'!X78="x","x",W$2-'Indicator Date hidden'!X78)</f>
        <v>0</v>
      </c>
      <c r="X77" s="230" t="n">
        <f aca="false">IF('Indicator Date hidden'!Y78="x","x",X$2-'Indicator Date hidden'!Y78)</f>
        <v>0</v>
      </c>
      <c r="Y77" s="230" t="n">
        <f aca="false">IF('Indicator Date hidden'!Z78="x","x",Y$2-'Indicator Date hidden'!Z78)</f>
        <v>0</v>
      </c>
      <c r="Z77" s="230" t="str">
        <f aca="false">IF('Indicator Date hidden'!AA78="x","x",Z$2-'Indicator Date hidden'!AA78)</f>
        <v>x</v>
      </c>
      <c r="AA77" s="230" t="n">
        <f aca="false">IF('Indicator Date hidden'!AB78="x","x",AA$2-'Indicator Date hidden'!AB78)</f>
        <v>0</v>
      </c>
      <c r="AB77" s="230" t="str">
        <f aca="false">IF('Indicator Date hidden'!AC78="x","x",AB$2-'Indicator Date hidden'!AC78)</f>
        <v>x</v>
      </c>
      <c r="AC77" s="230" t="n">
        <f aca="false">IF('Indicator Date hidden'!AD78="x","x",AC$2-'Indicator Date hidden'!AD78)</f>
        <v>0</v>
      </c>
      <c r="AD77" s="230" t="n">
        <f aca="false">IF('Indicator Date hidden'!AE78="x","x",AD$2-'Indicator Date hidden'!AE78)</f>
        <v>1</v>
      </c>
      <c r="AE77" s="230" t="str">
        <f aca="false">IF('Indicator Date hidden'!AF78="x","x",AE$2-'Indicator Date hidden'!AF78)</f>
        <v>x</v>
      </c>
      <c r="AF77" s="230" t="n">
        <f aca="false">IF('Indicator Date hidden'!AG78="x","x",AF$2-'Indicator Date hidden'!AG78)</f>
        <v>0</v>
      </c>
      <c r="AG77" s="230" t="n">
        <f aca="false">IF('Indicator Date hidden'!AH78="x","x",AG$2-'Indicator Date hidden'!AH78)</f>
        <v>0</v>
      </c>
      <c r="AH77" s="230" t="n">
        <f aca="false">IF('Indicator Date hidden'!AI78="x","x",AH$2-'Indicator Date hidden'!AI78)</f>
        <v>0</v>
      </c>
      <c r="AI77" s="230" t="n">
        <f aca="false">IF('Indicator Date hidden'!AJ78="x","x",AI$2-'Indicator Date hidden'!AJ78)</f>
        <v>0</v>
      </c>
      <c r="AJ77" s="230" t="n">
        <f aca="false">IF('Indicator Date hidden'!AK78="x","x",AJ$2-'Indicator Date hidden'!AK78)</f>
        <v>0</v>
      </c>
      <c r="AK77" s="230" t="str">
        <f aca="false">IF('Indicator Date hidden'!AL78="x","x",AK$2-'Indicator Date hidden'!AL78)</f>
        <v>x</v>
      </c>
      <c r="AL77" s="230" t="n">
        <f aca="false">IF('Indicator Date hidden'!AM78="x","x",AL$2-'Indicator Date hidden'!AM78)</f>
        <v>0</v>
      </c>
      <c r="AM77" s="230" t="str">
        <f aca="false">IF('Indicator Date hidden'!AN78="x","x",AM$2-'Indicator Date hidden'!AN78)</f>
        <v>x</v>
      </c>
      <c r="AN77" s="230" t="str">
        <f aca="false">IF('Indicator Date hidden'!AO78="x","x",AN$2-'Indicator Date hidden'!AO78)</f>
        <v>x</v>
      </c>
      <c r="AO77" s="230" t="str">
        <f aca="false">IF('Indicator Date hidden'!AP78="x","x",AO$2-'Indicator Date hidden'!AP78)</f>
        <v>x</v>
      </c>
      <c r="AP77" s="230" t="n">
        <f aca="false">IF('Indicator Date hidden'!AQ78="x","x",AP$2-'Indicator Date hidden'!AQ78)</f>
        <v>0</v>
      </c>
      <c r="AQ77" s="230" t="n">
        <f aca="false">IF('Indicator Date hidden'!AR78="x","x",AQ$2-'Indicator Date hidden'!AR78)</f>
        <v>0</v>
      </c>
      <c r="AR77" s="230" t="str">
        <f aca="false">IF('Indicator Date hidden'!AS78="x","x",AR$2-'Indicator Date hidden'!AS78)</f>
        <v>x</v>
      </c>
      <c r="AS77" s="230" t="n">
        <f aca="false">IF('Indicator Date hidden'!AT78="x","x",AS$2-'Indicator Date hidden'!AT78)</f>
        <v>0</v>
      </c>
      <c r="AT77" s="230" t="n">
        <f aca="false">IF('Indicator Date hidden'!AU78="x","x",AT$2-'Indicator Date hidden'!AU78)</f>
        <v>0</v>
      </c>
      <c r="AU77" s="230" t="n">
        <f aca="false">IF('Indicator Date hidden'!AV78="x","x",AU$2-'Indicator Date hidden'!AV78)</f>
        <v>0</v>
      </c>
      <c r="AV77" s="230" t="str">
        <f aca="false">IF('Indicator Date hidden'!AW78="x","x",AV$2-'Indicator Date hidden'!AW78)</f>
        <v>x</v>
      </c>
      <c r="AW77" s="230" t="n">
        <f aca="false">IF('Indicator Date hidden'!AX78="x","x",AW$2-'Indicator Date hidden'!AX78)</f>
        <v>0</v>
      </c>
      <c r="AX77" s="230" t="n">
        <f aca="false">IF('Indicator Date hidden'!AY78="x","x",AX$2-'Indicator Date hidden'!AY78)</f>
        <v>0</v>
      </c>
      <c r="AY77" s="230" t="n">
        <f aca="false">IF('Indicator Date hidden'!AZ78="x","x",AY$2-'Indicator Date hidden'!AZ78)</f>
        <v>3</v>
      </c>
      <c r="AZ77" s="230" t="n">
        <f aca="false">IF('Indicator Date hidden'!BA78="x","x",AZ$2-'Indicator Date hidden'!BA78)</f>
        <v>0</v>
      </c>
      <c r="BA77" s="230" t="n">
        <f aca="false">IF('Indicator Date hidden'!BB78="x","x",BA$2-'Indicator Date hidden'!BB78)</f>
        <v>0</v>
      </c>
      <c r="BB77" s="230" t="n">
        <f aca="false">IF('Indicator Date hidden'!BC78="x","x",BB$2-'Indicator Date hidden'!BC78)</f>
        <v>0</v>
      </c>
      <c r="BC77" s="230" t="n">
        <f aca="false">IF('Indicator Date hidden'!BD78="x","x",BC$2-'Indicator Date hidden'!BD78)</f>
        <v>0</v>
      </c>
      <c r="BD77" s="230" t="n">
        <f aca="false">IF('Indicator Date hidden'!BE78="x","x",BD$2-'Indicator Date hidden'!BE78)</f>
        <v>-1</v>
      </c>
      <c r="BE77" s="230" t="n">
        <f aca="false">IF('Indicator Date hidden'!BF78="x","x",BE$2-'Indicator Date hidden'!BF78)</f>
        <v>0</v>
      </c>
      <c r="BF77" s="230" t="n">
        <f aca="false">IF('Indicator Date hidden'!BG78="x","x",BF$2-'Indicator Date hidden'!BG78)</f>
        <v>1</v>
      </c>
      <c r="BG77" s="230" t="n">
        <f aca="false">IF('Indicator Date hidden'!BH78="x","x",BG$2-'Indicator Date hidden'!BH78)</f>
        <v>1</v>
      </c>
      <c r="BH77" s="230" t="str">
        <f aca="false">IF('Indicator Date hidden'!BI78="x","x",BH$2-'Indicator Date hidden'!BI78)</f>
        <v>x</v>
      </c>
      <c r="BI77" s="230" t="n">
        <f aca="false">IF('Indicator Date hidden'!BJ78="x","x",BI$2-'Indicator Date hidden'!BJ78)</f>
        <v>0</v>
      </c>
      <c r="BJ77" s="230" t="n">
        <f aca="false">IF('Indicator Date hidden'!BK78="x","x",BJ$2-'Indicator Date hidden'!BK78)</f>
        <v>0</v>
      </c>
      <c r="BK77" s="230" t="n">
        <f aca="false">IF('Indicator Date hidden'!BL78="x","x",BK$2-'Indicator Date hidden'!BL78)</f>
        <v>0</v>
      </c>
      <c r="BL77" s="230" t="str">
        <f aca="false">IF('Indicator Date hidden'!BM78="x","x",BL$2-'Indicator Date hidden'!BM78)</f>
        <v>x</v>
      </c>
      <c r="BM77" s="230" t="n">
        <f aca="false">IF('Indicator Date hidden'!BN78="x","x",BM$2-'Indicator Date hidden'!BN78)</f>
        <v>0</v>
      </c>
      <c r="BN77" s="230" t="n">
        <f aca="false">IF('Indicator Date hidden'!BO78="x","x",BN$2-'Indicator Date hidden'!BO78)</f>
        <v>0</v>
      </c>
      <c r="BO77" s="230" t="n">
        <f aca="false">IF('Indicator Date hidden'!BP78="x","x",BO$2-'Indicator Date hidden'!BP78)</f>
        <v>0</v>
      </c>
      <c r="BP77" s="230" t="n">
        <f aca="false">IF('Indicator Date hidden'!BQ78="x","x",BP$2-'Indicator Date hidden'!BQ78)</f>
        <v>0</v>
      </c>
      <c r="BQ77" s="230" t="n">
        <f aca="false">IF('Indicator Date hidden'!BR78="x","x",BQ$2-'Indicator Date hidden'!BR78)</f>
        <v>0</v>
      </c>
      <c r="BR77" s="230" t="n">
        <f aca="false">IF('Indicator Date hidden'!BS78="x","x",BR$2-'Indicator Date hidden'!BS78)</f>
        <v>1</v>
      </c>
      <c r="BS77" s="230" t="n">
        <f aca="false">IF('Indicator Date hidden'!BT78="x","x",BS$2-'Indicator Date hidden'!BT78)</f>
        <v>0</v>
      </c>
      <c r="BT77" s="230" t="n">
        <f aca="false">IF('Indicator Date hidden'!BU78="x","x",BT$2-'Indicator Date hidden'!BU78)</f>
        <v>0</v>
      </c>
      <c r="BU77" s="230" t="n">
        <f aca="false">IF('Indicator Date hidden'!BV78="x","x",BU$2-'Indicator Date hidden'!BV78)</f>
        <v>0</v>
      </c>
      <c r="BV77" s="230" t="n">
        <f aca="false">IF('Indicator Date hidden'!BW78="x","x",BV$2-'Indicator Date hidden'!BW78)</f>
        <v>0</v>
      </c>
      <c r="BW77" s="230" t="n">
        <f aca="false">IF('Indicator Date hidden'!BX78="x","x",BW$2-'Indicator Date hidden'!BX78)</f>
        <v>0</v>
      </c>
      <c r="BX77" s="0" t="n">
        <f aca="false">SUM(B77:BW77)</f>
        <v>6</v>
      </c>
      <c r="BY77" s="231" t="n">
        <f aca="false">BX77/COUNT(B77:BW77)</f>
        <v>0.0952380952380952</v>
      </c>
      <c r="BZ77" s="0" t="n">
        <f aca="false">COUNTIF(B77:BW77,"&gt;0")</f>
        <v>5</v>
      </c>
      <c r="CA77" s="231" t="n">
        <f aca="false">_xlfn.STDEV.P(B77:BW77)</f>
        <v>0.461683795944412</v>
      </c>
      <c r="CB77" s="232" t="n">
        <f aca="false">MEDIAN(B77:BW77)</f>
        <v>0</v>
      </c>
    </row>
    <row r="78" customFormat="false" ht="14.5" hidden="false" customHeight="false" outlineLevel="0" collapsed="false">
      <c r="A78" s="0" t="str">
        <f aca="false">'Indicator Data'!B81</f>
        <v>IND</v>
      </c>
      <c r="B78" s="230" t="n">
        <f aca="false">IF('Indicator Date hidden'!C79="x","x",B$2-'Indicator Date hidden'!C79)</f>
        <v>0</v>
      </c>
      <c r="C78" s="230" t="n">
        <f aca="false">IF('Indicator Date hidden'!D79="x","x",C$2-'Indicator Date hidden'!D79)</f>
        <v>0</v>
      </c>
      <c r="D78" s="230" t="n">
        <f aca="false">IF('Indicator Date hidden'!E79="x","x",D$2-'Indicator Date hidden'!E79)</f>
        <v>0</v>
      </c>
      <c r="E78" s="230" t="n">
        <f aca="false">IF('Indicator Date hidden'!F79="x","x",E$2-'Indicator Date hidden'!F79)</f>
        <v>0</v>
      </c>
      <c r="F78" s="230" t="n">
        <f aca="false">IF('Indicator Date hidden'!G79="x","x",F$2-'Indicator Date hidden'!G79)</f>
        <v>0</v>
      </c>
      <c r="G78" s="230" t="n">
        <f aca="false">IF('Indicator Date hidden'!H79="x","x",G$2-'Indicator Date hidden'!H79)</f>
        <v>0</v>
      </c>
      <c r="H78" s="230" t="n">
        <f aca="false">IF('Indicator Date hidden'!I79="x","x",H$2-'Indicator Date hidden'!I79)</f>
        <v>0</v>
      </c>
      <c r="I78" s="230" t="n">
        <f aca="false">IF('Indicator Date hidden'!J79="x","x",I$2-'Indicator Date hidden'!J79)</f>
        <v>0</v>
      </c>
      <c r="J78" s="230" t="n">
        <f aca="false">IF('Indicator Date hidden'!K79="x","x",J$2-'Indicator Date hidden'!K79)</f>
        <v>0</v>
      </c>
      <c r="K78" s="230" t="n">
        <f aca="false">IF('Indicator Date hidden'!L79="x","x",K$2-'Indicator Date hidden'!L79)</f>
        <v>0</v>
      </c>
      <c r="L78" s="230" t="n">
        <f aca="false">IF('Indicator Date hidden'!M79="x","x",L$2-'Indicator Date hidden'!M79)</f>
        <v>0</v>
      </c>
      <c r="M78" s="230" t="n">
        <f aca="false">IF('Indicator Date hidden'!N79="x","x",M$2-'Indicator Date hidden'!N79)</f>
        <v>0</v>
      </c>
      <c r="N78" s="230" t="n">
        <f aca="false">IF('Indicator Date hidden'!O79="x","x",N$2-'Indicator Date hidden'!O79)</f>
        <v>0</v>
      </c>
      <c r="O78" s="230" t="n">
        <f aca="false">IF('Indicator Date hidden'!P79="x","x",O$2-'Indicator Date hidden'!P79)</f>
        <v>0</v>
      </c>
      <c r="P78" s="230" t="n">
        <f aca="false">IF('Indicator Date hidden'!Q79="x","x",P$2-'Indicator Date hidden'!Q79)</f>
        <v>0</v>
      </c>
      <c r="Q78" s="230" t="n">
        <f aca="false">IF('Indicator Date hidden'!R79="x","x",Q$2-'Indicator Date hidden'!R79)</f>
        <v>0</v>
      </c>
      <c r="R78" s="230" t="n">
        <f aca="false">IF('Indicator Date hidden'!S79="x","x",R$2-'Indicator Date hidden'!S79)</f>
        <v>0</v>
      </c>
      <c r="S78" s="230" t="n">
        <f aca="false">IF('Indicator Date hidden'!T79="x","x",S$2-'Indicator Date hidden'!T79)</f>
        <v>0</v>
      </c>
      <c r="T78" s="230" t="n">
        <f aca="false">IF('Indicator Date hidden'!U79="x","x",T$2-'Indicator Date hidden'!U79)</f>
        <v>0</v>
      </c>
      <c r="U78" s="230" t="n">
        <f aca="false">IF('Indicator Date hidden'!V79="x","x",U$2-'Indicator Date hidden'!V79)</f>
        <v>0</v>
      </c>
      <c r="V78" s="230" t="n">
        <f aca="false">IF('Indicator Date hidden'!W79="x","x",V$2-'Indicator Date hidden'!W79)</f>
        <v>0</v>
      </c>
      <c r="W78" s="230" t="n">
        <f aca="false">IF('Indicator Date hidden'!X79="x","x",W$2-'Indicator Date hidden'!X79)</f>
        <v>0</v>
      </c>
      <c r="X78" s="230" t="n">
        <f aca="false">IF('Indicator Date hidden'!Y79="x","x",X$2-'Indicator Date hidden'!Y79)</f>
        <v>0</v>
      </c>
      <c r="Y78" s="230" t="n">
        <f aca="false">IF('Indicator Date hidden'!Z79="x","x",Y$2-'Indicator Date hidden'!Z79)</f>
        <v>0</v>
      </c>
      <c r="Z78" s="230" t="n">
        <f aca="false">IF('Indicator Date hidden'!AA79="x","x",Z$2-'Indicator Date hidden'!AA79)</f>
        <v>3</v>
      </c>
      <c r="AA78" s="230" t="n">
        <f aca="false">IF('Indicator Date hidden'!AB79="x","x",AA$2-'Indicator Date hidden'!AB79)</f>
        <v>0</v>
      </c>
      <c r="AB78" s="230" t="n">
        <f aca="false">IF('Indicator Date hidden'!AC79="x","x",AB$2-'Indicator Date hidden'!AC79)</f>
        <v>0</v>
      </c>
      <c r="AC78" s="230" t="n">
        <f aca="false">IF('Indicator Date hidden'!AD79="x","x",AC$2-'Indicator Date hidden'!AD79)</f>
        <v>2</v>
      </c>
      <c r="AD78" s="230" t="n">
        <f aca="false">IF('Indicator Date hidden'!AE79="x","x",AD$2-'Indicator Date hidden'!AE79)</f>
        <v>0</v>
      </c>
      <c r="AE78" s="230" t="n">
        <f aca="false">IF('Indicator Date hidden'!AF79="x","x",AE$2-'Indicator Date hidden'!AF79)</f>
        <v>0</v>
      </c>
      <c r="AF78" s="230" t="n">
        <f aca="false">IF('Indicator Date hidden'!AG79="x","x",AF$2-'Indicator Date hidden'!AG79)</f>
        <v>0</v>
      </c>
      <c r="AG78" s="230" t="n">
        <f aca="false">IF('Indicator Date hidden'!AH79="x","x",AG$2-'Indicator Date hidden'!AH79)</f>
        <v>0</v>
      </c>
      <c r="AH78" s="230" t="n">
        <f aca="false">IF('Indicator Date hidden'!AI79="x","x",AH$2-'Indicator Date hidden'!AI79)</f>
        <v>0</v>
      </c>
      <c r="AI78" s="230" t="n">
        <f aca="false">IF('Indicator Date hidden'!AJ79="x","x",AI$2-'Indicator Date hidden'!AJ79)</f>
        <v>0</v>
      </c>
      <c r="AJ78" s="230" t="n">
        <f aca="false">IF('Indicator Date hidden'!AK79="x","x",AJ$2-'Indicator Date hidden'!AK79)</f>
        <v>0</v>
      </c>
      <c r="AK78" s="230" t="n">
        <f aca="false">IF('Indicator Date hidden'!AL79="x","x",AK$2-'Indicator Date hidden'!AL79)</f>
        <v>3</v>
      </c>
      <c r="AL78" s="230" t="n">
        <f aca="false">IF('Indicator Date hidden'!AM79="x","x",AL$2-'Indicator Date hidden'!AM79)</f>
        <v>0</v>
      </c>
      <c r="AM78" s="230" t="n">
        <f aca="false">IF('Indicator Date hidden'!AN79="x","x",AM$2-'Indicator Date hidden'!AN79)</f>
        <v>0</v>
      </c>
      <c r="AN78" s="230" t="n">
        <f aca="false">IF('Indicator Date hidden'!AO79="x","x",AN$2-'Indicator Date hidden'!AO79)</f>
        <v>0</v>
      </c>
      <c r="AO78" s="230" t="n">
        <f aca="false">IF('Indicator Date hidden'!AP79="x","x",AO$2-'Indicator Date hidden'!AP79)</f>
        <v>0</v>
      </c>
      <c r="AP78" s="230" t="n">
        <f aca="false">IF('Indicator Date hidden'!AQ79="x","x",AP$2-'Indicator Date hidden'!AQ79)</f>
        <v>0</v>
      </c>
      <c r="AQ78" s="230" t="n">
        <f aca="false">IF('Indicator Date hidden'!AR79="x","x",AQ$2-'Indicator Date hidden'!AR79)</f>
        <v>0</v>
      </c>
      <c r="AR78" s="230" t="n">
        <f aca="false">IF('Indicator Date hidden'!AS79="x","x",AR$2-'Indicator Date hidden'!AS79)</f>
        <v>3</v>
      </c>
      <c r="AS78" s="230" t="n">
        <f aca="false">IF('Indicator Date hidden'!AT79="x","x",AS$2-'Indicator Date hidden'!AT79)</f>
        <v>0</v>
      </c>
      <c r="AT78" s="230" t="str">
        <f aca="false">IF('Indicator Date hidden'!AU79="x","x",AT$2-'Indicator Date hidden'!AU79)</f>
        <v>x</v>
      </c>
      <c r="AU78" s="230" t="str">
        <f aca="false">IF('Indicator Date hidden'!AV79="x","x",AU$2-'Indicator Date hidden'!AV79)</f>
        <v>x</v>
      </c>
      <c r="AV78" s="230" t="n">
        <f aca="false">IF('Indicator Date hidden'!AW79="x","x",AV$2-'Indicator Date hidden'!AW79)</f>
        <v>0</v>
      </c>
      <c r="AW78" s="230" t="n">
        <f aca="false">IF('Indicator Date hidden'!AX79="x","x",AW$2-'Indicator Date hidden'!AX79)</f>
        <v>0</v>
      </c>
      <c r="AX78" s="230" t="n">
        <f aca="false">IF('Indicator Date hidden'!AY79="x","x",AX$2-'Indicator Date hidden'!AY79)</f>
        <v>0</v>
      </c>
      <c r="AY78" s="230" t="n">
        <f aca="false">IF('Indicator Date hidden'!AZ79="x","x",AY$2-'Indicator Date hidden'!AZ79)</f>
        <v>9</v>
      </c>
      <c r="AZ78" s="230" t="n">
        <f aca="false">IF('Indicator Date hidden'!BA79="x","x",AZ$2-'Indicator Date hidden'!BA79)</f>
        <v>0</v>
      </c>
      <c r="BA78" s="230" t="n">
        <f aca="false">IF('Indicator Date hidden'!BB79="x","x",BA$2-'Indicator Date hidden'!BB79)</f>
        <v>0</v>
      </c>
      <c r="BB78" s="230" t="n">
        <f aca="false">IF('Indicator Date hidden'!BC79="x","x",BB$2-'Indicator Date hidden'!BC79)</f>
        <v>0</v>
      </c>
      <c r="BC78" s="230" t="n">
        <f aca="false">IF('Indicator Date hidden'!BD79="x","x",BC$2-'Indicator Date hidden'!BD79)</f>
        <v>0</v>
      </c>
      <c r="BD78" s="230" t="n">
        <f aca="false">IF('Indicator Date hidden'!BE79="x","x",BD$2-'Indicator Date hidden'!BE79)</f>
        <v>0</v>
      </c>
      <c r="BE78" s="230" t="n">
        <f aca="false">IF('Indicator Date hidden'!BF79="x","x",BE$2-'Indicator Date hidden'!BF79)</f>
        <v>0</v>
      </c>
      <c r="BF78" s="230" t="n">
        <f aca="false">IF('Indicator Date hidden'!BG79="x","x",BF$2-'Indicator Date hidden'!BG79)</f>
        <v>1</v>
      </c>
      <c r="BG78" s="230" t="n">
        <f aca="false">IF('Indicator Date hidden'!BH79="x","x",BG$2-'Indicator Date hidden'!BH79)</f>
        <v>1</v>
      </c>
      <c r="BH78" s="230" t="n">
        <f aca="false">IF('Indicator Date hidden'!BI79="x","x",BH$2-'Indicator Date hidden'!BI79)</f>
        <v>0</v>
      </c>
      <c r="BI78" s="230" t="n">
        <f aca="false">IF('Indicator Date hidden'!BJ79="x","x",BI$2-'Indicator Date hidden'!BJ79)</f>
        <v>0</v>
      </c>
      <c r="BJ78" s="230" t="n">
        <f aca="false">IF('Indicator Date hidden'!BK79="x","x",BJ$2-'Indicator Date hidden'!BK79)</f>
        <v>0</v>
      </c>
      <c r="BK78" s="230" t="n">
        <f aca="false">IF('Indicator Date hidden'!BL79="x","x",BK$2-'Indicator Date hidden'!BL79)</f>
        <v>0</v>
      </c>
      <c r="BL78" s="230" t="n">
        <f aca="false">IF('Indicator Date hidden'!BM79="x","x",BL$2-'Indicator Date hidden'!BM79)</f>
        <v>2</v>
      </c>
      <c r="BM78" s="230" t="n">
        <f aca="false">IF('Indicator Date hidden'!BN79="x","x",BM$2-'Indicator Date hidden'!BN79)</f>
        <v>0</v>
      </c>
      <c r="BN78" s="230" t="n">
        <f aca="false">IF('Indicator Date hidden'!BO79="x","x",BN$2-'Indicator Date hidden'!BO79)</f>
        <v>0</v>
      </c>
      <c r="BO78" s="230" t="n">
        <f aca="false">IF('Indicator Date hidden'!BP79="x","x",BO$2-'Indicator Date hidden'!BP79)</f>
        <v>0</v>
      </c>
      <c r="BP78" s="230" t="n">
        <f aca="false">IF('Indicator Date hidden'!BQ79="x","x",BP$2-'Indicator Date hidden'!BQ79)</f>
        <v>0</v>
      </c>
      <c r="BQ78" s="230" t="n">
        <f aca="false">IF('Indicator Date hidden'!BR79="x","x",BQ$2-'Indicator Date hidden'!BR79)</f>
        <v>0</v>
      </c>
      <c r="BR78" s="230" t="n">
        <f aca="false">IF('Indicator Date hidden'!BS79="x","x",BR$2-'Indicator Date hidden'!BS79)</f>
        <v>1</v>
      </c>
      <c r="BS78" s="230" t="n">
        <f aca="false">IF('Indicator Date hidden'!BT79="x","x",BS$2-'Indicator Date hidden'!BT79)</f>
        <v>0</v>
      </c>
      <c r="BT78" s="230" t="n">
        <f aca="false">IF('Indicator Date hidden'!BU79="x","x",BT$2-'Indicator Date hidden'!BU79)</f>
        <v>0</v>
      </c>
      <c r="BU78" s="230" t="n">
        <f aca="false">IF('Indicator Date hidden'!BV79="x","x",BU$2-'Indicator Date hidden'!BV79)</f>
        <v>0</v>
      </c>
      <c r="BV78" s="230" t="n">
        <f aca="false">IF('Indicator Date hidden'!BW79="x","x",BV$2-'Indicator Date hidden'!BW79)</f>
        <v>0</v>
      </c>
      <c r="BW78" s="230" t="n">
        <f aca="false">IF('Indicator Date hidden'!BX79="x","x",BW$2-'Indicator Date hidden'!BX79)</f>
        <v>0</v>
      </c>
      <c r="BX78" s="0" t="n">
        <f aca="false">SUM(B78:BW78)</f>
        <v>25</v>
      </c>
      <c r="BY78" s="231" t="n">
        <f aca="false">BX78/COUNT(B78:BW78)</f>
        <v>0.347222222222222</v>
      </c>
      <c r="BZ78" s="0" t="n">
        <f aca="false">COUNTIF(B78:BW78,"&gt;0")</f>
        <v>9</v>
      </c>
      <c r="CA78" s="231" t="n">
        <f aca="false">_xlfn.STDEV.P(B78:BW78)</f>
        <v>1.23782652507241</v>
      </c>
      <c r="CB78" s="232" t="n">
        <f aca="false">MEDIAN(B78:BW78)</f>
        <v>0</v>
      </c>
    </row>
    <row r="79" customFormat="false" ht="14.5" hidden="false" customHeight="false" outlineLevel="0" collapsed="false">
      <c r="A79" s="0" t="str">
        <f aca="false">'Indicator Data'!B82</f>
        <v>IDN</v>
      </c>
      <c r="B79" s="230" t="n">
        <f aca="false">IF('Indicator Date hidden'!C80="x","x",B$2-'Indicator Date hidden'!C80)</f>
        <v>0</v>
      </c>
      <c r="C79" s="230" t="n">
        <f aca="false">IF('Indicator Date hidden'!D80="x","x",C$2-'Indicator Date hidden'!D80)</f>
        <v>0</v>
      </c>
      <c r="D79" s="230" t="n">
        <f aca="false">IF('Indicator Date hidden'!E80="x","x",D$2-'Indicator Date hidden'!E80)</f>
        <v>0</v>
      </c>
      <c r="E79" s="230" t="n">
        <f aca="false">IF('Indicator Date hidden'!F80="x","x",E$2-'Indicator Date hidden'!F80)</f>
        <v>0</v>
      </c>
      <c r="F79" s="230" t="n">
        <f aca="false">IF('Indicator Date hidden'!G80="x","x",F$2-'Indicator Date hidden'!G80)</f>
        <v>0</v>
      </c>
      <c r="G79" s="230" t="n">
        <f aca="false">IF('Indicator Date hidden'!H80="x","x",G$2-'Indicator Date hidden'!H80)</f>
        <v>0</v>
      </c>
      <c r="H79" s="230" t="n">
        <f aca="false">IF('Indicator Date hidden'!I80="x","x",H$2-'Indicator Date hidden'!I80)</f>
        <v>0</v>
      </c>
      <c r="I79" s="230" t="n">
        <f aca="false">IF('Indicator Date hidden'!J80="x","x",I$2-'Indicator Date hidden'!J80)</f>
        <v>0</v>
      </c>
      <c r="J79" s="230" t="n">
        <f aca="false">IF('Indicator Date hidden'!K80="x","x",J$2-'Indicator Date hidden'!K80)</f>
        <v>0</v>
      </c>
      <c r="K79" s="230" t="n">
        <f aca="false">IF('Indicator Date hidden'!L80="x","x",K$2-'Indicator Date hidden'!L80)</f>
        <v>0</v>
      </c>
      <c r="L79" s="230" t="n">
        <f aca="false">IF('Indicator Date hidden'!M80="x","x",L$2-'Indicator Date hidden'!M80)</f>
        <v>0</v>
      </c>
      <c r="M79" s="230" t="n">
        <f aca="false">IF('Indicator Date hidden'!N80="x","x",M$2-'Indicator Date hidden'!N80)</f>
        <v>0</v>
      </c>
      <c r="N79" s="230" t="n">
        <f aca="false">IF('Indicator Date hidden'!O80="x","x",N$2-'Indicator Date hidden'!O80)</f>
        <v>0</v>
      </c>
      <c r="O79" s="230" t="n">
        <f aca="false">IF('Indicator Date hidden'!P80="x","x",O$2-'Indicator Date hidden'!P80)</f>
        <v>0</v>
      </c>
      <c r="P79" s="230" t="n">
        <f aca="false">IF('Indicator Date hidden'!Q80="x","x",P$2-'Indicator Date hidden'!Q80)</f>
        <v>0</v>
      </c>
      <c r="Q79" s="230" t="n">
        <f aca="false">IF('Indicator Date hidden'!R80="x","x",Q$2-'Indicator Date hidden'!R80)</f>
        <v>0</v>
      </c>
      <c r="R79" s="230" t="n">
        <f aca="false">IF('Indicator Date hidden'!S80="x","x",R$2-'Indicator Date hidden'!S80)</f>
        <v>0</v>
      </c>
      <c r="S79" s="230" t="n">
        <f aca="false">IF('Indicator Date hidden'!T80="x","x",S$2-'Indicator Date hidden'!T80)</f>
        <v>0</v>
      </c>
      <c r="T79" s="230" t="n">
        <f aca="false">IF('Indicator Date hidden'!U80="x","x",T$2-'Indicator Date hidden'!U80)</f>
        <v>0</v>
      </c>
      <c r="U79" s="230" t="n">
        <f aca="false">IF('Indicator Date hidden'!V80="x","x",U$2-'Indicator Date hidden'!V80)</f>
        <v>0</v>
      </c>
      <c r="V79" s="230" t="n">
        <f aca="false">IF('Indicator Date hidden'!W80="x","x",V$2-'Indicator Date hidden'!W80)</f>
        <v>0</v>
      </c>
      <c r="W79" s="230" t="n">
        <f aca="false">IF('Indicator Date hidden'!X80="x","x",W$2-'Indicator Date hidden'!X80)</f>
        <v>0</v>
      </c>
      <c r="X79" s="230" t="n">
        <f aca="false">IF('Indicator Date hidden'!Y80="x","x",X$2-'Indicator Date hidden'!Y80)</f>
        <v>0</v>
      </c>
      <c r="Y79" s="230" t="n">
        <f aca="false">IF('Indicator Date hidden'!Z80="x","x",Y$2-'Indicator Date hidden'!Z80)</f>
        <v>0</v>
      </c>
      <c r="Z79" s="230" t="n">
        <f aca="false">IF('Indicator Date hidden'!AA80="x","x",Z$2-'Indicator Date hidden'!AA80)</f>
        <v>1</v>
      </c>
      <c r="AA79" s="230" t="n">
        <f aca="false">IF('Indicator Date hidden'!AB80="x","x",AA$2-'Indicator Date hidden'!AB80)</f>
        <v>0</v>
      </c>
      <c r="AB79" s="230" t="n">
        <f aca="false">IF('Indicator Date hidden'!AC80="x","x",AB$2-'Indicator Date hidden'!AC80)</f>
        <v>0</v>
      </c>
      <c r="AC79" s="230" t="n">
        <f aca="false">IF('Indicator Date hidden'!AD80="x","x",AC$2-'Indicator Date hidden'!AD80)</f>
        <v>1</v>
      </c>
      <c r="AD79" s="230" t="n">
        <f aca="false">IF('Indicator Date hidden'!AE80="x","x",AD$2-'Indicator Date hidden'!AE80)</f>
        <v>0</v>
      </c>
      <c r="AE79" s="230" t="n">
        <f aca="false">IF('Indicator Date hidden'!AF80="x","x",AE$2-'Indicator Date hidden'!AF80)</f>
        <v>0</v>
      </c>
      <c r="AF79" s="230" t="n">
        <f aca="false">IF('Indicator Date hidden'!AG80="x","x",AF$2-'Indicator Date hidden'!AG80)</f>
        <v>0</v>
      </c>
      <c r="AG79" s="230" t="n">
        <f aca="false">IF('Indicator Date hidden'!AH80="x","x",AG$2-'Indicator Date hidden'!AH80)</f>
        <v>0</v>
      </c>
      <c r="AH79" s="230" t="n">
        <f aca="false">IF('Indicator Date hidden'!AI80="x","x",AH$2-'Indicator Date hidden'!AI80)</f>
        <v>0</v>
      </c>
      <c r="AI79" s="230" t="n">
        <f aca="false">IF('Indicator Date hidden'!AJ80="x","x",AI$2-'Indicator Date hidden'!AJ80)</f>
        <v>0</v>
      </c>
      <c r="AJ79" s="230" t="n">
        <f aca="false">IF('Indicator Date hidden'!AK80="x","x",AJ$2-'Indicator Date hidden'!AK80)</f>
        <v>0</v>
      </c>
      <c r="AK79" s="230" t="n">
        <f aca="false">IF('Indicator Date hidden'!AL80="x","x",AK$2-'Indicator Date hidden'!AL80)</f>
        <v>2</v>
      </c>
      <c r="AL79" s="230" t="n">
        <f aca="false">IF('Indicator Date hidden'!AM80="x","x",AL$2-'Indicator Date hidden'!AM80)</f>
        <v>0</v>
      </c>
      <c r="AM79" s="230" t="n">
        <f aca="false">IF('Indicator Date hidden'!AN80="x","x",AM$2-'Indicator Date hidden'!AN80)</f>
        <v>0</v>
      </c>
      <c r="AN79" s="230" t="n">
        <f aca="false">IF('Indicator Date hidden'!AO80="x","x",AN$2-'Indicator Date hidden'!AO80)</f>
        <v>0</v>
      </c>
      <c r="AO79" s="230" t="n">
        <f aca="false">IF('Indicator Date hidden'!AP80="x","x",AO$2-'Indicator Date hidden'!AP80)</f>
        <v>0</v>
      </c>
      <c r="AP79" s="230" t="n">
        <f aca="false">IF('Indicator Date hidden'!AQ80="x","x",AP$2-'Indicator Date hidden'!AQ80)</f>
        <v>0</v>
      </c>
      <c r="AQ79" s="230" t="n">
        <f aca="false">IF('Indicator Date hidden'!AR80="x","x",AQ$2-'Indicator Date hidden'!AR80)</f>
        <v>0</v>
      </c>
      <c r="AR79" s="230" t="n">
        <f aca="false">IF('Indicator Date hidden'!AS80="x","x",AR$2-'Indicator Date hidden'!AS80)</f>
        <v>2</v>
      </c>
      <c r="AS79" s="230" t="n">
        <f aca="false">IF('Indicator Date hidden'!AT80="x","x",AS$2-'Indicator Date hidden'!AT80)</f>
        <v>0</v>
      </c>
      <c r="AT79" s="230" t="n">
        <f aca="false">IF('Indicator Date hidden'!AU80="x","x",AT$2-'Indicator Date hidden'!AU80)</f>
        <v>0</v>
      </c>
      <c r="AU79" s="230" t="n">
        <f aca="false">IF('Indicator Date hidden'!AV80="x","x",AU$2-'Indicator Date hidden'!AV80)</f>
        <v>0</v>
      </c>
      <c r="AV79" s="230" t="n">
        <f aca="false">IF('Indicator Date hidden'!AW80="x","x",AV$2-'Indicator Date hidden'!AW80)</f>
        <v>0</v>
      </c>
      <c r="AW79" s="230" t="n">
        <f aca="false">IF('Indicator Date hidden'!AX80="x","x",AW$2-'Indicator Date hidden'!AX80)</f>
        <v>0</v>
      </c>
      <c r="AX79" s="230" t="n">
        <f aca="false">IF('Indicator Date hidden'!AY80="x","x",AX$2-'Indicator Date hidden'!AY80)</f>
        <v>0</v>
      </c>
      <c r="AY79" s="230" t="n">
        <f aca="false">IF('Indicator Date hidden'!AZ80="x","x",AY$2-'Indicator Date hidden'!AZ80)</f>
        <v>0</v>
      </c>
      <c r="AZ79" s="230" t="n">
        <f aca="false">IF('Indicator Date hidden'!BA80="x","x",AZ$2-'Indicator Date hidden'!BA80)</f>
        <v>0</v>
      </c>
      <c r="BA79" s="230" t="n">
        <f aca="false">IF('Indicator Date hidden'!BB80="x","x",BA$2-'Indicator Date hidden'!BB80)</f>
        <v>0</v>
      </c>
      <c r="BB79" s="230" t="n">
        <f aca="false">IF('Indicator Date hidden'!BC80="x","x",BB$2-'Indicator Date hidden'!BC80)</f>
        <v>0</v>
      </c>
      <c r="BC79" s="230" t="n">
        <f aca="false">IF('Indicator Date hidden'!BD80="x","x",BC$2-'Indicator Date hidden'!BD80)</f>
        <v>0</v>
      </c>
      <c r="BD79" s="230" t="n">
        <f aca="false">IF('Indicator Date hidden'!BE80="x","x",BD$2-'Indicator Date hidden'!BE80)</f>
        <v>0</v>
      </c>
      <c r="BE79" s="230" t="n">
        <f aca="false">IF('Indicator Date hidden'!BF80="x","x",BE$2-'Indicator Date hidden'!BF80)</f>
        <v>0</v>
      </c>
      <c r="BF79" s="230" t="n">
        <f aca="false">IF('Indicator Date hidden'!BG80="x","x",BF$2-'Indicator Date hidden'!BG80)</f>
        <v>1</v>
      </c>
      <c r="BG79" s="230" t="n">
        <f aca="false">IF('Indicator Date hidden'!BH80="x","x",BG$2-'Indicator Date hidden'!BH80)</f>
        <v>1</v>
      </c>
      <c r="BH79" s="230" t="n">
        <f aca="false">IF('Indicator Date hidden'!BI80="x","x",BH$2-'Indicator Date hidden'!BI80)</f>
        <v>0</v>
      </c>
      <c r="BI79" s="230" t="n">
        <f aca="false">IF('Indicator Date hidden'!BJ80="x","x",BI$2-'Indicator Date hidden'!BJ80)</f>
        <v>0</v>
      </c>
      <c r="BJ79" s="230" t="n">
        <f aca="false">IF('Indicator Date hidden'!BK80="x","x",BJ$2-'Indicator Date hidden'!BK80)</f>
        <v>0</v>
      </c>
      <c r="BK79" s="230" t="n">
        <f aca="false">IF('Indicator Date hidden'!BL80="x","x",BK$2-'Indicator Date hidden'!BL80)</f>
        <v>0</v>
      </c>
      <c r="BL79" s="230" t="n">
        <f aca="false">IF('Indicator Date hidden'!BM80="x","x",BL$2-'Indicator Date hidden'!BM80)</f>
        <v>0</v>
      </c>
      <c r="BM79" s="230" t="n">
        <f aca="false">IF('Indicator Date hidden'!BN80="x","x",BM$2-'Indicator Date hidden'!BN80)</f>
        <v>0</v>
      </c>
      <c r="BN79" s="230" t="n">
        <f aca="false">IF('Indicator Date hidden'!BO80="x","x",BN$2-'Indicator Date hidden'!BO80)</f>
        <v>0</v>
      </c>
      <c r="BO79" s="230" t="n">
        <f aca="false">IF('Indicator Date hidden'!BP80="x","x",BO$2-'Indicator Date hidden'!BP80)</f>
        <v>0</v>
      </c>
      <c r="BP79" s="230" t="n">
        <f aca="false">IF('Indicator Date hidden'!BQ80="x","x",BP$2-'Indicator Date hidden'!BQ80)</f>
        <v>0</v>
      </c>
      <c r="BQ79" s="230" t="n">
        <f aca="false">IF('Indicator Date hidden'!BR80="x","x",BQ$2-'Indicator Date hidden'!BR80)</f>
        <v>0</v>
      </c>
      <c r="BR79" s="230" t="n">
        <f aca="false">IF('Indicator Date hidden'!BS80="x","x",BR$2-'Indicator Date hidden'!BS80)</f>
        <v>1</v>
      </c>
      <c r="BS79" s="230" t="n">
        <f aca="false">IF('Indicator Date hidden'!BT80="x","x",BS$2-'Indicator Date hidden'!BT80)</f>
        <v>0</v>
      </c>
      <c r="BT79" s="230" t="n">
        <f aca="false">IF('Indicator Date hidden'!BU80="x","x",BT$2-'Indicator Date hidden'!BU80)</f>
        <v>0</v>
      </c>
      <c r="BU79" s="230" t="n">
        <f aca="false">IF('Indicator Date hidden'!BV80="x","x",BU$2-'Indicator Date hidden'!BV80)</f>
        <v>0</v>
      </c>
      <c r="BV79" s="230" t="n">
        <f aca="false">IF('Indicator Date hidden'!BW80="x","x",BV$2-'Indicator Date hidden'!BW80)</f>
        <v>0</v>
      </c>
      <c r="BW79" s="230" t="n">
        <f aca="false">IF('Indicator Date hidden'!BX80="x","x",BW$2-'Indicator Date hidden'!BX80)</f>
        <v>0</v>
      </c>
      <c r="BX79" s="0" t="n">
        <f aca="false">SUM(B79:BW79)</f>
        <v>9</v>
      </c>
      <c r="BY79" s="231" t="n">
        <f aca="false">BX79/COUNT(B79:BW79)</f>
        <v>0.121621621621622</v>
      </c>
      <c r="BZ79" s="0" t="n">
        <f aca="false">COUNTIF(B79:BW79,"&gt;0")</f>
        <v>7</v>
      </c>
      <c r="CA79" s="231" t="n">
        <f aca="false">_xlfn.STDEV.P(B79:BW79)</f>
        <v>0.401103299450158</v>
      </c>
      <c r="CB79" s="232" t="n">
        <f aca="false">MEDIAN(B79:BW79)</f>
        <v>0</v>
      </c>
    </row>
    <row r="80" customFormat="false" ht="14.5" hidden="false" customHeight="false" outlineLevel="0" collapsed="false">
      <c r="A80" s="0" t="str">
        <f aca="false">'Indicator Data'!B83</f>
        <v>IRN</v>
      </c>
      <c r="B80" s="230" t="n">
        <f aca="false">IF('Indicator Date hidden'!C81="x","x",B$2-'Indicator Date hidden'!C81)</f>
        <v>0</v>
      </c>
      <c r="C80" s="230" t="n">
        <f aca="false">IF('Indicator Date hidden'!D81="x","x",C$2-'Indicator Date hidden'!D81)</f>
        <v>0</v>
      </c>
      <c r="D80" s="230" t="n">
        <f aca="false">IF('Indicator Date hidden'!E81="x","x",D$2-'Indicator Date hidden'!E81)</f>
        <v>0</v>
      </c>
      <c r="E80" s="230" t="n">
        <f aca="false">IF('Indicator Date hidden'!F81="x","x",E$2-'Indicator Date hidden'!F81)</f>
        <v>0</v>
      </c>
      <c r="F80" s="230" t="n">
        <f aca="false">IF('Indicator Date hidden'!G81="x","x",F$2-'Indicator Date hidden'!G81)</f>
        <v>0</v>
      </c>
      <c r="G80" s="230" t="n">
        <f aca="false">IF('Indicator Date hidden'!H81="x","x",G$2-'Indicator Date hidden'!H81)</f>
        <v>0</v>
      </c>
      <c r="H80" s="230" t="n">
        <f aca="false">IF('Indicator Date hidden'!I81="x","x",H$2-'Indicator Date hidden'!I81)</f>
        <v>0</v>
      </c>
      <c r="I80" s="230" t="n">
        <f aca="false">IF('Indicator Date hidden'!J81="x","x",I$2-'Indicator Date hidden'!J81)</f>
        <v>0</v>
      </c>
      <c r="J80" s="230" t="n">
        <f aca="false">IF('Indicator Date hidden'!K81="x","x",J$2-'Indicator Date hidden'!K81)</f>
        <v>0</v>
      </c>
      <c r="K80" s="230" t="n">
        <f aca="false">IF('Indicator Date hidden'!L81="x","x",K$2-'Indicator Date hidden'!L81)</f>
        <v>0</v>
      </c>
      <c r="L80" s="230" t="n">
        <f aca="false">IF('Indicator Date hidden'!M81="x","x",L$2-'Indicator Date hidden'!M81)</f>
        <v>0</v>
      </c>
      <c r="M80" s="230" t="n">
        <f aca="false">IF('Indicator Date hidden'!N81="x","x",M$2-'Indicator Date hidden'!N81)</f>
        <v>0</v>
      </c>
      <c r="N80" s="230" t="n">
        <f aca="false">IF('Indicator Date hidden'!O81="x","x",N$2-'Indicator Date hidden'!O81)</f>
        <v>0</v>
      </c>
      <c r="O80" s="230" t="n">
        <f aca="false">IF('Indicator Date hidden'!P81="x","x",O$2-'Indicator Date hidden'!P81)</f>
        <v>0</v>
      </c>
      <c r="P80" s="230" t="n">
        <f aca="false">IF('Indicator Date hidden'!Q81="x","x",P$2-'Indicator Date hidden'!Q81)</f>
        <v>0</v>
      </c>
      <c r="Q80" s="230" t="n">
        <f aca="false">IF('Indicator Date hidden'!R81="x","x",Q$2-'Indicator Date hidden'!R81)</f>
        <v>0</v>
      </c>
      <c r="R80" s="230" t="n">
        <f aca="false">IF('Indicator Date hidden'!S81="x","x",R$2-'Indicator Date hidden'!S81)</f>
        <v>0</v>
      </c>
      <c r="S80" s="230" t="n">
        <f aca="false">IF('Indicator Date hidden'!T81="x","x",S$2-'Indicator Date hidden'!T81)</f>
        <v>0</v>
      </c>
      <c r="T80" s="230" t="n">
        <f aca="false">IF('Indicator Date hidden'!U81="x","x",T$2-'Indicator Date hidden'!U81)</f>
        <v>0</v>
      </c>
      <c r="U80" s="230" t="n">
        <f aca="false">IF('Indicator Date hidden'!V81="x","x",U$2-'Indicator Date hidden'!V81)</f>
        <v>0</v>
      </c>
      <c r="V80" s="230" t="n">
        <f aca="false">IF('Indicator Date hidden'!W81="x","x",V$2-'Indicator Date hidden'!W81)</f>
        <v>0</v>
      </c>
      <c r="W80" s="230" t="n">
        <f aca="false">IF('Indicator Date hidden'!X81="x","x",W$2-'Indicator Date hidden'!X81)</f>
        <v>0</v>
      </c>
      <c r="X80" s="230" t="n">
        <f aca="false">IF('Indicator Date hidden'!Y81="x","x",X$2-'Indicator Date hidden'!Y81)</f>
        <v>0</v>
      </c>
      <c r="Y80" s="230" t="n">
        <f aca="false">IF('Indicator Date hidden'!Z81="x","x",Y$2-'Indicator Date hidden'!Z81)</f>
        <v>0</v>
      </c>
      <c r="Z80" s="230" t="n">
        <f aca="false">IF('Indicator Date hidden'!AA81="x","x",Z$2-'Indicator Date hidden'!AA81)</f>
        <v>7</v>
      </c>
      <c r="AA80" s="230" t="n">
        <f aca="false">IF('Indicator Date hidden'!AB81="x","x",AA$2-'Indicator Date hidden'!AB81)</f>
        <v>4</v>
      </c>
      <c r="AB80" s="230" t="str">
        <f aca="false">IF('Indicator Date hidden'!AC81="x","x",AB$2-'Indicator Date hidden'!AC81)</f>
        <v>x</v>
      </c>
      <c r="AC80" s="230" t="n">
        <f aca="false">IF('Indicator Date hidden'!AD81="x","x",AC$2-'Indicator Date hidden'!AD81)</f>
        <v>2</v>
      </c>
      <c r="AD80" s="230" t="n">
        <f aca="false">IF('Indicator Date hidden'!AE81="x","x",AD$2-'Indicator Date hidden'!AE81)</f>
        <v>0</v>
      </c>
      <c r="AE80" s="230" t="n">
        <f aca="false">IF('Indicator Date hidden'!AF81="x","x",AE$2-'Indicator Date hidden'!AF81)</f>
        <v>0</v>
      </c>
      <c r="AF80" s="230" t="n">
        <f aca="false">IF('Indicator Date hidden'!AG81="x","x",AF$2-'Indicator Date hidden'!AG81)</f>
        <v>0</v>
      </c>
      <c r="AG80" s="230" t="n">
        <f aca="false">IF('Indicator Date hidden'!AH81="x","x",AG$2-'Indicator Date hidden'!AH81)</f>
        <v>0</v>
      </c>
      <c r="AH80" s="230" t="n">
        <f aca="false">IF('Indicator Date hidden'!AI81="x","x",AH$2-'Indicator Date hidden'!AI81)</f>
        <v>0</v>
      </c>
      <c r="AI80" s="230" t="n">
        <f aca="false">IF('Indicator Date hidden'!AJ81="x","x",AI$2-'Indicator Date hidden'!AJ81)</f>
        <v>0</v>
      </c>
      <c r="AJ80" s="230" t="n">
        <f aca="false">IF('Indicator Date hidden'!AK81="x","x",AJ$2-'Indicator Date hidden'!AK81)</f>
        <v>0</v>
      </c>
      <c r="AK80" s="230" t="str">
        <f aca="false">IF('Indicator Date hidden'!AL81="x","x",AK$2-'Indicator Date hidden'!AL81)</f>
        <v>x</v>
      </c>
      <c r="AL80" s="230" t="n">
        <f aca="false">IF('Indicator Date hidden'!AM81="x","x",AL$2-'Indicator Date hidden'!AM81)</f>
        <v>0</v>
      </c>
      <c r="AM80" s="230" t="n">
        <f aca="false">IF('Indicator Date hidden'!AN81="x","x",AM$2-'Indicator Date hidden'!AN81)</f>
        <v>0</v>
      </c>
      <c r="AN80" s="230" t="n">
        <f aca="false">IF('Indicator Date hidden'!AO81="x","x",AN$2-'Indicator Date hidden'!AO81)</f>
        <v>0</v>
      </c>
      <c r="AO80" s="230" t="n">
        <f aca="false">IF('Indicator Date hidden'!AP81="x","x",AO$2-'Indicator Date hidden'!AP81)</f>
        <v>0</v>
      </c>
      <c r="AP80" s="230" t="n">
        <f aca="false">IF('Indicator Date hidden'!AQ81="x","x",AP$2-'Indicator Date hidden'!AQ81)</f>
        <v>0</v>
      </c>
      <c r="AQ80" s="230" t="n">
        <f aca="false">IF('Indicator Date hidden'!AR81="x","x",AQ$2-'Indicator Date hidden'!AR81)</f>
        <v>0</v>
      </c>
      <c r="AR80" s="230" t="n">
        <f aca="false">IF('Indicator Date hidden'!AS81="x","x",AR$2-'Indicator Date hidden'!AS81)</f>
        <v>3</v>
      </c>
      <c r="AS80" s="230" t="n">
        <f aca="false">IF('Indicator Date hidden'!AT81="x","x",AS$2-'Indicator Date hidden'!AT81)</f>
        <v>0</v>
      </c>
      <c r="AT80" s="230" t="n">
        <f aca="false">IF('Indicator Date hidden'!AU81="x","x",AT$2-'Indicator Date hidden'!AU81)</f>
        <v>0</v>
      </c>
      <c r="AU80" s="230" t="n">
        <f aca="false">IF('Indicator Date hidden'!AV81="x","x",AU$2-'Indicator Date hidden'!AV81)</f>
        <v>0</v>
      </c>
      <c r="AV80" s="230" t="n">
        <f aca="false">IF('Indicator Date hidden'!AW81="x","x",AV$2-'Indicator Date hidden'!AW81)</f>
        <v>0</v>
      </c>
      <c r="AW80" s="230" t="n">
        <f aca="false">IF('Indicator Date hidden'!AX81="x","x",AW$2-'Indicator Date hidden'!AX81)</f>
        <v>0</v>
      </c>
      <c r="AX80" s="230" t="n">
        <f aca="false">IF('Indicator Date hidden'!AY81="x","x",AX$2-'Indicator Date hidden'!AY81)</f>
        <v>0</v>
      </c>
      <c r="AY80" s="230" t="n">
        <f aca="false">IF('Indicator Date hidden'!AZ81="x","x",AY$2-'Indicator Date hidden'!AZ81)</f>
        <v>1</v>
      </c>
      <c r="AZ80" s="230" t="n">
        <f aca="false">IF('Indicator Date hidden'!BA81="x","x",AZ$2-'Indicator Date hidden'!BA81)</f>
        <v>0</v>
      </c>
      <c r="BA80" s="230" t="n">
        <f aca="false">IF('Indicator Date hidden'!BB81="x","x",BA$2-'Indicator Date hidden'!BB81)</f>
        <v>0</v>
      </c>
      <c r="BB80" s="230" t="n">
        <f aca="false">IF('Indicator Date hidden'!BC81="x","x",BB$2-'Indicator Date hidden'!BC81)</f>
        <v>0</v>
      </c>
      <c r="BC80" s="230" t="n">
        <f aca="false">IF('Indicator Date hidden'!BD81="x","x",BC$2-'Indicator Date hidden'!BD81)</f>
        <v>0</v>
      </c>
      <c r="BD80" s="230" t="n">
        <f aca="false">IF('Indicator Date hidden'!BE81="x","x",BD$2-'Indicator Date hidden'!BE81)</f>
        <v>0</v>
      </c>
      <c r="BE80" s="230" t="n">
        <f aca="false">IF('Indicator Date hidden'!BF81="x","x",BE$2-'Indicator Date hidden'!BF81)</f>
        <v>0</v>
      </c>
      <c r="BF80" s="230" t="n">
        <f aca="false">IF('Indicator Date hidden'!BG81="x","x",BF$2-'Indicator Date hidden'!BG81)</f>
        <v>1</v>
      </c>
      <c r="BG80" s="230" t="n">
        <f aca="false">IF('Indicator Date hidden'!BH81="x","x",BG$2-'Indicator Date hidden'!BH81)</f>
        <v>1</v>
      </c>
      <c r="BH80" s="230" t="n">
        <f aca="false">IF('Indicator Date hidden'!BI81="x","x",BH$2-'Indicator Date hidden'!BI81)</f>
        <v>2</v>
      </c>
      <c r="BI80" s="230" t="n">
        <f aca="false">IF('Indicator Date hidden'!BJ81="x","x",BI$2-'Indicator Date hidden'!BJ81)</f>
        <v>0</v>
      </c>
      <c r="BJ80" s="230" t="n">
        <f aca="false">IF('Indicator Date hidden'!BK81="x","x",BJ$2-'Indicator Date hidden'!BK81)</f>
        <v>0</v>
      </c>
      <c r="BK80" s="230" t="n">
        <f aca="false">IF('Indicator Date hidden'!BL81="x","x",BK$2-'Indicator Date hidden'!BL81)</f>
        <v>0</v>
      </c>
      <c r="BL80" s="230" t="n">
        <f aca="false">IF('Indicator Date hidden'!BM81="x","x",BL$2-'Indicator Date hidden'!BM81)</f>
        <v>4</v>
      </c>
      <c r="BM80" s="230" t="n">
        <f aca="false">IF('Indicator Date hidden'!BN81="x","x",BM$2-'Indicator Date hidden'!BN81)</f>
        <v>0</v>
      </c>
      <c r="BN80" s="230" t="n">
        <f aca="false">IF('Indicator Date hidden'!BO81="x","x",BN$2-'Indicator Date hidden'!BO81)</f>
        <v>0</v>
      </c>
      <c r="BO80" s="230" t="n">
        <f aca="false">IF('Indicator Date hidden'!BP81="x","x",BO$2-'Indicator Date hidden'!BP81)</f>
        <v>0</v>
      </c>
      <c r="BP80" s="230" t="n">
        <f aca="false">IF('Indicator Date hidden'!BQ81="x","x",BP$2-'Indicator Date hidden'!BQ81)</f>
        <v>0</v>
      </c>
      <c r="BQ80" s="230" t="n">
        <f aca="false">IF('Indicator Date hidden'!BR81="x","x",BQ$2-'Indicator Date hidden'!BR81)</f>
        <v>0</v>
      </c>
      <c r="BR80" s="230" t="n">
        <f aca="false">IF('Indicator Date hidden'!BS81="x","x",BR$2-'Indicator Date hidden'!BS81)</f>
        <v>3</v>
      </c>
      <c r="BS80" s="230" t="n">
        <f aca="false">IF('Indicator Date hidden'!BT81="x","x",BS$2-'Indicator Date hidden'!BT81)</f>
        <v>0</v>
      </c>
      <c r="BT80" s="230" t="n">
        <f aca="false">IF('Indicator Date hidden'!BU81="x","x",BT$2-'Indicator Date hidden'!BU81)</f>
        <v>0</v>
      </c>
      <c r="BU80" s="230" t="str">
        <f aca="false">IF('Indicator Date hidden'!BV81="x","x",BU$2-'Indicator Date hidden'!BV81)</f>
        <v>x</v>
      </c>
      <c r="BV80" s="230" t="n">
        <f aca="false">IF('Indicator Date hidden'!BW81="x","x",BV$2-'Indicator Date hidden'!BW81)</f>
        <v>0</v>
      </c>
      <c r="BW80" s="230" t="n">
        <f aca="false">IF('Indicator Date hidden'!BX81="x","x",BW$2-'Indicator Date hidden'!BX81)</f>
        <v>0</v>
      </c>
      <c r="BX80" s="0" t="n">
        <f aca="false">SUM(B80:BW80)</f>
        <v>28</v>
      </c>
      <c r="BY80" s="231" t="n">
        <f aca="false">BX80/COUNT(B80:BW80)</f>
        <v>0.394366197183099</v>
      </c>
      <c r="BZ80" s="0" t="n">
        <f aca="false">COUNTIF(B80:BW80,"&gt;0")</f>
        <v>10</v>
      </c>
      <c r="CA80" s="231" t="n">
        <f aca="false">_xlfn.STDEV.P(B80:BW80)</f>
        <v>1.1805808219547</v>
      </c>
      <c r="CB80" s="232" t="n">
        <f aca="false">MEDIAN(B80:BW80)</f>
        <v>0</v>
      </c>
    </row>
    <row r="81" customFormat="false" ht="14.5" hidden="false" customHeight="false" outlineLevel="0" collapsed="false">
      <c r="A81" s="0" t="str">
        <f aca="false">'Indicator Data'!B84</f>
        <v>IRQ</v>
      </c>
      <c r="B81" s="230" t="n">
        <f aca="false">IF('Indicator Date hidden'!C82="x","x",B$2-'Indicator Date hidden'!C82)</f>
        <v>0</v>
      </c>
      <c r="C81" s="230" t="n">
        <f aca="false">IF('Indicator Date hidden'!D82="x","x",C$2-'Indicator Date hidden'!D82)</f>
        <v>0</v>
      </c>
      <c r="D81" s="230" t="n">
        <f aca="false">IF('Indicator Date hidden'!E82="x","x",D$2-'Indicator Date hidden'!E82)</f>
        <v>0</v>
      </c>
      <c r="E81" s="230" t="n">
        <f aca="false">IF('Indicator Date hidden'!F82="x","x",E$2-'Indicator Date hidden'!F82)</f>
        <v>0</v>
      </c>
      <c r="F81" s="230" t="n">
        <f aca="false">IF('Indicator Date hidden'!G82="x","x",F$2-'Indicator Date hidden'!G82)</f>
        <v>0</v>
      </c>
      <c r="G81" s="230" t="n">
        <f aca="false">IF('Indicator Date hidden'!H82="x","x",G$2-'Indicator Date hidden'!H82)</f>
        <v>0</v>
      </c>
      <c r="H81" s="230" t="n">
        <f aca="false">IF('Indicator Date hidden'!I82="x","x",H$2-'Indicator Date hidden'!I82)</f>
        <v>0</v>
      </c>
      <c r="I81" s="230" t="n">
        <f aca="false">IF('Indicator Date hidden'!J82="x","x",I$2-'Indicator Date hidden'!J82)</f>
        <v>0</v>
      </c>
      <c r="J81" s="230" t="n">
        <f aca="false">IF('Indicator Date hidden'!K82="x","x",J$2-'Indicator Date hidden'!K82)</f>
        <v>0</v>
      </c>
      <c r="K81" s="230" t="n">
        <f aca="false">IF('Indicator Date hidden'!L82="x","x",K$2-'Indicator Date hidden'!L82)</f>
        <v>0</v>
      </c>
      <c r="L81" s="230" t="n">
        <f aca="false">IF('Indicator Date hidden'!M82="x","x",L$2-'Indicator Date hidden'!M82)</f>
        <v>0</v>
      </c>
      <c r="M81" s="230" t="n">
        <f aca="false">IF('Indicator Date hidden'!N82="x","x",M$2-'Indicator Date hidden'!N82)</f>
        <v>0</v>
      </c>
      <c r="N81" s="230" t="n">
        <f aca="false">IF('Indicator Date hidden'!O82="x","x",N$2-'Indicator Date hidden'!O82)</f>
        <v>0</v>
      </c>
      <c r="O81" s="230" t="n">
        <f aca="false">IF('Indicator Date hidden'!P82="x","x",O$2-'Indicator Date hidden'!P82)</f>
        <v>0</v>
      </c>
      <c r="P81" s="230" t="n">
        <f aca="false">IF('Indicator Date hidden'!Q82="x","x",P$2-'Indicator Date hidden'!Q82)</f>
        <v>0</v>
      </c>
      <c r="Q81" s="230" t="n">
        <f aca="false">IF('Indicator Date hidden'!R82="x","x",Q$2-'Indicator Date hidden'!R82)</f>
        <v>0</v>
      </c>
      <c r="R81" s="230" t="n">
        <f aca="false">IF('Indicator Date hidden'!S82="x","x",R$2-'Indicator Date hidden'!S82)</f>
        <v>0</v>
      </c>
      <c r="S81" s="230" t="n">
        <f aca="false">IF('Indicator Date hidden'!T82="x","x",S$2-'Indicator Date hidden'!T82)</f>
        <v>0</v>
      </c>
      <c r="T81" s="230" t="n">
        <f aca="false">IF('Indicator Date hidden'!U82="x","x",T$2-'Indicator Date hidden'!U82)</f>
        <v>0</v>
      </c>
      <c r="U81" s="230" t="n">
        <f aca="false">IF('Indicator Date hidden'!V82="x","x",U$2-'Indicator Date hidden'!V82)</f>
        <v>0</v>
      </c>
      <c r="V81" s="230" t="n">
        <f aca="false">IF('Indicator Date hidden'!W82="x","x",V$2-'Indicator Date hidden'!W82)</f>
        <v>0</v>
      </c>
      <c r="W81" s="230" t="n">
        <f aca="false">IF('Indicator Date hidden'!X82="x","x",W$2-'Indicator Date hidden'!X82)</f>
        <v>0</v>
      </c>
      <c r="X81" s="230" t="n">
        <f aca="false">IF('Indicator Date hidden'!Y82="x","x",X$2-'Indicator Date hidden'!Y82)</f>
        <v>0</v>
      </c>
      <c r="Y81" s="230" t="n">
        <f aca="false">IF('Indicator Date hidden'!Z82="x","x",Y$2-'Indicator Date hidden'!Z82)</f>
        <v>0</v>
      </c>
      <c r="Z81" s="230" t="n">
        <f aca="false">IF('Indicator Date hidden'!AA82="x","x",Z$2-'Indicator Date hidden'!AA82)</f>
        <v>21</v>
      </c>
      <c r="AA81" s="230" t="n">
        <f aca="false">IF('Indicator Date hidden'!AB82="x","x",AA$2-'Indicator Date hidden'!AB82)</f>
        <v>0</v>
      </c>
      <c r="AB81" s="230" t="n">
        <f aca="false">IF('Indicator Date hidden'!AC82="x","x",AB$2-'Indicator Date hidden'!AC82)</f>
        <v>0</v>
      </c>
      <c r="AC81" s="230" t="n">
        <f aca="false">IF('Indicator Date hidden'!AD82="x","x",AC$2-'Indicator Date hidden'!AD82)</f>
        <v>1</v>
      </c>
      <c r="AD81" s="230" t="n">
        <f aca="false">IF('Indicator Date hidden'!AE82="x","x",AD$2-'Indicator Date hidden'!AE82)</f>
        <v>0</v>
      </c>
      <c r="AE81" s="230" t="n">
        <f aca="false">IF('Indicator Date hidden'!AF82="x","x",AE$2-'Indicator Date hidden'!AF82)</f>
        <v>0</v>
      </c>
      <c r="AF81" s="230" t="n">
        <f aca="false">IF('Indicator Date hidden'!AG82="x","x",AF$2-'Indicator Date hidden'!AG82)</f>
        <v>0</v>
      </c>
      <c r="AG81" s="230" t="n">
        <f aca="false">IF('Indicator Date hidden'!AH82="x","x",AG$2-'Indicator Date hidden'!AH82)</f>
        <v>0</v>
      </c>
      <c r="AH81" s="230" t="n">
        <f aca="false">IF('Indicator Date hidden'!AI82="x","x",AH$2-'Indicator Date hidden'!AI82)</f>
        <v>0</v>
      </c>
      <c r="AI81" s="230" t="n">
        <f aca="false">IF('Indicator Date hidden'!AJ82="x","x",AI$2-'Indicator Date hidden'!AJ82)</f>
        <v>0</v>
      </c>
      <c r="AJ81" s="230" t="n">
        <f aca="false">IF('Indicator Date hidden'!AK82="x","x",AJ$2-'Indicator Date hidden'!AK82)</f>
        <v>0</v>
      </c>
      <c r="AK81" s="230" t="n">
        <f aca="false">IF('Indicator Date hidden'!AL82="x","x",AK$2-'Indicator Date hidden'!AL82)</f>
        <v>1</v>
      </c>
      <c r="AL81" s="230" t="n">
        <f aca="false">IF('Indicator Date hidden'!AM82="x","x",AL$2-'Indicator Date hidden'!AM82)</f>
        <v>0</v>
      </c>
      <c r="AM81" s="230" t="n">
        <f aca="false">IF('Indicator Date hidden'!AN82="x","x",AM$2-'Indicator Date hidden'!AN82)</f>
        <v>0</v>
      </c>
      <c r="AN81" s="230" t="n">
        <f aca="false">IF('Indicator Date hidden'!AO82="x","x",AN$2-'Indicator Date hidden'!AO82)</f>
        <v>0</v>
      </c>
      <c r="AO81" s="230" t="n">
        <f aca="false">IF('Indicator Date hidden'!AP82="x","x",AO$2-'Indicator Date hidden'!AP82)</f>
        <v>0</v>
      </c>
      <c r="AP81" s="230" t="n">
        <f aca="false">IF('Indicator Date hidden'!AQ82="x","x",AP$2-'Indicator Date hidden'!AQ82)</f>
        <v>0</v>
      </c>
      <c r="AQ81" s="230" t="n">
        <f aca="false">IF('Indicator Date hidden'!AR82="x","x",AQ$2-'Indicator Date hidden'!AR82)</f>
        <v>0</v>
      </c>
      <c r="AR81" s="230" t="n">
        <f aca="false">IF('Indicator Date hidden'!AS82="x","x",AR$2-'Indicator Date hidden'!AS82)</f>
        <v>2</v>
      </c>
      <c r="AS81" s="230" t="n">
        <f aca="false">IF('Indicator Date hidden'!AT82="x","x",AS$2-'Indicator Date hidden'!AT82)</f>
        <v>0</v>
      </c>
      <c r="AT81" s="230" t="str">
        <f aca="false">IF('Indicator Date hidden'!AU82="x","x",AT$2-'Indicator Date hidden'!AU82)</f>
        <v>x</v>
      </c>
      <c r="AU81" s="230" t="str">
        <f aca="false">IF('Indicator Date hidden'!AV82="x","x",AU$2-'Indicator Date hidden'!AV82)</f>
        <v>x</v>
      </c>
      <c r="AV81" s="230" t="n">
        <f aca="false">IF('Indicator Date hidden'!AW82="x","x",AV$2-'Indicator Date hidden'!AW82)</f>
        <v>0</v>
      </c>
      <c r="AW81" s="230" t="n">
        <f aca="false">IF('Indicator Date hidden'!AX82="x","x",AW$2-'Indicator Date hidden'!AX82)</f>
        <v>0</v>
      </c>
      <c r="AX81" s="230" t="n">
        <f aca="false">IF('Indicator Date hidden'!AY82="x","x",AX$2-'Indicator Date hidden'!AY82)</f>
        <v>0</v>
      </c>
      <c r="AY81" s="230" t="n">
        <f aca="false">IF('Indicator Date hidden'!AZ82="x","x",AY$2-'Indicator Date hidden'!AZ82)</f>
        <v>8</v>
      </c>
      <c r="AZ81" s="230" t="n">
        <f aca="false">IF('Indicator Date hidden'!BA82="x","x",AZ$2-'Indicator Date hidden'!BA82)</f>
        <v>0</v>
      </c>
      <c r="BA81" s="230" t="n">
        <f aca="false">IF('Indicator Date hidden'!BB82="x","x",BA$2-'Indicator Date hidden'!BB82)</f>
        <v>0</v>
      </c>
      <c r="BB81" s="230" t="n">
        <f aca="false">IF('Indicator Date hidden'!BC82="x","x",BB$2-'Indicator Date hidden'!BC82)</f>
        <v>0</v>
      </c>
      <c r="BC81" s="230" t="n">
        <f aca="false">IF('Indicator Date hidden'!BD82="x","x",BC$2-'Indicator Date hidden'!BD82)</f>
        <v>0</v>
      </c>
      <c r="BD81" s="230" t="n">
        <f aca="false">IF('Indicator Date hidden'!BE82="x","x",BD$2-'Indicator Date hidden'!BE82)</f>
        <v>-1</v>
      </c>
      <c r="BE81" s="230" t="n">
        <f aca="false">IF('Indicator Date hidden'!BF82="x","x",BE$2-'Indicator Date hidden'!BF82)</f>
        <v>0</v>
      </c>
      <c r="BF81" s="230" t="n">
        <f aca="false">IF('Indicator Date hidden'!BG82="x","x",BF$2-'Indicator Date hidden'!BG82)</f>
        <v>1</v>
      </c>
      <c r="BG81" s="230" t="n">
        <f aca="false">IF('Indicator Date hidden'!BH82="x","x",BG$2-'Indicator Date hidden'!BH82)</f>
        <v>1</v>
      </c>
      <c r="BH81" s="230" t="n">
        <f aca="false">IF('Indicator Date hidden'!BI82="x","x",BH$2-'Indicator Date hidden'!BI82)</f>
        <v>0</v>
      </c>
      <c r="BI81" s="230" t="n">
        <f aca="false">IF('Indicator Date hidden'!BJ82="x","x",BI$2-'Indicator Date hidden'!BJ82)</f>
        <v>0</v>
      </c>
      <c r="BJ81" s="230" t="n">
        <f aca="false">IF('Indicator Date hidden'!BK82="x","x",BJ$2-'Indicator Date hidden'!BK82)</f>
        <v>0</v>
      </c>
      <c r="BK81" s="230" t="n">
        <f aca="false">IF('Indicator Date hidden'!BL82="x","x",BK$2-'Indicator Date hidden'!BL82)</f>
        <v>0</v>
      </c>
      <c r="BL81" s="230" t="n">
        <f aca="false">IF('Indicator Date hidden'!BM82="x","x",BL$2-'Indicator Date hidden'!BM82)</f>
        <v>3</v>
      </c>
      <c r="BM81" s="230" t="n">
        <f aca="false">IF('Indicator Date hidden'!BN82="x","x",BM$2-'Indicator Date hidden'!BN82)</f>
        <v>1</v>
      </c>
      <c r="BN81" s="230" t="n">
        <f aca="false">IF('Indicator Date hidden'!BO82="x","x",BN$2-'Indicator Date hidden'!BO82)</f>
        <v>0</v>
      </c>
      <c r="BO81" s="230" t="n">
        <f aca="false">IF('Indicator Date hidden'!BP82="x","x",BO$2-'Indicator Date hidden'!BP82)</f>
        <v>0</v>
      </c>
      <c r="BP81" s="230" t="n">
        <f aca="false">IF('Indicator Date hidden'!BQ82="x","x",BP$2-'Indicator Date hidden'!BQ82)</f>
        <v>0</v>
      </c>
      <c r="BQ81" s="230" t="n">
        <f aca="false">IF('Indicator Date hidden'!BR82="x","x",BQ$2-'Indicator Date hidden'!BR82)</f>
        <v>0</v>
      </c>
      <c r="BR81" s="230" t="n">
        <f aca="false">IF('Indicator Date hidden'!BS82="x","x",BR$2-'Indicator Date hidden'!BS82)</f>
        <v>1</v>
      </c>
      <c r="BS81" s="230" t="n">
        <f aca="false">IF('Indicator Date hidden'!BT82="x","x",BS$2-'Indicator Date hidden'!BT82)</f>
        <v>0</v>
      </c>
      <c r="BT81" s="230" t="n">
        <f aca="false">IF('Indicator Date hidden'!BU82="x","x",BT$2-'Indicator Date hidden'!BU82)</f>
        <v>0</v>
      </c>
      <c r="BU81" s="230" t="n">
        <f aca="false">IF('Indicator Date hidden'!BV82="x","x",BU$2-'Indicator Date hidden'!BV82)</f>
        <v>1</v>
      </c>
      <c r="BV81" s="230" t="n">
        <f aca="false">IF('Indicator Date hidden'!BW82="x","x",BV$2-'Indicator Date hidden'!BW82)</f>
        <v>0</v>
      </c>
      <c r="BW81" s="230" t="n">
        <f aca="false">IF('Indicator Date hidden'!BX82="x","x",BW$2-'Indicator Date hidden'!BX82)</f>
        <v>0</v>
      </c>
      <c r="BX81" s="0" t="n">
        <f aca="false">SUM(B81:BW81)</f>
        <v>40</v>
      </c>
      <c r="BY81" s="231" t="n">
        <f aca="false">BX81/COUNT(B81:BW81)</f>
        <v>0.555555555555556</v>
      </c>
      <c r="BZ81" s="0" t="n">
        <f aca="false">COUNTIF(B81:BW81,"&gt;0")</f>
        <v>11</v>
      </c>
      <c r="CA81" s="231" t="n">
        <f aca="false">_xlfn.STDEV.P(B81:BW81)</f>
        <v>2.64516796824832</v>
      </c>
      <c r="CB81" s="232" t="n">
        <f aca="false">MEDIAN(B81:BW81)</f>
        <v>0</v>
      </c>
    </row>
    <row r="82" customFormat="false" ht="14.5" hidden="false" customHeight="false" outlineLevel="0" collapsed="false">
      <c r="A82" s="0" t="str">
        <f aca="false">'Indicator Data'!B85</f>
        <v>IRL</v>
      </c>
      <c r="B82" s="230" t="n">
        <f aca="false">IF('Indicator Date hidden'!C83="x","x",B$2-'Indicator Date hidden'!C83)</f>
        <v>0</v>
      </c>
      <c r="C82" s="230" t="n">
        <f aca="false">IF('Indicator Date hidden'!D83="x","x",C$2-'Indicator Date hidden'!D83)</f>
        <v>0</v>
      </c>
      <c r="D82" s="230" t="n">
        <f aca="false">IF('Indicator Date hidden'!E83="x","x",D$2-'Indicator Date hidden'!E83)</f>
        <v>0</v>
      </c>
      <c r="E82" s="230" t="n">
        <f aca="false">IF('Indicator Date hidden'!F83="x","x",E$2-'Indicator Date hidden'!F83)</f>
        <v>0</v>
      </c>
      <c r="F82" s="230" t="n">
        <f aca="false">IF('Indicator Date hidden'!G83="x","x",F$2-'Indicator Date hidden'!G83)</f>
        <v>0</v>
      </c>
      <c r="G82" s="230" t="n">
        <f aca="false">IF('Indicator Date hidden'!H83="x","x",G$2-'Indicator Date hidden'!H83)</f>
        <v>0</v>
      </c>
      <c r="H82" s="230" t="n">
        <f aca="false">IF('Indicator Date hidden'!I83="x","x",H$2-'Indicator Date hidden'!I83)</f>
        <v>0</v>
      </c>
      <c r="I82" s="230" t="n">
        <f aca="false">IF('Indicator Date hidden'!J83="x","x",I$2-'Indicator Date hidden'!J83)</f>
        <v>0</v>
      </c>
      <c r="J82" s="230" t="n">
        <f aca="false">IF('Indicator Date hidden'!K83="x","x",J$2-'Indicator Date hidden'!K83)</f>
        <v>0</v>
      </c>
      <c r="K82" s="230" t="n">
        <f aca="false">IF('Indicator Date hidden'!L83="x","x",K$2-'Indicator Date hidden'!L83)</f>
        <v>0</v>
      </c>
      <c r="L82" s="230" t="n">
        <f aca="false">IF('Indicator Date hidden'!M83="x","x",L$2-'Indicator Date hidden'!M83)</f>
        <v>0</v>
      </c>
      <c r="M82" s="230" t="n">
        <f aca="false">IF('Indicator Date hidden'!N83="x","x",M$2-'Indicator Date hidden'!N83)</f>
        <v>0</v>
      </c>
      <c r="N82" s="230" t="n">
        <f aca="false">IF('Indicator Date hidden'!O83="x","x",N$2-'Indicator Date hidden'!O83)</f>
        <v>0</v>
      </c>
      <c r="O82" s="230" t="n">
        <f aca="false">IF('Indicator Date hidden'!P83="x","x",O$2-'Indicator Date hidden'!P83)</f>
        <v>0</v>
      </c>
      <c r="P82" s="230" t="n">
        <f aca="false">IF('Indicator Date hidden'!Q83="x","x",P$2-'Indicator Date hidden'!Q83)</f>
        <v>0</v>
      </c>
      <c r="Q82" s="230" t="n">
        <f aca="false">IF('Indicator Date hidden'!R83="x","x",Q$2-'Indicator Date hidden'!R83)</f>
        <v>0</v>
      </c>
      <c r="R82" s="230" t="n">
        <f aca="false">IF('Indicator Date hidden'!S83="x","x",R$2-'Indicator Date hidden'!S83)</f>
        <v>0</v>
      </c>
      <c r="S82" s="230" t="n">
        <f aca="false">IF('Indicator Date hidden'!T83="x","x",S$2-'Indicator Date hidden'!T83)</f>
        <v>0</v>
      </c>
      <c r="T82" s="230" t="n">
        <f aca="false">IF('Indicator Date hidden'!U83="x","x",T$2-'Indicator Date hidden'!U83)</f>
        <v>0</v>
      </c>
      <c r="U82" s="230" t="n">
        <f aca="false">IF('Indicator Date hidden'!V83="x","x",U$2-'Indicator Date hidden'!V83)</f>
        <v>0</v>
      </c>
      <c r="V82" s="230" t="n">
        <f aca="false">IF('Indicator Date hidden'!W83="x","x",V$2-'Indicator Date hidden'!W83)</f>
        <v>0</v>
      </c>
      <c r="W82" s="230" t="n">
        <f aca="false">IF('Indicator Date hidden'!X83="x","x",W$2-'Indicator Date hidden'!X83)</f>
        <v>0</v>
      </c>
      <c r="X82" s="230" t="n">
        <f aca="false">IF('Indicator Date hidden'!Y83="x","x",X$2-'Indicator Date hidden'!Y83)</f>
        <v>0</v>
      </c>
      <c r="Y82" s="230" t="n">
        <f aca="false">IF('Indicator Date hidden'!Z83="x","x",Y$2-'Indicator Date hidden'!Z83)</f>
        <v>0</v>
      </c>
      <c r="Z82" s="230" t="n">
        <f aca="false">IF('Indicator Date hidden'!AA83="x","x",Z$2-'Indicator Date hidden'!AA83)</f>
        <v>7</v>
      </c>
      <c r="AA82" s="230" t="n">
        <f aca="false">IF('Indicator Date hidden'!AB83="x","x",AA$2-'Indicator Date hidden'!AB83)</f>
        <v>0</v>
      </c>
      <c r="AB82" s="230" t="str">
        <f aca="false">IF('Indicator Date hidden'!AC83="x","x",AB$2-'Indicator Date hidden'!AC83)</f>
        <v>x</v>
      </c>
      <c r="AC82" s="230" t="n">
        <f aca="false">IF('Indicator Date hidden'!AD83="x","x",AC$2-'Indicator Date hidden'!AD83)</f>
        <v>1</v>
      </c>
      <c r="AD82" s="230" t="n">
        <f aca="false">IF('Indicator Date hidden'!AE83="x","x",AD$2-'Indicator Date hidden'!AE83)</f>
        <v>0</v>
      </c>
      <c r="AE82" s="230" t="str">
        <f aca="false">IF('Indicator Date hidden'!AF83="x","x",AE$2-'Indicator Date hidden'!AF83)</f>
        <v>x</v>
      </c>
      <c r="AF82" s="230" t="n">
        <f aca="false">IF('Indicator Date hidden'!AG83="x","x",AF$2-'Indicator Date hidden'!AG83)</f>
        <v>0</v>
      </c>
      <c r="AG82" s="230" t="n">
        <f aca="false">IF('Indicator Date hidden'!AH83="x","x",AG$2-'Indicator Date hidden'!AH83)</f>
        <v>0</v>
      </c>
      <c r="AH82" s="230" t="n">
        <f aca="false">IF('Indicator Date hidden'!AI83="x","x",AH$2-'Indicator Date hidden'!AI83)</f>
        <v>0</v>
      </c>
      <c r="AI82" s="230" t="n">
        <f aca="false">IF('Indicator Date hidden'!AJ83="x","x",AI$2-'Indicator Date hidden'!AJ83)</f>
        <v>0</v>
      </c>
      <c r="AJ82" s="230" t="n">
        <f aca="false">IF('Indicator Date hidden'!AK83="x","x",AJ$2-'Indicator Date hidden'!AK83)</f>
        <v>0</v>
      </c>
      <c r="AK82" s="230" t="str">
        <f aca="false">IF('Indicator Date hidden'!AL83="x","x",AK$2-'Indicator Date hidden'!AL83)</f>
        <v>x</v>
      </c>
      <c r="AL82" s="230" t="n">
        <f aca="false">IF('Indicator Date hidden'!AM83="x","x",AL$2-'Indicator Date hidden'!AM83)</f>
        <v>0</v>
      </c>
      <c r="AM82" s="230" t="str">
        <f aca="false">IF('Indicator Date hidden'!AN83="x","x",AM$2-'Indicator Date hidden'!AN83)</f>
        <v>x</v>
      </c>
      <c r="AN82" s="230" t="str">
        <f aca="false">IF('Indicator Date hidden'!AO83="x","x",AN$2-'Indicator Date hidden'!AO83)</f>
        <v>x</v>
      </c>
      <c r="AO82" s="230" t="str">
        <f aca="false">IF('Indicator Date hidden'!AP83="x","x",AO$2-'Indicator Date hidden'!AP83)</f>
        <v>x</v>
      </c>
      <c r="AP82" s="230" t="n">
        <f aca="false">IF('Indicator Date hidden'!AQ83="x","x",AP$2-'Indicator Date hidden'!AQ83)</f>
        <v>0</v>
      </c>
      <c r="AQ82" s="230" t="n">
        <f aca="false">IF('Indicator Date hidden'!AR83="x","x",AQ$2-'Indicator Date hidden'!AR83)</f>
        <v>0</v>
      </c>
      <c r="AR82" s="230" t="str">
        <f aca="false">IF('Indicator Date hidden'!AS83="x","x",AR$2-'Indicator Date hidden'!AS83)</f>
        <v>x</v>
      </c>
      <c r="AS82" s="230" t="n">
        <f aca="false">IF('Indicator Date hidden'!AT83="x","x",AS$2-'Indicator Date hidden'!AT83)</f>
        <v>0</v>
      </c>
      <c r="AT82" s="230" t="n">
        <f aca="false">IF('Indicator Date hidden'!AU83="x","x",AT$2-'Indicator Date hidden'!AU83)</f>
        <v>0</v>
      </c>
      <c r="AU82" s="230" t="n">
        <f aca="false">IF('Indicator Date hidden'!AV83="x","x",AU$2-'Indicator Date hidden'!AV83)</f>
        <v>0</v>
      </c>
      <c r="AV82" s="230" t="str">
        <f aca="false">IF('Indicator Date hidden'!AW83="x","x",AV$2-'Indicator Date hidden'!AW83)</f>
        <v>x</v>
      </c>
      <c r="AW82" s="230" t="n">
        <f aca="false">IF('Indicator Date hidden'!AX83="x","x",AW$2-'Indicator Date hidden'!AX83)</f>
        <v>0</v>
      </c>
      <c r="AX82" s="230" t="n">
        <f aca="false">IF('Indicator Date hidden'!AY83="x","x",AX$2-'Indicator Date hidden'!AY83)</f>
        <v>0</v>
      </c>
      <c r="AY82" s="230" t="n">
        <f aca="false">IF('Indicator Date hidden'!AZ83="x","x",AY$2-'Indicator Date hidden'!AZ83)</f>
        <v>2</v>
      </c>
      <c r="AZ82" s="230" t="n">
        <f aca="false">IF('Indicator Date hidden'!BA83="x","x",AZ$2-'Indicator Date hidden'!BA83)</f>
        <v>0</v>
      </c>
      <c r="BA82" s="230" t="n">
        <f aca="false">IF('Indicator Date hidden'!BB83="x","x",BA$2-'Indicator Date hidden'!BB83)</f>
        <v>0</v>
      </c>
      <c r="BB82" s="230" t="n">
        <f aca="false">IF('Indicator Date hidden'!BC83="x","x",BB$2-'Indicator Date hidden'!BC83)</f>
        <v>0</v>
      </c>
      <c r="BC82" s="230" t="n">
        <f aca="false">IF('Indicator Date hidden'!BD83="x","x",BC$2-'Indicator Date hidden'!BD83)</f>
        <v>0</v>
      </c>
      <c r="BD82" s="230" t="n">
        <f aca="false">IF('Indicator Date hidden'!BE83="x","x",BD$2-'Indicator Date hidden'!BE83)</f>
        <v>-1</v>
      </c>
      <c r="BE82" s="230" t="n">
        <f aca="false">IF('Indicator Date hidden'!BF83="x","x",BE$2-'Indicator Date hidden'!BF83)</f>
        <v>0</v>
      </c>
      <c r="BF82" s="230" t="n">
        <f aca="false">IF('Indicator Date hidden'!BG83="x","x",BF$2-'Indicator Date hidden'!BG83)</f>
        <v>1</v>
      </c>
      <c r="BG82" s="230" t="n">
        <f aca="false">IF('Indicator Date hidden'!BH83="x","x",BG$2-'Indicator Date hidden'!BH83)</f>
        <v>1</v>
      </c>
      <c r="BH82" s="230" t="str">
        <f aca="false">IF('Indicator Date hidden'!BI83="x","x",BH$2-'Indicator Date hidden'!BI83)</f>
        <v>x</v>
      </c>
      <c r="BI82" s="230" t="n">
        <f aca="false">IF('Indicator Date hidden'!BJ83="x","x",BI$2-'Indicator Date hidden'!BJ83)</f>
        <v>0</v>
      </c>
      <c r="BJ82" s="230" t="n">
        <f aca="false">IF('Indicator Date hidden'!BK83="x","x",BJ$2-'Indicator Date hidden'!BK83)</f>
        <v>0</v>
      </c>
      <c r="BK82" s="230" t="n">
        <f aca="false">IF('Indicator Date hidden'!BL83="x","x",BK$2-'Indicator Date hidden'!BL83)</f>
        <v>0</v>
      </c>
      <c r="BL82" s="230" t="str">
        <f aca="false">IF('Indicator Date hidden'!BM83="x","x",BL$2-'Indicator Date hidden'!BM83)</f>
        <v>x</v>
      </c>
      <c r="BM82" s="230" t="n">
        <f aca="false">IF('Indicator Date hidden'!BN83="x","x",BM$2-'Indicator Date hidden'!BN83)</f>
        <v>0</v>
      </c>
      <c r="BN82" s="230" t="n">
        <f aca="false">IF('Indicator Date hidden'!BO83="x","x",BN$2-'Indicator Date hidden'!BO83)</f>
        <v>0</v>
      </c>
      <c r="BO82" s="230" t="n">
        <f aca="false">IF('Indicator Date hidden'!BP83="x","x",BO$2-'Indicator Date hidden'!BP83)</f>
        <v>0</v>
      </c>
      <c r="BP82" s="230" t="n">
        <f aca="false">IF('Indicator Date hidden'!BQ83="x","x",BP$2-'Indicator Date hidden'!BQ83)</f>
        <v>0</v>
      </c>
      <c r="BQ82" s="230" t="n">
        <f aca="false">IF('Indicator Date hidden'!BR83="x","x",BQ$2-'Indicator Date hidden'!BR83)</f>
        <v>0</v>
      </c>
      <c r="BR82" s="230" t="n">
        <f aca="false">IF('Indicator Date hidden'!BS83="x","x",BR$2-'Indicator Date hidden'!BS83)</f>
        <v>1</v>
      </c>
      <c r="BS82" s="230" t="n">
        <f aca="false">IF('Indicator Date hidden'!BT83="x","x",BS$2-'Indicator Date hidden'!BT83)</f>
        <v>0</v>
      </c>
      <c r="BT82" s="230" t="str">
        <f aca="false">IF('Indicator Date hidden'!BU83="x","x",BT$2-'Indicator Date hidden'!BU83)</f>
        <v>x</v>
      </c>
      <c r="BU82" s="230" t="n">
        <f aca="false">IF('Indicator Date hidden'!BV83="x","x",BU$2-'Indicator Date hidden'!BV83)</f>
        <v>0</v>
      </c>
      <c r="BV82" s="230" t="n">
        <f aca="false">IF('Indicator Date hidden'!BW83="x","x",BV$2-'Indicator Date hidden'!BW83)</f>
        <v>0</v>
      </c>
      <c r="BW82" s="230" t="n">
        <f aca="false">IF('Indicator Date hidden'!BX83="x","x",BW$2-'Indicator Date hidden'!BX83)</f>
        <v>0</v>
      </c>
      <c r="BX82" s="0" t="n">
        <f aca="false">SUM(B82:BW82)</f>
        <v>12</v>
      </c>
      <c r="BY82" s="231" t="n">
        <f aca="false">BX82/COUNT(B82:BW82)</f>
        <v>0.19047619047619</v>
      </c>
      <c r="BZ82" s="0" t="n">
        <f aca="false">COUNTIF(B82:BW82,"&gt;0")</f>
        <v>6</v>
      </c>
      <c r="CA82" s="231" t="n">
        <f aca="false">_xlfn.STDEV.P(B82:BW82)</f>
        <v>0.940400840863404</v>
      </c>
      <c r="CB82" s="232" t="n">
        <f aca="false">MEDIAN(B82:BW82)</f>
        <v>0</v>
      </c>
    </row>
    <row r="83" customFormat="false" ht="14.5" hidden="false" customHeight="false" outlineLevel="0" collapsed="false">
      <c r="A83" s="0" t="str">
        <f aca="false">'Indicator Data'!B86</f>
        <v>ISR</v>
      </c>
      <c r="B83" s="230" t="n">
        <f aca="false">IF('Indicator Date hidden'!C84="x","x",B$2-'Indicator Date hidden'!C84)</f>
        <v>0</v>
      </c>
      <c r="C83" s="230" t="n">
        <f aca="false">IF('Indicator Date hidden'!D84="x","x",C$2-'Indicator Date hidden'!D84)</f>
        <v>0</v>
      </c>
      <c r="D83" s="230" t="n">
        <f aca="false">IF('Indicator Date hidden'!E84="x","x",D$2-'Indicator Date hidden'!E84)</f>
        <v>0</v>
      </c>
      <c r="E83" s="230" t="n">
        <f aca="false">IF('Indicator Date hidden'!F84="x","x",E$2-'Indicator Date hidden'!F84)</f>
        <v>0</v>
      </c>
      <c r="F83" s="230" t="n">
        <f aca="false">IF('Indicator Date hidden'!G84="x","x",F$2-'Indicator Date hidden'!G84)</f>
        <v>0</v>
      </c>
      <c r="G83" s="230" t="n">
        <f aca="false">IF('Indicator Date hidden'!H84="x","x",G$2-'Indicator Date hidden'!H84)</f>
        <v>0</v>
      </c>
      <c r="H83" s="230" t="n">
        <f aca="false">IF('Indicator Date hidden'!I84="x","x",H$2-'Indicator Date hidden'!I84)</f>
        <v>0</v>
      </c>
      <c r="I83" s="230" t="n">
        <f aca="false">IF('Indicator Date hidden'!J84="x","x",I$2-'Indicator Date hidden'!J84)</f>
        <v>0</v>
      </c>
      <c r="J83" s="230" t="n">
        <f aca="false">IF('Indicator Date hidden'!K84="x","x",J$2-'Indicator Date hidden'!K84)</f>
        <v>0</v>
      </c>
      <c r="K83" s="230" t="n">
        <f aca="false">IF('Indicator Date hidden'!L84="x","x",K$2-'Indicator Date hidden'!L84)</f>
        <v>0</v>
      </c>
      <c r="L83" s="230" t="n">
        <f aca="false">IF('Indicator Date hidden'!M84="x","x",L$2-'Indicator Date hidden'!M84)</f>
        <v>0</v>
      </c>
      <c r="M83" s="230" t="n">
        <f aca="false">IF('Indicator Date hidden'!N84="x","x",M$2-'Indicator Date hidden'!N84)</f>
        <v>0</v>
      </c>
      <c r="N83" s="230" t="n">
        <f aca="false">IF('Indicator Date hidden'!O84="x","x",N$2-'Indicator Date hidden'!O84)</f>
        <v>0</v>
      </c>
      <c r="O83" s="230" t="n">
        <f aca="false">IF('Indicator Date hidden'!P84="x","x",O$2-'Indicator Date hidden'!P84)</f>
        <v>0</v>
      </c>
      <c r="P83" s="230" t="n">
        <f aca="false">IF('Indicator Date hidden'!Q84="x","x",P$2-'Indicator Date hidden'!Q84)</f>
        <v>0</v>
      </c>
      <c r="Q83" s="230" t="n">
        <f aca="false">IF('Indicator Date hidden'!R84="x","x",Q$2-'Indicator Date hidden'!R84)</f>
        <v>0</v>
      </c>
      <c r="R83" s="230" t="n">
        <f aca="false">IF('Indicator Date hidden'!S84="x","x",R$2-'Indicator Date hidden'!S84)</f>
        <v>0</v>
      </c>
      <c r="S83" s="230" t="n">
        <f aca="false">IF('Indicator Date hidden'!T84="x","x",S$2-'Indicator Date hidden'!T84)</f>
        <v>0</v>
      </c>
      <c r="T83" s="230" t="n">
        <f aca="false">IF('Indicator Date hidden'!U84="x","x",T$2-'Indicator Date hidden'!U84)</f>
        <v>0</v>
      </c>
      <c r="U83" s="230" t="n">
        <f aca="false">IF('Indicator Date hidden'!V84="x","x",U$2-'Indicator Date hidden'!V84)</f>
        <v>0</v>
      </c>
      <c r="V83" s="230" t="n">
        <f aca="false">IF('Indicator Date hidden'!W84="x","x",V$2-'Indicator Date hidden'!W84)</f>
        <v>0</v>
      </c>
      <c r="W83" s="230" t="n">
        <f aca="false">IF('Indicator Date hidden'!X84="x","x",W$2-'Indicator Date hidden'!X84)</f>
        <v>0</v>
      </c>
      <c r="X83" s="230" t="n">
        <f aca="false">IF('Indicator Date hidden'!Y84="x","x",X$2-'Indicator Date hidden'!Y84)</f>
        <v>0</v>
      </c>
      <c r="Y83" s="230" t="n">
        <f aca="false">IF('Indicator Date hidden'!Z84="x","x",Y$2-'Indicator Date hidden'!Z84)</f>
        <v>0</v>
      </c>
      <c r="Z83" s="230" t="n">
        <f aca="false">IF('Indicator Date hidden'!AA84="x","x",Z$2-'Indicator Date hidden'!AA84)</f>
        <v>10</v>
      </c>
      <c r="AA83" s="230" t="n">
        <f aca="false">IF('Indicator Date hidden'!AB84="x","x",AA$2-'Indicator Date hidden'!AB84)</f>
        <v>0</v>
      </c>
      <c r="AB83" s="230" t="str">
        <f aca="false">IF('Indicator Date hidden'!AC84="x","x",AB$2-'Indicator Date hidden'!AC84)</f>
        <v>x</v>
      </c>
      <c r="AC83" s="230" t="n">
        <f aca="false">IF('Indicator Date hidden'!AD84="x","x",AC$2-'Indicator Date hidden'!AD84)</f>
        <v>0</v>
      </c>
      <c r="AD83" s="230" t="n">
        <f aca="false">IF('Indicator Date hidden'!AE84="x","x",AD$2-'Indicator Date hidden'!AE84)</f>
        <v>1</v>
      </c>
      <c r="AE83" s="230" t="str">
        <f aca="false">IF('Indicator Date hidden'!AF84="x","x",AE$2-'Indicator Date hidden'!AF84)</f>
        <v>x</v>
      </c>
      <c r="AF83" s="230" t="n">
        <f aca="false">IF('Indicator Date hidden'!AG84="x","x",AF$2-'Indicator Date hidden'!AG84)</f>
        <v>0</v>
      </c>
      <c r="AG83" s="230" t="n">
        <f aca="false">IF('Indicator Date hidden'!AH84="x","x",AG$2-'Indicator Date hidden'!AH84)</f>
        <v>0</v>
      </c>
      <c r="AH83" s="230" t="n">
        <f aca="false">IF('Indicator Date hidden'!AI84="x","x",AH$2-'Indicator Date hidden'!AI84)</f>
        <v>0</v>
      </c>
      <c r="AI83" s="230" t="n">
        <f aca="false">IF('Indicator Date hidden'!AJ84="x","x",AI$2-'Indicator Date hidden'!AJ84)</f>
        <v>0</v>
      </c>
      <c r="AJ83" s="230" t="n">
        <f aca="false">IF('Indicator Date hidden'!AK84="x","x",AJ$2-'Indicator Date hidden'!AK84)</f>
        <v>0</v>
      </c>
      <c r="AK83" s="230" t="str">
        <f aca="false">IF('Indicator Date hidden'!AL84="x","x",AK$2-'Indicator Date hidden'!AL84)</f>
        <v>x</v>
      </c>
      <c r="AL83" s="230" t="n">
        <f aca="false">IF('Indicator Date hidden'!AM84="x","x",AL$2-'Indicator Date hidden'!AM84)</f>
        <v>0</v>
      </c>
      <c r="AM83" s="230" t="str">
        <f aca="false">IF('Indicator Date hidden'!AN84="x","x",AM$2-'Indicator Date hidden'!AN84)</f>
        <v>x</v>
      </c>
      <c r="AN83" s="230" t="str">
        <f aca="false">IF('Indicator Date hidden'!AO84="x","x",AN$2-'Indicator Date hidden'!AO84)</f>
        <v>x</v>
      </c>
      <c r="AO83" s="230" t="str">
        <f aca="false">IF('Indicator Date hidden'!AP84="x","x",AO$2-'Indicator Date hidden'!AP84)</f>
        <v>x</v>
      </c>
      <c r="AP83" s="230" t="n">
        <f aca="false">IF('Indicator Date hidden'!AQ84="x","x",AP$2-'Indicator Date hidden'!AQ84)</f>
        <v>0</v>
      </c>
      <c r="AQ83" s="230" t="n">
        <f aca="false">IF('Indicator Date hidden'!AR84="x","x",AQ$2-'Indicator Date hidden'!AR84)</f>
        <v>0</v>
      </c>
      <c r="AR83" s="230" t="str">
        <f aca="false">IF('Indicator Date hidden'!AS84="x","x",AR$2-'Indicator Date hidden'!AS84)</f>
        <v>x</v>
      </c>
      <c r="AS83" s="230" t="n">
        <f aca="false">IF('Indicator Date hidden'!AT84="x","x",AS$2-'Indicator Date hidden'!AT84)</f>
        <v>0</v>
      </c>
      <c r="AT83" s="230" t="str">
        <f aca="false">IF('Indicator Date hidden'!AU84="x","x",AT$2-'Indicator Date hidden'!AU84)</f>
        <v>x</v>
      </c>
      <c r="AU83" s="230" t="str">
        <f aca="false">IF('Indicator Date hidden'!AV84="x","x",AU$2-'Indicator Date hidden'!AV84)</f>
        <v>x</v>
      </c>
      <c r="AV83" s="230" t="str">
        <f aca="false">IF('Indicator Date hidden'!AW84="x","x",AV$2-'Indicator Date hidden'!AW84)</f>
        <v>x</v>
      </c>
      <c r="AW83" s="230" t="n">
        <f aca="false">IF('Indicator Date hidden'!AX84="x","x",AW$2-'Indicator Date hidden'!AX84)</f>
        <v>0</v>
      </c>
      <c r="AX83" s="230" t="n">
        <f aca="false">IF('Indicator Date hidden'!AY84="x","x",AX$2-'Indicator Date hidden'!AY84)</f>
        <v>0</v>
      </c>
      <c r="AY83" s="230" t="n">
        <f aca="false">IF('Indicator Date hidden'!AZ84="x","x",AY$2-'Indicator Date hidden'!AZ84)</f>
        <v>2</v>
      </c>
      <c r="AZ83" s="230" t="n">
        <f aca="false">IF('Indicator Date hidden'!BA84="x","x",AZ$2-'Indicator Date hidden'!BA84)</f>
        <v>0</v>
      </c>
      <c r="BA83" s="230" t="n">
        <f aca="false">IF('Indicator Date hidden'!BB84="x","x",BA$2-'Indicator Date hidden'!BB84)</f>
        <v>0</v>
      </c>
      <c r="BB83" s="230" t="n">
        <f aca="false">IF('Indicator Date hidden'!BC84="x","x",BB$2-'Indicator Date hidden'!BC84)</f>
        <v>0</v>
      </c>
      <c r="BC83" s="230" t="n">
        <f aca="false">IF('Indicator Date hidden'!BD84="x","x",BC$2-'Indicator Date hidden'!BD84)</f>
        <v>0</v>
      </c>
      <c r="BD83" s="230" t="n">
        <f aca="false">IF('Indicator Date hidden'!BE84="x","x",BD$2-'Indicator Date hidden'!BE84)</f>
        <v>0</v>
      </c>
      <c r="BE83" s="230" t="n">
        <f aca="false">IF('Indicator Date hidden'!BF84="x","x",BE$2-'Indicator Date hidden'!BF84)</f>
        <v>0</v>
      </c>
      <c r="BF83" s="230" t="n">
        <f aca="false">IF('Indicator Date hidden'!BG84="x","x",BF$2-'Indicator Date hidden'!BG84)</f>
        <v>1</v>
      </c>
      <c r="BG83" s="230" t="n">
        <f aca="false">IF('Indicator Date hidden'!BH84="x","x",BG$2-'Indicator Date hidden'!BH84)</f>
        <v>1</v>
      </c>
      <c r="BH83" s="230" t="str">
        <f aca="false">IF('Indicator Date hidden'!BI84="x","x",BH$2-'Indicator Date hidden'!BI84)</f>
        <v>x</v>
      </c>
      <c r="BI83" s="230" t="n">
        <f aca="false">IF('Indicator Date hidden'!BJ84="x","x",BI$2-'Indicator Date hidden'!BJ84)</f>
        <v>0</v>
      </c>
      <c r="BJ83" s="230" t="n">
        <f aca="false">IF('Indicator Date hidden'!BK84="x","x",BJ$2-'Indicator Date hidden'!BK84)</f>
        <v>0</v>
      </c>
      <c r="BK83" s="230" t="n">
        <f aca="false">IF('Indicator Date hidden'!BL84="x","x",BK$2-'Indicator Date hidden'!BL84)</f>
        <v>0</v>
      </c>
      <c r="BL83" s="230" t="str">
        <f aca="false">IF('Indicator Date hidden'!BM84="x","x",BL$2-'Indicator Date hidden'!BM84)</f>
        <v>x</v>
      </c>
      <c r="BM83" s="230" t="n">
        <f aca="false">IF('Indicator Date hidden'!BN84="x","x",BM$2-'Indicator Date hidden'!BN84)</f>
        <v>0</v>
      </c>
      <c r="BN83" s="230" t="n">
        <f aca="false">IF('Indicator Date hidden'!BO84="x","x",BN$2-'Indicator Date hidden'!BO84)</f>
        <v>0</v>
      </c>
      <c r="BO83" s="230" t="n">
        <f aca="false">IF('Indicator Date hidden'!BP84="x","x",BO$2-'Indicator Date hidden'!BP84)</f>
        <v>0</v>
      </c>
      <c r="BP83" s="230" t="n">
        <f aca="false">IF('Indicator Date hidden'!BQ84="x","x",BP$2-'Indicator Date hidden'!BQ84)</f>
        <v>0</v>
      </c>
      <c r="BQ83" s="230" t="n">
        <f aca="false">IF('Indicator Date hidden'!BR84="x","x",BQ$2-'Indicator Date hidden'!BR84)</f>
        <v>0</v>
      </c>
      <c r="BR83" s="230" t="n">
        <f aca="false">IF('Indicator Date hidden'!BS84="x","x",BR$2-'Indicator Date hidden'!BS84)</f>
        <v>2</v>
      </c>
      <c r="BS83" s="230" t="n">
        <f aca="false">IF('Indicator Date hidden'!BT84="x","x",BS$2-'Indicator Date hidden'!BT84)</f>
        <v>0</v>
      </c>
      <c r="BT83" s="230" t="n">
        <f aca="false">IF('Indicator Date hidden'!BU84="x","x",BT$2-'Indicator Date hidden'!BU84)</f>
        <v>0</v>
      </c>
      <c r="BU83" s="230" t="n">
        <f aca="false">IF('Indicator Date hidden'!BV84="x","x",BU$2-'Indicator Date hidden'!BV84)</f>
        <v>0</v>
      </c>
      <c r="BV83" s="230" t="n">
        <f aca="false">IF('Indicator Date hidden'!BW84="x","x",BV$2-'Indicator Date hidden'!BW84)</f>
        <v>0</v>
      </c>
      <c r="BW83" s="230" t="n">
        <f aca="false">IF('Indicator Date hidden'!BX84="x","x",BW$2-'Indicator Date hidden'!BX84)</f>
        <v>0</v>
      </c>
      <c r="BX83" s="0" t="n">
        <f aca="false">SUM(B83:BW83)</f>
        <v>17</v>
      </c>
      <c r="BY83" s="231" t="n">
        <f aca="false">BX83/COUNT(B83:BW83)</f>
        <v>0.274193548387097</v>
      </c>
      <c r="BZ83" s="0" t="n">
        <f aca="false">COUNTIF(B83:BW83,"&gt;0")</f>
        <v>6</v>
      </c>
      <c r="CA83" s="231" t="n">
        <f aca="false">_xlfn.STDEV.P(B83:BW83)</f>
        <v>1.30963371927728</v>
      </c>
      <c r="CB83" s="232" t="n">
        <f aca="false">MEDIAN(B83:BW83)</f>
        <v>0</v>
      </c>
    </row>
    <row r="84" customFormat="false" ht="14.5" hidden="false" customHeight="false" outlineLevel="0" collapsed="false">
      <c r="A84" s="0" t="str">
        <f aca="false">'Indicator Data'!B87</f>
        <v>ITA</v>
      </c>
      <c r="B84" s="230" t="n">
        <f aca="false">IF('Indicator Date hidden'!C85="x","x",B$2-'Indicator Date hidden'!C85)</f>
        <v>0</v>
      </c>
      <c r="C84" s="230" t="n">
        <f aca="false">IF('Indicator Date hidden'!D85="x","x",C$2-'Indicator Date hidden'!D85)</f>
        <v>0</v>
      </c>
      <c r="D84" s="230" t="n">
        <f aca="false">IF('Indicator Date hidden'!E85="x","x",D$2-'Indicator Date hidden'!E85)</f>
        <v>0</v>
      </c>
      <c r="E84" s="230" t="n">
        <f aca="false">IF('Indicator Date hidden'!F85="x","x",E$2-'Indicator Date hidden'!F85)</f>
        <v>0</v>
      </c>
      <c r="F84" s="230" t="n">
        <f aca="false">IF('Indicator Date hidden'!G85="x","x",F$2-'Indicator Date hidden'!G85)</f>
        <v>0</v>
      </c>
      <c r="G84" s="230" t="n">
        <f aca="false">IF('Indicator Date hidden'!H85="x","x",G$2-'Indicator Date hidden'!H85)</f>
        <v>0</v>
      </c>
      <c r="H84" s="230" t="n">
        <f aca="false">IF('Indicator Date hidden'!I85="x","x",H$2-'Indicator Date hidden'!I85)</f>
        <v>0</v>
      </c>
      <c r="I84" s="230" t="n">
        <f aca="false">IF('Indicator Date hidden'!J85="x","x",I$2-'Indicator Date hidden'!J85)</f>
        <v>0</v>
      </c>
      <c r="J84" s="230" t="n">
        <f aca="false">IF('Indicator Date hidden'!K85="x","x",J$2-'Indicator Date hidden'!K85)</f>
        <v>0</v>
      </c>
      <c r="K84" s="230" t="n">
        <f aca="false">IF('Indicator Date hidden'!L85="x","x",K$2-'Indicator Date hidden'!L85)</f>
        <v>0</v>
      </c>
      <c r="L84" s="230" t="n">
        <f aca="false">IF('Indicator Date hidden'!M85="x","x",L$2-'Indicator Date hidden'!M85)</f>
        <v>0</v>
      </c>
      <c r="M84" s="230" t="n">
        <f aca="false">IF('Indicator Date hidden'!N85="x","x",M$2-'Indicator Date hidden'!N85)</f>
        <v>0</v>
      </c>
      <c r="N84" s="230" t="n">
        <f aca="false">IF('Indicator Date hidden'!O85="x","x",N$2-'Indicator Date hidden'!O85)</f>
        <v>0</v>
      </c>
      <c r="O84" s="230" t="n">
        <f aca="false">IF('Indicator Date hidden'!P85="x","x",O$2-'Indicator Date hidden'!P85)</f>
        <v>0</v>
      </c>
      <c r="P84" s="230" t="n">
        <f aca="false">IF('Indicator Date hidden'!Q85="x","x",P$2-'Indicator Date hidden'!Q85)</f>
        <v>0</v>
      </c>
      <c r="Q84" s="230" t="n">
        <f aca="false">IF('Indicator Date hidden'!R85="x","x",Q$2-'Indicator Date hidden'!R85)</f>
        <v>0</v>
      </c>
      <c r="R84" s="230" t="n">
        <f aca="false">IF('Indicator Date hidden'!S85="x","x",R$2-'Indicator Date hidden'!S85)</f>
        <v>0</v>
      </c>
      <c r="S84" s="230" t="n">
        <f aca="false">IF('Indicator Date hidden'!T85="x","x",S$2-'Indicator Date hidden'!T85)</f>
        <v>0</v>
      </c>
      <c r="T84" s="230" t="n">
        <f aca="false">IF('Indicator Date hidden'!U85="x","x",T$2-'Indicator Date hidden'!U85)</f>
        <v>0</v>
      </c>
      <c r="U84" s="230" t="n">
        <f aca="false">IF('Indicator Date hidden'!V85="x","x",U$2-'Indicator Date hidden'!V85)</f>
        <v>0</v>
      </c>
      <c r="V84" s="230" t="n">
        <f aca="false">IF('Indicator Date hidden'!W85="x","x",V$2-'Indicator Date hidden'!W85)</f>
        <v>0</v>
      </c>
      <c r="W84" s="230" t="n">
        <f aca="false">IF('Indicator Date hidden'!X85="x","x",W$2-'Indicator Date hidden'!X85)</f>
        <v>0</v>
      </c>
      <c r="X84" s="230" t="n">
        <f aca="false">IF('Indicator Date hidden'!Y85="x","x",X$2-'Indicator Date hidden'!Y85)</f>
        <v>0</v>
      </c>
      <c r="Y84" s="230" t="n">
        <f aca="false">IF('Indicator Date hidden'!Z85="x","x",Y$2-'Indicator Date hidden'!Z85)</f>
        <v>0</v>
      </c>
      <c r="Z84" s="230" t="n">
        <f aca="false">IF('Indicator Date hidden'!AA85="x","x",Z$2-'Indicator Date hidden'!AA85)</f>
        <v>7</v>
      </c>
      <c r="AA84" s="230" t="n">
        <f aca="false">IF('Indicator Date hidden'!AB85="x","x",AA$2-'Indicator Date hidden'!AB85)</f>
        <v>0</v>
      </c>
      <c r="AB84" s="230" t="str">
        <f aca="false">IF('Indicator Date hidden'!AC85="x","x",AB$2-'Indicator Date hidden'!AC85)</f>
        <v>x</v>
      </c>
      <c r="AC84" s="230" t="n">
        <f aca="false">IF('Indicator Date hidden'!AD85="x","x",AC$2-'Indicator Date hidden'!AD85)</f>
        <v>1</v>
      </c>
      <c r="AD84" s="230" t="n">
        <f aca="false">IF('Indicator Date hidden'!AE85="x","x",AD$2-'Indicator Date hidden'!AE85)</f>
        <v>0</v>
      </c>
      <c r="AE84" s="230" t="str">
        <f aca="false">IF('Indicator Date hidden'!AF85="x","x",AE$2-'Indicator Date hidden'!AF85)</f>
        <v>x</v>
      </c>
      <c r="AF84" s="230" t="n">
        <f aca="false">IF('Indicator Date hidden'!AG85="x","x",AF$2-'Indicator Date hidden'!AG85)</f>
        <v>0</v>
      </c>
      <c r="AG84" s="230" t="n">
        <f aca="false">IF('Indicator Date hidden'!AH85="x","x",AG$2-'Indicator Date hidden'!AH85)</f>
        <v>0</v>
      </c>
      <c r="AH84" s="230" t="n">
        <f aca="false">IF('Indicator Date hidden'!AI85="x","x",AH$2-'Indicator Date hidden'!AI85)</f>
        <v>0</v>
      </c>
      <c r="AI84" s="230" t="n">
        <f aca="false">IF('Indicator Date hidden'!AJ85="x","x",AI$2-'Indicator Date hidden'!AJ85)</f>
        <v>0</v>
      </c>
      <c r="AJ84" s="230" t="n">
        <f aca="false">IF('Indicator Date hidden'!AK85="x","x",AJ$2-'Indicator Date hidden'!AK85)</f>
        <v>0</v>
      </c>
      <c r="AK84" s="230" t="str">
        <f aca="false">IF('Indicator Date hidden'!AL85="x","x",AK$2-'Indicator Date hidden'!AL85)</f>
        <v>x</v>
      </c>
      <c r="AL84" s="230" t="n">
        <f aca="false">IF('Indicator Date hidden'!AM85="x","x",AL$2-'Indicator Date hidden'!AM85)</f>
        <v>0</v>
      </c>
      <c r="AM84" s="230" t="str">
        <f aca="false">IF('Indicator Date hidden'!AN85="x","x",AM$2-'Indicator Date hidden'!AN85)</f>
        <v>x</v>
      </c>
      <c r="AN84" s="230" t="str">
        <f aca="false">IF('Indicator Date hidden'!AO85="x","x",AN$2-'Indicator Date hidden'!AO85)</f>
        <v>x</v>
      </c>
      <c r="AO84" s="230" t="str">
        <f aca="false">IF('Indicator Date hidden'!AP85="x","x",AO$2-'Indicator Date hidden'!AP85)</f>
        <v>x</v>
      </c>
      <c r="AP84" s="230" t="n">
        <f aca="false">IF('Indicator Date hidden'!AQ85="x","x",AP$2-'Indicator Date hidden'!AQ85)</f>
        <v>0</v>
      </c>
      <c r="AQ84" s="230" t="n">
        <f aca="false">IF('Indicator Date hidden'!AR85="x","x",AQ$2-'Indicator Date hidden'!AR85)</f>
        <v>0</v>
      </c>
      <c r="AR84" s="230" t="str">
        <f aca="false">IF('Indicator Date hidden'!AS85="x","x",AR$2-'Indicator Date hidden'!AS85)</f>
        <v>x</v>
      </c>
      <c r="AS84" s="230" t="n">
        <f aca="false">IF('Indicator Date hidden'!AT85="x","x",AS$2-'Indicator Date hidden'!AT85)</f>
        <v>0</v>
      </c>
      <c r="AT84" s="230" t="n">
        <f aca="false">IF('Indicator Date hidden'!AU85="x","x",AT$2-'Indicator Date hidden'!AU85)</f>
        <v>0</v>
      </c>
      <c r="AU84" s="230" t="n">
        <f aca="false">IF('Indicator Date hidden'!AV85="x","x",AU$2-'Indicator Date hidden'!AV85)</f>
        <v>0</v>
      </c>
      <c r="AV84" s="230" t="str">
        <f aca="false">IF('Indicator Date hidden'!AW85="x","x",AV$2-'Indicator Date hidden'!AW85)</f>
        <v>x</v>
      </c>
      <c r="AW84" s="230" t="n">
        <f aca="false">IF('Indicator Date hidden'!AX85="x","x",AW$2-'Indicator Date hidden'!AX85)</f>
        <v>0</v>
      </c>
      <c r="AX84" s="230" t="n">
        <f aca="false">IF('Indicator Date hidden'!AY85="x","x",AX$2-'Indicator Date hidden'!AY85)</f>
        <v>0</v>
      </c>
      <c r="AY84" s="230" t="n">
        <f aca="false">IF('Indicator Date hidden'!AZ85="x","x",AY$2-'Indicator Date hidden'!AZ85)</f>
        <v>2</v>
      </c>
      <c r="AZ84" s="230" t="n">
        <f aca="false">IF('Indicator Date hidden'!BA85="x","x",AZ$2-'Indicator Date hidden'!BA85)</f>
        <v>0</v>
      </c>
      <c r="BA84" s="230" t="n">
        <f aca="false">IF('Indicator Date hidden'!BB85="x","x",BA$2-'Indicator Date hidden'!BB85)</f>
        <v>0</v>
      </c>
      <c r="BB84" s="230" t="n">
        <f aca="false">IF('Indicator Date hidden'!BC85="x","x",BB$2-'Indicator Date hidden'!BC85)</f>
        <v>0</v>
      </c>
      <c r="BC84" s="230" t="n">
        <f aca="false">IF('Indicator Date hidden'!BD85="x","x",BC$2-'Indicator Date hidden'!BD85)</f>
        <v>0</v>
      </c>
      <c r="BD84" s="230" t="n">
        <f aca="false">IF('Indicator Date hidden'!BE85="x","x",BD$2-'Indicator Date hidden'!BE85)</f>
        <v>-1</v>
      </c>
      <c r="BE84" s="230" t="n">
        <f aca="false">IF('Indicator Date hidden'!BF85="x","x",BE$2-'Indicator Date hidden'!BF85)</f>
        <v>0</v>
      </c>
      <c r="BF84" s="230" t="n">
        <f aca="false">IF('Indicator Date hidden'!BG85="x","x",BF$2-'Indicator Date hidden'!BG85)</f>
        <v>1</v>
      </c>
      <c r="BG84" s="230" t="n">
        <f aca="false">IF('Indicator Date hidden'!BH85="x","x",BG$2-'Indicator Date hidden'!BH85)</f>
        <v>1</v>
      </c>
      <c r="BH84" s="230" t="n">
        <f aca="false">IF('Indicator Date hidden'!BI85="x","x",BH$2-'Indicator Date hidden'!BI85)</f>
        <v>0</v>
      </c>
      <c r="BI84" s="230" t="n">
        <f aca="false">IF('Indicator Date hidden'!BJ85="x","x",BI$2-'Indicator Date hidden'!BJ85)</f>
        <v>0</v>
      </c>
      <c r="BJ84" s="230" t="n">
        <f aca="false">IF('Indicator Date hidden'!BK85="x","x",BJ$2-'Indicator Date hidden'!BK85)</f>
        <v>0</v>
      </c>
      <c r="BK84" s="230" t="n">
        <f aca="false">IF('Indicator Date hidden'!BL85="x","x",BK$2-'Indicator Date hidden'!BL85)</f>
        <v>0</v>
      </c>
      <c r="BL84" s="230" t="n">
        <f aca="false">IF('Indicator Date hidden'!BM85="x","x",BL$2-'Indicator Date hidden'!BM85)</f>
        <v>1</v>
      </c>
      <c r="BM84" s="230" t="n">
        <f aca="false">IF('Indicator Date hidden'!BN85="x","x",BM$2-'Indicator Date hidden'!BN85)</f>
        <v>0</v>
      </c>
      <c r="BN84" s="230" t="n">
        <f aca="false">IF('Indicator Date hidden'!BO85="x","x",BN$2-'Indicator Date hidden'!BO85)</f>
        <v>0</v>
      </c>
      <c r="BO84" s="230" t="n">
        <f aca="false">IF('Indicator Date hidden'!BP85="x","x",BO$2-'Indicator Date hidden'!BP85)</f>
        <v>0</v>
      </c>
      <c r="BP84" s="230" t="n">
        <f aca="false">IF('Indicator Date hidden'!BQ85="x","x",BP$2-'Indicator Date hidden'!BQ85)</f>
        <v>0</v>
      </c>
      <c r="BQ84" s="230" t="n">
        <f aca="false">IF('Indicator Date hidden'!BR85="x","x",BQ$2-'Indicator Date hidden'!BR85)</f>
        <v>0</v>
      </c>
      <c r="BR84" s="230" t="n">
        <f aca="false">IF('Indicator Date hidden'!BS85="x","x",BR$2-'Indicator Date hidden'!BS85)</f>
        <v>1</v>
      </c>
      <c r="BS84" s="230" t="n">
        <f aca="false">IF('Indicator Date hidden'!BT85="x","x",BS$2-'Indicator Date hidden'!BT85)</f>
        <v>0</v>
      </c>
      <c r="BT84" s="230" t="n">
        <f aca="false">IF('Indicator Date hidden'!BU85="x","x",BT$2-'Indicator Date hidden'!BU85)</f>
        <v>0</v>
      </c>
      <c r="BU84" s="230" t="n">
        <f aca="false">IF('Indicator Date hidden'!BV85="x","x",BU$2-'Indicator Date hidden'!BV85)</f>
        <v>0</v>
      </c>
      <c r="BV84" s="230" t="n">
        <f aca="false">IF('Indicator Date hidden'!BW85="x","x",BV$2-'Indicator Date hidden'!BW85)</f>
        <v>0</v>
      </c>
      <c r="BW84" s="230" t="n">
        <f aca="false">IF('Indicator Date hidden'!BX85="x","x",BW$2-'Indicator Date hidden'!BX85)</f>
        <v>0</v>
      </c>
      <c r="BX84" s="0" t="n">
        <f aca="false">SUM(B84:BW84)</f>
        <v>13</v>
      </c>
      <c r="BY84" s="231" t="n">
        <f aca="false">BX84/COUNT(B84:BW84)</f>
        <v>0.196969696969697</v>
      </c>
      <c r="BZ84" s="0" t="n">
        <f aca="false">COUNTIF(B84:BW84,"&gt;0")</f>
        <v>7</v>
      </c>
      <c r="CA84" s="231" t="n">
        <f aca="false">_xlfn.STDEV.P(B84:BW84)</f>
        <v>0.924739061798008</v>
      </c>
      <c r="CB84" s="232" t="n">
        <f aca="false">MEDIAN(B84:BW84)</f>
        <v>0</v>
      </c>
    </row>
    <row r="85" customFormat="false" ht="14.5" hidden="false" customHeight="false" outlineLevel="0" collapsed="false">
      <c r="A85" s="0" t="str">
        <f aca="false">'Indicator Data'!B88</f>
        <v>JAM</v>
      </c>
      <c r="B85" s="230" t="n">
        <f aca="false">IF('Indicator Date hidden'!C86="x","x",B$2-'Indicator Date hidden'!C86)</f>
        <v>0</v>
      </c>
      <c r="C85" s="230" t="n">
        <f aca="false">IF('Indicator Date hidden'!D86="x","x",C$2-'Indicator Date hidden'!D86)</f>
        <v>0</v>
      </c>
      <c r="D85" s="230" t="n">
        <f aca="false">IF('Indicator Date hidden'!E86="x","x",D$2-'Indicator Date hidden'!E86)</f>
        <v>0</v>
      </c>
      <c r="E85" s="230" t="n">
        <f aca="false">IF('Indicator Date hidden'!F86="x","x",E$2-'Indicator Date hidden'!F86)</f>
        <v>0</v>
      </c>
      <c r="F85" s="230" t="n">
        <f aca="false">IF('Indicator Date hidden'!G86="x","x",F$2-'Indicator Date hidden'!G86)</f>
        <v>0</v>
      </c>
      <c r="G85" s="230" t="n">
        <f aca="false">IF('Indicator Date hidden'!H86="x","x",G$2-'Indicator Date hidden'!H86)</f>
        <v>0</v>
      </c>
      <c r="H85" s="230" t="n">
        <f aca="false">IF('Indicator Date hidden'!I86="x","x",H$2-'Indicator Date hidden'!I86)</f>
        <v>0</v>
      </c>
      <c r="I85" s="230" t="n">
        <f aca="false">IF('Indicator Date hidden'!J86="x","x",I$2-'Indicator Date hidden'!J86)</f>
        <v>0</v>
      </c>
      <c r="J85" s="230" t="n">
        <f aca="false">IF('Indicator Date hidden'!K86="x","x",J$2-'Indicator Date hidden'!K86)</f>
        <v>0</v>
      </c>
      <c r="K85" s="230" t="n">
        <f aca="false">IF('Indicator Date hidden'!L86="x","x",K$2-'Indicator Date hidden'!L86)</f>
        <v>0</v>
      </c>
      <c r="L85" s="230" t="n">
        <f aca="false">IF('Indicator Date hidden'!M86="x","x",L$2-'Indicator Date hidden'!M86)</f>
        <v>0</v>
      </c>
      <c r="M85" s="230" t="n">
        <f aca="false">IF('Indicator Date hidden'!N86="x","x",M$2-'Indicator Date hidden'!N86)</f>
        <v>0</v>
      </c>
      <c r="N85" s="230" t="n">
        <f aca="false">IF('Indicator Date hidden'!O86="x","x",N$2-'Indicator Date hidden'!O86)</f>
        <v>0</v>
      </c>
      <c r="O85" s="230" t="n">
        <f aca="false">IF('Indicator Date hidden'!P86="x","x",O$2-'Indicator Date hidden'!P86)</f>
        <v>0</v>
      </c>
      <c r="P85" s="230" t="n">
        <f aca="false">IF('Indicator Date hidden'!Q86="x","x",P$2-'Indicator Date hidden'!Q86)</f>
        <v>0</v>
      </c>
      <c r="Q85" s="230" t="n">
        <f aca="false">IF('Indicator Date hidden'!R86="x","x",Q$2-'Indicator Date hidden'!R86)</f>
        <v>0</v>
      </c>
      <c r="R85" s="230" t="n">
        <f aca="false">IF('Indicator Date hidden'!S86="x","x",R$2-'Indicator Date hidden'!S86)</f>
        <v>0</v>
      </c>
      <c r="S85" s="230" t="n">
        <f aca="false">IF('Indicator Date hidden'!T86="x","x",S$2-'Indicator Date hidden'!T86)</f>
        <v>0</v>
      </c>
      <c r="T85" s="230" t="n">
        <f aca="false">IF('Indicator Date hidden'!U86="x","x",T$2-'Indicator Date hidden'!U86)</f>
        <v>0</v>
      </c>
      <c r="U85" s="230" t="n">
        <f aca="false">IF('Indicator Date hidden'!V86="x","x",U$2-'Indicator Date hidden'!V86)</f>
        <v>0</v>
      </c>
      <c r="V85" s="230" t="n">
        <f aca="false">IF('Indicator Date hidden'!W86="x","x",V$2-'Indicator Date hidden'!W86)</f>
        <v>0</v>
      </c>
      <c r="W85" s="230" t="n">
        <f aca="false">IF('Indicator Date hidden'!X86="x","x",W$2-'Indicator Date hidden'!X86)</f>
        <v>0</v>
      </c>
      <c r="X85" s="230" t="n">
        <f aca="false">IF('Indicator Date hidden'!Y86="x","x",X$2-'Indicator Date hidden'!Y86)</f>
        <v>0</v>
      </c>
      <c r="Y85" s="230" t="n">
        <f aca="false">IF('Indicator Date hidden'!Z86="x","x",Y$2-'Indicator Date hidden'!Z86)</f>
        <v>0</v>
      </c>
      <c r="Z85" s="230" t="n">
        <f aca="false">IF('Indicator Date hidden'!AA86="x","x",Z$2-'Indicator Date hidden'!AA86)</f>
        <v>7</v>
      </c>
      <c r="AA85" s="230" t="n">
        <f aca="false">IF('Indicator Date hidden'!AB86="x","x",AA$2-'Indicator Date hidden'!AB86)</f>
        <v>0</v>
      </c>
      <c r="AB85" s="230" t="n">
        <f aca="false">IF('Indicator Date hidden'!AC86="x","x",AB$2-'Indicator Date hidden'!AC86)</f>
        <v>5</v>
      </c>
      <c r="AC85" s="230" t="n">
        <f aca="false">IF('Indicator Date hidden'!AD86="x","x",AC$2-'Indicator Date hidden'!AD86)</f>
        <v>1</v>
      </c>
      <c r="AD85" s="230" t="n">
        <f aca="false">IF('Indicator Date hidden'!AE86="x","x",AD$2-'Indicator Date hidden'!AE86)</f>
        <v>0</v>
      </c>
      <c r="AE85" s="230" t="n">
        <f aca="false">IF('Indicator Date hidden'!AF86="x","x",AE$2-'Indicator Date hidden'!AF86)</f>
        <v>0</v>
      </c>
      <c r="AF85" s="230" t="n">
        <f aca="false">IF('Indicator Date hidden'!AG86="x","x",AF$2-'Indicator Date hidden'!AG86)</f>
        <v>0</v>
      </c>
      <c r="AG85" s="230" t="n">
        <f aca="false">IF('Indicator Date hidden'!AH86="x","x",AG$2-'Indicator Date hidden'!AH86)</f>
        <v>0</v>
      </c>
      <c r="AH85" s="230" t="n">
        <f aca="false">IF('Indicator Date hidden'!AI86="x","x",AH$2-'Indicator Date hidden'!AI86)</f>
        <v>0</v>
      </c>
      <c r="AI85" s="230" t="n">
        <f aca="false">IF('Indicator Date hidden'!AJ86="x","x",AI$2-'Indicator Date hidden'!AJ86)</f>
        <v>0</v>
      </c>
      <c r="AJ85" s="230" t="n">
        <f aca="false">IF('Indicator Date hidden'!AK86="x","x",AJ$2-'Indicator Date hidden'!AK86)</f>
        <v>0</v>
      </c>
      <c r="AK85" s="230" t="n">
        <f aca="false">IF('Indicator Date hidden'!AL86="x","x",AK$2-'Indicator Date hidden'!AL86)</f>
        <v>5</v>
      </c>
      <c r="AL85" s="230" t="n">
        <f aca="false">IF('Indicator Date hidden'!AM86="x","x",AL$2-'Indicator Date hidden'!AM86)</f>
        <v>0</v>
      </c>
      <c r="AM85" s="230" t="n">
        <f aca="false">IF('Indicator Date hidden'!AN86="x","x",AM$2-'Indicator Date hidden'!AN86)</f>
        <v>0</v>
      </c>
      <c r="AN85" s="230" t="n">
        <f aca="false">IF('Indicator Date hidden'!AO86="x","x",AN$2-'Indicator Date hidden'!AO86)</f>
        <v>0</v>
      </c>
      <c r="AO85" s="230" t="n">
        <f aca="false">IF('Indicator Date hidden'!AP86="x","x",AO$2-'Indicator Date hidden'!AP86)</f>
        <v>0</v>
      </c>
      <c r="AP85" s="230" t="n">
        <f aca="false">IF('Indicator Date hidden'!AQ86="x","x",AP$2-'Indicator Date hidden'!AQ86)</f>
        <v>0</v>
      </c>
      <c r="AQ85" s="230" t="n">
        <f aca="false">IF('Indicator Date hidden'!AR86="x","x",AQ$2-'Indicator Date hidden'!AR86)</f>
        <v>0</v>
      </c>
      <c r="AR85" s="230" t="n">
        <f aca="false">IF('Indicator Date hidden'!AS86="x","x",AR$2-'Indicator Date hidden'!AS86)</f>
        <v>2</v>
      </c>
      <c r="AS85" s="230" t="n">
        <f aca="false">IF('Indicator Date hidden'!AT86="x","x",AS$2-'Indicator Date hidden'!AT86)</f>
        <v>0</v>
      </c>
      <c r="AT85" s="230" t="n">
        <f aca="false">IF('Indicator Date hidden'!AU86="x","x",AT$2-'Indicator Date hidden'!AU86)</f>
        <v>0</v>
      </c>
      <c r="AU85" s="230" t="n">
        <f aca="false">IF('Indicator Date hidden'!AV86="x","x",AU$2-'Indicator Date hidden'!AV86)</f>
        <v>0</v>
      </c>
      <c r="AV85" s="230" t="str">
        <f aca="false">IF('Indicator Date hidden'!AW86="x","x",AV$2-'Indicator Date hidden'!AW86)</f>
        <v>x</v>
      </c>
      <c r="AW85" s="230" t="n">
        <f aca="false">IF('Indicator Date hidden'!AX86="x","x",AW$2-'Indicator Date hidden'!AX86)</f>
        <v>0</v>
      </c>
      <c r="AX85" s="230" t="n">
        <f aca="false">IF('Indicator Date hidden'!AY86="x","x",AX$2-'Indicator Date hidden'!AY86)</f>
        <v>0</v>
      </c>
      <c r="AY85" s="230" t="n">
        <f aca="false">IF('Indicator Date hidden'!AZ86="x","x",AY$2-'Indicator Date hidden'!AZ86)</f>
        <v>16</v>
      </c>
      <c r="AZ85" s="230" t="n">
        <f aca="false">IF('Indicator Date hidden'!BA86="x","x",AZ$2-'Indicator Date hidden'!BA86)</f>
        <v>0</v>
      </c>
      <c r="BA85" s="230" t="n">
        <f aca="false">IF('Indicator Date hidden'!BB86="x","x",BA$2-'Indicator Date hidden'!BB86)</f>
        <v>0</v>
      </c>
      <c r="BB85" s="230" t="n">
        <f aca="false">IF('Indicator Date hidden'!BC86="x","x",BB$2-'Indicator Date hidden'!BC86)</f>
        <v>0</v>
      </c>
      <c r="BC85" s="230" t="n">
        <f aca="false">IF('Indicator Date hidden'!BD86="x","x",BC$2-'Indicator Date hidden'!BD86)</f>
        <v>0</v>
      </c>
      <c r="BD85" s="230" t="n">
        <f aca="false">IF('Indicator Date hidden'!BE86="x","x",BD$2-'Indicator Date hidden'!BE86)</f>
        <v>0</v>
      </c>
      <c r="BE85" s="230" t="n">
        <f aca="false">IF('Indicator Date hidden'!BF86="x","x",BE$2-'Indicator Date hidden'!BF86)</f>
        <v>0</v>
      </c>
      <c r="BF85" s="230" t="n">
        <f aca="false">IF('Indicator Date hidden'!BG86="x","x",BF$2-'Indicator Date hidden'!BG86)</f>
        <v>1</v>
      </c>
      <c r="BG85" s="230" t="n">
        <f aca="false">IF('Indicator Date hidden'!BH86="x","x",BG$2-'Indicator Date hidden'!BH86)</f>
        <v>1</v>
      </c>
      <c r="BH85" s="230" t="n">
        <f aca="false">IF('Indicator Date hidden'!BI86="x","x",BH$2-'Indicator Date hidden'!BI86)</f>
        <v>2</v>
      </c>
      <c r="BI85" s="230" t="n">
        <f aca="false">IF('Indicator Date hidden'!BJ86="x","x",BI$2-'Indicator Date hidden'!BJ86)</f>
        <v>0</v>
      </c>
      <c r="BJ85" s="230" t="n">
        <f aca="false">IF('Indicator Date hidden'!BK86="x","x",BJ$2-'Indicator Date hidden'!BK86)</f>
        <v>0</v>
      </c>
      <c r="BK85" s="230" t="n">
        <f aca="false">IF('Indicator Date hidden'!BL86="x","x",BK$2-'Indicator Date hidden'!BL86)</f>
        <v>0</v>
      </c>
      <c r="BL85" s="230" t="n">
        <f aca="false">IF('Indicator Date hidden'!BM86="x","x",BL$2-'Indicator Date hidden'!BM86)</f>
        <v>6</v>
      </c>
      <c r="BM85" s="230" t="n">
        <f aca="false">IF('Indicator Date hidden'!BN86="x","x",BM$2-'Indicator Date hidden'!BN86)</f>
        <v>2</v>
      </c>
      <c r="BN85" s="230" t="n">
        <f aca="false">IF('Indicator Date hidden'!BO86="x","x",BN$2-'Indicator Date hidden'!BO86)</f>
        <v>0</v>
      </c>
      <c r="BO85" s="230" t="n">
        <f aca="false">IF('Indicator Date hidden'!BP86="x","x",BO$2-'Indicator Date hidden'!BP86)</f>
        <v>0</v>
      </c>
      <c r="BP85" s="230" t="n">
        <f aca="false">IF('Indicator Date hidden'!BQ86="x","x",BP$2-'Indicator Date hidden'!BQ86)</f>
        <v>0</v>
      </c>
      <c r="BQ85" s="230" t="n">
        <f aca="false">IF('Indicator Date hidden'!BR86="x","x",BQ$2-'Indicator Date hidden'!BR86)</f>
        <v>0</v>
      </c>
      <c r="BR85" s="230" t="n">
        <f aca="false">IF('Indicator Date hidden'!BS86="x","x",BR$2-'Indicator Date hidden'!BS86)</f>
        <v>1</v>
      </c>
      <c r="BS85" s="230" t="n">
        <f aca="false">IF('Indicator Date hidden'!BT86="x","x",BS$2-'Indicator Date hidden'!BT86)</f>
        <v>0</v>
      </c>
      <c r="BT85" s="230" t="n">
        <f aca="false">IF('Indicator Date hidden'!BU86="x","x",BT$2-'Indicator Date hidden'!BU86)</f>
        <v>0</v>
      </c>
      <c r="BU85" s="230" t="str">
        <f aca="false">IF('Indicator Date hidden'!BV86="x","x",BU$2-'Indicator Date hidden'!BV86)</f>
        <v>x</v>
      </c>
      <c r="BV85" s="230" t="n">
        <f aca="false">IF('Indicator Date hidden'!BW86="x","x",BV$2-'Indicator Date hidden'!BW86)</f>
        <v>0</v>
      </c>
      <c r="BW85" s="230" t="n">
        <f aca="false">IF('Indicator Date hidden'!BX86="x","x",BW$2-'Indicator Date hidden'!BX86)</f>
        <v>0</v>
      </c>
      <c r="BX85" s="0" t="n">
        <f aca="false">SUM(B85:BW85)</f>
        <v>49</v>
      </c>
      <c r="BY85" s="231" t="n">
        <f aca="false">BX85/COUNT(B85:BW85)</f>
        <v>0.680555555555556</v>
      </c>
      <c r="BZ85" s="0" t="n">
        <f aca="false">COUNTIF(B85:BW85,"&gt;0")</f>
        <v>12</v>
      </c>
      <c r="CA85" s="231" t="n">
        <f aca="false">_xlfn.STDEV.P(B85:BW85)</f>
        <v>2.27807416770838</v>
      </c>
      <c r="CB85" s="232" t="n">
        <f aca="false">MEDIAN(B85:BW85)</f>
        <v>0</v>
      </c>
    </row>
    <row r="86" customFormat="false" ht="14.5" hidden="false" customHeight="false" outlineLevel="0" collapsed="false">
      <c r="A86" s="0" t="str">
        <f aca="false">'Indicator Data'!B89</f>
        <v>JPN</v>
      </c>
      <c r="B86" s="230" t="n">
        <f aca="false">IF('Indicator Date hidden'!C87="x","x",B$2-'Indicator Date hidden'!C87)</f>
        <v>0</v>
      </c>
      <c r="C86" s="230" t="n">
        <f aca="false">IF('Indicator Date hidden'!D87="x","x",C$2-'Indicator Date hidden'!D87)</f>
        <v>0</v>
      </c>
      <c r="D86" s="230" t="n">
        <f aca="false">IF('Indicator Date hidden'!E87="x","x",D$2-'Indicator Date hidden'!E87)</f>
        <v>0</v>
      </c>
      <c r="E86" s="230" t="n">
        <f aca="false">IF('Indicator Date hidden'!F87="x","x",E$2-'Indicator Date hidden'!F87)</f>
        <v>0</v>
      </c>
      <c r="F86" s="230" t="n">
        <f aca="false">IF('Indicator Date hidden'!G87="x","x",F$2-'Indicator Date hidden'!G87)</f>
        <v>0</v>
      </c>
      <c r="G86" s="230" t="n">
        <f aca="false">IF('Indicator Date hidden'!H87="x","x",G$2-'Indicator Date hidden'!H87)</f>
        <v>0</v>
      </c>
      <c r="H86" s="230" t="n">
        <f aca="false">IF('Indicator Date hidden'!I87="x","x",H$2-'Indicator Date hidden'!I87)</f>
        <v>0</v>
      </c>
      <c r="I86" s="230" t="n">
        <f aca="false">IF('Indicator Date hidden'!J87="x","x",I$2-'Indicator Date hidden'!J87)</f>
        <v>0</v>
      </c>
      <c r="J86" s="230" t="n">
        <f aca="false">IF('Indicator Date hidden'!K87="x","x",J$2-'Indicator Date hidden'!K87)</f>
        <v>0</v>
      </c>
      <c r="K86" s="230" t="n">
        <f aca="false">IF('Indicator Date hidden'!L87="x","x",K$2-'Indicator Date hidden'!L87)</f>
        <v>0</v>
      </c>
      <c r="L86" s="230" t="n">
        <f aca="false">IF('Indicator Date hidden'!M87="x","x",L$2-'Indicator Date hidden'!M87)</f>
        <v>0</v>
      </c>
      <c r="M86" s="230" t="n">
        <f aca="false">IF('Indicator Date hidden'!N87="x","x",M$2-'Indicator Date hidden'!N87)</f>
        <v>0</v>
      </c>
      <c r="N86" s="230" t="n">
        <f aca="false">IF('Indicator Date hidden'!O87="x","x",N$2-'Indicator Date hidden'!O87)</f>
        <v>0</v>
      </c>
      <c r="O86" s="230" t="n">
        <f aca="false">IF('Indicator Date hidden'!P87="x","x",O$2-'Indicator Date hidden'!P87)</f>
        <v>0</v>
      </c>
      <c r="P86" s="230" t="n">
        <f aca="false">IF('Indicator Date hidden'!Q87="x","x",P$2-'Indicator Date hidden'!Q87)</f>
        <v>0</v>
      </c>
      <c r="Q86" s="230" t="n">
        <f aca="false">IF('Indicator Date hidden'!R87="x","x",Q$2-'Indicator Date hidden'!R87)</f>
        <v>0</v>
      </c>
      <c r="R86" s="230" t="n">
        <f aca="false">IF('Indicator Date hidden'!S87="x","x",R$2-'Indicator Date hidden'!S87)</f>
        <v>0</v>
      </c>
      <c r="S86" s="230" t="n">
        <f aca="false">IF('Indicator Date hidden'!T87="x","x",S$2-'Indicator Date hidden'!T87)</f>
        <v>0</v>
      </c>
      <c r="T86" s="230" t="n">
        <f aca="false">IF('Indicator Date hidden'!U87="x","x",T$2-'Indicator Date hidden'!U87)</f>
        <v>0</v>
      </c>
      <c r="U86" s="230" t="n">
        <f aca="false">IF('Indicator Date hidden'!V87="x","x",U$2-'Indicator Date hidden'!V87)</f>
        <v>0</v>
      </c>
      <c r="V86" s="230" t="n">
        <f aca="false">IF('Indicator Date hidden'!W87="x","x",V$2-'Indicator Date hidden'!W87)</f>
        <v>0</v>
      </c>
      <c r="W86" s="230" t="n">
        <f aca="false">IF('Indicator Date hidden'!X87="x","x",W$2-'Indicator Date hidden'!X87)</f>
        <v>0</v>
      </c>
      <c r="X86" s="230" t="n">
        <f aca="false">IF('Indicator Date hidden'!Y87="x","x",X$2-'Indicator Date hidden'!Y87)</f>
        <v>0</v>
      </c>
      <c r="Y86" s="230" t="n">
        <f aca="false">IF('Indicator Date hidden'!Z87="x","x",Y$2-'Indicator Date hidden'!Z87)</f>
        <v>0</v>
      </c>
      <c r="Z86" s="230" t="n">
        <f aca="false">IF('Indicator Date hidden'!AA87="x","x",Z$2-'Indicator Date hidden'!AA87)</f>
        <v>3</v>
      </c>
      <c r="AA86" s="230" t="n">
        <f aca="false">IF('Indicator Date hidden'!AB87="x","x",AA$2-'Indicator Date hidden'!AB87)</f>
        <v>0</v>
      </c>
      <c r="AB86" s="230" t="str">
        <f aca="false">IF('Indicator Date hidden'!AC87="x","x",AB$2-'Indicator Date hidden'!AC87)</f>
        <v>x</v>
      </c>
      <c r="AC86" s="230" t="n">
        <f aca="false">IF('Indicator Date hidden'!AD87="x","x",AC$2-'Indicator Date hidden'!AD87)</f>
        <v>1</v>
      </c>
      <c r="AD86" s="230" t="n">
        <f aca="false">IF('Indicator Date hidden'!AE87="x","x",AD$2-'Indicator Date hidden'!AE87)</f>
        <v>0</v>
      </c>
      <c r="AE86" s="230" t="str">
        <f aca="false">IF('Indicator Date hidden'!AF87="x","x",AE$2-'Indicator Date hidden'!AF87)</f>
        <v>x</v>
      </c>
      <c r="AF86" s="230" t="n">
        <f aca="false">IF('Indicator Date hidden'!AG87="x","x",AF$2-'Indicator Date hidden'!AG87)</f>
        <v>0</v>
      </c>
      <c r="AG86" s="230" t="n">
        <f aca="false">IF('Indicator Date hidden'!AH87="x","x",AG$2-'Indicator Date hidden'!AH87)</f>
        <v>0</v>
      </c>
      <c r="AH86" s="230" t="n">
        <f aca="false">IF('Indicator Date hidden'!AI87="x","x",AH$2-'Indicator Date hidden'!AI87)</f>
        <v>0</v>
      </c>
      <c r="AI86" s="230" t="n">
        <f aca="false">IF('Indicator Date hidden'!AJ87="x","x",AI$2-'Indicator Date hidden'!AJ87)</f>
        <v>0</v>
      </c>
      <c r="AJ86" s="230" t="n">
        <f aca="false">IF('Indicator Date hidden'!AK87="x","x",AJ$2-'Indicator Date hidden'!AK87)</f>
        <v>0</v>
      </c>
      <c r="AK86" s="230" t="str">
        <f aca="false">IF('Indicator Date hidden'!AL87="x","x",AK$2-'Indicator Date hidden'!AL87)</f>
        <v>x</v>
      </c>
      <c r="AL86" s="230" t="n">
        <f aca="false">IF('Indicator Date hidden'!AM87="x","x",AL$2-'Indicator Date hidden'!AM87)</f>
        <v>0</v>
      </c>
      <c r="AM86" s="230" t="str">
        <f aca="false">IF('Indicator Date hidden'!AN87="x","x",AM$2-'Indicator Date hidden'!AN87)</f>
        <v>x</v>
      </c>
      <c r="AN86" s="230" t="str">
        <f aca="false">IF('Indicator Date hidden'!AO87="x","x",AN$2-'Indicator Date hidden'!AO87)</f>
        <v>x</v>
      </c>
      <c r="AO86" s="230" t="str">
        <f aca="false">IF('Indicator Date hidden'!AP87="x","x",AO$2-'Indicator Date hidden'!AP87)</f>
        <v>x</v>
      </c>
      <c r="AP86" s="230" t="n">
        <f aca="false">IF('Indicator Date hidden'!AQ87="x","x",AP$2-'Indicator Date hidden'!AQ87)</f>
        <v>0</v>
      </c>
      <c r="AQ86" s="230" t="n">
        <f aca="false">IF('Indicator Date hidden'!AR87="x","x",AQ$2-'Indicator Date hidden'!AR87)</f>
        <v>0</v>
      </c>
      <c r="AR86" s="230" t="n">
        <f aca="false">IF('Indicator Date hidden'!AS87="x","x",AR$2-'Indicator Date hidden'!AS87)</f>
        <v>10</v>
      </c>
      <c r="AS86" s="230" t="n">
        <f aca="false">IF('Indicator Date hidden'!AT87="x","x",AS$2-'Indicator Date hidden'!AT87)</f>
        <v>0</v>
      </c>
      <c r="AT86" s="230" t="n">
        <f aca="false">IF('Indicator Date hidden'!AU87="x","x",AT$2-'Indicator Date hidden'!AU87)</f>
        <v>0</v>
      </c>
      <c r="AU86" s="230" t="n">
        <f aca="false">IF('Indicator Date hidden'!AV87="x","x",AU$2-'Indicator Date hidden'!AV87)</f>
        <v>0</v>
      </c>
      <c r="AV86" s="230" t="str">
        <f aca="false">IF('Indicator Date hidden'!AW87="x","x",AV$2-'Indicator Date hidden'!AW87)</f>
        <v>x</v>
      </c>
      <c r="AW86" s="230" t="n">
        <f aca="false">IF('Indicator Date hidden'!AX87="x","x",AW$2-'Indicator Date hidden'!AX87)</f>
        <v>0</v>
      </c>
      <c r="AX86" s="230" t="n">
        <f aca="false">IF('Indicator Date hidden'!AY87="x","x",AX$2-'Indicator Date hidden'!AY87)</f>
        <v>0</v>
      </c>
      <c r="AY86" s="230" t="n">
        <f aca="false">IF('Indicator Date hidden'!AZ87="x","x",AY$2-'Indicator Date hidden'!AZ87)</f>
        <v>7</v>
      </c>
      <c r="AZ86" s="230" t="n">
        <f aca="false">IF('Indicator Date hidden'!BA87="x","x",AZ$2-'Indicator Date hidden'!BA87)</f>
        <v>0</v>
      </c>
      <c r="BA86" s="230" t="n">
        <f aca="false">IF('Indicator Date hidden'!BB87="x","x",BA$2-'Indicator Date hidden'!BB87)</f>
        <v>0</v>
      </c>
      <c r="BB86" s="230" t="n">
        <f aca="false">IF('Indicator Date hidden'!BC87="x","x",BB$2-'Indicator Date hidden'!BC87)</f>
        <v>0</v>
      </c>
      <c r="BC86" s="230" t="n">
        <f aca="false">IF('Indicator Date hidden'!BD87="x","x",BC$2-'Indicator Date hidden'!BD87)</f>
        <v>0</v>
      </c>
      <c r="BD86" s="230" t="n">
        <f aca="false">IF('Indicator Date hidden'!BE87="x","x",BD$2-'Indicator Date hidden'!BE87)</f>
        <v>0</v>
      </c>
      <c r="BE86" s="230" t="n">
        <f aca="false">IF('Indicator Date hidden'!BF87="x","x",BE$2-'Indicator Date hidden'!BF87)</f>
        <v>0</v>
      </c>
      <c r="BF86" s="230" t="n">
        <f aca="false">IF('Indicator Date hidden'!BG87="x","x",BF$2-'Indicator Date hidden'!BG87)</f>
        <v>1</v>
      </c>
      <c r="BG86" s="230" t="n">
        <f aca="false">IF('Indicator Date hidden'!BH87="x","x",BG$2-'Indicator Date hidden'!BH87)</f>
        <v>1</v>
      </c>
      <c r="BH86" s="230" t="n">
        <f aca="false">IF('Indicator Date hidden'!BI87="x","x",BH$2-'Indicator Date hidden'!BI87)</f>
        <v>2</v>
      </c>
      <c r="BI86" s="230" t="n">
        <f aca="false">IF('Indicator Date hidden'!BJ87="x","x",BI$2-'Indicator Date hidden'!BJ87)</f>
        <v>0</v>
      </c>
      <c r="BJ86" s="230" t="n">
        <f aca="false">IF('Indicator Date hidden'!BK87="x","x",BJ$2-'Indicator Date hidden'!BK87)</f>
        <v>0</v>
      </c>
      <c r="BK86" s="230" t="n">
        <f aca="false">IF('Indicator Date hidden'!BL87="x","x",BK$2-'Indicator Date hidden'!BL87)</f>
        <v>0</v>
      </c>
      <c r="BL86" s="230" t="str">
        <f aca="false">IF('Indicator Date hidden'!BM87="x","x",BL$2-'Indicator Date hidden'!BM87)</f>
        <v>x</v>
      </c>
      <c r="BM86" s="230" t="n">
        <f aca="false">IF('Indicator Date hidden'!BN87="x","x",BM$2-'Indicator Date hidden'!BN87)</f>
        <v>0</v>
      </c>
      <c r="BN86" s="230" t="n">
        <f aca="false">IF('Indicator Date hidden'!BO87="x","x",BN$2-'Indicator Date hidden'!BO87)</f>
        <v>0</v>
      </c>
      <c r="BO86" s="230" t="n">
        <f aca="false">IF('Indicator Date hidden'!BP87="x","x",BO$2-'Indicator Date hidden'!BP87)</f>
        <v>0</v>
      </c>
      <c r="BP86" s="230" t="n">
        <f aca="false">IF('Indicator Date hidden'!BQ87="x","x",BP$2-'Indicator Date hidden'!BQ87)</f>
        <v>0</v>
      </c>
      <c r="BQ86" s="230" t="n">
        <f aca="false">IF('Indicator Date hidden'!BR87="x","x",BQ$2-'Indicator Date hidden'!BR87)</f>
        <v>0</v>
      </c>
      <c r="BR86" s="230" t="n">
        <f aca="false">IF('Indicator Date hidden'!BS87="x","x",BR$2-'Indicator Date hidden'!BS87)</f>
        <v>2</v>
      </c>
      <c r="BS86" s="230" t="n">
        <f aca="false">IF('Indicator Date hidden'!BT87="x","x",BS$2-'Indicator Date hidden'!BT87)</f>
        <v>0</v>
      </c>
      <c r="BT86" s="230" t="n">
        <f aca="false">IF('Indicator Date hidden'!BU87="x","x",BT$2-'Indicator Date hidden'!BU87)</f>
        <v>0</v>
      </c>
      <c r="BU86" s="230" t="n">
        <f aca="false">IF('Indicator Date hidden'!BV87="x","x",BU$2-'Indicator Date hidden'!BV87)</f>
        <v>0</v>
      </c>
      <c r="BV86" s="230" t="n">
        <f aca="false">IF('Indicator Date hidden'!BW87="x","x",BV$2-'Indicator Date hidden'!BW87)</f>
        <v>0</v>
      </c>
      <c r="BW86" s="230" t="n">
        <f aca="false">IF('Indicator Date hidden'!BX87="x","x",BW$2-'Indicator Date hidden'!BX87)</f>
        <v>0</v>
      </c>
      <c r="BX86" s="0" t="n">
        <f aca="false">SUM(B86:BW86)</f>
        <v>27</v>
      </c>
      <c r="BY86" s="231" t="n">
        <f aca="false">BX86/COUNT(B86:BW86)</f>
        <v>0.409090909090909</v>
      </c>
      <c r="BZ86" s="0" t="n">
        <f aca="false">COUNTIF(B86:BW86,"&gt;0")</f>
        <v>8</v>
      </c>
      <c r="CA86" s="231" t="n">
        <f aca="false">_xlfn.STDEV.P(B86:BW86)</f>
        <v>1.54701347398956</v>
      </c>
      <c r="CB86" s="232" t="n">
        <f aca="false">MEDIAN(B86:BW86)</f>
        <v>0</v>
      </c>
    </row>
    <row r="87" customFormat="false" ht="14.5" hidden="false" customHeight="false" outlineLevel="0" collapsed="false">
      <c r="A87" s="0" t="str">
        <f aca="false">'Indicator Data'!B90</f>
        <v>JOR</v>
      </c>
      <c r="B87" s="230" t="n">
        <f aca="false">IF('Indicator Date hidden'!C88="x","x",B$2-'Indicator Date hidden'!C88)</f>
        <v>0</v>
      </c>
      <c r="C87" s="230" t="n">
        <f aca="false">IF('Indicator Date hidden'!D88="x","x",C$2-'Indicator Date hidden'!D88)</f>
        <v>0</v>
      </c>
      <c r="D87" s="230" t="n">
        <f aca="false">IF('Indicator Date hidden'!E88="x","x",D$2-'Indicator Date hidden'!E88)</f>
        <v>0</v>
      </c>
      <c r="E87" s="230" t="n">
        <f aca="false">IF('Indicator Date hidden'!F88="x","x",E$2-'Indicator Date hidden'!F88)</f>
        <v>0</v>
      </c>
      <c r="F87" s="230" t="n">
        <f aca="false">IF('Indicator Date hidden'!G88="x","x",F$2-'Indicator Date hidden'!G88)</f>
        <v>0</v>
      </c>
      <c r="G87" s="230" t="n">
        <f aca="false">IF('Indicator Date hidden'!H88="x","x",G$2-'Indicator Date hidden'!H88)</f>
        <v>0</v>
      </c>
      <c r="H87" s="230" t="n">
        <f aca="false">IF('Indicator Date hidden'!I88="x","x",H$2-'Indicator Date hidden'!I88)</f>
        <v>0</v>
      </c>
      <c r="I87" s="230" t="n">
        <f aca="false">IF('Indicator Date hidden'!J88="x","x",I$2-'Indicator Date hidden'!J88)</f>
        <v>0</v>
      </c>
      <c r="J87" s="230" t="n">
        <f aca="false">IF('Indicator Date hidden'!K88="x","x",J$2-'Indicator Date hidden'!K88)</f>
        <v>0</v>
      </c>
      <c r="K87" s="230" t="n">
        <f aca="false">IF('Indicator Date hidden'!L88="x","x",K$2-'Indicator Date hidden'!L88)</f>
        <v>0</v>
      </c>
      <c r="L87" s="230" t="n">
        <f aca="false">IF('Indicator Date hidden'!M88="x","x",L$2-'Indicator Date hidden'!M88)</f>
        <v>0</v>
      </c>
      <c r="M87" s="230" t="n">
        <f aca="false">IF('Indicator Date hidden'!N88="x","x",M$2-'Indicator Date hidden'!N88)</f>
        <v>0</v>
      </c>
      <c r="N87" s="230" t="n">
        <f aca="false">IF('Indicator Date hidden'!O88="x","x",N$2-'Indicator Date hidden'!O88)</f>
        <v>0</v>
      </c>
      <c r="O87" s="230" t="n">
        <f aca="false">IF('Indicator Date hidden'!P88="x","x",O$2-'Indicator Date hidden'!P88)</f>
        <v>0</v>
      </c>
      <c r="P87" s="230" t="n">
        <f aca="false">IF('Indicator Date hidden'!Q88="x","x",P$2-'Indicator Date hidden'!Q88)</f>
        <v>0</v>
      </c>
      <c r="Q87" s="230" t="n">
        <f aca="false">IF('Indicator Date hidden'!R88="x","x",Q$2-'Indicator Date hidden'!R88)</f>
        <v>0</v>
      </c>
      <c r="R87" s="230" t="n">
        <f aca="false">IF('Indicator Date hidden'!S88="x","x",R$2-'Indicator Date hidden'!S88)</f>
        <v>0</v>
      </c>
      <c r="S87" s="230" t="n">
        <f aca="false">IF('Indicator Date hidden'!T88="x","x",S$2-'Indicator Date hidden'!T88)</f>
        <v>0</v>
      </c>
      <c r="T87" s="230" t="n">
        <f aca="false">IF('Indicator Date hidden'!U88="x","x",T$2-'Indicator Date hidden'!U88)</f>
        <v>0</v>
      </c>
      <c r="U87" s="230" t="n">
        <f aca="false">IF('Indicator Date hidden'!V88="x","x",U$2-'Indicator Date hidden'!V88)</f>
        <v>0</v>
      </c>
      <c r="V87" s="230" t="n">
        <f aca="false">IF('Indicator Date hidden'!W88="x","x",V$2-'Indicator Date hidden'!W88)</f>
        <v>0</v>
      </c>
      <c r="W87" s="230" t="n">
        <f aca="false">IF('Indicator Date hidden'!X88="x","x",W$2-'Indicator Date hidden'!X88)</f>
        <v>0</v>
      </c>
      <c r="X87" s="230" t="n">
        <f aca="false">IF('Indicator Date hidden'!Y88="x","x",X$2-'Indicator Date hidden'!Y88)</f>
        <v>0</v>
      </c>
      <c r="Y87" s="230" t="n">
        <f aca="false">IF('Indicator Date hidden'!Z88="x","x",Y$2-'Indicator Date hidden'!Z88)</f>
        <v>0</v>
      </c>
      <c r="Z87" s="230" t="n">
        <f aca="false">IF('Indicator Date hidden'!AA88="x","x",Z$2-'Indicator Date hidden'!AA88)</f>
        <v>1</v>
      </c>
      <c r="AA87" s="230" t="n">
        <f aca="false">IF('Indicator Date hidden'!AB88="x","x",AA$2-'Indicator Date hidden'!AB88)</f>
        <v>0</v>
      </c>
      <c r="AB87" s="230" t="str">
        <f aca="false">IF('Indicator Date hidden'!AC88="x","x",AB$2-'Indicator Date hidden'!AC88)</f>
        <v>x</v>
      </c>
      <c r="AC87" s="230" t="n">
        <f aca="false">IF('Indicator Date hidden'!AD88="x","x",AC$2-'Indicator Date hidden'!AD88)</f>
        <v>2</v>
      </c>
      <c r="AD87" s="230" t="n">
        <f aca="false">IF('Indicator Date hidden'!AE88="x","x",AD$2-'Indicator Date hidden'!AE88)</f>
        <v>0</v>
      </c>
      <c r="AE87" s="230" t="n">
        <f aca="false">IF('Indicator Date hidden'!AF88="x","x",AE$2-'Indicator Date hidden'!AF88)</f>
        <v>0</v>
      </c>
      <c r="AF87" s="230" t="n">
        <f aca="false">IF('Indicator Date hidden'!AG88="x","x",AF$2-'Indicator Date hidden'!AG88)</f>
        <v>0</v>
      </c>
      <c r="AG87" s="230" t="n">
        <f aca="false">IF('Indicator Date hidden'!AH88="x","x",AG$2-'Indicator Date hidden'!AH88)</f>
        <v>0</v>
      </c>
      <c r="AH87" s="230" t="n">
        <f aca="false">IF('Indicator Date hidden'!AI88="x","x",AH$2-'Indicator Date hidden'!AI88)</f>
        <v>0</v>
      </c>
      <c r="AI87" s="230" t="n">
        <f aca="false">IF('Indicator Date hidden'!AJ88="x","x",AI$2-'Indicator Date hidden'!AJ88)</f>
        <v>0</v>
      </c>
      <c r="AJ87" s="230" t="n">
        <f aca="false">IF('Indicator Date hidden'!AK88="x","x",AJ$2-'Indicator Date hidden'!AK88)</f>
        <v>0</v>
      </c>
      <c r="AK87" s="230" t="n">
        <f aca="false">IF('Indicator Date hidden'!AL88="x","x",AK$2-'Indicator Date hidden'!AL88)</f>
        <v>1</v>
      </c>
      <c r="AL87" s="230" t="n">
        <f aca="false">IF('Indicator Date hidden'!AM88="x","x",AL$2-'Indicator Date hidden'!AM88)</f>
        <v>0</v>
      </c>
      <c r="AM87" s="230" t="n">
        <f aca="false">IF('Indicator Date hidden'!AN88="x","x",AM$2-'Indicator Date hidden'!AN88)</f>
        <v>0</v>
      </c>
      <c r="AN87" s="230" t="n">
        <f aca="false">IF('Indicator Date hidden'!AO88="x","x",AN$2-'Indicator Date hidden'!AO88)</f>
        <v>0</v>
      </c>
      <c r="AO87" s="230" t="n">
        <f aca="false">IF('Indicator Date hidden'!AP88="x","x",AO$2-'Indicator Date hidden'!AP88)</f>
        <v>0</v>
      </c>
      <c r="AP87" s="230" t="n">
        <f aca="false">IF('Indicator Date hidden'!AQ88="x","x",AP$2-'Indicator Date hidden'!AQ88)</f>
        <v>0</v>
      </c>
      <c r="AQ87" s="230" t="n">
        <f aca="false">IF('Indicator Date hidden'!AR88="x","x",AQ$2-'Indicator Date hidden'!AR88)</f>
        <v>0</v>
      </c>
      <c r="AR87" s="230" t="n">
        <f aca="false">IF('Indicator Date hidden'!AS88="x","x",AR$2-'Indicator Date hidden'!AS88)</f>
        <v>1</v>
      </c>
      <c r="AS87" s="230" t="n">
        <f aca="false">IF('Indicator Date hidden'!AT88="x","x",AS$2-'Indicator Date hidden'!AT88)</f>
        <v>0</v>
      </c>
      <c r="AT87" s="230" t="n">
        <f aca="false">IF('Indicator Date hidden'!AU88="x","x",AT$2-'Indicator Date hidden'!AU88)</f>
        <v>0</v>
      </c>
      <c r="AU87" s="230" t="n">
        <f aca="false">IF('Indicator Date hidden'!AV88="x","x",AU$2-'Indicator Date hidden'!AV88)</f>
        <v>0</v>
      </c>
      <c r="AV87" s="230" t="str">
        <f aca="false">IF('Indicator Date hidden'!AW88="x","x",AV$2-'Indicator Date hidden'!AW88)</f>
        <v>x</v>
      </c>
      <c r="AW87" s="230" t="n">
        <f aca="false">IF('Indicator Date hidden'!AX88="x","x",AW$2-'Indicator Date hidden'!AX88)</f>
        <v>0</v>
      </c>
      <c r="AX87" s="230" t="n">
        <f aca="false">IF('Indicator Date hidden'!AY88="x","x",AX$2-'Indicator Date hidden'!AY88)</f>
        <v>0</v>
      </c>
      <c r="AY87" s="230" t="n">
        <f aca="false">IF('Indicator Date hidden'!AZ88="x","x",AY$2-'Indicator Date hidden'!AZ88)</f>
        <v>10</v>
      </c>
      <c r="AZ87" s="230" t="n">
        <f aca="false">IF('Indicator Date hidden'!BA88="x","x",AZ$2-'Indicator Date hidden'!BA88)</f>
        <v>0</v>
      </c>
      <c r="BA87" s="230" t="n">
        <f aca="false">IF('Indicator Date hidden'!BB88="x","x",BA$2-'Indicator Date hidden'!BB88)</f>
        <v>0</v>
      </c>
      <c r="BB87" s="230" t="n">
        <f aca="false">IF('Indicator Date hidden'!BC88="x","x",BB$2-'Indicator Date hidden'!BC88)</f>
        <v>0</v>
      </c>
      <c r="BC87" s="230" t="n">
        <f aca="false">IF('Indicator Date hidden'!BD88="x","x",BC$2-'Indicator Date hidden'!BD88)</f>
        <v>0</v>
      </c>
      <c r="BD87" s="230" t="n">
        <f aca="false">IF('Indicator Date hidden'!BE88="x","x",BD$2-'Indicator Date hidden'!BE88)</f>
        <v>-1</v>
      </c>
      <c r="BE87" s="230" t="n">
        <f aca="false">IF('Indicator Date hidden'!BF88="x","x",BE$2-'Indicator Date hidden'!BF88)</f>
        <v>0</v>
      </c>
      <c r="BF87" s="230" t="n">
        <f aca="false">IF('Indicator Date hidden'!BG88="x","x",BF$2-'Indicator Date hidden'!BG88)</f>
        <v>1</v>
      </c>
      <c r="BG87" s="230" t="n">
        <f aca="false">IF('Indicator Date hidden'!BH88="x","x",BG$2-'Indicator Date hidden'!BH88)</f>
        <v>1</v>
      </c>
      <c r="BH87" s="230" t="n">
        <f aca="false">IF('Indicator Date hidden'!BI88="x","x",BH$2-'Indicator Date hidden'!BI88)</f>
        <v>2</v>
      </c>
      <c r="BI87" s="230" t="n">
        <f aca="false">IF('Indicator Date hidden'!BJ88="x","x",BI$2-'Indicator Date hidden'!BJ88)</f>
        <v>0</v>
      </c>
      <c r="BJ87" s="230" t="n">
        <f aca="false">IF('Indicator Date hidden'!BK88="x","x",BJ$2-'Indicator Date hidden'!BK88)</f>
        <v>0</v>
      </c>
      <c r="BK87" s="230" t="n">
        <f aca="false">IF('Indicator Date hidden'!BL88="x","x",BK$2-'Indicator Date hidden'!BL88)</f>
        <v>0</v>
      </c>
      <c r="BL87" s="230" t="n">
        <f aca="false">IF('Indicator Date hidden'!BM88="x","x",BL$2-'Indicator Date hidden'!BM88)</f>
        <v>2</v>
      </c>
      <c r="BM87" s="230" t="n">
        <f aca="false">IF('Indicator Date hidden'!BN88="x","x",BM$2-'Indicator Date hidden'!BN88)</f>
        <v>2</v>
      </c>
      <c r="BN87" s="230" t="n">
        <f aca="false">IF('Indicator Date hidden'!BO88="x","x",BN$2-'Indicator Date hidden'!BO88)</f>
        <v>0</v>
      </c>
      <c r="BO87" s="230" t="n">
        <f aca="false">IF('Indicator Date hidden'!BP88="x","x",BO$2-'Indicator Date hidden'!BP88)</f>
        <v>0</v>
      </c>
      <c r="BP87" s="230" t="n">
        <f aca="false">IF('Indicator Date hidden'!BQ88="x","x",BP$2-'Indicator Date hidden'!BQ88)</f>
        <v>0</v>
      </c>
      <c r="BQ87" s="230" t="n">
        <f aca="false">IF('Indicator Date hidden'!BR88="x","x",BQ$2-'Indicator Date hidden'!BR88)</f>
        <v>0</v>
      </c>
      <c r="BR87" s="230" t="n">
        <f aca="false">IF('Indicator Date hidden'!BS88="x","x",BR$2-'Indicator Date hidden'!BS88)</f>
        <v>1</v>
      </c>
      <c r="BS87" s="230" t="n">
        <f aca="false">IF('Indicator Date hidden'!BT88="x","x",BS$2-'Indicator Date hidden'!BT88)</f>
        <v>0</v>
      </c>
      <c r="BT87" s="230" t="n">
        <f aca="false">IF('Indicator Date hidden'!BU88="x","x",BT$2-'Indicator Date hidden'!BU88)</f>
        <v>0</v>
      </c>
      <c r="BU87" s="230" t="str">
        <f aca="false">IF('Indicator Date hidden'!BV88="x","x",BU$2-'Indicator Date hidden'!BV88)</f>
        <v>x</v>
      </c>
      <c r="BV87" s="230" t="n">
        <f aca="false">IF('Indicator Date hidden'!BW88="x","x",BV$2-'Indicator Date hidden'!BW88)</f>
        <v>0</v>
      </c>
      <c r="BW87" s="230" t="n">
        <f aca="false">IF('Indicator Date hidden'!BX88="x","x",BW$2-'Indicator Date hidden'!BX88)</f>
        <v>0</v>
      </c>
      <c r="BX87" s="0" t="n">
        <f aca="false">SUM(B87:BW87)</f>
        <v>23</v>
      </c>
      <c r="BY87" s="231" t="n">
        <f aca="false">BX87/COUNT(B87:BW87)</f>
        <v>0.323943661971831</v>
      </c>
      <c r="BZ87" s="0" t="n">
        <f aca="false">COUNTIF(B87:BW87,"&gt;0")</f>
        <v>11</v>
      </c>
      <c r="CA87" s="231" t="n">
        <f aca="false">_xlfn.STDEV.P(B87:BW87)</f>
        <v>1.27571739427879</v>
      </c>
      <c r="CB87" s="232" t="n">
        <f aca="false">MEDIAN(B87:BW87)</f>
        <v>0</v>
      </c>
    </row>
    <row r="88" customFormat="false" ht="14.5" hidden="false" customHeight="false" outlineLevel="0" collapsed="false">
      <c r="A88" s="0" t="str">
        <f aca="false">'Indicator Data'!B91</f>
        <v>KAZ</v>
      </c>
      <c r="B88" s="230" t="n">
        <f aca="false">IF('Indicator Date hidden'!C89="x","x",B$2-'Indicator Date hidden'!C89)</f>
        <v>0</v>
      </c>
      <c r="C88" s="230" t="n">
        <f aca="false">IF('Indicator Date hidden'!D89="x","x",C$2-'Indicator Date hidden'!D89)</f>
        <v>0</v>
      </c>
      <c r="D88" s="230" t="n">
        <f aca="false">IF('Indicator Date hidden'!E89="x","x",D$2-'Indicator Date hidden'!E89)</f>
        <v>0</v>
      </c>
      <c r="E88" s="230" t="n">
        <f aca="false">IF('Indicator Date hidden'!F89="x","x",E$2-'Indicator Date hidden'!F89)</f>
        <v>0</v>
      </c>
      <c r="F88" s="230" t="n">
        <f aca="false">IF('Indicator Date hidden'!G89="x","x",F$2-'Indicator Date hidden'!G89)</f>
        <v>0</v>
      </c>
      <c r="G88" s="230" t="n">
        <f aca="false">IF('Indicator Date hidden'!H89="x","x",G$2-'Indicator Date hidden'!H89)</f>
        <v>0</v>
      </c>
      <c r="H88" s="230" t="n">
        <f aca="false">IF('Indicator Date hidden'!I89="x","x",H$2-'Indicator Date hidden'!I89)</f>
        <v>0</v>
      </c>
      <c r="I88" s="230" t="n">
        <f aca="false">IF('Indicator Date hidden'!J89="x","x",I$2-'Indicator Date hidden'!J89)</f>
        <v>0</v>
      </c>
      <c r="J88" s="230" t="n">
        <f aca="false">IF('Indicator Date hidden'!K89="x","x",J$2-'Indicator Date hidden'!K89)</f>
        <v>0</v>
      </c>
      <c r="K88" s="230" t="n">
        <f aca="false">IF('Indicator Date hidden'!L89="x","x",K$2-'Indicator Date hidden'!L89)</f>
        <v>0</v>
      </c>
      <c r="L88" s="230" t="n">
        <f aca="false">IF('Indicator Date hidden'!M89="x","x",L$2-'Indicator Date hidden'!M89)</f>
        <v>0</v>
      </c>
      <c r="M88" s="230" t="n">
        <f aca="false">IF('Indicator Date hidden'!N89="x","x",M$2-'Indicator Date hidden'!N89)</f>
        <v>0</v>
      </c>
      <c r="N88" s="230" t="n">
        <f aca="false">IF('Indicator Date hidden'!O89="x","x",N$2-'Indicator Date hidden'!O89)</f>
        <v>0</v>
      </c>
      <c r="O88" s="230" t="n">
        <f aca="false">IF('Indicator Date hidden'!P89="x","x",O$2-'Indicator Date hidden'!P89)</f>
        <v>0</v>
      </c>
      <c r="P88" s="230" t="n">
        <f aca="false">IF('Indicator Date hidden'!Q89="x","x",P$2-'Indicator Date hidden'!Q89)</f>
        <v>0</v>
      </c>
      <c r="Q88" s="230" t="n">
        <f aca="false">IF('Indicator Date hidden'!R89="x","x",Q$2-'Indicator Date hidden'!R89)</f>
        <v>0</v>
      </c>
      <c r="R88" s="230" t="n">
        <f aca="false">IF('Indicator Date hidden'!S89="x","x",R$2-'Indicator Date hidden'!S89)</f>
        <v>0</v>
      </c>
      <c r="S88" s="230" t="n">
        <f aca="false">IF('Indicator Date hidden'!T89="x","x",S$2-'Indicator Date hidden'!T89)</f>
        <v>0</v>
      </c>
      <c r="T88" s="230" t="n">
        <f aca="false">IF('Indicator Date hidden'!U89="x","x",T$2-'Indicator Date hidden'!U89)</f>
        <v>0</v>
      </c>
      <c r="U88" s="230" t="n">
        <f aca="false">IF('Indicator Date hidden'!V89="x","x",U$2-'Indicator Date hidden'!V89)</f>
        <v>0</v>
      </c>
      <c r="V88" s="230" t="n">
        <f aca="false">IF('Indicator Date hidden'!W89="x","x",V$2-'Indicator Date hidden'!W89)</f>
        <v>0</v>
      </c>
      <c r="W88" s="230" t="n">
        <f aca="false">IF('Indicator Date hidden'!X89="x","x",W$2-'Indicator Date hidden'!X89)</f>
        <v>0</v>
      </c>
      <c r="X88" s="230" t="n">
        <f aca="false">IF('Indicator Date hidden'!Y89="x","x",X$2-'Indicator Date hidden'!Y89)</f>
        <v>0</v>
      </c>
      <c r="Y88" s="230" t="n">
        <f aca="false">IF('Indicator Date hidden'!Z89="x","x",Y$2-'Indicator Date hidden'!Z89)</f>
        <v>0</v>
      </c>
      <c r="Z88" s="230" t="n">
        <f aca="false">IF('Indicator Date hidden'!AA89="x","x",Z$2-'Indicator Date hidden'!AA89)</f>
        <v>9</v>
      </c>
      <c r="AA88" s="230" t="n">
        <f aca="false">IF('Indicator Date hidden'!AB89="x","x",AA$2-'Indicator Date hidden'!AB89)</f>
        <v>0</v>
      </c>
      <c r="AB88" s="230" t="n">
        <f aca="false">IF('Indicator Date hidden'!AC89="x","x",AB$2-'Indicator Date hidden'!AC89)</f>
        <v>1</v>
      </c>
      <c r="AC88" s="230" t="n">
        <f aca="false">IF('Indicator Date hidden'!AD89="x","x",AC$2-'Indicator Date hidden'!AD89)</f>
        <v>0</v>
      </c>
      <c r="AD88" s="230" t="n">
        <f aca="false">IF('Indicator Date hidden'!AE89="x","x",AD$2-'Indicator Date hidden'!AE89)</f>
        <v>0</v>
      </c>
      <c r="AE88" s="230" t="str">
        <f aca="false">IF('Indicator Date hidden'!AF89="x","x",AE$2-'Indicator Date hidden'!AF89)</f>
        <v>x</v>
      </c>
      <c r="AF88" s="230" t="n">
        <f aca="false">IF('Indicator Date hidden'!AG89="x","x",AF$2-'Indicator Date hidden'!AG89)</f>
        <v>0</v>
      </c>
      <c r="AG88" s="230" t="n">
        <f aca="false">IF('Indicator Date hidden'!AH89="x","x",AG$2-'Indicator Date hidden'!AH89)</f>
        <v>0</v>
      </c>
      <c r="AH88" s="230" t="n">
        <f aca="false">IF('Indicator Date hidden'!AI89="x","x",AH$2-'Indicator Date hidden'!AI89)</f>
        <v>0</v>
      </c>
      <c r="AI88" s="230" t="n">
        <f aca="false">IF('Indicator Date hidden'!AJ89="x","x",AI$2-'Indicator Date hidden'!AJ89)</f>
        <v>0</v>
      </c>
      <c r="AJ88" s="230" t="n">
        <f aca="false">IF('Indicator Date hidden'!AK89="x","x",AJ$2-'Indicator Date hidden'!AK89)</f>
        <v>0</v>
      </c>
      <c r="AK88" s="230" t="n">
        <f aca="false">IF('Indicator Date hidden'!AL89="x","x",AK$2-'Indicator Date hidden'!AL89)</f>
        <v>4</v>
      </c>
      <c r="AL88" s="230" t="n">
        <f aca="false">IF('Indicator Date hidden'!AM89="x","x",AL$2-'Indicator Date hidden'!AM89)</f>
        <v>0</v>
      </c>
      <c r="AM88" s="230" t="n">
        <f aca="false">IF('Indicator Date hidden'!AN89="x","x",AM$2-'Indicator Date hidden'!AN89)</f>
        <v>0</v>
      </c>
      <c r="AN88" s="230" t="n">
        <f aca="false">IF('Indicator Date hidden'!AO89="x","x",AN$2-'Indicator Date hidden'!AO89)</f>
        <v>0</v>
      </c>
      <c r="AO88" s="230" t="n">
        <f aca="false">IF('Indicator Date hidden'!AP89="x","x",AO$2-'Indicator Date hidden'!AP89)</f>
        <v>0</v>
      </c>
      <c r="AP88" s="230" t="n">
        <f aca="false">IF('Indicator Date hidden'!AQ89="x","x",AP$2-'Indicator Date hidden'!AQ89)</f>
        <v>0</v>
      </c>
      <c r="AQ88" s="230" t="n">
        <f aca="false">IF('Indicator Date hidden'!AR89="x","x",AQ$2-'Indicator Date hidden'!AR89)</f>
        <v>0</v>
      </c>
      <c r="AR88" s="230" t="n">
        <f aca="false">IF('Indicator Date hidden'!AS89="x","x",AR$2-'Indicator Date hidden'!AS89)</f>
        <v>5</v>
      </c>
      <c r="AS88" s="230" t="n">
        <f aca="false">IF('Indicator Date hidden'!AT89="x","x",AS$2-'Indicator Date hidden'!AT89)</f>
        <v>0</v>
      </c>
      <c r="AT88" s="230" t="n">
        <f aca="false">IF('Indicator Date hidden'!AU89="x","x",AT$2-'Indicator Date hidden'!AU89)</f>
        <v>0</v>
      </c>
      <c r="AU88" s="230" t="n">
        <f aca="false">IF('Indicator Date hidden'!AV89="x","x",AU$2-'Indicator Date hidden'!AV89)</f>
        <v>0</v>
      </c>
      <c r="AV88" s="230" t="n">
        <f aca="false">IF('Indicator Date hidden'!AW89="x","x",AV$2-'Indicator Date hidden'!AW89)</f>
        <v>0</v>
      </c>
      <c r="AW88" s="230" t="n">
        <f aca="false">IF('Indicator Date hidden'!AX89="x","x",AW$2-'Indicator Date hidden'!AX89)</f>
        <v>0</v>
      </c>
      <c r="AX88" s="230" t="n">
        <f aca="false">IF('Indicator Date hidden'!AY89="x","x",AX$2-'Indicator Date hidden'!AY89)</f>
        <v>0</v>
      </c>
      <c r="AY88" s="230" t="n">
        <f aca="false">IF('Indicator Date hidden'!AZ89="x","x",AY$2-'Indicator Date hidden'!AZ89)</f>
        <v>2</v>
      </c>
      <c r="AZ88" s="230" t="n">
        <f aca="false">IF('Indicator Date hidden'!BA89="x","x",AZ$2-'Indicator Date hidden'!BA89)</f>
        <v>0</v>
      </c>
      <c r="BA88" s="230" t="n">
        <f aca="false">IF('Indicator Date hidden'!BB89="x","x",BA$2-'Indicator Date hidden'!BB89)</f>
        <v>0</v>
      </c>
      <c r="BB88" s="230" t="n">
        <f aca="false">IF('Indicator Date hidden'!BC89="x","x",BB$2-'Indicator Date hidden'!BC89)</f>
        <v>0</v>
      </c>
      <c r="BC88" s="230" t="n">
        <f aca="false">IF('Indicator Date hidden'!BD89="x","x",BC$2-'Indicator Date hidden'!BD89)</f>
        <v>0</v>
      </c>
      <c r="BD88" s="230" t="n">
        <f aca="false">IF('Indicator Date hidden'!BE89="x","x",BD$2-'Indicator Date hidden'!BE89)</f>
        <v>0</v>
      </c>
      <c r="BE88" s="230" t="n">
        <f aca="false">IF('Indicator Date hidden'!BF89="x","x",BE$2-'Indicator Date hidden'!BF89)</f>
        <v>0</v>
      </c>
      <c r="BF88" s="230" t="n">
        <f aca="false">IF('Indicator Date hidden'!BG89="x","x",BF$2-'Indicator Date hidden'!BG89)</f>
        <v>1</v>
      </c>
      <c r="BG88" s="230" t="n">
        <f aca="false">IF('Indicator Date hidden'!BH89="x","x",BG$2-'Indicator Date hidden'!BH89)</f>
        <v>1</v>
      </c>
      <c r="BH88" s="230" t="n">
        <f aca="false">IF('Indicator Date hidden'!BI89="x","x",BH$2-'Indicator Date hidden'!BI89)</f>
        <v>2</v>
      </c>
      <c r="BI88" s="230" t="n">
        <f aca="false">IF('Indicator Date hidden'!BJ89="x","x",BI$2-'Indicator Date hidden'!BJ89)</f>
        <v>0</v>
      </c>
      <c r="BJ88" s="230" t="n">
        <f aca="false">IF('Indicator Date hidden'!BK89="x","x",BJ$2-'Indicator Date hidden'!BK89)</f>
        <v>0</v>
      </c>
      <c r="BK88" s="230" t="n">
        <f aca="false">IF('Indicator Date hidden'!BL89="x","x",BK$2-'Indicator Date hidden'!BL89)</f>
        <v>0</v>
      </c>
      <c r="BL88" s="230" t="n">
        <f aca="false">IF('Indicator Date hidden'!BM89="x","x",BL$2-'Indicator Date hidden'!BM89)</f>
        <v>2</v>
      </c>
      <c r="BM88" s="230" t="n">
        <f aca="false">IF('Indicator Date hidden'!BN89="x","x",BM$2-'Indicator Date hidden'!BN89)</f>
        <v>0</v>
      </c>
      <c r="BN88" s="230" t="n">
        <f aca="false">IF('Indicator Date hidden'!BO89="x","x",BN$2-'Indicator Date hidden'!BO89)</f>
        <v>0</v>
      </c>
      <c r="BO88" s="230" t="n">
        <f aca="false">IF('Indicator Date hidden'!BP89="x","x",BO$2-'Indicator Date hidden'!BP89)</f>
        <v>0</v>
      </c>
      <c r="BP88" s="230" t="n">
        <f aca="false">IF('Indicator Date hidden'!BQ89="x","x",BP$2-'Indicator Date hidden'!BQ89)</f>
        <v>0</v>
      </c>
      <c r="BQ88" s="230" t="n">
        <f aca="false">IF('Indicator Date hidden'!BR89="x","x",BQ$2-'Indicator Date hidden'!BR89)</f>
        <v>0</v>
      </c>
      <c r="BR88" s="230" t="n">
        <f aca="false">IF('Indicator Date hidden'!BS89="x","x",BR$2-'Indicator Date hidden'!BS89)</f>
        <v>4</v>
      </c>
      <c r="BS88" s="230" t="n">
        <f aca="false">IF('Indicator Date hidden'!BT89="x","x",BS$2-'Indicator Date hidden'!BT89)</f>
        <v>0</v>
      </c>
      <c r="BT88" s="230" t="n">
        <f aca="false">IF('Indicator Date hidden'!BU89="x","x",BT$2-'Indicator Date hidden'!BU89)</f>
        <v>0</v>
      </c>
      <c r="BU88" s="230" t="n">
        <f aca="false">IF('Indicator Date hidden'!BV89="x","x",BU$2-'Indicator Date hidden'!BV89)</f>
        <v>0</v>
      </c>
      <c r="BV88" s="230" t="n">
        <f aca="false">IF('Indicator Date hidden'!BW89="x","x",BV$2-'Indicator Date hidden'!BW89)</f>
        <v>0</v>
      </c>
      <c r="BW88" s="230" t="n">
        <f aca="false">IF('Indicator Date hidden'!BX89="x","x",BW$2-'Indicator Date hidden'!BX89)</f>
        <v>0</v>
      </c>
      <c r="BX88" s="0" t="n">
        <f aca="false">SUM(B88:BW88)</f>
        <v>31</v>
      </c>
      <c r="BY88" s="231" t="n">
        <f aca="false">BX88/COUNT(B88:BW88)</f>
        <v>0.424657534246575</v>
      </c>
      <c r="BZ88" s="0" t="n">
        <f aca="false">COUNTIF(B88:BW88,"&gt;0")</f>
        <v>10</v>
      </c>
      <c r="CA88" s="231" t="n">
        <f aca="false">_xlfn.STDEV.P(B88:BW88)</f>
        <v>1.38403626743179</v>
      </c>
      <c r="CB88" s="232" t="n">
        <f aca="false">MEDIAN(B88:BW88)</f>
        <v>0</v>
      </c>
    </row>
    <row r="89" customFormat="false" ht="14.5" hidden="false" customHeight="false" outlineLevel="0" collapsed="false">
      <c r="A89" s="0" t="str">
        <f aca="false">'Indicator Data'!B92</f>
        <v>KEN</v>
      </c>
      <c r="B89" s="230" t="n">
        <f aca="false">IF('Indicator Date hidden'!C90="x","x",B$2-'Indicator Date hidden'!C90)</f>
        <v>0</v>
      </c>
      <c r="C89" s="230" t="n">
        <f aca="false">IF('Indicator Date hidden'!D90="x","x",C$2-'Indicator Date hidden'!D90)</f>
        <v>0</v>
      </c>
      <c r="D89" s="230" t="n">
        <f aca="false">IF('Indicator Date hidden'!E90="x","x",D$2-'Indicator Date hidden'!E90)</f>
        <v>0</v>
      </c>
      <c r="E89" s="230" t="n">
        <f aca="false">IF('Indicator Date hidden'!F90="x","x",E$2-'Indicator Date hidden'!F90)</f>
        <v>0</v>
      </c>
      <c r="F89" s="230" t="n">
        <f aca="false">IF('Indicator Date hidden'!G90="x","x",F$2-'Indicator Date hidden'!G90)</f>
        <v>0</v>
      </c>
      <c r="G89" s="230" t="n">
        <f aca="false">IF('Indicator Date hidden'!H90="x","x",G$2-'Indicator Date hidden'!H90)</f>
        <v>0</v>
      </c>
      <c r="H89" s="230" t="n">
        <f aca="false">IF('Indicator Date hidden'!I90="x","x",H$2-'Indicator Date hidden'!I90)</f>
        <v>0</v>
      </c>
      <c r="I89" s="230" t="n">
        <f aca="false">IF('Indicator Date hidden'!J90="x","x",I$2-'Indicator Date hidden'!J90)</f>
        <v>0</v>
      </c>
      <c r="J89" s="230" t="n">
        <f aca="false">IF('Indicator Date hidden'!K90="x","x",J$2-'Indicator Date hidden'!K90)</f>
        <v>0</v>
      </c>
      <c r="K89" s="230" t="n">
        <f aca="false">IF('Indicator Date hidden'!L90="x","x",K$2-'Indicator Date hidden'!L90)</f>
        <v>0</v>
      </c>
      <c r="L89" s="230" t="n">
        <f aca="false">IF('Indicator Date hidden'!M90="x","x",L$2-'Indicator Date hidden'!M90)</f>
        <v>0</v>
      </c>
      <c r="M89" s="230" t="n">
        <f aca="false">IF('Indicator Date hidden'!N90="x","x",M$2-'Indicator Date hidden'!N90)</f>
        <v>0</v>
      </c>
      <c r="N89" s="230" t="n">
        <f aca="false">IF('Indicator Date hidden'!O90="x","x",N$2-'Indicator Date hidden'!O90)</f>
        <v>0</v>
      </c>
      <c r="O89" s="230" t="n">
        <f aca="false">IF('Indicator Date hidden'!P90="x","x",O$2-'Indicator Date hidden'!P90)</f>
        <v>0</v>
      </c>
      <c r="P89" s="230" t="n">
        <f aca="false">IF('Indicator Date hidden'!Q90="x","x",P$2-'Indicator Date hidden'!Q90)</f>
        <v>0</v>
      </c>
      <c r="Q89" s="230" t="n">
        <f aca="false">IF('Indicator Date hidden'!R90="x","x",Q$2-'Indicator Date hidden'!R90)</f>
        <v>0</v>
      </c>
      <c r="R89" s="230" t="n">
        <f aca="false">IF('Indicator Date hidden'!S90="x","x",R$2-'Indicator Date hidden'!S90)</f>
        <v>0</v>
      </c>
      <c r="S89" s="230" t="n">
        <f aca="false">IF('Indicator Date hidden'!T90="x","x",S$2-'Indicator Date hidden'!T90)</f>
        <v>0</v>
      </c>
      <c r="T89" s="230" t="n">
        <f aca="false">IF('Indicator Date hidden'!U90="x","x",T$2-'Indicator Date hidden'!U90)</f>
        <v>0</v>
      </c>
      <c r="U89" s="230" t="n">
        <f aca="false">IF('Indicator Date hidden'!V90="x","x",U$2-'Indicator Date hidden'!V90)</f>
        <v>0</v>
      </c>
      <c r="V89" s="230" t="n">
        <f aca="false">IF('Indicator Date hidden'!W90="x","x",V$2-'Indicator Date hidden'!W90)</f>
        <v>0</v>
      </c>
      <c r="W89" s="230" t="n">
        <f aca="false">IF('Indicator Date hidden'!X90="x","x",W$2-'Indicator Date hidden'!X90)</f>
        <v>0</v>
      </c>
      <c r="X89" s="230" t="n">
        <f aca="false">IF('Indicator Date hidden'!Y90="x","x",X$2-'Indicator Date hidden'!Y90)</f>
        <v>0</v>
      </c>
      <c r="Y89" s="230" t="n">
        <f aca="false">IF('Indicator Date hidden'!Z90="x","x",Y$2-'Indicator Date hidden'!Z90)</f>
        <v>0</v>
      </c>
      <c r="Z89" s="230" t="n">
        <f aca="false">IF('Indicator Date hidden'!AA90="x","x",Z$2-'Indicator Date hidden'!AA90)</f>
        <v>3</v>
      </c>
      <c r="AA89" s="230" t="n">
        <f aca="false">IF('Indicator Date hidden'!AB90="x","x",AA$2-'Indicator Date hidden'!AB90)</f>
        <v>0</v>
      </c>
      <c r="AB89" s="230" t="n">
        <f aca="false">IF('Indicator Date hidden'!AC90="x","x",AB$2-'Indicator Date hidden'!AC90)</f>
        <v>0</v>
      </c>
      <c r="AC89" s="230" t="n">
        <f aca="false">IF('Indicator Date hidden'!AD90="x","x",AC$2-'Indicator Date hidden'!AD90)</f>
        <v>1</v>
      </c>
      <c r="AD89" s="230" t="n">
        <f aca="false">IF('Indicator Date hidden'!AE90="x","x",AD$2-'Indicator Date hidden'!AE90)</f>
        <v>0</v>
      </c>
      <c r="AE89" s="230" t="n">
        <f aca="false">IF('Indicator Date hidden'!AF90="x","x",AE$2-'Indicator Date hidden'!AF90)</f>
        <v>0</v>
      </c>
      <c r="AF89" s="230" t="n">
        <f aca="false">IF('Indicator Date hidden'!AG90="x","x",AF$2-'Indicator Date hidden'!AG90)</f>
        <v>0</v>
      </c>
      <c r="AG89" s="230" t="n">
        <f aca="false">IF('Indicator Date hidden'!AH90="x","x",AG$2-'Indicator Date hidden'!AH90)</f>
        <v>0</v>
      </c>
      <c r="AH89" s="230" t="n">
        <f aca="false">IF('Indicator Date hidden'!AI90="x","x",AH$2-'Indicator Date hidden'!AI90)</f>
        <v>0</v>
      </c>
      <c r="AI89" s="230" t="n">
        <f aca="false">IF('Indicator Date hidden'!AJ90="x","x",AI$2-'Indicator Date hidden'!AJ90)</f>
        <v>0</v>
      </c>
      <c r="AJ89" s="230" t="n">
        <f aca="false">IF('Indicator Date hidden'!AK90="x","x",AJ$2-'Indicator Date hidden'!AK90)</f>
        <v>0</v>
      </c>
      <c r="AK89" s="230" t="n">
        <f aca="false">IF('Indicator Date hidden'!AL90="x","x",AK$2-'Indicator Date hidden'!AL90)</f>
        <v>5</v>
      </c>
      <c r="AL89" s="230" t="n">
        <f aca="false">IF('Indicator Date hidden'!AM90="x","x",AL$2-'Indicator Date hidden'!AM90)</f>
        <v>0</v>
      </c>
      <c r="AM89" s="230" t="n">
        <f aca="false">IF('Indicator Date hidden'!AN90="x","x",AM$2-'Indicator Date hidden'!AN90)</f>
        <v>0</v>
      </c>
      <c r="AN89" s="230" t="n">
        <f aca="false">IF('Indicator Date hidden'!AO90="x","x",AN$2-'Indicator Date hidden'!AO90)</f>
        <v>0</v>
      </c>
      <c r="AO89" s="230" t="n">
        <f aca="false">IF('Indicator Date hidden'!AP90="x","x",AO$2-'Indicator Date hidden'!AP90)</f>
        <v>0</v>
      </c>
      <c r="AP89" s="230" t="n">
        <f aca="false">IF('Indicator Date hidden'!AQ90="x","x",AP$2-'Indicator Date hidden'!AQ90)</f>
        <v>0</v>
      </c>
      <c r="AQ89" s="230" t="n">
        <f aca="false">IF('Indicator Date hidden'!AR90="x","x",AQ$2-'Indicator Date hidden'!AR90)</f>
        <v>0</v>
      </c>
      <c r="AR89" s="230" t="n">
        <f aca="false">IF('Indicator Date hidden'!AS90="x","x",AR$2-'Indicator Date hidden'!AS90)</f>
        <v>6</v>
      </c>
      <c r="AS89" s="230" t="n">
        <f aca="false">IF('Indicator Date hidden'!AT90="x","x",AS$2-'Indicator Date hidden'!AT90)</f>
        <v>0</v>
      </c>
      <c r="AT89" s="230" t="n">
        <f aca="false">IF('Indicator Date hidden'!AU90="x","x",AT$2-'Indicator Date hidden'!AU90)</f>
        <v>0</v>
      </c>
      <c r="AU89" s="230" t="n">
        <f aca="false">IF('Indicator Date hidden'!AV90="x","x",AU$2-'Indicator Date hidden'!AV90)</f>
        <v>0</v>
      </c>
      <c r="AV89" s="230" t="n">
        <f aca="false">IF('Indicator Date hidden'!AW90="x","x",AV$2-'Indicator Date hidden'!AW90)</f>
        <v>0</v>
      </c>
      <c r="AW89" s="230" t="n">
        <f aca="false">IF('Indicator Date hidden'!AX90="x","x",AW$2-'Indicator Date hidden'!AX90)</f>
        <v>0</v>
      </c>
      <c r="AX89" s="230" t="n">
        <f aca="false">IF('Indicator Date hidden'!AY90="x","x",AX$2-'Indicator Date hidden'!AY90)</f>
        <v>0</v>
      </c>
      <c r="AY89" s="230" t="n">
        <f aca="false">IF('Indicator Date hidden'!AZ90="x","x",AY$2-'Indicator Date hidden'!AZ90)</f>
        <v>5</v>
      </c>
      <c r="AZ89" s="230" t="n">
        <f aca="false">IF('Indicator Date hidden'!BA90="x","x",AZ$2-'Indicator Date hidden'!BA90)</f>
        <v>0</v>
      </c>
      <c r="BA89" s="230" t="n">
        <f aca="false">IF('Indicator Date hidden'!BB90="x","x",BA$2-'Indicator Date hidden'!BB90)</f>
        <v>0</v>
      </c>
      <c r="BB89" s="230" t="n">
        <f aca="false">IF('Indicator Date hidden'!BC90="x","x",BB$2-'Indicator Date hidden'!BC90)</f>
        <v>0</v>
      </c>
      <c r="BC89" s="230" t="n">
        <f aca="false">IF('Indicator Date hidden'!BD90="x","x",BC$2-'Indicator Date hidden'!BD90)</f>
        <v>0</v>
      </c>
      <c r="BD89" s="230" t="n">
        <f aca="false">IF('Indicator Date hidden'!BE90="x","x",BD$2-'Indicator Date hidden'!BE90)</f>
        <v>-1</v>
      </c>
      <c r="BE89" s="230" t="n">
        <f aca="false">IF('Indicator Date hidden'!BF90="x","x",BE$2-'Indicator Date hidden'!BF90)</f>
        <v>0</v>
      </c>
      <c r="BF89" s="230" t="n">
        <f aca="false">IF('Indicator Date hidden'!BG90="x","x",BF$2-'Indicator Date hidden'!BG90)</f>
        <v>1</v>
      </c>
      <c r="BG89" s="230" t="n">
        <f aca="false">IF('Indicator Date hidden'!BH90="x","x",BG$2-'Indicator Date hidden'!BH90)</f>
        <v>1</v>
      </c>
      <c r="BH89" s="230" t="n">
        <f aca="false">IF('Indicator Date hidden'!BI90="x","x",BH$2-'Indicator Date hidden'!BI90)</f>
        <v>0</v>
      </c>
      <c r="BI89" s="230" t="n">
        <f aca="false">IF('Indicator Date hidden'!BJ90="x","x",BI$2-'Indicator Date hidden'!BJ90)</f>
        <v>0</v>
      </c>
      <c r="BJ89" s="230" t="n">
        <f aca="false">IF('Indicator Date hidden'!BK90="x","x",BJ$2-'Indicator Date hidden'!BK90)</f>
        <v>0</v>
      </c>
      <c r="BK89" s="230" t="n">
        <f aca="false">IF('Indicator Date hidden'!BL90="x","x",BK$2-'Indicator Date hidden'!BL90)</f>
        <v>0</v>
      </c>
      <c r="BL89" s="230" t="n">
        <f aca="false">IF('Indicator Date hidden'!BM90="x","x",BL$2-'Indicator Date hidden'!BM90)</f>
        <v>2</v>
      </c>
      <c r="BM89" s="230" t="n">
        <f aca="false">IF('Indicator Date hidden'!BN90="x","x",BM$2-'Indicator Date hidden'!BN90)</f>
        <v>0</v>
      </c>
      <c r="BN89" s="230" t="n">
        <f aca="false">IF('Indicator Date hidden'!BO90="x","x",BN$2-'Indicator Date hidden'!BO90)</f>
        <v>0</v>
      </c>
      <c r="BO89" s="230" t="n">
        <f aca="false">IF('Indicator Date hidden'!BP90="x","x",BO$2-'Indicator Date hidden'!BP90)</f>
        <v>0</v>
      </c>
      <c r="BP89" s="230" t="n">
        <f aca="false">IF('Indicator Date hidden'!BQ90="x","x",BP$2-'Indicator Date hidden'!BQ90)</f>
        <v>0</v>
      </c>
      <c r="BQ89" s="230" t="n">
        <f aca="false">IF('Indicator Date hidden'!BR90="x","x",BQ$2-'Indicator Date hidden'!BR90)</f>
        <v>0</v>
      </c>
      <c r="BR89" s="230" t="n">
        <f aca="false">IF('Indicator Date hidden'!BS90="x","x",BR$2-'Indicator Date hidden'!BS90)</f>
        <v>4</v>
      </c>
      <c r="BS89" s="230" t="n">
        <f aca="false">IF('Indicator Date hidden'!BT90="x","x",BS$2-'Indicator Date hidden'!BT90)</f>
        <v>0</v>
      </c>
      <c r="BT89" s="230" t="n">
        <f aca="false">IF('Indicator Date hidden'!BU90="x","x",BT$2-'Indicator Date hidden'!BU90)</f>
        <v>0</v>
      </c>
      <c r="BU89" s="230" t="n">
        <f aca="false">IF('Indicator Date hidden'!BV90="x","x",BU$2-'Indicator Date hidden'!BV90)</f>
        <v>0</v>
      </c>
      <c r="BV89" s="230" t="n">
        <f aca="false">IF('Indicator Date hidden'!BW90="x","x",BV$2-'Indicator Date hidden'!BW90)</f>
        <v>0</v>
      </c>
      <c r="BW89" s="230" t="n">
        <f aca="false">IF('Indicator Date hidden'!BX90="x","x",BW$2-'Indicator Date hidden'!BX90)</f>
        <v>0</v>
      </c>
      <c r="BX89" s="0" t="n">
        <f aca="false">SUM(B89:BW89)</f>
        <v>27</v>
      </c>
      <c r="BY89" s="231" t="n">
        <f aca="false">BX89/COUNT(B89:BW89)</f>
        <v>0.364864864864865</v>
      </c>
      <c r="BZ89" s="0" t="n">
        <f aca="false">COUNTIF(B89:BW89,"&gt;0")</f>
        <v>9</v>
      </c>
      <c r="CA89" s="231" t="n">
        <f aca="false">_xlfn.STDEV.P(B89:BW89)</f>
        <v>1.21448826198331</v>
      </c>
      <c r="CB89" s="232" t="n">
        <f aca="false">MEDIAN(B89:BW89)</f>
        <v>0</v>
      </c>
    </row>
    <row r="90" customFormat="false" ht="14.5" hidden="false" customHeight="false" outlineLevel="0" collapsed="false">
      <c r="A90" s="0" t="str">
        <f aca="false">'Indicator Data'!B93</f>
        <v>KIR</v>
      </c>
      <c r="B90" s="230" t="n">
        <f aca="false">IF('Indicator Date hidden'!C91="x","x",B$2-'Indicator Date hidden'!C91)</f>
        <v>0</v>
      </c>
      <c r="C90" s="230" t="n">
        <f aca="false">IF('Indicator Date hidden'!D91="x","x",C$2-'Indicator Date hidden'!D91)</f>
        <v>0</v>
      </c>
      <c r="D90" s="230" t="n">
        <f aca="false">IF('Indicator Date hidden'!E91="x","x",D$2-'Indicator Date hidden'!E91)</f>
        <v>0</v>
      </c>
      <c r="E90" s="230" t="n">
        <f aca="false">IF('Indicator Date hidden'!F91="x","x",E$2-'Indicator Date hidden'!F91)</f>
        <v>0</v>
      </c>
      <c r="F90" s="230" t="n">
        <f aca="false">IF('Indicator Date hidden'!G91="x","x",F$2-'Indicator Date hidden'!G91)</f>
        <v>0</v>
      </c>
      <c r="G90" s="230" t="n">
        <f aca="false">IF('Indicator Date hidden'!H91="x","x",G$2-'Indicator Date hidden'!H91)</f>
        <v>0</v>
      </c>
      <c r="H90" s="230" t="n">
        <f aca="false">IF('Indicator Date hidden'!I91="x","x",H$2-'Indicator Date hidden'!I91)</f>
        <v>0</v>
      </c>
      <c r="I90" s="230" t="n">
        <f aca="false">IF('Indicator Date hidden'!J91="x","x",I$2-'Indicator Date hidden'!J91)</f>
        <v>0</v>
      </c>
      <c r="J90" s="230" t="n">
        <f aca="false">IF('Indicator Date hidden'!K91="x","x",J$2-'Indicator Date hidden'!K91)</f>
        <v>0</v>
      </c>
      <c r="K90" s="230" t="str">
        <f aca="false">IF('Indicator Date hidden'!L91="x","x",K$2-'Indicator Date hidden'!L91)</f>
        <v>x</v>
      </c>
      <c r="L90" s="230" t="n">
        <f aca="false">IF('Indicator Date hidden'!M91="x","x",L$2-'Indicator Date hidden'!M91)</f>
        <v>0</v>
      </c>
      <c r="M90" s="230" t="n">
        <f aca="false">IF('Indicator Date hidden'!N91="x","x",M$2-'Indicator Date hidden'!N91)</f>
        <v>0</v>
      </c>
      <c r="N90" s="230" t="n">
        <f aca="false">IF('Indicator Date hidden'!O91="x","x",N$2-'Indicator Date hidden'!O91)</f>
        <v>0</v>
      </c>
      <c r="O90" s="230" t="n">
        <f aca="false">IF('Indicator Date hidden'!P91="x","x",O$2-'Indicator Date hidden'!P91)</f>
        <v>0</v>
      </c>
      <c r="P90" s="230" t="n">
        <f aca="false">IF('Indicator Date hidden'!Q91="x","x",P$2-'Indicator Date hidden'!Q91)</f>
        <v>0</v>
      </c>
      <c r="Q90" s="230" t="n">
        <f aca="false">IF('Indicator Date hidden'!R91="x","x",Q$2-'Indicator Date hidden'!R91)</f>
        <v>0</v>
      </c>
      <c r="R90" s="230" t="n">
        <f aca="false">IF('Indicator Date hidden'!S91="x","x",R$2-'Indicator Date hidden'!S91)</f>
        <v>0</v>
      </c>
      <c r="S90" s="230" t="n">
        <f aca="false">IF('Indicator Date hidden'!T91="x","x",S$2-'Indicator Date hidden'!T91)</f>
        <v>0</v>
      </c>
      <c r="T90" s="230" t="n">
        <f aca="false">IF('Indicator Date hidden'!U91="x","x",T$2-'Indicator Date hidden'!U91)</f>
        <v>0</v>
      </c>
      <c r="U90" s="230" t="n">
        <f aca="false">IF('Indicator Date hidden'!V91="x","x",U$2-'Indicator Date hidden'!V91)</f>
        <v>0</v>
      </c>
      <c r="V90" s="230" t="n">
        <f aca="false">IF('Indicator Date hidden'!W91="x","x",V$2-'Indicator Date hidden'!W91)</f>
        <v>0</v>
      </c>
      <c r="W90" s="230" t="n">
        <f aca="false">IF('Indicator Date hidden'!X91="x","x",W$2-'Indicator Date hidden'!X91)</f>
        <v>0</v>
      </c>
      <c r="X90" s="230" t="n">
        <f aca="false">IF('Indicator Date hidden'!Y91="x","x",X$2-'Indicator Date hidden'!Y91)</f>
        <v>0</v>
      </c>
      <c r="Y90" s="230" t="n">
        <f aca="false">IF('Indicator Date hidden'!Z91="x","x",Y$2-'Indicator Date hidden'!Z91)</f>
        <v>0</v>
      </c>
      <c r="Z90" s="230" t="str">
        <f aca="false">IF('Indicator Date hidden'!AA91="x","x",Z$2-'Indicator Date hidden'!AA91)</f>
        <v>x</v>
      </c>
      <c r="AA90" s="230" t="n">
        <f aca="false">IF('Indicator Date hidden'!AB91="x","x",AA$2-'Indicator Date hidden'!AB91)</f>
        <v>0</v>
      </c>
      <c r="AB90" s="230" t="n">
        <f aca="false">IF('Indicator Date hidden'!AC91="x","x",AB$2-'Indicator Date hidden'!AC91)</f>
        <v>0</v>
      </c>
      <c r="AC90" s="230" t="n">
        <f aca="false">IF('Indicator Date hidden'!AD91="x","x",AC$2-'Indicator Date hidden'!AD91)</f>
        <v>6</v>
      </c>
      <c r="AD90" s="230" t="n">
        <f aca="false">IF('Indicator Date hidden'!AE91="x","x",AD$2-'Indicator Date hidden'!AE91)</f>
        <v>0</v>
      </c>
      <c r="AE90" s="230" t="str">
        <f aca="false">IF('Indicator Date hidden'!AF91="x","x",AE$2-'Indicator Date hidden'!AF91)</f>
        <v>x</v>
      </c>
      <c r="AF90" s="230" t="n">
        <f aca="false">IF('Indicator Date hidden'!AG91="x","x",AF$2-'Indicator Date hidden'!AG91)</f>
        <v>0</v>
      </c>
      <c r="AG90" s="230" t="n">
        <f aca="false">IF('Indicator Date hidden'!AH91="x","x",AG$2-'Indicator Date hidden'!AH91)</f>
        <v>0</v>
      </c>
      <c r="AH90" s="230" t="n">
        <f aca="false">IF('Indicator Date hidden'!AI91="x","x",AH$2-'Indicator Date hidden'!AI91)</f>
        <v>0</v>
      </c>
      <c r="AI90" s="230" t="n">
        <f aca="false">IF('Indicator Date hidden'!AJ91="x","x",AI$2-'Indicator Date hidden'!AJ91)</f>
        <v>0</v>
      </c>
      <c r="AJ90" s="230" t="n">
        <f aca="false">IF('Indicator Date hidden'!AK91="x","x",AJ$2-'Indicator Date hidden'!AK91)</f>
        <v>0</v>
      </c>
      <c r="AK90" s="230" t="n">
        <f aca="false">IF('Indicator Date hidden'!AL91="x","x",AK$2-'Indicator Date hidden'!AL91)</f>
        <v>0</v>
      </c>
      <c r="AL90" s="230" t="n">
        <f aca="false">IF('Indicator Date hidden'!AM91="x","x",AL$2-'Indicator Date hidden'!AM91)</f>
        <v>0</v>
      </c>
      <c r="AM90" s="230" t="n">
        <f aca="false">IF('Indicator Date hidden'!AN91="x","x",AM$2-'Indicator Date hidden'!AN91)</f>
        <v>0</v>
      </c>
      <c r="AN90" s="230" t="n">
        <f aca="false">IF('Indicator Date hidden'!AO91="x","x",AN$2-'Indicator Date hidden'!AO91)</f>
        <v>0</v>
      </c>
      <c r="AO90" s="230" t="n">
        <f aca="false">IF('Indicator Date hidden'!AP91="x","x",AO$2-'Indicator Date hidden'!AP91)</f>
        <v>0</v>
      </c>
      <c r="AP90" s="230" t="n">
        <f aca="false">IF('Indicator Date hidden'!AQ91="x","x",AP$2-'Indicator Date hidden'!AQ91)</f>
        <v>0</v>
      </c>
      <c r="AQ90" s="230" t="n">
        <f aca="false">IF('Indicator Date hidden'!AR91="x","x",AQ$2-'Indicator Date hidden'!AR91)</f>
        <v>0</v>
      </c>
      <c r="AR90" s="230" t="n">
        <f aca="false">IF('Indicator Date hidden'!AS91="x","x",AR$2-'Indicator Date hidden'!AS91)</f>
        <v>2</v>
      </c>
      <c r="AS90" s="230" t="n">
        <f aca="false">IF('Indicator Date hidden'!AT91="x","x",AS$2-'Indicator Date hidden'!AT91)</f>
        <v>0</v>
      </c>
      <c r="AT90" s="230" t="str">
        <f aca="false">IF('Indicator Date hidden'!AU91="x","x",AT$2-'Indicator Date hidden'!AU91)</f>
        <v>x</v>
      </c>
      <c r="AU90" s="230" t="str">
        <f aca="false">IF('Indicator Date hidden'!AV91="x","x",AU$2-'Indicator Date hidden'!AV91)</f>
        <v>x</v>
      </c>
      <c r="AV90" s="230" t="str">
        <f aca="false">IF('Indicator Date hidden'!AW91="x","x",AV$2-'Indicator Date hidden'!AW91)</f>
        <v>x</v>
      </c>
      <c r="AW90" s="230" t="n">
        <f aca="false">IF('Indicator Date hidden'!AX91="x","x",AW$2-'Indicator Date hidden'!AX91)</f>
        <v>0</v>
      </c>
      <c r="AX90" s="230" t="str">
        <f aca="false">IF('Indicator Date hidden'!AY91="x","x",AX$2-'Indicator Date hidden'!AY91)</f>
        <v>x</v>
      </c>
      <c r="AY90" s="230" t="n">
        <f aca="false">IF('Indicator Date hidden'!AZ91="x","x",AY$2-'Indicator Date hidden'!AZ91)</f>
        <v>1</v>
      </c>
      <c r="AZ90" s="230" t="n">
        <f aca="false">IF('Indicator Date hidden'!BA91="x","x",AZ$2-'Indicator Date hidden'!BA91)</f>
        <v>0</v>
      </c>
      <c r="BA90" s="230" t="n">
        <f aca="false">IF('Indicator Date hidden'!BB91="x","x",BA$2-'Indicator Date hidden'!BB91)</f>
        <v>0</v>
      </c>
      <c r="BB90" s="230" t="n">
        <f aca="false">IF('Indicator Date hidden'!BC91="x","x",BB$2-'Indicator Date hidden'!BC91)</f>
        <v>0</v>
      </c>
      <c r="BC90" s="230" t="str">
        <f aca="false">IF('Indicator Date hidden'!BD91="x","x",BC$2-'Indicator Date hidden'!BD91)</f>
        <v>x</v>
      </c>
      <c r="BD90" s="230" t="n">
        <f aca="false">IF('Indicator Date hidden'!BE91="x","x",BD$2-'Indicator Date hidden'!BE91)</f>
        <v>0</v>
      </c>
      <c r="BE90" s="230" t="n">
        <f aca="false">IF('Indicator Date hidden'!BF91="x","x",BE$2-'Indicator Date hidden'!BF91)</f>
        <v>0</v>
      </c>
      <c r="BF90" s="230" t="n">
        <f aca="false">IF('Indicator Date hidden'!BG91="x","x",BF$2-'Indicator Date hidden'!BG91)</f>
        <v>1</v>
      </c>
      <c r="BG90" s="230" t="n">
        <f aca="false">IF('Indicator Date hidden'!BH91="x","x",BG$2-'Indicator Date hidden'!BH91)</f>
        <v>1</v>
      </c>
      <c r="BH90" s="230" t="str">
        <f aca="false">IF('Indicator Date hidden'!BI91="x","x",BH$2-'Indicator Date hidden'!BI91)</f>
        <v>x</v>
      </c>
      <c r="BI90" s="230" t="n">
        <f aca="false">IF('Indicator Date hidden'!BJ91="x","x",BI$2-'Indicator Date hidden'!BJ91)</f>
        <v>1</v>
      </c>
      <c r="BJ90" s="230" t="n">
        <f aca="false">IF('Indicator Date hidden'!BK91="x","x",BJ$2-'Indicator Date hidden'!BK91)</f>
        <v>10</v>
      </c>
      <c r="BK90" s="230" t="n">
        <f aca="false">IF('Indicator Date hidden'!BL91="x","x",BK$2-'Indicator Date hidden'!BL91)</f>
        <v>0</v>
      </c>
      <c r="BL90" s="230" t="str">
        <f aca="false">IF('Indicator Date hidden'!BM91="x","x",BL$2-'Indicator Date hidden'!BM91)</f>
        <v>x</v>
      </c>
      <c r="BM90" s="230" t="n">
        <f aca="false">IF('Indicator Date hidden'!BN91="x","x",BM$2-'Indicator Date hidden'!BN91)</f>
        <v>0</v>
      </c>
      <c r="BN90" s="230" t="n">
        <f aca="false">IF('Indicator Date hidden'!BO91="x","x",BN$2-'Indicator Date hidden'!BO91)</f>
        <v>0</v>
      </c>
      <c r="BO90" s="230" t="n">
        <f aca="false">IF('Indicator Date hidden'!BP91="x","x",BO$2-'Indicator Date hidden'!BP91)</f>
        <v>0</v>
      </c>
      <c r="BP90" s="230" t="n">
        <f aca="false">IF('Indicator Date hidden'!BQ91="x","x",BP$2-'Indicator Date hidden'!BQ91)</f>
        <v>0</v>
      </c>
      <c r="BQ90" s="230" t="n">
        <f aca="false">IF('Indicator Date hidden'!BR91="x","x",BQ$2-'Indicator Date hidden'!BR91)</f>
        <v>0</v>
      </c>
      <c r="BR90" s="230" t="n">
        <f aca="false">IF('Indicator Date hidden'!BS91="x","x",BR$2-'Indicator Date hidden'!BS91)</f>
        <v>5</v>
      </c>
      <c r="BS90" s="230" t="n">
        <f aca="false">IF('Indicator Date hidden'!BT91="x","x",BS$2-'Indicator Date hidden'!BT91)</f>
        <v>0</v>
      </c>
      <c r="BT90" s="230" t="n">
        <f aca="false">IF('Indicator Date hidden'!BU91="x","x",BT$2-'Indicator Date hidden'!BU91)</f>
        <v>0</v>
      </c>
      <c r="BU90" s="230" t="n">
        <f aca="false">IF('Indicator Date hidden'!BV91="x","x",BU$2-'Indicator Date hidden'!BV91)</f>
        <v>0</v>
      </c>
      <c r="BV90" s="230" t="n">
        <f aca="false">IF('Indicator Date hidden'!BW91="x","x",BV$2-'Indicator Date hidden'!BW91)</f>
        <v>0</v>
      </c>
      <c r="BW90" s="230" t="n">
        <f aca="false">IF('Indicator Date hidden'!BX91="x","x",BW$2-'Indicator Date hidden'!BX91)</f>
        <v>0</v>
      </c>
      <c r="BX90" s="0" t="n">
        <f aca="false">SUM(B90:BW90)</f>
        <v>27</v>
      </c>
      <c r="BY90" s="231" t="n">
        <f aca="false">BX90/COUNT(B90:BW90)</f>
        <v>0.421875</v>
      </c>
      <c r="BZ90" s="0" t="n">
        <f aca="false">COUNTIF(B90:BW90,"&gt;0")</f>
        <v>8</v>
      </c>
      <c r="CA90" s="231" t="n">
        <f aca="false">_xlfn.STDEV.P(B90:BW90)</f>
        <v>1.56928215575626</v>
      </c>
      <c r="CB90" s="232" t="n">
        <f aca="false">MEDIAN(B90:BW90)</f>
        <v>0</v>
      </c>
    </row>
    <row r="91" customFormat="false" ht="14.5" hidden="false" customHeight="false" outlineLevel="0" collapsed="false">
      <c r="A91" s="0" t="str">
        <f aca="false">'Indicator Data'!B94</f>
        <v>PRK</v>
      </c>
      <c r="B91" s="230" t="n">
        <f aca="false">IF('Indicator Date hidden'!C92="x","x",B$2-'Indicator Date hidden'!C92)</f>
        <v>0</v>
      </c>
      <c r="C91" s="230" t="n">
        <f aca="false">IF('Indicator Date hidden'!D92="x","x",C$2-'Indicator Date hidden'!D92)</f>
        <v>0</v>
      </c>
      <c r="D91" s="230" t="n">
        <f aca="false">IF('Indicator Date hidden'!E92="x","x",D$2-'Indicator Date hidden'!E92)</f>
        <v>0</v>
      </c>
      <c r="E91" s="230" t="n">
        <f aca="false">IF('Indicator Date hidden'!F92="x","x",E$2-'Indicator Date hidden'!F92)</f>
        <v>0</v>
      </c>
      <c r="F91" s="230" t="n">
        <f aca="false">IF('Indicator Date hidden'!G92="x","x",F$2-'Indicator Date hidden'!G92)</f>
        <v>0</v>
      </c>
      <c r="G91" s="230" t="n">
        <f aca="false">IF('Indicator Date hidden'!H92="x","x",G$2-'Indicator Date hidden'!H92)</f>
        <v>0</v>
      </c>
      <c r="H91" s="230" t="n">
        <f aca="false">IF('Indicator Date hidden'!I92="x","x",H$2-'Indicator Date hidden'!I92)</f>
        <v>0</v>
      </c>
      <c r="I91" s="230" t="n">
        <f aca="false">IF('Indicator Date hidden'!J92="x","x",I$2-'Indicator Date hidden'!J92)</f>
        <v>0</v>
      </c>
      <c r="J91" s="230" t="n">
        <f aca="false">IF('Indicator Date hidden'!K92="x","x",J$2-'Indicator Date hidden'!K92)</f>
        <v>0</v>
      </c>
      <c r="K91" s="230" t="n">
        <f aca="false">IF('Indicator Date hidden'!L92="x","x",K$2-'Indicator Date hidden'!L92)</f>
        <v>0</v>
      </c>
      <c r="L91" s="230" t="n">
        <f aca="false">IF('Indicator Date hidden'!M92="x","x",L$2-'Indicator Date hidden'!M92)</f>
        <v>0</v>
      </c>
      <c r="M91" s="230" t="n">
        <f aca="false">IF('Indicator Date hidden'!N92="x","x",M$2-'Indicator Date hidden'!N92)</f>
        <v>0</v>
      </c>
      <c r="N91" s="230" t="n">
        <f aca="false">IF('Indicator Date hidden'!O92="x","x",N$2-'Indicator Date hidden'!O92)</f>
        <v>0</v>
      </c>
      <c r="O91" s="230" t="n">
        <f aca="false">IF('Indicator Date hidden'!P92="x","x",O$2-'Indicator Date hidden'!P92)</f>
        <v>0</v>
      </c>
      <c r="P91" s="230" t="n">
        <f aca="false">IF('Indicator Date hidden'!Q92="x","x",P$2-'Indicator Date hidden'!Q92)</f>
        <v>0</v>
      </c>
      <c r="Q91" s="230" t="n">
        <f aca="false">IF('Indicator Date hidden'!R92="x","x",Q$2-'Indicator Date hidden'!R92)</f>
        <v>0</v>
      </c>
      <c r="R91" s="230" t="n">
        <f aca="false">IF('Indicator Date hidden'!S92="x","x",R$2-'Indicator Date hidden'!S92)</f>
        <v>0</v>
      </c>
      <c r="S91" s="230" t="n">
        <f aca="false">IF('Indicator Date hidden'!T92="x","x",S$2-'Indicator Date hidden'!T92)</f>
        <v>0</v>
      </c>
      <c r="T91" s="230" t="n">
        <f aca="false">IF('Indicator Date hidden'!U92="x","x",T$2-'Indicator Date hidden'!U92)</f>
        <v>0</v>
      </c>
      <c r="U91" s="230" t="n">
        <f aca="false">IF('Indicator Date hidden'!V92="x","x",U$2-'Indicator Date hidden'!V92)</f>
        <v>0</v>
      </c>
      <c r="V91" s="230" t="n">
        <f aca="false">IF('Indicator Date hidden'!W92="x","x",V$2-'Indicator Date hidden'!W92)</f>
        <v>0</v>
      </c>
      <c r="W91" s="230" t="n">
        <f aca="false">IF('Indicator Date hidden'!X92="x","x",W$2-'Indicator Date hidden'!X92)</f>
        <v>0</v>
      </c>
      <c r="X91" s="230" t="n">
        <f aca="false">IF('Indicator Date hidden'!Y92="x","x",X$2-'Indicator Date hidden'!Y92)</f>
        <v>0</v>
      </c>
      <c r="Y91" s="230" t="n">
        <f aca="false">IF('Indicator Date hidden'!Z92="x","x",Y$2-'Indicator Date hidden'!Z92)</f>
        <v>0</v>
      </c>
      <c r="Z91" s="230" t="n">
        <f aca="false">IF('Indicator Date hidden'!AA92="x","x",Z$2-'Indicator Date hidden'!AA92)</f>
        <v>10</v>
      </c>
      <c r="AA91" s="230" t="n">
        <f aca="false">IF('Indicator Date hidden'!AB92="x","x",AA$2-'Indicator Date hidden'!AB92)</f>
        <v>0</v>
      </c>
      <c r="AB91" s="230" t="str">
        <f aca="false">IF('Indicator Date hidden'!AC92="x","x",AB$2-'Indicator Date hidden'!AC92)</f>
        <v>x</v>
      </c>
      <c r="AC91" s="230" t="n">
        <f aca="false">IF('Indicator Date hidden'!AD92="x","x",AC$2-'Indicator Date hidden'!AD92)</f>
        <v>8</v>
      </c>
      <c r="AD91" s="230" t="n">
        <f aca="false">IF('Indicator Date hidden'!AE92="x","x",AD$2-'Indicator Date hidden'!AE92)</f>
        <v>0</v>
      </c>
      <c r="AE91" s="230" t="str">
        <f aca="false">IF('Indicator Date hidden'!AF92="x","x",AE$2-'Indicator Date hidden'!AF92)</f>
        <v>x</v>
      </c>
      <c r="AF91" s="230" t="n">
        <f aca="false">IF('Indicator Date hidden'!AG92="x","x",AF$2-'Indicator Date hidden'!AG92)</f>
        <v>0</v>
      </c>
      <c r="AG91" s="230" t="n">
        <f aca="false">IF('Indicator Date hidden'!AH92="x","x",AG$2-'Indicator Date hidden'!AH92)</f>
        <v>0</v>
      </c>
      <c r="AH91" s="230" t="n">
        <f aca="false">IF('Indicator Date hidden'!AI92="x","x",AH$2-'Indicator Date hidden'!AI92)</f>
        <v>0</v>
      </c>
      <c r="AI91" s="230" t="n">
        <f aca="false">IF('Indicator Date hidden'!AJ92="x","x",AI$2-'Indicator Date hidden'!AJ92)</f>
        <v>0</v>
      </c>
      <c r="AJ91" s="230" t="n">
        <f aca="false">IF('Indicator Date hidden'!AK92="x","x",AJ$2-'Indicator Date hidden'!AK92)</f>
        <v>-2</v>
      </c>
      <c r="AK91" s="230" t="str">
        <f aca="false">IF('Indicator Date hidden'!AL92="x","x",AK$2-'Indicator Date hidden'!AL92)</f>
        <v>x</v>
      </c>
      <c r="AL91" s="230" t="n">
        <f aca="false">IF('Indicator Date hidden'!AM92="x","x",AL$2-'Indicator Date hidden'!AM92)</f>
        <v>0</v>
      </c>
      <c r="AM91" s="230" t="n">
        <f aca="false">IF('Indicator Date hidden'!AN92="x","x",AM$2-'Indicator Date hidden'!AN92)</f>
        <v>0</v>
      </c>
      <c r="AN91" s="230" t="n">
        <f aca="false">IF('Indicator Date hidden'!AO92="x","x",AN$2-'Indicator Date hidden'!AO92)</f>
        <v>0</v>
      </c>
      <c r="AO91" s="230" t="str">
        <f aca="false">IF('Indicator Date hidden'!AP92="x","x",AO$2-'Indicator Date hidden'!AP92)</f>
        <v>x</v>
      </c>
      <c r="AP91" s="230" t="str">
        <f aca="false">IF('Indicator Date hidden'!AQ92="x","x",AP$2-'Indicator Date hidden'!AQ92)</f>
        <v>x</v>
      </c>
      <c r="AQ91" s="230" t="n">
        <f aca="false">IF('Indicator Date hidden'!AR92="x","x",AQ$2-'Indicator Date hidden'!AR92)</f>
        <v>0</v>
      </c>
      <c r="AR91" s="230" t="n">
        <f aca="false">IF('Indicator Date hidden'!AS92="x","x",AR$2-'Indicator Date hidden'!AS92)</f>
        <v>3</v>
      </c>
      <c r="AS91" s="230" t="n">
        <f aca="false">IF('Indicator Date hidden'!AT92="x","x",AS$2-'Indicator Date hidden'!AT92)</f>
        <v>0</v>
      </c>
      <c r="AT91" s="230" t="str">
        <f aca="false">IF('Indicator Date hidden'!AU92="x","x",AT$2-'Indicator Date hidden'!AU92)</f>
        <v>x</v>
      </c>
      <c r="AU91" s="230" t="str">
        <f aca="false">IF('Indicator Date hidden'!AV92="x","x",AU$2-'Indicator Date hidden'!AV92)</f>
        <v>x</v>
      </c>
      <c r="AV91" s="230" t="n">
        <f aca="false">IF('Indicator Date hidden'!AW92="x","x",AV$2-'Indicator Date hidden'!AW92)</f>
        <v>0</v>
      </c>
      <c r="AW91" s="230" t="n">
        <f aca="false">IF('Indicator Date hidden'!AX92="x","x",AW$2-'Indicator Date hidden'!AX92)</f>
        <v>0</v>
      </c>
      <c r="AX91" s="230" t="str">
        <f aca="false">IF('Indicator Date hidden'!AY92="x","x",AX$2-'Indicator Date hidden'!AY92)</f>
        <v>x</v>
      </c>
      <c r="AY91" s="230" t="str">
        <f aca="false">IF('Indicator Date hidden'!AZ92="x","x",AY$2-'Indicator Date hidden'!AZ92)</f>
        <v>x</v>
      </c>
      <c r="AZ91" s="230" t="n">
        <f aca="false">IF('Indicator Date hidden'!BA92="x","x",AZ$2-'Indicator Date hidden'!BA92)</f>
        <v>0</v>
      </c>
      <c r="BA91" s="230" t="n">
        <f aca="false">IF('Indicator Date hidden'!BB92="x","x",BA$2-'Indicator Date hidden'!BB92)</f>
        <v>0</v>
      </c>
      <c r="BB91" s="230" t="n">
        <f aca="false">IF('Indicator Date hidden'!BC92="x","x",BB$2-'Indicator Date hidden'!BC92)</f>
        <v>0</v>
      </c>
      <c r="BC91" s="230" t="str">
        <f aca="false">IF('Indicator Date hidden'!BD92="x","x",BC$2-'Indicator Date hidden'!BD92)</f>
        <v>x</v>
      </c>
      <c r="BD91" s="230" t="n">
        <f aca="false">IF('Indicator Date hidden'!BE92="x","x",BD$2-'Indicator Date hidden'!BE92)</f>
        <v>0</v>
      </c>
      <c r="BE91" s="230" t="n">
        <f aca="false">IF('Indicator Date hidden'!BF92="x","x",BE$2-'Indicator Date hidden'!BF92)</f>
        <v>0</v>
      </c>
      <c r="BF91" s="230" t="n">
        <f aca="false">IF('Indicator Date hidden'!BG92="x","x",BF$2-'Indicator Date hidden'!BG92)</f>
        <v>1</v>
      </c>
      <c r="BG91" s="230" t="n">
        <f aca="false">IF('Indicator Date hidden'!BH92="x","x",BG$2-'Indicator Date hidden'!BH92)</f>
        <v>1</v>
      </c>
      <c r="BH91" s="230" t="str">
        <f aca="false">IF('Indicator Date hidden'!BI92="x","x",BH$2-'Indicator Date hidden'!BI92)</f>
        <v>x</v>
      </c>
      <c r="BI91" s="230" t="n">
        <f aca="false">IF('Indicator Date hidden'!BJ92="x","x",BI$2-'Indicator Date hidden'!BJ92)</f>
        <v>1</v>
      </c>
      <c r="BJ91" s="230" t="n">
        <f aca="false">IF('Indicator Date hidden'!BK92="x","x",BJ$2-'Indicator Date hidden'!BK92)</f>
        <v>0</v>
      </c>
      <c r="BK91" s="230" t="n">
        <f aca="false">IF('Indicator Date hidden'!BL92="x","x",BK$2-'Indicator Date hidden'!BL92)</f>
        <v>0</v>
      </c>
      <c r="BL91" s="230" t="n">
        <f aca="false">IF('Indicator Date hidden'!BM92="x","x",BL$2-'Indicator Date hidden'!BM92)</f>
        <v>12</v>
      </c>
      <c r="BM91" s="230" t="n">
        <f aca="false">IF('Indicator Date hidden'!BN92="x","x",BM$2-'Indicator Date hidden'!BN92)</f>
        <v>7</v>
      </c>
      <c r="BN91" s="230" t="n">
        <f aca="false">IF('Indicator Date hidden'!BO92="x","x",BN$2-'Indicator Date hidden'!BO92)</f>
        <v>0</v>
      </c>
      <c r="BO91" s="230" t="n">
        <f aca="false">IF('Indicator Date hidden'!BP92="x","x",BO$2-'Indicator Date hidden'!BP92)</f>
        <v>0</v>
      </c>
      <c r="BP91" s="230" t="n">
        <f aca="false">IF('Indicator Date hidden'!BQ92="x","x",BP$2-'Indicator Date hidden'!BQ92)</f>
        <v>0</v>
      </c>
      <c r="BQ91" s="230" t="n">
        <f aca="false">IF('Indicator Date hidden'!BR92="x","x",BQ$2-'Indicator Date hidden'!BR92)</f>
        <v>0</v>
      </c>
      <c r="BR91" s="230" t="n">
        <f aca="false">IF('Indicator Date hidden'!BS92="x","x",BR$2-'Indicator Date hidden'!BS92)</f>
        <v>1</v>
      </c>
      <c r="BS91" s="230" t="n">
        <f aca="false">IF('Indicator Date hidden'!BT92="x","x",BS$2-'Indicator Date hidden'!BT92)</f>
        <v>0</v>
      </c>
      <c r="BT91" s="230" t="n">
        <f aca="false">IF('Indicator Date hidden'!BU92="x","x",BT$2-'Indicator Date hidden'!BU92)</f>
        <v>0</v>
      </c>
      <c r="BU91" s="230" t="str">
        <f aca="false">IF('Indicator Date hidden'!BV92="x","x",BU$2-'Indicator Date hidden'!BV92)</f>
        <v>x</v>
      </c>
      <c r="BV91" s="230" t="str">
        <f aca="false">IF('Indicator Date hidden'!BW92="x","x",BV$2-'Indicator Date hidden'!BW92)</f>
        <v>x</v>
      </c>
      <c r="BW91" s="230" t="n">
        <f aca="false">IF('Indicator Date hidden'!BX92="x","x",BW$2-'Indicator Date hidden'!BX92)</f>
        <v>0</v>
      </c>
      <c r="BX91" s="0" t="n">
        <f aca="false">SUM(B91:BW91)</f>
        <v>42</v>
      </c>
      <c r="BY91" s="231" t="n">
        <f aca="false">BX91/COUNT(B91:BW91)</f>
        <v>0.688524590163934</v>
      </c>
      <c r="BZ91" s="0" t="n">
        <f aca="false">COUNTIF(B91:BW91,"&gt;0")</f>
        <v>9</v>
      </c>
      <c r="CA91" s="231" t="n">
        <f aca="false">_xlfn.STDEV.P(B91:BW91)</f>
        <v>2.37846198828638</v>
      </c>
      <c r="CB91" s="232" t="n">
        <f aca="false">MEDIAN(B91:BW91)</f>
        <v>0</v>
      </c>
    </row>
    <row r="92" customFormat="false" ht="14.5" hidden="false" customHeight="false" outlineLevel="0" collapsed="false">
      <c r="A92" s="0" t="str">
        <f aca="false">'Indicator Data'!B95</f>
        <v>KOR</v>
      </c>
      <c r="B92" s="230" t="n">
        <f aca="false">IF('Indicator Date hidden'!C93="x","x",B$2-'Indicator Date hidden'!C93)</f>
        <v>0</v>
      </c>
      <c r="C92" s="230" t="n">
        <f aca="false">IF('Indicator Date hidden'!D93="x","x",C$2-'Indicator Date hidden'!D93)</f>
        <v>0</v>
      </c>
      <c r="D92" s="230" t="n">
        <f aca="false">IF('Indicator Date hidden'!E93="x","x",D$2-'Indicator Date hidden'!E93)</f>
        <v>0</v>
      </c>
      <c r="E92" s="230" t="n">
        <f aca="false">IF('Indicator Date hidden'!F93="x","x",E$2-'Indicator Date hidden'!F93)</f>
        <v>0</v>
      </c>
      <c r="F92" s="230" t="n">
        <f aca="false">IF('Indicator Date hidden'!G93="x","x",F$2-'Indicator Date hidden'!G93)</f>
        <v>0</v>
      </c>
      <c r="G92" s="230" t="n">
        <f aca="false">IF('Indicator Date hidden'!H93="x","x",G$2-'Indicator Date hidden'!H93)</f>
        <v>0</v>
      </c>
      <c r="H92" s="230" t="n">
        <f aca="false">IF('Indicator Date hidden'!I93="x","x",H$2-'Indicator Date hidden'!I93)</f>
        <v>0</v>
      </c>
      <c r="I92" s="230" t="n">
        <f aca="false">IF('Indicator Date hidden'!J93="x","x",I$2-'Indicator Date hidden'!J93)</f>
        <v>0</v>
      </c>
      <c r="J92" s="230" t="n">
        <f aca="false">IF('Indicator Date hidden'!K93="x","x",J$2-'Indicator Date hidden'!K93)</f>
        <v>0</v>
      </c>
      <c r="K92" s="230" t="n">
        <f aca="false">IF('Indicator Date hidden'!L93="x","x",K$2-'Indicator Date hidden'!L93)</f>
        <v>0</v>
      </c>
      <c r="L92" s="230" t="n">
        <f aca="false">IF('Indicator Date hidden'!M93="x","x",L$2-'Indicator Date hidden'!M93)</f>
        <v>0</v>
      </c>
      <c r="M92" s="230" t="n">
        <f aca="false">IF('Indicator Date hidden'!N93="x","x",M$2-'Indicator Date hidden'!N93)</f>
        <v>0</v>
      </c>
      <c r="N92" s="230" t="n">
        <f aca="false">IF('Indicator Date hidden'!O93="x","x",N$2-'Indicator Date hidden'!O93)</f>
        <v>0</v>
      </c>
      <c r="O92" s="230" t="n">
        <f aca="false">IF('Indicator Date hidden'!P93="x","x",O$2-'Indicator Date hidden'!P93)</f>
        <v>0</v>
      </c>
      <c r="P92" s="230" t="n">
        <f aca="false">IF('Indicator Date hidden'!Q93="x","x",P$2-'Indicator Date hidden'!Q93)</f>
        <v>0</v>
      </c>
      <c r="Q92" s="230" t="n">
        <f aca="false">IF('Indicator Date hidden'!R93="x","x",Q$2-'Indicator Date hidden'!R93)</f>
        <v>0</v>
      </c>
      <c r="R92" s="230" t="n">
        <f aca="false">IF('Indicator Date hidden'!S93="x","x",R$2-'Indicator Date hidden'!S93)</f>
        <v>0</v>
      </c>
      <c r="S92" s="230" t="n">
        <f aca="false">IF('Indicator Date hidden'!T93="x","x",S$2-'Indicator Date hidden'!T93)</f>
        <v>0</v>
      </c>
      <c r="T92" s="230" t="n">
        <f aca="false">IF('Indicator Date hidden'!U93="x","x",T$2-'Indicator Date hidden'!U93)</f>
        <v>0</v>
      </c>
      <c r="U92" s="230" t="n">
        <f aca="false">IF('Indicator Date hidden'!V93="x","x",U$2-'Indicator Date hidden'!V93)</f>
        <v>0</v>
      </c>
      <c r="V92" s="230" t="n">
        <f aca="false">IF('Indicator Date hidden'!W93="x","x",V$2-'Indicator Date hidden'!W93)</f>
        <v>0</v>
      </c>
      <c r="W92" s="230" t="n">
        <f aca="false">IF('Indicator Date hidden'!X93="x","x",W$2-'Indicator Date hidden'!X93)</f>
        <v>0</v>
      </c>
      <c r="X92" s="230" t="n">
        <f aca="false">IF('Indicator Date hidden'!Y93="x","x",X$2-'Indicator Date hidden'!Y93)</f>
        <v>0</v>
      </c>
      <c r="Y92" s="230" t="n">
        <f aca="false">IF('Indicator Date hidden'!Z93="x","x",Y$2-'Indicator Date hidden'!Z93)</f>
        <v>0</v>
      </c>
      <c r="Z92" s="230" t="n">
        <f aca="false">IF('Indicator Date hidden'!AA93="x","x",Z$2-'Indicator Date hidden'!AA93)</f>
        <v>3</v>
      </c>
      <c r="AA92" s="230" t="n">
        <f aca="false">IF('Indicator Date hidden'!AB93="x","x",AA$2-'Indicator Date hidden'!AB93)</f>
        <v>0</v>
      </c>
      <c r="AB92" s="230" t="str">
        <f aca="false">IF('Indicator Date hidden'!AC93="x","x",AB$2-'Indicator Date hidden'!AC93)</f>
        <v>x</v>
      </c>
      <c r="AC92" s="230" t="n">
        <f aca="false">IF('Indicator Date hidden'!AD93="x","x",AC$2-'Indicator Date hidden'!AD93)</f>
        <v>4</v>
      </c>
      <c r="AD92" s="230" t="n">
        <f aca="false">IF('Indicator Date hidden'!AE93="x","x",AD$2-'Indicator Date hidden'!AE93)</f>
        <v>0</v>
      </c>
      <c r="AE92" s="230" t="str">
        <f aca="false">IF('Indicator Date hidden'!AF93="x","x",AE$2-'Indicator Date hidden'!AF93)</f>
        <v>x</v>
      </c>
      <c r="AF92" s="230" t="n">
        <f aca="false">IF('Indicator Date hidden'!AG93="x","x",AF$2-'Indicator Date hidden'!AG93)</f>
        <v>0</v>
      </c>
      <c r="AG92" s="230" t="n">
        <f aca="false">IF('Indicator Date hidden'!AH93="x","x",AG$2-'Indicator Date hidden'!AH93)</f>
        <v>0</v>
      </c>
      <c r="AH92" s="230" t="n">
        <f aca="false">IF('Indicator Date hidden'!AI93="x","x",AH$2-'Indicator Date hidden'!AI93)</f>
        <v>0</v>
      </c>
      <c r="AI92" s="230" t="n">
        <f aca="false">IF('Indicator Date hidden'!AJ93="x","x",AI$2-'Indicator Date hidden'!AJ93)</f>
        <v>0</v>
      </c>
      <c r="AJ92" s="230" t="n">
        <f aca="false">IF('Indicator Date hidden'!AK93="x","x",AJ$2-'Indicator Date hidden'!AK93)</f>
        <v>0</v>
      </c>
      <c r="AK92" s="230" t="str">
        <f aca="false">IF('Indicator Date hidden'!AL93="x","x",AK$2-'Indicator Date hidden'!AL93)</f>
        <v>x</v>
      </c>
      <c r="AL92" s="230" t="n">
        <f aca="false">IF('Indicator Date hidden'!AM93="x","x",AL$2-'Indicator Date hidden'!AM93)</f>
        <v>0</v>
      </c>
      <c r="AM92" s="230" t="str">
        <f aca="false">IF('Indicator Date hidden'!AN93="x","x",AM$2-'Indicator Date hidden'!AN93)</f>
        <v>x</v>
      </c>
      <c r="AN92" s="230" t="str">
        <f aca="false">IF('Indicator Date hidden'!AO93="x","x",AN$2-'Indicator Date hidden'!AO93)</f>
        <v>x</v>
      </c>
      <c r="AO92" s="230" t="str">
        <f aca="false">IF('Indicator Date hidden'!AP93="x","x",AO$2-'Indicator Date hidden'!AP93)</f>
        <v>x</v>
      </c>
      <c r="AP92" s="230" t="n">
        <f aca="false">IF('Indicator Date hidden'!AQ93="x","x",AP$2-'Indicator Date hidden'!AQ93)</f>
        <v>0</v>
      </c>
      <c r="AQ92" s="230" t="n">
        <f aca="false">IF('Indicator Date hidden'!AR93="x","x",AQ$2-'Indicator Date hidden'!AR93)</f>
        <v>0</v>
      </c>
      <c r="AR92" s="230" t="str">
        <f aca="false">IF('Indicator Date hidden'!AS93="x","x",AR$2-'Indicator Date hidden'!AS93)</f>
        <v>x</v>
      </c>
      <c r="AS92" s="230" t="n">
        <f aca="false">IF('Indicator Date hidden'!AT93="x","x",AS$2-'Indicator Date hidden'!AT93)</f>
        <v>0</v>
      </c>
      <c r="AT92" s="230" t="str">
        <f aca="false">IF('Indicator Date hidden'!AU93="x","x",AT$2-'Indicator Date hidden'!AU93)</f>
        <v>x</v>
      </c>
      <c r="AU92" s="230" t="str">
        <f aca="false">IF('Indicator Date hidden'!AV93="x","x",AU$2-'Indicator Date hidden'!AV93)</f>
        <v>x</v>
      </c>
      <c r="AV92" s="230" t="n">
        <f aca="false">IF('Indicator Date hidden'!AW93="x","x",AV$2-'Indicator Date hidden'!AW93)</f>
        <v>0</v>
      </c>
      <c r="AW92" s="230" t="n">
        <f aca="false">IF('Indicator Date hidden'!AX93="x","x",AW$2-'Indicator Date hidden'!AX93)</f>
        <v>0</v>
      </c>
      <c r="AX92" s="230" t="n">
        <f aca="false">IF('Indicator Date hidden'!AY93="x","x",AX$2-'Indicator Date hidden'!AY93)</f>
        <v>0</v>
      </c>
      <c r="AY92" s="230" t="n">
        <f aca="false">IF('Indicator Date hidden'!AZ93="x","x",AY$2-'Indicator Date hidden'!AZ93)</f>
        <v>4</v>
      </c>
      <c r="AZ92" s="230" t="n">
        <f aca="false">IF('Indicator Date hidden'!BA93="x","x",AZ$2-'Indicator Date hidden'!BA93)</f>
        <v>0</v>
      </c>
      <c r="BA92" s="230" t="n">
        <f aca="false">IF('Indicator Date hidden'!BB93="x","x",BA$2-'Indicator Date hidden'!BB93)</f>
        <v>0</v>
      </c>
      <c r="BB92" s="230" t="n">
        <f aca="false">IF('Indicator Date hidden'!BC93="x","x",BB$2-'Indicator Date hidden'!BC93)</f>
        <v>0</v>
      </c>
      <c r="BC92" s="230" t="n">
        <f aca="false">IF('Indicator Date hidden'!BD93="x","x",BC$2-'Indicator Date hidden'!BD93)</f>
        <v>0</v>
      </c>
      <c r="BD92" s="230" t="n">
        <f aca="false">IF('Indicator Date hidden'!BE93="x","x",BD$2-'Indicator Date hidden'!BE93)</f>
        <v>0</v>
      </c>
      <c r="BE92" s="230" t="n">
        <f aca="false">IF('Indicator Date hidden'!BF93="x","x",BE$2-'Indicator Date hidden'!BF93)</f>
        <v>0</v>
      </c>
      <c r="BF92" s="230" t="n">
        <f aca="false">IF('Indicator Date hidden'!BG93="x","x",BF$2-'Indicator Date hidden'!BG93)</f>
        <v>1</v>
      </c>
      <c r="BG92" s="230" t="n">
        <f aca="false">IF('Indicator Date hidden'!BH93="x","x",BG$2-'Indicator Date hidden'!BH93)</f>
        <v>1</v>
      </c>
      <c r="BH92" s="230" t="n">
        <f aca="false">IF('Indicator Date hidden'!BI93="x","x",BH$2-'Indicator Date hidden'!BI93)</f>
        <v>2</v>
      </c>
      <c r="BI92" s="230" t="n">
        <f aca="false">IF('Indicator Date hidden'!BJ93="x","x",BI$2-'Indicator Date hidden'!BJ93)</f>
        <v>0</v>
      </c>
      <c r="BJ92" s="230" t="n">
        <f aca="false">IF('Indicator Date hidden'!BK93="x","x",BJ$2-'Indicator Date hidden'!BK93)</f>
        <v>0</v>
      </c>
      <c r="BK92" s="230" t="n">
        <f aca="false">IF('Indicator Date hidden'!BL93="x","x",BK$2-'Indicator Date hidden'!BL93)</f>
        <v>0</v>
      </c>
      <c r="BL92" s="230" t="n">
        <f aca="false">IF('Indicator Date hidden'!BM93="x","x",BL$2-'Indicator Date hidden'!BM93)</f>
        <v>12</v>
      </c>
      <c r="BM92" s="230" t="n">
        <f aca="false">IF('Indicator Date hidden'!BN93="x","x",BM$2-'Indicator Date hidden'!BN93)</f>
        <v>0</v>
      </c>
      <c r="BN92" s="230" t="n">
        <f aca="false">IF('Indicator Date hidden'!BO93="x","x",BN$2-'Indicator Date hidden'!BO93)</f>
        <v>0</v>
      </c>
      <c r="BO92" s="230" t="n">
        <f aca="false">IF('Indicator Date hidden'!BP93="x","x",BO$2-'Indicator Date hidden'!BP93)</f>
        <v>0</v>
      </c>
      <c r="BP92" s="230" t="n">
        <f aca="false">IF('Indicator Date hidden'!BQ93="x","x",BP$2-'Indicator Date hidden'!BQ93)</f>
        <v>0</v>
      </c>
      <c r="BQ92" s="230" t="n">
        <f aca="false">IF('Indicator Date hidden'!BR93="x","x",BQ$2-'Indicator Date hidden'!BR93)</f>
        <v>0</v>
      </c>
      <c r="BR92" s="230" t="n">
        <f aca="false">IF('Indicator Date hidden'!BS93="x","x",BR$2-'Indicator Date hidden'!BS93)</f>
        <v>1</v>
      </c>
      <c r="BS92" s="230" t="n">
        <f aca="false">IF('Indicator Date hidden'!BT93="x","x",BS$2-'Indicator Date hidden'!BT93)</f>
        <v>1</v>
      </c>
      <c r="BT92" s="230" t="n">
        <f aca="false">IF('Indicator Date hidden'!BU93="x","x",BT$2-'Indicator Date hidden'!BU93)</f>
        <v>1</v>
      </c>
      <c r="BU92" s="230" t="n">
        <f aca="false">IF('Indicator Date hidden'!BV93="x","x",BU$2-'Indicator Date hidden'!BV93)</f>
        <v>1</v>
      </c>
      <c r="BV92" s="230" t="n">
        <f aca="false">IF('Indicator Date hidden'!BW93="x","x",BV$2-'Indicator Date hidden'!BW93)</f>
        <v>0</v>
      </c>
      <c r="BW92" s="230" t="n">
        <f aca="false">IF('Indicator Date hidden'!BX93="x","x",BW$2-'Indicator Date hidden'!BX93)</f>
        <v>0</v>
      </c>
      <c r="BX92" s="0" t="n">
        <f aca="false">SUM(B92:BW92)</f>
        <v>31</v>
      </c>
      <c r="BY92" s="231" t="n">
        <f aca="false">BX92/COUNT(B92:BW92)</f>
        <v>0.476923076923077</v>
      </c>
      <c r="BZ92" s="0" t="n">
        <f aca="false">COUNTIF(B92:BW92,"&gt;0")</f>
        <v>11</v>
      </c>
      <c r="CA92" s="231" t="n">
        <f aca="false">_xlfn.STDEV.P(B92:BW92)</f>
        <v>1.66509590675679</v>
      </c>
      <c r="CB92" s="232" t="n">
        <f aca="false">MEDIAN(B92:BW92)</f>
        <v>0</v>
      </c>
    </row>
    <row r="93" customFormat="false" ht="14.5" hidden="false" customHeight="false" outlineLevel="0" collapsed="false">
      <c r="A93" s="0" t="str">
        <f aca="false">'Indicator Data'!B96</f>
        <v>KWT</v>
      </c>
      <c r="B93" s="230" t="n">
        <f aca="false">IF('Indicator Date hidden'!C94="x","x",B$2-'Indicator Date hidden'!C94)</f>
        <v>0</v>
      </c>
      <c r="C93" s="230" t="n">
        <f aca="false">IF('Indicator Date hidden'!D94="x","x",C$2-'Indicator Date hidden'!D94)</f>
        <v>0</v>
      </c>
      <c r="D93" s="230" t="n">
        <f aca="false">IF('Indicator Date hidden'!E94="x","x",D$2-'Indicator Date hidden'!E94)</f>
        <v>0</v>
      </c>
      <c r="E93" s="230" t="n">
        <f aca="false">IF('Indicator Date hidden'!F94="x","x",E$2-'Indicator Date hidden'!F94)</f>
        <v>0</v>
      </c>
      <c r="F93" s="230" t="n">
        <f aca="false">IF('Indicator Date hidden'!G94="x","x",F$2-'Indicator Date hidden'!G94)</f>
        <v>0</v>
      </c>
      <c r="G93" s="230" t="n">
        <f aca="false">IF('Indicator Date hidden'!H94="x","x",G$2-'Indicator Date hidden'!H94)</f>
        <v>0</v>
      </c>
      <c r="H93" s="230" t="n">
        <f aca="false">IF('Indicator Date hidden'!I94="x","x",H$2-'Indicator Date hidden'!I94)</f>
        <v>0</v>
      </c>
      <c r="I93" s="230" t="n">
        <f aca="false">IF('Indicator Date hidden'!J94="x","x",I$2-'Indicator Date hidden'!J94)</f>
        <v>0</v>
      </c>
      <c r="J93" s="230" t="n">
        <f aca="false">IF('Indicator Date hidden'!K94="x","x",J$2-'Indicator Date hidden'!K94)</f>
        <v>0</v>
      </c>
      <c r="K93" s="230" t="n">
        <f aca="false">IF('Indicator Date hidden'!L94="x","x",K$2-'Indicator Date hidden'!L94)</f>
        <v>0</v>
      </c>
      <c r="L93" s="230" t="n">
        <f aca="false">IF('Indicator Date hidden'!M94="x","x",L$2-'Indicator Date hidden'!M94)</f>
        <v>0</v>
      </c>
      <c r="M93" s="230" t="n">
        <f aca="false">IF('Indicator Date hidden'!N94="x","x",M$2-'Indicator Date hidden'!N94)</f>
        <v>0</v>
      </c>
      <c r="N93" s="230" t="n">
        <f aca="false">IF('Indicator Date hidden'!O94="x","x",N$2-'Indicator Date hidden'!O94)</f>
        <v>0</v>
      </c>
      <c r="O93" s="230" t="n">
        <f aca="false">IF('Indicator Date hidden'!P94="x","x",O$2-'Indicator Date hidden'!P94)</f>
        <v>0</v>
      </c>
      <c r="P93" s="230" t="n">
        <f aca="false">IF('Indicator Date hidden'!Q94="x","x",P$2-'Indicator Date hidden'!Q94)</f>
        <v>0</v>
      </c>
      <c r="Q93" s="230" t="n">
        <f aca="false">IF('Indicator Date hidden'!R94="x","x",Q$2-'Indicator Date hidden'!R94)</f>
        <v>0</v>
      </c>
      <c r="R93" s="230" t="n">
        <f aca="false">IF('Indicator Date hidden'!S94="x","x",R$2-'Indicator Date hidden'!S94)</f>
        <v>0</v>
      </c>
      <c r="S93" s="230" t="n">
        <f aca="false">IF('Indicator Date hidden'!T94="x","x",S$2-'Indicator Date hidden'!T94)</f>
        <v>0</v>
      </c>
      <c r="T93" s="230" t="n">
        <f aca="false">IF('Indicator Date hidden'!U94="x","x",T$2-'Indicator Date hidden'!U94)</f>
        <v>0</v>
      </c>
      <c r="U93" s="230" t="n">
        <f aca="false">IF('Indicator Date hidden'!V94="x","x",U$2-'Indicator Date hidden'!V94)</f>
        <v>0</v>
      </c>
      <c r="V93" s="230" t="n">
        <f aca="false">IF('Indicator Date hidden'!W94="x","x",V$2-'Indicator Date hidden'!W94)</f>
        <v>0</v>
      </c>
      <c r="W93" s="230" t="n">
        <f aca="false">IF('Indicator Date hidden'!X94="x","x",W$2-'Indicator Date hidden'!X94)</f>
        <v>0</v>
      </c>
      <c r="X93" s="230" t="n">
        <f aca="false">IF('Indicator Date hidden'!Y94="x","x",X$2-'Indicator Date hidden'!Y94)</f>
        <v>0</v>
      </c>
      <c r="Y93" s="230" t="n">
        <f aca="false">IF('Indicator Date hidden'!Z94="x","x",Y$2-'Indicator Date hidden'!Z94)</f>
        <v>0</v>
      </c>
      <c r="Z93" s="230" t="str">
        <f aca="false">IF('Indicator Date hidden'!AA94="x","x",Z$2-'Indicator Date hidden'!AA94)</f>
        <v>x</v>
      </c>
      <c r="AA93" s="230" t="n">
        <f aca="false">IF('Indicator Date hidden'!AB94="x","x",AA$2-'Indicator Date hidden'!AB94)</f>
        <v>0</v>
      </c>
      <c r="AB93" s="230" t="str">
        <f aca="false">IF('Indicator Date hidden'!AC94="x","x",AB$2-'Indicator Date hidden'!AC94)</f>
        <v>x</v>
      </c>
      <c r="AC93" s="230" t="n">
        <f aca="false">IF('Indicator Date hidden'!AD94="x","x",AC$2-'Indicator Date hidden'!AD94)</f>
        <v>1</v>
      </c>
      <c r="AD93" s="230" t="n">
        <f aca="false">IF('Indicator Date hidden'!AE94="x","x",AD$2-'Indicator Date hidden'!AE94)</f>
        <v>0</v>
      </c>
      <c r="AE93" s="230" t="str">
        <f aca="false">IF('Indicator Date hidden'!AF94="x","x",AE$2-'Indicator Date hidden'!AF94)</f>
        <v>x</v>
      </c>
      <c r="AF93" s="230" t="n">
        <f aca="false">IF('Indicator Date hidden'!AG94="x","x",AF$2-'Indicator Date hidden'!AG94)</f>
        <v>0</v>
      </c>
      <c r="AG93" s="230" t="n">
        <f aca="false">IF('Indicator Date hidden'!AH94="x","x",AG$2-'Indicator Date hidden'!AH94)</f>
        <v>0</v>
      </c>
      <c r="AH93" s="230" t="n">
        <f aca="false">IF('Indicator Date hidden'!AI94="x","x",AH$2-'Indicator Date hidden'!AI94)</f>
        <v>0</v>
      </c>
      <c r="AI93" s="230" t="n">
        <f aca="false">IF('Indicator Date hidden'!AJ94="x","x",AI$2-'Indicator Date hidden'!AJ94)</f>
        <v>0</v>
      </c>
      <c r="AJ93" s="230" t="n">
        <f aca="false">IF('Indicator Date hidden'!AK94="x","x",AJ$2-'Indicator Date hidden'!AK94)</f>
        <v>0</v>
      </c>
      <c r="AK93" s="230" t="str">
        <f aca="false">IF('Indicator Date hidden'!AL94="x","x",AK$2-'Indicator Date hidden'!AL94)</f>
        <v>x</v>
      </c>
      <c r="AL93" s="230" t="n">
        <f aca="false">IF('Indicator Date hidden'!AM94="x","x",AL$2-'Indicator Date hidden'!AM94)</f>
        <v>0</v>
      </c>
      <c r="AM93" s="230" t="str">
        <f aca="false">IF('Indicator Date hidden'!AN94="x","x",AM$2-'Indicator Date hidden'!AN94)</f>
        <v>x</v>
      </c>
      <c r="AN93" s="230" t="str">
        <f aca="false">IF('Indicator Date hidden'!AO94="x","x",AN$2-'Indicator Date hidden'!AO94)</f>
        <v>x</v>
      </c>
      <c r="AO93" s="230" t="str">
        <f aca="false">IF('Indicator Date hidden'!AP94="x","x",AO$2-'Indicator Date hidden'!AP94)</f>
        <v>x</v>
      </c>
      <c r="AP93" s="230" t="n">
        <f aca="false">IF('Indicator Date hidden'!AQ94="x","x",AP$2-'Indicator Date hidden'!AQ94)</f>
        <v>0</v>
      </c>
      <c r="AQ93" s="230" t="n">
        <f aca="false">IF('Indicator Date hidden'!AR94="x","x",AQ$2-'Indicator Date hidden'!AR94)</f>
        <v>0</v>
      </c>
      <c r="AR93" s="230" t="n">
        <f aca="false">IF('Indicator Date hidden'!AS94="x","x",AR$2-'Indicator Date hidden'!AS94)</f>
        <v>6</v>
      </c>
      <c r="AS93" s="230" t="n">
        <f aca="false">IF('Indicator Date hidden'!AT94="x","x",AS$2-'Indicator Date hidden'!AT94)</f>
        <v>0</v>
      </c>
      <c r="AT93" s="230" t="str">
        <f aca="false">IF('Indicator Date hidden'!AU94="x","x",AT$2-'Indicator Date hidden'!AU94)</f>
        <v>x</v>
      </c>
      <c r="AU93" s="230" t="str">
        <f aca="false">IF('Indicator Date hidden'!AV94="x","x",AU$2-'Indicator Date hidden'!AV94)</f>
        <v>x</v>
      </c>
      <c r="AV93" s="230" t="str">
        <f aca="false">IF('Indicator Date hidden'!AW94="x","x",AV$2-'Indicator Date hidden'!AW94)</f>
        <v>x</v>
      </c>
      <c r="AW93" s="230" t="n">
        <f aca="false">IF('Indicator Date hidden'!AX94="x","x",AW$2-'Indicator Date hidden'!AX94)</f>
        <v>0</v>
      </c>
      <c r="AX93" s="230" t="n">
        <f aca="false">IF('Indicator Date hidden'!AY94="x","x",AX$2-'Indicator Date hidden'!AY94)</f>
        <v>0</v>
      </c>
      <c r="AY93" s="230" t="str">
        <f aca="false">IF('Indicator Date hidden'!AZ94="x","x",AY$2-'Indicator Date hidden'!AZ94)</f>
        <v>x</v>
      </c>
      <c r="AZ93" s="230" t="n">
        <f aca="false">IF('Indicator Date hidden'!BA94="x","x",AZ$2-'Indicator Date hidden'!BA94)</f>
        <v>0</v>
      </c>
      <c r="BA93" s="230" t="n">
        <f aca="false">IF('Indicator Date hidden'!BB94="x","x",BA$2-'Indicator Date hidden'!BB94)</f>
        <v>0</v>
      </c>
      <c r="BB93" s="230" t="n">
        <f aca="false">IF('Indicator Date hidden'!BC94="x","x",BB$2-'Indicator Date hidden'!BC94)</f>
        <v>0</v>
      </c>
      <c r="BC93" s="230" t="n">
        <f aca="false">IF('Indicator Date hidden'!BD94="x","x",BC$2-'Indicator Date hidden'!BD94)</f>
        <v>0</v>
      </c>
      <c r="BD93" s="230" t="n">
        <f aca="false">IF('Indicator Date hidden'!BE94="x","x",BD$2-'Indicator Date hidden'!BE94)</f>
        <v>0</v>
      </c>
      <c r="BE93" s="230" t="n">
        <f aca="false">IF('Indicator Date hidden'!BF94="x","x",BE$2-'Indicator Date hidden'!BF94)</f>
        <v>0</v>
      </c>
      <c r="BF93" s="230" t="n">
        <f aca="false">IF('Indicator Date hidden'!BG94="x","x",BF$2-'Indicator Date hidden'!BG94)</f>
        <v>1</v>
      </c>
      <c r="BG93" s="230" t="n">
        <f aca="false">IF('Indicator Date hidden'!BH94="x","x",BG$2-'Indicator Date hidden'!BH94)</f>
        <v>1</v>
      </c>
      <c r="BH93" s="230" t="str">
        <f aca="false">IF('Indicator Date hidden'!BI94="x","x",BH$2-'Indicator Date hidden'!BI94)</f>
        <v>x</v>
      </c>
      <c r="BI93" s="230" t="n">
        <f aca="false">IF('Indicator Date hidden'!BJ94="x","x",BI$2-'Indicator Date hidden'!BJ94)</f>
        <v>0</v>
      </c>
      <c r="BJ93" s="230" t="n">
        <f aca="false">IF('Indicator Date hidden'!BK94="x","x",BJ$2-'Indicator Date hidden'!BK94)</f>
        <v>0</v>
      </c>
      <c r="BK93" s="230" t="n">
        <f aca="false">IF('Indicator Date hidden'!BL94="x","x",BK$2-'Indicator Date hidden'!BL94)</f>
        <v>0</v>
      </c>
      <c r="BL93" s="230" t="n">
        <f aca="false">IF('Indicator Date hidden'!BM94="x","x",BL$2-'Indicator Date hidden'!BM94)</f>
        <v>0</v>
      </c>
      <c r="BM93" s="230" t="n">
        <f aca="false">IF('Indicator Date hidden'!BN94="x","x",BM$2-'Indicator Date hidden'!BN94)</f>
        <v>0</v>
      </c>
      <c r="BN93" s="230" t="n">
        <f aca="false">IF('Indicator Date hidden'!BO94="x","x",BN$2-'Indicator Date hidden'!BO94)</f>
        <v>0</v>
      </c>
      <c r="BO93" s="230" t="n">
        <f aca="false">IF('Indicator Date hidden'!BP94="x","x",BO$2-'Indicator Date hidden'!BP94)</f>
        <v>0</v>
      </c>
      <c r="BP93" s="230" t="n">
        <f aca="false">IF('Indicator Date hidden'!BQ94="x","x",BP$2-'Indicator Date hidden'!BQ94)</f>
        <v>0</v>
      </c>
      <c r="BQ93" s="230" t="n">
        <f aca="false">IF('Indicator Date hidden'!BR94="x","x",BQ$2-'Indicator Date hidden'!BR94)</f>
        <v>0</v>
      </c>
      <c r="BR93" s="230" t="n">
        <f aca="false">IF('Indicator Date hidden'!BS94="x","x",BR$2-'Indicator Date hidden'!BS94)</f>
        <v>3</v>
      </c>
      <c r="BS93" s="230" t="n">
        <f aca="false">IF('Indicator Date hidden'!BT94="x","x",BS$2-'Indicator Date hidden'!BT94)</f>
        <v>1</v>
      </c>
      <c r="BT93" s="230" t="n">
        <f aca="false">IF('Indicator Date hidden'!BU94="x","x",BT$2-'Indicator Date hidden'!BU94)</f>
        <v>1</v>
      </c>
      <c r="BU93" s="230" t="n">
        <f aca="false">IF('Indicator Date hidden'!BV94="x","x",BU$2-'Indicator Date hidden'!BV94)</f>
        <v>1</v>
      </c>
      <c r="BV93" s="230" t="n">
        <f aca="false">IF('Indicator Date hidden'!BW94="x","x",BV$2-'Indicator Date hidden'!BW94)</f>
        <v>0</v>
      </c>
      <c r="BW93" s="230" t="n">
        <f aca="false">IF('Indicator Date hidden'!BX94="x","x",BW$2-'Indicator Date hidden'!BX94)</f>
        <v>0</v>
      </c>
      <c r="BX93" s="0" t="n">
        <f aca="false">SUM(B93:BW93)</f>
        <v>15</v>
      </c>
      <c r="BY93" s="231" t="n">
        <f aca="false">BX93/COUNT(B93:BW93)</f>
        <v>0.241935483870968</v>
      </c>
      <c r="BZ93" s="0" t="n">
        <f aca="false">COUNTIF(B93:BW93,"&gt;0")</f>
        <v>8</v>
      </c>
      <c r="CA93" s="231" t="n">
        <f aca="false">_xlfn.STDEV.P(B93:BW93)</f>
        <v>0.874098316441241</v>
      </c>
      <c r="CB93" s="232" t="n">
        <f aca="false">MEDIAN(B93:BW93)</f>
        <v>0</v>
      </c>
    </row>
    <row r="94" customFormat="false" ht="14.5" hidden="false" customHeight="false" outlineLevel="0" collapsed="false">
      <c r="A94" s="0" t="str">
        <f aca="false">'Indicator Data'!B97</f>
        <v>KGZ</v>
      </c>
      <c r="B94" s="230" t="n">
        <f aca="false">IF('Indicator Date hidden'!C95="x","x",B$2-'Indicator Date hidden'!C95)</f>
        <v>0</v>
      </c>
      <c r="C94" s="230" t="n">
        <f aca="false">IF('Indicator Date hidden'!D95="x","x",C$2-'Indicator Date hidden'!D95)</f>
        <v>0</v>
      </c>
      <c r="D94" s="230" t="n">
        <f aca="false">IF('Indicator Date hidden'!E95="x","x",D$2-'Indicator Date hidden'!E95)</f>
        <v>0</v>
      </c>
      <c r="E94" s="230" t="n">
        <f aca="false">IF('Indicator Date hidden'!F95="x","x",E$2-'Indicator Date hidden'!F95)</f>
        <v>0</v>
      </c>
      <c r="F94" s="230" t="n">
        <f aca="false">IF('Indicator Date hidden'!G95="x","x",F$2-'Indicator Date hidden'!G95)</f>
        <v>0</v>
      </c>
      <c r="G94" s="230" t="n">
        <f aca="false">IF('Indicator Date hidden'!H95="x","x",G$2-'Indicator Date hidden'!H95)</f>
        <v>0</v>
      </c>
      <c r="H94" s="230" t="n">
        <f aca="false">IF('Indicator Date hidden'!I95="x","x",H$2-'Indicator Date hidden'!I95)</f>
        <v>0</v>
      </c>
      <c r="I94" s="230" t="n">
        <f aca="false">IF('Indicator Date hidden'!J95="x","x",I$2-'Indicator Date hidden'!J95)</f>
        <v>0</v>
      </c>
      <c r="J94" s="230" t="n">
        <f aca="false">IF('Indicator Date hidden'!K95="x","x",J$2-'Indicator Date hidden'!K95)</f>
        <v>0</v>
      </c>
      <c r="K94" s="230" t="n">
        <f aca="false">IF('Indicator Date hidden'!L95="x","x",K$2-'Indicator Date hidden'!L95)</f>
        <v>0</v>
      </c>
      <c r="L94" s="230" t="n">
        <f aca="false">IF('Indicator Date hidden'!M95="x","x",L$2-'Indicator Date hidden'!M95)</f>
        <v>0</v>
      </c>
      <c r="M94" s="230" t="n">
        <f aca="false">IF('Indicator Date hidden'!N95="x","x",M$2-'Indicator Date hidden'!N95)</f>
        <v>0</v>
      </c>
      <c r="N94" s="230" t="n">
        <f aca="false">IF('Indicator Date hidden'!O95="x","x",N$2-'Indicator Date hidden'!O95)</f>
        <v>0</v>
      </c>
      <c r="O94" s="230" t="n">
        <f aca="false">IF('Indicator Date hidden'!P95="x","x",O$2-'Indicator Date hidden'!P95)</f>
        <v>0</v>
      </c>
      <c r="P94" s="230" t="n">
        <f aca="false">IF('Indicator Date hidden'!Q95="x","x",P$2-'Indicator Date hidden'!Q95)</f>
        <v>0</v>
      </c>
      <c r="Q94" s="230" t="n">
        <f aca="false">IF('Indicator Date hidden'!R95="x","x",Q$2-'Indicator Date hidden'!R95)</f>
        <v>0</v>
      </c>
      <c r="R94" s="230" t="n">
        <f aca="false">IF('Indicator Date hidden'!S95="x","x",R$2-'Indicator Date hidden'!S95)</f>
        <v>0</v>
      </c>
      <c r="S94" s="230" t="n">
        <f aca="false">IF('Indicator Date hidden'!T95="x","x",S$2-'Indicator Date hidden'!T95)</f>
        <v>0</v>
      </c>
      <c r="T94" s="230" t="n">
        <f aca="false">IF('Indicator Date hidden'!U95="x","x",T$2-'Indicator Date hidden'!U95)</f>
        <v>0</v>
      </c>
      <c r="U94" s="230" t="n">
        <f aca="false">IF('Indicator Date hidden'!V95="x","x",U$2-'Indicator Date hidden'!V95)</f>
        <v>0</v>
      </c>
      <c r="V94" s="230" t="n">
        <f aca="false">IF('Indicator Date hidden'!W95="x","x",V$2-'Indicator Date hidden'!W95)</f>
        <v>0</v>
      </c>
      <c r="W94" s="230" t="n">
        <f aca="false">IF('Indicator Date hidden'!X95="x","x",W$2-'Indicator Date hidden'!X95)</f>
        <v>0</v>
      </c>
      <c r="X94" s="230" t="n">
        <f aca="false">IF('Indicator Date hidden'!Y95="x","x",X$2-'Indicator Date hidden'!Y95)</f>
        <v>0</v>
      </c>
      <c r="Y94" s="230" t="n">
        <f aca="false">IF('Indicator Date hidden'!Z95="x","x",Y$2-'Indicator Date hidden'!Z95)</f>
        <v>0</v>
      </c>
      <c r="Z94" s="230" t="n">
        <f aca="false">IF('Indicator Date hidden'!AA95="x","x",Z$2-'Indicator Date hidden'!AA95)</f>
        <v>6</v>
      </c>
      <c r="AA94" s="230" t="n">
        <f aca="false">IF('Indicator Date hidden'!AB95="x","x",AA$2-'Indicator Date hidden'!AB95)</f>
        <v>0</v>
      </c>
      <c r="AB94" s="230" t="n">
        <f aca="false">IF('Indicator Date hidden'!AC95="x","x",AB$2-'Indicator Date hidden'!AC95)</f>
        <v>0</v>
      </c>
      <c r="AC94" s="230" t="n">
        <f aca="false">IF('Indicator Date hidden'!AD95="x","x",AC$2-'Indicator Date hidden'!AD95)</f>
        <v>1</v>
      </c>
      <c r="AD94" s="230" t="n">
        <f aca="false">IF('Indicator Date hidden'!AE95="x","x",AD$2-'Indicator Date hidden'!AE95)</f>
        <v>0</v>
      </c>
      <c r="AE94" s="230" t="n">
        <f aca="false">IF('Indicator Date hidden'!AF95="x","x",AE$2-'Indicator Date hidden'!AF95)</f>
        <v>0</v>
      </c>
      <c r="AF94" s="230" t="n">
        <f aca="false">IF('Indicator Date hidden'!AG95="x","x",AF$2-'Indicator Date hidden'!AG95)</f>
        <v>0</v>
      </c>
      <c r="AG94" s="230" t="n">
        <f aca="false">IF('Indicator Date hidden'!AH95="x","x",AG$2-'Indicator Date hidden'!AH95)</f>
        <v>0</v>
      </c>
      <c r="AH94" s="230" t="n">
        <f aca="false">IF('Indicator Date hidden'!AI95="x","x",AH$2-'Indicator Date hidden'!AI95)</f>
        <v>0</v>
      </c>
      <c r="AI94" s="230" t="n">
        <f aca="false">IF('Indicator Date hidden'!AJ95="x","x",AI$2-'Indicator Date hidden'!AJ95)</f>
        <v>0</v>
      </c>
      <c r="AJ94" s="230" t="n">
        <f aca="false">IF('Indicator Date hidden'!AK95="x","x",AJ$2-'Indicator Date hidden'!AK95)</f>
        <v>0</v>
      </c>
      <c r="AK94" s="230" t="n">
        <f aca="false">IF('Indicator Date hidden'!AL95="x","x",AK$2-'Indicator Date hidden'!AL95)</f>
        <v>1</v>
      </c>
      <c r="AL94" s="230" t="n">
        <f aca="false">IF('Indicator Date hidden'!AM95="x","x",AL$2-'Indicator Date hidden'!AM95)</f>
        <v>0</v>
      </c>
      <c r="AM94" s="230" t="n">
        <f aca="false">IF('Indicator Date hidden'!AN95="x","x",AM$2-'Indicator Date hidden'!AN95)</f>
        <v>0</v>
      </c>
      <c r="AN94" s="230" t="n">
        <f aca="false">IF('Indicator Date hidden'!AO95="x","x",AN$2-'Indicator Date hidden'!AO95)</f>
        <v>0</v>
      </c>
      <c r="AO94" s="230" t="n">
        <f aca="false">IF('Indicator Date hidden'!AP95="x","x",AO$2-'Indicator Date hidden'!AP95)</f>
        <v>0</v>
      </c>
      <c r="AP94" s="230" t="n">
        <f aca="false">IF('Indicator Date hidden'!AQ95="x","x",AP$2-'Indicator Date hidden'!AQ95)</f>
        <v>0</v>
      </c>
      <c r="AQ94" s="230" t="n">
        <f aca="false">IF('Indicator Date hidden'!AR95="x","x",AQ$2-'Indicator Date hidden'!AR95)</f>
        <v>0</v>
      </c>
      <c r="AR94" s="230" t="n">
        <f aca="false">IF('Indicator Date hidden'!AS95="x","x",AR$2-'Indicator Date hidden'!AS95)</f>
        <v>2</v>
      </c>
      <c r="AS94" s="230" t="n">
        <f aca="false">IF('Indicator Date hidden'!AT95="x","x",AS$2-'Indicator Date hidden'!AT95)</f>
        <v>0</v>
      </c>
      <c r="AT94" s="230" t="n">
        <f aca="false">IF('Indicator Date hidden'!AU95="x","x",AT$2-'Indicator Date hidden'!AU95)</f>
        <v>0</v>
      </c>
      <c r="AU94" s="230" t="n">
        <f aca="false">IF('Indicator Date hidden'!AV95="x","x",AU$2-'Indicator Date hidden'!AV95)</f>
        <v>0</v>
      </c>
      <c r="AV94" s="230" t="n">
        <f aca="false">IF('Indicator Date hidden'!AW95="x","x",AV$2-'Indicator Date hidden'!AW95)</f>
        <v>0</v>
      </c>
      <c r="AW94" s="230" t="n">
        <f aca="false">IF('Indicator Date hidden'!AX95="x","x",AW$2-'Indicator Date hidden'!AX95)</f>
        <v>0</v>
      </c>
      <c r="AX94" s="230" t="n">
        <f aca="false">IF('Indicator Date hidden'!AY95="x","x",AX$2-'Indicator Date hidden'!AY95)</f>
        <v>0</v>
      </c>
      <c r="AY94" s="230" t="n">
        <f aca="false">IF('Indicator Date hidden'!AZ95="x","x",AY$2-'Indicator Date hidden'!AZ95)</f>
        <v>0</v>
      </c>
      <c r="AZ94" s="230" t="n">
        <f aca="false">IF('Indicator Date hidden'!BA95="x","x",AZ$2-'Indicator Date hidden'!BA95)</f>
        <v>0</v>
      </c>
      <c r="BA94" s="230" t="n">
        <f aca="false">IF('Indicator Date hidden'!BB95="x","x",BA$2-'Indicator Date hidden'!BB95)</f>
        <v>0</v>
      </c>
      <c r="BB94" s="230" t="n">
        <f aca="false">IF('Indicator Date hidden'!BC95="x","x",BB$2-'Indicator Date hidden'!BC95)</f>
        <v>0</v>
      </c>
      <c r="BC94" s="230" t="n">
        <f aca="false">IF('Indicator Date hidden'!BD95="x","x",BC$2-'Indicator Date hidden'!BD95)</f>
        <v>0</v>
      </c>
      <c r="BD94" s="230" t="n">
        <f aca="false">IF('Indicator Date hidden'!BE95="x","x",BD$2-'Indicator Date hidden'!BE95)</f>
        <v>0</v>
      </c>
      <c r="BE94" s="230" t="n">
        <f aca="false">IF('Indicator Date hidden'!BF95="x","x",BE$2-'Indicator Date hidden'!BF95)</f>
        <v>0</v>
      </c>
      <c r="BF94" s="230" t="n">
        <f aca="false">IF('Indicator Date hidden'!BG95="x","x",BF$2-'Indicator Date hidden'!BG95)</f>
        <v>1</v>
      </c>
      <c r="BG94" s="230" t="n">
        <f aca="false">IF('Indicator Date hidden'!BH95="x","x",BG$2-'Indicator Date hidden'!BH95)</f>
        <v>1</v>
      </c>
      <c r="BH94" s="230" t="n">
        <f aca="false">IF('Indicator Date hidden'!BI95="x","x",BH$2-'Indicator Date hidden'!BI95)</f>
        <v>0</v>
      </c>
      <c r="BI94" s="230" t="n">
        <f aca="false">IF('Indicator Date hidden'!BJ95="x","x",BI$2-'Indicator Date hidden'!BJ95)</f>
        <v>0</v>
      </c>
      <c r="BJ94" s="230" t="n">
        <f aca="false">IF('Indicator Date hidden'!BK95="x","x",BJ$2-'Indicator Date hidden'!BK95)</f>
        <v>0</v>
      </c>
      <c r="BK94" s="230" t="n">
        <f aca="false">IF('Indicator Date hidden'!BL95="x","x",BK$2-'Indicator Date hidden'!BL95)</f>
        <v>0</v>
      </c>
      <c r="BL94" s="230" t="n">
        <f aca="false">IF('Indicator Date hidden'!BM95="x","x",BL$2-'Indicator Date hidden'!BM95)</f>
        <v>2</v>
      </c>
      <c r="BM94" s="230" t="n">
        <f aca="false">IF('Indicator Date hidden'!BN95="x","x",BM$2-'Indicator Date hidden'!BN95)</f>
        <v>1</v>
      </c>
      <c r="BN94" s="230" t="n">
        <f aca="false">IF('Indicator Date hidden'!BO95="x","x",BN$2-'Indicator Date hidden'!BO95)</f>
        <v>0</v>
      </c>
      <c r="BO94" s="230" t="n">
        <f aca="false">IF('Indicator Date hidden'!BP95="x","x",BO$2-'Indicator Date hidden'!BP95)</f>
        <v>0</v>
      </c>
      <c r="BP94" s="230" t="n">
        <f aca="false">IF('Indicator Date hidden'!BQ95="x","x",BP$2-'Indicator Date hidden'!BQ95)</f>
        <v>0</v>
      </c>
      <c r="BQ94" s="230" t="n">
        <f aca="false">IF('Indicator Date hidden'!BR95="x","x",BQ$2-'Indicator Date hidden'!BR95)</f>
        <v>0</v>
      </c>
      <c r="BR94" s="230" t="n">
        <f aca="false">IF('Indicator Date hidden'!BS95="x","x",BR$2-'Indicator Date hidden'!BS95)</f>
        <v>4</v>
      </c>
      <c r="BS94" s="230" t="n">
        <f aca="false">IF('Indicator Date hidden'!BT95="x","x",BS$2-'Indicator Date hidden'!BT95)</f>
        <v>0</v>
      </c>
      <c r="BT94" s="230" t="n">
        <f aca="false">IF('Indicator Date hidden'!BU95="x","x",BT$2-'Indicator Date hidden'!BU95)</f>
        <v>0</v>
      </c>
      <c r="BU94" s="230" t="n">
        <f aca="false">IF('Indicator Date hidden'!BV95="x","x",BU$2-'Indicator Date hidden'!BV95)</f>
        <v>0</v>
      </c>
      <c r="BV94" s="230" t="n">
        <f aca="false">IF('Indicator Date hidden'!BW95="x","x",BV$2-'Indicator Date hidden'!BW95)</f>
        <v>0</v>
      </c>
      <c r="BW94" s="230" t="n">
        <f aca="false">IF('Indicator Date hidden'!BX95="x","x",BW$2-'Indicator Date hidden'!BX95)</f>
        <v>0</v>
      </c>
      <c r="BX94" s="0" t="n">
        <f aca="false">SUM(B94:BW94)</f>
        <v>19</v>
      </c>
      <c r="BY94" s="231" t="n">
        <f aca="false">BX94/COUNT(B94:BW94)</f>
        <v>0.256756756756757</v>
      </c>
      <c r="BZ94" s="0" t="n">
        <f aca="false">COUNTIF(B94:BW94,"&gt;0")</f>
        <v>9</v>
      </c>
      <c r="CA94" s="231" t="n">
        <f aca="false">_xlfn.STDEV.P(B94:BW94)</f>
        <v>0.901362494359582</v>
      </c>
      <c r="CB94" s="232" t="n">
        <f aca="false">MEDIAN(B94:BW94)</f>
        <v>0</v>
      </c>
    </row>
    <row r="95" customFormat="false" ht="14.5" hidden="false" customHeight="false" outlineLevel="0" collapsed="false">
      <c r="A95" s="0" t="str">
        <f aca="false">'Indicator Data'!B98</f>
        <v>LAO</v>
      </c>
      <c r="B95" s="230" t="n">
        <f aca="false">IF('Indicator Date hidden'!C96="x","x",B$2-'Indicator Date hidden'!C96)</f>
        <v>0</v>
      </c>
      <c r="C95" s="230" t="n">
        <f aca="false">IF('Indicator Date hidden'!D96="x","x",C$2-'Indicator Date hidden'!D96)</f>
        <v>0</v>
      </c>
      <c r="D95" s="230" t="n">
        <f aca="false">IF('Indicator Date hidden'!E96="x","x",D$2-'Indicator Date hidden'!E96)</f>
        <v>0</v>
      </c>
      <c r="E95" s="230" t="n">
        <f aca="false">IF('Indicator Date hidden'!F96="x","x",E$2-'Indicator Date hidden'!F96)</f>
        <v>0</v>
      </c>
      <c r="F95" s="230" t="n">
        <f aca="false">IF('Indicator Date hidden'!G96="x","x",F$2-'Indicator Date hidden'!G96)</f>
        <v>0</v>
      </c>
      <c r="G95" s="230" t="n">
        <f aca="false">IF('Indicator Date hidden'!H96="x","x",G$2-'Indicator Date hidden'!H96)</f>
        <v>0</v>
      </c>
      <c r="H95" s="230" t="n">
        <f aca="false">IF('Indicator Date hidden'!I96="x","x",H$2-'Indicator Date hidden'!I96)</f>
        <v>0</v>
      </c>
      <c r="I95" s="230" t="n">
        <f aca="false">IF('Indicator Date hidden'!J96="x","x",I$2-'Indicator Date hidden'!J96)</f>
        <v>0</v>
      </c>
      <c r="J95" s="230" t="n">
        <f aca="false">IF('Indicator Date hidden'!K96="x","x",J$2-'Indicator Date hidden'!K96)</f>
        <v>0</v>
      </c>
      <c r="K95" s="230" t="n">
        <f aca="false">IF('Indicator Date hidden'!L96="x","x",K$2-'Indicator Date hidden'!L96)</f>
        <v>0</v>
      </c>
      <c r="L95" s="230" t="n">
        <f aca="false">IF('Indicator Date hidden'!M96="x","x",L$2-'Indicator Date hidden'!M96)</f>
        <v>0</v>
      </c>
      <c r="M95" s="230" t="n">
        <f aca="false">IF('Indicator Date hidden'!N96="x","x",M$2-'Indicator Date hidden'!N96)</f>
        <v>0</v>
      </c>
      <c r="N95" s="230" t="n">
        <f aca="false">IF('Indicator Date hidden'!O96="x","x",N$2-'Indicator Date hidden'!O96)</f>
        <v>0</v>
      </c>
      <c r="O95" s="230" t="n">
        <f aca="false">IF('Indicator Date hidden'!P96="x","x",O$2-'Indicator Date hidden'!P96)</f>
        <v>0</v>
      </c>
      <c r="P95" s="230" t="n">
        <f aca="false">IF('Indicator Date hidden'!Q96="x","x",P$2-'Indicator Date hidden'!Q96)</f>
        <v>0</v>
      </c>
      <c r="Q95" s="230" t="n">
        <f aca="false">IF('Indicator Date hidden'!R96="x","x",Q$2-'Indicator Date hidden'!R96)</f>
        <v>0</v>
      </c>
      <c r="R95" s="230" t="n">
        <f aca="false">IF('Indicator Date hidden'!S96="x","x",R$2-'Indicator Date hidden'!S96)</f>
        <v>0</v>
      </c>
      <c r="S95" s="230" t="n">
        <f aca="false">IF('Indicator Date hidden'!T96="x","x",S$2-'Indicator Date hidden'!T96)</f>
        <v>0</v>
      </c>
      <c r="T95" s="230" t="n">
        <f aca="false">IF('Indicator Date hidden'!U96="x","x",T$2-'Indicator Date hidden'!U96)</f>
        <v>0</v>
      </c>
      <c r="U95" s="230" t="n">
        <f aca="false">IF('Indicator Date hidden'!V96="x","x",U$2-'Indicator Date hidden'!V96)</f>
        <v>0</v>
      </c>
      <c r="V95" s="230" t="n">
        <f aca="false">IF('Indicator Date hidden'!W96="x","x",V$2-'Indicator Date hidden'!W96)</f>
        <v>0</v>
      </c>
      <c r="W95" s="230" t="n">
        <f aca="false">IF('Indicator Date hidden'!X96="x","x",W$2-'Indicator Date hidden'!X96)</f>
        <v>0</v>
      </c>
      <c r="X95" s="230" t="n">
        <f aca="false">IF('Indicator Date hidden'!Y96="x","x",X$2-'Indicator Date hidden'!Y96)</f>
        <v>0</v>
      </c>
      <c r="Y95" s="230" t="n">
        <f aca="false">IF('Indicator Date hidden'!Z96="x","x",Y$2-'Indicator Date hidden'!Z96)</f>
        <v>0</v>
      </c>
      <c r="Z95" s="230" t="str">
        <f aca="false">IF('Indicator Date hidden'!AA96="x","x",Z$2-'Indicator Date hidden'!AA96)</f>
        <v>x</v>
      </c>
      <c r="AA95" s="230" t="n">
        <f aca="false">IF('Indicator Date hidden'!AB96="x","x",AA$2-'Indicator Date hidden'!AB96)</f>
        <v>0</v>
      </c>
      <c r="AB95" s="230" t="n">
        <f aca="false">IF('Indicator Date hidden'!AC96="x","x",AB$2-'Indicator Date hidden'!AC96)</f>
        <v>0</v>
      </c>
      <c r="AC95" s="230" t="n">
        <f aca="false">IF('Indicator Date hidden'!AD96="x","x",AC$2-'Indicator Date hidden'!AD96)</f>
        <v>1</v>
      </c>
      <c r="AD95" s="230" t="n">
        <f aca="false">IF('Indicator Date hidden'!AE96="x","x",AD$2-'Indicator Date hidden'!AE96)</f>
        <v>0</v>
      </c>
      <c r="AE95" s="230" t="n">
        <f aca="false">IF('Indicator Date hidden'!AF96="x","x",AE$2-'Indicator Date hidden'!AF96)</f>
        <v>0</v>
      </c>
      <c r="AF95" s="230" t="n">
        <f aca="false">IF('Indicator Date hidden'!AG96="x","x",AF$2-'Indicator Date hidden'!AG96)</f>
        <v>0</v>
      </c>
      <c r="AG95" s="230" t="n">
        <f aca="false">IF('Indicator Date hidden'!AH96="x","x",AG$2-'Indicator Date hidden'!AH96)</f>
        <v>0</v>
      </c>
      <c r="AH95" s="230" t="n">
        <f aca="false">IF('Indicator Date hidden'!AI96="x","x",AH$2-'Indicator Date hidden'!AI96)</f>
        <v>0</v>
      </c>
      <c r="AI95" s="230" t="n">
        <f aca="false">IF('Indicator Date hidden'!AJ96="x","x",AI$2-'Indicator Date hidden'!AJ96)</f>
        <v>0</v>
      </c>
      <c r="AJ95" s="230" t="n">
        <f aca="false">IF('Indicator Date hidden'!AK96="x","x",AJ$2-'Indicator Date hidden'!AK96)</f>
        <v>0</v>
      </c>
      <c r="AK95" s="230" t="n">
        <f aca="false">IF('Indicator Date hidden'!AL96="x","x",AK$2-'Indicator Date hidden'!AL96)</f>
        <v>2</v>
      </c>
      <c r="AL95" s="230" t="n">
        <f aca="false">IF('Indicator Date hidden'!AM96="x","x",AL$2-'Indicator Date hidden'!AM96)</f>
        <v>0</v>
      </c>
      <c r="AM95" s="230" t="n">
        <f aca="false">IF('Indicator Date hidden'!AN96="x","x",AM$2-'Indicator Date hidden'!AN96)</f>
        <v>0</v>
      </c>
      <c r="AN95" s="230" t="n">
        <f aca="false">IF('Indicator Date hidden'!AO96="x","x",AN$2-'Indicator Date hidden'!AO96)</f>
        <v>0</v>
      </c>
      <c r="AO95" s="230" t="n">
        <f aca="false">IF('Indicator Date hidden'!AP96="x","x",AO$2-'Indicator Date hidden'!AP96)</f>
        <v>0</v>
      </c>
      <c r="AP95" s="230" t="n">
        <f aca="false">IF('Indicator Date hidden'!AQ96="x","x",AP$2-'Indicator Date hidden'!AQ96)</f>
        <v>0</v>
      </c>
      <c r="AQ95" s="230" t="n">
        <f aca="false">IF('Indicator Date hidden'!AR96="x","x",AQ$2-'Indicator Date hidden'!AR96)</f>
        <v>0</v>
      </c>
      <c r="AR95" s="230" t="n">
        <f aca="false">IF('Indicator Date hidden'!AS96="x","x",AR$2-'Indicator Date hidden'!AS96)</f>
        <v>3</v>
      </c>
      <c r="AS95" s="230" t="n">
        <f aca="false">IF('Indicator Date hidden'!AT96="x","x",AS$2-'Indicator Date hidden'!AT96)</f>
        <v>0</v>
      </c>
      <c r="AT95" s="230" t="n">
        <f aca="false">IF('Indicator Date hidden'!AU96="x","x",AT$2-'Indicator Date hidden'!AU96)</f>
        <v>0</v>
      </c>
      <c r="AU95" s="230" t="n">
        <f aca="false">IF('Indicator Date hidden'!AV96="x","x",AU$2-'Indicator Date hidden'!AV96)</f>
        <v>0</v>
      </c>
      <c r="AV95" s="230" t="n">
        <f aca="false">IF('Indicator Date hidden'!AW96="x","x",AV$2-'Indicator Date hidden'!AW96)</f>
        <v>0</v>
      </c>
      <c r="AW95" s="230" t="n">
        <f aca="false">IF('Indicator Date hidden'!AX96="x","x",AW$2-'Indicator Date hidden'!AX96)</f>
        <v>0</v>
      </c>
      <c r="AX95" s="230" t="n">
        <f aca="false">IF('Indicator Date hidden'!AY96="x","x",AX$2-'Indicator Date hidden'!AY96)</f>
        <v>0</v>
      </c>
      <c r="AY95" s="230" t="n">
        <f aca="false">IF('Indicator Date hidden'!AZ96="x","x",AY$2-'Indicator Date hidden'!AZ96)</f>
        <v>2</v>
      </c>
      <c r="AZ95" s="230" t="n">
        <f aca="false">IF('Indicator Date hidden'!BA96="x","x",AZ$2-'Indicator Date hidden'!BA96)</f>
        <v>0</v>
      </c>
      <c r="BA95" s="230" t="n">
        <f aca="false">IF('Indicator Date hidden'!BB96="x","x",BA$2-'Indicator Date hidden'!BB96)</f>
        <v>0</v>
      </c>
      <c r="BB95" s="230" t="n">
        <f aca="false">IF('Indicator Date hidden'!BC96="x","x",BB$2-'Indicator Date hidden'!BC96)</f>
        <v>0</v>
      </c>
      <c r="BC95" s="230" t="n">
        <f aca="false">IF('Indicator Date hidden'!BD96="x","x",BC$2-'Indicator Date hidden'!BD96)</f>
        <v>0</v>
      </c>
      <c r="BD95" s="230" t="n">
        <f aca="false">IF('Indicator Date hidden'!BE96="x","x",BD$2-'Indicator Date hidden'!BE96)</f>
        <v>0</v>
      </c>
      <c r="BE95" s="230" t="n">
        <f aca="false">IF('Indicator Date hidden'!BF96="x","x",BE$2-'Indicator Date hidden'!BF96)</f>
        <v>0</v>
      </c>
      <c r="BF95" s="230" t="n">
        <f aca="false">IF('Indicator Date hidden'!BG96="x","x",BF$2-'Indicator Date hidden'!BG96)</f>
        <v>1</v>
      </c>
      <c r="BG95" s="230" t="n">
        <f aca="false">IF('Indicator Date hidden'!BH96="x","x",BG$2-'Indicator Date hidden'!BH96)</f>
        <v>1</v>
      </c>
      <c r="BH95" s="230" t="n">
        <f aca="false">IF('Indicator Date hidden'!BI96="x","x",BH$2-'Indicator Date hidden'!BI96)</f>
        <v>0</v>
      </c>
      <c r="BI95" s="230" t="n">
        <f aca="false">IF('Indicator Date hidden'!BJ96="x","x",BI$2-'Indicator Date hidden'!BJ96)</f>
        <v>0</v>
      </c>
      <c r="BJ95" s="230" t="n">
        <f aca="false">IF('Indicator Date hidden'!BK96="x","x",BJ$2-'Indicator Date hidden'!BK96)</f>
        <v>0</v>
      </c>
      <c r="BK95" s="230" t="n">
        <f aca="false">IF('Indicator Date hidden'!BL96="x","x",BK$2-'Indicator Date hidden'!BL96)</f>
        <v>0</v>
      </c>
      <c r="BL95" s="230" t="n">
        <f aca="false">IF('Indicator Date hidden'!BM96="x","x",BL$2-'Indicator Date hidden'!BM96)</f>
        <v>5</v>
      </c>
      <c r="BM95" s="230" t="n">
        <f aca="false">IF('Indicator Date hidden'!BN96="x","x",BM$2-'Indicator Date hidden'!BN96)</f>
        <v>0</v>
      </c>
      <c r="BN95" s="230" t="n">
        <f aca="false">IF('Indicator Date hidden'!BO96="x","x",BN$2-'Indicator Date hidden'!BO96)</f>
        <v>0</v>
      </c>
      <c r="BO95" s="230" t="n">
        <f aca="false">IF('Indicator Date hidden'!BP96="x","x",BO$2-'Indicator Date hidden'!BP96)</f>
        <v>0</v>
      </c>
      <c r="BP95" s="230" t="n">
        <f aca="false">IF('Indicator Date hidden'!BQ96="x","x",BP$2-'Indicator Date hidden'!BQ96)</f>
        <v>0</v>
      </c>
      <c r="BQ95" s="230" t="n">
        <f aca="false">IF('Indicator Date hidden'!BR96="x","x",BQ$2-'Indicator Date hidden'!BR96)</f>
        <v>0</v>
      </c>
      <c r="BR95" s="230" t="n">
        <f aca="false">IF('Indicator Date hidden'!BS96="x","x",BR$2-'Indicator Date hidden'!BS96)</f>
        <v>4</v>
      </c>
      <c r="BS95" s="230" t="n">
        <f aca="false">IF('Indicator Date hidden'!BT96="x","x",BS$2-'Indicator Date hidden'!BT96)</f>
        <v>0</v>
      </c>
      <c r="BT95" s="230" t="n">
        <f aca="false">IF('Indicator Date hidden'!BU96="x","x",BT$2-'Indicator Date hidden'!BU96)</f>
        <v>0</v>
      </c>
      <c r="BU95" s="230" t="n">
        <f aca="false">IF('Indicator Date hidden'!BV96="x","x",BU$2-'Indicator Date hidden'!BV96)</f>
        <v>0</v>
      </c>
      <c r="BV95" s="230" t="n">
        <f aca="false">IF('Indicator Date hidden'!BW96="x","x",BV$2-'Indicator Date hidden'!BW96)</f>
        <v>0</v>
      </c>
      <c r="BW95" s="230" t="n">
        <f aca="false">IF('Indicator Date hidden'!BX96="x","x",BW$2-'Indicator Date hidden'!BX96)</f>
        <v>0</v>
      </c>
      <c r="BX95" s="0" t="n">
        <f aca="false">SUM(B95:BW95)</f>
        <v>19</v>
      </c>
      <c r="BY95" s="231" t="n">
        <f aca="false">BX95/COUNT(B95:BW95)</f>
        <v>0.26027397260274</v>
      </c>
      <c r="BZ95" s="0" t="n">
        <f aca="false">COUNTIF(B95:BW95,"&gt;0")</f>
        <v>8</v>
      </c>
      <c r="CA95" s="231" t="n">
        <f aca="false">_xlfn.STDEV.P(B95:BW95)</f>
        <v>0.876284142012026</v>
      </c>
      <c r="CB95" s="232" t="n">
        <f aca="false">MEDIAN(B95:BW95)</f>
        <v>0</v>
      </c>
    </row>
    <row r="96" customFormat="false" ht="14.5" hidden="false" customHeight="false" outlineLevel="0" collapsed="false">
      <c r="A96" s="0" t="str">
        <f aca="false">'Indicator Data'!B99</f>
        <v>LVA</v>
      </c>
      <c r="B96" s="230" t="n">
        <f aca="false">IF('Indicator Date hidden'!C97="x","x",B$2-'Indicator Date hidden'!C97)</f>
        <v>0</v>
      </c>
      <c r="C96" s="230" t="n">
        <f aca="false">IF('Indicator Date hidden'!D97="x","x",C$2-'Indicator Date hidden'!D97)</f>
        <v>0</v>
      </c>
      <c r="D96" s="230" t="n">
        <f aca="false">IF('Indicator Date hidden'!E97="x","x",D$2-'Indicator Date hidden'!E97)</f>
        <v>0</v>
      </c>
      <c r="E96" s="230" t="n">
        <f aca="false">IF('Indicator Date hidden'!F97="x","x",E$2-'Indicator Date hidden'!F97)</f>
        <v>0</v>
      </c>
      <c r="F96" s="230" t="n">
        <f aca="false">IF('Indicator Date hidden'!G97="x","x",F$2-'Indicator Date hidden'!G97)</f>
        <v>0</v>
      </c>
      <c r="G96" s="230" t="n">
        <f aca="false">IF('Indicator Date hidden'!H97="x","x",G$2-'Indicator Date hidden'!H97)</f>
        <v>0</v>
      </c>
      <c r="H96" s="230" t="n">
        <f aca="false">IF('Indicator Date hidden'!I97="x","x",H$2-'Indicator Date hidden'!I97)</f>
        <v>0</v>
      </c>
      <c r="I96" s="230" t="n">
        <f aca="false">IF('Indicator Date hidden'!J97="x","x",I$2-'Indicator Date hidden'!J97)</f>
        <v>0</v>
      </c>
      <c r="J96" s="230" t="n">
        <f aca="false">IF('Indicator Date hidden'!K97="x","x",J$2-'Indicator Date hidden'!K97)</f>
        <v>0</v>
      </c>
      <c r="K96" s="230" t="n">
        <f aca="false">IF('Indicator Date hidden'!L97="x","x",K$2-'Indicator Date hidden'!L97)</f>
        <v>0</v>
      </c>
      <c r="L96" s="230" t="n">
        <f aca="false">IF('Indicator Date hidden'!M97="x","x",L$2-'Indicator Date hidden'!M97)</f>
        <v>0</v>
      </c>
      <c r="M96" s="230" t="n">
        <f aca="false">IF('Indicator Date hidden'!N97="x","x",M$2-'Indicator Date hidden'!N97)</f>
        <v>0</v>
      </c>
      <c r="N96" s="230" t="n">
        <f aca="false">IF('Indicator Date hidden'!O97="x","x",N$2-'Indicator Date hidden'!O97)</f>
        <v>0</v>
      </c>
      <c r="O96" s="230" t="n">
        <f aca="false">IF('Indicator Date hidden'!P97="x","x",O$2-'Indicator Date hidden'!P97)</f>
        <v>0</v>
      </c>
      <c r="P96" s="230" t="n">
        <f aca="false">IF('Indicator Date hidden'!Q97="x","x",P$2-'Indicator Date hidden'!Q97)</f>
        <v>0</v>
      </c>
      <c r="Q96" s="230" t="n">
        <f aca="false">IF('Indicator Date hidden'!R97="x","x",Q$2-'Indicator Date hidden'!R97)</f>
        <v>0</v>
      </c>
      <c r="R96" s="230" t="n">
        <f aca="false">IF('Indicator Date hidden'!S97="x","x",R$2-'Indicator Date hidden'!S97)</f>
        <v>0</v>
      </c>
      <c r="S96" s="230" t="n">
        <f aca="false">IF('Indicator Date hidden'!T97="x","x",S$2-'Indicator Date hidden'!T97)</f>
        <v>0</v>
      </c>
      <c r="T96" s="230" t="n">
        <f aca="false">IF('Indicator Date hidden'!U97="x","x",T$2-'Indicator Date hidden'!U97)</f>
        <v>0</v>
      </c>
      <c r="U96" s="230" t="n">
        <f aca="false">IF('Indicator Date hidden'!V97="x","x",U$2-'Indicator Date hidden'!V97)</f>
        <v>0</v>
      </c>
      <c r="V96" s="230" t="n">
        <f aca="false">IF('Indicator Date hidden'!W97="x","x",V$2-'Indicator Date hidden'!W97)</f>
        <v>0</v>
      </c>
      <c r="W96" s="230" t="n">
        <f aca="false">IF('Indicator Date hidden'!X97="x","x",W$2-'Indicator Date hidden'!X97)</f>
        <v>0</v>
      </c>
      <c r="X96" s="230" t="n">
        <f aca="false">IF('Indicator Date hidden'!Y97="x","x",X$2-'Indicator Date hidden'!Y97)</f>
        <v>0</v>
      </c>
      <c r="Y96" s="230" t="n">
        <f aca="false">IF('Indicator Date hidden'!Z97="x","x",Y$2-'Indicator Date hidden'!Z97)</f>
        <v>0</v>
      </c>
      <c r="Z96" s="230" t="n">
        <f aca="false">IF('Indicator Date hidden'!AA97="x","x",Z$2-'Indicator Date hidden'!AA97)</f>
        <v>7</v>
      </c>
      <c r="AA96" s="230" t="n">
        <f aca="false">IF('Indicator Date hidden'!AB97="x","x",AA$2-'Indicator Date hidden'!AB97)</f>
        <v>0</v>
      </c>
      <c r="AB96" s="230" t="str">
        <f aca="false">IF('Indicator Date hidden'!AC97="x","x",AB$2-'Indicator Date hidden'!AC97)</f>
        <v>x</v>
      </c>
      <c r="AC96" s="230" t="n">
        <f aca="false">IF('Indicator Date hidden'!AD97="x","x",AC$2-'Indicator Date hidden'!AD97)</f>
        <v>1</v>
      </c>
      <c r="AD96" s="230" t="n">
        <f aca="false">IF('Indicator Date hidden'!AE97="x","x",AD$2-'Indicator Date hidden'!AE97)</f>
        <v>0</v>
      </c>
      <c r="AE96" s="230" t="str">
        <f aca="false">IF('Indicator Date hidden'!AF97="x","x",AE$2-'Indicator Date hidden'!AF97)</f>
        <v>x</v>
      </c>
      <c r="AF96" s="230" t="n">
        <f aca="false">IF('Indicator Date hidden'!AG97="x","x",AF$2-'Indicator Date hidden'!AG97)</f>
        <v>0</v>
      </c>
      <c r="AG96" s="230" t="n">
        <f aca="false">IF('Indicator Date hidden'!AH97="x","x",AG$2-'Indicator Date hidden'!AH97)</f>
        <v>0</v>
      </c>
      <c r="AH96" s="230" t="n">
        <f aca="false">IF('Indicator Date hidden'!AI97="x","x",AH$2-'Indicator Date hidden'!AI97)</f>
        <v>0</v>
      </c>
      <c r="AI96" s="230" t="n">
        <f aca="false">IF('Indicator Date hidden'!AJ97="x","x",AI$2-'Indicator Date hidden'!AJ97)</f>
        <v>0</v>
      </c>
      <c r="AJ96" s="230" t="n">
        <f aca="false">IF('Indicator Date hidden'!AK97="x","x",AJ$2-'Indicator Date hidden'!AK97)</f>
        <v>0</v>
      </c>
      <c r="AK96" s="230" t="str">
        <f aca="false">IF('Indicator Date hidden'!AL97="x","x",AK$2-'Indicator Date hidden'!AL97)</f>
        <v>x</v>
      </c>
      <c r="AL96" s="230" t="n">
        <f aca="false">IF('Indicator Date hidden'!AM97="x","x",AL$2-'Indicator Date hidden'!AM97)</f>
        <v>0</v>
      </c>
      <c r="AM96" s="230" t="str">
        <f aca="false">IF('Indicator Date hidden'!AN97="x","x",AM$2-'Indicator Date hidden'!AN97)</f>
        <v>x</v>
      </c>
      <c r="AN96" s="230" t="str">
        <f aca="false">IF('Indicator Date hidden'!AO97="x","x",AN$2-'Indicator Date hidden'!AO97)</f>
        <v>x</v>
      </c>
      <c r="AO96" s="230" t="str">
        <f aca="false">IF('Indicator Date hidden'!AP97="x","x",AO$2-'Indicator Date hidden'!AP97)</f>
        <v>x</v>
      </c>
      <c r="AP96" s="230" t="n">
        <f aca="false">IF('Indicator Date hidden'!AQ97="x","x",AP$2-'Indicator Date hidden'!AQ97)</f>
        <v>0</v>
      </c>
      <c r="AQ96" s="230" t="n">
        <f aca="false">IF('Indicator Date hidden'!AR97="x","x",AQ$2-'Indicator Date hidden'!AR97)</f>
        <v>0</v>
      </c>
      <c r="AR96" s="230" t="str">
        <f aca="false">IF('Indicator Date hidden'!AS97="x","x",AR$2-'Indicator Date hidden'!AS97)</f>
        <v>x</v>
      </c>
      <c r="AS96" s="230" t="n">
        <f aca="false">IF('Indicator Date hidden'!AT97="x","x",AS$2-'Indicator Date hidden'!AT97)</f>
        <v>0</v>
      </c>
      <c r="AT96" s="230" t="n">
        <f aca="false">IF('Indicator Date hidden'!AU97="x","x",AT$2-'Indicator Date hidden'!AU97)</f>
        <v>1</v>
      </c>
      <c r="AU96" s="230" t="n">
        <f aca="false">IF('Indicator Date hidden'!AV97="x","x",AU$2-'Indicator Date hidden'!AV97)</f>
        <v>1</v>
      </c>
      <c r="AV96" s="230" t="str">
        <f aca="false">IF('Indicator Date hidden'!AW97="x","x",AV$2-'Indicator Date hidden'!AW97)</f>
        <v>x</v>
      </c>
      <c r="AW96" s="230" t="n">
        <f aca="false">IF('Indicator Date hidden'!AX97="x","x",AW$2-'Indicator Date hidden'!AX97)</f>
        <v>0</v>
      </c>
      <c r="AX96" s="230" t="n">
        <f aca="false">IF('Indicator Date hidden'!AY97="x","x",AX$2-'Indicator Date hidden'!AY97)</f>
        <v>0</v>
      </c>
      <c r="AY96" s="230" t="n">
        <f aca="false">IF('Indicator Date hidden'!AZ97="x","x",AY$2-'Indicator Date hidden'!AZ97)</f>
        <v>1</v>
      </c>
      <c r="AZ96" s="230" t="n">
        <f aca="false">IF('Indicator Date hidden'!BA97="x","x",AZ$2-'Indicator Date hidden'!BA97)</f>
        <v>0</v>
      </c>
      <c r="BA96" s="230" t="n">
        <f aca="false">IF('Indicator Date hidden'!BB97="x","x",BA$2-'Indicator Date hidden'!BB97)</f>
        <v>0</v>
      </c>
      <c r="BB96" s="230" t="n">
        <f aca="false">IF('Indicator Date hidden'!BC97="x","x",BB$2-'Indicator Date hidden'!BC97)</f>
        <v>0</v>
      </c>
      <c r="BC96" s="230" t="n">
        <f aca="false">IF('Indicator Date hidden'!BD97="x","x",BC$2-'Indicator Date hidden'!BD97)</f>
        <v>0</v>
      </c>
      <c r="BD96" s="230" t="n">
        <f aca="false">IF('Indicator Date hidden'!BE97="x","x",BD$2-'Indicator Date hidden'!BE97)</f>
        <v>-1</v>
      </c>
      <c r="BE96" s="230" t="n">
        <f aca="false">IF('Indicator Date hidden'!BF97="x","x",BE$2-'Indicator Date hidden'!BF97)</f>
        <v>0</v>
      </c>
      <c r="BF96" s="230" t="n">
        <f aca="false">IF('Indicator Date hidden'!BG97="x","x",BF$2-'Indicator Date hidden'!BG97)</f>
        <v>1</v>
      </c>
      <c r="BG96" s="230" t="n">
        <f aca="false">IF('Indicator Date hidden'!BH97="x","x",BG$2-'Indicator Date hidden'!BH97)</f>
        <v>1</v>
      </c>
      <c r="BH96" s="230" t="str">
        <f aca="false">IF('Indicator Date hidden'!BI97="x","x",BH$2-'Indicator Date hidden'!BI97)</f>
        <v>x</v>
      </c>
      <c r="BI96" s="230" t="n">
        <f aca="false">IF('Indicator Date hidden'!BJ97="x","x",BI$2-'Indicator Date hidden'!BJ97)</f>
        <v>0</v>
      </c>
      <c r="BJ96" s="230" t="n">
        <f aca="false">IF('Indicator Date hidden'!BK97="x","x",BJ$2-'Indicator Date hidden'!BK97)</f>
        <v>0</v>
      </c>
      <c r="BK96" s="230" t="n">
        <f aca="false">IF('Indicator Date hidden'!BL97="x","x",BK$2-'Indicator Date hidden'!BL97)</f>
        <v>0</v>
      </c>
      <c r="BL96" s="230" t="n">
        <f aca="false">IF('Indicator Date hidden'!BM97="x","x",BL$2-'Indicator Date hidden'!BM97)</f>
        <v>2</v>
      </c>
      <c r="BM96" s="230" t="n">
        <f aca="false">IF('Indicator Date hidden'!BN97="x","x",BM$2-'Indicator Date hidden'!BN97)</f>
        <v>0</v>
      </c>
      <c r="BN96" s="230" t="n">
        <f aca="false">IF('Indicator Date hidden'!BO97="x","x",BN$2-'Indicator Date hidden'!BO97)</f>
        <v>0</v>
      </c>
      <c r="BO96" s="230" t="n">
        <f aca="false">IF('Indicator Date hidden'!BP97="x","x",BO$2-'Indicator Date hidden'!BP97)</f>
        <v>0</v>
      </c>
      <c r="BP96" s="230" t="n">
        <f aca="false">IF('Indicator Date hidden'!BQ97="x","x",BP$2-'Indicator Date hidden'!BQ97)</f>
        <v>0</v>
      </c>
      <c r="BQ96" s="230" t="n">
        <f aca="false">IF('Indicator Date hidden'!BR97="x","x",BQ$2-'Indicator Date hidden'!BR97)</f>
        <v>0</v>
      </c>
      <c r="BR96" s="230" t="n">
        <f aca="false">IF('Indicator Date hidden'!BS97="x","x",BR$2-'Indicator Date hidden'!BS97)</f>
        <v>2</v>
      </c>
      <c r="BS96" s="230" t="n">
        <f aca="false">IF('Indicator Date hidden'!BT97="x","x",BS$2-'Indicator Date hidden'!BT97)</f>
        <v>0</v>
      </c>
      <c r="BT96" s="230" t="n">
        <f aca="false">IF('Indicator Date hidden'!BU97="x","x",BT$2-'Indicator Date hidden'!BU97)</f>
        <v>0</v>
      </c>
      <c r="BU96" s="230" t="n">
        <f aca="false">IF('Indicator Date hidden'!BV97="x","x",BU$2-'Indicator Date hidden'!BV97)</f>
        <v>0</v>
      </c>
      <c r="BV96" s="230" t="n">
        <f aca="false">IF('Indicator Date hidden'!BW97="x","x",BV$2-'Indicator Date hidden'!BW97)</f>
        <v>0</v>
      </c>
      <c r="BW96" s="230" t="n">
        <f aca="false">IF('Indicator Date hidden'!BX97="x","x",BW$2-'Indicator Date hidden'!BX97)</f>
        <v>0</v>
      </c>
      <c r="BX96" s="0" t="n">
        <f aca="false">SUM(B96:BW96)</f>
        <v>16</v>
      </c>
      <c r="BY96" s="231" t="n">
        <f aca="false">BX96/COUNT(B96:BW96)</f>
        <v>0.246153846153846</v>
      </c>
      <c r="BZ96" s="0" t="n">
        <f aca="false">COUNTIF(B96:BW96,"&gt;0")</f>
        <v>9</v>
      </c>
      <c r="CA96" s="231" t="n">
        <f aca="false">_xlfn.STDEV.P(B96:BW96)</f>
        <v>0.961261498573126</v>
      </c>
      <c r="CB96" s="232" t="n">
        <f aca="false">MEDIAN(B96:BW96)</f>
        <v>0</v>
      </c>
    </row>
    <row r="97" customFormat="false" ht="14.5" hidden="false" customHeight="false" outlineLevel="0" collapsed="false">
      <c r="A97" s="0" t="str">
        <f aca="false">'Indicator Data'!B100</f>
        <v>LBN</v>
      </c>
      <c r="B97" s="230" t="n">
        <f aca="false">IF('Indicator Date hidden'!C98="x","x",B$2-'Indicator Date hidden'!C98)</f>
        <v>0</v>
      </c>
      <c r="C97" s="230" t="n">
        <f aca="false">IF('Indicator Date hidden'!D98="x","x",C$2-'Indicator Date hidden'!D98)</f>
        <v>0</v>
      </c>
      <c r="D97" s="230" t="n">
        <f aca="false">IF('Indicator Date hidden'!E98="x","x",D$2-'Indicator Date hidden'!E98)</f>
        <v>0</v>
      </c>
      <c r="E97" s="230" t="n">
        <f aca="false">IF('Indicator Date hidden'!F98="x","x",E$2-'Indicator Date hidden'!F98)</f>
        <v>0</v>
      </c>
      <c r="F97" s="230" t="n">
        <f aca="false">IF('Indicator Date hidden'!G98="x","x",F$2-'Indicator Date hidden'!G98)</f>
        <v>0</v>
      </c>
      <c r="G97" s="230" t="n">
        <f aca="false">IF('Indicator Date hidden'!H98="x","x",G$2-'Indicator Date hidden'!H98)</f>
        <v>0</v>
      </c>
      <c r="H97" s="230" t="n">
        <f aca="false">IF('Indicator Date hidden'!I98="x","x",H$2-'Indicator Date hidden'!I98)</f>
        <v>0</v>
      </c>
      <c r="I97" s="230" t="n">
        <f aca="false">IF('Indicator Date hidden'!J98="x","x",I$2-'Indicator Date hidden'!J98)</f>
        <v>0</v>
      </c>
      <c r="J97" s="230" t="n">
        <f aca="false">IF('Indicator Date hidden'!K98="x","x",J$2-'Indicator Date hidden'!K98)</f>
        <v>0</v>
      </c>
      <c r="K97" s="230" t="n">
        <f aca="false">IF('Indicator Date hidden'!L98="x","x",K$2-'Indicator Date hidden'!L98)</f>
        <v>0</v>
      </c>
      <c r="L97" s="230" t="n">
        <f aca="false">IF('Indicator Date hidden'!M98="x","x",L$2-'Indicator Date hidden'!M98)</f>
        <v>0</v>
      </c>
      <c r="M97" s="230" t="n">
        <f aca="false">IF('Indicator Date hidden'!N98="x","x",M$2-'Indicator Date hidden'!N98)</f>
        <v>0</v>
      </c>
      <c r="N97" s="230" t="n">
        <f aca="false">IF('Indicator Date hidden'!O98="x","x",N$2-'Indicator Date hidden'!O98)</f>
        <v>0</v>
      </c>
      <c r="O97" s="230" t="n">
        <f aca="false">IF('Indicator Date hidden'!P98="x","x",O$2-'Indicator Date hidden'!P98)</f>
        <v>0</v>
      </c>
      <c r="P97" s="230" t="n">
        <f aca="false">IF('Indicator Date hidden'!Q98="x","x",P$2-'Indicator Date hidden'!Q98)</f>
        <v>0</v>
      </c>
      <c r="Q97" s="230" t="n">
        <f aca="false">IF('Indicator Date hidden'!R98="x","x",Q$2-'Indicator Date hidden'!R98)</f>
        <v>0</v>
      </c>
      <c r="R97" s="230" t="n">
        <f aca="false">IF('Indicator Date hidden'!S98="x","x",R$2-'Indicator Date hidden'!S98)</f>
        <v>0</v>
      </c>
      <c r="S97" s="230" t="n">
        <f aca="false">IF('Indicator Date hidden'!T98="x","x",S$2-'Indicator Date hidden'!T98)</f>
        <v>0</v>
      </c>
      <c r="T97" s="230" t="n">
        <f aca="false">IF('Indicator Date hidden'!U98="x","x",T$2-'Indicator Date hidden'!U98)</f>
        <v>0</v>
      </c>
      <c r="U97" s="230" t="n">
        <f aca="false">IF('Indicator Date hidden'!V98="x","x",U$2-'Indicator Date hidden'!V98)</f>
        <v>0</v>
      </c>
      <c r="V97" s="230" t="n">
        <f aca="false">IF('Indicator Date hidden'!W98="x","x",V$2-'Indicator Date hidden'!W98)</f>
        <v>0</v>
      </c>
      <c r="W97" s="230" t="n">
        <f aca="false">IF('Indicator Date hidden'!X98="x","x",W$2-'Indicator Date hidden'!X98)</f>
        <v>0</v>
      </c>
      <c r="X97" s="230" t="n">
        <f aca="false">IF('Indicator Date hidden'!Y98="x","x",X$2-'Indicator Date hidden'!Y98)</f>
        <v>0</v>
      </c>
      <c r="Y97" s="230" t="n">
        <f aca="false">IF('Indicator Date hidden'!Z98="x","x",Y$2-'Indicator Date hidden'!Z98)</f>
        <v>0</v>
      </c>
      <c r="Z97" s="230" t="str">
        <f aca="false">IF('Indicator Date hidden'!AA98="x","x",Z$2-'Indicator Date hidden'!AA98)</f>
        <v>x</v>
      </c>
      <c r="AA97" s="230" t="n">
        <f aca="false">IF('Indicator Date hidden'!AB98="x","x",AA$2-'Indicator Date hidden'!AB98)</f>
        <v>0</v>
      </c>
      <c r="AB97" s="230" t="str">
        <f aca="false">IF('Indicator Date hidden'!AC98="x","x",AB$2-'Indicator Date hidden'!AC98)</f>
        <v>x</v>
      </c>
      <c r="AC97" s="230" t="n">
        <f aca="false">IF('Indicator Date hidden'!AD98="x","x",AC$2-'Indicator Date hidden'!AD98)</f>
        <v>6</v>
      </c>
      <c r="AD97" s="230" t="n">
        <f aca="false">IF('Indicator Date hidden'!AE98="x","x",AD$2-'Indicator Date hidden'!AE98)</f>
        <v>0</v>
      </c>
      <c r="AE97" s="230" t="n">
        <f aca="false">IF('Indicator Date hidden'!AF98="x","x",AE$2-'Indicator Date hidden'!AF98)</f>
        <v>0</v>
      </c>
      <c r="AF97" s="230" t="n">
        <f aca="false">IF('Indicator Date hidden'!AG98="x","x",AF$2-'Indicator Date hidden'!AG98)</f>
        <v>0</v>
      </c>
      <c r="AG97" s="230" t="n">
        <f aca="false">IF('Indicator Date hidden'!AH98="x","x",AG$2-'Indicator Date hidden'!AH98)</f>
        <v>0</v>
      </c>
      <c r="AH97" s="230" t="n">
        <f aca="false">IF('Indicator Date hidden'!AI98="x","x",AH$2-'Indicator Date hidden'!AI98)</f>
        <v>0</v>
      </c>
      <c r="AI97" s="230" t="n">
        <f aca="false">IF('Indicator Date hidden'!AJ98="x","x",AI$2-'Indicator Date hidden'!AJ98)</f>
        <v>0</v>
      </c>
      <c r="AJ97" s="230" t="n">
        <f aca="false">IF('Indicator Date hidden'!AK98="x","x",AJ$2-'Indicator Date hidden'!AK98)</f>
        <v>0</v>
      </c>
      <c r="AK97" s="230" t="str">
        <f aca="false">IF('Indicator Date hidden'!AL98="x","x",AK$2-'Indicator Date hidden'!AL98)</f>
        <v>x</v>
      </c>
      <c r="AL97" s="230" t="n">
        <f aca="false">IF('Indicator Date hidden'!AM98="x","x",AL$2-'Indicator Date hidden'!AM98)</f>
        <v>0</v>
      </c>
      <c r="AM97" s="230" t="n">
        <f aca="false">IF('Indicator Date hidden'!AN98="x","x",AM$2-'Indicator Date hidden'!AN98)</f>
        <v>0</v>
      </c>
      <c r="AN97" s="230" t="n">
        <f aca="false">IF('Indicator Date hidden'!AO98="x","x",AN$2-'Indicator Date hidden'!AO98)</f>
        <v>0</v>
      </c>
      <c r="AO97" s="230" t="n">
        <f aca="false">IF('Indicator Date hidden'!AP98="x","x",AO$2-'Indicator Date hidden'!AP98)</f>
        <v>0</v>
      </c>
      <c r="AP97" s="230" t="n">
        <f aca="false">IF('Indicator Date hidden'!AQ98="x","x",AP$2-'Indicator Date hidden'!AQ98)</f>
        <v>0</v>
      </c>
      <c r="AQ97" s="230" t="n">
        <f aca="false">IF('Indicator Date hidden'!AR98="x","x",AQ$2-'Indicator Date hidden'!AR98)</f>
        <v>0</v>
      </c>
      <c r="AR97" s="230" t="str">
        <f aca="false">IF('Indicator Date hidden'!AS98="x","x",AR$2-'Indicator Date hidden'!AS98)</f>
        <v>x</v>
      </c>
      <c r="AS97" s="230" t="n">
        <f aca="false">IF('Indicator Date hidden'!AT98="x","x",AS$2-'Indicator Date hidden'!AT98)</f>
        <v>0</v>
      </c>
      <c r="AT97" s="230" t="n">
        <f aca="false">IF('Indicator Date hidden'!AU98="x","x",AT$2-'Indicator Date hidden'!AU98)</f>
        <v>0</v>
      </c>
      <c r="AU97" s="230" t="n">
        <f aca="false">IF('Indicator Date hidden'!AV98="x","x",AU$2-'Indicator Date hidden'!AV98)</f>
        <v>0</v>
      </c>
      <c r="AV97" s="230" t="str">
        <f aca="false">IF('Indicator Date hidden'!AW98="x","x",AV$2-'Indicator Date hidden'!AW98)</f>
        <v>x</v>
      </c>
      <c r="AW97" s="230" t="n">
        <f aca="false">IF('Indicator Date hidden'!AX98="x","x",AW$2-'Indicator Date hidden'!AX98)</f>
        <v>0</v>
      </c>
      <c r="AX97" s="230" t="n">
        <f aca="false">IF('Indicator Date hidden'!AY98="x","x",AX$2-'Indicator Date hidden'!AY98)</f>
        <v>0</v>
      </c>
      <c r="AY97" s="230" t="n">
        <f aca="false">IF('Indicator Date hidden'!AZ98="x","x",AY$2-'Indicator Date hidden'!AZ98)</f>
        <v>9</v>
      </c>
      <c r="AZ97" s="230" t="n">
        <f aca="false">IF('Indicator Date hidden'!BA98="x","x",AZ$2-'Indicator Date hidden'!BA98)</f>
        <v>0</v>
      </c>
      <c r="BA97" s="230" t="n">
        <f aca="false">IF('Indicator Date hidden'!BB98="x","x",BA$2-'Indicator Date hidden'!BB98)</f>
        <v>0</v>
      </c>
      <c r="BB97" s="230" t="n">
        <f aca="false">IF('Indicator Date hidden'!BC98="x","x",BB$2-'Indicator Date hidden'!BC98)</f>
        <v>0</v>
      </c>
      <c r="BC97" s="230" t="n">
        <f aca="false">IF('Indicator Date hidden'!BD98="x","x",BC$2-'Indicator Date hidden'!BD98)</f>
        <v>0</v>
      </c>
      <c r="BD97" s="230" t="n">
        <f aca="false">IF('Indicator Date hidden'!BE98="x","x",BD$2-'Indicator Date hidden'!BE98)</f>
        <v>-1</v>
      </c>
      <c r="BE97" s="230" t="n">
        <f aca="false">IF('Indicator Date hidden'!BF98="x","x",BE$2-'Indicator Date hidden'!BF98)</f>
        <v>0</v>
      </c>
      <c r="BF97" s="230" t="n">
        <f aca="false">IF('Indicator Date hidden'!BG98="x","x",BF$2-'Indicator Date hidden'!BG98)</f>
        <v>1</v>
      </c>
      <c r="BG97" s="230" t="n">
        <f aca="false">IF('Indicator Date hidden'!BH98="x","x",BG$2-'Indicator Date hidden'!BH98)</f>
        <v>1</v>
      </c>
      <c r="BH97" s="230" t="n">
        <f aca="false">IF('Indicator Date hidden'!BI98="x","x",BH$2-'Indicator Date hidden'!BI98)</f>
        <v>0</v>
      </c>
      <c r="BI97" s="230" t="n">
        <f aca="false">IF('Indicator Date hidden'!BJ98="x","x",BI$2-'Indicator Date hidden'!BJ98)</f>
        <v>0</v>
      </c>
      <c r="BJ97" s="230" t="n">
        <f aca="false">IF('Indicator Date hidden'!BK98="x","x",BJ$2-'Indicator Date hidden'!BK98)</f>
        <v>0</v>
      </c>
      <c r="BK97" s="230" t="n">
        <f aca="false">IF('Indicator Date hidden'!BL98="x","x",BK$2-'Indicator Date hidden'!BL98)</f>
        <v>0</v>
      </c>
      <c r="BL97" s="230" t="n">
        <f aca="false">IF('Indicator Date hidden'!BM98="x","x",BL$2-'Indicator Date hidden'!BM98)</f>
        <v>2</v>
      </c>
      <c r="BM97" s="230" t="n">
        <f aca="false">IF('Indicator Date hidden'!BN98="x","x",BM$2-'Indicator Date hidden'!BN98)</f>
        <v>0</v>
      </c>
      <c r="BN97" s="230" t="n">
        <f aca="false">IF('Indicator Date hidden'!BO98="x","x",BN$2-'Indicator Date hidden'!BO98)</f>
        <v>0</v>
      </c>
      <c r="BO97" s="230" t="n">
        <f aca="false">IF('Indicator Date hidden'!BP98="x","x",BO$2-'Indicator Date hidden'!BP98)</f>
        <v>0</v>
      </c>
      <c r="BP97" s="230" t="n">
        <f aca="false">IF('Indicator Date hidden'!BQ98="x","x",BP$2-'Indicator Date hidden'!BQ98)</f>
        <v>0</v>
      </c>
      <c r="BQ97" s="230" t="n">
        <f aca="false">IF('Indicator Date hidden'!BR98="x","x",BQ$2-'Indicator Date hidden'!BR98)</f>
        <v>0</v>
      </c>
      <c r="BR97" s="230" t="n">
        <f aca="false">IF('Indicator Date hidden'!BS98="x","x",BR$2-'Indicator Date hidden'!BS98)</f>
        <v>1</v>
      </c>
      <c r="BS97" s="230" t="n">
        <f aca="false">IF('Indicator Date hidden'!BT98="x","x",BS$2-'Indicator Date hidden'!BT98)</f>
        <v>0</v>
      </c>
      <c r="BT97" s="230" t="n">
        <f aca="false">IF('Indicator Date hidden'!BU98="x","x",BT$2-'Indicator Date hidden'!BU98)</f>
        <v>0</v>
      </c>
      <c r="BU97" s="230" t="n">
        <f aca="false">IF('Indicator Date hidden'!BV98="x","x",BU$2-'Indicator Date hidden'!BV98)</f>
        <v>0</v>
      </c>
      <c r="BV97" s="230" t="n">
        <f aca="false">IF('Indicator Date hidden'!BW98="x","x",BV$2-'Indicator Date hidden'!BW98)</f>
        <v>0</v>
      </c>
      <c r="BW97" s="230" t="n">
        <f aca="false">IF('Indicator Date hidden'!BX98="x","x",BW$2-'Indicator Date hidden'!BX98)</f>
        <v>0</v>
      </c>
      <c r="BX97" s="0" t="n">
        <f aca="false">SUM(B97:BW97)</f>
        <v>19</v>
      </c>
      <c r="BY97" s="231" t="n">
        <f aca="false">BX97/COUNT(B97:BW97)</f>
        <v>0.27536231884058</v>
      </c>
      <c r="BZ97" s="0" t="n">
        <f aca="false">COUNTIF(B97:BW97,"&gt;0")</f>
        <v>6</v>
      </c>
      <c r="CA97" s="231" t="n">
        <f aca="false">_xlfn.STDEV.P(B97:BW97)</f>
        <v>1.31748616549142</v>
      </c>
      <c r="CB97" s="232" t="n">
        <f aca="false">MEDIAN(B97:BW97)</f>
        <v>0</v>
      </c>
    </row>
    <row r="98" customFormat="false" ht="14.5" hidden="false" customHeight="false" outlineLevel="0" collapsed="false">
      <c r="A98" s="0" t="str">
        <f aca="false">'Indicator Data'!B101</f>
        <v>LSO</v>
      </c>
      <c r="B98" s="230" t="n">
        <f aca="false">IF('Indicator Date hidden'!C99="x","x",B$2-'Indicator Date hidden'!C99)</f>
        <v>0</v>
      </c>
      <c r="C98" s="230" t="n">
        <f aca="false">IF('Indicator Date hidden'!D99="x","x",C$2-'Indicator Date hidden'!D99)</f>
        <v>0</v>
      </c>
      <c r="D98" s="230" t="n">
        <f aca="false">IF('Indicator Date hidden'!E99="x","x",D$2-'Indicator Date hidden'!E99)</f>
        <v>0</v>
      </c>
      <c r="E98" s="230" t="n">
        <f aca="false">IF('Indicator Date hidden'!F99="x","x",E$2-'Indicator Date hidden'!F99)</f>
        <v>0</v>
      </c>
      <c r="F98" s="230" t="n">
        <f aca="false">IF('Indicator Date hidden'!G99="x","x",F$2-'Indicator Date hidden'!G99)</f>
        <v>0</v>
      </c>
      <c r="G98" s="230" t="n">
        <f aca="false">IF('Indicator Date hidden'!H99="x","x",G$2-'Indicator Date hidden'!H99)</f>
        <v>0</v>
      </c>
      <c r="H98" s="230" t="n">
        <f aca="false">IF('Indicator Date hidden'!I99="x","x",H$2-'Indicator Date hidden'!I99)</f>
        <v>0</v>
      </c>
      <c r="I98" s="230" t="n">
        <f aca="false">IF('Indicator Date hidden'!J99="x","x",I$2-'Indicator Date hidden'!J99)</f>
        <v>0</v>
      </c>
      <c r="J98" s="230" t="n">
        <f aca="false">IF('Indicator Date hidden'!K99="x","x",J$2-'Indicator Date hidden'!K99)</f>
        <v>0</v>
      </c>
      <c r="K98" s="230" t="n">
        <f aca="false">IF('Indicator Date hidden'!L99="x","x",K$2-'Indicator Date hidden'!L99)</f>
        <v>0</v>
      </c>
      <c r="L98" s="230" t="n">
        <f aca="false">IF('Indicator Date hidden'!M99="x","x",L$2-'Indicator Date hidden'!M99)</f>
        <v>0</v>
      </c>
      <c r="M98" s="230" t="n">
        <f aca="false">IF('Indicator Date hidden'!N99="x","x",M$2-'Indicator Date hidden'!N99)</f>
        <v>0</v>
      </c>
      <c r="N98" s="230" t="n">
        <f aca="false">IF('Indicator Date hidden'!O99="x","x",N$2-'Indicator Date hidden'!O99)</f>
        <v>0</v>
      </c>
      <c r="O98" s="230" t="n">
        <f aca="false">IF('Indicator Date hidden'!P99="x","x",O$2-'Indicator Date hidden'!P99)</f>
        <v>0</v>
      </c>
      <c r="P98" s="230" t="n">
        <f aca="false">IF('Indicator Date hidden'!Q99="x","x",P$2-'Indicator Date hidden'!Q99)</f>
        <v>0</v>
      </c>
      <c r="Q98" s="230" t="n">
        <f aca="false">IF('Indicator Date hidden'!R99="x","x",Q$2-'Indicator Date hidden'!R99)</f>
        <v>0</v>
      </c>
      <c r="R98" s="230" t="n">
        <f aca="false">IF('Indicator Date hidden'!S99="x","x",R$2-'Indicator Date hidden'!S99)</f>
        <v>0</v>
      </c>
      <c r="S98" s="230" t="n">
        <f aca="false">IF('Indicator Date hidden'!T99="x","x",S$2-'Indicator Date hidden'!T99)</f>
        <v>0</v>
      </c>
      <c r="T98" s="230" t="n">
        <f aca="false">IF('Indicator Date hidden'!U99="x","x",T$2-'Indicator Date hidden'!U99)</f>
        <v>0</v>
      </c>
      <c r="U98" s="230" t="n">
        <f aca="false">IF('Indicator Date hidden'!V99="x","x",U$2-'Indicator Date hidden'!V99)</f>
        <v>0</v>
      </c>
      <c r="V98" s="230" t="n">
        <f aca="false">IF('Indicator Date hidden'!W99="x","x",V$2-'Indicator Date hidden'!W99)</f>
        <v>0</v>
      </c>
      <c r="W98" s="230" t="n">
        <f aca="false">IF('Indicator Date hidden'!X99="x","x",W$2-'Indicator Date hidden'!X99)</f>
        <v>0</v>
      </c>
      <c r="X98" s="230" t="n">
        <f aca="false">IF('Indicator Date hidden'!Y99="x","x",X$2-'Indicator Date hidden'!Y99)</f>
        <v>0</v>
      </c>
      <c r="Y98" s="230" t="n">
        <f aca="false">IF('Indicator Date hidden'!Z99="x","x",Y$2-'Indicator Date hidden'!Z99)</f>
        <v>0</v>
      </c>
      <c r="Z98" s="230" t="n">
        <f aca="false">IF('Indicator Date hidden'!AA99="x","x",Z$2-'Indicator Date hidden'!AA99)</f>
        <v>4</v>
      </c>
      <c r="AA98" s="230" t="n">
        <f aca="false">IF('Indicator Date hidden'!AB99="x","x",AA$2-'Indicator Date hidden'!AB99)</f>
        <v>0</v>
      </c>
      <c r="AB98" s="230" t="n">
        <f aca="false">IF('Indicator Date hidden'!AC99="x","x",AB$2-'Indicator Date hidden'!AC99)</f>
        <v>0</v>
      </c>
      <c r="AC98" s="230" t="n">
        <f aca="false">IF('Indicator Date hidden'!AD99="x","x",AC$2-'Indicator Date hidden'!AD99)</f>
        <v>4</v>
      </c>
      <c r="AD98" s="230" t="n">
        <f aca="false">IF('Indicator Date hidden'!AE99="x","x",AD$2-'Indicator Date hidden'!AE99)</f>
        <v>0</v>
      </c>
      <c r="AE98" s="230" t="n">
        <f aca="false">IF('Indicator Date hidden'!AF99="x","x",AE$2-'Indicator Date hidden'!AF99)</f>
        <v>0</v>
      </c>
      <c r="AF98" s="230" t="n">
        <f aca="false">IF('Indicator Date hidden'!AG99="x","x",AF$2-'Indicator Date hidden'!AG99)</f>
        <v>0</v>
      </c>
      <c r="AG98" s="230" t="n">
        <f aca="false">IF('Indicator Date hidden'!AH99="x","x",AG$2-'Indicator Date hidden'!AH99)</f>
        <v>0</v>
      </c>
      <c r="AH98" s="230" t="n">
        <f aca="false">IF('Indicator Date hidden'!AI99="x","x",AH$2-'Indicator Date hidden'!AI99)</f>
        <v>0</v>
      </c>
      <c r="AI98" s="230" t="n">
        <f aca="false">IF('Indicator Date hidden'!AJ99="x","x",AI$2-'Indicator Date hidden'!AJ99)</f>
        <v>0</v>
      </c>
      <c r="AJ98" s="230" t="n">
        <f aca="false">IF('Indicator Date hidden'!AK99="x","x",AJ$2-'Indicator Date hidden'!AK99)</f>
        <v>0</v>
      </c>
      <c r="AK98" s="230" t="n">
        <f aca="false">IF('Indicator Date hidden'!AL99="x","x",AK$2-'Indicator Date hidden'!AL99)</f>
        <v>1</v>
      </c>
      <c r="AL98" s="230" t="n">
        <f aca="false">IF('Indicator Date hidden'!AM99="x","x",AL$2-'Indicator Date hidden'!AM99)</f>
        <v>0</v>
      </c>
      <c r="AM98" s="230" t="n">
        <f aca="false">IF('Indicator Date hidden'!AN99="x","x",AM$2-'Indicator Date hidden'!AN99)</f>
        <v>0</v>
      </c>
      <c r="AN98" s="230" t="n">
        <f aca="false">IF('Indicator Date hidden'!AO99="x","x",AN$2-'Indicator Date hidden'!AO99)</f>
        <v>0</v>
      </c>
      <c r="AO98" s="230" t="n">
        <f aca="false">IF('Indicator Date hidden'!AP99="x","x",AO$2-'Indicator Date hidden'!AP99)</f>
        <v>0</v>
      </c>
      <c r="AP98" s="230" t="n">
        <f aca="false">IF('Indicator Date hidden'!AQ99="x","x",AP$2-'Indicator Date hidden'!AQ99)</f>
        <v>0</v>
      </c>
      <c r="AQ98" s="230" t="n">
        <f aca="false">IF('Indicator Date hidden'!AR99="x","x",AQ$2-'Indicator Date hidden'!AR99)</f>
        <v>0</v>
      </c>
      <c r="AR98" s="230" t="n">
        <f aca="false">IF('Indicator Date hidden'!AS99="x","x",AR$2-'Indicator Date hidden'!AS99)</f>
        <v>2</v>
      </c>
      <c r="AS98" s="230" t="n">
        <f aca="false">IF('Indicator Date hidden'!AT99="x","x",AS$2-'Indicator Date hidden'!AT99)</f>
        <v>0</v>
      </c>
      <c r="AT98" s="230" t="n">
        <f aca="false">IF('Indicator Date hidden'!AU99="x","x",AT$2-'Indicator Date hidden'!AU99)</f>
        <v>0</v>
      </c>
      <c r="AU98" s="230" t="n">
        <f aca="false">IF('Indicator Date hidden'!AV99="x","x",AU$2-'Indicator Date hidden'!AV99)</f>
        <v>0</v>
      </c>
      <c r="AV98" s="230" t="str">
        <f aca="false">IF('Indicator Date hidden'!AW99="x","x",AV$2-'Indicator Date hidden'!AW99)</f>
        <v>x</v>
      </c>
      <c r="AW98" s="230" t="n">
        <f aca="false">IF('Indicator Date hidden'!AX99="x","x",AW$2-'Indicator Date hidden'!AX99)</f>
        <v>0</v>
      </c>
      <c r="AX98" s="230" t="n">
        <f aca="false">IF('Indicator Date hidden'!AY99="x","x",AX$2-'Indicator Date hidden'!AY99)</f>
        <v>0</v>
      </c>
      <c r="AY98" s="230" t="n">
        <f aca="false">IF('Indicator Date hidden'!AZ99="x","x",AY$2-'Indicator Date hidden'!AZ99)</f>
        <v>3</v>
      </c>
      <c r="AZ98" s="230" t="n">
        <f aca="false">IF('Indicator Date hidden'!BA99="x","x",AZ$2-'Indicator Date hidden'!BA99)</f>
        <v>0</v>
      </c>
      <c r="BA98" s="230" t="n">
        <f aca="false">IF('Indicator Date hidden'!BB99="x","x",BA$2-'Indicator Date hidden'!BB99)</f>
        <v>0</v>
      </c>
      <c r="BB98" s="230" t="n">
        <f aca="false">IF('Indicator Date hidden'!BC99="x","x",BB$2-'Indicator Date hidden'!BC99)</f>
        <v>0</v>
      </c>
      <c r="BC98" s="230" t="n">
        <f aca="false">IF('Indicator Date hidden'!BD99="x","x",BC$2-'Indicator Date hidden'!BD99)</f>
        <v>0</v>
      </c>
      <c r="BD98" s="230" t="n">
        <f aca="false">IF('Indicator Date hidden'!BE99="x","x",BD$2-'Indicator Date hidden'!BE99)</f>
        <v>0</v>
      </c>
      <c r="BE98" s="230" t="n">
        <f aca="false">IF('Indicator Date hidden'!BF99="x","x",BE$2-'Indicator Date hidden'!BF99)</f>
        <v>0</v>
      </c>
      <c r="BF98" s="230" t="n">
        <f aca="false">IF('Indicator Date hidden'!BG99="x","x",BF$2-'Indicator Date hidden'!BG99)</f>
        <v>1</v>
      </c>
      <c r="BG98" s="230" t="n">
        <f aca="false">IF('Indicator Date hidden'!BH99="x","x",BG$2-'Indicator Date hidden'!BH99)</f>
        <v>1</v>
      </c>
      <c r="BH98" s="230" t="n">
        <f aca="false">IF('Indicator Date hidden'!BI99="x","x",BH$2-'Indicator Date hidden'!BI99)</f>
        <v>0</v>
      </c>
      <c r="BI98" s="230" t="n">
        <f aca="false">IF('Indicator Date hidden'!BJ99="x","x",BI$2-'Indicator Date hidden'!BJ99)</f>
        <v>0</v>
      </c>
      <c r="BJ98" s="230" t="n">
        <f aca="false">IF('Indicator Date hidden'!BK99="x","x",BJ$2-'Indicator Date hidden'!BK99)</f>
        <v>0</v>
      </c>
      <c r="BK98" s="230" t="n">
        <f aca="false">IF('Indicator Date hidden'!BL99="x","x",BK$2-'Indicator Date hidden'!BL99)</f>
        <v>0</v>
      </c>
      <c r="BL98" s="230" t="n">
        <f aca="false">IF('Indicator Date hidden'!BM99="x","x",BL$2-'Indicator Date hidden'!BM99)</f>
        <v>6</v>
      </c>
      <c r="BM98" s="230" t="n">
        <f aca="false">IF('Indicator Date hidden'!BN99="x","x",BM$2-'Indicator Date hidden'!BN99)</f>
        <v>0</v>
      </c>
      <c r="BN98" s="230" t="n">
        <f aca="false">IF('Indicator Date hidden'!BO99="x","x",BN$2-'Indicator Date hidden'!BO99)</f>
        <v>0</v>
      </c>
      <c r="BO98" s="230" t="n">
        <f aca="false">IF('Indicator Date hidden'!BP99="x","x",BO$2-'Indicator Date hidden'!BP99)</f>
        <v>0</v>
      </c>
      <c r="BP98" s="230" t="n">
        <f aca="false">IF('Indicator Date hidden'!BQ99="x","x",BP$2-'Indicator Date hidden'!BQ99)</f>
        <v>0</v>
      </c>
      <c r="BQ98" s="230" t="n">
        <f aca="false">IF('Indicator Date hidden'!BR99="x","x",BQ$2-'Indicator Date hidden'!BR99)</f>
        <v>0</v>
      </c>
      <c r="BR98" s="230" t="n">
        <f aca="false">IF('Indicator Date hidden'!BS99="x","x",BR$2-'Indicator Date hidden'!BS99)</f>
        <v>8</v>
      </c>
      <c r="BS98" s="230" t="n">
        <f aca="false">IF('Indicator Date hidden'!BT99="x","x",BS$2-'Indicator Date hidden'!BT99)</f>
        <v>0</v>
      </c>
      <c r="BT98" s="230" t="n">
        <f aca="false">IF('Indicator Date hidden'!BU99="x","x",BT$2-'Indicator Date hidden'!BU99)</f>
        <v>0</v>
      </c>
      <c r="BU98" s="230" t="n">
        <f aca="false">IF('Indicator Date hidden'!BV99="x","x",BU$2-'Indicator Date hidden'!BV99)</f>
        <v>0</v>
      </c>
      <c r="BV98" s="230" t="n">
        <f aca="false">IF('Indicator Date hidden'!BW99="x","x",BV$2-'Indicator Date hidden'!BW99)</f>
        <v>0</v>
      </c>
      <c r="BW98" s="230" t="n">
        <f aca="false">IF('Indicator Date hidden'!BX99="x","x",BW$2-'Indicator Date hidden'!BX99)</f>
        <v>0</v>
      </c>
      <c r="BX98" s="0" t="n">
        <f aca="false">SUM(B98:BW98)</f>
        <v>30</v>
      </c>
      <c r="BY98" s="231" t="n">
        <f aca="false">BX98/COUNT(B98:BW98)</f>
        <v>0.410958904109589</v>
      </c>
      <c r="BZ98" s="0" t="n">
        <f aca="false">COUNTIF(B98:BW98,"&gt;0")</f>
        <v>9</v>
      </c>
      <c r="CA98" s="231" t="n">
        <f aca="false">_xlfn.STDEV.P(B98:BW98)</f>
        <v>1.36327181420545</v>
      </c>
      <c r="CB98" s="232" t="n">
        <f aca="false">MEDIAN(B98:BW98)</f>
        <v>0</v>
      </c>
    </row>
    <row r="99" customFormat="false" ht="14.5" hidden="false" customHeight="false" outlineLevel="0" collapsed="false">
      <c r="A99" s="0" t="str">
        <f aca="false">'Indicator Data'!B102</f>
        <v>LBR</v>
      </c>
      <c r="B99" s="230" t="n">
        <f aca="false">IF('Indicator Date hidden'!C100="x","x",B$2-'Indicator Date hidden'!C100)</f>
        <v>0</v>
      </c>
      <c r="C99" s="230" t="n">
        <f aca="false">IF('Indicator Date hidden'!D100="x","x",C$2-'Indicator Date hidden'!D100)</f>
        <v>0</v>
      </c>
      <c r="D99" s="230" t="n">
        <f aca="false">IF('Indicator Date hidden'!E100="x","x",D$2-'Indicator Date hidden'!E100)</f>
        <v>0</v>
      </c>
      <c r="E99" s="230" t="n">
        <f aca="false">IF('Indicator Date hidden'!F100="x","x",E$2-'Indicator Date hidden'!F100)</f>
        <v>0</v>
      </c>
      <c r="F99" s="230" t="n">
        <f aca="false">IF('Indicator Date hidden'!G100="x","x",F$2-'Indicator Date hidden'!G100)</f>
        <v>0</v>
      </c>
      <c r="G99" s="230" t="n">
        <f aca="false">IF('Indicator Date hidden'!H100="x","x",G$2-'Indicator Date hidden'!H100)</f>
        <v>0</v>
      </c>
      <c r="H99" s="230" t="n">
        <f aca="false">IF('Indicator Date hidden'!I100="x","x",H$2-'Indicator Date hidden'!I100)</f>
        <v>0</v>
      </c>
      <c r="I99" s="230" t="n">
        <f aca="false">IF('Indicator Date hidden'!J100="x","x",I$2-'Indicator Date hidden'!J100)</f>
        <v>0</v>
      </c>
      <c r="J99" s="230" t="n">
        <f aca="false">IF('Indicator Date hidden'!K100="x","x",J$2-'Indicator Date hidden'!K100)</f>
        <v>0</v>
      </c>
      <c r="K99" s="230" t="n">
        <f aca="false">IF('Indicator Date hidden'!L100="x","x",K$2-'Indicator Date hidden'!L100)</f>
        <v>0</v>
      </c>
      <c r="L99" s="230" t="n">
        <f aca="false">IF('Indicator Date hidden'!M100="x","x",L$2-'Indicator Date hidden'!M100)</f>
        <v>0</v>
      </c>
      <c r="M99" s="230" t="n">
        <f aca="false">IF('Indicator Date hidden'!N100="x","x",M$2-'Indicator Date hidden'!N100)</f>
        <v>0</v>
      </c>
      <c r="N99" s="230" t="n">
        <f aca="false">IF('Indicator Date hidden'!O100="x","x",N$2-'Indicator Date hidden'!O100)</f>
        <v>0</v>
      </c>
      <c r="O99" s="230" t="n">
        <f aca="false">IF('Indicator Date hidden'!P100="x","x",O$2-'Indicator Date hidden'!P100)</f>
        <v>0</v>
      </c>
      <c r="P99" s="230" t="n">
        <f aca="false">IF('Indicator Date hidden'!Q100="x","x",P$2-'Indicator Date hidden'!Q100)</f>
        <v>0</v>
      </c>
      <c r="Q99" s="230" t="n">
        <f aca="false">IF('Indicator Date hidden'!R100="x","x",Q$2-'Indicator Date hidden'!R100)</f>
        <v>0</v>
      </c>
      <c r="R99" s="230" t="n">
        <f aca="false">IF('Indicator Date hidden'!S100="x","x",R$2-'Indicator Date hidden'!S100)</f>
        <v>0</v>
      </c>
      <c r="S99" s="230" t="n">
        <f aca="false">IF('Indicator Date hidden'!T100="x","x",S$2-'Indicator Date hidden'!T100)</f>
        <v>0</v>
      </c>
      <c r="T99" s="230" t="n">
        <f aca="false">IF('Indicator Date hidden'!U100="x","x",T$2-'Indicator Date hidden'!U100)</f>
        <v>0</v>
      </c>
      <c r="U99" s="230" t="n">
        <f aca="false">IF('Indicator Date hidden'!V100="x","x",U$2-'Indicator Date hidden'!V100)</f>
        <v>0</v>
      </c>
      <c r="V99" s="230" t="n">
        <f aca="false">IF('Indicator Date hidden'!W100="x","x",V$2-'Indicator Date hidden'!W100)</f>
        <v>0</v>
      </c>
      <c r="W99" s="230" t="n">
        <f aca="false">IF('Indicator Date hidden'!X100="x","x",W$2-'Indicator Date hidden'!X100)</f>
        <v>0</v>
      </c>
      <c r="X99" s="230" t="n">
        <f aca="false">IF('Indicator Date hidden'!Y100="x","x",X$2-'Indicator Date hidden'!Y100)</f>
        <v>0</v>
      </c>
      <c r="Y99" s="230" t="n">
        <f aca="false">IF('Indicator Date hidden'!Z100="x","x",Y$2-'Indicator Date hidden'!Z100)</f>
        <v>0</v>
      </c>
      <c r="Z99" s="230" t="n">
        <f aca="false">IF('Indicator Date hidden'!AA100="x","x",Z$2-'Indicator Date hidden'!AA100)</f>
        <v>5</v>
      </c>
      <c r="AA99" s="230" t="n">
        <f aca="false">IF('Indicator Date hidden'!AB100="x","x",AA$2-'Indicator Date hidden'!AB100)</f>
        <v>0</v>
      </c>
      <c r="AB99" s="230" t="n">
        <f aca="false">IF('Indicator Date hidden'!AC100="x","x",AB$2-'Indicator Date hidden'!AC100)</f>
        <v>3</v>
      </c>
      <c r="AC99" s="230" t="str">
        <f aca="false">IF('Indicator Date hidden'!AD100="x","x",AC$2-'Indicator Date hidden'!AD100)</f>
        <v>x</v>
      </c>
      <c r="AD99" s="230" t="n">
        <f aca="false">IF('Indicator Date hidden'!AE100="x","x",AD$2-'Indicator Date hidden'!AE100)</f>
        <v>0</v>
      </c>
      <c r="AE99" s="230" t="n">
        <f aca="false">IF('Indicator Date hidden'!AF100="x","x",AE$2-'Indicator Date hidden'!AF100)</f>
        <v>0</v>
      </c>
      <c r="AF99" s="230" t="n">
        <f aca="false">IF('Indicator Date hidden'!AG100="x","x",AF$2-'Indicator Date hidden'!AG100)</f>
        <v>0</v>
      </c>
      <c r="AG99" s="230" t="n">
        <f aca="false">IF('Indicator Date hidden'!AH100="x","x",AG$2-'Indicator Date hidden'!AH100)</f>
        <v>0</v>
      </c>
      <c r="AH99" s="230" t="n">
        <f aca="false">IF('Indicator Date hidden'!AI100="x","x",AH$2-'Indicator Date hidden'!AI100)</f>
        <v>0</v>
      </c>
      <c r="AI99" s="230" t="n">
        <f aca="false">IF('Indicator Date hidden'!AJ100="x","x",AI$2-'Indicator Date hidden'!AJ100)</f>
        <v>0</v>
      </c>
      <c r="AJ99" s="230" t="n">
        <f aca="false">IF('Indicator Date hidden'!AK100="x","x",AJ$2-'Indicator Date hidden'!AK100)</f>
        <v>0</v>
      </c>
      <c r="AK99" s="230" t="n">
        <f aca="false">IF('Indicator Date hidden'!AL100="x","x",AK$2-'Indicator Date hidden'!AL100)</f>
        <v>-1</v>
      </c>
      <c r="AL99" s="230" t="n">
        <f aca="false">IF('Indicator Date hidden'!AM100="x","x",AL$2-'Indicator Date hidden'!AM100)</f>
        <v>0</v>
      </c>
      <c r="AM99" s="230" t="n">
        <f aca="false">IF('Indicator Date hidden'!AN100="x","x",AM$2-'Indicator Date hidden'!AN100)</f>
        <v>0</v>
      </c>
      <c r="AN99" s="230" t="n">
        <f aca="false">IF('Indicator Date hidden'!AO100="x","x",AN$2-'Indicator Date hidden'!AO100)</f>
        <v>0</v>
      </c>
      <c r="AO99" s="230" t="n">
        <f aca="false">IF('Indicator Date hidden'!AP100="x","x",AO$2-'Indicator Date hidden'!AP100)</f>
        <v>0</v>
      </c>
      <c r="AP99" s="230" t="n">
        <f aca="false">IF('Indicator Date hidden'!AQ100="x","x",AP$2-'Indicator Date hidden'!AQ100)</f>
        <v>0</v>
      </c>
      <c r="AQ99" s="230" t="n">
        <f aca="false">IF('Indicator Date hidden'!AR100="x","x",AQ$2-'Indicator Date hidden'!AR100)</f>
        <v>0</v>
      </c>
      <c r="AR99" s="230" t="n">
        <f aca="false">IF('Indicator Date hidden'!AS100="x","x",AR$2-'Indicator Date hidden'!AS100)</f>
        <v>1</v>
      </c>
      <c r="AS99" s="230" t="n">
        <f aca="false">IF('Indicator Date hidden'!AT100="x","x",AS$2-'Indicator Date hidden'!AT100)</f>
        <v>0</v>
      </c>
      <c r="AT99" s="230" t="n">
        <f aca="false">IF('Indicator Date hidden'!AU100="x","x",AT$2-'Indicator Date hidden'!AU100)</f>
        <v>0</v>
      </c>
      <c r="AU99" s="230" t="n">
        <f aca="false">IF('Indicator Date hidden'!AV100="x","x",AU$2-'Indicator Date hidden'!AV100)</f>
        <v>0</v>
      </c>
      <c r="AV99" s="230" t="n">
        <f aca="false">IF('Indicator Date hidden'!AW100="x","x",AV$2-'Indicator Date hidden'!AW100)</f>
        <v>0</v>
      </c>
      <c r="AW99" s="230" t="n">
        <f aca="false">IF('Indicator Date hidden'!AX100="x","x",AW$2-'Indicator Date hidden'!AX100)</f>
        <v>0</v>
      </c>
      <c r="AX99" s="230" t="n">
        <f aca="false">IF('Indicator Date hidden'!AY100="x","x",AX$2-'Indicator Date hidden'!AY100)</f>
        <v>0</v>
      </c>
      <c r="AY99" s="230" t="n">
        <f aca="false">IF('Indicator Date hidden'!AZ100="x","x",AY$2-'Indicator Date hidden'!AZ100)</f>
        <v>4</v>
      </c>
      <c r="AZ99" s="230" t="n">
        <f aca="false">IF('Indicator Date hidden'!BA100="x","x",AZ$2-'Indicator Date hidden'!BA100)</f>
        <v>0</v>
      </c>
      <c r="BA99" s="230" t="n">
        <f aca="false">IF('Indicator Date hidden'!BB100="x","x",BA$2-'Indicator Date hidden'!BB100)</f>
        <v>0</v>
      </c>
      <c r="BB99" s="230" t="n">
        <f aca="false">IF('Indicator Date hidden'!BC100="x","x",BB$2-'Indicator Date hidden'!BC100)</f>
        <v>0</v>
      </c>
      <c r="BC99" s="230" t="n">
        <f aca="false">IF('Indicator Date hidden'!BD100="x","x",BC$2-'Indicator Date hidden'!BD100)</f>
        <v>0</v>
      </c>
      <c r="BD99" s="230" t="n">
        <f aca="false">IF('Indicator Date hidden'!BE100="x","x",BD$2-'Indicator Date hidden'!BE100)</f>
        <v>-1</v>
      </c>
      <c r="BE99" s="230" t="n">
        <f aca="false">IF('Indicator Date hidden'!BF100="x","x",BE$2-'Indicator Date hidden'!BF100)</f>
        <v>0</v>
      </c>
      <c r="BF99" s="230" t="n">
        <f aca="false">IF('Indicator Date hidden'!BG100="x","x",BF$2-'Indicator Date hidden'!BG100)</f>
        <v>1</v>
      </c>
      <c r="BG99" s="230" t="n">
        <f aca="false">IF('Indicator Date hidden'!BH100="x","x",BG$2-'Indicator Date hidden'!BH100)</f>
        <v>1</v>
      </c>
      <c r="BH99" s="230" t="str">
        <f aca="false">IF('Indicator Date hidden'!BI100="x","x",BH$2-'Indicator Date hidden'!BI100)</f>
        <v>x</v>
      </c>
      <c r="BI99" s="230" t="n">
        <f aca="false">IF('Indicator Date hidden'!BJ100="x","x",BI$2-'Indicator Date hidden'!BJ100)</f>
        <v>0</v>
      </c>
      <c r="BJ99" s="230" t="n">
        <f aca="false">IF('Indicator Date hidden'!BK100="x","x",BJ$2-'Indicator Date hidden'!BK100)</f>
        <v>0</v>
      </c>
      <c r="BK99" s="230" t="n">
        <f aca="false">IF('Indicator Date hidden'!BL100="x","x",BK$2-'Indicator Date hidden'!BL100)</f>
        <v>0</v>
      </c>
      <c r="BL99" s="230" t="n">
        <f aca="false">IF('Indicator Date hidden'!BM100="x","x",BL$2-'Indicator Date hidden'!BM100)</f>
        <v>3</v>
      </c>
      <c r="BM99" s="230" t="n">
        <f aca="false">IF('Indicator Date hidden'!BN100="x","x",BM$2-'Indicator Date hidden'!BN100)</f>
        <v>0</v>
      </c>
      <c r="BN99" s="230" t="n">
        <f aca="false">IF('Indicator Date hidden'!BO100="x","x",BN$2-'Indicator Date hidden'!BO100)</f>
        <v>0</v>
      </c>
      <c r="BO99" s="230" t="n">
        <f aca="false">IF('Indicator Date hidden'!BP100="x","x",BO$2-'Indicator Date hidden'!BP100)</f>
        <v>0</v>
      </c>
      <c r="BP99" s="230" t="n">
        <f aca="false">IF('Indicator Date hidden'!BQ100="x","x",BP$2-'Indicator Date hidden'!BQ100)</f>
        <v>0</v>
      </c>
      <c r="BQ99" s="230" t="n">
        <f aca="false">IF('Indicator Date hidden'!BR100="x","x",BQ$2-'Indicator Date hidden'!BR100)</f>
        <v>0</v>
      </c>
      <c r="BR99" s="230" t="n">
        <f aca="false">IF('Indicator Date hidden'!BS100="x","x",BR$2-'Indicator Date hidden'!BS100)</f>
        <v>3</v>
      </c>
      <c r="BS99" s="230" t="n">
        <f aca="false">IF('Indicator Date hidden'!BT100="x","x",BS$2-'Indicator Date hidden'!BT100)</f>
        <v>0</v>
      </c>
      <c r="BT99" s="230" t="n">
        <f aca="false">IF('Indicator Date hidden'!BU100="x","x",BT$2-'Indicator Date hidden'!BU100)</f>
        <v>0</v>
      </c>
      <c r="BU99" s="230" t="n">
        <f aca="false">IF('Indicator Date hidden'!BV100="x","x",BU$2-'Indicator Date hidden'!BV100)</f>
        <v>0</v>
      </c>
      <c r="BV99" s="230" t="n">
        <f aca="false">IF('Indicator Date hidden'!BW100="x","x",BV$2-'Indicator Date hidden'!BW100)</f>
        <v>0</v>
      </c>
      <c r="BW99" s="230" t="n">
        <f aca="false">IF('Indicator Date hidden'!BX100="x","x",BW$2-'Indicator Date hidden'!BX100)</f>
        <v>0</v>
      </c>
      <c r="BX99" s="0" t="n">
        <f aca="false">SUM(B99:BW99)</f>
        <v>19</v>
      </c>
      <c r="BY99" s="231" t="n">
        <f aca="false">BX99/COUNT(B99:BW99)</f>
        <v>0.263888888888889</v>
      </c>
      <c r="BZ99" s="0" t="n">
        <f aca="false">COUNTIF(B99:BW99,"&gt;0")</f>
        <v>8</v>
      </c>
      <c r="CA99" s="231" t="n">
        <f aca="false">_xlfn.STDEV.P(B99:BW99)</f>
        <v>0.971726063872878</v>
      </c>
      <c r="CB99" s="232" t="n">
        <f aca="false">MEDIAN(B99:BW99)</f>
        <v>0</v>
      </c>
    </row>
    <row r="100" customFormat="false" ht="14.5" hidden="false" customHeight="false" outlineLevel="0" collapsed="false">
      <c r="A100" s="0" t="str">
        <f aca="false">'Indicator Data'!B103</f>
        <v>LBY</v>
      </c>
      <c r="B100" s="230" t="n">
        <f aca="false">IF('Indicator Date hidden'!C101="x","x",B$2-'Indicator Date hidden'!C101)</f>
        <v>0</v>
      </c>
      <c r="C100" s="230" t="n">
        <f aca="false">IF('Indicator Date hidden'!D101="x","x",C$2-'Indicator Date hidden'!D101)</f>
        <v>0</v>
      </c>
      <c r="D100" s="230" t="n">
        <f aca="false">IF('Indicator Date hidden'!E101="x","x",D$2-'Indicator Date hidden'!E101)</f>
        <v>0</v>
      </c>
      <c r="E100" s="230" t="n">
        <f aca="false">IF('Indicator Date hidden'!F101="x","x",E$2-'Indicator Date hidden'!F101)</f>
        <v>0</v>
      </c>
      <c r="F100" s="230" t="n">
        <f aca="false">IF('Indicator Date hidden'!G101="x","x",F$2-'Indicator Date hidden'!G101)</f>
        <v>0</v>
      </c>
      <c r="G100" s="230" t="n">
        <f aca="false">IF('Indicator Date hidden'!H101="x","x",G$2-'Indicator Date hidden'!H101)</f>
        <v>0</v>
      </c>
      <c r="H100" s="230" t="n">
        <f aca="false">IF('Indicator Date hidden'!I101="x","x",H$2-'Indicator Date hidden'!I101)</f>
        <v>0</v>
      </c>
      <c r="I100" s="230" t="n">
        <f aca="false">IF('Indicator Date hidden'!J101="x","x",I$2-'Indicator Date hidden'!J101)</f>
        <v>0</v>
      </c>
      <c r="J100" s="230" t="n">
        <f aca="false">IF('Indicator Date hidden'!K101="x","x",J$2-'Indicator Date hidden'!K101)</f>
        <v>0</v>
      </c>
      <c r="K100" s="230" t="n">
        <f aca="false">IF('Indicator Date hidden'!L101="x","x",K$2-'Indicator Date hidden'!L101)</f>
        <v>0</v>
      </c>
      <c r="L100" s="230" t="n">
        <f aca="false">IF('Indicator Date hidden'!M101="x","x",L$2-'Indicator Date hidden'!M101)</f>
        <v>0</v>
      </c>
      <c r="M100" s="230" t="n">
        <f aca="false">IF('Indicator Date hidden'!N101="x","x",M$2-'Indicator Date hidden'!N101)</f>
        <v>0</v>
      </c>
      <c r="N100" s="230" t="n">
        <f aca="false">IF('Indicator Date hidden'!O101="x","x",N$2-'Indicator Date hidden'!O101)</f>
        <v>0</v>
      </c>
      <c r="O100" s="230" t="n">
        <f aca="false">IF('Indicator Date hidden'!P101="x","x",O$2-'Indicator Date hidden'!P101)</f>
        <v>0</v>
      </c>
      <c r="P100" s="230" t="n">
        <f aca="false">IF('Indicator Date hidden'!Q101="x","x",P$2-'Indicator Date hidden'!Q101)</f>
        <v>0</v>
      </c>
      <c r="Q100" s="230" t="n">
        <f aca="false">IF('Indicator Date hidden'!R101="x","x",Q$2-'Indicator Date hidden'!R101)</f>
        <v>0</v>
      </c>
      <c r="R100" s="230" t="n">
        <f aca="false">IF('Indicator Date hidden'!S101="x","x",R$2-'Indicator Date hidden'!S101)</f>
        <v>0</v>
      </c>
      <c r="S100" s="230" t="n">
        <f aca="false">IF('Indicator Date hidden'!T101="x","x",S$2-'Indicator Date hidden'!T101)</f>
        <v>0</v>
      </c>
      <c r="T100" s="230" t="n">
        <f aca="false">IF('Indicator Date hidden'!U101="x","x",T$2-'Indicator Date hidden'!U101)</f>
        <v>0</v>
      </c>
      <c r="U100" s="230" t="n">
        <f aca="false">IF('Indicator Date hidden'!V101="x","x",U$2-'Indicator Date hidden'!V101)</f>
        <v>0</v>
      </c>
      <c r="V100" s="230" t="n">
        <f aca="false">IF('Indicator Date hidden'!W101="x","x",V$2-'Indicator Date hidden'!W101)</f>
        <v>0</v>
      </c>
      <c r="W100" s="230" t="n">
        <f aca="false">IF('Indicator Date hidden'!X101="x","x",W$2-'Indicator Date hidden'!X101)</f>
        <v>0</v>
      </c>
      <c r="X100" s="230" t="n">
        <f aca="false">IF('Indicator Date hidden'!Y101="x","x",X$2-'Indicator Date hidden'!Y101)</f>
        <v>0</v>
      </c>
      <c r="Y100" s="230" t="n">
        <f aca="false">IF('Indicator Date hidden'!Z101="x","x",Y$2-'Indicator Date hidden'!Z101)</f>
        <v>0</v>
      </c>
      <c r="Z100" s="230" t="str">
        <f aca="false">IF('Indicator Date hidden'!AA101="x","x",Z$2-'Indicator Date hidden'!AA101)</f>
        <v>x</v>
      </c>
      <c r="AA100" s="230" t="n">
        <f aca="false">IF('Indicator Date hidden'!AB101="x","x",AA$2-'Indicator Date hidden'!AB101)</f>
        <v>0</v>
      </c>
      <c r="AB100" s="230" t="str">
        <f aca="false">IF('Indicator Date hidden'!AC101="x","x",AB$2-'Indicator Date hidden'!AC101)</f>
        <v>x</v>
      </c>
      <c r="AC100" s="230" t="n">
        <f aca="false">IF('Indicator Date hidden'!AD101="x","x",AC$2-'Indicator Date hidden'!AD101)</f>
        <v>3</v>
      </c>
      <c r="AD100" s="230" t="n">
        <f aca="false">IF('Indicator Date hidden'!AE101="x","x",AD$2-'Indicator Date hidden'!AE101)</f>
        <v>0</v>
      </c>
      <c r="AE100" s="230" t="str">
        <f aca="false">IF('Indicator Date hidden'!AF101="x","x",AE$2-'Indicator Date hidden'!AF101)</f>
        <v>x</v>
      </c>
      <c r="AF100" s="230" t="n">
        <f aca="false">IF('Indicator Date hidden'!AG101="x","x",AF$2-'Indicator Date hidden'!AG101)</f>
        <v>0</v>
      </c>
      <c r="AG100" s="230" t="n">
        <f aca="false">IF('Indicator Date hidden'!AH101="x","x",AG$2-'Indicator Date hidden'!AH101)</f>
        <v>0</v>
      </c>
      <c r="AH100" s="230" t="n">
        <f aca="false">IF('Indicator Date hidden'!AI101="x","x",AH$2-'Indicator Date hidden'!AI101)</f>
        <v>0</v>
      </c>
      <c r="AI100" s="230" t="n">
        <f aca="false">IF('Indicator Date hidden'!AJ101="x","x",AI$2-'Indicator Date hidden'!AJ101)</f>
        <v>0</v>
      </c>
      <c r="AJ100" s="230" t="n">
        <f aca="false">IF('Indicator Date hidden'!AK101="x","x",AJ$2-'Indicator Date hidden'!AK101)</f>
        <v>0</v>
      </c>
      <c r="AK100" s="230" t="n">
        <f aca="false">IF('Indicator Date hidden'!AL101="x","x",AK$2-'Indicator Date hidden'!AL101)</f>
        <v>5</v>
      </c>
      <c r="AL100" s="230" t="n">
        <f aca="false">IF('Indicator Date hidden'!AM101="x","x",AL$2-'Indicator Date hidden'!AM101)</f>
        <v>0</v>
      </c>
      <c r="AM100" s="230" t="n">
        <f aca="false">IF('Indicator Date hidden'!AN101="x","x",AM$2-'Indicator Date hidden'!AN101)</f>
        <v>0</v>
      </c>
      <c r="AN100" s="230" t="n">
        <f aca="false">IF('Indicator Date hidden'!AO101="x","x",AN$2-'Indicator Date hidden'!AO101)</f>
        <v>0</v>
      </c>
      <c r="AO100" s="230" t="n">
        <f aca="false">IF('Indicator Date hidden'!AP101="x","x",AO$2-'Indicator Date hidden'!AP101)</f>
        <v>0</v>
      </c>
      <c r="AP100" s="230" t="n">
        <f aca="false">IF('Indicator Date hidden'!AQ101="x","x",AP$2-'Indicator Date hidden'!AQ101)</f>
        <v>1</v>
      </c>
      <c r="AQ100" s="230" t="n">
        <f aca="false">IF('Indicator Date hidden'!AR101="x","x",AQ$2-'Indicator Date hidden'!AR101)</f>
        <v>0</v>
      </c>
      <c r="AR100" s="230" t="n">
        <f aca="false">IF('Indicator Date hidden'!AS101="x","x",AR$2-'Indicator Date hidden'!AS101)</f>
        <v>6</v>
      </c>
      <c r="AS100" s="230" t="n">
        <f aca="false">IF('Indicator Date hidden'!AT101="x","x",AS$2-'Indicator Date hidden'!AT101)</f>
        <v>0</v>
      </c>
      <c r="AT100" s="230" t="n">
        <f aca="false">IF('Indicator Date hidden'!AU101="x","x",AT$2-'Indicator Date hidden'!AU101)</f>
        <v>0</v>
      </c>
      <c r="AU100" s="230" t="n">
        <f aca="false">IF('Indicator Date hidden'!AV101="x","x",AU$2-'Indicator Date hidden'!AV101)</f>
        <v>0</v>
      </c>
      <c r="AV100" s="230" t="str">
        <f aca="false">IF('Indicator Date hidden'!AW101="x","x",AV$2-'Indicator Date hidden'!AW101)</f>
        <v>x</v>
      </c>
      <c r="AW100" s="230" t="n">
        <f aca="false">IF('Indicator Date hidden'!AX101="x","x",AW$2-'Indicator Date hidden'!AX101)</f>
        <v>0</v>
      </c>
      <c r="AX100" s="230" t="n">
        <f aca="false">IF('Indicator Date hidden'!AY101="x","x",AX$2-'Indicator Date hidden'!AY101)</f>
        <v>0</v>
      </c>
      <c r="AY100" s="230" t="str">
        <f aca="false">IF('Indicator Date hidden'!AZ101="x","x",AY$2-'Indicator Date hidden'!AZ101)</f>
        <v>x</v>
      </c>
      <c r="AZ100" s="230" t="n">
        <f aca="false">IF('Indicator Date hidden'!BA101="x","x",AZ$2-'Indicator Date hidden'!BA101)</f>
        <v>0</v>
      </c>
      <c r="BA100" s="230" t="n">
        <f aca="false">IF('Indicator Date hidden'!BB101="x","x",BA$2-'Indicator Date hidden'!BB101)</f>
        <v>0</v>
      </c>
      <c r="BB100" s="230" t="n">
        <f aca="false">IF('Indicator Date hidden'!BC101="x","x",BB$2-'Indicator Date hidden'!BC101)</f>
        <v>0</v>
      </c>
      <c r="BC100" s="230" t="n">
        <f aca="false">IF('Indicator Date hidden'!BD101="x","x",BC$2-'Indicator Date hidden'!BD101)</f>
        <v>0</v>
      </c>
      <c r="BD100" s="230" t="n">
        <f aca="false">IF('Indicator Date hidden'!BE101="x","x",BD$2-'Indicator Date hidden'!BE101)</f>
        <v>0</v>
      </c>
      <c r="BE100" s="230" t="n">
        <f aca="false">IF('Indicator Date hidden'!BF101="x","x",BE$2-'Indicator Date hidden'!BF101)</f>
        <v>0</v>
      </c>
      <c r="BF100" s="230" t="n">
        <f aca="false">IF('Indicator Date hidden'!BG101="x","x",BF$2-'Indicator Date hidden'!BG101)</f>
        <v>1</v>
      </c>
      <c r="BG100" s="230" t="n">
        <f aca="false">IF('Indicator Date hidden'!BH101="x","x",BG$2-'Indicator Date hidden'!BH101)</f>
        <v>1</v>
      </c>
      <c r="BH100" s="230" t="str">
        <f aca="false">IF('Indicator Date hidden'!BI101="x","x",BH$2-'Indicator Date hidden'!BI101)</f>
        <v>x</v>
      </c>
      <c r="BI100" s="230" t="n">
        <f aca="false">IF('Indicator Date hidden'!BJ101="x","x",BI$2-'Indicator Date hidden'!BJ101)</f>
        <v>0</v>
      </c>
      <c r="BJ100" s="230" t="n">
        <f aca="false">IF('Indicator Date hidden'!BK101="x","x",BJ$2-'Indicator Date hidden'!BK101)</f>
        <v>0</v>
      </c>
      <c r="BK100" s="230" t="n">
        <f aca="false">IF('Indicator Date hidden'!BL101="x","x",BK$2-'Indicator Date hidden'!BL101)</f>
        <v>0</v>
      </c>
      <c r="BL100" s="230" t="n">
        <f aca="false">IF('Indicator Date hidden'!BM101="x","x",BL$2-'Indicator Date hidden'!BM101)</f>
        <v>16</v>
      </c>
      <c r="BM100" s="230" t="n">
        <f aca="false">IF('Indicator Date hidden'!BN101="x","x",BM$2-'Indicator Date hidden'!BN101)</f>
        <v>3</v>
      </c>
      <c r="BN100" s="230" t="n">
        <f aca="false">IF('Indicator Date hidden'!BO101="x","x",BN$2-'Indicator Date hidden'!BO101)</f>
        <v>0</v>
      </c>
      <c r="BO100" s="230" t="n">
        <f aca="false">IF('Indicator Date hidden'!BP101="x","x",BO$2-'Indicator Date hidden'!BP101)</f>
        <v>0</v>
      </c>
      <c r="BP100" s="230" t="n">
        <f aca="false">IF('Indicator Date hidden'!BQ101="x","x",BP$2-'Indicator Date hidden'!BQ101)</f>
        <v>0</v>
      </c>
      <c r="BQ100" s="230" t="n">
        <f aca="false">IF('Indicator Date hidden'!BR101="x","x",BQ$2-'Indicator Date hidden'!BR101)</f>
        <v>0</v>
      </c>
      <c r="BR100" s="230" t="n">
        <f aca="false">IF('Indicator Date hidden'!BS101="x","x",BR$2-'Indicator Date hidden'!BS101)</f>
        <v>1</v>
      </c>
      <c r="BS100" s="230" t="n">
        <f aca="false">IF('Indicator Date hidden'!BT101="x","x",BS$2-'Indicator Date hidden'!BT101)</f>
        <v>0</v>
      </c>
      <c r="BT100" s="230" t="n">
        <f aca="false">IF('Indicator Date hidden'!BU101="x","x",BT$2-'Indicator Date hidden'!BU101)</f>
        <v>0</v>
      </c>
      <c r="BU100" s="230" t="n">
        <f aca="false">IF('Indicator Date hidden'!BV101="x","x",BU$2-'Indicator Date hidden'!BV101)</f>
        <v>0</v>
      </c>
      <c r="BV100" s="230" t="n">
        <f aca="false">IF('Indicator Date hidden'!BW101="x","x",BV$2-'Indicator Date hidden'!BW101)</f>
        <v>8</v>
      </c>
      <c r="BW100" s="230" t="n">
        <f aca="false">IF('Indicator Date hidden'!BX101="x","x",BW$2-'Indicator Date hidden'!BX101)</f>
        <v>0</v>
      </c>
      <c r="BX100" s="0" t="n">
        <f aca="false">SUM(B100:BW100)</f>
        <v>45</v>
      </c>
      <c r="BY100" s="231" t="n">
        <f aca="false">BX100/COUNT(B100:BW100)</f>
        <v>0.661764705882353</v>
      </c>
      <c r="BZ100" s="0" t="n">
        <f aca="false">COUNTIF(B100:BW100,"&gt;0")</f>
        <v>10</v>
      </c>
      <c r="CA100" s="231" t="n">
        <f aca="false">_xlfn.STDEV.P(B100:BW100)</f>
        <v>2.34276291209412</v>
      </c>
      <c r="CB100" s="232" t="n">
        <f aca="false">MEDIAN(B100:BW100)</f>
        <v>0</v>
      </c>
    </row>
    <row r="101" customFormat="false" ht="14.5" hidden="false" customHeight="false" outlineLevel="0" collapsed="false">
      <c r="A101" s="0" t="str">
        <f aca="false">'Indicator Data'!B104</f>
        <v>LIE</v>
      </c>
      <c r="B101" s="230" t="n">
        <f aca="false">IF('Indicator Date hidden'!C102="x","x",B$2-'Indicator Date hidden'!C102)</f>
        <v>0</v>
      </c>
      <c r="C101" s="230" t="n">
        <f aca="false">IF('Indicator Date hidden'!D102="x","x",C$2-'Indicator Date hidden'!D102)</f>
        <v>0</v>
      </c>
      <c r="D101" s="230" t="n">
        <f aca="false">IF('Indicator Date hidden'!E102="x","x",D$2-'Indicator Date hidden'!E102)</f>
        <v>0</v>
      </c>
      <c r="E101" s="230" t="n">
        <f aca="false">IF('Indicator Date hidden'!F102="x","x",E$2-'Indicator Date hidden'!F102)</f>
        <v>0</v>
      </c>
      <c r="F101" s="230" t="n">
        <f aca="false">IF('Indicator Date hidden'!G102="x","x",F$2-'Indicator Date hidden'!G102)</f>
        <v>0</v>
      </c>
      <c r="G101" s="230" t="n">
        <f aca="false">IF('Indicator Date hidden'!H102="x","x",G$2-'Indicator Date hidden'!H102)</f>
        <v>0</v>
      </c>
      <c r="H101" s="230" t="n">
        <f aca="false">IF('Indicator Date hidden'!I102="x","x",H$2-'Indicator Date hidden'!I102)</f>
        <v>0</v>
      </c>
      <c r="I101" s="230" t="n">
        <f aca="false">IF('Indicator Date hidden'!J102="x","x",I$2-'Indicator Date hidden'!J102)</f>
        <v>0</v>
      </c>
      <c r="J101" s="230" t="n">
        <f aca="false">IF('Indicator Date hidden'!K102="x","x",J$2-'Indicator Date hidden'!K102)</f>
        <v>0</v>
      </c>
      <c r="K101" s="230" t="n">
        <f aca="false">IF('Indicator Date hidden'!L102="x","x",K$2-'Indicator Date hidden'!L102)</f>
        <v>0</v>
      </c>
      <c r="L101" s="230" t="n">
        <f aca="false">IF('Indicator Date hidden'!M102="x","x",L$2-'Indicator Date hidden'!M102)</f>
        <v>0</v>
      </c>
      <c r="M101" s="230" t="n">
        <f aca="false">IF('Indicator Date hidden'!N102="x","x",M$2-'Indicator Date hidden'!N102)</f>
        <v>0</v>
      </c>
      <c r="N101" s="230" t="n">
        <f aca="false">IF('Indicator Date hidden'!O102="x","x",N$2-'Indicator Date hidden'!O102)</f>
        <v>0</v>
      </c>
      <c r="O101" s="230" t="n">
        <f aca="false">IF('Indicator Date hidden'!P102="x","x",O$2-'Indicator Date hidden'!P102)</f>
        <v>0</v>
      </c>
      <c r="P101" s="230" t="n">
        <f aca="false">IF('Indicator Date hidden'!Q102="x","x",P$2-'Indicator Date hidden'!Q102)</f>
        <v>0</v>
      </c>
      <c r="Q101" s="230" t="n">
        <f aca="false">IF('Indicator Date hidden'!R102="x","x",Q$2-'Indicator Date hidden'!R102)</f>
        <v>0</v>
      </c>
      <c r="R101" s="230" t="n">
        <f aca="false">IF('Indicator Date hidden'!S102="x","x",R$2-'Indicator Date hidden'!S102)</f>
        <v>0</v>
      </c>
      <c r="S101" s="230" t="n">
        <f aca="false">IF('Indicator Date hidden'!T102="x","x",S$2-'Indicator Date hidden'!T102)</f>
        <v>0</v>
      </c>
      <c r="T101" s="230" t="n">
        <f aca="false">IF('Indicator Date hidden'!U102="x","x",T$2-'Indicator Date hidden'!U102)</f>
        <v>0</v>
      </c>
      <c r="U101" s="230" t="n">
        <f aca="false">IF('Indicator Date hidden'!V102="x","x",U$2-'Indicator Date hidden'!V102)</f>
        <v>0</v>
      </c>
      <c r="V101" s="230" t="n">
        <f aca="false">IF('Indicator Date hidden'!W102="x","x",V$2-'Indicator Date hidden'!W102)</f>
        <v>0</v>
      </c>
      <c r="W101" s="230" t="n">
        <f aca="false">IF('Indicator Date hidden'!X102="x","x",W$2-'Indicator Date hidden'!X102)</f>
        <v>0</v>
      </c>
      <c r="X101" s="230" t="n">
        <f aca="false">IF('Indicator Date hidden'!Y102="x","x",X$2-'Indicator Date hidden'!Y102)</f>
        <v>0</v>
      </c>
      <c r="Y101" s="230" t="n">
        <f aca="false">IF('Indicator Date hidden'!Z102="x","x",Y$2-'Indicator Date hidden'!Z102)</f>
        <v>0</v>
      </c>
      <c r="Z101" s="230" t="n">
        <f aca="false">IF('Indicator Date hidden'!AA102="x","x",Z$2-'Indicator Date hidden'!AA102)</f>
        <v>8</v>
      </c>
      <c r="AA101" s="230" t="n">
        <f aca="false">IF('Indicator Date hidden'!AB102="x","x",AA$2-'Indicator Date hidden'!AB102)</f>
        <v>0</v>
      </c>
      <c r="AB101" s="230" t="str">
        <f aca="false">IF('Indicator Date hidden'!AC102="x","x",AB$2-'Indicator Date hidden'!AC102)</f>
        <v>x</v>
      </c>
      <c r="AC101" s="230" t="n">
        <f aca="false">IF('Indicator Date hidden'!AD102="x","x",AC$2-'Indicator Date hidden'!AD102)</f>
        <v>0</v>
      </c>
      <c r="AD101" s="230" t="n">
        <f aca="false">IF('Indicator Date hidden'!AE102="x","x",AD$2-'Indicator Date hidden'!AE102)</f>
        <v>0</v>
      </c>
      <c r="AE101" s="230" t="str">
        <f aca="false">IF('Indicator Date hidden'!AF102="x","x",AE$2-'Indicator Date hidden'!AF102)</f>
        <v>x</v>
      </c>
      <c r="AF101" s="230" t="str">
        <f aca="false">IF('Indicator Date hidden'!AG102="x","x",AF$2-'Indicator Date hidden'!AG102)</f>
        <v>x</v>
      </c>
      <c r="AG101" s="230" t="n">
        <f aca="false">IF('Indicator Date hidden'!AH102="x","x",AG$2-'Indicator Date hidden'!AH102)</f>
        <v>0</v>
      </c>
      <c r="AH101" s="230" t="n">
        <f aca="false">IF('Indicator Date hidden'!AI102="x","x",AH$2-'Indicator Date hidden'!AI102)</f>
        <v>0</v>
      </c>
      <c r="AI101" s="230" t="n">
        <f aca="false">IF('Indicator Date hidden'!AJ102="x","x",AI$2-'Indicator Date hidden'!AJ102)</f>
        <v>0</v>
      </c>
      <c r="AJ101" s="230" t="n">
        <f aca="false">IF('Indicator Date hidden'!AK102="x","x",AJ$2-'Indicator Date hidden'!AK102)</f>
        <v>0</v>
      </c>
      <c r="AK101" s="230" t="str">
        <f aca="false">IF('Indicator Date hidden'!AL102="x","x",AK$2-'Indicator Date hidden'!AL102)</f>
        <v>x</v>
      </c>
      <c r="AL101" s="230" t="n">
        <f aca="false">IF('Indicator Date hidden'!AM102="x","x",AL$2-'Indicator Date hidden'!AM102)</f>
        <v>0</v>
      </c>
      <c r="AM101" s="230" t="str">
        <f aca="false">IF('Indicator Date hidden'!AN102="x","x",AM$2-'Indicator Date hidden'!AN102)</f>
        <v>x</v>
      </c>
      <c r="AN101" s="230" t="str">
        <f aca="false">IF('Indicator Date hidden'!AO102="x","x",AN$2-'Indicator Date hidden'!AO102)</f>
        <v>x</v>
      </c>
      <c r="AO101" s="230" t="str">
        <f aca="false">IF('Indicator Date hidden'!AP102="x","x",AO$2-'Indicator Date hidden'!AP102)</f>
        <v>x</v>
      </c>
      <c r="AP101" s="230" t="str">
        <f aca="false">IF('Indicator Date hidden'!AQ102="x","x",AP$2-'Indicator Date hidden'!AQ102)</f>
        <v>x</v>
      </c>
      <c r="AQ101" s="230" t="str">
        <f aca="false">IF('Indicator Date hidden'!AR102="x","x",AQ$2-'Indicator Date hidden'!AR102)</f>
        <v>x</v>
      </c>
      <c r="AR101" s="230" t="str">
        <f aca="false">IF('Indicator Date hidden'!AS102="x","x",AR$2-'Indicator Date hidden'!AS102)</f>
        <v>x</v>
      </c>
      <c r="AS101" s="230" t="str">
        <f aca="false">IF('Indicator Date hidden'!AT102="x","x",AS$2-'Indicator Date hidden'!AT102)</f>
        <v>x</v>
      </c>
      <c r="AT101" s="230" t="str">
        <f aca="false">IF('Indicator Date hidden'!AU102="x","x",AT$2-'Indicator Date hidden'!AU102)</f>
        <v>x</v>
      </c>
      <c r="AU101" s="230" t="str">
        <f aca="false">IF('Indicator Date hidden'!AV102="x","x",AU$2-'Indicator Date hidden'!AV102)</f>
        <v>x</v>
      </c>
      <c r="AV101" s="230" t="str">
        <f aca="false">IF('Indicator Date hidden'!AW102="x","x",AV$2-'Indicator Date hidden'!AW102)</f>
        <v>x</v>
      </c>
      <c r="AW101" s="230" t="str">
        <f aca="false">IF('Indicator Date hidden'!AX102="x","x",AW$2-'Indicator Date hidden'!AX102)</f>
        <v>x</v>
      </c>
      <c r="AX101" s="230" t="str">
        <f aca="false">IF('Indicator Date hidden'!AY102="x","x",AX$2-'Indicator Date hidden'!AY102)</f>
        <v>x</v>
      </c>
      <c r="AY101" s="230" t="str">
        <f aca="false">IF('Indicator Date hidden'!AZ102="x","x",AY$2-'Indicator Date hidden'!AZ102)</f>
        <v>x</v>
      </c>
      <c r="AZ101" s="230" t="n">
        <f aca="false">IF('Indicator Date hidden'!BA102="x","x",AZ$2-'Indicator Date hidden'!BA102)</f>
        <v>0</v>
      </c>
      <c r="BA101" s="230" t="n">
        <f aca="false">IF('Indicator Date hidden'!BB102="x","x",BA$2-'Indicator Date hidden'!BB102)</f>
        <v>0</v>
      </c>
      <c r="BB101" s="230" t="n">
        <f aca="false">IF('Indicator Date hidden'!BC102="x","x",BB$2-'Indicator Date hidden'!BC102)</f>
        <v>0</v>
      </c>
      <c r="BC101" s="230" t="n">
        <f aca="false">IF('Indicator Date hidden'!BD102="x","x",BC$2-'Indicator Date hidden'!BD102)</f>
        <v>0</v>
      </c>
      <c r="BD101" s="230" t="n">
        <f aca="false">IF('Indicator Date hidden'!BE102="x","x",BD$2-'Indicator Date hidden'!BE102)</f>
        <v>0</v>
      </c>
      <c r="BE101" s="230" t="n">
        <f aca="false">IF('Indicator Date hidden'!BF102="x","x",BE$2-'Indicator Date hidden'!BF102)</f>
        <v>0</v>
      </c>
      <c r="BF101" s="230" t="n">
        <f aca="false">IF('Indicator Date hidden'!BG102="x","x",BF$2-'Indicator Date hidden'!BG102)</f>
        <v>1</v>
      </c>
      <c r="BG101" s="230" t="n">
        <f aca="false">IF('Indicator Date hidden'!BH102="x","x",BG$2-'Indicator Date hidden'!BH102)</f>
        <v>1</v>
      </c>
      <c r="BH101" s="230" t="str">
        <f aca="false">IF('Indicator Date hidden'!BI102="x","x",BH$2-'Indicator Date hidden'!BI102)</f>
        <v>x</v>
      </c>
      <c r="BI101" s="230" t="n">
        <f aca="false">IF('Indicator Date hidden'!BJ102="x","x",BI$2-'Indicator Date hidden'!BJ102)</f>
        <v>0</v>
      </c>
      <c r="BJ101" s="230" t="str">
        <f aca="false">IF('Indicator Date hidden'!BK102="x","x",BJ$2-'Indicator Date hidden'!BK102)</f>
        <v>x</v>
      </c>
      <c r="BK101" s="230" t="n">
        <f aca="false">IF('Indicator Date hidden'!BL102="x","x",BK$2-'Indicator Date hidden'!BL102)</f>
        <v>0</v>
      </c>
      <c r="BL101" s="230" t="str">
        <f aca="false">IF('Indicator Date hidden'!BM102="x","x",BL$2-'Indicator Date hidden'!BM102)</f>
        <v>x</v>
      </c>
      <c r="BM101" s="230" t="n">
        <f aca="false">IF('Indicator Date hidden'!BN102="x","x",BM$2-'Indicator Date hidden'!BN102)</f>
        <v>3</v>
      </c>
      <c r="BN101" s="230" t="n">
        <f aca="false">IF('Indicator Date hidden'!BO102="x","x",BN$2-'Indicator Date hidden'!BO102)</f>
        <v>0</v>
      </c>
      <c r="BO101" s="230" t="n">
        <f aca="false">IF('Indicator Date hidden'!BP102="x","x",BO$2-'Indicator Date hidden'!BP102)</f>
        <v>0</v>
      </c>
      <c r="BP101" s="230" t="n">
        <f aca="false">IF('Indicator Date hidden'!BQ102="x","x",BP$2-'Indicator Date hidden'!BQ102)</f>
        <v>0</v>
      </c>
      <c r="BQ101" s="230" t="n">
        <f aca="false">IF('Indicator Date hidden'!BR102="x","x",BQ$2-'Indicator Date hidden'!BR102)</f>
        <v>0</v>
      </c>
      <c r="BR101" s="230" t="str">
        <f aca="false">IF('Indicator Date hidden'!BS102="x","x",BR$2-'Indicator Date hidden'!BS102)</f>
        <v>x</v>
      </c>
      <c r="BS101" s="230" t="str">
        <f aca="false">IF('Indicator Date hidden'!BT102="x","x",BS$2-'Indicator Date hidden'!BT102)</f>
        <v>x</v>
      </c>
      <c r="BT101" s="230" t="str">
        <f aca="false">IF('Indicator Date hidden'!BU102="x","x",BT$2-'Indicator Date hidden'!BU102)</f>
        <v>x</v>
      </c>
      <c r="BU101" s="230" t="str">
        <f aca="false">IF('Indicator Date hidden'!BV102="x","x",BU$2-'Indicator Date hidden'!BV102)</f>
        <v>x</v>
      </c>
      <c r="BV101" s="230" t="str">
        <f aca="false">IF('Indicator Date hidden'!BW102="x","x",BV$2-'Indicator Date hidden'!BW102)</f>
        <v>x</v>
      </c>
      <c r="BW101" s="230" t="str">
        <f aca="false">IF('Indicator Date hidden'!BX102="x","x",BW$2-'Indicator Date hidden'!BX102)</f>
        <v>x</v>
      </c>
      <c r="BX101" s="0" t="n">
        <f aca="false">SUM(B101:BW101)</f>
        <v>13</v>
      </c>
      <c r="BY101" s="231" t="n">
        <f aca="false">BX101/COUNT(B101:BW101)</f>
        <v>0.270833333333333</v>
      </c>
      <c r="BZ101" s="0" t="n">
        <f aca="false">COUNTIF(B101:BW101,"&gt;0")</f>
        <v>4</v>
      </c>
      <c r="CA101" s="231" t="n">
        <f aca="false">_xlfn.STDEV.P(B101:BW101)</f>
        <v>1.22030705380062</v>
      </c>
      <c r="CB101" s="232" t="n">
        <f aca="false">MEDIAN(B101:BW101)</f>
        <v>0</v>
      </c>
    </row>
    <row r="102" customFormat="false" ht="14.5" hidden="false" customHeight="false" outlineLevel="0" collapsed="false">
      <c r="A102" s="0" t="str">
        <f aca="false">'Indicator Data'!B105</f>
        <v>LTU</v>
      </c>
      <c r="B102" s="230" t="n">
        <f aca="false">IF('Indicator Date hidden'!C103="x","x",B$2-'Indicator Date hidden'!C103)</f>
        <v>0</v>
      </c>
      <c r="C102" s="230" t="n">
        <f aca="false">IF('Indicator Date hidden'!D103="x","x",C$2-'Indicator Date hidden'!D103)</f>
        <v>0</v>
      </c>
      <c r="D102" s="230" t="n">
        <f aca="false">IF('Indicator Date hidden'!E103="x","x",D$2-'Indicator Date hidden'!E103)</f>
        <v>0</v>
      </c>
      <c r="E102" s="230" t="n">
        <f aca="false">IF('Indicator Date hidden'!F103="x","x",E$2-'Indicator Date hidden'!F103)</f>
        <v>0</v>
      </c>
      <c r="F102" s="230" t="n">
        <f aca="false">IF('Indicator Date hidden'!G103="x","x",F$2-'Indicator Date hidden'!G103)</f>
        <v>0</v>
      </c>
      <c r="G102" s="230" t="n">
        <f aca="false">IF('Indicator Date hidden'!H103="x","x",G$2-'Indicator Date hidden'!H103)</f>
        <v>0</v>
      </c>
      <c r="H102" s="230" t="n">
        <f aca="false">IF('Indicator Date hidden'!I103="x","x",H$2-'Indicator Date hidden'!I103)</f>
        <v>0</v>
      </c>
      <c r="I102" s="230" t="n">
        <f aca="false">IF('Indicator Date hidden'!J103="x","x",I$2-'Indicator Date hidden'!J103)</f>
        <v>0</v>
      </c>
      <c r="J102" s="230" t="n">
        <f aca="false">IF('Indicator Date hidden'!K103="x","x",J$2-'Indicator Date hidden'!K103)</f>
        <v>0</v>
      </c>
      <c r="K102" s="230" t="n">
        <f aca="false">IF('Indicator Date hidden'!L103="x","x",K$2-'Indicator Date hidden'!L103)</f>
        <v>0</v>
      </c>
      <c r="L102" s="230" t="n">
        <f aca="false">IF('Indicator Date hidden'!M103="x","x",L$2-'Indicator Date hidden'!M103)</f>
        <v>0</v>
      </c>
      <c r="M102" s="230" t="n">
        <f aca="false">IF('Indicator Date hidden'!N103="x","x",M$2-'Indicator Date hidden'!N103)</f>
        <v>0</v>
      </c>
      <c r="N102" s="230" t="n">
        <f aca="false">IF('Indicator Date hidden'!O103="x","x",N$2-'Indicator Date hidden'!O103)</f>
        <v>0</v>
      </c>
      <c r="O102" s="230" t="n">
        <f aca="false">IF('Indicator Date hidden'!P103="x","x",O$2-'Indicator Date hidden'!P103)</f>
        <v>0</v>
      </c>
      <c r="P102" s="230" t="n">
        <f aca="false">IF('Indicator Date hidden'!Q103="x","x",P$2-'Indicator Date hidden'!Q103)</f>
        <v>0</v>
      </c>
      <c r="Q102" s="230" t="n">
        <f aca="false">IF('Indicator Date hidden'!R103="x","x",Q$2-'Indicator Date hidden'!R103)</f>
        <v>0</v>
      </c>
      <c r="R102" s="230" t="n">
        <f aca="false">IF('Indicator Date hidden'!S103="x","x",R$2-'Indicator Date hidden'!S103)</f>
        <v>0</v>
      </c>
      <c r="S102" s="230" t="n">
        <f aca="false">IF('Indicator Date hidden'!T103="x","x",S$2-'Indicator Date hidden'!T103)</f>
        <v>0</v>
      </c>
      <c r="T102" s="230" t="n">
        <f aca="false">IF('Indicator Date hidden'!U103="x","x",T$2-'Indicator Date hidden'!U103)</f>
        <v>0</v>
      </c>
      <c r="U102" s="230" t="n">
        <f aca="false">IF('Indicator Date hidden'!V103="x","x",U$2-'Indicator Date hidden'!V103)</f>
        <v>0</v>
      </c>
      <c r="V102" s="230" t="n">
        <f aca="false">IF('Indicator Date hidden'!W103="x","x",V$2-'Indicator Date hidden'!W103)</f>
        <v>0</v>
      </c>
      <c r="W102" s="230" t="n">
        <f aca="false">IF('Indicator Date hidden'!X103="x","x",W$2-'Indicator Date hidden'!X103)</f>
        <v>0</v>
      </c>
      <c r="X102" s="230" t="n">
        <f aca="false">IF('Indicator Date hidden'!Y103="x","x",X$2-'Indicator Date hidden'!Y103)</f>
        <v>0</v>
      </c>
      <c r="Y102" s="230" t="n">
        <f aca="false">IF('Indicator Date hidden'!Z103="x","x",Y$2-'Indicator Date hidden'!Z103)</f>
        <v>0</v>
      </c>
      <c r="Z102" s="230" t="n">
        <f aca="false">IF('Indicator Date hidden'!AA103="x","x",Z$2-'Indicator Date hidden'!AA103)</f>
        <v>7</v>
      </c>
      <c r="AA102" s="230" t="n">
        <f aca="false">IF('Indicator Date hidden'!AB103="x","x",AA$2-'Indicator Date hidden'!AB103)</f>
        <v>0</v>
      </c>
      <c r="AB102" s="230" t="str">
        <f aca="false">IF('Indicator Date hidden'!AC103="x","x",AB$2-'Indicator Date hidden'!AC103)</f>
        <v>x</v>
      </c>
      <c r="AC102" s="230" t="n">
        <f aca="false">IF('Indicator Date hidden'!AD103="x","x",AC$2-'Indicator Date hidden'!AD103)</f>
        <v>1</v>
      </c>
      <c r="AD102" s="230" t="n">
        <f aca="false">IF('Indicator Date hidden'!AE103="x","x",AD$2-'Indicator Date hidden'!AE103)</f>
        <v>0</v>
      </c>
      <c r="AE102" s="230" t="str">
        <f aca="false">IF('Indicator Date hidden'!AF103="x","x",AE$2-'Indicator Date hidden'!AF103)</f>
        <v>x</v>
      </c>
      <c r="AF102" s="230" t="n">
        <f aca="false">IF('Indicator Date hidden'!AG103="x","x",AF$2-'Indicator Date hidden'!AG103)</f>
        <v>0</v>
      </c>
      <c r="AG102" s="230" t="n">
        <f aca="false">IF('Indicator Date hidden'!AH103="x","x",AG$2-'Indicator Date hidden'!AH103)</f>
        <v>0</v>
      </c>
      <c r="AH102" s="230" t="n">
        <f aca="false">IF('Indicator Date hidden'!AI103="x","x",AH$2-'Indicator Date hidden'!AI103)</f>
        <v>0</v>
      </c>
      <c r="AI102" s="230" t="n">
        <f aca="false">IF('Indicator Date hidden'!AJ103="x","x",AI$2-'Indicator Date hidden'!AJ103)</f>
        <v>0</v>
      </c>
      <c r="AJ102" s="230" t="n">
        <f aca="false">IF('Indicator Date hidden'!AK103="x","x",AJ$2-'Indicator Date hidden'!AK103)</f>
        <v>0</v>
      </c>
      <c r="AK102" s="230" t="str">
        <f aca="false">IF('Indicator Date hidden'!AL103="x","x",AK$2-'Indicator Date hidden'!AL103)</f>
        <v>x</v>
      </c>
      <c r="AL102" s="230" t="n">
        <f aca="false">IF('Indicator Date hidden'!AM103="x","x",AL$2-'Indicator Date hidden'!AM103)</f>
        <v>0</v>
      </c>
      <c r="AM102" s="230" t="str">
        <f aca="false">IF('Indicator Date hidden'!AN103="x","x",AM$2-'Indicator Date hidden'!AN103)</f>
        <v>x</v>
      </c>
      <c r="AN102" s="230" t="str">
        <f aca="false">IF('Indicator Date hidden'!AO103="x","x",AN$2-'Indicator Date hidden'!AO103)</f>
        <v>x</v>
      </c>
      <c r="AO102" s="230" t="str">
        <f aca="false">IF('Indicator Date hidden'!AP103="x","x",AO$2-'Indicator Date hidden'!AP103)</f>
        <v>x</v>
      </c>
      <c r="AP102" s="230" t="n">
        <f aca="false">IF('Indicator Date hidden'!AQ103="x","x",AP$2-'Indicator Date hidden'!AQ103)</f>
        <v>0</v>
      </c>
      <c r="AQ102" s="230" t="n">
        <f aca="false">IF('Indicator Date hidden'!AR103="x","x",AQ$2-'Indicator Date hidden'!AR103)</f>
        <v>0</v>
      </c>
      <c r="AR102" s="230" t="str">
        <f aca="false">IF('Indicator Date hidden'!AS103="x","x",AR$2-'Indicator Date hidden'!AS103)</f>
        <v>x</v>
      </c>
      <c r="AS102" s="230" t="n">
        <f aca="false">IF('Indicator Date hidden'!AT103="x","x",AS$2-'Indicator Date hidden'!AT103)</f>
        <v>0</v>
      </c>
      <c r="AT102" s="230" t="n">
        <f aca="false">IF('Indicator Date hidden'!AU103="x","x",AT$2-'Indicator Date hidden'!AU103)</f>
        <v>1</v>
      </c>
      <c r="AU102" s="230" t="n">
        <f aca="false">IF('Indicator Date hidden'!AV103="x","x",AU$2-'Indicator Date hidden'!AV103)</f>
        <v>1</v>
      </c>
      <c r="AV102" s="230" t="str">
        <f aca="false">IF('Indicator Date hidden'!AW103="x","x",AV$2-'Indicator Date hidden'!AW103)</f>
        <v>x</v>
      </c>
      <c r="AW102" s="230" t="n">
        <f aca="false">IF('Indicator Date hidden'!AX103="x","x",AW$2-'Indicator Date hidden'!AX103)</f>
        <v>0</v>
      </c>
      <c r="AX102" s="230" t="n">
        <f aca="false">IF('Indicator Date hidden'!AY103="x","x",AX$2-'Indicator Date hidden'!AY103)</f>
        <v>0</v>
      </c>
      <c r="AY102" s="230" t="n">
        <f aca="false">IF('Indicator Date hidden'!AZ103="x","x",AY$2-'Indicator Date hidden'!AZ103)</f>
        <v>1</v>
      </c>
      <c r="AZ102" s="230" t="n">
        <f aca="false">IF('Indicator Date hidden'!BA103="x","x",AZ$2-'Indicator Date hidden'!BA103)</f>
        <v>0</v>
      </c>
      <c r="BA102" s="230" t="n">
        <f aca="false">IF('Indicator Date hidden'!BB103="x","x",BA$2-'Indicator Date hidden'!BB103)</f>
        <v>0</v>
      </c>
      <c r="BB102" s="230" t="n">
        <f aca="false">IF('Indicator Date hidden'!BC103="x","x",BB$2-'Indicator Date hidden'!BC103)</f>
        <v>0</v>
      </c>
      <c r="BC102" s="230" t="n">
        <f aca="false">IF('Indicator Date hidden'!BD103="x","x",BC$2-'Indicator Date hidden'!BD103)</f>
        <v>0</v>
      </c>
      <c r="BD102" s="230" t="n">
        <f aca="false">IF('Indicator Date hidden'!BE103="x","x",BD$2-'Indicator Date hidden'!BE103)</f>
        <v>-1</v>
      </c>
      <c r="BE102" s="230" t="n">
        <f aca="false">IF('Indicator Date hidden'!BF103="x","x",BE$2-'Indicator Date hidden'!BF103)</f>
        <v>0</v>
      </c>
      <c r="BF102" s="230" t="n">
        <f aca="false">IF('Indicator Date hidden'!BG103="x","x",BF$2-'Indicator Date hidden'!BG103)</f>
        <v>1</v>
      </c>
      <c r="BG102" s="230" t="n">
        <f aca="false">IF('Indicator Date hidden'!BH103="x","x",BG$2-'Indicator Date hidden'!BH103)</f>
        <v>1</v>
      </c>
      <c r="BH102" s="230" t="str">
        <f aca="false">IF('Indicator Date hidden'!BI103="x","x",BH$2-'Indicator Date hidden'!BI103)</f>
        <v>x</v>
      </c>
      <c r="BI102" s="230" t="n">
        <f aca="false">IF('Indicator Date hidden'!BJ103="x","x",BI$2-'Indicator Date hidden'!BJ103)</f>
        <v>0</v>
      </c>
      <c r="BJ102" s="230" t="n">
        <f aca="false">IF('Indicator Date hidden'!BK103="x","x",BJ$2-'Indicator Date hidden'!BK103)</f>
        <v>0</v>
      </c>
      <c r="BK102" s="230" t="n">
        <f aca="false">IF('Indicator Date hidden'!BL103="x","x",BK$2-'Indicator Date hidden'!BL103)</f>
        <v>0</v>
      </c>
      <c r="BL102" s="230" t="n">
        <f aca="false">IF('Indicator Date hidden'!BM103="x","x",BL$2-'Indicator Date hidden'!BM103)</f>
        <v>9</v>
      </c>
      <c r="BM102" s="230" t="n">
        <f aca="false">IF('Indicator Date hidden'!BN103="x","x",BM$2-'Indicator Date hidden'!BN103)</f>
        <v>0</v>
      </c>
      <c r="BN102" s="230" t="n">
        <f aca="false">IF('Indicator Date hidden'!BO103="x","x",BN$2-'Indicator Date hidden'!BO103)</f>
        <v>0</v>
      </c>
      <c r="BO102" s="230" t="n">
        <f aca="false">IF('Indicator Date hidden'!BP103="x","x",BO$2-'Indicator Date hidden'!BP103)</f>
        <v>0</v>
      </c>
      <c r="BP102" s="230" t="n">
        <f aca="false">IF('Indicator Date hidden'!BQ103="x","x",BP$2-'Indicator Date hidden'!BQ103)</f>
        <v>0</v>
      </c>
      <c r="BQ102" s="230" t="n">
        <f aca="false">IF('Indicator Date hidden'!BR103="x","x",BQ$2-'Indicator Date hidden'!BR103)</f>
        <v>0</v>
      </c>
      <c r="BR102" s="230" t="n">
        <f aca="false">IF('Indicator Date hidden'!BS103="x","x",BR$2-'Indicator Date hidden'!BS103)</f>
        <v>2</v>
      </c>
      <c r="BS102" s="230" t="n">
        <f aca="false">IF('Indicator Date hidden'!BT103="x","x",BS$2-'Indicator Date hidden'!BT103)</f>
        <v>0</v>
      </c>
      <c r="BT102" s="230" t="n">
        <f aca="false">IF('Indicator Date hidden'!BU103="x","x",BT$2-'Indicator Date hidden'!BU103)</f>
        <v>0</v>
      </c>
      <c r="BU102" s="230" t="n">
        <f aca="false">IF('Indicator Date hidden'!BV103="x","x",BU$2-'Indicator Date hidden'!BV103)</f>
        <v>0</v>
      </c>
      <c r="BV102" s="230" t="n">
        <f aca="false">IF('Indicator Date hidden'!BW103="x","x",BV$2-'Indicator Date hidden'!BW103)</f>
        <v>0</v>
      </c>
      <c r="BW102" s="230" t="n">
        <f aca="false">IF('Indicator Date hidden'!BX103="x","x",BW$2-'Indicator Date hidden'!BX103)</f>
        <v>0</v>
      </c>
      <c r="BX102" s="0" t="n">
        <f aca="false">SUM(B102:BW102)</f>
        <v>23</v>
      </c>
      <c r="BY102" s="231" t="n">
        <f aca="false">BX102/COUNT(B102:BW102)</f>
        <v>0.353846153846154</v>
      </c>
      <c r="BZ102" s="0" t="n">
        <f aca="false">COUNTIF(B102:BW102,"&gt;0")</f>
        <v>9</v>
      </c>
      <c r="CA102" s="231" t="n">
        <f aca="false">_xlfn.STDEV.P(B102:BW102)</f>
        <v>1.42969355759864</v>
      </c>
      <c r="CB102" s="232" t="n">
        <f aca="false">MEDIAN(B102:BW102)</f>
        <v>0</v>
      </c>
    </row>
    <row r="103" customFormat="false" ht="14.5" hidden="false" customHeight="false" outlineLevel="0" collapsed="false">
      <c r="A103" s="0" t="str">
        <f aca="false">'Indicator Data'!B106</f>
        <v>LUX</v>
      </c>
      <c r="B103" s="230" t="n">
        <f aca="false">IF('Indicator Date hidden'!C104="x","x",B$2-'Indicator Date hidden'!C104)</f>
        <v>0</v>
      </c>
      <c r="C103" s="230" t="n">
        <f aca="false">IF('Indicator Date hidden'!D104="x","x",C$2-'Indicator Date hidden'!D104)</f>
        <v>0</v>
      </c>
      <c r="D103" s="230" t="n">
        <f aca="false">IF('Indicator Date hidden'!E104="x","x",D$2-'Indicator Date hidden'!E104)</f>
        <v>0</v>
      </c>
      <c r="E103" s="230" t="n">
        <f aca="false">IF('Indicator Date hidden'!F104="x","x",E$2-'Indicator Date hidden'!F104)</f>
        <v>0</v>
      </c>
      <c r="F103" s="230" t="n">
        <f aca="false">IF('Indicator Date hidden'!G104="x","x",F$2-'Indicator Date hidden'!G104)</f>
        <v>0</v>
      </c>
      <c r="G103" s="230" t="n">
        <f aca="false">IF('Indicator Date hidden'!H104="x","x",G$2-'Indicator Date hidden'!H104)</f>
        <v>0</v>
      </c>
      <c r="H103" s="230" t="n">
        <f aca="false">IF('Indicator Date hidden'!I104="x","x",H$2-'Indicator Date hidden'!I104)</f>
        <v>0</v>
      </c>
      <c r="I103" s="230" t="n">
        <f aca="false">IF('Indicator Date hidden'!J104="x","x",I$2-'Indicator Date hidden'!J104)</f>
        <v>0</v>
      </c>
      <c r="J103" s="230" t="n">
        <f aca="false">IF('Indicator Date hidden'!K104="x","x",J$2-'Indicator Date hidden'!K104)</f>
        <v>0</v>
      </c>
      <c r="K103" s="230" t="n">
        <f aca="false">IF('Indicator Date hidden'!L104="x","x",K$2-'Indicator Date hidden'!L104)</f>
        <v>0</v>
      </c>
      <c r="L103" s="230" t="n">
        <f aca="false">IF('Indicator Date hidden'!M104="x","x",L$2-'Indicator Date hidden'!M104)</f>
        <v>0</v>
      </c>
      <c r="M103" s="230" t="n">
        <f aca="false">IF('Indicator Date hidden'!N104="x","x",M$2-'Indicator Date hidden'!N104)</f>
        <v>0</v>
      </c>
      <c r="N103" s="230" t="n">
        <f aca="false">IF('Indicator Date hidden'!O104="x","x",N$2-'Indicator Date hidden'!O104)</f>
        <v>0</v>
      </c>
      <c r="O103" s="230" t="n">
        <f aca="false">IF('Indicator Date hidden'!P104="x","x",O$2-'Indicator Date hidden'!P104)</f>
        <v>0</v>
      </c>
      <c r="P103" s="230" t="n">
        <f aca="false">IF('Indicator Date hidden'!Q104="x","x",P$2-'Indicator Date hidden'!Q104)</f>
        <v>0</v>
      </c>
      <c r="Q103" s="230" t="n">
        <f aca="false">IF('Indicator Date hidden'!R104="x","x",Q$2-'Indicator Date hidden'!R104)</f>
        <v>0</v>
      </c>
      <c r="R103" s="230" t="n">
        <f aca="false">IF('Indicator Date hidden'!S104="x","x",R$2-'Indicator Date hidden'!S104)</f>
        <v>0</v>
      </c>
      <c r="S103" s="230" t="n">
        <f aca="false">IF('Indicator Date hidden'!T104="x","x",S$2-'Indicator Date hidden'!T104)</f>
        <v>0</v>
      </c>
      <c r="T103" s="230" t="n">
        <f aca="false">IF('Indicator Date hidden'!U104="x","x",T$2-'Indicator Date hidden'!U104)</f>
        <v>0</v>
      </c>
      <c r="U103" s="230" t="n">
        <f aca="false">IF('Indicator Date hidden'!V104="x","x",U$2-'Indicator Date hidden'!V104)</f>
        <v>0</v>
      </c>
      <c r="V103" s="230" t="n">
        <f aca="false">IF('Indicator Date hidden'!W104="x","x",V$2-'Indicator Date hidden'!W104)</f>
        <v>0</v>
      </c>
      <c r="W103" s="230" t="n">
        <f aca="false">IF('Indicator Date hidden'!X104="x","x",W$2-'Indicator Date hidden'!X104)</f>
        <v>0</v>
      </c>
      <c r="X103" s="230" t="n">
        <f aca="false">IF('Indicator Date hidden'!Y104="x","x",X$2-'Indicator Date hidden'!Y104)</f>
        <v>0</v>
      </c>
      <c r="Y103" s="230" t="n">
        <f aca="false">IF('Indicator Date hidden'!Z104="x","x",Y$2-'Indicator Date hidden'!Z104)</f>
        <v>0</v>
      </c>
      <c r="Z103" s="230" t="n">
        <f aca="false">IF('Indicator Date hidden'!AA104="x","x",Z$2-'Indicator Date hidden'!AA104)</f>
        <v>7</v>
      </c>
      <c r="AA103" s="230" t="n">
        <f aca="false">IF('Indicator Date hidden'!AB104="x","x",AA$2-'Indicator Date hidden'!AB104)</f>
        <v>0</v>
      </c>
      <c r="AB103" s="230" t="str">
        <f aca="false">IF('Indicator Date hidden'!AC104="x","x",AB$2-'Indicator Date hidden'!AC104)</f>
        <v>x</v>
      </c>
      <c r="AC103" s="230" t="n">
        <f aca="false">IF('Indicator Date hidden'!AD104="x","x",AC$2-'Indicator Date hidden'!AD104)</f>
        <v>6</v>
      </c>
      <c r="AD103" s="230" t="n">
        <f aca="false">IF('Indicator Date hidden'!AE104="x","x",AD$2-'Indicator Date hidden'!AE104)</f>
        <v>0</v>
      </c>
      <c r="AE103" s="230" t="str">
        <f aca="false">IF('Indicator Date hidden'!AF104="x","x",AE$2-'Indicator Date hidden'!AF104)</f>
        <v>x</v>
      </c>
      <c r="AF103" s="230" t="n">
        <f aca="false">IF('Indicator Date hidden'!AG104="x","x",AF$2-'Indicator Date hidden'!AG104)</f>
        <v>0</v>
      </c>
      <c r="AG103" s="230" t="n">
        <f aca="false">IF('Indicator Date hidden'!AH104="x","x",AG$2-'Indicator Date hidden'!AH104)</f>
        <v>0</v>
      </c>
      <c r="AH103" s="230" t="n">
        <f aca="false">IF('Indicator Date hidden'!AI104="x","x",AH$2-'Indicator Date hidden'!AI104)</f>
        <v>0</v>
      </c>
      <c r="AI103" s="230" t="n">
        <f aca="false">IF('Indicator Date hidden'!AJ104="x","x",AI$2-'Indicator Date hidden'!AJ104)</f>
        <v>0</v>
      </c>
      <c r="AJ103" s="230" t="n">
        <f aca="false">IF('Indicator Date hidden'!AK104="x","x",AJ$2-'Indicator Date hidden'!AK104)</f>
        <v>0</v>
      </c>
      <c r="AK103" s="230" t="str">
        <f aca="false">IF('Indicator Date hidden'!AL104="x","x",AK$2-'Indicator Date hidden'!AL104)</f>
        <v>x</v>
      </c>
      <c r="AL103" s="230" t="n">
        <f aca="false">IF('Indicator Date hidden'!AM104="x","x",AL$2-'Indicator Date hidden'!AM104)</f>
        <v>0</v>
      </c>
      <c r="AM103" s="230" t="str">
        <f aca="false">IF('Indicator Date hidden'!AN104="x","x",AM$2-'Indicator Date hidden'!AN104)</f>
        <v>x</v>
      </c>
      <c r="AN103" s="230" t="str">
        <f aca="false">IF('Indicator Date hidden'!AO104="x","x",AN$2-'Indicator Date hidden'!AO104)</f>
        <v>x</v>
      </c>
      <c r="AO103" s="230" t="str">
        <f aca="false">IF('Indicator Date hidden'!AP104="x","x",AO$2-'Indicator Date hidden'!AP104)</f>
        <v>x</v>
      </c>
      <c r="AP103" s="230" t="n">
        <f aca="false">IF('Indicator Date hidden'!AQ104="x","x",AP$2-'Indicator Date hidden'!AQ104)</f>
        <v>0</v>
      </c>
      <c r="AQ103" s="230" t="n">
        <f aca="false">IF('Indicator Date hidden'!AR104="x","x",AQ$2-'Indicator Date hidden'!AR104)</f>
        <v>0</v>
      </c>
      <c r="AR103" s="230" t="str">
        <f aca="false">IF('Indicator Date hidden'!AS104="x","x",AR$2-'Indicator Date hidden'!AS104)</f>
        <v>x</v>
      </c>
      <c r="AS103" s="230" t="n">
        <f aca="false">IF('Indicator Date hidden'!AT104="x","x",AS$2-'Indicator Date hidden'!AT104)</f>
        <v>0</v>
      </c>
      <c r="AT103" s="230" t="str">
        <f aca="false">IF('Indicator Date hidden'!AU104="x","x",AT$2-'Indicator Date hidden'!AU104)</f>
        <v>x</v>
      </c>
      <c r="AU103" s="230" t="str">
        <f aca="false">IF('Indicator Date hidden'!AV104="x","x",AU$2-'Indicator Date hidden'!AV104)</f>
        <v>x</v>
      </c>
      <c r="AV103" s="230" t="str">
        <f aca="false">IF('Indicator Date hidden'!AW104="x","x",AV$2-'Indicator Date hidden'!AW104)</f>
        <v>x</v>
      </c>
      <c r="AW103" s="230" t="n">
        <f aca="false">IF('Indicator Date hidden'!AX104="x","x",AW$2-'Indicator Date hidden'!AX104)</f>
        <v>0</v>
      </c>
      <c r="AX103" s="230" t="n">
        <f aca="false">IF('Indicator Date hidden'!AY104="x","x",AX$2-'Indicator Date hidden'!AY104)</f>
        <v>0</v>
      </c>
      <c r="AY103" s="230" t="n">
        <f aca="false">IF('Indicator Date hidden'!AZ104="x","x",AY$2-'Indicator Date hidden'!AZ104)</f>
        <v>1</v>
      </c>
      <c r="AZ103" s="230" t="n">
        <f aca="false">IF('Indicator Date hidden'!BA104="x","x",AZ$2-'Indicator Date hidden'!BA104)</f>
        <v>0</v>
      </c>
      <c r="BA103" s="230" t="n">
        <f aca="false">IF('Indicator Date hidden'!BB104="x","x",BA$2-'Indicator Date hidden'!BB104)</f>
        <v>0</v>
      </c>
      <c r="BB103" s="230" t="n">
        <f aca="false">IF('Indicator Date hidden'!BC104="x","x",BB$2-'Indicator Date hidden'!BC104)</f>
        <v>0</v>
      </c>
      <c r="BC103" s="230" t="n">
        <f aca="false">IF('Indicator Date hidden'!BD104="x","x",BC$2-'Indicator Date hidden'!BD104)</f>
        <v>0</v>
      </c>
      <c r="BD103" s="230" t="n">
        <f aca="false">IF('Indicator Date hidden'!BE104="x","x",BD$2-'Indicator Date hidden'!BE104)</f>
        <v>-1</v>
      </c>
      <c r="BE103" s="230" t="n">
        <f aca="false">IF('Indicator Date hidden'!BF104="x","x",BE$2-'Indicator Date hidden'!BF104)</f>
        <v>0</v>
      </c>
      <c r="BF103" s="230" t="n">
        <f aca="false">IF('Indicator Date hidden'!BG104="x","x",BF$2-'Indicator Date hidden'!BG104)</f>
        <v>1</v>
      </c>
      <c r="BG103" s="230" t="n">
        <f aca="false">IF('Indicator Date hidden'!BH104="x","x",BG$2-'Indicator Date hidden'!BH104)</f>
        <v>1</v>
      </c>
      <c r="BH103" s="230" t="str">
        <f aca="false">IF('Indicator Date hidden'!BI104="x","x",BH$2-'Indicator Date hidden'!BI104)</f>
        <v>x</v>
      </c>
      <c r="BI103" s="230" t="n">
        <f aca="false">IF('Indicator Date hidden'!BJ104="x","x",BI$2-'Indicator Date hidden'!BJ104)</f>
        <v>0</v>
      </c>
      <c r="BJ103" s="230" t="n">
        <f aca="false">IF('Indicator Date hidden'!BK104="x","x",BJ$2-'Indicator Date hidden'!BK104)</f>
        <v>0</v>
      </c>
      <c r="BK103" s="230" t="n">
        <f aca="false">IF('Indicator Date hidden'!BL104="x","x",BK$2-'Indicator Date hidden'!BL104)</f>
        <v>0</v>
      </c>
      <c r="BL103" s="230" t="str">
        <f aca="false">IF('Indicator Date hidden'!BM104="x","x",BL$2-'Indicator Date hidden'!BM104)</f>
        <v>x</v>
      </c>
      <c r="BM103" s="230" t="n">
        <f aca="false">IF('Indicator Date hidden'!BN104="x","x",BM$2-'Indicator Date hidden'!BN104)</f>
        <v>0</v>
      </c>
      <c r="BN103" s="230" t="n">
        <f aca="false">IF('Indicator Date hidden'!BO104="x","x",BN$2-'Indicator Date hidden'!BO104)</f>
        <v>0</v>
      </c>
      <c r="BO103" s="230" t="n">
        <f aca="false">IF('Indicator Date hidden'!BP104="x","x",BO$2-'Indicator Date hidden'!BP104)</f>
        <v>0</v>
      </c>
      <c r="BP103" s="230" t="n">
        <f aca="false">IF('Indicator Date hidden'!BQ104="x","x",BP$2-'Indicator Date hidden'!BQ104)</f>
        <v>0</v>
      </c>
      <c r="BQ103" s="230" t="n">
        <f aca="false">IF('Indicator Date hidden'!BR104="x","x",BQ$2-'Indicator Date hidden'!BR104)</f>
        <v>0</v>
      </c>
      <c r="BR103" s="230" t="n">
        <f aca="false">IF('Indicator Date hidden'!BS104="x","x",BR$2-'Indicator Date hidden'!BS104)</f>
        <v>1</v>
      </c>
      <c r="BS103" s="230" t="n">
        <f aca="false">IF('Indicator Date hidden'!BT104="x","x",BS$2-'Indicator Date hidden'!BT104)</f>
        <v>0</v>
      </c>
      <c r="BT103" s="230" t="n">
        <f aca="false">IF('Indicator Date hidden'!BU104="x","x",BT$2-'Indicator Date hidden'!BU104)</f>
        <v>0</v>
      </c>
      <c r="BU103" s="230" t="n">
        <f aca="false">IF('Indicator Date hidden'!BV104="x","x",BU$2-'Indicator Date hidden'!BV104)</f>
        <v>0</v>
      </c>
      <c r="BV103" s="230" t="n">
        <f aca="false">IF('Indicator Date hidden'!BW104="x","x",BV$2-'Indicator Date hidden'!BW104)</f>
        <v>0</v>
      </c>
      <c r="BW103" s="230" t="n">
        <f aca="false">IF('Indicator Date hidden'!BX104="x","x",BW$2-'Indicator Date hidden'!BX104)</f>
        <v>0</v>
      </c>
      <c r="BX103" s="0" t="n">
        <f aca="false">SUM(B103:BW103)</f>
        <v>16</v>
      </c>
      <c r="BY103" s="231" t="n">
        <f aca="false">BX103/COUNT(B103:BW103)</f>
        <v>0.258064516129032</v>
      </c>
      <c r="BZ103" s="0" t="n">
        <f aca="false">COUNTIF(B103:BW103,"&gt;0")</f>
        <v>6</v>
      </c>
      <c r="CA103" s="231" t="n">
        <f aca="false">_xlfn.STDEV.P(B103:BW103)</f>
        <v>1.17686686109385</v>
      </c>
      <c r="CB103" s="232" t="n">
        <f aca="false">MEDIAN(B103:BW103)</f>
        <v>0</v>
      </c>
    </row>
    <row r="104" customFormat="false" ht="14.5" hidden="false" customHeight="false" outlineLevel="0" collapsed="false">
      <c r="A104" s="0" t="str">
        <f aca="false">'Indicator Data'!B107</f>
        <v>MDG</v>
      </c>
      <c r="B104" s="230" t="n">
        <f aca="false">IF('Indicator Date hidden'!C105="x","x",B$2-'Indicator Date hidden'!C105)</f>
        <v>0</v>
      </c>
      <c r="C104" s="230" t="n">
        <f aca="false">IF('Indicator Date hidden'!D105="x","x",C$2-'Indicator Date hidden'!D105)</f>
        <v>0</v>
      </c>
      <c r="D104" s="230" t="n">
        <f aca="false">IF('Indicator Date hidden'!E105="x","x",D$2-'Indicator Date hidden'!E105)</f>
        <v>0</v>
      </c>
      <c r="E104" s="230" t="n">
        <f aca="false">IF('Indicator Date hidden'!F105="x","x",E$2-'Indicator Date hidden'!F105)</f>
        <v>0</v>
      </c>
      <c r="F104" s="230" t="n">
        <f aca="false">IF('Indicator Date hidden'!G105="x","x",F$2-'Indicator Date hidden'!G105)</f>
        <v>0</v>
      </c>
      <c r="G104" s="230" t="n">
        <f aca="false">IF('Indicator Date hidden'!H105="x","x",G$2-'Indicator Date hidden'!H105)</f>
        <v>0</v>
      </c>
      <c r="H104" s="230" t="n">
        <f aca="false">IF('Indicator Date hidden'!I105="x","x",H$2-'Indicator Date hidden'!I105)</f>
        <v>0</v>
      </c>
      <c r="I104" s="230" t="n">
        <f aca="false">IF('Indicator Date hidden'!J105="x","x",I$2-'Indicator Date hidden'!J105)</f>
        <v>0</v>
      </c>
      <c r="J104" s="230" t="n">
        <f aca="false">IF('Indicator Date hidden'!K105="x","x",J$2-'Indicator Date hidden'!K105)</f>
        <v>0</v>
      </c>
      <c r="K104" s="230" t="n">
        <f aca="false">IF('Indicator Date hidden'!L105="x","x",K$2-'Indicator Date hidden'!L105)</f>
        <v>0</v>
      </c>
      <c r="L104" s="230" t="n">
        <f aca="false">IF('Indicator Date hidden'!M105="x","x",L$2-'Indicator Date hidden'!M105)</f>
        <v>0</v>
      </c>
      <c r="M104" s="230" t="n">
        <f aca="false">IF('Indicator Date hidden'!N105="x","x",M$2-'Indicator Date hidden'!N105)</f>
        <v>0</v>
      </c>
      <c r="N104" s="230" t="n">
        <f aca="false">IF('Indicator Date hidden'!O105="x","x",N$2-'Indicator Date hidden'!O105)</f>
        <v>0</v>
      </c>
      <c r="O104" s="230" t="n">
        <f aca="false">IF('Indicator Date hidden'!P105="x","x",O$2-'Indicator Date hidden'!P105)</f>
        <v>0</v>
      </c>
      <c r="P104" s="230" t="n">
        <f aca="false">IF('Indicator Date hidden'!Q105="x","x",P$2-'Indicator Date hidden'!Q105)</f>
        <v>0</v>
      </c>
      <c r="Q104" s="230" t="n">
        <f aca="false">IF('Indicator Date hidden'!R105="x","x",Q$2-'Indicator Date hidden'!R105)</f>
        <v>0</v>
      </c>
      <c r="R104" s="230" t="n">
        <f aca="false">IF('Indicator Date hidden'!S105="x","x",R$2-'Indicator Date hidden'!S105)</f>
        <v>0</v>
      </c>
      <c r="S104" s="230" t="n">
        <f aca="false">IF('Indicator Date hidden'!T105="x","x",S$2-'Indicator Date hidden'!T105)</f>
        <v>0</v>
      </c>
      <c r="T104" s="230" t="n">
        <f aca="false">IF('Indicator Date hidden'!U105="x","x",T$2-'Indicator Date hidden'!U105)</f>
        <v>0</v>
      </c>
      <c r="U104" s="230" t="n">
        <f aca="false">IF('Indicator Date hidden'!V105="x","x",U$2-'Indicator Date hidden'!V105)</f>
        <v>0</v>
      </c>
      <c r="V104" s="230" t="n">
        <f aca="false">IF('Indicator Date hidden'!W105="x","x",V$2-'Indicator Date hidden'!W105)</f>
        <v>0</v>
      </c>
      <c r="W104" s="230" t="n">
        <f aca="false">IF('Indicator Date hidden'!X105="x","x",W$2-'Indicator Date hidden'!X105)</f>
        <v>0</v>
      </c>
      <c r="X104" s="230" t="n">
        <f aca="false">IF('Indicator Date hidden'!Y105="x","x",X$2-'Indicator Date hidden'!Y105)</f>
        <v>0</v>
      </c>
      <c r="Y104" s="230" t="n">
        <f aca="false">IF('Indicator Date hidden'!Z105="x","x",Y$2-'Indicator Date hidden'!Z105)</f>
        <v>0</v>
      </c>
      <c r="Z104" s="230" t="n">
        <f aca="false">IF('Indicator Date hidden'!AA105="x","x",Z$2-'Indicator Date hidden'!AA105)</f>
        <v>7</v>
      </c>
      <c r="AA104" s="230" t="n">
        <f aca="false">IF('Indicator Date hidden'!AB105="x","x",AA$2-'Indicator Date hidden'!AB105)</f>
        <v>0</v>
      </c>
      <c r="AB104" s="230" t="n">
        <f aca="false">IF('Indicator Date hidden'!AC105="x","x",AB$2-'Indicator Date hidden'!AC105)</f>
        <v>0</v>
      </c>
      <c r="AC104" s="230" t="n">
        <f aca="false">IF('Indicator Date hidden'!AD105="x","x",AC$2-'Indicator Date hidden'!AD105)</f>
        <v>1</v>
      </c>
      <c r="AD104" s="230" t="n">
        <f aca="false">IF('Indicator Date hidden'!AE105="x","x",AD$2-'Indicator Date hidden'!AE105)</f>
        <v>0</v>
      </c>
      <c r="AE104" s="230" t="n">
        <f aca="false">IF('Indicator Date hidden'!AF105="x","x",AE$2-'Indicator Date hidden'!AF105)</f>
        <v>0</v>
      </c>
      <c r="AF104" s="230" t="n">
        <f aca="false">IF('Indicator Date hidden'!AG105="x","x",AF$2-'Indicator Date hidden'!AG105)</f>
        <v>0</v>
      </c>
      <c r="AG104" s="230" t="n">
        <f aca="false">IF('Indicator Date hidden'!AH105="x","x",AG$2-'Indicator Date hidden'!AH105)</f>
        <v>0</v>
      </c>
      <c r="AH104" s="230" t="n">
        <f aca="false">IF('Indicator Date hidden'!AI105="x","x",AH$2-'Indicator Date hidden'!AI105)</f>
        <v>0</v>
      </c>
      <c r="AI104" s="230" t="n">
        <f aca="false">IF('Indicator Date hidden'!AJ105="x","x",AI$2-'Indicator Date hidden'!AJ105)</f>
        <v>0</v>
      </c>
      <c r="AJ104" s="230" t="n">
        <f aca="false">IF('Indicator Date hidden'!AK105="x","x",AJ$2-'Indicator Date hidden'!AK105)</f>
        <v>0</v>
      </c>
      <c r="AK104" s="230" t="n">
        <f aca="false">IF('Indicator Date hidden'!AL105="x","x",AK$2-'Indicator Date hidden'!AL105)</f>
        <v>1</v>
      </c>
      <c r="AL104" s="230" t="n">
        <f aca="false">IF('Indicator Date hidden'!AM105="x","x",AL$2-'Indicator Date hidden'!AM105)</f>
        <v>0</v>
      </c>
      <c r="AM104" s="230" t="n">
        <f aca="false">IF('Indicator Date hidden'!AN105="x","x",AM$2-'Indicator Date hidden'!AN105)</f>
        <v>0</v>
      </c>
      <c r="AN104" s="230" t="n">
        <f aca="false">IF('Indicator Date hidden'!AO105="x","x",AN$2-'Indicator Date hidden'!AO105)</f>
        <v>0</v>
      </c>
      <c r="AO104" s="230" t="n">
        <f aca="false">IF('Indicator Date hidden'!AP105="x","x",AO$2-'Indicator Date hidden'!AP105)</f>
        <v>0</v>
      </c>
      <c r="AP104" s="230" t="n">
        <f aca="false">IF('Indicator Date hidden'!AQ105="x","x",AP$2-'Indicator Date hidden'!AQ105)</f>
        <v>0</v>
      </c>
      <c r="AQ104" s="230" t="n">
        <f aca="false">IF('Indicator Date hidden'!AR105="x","x",AQ$2-'Indicator Date hidden'!AR105)</f>
        <v>0</v>
      </c>
      <c r="AR104" s="230" t="n">
        <f aca="false">IF('Indicator Date hidden'!AS105="x","x",AR$2-'Indicator Date hidden'!AS105)</f>
        <v>2</v>
      </c>
      <c r="AS104" s="230" t="n">
        <f aca="false">IF('Indicator Date hidden'!AT105="x","x",AS$2-'Indicator Date hidden'!AT105)</f>
        <v>0</v>
      </c>
      <c r="AT104" s="230" t="n">
        <f aca="false">IF('Indicator Date hidden'!AU105="x","x",AT$2-'Indicator Date hidden'!AU105)</f>
        <v>0</v>
      </c>
      <c r="AU104" s="230" t="n">
        <f aca="false">IF('Indicator Date hidden'!AV105="x","x",AU$2-'Indicator Date hidden'!AV105)</f>
        <v>0</v>
      </c>
      <c r="AV104" s="230" t="n">
        <f aca="false">IF('Indicator Date hidden'!AW105="x","x",AV$2-'Indicator Date hidden'!AW105)</f>
        <v>0</v>
      </c>
      <c r="AW104" s="230" t="n">
        <f aca="false">IF('Indicator Date hidden'!AX105="x","x",AW$2-'Indicator Date hidden'!AX105)</f>
        <v>0</v>
      </c>
      <c r="AX104" s="230" t="str">
        <f aca="false">IF('Indicator Date hidden'!AY105="x","x",AX$2-'Indicator Date hidden'!AY105)</f>
        <v>x</v>
      </c>
      <c r="AY104" s="230" t="n">
        <f aca="false">IF('Indicator Date hidden'!AZ105="x","x",AY$2-'Indicator Date hidden'!AZ105)</f>
        <v>8</v>
      </c>
      <c r="AZ104" s="230" t="n">
        <f aca="false">IF('Indicator Date hidden'!BA105="x","x",AZ$2-'Indicator Date hidden'!BA105)</f>
        <v>0</v>
      </c>
      <c r="BA104" s="230" t="n">
        <f aca="false">IF('Indicator Date hidden'!BB105="x","x",BA$2-'Indicator Date hidden'!BB105)</f>
        <v>0</v>
      </c>
      <c r="BB104" s="230" t="n">
        <f aca="false">IF('Indicator Date hidden'!BC105="x","x",BB$2-'Indicator Date hidden'!BC105)</f>
        <v>0</v>
      </c>
      <c r="BC104" s="230" t="n">
        <f aca="false">IF('Indicator Date hidden'!BD105="x","x",BC$2-'Indicator Date hidden'!BD105)</f>
        <v>0</v>
      </c>
      <c r="BD104" s="230" t="n">
        <f aca="false">IF('Indicator Date hidden'!BE105="x","x",BD$2-'Indicator Date hidden'!BE105)</f>
        <v>0</v>
      </c>
      <c r="BE104" s="230" t="n">
        <f aca="false">IF('Indicator Date hidden'!BF105="x","x",BE$2-'Indicator Date hidden'!BF105)</f>
        <v>0</v>
      </c>
      <c r="BF104" s="230" t="n">
        <f aca="false">IF('Indicator Date hidden'!BG105="x","x",BF$2-'Indicator Date hidden'!BG105)</f>
        <v>1</v>
      </c>
      <c r="BG104" s="230" t="n">
        <f aca="false">IF('Indicator Date hidden'!BH105="x","x",BG$2-'Indicator Date hidden'!BH105)</f>
        <v>1</v>
      </c>
      <c r="BH104" s="230" t="n">
        <f aca="false">IF('Indicator Date hidden'!BI105="x","x",BH$2-'Indicator Date hidden'!BI105)</f>
        <v>0</v>
      </c>
      <c r="BI104" s="230" t="n">
        <f aca="false">IF('Indicator Date hidden'!BJ105="x","x",BI$2-'Indicator Date hidden'!BJ105)</f>
        <v>0</v>
      </c>
      <c r="BJ104" s="230" t="n">
        <f aca="false">IF('Indicator Date hidden'!BK105="x","x",BJ$2-'Indicator Date hidden'!BK105)</f>
        <v>0</v>
      </c>
      <c r="BK104" s="230" t="n">
        <f aca="false">IF('Indicator Date hidden'!BL105="x","x",BK$2-'Indicator Date hidden'!BL105)</f>
        <v>0</v>
      </c>
      <c r="BL104" s="230" t="n">
        <f aca="false">IF('Indicator Date hidden'!BM105="x","x",BL$2-'Indicator Date hidden'!BM105)</f>
        <v>2</v>
      </c>
      <c r="BM104" s="230" t="n">
        <f aca="false">IF('Indicator Date hidden'!BN105="x","x",BM$2-'Indicator Date hidden'!BN105)</f>
        <v>2</v>
      </c>
      <c r="BN104" s="230" t="n">
        <f aca="false">IF('Indicator Date hidden'!BO105="x","x",BN$2-'Indicator Date hidden'!BO105)</f>
        <v>0</v>
      </c>
      <c r="BO104" s="230" t="n">
        <f aca="false">IF('Indicator Date hidden'!BP105="x","x",BO$2-'Indicator Date hidden'!BP105)</f>
        <v>0</v>
      </c>
      <c r="BP104" s="230" t="n">
        <f aca="false">IF('Indicator Date hidden'!BQ105="x","x",BP$2-'Indicator Date hidden'!BQ105)</f>
        <v>0</v>
      </c>
      <c r="BQ104" s="230" t="n">
        <f aca="false">IF('Indicator Date hidden'!BR105="x","x",BQ$2-'Indicator Date hidden'!BR105)</f>
        <v>0</v>
      </c>
      <c r="BR104" s="230" t="n">
        <f aca="false">IF('Indicator Date hidden'!BS105="x","x",BR$2-'Indicator Date hidden'!BS105)</f>
        <v>4</v>
      </c>
      <c r="BS104" s="230" t="n">
        <f aca="false">IF('Indicator Date hidden'!BT105="x","x",BS$2-'Indicator Date hidden'!BT105)</f>
        <v>0</v>
      </c>
      <c r="BT104" s="230" t="n">
        <f aca="false">IF('Indicator Date hidden'!BU105="x","x",BT$2-'Indicator Date hidden'!BU105)</f>
        <v>0</v>
      </c>
      <c r="BU104" s="230" t="n">
        <f aca="false">IF('Indicator Date hidden'!BV105="x","x",BU$2-'Indicator Date hidden'!BV105)</f>
        <v>0</v>
      </c>
      <c r="BV104" s="230" t="n">
        <f aca="false">IF('Indicator Date hidden'!BW105="x","x",BV$2-'Indicator Date hidden'!BW105)</f>
        <v>0</v>
      </c>
      <c r="BW104" s="230" t="n">
        <f aca="false">IF('Indicator Date hidden'!BX105="x","x",BW$2-'Indicator Date hidden'!BX105)</f>
        <v>0</v>
      </c>
      <c r="BX104" s="0" t="n">
        <f aca="false">SUM(B104:BW104)</f>
        <v>29</v>
      </c>
      <c r="BY104" s="231" t="n">
        <f aca="false">BX104/COUNT(B104:BW104)</f>
        <v>0.397260273972603</v>
      </c>
      <c r="BZ104" s="0" t="n">
        <f aca="false">COUNTIF(B104:BW104,"&gt;0")</f>
        <v>10</v>
      </c>
      <c r="CA104" s="231" t="n">
        <f aca="false">_xlfn.STDEV.P(B104:BW104)</f>
        <v>1.35221508813732</v>
      </c>
      <c r="CB104" s="232" t="n">
        <f aca="false">MEDIAN(B104:BW104)</f>
        <v>0</v>
      </c>
    </row>
    <row r="105" customFormat="false" ht="14.5" hidden="false" customHeight="false" outlineLevel="0" collapsed="false">
      <c r="A105" s="0" t="str">
        <f aca="false">'Indicator Data'!B108</f>
        <v>MWI</v>
      </c>
      <c r="B105" s="230" t="n">
        <f aca="false">IF('Indicator Date hidden'!C106="x","x",B$2-'Indicator Date hidden'!C106)</f>
        <v>0</v>
      </c>
      <c r="C105" s="230" t="n">
        <f aca="false">IF('Indicator Date hidden'!D106="x","x",C$2-'Indicator Date hidden'!D106)</f>
        <v>0</v>
      </c>
      <c r="D105" s="230" t="n">
        <f aca="false">IF('Indicator Date hidden'!E106="x","x",D$2-'Indicator Date hidden'!E106)</f>
        <v>0</v>
      </c>
      <c r="E105" s="230" t="n">
        <f aca="false">IF('Indicator Date hidden'!F106="x","x",E$2-'Indicator Date hidden'!F106)</f>
        <v>0</v>
      </c>
      <c r="F105" s="230" t="n">
        <f aca="false">IF('Indicator Date hidden'!G106="x","x",F$2-'Indicator Date hidden'!G106)</f>
        <v>0</v>
      </c>
      <c r="G105" s="230" t="n">
        <f aca="false">IF('Indicator Date hidden'!H106="x","x",G$2-'Indicator Date hidden'!H106)</f>
        <v>0</v>
      </c>
      <c r="H105" s="230" t="n">
        <f aca="false">IF('Indicator Date hidden'!I106="x","x",H$2-'Indicator Date hidden'!I106)</f>
        <v>0</v>
      </c>
      <c r="I105" s="230" t="n">
        <f aca="false">IF('Indicator Date hidden'!J106="x","x",I$2-'Indicator Date hidden'!J106)</f>
        <v>0</v>
      </c>
      <c r="J105" s="230" t="n">
        <f aca="false">IF('Indicator Date hidden'!K106="x","x",J$2-'Indicator Date hidden'!K106)</f>
        <v>0</v>
      </c>
      <c r="K105" s="230" t="n">
        <f aca="false">IF('Indicator Date hidden'!L106="x","x",K$2-'Indicator Date hidden'!L106)</f>
        <v>0</v>
      </c>
      <c r="L105" s="230" t="n">
        <f aca="false">IF('Indicator Date hidden'!M106="x","x",L$2-'Indicator Date hidden'!M106)</f>
        <v>0</v>
      </c>
      <c r="M105" s="230" t="n">
        <f aca="false">IF('Indicator Date hidden'!N106="x","x",M$2-'Indicator Date hidden'!N106)</f>
        <v>0</v>
      </c>
      <c r="N105" s="230" t="n">
        <f aca="false">IF('Indicator Date hidden'!O106="x","x",N$2-'Indicator Date hidden'!O106)</f>
        <v>0</v>
      </c>
      <c r="O105" s="230" t="n">
        <f aca="false">IF('Indicator Date hidden'!P106="x","x",O$2-'Indicator Date hidden'!P106)</f>
        <v>0</v>
      </c>
      <c r="P105" s="230" t="n">
        <f aca="false">IF('Indicator Date hidden'!Q106="x","x",P$2-'Indicator Date hidden'!Q106)</f>
        <v>0</v>
      </c>
      <c r="Q105" s="230" t="n">
        <f aca="false">IF('Indicator Date hidden'!R106="x","x",Q$2-'Indicator Date hidden'!R106)</f>
        <v>0</v>
      </c>
      <c r="R105" s="230" t="n">
        <f aca="false">IF('Indicator Date hidden'!S106="x","x",R$2-'Indicator Date hidden'!S106)</f>
        <v>0</v>
      </c>
      <c r="S105" s="230" t="n">
        <f aca="false">IF('Indicator Date hidden'!T106="x","x",S$2-'Indicator Date hidden'!T106)</f>
        <v>0</v>
      </c>
      <c r="T105" s="230" t="n">
        <f aca="false">IF('Indicator Date hidden'!U106="x","x",T$2-'Indicator Date hidden'!U106)</f>
        <v>0</v>
      </c>
      <c r="U105" s="230" t="n">
        <f aca="false">IF('Indicator Date hidden'!V106="x","x",U$2-'Indicator Date hidden'!V106)</f>
        <v>0</v>
      </c>
      <c r="V105" s="230" t="n">
        <f aca="false">IF('Indicator Date hidden'!W106="x","x",V$2-'Indicator Date hidden'!W106)</f>
        <v>0</v>
      </c>
      <c r="W105" s="230" t="n">
        <f aca="false">IF('Indicator Date hidden'!X106="x","x",W$2-'Indicator Date hidden'!X106)</f>
        <v>0</v>
      </c>
      <c r="X105" s="230" t="n">
        <f aca="false">IF('Indicator Date hidden'!Y106="x","x",X$2-'Indicator Date hidden'!Y106)</f>
        <v>0</v>
      </c>
      <c r="Y105" s="230" t="n">
        <f aca="false">IF('Indicator Date hidden'!Z106="x","x",Y$2-'Indicator Date hidden'!Z106)</f>
        <v>0</v>
      </c>
      <c r="Z105" s="230" t="n">
        <f aca="false">IF('Indicator Date hidden'!AA106="x","x",Z$2-'Indicator Date hidden'!AA106)</f>
        <v>3</v>
      </c>
      <c r="AA105" s="230" t="n">
        <f aca="false">IF('Indicator Date hidden'!AB106="x","x",AA$2-'Indicator Date hidden'!AB106)</f>
        <v>0</v>
      </c>
      <c r="AB105" s="230" t="n">
        <f aca="false">IF('Indicator Date hidden'!AC106="x","x",AB$2-'Indicator Date hidden'!AC106)</f>
        <v>0</v>
      </c>
      <c r="AC105" s="230" t="n">
        <f aca="false">IF('Indicator Date hidden'!AD106="x","x",AC$2-'Indicator Date hidden'!AD106)</f>
        <v>1</v>
      </c>
      <c r="AD105" s="230" t="n">
        <f aca="false">IF('Indicator Date hidden'!AE106="x","x",AD$2-'Indicator Date hidden'!AE106)</f>
        <v>0</v>
      </c>
      <c r="AE105" s="230" t="n">
        <f aca="false">IF('Indicator Date hidden'!AF106="x","x",AE$2-'Indicator Date hidden'!AF106)</f>
        <v>0</v>
      </c>
      <c r="AF105" s="230" t="n">
        <f aca="false">IF('Indicator Date hidden'!AG106="x","x",AF$2-'Indicator Date hidden'!AG106)</f>
        <v>0</v>
      </c>
      <c r="AG105" s="230" t="n">
        <f aca="false">IF('Indicator Date hidden'!AH106="x","x",AG$2-'Indicator Date hidden'!AH106)</f>
        <v>0</v>
      </c>
      <c r="AH105" s="230" t="n">
        <f aca="false">IF('Indicator Date hidden'!AI106="x","x",AH$2-'Indicator Date hidden'!AI106)</f>
        <v>0</v>
      </c>
      <c r="AI105" s="230" t="n">
        <f aca="false">IF('Indicator Date hidden'!AJ106="x","x",AI$2-'Indicator Date hidden'!AJ106)</f>
        <v>0</v>
      </c>
      <c r="AJ105" s="230" t="n">
        <f aca="false">IF('Indicator Date hidden'!AK106="x","x",AJ$2-'Indicator Date hidden'!AK106)</f>
        <v>0</v>
      </c>
      <c r="AK105" s="230" t="n">
        <f aca="false">IF('Indicator Date hidden'!AL106="x","x",AK$2-'Indicator Date hidden'!AL106)</f>
        <v>3</v>
      </c>
      <c r="AL105" s="230" t="n">
        <f aca="false">IF('Indicator Date hidden'!AM106="x","x",AL$2-'Indicator Date hidden'!AM106)</f>
        <v>0</v>
      </c>
      <c r="AM105" s="230" t="n">
        <f aca="false">IF('Indicator Date hidden'!AN106="x","x",AM$2-'Indicator Date hidden'!AN106)</f>
        <v>0</v>
      </c>
      <c r="AN105" s="230" t="n">
        <f aca="false">IF('Indicator Date hidden'!AO106="x","x",AN$2-'Indicator Date hidden'!AO106)</f>
        <v>0</v>
      </c>
      <c r="AO105" s="230" t="n">
        <f aca="false">IF('Indicator Date hidden'!AP106="x","x",AO$2-'Indicator Date hidden'!AP106)</f>
        <v>0</v>
      </c>
      <c r="AP105" s="230" t="n">
        <f aca="false">IF('Indicator Date hidden'!AQ106="x","x",AP$2-'Indicator Date hidden'!AQ106)</f>
        <v>0</v>
      </c>
      <c r="AQ105" s="230" t="n">
        <f aca="false">IF('Indicator Date hidden'!AR106="x","x",AQ$2-'Indicator Date hidden'!AR106)</f>
        <v>0</v>
      </c>
      <c r="AR105" s="230" t="n">
        <f aca="false">IF('Indicator Date hidden'!AS106="x","x",AR$2-'Indicator Date hidden'!AS106)</f>
        <v>0</v>
      </c>
      <c r="AS105" s="230" t="n">
        <f aca="false">IF('Indicator Date hidden'!AT106="x","x",AS$2-'Indicator Date hidden'!AT106)</f>
        <v>0</v>
      </c>
      <c r="AT105" s="230" t="n">
        <f aca="false">IF('Indicator Date hidden'!AU106="x","x",AT$2-'Indicator Date hidden'!AU106)</f>
        <v>0</v>
      </c>
      <c r="AU105" s="230" t="n">
        <f aca="false">IF('Indicator Date hidden'!AV106="x","x",AU$2-'Indicator Date hidden'!AV106)</f>
        <v>0</v>
      </c>
      <c r="AV105" s="230" t="n">
        <f aca="false">IF('Indicator Date hidden'!AW106="x","x",AV$2-'Indicator Date hidden'!AW106)</f>
        <v>0</v>
      </c>
      <c r="AW105" s="230" t="n">
        <f aca="false">IF('Indicator Date hidden'!AX106="x","x",AW$2-'Indicator Date hidden'!AX106)</f>
        <v>0</v>
      </c>
      <c r="AX105" s="230" t="n">
        <f aca="false">IF('Indicator Date hidden'!AY106="x","x",AX$2-'Indicator Date hidden'!AY106)</f>
        <v>0</v>
      </c>
      <c r="AY105" s="230" t="n">
        <f aca="false">IF('Indicator Date hidden'!AZ106="x","x",AY$2-'Indicator Date hidden'!AZ106)</f>
        <v>1</v>
      </c>
      <c r="AZ105" s="230" t="n">
        <f aca="false">IF('Indicator Date hidden'!BA106="x","x",AZ$2-'Indicator Date hidden'!BA106)</f>
        <v>0</v>
      </c>
      <c r="BA105" s="230" t="n">
        <f aca="false">IF('Indicator Date hidden'!BB106="x","x",BA$2-'Indicator Date hidden'!BB106)</f>
        <v>0</v>
      </c>
      <c r="BB105" s="230" t="n">
        <f aca="false">IF('Indicator Date hidden'!BC106="x","x",BB$2-'Indicator Date hidden'!BC106)</f>
        <v>0</v>
      </c>
      <c r="BC105" s="230" t="n">
        <f aca="false">IF('Indicator Date hidden'!BD106="x","x",BC$2-'Indicator Date hidden'!BD106)</f>
        <v>0</v>
      </c>
      <c r="BD105" s="230" t="n">
        <f aca="false">IF('Indicator Date hidden'!BE106="x","x",BD$2-'Indicator Date hidden'!BE106)</f>
        <v>-1</v>
      </c>
      <c r="BE105" s="230" t="n">
        <f aca="false">IF('Indicator Date hidden'!BF106="x","x",BE$2-'Indicator Date hidden'!BF106)</f>
        <v>0</v>
      </c>
      <c r="BF105" s="230" t="n">
        <f aca="false">IF('Indicator Date hidden'!BG106="x","x",BF$2-'Indicator Date hidden'!BG106)</f>
        <v>1</v>
      </c>
      <c r="BG105" s="230" t="n">
        <f aca="false">IF('Indicator Date hidden'!BH106="x","x",BG$2-'Indicator Date hidden'!BH106)</f>
        <v>1</v>
      </c>
      <c r="BH105" s="230" t="n">
        <f aca="false">IF('Indicator Date hidden'!BI106="x","x",BH$2-'Indicator Date hidden'!BI106)</f>
        <v>0</v>
      </c>
      <c r="BI105" s="230" t="n">
        <f aca="false">IF('Indicator Date hidden'!BJ106="x","x",BI$2-'Indicator Date hidden'!BJ106)</f>
        <v>0</v>
      </c>
      <c r="BJ105" s="230" t="n">
        <f aca="false">IF('Indicator Date hidden'!BK106="x","x",BJ$2-'Indicator Date hidden'!BK106)</f>
        <v>0</v>
      </c>
      <c r="BK105" s="230" t="n">
        <f aca="false">IF('Indicator Date hidden'!BL106="x","x",BK$2-'Indicator Date hidden'!BL106)</f>
        <v>0</v>
      </c>
      <c r="BL105" s="230" t="n">
        <f aca="false">IF('Indicator Date hidden'!BM106="x","x",BL$2-'Indicator Date hidden'!BM106)</f>
        <v>5</v>
      </c>
      <c r="BM105" s="230" t="n">
        <f aca="false">IF('Indicator Date hidden'!BN106="x","x",BM$2-'Indicator Date hidden'!BN106)</f>
        <v>1</v>
      </c>
      <c r="BN105" s="230" t="n">
        <f aca="false">IF('Indicator Date hidden'!BO106="x","x",BN$2-'Indicator Date hidden'!BO106)</f>
        <v>0</v>
      </c>
      <c r="BO105" s="230" t="n">
        <f aca="false">IF('Indicator Date hidden'!BP106="x","x",BO$2-'Indicator Date hidden'!BP106)</f>
        <v>0</v>
      </c>
      <c r="BP105" s="230" t="n">
        <f aca="false">IF('Indicator Date hidden'!BQ106="x","x",BP$2-'Indicator Date hidden'!BQ106)</f>
        <v>0</v>
      </c>
      <c r="BQ105" s="230" t="n">
        <f aca="false">IF('Indicator Date hidden'!BR106="x","x",BQ$2-'Indicator Date hidden'!BR106)</f>
        <v>0</v>
      </c>
      <c r="BR105" s="230" t="n">
        <f aca="false">IF('Indicator Date hidden'!BS106="x","x",BR$2-'Indicator Date hidden'!BS106)</f>
        <v>2</v>
      </c>
      <c r="BS105" s="230" t="n">
        <f aca="false">IF('Indicator Date hidden'!BT106="x","x",BS$2-'Indicator Date hidden'!BT106)</f>
        <v>0</v>
      </c>
      <c r="BT105" s="230" t="n">
        <f aca="false">IF('Indicator Date hidden'!BU106="x","x",BT$2-'Indicator Date hidden'!BU106)</f>
        <v>0</v>
      </c>
      <c r="BU105" s="230" t="n">
        <f aca="false">IF('Indicator Date hidden'!BV106="x","x",BU$2-'Indicator Date hidden'!BV106)</f>
        <v>0</v>
      </c>
      <c r="BV105" s="230" t="n">
        <f aca="false">IF('Indicator Date hidden'!BW106="x","x",BV$2-'Indicator Date hidden'!BW106)</f>
        <v>0</v>
      </c>
      <c r="BW105" s="230" t="n">
        <f aca="false">IF('Indicator Date hidden'!BX106="x","x",BW$2-'Indicator Date hidden'!BX106)</f>
        <v>0</v>
      </c>
      <c r="BX105" s="0" t="n">
        <f aca="false">SUM(B105:BW105)</f>
        <v>17</v>
      </c>
      <c r="BY105" s="231" t="n">
        <f aca="false">BX105/COUNT(B105:BW105)</f>
        <v>0.22972972972973</v>
      </c>
      <c r="BZ105" s="0" t="n">
        <f aca="false">COUNTIF(B105:BW105,"&gt;0")</f>
        <v>9</v>
      </c>
      <c r="CA105" s="231" t="n">
        <f aca="false">_xlfn.STDEV.P(B105:BW105)</f>
        <v>0.814518549509169</v>
      </c>
      <c r="CB105" s="232" t="n">
        <f aca="false">MEDIAN(B105:BW105)</f>
        <v>0</v>
      </c>
    </row>
    <row r="106" customFormat="false" ht="14.5" hidden="false" customHeight="false" outlineLevel="0" collapsed="false">
      <c r="A106" s="0" t="str">
        <f aca="false">'Indicator Data'!B109</f>
        <v>MYS</v>
      </c>
      <c r="B106" s="230" t="n">
        <f aca="false">IF('Indicator Date hidden'!C107="x","x",B$2-'Indicator Date hidden'!C107)</f>
        <v>0</v>
      </c>
      <c r="C106" s="230" t="n">
        <f aca="false">IF('Indicator Date hidden'!D107="x","x",C$2-'Indicator Date hidden'!D107)</f>
        <v>0</v>
      </c>
      <c r="D106" s="230" t="n">
        <f aca="false">IF('Indicator Date hidden'!E107="x","x",D$2-'Indicator Date hidden'!E107)</f>
        <v>0</v>
      </c>
      <c r="E106" s="230" t="n">
        <f aca="false">IF('Indicator Date hidden'!F107="x","x",E$2-'Indicator Date hidden'!F107)</f>
        <v>0</v>
      </c>
      <c r="F106" s="230" t="n">
        <f aca="false">IF('Indicator Date hidden'!G107="x","x",F$2-'Indicator Date hidden'!G107)</f>
        <v>0</v>
      </c>
      <c r="G106" s="230" t="n">
        <f aca="false">IF('Indicator Date hidden'!H107="x","x",G$2-'Indicator Date hidden'!H107)</f>
        <v>0</v>
      </c>
      <c r="H106" s="230" t="n">
        <f aca="false">IF('Indicator Date hidden'!I107="x","x",H$2-'Indicator Date hidden'!I107)</f>
        <v>0</v>
      </c>
      <c r="I106" s="230" t="n">
        <f aca="false">IF('Indicator Date hidden'!J107="x","x",I$2-'Indicator Date hidden'!J107)</f>
        <v>0</v>
      </c>
      <c r="J106" s="230" t="n">
        <f aca="false">IF('Indicator Date hidden'!K107="x","x",J$2-'Indicator Date hidden'!K107)</f>
        <v>0</v>
      </c>
      <c r="K106" s="230" t="n">
        <f aca="false">IF('Indicator Date hidden'!L107="x","x",K$2-'Indicator Date hidden'!L107)</f>
        <v>0</v>
      </c>
      <c r="L106" s="230" t="n">
        <f aca="false">IF('Indicator Date hidden'!M107="x","x",L$2-'Indicator Date hidden'!M107)</f>
        <v>0</v>
      </c>
      <c r="M106" s="230" t="n">
        <f aca="false">IF('Indicator Date hidden'!N107="x","x",M$2-'Indicator Date hidden'!N107)</f>
        <v>0</v>
      </c>
      <c r="N106" s="230" t="n">
        <f aca="false">IF('Indicator Date hidden'!O107="x","x",N$2-'Indicator Date hidden'!O107)</f>
        <v>0</v>
      </c>
      <c r="O106" s="230" t="n">
        <f aca="false">IF('Indicator Date hidden'!P107="x","x",O$2-'Indicator Date hidden'!P107)</f>
        <v>0</v>
      </c>
      <c r="P106" s="230" t="n">
        <f aca="false">IF('Indicator Date hidden'!Q107="x","x",P$2-'Indicator Date hidden'!Q107)</f>
        <v>0</v>
      </c>
      <c r="Q106" s="230" t="n">
        <f aca="false">IF('Indicator Date hidden'!R107="x","x",Q$2-'Indicator Date hidden'!R107)</f>
        <v>0</v>
      </c>
      <c r="R106" s="230" t="n">
        <f aca="false">IF('Indicator Date hidden'!S107="x","x",R$2-'Indicator Date hidden'!S107)</f>
        <v>0</v>
      </c>
      <c r="S106" s="230" t="n">
        <f aca="false">IF('Indicator Date hidden'!T107="x","x",S$2-'Indicator Date hidden'!T107)</f>
        <v>0</v>
      </c>
      <c r="T106" s="230" t="n">
        <f aca="false">IF('Indicator Date hidden'!U107="x","x",T$2-'Indicator Date hidden'!U107)</f>
        <v>0</v>
      </c>
      <c r="U106" s="230" t="n">
        <f aca="false">IF('Indicator Date hidden'!V107="x","x",U$2-'Indicator Date hidden'!V107)</f>
        <v>0</v>
      </c>
      <c r="V106" s="230" t="n">
        <f aca="false">IF('Indicator Date hidden'!W107="x","x",V$2-'Indicator Date hidden'!W107)</f>
        <v>0</v>
      </c>
      <c r="W106" s="230" t="n">
        <f aca="false">IF('Indicator Date hidden'!X107="x","x",W$2-'Indicator Date hidden'!X107)</f>
        <v>0</v>
      </c>
      <c r="X106" s="230" t="n">
        <f aca="false">IF('Indicator Date hidden'!Y107="x","x",X$2-'Indicator Date hidden'!Y107)</f>
        <v>0</v>
      </c>
      <c r="Y106" s="230" t="n">
        <f aca="false">IF('Indicator Date hidden'!Z107="x","x",Y$2-'Indicator Date hidden'!Z107)</f>
        <v>0</v>
      </c>
      <c r="Z106" s="230" t="n">
        <f aca="false">IF('Indicator Date hidden'!AA107="x","x",Z$2-'Indicator Date hidden'!AA107)</f>
        <v>18</v>
      </c>
      <c r="AA106" s="230" t="n">
        <f aca="false">IF('Indicator Date hidden'!AB107="x","x",AA$2-'Indicator Date hidden'!AB107)</f>
        <v>4</v>
      </c>
      <c r="AB106" s="230" t="str">
        <f aca="false">IF('Indicator Date hidden'!AC107="x","x",AB$2-'Indicator Date hidden'!AC107)</f>
        <v>x</v>
      </c>
      <c r="AC106" s="230" t="n">
        <f aca="false">IF('Indicator Date hidden'!AD107="x","x",AC$2-'Indicator Date hidden'!AD107)</f>
        <v>2</v>
      </c>
      <c r="AD106" s="230" t="n">
        <f aca="false">IF('Indicator Date hidden'!AE107="x","x",AD$2-'Indicator Date hidden'!AE107)</f>
        <v>0</v>
      </c>
      <c r="AE106" s="230" t="str">
        <f aca="false">IF('Indicator Date hidden'!AF107="x","x",AE$2-'Indicator Date hidden'!AF107)</f>
        <v>x</v>
      </c>
      <c r="AF106" s="230" t="n">
        <f aca="false">IF('Indicator Date hidden'!AG107="x","x",AF$2-'Indicator Date hidden'!AG107)</f>
        <v>0</v>
      </c>
      <c r="AG106" s="230" t="n">
        <f aca="false">IF('Indicator Date hidden'!AH107="x","x",AG$2-'Indicator Date hidden'!AH107)</f>
        <v>0</v>
      </c>
      <c r="AH106" s="230" t="n">
        <f aca="false">IF('Indicator Date hidden'!AI107="x","x",AH$2-'Indicator Date hidden'!AI107)</f>
        <v>0</v>
      </c>
      <c r="AI106" s="230" t="n">
        <f aca="false">IF('Indicator Date hidden'!AJ107="x","x",AI$2-'Indicator Date hidden'!AJ107)</f>
        <v>0</v>
      </c>
      <c r="AJ106" s="230" t="n">
        <f aca="false">IF('Indicator Date hidden'!AK107="x","x",AJ$2-'Indicator Date hidden'!AK107)</f>
        <v>0</v>
      </c>
      <c r="AK106" s="230" t="str">
        <f aca="false">IF('Indicator Date hidden'!AL107="x","x",AK$2-'Indicator Date hidden'!AL107)</f>
        <v>x</v>
      </c>
      <c r="AL106" s="230" t="n">
        <f aca="false">IF('Indicator Date hidden'!AM107="x","x",AL$2-'Indicator Date hidden'!AM107)</f>
        <v>0</v>
      </c>
      <c r="AM106" s="230" t="n">
        <f aca="false">IF('Indicator Date hidden'!AN107="x","x",AM$2-'Indicator Date hidden'!AN107)</f>
        <v>0</v>
      </c>
      <c r="AN106" s="230" t="n">
        <f aca="false">IF('Indicator Date hidden'!AO107="x","x",AN$2-'Indicator Date hidden'!AO107)</f>
        <v>0</v>
      </c>
      <c r="AO106" s="230" t="n">
        <f aca="false">IF('Indicator Date hidden'!AP107="x","x",AO$2-'Indicator Date hidden'!AP107)</f>
        <v>0</v>
      </c>
      <c r="AP106" s="230" t="n">
        <f aca="false">IF('Indicator Date hidden'!AQ107="x","x",AP$2-'Indicator Date hidden'!AQ107)</f>
        <v>0</v>
      </c>
      <c r="AQ106" s="230" t="n">
        <f aca="false">IF('Indicator Date hidden'!AR107="x","x",AQ$2-'Indicator Date hidden'!AR107)</f>
        <v>0</v>
      </c>
      <c r="AR106" s="230" t="n">
        <f aca="false">IF('Indicator Date hidden'!AS107="x","x",AR$2-'Indicator Date hidden'!AS107)</f>
        <v>1</v>
      </c>
      <c r="AS106" s="230" t="n">
        <f aca="false">IF('Indicator Date hidden'!AT107="x","x",AS$2-'Indicator Date hidden'!AT107)</f>
        <v>0</v>
      </c>
      <c r="AT106" s="230" t="n">
        <f aca="false">IF('Indicator Date hidden'!AU107="x","x",AT$2-'Indicator Date hidden'!AU107)</f>
        <v>0</v>
      </c>
      <c r="AU106" s="230" t="n">
        <f aca="false">IF('Indicator Date hidden'!AV107="x","x",AU$2-'Indicator Date hidden'!AV107)</f>
        <v>0</v>
      </c>
      <c r="AV106" s="230" t="n">
        <f aca="false">IF('Indicator Date hidden'!AW107="x","x",AV$2-'Indicator Date hidden'!AW107)</f>
        <v>0</v>
      </c>
      <c r="AW106" s="230" t="n">
        <f aca="false">IF('Indicator Date hidden'!AX107="x","x",AW$2-'Indicator Date hidden'!AX107)</f>
        <v>0</v>
      </c>
      <c r="AX106" s="230" t="n">
        <f aca="false">IF('Indicator Date hidden'!AY107="x","x",AX$2-'Indicator Date hidden'!AY107)</f>
        <v>0</v>
      </c>
      <c r="AY106" s="230" t="n">
        <f aca="false">IF('Indicator Date hidden'!AZ107="x","x",AY$2-'Indicator Date hidden'!AZ107)</f>
        <v>5</v>
      </c>
      <c r="AZ106" s="230" t="n">
        <f aca="false">IF('Indicator Date hidden'!BA107="x","x",AZ$2-'Indicator Date hidden'!BA107)</f>
        <v>0</v>
      </c>
      <c r="BA106" s="230" t="n">
        <f aca="false">IF('Indicator Date hidden'!BB107="x","x",BA$2-'Indicator Date hidden'!BB107)</f>
        <v>0</v>
      </c>
      <c r="BB106" s="230" t="n">
        <f aca="false">IF('Indicator Date hidden'!BC107="x","x",BB$2-'Indicator Date hidden'!BC107)</f>
        <v>0</v>
      </c>
      <c r="BC106" s="230" t="n">
        <f aca="false">IF('Indicator Date hidden'!BD107="x","x",BC$2-'Indicator Date hidden'!BD107)</f>
        <v>0</v>
      </c>
      <c r="BD106" s="230" t="n">
        <f aca="false">IF('Indicator Date hidden'!BE107="x","x",BD$2-'Indicator Date hidden'!BE107)</f>
        <v>0</v>
      </c>
      <c r="BE106" s="230" t="n">
        <f aca="false">IF('Indicator Date hidden'!BF107="x","x",BE$2-'Indicator Date hidden'!BF107)</f>
        <v>0</v>
      </c>
      <c r="BF106" s="230" t="n">
        <f aca="false">IF('Indicator Date hidden'!BG107="x","x",BF$2-'Indicator Date hidden'!BG107)</f>
        <v>1</v>
      </c>
      <c r="BG106" s="230" t="n">
        <f aca="false">IF('Indicator Date hidden'!BH107="x","x",BG$2-'Indicator Date hidden'!BH107)</f>
        <v>1</v>
      </c>
      <c r="BH106" s="230" t="n">
        <f aca="false">IF('Indicator Date hidden'!BI107="x","x",BH$2-'Indicator Date hidden'!BI107)</f>
        <v>2</v>
      </c>
      <c r="BI106" s="230" t="n">
        <f aca="false">IF('Indicator Date hidden'!BJ107="x","x",BI$2-'Indicator Date hidden'!BJ107)</f>
        <v>0</v>
      </c>
      <c r="BJ106" s="230" t="n">
        <f aca="false">IF('Indicator Date hidden'!BK107="x","x",BJ$2-'Indicator Date hidden'!BK107)</f>
        <v>0</v>
      </c>
      <c r="BK106" s="230" t="n">
        <f aca="false">IF('Indicator Date hidden'!BL107="x","x",BK$2-'Indicator Date hidden'!BL107)</f>
        <v>0</v>
      </c>
      <c r="BL106" s="230" t="n">
        <f aca="false">IF('Indicator Date hidden'!BM107="x","x",BL$2-'Indicator Date hidden'!BM107)</f>
        <v>1</v>
      </c>
      <c r="BM106" s="230" t="n">
        <f aca="false">IF('Indicator Date hidden'!BN107="x","x",BM$2-'Indicator Date hidden'!BN107)</f>
        <v>0</v>
      </c>
      <c r="BN106" s="230" t="n">
        <f aca="false">IF('Indicator Date hidden'!BO107="x","x",BN$2-'Indicator Date hidden'!BO107)</f>
        <v>0</v>
      </c>
      <c r="BO106" s="230" t="n">
        <f aca="false">IF('Indicator Date hidden'!BP107="x","x",BO$2-'Indicator Date hidden'!BP107)</f>
        <v>0</v>
      </c>
      <c r="BP106" s="230" t="n">
        <f aca="false">IF('Indicator Date hidden'!BQ107="x","x",BP$2-'Indicator Date hidden'!BQ107)</f>
        <v>2</v>
      </c>
      <c r="BQ106" s="230" t="n">
        <f aca="false">IF('Indicator Date hidden'!BR107="x","x",BQ$2-'Indicator Date hidden'!BR107)</f>
        <v>2</v>
      </c>
      <c r="BR106" s="230" t="n">
        <f aca="false">IF('Indicator Date hidden'!BS107="x","x",BR$2-'Indicator Date hidden'!BS107)</f>
        <v>3</v>
      </c>
      <c r="BS106" s="230" t="n">
        <f aca="false">IF('Indicator Date hidden'!BT107="x","x",BS$2-'Indicator Date hidden'!BT107)</f>
        <v>0</v>
      </c>
      <c r="BT106" s="230" t="n">
        <f aca="false">IF('Indicator Date hidden'!BU107="x","x",BT$2-'Indicator Date hidden'!BU107)</f>
        <v>0</v>
      </c>
      <c r="BU106" s="230" t="str">
        <f aca="false">IF('Indicator Date hidden'!BV107="x","x",BU$2-'Indicator Date hidden'!BV107)</f>
        <v>x</v>
      </c>
      <c r="BV106" s="230" t="n">
        <f aca="false">IF('Indicator Date hidden'!BW107="x","x",BV$2-'Indicator Date hidden'!BW107)</f>
        <v>0</v>
      </c>
      <c r="BW106" s="230" t="n">
        <f aca="false">IF('Indicator Date hidden'!BX107="x","x",BW$2-'Indicator Date hidden'!BX107)</f>
        <v>0</v>
      </c>
      <c r="BX106" s="0" t="n">
        <f aca="false">SUM(B106:BW106)</f>
        <v>42</v>
      </c>
      <c r="BY106" s="231" t="n">
        <f aca="false">BX106/COUNT(B106:BW106)</f>
        <v>0.6</v>
      </c>
      <c r="BZ106" s="0" t="n">
        <f aca="false">COUNTIF(B106:BW106,"&gt;0")</f>
        <v>12</v>
      </c>
      <c r="CA106" s="231" t="n">
        <f aca="false">_xlfn.STDEV.P(B106:BW106)</f>
        <v>2.29533688781656</v>
      </c>
      <c r="CB106" s="232" t="n">
        <f aca="false">MEDIAN(B106:BW106)</f>
        <v>0</v>
      </c>
    </row>
    <row r="107" customFormat="false" ht="14.5" hidden="false" customHeight="false" outlineLevel="0" collapsed="false">
      <c r="A107" s="0" t="str">
        <f aca="false">'Indicator Data'!B110</f>
        <v>MDV</v>
      </c>
      <c r="B107" s="230" t="n">
        <f aca="false">IF('Indicator Date hidden'!C108="x","x",B$2-'Indicator Date hidden'!C108)</f>
        <v>0</v>
      </c>
      <c r="C107" s="230" t="n">
        <f aca="false">IF('Indicator Date hidden'!D108="x","x",C$2-'Indicator Date hidden'!D108)</f>
        <v>0</v>
      </c>
      <c r="D107" s="230" t="n">
        <f aca="false">IF('Indicator Date hidden'!E108="x","x",D$2-'Indicator Date hidden'!E108)</f>
        <v>0</v>
      </c>
      <c r="E107" s="230" t="n">
        <f aca="false">IF('Indicator Date hidden'!F108="x","x",E$2-'Indicator Date hidden'!F108)</f>
        <v>0</v>
      </c>
      <c r="F107" s="230" t="n">
        <f aca="false">IF('Indicator Date hidden'!G108="x","x",F$2-'Indicator Date hidden'!G108)</f>
        <v>0</v>
      </c>
      <c r="G107" s="230" t="n">
        <f aca="false">IF('Indicator Date hidden'!H108="x","x",G$2-'Indicator Date hidden'!H108)</f>
        <v>0</v>
      </c>
      <c r="H107" s="230" t="n">
        <f aca="false">IF('Indicator Date hidden'!I108="x","x",H$2-'Indicator Date hidden'!I108)</f>
        <v>0</v>
      </c>
      <c r="I107" s="230" t="n">
        <f aca="false">IF('Indicator Date hidden'!J108="x","x",I$2-'Indicator Date hidden'!J108)</f>
        <v>0</v>
      </c>
      <c r="J107" s="230" t="n">
        <f aca="false">IF('Indicator Date hidden'!K108="x","x",J$2-'Indicator Date hidden'!K108)</f>
        <v>0</v>
      </c>
      <c r="K107" s="230" t="str">
        <f aca="false">IF('Indicator Date hidden'!L108="x","x",K$2-'Indicator Date hidden'!L108)</f>
        <v>x</v>
      </c>
      <c r="L107" s="230" t="n">
        <f aca="false">IF('Indicator Date hidden'!M108="x","x",L$2-'Indicator Date hidden'!M108)</f>
        <v>0</v>
      </c>
      <c r="M107" s="230" t="n">
        <f aca="false">IF('Indicator Date hidden'!N108="x","x",M$2-'Indicator Date hidden'!N108)</f>
        <v>0</v>
      </c>
      <c r="N107" s="230" t="n">
        <f aca="false">IF('Indicator Date hidden'!O108="x","x",N$2-'Indicator Date hidden'!O108)</f>
        <v>0</v>
      </c>
      <c r="O107" s="230" t="n">
        <f aca="false">IF('Indicator Date hidden'!P108="x","x",O$2-'Indicator Date hidden'!P108)</f>
        <v>0</v>
      </c>
      <c r="P107" s="230" t="n">
        <f aca="false">IF('Indicator Date hidden'!Q108="x","x",P$2-'Indicator Date hidden'!Q108)</f>
        <v>0</v>
      </c>
      <c r="Q107" s="230" t="n">
        <f aca="false">IF('Indicator Date hidden'!R108="x","x",Q$2-'Indicator Date hidden'!R108)</f>
        <v>0</v>
      </c>
      <c r="R107" s="230" t="n">
        <f aca="false">IF('Indicator Date hidden'!S108="x","x",R$2-'Indicator Date hidden'!S108)</f>
        <v>0</v>
      </c>
      <c r="S107" s="230" t="n">
        <f aca="false">IF('Indicator Date hidden'!T108="x","x",S$2-'Indicator Date hidden'!T108)</f>
        <v>0</v>
      </c>
      <c r="T107" s="230" t="n">
        <f aca="false">IF('Indicator Date hidden'!U108="x","x",T$2-'Indicator Date hidden'!U108)</f>
        <v>0</v>
      </c>
      <c r="U107" s="230" t="n">
        <f aca="false">IF('Indicator Date hidden'!V108="x","x",U$2-'Indicator Date hidden'!V108)</f>
        <v>0</v>
      </c>
      <c r="V107" s="230" t="n">
        <f aca="false">IF('Indicator Date hidden'!W108="x","x",V$2-'Indicator Date hidden'!W108)</f>
        <v>0</v>
      </c>
      <c r="W107" s="230" t="n">
        <f aca="false">IF('Indicator Date hidden'!X108="x","x",W$2-'Indicator Date hidden'!X108)</f>
        <v>0</v>
      </c>
      <c r="X107" s="230" t="n">
        <f aca="false">IF('Indicator Date hidden'!Y108="x","x",X$2-'Indicator Date hidden'!Y108)</f>
        <v>0</v>
      </c>
      <c r="Y107" s="230" t="n">
        <f aca="false">IF('Indicator Date hidden'!Z108="x","x",Y$2-'Indicator Date hidden'!Z108)</f>
        <v>0</v>
      </c>
      <c r="Z107" s="230" t="n">
        <f aca="false">IF('Indicator Date hidden'!AA108="x","x",Z$2-'Indicator Date hidden'!AA108)</f>
        <v>1</v>
      </c>
      <c r="AA107" s="230" t="n">
        <f aca="false">IF('Indicator Date hidden'!AB108="x","x",AA$2-'Indicator Date hidden'!AB108)</f>
        <v>0</v>
      </c>
      <c r="AB107" s="230" t="n">
        <f aca="false">IF('Indicator Date hidden'!AC108="x","x",AB$2-'Indicator Date hidden'!AC108)</f>
        <v>0</v>
      </c>
      <c r="AC107" s="230" t="n">
        <f aca="false">IF('Indicator Date hidden'!AD108="x","x",AC$2-'Indicator Date hidden'!AD108)</f>
        <v>6</v>
      </c>
      <c r="AD107" s="230" t="n">
        <f aca="false">IF('Indicator Date hidden'!AE108="x","x",AD$2-'Indicator Date hidden'!AE108)</f>
        <v>0</v>
      </c>
      <c r="AE107" s="230" t="n">
        <f aca="false">IF('Indicator Date hidden'!AF108="x","x",AE$2-'Indicator Date hidden'!AF108)</f>
        <v>0</v>
      </c>
      <c r="AF107" s="230" t="n">
        <f aca="false">IF('Indicator Date hidden'!AG108="x","x",AF$2-'Indicator Date hidden'!AG108)</f>
        <v>0</v>
      </c>
      <c r="AG107" s="230" t="n">
        <f aca="false">IF('Indicator Date hidden'!AH108="x","x",AG$2-'Indicator Date hidden'!AH108)</f>
        <v>0</v>
      </c>
      <c r="AH107" s="230" t="n">
        <f aca="false">IF('Indicator Date hidden'!AI108="x","x",AH$2-'Indicator Date hidden'!AI108)</f>
        <v>0</v>
      </c>
      <c r="AI107" s="230" t="n">
        <f aca="false">IF('Indicator Date hidden'!AJ108="x","x",AI$2-'Indicator Date hidden'!AJ108)</f>
        <v>0</v>
      </c>
      <c r="AJ107" s="230" t="n">
        <f aca="false">IF('Indicator Date hidden'!AK108="x","x",AJ$2-'Indicator Date hidden'!AK108)</f>
        <v>0</v>
      </c>
      <c r="AK107" s="230" t="n">
        <f aca="false">IF('Indicator Date hidden'!AL108="x","x",AK$2-'Indicator Date hidden'!AL108)</f>
        <v>2</v>
      </c>
      <c r="AL107" s="230" t="n">
        <f aca="false">IF('Indicator Date hidden'!AM108="x","x",AL$2-'Indicator Date hidden'!AM108)</f>
        <v>0</v>
      </c>
      <c r="AM107" s="230" t="n">
        <f aca="false">IF('Indicator Date hidden'!AN108="x","x",AM$2-'Indicator Date hidden'!AN108)</f>
        <v>0</v>
      </c>
      <c r="AN107" s="230" t="n">
        <f aca="false">IF('Indicator Date hidden'!AO108="x","x",AN$2-'Indicator Date hidden'!AO108)</f>
        <v>0</v>
      </c>
      <c r="AO107" s="230" t="n">
        <f aca="false">IF('Indicator Date hidden'!AP108="x","x",AO$2-'Indicator Date hidden'!AP108)</f>
        <v>0</v>
      </c>
      <c r="AP107" s="230" t="n">
        <f aca="false">IF('Indicator Date hidden'!AQ108="x","x",AP$2-'Indicator Date hidden'!AQ108)</f>
        <v>0</v>
      </c>
      <c r="AQ107" s="230" t="n">
        <f aca="false">IF('Indicator Date hidden'!AR108="x","x",AQ$2-'Indicator Date hidden'!AR108)</f>
        <v>0</v>
      </c>
      <c r="AR107" s="230" t="n">
        <f aca="false">IF('Indicator Date hidden'!AS108="x","x",AR$2-'Indicator Date hidden'!AS108)</f>
        <v>3</v>
      </c>
      <c r="AS107" s="230" t="n">
        <f aca="false">IF('Indicator Date hidden'!AT108="x","x",AS$2-'Indicator Date hidden'!AT108)</f>
        <v>0</v>
      </c>
      <c r="AT107" s="230" t="str">
        <f aca="false">IF('Indicator Date hidden'!AU108="x","x",AT$2-'Indicator Date hidden'!AU108)</f>
        <v>x</v>
      </c>
      <c r="AU107" s="230" t="str">
        <f aca="false">IF('Indicator Date hidden'!AV108="x","x",AU$2-'Indicator Date hidden'!AV108)</f>
        <v>x</v>
      </c>
      <c r="AV107" s="230" t="str">
        <f aca="false">IF('Indicator Date hidden'!AW108="x","x",AV$2-'Indicator Date hidden'!AW108)</f>
        <v>x</v>
      </c>
      <c r="AW107" s="230" t="n">
        <f aca="false">IF('Indicator Date hidden'!AX108="x","x",AW$2-'Indicator Date hidden'!AX108)</f>
        <v>0</v>
      </c>
      <c r="AX107" s="230" t="n">
        <f aca="false">IF('Indicator Date hidden'!AY108="x","x",AX$2-'Indicator Date hidden'!AY108)</f>
        <v>0</v>
      </c>
      <c r="AY107" s="230" t="n">
        <f aca="false">IF('Indicator Date hidden'!AZ108="x","x",AY$2-'Indicator Date hidden'!AZ108)</f>
        <v>1</v>
      </c>
      <c r="AZ107" s="230" t="n">
        <f aca="false">IF('Indicator Date hidden'!BA108="x","x",AZ$2-'Indicator Date hidden'!BA108)</f>
        <v>0</v>
      </c>
      <c r="BA107" s="230" t="n">
        <f aca="false">IF('Indicator Date hidden'!BB108="x","x",BA$2-'Indicator Date hidden'!BB108)</f>
        <v>0</v>
      </c>
      <c r="BB107" s="230" t="n">
        <f aca="false">IF('Indicator Date hidden'!BC108="x","x",BB$2-'Indicator Date hidden'!BC108)</f>
        <v>0</v>
      </c>
      <c r="BC107" s="230" t="str">
        <f aca="false">IF('Indicator Date hidden'!BD108="x","x",BC$2-'Indicator Date hidden'!BD108)</f>
        <v>x</v>
      </c>
      <c r="BD107" s="230" t="n">
        <f aca="false">IF('Indicator Date hidden'!BE108="x","x",BD$2-'Indicator Date hidden'!BE108)</f>
        <v>0</v>
      </c>
      <c r="BE107" s="230" t="n">
        <f aca="false">IF('Indicator Date hidden'!BF108="x","x",BE$2-'Indicator Date hidden'!BF108)</f>
        <v>0</v>
      </c>
      <c r="BF107" s="230" t="n">
        <f aca="false">IF('Indicator Date hidden'!BG108="x","x",BF$2-'Indicator Date hidden'!BG108)</f>
        <v>1</v>
      </c>
      <c r="BG107" s="230" t="n">
        <f aca="false">IF('Indicator Date hidden'!BH108="x","x",BG$2-'Indicator Date hidden'!BH108)</f>
        <v>1</v>
      </c>
      <c r="BH107" s="230" t="n">
        <f aca="false">IF('Indicator Date hidden'!BI108="x","x",BH$2-'Indicator Date hidden'!BI108)</f>
        <v>2</v>
      </c>
      <c r="BI107" s="230" t="n">
        <f aca="false">IF('Indicator Date hidden'!BJ108="x","x",BI$2-'Indicator Date hidden'!BJ108)</f>
        <v>1</v>
      </c>
      <c r="BJ107" s="230" t="n">
        <f aca="false">IF('Indicator Date hidden'!BK108="x","x",BJ$2-'Indicator Date hidden'!BK108)</f>
        <v>0</v>
      </c>
      <c r="BK107" s="230" t="n">
        <f aca="false">IF('Indicator Date hidden'!BL108="x","x",BK$2-'Indicator Date hidden'!BL108)</f>
        <v>0</v>
      </c>
      <c r="BL107" s="230" t="n">
        <f aca="false">IF('Indicator Date hidden'!BM108="x","x",BL$2-'Indicator Date hidden'!BM108)</f>
        <v>4</v>
      </c>
      <c r="BM107" s="230" t="n">
        <f aca="false">IF('Indicator Date hidden'!BN108="x","x",BM$2-'Indicator Date hidden'!BN108)</f>
        <v>0</v>
      </c>
      <c r="BN107" s="230" t="n">
        <f aca="false">IF('Indicator Date hidden'!BO108="x","x",BN$2-'Indicator Date hidden'!BO108)</f>
        <v>0</v>
      </c>
      <c r="BO107" s="230" t="n">
        <f aca="false">IF('Indicator Date hidden'!BP108="x","x",BO$2-'Indicator Date hidden'!BP108)</f>
        <v>0</v>
      </c>
      <c r="BP107" s="230" t="n">
        <f aca="false">IF('Indicator Date hidden'!BQ108="x","x",BP$2-'Indicator Date hidden'!BQ108)</f>
        <v>0</v>
      </c>
      <c r="BQ107" s="230" t="n">
        <f aca="false">IF('Indicator Date hidden'!BR108="x","x",BQ$2-'Indicator Date hidden'!BR108)</f>
        <v>0</v>
      </c>
      <c r="BR107" s="230" t="n">
        <f aca="false">IF('Indicator Date hidden'!BS108="x","x",BR$2-'Indicator Date hidden'!BS108)</f>
        <v>2</v>
      </c>
      <c r="BS107" s="230" t="n">
        <f aca="false">IF('Indicator Date hidden'!BT108="x","x",BS$2-'Indicator Date hidden'!BT108)</f>
        <v>0</v>
      </c>
      <c r="BT107" s="230" t="n">
        <f aca="false">IF('Indicator Date hidden'!BU108="x","x",BT$2-'Indicator Date hidden'!BU108)</f>
        <v>0</v>
      </c>
      <c r="BU107" s="230" t="str">
        <f aca="false">IF('Indicator Date hidden'!BV108="x","x",BU$2-'Indicator Date hidden'!BV108)</f>
        <v>x</v>
      </c>
      <c r="BV107" s="230" t="n">
        <f aca="false">IF('Indicator Date hidden'!BW108="x","x",BV$2-'Indicator Date hidden'!BW108)</f>
        <v>0</v>
      </c>
      <c r="BW107" s="230" t="n">
        <f aca="false">IF('Indicator Date hidden'!BX108="x","x",BW$2-'Indicator Date hidden'!BX108)</f>
        <v>0</v>
      </c>
      <c r="BX107" s="0" t="n">
        <f aca="false">SUM(B107:BW107)</f>
        <v>24</v>
      </c>
      <c r="BY107" s="231" t="n">
        <f aca="false">BX107/COUNT(B107:BW107)</f>
        <v>0.352941176470588</v>
      </c>
      <c r="BZ107" s="0" t="n">
        <f aca="false">COUNTIF(B107:BW107,"&gt;0")</f>
        <v>11</v>
      </c>
      <c r="CA107" s="231" t="n">
        <f aca="false">_xlfn.STDEV.P(B107:BW107)</f>
        <v>1.01118314339242</v>
      </c>
      <c r="CB107" s="232" t="n">
        <f aca="false">MEDIAN(B107:BW107)</f>
        <v>0</v>
      </c>
    </row>
    <row r="108" customFormat="false" ht="14.5" hidden="false" customHeight="false" outlineLevel="0" collapsed="false">
      <c r="A108" s="0" t="str">
        <f aca="false">'Indicator Data'!B111</f>
        <v>MLI</v>
      </c>
      <c r="B108" s="230" t="n">
        <f aca="false">IF('Indicator Date hidden'!C109="x","x",B$2-'Indicator Date hidden'!C109)</f>
        <v>0</v>
      </c>
      <c r="C108" s="230" t="n">
        <f aca="false">IF('Indicator Date hidden'!D109="x","x",C$2-'Indicator Date hidden'!D109)</f>
        <v>0</v>
      </c>
      <c r="D108" s="230" t="n">
        <f aca="false">IF('Indicator Date hidden'!E109="x","x",D$2-'Indicator Date hidden'!E109)</f>
        <v>0</v>
      </c>
      <c r="E108" s="230" t="n">
        <f aca="false">IF('Indicator Date hidden'!F109="x","x",E$2-'Indicator Date hidden'!F109)</f>
        <v>0</v>
      </c>
      <c r="F108" s="230" t="n">
        <f aca="false">IF('Indicator Date hidden'!G109="x","x",F$2-'Indicator Date hidden'!G109)</f>
        <v>0</v>
      </c>
      <c r="G108" s="230" t="n">
        <f aca="false">IF('Indicator Date hidden'!H109="x","x",G$2-'Indicator Date hidden'!H109)</f>
        <v>0</v>
      </c>
      <c r="H108" s="230" t="n">
        <f aca="false">IF('Indicator Date hidden'!I109="x","x",H$2-'Indicator Date hidden'!I109)</f>
        <v>0</v>
      </c>
      <c r="I108" s="230" t="n">
        <f aca="false">IF('Indicator Date hidden'!J109="x","x",I$2-'Indicator Date hidden'!J109)</f>
        <v>0</v>
      </c>
      <c r="J108" s="230" t="n">
        <f aca="false">IF('Indicator Date hidden'!K109="x","x",J$2-'Indicator Date hidden'!K109)</f>
        <v>0</v>
      </c>
      <c r="K108" s="230" t="n">
        <f aca="false">IF('Indicator Date hidden'!L109="x","x",K$2-'Indicator Date hidden'!L109)</f>
        <v>0</v>
      </c>
      <c r="L108" s="230" t="n">
        <f aca="false">IF('Indicator Date hidden'!M109="x","x",L$2-'Indicator Date hidden'!M109)</f>
        <v>0</v>
      </c>
      <c r="M108" s="230" t="n">
        <f aca="false">IF('Indicator Date hidden'!N109="x","x",M$2-'Indicator Date hidden'!N109)</f>
        <v>0</v>
      </c>
      <c r="N108" s="230" t="n">
        <f aca="false">IF('Indicator Date hidden'!O109="x","x",N$2-'Indicator Date hidden'!O109)</f>
        <v>0</v>
      </c>
      <c r="O108" s="230" t="n">
        <f aca="false">IF('Indicator Date hidden'!P109="x","x",O$2-'Indicator Date hidden'!P109)</f>
        <v>0</v>
      </c>
      <c r="P108" s="230" t="n">
        <f aca="false">IF('Indicator Date hidden'!Q109="x","x",P$2-'Indicator Date hidden'!Q109)</f>
        <v>0</v>
      </c>
      <c r="Q108" s="230" t="n">
        <f aca="false">IF('Indicator Date hidden'!R109="x","x",Q$2-'Indicator Date hidden'!R109)</f>
        <v>0</v>
      </c>
      <c r="R108" s="230" t="n">
        <f aca="false">IF('Indicator Date hidden'!S109="x","x",R$2-'Indicator Date hidden'!S109)</f>
        <v>0</v>
      </c>
      <c r="S108" s="230" t="n">
        <f aca="false">IF('Indicator Date hidden'!T109="x","x",S$2-'Indicator Date hidden'!T109)</f>
        <v>0</v>
      </c>
      <c r="T108" s="230" t="n">
        <f aca="false">IF('Indicator Date hidden'!U109="x","x",T$2-'Indicator Date hidden'!U109)</f>
        <v>0</v>
      </c>
      <c r="U108" s="230" t="n">
        <f aca="false">IF('Indicator Date hidden'!V109="x","x",U$2-'Indicator Date hidden'!V109)</f>
        <v>0</v>
      </c>
      <c r="V108" s="230" t="n">
        <f aca="false">IF('Indicator Date hidden'!W109="x","x",V$2-'Indicator Date hidden'!W109)</f>
        <v>0</v>
      </c>
      <c r="W108" s="230" t="n">
        <f aca="false">IF('Indicator Date hidden'!X109="x","x",W$2-'Indicator Date hidden'!X109)</f>
        <v>0</v>
      </c>
      <c r="X108" s="230" t="n">
        <f aca="false">IF('Indicator Date hidden'!Y109="x","x",X$2-'Indicator Date hidden'!Y109)</f>
        <v>0</v>
      </c>
      <c r="Y108" s="230" t="n">
        <f aca="false">IF('Indicator Date hidden'!Z109="x","x",Y$2-'Indicator Date hidden'!Z109)</f>
        <v>0</v>
      </c>
      <c r="Z108" s="230" t="n">
        <f aca="false">IF('Indicator Date hidden'!AA109="x","x",Z$2-'Indicator Date hidden'!AA109)</f>
        <v>0</v>
      </c>
      <c r="AA108" s="230" t="n">
        <f aca="false">IF('Indicator Date hidden'!AB109="x","x",AA$2-'Indicator Date hidden'!AB109)</f>
        <v>0</v>
      </c>
      <c r="AB108" s="230" t="n">
        <f aca="false">IF('Indicator Date hidden'!AC109="x","x",AB$2-'Indicator Date hidden'!AC109)</f>
        <v>0</v>
      </c>
      <c r="AC108" s="230" t="n">
        <f aca="false">IF('Indicator Date hidden'!AD109="x","x",AC$2-'Indicator Date hidden'!AD109)</f>
        <v>1</v>
      </c>
      <c r="AD108" s="230" t="n">
        <f aca="false">IF('Indicator Date hidden'!AE109="x","x",AD$2-'Indicator Date hidden'!AE109)</f>
        <v>0</v>
      </c>
      <c r="AE108" s="230" t="n">
        <f aca="false">IF('Indicator Date hidden'!AF109="x","x",AE$2-'Indicator Date hidden'!AF109)</f>
        <v>0</v>
      </c>
      <c r="AF108" s="230" t="n">
        <f aca="false">IF('Indicator Date hidden'!AG109="x","x",AF$2-'Indicator Date hidden'!AG109)</f>
        <v>0</v>
      </c>
      <c r="AG108" s="230" t="n">
        <f aca="false">IF('Indicator Date hidden'!AH109="x","x",AG$2-'Indicator Date hidden'!AH109)</f>
        <v>0</v>
      </c>
      <c r="AH108" s="230" t="n">
        <f aca="false">IF('Indicator Date hidden'!AI109="x","x",AH$2-'Indicator Date hidden'!AI109)</f>
        <v>0</v>
      </c>
      <c r="AI108" s="230" t="n">
        <f aca="false">IF('Indicator Date hidden'!AJ109="x","x",AI$2-'Indicator Date hidden'!AJ109)</f>
        <v>0</v>
      </c>
      <c r="AJ108" s="230" t="n">
        <f aca="false">IF('Indicator Date hidden'!AK109="x","x",AJ$2-'Indicator Date hidden'!AK109)</f>
        <v>0</v>
      </c>
      <c r="AK108" s="230" t="n">
        <f aca="false">IF('Indicator Date hidden'!AL109="x","x",AK$2-'Indicator Date hidden'!AL109)</f>
        <v>1</v>
      </c>
      <c r="AL108" s="230" t="n">
        <f aca="false">IF('Indicator Date hidden'!AM109="x","x",AL$2-'Indicator Date hidden'!AM109)</f>
        <v>0</v>
      </c>
      <c r="AM108" s="230" t="n">
        <f aca="false">IF('Indicator Date hidden'!AN109="x","x",AM$2-'Indicator Date hidden'!AN109)</f>
        <v>0</v>
      </c>
      <c r="AN108" s="230" t="n">
        <f aca="false">IF('Indicator Date hidden'!AO109="x","x",AN$2-'Indicator Date hidden'!AO109)</f>
        <v>0</v>
      </c>
      <c r="AO108" s="230" t="n">
        <f aca="false">IF('Indicator Date hidden'!AP109="x","x",AO$2-'Indicator Date hidden'!AP109)</f>
        <v>0</v>
      </c>
      <c r="AP108" s="230" t="n">
        <f aca="false">IF('Indicator Date hidden'!AQ109="x","x",AP$2-'Indicator Date hidden'!AQ109)</f>
        <v>0</v>
      </c>
      <c r="AQ108" s="230" t="n">
        <f aca="false">IF('Indicator Date hidden'!AR109="x","x",AQ$2-'Indicator Date hidden'!AR109)</f>
        <v>0</v>
      </c>
      <c r="AR108" s="230" t="n">
        <f aca="false">IF('Indicator Date hidden'!AS109="x","x",AR$2-'Indicator Date hidden'!AS109)</f>
        <v>0</v>
      </c>
      <c r="AS108" s="230" t="n">
        <f aca="false">IF('Indicator Date hidden'!AT109="x","x",AS$2-'Indicator Date hidden'!AT109)</f>
        <v>0</v>
      </c>
      <c r="AT108" s="230" t="n">
        <f aca="false">IF('Indicator Date hidden'!AU109="x","x",AT$2-'Indicator Date hidden'!AU109)</f>
        <v>0</v>
      </c>
      <c r="AU108" s="230" t="n">
        <f aca="false">IF('Indicator Date hidden'!AV109="x","x",AU$2-'Indicator Date hidden'!AV109)</f>
        <v>0</v>
      </c>
      <c r="AV108" s="230" t="n">
        <f aca="false">IF('Indicator Date hidden'!AW109="x","x",AV$2-'Indicator Date hidden'!AW109)</f>
        <v>0</v>
      </c>
      <c r="AW108" s="230" t="n">
        <f aca="false">IF('Indicator Date hidden'!AX109="x","x",AW$2-'Indicator Date hidden'!AX109)</f>
        <v>0</v>
      </c>
      <c r="AX108" s="230" t="n">
        <f aca="false">IF('Indicator Date hidden'!AY109="x","x",AX$2-'Indicator Date hidden'!AY109)</f>
        <v>0</v>
      </c>
      <c r="AY108" s="230" t="n">
        <f aca="false">IF('Indicator Date hidden'!AZ109="x","x",AY$2-'Indicator Date hidden'!AZ109)</f>
        <v>2</v>
      </c>
      <c r="AZ108" s="230" t="n">
        <f aca="false">IF('Indicator Date hidden'!BA109="x","x",AZ$2-'Indicator Date hidden'!BA109)</f>
        <v>0</v>
      </c>
      <c r="BA108" s="230" t="n">
        <f aca="false">IF('Indicator Date hidden'!BB109="x","x",BA$2-'Indicator Date hidden'!BB109)</f>
        <v>0</v>
      </c>
      <c r="BB108" s="230" t="n">
        <f aca="false">IF('Indicator Date hidden'!BC109="x","x",BB$2-'Indicator Date hidden'!BC109)</f>
        <v>0</v>
      </c>
      <c r="BC108" s="230" t="n">
        <f aca="false">IF('Indicator Date hidden'!BD109="x","x",BC$2-'Indicator Date hidden'!BD109)</f>
        <v>0</v>
      </c>
      <c r="BD108" s="230" t="n">
        <f aca="false">IF('Indicator Date hidden'!BE109="x","x",BD$2-'Indicator Date hidden'!BE109)</f>
        <v>0</v>
      </c>
      <c r="BE108" s="230" t="n">
        <f aca="false">IF('Indicator Date hidden'!BF109="x","x",BE$2-'Indicator Date hidden'!BF109)</f>
        <v>0</v>
      </c>
      <c r="BF108" s="230" t="n">
        <f aca="false">IF('Indicator Date hidden'!BG109="x","x",BF$2-'Indicator Date hidden'!BG109)</f>
        <v>1</v>
      </c>
      <c r="BG108" s="230" t="n">
        <f aca="false">IF('Indicator Date hidden'!BH109="x","x",BG$2-'Indicator Date hidden'!BH109)</f>
        <v>1</v>
      </c>
      <c r="BH108" s="230" t="n">
        <f aca="false">IF('Indicator Date hidden'!BI109="x","x",BH$2-'Indicator Date hidden'!BI109)</f>
        <v>0</v>
      </c>
      <c r="BI108" s="230" t="n">
        <f aca="false">IF('Indicator Date hidden'!BJ109="x","x",BI$2-'Indicator Date hidden'!BJ109)</f>
        <v>0</v>
      </c>
      <c r="BJ108" s="230" t="n">
        <f aca="false">IF('Indicator Date hidden'!BK109="x","x",BJ$2-'Indicator Date hidden'!BK109)</f>
        <v>0</v>
      </c>
      <c r="BK108" s="230" t="n">
        <f aca="false">IF('Indicator Date hidden'!BL109="x","x",BK$2-'Indicator Date hidden'!BL109)</f>
        <v>0</v>
      </c>
      <c r="BL108" s="230" t="n">
        <f aca="false">IF('Indicator Date hidden'!BM109="x","x",BL$2-'Indicator Date hidden'!BM109)</f>
        <v>0</v>
      </c>
      <c r="BM108" s="230" t="n">
        <f aca="false">IF('Indicator Date hidden'!BN109="x","x",BM$2-'Indicator Date hidden'!BN109)</f>
        <v>0</v>
      </c>
      <c r="BN108" s="230" t="n">
        <f aca="false">IF('Indicator Date hidden'!BO109="x","x",BN$2-'Indicator Date hidden'!BO109)</f>
        <v>0</v>
      </c>
      <c r="BO108" s="230" t="n">
        <f aca="false">IF('Indicator Date hidden'!BP109="x","x",BO$2-'Indicator Date hidden'!BP109)</f>
        <v>0</v>
      </c>
      <c r="BP108" s="230" t="n">
        <f aca="false">IF('Indicator Date hidden'!BQ109="x","x",BP$2-'Indicator Date hidden'!BQ109)</f>
        <v>0</v>
      </c>
      <c r="BQ108" s="230" t="n">
        <f aca="false">IF('Indicator Date hidden'!BR109="x","x",BQ$2-'Indicator Date hidden'!BR109)</f>
        <v>0</v>
      </c>
      <c r="BR108" s="230" t="n">
        <f aca="false">IF('Indicator Date hidden'!BS109="x","x",BR$2-'Indicator Date hidden'!BS109)</f>
        <v>2</v>
      </c>
      <c r="BS108" s="230" t="n">
        <f aca="false">IF('Indicator Date hidden'!BT109="x","x",BS$2-'Indicator Date hidden'!BT109)</f>
        <v>0</v>
      </c>
      <c r="BT108" s="230" t="n">
        <f aca="false">IF('Indicator Date hidden'!BU109="x","x",BT$2-'Indicator Date hidden'!BU109)</f>
        <v>0</v>
      </c>
      <c r="BU108" s="230" t="n">
        <f aca="false">IF('Indicator Date hidden'!BV109="x","x",BU$2-'Indicator Date hidden'!BV109)</f>
        <v>0</v>
      </c>
      <c r="BV108" s="230" t="n">
        <f aca="false">IF('Indicator Date hidden'!BW109="x","x",BV$2-'Indicator Date hidden'!BW109)</f>
        <v>0</v>
      </c>
      <c r="BW108" s="230" t="n">
        <f aca="false">IF('Indicator Date hidden'!BX109="x","x",BW$2-'Indicator Date hidden'!BX109)</f>
        <v>0</v>
      </c>
      <c r="BX108" s="0" t="n">
        <f aca="false">SUM(B108:BW108)</f>
        <v>8</v>
      </c>
      <c r="BY108" s="231" t="n">
        <f aca="false">BX108/COUNT(B108:BW108)</f>
        <v>0.108108108108108</v>
      </c>
      <c r="BZ108" s="0" t="n">
        <f aca="false">COUNTIF(B108:BW108,"&gt;0")</f>
        <v>6</v>
      </c>
      <c r="CA108" s="231" t="n">
        <f aca="false">_xlfn.STDEV.P(B108:BW108)</f>
        <v>0.38791081336236</v>
      </c>
      <c r="CB108" s="232" t="n">
        <f aca="false">MEDIAN(B108:BW108)</f>
        <v>0</v>
      </c>
    </row>
    <row r="109" customFormat="false" ht="14.5" hidden="false" customHeight="false" outlineLevel="0" collapsed="false">
      <c r="A109" s="0" t="str">
        <f aca="false">'Indicator Data'!B112</f>
        <v>MLT</v>
      </c>
      <c r="B109" s="230" t="n">
        <f aca="false">IF('Indicator Date hidden'!C110="x","x",B$2-'Indicator Date hidden'!C110)</f>
        <v>0</v>
      </c>
      <c r="C109" s="230" t="n">
        <f aca="false">IF('Indicator Date hidden'!D110="x","x",C$2-'Indicator Date hidden'!D110)</f>
        <v>0</v>
      </c>
      <c r="D109" s="230" t="n">
        <f aca="false">IF('Indicator Date hidden'!E110="x","x",D$2-'Indicator Date hidden'!E110)</f>
        <v>0</v>
      </c>
      <c r="E109" s="230" t="n">
        <f aca="false">IF('Indicator Date hidden'!F110="x","x",E$2-'Indicator Date hidden'!F110)</f>
        <v>0</v>
      </c>
      <c r="F109" s="230" t="n">
        <f aca="false">IF('Indicator Date hidden'!G110="x","x",F$2-'Indicator Date hidden'!G110)</f>
        <v>0</v>
      </c>
      <c r="G109" s="230" t="n">
        <f aca="false">IF('Indicator Date hidden'!H110="x","x",G$2-'Indicator Date hidden'!H110)</f>
        <v>0</v>
      </c>
      <c r="H109" s="230" t="n">
        <f aca="false">IF('Indicator Date hidden'!I110="x","x",H$2-'Indicator Date hidden'!I110)</f>
        <v>0</v>
      </c>
      <c r="I109" s="230" t="n">
        <f aca="false">IF('Indicator Date hidden'!J110="x","x",I$2-'Indicator Date hidden'!J110)</f>
        <v>0</v>
      </c>
      <c r="J109" s="230" t="n">
        <f aca="false">IF('Indicator Date hidden'!K110="x","x",J$2-'Indicator Date hidden'!K110)</f>
        <v>0</v>
      </c>
      <c r="K109" s="230" t="n">
        <f aca="false">IF('Indicator Date hidden'!L110="x","x",K$2-'Indicator Date hidden'!L110)</f>
        <v>0</v>
      </c>
      <c r="L109" s="230" t="n">
        <f aca="false">IF('Indicator Date hidden'!M110="x","x",L$2-'Indicator Date hidden'!M110)</f>
        <v>0</v>
      </c>
      <c r="M109" s="230" t="n">
        <f aca="false">IF('Indicator Date hidden'!N110="x","x",M$2-'Indicator Date hidden'!N110)</f>
        <v>0</v>
      </c>
      <c r="N109" s="230" t="n">
        <f aca="false">IF('Indicator Date hidden'!O110="x","x",N$2-'Indicator Date hidden'!O110)</f>
        <v>0</v>
      </c>
      <c r="O109" s="230" t="n">
        <f aca="false">IF('Indicator Date hidden'!P110="x","x",O$2-'Indicator Date hidden'!P110)</f>
        <v>0</v>
      </c>
      <c r="P109" s="230" t="n">
        <f aca="false">IF('Indicator Date hidden'!Q110="x","x",P$2-'Indicator Date hidden'!Q110)</f>
        <v>0</v>
      </c>
      <c r="Q109" s="230" t="n">
        <f aca="false">IF('Indicator Date hidden'!R110="x","x",Q$2-'Indicator Date hidden'!R110)</f>
        <v>0</v>
      </c>
      <c r="R109" s="230" t="n">
        <f aca="false">IF('Indicator Date hidden'!S110="x","x",R$2-'Indicator Date hidden'!S110)</f>
        <v>0</v>
      </c>
      <c r="S109" s="230" t="n">
        <f aca="false">IF('Indicator Date hidden'!T110="x","x",S$2-'Indicator Date hidden'!T110)</f>
        <v>0</v>
      </c>
      <c r="T109" s="230" t="n">
        <f aca="false">IF('Indicator Date hidden'!U110="x","x",T$2-'Indicator Date hidden'!U110)</f>
        <v>0</v>
      </c>
      <c r="U109" s="230" t="n">
        <f aca="false">IF('Indicator Date hidden'!V110="x","x",U$2-'Indicator Date hidden'!V110)</f>
        <v>0</v>
      </c>
      <c r="V109" s="230" t="n">
        <f aca="false">IF('Indicator Date hidden'!W110="x","x",V$2-'Indicator Date hidden'!W110)</f>
        <v>0</v>
      </c>
      <c r="W109" s="230" t="n">
        <f aca="false">IF('Indicator Date hidden'!X110="x","x",W$2-'Indicator Date hidden'!X110)</f>
        <v>0</v>
      </c>
      <c r="X109" s="230" t="n">
        <f aca="false">IF('Indicator Date hidden'!Y110="x","x",X$2-'Indicator Date hidden'!Y110)</f>
        <v>0</v>
      </c>
      <c r="Y109" s="230" t="n">
        <f aca="false">IF('Indicator Date hidden'!Z110="x","x",Y$2-'Indicator Date hidden'!Z110)</f>
        <v>0</v>
      </c>
      <c r="Z109" s="230" t="n">
        <f aca="false">IF('Indicator Date hidden'!AA110="x","x",Z$2-'Indicator Date hidden'!AA110)</f>
        <v>7</v>
      </c>
      <c r="AA109" s="230" t="n">
        <f aca="false">IF('Indicator Date hidden'!AB110="x","x",AA$2-'Indicator Date hidden'!AB110)</f>
        <v>0</v>
      </c>
      <c r="AB109" s="230" t="str">
        <f aca="false">IF('Indicator Date hidden'!AC110="x","x",AB$2-'Indicator Date hidden'!AC110)</f>
        <v>x</v>
      </c>
      <c r="AC109" s="230" t="n">
        <f aca="false">IF('Indicator Date hidden'!AD110="x","x",AC$2-'Indicator Date hidden'!AD110)</f>
        <v>1</v>
      </c>
      <c r="AD109" s="230" t="n">
        <f aca="false">IF('Indicator Date hidden'!AE110="x","x",AD$2-'Indicator Date hidden'!AE110)</f>
        <v>0</v>
      </c>
      <c r="AE109" s="230" t="str">
        <f aca="false">IF('Indicator Date hidden'!AF110="x","x",AE$2-'Indicator Date hidden'!AF110)</f>
        <v>x</v>
      </c>
      <c r="AF109" s="230" t="n">
        <f aca="false">IF('Indicator Date hidden'!AG110="x","x",AF$2-'Indicator Date hidden'!AG110)</f>
        <v>0</v>
      </c>
      <c r="AG109" s="230" t="n">
        <f aca="false">IF('Indicator Date hidden'!AH110="x","x",AG$2-'Indicator Date hidden'!AH110)</f>
        <v>0</v>
      </c>
      <c r="AH109" s="230" t="n">
        <f aca="false">IF('Indicator Date hidden'!AI110="x","x",AH$2-'Indicator Date hidden'!AI110)</f>
        <v>0</v>
      </c>
      <c r="AI109" s="230" t="n">
        <f aca="false">IF('Indicator Date hidden'!AJ110="x","x",AI$2-'Indicator Date hidden'!AJ110)</f>
        <v>0</v>
      </c>
      <c r="AJ109" s="230" t="n">
        <f aca="false">IF('Indicator Date hidden'!AK110="x","x",AJ$2-'Indicator Date hidden'!AK110)</f>
        <v>0</v>
      </c>
      <c r="AK109" s="230" t="str">
        <f aca="false">IF('Indicator Date hidden'!AL110="x","x",AK$2-'Indicator Date hidden'!AL110)</f>
        <v>x</v>
      </c>
      <c r="AL109" s="230" t="n">
        <f aca="false">IF('Indicator Date hidden'!AM110="x","x",AL$2-'Indicator Date hidden'!AM110)</f>
        <v>0</v>
      </c>
      <c r="AM109" s="230" t="str">
        <f aca="false">IF('Indicator Date hidden'!AN110="x","x",AM$2-'Indicator Date hidden'!AN110)</f>
        <v>x</v>
      </c>
      <c r="AN109" s="230" t="str">
        <f aca="false">IF('Indicator Date hidden'!AO110="x","x",AN$2-'Indicator Date hidden'!AO110)</f>
        <v>x</v>
      </c>
      <c r="AO109" s="230" t="n">
        <f aca="false">IF('Indicator Date hidden'!AP110="x","x",AO$2-'Indicator Date hidden'!AP110)</f>
        <v>0</v>
      </c>
      <c r="AP109" s="230" t="n">
        <f aca="false">IF('Indicator Date hidden'!AQ110="x","x",AP$2-'Indicator Date hidden'!AQ110)</f>
        <v>0</v>
      </c>
      <c r="AQ109" s="230" t="n">
        <f aca="false">IF('Indicator Date hidden'!AR110="x","x",AQ$2-'Indicator Date hidden'!AR110)</f>
        <v>0</v>
      </c>
      <c r="AR109" s="230" t="str">
        <f aca="false">IF('Indicator Date hidden'!AS110="x","x",AR$2-'Indicator Date hidden'!AS110)</f>
        <v>x</v>
      </c>
      <c r="AS109" s="230" t="n">
        <f aca="false">IF('Indicator Date hidden'!AT110="x","x",AS$2-'Indicator Date hidden'!AT110)</f>
        <v>0</v>
      </c>
      <c r="AT109" s="230" t="str">
        <f aca="false">IF('Indicator Date hidden'!AU110="x","x",AT$2-'Indicator Date hidden'!AU110)</f>
        <v>x</v>
      </c>
      <c r="AU109" s="230" t="str">
        <f aca="false">IF('Indicator Date hidden'!AV110="x","x",AU$2-'Indicator Date hidden'!AV110)</f>
        <v>x</v>
      </c>
      <c r="AV109" s="230" t="str">
        <f aca="false">IF('Indicator Date hidden'!AW110="x","x",AV$2-'Indicator Date hidden'!AW110)</f>
        <v>x</v>
      </c>
      <c r="AW109" s="230" t="n">
        <f aca="false">IF('Indicator Date hidden'!AX110="x","x",AW$2-'Indicator Date hidden'!AX110)</f>
        <v>0</v>
      </c>
      <c r="AX109" s="230" t="n">
        <f aca="false">IF('Indicator Date hidden'!AY110="x","x",AX$2-'Indicator Date hidden'!AY110)</f>
        <v>0</v>
      </c>
      <c r="AY109" s="230" t="n">
        <f aca="false">IF('Indicator Date hidden'!AZ110="x","x",AY$2-'Indicator Date hidden'!AZ110)</f>
        <v>1</v>
      </c>
      <c r="AZ109" s="230" t="n">
        <f aca="false">IF('Indicator Date hidden'!BA110="x","x",AZ$2-'Indicator Date hidden'!BA110)</f>
        <v>0</v>
      </c>
      <c r="BA109" s="230" t="n">
        <f aca="false">IF('Indicator Date hidden'!BB110="x","x",BA$2-'Indicator Date hidden'!BB110)</f>
        <v>0</v>
      </c>
      <c r="BB109" s="230" t="n">
        <f aca="false">IF('Indicator Date hidden'!BC110="x","x",BB$2-'Indicator Date hidden'!BC110)</f>
        <v>0</v>
      </c>
      <c r="BC109" s="230" t="n">
        <f aca="false">IF('Indicator Date hidden'!BD110="x","x",BC$2-'Indicator Date hidden'!BD110)</f>
        <v>0</v>
      </c>
      <c r="BD109" s="230" t="n">
        <f aca="false">IF('Indicator Date hidden'!BE110="x","x",BD$2-'Indicator Date hidden'!BE110)</f>
        <v>-1</v>
      </c>
      <c r="BE109" s="230" t="n">
        <f aca="false">IF('Indicator Date hidden'!BF110="x","x",BE$2-'Indicator Date hidden'!BF110)</f>
        <v>0</v>
      </c>
      <c r="BF109" s="230" t="n">
        <f aca="false">IF('Indicator Date hidden'!BG110="x","x",BF$2-'Indicator Date hidden'!BG110)</f>
        <v>1</v>
      </c>
      <c r="BG109" s="230" t="n">
        <f aca="false">IF('Indicator Date hidden'!BH110="x","x",BG$2-'Indicator Date hidden'!BH110)</f>
        <v>1</v>
      </c>
      <c r="BH109" s="230" t="str">
        <f aca="false">IF('Indicator Date hidden'!BI110="x","x",BH$2-'Indicator Date hidden'!BI110)</f>
        <v>x</v>
      </c>
      <c r="BI109" s="230" t="n">
        <f aca="false">IF('Indicator Date hidden'!BJ110="x","x",BI$2-'Indicator Date hidden'!BJ110)</f>
        <v>0</v>
      </c>
      <c r="BJ109" s="230" t="n">
        <f aca="false">IF('Indicator Date hidden'!BK110="x","x",BJ$2-'Indicator Date hidden'!BK110)</f>
        <v>0</v>
      </c>
      <c r="BK109" s="230" t="n">
        <f aca="false">IF('Indicator Date hidden'!BL110="x","x",BK$2-'Indicator Date hidden'!BL110)</f>
        <v>0</v>
      </c>
      <c r="BL109" s="230" t="n">
        <f aca="false">IF('Indicator Date hidden'!BM110="x","x",BL$2-'Indicator Date hidden'!BM110)</f>
        <v>2</v>
      </c>
      <c r="BM109" s="230" t="n">
        <f aca="false">IF('Indicator Date hidden'!BN110="x","x",BM$2-'Indicator Date hidden'!BN110)</f>
        <v>0</v>
      </c>
      <c r="BN109" s="230" t="n">
        <f aca="false">IF('Indicator Date hidden'!BO110="x","x",BN$2-'Indicator Date hidden'!BO110)</f>
        <v>0</v>
      </c>
      <c r="BO109" s="230" t="n">
        <f aca="false">IF('Indicator Date hidden'!BP110="x","x",BO$2-'Indicator Date hidden'!BP110)</f>
        <v>0</v>
      </c>
      <c r="BP109" s="230" t="n">
        <f aca="false">IF('Indicator Date hidden'!BQ110="x","x",BP$2-'Indicator Date hidden'!BQ110)</f>
        <v>0</v>
      </c>
      <c r="BQ109" s="230" t="n">
        <f aca="false">IF('Indicator Date hidden'!BR110="x","x",BQ$2-'Indicator Date hidden'!BR110)</f>
        <v>0</v>
      </c>
      <c r="BR109" s="230" t="n">
        <f aca="false">IF('Indicator Date hidden'!BS110="x","x",BR$2-'Indicator Date hidden'!BS110)</f>
        <v>3</v>
      </c>
      <c r="BS109" s="230" t="n">
        <f aca="false">IF('Indicator Date hidden'!BT110="x","x",BS$2-'Indicator Date hidden'!BT110)</f>
        <v>0</v>
      </c>
      <c r="BT109" s="230" t="n">
        <f aca="false">IF('Indicator Date hidden'!BU110="x","x",BT$2-'Indicator Date hidden'!BU110)</f>
        <v>0</v>
      </c>
      <c r="BU109" s="230" t="str">
        <f aca="false">IF('Indicator Date hidden'!BV110="x","x",BU$2-'Indicator Date hidden'!BV110)</f>
        <v>x</v>
      </c>
      <c r="BV109" s="230" t="n">
        <f aca="false">IF('Indicator Date hidden'!BW110="x","x",BV$2-'Indicator Date hidden'!BW110)</f>
        <v>0</v>
      </c>
      <c r="BW109" s="230" t="n">
        <f aca="false">IF('Indicator Date hidden'!BX110="x","x",BW$2-'Indicator Date hidden'!BX110)</f>
        <v>0</v>
      </c>
      <c r="BX109" s="0" t="n">
        <f aca="false">SUM(B109:BW109)</f>
        <v>15</v>
      </c>
      <c r="BY109" s="231" t="n">
        <f aca="false">BX109/COUNT(B109:BW109)</f>
        <v>0.238095238095238</v>
      </c>
      <c r="BZ109" s="0" t="n">
        <f aca="false">COUNTIF(B109:BW109,"&gt;0")</f>
        <v>7</v>
      </c>
      <c r="CA109" s="231" t="n">
        <f aca="false">_xlfn.STDEV.P(B109:BW109)</f>
        <v>1.00339559550979</v>
      </c>
      <c r="CB109" s="232" t="n">
        <f aca="false">MEDIAN(B109:BW109)</f>
        <v>0</v>
      </c>
    </row>
    <row r="110" customFormat="false" ht="14.5" hidden="false" customHeight="false" outlineLevel="0" collapsed="false">
      <c r="A110" s="0" t="str">
        <f aca="false">'Indicator Data'!B113</f>
        <v>MHL</v>
      </c>
      <c r="B110" s="230" t="n">
        <f aca="false">IF('Indicator Date hidden'!C111="x","x",B$2-'Indicator Date hidden'!C111)</f>
        <v>0</v>
      </c>
      <c r="C110" s="230" t="n">
        <f aca="false">IF('Indicator Date hidden'!D111="x","x",C$2-'Indicator Date hidden'!D111)</f>
        <v>0</v>
      </c>
      <c r="D110" s="230" t="n">
        <f aca="false">IF('Indicator Date hidden'!E111="x","x",D$2-'Indicator Date hidden'!E111)</f>
        <v>0</v>
      </c>
      <c r="E110" s="230" t="n">
        <f aca="false">IF('Indicator Date hidden'!F111="x","x",E$2-'Indicator Date hidden'!F111)</f>
        <v>0</v>
      </c>
      <c r="F110" s="230" t="n">
        <f aca="false">IF('Indicator Date hidden'!G111="x","x",F$2-'Indicator Date hidden'!G111)</f>
        <v>0</v>
      </c>
      <c r="G110" s="230" t="n">
        <f aca="false">IF('Indicator Date hidden'!H111="x","x",G$2-'Indicator Date hidden'!H111)</f>
        <v>0</v>
      </c>
      <c r="H110" s="230" t="n">
        <f aca="false">IF('Indicator Date hidden'!I111="x","x",H$2-'Indicator Date hidden'!I111)</f>
        <v>0</v>
      </c>
      <c r="I110" s="230" t="n">
        <f aca="false">IF('Indicator Date hidden'!J111="x","x",I$2-'Indicator Date hidden'!J111)</f>
        <v>0</v>
      </c>
      <c r="J110" s="230" t="n">
        <f aca="false">IF('Indicator Date hidden'!K111="x","x",J$2-'Indicator Date hidden'!K111)</f>
        <v>0</v>
      </c>
      <c r="K110" s="230" t="str">
        <f aca="false">IF('Indicator Date hidden'!L111="x","x",K$2-'Indicator Date hidden'!L111)</f>
        <v>x</v>
      </c>
      <c r="L110" s="230" t="n">
        <f aca="false">IF('Indicator Date hidden'!M111="x","x",L$2-'Indicator Date hidden'!M111)</f>
        <v>0</v>
      </c>
      <c r="M110" s="230" t="n">
        <f aca="false">IF('Indicator Date hidden'!N111="x","x",M$2-'Indicator Date hidden'!N111)</f>
        <v>0</v>
      </c>
      <c r="N110" s="230" t="n">
        <f aca="false">IF('Indicator Date hidden'!O111="x","x",N$2-'Indicator Date hidden'!O111)</f>
        <v>0</v>
      </c>
      <c r="O110" s="230" t="n">
        <f aca="false">IF('Indicator Date hidden'!P111="x","x",O$2-'Indicator Date hidden'!P111)</f>
        <v>0</v>
      </c>
      <c r="P110" s="230" t="n">
        <f aca="false">IF('Indicator Date hidden'!Q111="x","x",P$2-'Indicator Date hidden'!Q111)</f>
        <v>0</v>
      </c>
      <c r="Q110" s="230" t="n">
        <f aca="false">IF('Indicator Date hidden'!R111="x","x",Q$2-'Indicator Date hidden'!R111)</f>
        <v>0</v>
      </c>
      <c r="R110" s="230" t="n">
        <f aca="false">IF('Indicator Date hidden'!S111="x","x",R$2-'Indicator Date hidden'!S111)</f>
        <v>0</v>
      </c>
      <c r="S110" s="230" t="n">
        <f aca="false">IF('Indicator Date hidden'!T111="x","x",S$2-'Indicator Date hidden'!T111)</f>
        <v>0</v>
      </c>
      <c r="T110" s="230" t="n">
        <f aca="false">IF('Indicator Date hidden'!U111="x","x",T$2-'Indicator Date hidden'!U111)</f>
        <v>0</v>
      </c>
      <c r="U110" s="230" t="n">
        <f aca="false">IF('Indicator Date hidden'!V111="x","x",U$2-'Indicator Date hidden'!V111)</f>
        <v>0</v>
      </c>
      <c r="V110" s="230" t="n">
        <f aca="false">IF('Indicator Date hidden'!W111="x","x",V$2-'Indicator Date hidden'!W111)</f>
        <v>0</v>
      </c>
      <c r="W110" s="230" t="n">
        <f aca="false">IF('Indicator Date hidden'!X111="x","x",W$2-'Indicator Date hidden'!X111)</f>
        <v>0</v>
      </c>
      <c r="X110" s="230" t="n">
        <f aca="false">IF('Indicator Date hidden'!Y111="x","x",X$2-'Indicator Date hidden'!Y111)</f>
        <v>0</v>
      </c>
      <c r="Y110" s="230" t="n">
        <f aca="false">IF('Indicator Date hidden'!Z111="x","x",Y$2-'Indicator Date hidden'!Z111)</f>
        <v>0</v>
      </c>
      <c r="Z110" s="230" t="str">
        <f aca="false">IF('Indicator Date hidden'!AA111="x","x",Z$2-'Indicator Date hidden'!AA111)</f>
        <v>x</v>
      </c>
      <c r="AA110" s="230" t="n">
        <f aca="false">IF('Indicator Date hidden'!AB111="x","x",AA$2-'Indicator Date hidden'!AB111)</f>
        <v>0</v>
      </c>
      <c r="AB110" s="230" t="n">
        <f aca="false">IF('Indicator Date hidden'!AC111="x","x",AB$2-'Indicator Date hidden'!AC111)</f>
        <v>0</v>
      </c>
      <c r="AC110" s="230" t="n">
        <f aca="false">IF('Indicator Date hidden'!AD111="x","x",AC$2-'Indicator Date hidden'!AD111)</f>
        <v>6</v>
      </c>
      <c r="AD110" s="230" t="n">
        <f aca="false">IF('Indicator Date hidden'!AE111="x","x",AD$2-'Indicator Date hidden'!AE111)</f>
        <v>0</v>
      </c>
      <c r="AE110" s="230" t="str">
        <f aca="false">IF('Indicator Date hidden'!AF111="x","x",AE$2-'Indicator Date hidden'!AF111)</f>
        <v>x</v>
      </c>
      <c r="AF110" s="230" t="str">
        <f aca="false">IF('Indicator Date hidden'!AG111="x","x",AF$2-'Indicator Date hidden'!AG111)</f>
        <v>x</v>
      </c>
      <c r="AG110" s="230" t="n">
        <f aca="false">IF('Indicator Date hidden'!AH111="x","x",AG$2-'Indicator Date hidden'!AH111)</f>
        <v>0</v>
      </c>
      <c r="AH110" s="230" t="n">
        <f aca="false">IF('Indicator Date hidden'!AI111="x","x",AH$2-'Indicator Date hidden'!AI111)</f>
        <v>0</v>
      </c>
      <c r="AI110" s="230" t="n">
        <f aca="false">IF('Indicator Date hidden'!AJ111="x","x",AI$2-'Indicator Date hidden'!AJ111)</f>
        <v>0</v>
      </c>
      <c r="AJ110" s="230" t="n">
        <f aca="false">IF('Indicator Date hidden'!AK111="x","x",AJ$2-'Indicator Date hidden'!AK111)</f>
        <v>0</v>
      </c>
      <c r="AK110" s="230" t="str">
        <f aca="false">IF('Indicator Date hidden'!AL111="x","x",AK$2-'Indicator Date hidden'!AL111)</f>
        <v>x</v>
      </c>
      <c r="AL110" s="230" t="n">
        <f aca="false">IF('Indicator Date hidden'!AM111="x","x",AL$2-'Indicator Date hidden'!AM111)</f>
        <v>0</v>
      </c>
      <c r="AM110" s="230" t="n">
        <f aca="false">IF('Indicator Date hidden'!AN111="x","x",AM$2-'Indicator Date hidden'!AN111)</f>
        <v>0</v>
      </c>
      <c r="AN110" s="230" t="n">
        <f aca="false">IF('Indicator Date hidden'!AO111="x","x",AN$2-'Indicator Date hidden'!AO111)</f>
        <v>0</v>
      </c>
      <c r="AO110" s="230" t="n">
        <f aca="false">IF('Indicator Date hidden'!AP111="x","x",AO$2-'Indicator Date hidden'!AP111)</f>
        <v>0</v>
      </c>
      <c r="AP110" s="230" t="n">
        <f aca="false">IF('Indicator Date hidden'!AQ111="x","x",AP$2-'Indicator Date hidden'!AQ111)</f>
        <v>0</v>
      </c>
      <c r="AQ110" s="230" t="n">
        <f aca="false">IF('Indicator Date hidden'!AR111="x","x",AQ$2-'Indicator Date hidden'!AR111)</f>
        <v>0</v>
      </c>
      <c r="AR110" s="230" t="n">
        <f aca="false">IF('Indicator Date hidden'!AS111="x","x",AR$2-'Indicator Date hidden'!AS111)</f>
        <v>3</v>
      </c>
      <c r="AS110" s="230" t="n">
        <f aca="false">IF('Indicator Date hidden'!AT111="x","x",AS$2-'Indicator Date hidden'!AT111)</f>
        <v>0</v>
      </c>
      <c r="AT110" s="230" t="str">
        <f aca="false">IF('Indicator Date hidden'!AU111="x","x",AT$2-'Indicator Date hidden'!AU111)</f>
        <v>x</v>
      </c>
      <c r="AU110" s="230" t="str">
        <f aca="false">IF('Indicator Date hidden'!AV111="x","x",AU$2-'Indicator Date hidden'!AV111)</f>
        <v>x</v>
      </c>
      <c r="AV110" s="230" t="str">
        <f aca="false">IF('Indicator Date hidden'!AW111="x","x",AV$2-'Indicator Date hidden'!AW111)</f>
        <v>x</v>
      </c>
      <c r="AW110" s="230" t="n">
        <f aca="false">IF('Indicator Date hidden'!AX111="x","x",AW$2-'Indicator Date hidden'!AX111)</f>
        <v>0</v>
      </c>
      <c r="AX110" s="230" t="str">
        <f aca="false">IF('Indicator Date hidden'!AY111="x","x",AX$2-'Indicator Date hidden'!AY111)</f>
        <v>x</v>
      </c>
      <c r="AY110" s="230" t="n">
        <f aca="false">IF('Indicator Date hidden'!AZ111="x","x",AY$2-'Indicator Date hidden'!AZ111)</f>
        <v>1</v>
      </c>
      <c r="AZ110" s="230" t="n">
        <f aca="false">IF('Indicator Date hidden'!BA111="x","x",AZ$2-'Indicator Date hidden'!BA111)</f>
        <v>0</v>
      </c>
      <c r="BA110" s="230" t="n">
        <f aca="false">IF('Indicator Date hidden'!BB111="x","x",BA$2-'Indicator Date hidden'!BB111)</f>
        <v>0</v>
      </c>
      <c r="BB110" s="230" t="n">
        <f aca="false">IF('Indicator Date hidden'!BC111="x","x",BB$2-'Indicator Date hidden'!BC111)</f>
        <v>0</v>
      </c>
      <c r="BC110" s="230" t="str">
        <f aca="false">IF('Indicator Date hidden'!BD111="x","x",BC$2-'Indicator Date hidden'!BD111)</f>
        <v>x</v>
      </c>
      <c r="BD110" s="230" t="n">
        <f aca="false">IF('Indicator Date hidden'!BE111="x","x",BD$2-'Indicator Date hidden'!BE111)</f>
        <v>0</v>
      </c>
      <c r="BE110" s="230" t="n">
        <f aca="false">IF('Indicator Date hidden'!BF111="x","x",BE$2-'Indicator Date hidden'!BF111)</f>
        <v>0</v>
      </c>
      <c r="BF110" s="230" t="n">
        <f aca="false">IF('Indicator Date hidden'!BG111="x","x",BF$2-'Indicator Date hidden'!BG111)</f>
        <v>1</v>
      </c>
      <c r="BG110" s="230" t="n">
        <f aca="false">IF('Indicator Date hidden'!BH111="x","x",BG$2-'Indicator Date hidden'!BH111)</f>
        <v>1</v>
      </c>
      <c r="BH110" s="230" t="n">
        <f aca="false">IF('Indicator Date hidden'!BI111="x","x",BH$2-'Indicator Date hidden'!BI111)</f>
        <v>2</v>
      </c>
      <c r="BI110" s="230" t="n">
        <f aca="false">IF('Indicator Date hidden'!BJ111="x","x",BI$2-'Indicator Date hidden'!BJ111)</f>
        <v>1</v>
      </c>
      <c r="BJ110" s="230" t="str">
        <f aca="false">IF('Indicator Date hidden'!BK111="x","x",BJ$2-'Indicator Date hidden'!BK111)</f>
        <v>x</v>
      </c>
      <c r="BK110" s="230" t="n">
        <f aca="false">IF('Indicator Date hidden'!BL111="x","x",BK$2-'Indicator Date hidden'!BL111)</f>
        <v>0</v>
      </c>
      <c r="BL110" s="230" t="n">
        <f aca="false">IF('Indicator Date hidden'!BM111="x","x",BL$2-'Indicator Date hidden'!BM111)</f>
        <v>9</v>
      </c>
      <c r="BM110" s="230" t="n">
        <f aca="false">IF('Indicator Date hidden'!BN111="x","x",BM$2-'Indicator Date hidden'!BN111)</f>
        <v>3</v>
      </c>
      <c r="BN110" s="230" t="n">
        <f aca="false">IF('Indicator Date hidden'!BO111="x","x",BN$2-'Indicator Date hidden'!BO111)</f>
        <v>0</v>
      </c>
      <c r="BO110" s="230" t="n">
        <f aca="false">IF('Indicator Date hidden'!BP111="x","x",BO$2-'Indicator Date hidden'!BP111)</f>
        <v>0</v>
      </c>
      <c r="BP110" s="230" t="n">
        <f aca="false">IF('Indicator Date hidden'!BQ111="x","x",BP$2-'Indicator Date hidden'!BQ111)</f>
        <v>0</v>
      </c>
      <c r="BQ110" s="230" t="n">
        <f aca="false">IF('Indicator Date hidden'!BR111="x","x",BQ$2-'Indicator Date hidden'!BR111)</f>
        <v>0</v>
      </c>
      <c r="BR110" s="230" t="n">
        <f aca="false">IF('Indicator Date hidden'!BS111="x","x",BR$2-'Indicator Date hidden'!BS111)</f>
        <v>6</v>
      </c>
      <c r="BS110" s="230" t="n">
        <f aca="false">IF('Indicator Date hidden'!BT111="x","x",BS$2-'Indicator Date hidden'!BT111)</f>
        <v>1</v>
      </c>
      <c r="BT110" s="230" t="n">
        <f aca="false">IF('Indicator Date hidden'!BU111="x","x",BT$2-'Indicator Date hidden'!BU111)</f>
        <v>1</v>
      </c>
      <c r="BU110" s="230" t="n">
        <f aca="false">IF('Indicator Date hidden'!BV111="x","x",BU$2-'Indicator Date hidden'!BV111)</f>
        <v>1</v>
      </c>
      <c r="BV110" s="230" t="n">
        <f aca="false">IF('Indicator Date hidden'!BW111="x","x",BV$2-'Indicator Date hidden'!BW111)</f>
        <v>0</v>
      </c>
      <c r="BW110" s="230" t="str">
        <f aca="false">IF('Indicator Date hidden'!BX111="x","x",BW$2-'Indicator Date hidden'!BX111)</f>
        <v>x</v>
      </c>
      <c r="BX110" s="0" t="n">
        <f aca="false">SUM(B110:BW110)</f>
        <v>36</v>
      </c>
      <c r="BY110" s="231" t="n">
        <f aca="false">BX110/COUNT(B110:BW110)</f>
        <v>0.580645161290323</v>
      </c>
      <c r="BZ110" s="0" t="n">
        <f aca="false">COUNTIF(B110:BW110,"&gt;0")</f>
        <v>13</v>
      </c>
      <c r="CA110" s="231" t="n">
        <f aca="false">_xlfn.STDEV.P(B110:BW110)</f>
        <v>1.61193519337406</v>
      </c>
      <c r="CB110" s="232" t="n">
        <f aca="false">MEDIAN(B110:BW110)</f>
        <v>0</v>
      </c>
    </row>
    <row r="111" customFormat="false" ht="14.5" hidden="false" customHeight="false" outlineLevel="0" collapsed="false">
      <c r="A111" s="0" t="str">
        <f aca="false">'Indicator Data'!B114</f>
        <v>MRT</v>
      </c>
      <c r="B111" s="230" t="n">
        <f aca="false">IF('Indicator Date hidden'!C112="x","x",B$2-'Indicator Date hidden'!C112)</f>
        <v>0</v>
      </c>
      <c r="C111" s="230" t="n">
        <f aca="false">IF('Indicator Date hidden'!D112="x","x",C$2-'Indicator Date hidden'!D112)</f>
        <v>0</v>
      </c>
      <c r="D111" s="230" t="n">
        <f aca="false">IF('Indicator Date hidden'!E112="x","x",D$2-'Indicator Date hidden'!E112)</f>
        <v>0</v>
      </c>
      <c r="E111" s="230" t="n">
        <f aca="false">IF('Indicator Date hidden'!F112="x","x",E$2-'Indicator Date hidden'!F112)</f>
        <v>0</v>
      </c>
      <c r="F111" s="230" t="n">
        <f aca="false">IF('Indicator Date hidden'!G112="x","x",F$2-'Indicator Date hidden'!G112)</f>
        <v>0</v>
      </c>
      <c r="G111" s="230" t="n">
        <f aca="false">IF('Indicator Date hidden'!H112="x","x",G$2-'Indicator Date hidden'!H112)</f>
        <v>0</v>
      </c>
      <c r="H111" s="230" t="n">
        <f aca="false">IF('Indicator Date hidden'!I112="x","x",H$2-'Indicator Date hidden'!I112)</f>
        <v>0</v>
      </c>
      <c r="I111" s="230" t="n">
        <f aca="false">IF('Indicator Date hidden'!J112="x","x",I$2-'Indicator Date hidden'!J112)</f>
        <v>0</v>
      </c>
      <c r="J111" s="230" t="n">
        <f aca="false">IF('Indicator Date hidden'!K112="x","x",J$2-'Indicator Date hidden'!K112)</f>
        <v>0</v>
      </c>
      <c r="K111" s="230" t="n">
        <f aca="false">IF('Indicator Date hidden'!L112="x","x",K$2-'Indicator Date hidden'!L112)</f>
        <v>0</v>
      </c>
      <c r="L111" s="230" t="n">
        <f aca="false">IF('Indicator Date hidden'!M112="x","x",L$2-'Indicator Date hidden'!M112)</f>
        <v>0</v>
      </c>
      <c r="M111" s="230" t="n">
        <f aca="false">IF('Indicator Date hidden'!N112="x","x",M$2-'Indicator Date hidden'!N112)</f>
        <v>0</v>
      </c>
      <c r="N111" s="230" t="n">
        <f aca="false">IF('Indicator Date hidden'!O112="x","x",N$2-'Indicator Date hidden'!O112)</f>
        <v>0</v>
      </c>
      <c r="O111" s="230" t="n">
        <f aca="false">IF('Indicator Date hidden'!P112="x","x",O$2-'Indicator Date hidden'!P112)</f>
        <v>0</v>
      </c>
      <c r="P111" s="230" t="n">
        <f aca="false">IF('Indicator Date hidden'!Q112="x","x",P$2-'Indicator Date hidden'!Q112)</f>
        <v>0</v>
      </c>
      <c r="Q111" s="230" t="n">
        <f aca="false">IF('Indicator Date hidden'!R112="x","x",Q$2-'Indicator Date hidden'!R112)</f>
        <v>0</v>
      </c>
      <c r="R111" s="230" t="n">
        <f aca="false">IF('Indicator Date hidden'!S112="x","x",R$2-'Indicator Date hidden'!S112)</f>
        <v>0</v>
      </c>
      <c r="S111" s="230" t="n">
        <f aca="false">IF('Indicator Date hidden'!T112="x","x",S$2-'Indicator Date hidden'!T112)</f>
        <v>0</v>
      </c>
      <c r="T111" s="230" t="n">
        <f aca="false">IF('Indicator Date hidden'!U112="x","x",T$2-'Indicator Date hidden'!U112)</f>
        <v>0</v>
      </c>
      <c r="U111" s="230" t="n">
        <f aca="false">IF('Indicator Date hidden'!V112="x","x",U$2-'Indicator Date hidden'!V112)</f>
        <v>0</v>
      </c>
      <c r="V111" s="230" t="n">
        <f aca="false">IF('Indicator Date hidden'!W112="x","x",V$2-'Indicator Date hidden'!W112)</f>
        <v>0</v>
      </c>
      <c r="W111" s="230" t="n">
        <f aca="false">IF('Indicator Date hidden'!X112="x","x",W$2-'Indicator Date hidden'!X112)</f>
        <v>0</v>
      </c>
      <c r="X111" s="230" t="n">
        <f aca="false">IF('Indicator Date hidden'!Y112="x","x",X$2-'Indicator Date hidden'!Y112)</f>
        <v>0</v>
      </c>
      <c r="Y111" s="230" t="n">
        <f aca="false">IF('Indicator Date hidden'!Z112="x","x",Y$2-'Indicator Date hidden'!Z112)</f>
        <v>0</v>
      </c>
      <c r="Z111" s="230" t="str">
        <f aca="false">IF('Indicator Date hidden'!AA112="x","x",Z$2-'Indicator Date hidden'!AA112)</f>
        <v>x</v>
      </c>
      <c r="AA111" s="230" t="n">
        <f aca="false">IF('Indicator Date hidden'!AB112="x","x",AA$2-'Indicator Date hidden'!AB112)</f>
        <v>0</v>
      </c>
      <c r="AB111" s="230" t="n">
        <f aca="false">IF('Indicator Date hidden'!AC112="x","x",AB$2-'Indicator Date hidden'!AC112)</f>
        <v>1</v>
      </c>
      <c r="AC111" s="230" t="n">
        <f aca="false">IF('Indicator Date hidden'!AD112="x","x",AC$2-'Indicator Date hidden'!AD112)</f>
        <v>6</v>
      </c>
      <c r="AD111" s="230" t="n">
        <f aca="false">IF('Indicator Date hidden'!AE112="x","x",AD$2-'Indicator Date hidden'!AE112)</f>
        <v>0</v>
      </c>
      <c r="AE111" s="230" t="n">
        <f aca="false">IF('Indicator Date hidden'!AF112="x","x",AE$2-'Indicator Date hidden'!AF112)</f>
        <v>0</v>
      </c>
      <c r="AF111" s="230" t="n">
        <f aca="false">IF('Indicator Date hidden'!AG112="x","x",AF$2-'Indicator Date hidden'!AG112)</f>
        <v>0</v>
      </c>
      <c r="AG111" s="230" t="n">
        <f aca="false">IF('Indicator Date hidden'!AH112="x","x",AG$2-'Indicator Date hidden'!AH112)</f>
        <v>0</v>
      </c>
      <c r="AH111" s="230" t="n">
        <f aca="false">IF('Indicator Date hidden'!AI112="x","x",AH$2-'Indicator Date hidden'!AI112)</f>
        <v>0</v>
      </c>
      <c r="AI111" s="230" t="n">
        <f aca="false">IF('Indicator Date hidden'!AJ112="x","x",AI$2-'Indicator Date hidden'!AJ112)</f>
        <v>0</v>
      </c>
      <c r="AJ111" s="230" t="n">
        <f aca="false">IF('Indicator Date hidden'!AK112="x","x",AJ$2-'Indicator Date hidden'!AK112)</f>
        <v>0</v>
      </c>
      <c r="AK111" s="230" t="n">
        <f aca="false">IF('Indicator Date hidden'!AL112="x","x",AK$2-'Indicator Date hidden'!AL112)</f>
        <v>4</v>
      </c>
      <c r="AL111" s="230" t="n">
        <f aca="false">IF('Indicator Date hidden'!AM112="x","x",AL$2-'Indicator Date hidden'!AM112)</f>
        <v>0</v>
      </c>
      <c r="AM111" s="230" t="n">
        <f aca="false">IF('Indicator Date hidden'!AN112="x","x",AM$2-'Indicator Date hidden'!AN112)</f>
        <v>0</v>
      </c>
      <c r="AN111" s="230" t="n">
        <f aca="false">IF('Indicator Date hidden'!AO112="x","x",AN$2-'Indicator Date hidden'!AO112)</f>
        <v>0</v>
      </c>
      <c r="AO111" s="230" t="n">
        <f aca="false">IF('Indicator Date hidden'!AP112="x","x",AO$2-'Indicator Date hidden'!AP112)</f>
        <v>0</v>
      </c>
      <c r="AP111" s="230" t="n">
        <f aca="false">IF('Indicator Date hidden'!AQ112="x","x",AP$2-'Indicator Date hidden'!AQ112)</f>
        <v>0</v>
      </c>
      <c r="AQ111" s="230" t="n">
        <f aca="false">IF('Indicator Date hidden'!AR112="x","x",AQ$2-'Indicator Date hidden'!AR112)</f>
        <v>0</v>
      </c>
      <c r="AR111" s="230" t="n">
        <f aca="false">IF('Indicator Date hidden'!AS112="x","x",AR$2-'Indicator Date hidden'!AS112)</f>
        <v>0</v>
      </c>
      <c r="AS111" s="230" t="n">
        <f aca="false">IF('Indicator Date hidden'!AT112="x","x",AS$2-'Indicator Date hidden'!AT112)</f>
        <v>0</v>
      </c>
      <c r="AT111" s="230" t="n">
        <f aca="false">IF('Indicator Date hidden'!AU112="x","x",AT$2-'Indicator Date hidden'!AU112)</f>
        <v>0</v>
      </c>
      <c r="AU111" s="230" t="str">
        <f aca="false">IF('Indicator Date hidden'!AV112="x","x",AU$2-'Indicator Date hidden'!AV112)</f>
        <v>x</v>
      </c>
      <c r="AV111" s="230" t="n">
        <f aca="false">IF('Indicator Date hidden'!AW112="x","x",AV$2-'Indicator Date hidden'!AW112)</f>
        <v>0</v>
      </c>
      <c r="AW111" s="230" t="n">
        <f aca="false">IF('Indicator Date hidden'!AX112="x","x",AW$2-'Indicator Date hidden'!AX112)</f>
        <v>0</v>
      </c>
      <c r="AX111" s="230" t="n">
        <f aca="false">IF('Indicator Date hidden'!AY112="x","x",AX$2-'Indicator Date hidden'!AY112)</f>
        <v>0</v>
      </c>
      <c r="AY111" s="230" t="n">
        <f aca="false">IF('Indicator Date hidden'!AZ112="x","x",AY$2-'Indicator Date hidden'!AZ112)</f>
        <v>6</v>
      </c>
      <c r="AZ111" s="230" t="n">
        <f aca="false">IF('Indicator Date hidden'!BA112="x","x",AZ$2-'Indicator Date hidden'!BA112)</f>
        <v>0</v>
      </c>
      <c r="BA111" s="230" t="n">
        <f aca="false">IF('Indicator Date hidden'!BB112="x","x",BA$2-'Indicator Date hidden'!BB112)</f>
        <v>0</v>
      </c>
      <c r="BB111" s="230" t="n">
        <f aca="false">IF('Indicator Date hidden'!BC112="x","x",BB$2-'Indicator Date hidden'!BC112)</f>
        <v>0</v>
      </c>
      <c r="BC111" s="230" t="n">
        <f aca="false">IF('Indicator Date hidden'!BD112="x","x",BC$2-'Indicator Date hidden'!BD112)</f>
        <v>0</v>
      </c>
      <c r="BD111" s="230" t="n">
        <f aca="false">IF('Indicator Date hidden'!BE112="x","x",BD$2-'Indicator Date hidden'!BE112)</f>
        <v>0</v>
      </c>
      <c r="BE111" s="230" t="n">
        <f aca="false">IF('Indicator Date hidden'!BF112="x","x",BE$2-'Indicator Date hidden'!BF112)</f>
        <v>0</v>
      </c>
      <c r="BF111" s="230" t="n">
        <f aca="false">IF('Indicator Date hidden'!BG112="x","x",BF$2-'Indicator Date hidden'!BG112)</f>
        <v>1</v>
      </c>
      <c r="BG111" s="230" t="n">
        <f aca="false">IF('Indicator Date hidden'!BH112="x","x",BG$2-'Indicator Date hidden'!BH112)</f>
        <v>1</v>
      </c>
      <c r="BH111" s="230" t="n">
        <f aca="false">IF('Indicator Date hidden'!BI112="x","x",BH$2-'Indicator Date hidden'!BI112)</f>
        <v>2</v>
      </c>
      <c r="BI111" s="230" t="n">
        <f aca="false">IF('Indicator Date hidden'!BJ112="x","x",BI$2-'Indicator Date hidden'!BJ112)</f>
        <v>0</v>
      </c>
      <c r="BJ111" s="230" t="n">
        <f aca="false">IF('Indicator Date hidden'!BK112="x","x",BJ$2-'Indicator Date hidden'!BK112)</f>
        <v>0</v>
      </c>
      <c r="BK111" s="230" t="n">
        <f aca="false">IF('Indicator Date hidden'!BL112="x","x",BK$2-'Indicator Date hidden'!BL112)</f>
        <v>0</v>
      </c>
      <c r="BL111" s="230" t="n">
        <f aca="false">IF('Indicator Date hidden'!BM112="x","x",BL$2-'Indicator Date hidden'!BM112)</f>
        <v>3</v>
      </c>
      <c r="BM111" s="230" t="n">
        <f aca="false">IF('Indicator Date hidden'!BN112="x","x",BM$2-'Indicator Date hidden'!BN112)</f>
        <v>0</v>
      </c>
      <c r="BN111" s="230" t="n">
        <f aca="false">IF('Indicator Date hidden'!BO112="x","x",BN$2-'Indicator Date hidden'!BO112)</f>
        <v>0</v>
      </c>
      <c r="BO111" s="230" t="n">
        <f aca="false">IF('Indicator Date hidden'!BP112="x","x",BO$2-'Indicator Date hidden'!BP112)</f>
        <v>0</v>
      </c>
      <c r="BP111" s="230" t="n">
        <f aca="false">IF('Indicator Date hidden'!BQ112="x","x",BP$2-'Indicator Date hidden'!BQ112)</f>
        <v>0</v>
      </c>
      <c r="BQ111" s="230" t="n">
        <f aca="false">IF('Indicator Date hidden'!BR112="x","x",BQ$2-'Indicator Date hidden'!BR112)</f>
        <v>0</v>
      </c>
      <c r="BR111" s="230" t="n">
        <f aca="false">IF('Indicator Date hidden'!BS112="x","x",BR$2-'Indicator Date hidden'!BS112)</f>
        <v>1</v>
      </c>
      <c r="BS111" s="230" t="n">
        <f aca="false">IF('Indicator Date hidden'!BT112="x","x",BS$2-'Indicator Date hidden'!BT112)</f>
        <v>0</v>
      </c>
      <c r="BT111" s="230" t="str">
        <f aca="false">IF('Indicator Date hidden'!BU112="x","x",BT$2-'Indicator Date hidden'!BU112)</f>
        <v>x</v>
      </c>
      <c r="BU111" s="230" t="n">
        <f aca="false">IF('Indicator Date hidden'!BV112="x","x",BU$2-'Indicator Date hidden'!BV112)</f>
        <v>0</v>
      </c>
      <c r="BV111" s="230" t="n">
        <f aca="false">IF('Indicator Date hidden'!BW112="x","x",BV$2-'Indicator Date hidden'!BW112)</f>
        <v>0</v>
      </c>
      <c r="BW111" s="230" t="n">
        <f aca="false">IF('Indicator Date hidden'!BX112="x","x",BW$2-'Indicator Date hidden'!BX112)</f>
        <v>0</v>
      </c>
      <c r="BX111" s="0" t="n">
        <f aca="false">SUM(B111:BW111)</f>
        <v>25</v>
      </c>
      <c r="BY111" s="231" t="n">
        <f aca="false">BX111/COUNT(B111:BW111)</f>
        <v>0.352112676056338</v>
      </c>
      <c r="BZ111" s="0" t="n">
        <f aca="false">COUNTIF(B111:BW111,"&gt;0")</f>
        <v>9</v>
      </c>
      <c r="CA111" s="231" t="n">
        <f aca="false">_xlfn.STDEV.P(B111:BW111)</f>
        <v>1.16399738092363</v>
      </c>
      <c r="CB111" s="232" t="n">
        <f aca="false">MEDIAN(B111:BW111)</f>
        <v>0</v>
      </c>
    </row>
    <row r="112" customFormat="false" ht="14.5" hidden="false" customHeight="false" outlineLevel="0" collapsed="false">
      <c r="A112" s="0" t="str">
        <f aca="false">'Indicator Data'!B115</f>
        <v>MUS</v>
      </c>
      <c r="B112" s="230" t="n">
        <f aca="false">IF('Indicator Date hidden'!C113="x","x",B$2-'Indicator Date hidden'!C113)</f>
        <v>0</v>
      </c>
      <c r="C112" s="230" t="n">
        <f aca="false">IF('Indicator Date hidden'!D113="x","x",C$2-'Indicator Date hidden'!D113)</f>
        <v>0</v>
      </c>
      <c r="D112" s="230" t="n">
        <f aca="false">IF('Indicator Date hidden'!E113="x","x",D$2-'Indicator Date hidden'!E113)</f>
        <v>0</v>
      </c>
      <c r="E112" s="230" t="n">
        <f aca="false">IF('Indicator Date hidden'!F113="x","x",E$2-'Indicator Date hidden'!F113)</f>
        <v>0</v>
      </c>
      <c r="F112" s="230" t="n">
        <f aca="false">IF('Indicator Date hidden'!G113="x","x",F$2-'Indicator Date hidden'!G113)</f>
        <v>0</v>
      </c>
      <c r="G112" s="230" t="n">
        <f aca="false">IF('Indicator Date hidden'!H113="x","x",G$2-'Indicator Date hidden'!H113)</f>
        <v>0</v>
      </c>
      <c r="H112" s="230" t="n">
        <f aca="false">IF('Indicator Date hidden'!I113="x","x",H$2-'Indicator Date hidden'!I113)</f>
        <v>0</v>
      </c>
      <c r="I112" s="230" t="n">
        <f aca="false">IF('Indicator Date hidden'!J113="x","x",I$2-'Indicator Date hidden'!J113)</f>
        <v>0</v>
      </c>
      <c r="J112" s="230" t="n">
        <f aca="false">IF('Indicator Date hidden'!K113="x","x",J$2-'Indicator Date hidden'!K113)</f>
        <v>0</v>
      </c>
      <c r="K112" s="230" t="n">
        <f aca="false">IF('Indicator Date hidden'!L113="x","x",K$2-'Indicator Date hidden'!L113)</f>
        <v>0</v>
      </c>
      <c r="L112" s="230" t="n">
        <f aca="false">IF('Indicator Date hidden'!M113="x","x",L$2-'Indicator Date hidden'!M113)</f>
        <v>0</v>
      </c>
      <c r="M112" s="230" t="n">
        <f aca="false">IF('Indicator Date hidden'!N113="x","x",M$2-'Indicator Date hidden'!N113)</f>
        <v>0</v>
      </c>
      <c r="N112" s="230" t="n">
        <f aca="false">IF('Indicator Date hidden'!O113="x","x",N$2-'Indicator Date hidden'!O113)</f>
        <v>0</v>
      </c>
      <c r="O112" s="230" t="n">
        <f aca="false">IF('Indicator Date hidden'!P113="x","x",O$2-'Indicator Date hidden'!P113)</f>
        <v>0</v>
      </c>
      <c r="P112" s="230" t="n">
        <f aca="false">IF('Indicator Date hidden'!Q113="x","x",P$2-'Indicator Date hidden'!Q113)</f>
        <v>0</v>
      </c>
      <c r="Q112" s="230" t="n">
        <f aca="false">IF('Indicator Date hidden'!R113="x","x",Q$2-'Indicator Date hidden'!R113)</f>
        <v>0</v>
      </c>
      <c r="R112" s="230" t="n">
        <f aca="false">IF('Indicator Date hidden'!S113="x","x",R$2-'Indicator Date hidden'!S113)</f>
        <v>0</v>
      </c>
      <c r="S112" s="230" t="n">
        <f aca="false">IF('Indicator Date hidden'!T113="x","x",S$2-'Indicator Date hidden'!T113)</f>
        <v>0</v>
      </c>
      <c r="T112" s="230" t="n">
        <f aca="false">IF('Indicator Date hidden'!U113="x","x",T$2-'Indicator Date hidden'!U113)</f>
        <v>0</v>
      </c>
      <c r="U112" s="230" t="n">
        <f aca="false">IF('Indicator Date hidden'!V113="x","x",U$2-'Indicator Date hidden'!V113)</f>
        <v>0</v>
      </c>
      <c r="V112" s="230" t="n">
        <f aca="false">IF('Indicator Date hidden'!W113="x","x",V$2-'Indicator Date hidden'!W113)</f>
        <v>0</v>
      </c>
      <c r="W112" s="230" t="n">
        <f aca="false">IF('Indicator Date hidden'!X113="x","x",W$2-'Indicator Date hidden'!X113)</f>
        <v>0</v>
      </c>
      <c r="X112" s="230" t="n">
        <f aca="false">IF('Indicator Date hidden'!Y113="x","x",X$2-'Indicator Date hidden'!Y113)</f>
        <v>0</v>
      </c>
      <c r="Y112" s="230" t="n">
        <f aca="false">IF('Indicator Date hidden'!Z113="x","x",Y$2-'Indicator Date hidden'!Z113)</f>
        <v>0</v>
      </c>
      <c r="Z112" s="230" t="n">
        <f aca="false">IF('Indicator Date hidden'!AA113="x","x",Z$2-'Indicator Date hidden'!AA113)</f>
        <v>7</v>
      </c>
      <c r="AA112" s="230" t="n">
        <f aca="false">IF('Indicator Date hidden'!AB113="x","x",AA$2-'Indicator Date hidden'!AB113)</f>
        <v>3</v>
      </c>
      <c r="AB112" s="230" t="str">
        <f aca="false">IF('Indicator Date hidden'!AC113="x","x",AB$2-'Indicator Date hidden'!AC113)</f>
        <v>x</v>
      </c>
      <c r="AC112" s="230" t="n">
        <f aca="false">IF('Indicator Date hidden'!AD113="x","x",AC$2-'Indicator Date hidden'!AD113)</f>
        <v>1</v>
      </c>
      <c r="AD112" s="230" t="n">
        <f aca="false">IF('Indicator Date hidden'!AE113="x","x",AD$2-'Indicator Date hidden'!AE113)</f>
        <v>0</v>
      </c>
      <c r="AE112" s="230" t="str">
        <f aca="false">IF('Indicator Date hidden'!AF113="x","x",AE$2-'Indicator Date hidden'!AF113)</f>
        <v>x</v>
      </c>
      <c r="AF112" s="230" t="n">
        <f aca="false">IF('Indicator Date hidden'!AG113="x","x",AF$2-'Indicator Date hidden'!AG113)</f>
        <v>0</v>
      </c>
      <c r="AG112" s="230" t="n">
        <f aca="false">IF('Indicator Date hidden'!AH113="x","x",AG$2-'Indicator Date hidden'!AH113)</f>
        <v>0</v>
      </c>
      <c r="AH112" s="230" t="n">
        <f aca="false">IF('Indicator Date hidden'!AI113="x","x",AH$2-'Indicator Date hidden'!AI113)</f>
        <v>0</v>
      </c>
      <c r="AI112" s="230" t="n">
        <f aca="false">IF('Indicator Date hidden'!AJ113="x","x",AI$2-'Indicator Date hidden'!AJ113)</f>
        <v>0</v>
      </c>
      <c r="AJ112" s="230" t="n">
        <f aca="false">IF('Indicator Date hidden'!AK113="x","x",AJ$2-'Indicator Date hidden'!AK113)</f>
        <v>0</v>
      </c>
      <c r="AK112" s="230" t="str">
        <f aca="false">IF('Indicator Date hidden'!AL113="x","x",AK$2-'Indicator Date hidden'!AL113)</f>
        <v>x</v>
      </c>
      <c r="AL112" s="230" t="n">
        <f aca="false">IF('Indicator Date hidden'!AM113="x","x",AL$2-'Indicator Date hidden'!AM113)</f>
        <v>0</v>
      </c>
      <c r="AM112" s="230" t="n">
        <f aca="false">IF('Indicator Date hidden'!AN113="x","x",AM$2-'Indicator Date hidden'!AN113)</f>
        <v>0</v>
      </c>
      <c r="AN112" s="230" t="n">
        <f aca="false">IF('Indicator Date hidden'!AO113="x","x",AN$2-'Indicator Date hidden'!AO113)</f>
        <v>0</v>
      </c>
      <c r="AO112" s="230" t="n">
        <f aca="false">IF('Indicator Date hidden'!AP113="x","x",AO$2-'Indicator Date hidden'!AP113)</f>
        <v>0</v>
      </c>
      <c r="AP112" s="230" t="n">
        <f aca="false">IF('Indicator Date hidden'!AQ113="x","x",AP$2-'Indicator Date hidden'!AQ113)</f>
        <v>0</v>
      </c>
      <c r="AQ112" s="230" t="n">
        <f aca="false">IF('Indicator Date hidden'!AR113="x","x",AQ$2-'Indicator Date hidden'!AR113)</f>
        <v>0</v>
      </c>
      <c r="AR112" s="230" t="str">
        <f aca="false">IF('Indicator Date hidden'!AS113="x","x",AR$2-'Indicator Date hidden'!AS113)</f>
        <v>x</v>
      </c>
      <c r="AS112" s="230" t="n">
        <f aca="false">IF('Indicator Date hidden'!AT113="x","x",AS$2-'Indicator Date hidden'!AT113)</f>
        <v>0</v>
      </c>
      <c r="AT112" s="230" t="n">
        <f aca="false">IF('Indicator Date hidden'!AU113="x","x",AT$2-'Indicator Date hidden'!AU113)</f>
        <v>0</v>
      </c>
      <c r="AU112" s="230" t="n">
        <f aca="false">IF('Indicator Date hidden'!AV113="x","x",AU$2-'Indicator Date hidden'!AV113)</f>
        <v>0</v>
      </c>
      <c r="AV112" s="230" t="str">
        <f aca="false">IF('Indicator Date hidden'!AW113="x","x",AV$2-'Indicator Date hidden'!AW113)</f>
        <v>x</v>
      </c>
      <c r="AW112" s="230" t="n">
        <f aca="false">IF('Indicator Date hidden'!AX113="x","x",AW$2-'Indicator Date hidden'!AX113)</f>
        <v>0</v>
      </c>
      <c r="AX112" s="230" t="n">
        <f aca="false">IF('Indicator Date hidden'!AY113="x","x",AX$2-'Indicator Date hidden'!AY113)</f>
        <v>0</v>
      </c>
      <c r="AY112" s="230" t="n">
        <f aca="false">IF('Indicator Date hidden'!AZ113="x","x",AY$2-'Indicator Date hidden'!AZ113)</f>
        <v>3</v>
      </c>
      <c r="AZ112" s="230" t="n">
        <f aca="false">IF('Indicator Date hidden'!BA113="x","x",AZ$2-'Indicator Date hidden'!BA113)</f>
        <v>0</v>
      </c>
      <c r="BA112" s="230" t="n">
        <f aca="false">IF('Indicator Date hidden'!BB113="x","x",BA$2-'Indicator Date hidden'!BB113)</f>
        <v>0</v>
      </c>
      <c r="BB112" s="230" t="n">
        <f aca="false">IF('Indicator Date hidden'!BC113="x","x",BB$2-'Indicator Date hidden'!BC113)</f>
        <v>0</v>
      </c>
      <c r="BC112" s="230" t="n">
        <f aca="false">IF('Indicator Date hidden'!BD113="x","x",BC$2-'Indicator Date hidden'!BD113)</f>
        <v>0</v>
      </c>
      <c r="BD112" s="230" t="n">
        <f aca="false">IF('Indicator Date hidden'!BE113="x","x",BD$2-'Indicator Date hidden'!BE113)</f>
        <v>0</v>
      </c>
      <c r="BE112" s="230" t="n">
        <f aca="false">IF('Indicator Date hidden'!BF113="x","x",BE$2-'Indicator Date hidden'!BF113)</f>
        <v>0</v>
      </c>
      <c r="BF112" s="230" t="n">
        <f aca="false">IF('Indicator Date hidden'!BG113="x","x",BF$2-'Indicator Date hidden'!BG113)</f>
        <v>1</v>
      </c>
      <c r="BG112" s="230" t="n">
        <f aca="false">IF('Indicator Date hidden'!BH113="x","x",BG$2-'Indicator Date hidden'!BH113)</f>
        <v>1</v>
      </c>
      <c r="BH112" s="230" t="n">
        <f aca="false">IF('Indicator Date hidden'!BI113="x","x",BH$2-'Indicator Date hidden'!BI113)</f>
        <v>0</v>
      </c>
      <c r="BI112" s="230" t="n">
        <f aca="false">IF('Indicator Date hidden'!BJ113="x","x",BI$2-'Indicator Date hidden'!BJ113)</f>
        <v>0</v>
      </c>
      <c r="BJ112" s="230" t="n">
        <f aca="false">IF('Indicator Date hidden'!BK113="x","x",BJ$2-'Indicator Date hidden'!BK113)</f>
        <v>0</v>
      </c>
      <c r="BK112" s="230" t="n">
        <f aca="false">IF('Indicator Date hidden'!BL113="x","x",BK$2-'Indicator Date hidden'!BL113)</f>
        <v>0</v>
      </c>
      <c r="BL112" s="230" t="n">
        <f aca="false">IF('Indicator Date hidden'!BM113="x","x",BL$2-'Indicator Date hidden'!BM113)</f>
        <v>2</v>
      </c>
      <c r="BM112" s="230" t="n">
        <f aca="false">IF('Indicator Date hidden'!BN113="x","x",BM$2-'Indicator Date hidden'!BN113)</f>
        <v>0</v>
      </c>
      <c r="BN112" s="230" t="n">
        <f aca="false">IF('Indicator Date hidden'!BO113="x","x",BN$2-'Indicator Date hidden'!BO113)</f>
        <v>0</v>
      </c>
      <c r="BO112" s="230" t="n">
        <f aca="false">IF('Indicator Date hidden'!BP113="x","x",BO$2-'Indicator Date hidden'!BP113)</f>
        <v>0</v>
      </c>
      <c r="BP112" s="230" t="n">
        <f aca="false">IF('Indicator Date hidden'!BQ113="x","x",BP$2-'Indicator Date hidden'!BQ113)</f>
        <v>3</v>
      </c>
      <c r="BQ112" s="230" t="n">
        <f aca="false">IF('Indicator Date hidden'!BR113="x","x",BQ$2-'Indicator Date hidden'!BR113)</f>
        <v>3</v>
      </c>
      <c r="BR112" s="230" t="n">
        <f aca="false">IF('Indicator Date hidden'!BS113="x","x",BR$2-'Indicator Date hidden'!BS113)</f>
        <v>3</v>
      </c>
      <c r="BS112" s="230" t="n">
        <f aca="false">IF('Indicator Date hidden'!BT113="x","x",BS$2-'Indicator Date hidden'!BT113)</f>
        <v>0</v>
      </c>
      <c r="BT112" s="230" t="n">
        <f aca="false">IF('Indicator Date hidden'!BU113="x","x",BT$2-'Indicator Date hidden'!BU113)</f>
        <v>0</v>
      </c>
      <c r="BU112" s="230" t="n">
        <f aca="false">IF('Indicator Date hidden'!BV113="x","x",BU$2-'Indicator Date hidden'!BV113)</f>
        <v>0</v>
      </c>
      <c r="BV112" s="230" t="n">
        <f aca="false">IF('Indicator Date hidden'!BW113="x","x",BV$2-'Indicator Date hidden'!BW113)</f>
        <v>0</v>
      </c>
      <c r="BW112" s="230" t="n">
        <f aca="false">IF('Indicator Date hidden'!BX113="x","x",BW$2-'Indicator Date hidden'!BX113)</f>
        <v>0</v>
      </c>
      <c r="BX112" s="0" t="n">
        <f aca="false">SUM(B112:BW112)</f>
        <v>27</v>
      </c>
      <c r="BY112" s="231" t="n">
        <f aca="false">BX112/COUNT(B112:BW112)</f>
        <v>0.391304347826087</v>
      </c>
      <c r="BZ112" s="0" t="n">
        <f aca="false">COUNTIF(B112:BW112,"&gt;0")</f>
        <v>10</v>
      </c>
      <c r="CA112" s="231" t="n">
        <f aca="false">_xlfn.STDEV.P(B112:BW112)</f>
        <v>1.14483580626849</v>
      </c>
      <c r="CB112" s="232" t="n">
        <f aca="false">MEDIAN(B112:BW112)</f>
        <v>0</v>
      </c>
    </row>
    <row r="113" customFormat="false" ht="14.5" hidden="false" customHeight="false" outlineLevel="0" collapsed="false">
      <c r="A113" s="0" t="str">
        <f aca="false">'Indicator Data'!B116</f>
        <v>MEX</v>
      </c>
      <c r="B113" s="230" t="n">
        <f aca="false">IF('Indicator Date hidden'!C114="x","x",B$2-'Indicator Date hidden'!C114)</f>
        <v>0</v>
      </c>
      <c r="C113" s="230" t="n">
        <f aca="false">IF('Indicator Date hidden'!D114="x","x",C$2-'Indicator Date hidden'!D114)</f>
        <v>0</v>
      </c>
      <c r="D113" s="230" t="n">
        <f aca="false">IF('Indicator Date hidden'!E114="x","x",D$2-'Indicator Date hidden'!E114)</f>
        <v>0</v>
      </c>
      <c r="E113" s="230" t="n">
        <f aca="false">IF('Indicator Date hidden'!F114="x","x",E$2-'Indicator Date hidden'!F114)</f>
        <v>0</v>
      </c>
      <c r="F113" s="230" t="n">
        <f aca="false">IF('Indicator Date hidden'!G114="x","x",F$2-'Indicator Date hidden'!G114)</f>
        <v>0</v>
      </c>
      <c r="G113" s="230" t="n">
        <f aca="false">IF('Indicator Date hidden'!H114="x","x",G$2-'Indicator Date hidden'!H114)</f>
        <v>0</v>
      </c>
      <c r="H113" s="230" t="n">
        <f aca="false">IF('Indicator Date hidden'!I114="x","x",H$2-'Indicator Date hidden'!I114)</f>
        <v>0</v>
      </c>
      <c r="I113" s="230" t="n">
        <f aca="false">IF('Indicator Date hidden'!J114="x","x",I$2-'Indicator Date hidden'!J114)</f>
        <v>0</v>
      </c>
      <c r="J113" s="230" t="n">
        <f aca="false">IF('Indicator Date hidden'!K114="x","x",J$2-'Indicator Date hidden'!K114)</f>
        <v>0</v>
      </c>
      <c r="K113" s="230" t="n">
        <f aca="false">IF('Indicator Date hidden'!L114="x","x",K$2-'Indicator Date hidden'!L114)</f>
        <v>0</v>
      </c>
      <c r="L113" s="230" t="n">
        <f aca="false">IF('Indicator Date hidden'!M114="x","x",L$2-'Indicator Date hidden'!M114)</f>
        <v>0</v>
      </c>
      <c r="M113" s="230" t="n">
        <f aca="false">IF('Indicator Date hidden'!N114="x","x",M$2-'Indicator Date hidden'!N114)</f>
        <v>0</v>
      </c>
      <c r="N113" s="230" t="n">
        <f aca="false">IF('Indicator Date hidden'!O114="x","x",N$2-'Indicator Date hidden'!O114)</f>
        <v>0</v>
      </c>
      <c r="O113" s="230" t="n">
        <f aca="false">IF('Indicator Date hidden'!P114="x","x",O$2-'Indicator Date hidden'!P114)</f>
        <v>0</v>
      </c>
      <c r="P113" s="230" t="n">
        <f aca="false">IF('Indicator Date hidden'!Q114="x","x",P$2-'Indicator Date hidden'!Q114)</f>
        <v>0</v>
      </c>
      <c r="Q113" s="230" t="n">
        <f aca="false">IF('Indicator Date hidden'!R114="x","x",Q$2-'Indicator Date hidden'!R114)</f>
        <v>0</v>
      </c>
      <c r="R113" s="230" t="n">
        <f aca="false">IF('Indicator Date hidden'!S114="x","x",R$2-'Indicator Date hidden'!S114)</f>
        <v>0</v>
      </c>
      <c r="S113" s="230" t="n">
        <f aca="false">IF('Indicator Date hidden'!T114="x","x",S$2-'Indicator Date hidden'!T114)</f>
        <v>0</v>
      </c>
      <c r="T113" s="230" t="n">
        <f aca="false">IF('Indicator Date hidden'!U114="x","x",T$2-'Indicator Date hidden'!U114)</f>
        <v>0</v>
      </c>
      <c r="U113" s="230" t="n">
        <f aca="false">IF('Indicator Date hidden'!V114="x","x",U$2-'Indicator Date hidden'!V114)</f>
        <v>0</v>
      </c>
      <c r="V113" s="230" t="n">
        <f aca="false">IF('Indicator Date hidden'!W114="x","x",V$2-'Indicator Date hidden'!W114)</f>
        <v>0</v>
      </c>
      <c r="W113" s="230" t="n">
        <f aca="false">IF('Indicator Date hidden'!X114="x","x",W$2-'Indicator Date hidden'!X114)</f>
        <v>0</v>
      </c>
      <c r="X113" s="230" t="n">
        <f aca="false">IF('Indicator Date hidden'!Y114="x","x",X$2-'Indicator Date hidden'!Y114)</f>
        <v>0</v>
      </c>
      <c r="Y113" s="230" t="n">
        <f aca="false">IF('Indicator Date hidden'!Z114="x","x",Y$2-'Indicator Date hidden'!Z114)</f>
        <v>0</v>
      </c>
      <c r="Z113" s="230" t="n">
        <f aca="false">IF('Indicator Date hidden'!AA114="x","x",Z$2-'Indicator Date hidden'!AA114)</f>
        <v>3</v>
      </c>
      <c r="AA113" s="230" t="n">
        <f aca="false">IF('Indicator Date hidden'!AB114="x","x",AA$2-'Indicator Date hidden'!AB114)</f>
        <v>0</v>
      </c>
      <c r="AB113" s="230" t="n">
        <f aca="false">IF('Indicator Date hidden'!AC114="x","x",AB$2-'Indicator Date hidden'!AC114)</f>
        <v>1</v>
      </c>
      <c r="AC113" s="230" t="n">
        <f aca="false">IF('Indicator Date hidden'!AD114="x","x",AC$2-'Indicator Date hidden'!AD114)</f>
        <v>1</v>
      </c>
      <c r="AD113" s="230" t="n">
        <f aca="false">IF('Indicator Date hidden'!AE114="x","x",AD$2-'Indicator Date hidden'!AE114)</f>
        <v>0</v>
      </c>
      <c r="AE113" s="230" t="n">
        <f aca="false">IF('Indicator Date hidden'!AF114="x","x",AE$2-'Indicator Date hidden'!AF114)</f>
        <v>0</v>
      </c>
      <c r="AF113" s="230" t="n">
        <f aca="false">IF('Indicator Date hidden'!AG114="x","x",AF$2-'Indicator Date hidden'!AG114)</f>
        <v>0</v>
      </c>
      <c r="AG113" s="230" t="n">
        <f aca="false">IF('Indicator Date hidden'!AH114="x","x",AG$2-'Indicator Date hidden'!AH114)</f>
        <v>0</v>
      </c>
      <c r="AH113" s="230" t="n">
        <f aca="false">IF('Indicator Date hidden'!AI114="x","x",AH$2-'Indicator Date hidden'!AI114)</f>
        <v>0</v>
      </c>
      <c r="AI113" s="230" t="n">
        <f aca="false">IF('Indicator Date hidden'!AJ114="x","x",AI$2-'Indicator Date hidden'!AJ114)</f>
        <v>0</v>
      </c>
      <c r="AJ113" s="230" t="n">
        <f aca="false">IF('Indicator Date hidden'!AK114="x","x",AJ$2-'Indicator Date hidden'!AK114)</f>
        <v>0</v>
      </c>
      <c r="AK113" s="230" t="n">
        <f aca="false">IF('Indicator Date hidden'!AL114="x","x",AK$2-'Indicator Date hidden'!AL114)</f>
        <v>3</v>
      </c>
      <c r="AL113" s="230" t="n">
        <f aca="false">IF('Indicator Date hidden'!AM114="x","x",AL$2-'Indicator Date hidden'!AM114)</f>
        <v>0</v>
      </c>
      <c r="AM113" s="230" t="n">
        <f aca="false">IF('Indicator Date hidden'!AN114="x","x",AM$2-'Indicator Date hidden'!AN114)</f>
        <v>0</v>
      </c>
      <c r="AN113" s="230" t="n">
        <f aca="false">IF('Indicator Date hidden'!AO114="x","x",AN$2-'Indicator Date hidden'!AO114)</f>
        <v>0</v>
      </c>
      <c r="AO113" s="230" t="n">
        <f aca="false">IF('Indicator Date hidden'!AP114="x","x",AO$2-'Indicator Date hidden'!AP114)</f>
        <v>0</v>
      </c>
      <c r="AP113" s="230" t="n">
        <f aca="false">IF('Indicator Date hidden'!AQ114="x","x",AP$2-'Indicator Date hidden'!AQ114)</f>
        <v>0</v>
      </c>
      <c r="AQ113" s="230" t="n">
        <f aca="false">IF('Indicator Date hidden'!AR114="x","x",AQ$2-'Indicator Date hidden'!AR114)</f>
        <v>0</v>
      </c>
      <c r="AR113" s="230" t="n">
        <f aca="false">IF('Indicator Date hidden'!AS114="x","x",AR$2-'Indicator Date hidden'!AS114)</f>
        <v>0</v>
      </c>
      <c r="AS113" s="230" t="n">
        <f aca="false">IF('Indicator Date hidden'!AT114="x","x",AS$2-'Indicator Date hidden'!AT114)</f>
        <v>0</v>
      </c>
      <c r="AT113" s="230" t="n">
        <f aca="false">IF('Indicator Date hidden'!AU114="x","x",AT$2-'Indicator Date hidden'!AU114)</f>
        <v>0</v>
      </c>
      <c r="AU113" s="230" t="n">
        <f aca="false">IF('Indicator Date hidden'!AV114="x","x",AU$2-'Indicator Date hidden'!AV114)</f>
        <v>0</v>
      </c>
      <c r="AV113" s="230" t="n">
        <f aca="false">IF('Indicator Date hidden'!AW114="x","x",AV$2-'Indicator Date hidden'!AW114)</f>
        <v>0</v>
      </c>
      <c r="AW113" s="230" t="n">
        <f aca="false">IF('Indicator Date hidden'!AX114="x","x",AW$2-'Indicator Date hidden'!AX114)</f>
        <v>0</v>
      </c>
      <c r="AX113" s="230" t="n">
        <f aca="false">IF('Indicator Date hidden'!AY114="x","x",AX$2-'Indicator Date hidden'!AY114)</f>
        <v>0</v>
      </c>
      <c r="AY113" s="230" t="n">
        <f aca="false">IF('Indicator Date hidden'!AZ114="x","x",AY$2-'Indicator Date hidden'!AZ114)</f>
        <v>0</v>
      </c>
      <c r="AZ113" s="230" t="n">
        <f aca="false">IF('Indicator Date hidden'!BA114="x","x",AZ$2-'Indicator Date hidden'!BA114)</f>
        <v>0</v>
      </c>
      <c r="BA113" s="230" t="n">
        <f aca="false">IF('Indicator Date hidden'!BB114="x","x",BA$2-'Indicator Date hidden'!BB114)</f>
        <v>0</v>
      </c>
      <c r="BB113" s="230" t="n">
        <f aca="false">IF('Indicator Date hidden'!BC114="x","x",BB$2-'Indicator Date hidden'!BC114)</f>
        <v>0</v>
      </c>
      <c r="BC113" s="230" t="n">
        <f aca="false">IF('Indicator Date hidden'!BD114="x","x",BC$2-'Indicator Date hidden'!BD114)</f>
        <v>0</v>
      </c>
      <c r="BD113" s="230" t="n">
        <f aca="false">IF('Indicator Date hidden'!BE114="x","x",BD$2-'Indicator Date hidden'!BE114)</f>
        <v>0</v>
      </c>
      <c r="BE113" s="230" t="n">
        <f aca="false">IF('Indicator Date hidden'!BF114="x","x",BE$2-'Indicator Date hidden'!BF114)</f>
        <v>0</v>
      </c>
      <c r="BF113" s="230" t="n">
        <f aca="false">IF('Indicator Date hidden'!BG114="x","x",BF$2-'Indicator Date hidden'!BG114)</f>
        <v>1</v>
      </c>
      <c r="BG113" s="230" t="n">
        <f aca="false">IF('Indicator Date hidden'!BH114="x","x",BG$2-'Indicator Date hidden'!BH114)</f>
        <v>1</v>
      </c>
      <c r="BH113" s="230" t="n">
        <f aca="false">IF('Indicator Date hidden'!BI114="x","x",BH$2-'Indicator Date hidden'!BI114)</f>
        <v>0</v>
      </c>
      <c r="BI113" s="230" t="n">
        <f aca="false">IF('Indicator Date hidden'!BJ114="x","x",BI$2-'Indicator Date hidden'!BJ114)</f>
        <v>0</v>
      </c>
      <c r="BJ113" s="230" t="n">
        <f aca="false">IF('Indicator Date hidden'!BK114="x","x",BJ$2-'Indicator Date hidden'!BK114)</f>
        <v>0</v>
      </c>
      <c r="BK113" s="230" t="n">
        <f aca="false">IF('Indicator Date hidden'!BL114="x","x",BK$2-'Indicator Date hidden'!BL114)</f>
        <v>0</v>
      </c>
      <c r="BL113" s="230" t="n">
        <f aca="false">IF('Indicator Date hidden'!BM114="x","x",BL$2-'Indicator Date hidden'!BM114)</f>
        <v>0</v>
      </c>
      <c r="BM113" s="230" t="n">
        <f aca="false">IF('Indicator Date hidden'!BN114="x","x",BM$2-'Indicator Date hidden'!BN114)</f>
        <v>0</v>
      </c>
      <c r="BN113" s="230" t="n">
        <f aca="false">IF('Indicator Date hidden'!BO114="x","x",BN$2-'Indicator Date hidden'!BO114)</f>
        <v>0</v>
      </c>
      <c r="BO113" s="230" t="n">
        <f aca="false">IF('Indicator Date hidden'!BP114="x","x",BO$2-'Indicator Date hidden'!BP114)</f>
        <v>0</v>
      </c>
      <c r="BP113" s="230" t="n">
        <f aca="false">IF('Indicator Date hidden'!BQ114="x","x",BP$2-'Indicator Date hidden'!BQ114)</f>
        <v>0</v>
      </c>
      <c r="BQ113" s="230" t="n">
        <f aca="false">IF('Indicator Date hidden'!BR114="x","x",BQ$2-'Indicator Date hidden'!BR114)</f>
        <v>0</v>
      </c>
      <c r="BR113" s="230" t="n">
        <f aca="false">IF('Indicator Date hidden'!BS114="x","x",BR$2-'Indicator Date hidden'!BS114)</f>
        <v>2</v>
      </c>
      <c r="BS113" s="230" t="n">
        <f aca="false">IF('Indicator Date hidden'!BT114="x","x",BS$2-'Indicator Date hidden'!BT114)</f>
        <v>0</v>
      </c>
      <c r="BT113" s="230" t="n">
        <f aca="false">IF('Indicator Date hidden'!BU114="x","x",BT$2-'Indicator Date hidden'!BU114)</f>
        <v>0</v>
      </c>
      <c r="BU113" s="230" t="n">
        <f aca="false">IF('Indicator Date hidden'!BV114="x","x",BU$2-'Indicator Date hidden'!BV114)</f>
        <v>0</v>
      </c>
      <c r="BV113" s="230" t="n">
        <f aca="false">IF('Indicator Date hidden'!BW114="x","x",BV$2-'Indicator Date hidden'!BW114)</f>
        <v>0</v>
      </c>
      <c r="BW113" s="230" t="n">
        <f aca="false">IF('Indicator Date hidden'!BX114="x","x",BW$2-'Indicator Date hidden'!BX114)</f>
        <v>0</v>
      </c>
      <c r="BX113" s="0" t="n">
        <f aca="false">SUM(B113:BW113)</f>
        <v>12</v>
      </c>
      <c r="BY113" s="231" t="n">
        <f aca="false">BX113/COUNT(B113:BW113)</f>
        <v>0.162162162162162</v>
      </c>
      <c r="BZ113" s="0" t="n">
        <f aca="false">COUNTIF(B113:BW113,"&gt;0")</f>
        <v>7</v>
      </c>
      <c r="CA113" s="231" t="n">
        <f aca="false">_xlfn.STDEV.P(B113:BW113)</f>
        <v>0.570135759722405</v>
      </c>
      <c r="CB113" s="232" t="n">
        <f aca="false">MEDIAN(B113:BW113)</f>
        <v>0</v>
      </c>
    </row>
    <row r="114" customFormat="false" ht="14.5" hidden="false" customHeight="false" outlineLevel="0" collapsed="false">
      <c r="A114" s="0" t="str">
        <f aca="false">'Indicator Data'!B117</f>
        <v>FSM</v>
      </c>
      <c r="B114" s="230" t="n">
        <f aca="false">IF('Indicator Date hidden'!C115="x","x",B$2-'Indicator Date hidden'!C115)</f>
        <v>0</v>
      </c>
      <c r="C114" s="230" t="n">
        <f aca="false">IF('Indicator Date hidden'!D115="x","x",C$2-'Indicator Date hidden'!D115)</f>
        <v>0</v>
      </c>
      <c r="D114" s="230" t="n">
        <f aca="false">IF('Indicator Date hidden'!E115="x","x",D$2-'Indicator Date hidden'!E115)</f>
        <v>0</v>
      </c>
      <c r="E114" s="230" t="n">
        <f aca="false">IF('Indicator Date hidden'!F115="x","x",E$2-'Indicator Date hidden'!F115)</f>
        <v>0</v>
      </c>
      <c r="F114" s="230" t="n">
        <f aca="false">IF('Indicator Date hidden'!G115="x","x",F$2-'Indicator Date hidden'!G115)</f>
        <v>0</v>
      </c>
      <c r="G114" s="230" t="n">
        <f aca="false">IF('Indicator Date hidden'!H115="x","x",G$2-'Indicator Date hidden'!H115)</f>
        <v>0</v>
      </c>
      <c r="H114" s="230" t="n">
        <f aca="false">IF('Indicator Date hidden'!I115="x","x",H$2-'Indicator Date hidden'!I115)</f>
        <v>0</v>
      </c>
      <c r="I114" s="230" t="n">
        <f aca="false">IF('Indicator Date hidden'!J115="x","x",I$2-'Indicator Date hidden'!J115)</f>
        <v>0</v>
      </c>
      <c r="J114" s="230" t="n">
        <f aca="false">IF('Indicator Date hidden'!K115="x","x",J$2-'Indicator Date hidden'!K115)</f>
        <v>0</v>
      </c>
      <c r="K114" s="230" t="str">
        <f aca="false">IF('Indicator Date hidden'!L115="x","x",K$2-'Indicator Date hidden'!L115)</f>
        <v>x</v>
      </c>
      <c r="L114" s="230" t="n">
        <f aca="false">IF('Indicator Date hidden'!M115="x","x",L$2-'Indicator Date hidden'!M115)</f>
        <v>0</v>
      </c>
      <c r="M114" s="230" t="n">
        <f aca="false">IF('Indicator Date hidden'!N115="x","x",M$2-'Indicator Date hidden'!N115)</f>
        <v>0</v>
      </c>
      <c r="N114" s="230" t="n">
        <f aca="false">IF('Indicator Date hidden'!O115="x","x",N$2-'Indicator Date hidden'!O115)</f>
        <v>0</v>
      </c>
      <c r="O114" s="230" t="n">
        <f aca="false">IF('Indicator Date hidden'!P115="x","x",O$2-'Indicator Date hidden'!P115)</f>
        <v>0</v>
      </c>
      <c r="P114" s="230" t="n">
        <f aca="false">IF('Indicator Date hidden'!Q115="x","x",P$2-'Indicator Date hidden'!Q115)</f>
        <v>0</v>
      </c>
      <c r="Q114" s="230" t="n">
        <f aca="false">IF('Indicator Date hidden'!R115="x","x",Q$2-'Indicator Date hidden'!R115)</f>
        <v>0</v>
      </c>
      <c r="R114" s="230" t="n">
        <f aca="false">IF('Indicator Date hidden'!S115="x","x",R$2-'Indicator Date hidden'!S115)</f>
        <v>0</v>
      </c>
      <c r="S114" s="230" t="n">
        <f aca="false">IF('Indicator Date hidden'!T115="x","x",S$2-'Indicator Date hidden'!T115)</f>
        <v>0</v>
      </c>
      <c r="T114" s="230" t="n">
        <f aca="false">IF('Indicator Date hidden'!U115="x","x",T$2-'Indicator Date hidden'!U115)</f>
        <v>0</v>
      </c>
      <c r="U114" s="230" t="n">
        <f aca="false">IF('Indicator Date hidden'!V115="x","x",U$2-'Indicator Date hidden'!V115)</f>
        <v>0</v>
      </c>
      <c r="V114" s="230" t="n">
        <f aca="false">IF('Indicator Date hidden'!W115="x","x",V$2-'Indicator Date hidden'!W115)</f>
        <v>0</v>
      </c>
      <c r="W114" s="230" t="n">
        <f aca="false">IF('Indicator Date hidden'!X115="x","x",W$2-'Indicator Date hidden'!X115)</f>
        <v>0</v>
      </c>
      <c r="X114" s="230" t="n">
        <f aca="false">IF('Indicator Date hidden'!Y115="x","x",X$2-'Indicator Date hidden'!Y115)</f>
        <v>0</v>
      </c>
      <c r="Y114" s="230" t="n">
        <f aca="false">IF('Indicator Date hidden'!Z115="x","x",Y$2-'Indicator Date hidden'!Z115)</f>
        <v>0</v>
      </c>
      <c r="Z114" s="230" t="str">
        <f aca="false">IF('Indicator Date hidden'!AA115="x","x",Z$2-'Indicator Date hidden'!AA115)</f>
        <v>x</v>
      </c>
      <c r="AA114" s="230" t="n">
        <f aca="false">IF('Indicator Date hidden'!AB115="x","x",AA$2-'Indicator Date hidden'!AB115)</f>
        <v>6</v>
      </c>
      <c r="AB114" s="230" t="str">
        <f aca="false">IF('Indicator Date hidden'!AC115="x","x",AB$2-'Indicator Date hidden'!AC115)</f>
        <v>x</v>
      </c>
      <c r="AC114" s="230" t="n">
        <f aca="false">IF('Indicator Date hidden'!AD115="x","x",AC$2-'Indicator Date hidden'!AD115)</f>
        <v>2</v>
      </c>
      <c r="AD114" s="230" t="n">
        <f aca="false">IF('Indicator Date hidden'!AE115="x","x",AD$2-'Indicator Date hidden'!AE115)</f>
        <v>0</v>
      </c>
      <c r="AE114" s="230" t="str">
        <f aca="false">IF('Indicator Date hidden'!AF115="x","x",AE$2-'Indicator Date hidden'!AF115)</f>
        <v>x</v>
      </c>
      <c r="AF114" s="230" t="n">
        <f aca="false">IF('Indicator Date hidden'!AG115="x","x",AF$2-'Indicator Date hidden'!AG115)</f>
        <v>0</v>
      </c>
      <c r="AG114" s="230" t="n">
        <f aca="false">IF('Indicator Date hidden'!AH115="x","x",AG$2-'Indicator Date hidden'!AH115)</f>
        <v>0</v>
      </c>
      <c r="AH114" s="230" t="n">
        <f aca="false">IF('Indicator Date hidden'!AI115="x","x",AH$2-'Indicator Date hidden'!AI115)</f>
        <v>0</v>
      </c>
      <c r="AI114" s="230" t="n">
        <f aca="false">IF('Indicator Date hidden'!AJ115="x","x",AI$2-'Indicator Date hidden'!AJ115)</f>
        <v>0</v>
      </c>
      <c r="AJ114" s="230" t="n">
        <f aca="false">IF('Indicator Date hidden'!AK115="x","x",AJ$2-'Indicator Date hidden'!AK115)</f>
        <v>0</v>
      </c>
      <c r="AK114" s="230" t="n">
        <f aca="false">IF('Indicator Date hidden'!AL115="x","x",AK$2-'Indicator Date hidden'!AL115)</f>
        <v>1</v>
      </c>
      <c r="AL114" s="230" t="n">
        <f aca="false">IF('Indicator Date hidden'!AM115="x","x",AL$2-'Indicator Date hidden'!AM115)</f>
        <v>0</v>
      </c>
      <c r="AM114" s="230" t="n">
        <f aca="false">IF('Indicator Date hidden'!AN115="x","x",AM$2-'Indicator Date hidden'!AN115)</f>
        <v>0</v>
      </c>
      <c r="AN114" s="230" t="n">
        <f aca="false">IF('Indicator Date hidden'!AO115="x","x",AN$2-'Indicator Date hidden'!AO115)</f>
        <v>0</v>
      </c>
      <c r="AO114" s="230" t="n">
        <f aca="false">IF('Indicator Date hidden'!AP115="x","x",AO$2-'Indicator Date hidden'!AP115)</f>
        <v>0</v>
      </c>
      <c r="AP114" s="230" t="n">
        <f aca="false">IF('Indicator Date hidden'!AQ115="x","x",AP$2-'Indicator Date hidden'!AQ115)</f>
        <v>0</v>
      </c>
      <c r="AQ114" s="230" t="n">
        <f aca="false">IF('Indicator Date hidden'!AR115="x","x",AQ$2-'Indicator Date hidden'!AR115)</f>
        <v>0</v>
      </c>
      <c r="AR114" s="230" t="str">
        <f aca="false">IF('Indicator Date hidden'!AS115="x","x",AR$2-'Indicator Date hidden'!AS115)</f>
        <v>x</v>
      </c>
      <c r="AS114" s="230" t="n">
        <f aca="false">IF('Indicator Date hidden'!AT115="x","x",AS$2-'Indicator Date hidden'!AT115)</f>
        <v>0</v>
      </c>
      <c r="AT114" s="230" t="str">
        <f aca="false">IF('Indicator Date hidden'!AU115="x","x",AT$2-'Indicator Date hidden'!AU115)</f>
        <v>x</v>
      </c>
      <c r="AU114" s="230" t="str">
        <f aca="false">IF('Indicator Date hidden'!AV115="x","x",AU$2-'Indicator Date hidden'!AV115)</f>
        <v>x</v>
      </c>
      <c r="AV114" s="230" t="str">
        <f aca="false">IF('Indicator Date hidden'!AW115="x","x",AV$2-'Indicator Date hidden'!AW115)</f>
        <v>x</v>
      </c>
      <c r="AW114" s="230" t="n">
        <f aca="false">IF('Indicator Date hidden'!AX115="x","x",AW$2-'Indicator Date hidden'!AX115)</f>
        <v>0</v>
      </c>
      <c r="AX114" s="230" t="str">
        <f aca="false">IF('Indicator Date hidden'!AY115="x","x",AX$2-'Indicator Date hidden'!AY115)</f>
        <v>x</v>
      </c>
      <c r="AY114" s="230" t="n">
        <f aca="false">IF('Indicator Date hidden'!AZ115="x","x",AY$2-'Indicator Date hidden'!AZ115)</f>
        <v>7</v>
      </c>
      <c r="AZ114" s="230" t="n">
        <f aca="false">IF('Indicator Date hidden'!BA115="x","x",AZ$2-'Indicator Date hidden'!BA115)</f>
        <v>0</v>
      </c>
      <c r="BA114" s="230" t="n">
        <f aca="false">IF('Indicator Date hidden'!BB115="x","x",BA$2-'Indicator Date hidden'!BB115)</f>
        <v>0</v>
      </c>
      <c r="BB114" s="230" t="n">
        <f aca="false">IF('Indicator Date hidden'!BC115="x","x",BB$2-'Indicator Date hidden'!BC115)</f>
        <v>0</v>
      </c>
      <c r="BC114" s="230" t="n">
        <f aca="false">IF('Indicator Date hidden'!BD115="x","x",BC$2-'Indicator Date hidden'!BD115)</f>
        <v>0</v>
      </c>
      <c r="BD114" s="230" t="n">
        <f aca="false">IF('Indicator Date hidden'!BE115="x","x",BD$2-'Indicator Date hidden'!BE115)</f>
        <v>0</v>
      </c>
      <c r="BE114" s="230" t="n">
        <f aca="false">IF('Indicator Date hidden'!BF115="x","x",BE$2-'Indicator Date hidden'!BF115)</f>
        <v>0</v>
      </c>
      <c r="BF114" s="230" t="n">
        <f aca="false">IF('Indicator Date hidden'!BG115="x","x",BF$2-'Indicator Date hidden'!BG115)</f>
        <v>1</v>
      </c>
      <c r="BG114" s="230" t="n">
        <f aca="false">IF('Indicator Date hidden'!BH115="x","x",BG$2-'Indicator Date hidden'!BH115)</f>
        <v>1</v>
      </c>
      <c r="BH114" s="230" t="n">
        <f aca="false">IF('Indicator Date hidden'!BI115="x","x",BH$2-'Indicator Date hidden'!BI115)</f>
        <v>2</v>
      </c>
      <c r="BI114" s="230" t="n">
        <f aca="false">IF('Indicator Date hidden'!BJ115="x","x",BI$2-'Indicator Date hidden'!BJ115)</f>
        <v>0</v>
      </c>
      <c r="BJ114" s="230" t="str">
        <f aca="false">IF('Indicator Date hidden'!BK115="x","x",BJ$2-'Indicator Date hidden'!BK115)</f>
        <v>x</v>
      </c>
      <c r="BK114" s="230" t="n">
        <f aca="false">IF('Indicator Date hidden'!BL115="x","x",BK$2-'Indicator Date hidden'!BL115)</f>
        <v>0</v>
      </c>
      <c r="BL114" s="230" t="str">
        <f aca="false">IF('Indicator Date hidden'!BM115="x","x",BL$2-'Indicator Date hidden'!BM115)</f>
        <v>x</v>
      </c>
      <c r="BM114" s="230" t="n">
        <f aca="false">IF('Indicator Date hidden'!BN115="x","x",BM$2-'Indicator Date hidden'!BN115)</f>
        <v>3</v>
      </c>
      <c r="BN114" s="230" t="n">
        <f aca="false">IF('Indicator Date hidden'!BO115="x","x",BN$2-'Indicator Date hidden'!BO115)</f>
        <v>0</v>
      </c>
      <c r="BO114" s="230" t="n">
        <f aca="false">IF('Indicator Date hidden'!BP115="x","x",BO$2-'Indicator Date hidden'!BP115)</f>
        <v>0</v>
      </c>
      <c r="BP114" s="230" t="n">
        <f aca="false">IF('Indicator Date hidden'!BQ115="x","x",BP$2-'Indicator Date hidden'!BQ115)</f>
        <v>1</v>
      </c>
      <c r="BQ114" s="230" t="n">
        <f aca="false">IF('Indicator Date hidden'!BR115="x","x",BQ$2-'Indicator Date hidden'!BR115)</f>
        <v>1</v>
      </c>
      <c r="BR114" s="230" t="n">
        <f aca="false">IF('Indicator Date hidden'!BS115="x","x",BR$2-'Indicator Date hidden'!BS115)</f>
        <v>9</v>
      </c>
      <c r="BS114" s="230" t="n">
        <f aca="false">IF('Indicator Date hidden'!BT115="x","x",BS$2-'Indicator Date hidden'!BT115)</f>
        <v>0</v>
      </c>
      <c r="BT114" s="230" t="n">
        <f aca="false">IF('Indicator Date hidden'!BU115="x","x",BT$2-'Indicator Date hidden'!BU115)</f>
        <v>0</v>
      </c>
      <c r="BU114" s="230" t="n">
        <f aca="false">IF('Indicator Date hidden'!BV115="x","x",BU$2-'Indicator Date hidden'!BV115)</f>
        <v>0</v>
      </c>
      <c r="BV114" s="230" t="n">
        <f aca="false">IF('Indicator Date hidden'!BW115="x","x",BV$2-'Indicator Date hidden'!BW115)</f>
        <v>0</v>
      </c>
      <c r="BW114" s="230" t="n">
        <f aca="false">IF('Indicator Date hidden'!BX115="x","x",BW$2-'Indicator Date hidden'!BX115)</f>
        <v>0</v>
      </c>
      <c r="BX114" s="0" t="n">
        <f aca="false">SUM(B114:BW114)</f>
        <v>34</v>
      </c>
      <c r="BY114" s="231" t="n">
        <f aca="false">BX114/COUNT(B114:BW114)</f>
        <v>0.53968253968254</v>
      </c>
      <c r="BZ114" s="0" t="n">
        <f aca="false">COUNTIF(B114:BW114,"&gt;0")</f>
        <v>11</v>
      </c>
      <c r="CA114" s="231" t="n">
        <f aca="false">_xlfn.STDEV.P(B114:BW114)</f>
        <v>1.64099656931049</v>
      </c>
      <c r="CB114" s="232" t="n">
        <f aca="false">MEDIAN(B114:BW114)</f>
        <v>0</v>
      </c>
    </row>
    <row r="115" customFormat="false" ht="14.5" hidden="false" customHeight="false" outlineLevel="0" collapsed="false">
      <c r="A115" s="0" t="str">
        <f aca="false">'Indicator Data'!B118</f>
        <v>MDA</v>
      </c>
      <c r="B115" s="230" t="n">
        <f aca="false">IF('Indicator Date hidden'!C116="x","x",B$2-'Indicator Date hidden'!C116)</f>
        <v>0</v>
      </c>
      <c r="C115" s="230" t="n">
        <f aca="false">IF('Indicator Date hidden'!D116="x","x",C$2-'Indicator Date hidden'!D116)</f>
        <v>0</v>
      </c>
      <c r="D115" s="230" t="n">
        <f aca="false">IF('Indicator Date hidden'!E116="x","x",D$2-'Indicator Date hidden'!E116)</f>
        <v>0</v>
      </c>
      <c r="E115" s="230" t="n">
        <f aca="false">IF('Indicator Date hidden'!F116="x","x",E$2-'Indicator Date hidden'!F116)</f>
        <v>0</v>
      </c>
      <c r="F115" s="230" t="n">
        <f aca="false">IF('Indicator Date hidden'!G116="x","x",F$2-'Indicator Date hidden'!G116)</f>
        <v>0</v>
      </c>
      <c r="G115" s="230" t="n">
        <f aca="false">IF('Indicator Date hidden'!H116="x","x",G$2-'Indicator Date hidden'!H116)</f>
        <v>0</v>
      </c>
      <c r="H115" s="230" t="n">
        <f aca="false">IF('Indicator Date hidden'!I116="x","x",H$2-'Indicator Date hidden'!I116)</f>
        <v>0</v>
      </c>
      <c r="I115" s="230" t="n">
        <f aca="false">IF('Indicator Date hidden'!J116="x","x",I$2-'Indicator Date hidden'!J116)</f>
        <v>0</v>
      </c>
      <c r="J115" s="230" t="n">
        <f aca="false">IF('Indicator Date hidden'!K116="x","x",J$2-'Indicator Date hidden'!K116)</f>
        <v>0</v>
      </c>
      <c r="K115" s="230" t="n">
        <f aca="false">IF('Indicator Date hidden'!L116="x","x",K$2-'Indicator Date hidden'!L116)</f>
        <v>0</v>
      </c>
      <c r="L115" s="230" t="n">
        <f aca="false">IF('Indicator Date hidden'!M116="x","x",L$2-'Indicator Date hidden'!M116)</f>
        <v>0</v>
      </c>
      <c r="M115" s="230" t="n">
        <f aca="false">IF('Indicator Date hidden'!N116="x","x",M$2-'Indicator Date hidden'!N116)</f>
        <v>0</v>
      </c>
      <c r="N115" s="230" t="n">
        <f aca="false">IF('Indicator Date hidden'!O116="x","x",N$2-'Indicator Date hidden'!O116)</f>
        <v>0</v>
      </c>
      <c r="O115" s="230" t="n">
        <f aca="false">IF('Indicator Date hidden'!P116="x","x",O$2-'Indicator Date hidden'!P116)</f>
        <v>0</v>
      </c>
      <c r="P115" s="230" t="n">
        <f aca="false">IF('Indicator Date hidden'!Q116="x","x",P$2-'Indicator Date hidden'!Q116)</f>
        <v>0</v>
      </c>
      <c r="Q115" s="230" t="n">
        <f aca="false">IF('Indicator Date hidden'!R116="x","x",Q$2-'Indicator Date hidden'!R116)</f>
        <v>0</v>
      </c>
      <c r="R115" s="230" t="n">
        <f aca="false">IF('Indicator Date hidden'!S116="x","x",R$2-'Indicator Date hidden'!S116)</f>
        <v>0</v>
      </c>
      <c r="S115" s="230" t="n">
        <f aca="false">IF('Indicator Date hidden'!T116="x","x",S$2-'Indicator Date hidden'!T116)</f>
        <v>0</v>
      </c>
      <c r="T115" s="230" t="n">
        <f aca="false">IF('Indicator Date hidden'!U116="x","x",T$2-'Indicator Date hidden'!U116)</f>
        <v>0</v>
      </c>
      <c r="U115" s="230" t="n">
        <f aca="false">IF('Indicator Date hidden'!V116="x","x",U$2-'Indicator Date hidden'!V116)</f>
        <v>0</v>
      </c>
      <c r="V115" s="230" t="n">
        <f aca="false">IF('Indicator Date hidden'!W116="x","x",V$2-'Indicator Date hidden'!W116)</f>
        <v>0</v>
      </c>
      <c r="W115" s="230" t="n">
        <f aca="false">IF('Indicator Date hidden'!X116="x","x",W$2-'Indicator Date hidden'!X116)</f>
        <v>0</v>
      </c>
      <c r="X115" s="230" t="n">
        <f aca="false">IF('Indicator Date hidden'!Y116="x","x",X$2-'Indicator Date hidden'!Y116)</f>
        <v>0</v>
      </c>
      <c r="Y115" s="230" t="n">
        <f aca="false">IF('Indicator Date hidden'!Z116="x","x",Y$2-'Indicator Date hidden'!Z116)</f>
        <v>0</v>
      </c>
      <c r="Z115" s="230" t="n">
        <f aca="false">IF('Indicator Date hidden'!AA116="x","x",Z$2-'Indicator Date hidden'!AA116)</f>
        <v>4</v>
      </c>
      <c r="AA115" s="230" t="n">
        <f aca="false">IF('Indicator Date hidden'!AB116="x","x",AA$2-'Indicator Date hidden'!AB116)</f>
        <v>0</v>
      </c>
      <c r="AB115" s="230" t="n">
        <f aca="false">IF('Indicator Date hidden'!AC116="x","x",AB$2-'Indicator Date hidden'!AC116)</f>
        <v>4</v>
      </c>
      <c r="AC115" s="230" t="n">
        <f aca="false">IF('Indicator Date hidden'!AD116="x","x",AC$2-'Indicator Date hidden'!AD116)</f>
        <v>0</v>
      </c>
      <c r="AD115" s="230" t="n">
        <f aca="false">IF('Indicator Date hidden'!AE116="x","x",AD$2-'Indicator Date hidden'!AE116)</f>
        <v>0</v>
      </c>
      <c r="AE115" s="230" t="n">
        <f aca="false">IF('Indicator Date hidden'!AF116="x","x",AE$2-'Indicator Date hidden'!AF116)</f>
        <v>0</v>
      </c>
      <c r="AF115" s="230" t="n">
        <f aca="false">IF('Indicator Date hidden'!AG116="x","x",AF$2-'Indicator Date hidden'!AG116)</f>
        <v>0</v>
      </c>
      <c r="AG115" s="230" t="n">
        <f aca="false">IF('Indicator Date hidden'!AH116="x","x",AG$2-'Indicator Date hidden'!AH116)</f>
        <v>0</v>
      </c>
      <c r="AH115" s="230" t="n">
        <f aca="false">IF('Indicator Date hidden'!AI116="x","x",AH$2-'Indicator Date hidden'!AI116)</f>
        <v>0</v>
      </c>
      <c r="AI115" s="230" t="n">
        <f aca="false">IF('Indicator Date hidden'!AJ116="x","x",AI$2-'Indicator Date hidden'!AJ116)</f>
        <v>0</v>
      </c>
      <c r="AJ115" s="230" t="n">
        <f aca="false">IF('Indicator Date hidden'!AK116="x","x",AJ$2-'Indicator Date hidden'!AK116)</f>
        <v>0</v>
      </c>
      <c r="AK115" s="230" t="n">
        <f aca="false">IF('Indicator Date hidden'!AL116="x","x",AK$2-'Indicator Date hidden'!AL116)</f>
        <v>7</v>
      </c>
      <c r="AL115" s="230" t="n">
        <f aca="false">IF('Indicator Date hidden'!AM116="x","x",AL$2-'Indicator Date hidden'!AM116)</f>
        <v>0</v>
      </c>
      <c r="AM115" s="230" t="n">
        <f aca="false">IF('Indicator Date hidden'!AN116="x","x",AM$2-'Indicator Date hidden'!AN116)</f>
        <v>0</v>
      </c>
      <c r="AN115" s="230" t="n">
        <f aca="false">IF('Indicator Date hidden'!AO116="x","x",AN$2-'Indicator Date hidden'!AO116)</f>
        <v>0</v>
      </c>
      <c r="AO115" s="230" t="n">
        <f aca="false">IF('Indicator Date hidden'!AP116="x","x",AO$2-'Indicator Date hidden'!AP116)</f>
        <v>0</v>
      </c>
      <c r="AP115" s="230" t="n">
        <f aca="false">IF('Indicator Date hidden'!AQ116="x","x",AP$2-'Indicator Date hidden'!AQ116)</f>
        <v>0</v>
      </c>
      <c r="AQ115" s="230" t="n">
        <f aca="false">IF('Indicator Date hidden'!AR116="x","x",AQ$2-'Indicator Date hidden'!AR116)</f>
        <v>0</v>
      </c>
      <c r="AR115" s="230" t="n">
        <f aca="false">IF('Indicator Date hidden'!AS116="x","x",AR$2-'Indicator Date hidden'!AS116)</f>
        <v>8</v>
      </c>
      <c r="AS115" s="230" t="n">
        <f aca="false">IF('Indicator Date hidden'!AT116="x","x",AS$2-'Indicator Date hidden'!AT116)</f>
        <v>0</v>
      </c>
      <c r="AT115" s="230" t="n">
        <f aca="false">IF('Indicator Date hidden'!AU116="x","x",AT$2-'Indicator Date hidden'!AU116)</f>
        <v>0</v>
      </c>
      <c r="AU115" s="230" t="n">
        <f aca="false">IF('Indicator Date hidden'!AV116="x","x",AU$2-'Indicator Date hidden'!AV116)</f>
        <v>0</v>
      </c>
      <c r="AV115" s="230" t="str">
        <f aca="false">IF('Indicator Date hidden'!AW116="x","x",AV$2-'Indicator Date hidden'!AW116)</f>
        <v>x</v>
      </c>
      <c r="AW115" s="230" t="n">
        <f aca="false">IF('Indicator Date hidden'!AX116="x","x",AW$2-'Indicator Date hidden'!AX116)</f>
        <v>0</v>
      </c>
      <c r="AX115" s="230" t="n">
        <f aca="false">IF('Indicator Date hidden'!AY116="x","x",AX$2-'Indicator Date hidden'!AY116)</f>
        <v>0</v>
      </c>
      <c r="AY115" s="230" t="n">
        <f aca="false">IF('Indicator Date hidden'!AZ116="x","x",AY$2-'Indicator Date hidden'!AZ116)</f>
        <v>1</v>
      </c>
      <c r="AZ115" s="230" t="n">
        <f aca="false">IF('Indicator Date hidden'!BA116="x","x",AZ$2-'Indicator Date hidden'!BA116)</f>
        <v>0</v>
      </c>
      <c r="BA115" s="230" t="n">
        <f aca="false">IF('Indicator Date hidden'!BB116="x","x",BA$2-'Indicator Date hidden'!BB116)</f>
        <v>0</v>
      </c>
      <c r="BB115" s="230" t="n">
        <f aca="false">IF('Indicator Date hidden'!BC116="x","x",BB$2-'Indicator Date hidden'!BC116)</f>
        <v>0</v>
      </c>
      <c r="BC115" s="230" t="n">
        <f aca="false">IF('Indicator Date hidden'!BD116="x","x",BC$2-'Indicator Date hidden'!BD116)</f>
        <v>0</v>
      </c>
      <c r="BD115" s="230" t="n">
        <f aca="false">IF('Indicator Date hidden'!BE116="x","x",BD$2-'Indicator Date hidden'!BE116)</f>
        <v>-1</v>
      </c>
      <c r="BE115" s="230" t="n">
        <f aca="false">IF('Indicator Date hidden'!BF116="x","x",BE$2-'Indicator Date hidden'!BF116)</f>
        <v>0</v>
      </c>
      <c r="BF115" s="230" t="n">
        <f aca="false">IF('Indicator Date hidden'!BG116="x","x",BF$2-'Indicator Date hidden'!BG116)</f>
        <v>1</v>
      </c>
      <c r="BG115" s="230" t="n">
        <f aca="false">IF('Indicator Date hidden'!BH116="x","x",BG$2-'Indicator Date hidden'!BH116)</f>
        <v>1</v>
      </c>
      <c r="BH115" s="230" t="n">
        <f aca="false">IF('Indicator Date hidden'!BI116="x","x",BH$2-'Indicator Date hidden'!BI116)</f>
        <v>2</v>
      </c>
      <c r="BI115" s="230" t="n">
        <f aca="false">IF('Indicator Date hidden'!BJ116="x","x",BI$2-'Indicator Date hidden'!BJ116)</f>
        <v>0</v>
      </c>
      <c r="BJ115" s="230" t="n">
        <f aca="false">IF('Indicator Date hidden'!BK116="x","x",BJ$2-'Indicator Date hidden'!BK116)</f>
        <v>0</v>
      </c>
      <c r="BK115" s="230" t="n">
        <f aca="false">IF('Indicator Date hidden'!BL116="x","x",BK$2-'Indicator Date hidden'!BL116)</f>
        <v>0</v>
      </c>
      <c r="BL115" s="230" t="n">
        <f aca="false">IF('Indicator Date hidden'!BM116="x","x",BL$2-'Indicator Date hidden'!BM116)</f>
        <v>6</v>
      </c>
      <c r="BM115" s="230" t="n">
        <f aca="false">IF('Indicator Date hidden'!BN116="x","x",BM$2-'Indicator Date hidden'!BN116)</f>
        <v>3</v>
      </c>
      <c r="BN115" s="230" t="n">
        <f aca="false">IF('Indicator Date hidden'!BO116="x","x",BN$2-'Indicator Date hidden'!BO116)</f>
        <v>0</v>
      </c>
      <c r="BO115" s="230" t="n">
        <f aca="false">IF('Indicator Date hidden'!BP116="x","x",BO$2-'Indicator Date hidden'!BP116)</f>
        <v>0</v>
      </c>
      <c r="BP115" s="230" t="n">
        <f aca="false">IF('Indicator Date hidden'!BQ116="x","x",BP$2-'Indicator Date hidden'!BQ116)</f>
        <v>0</v>
      </c>
      <c r="BQ115" s="230" t="n">
        <f aca="false">IF('Indicator Date hidden'!BR116="x","x",BQ$2-'Indicator Date hidden'!BR116)</f>
        <v>0</v>
      </c>
      <c r="BR115" s="230" t="n">
        <f aca="false">IF('Indicator Date hidden'!BS116="x","x",BR$2-'Indicator Date hidden'!BS116)</f>
        <v>3</v>
      </c>
      <c r="BS115" s="230" t="n">
        <f aca="false">IF('Indicator Date hidden'!BT116="x","x",BS$2-'Indicator Date hidden'!BT116)</f>
        <v>0</v>
      </c>
      <c r="BT115" s="230" t="n">
        <f aca="false">IF('Indicator Date hidden'!BU116="x","x",BT$2-'Indicator Date hidden'!BU116)</f>
        <v>0</v>
      </c>
      <c r="BU115" s="230" t="n">
        <f aca="false">IF('Indicator Date hidden'!BV116="x","x",BU$2-'Indicator Date hidden'!BV116)</f>
        <v>0</v>
      </c>
      <c r="BV115" s="230" t="n">
        <f aca="false">IF('Indicator Date hidden'!BW116="x","x",BV$2-'Indicator Date hidden'!BW116)</f>
        <v>0</v>
      </c>
      <c r="BW115" s="230" t="n">
        <f aca="false">IF('Indicator Date hidden'!BX116="x","x",BW$2-'Indicator Date hidden'!BX116)</f>
        <v>0</v>
      </c>
      <c r="BX115" s="0" t="n">
        <f aca="false">SUM(B115:BW115)</f>
        <v>39</v>
      </c>
      <c r="BY115" s="231" t="n">
        <f aca="false">BX115/COUNT(B115:BW115)</f>
        <v>0.534246575342466</v>
      </c>
      <c r="BZ115" s="0" t="n">
        <f aca="false">COUNTIF(B115:BW115,"&gt;0")</f>
        <v>11</v>
      </c>
      <c r="CA115" s="231" t="n">
        <f aca="false">_xlfn.STDEV.P(B115:BW115)</f>
        <v>1.59693363515552</v>
      </c>
      <c r="CB115" s="232" t="n">
        <f aca="false">MEDIAN(B115:BW115)</f>
        <v>0</v>
      </c>
    </row>
    <row r="116" customFormat="false" ht="14.5" hidden="false" customHeight="false" outlineLevel="0" collapsed="false">
      <c r="A116" s="0" t="str">
        <f aca="false">'Indicator Data'!B119</f>
        <v>MNG</v>
      </c>
      <c r="B116" s="230" t="n">
        <f aca="false">IF('Indicator Date hidden'!C117="x","x",B$2-'Indicator Date hidden'!C117)</f>
        <v>0</v>
      </c>
      <c r="C116" s="230" t="n">
        <f aca="false">IF('Indicator Date hidden'!D117="x","x",C$2-'Indicator Date hidden'!D117)</f>
        <v>0</v>
      </c>
      <c r="D116" s="230" t="n">
        <f aca="false">IF('Indicator Date hidden'!E117="x","x",D$2-'Indicator Date hidden'!E117)</f>
        <v>0</v>
      </c>
      <c r="E116" s="230" t="n">
        <f aca="false">IF('Indicator Date hidden'!F117="x","x",E$2-'Indicator Date hidden'!F117)</f>
        <v>0</v>
      </c>
      <c r="F116" s="230" t="n">
        <f aca="false">IF('Indicator Date hidden'!G117="x","x",F$2-'Indicator Date hidden'!G117)</f>
        <v>0</v>
      </c>
      <c r="G116" s="230" t="n">
        <f aca="false">IF('Indicator Date hidden'!H117="x","x",G$2-'Indicator Date hidden'!H117)</f>
        <v>0</v>
      </c>
      <c r="H116" s="230" t="n">
        <f aca="false">IF('Indicator Date hidden'!I117="x","x",H$2-'Indicator Date hidden'!I117)</f>
        <v>0</v>
      </c>
      <c r="I116" s="230" t="n">
        <f aca="false">IF('Indicator Date hidden'!J117="x","x",I$2-'Indicator Date hidden'!J117)</f>
        <v>0</v>
      </c>
      <c r="J116" s="230" t="n">
        <f aca="false">IF('Indicator Date hidden'!K117="x","x",J$2-'Indicator Date hidden'!K117)</f>
        <v>0</v>
      </c>
      <c r="K116" s="230" t="n">
        <f aca="false">IF('Indicator Date hidden'!L117="x","x",K$2-'Indicator Date hidden'!L117)</f>
        <v>0</v>
      </c>
      <c r="L116" s="230" t="n">
        <f aca="false">IF('Indicator Date hidden'!M117="x","x",L$2-'Indicator Date hidden'!M117)</f>
        <v>0</v>
      </c>
      <c r="M116" s="230" t="n">
        <f aca="false">IF('Indicator Date hidden'!N117="x","x",M$2-'Indicator Date hidden'!N117)</f>
        <v>0</v>
      </c>
      <c r="N116" s="230" t="n">
        <f aca="false">IF('Indicator Date hidden'!O117="x","x",N$2-'Indicator Date hidden'!O117)</f>
        <v>0</v>
      </c>
      <c r="O116" s="230" t="n">
        <f aca="false">IF('Indicator Date hidden'!P117="x","x",O$2-'Indicator Date hidden'!P117)</f>
        <v>0</v>
      </c>
      <c r="P116" s="230" t="n">
        <f aca="false">IF('Indicator Date hidden'!Q117="x","x",P$2-'Indicator Date hidden'!Q117)</f>
        <v>0</v>
      </c>
      <c r="Q116" s="230" t="n">
        <f aca="false">IF('Indicator Date hidden'!R117="x","x",Q$2-'Indicator Date hidden'!R117)</f>
        <v>0</v>
      </c>
      <c r="R116" s="230" t="n">
        <f aca="false">IF('Indicator Date hidden'!S117="x","x",R$2-'Indicator Date hidden'!S117)</f>
        <v>0</v>
      </c>
      <c r="S116" s="230" t="n">
        <f aca="false">IF('Indicator Date hidden'!T117="x","x",S$2-'Indicator Date hidden'!T117)</f>
        <v>0</v>
      </c>
      <c r="T116" s="230" t="n">
        <f aca="false">IF('Indicator Date hidden'!U117="x","x",T$2-'Indicator Date hidden'!U117)</f>
        <v>0</v>
      </c>
      <c r="U116" s="230" t="n">
        <f aca="false">IF('Indicator Date hidden'!V117="x","x",U$2-'Indicator Date hidden'!V117)</f>
        <v>0</v>
      </c>
      <c r="V116" s="230" t="n">
        <f aca="false">IF('Indicator Date hidden'!W117="x","x",V$2-'Indicator Date hidden'!W117)</f>
        <v>0</v>
      </c>
      <c r="W116" s="230" t="n">
        <f aca="false">IF('Indicator Date hidden'!X117="x","x",W$2-'Indicator Date hidden'!X117)</f>
        <v>0</v>
      </c>
      <c r="X116" s="230" t="n">
        <f aca="false">IF('Indicator Date hidden'!Y117="x","x",X$2-'Indicator Date hidden'!Y117)</f>
        <v>0</v>
      </c>
      <c r="Y116" s="230" t="n">
        <f aca="false">IF('Indicator Date hidden'!Z117="x","x",Y$2-'Indicator Date hidden'!Z117)</f>
        <v>0</v>
      </c>
      <c r="Z116" s="230" t="n">
        <f aca="false">IF('Indicator Date hidden'!AA117="x","x",Z$2-'Indicator Date hidden'!AA117)</f>
        <v>18</v>
      </c>
      <c r="AA116" s="230" t="n">
        <f aca="false">IF('Indicator Date hidden'!AB117="x","x",AA$2-'Indicator Date hidden'!AB117)</f>
        <v>0</v>
      </c>
      <c r="AB116" s="230" t="n">
        <f aca="false">IF('Indicator Date hidden'!AC117="x","x",AB$2-'Indicator Date hidden'!AC117)</f>
        <v>0</v>
      </c>
      <c r="AC116" s="230" t="n">
        <f aca="false">IF('Indicator Date hidden'!AD117="x","x",AC$2-'Indicator Date hidden'!AD117)</f>
        <v>0</v>
      </c>
      <c r="AD116" s="230" t="n">
        <f aca="false">IF('Indicator Date hidden'!AE117="x","x",AD$2-'Indicator Date hidden'!AE117)</f>
        <v>0</v>
      </c>
      <c r="AE116" s="230" t="n">
        <f aca="false">IF('Indicator Date hidden'!AF117="x","x",AE$2-'Indicator Date hidden'!AF117)</f>
        <v>0</v>
      </c>
      <c r="AF116" s="230" t="n">
        <f aca="false">IF('Indicator Date hidden'!AG117="x","x",AF$2-'Indicator Date hidden'!AG117)</f>
        <v>0</v>
      </c>
      <c r="AG116" s="230" t="n">
        <f aca="false">IF('Indicator Date hidden'!AH117="x","x",AG$2-'Indicator Date hidden'!AH117)</f>
        <v>0</v>
      </c>
      <c r="AH116" s="230" t="n">
        <f aca="false">IF('Indicator Date hidden'!AI117="x","x",AH$2-'Indicator Date hidden'!AI117)</f>
        <v>0</v>
      </c>
      <c r="AI116" s="230" t="n">
        <f aca="false">IF('Indicator Date hidden'!AJ117="x","x",AI$2-'Indicator Date hidden'!AJ117)</f>
        <v>0</v>
      </c>
      <c r="AJ116" s="230" t="n">
        <f aca="false">IF('Indicator Date hidden'!AK117="x","x",AJ$2-'Indicator Date hidden'!AK117)</f>
        <v>0</v>
      </c>
      <c r="AK116" s="230" t="n">
        <f aca="false">IF('Indicator Date hidden'!AL117="x","x",AK$2-'Indicator Date hidden'!AL117)</f>
        <v>1</v>
      </c>
      <c r="AL116" s="230" t="n">
        <f aca="false">IF('Indicator Date hidden'!AM117="x","x",AL$2-'Indicator Date hidden'!AM117)</f>
        <v>0</v>
      </c>
      <c r="AM116" s="230" t="n">
        <f aca="false">IF('Indicator Date hidden'!AN117="x","x",AM$2-'Indicator Date hidden'!AN117)</f>
        <v>0</v>
      </c>
      <c r="AN116" s="230" t="n">
        <f aca="false">IF('Indicator Date hidden'!AO117="x","x",AN$2-'Indicator Date hidden'!AO117)</f>
        <v>0</v>
      </c>
      <c r="AO116" s="230" t="n">
        <f aca="false">IF('Indicator Date hidden'!AP117="x","x",AO$2-'Indicator Date hidden'!AP117)</f>
        <v>0</v>
      </c>
      <c r="AP116" s="230" t="n">
        <f aca="false">IF('Indicator Date hidden'!AQ117="x","x",AP$2-'Indicator Date hidden'!AQ117)</f>
        <v>0</v>
      </c>
      <c r="AQ116" s="230" t="n">
        <f aca="false">IF('Indicator Date hidden'!AR117="x","x",AQ$2-'Indicator Date hidden'!AR117)</f>
        <v>0</v>
      </c>
      <c r="AR116" s="230" t="n">
        <f aca="false">IF('Indicator Date hidden'!AS117="x","x",AR$2-'Indicator Date hidden'!AS117)</f>
        <v>2</v>
      </c>
      <c r="AS116" s="230" t="n">
        <f aca="false">IF('Indicator Date hidden'!AT117="x","x",AS$2-'Indicator Date hidden'!AT117)</f>
        <v>0</v>
      </c>
      <c r="AT116" s="230" t="n">
        <f aca="false">IF('Indicator Date hidden'!AU117="x","x",AT$2-'Indicator Date hidden'!AU117)</f>
        <v>0</v>
      </c>
      <c r="AU116" s="230" t="n">
        <f aca="false">IF('Indicator Date hidden'!AV117="x","x",AU$2-'Indicator Date hidden'!AV117)</f>
        <v>0</v>
      </c>
      <c r="AV116" s="230" t="str">
        <f aca="false">IF('Indicator Date hidden'!AW117="x","x",AV$2-'Indicator Date hidden'!AW117)</f>
        <v>x</v>
      </c>
      <c r="AW116" s="230" t="n">
        <f aca="false">IF('Indicator Date hidden'!AX117="x","x",AW$2-'Indicator Date hidden'!AX117)</f>
        <v>0</v>
      </c>
      <c r="AX116" s="230" t="n">
        <f aca="false">IF('Indicator Date hidden'!AY117="x","x",AX$2-'Indicator Date hidden'!AY117)</f>
        <v>0</v>
      </c>
      <c r="AY116" s="230" t="n">
        <f aca="false">IF('Indicator Date hidden'!AZ117="x","x",AY$2-'Indicator Date hidden'!AZ117)</f>
        <v>2</v>
      </c>
      <c r="AZ116" s="230" t="n">
        <f aca="false">IF('Indicator Date hidden'!BA117="x","x",AZ$2-'Indicator Date hidden'!BA117)</f>
        <v>0</v>
      </c>
      <c r="BA116" s="230" t="n">
        <f aca="false">IF('Indicator Date hidden'!BB117="x","x",BA$2-'Indicator Date hidden'!BB117)</f>
        <v>0</v>
      </c>
      <c r="BB116" s="230" t="n">
        <f aca="false">IF('Indicator Date hidden'!BC117="x","x",BB$2-'Indicator Date hidden'!BC117)</f>
        <v>0</v>
      </c>
      <c r="BC116" s="230" t="n">
        <f aca="false">IF('Indicator Date hidden'!BD117="x","x",BC$2-'Indicator Date hidden'!BD117)</f>
        <v>0</v>
      </c>
      <c r="BD116" s="230" t="n">
        <f aca="false">IF('Indicator Date hidden'!BE117="x","x",BD$2-'Indicator Date hidden'!BE117)</f>
        <v>0</v>
      </c>
      <c r="BE116" s="230" t="n">
        <f aca="false">IF('Indicator Date hidden'!BF117="x","x",BE$2-'Indicator Date hidden'!BF117)</f>
        <v>0</v>
      </c>
      <c r="BF116" s="230" t="n">
        <f aca="false">IF('Indicator Date hidden'!BG117="x","x",BF$2-'Indicator Date hidden'!BG117)</f>
        <v>1</v>
      </c>
      <c r="BG116" s="230" t="n">
        <f aca="false">IF('Indicator Date hidden'!BH117="x","x",BG$2-'Indicator Date hidden'!BH117)</f>
        <v>1</v>
      </c>
      <c r="BH116" s="230" t="n">
        <f aca="false">IF('Indicator Date hidden'!BI117="x","x",BH$2-'Indicator Date hidden'!BI117)</f>
        <v>0</v>
      </c>
      <c r="BI116" s="230" t="n">
        <f aca="false">IF('Indicator Date hidden'!BJ117="x","x",BI$2-'Indicator Date hidden'!BJ117)</f>
        <v>0</v>
      </c>
      <c r="BJ116" s="230" t="n">
        <f aca="false">IF('Indicator Date hidden'!BK117="x","x",BJ$2-'Indicator Date hidden'!BK117)</f>
        <v>0</v>
      </c>
      <c r="BK116" s="230" t="n">
        <f aca="false">IF('Indicator Date hidden'!BL117="x","x",BK$2-'Indicator Date hidden'!BL117)</f>
        <v>0</v>
      </c>
      <c r="BL116" s="230" t="n">
        <f aca="false">IF('Indicator Date hidden'!BM117="x","x",BL$2-'Indicator Date hidden'!BM117)</f>
        <v>0</v>
      </c>
      <c r="BM116" s="230" t="n">
        <f aca="false">IF('Indicator Date hidden'!BN117="x","x",BM$2-'Indicator Date hidden'!BN117)</f>
        <v>0</v>
      </c>
      <c r="BN116" s="230" t="n">
        <f aca="false">IF('Indicator Date hidden'!BO117="x","x",BN$2-'Indicator Date hidden'!BO117)</f>
        <v>0</v>
      </c>
      <c r="BO116" s="230" t="n">
        <f aca="false">IF('Indicator Date hidden'!BP117="x","x",BO$2-'Indicator Date hidden'!BP117)</f>
        <v>0</v>
      </c>
      <c r="BP116" s="230" t="n">
        <f aca="false">IF('Indicator Date hidden'!BQ117="x","x",BP$2-'Indicator Date hidden'!BQ117)</f>
        <v>0</v>
      </c>
      <c r="BQ116" s="230" t="n">
        <f aca="false">IF('Indicator Date hidden'!BR117="x","x",BQ$2-'Indicator Date hidden'!BR117)</f>
        <v>0</v>
      </c>
      <c r="BR116" s="230" t="n">
        <f aca="false">IF('Indicator Date hidden'!BS117="x","x",BR$2-'Indicator Date hidden'!BS117)</f>
        <v>2</v>
      </c>
      <c r="BS116" s="230" t="n">
        <f aca="false">IF('Indicator Date hidden'!BT117="x","x",BS$2-'Indicator Date hidden'!BT117)</f>
        <v>0</v>
      </c>
      <c r="BT116" s="230" t="n">
        <f aca="false">IF('Indicator Date hidden'!BU117="x","x",BT$2-'Indicator Date hidden'!BU117)</f>
        <v>0</v>
      </c>
      <c r="BU116" s="230" t="n">
        <f aca="false">IF('Indicator Date hidden'!BV117="x","x",BU$2-'Indicator Date hidden'!BV117)</f>
        <v>0</v>
      </c>
      <c r="BV116" s="230" t="n">
        <f aca="false">IF('Indicator Date hidden'!BW117="x","x",BV$2-'Indicator Date hidden'!BW117)</f>
        <v>0</v>
      </c>
      <c r="BW116" s="230" t="n">
        <f aca="false">IF('Indicator Date hidden'!BX117="x","x",BW$2-'Indicator Date hidden'!BX117)</f>
        <v>0</v>
      </c>
      <c r="BX116" s="0" t="n">
        <f aca="false">SUM(B116:BW116)</f>
        <v>27</v>
      </c>
      <c r="BY116" s="231" t="n">
        <f aca="false">BX116/COUNT(B116:BW116)</f>
        <v>0.36986301369863</v>
      </c>
      <c r="BZ116" s="0" t="n">
        <f aca="false">COUNTIF(B116:BW116,"&gt;0")</f>
        <v>7</v>
      </c>
      <c r="CA116" s="231" t="n">
        <f aca="false">_xlfn.STDEV.P(B116:BW116)</f>
        <v>2.12297832479188</v>
      </c>
      <c r="CB116" s="232" t="n">
        <f aca="false">MEDIAN(B116:BW116)</f>
        <v>0</v>
      </c>
    </row>
    <row r="117" customFormat="false" ht="14.5" hidden="false" customHeight="false" outlineLevel="0" collapsed="false">
      <c r="A117" s="0" t="str">
        <f aca="false">'Indicator Data'!B120</f>
        <v>MNE</v>
      </c>
      <c r="B117" s="230" t="n">
        <f aca="false">IF('Indicator Date hidden'!C118="x","x",B$2-'Indicator Date hidden'!C118)</f>
        <v>0</v>
      </c>
      <c r="C117" s="230" t="n">
        <f aca="false">IF('Indicator Date hidden'!D118="x","x",C$2-'Indicator Date hidden'!D118)</f>
        <v>0</v>
      </c>
      <c r="D117" s="230" t="n">
        <f aca="false">IF('Indicator Date hidden'!E118="x","x",D$2-'Indicator Date hidden'!E118)</f>
        <v>0</v>
      </c>
      <c r="E117" s="230" t="n">
        <f aca="false">IF('Indicator Date hidden'!F118="x","x",E$2-'Indicator Date hidden'!F118)</f>
        <v>0</v>
      </c>
      <c r="F117" s="230" t="n">
        <f aca="false">IF('Indicator Date hidden'!G118="x","x",F$2-'Indicator Date hidden'!G118)</f>
        <v>0</v>
      </c>
      <c r="G117" s="230" t="n">
        <f aca="false">IF('Indicator Date hidden'!H118="x","x",G$2-'Indicator Date hidden'!H118)</f>
        <v>0</v>
      </c>
      <c r="H117" s="230" t="n">
        <f aca="false">IF('Indicator Date hidden'!I118="x","x",H$2-'Indicator Date hidden'!I118)</f>
        <v>0</v>
      </c>
      <c r="I117" s="230" t="n">
        <f aca="false">IF('Indicator Date hidden'!J118="x","x",I$2-'Indicator Date hidden'!J118)</f>
        <v>0</v>
      </c>
      <c r="J117" s="230" t="n">
        <f aca="false">IF('Indicator Date hidden'!K118="x","x",J$2-'Indicator Date hidden'!K118)</f>
        <v>0</v>
      </c>
      <c r="K117" s="230" t="n">
        <f aca="false">IF('Indicator Date hidden'!L118="x","x",K$2-'Indicator Date hidden'!L118)</f>
        <v>0</v>
      </c>
      <c r="L117" s="230" t="n">
        <f aca="false">IF('Indicator Date hidden'!M118="x","x",L$2-'Indicator Date hidden'!M118)</f>
        <v>0</v>
      </c>
      <c r="M117" s="230" t="n">
        <f aca="false">IF('Indicator Date hidden'!N118="x","x",M$2-'Indicator Date hidden'!N118)</f>
        <v>0</v>
      </c>
      <c r="N117" s="230" t="n">
        <f aca="false">IF('Indicator Date hidden'!O118="x","x",N$2-'Indicator Date hidden'!O118)</f>
        <v>0</v>
      </c>
      <c r="O117" s="230" t="n">
        <f aca="false">IF('Indicator Date hidden'!P118="x","x",O$2-'Indicator Date hidden'!P118)</f>
        <v>0</v>
      </c>
      <c r="P117" s="230" t="n">
        <f aca="false">IF('Indicator Date hidden'!Q118="x","x",P$2-'Indicator Date hidden'!Q118)</f>
        <v>0</v>
      </c>
      <c r="Q117" s="230" t="n">
        <f aca="false">IF('Indicator Date hidden'!R118="x","x",Q$2-'Indicator Date hidden'!R118)</f>
        <v>0</v>
      </c>
      <c r="R117" s="230" t="n">
        <f aca="false">IF('Indicator Date hidden'!S118="x","x",R$2-'Indicator Date hidden'!S118)</f>
        <v>0</v>
      </c>
      <c r="S117" s="230" t="n">
        <f aca="false">IF('Indicator Date hidden'!T118="x","x",S$2-'Indicator Date hidden'!T118)</f>
        <v>0</v>
      </c>
      <c r="T117" s="230" t="n">
        <f aca="false">IF('Indicator Date hidden'!U118="x","x",T$2-'Indicator Date hidden'!U118)</f>
        <v>0</v>
      </c>
      <c r="U117" s="230" t="n">
        <f aca="false">IF('Indicator Date hidden'!V118="x","x",U$2-'Indicator Date hidden'!V118)</f>
        <v>0</v>
      </c>
      <c r="V117" s="230" t="n">
        <f aca="false">IF('Indicator Date hidden'!W118="x","x",V$2-'Indicator Date hidden'!W118)</f>
        <v>0</v>
      </c>
      <c r="W117" s="230" t="n">
        <f aca="false">IF('Indicator Date hidden'!X118="x","x",W$2-'Indicator Date hidden'!X118)</f>
        <v>0</v>
      </c>
      <c r="X117" s="230" t="n">
        <f aca="false">IF('Indicator Date hidden'!Y118="x","x",X$2-'Indicator Date hidden'!Y118)</f>
        <v>0</v>
      </c>
      <c r="Y117" s="230" t="n">
        <f aca="false">IF('Indicator Date hidden'!Z118="x","x",Y$2-'Indicator Date hidden'!Z118)</f>
        <v>0</v>
      </c>
      <c r="Z117" s="230" t="n">
        <f aca="false">IF('Indicator Date hidden'!AA118="x","x",Z$2-'Indicator Date hidden'!AA118)</f>
        <v>7</v>
      </c>
      <c r="AA117" s="230" t="n">
        <f aca="false">IF('Indicator Date hidden'!AB118="x","x",AA$2-'Indicator Date hidden'!AB118)</f>
        <v>0</v>
      </c>
      <c r="AB117" s="230" t="n">
        <f aca="false">IF('Indicator Date hidden'!AC118="x","x",AB$2-'Indicator Date hidden'!AC118)</f>
        <v>0</v>
      </c>
      <c r="AC117" s="230" t="n">
        <f aca="false">IF('Indicator Date hidden'!AD118="x","x",AC$2-'Indicator Date hidden'!AD118)</f>
        <v>1</v>
      </c>
      <c r="AD117" s="230" t="n">
        <f aca="false">IF('Indicator Date hidden'!AE118="x","x",AD$2-'Indicator Date hidden'!AE118)</f>
        <v>0</v>
      </c>
      <c r="AE117" s="230" t="n">
        <f aca="false">IF('Indicator Date hidden'!AF118="x","x",AE$2-'Indicator Date hidden'!AF118)</f>
        <v>0</v>
      </c>
      <c r="AF117" s="230" t="n">
        <f aca="false">IF('Indicator Date hidden'!AG118="x","x",AF$2-'Indicator Date hidden'!AG118)</f>
        <v>0</v>
      </c>
      <c r="AG117" s="230" t="n">
        <f aca="false">IF('Indicator Date hidden'!AH118="x","x",AG$2-'Indicator Date hidden'!AH118)</f>
        <v>0</v>
      </c>
      <c r="AH117" s="230" t="n">
        <f aca="false">IF('Indicator Date hidden'!AI118="x","x",AH$2-'Indicator Date hidden'!AI118)</f>
        <v>0</v>
      </c>
      <c r="AI117" s="230" t="n">
        <f aca="false">IF('Indicator Date hidden'!AJ118="x","x",AI$2-'Indicator Date hidden'!AJ118)</f>
        <v>0</v>
      </c>
      <c r="AJ117" s="230" t="n">
        <f aca="false">IF('Indicator Date hidden'!AK118="x","x",AJ$2-'Indicator Date hidden'!AK118)</f>
        <v>0</v>
      </c>
      <c r="AK117" s="230" t="n">
        <f aca="false">IF('Indicator Date hidden'!AL118="x","x",AK$2-'Indicator Date hidden'!AL118)</f>
        <v>1</v>
      </c>
      <c r="AL117" s="230" t="n">
        <f aca="false">IF('Indicator Date hidden'!AM118="x","x",AL$2-'Indicator Date hidden'!AM118)</f>
        <v>0</v>
      </c>
      <c r="AM117" s="230" t="n">
        <f aca="false">IF('Indicator Date hidden'!AN118="x","x",AM$2-'Indicator Date hidden'!AN118)</f>
        <v>0</v>
      </c>
      <c r="AN117" s="230" t="n">
        <f aca="false">IF('Indicator Date hidden'!AO118="x","x",AN$2-'Indicator Date hidden'!AO118)</f>
        <v>0</v>
      </c>
      <c r="AO117" s="230" t="n">
        <f aca="false">IF('Indicator Date hidden'!AP118="x","x",AO$2-'Indicator Date hidden'!AP118)</f>
        <v>0</v>
      </c>
      <c r="AP117" s="230" t="n">
        <f aca="false">IF('Indicator Date hidden'!AQ118="x","x",AP$2-'Indicator Date hidden'!AQ118)</f>
        <v>0</v>
      </c>
      <c r="AQ117" s="230" t="n">
        <f aca="false">IF('Indicator Date hidden'!AR118="x","x",AQ$2-'Indicator Date hidden'!AR118)</f>
        <v>0</v>
      </c>
      <c r="AR117" s="230" t="n">
        <f aca="false">IF('Indicator Date hidden'!AS118="x","x",AR$2-'Indicator Date hidden'!AS118)</f>
        <v>2</v>
      </c>
      <c r="AS117" s="230" t="n">
        <f aca="false">IF('Indicator Date hidden'!AT118="x","x",AS$2-'Indicator Date hidden'!AT118)</f>
        <v>0</v>
      </c>
      <c r="AT117" s="230" t="n">
        <f aca="false">IF('Indicator Date hidden'!AU118="x","x",AT$2-'Indicator Date hidden'!AU118)</f>
        <v>0</v>
      </c>
      <c r="AU117" s="230" t="n">
        <f aca="false">IF('Indicator Date hidden'!AV118="x","x",AU$2-'Indicator Date hidden'!AV118)</f>
        <v>0</v>
      </c>
      <c r="AV117" s="230" t="str">
        <f aca="false">IF('Indicator Date hidden'!AW118="x","x",AV$2-'Indicator Date hidden'!AW118)</f>
        <v>x</v>
      </c>
      <c r="AW117" s="230" t="n">
        <f aca="false">IF('Indicator Date hidden'!AX118="x","x",AW$2-'Indicator Date hidden'!AX118)</f>
        <v>0</v>
      </c>
      <c r="AX117" s="230" t="n">
        <f aca="false">IF('Indicator Date hidden'!AY118="x","x",AX$2-'Indicator Date hidden'!AY118)</f>
        <v>0</v>
      </c>
      <c r="AY117" s="230" t="n">
        <f aca="false">IF('Indicator Date hidden'!AZ118="x","x",AY$2-'Indicator Date hidden'!AZ118)</f>
        <v>2</v>
      </c>
      <c r="AZ117" s="230" t="n">
        <f aca="false">IF('Indicator Date hidden'!BA118="x","x",AZ$2-'Indicator Date hidden'!BA118)</f>
        <v>0</v>
      </c>
      <c r="BA117" s="230" t="n">
        <f aca="false">IF('Indicator Date hidden'!BB118="x","x",BA$2-'Indicator Date hidden'!BB118)</f>
        <v>0</v>
      </c>
      <c r="BB117" s="230" t="n">
        <f aca="false">IF('Indicator Date hidden'!BC118="x","x",BB$2-'Indicator Date hidden'!BC118)</f>
        <v>0</v>
      </c>
      <c r="BC117" s="230" t="n">
        <f aca="false">IF('Indicator Date hidden'!BD118="x","x",BC$2-'Indicator Date hidden'!BD118)</f>
        <v>0</v>
      </c>
      <c r="BD117" s="230" t="n">
        <f aca="false">IF('Indicator Date hidden'!BE118="x","x",BD$2-'Indicator Date hidden'!BE118)</f>
        <v>-1</v>
      </c>
      <c r="BE117" s="230" t="n">
        <f aca="false">IF('Indicator Date hidden'!BF118="x","x",BE$2-'Indicator Date hidden'!BF118)</f>
        <v>0</v>
      </c>
      <c r="BF117" s="230" t="n">
        <f aca="false">IF('Indicator Date hidden'!BG118="x","x",BF$2-'Indicator Date hidden'!BG118)</f>
        <v>1</v>
      </c>
      <c r="BG117" s="230" t="n">
        <f aca="false">IF('Indicator Date hidden'!BH118="x","x",BG$2-'Indicator Date hidden'!BH118)</f>
        <v>1</v>
      </c>
      <c r="BH117" s="230" t="n">
        <f aca="false">IF('Indicator Date hidden'!BI118="x","x",BH$2-'Indicator Date hidden'!BI118)</f>
        <v>2</v>
      </c>
      <c r="BI117" s="230" t="n">
        <f aca="false">IF('Indicator Date hidden'!BJ118="x","x",BI$2-'Indicator Date hidden'!BJ118)</f>
        <v>0</v>
      </c>
      <c r="BJ117" s="230" t="n">
        <f aca="false">IF('Indicator Date hidden'!BK118="x","x",BJ$2-'Indicator Date hidden'!BK118)</f>
        <v>0</v>
      </c>
      <c r="BK117" s="230" t="n">
        <f aca="false">IF('Indicator Date hidden'!BL118="x","x",BK$2-'Indicator Date hidden'!BL118)</f>
        <v>0</v>
      </c>
      <c r="BL117" s="230" t="n">
        <f aca="false">IF('Indicator Date hidden'!BM118="x","x",BL$2-'Indicator Date hidden'!BM118)</f>
        <v>2</v>
      </c>
      <c r="BM117" s="230" t="n">
        <f aca="false">IF('Indicator Date hidden'!BN118="x","x",BM$2-'Indicator Date hidden'!BN118)</f>
        <v>0</v>
      </c>
      <c r="BN117" s="230" t="n">
        <f aca="false">IF('Indicator Date hidden'!BO118="x","x",BN$2-'Indicator Date hidden'!BO118)</f>
        <v>0</v>
      </c>
      <c r="BO117" s="230" t="n">
        <f aca="false">IF('Indicator Date hidden'!BP118="x","x",BO$2-'Indicator Date hidden'!BP118)</f>
        <v>0</v>
      </c>
      <c r="BP117" s="230" t="n">
        <f aca="false">IF('Indicator Date hidden'!BQ118="x","x",BP$2-'Indicator Date hidden'!BQ118)</f>
        <v>0</v>
      </c>
      <c r="BQ117" s="230" t="n">
        <f aca="false">IF('Indicator Date hidden'!BR118="x","x",BQ$2-'Indicator Date hidden'!BR118)</f>
        <v>0</v>
      </c>
      <c r="BR117" s="230" t="n">
        <f aca="false">IF('Indicator Date hidden'!BS118="x","x",BR$2-'Indicator Date hidden'!BS118)</f>
        <v>3</v>
      </c>
      <c r="BS117" s="230" t="n">
        <f aca="false">IF('Indicator Date hidden'!BT118="x","x",BS$2-'Indicator Date hidden'!BT118)</f>
        <v>0</v>
      </c>
      <c r="BT117" s="230" t="n">
        <f aca="false">IF('Indicator Date hidden'!BU118="x","x",BT$2-'Indicator Date hidden'!BU118)</f>
        <v>0</v>
      </c>
      <c r="BU117" s="230" t="str">
        <f aca="false">IF('Indicator Date hidden'!BV118="x","x",BU$2-'Indicator Date hidden'!BV118)</f>
        <v>x</v>
      </c>
      <c r="BV117" s="230" t="n">
        <f aca="false">IF('Indicator Date hidden'!BW118="x","x",BV$2-'Indicator Date hidden'!BW118)</f>
        <v>0</v>
      </c>
      <c r="BW117" s="230" t="n">
        <f aca="false">IF('Indicator Date hidden'!BX118="x","x",BW$2-'Indicator Date hidden'!BX118)</f>
        <v>0</v>
      </c>
      <c r="BX117" s="0" t="n">
        <f aca="false">SUM(B117:BW117)</f>
        <v>21</v>
      </c>
      <c r="BY117" s="231" t="n">
        <f aca="false">BX117/COUNT(B117:BW117)</f>
        <v>0.291666666666667</v>
      </c>
      <c r="BZ117" s="0" t="n">
        <f aca="false">COUNTIF(B117:BW117,"&gt;0")</f>
        <v>10</v>
      </c>
      <c r="CA117" s="231" t="n">
        <f aca="false">_xlfn.STDEV.P(B117:BW117)</f>
        <v>1.0060580389708</v>
      </c>
      <c r="CB117" s="232" t="n">
        <f aca="false">MEDIAN(B117:BW117)</f>
        <v>0</v>
      </c>
    </row>
    <row r="118" customFormat="false" ht="14.5" hidden="false" customHeight="false" outlineLevel="0" collapsed="false">
      <c r="A118" s="0" t="str">
        <f aca="false">'Indicator Data'!B121</f>
        <v>MAR</v>
      </c>
      <c r="B118" s="230" t="n">
        <f aca="false">IF('Indicator Date hidden'!C119="x","x",B$2-'Indicator Date hidden'!C119)</f>
        <v>0</v>
      </c>
      <c r="C118" s="230" t="n">
        <f aca="false">IF('Indicator Date hidden'!D119="x","x",C$2-'Indicator Date hidden'!D119)</f>
        <v>0</v>
      </c>
      <c r="D118" s="230" t="n">
        <f aca="false">IF('Indicator Date hidden'!E119="x","x",D$2-'Indicator Date hidden'!E119)</f>
        <v>0</v>
      </c>
      <c r="E118" s="230" t="n">
        <f aca="false">IF('Indicator Date hidden'!F119="x","x",E$2-'Indicator Date hidden'!F119)</f>
        <v>0</v>
      </c>
      <c r="F118" s="230" t="n">
        <f aca="false">IF('Indicator Date hidden'!G119="x","x",F$2-'Indicator Date hidden'!G119)</f>
        <v>0</v>
      </c>
      <c r="G118" s="230" t="n">
        <f aca="false">IF('Indicator Date hidden'!H119="x","x",G$2-'Indicator Date hidden'!H119)</f>
        <v>0</v>
      </c>
      <c r="H118" s="230" t="n">
        <f aca="false">IF('Indicator Date hidden'!I119="x","x",H$2-'Indicator Date hidden'!I119)</f>
        <v>0</v>
      </c>
      <c r="I118" s="230" t="n">
        <f aca="false">IF('Indicator Date hidden'!J119="x","x",I$2-'Indicator Date hidden'!J119)</f>
        <v>0</v>
      </c>
      <c r="J118" s="230" t="n">
        <f aca="false">IF('Indicator Date hidden'!K119="x","x",J$2-'Indicator Date hidden'!K119)</f>
        <v>0</v>
      </c>
      <c r="K118" s="230" t="n">
        <f aca="false">IF('Indicator Date hidden'!L119="x","x",K$2-'Indicator Date hidden'!L119)</f>
        <v>0</v>
      </c>
      <c r="L118" s="230" t="n">
        <f aca="false">IF('Indicator Date hidden'!M119="x","x",L$2-'Indicator Date hidden'!M119)</f>
        <v>0</v>
      </c>
      <c r="M118" s="230" t="n">
        <f aca="false">IF('Indicator Date hidden'!N119="x","x",M$2-'Indicator Date hidden'!N119)</f>
        <v>0</v>
      </c>
      <c r="N118" s="230" t="n">
        <f aca="false">IF('Indicator Date hidden'!O119="x","x",N$2-'Indicator Date hidden'!O119)</f>
        <v>0</v>
      </c>
      <c r="O118" s="230" t="n">
        <f aca="false">IF('Indicator Date hidden'!P119="x","x",O$2-'Indicator Date hidden'!P119)</f>
        <v>0</v>
      </c>
      <c r="P118" s="230" t="n">
        <f aca="false">IF('Indicator Date hidden'!Q119="x","x",P$2-'Indicator Date hidden'!Q119)</f>
        <v>0</v>
      </c>
      <c r="Q118" s="230" t="n">
        <f aca="false">IF('Indicator Date hidden'!R119="x","x",Q$2-'Indicator Date hidden'!R119)</f>
        <v>0</v>
      </c>
      <c r="R118" s="230" t="n">
        <f aca="false">IF('Indicator Date hidden'!S119="x","x",R$2-'Indicator Date hidden'!S119)</f>
        <v>0</v>
      </c>
      <c r="S118" s="230" t="n">
        <f aca="false">IF('Indicator Date hidden'!T119="x","x",S$2-'Indicator Date hidden'!T119)</f>
        <v>0</v>
      </c>
      <c r="T118" s="230" t="n">
        <f aca="false">IF('Indicator Date hidden'!U119="x","x",T$2-'Indicator Date hidden'!U119)</f>
        <v>0</v>
      </c>
      <c r="U118" s="230" t="n">
        <f aca="false">IF('Indicator Date hidden'!V119="x","x",U$2-'Indicator Date hidden'!V119)</f>
        <v>0</v>
      </c>
      <c r="V118" s="230" t="n">
        <f aca="false">IF('Indicator Date hidden'!W119="x","x",V$2-'Indicator Date hidden'!W119)</f>
        <v>0</v>
      </c>
      <c r="W118" s="230" t="n">
        <f aca="false">IF('Indicator Date hidden'!X119="x","x",W$2-'Indicator Date hidden'!X119)</f>
        <v>0</v>
      </c>
      <c r="X118" s="230" t="n">
        <f aca="false">IF('Indicator Date hidden'!Y119="x","x",X$2-'Indicator Date hidden'!Y119)</f>
        <v>0</v>
      </c>
      <c r="Y118" s="230" t="n">
        <f aca="false">IF('Indicator Date hidden'!Z119="x","x",Y$2-'Indicator Date hidden'!Z119)</f>
        <v>0</v>
      </c>
      <c r="Z118" s="230" t="n">
        <f aca="false">IF('Indicator Date hidden'!AA119="x","x",Z$2-'Indicator Date hidden'!AA119)</f>
        <v>14</v>
      </c>
      <c r="AA118" s="230" t="n">
        <f aca="false">IF('Indicator Date hidden'!AB119="x","x",AA$2-'Indicator Date hidden'!AB119)</f>
        <v>0</v>
      </c>
      <c r="AB118" s="230" t="str">
        <f aca="false">IF('Indicator Date hidden'!AC119="x","x",AB$2-'Indicator Date hidden'!AC119)</f>
        <v>x</v>
      </c>
      <c r="AC118" s="230" t="n">
        <f aca="false">IF('Indicator Date hidden'!AD119="x","x",AC$2-'Indicator Date hidden'!AD119)</f>
        <v>1</v>
      </c>
      <c r="AD118" s="230" t="n">
        <f aca="false">IF('Indicator Date hidden'!AE119="x","x",AD$2-'Indicator Date hidden'!AE119)</f>
        <v>0</v>
      </c>
      <c r="AE118" s="230" t="n">
        <f aca="false">IF('Indicator Date hidden'!AF119="x","x",AE$2-'Indicator Date hidden'!AF119)</f>
        <v>0</v>
      </c>
      <c r="AF118" s="230" t="n">
        <f aca="false">IF('Indicator Date hidden'!AG119="x","x",AF$2-'Indicator Date hidden'!AG119)</f>
        <v>0</v>
      </c>
      <c r="AG118" s="230" t="n">
        <f aca="false">IF('Indicator Date hidden'!AH119="x","x",AG$2-'Indicator Date hidden'!AH119)</f>
        <v>0</v>
      </c>
      <c r="AH118" s="230" t="n">
        <f aca="false">IF('Indicator Date hidden'!AI119="x","x",AH$2-'Indicator Date hidden'!AI119)</f>
        <v>0</v>
      </c>
      <c r="AI118" s="230" t="n">
        <f aca="false">IF('Indicator Date hidden'!AJ119="x","x",AI$2-'Indicator Date hidden'!AJ119)</f>
        <v>0</v>
      </c>
      <c r="AJ118" s="230" t="n">
        <f aca="false">IF('Indicator Date hidden'!AK119="x","x",AJ$2-'Indicator Date hidden'!AK119)</f>
        <v>0</v>
      </c>
      <c r="AK118" s="230" t="n">
        <f aca="false">IF('Indicator Date hidden'!AL119="x","x",AK$2-'Indicator Date hidden'!AL119)</f>
        <v>1</v>
      </c>
      <c r="AL118" s="230" t="n">
        <f aca="false">IF('Indicator Date hidden'!AM119="x","x",AL$2-'Indicator Date hidden'!AM119)</f>
        <v>0</v>
      </c>
      <c r="AM118" s="230" t="n">
        <f aca="false">IF('Indicator Date hidden'!AN119="x","x",AM$2-'Indicator Date hidden'!AN119)</f>
        <v>0</v>
      </c>
      <c r="AN118" s="230" t="n">
        <f aca="false">IF('Indicator Date hidden'!AO119="x","x",AN$2-'Indicator Date hidden'!AO119)</f>
        <v>0</v>
      </c>
      <c r="AO118" s="230" t="n">
        <f aca="false">IF('Indicator Date hidden'!AP119="x","x",AO$2-'Indicator Date hidden'!AP119)</f>
        <v>0</v>
      </c>
      <c r="AP118" s="230" t="n">
        <f aca="false">IF('Indicator Date hidden'!AQ119="x","x",AP$2-'Indicator Date hidden'!AQ119)</f>
        <v>0</v>
      </c>
      <c r="AQ118" s="230" t="n">
        <f aca="false">IF('Indicator Date hidden'!AR119="x","x",AQ$2-'Indicator Date hidden'!AR119)</f>
        <v>0</v>
      </c>
      <c r="AR118" s="230" t="n">
        <f aca="false">IF('Indicator Date hidden'!AS119="x","x",AR$2-'Indicator Date hidden'!AS119)</f>
        <v>3</v>
      </c>
      <c r="AS118" s="230" t="n">
        <f aca="false">IF('Indicator Date hidden'!AT119="x","x",AS$2-'Indicator Date hidden'!AT119)</f>
        <v>0</v>
      </c>
      <c r="AT118" s="230" t="n">
        <f aca="false">IF('Indicator Date hidden'!AU119="x","x",AT$2-'Indicator Date hidden'!AU119)</f>
        <v>0</v>
      </c>
      <c r="AU118" s="230" t="n">
        <f aca="false">IF('Indicator Date hidden'!AV119="x","x",AU$2-'Indicator Date hidden'!AV119)</f>
        <v>0</v>
      </c>
      <c r="AV118" s="230" t="n">
        <f aca="false">IF('Indicator Date hidden'!AW119="x","x",AV$2-'Indicator Date hidden'!AW119)</f>
        <v>0</v>
      </c>
      <c r="AW118" s="230" t="n">
        <f aca="false">IF('Indicator Date hidden'!AX119="x","x",AW$2-'Indicator Date hidden'!AX119)</f>
        <v>0</v>
      </c>
      <c r="AX118" s="230" t="n">
        <f aca="false">IF('Indicator Date hidden'!AY119="x","x",AX$2-'Indicator Date hidden'!AY119)</f>
        <v>0</v>
      </c>
      <c r="AY118" s="230" t="n">
        <f aca="false">IF('Indicator Date hidden'!AZ119="x","x",AY$2-'Indicator Date hidden'!AZ119)</f>
        <v>7</v>
      </c>
      <c r="AZ118" s="230" t="n">
        <f aca="false">IF('Indicator Date hidden'!BA119="x","x",AZ$2-'Indicator Date hidden'!BA119)</f>
        <v>0</v>
      </c>
      <c r="BA118" s="230" t="n">
        <f aca="false">IF('Indicator Date hidden'!BB119="x","x",BA$2-'Indicator Date hidden'!BB119)</f>
        <v>0</v>
      </c>
      <c r="BB118" s="230" t="n">
        <f aca="false">IF('Indicator Date hidden'!BC119="x","x",BB$2-'Indicator Date hidden'!BC119)</f>
        <v>0</v>
      </c>
      <c r="BC118" s="230" t="n">
        <f aca="false">IF('Indicator Date hidden'!BD119="x","x",BC$2-'Indicator Date hidden'!BD119)</f>
        <v>0</v>
      </c>
      <c r="BD118" s="230" t="n">
        <f aca="false">IF('Indicator Date hidden'!BE119="x","x",BD$2-'Indicator Date hidden'!BE119)</f>
        <v>0</v>
      </c>
      <c r="BE118" s="230" t="n">
        <f aca="false">IF('Indicator Date hidden'!BF119="x","x",BE$2-'Indicator Date hidden'!BF119)</f>
        <v>0</v>
      </c>
      <c r="BF118" s="230" t="n">
        <f aca="false">IF('Indicator Date hidden'!BG119="x","x",BF$2-'Indicator Date hidden'!BG119)</f>
        <v>1</v>
      </c>
      <c r="BG118" s="230" t="n">
        <f aca="false">IF('Indicator Date hidden'!BH119="x","x",BG$2-'Indicator Date hidden'!BH119)</f>
        <v>1</v>
      </c>
      <c r="BH118" s="230" t="n">
        <f aca="false">IF('Indicator Date hidden'!BI119="x","x",BH$2-'Indicator Date hidden'!BI119)</f>
        <v>2</v>
      </c>
      <c r="BI118" s="230" t="n">
        <f aca="false">IF('Indicator Date hidden'!BJ119="x","x",BI$2-'Indicator Date hidden'!BJ119)</f>
        <v>0</v>
      </c>
      <c r="BJ118" s="230" t="n">
        <f aca="false">IF('Indicator Date hidden'!BK119="x","x",BJ$2-'Indicator Date hidden'!BK119)</f>
        <v>0</v>
      </c>
      <c r="BK118" s="230" t="n">
        <f aca="false">IF('Indicator Date hidden'!BL119="x","x",BK$2-'Indicator Date hidden'!BL119)</f>
        <v>0</v>
      </c>
      <c r="BL118" s="230" t="n">
        <f aca="false">IF('Indicator Date hidden'!BM119="x","x",BL$2-'Indicator Date hidden'!BM119)</f>
        <v>2</v>
      </c>
      <c r="BM118" s="230" t="n">
        <f aca="false">IF('Indicator Date hidden'!BN119="x","x",BM$2-'Indicator Date hidden'!BN119)</f>
        <v>0</v>
      </c>
      <c r="BN118" s="230" t="n">
        <f aca="false">IF('Indicator Date hidden'!BO119="x","x",BN$2-'Indicator Date hidden'!BO119)</f>
        <v>0</v>
      </c>
      <c r="BO118" s="230" t="n">
        <f aca="false">IF('Indicator Date hidden'!BP119="x","x",BO$2-'Indicator Date hidden'!BP119)</f>
        <v>0</v>
      </c>
      <c r="BP118" s="230" t="n">
        <f aca="false">IF('Indicator Date hidden'!BQ119="x","x",BP$2-'Indicator Date hidden'!BQ119)</f>
        <v>0</v>
      </c>
      <c r="BQ118" s="230" t="n">
        <f aca="false">IF('Indicator Date hidden'!BR119="x","x",BQ$2-'Indicator Date hidden'!BR119)</f>
        <v>0</v>
      </c>
      <c r="BR118" s="230" t="n">
        <f aca="false">IF('Indicator Date hidden'!BS119="x","x",BR$2-'Indicator Date hidden'!BS119)</f>
        <v>1</v>
      </c>
      <c r="BS118" s="230" t="n">
        <f aca="false">IF('Indicator Date hidden'!BT119="x","x",BS$2-'Indicator Date hidden'!BT119)</f>
        <v>1</v>
      </c>
      <c r="BT118" s="230" t="n">
        <f aca="false">IF('Indicator Date hidden'!BU119="x","x",BT$2-'Indicator Date hidden'!BU119)</f>
        <v>1</v>
      </c>
      <c r="BU118" s="230" t="n">
        <f aca="false">IF('Indicator Date hidden'!BV119="x","x",BU$2-'Indicator Date hidden'!BV119)</f>
        <v>1</v>
      </c>
      <c r="BV118" s="230" t="n">
        <f aca="false">IF('Indicator Date hidden'!BW119="x","x",BV$2-'Indicator Date hidden'!BW119)</f>
        <v>0</v>
      </c>
      <c r="BW118" s="230" t="n">
        <f aca="false">IF('Indicator Date hidden'!BX119="x","x",BW$2-'Indicator Date hidden'!BX119)</f>
        <v>0</v>
      </c>
      <c r="BX118" s="0" t="n">
        <f aca="false">SUM(B118:BW118)</f>
        <v>36</v>
      </c>
      <c r="BY118" s="231" t="n">
        <f aca="false">BX118/COUNT(B118:BW118)</f>
        <v>0.493150684931507</v>
      </c>
      <c r="BZ118" s="0" t="n">
        <f aca="false">COUNTIF(B118:BW118,"&gt;0")</f>
        <v>13</v>
      </c>
      <c r="CA118" s="231" t="n">
        <f aca="false">_xlfn.STDEV.P(B118:BW118)</f>
        <v>1.85887937718882</v>
      </c>
      <c r="CB118" s="232" t="n">
        <f aca="false">MEDIAN(B118:BW118)</f>
        <v>0</v>
      </c>
    </row>
    <row r="119" customFormat="false" ht="14.5" hidden="false" customHeight="false" outlineLevel="0" collapsed="false">
      <c r="A119" s="0" t="str">
        <f aca="false">'Indicator Data'!B122</f>
        <v>MOZ</v>
      </c>
      <c r="B119" s="230" t="n">
        <f aca="false">IF('Indicator Date hidden'!C120="x","x",B$2-'Indicator Date hidden'!C120)</f>
        <v>0</v>
      </c>
      <c r="C119" s="230" t="n">
        <f aca="false">IF('Indicator Date hidden'!D120="x","x",C$2-'Indicator Date hidden'!D120)</f>
        <v>0</v>
      </c>
      <c r="D119" s="230" t="n">
        <f aca="false">IF('Indicator Date hidden'!E120="x","x",D$2-'Indicator Date hidden'!E120)</f>
        <v>0</v>
      </c>
      <c r="E119" s="230" t="n">
        <f aca="false">IF('Indicator Date hidden'!F120="x","x",E$2-'Indicator Date hidden'!F120)</f>
        <v>0</v>
      </c>
      <c r="F119" s="230" t="n">
        <f aca="false">IF('Indicator Date hidden'!G120="x","x",F$2-'Indicator Date hidden'!G120)</f>
        <v>0</v>
      </c>
      <c r="G119" s="230" t="n">
        <f aca="false">IF('Indicator Date hidden'!H120="x","x",G$2-'Indicator Date hidden'!H120)</f>
        <v>0</v>
      </c>
      <c r="H119" s="230" t="n">
        <f aca="false">IF('Indicator Date hidden'!I120="x","x",H$2-'Indicator Date hidden'!I120)</f>
        <v>0</v>
      </c>
      <c r="I119" s="230" t="n">
        <f aca="false">IF('Indicator Date hidden'!J120="x","x",I$2-'Indicator Date hidden'!J120)</f>
        <v>0</v>
      </c>
      <c r="J119" s="230" t="n">
        <f aca="false">IF('Indicator Date hidden'!K120="x","x",J$2-'Indicator Date hidden'!K120)</f>
        <v>0</v>
      </c>
      <c r="K119" s="230" t="n">
        <f aca="false">IF('Indicator Date hidden'!L120="x","x",K$2-'Indicator Date hidden'!L120)</f>
        <v>0</v>
      </c>
      <c r="L119" s="230" t="n">
        <f aca="false">IF('Indicator Date hidden'!M120="x","x",L$2-'Indicator Date hidden'!M120)</f>
        <v>0</v>
      </c>
      <c r="M119" s="230" t="n">
        <f aca="false">IF('Indicator Date hidden'!N120="x","x",M$2-'Indicator Date hidden'!N120)</f>
        <v>0</v>
      </c>
      <c r="N119" s="230" t="n">
        <f aca="false">IF('Indicator Date hidden'!O120="x","x",N$2-'Indicator Date hidden'!O120)</f>
        <v>0</v>
      </c>
      <c r="O119" s="230" t="n">
        <f aca="false">IF('Indicator Date hidden'!P120="x","x",O$2-'Indicator Date hidden'!P120)</f>
        <v>0</v>
      </c>
      <c r="P119" s="230" t="n">
        <f aca="false">IF('Indicator Date hidden'!Q120="x","x",P$2-'Indicator Date hidden'!Q120)</f>
        <v>0</v>
      </c>
      <c r="Q119" s="230" t="n">
        <f aca="false">IF('Indicator Date hidden'!R120="x","x",Q$2-'Indicator Date hidden'!R120)</f>
        <v>0</v>
      </c>
      <c r="R119" s="230" t="n">
        <f aca="false">IF('Indicator Date hidden'!S120="x","x",R$2-'Indicator Date hidden'!S120)</f>
        <v>0</v>
      </c>
      <c r="S119" s="230" t="n">
        <f aca="false">IF('Indicator Date hidden'!T120="x","x",S$2-'Indicator Date hidden'!T120)</f>
        <v>0</v>
      </c>
      <c r="T119" s="230" t="n">
        <f aca="false">IF('Indicator Date hidden'!U120="x","x",T$2-'Indicator Date hidden'!U120)</f>
        <v>0</v>
      </c>
      <c r="U119" s="230" t="n">
        <f aca="false">IF('Indicator Date hidden'!V120="x","x",U$2-'Indicator Date hidden'!V120)</f>
        <v>0</v>
      </c>
      <c r="V119" s="230" t="n">
        <f aca="false">IF('Indicator Date hidden'!W120="x","x",V$2-'Indicator Date hidden'!W120)</f>
        <v>0</v>
      </c>
      <c r="W119" s="230" t="n">
        <f aca="false">IF('Indicator Date hidden'!X120="x","x",W$2-'Indicator Date hidden'!X120)</f>
        <v>0</v>
      </c>
      <c r="X119" s="230" t="n">
        <f aca="false">IF('Indicator Date hidden'!Y120="x","x",X$2-'Indicator Date hidden'!Y120)</f>
        <v>0</v>
      </c>
      <c r="Y119" s="230" t="n">
        <f aca="false">IF('Indicator Date hidden'!Z120="x","x",Y$2-'Indicator Date hidden'!Z120)</f>
        <v>0</v>
      </c>
      <c r="Z119" s="230" t="n">
        <f aca="false">IF('Indicator Date hidden'!AA120="x","x",Z$2-'Indicator Date hidden'!AA120)</f>
        <v>7</v>
      </c>
      <c r="AA119" s="230" t="n">
        <f aca="false">IF('Indicator Date hidden'!AB120="x","x",AA$2-'Indicator Date hidden'!AB120)</f>
        <v>0</v>
      </c>
      <c r="AB119" s="230" t="n">
        <f aca="false">IF('Indicator Date hidden'!AC120="x","x",AB$2-'Indicator Date hidden'!AC120)</f>
        <v>5</v>
      </c>
      <c r="AC119" s="230" t="n">
        <f aca="false">IF('Indicator Date hidden'!AD120="x","x",AC$2-'Indicator Date hidden'!AD120)</f>
        <v>1</v>
      </c>
      <c r="AD119" s="230" t="n">
        <f aca="false">IF('Indicator Date hidden'!AE120="x","x",AD$2-'Indicator Date hidden'!AE120)</f>
        <v>0</v>
      </c>
      <c r="AE119" s="230" t="n">
        <f aca="false">IF('Indicator Date hidden'!AF120="x","x",AE$2-'Indicator Date hidden'!AF120)</f>
        <v>0</v>
      </c>
      <c r="AF119" s="230" t="n">
        <f aca="false">IF('Indicator Date hidden'!AG120="x","x",AF$2-'Indicator Date hidden'!AG120)</f>
        <v>0</v>
      </c>
      <c r="AG119" s="230" t="n">
        <f aca="false">IF('Indicator Date hidden'!AH120="x","x",AG$2-'Indicator Date hidden'!AH120)</f>
        <v>0</v>
      </c>
      <c r="AH119" s="230" t="n">
        <f aca="false">IF('Indicator Date hidden'!AI120="x","x",AH$2-'Indicator Date hidden'!AI120)</f>
        <v>0</v>
      </c>
      <c r="AI119" s="230" t="n">
        <f aca="false">IF('Indicator Date hidden'!AJ120="x","x",AI$2-'Indicator Date hidden'!AJ120)</f>
        <v>0</v>
      </c>
      <c r="AJ119" s="230" t="n">
        <f aca="false">IF('Indicator Date hidden'!AK120="x","x",AJ$2-'Indicator Date hidden'!AK120)</f>
        <v>0</v>
      </c>
      <c r="AK119" s="230" t="n">
        <f aca="false">IF('Indicator Date hidden'!AL120="x","x",AK$2-'Indicator Date hidden'!AL120)</f>
        <v>8</v>
      </c>
      <c r="AL119" s="230" t="n">
        <f aca="false">IF('Indicator Date hidden'!AM120="x","x",AL$2-'Indicator Date hidden'!AM120)</f>
        <v>0</v>
      </c>
      <c r="AM119" s="230" t="n">
        <f aca="false">IF('Indicator Date hidden'!AN120="x","x",AM$2-'Indicator Date hidden'!AN120)</f>
        <v>0</v>
      </c>
      <c r="AN119" s="230" t="n">
        <f aca="false">IF('Indicator Date hidden'!AO120="x","x",AN$2-'Indicator Date hidden'!AO120)</f>
        <v>0</v>
      </c>
      <c r="AO119" s="230" t="n">
        <f aca="false">IF('Indicator Date hidden'!AP120="x","x",AO$2-'Indicator Date hidden'!AP120)</f>
        <v>0</v>
      </c>
      <c r="AP119" s="230" t="n">
        <f aca="false">IF('Indicator Date hidden'!AQ120="x","x",AP$2-'Indicator Date hidden'!AQ120)</f>
        <v>0</v>
      </c>
      <c r="AQ119" s="230" t="n">
        <f aca="false">IF('Indicator Date hidden'!AR120="x","x",AQ$2-'Indicator Date hidden'!AR120)</f>
        <v>0</v>
      </c>
      <c r="AR119" s="230" t="n">
        <f aca="false">IF('Indicator Date hidden'!AS120="x","x",AR$2-'Indicator Date hidden'!AS120)</f>
        <v>0</v>
      </c>
      <c r="AS119" s="230" t="n">
        <f aca="false">IF('Indicator Date hidden'!AT120="x","x",AS$2-'Indicator Date hidden'!AT120)</f>
        <v>0</v>
      </c>
      <c r="AT119" s="230" t="n">
        <f aca="false">IF('Indicator Date hidden'!AU120="x","x",AT$2-'Indicator Date hidden'!AU120)</f>
        <v>0</v>
      </c>
      <c r="AU119" s="230" t="n">
        <f aca="false">IF('Indicator Date hidden'!AV120="x","x",AU$2-'Indicator Date hidden'!AV120)</f>
        <v>0</v>
      </c>
      <c r="AV119" s="230" t="n">
        <f aca="false">IF('Indicator Date hidden'!AW120="x","x",AV$2-'Indicator Date hidden'!AW120)</f>
        <v>0</v>
      </c>
      <c r="AW119" s="230" t="n">
        <f aca="false">IF('Indicator Date hidden'!AX120="x","x",AW$2-'Indicator Date hidden'!AX120)</f>
        <v>0</v>
      </c>
      <c r="AX119" s="230" t="n">
        <f aca="false">IF('Indicator Date hidden'!AY120="x","x",AX$2-'Indicator Date hidden'!AY120)</f>
        <v>0</v>
      </c>
      <c r="AY119" s="230" t="n">
        <f aca="false">IF('Indicator Date hidden'!AZ120="x","x",AY$2-'Indicator Date hidden'!AZ120)</f>
        <v>6</v>
      </c>
      <c r="AZ119" s="230" t="n">
        <f aca="false">IF('Indicator Date hidden'!BA120="x","x",AZ$2-'Indicator Date hidden'!BA120)</f>
        <v>0</v>
      </c>
      <c r="BA119" s="230" t="n">
        <f aca="false">IF('Indicator Date hidden'!BB120="x","x",BA$2-'Indicator Date hidden'!BB120)</f>
        <v>0</v>
      </c>
      <c r="BB119" s="230" t="n">
        <f aca="false">IF('Indicator Date hidden'!BC120="x","x",BB$2-'Indicator Date hidden'!BC120)</f>
        <v>0</v>
      </c>
      <c r="BC119" s="230" t="n">
        <f aca="false">IF('Indicator Date hidden'!BD120="x","x",BC$2-'Indicator Date hidden'!BD120)</f>
        <v>0</v>
      </c>
      <c r="BD119" s="230" t="n">
        <f aca="false">IF('Indicator Date hidden'!BE120="x","x",BD$2-'Indicator Date hidden'!BE120)</f>
        <v>-1</v>
      </c>
      <c r="BE119" s="230" t="n">
        <f aca="false">IF('Indicator Date hidden'!BF120="x","x",BE$2-'Indicator Date hidden'!BF120)</f>
        <v>0</v>
      </c>
      <c r="BF119" s="230" t="n">
        <f aca="false">IF('Indicator Date hidden'!BG120="x","x",BF$2-'Indicator Date hidden'!BG120)</f>
        <v>1</v>
      </c>
      <c r="BG119" s="230" t="n">
        <f aca="false">IF('Indicator Date hidden'!BH120="x","x",BG$2-'Indicator Date hidden'!BH120)</f>
        <v>1</v>
      </c>
      <c r="BH119" s="230" t="n">
        <f aca="false">IF('Indicator Date hidden'!BI120="x","x",BH$2-'Indicator Date hidden'!BI120)</f>
        <v>0</v>
      </c>
      <c r="BI119" s="230" t="n">
        <f aca="false">IF('Indicator Date hidden'!BJ120="x","x",BI$2-'Indicator Date hidden'!BJ120)</f>
        <v>0</v>
      </c>
      <c r="BJ119" s="230" t="n">
        <f aca="false">IF('Indicator Date hidden'!BK120="x","x",BJ$2-'Indicator Date hidden'!BK120)</f>
        <v>0</v>
      </c>
      <c r="BK119" s="230" t="n">
        <f aca="false">IF('Indicator Date hidden'!BL120="x","x",BK$2-'Indicator Date hidden'!BL120)</f>
        <v>0</v>
      </c>
      <c r="BL119" s="230" t="n">
        <f aca="false">IF('Indicator Date hidden'!BM120="x","x",BL$2-'Indicator Date hidden'!BM120)</f>
        <v>3</v>
      </c>
      <c r="BM119" s="230" t="n">
        <f aca="false">IF('Indicator Date hidden'!BN120="x","x",BM$2-'Indicator Date hidden'!BN120)</f>
        <v>0</v>
      </c>
      <c r="BN119" s="230" t="n">
        <f aca="false">IF('Indicator Date hidden'!BO120="x","x",BN$2-'Indicator Date hidden'!BO120)</f>
        <v>0</v>
      </c>
      <c r="BO119" s="230" t="n">
        <f aca="false">IF('Indicator Date hidden'!BP120="x","x",BO$2-'Indicator Date hidden'!BP120)</f>
        <v>0</v>
      </c>
      <c r="BP119" s="230" t="n">
        <f aca="false">IF('Indicator Date hidden'!BQ120="x","x",BP$2-'Indicator Date hidden'!BQ120)</f>
        <v>0</v>
      </c>
      <c r="BQ119" s="230" t="n">
        <f aca="false">IF('Indicator Date hidden'!BR120="x","x",BQ$2-'Indicator Date hidden'!BR120)</f>
        <v>0</v>
      </c>
      <c r="BR119" s="230" t="n">
        <f aca="false">IF('Indicator Date hidden'!BS120="x","x",BR$2-'Indicator Date hidden'!BS120)</f>
        <v>1</v>
      </c>
      <c r="BS119" s="230" t="n">
        <f aca="false">IF('Indicator Date hidden'!BT120="x","x",BS$2-'Indicator Date hidden'!BT120)</f>
        <v>0</v>
      </c>
      <c r="BT119" s="230" t="n">
        <f aca="false">IF('Indicator Date hidden'!BU120="x","x",BT$2-'Indicator Date hidden'!BU120)</f>
        <v>0</v>
      </c>
      <c r="BU119" s="230" t="n">
        <f aca="false">IF('Indicator Date hidden'!BV120="x","x",BU$2-'Indicator Date hidden'!BV120)</f>
        <v>0</v>
      </c>
      <c r="BV119" s="230" t="n">
        <f aca="false">IF('Indicator Date hidden'!BW120="x","x",BV$2-'Indicator Date hidden'!BW120)</f>
        <v>0</v>
      </c>
      <c r="BW119" s="230" t="n">
        <f aca="false">IF('Indicator Date hidden'!BX120="x","x",BW$2-'Indicator Date hidden'!BX120)</f>
        <v>0</v>
      </c>
      <c r="BX119" s="0" t="n">
        <f aca="false">SUM(B119:BW119)</f>
        <v>32</v>
      </c>
      <c r="BY119" s="231" t="n">
        <f aca="false">BX119/COUNT(B119:BW119)</f>
        <v>0.432432432432432</v>
      </c>
      <c r="BZ119" s="0" t="n">
        <f aca="false">COUNTIF(B119:BW119,"&gt;0")</f>
        <v>9</v>
      </c>
      <c r="CA119" s="231" t="n">
        <f aca="false">_xlfn.STDEV.P(B119:BW119)</f>
        <v>1.53412604825063</v>
      </c>
      <c r="CB119" s="232" t="n">
        <f aca="false">MEDIAN(B119:BW119)</f>
        <v>0</v>
      </c>
    </row>
    <row r="120" customFormat="false" ht="14.5" hidden="false" customHeight="false" outlineLevel="0" collapsed="false">
      <c r="A120" s="0" t="str">
        <f aca="false">'Indicator Data'!B123</f>
        <v>MMR</v>
      </c>
      <c r="B120" s="230" t="n">
        <f aca="false">IF('Indicator Date hidden'!C121="x","x",B$2-'Indicator Date hidden'!C121)</f>
        <v>0</v>
      </c>
      <c r="C120" s="230" t="n">
        <f aca="false">IF('Indicator Date hidden'!D121="x","x",C$2-'Indicator Date hidden'!D121)</f>
        <v>0</v>
      </c>
      <c r="D120" s="230" t="n">
        <f aca="false">IF('Indicator Date hidden'!E121="x","x",D$2-'Indicator Date hidden'!E121)</f>
        <v>0</v>
      </c>
      <c r="E120" s="230" t="n">
        <f aca="false">IF('Indicator Date hidden'!F121="x","x",E$2-'Indicator Date hidden'!F121)</f>
        <v>0</v>
      </c>
      <c r="F120" s="230" t="n">
        <f aca="false">IF('Indicator Date hidden'!G121="x","x",F$2-'Indicator Date hidden'!G121)</f>
        <v>0</v>
      </c>
      <c r="G120" s="230" t="n">
        <f aca="false">IF('Indicator Date hidden'!H121="x","x",G$2-'Indicator Date hidden'!H121)</f>
        <v>0</v>
      </c>
      <c r="H120" s="230" t="n">
        <f aca="false">IF('Indicator Date hidden'!I121="x","x",H$2-'Indicator Date hidden'!I121)</f>
        <v>0</v>
      </c>
      <c r="I120" s="230" t="n">
        <f aca="false">IF('Indicator Date hidden'!J121="x","x",I$2-'Indicator Date hidden'!J121)</f>
        <v>0</v>
      </c>
      <c r="J120" s="230" t="n">
        <f aca="false">IF('Indicator Date hidden'!K121="x","x",J$2-'Indicator Date hidden'!K121)</f>
        <v>0</v>
      </c>
      <c r="K120" s="230" t="n">
        <f aca="false">IF('Indicator Date hidden'!L121="x","x",K$2-'Indicator Date hidden'!L121)</f>
        <v>0</v>
      </c>
      <c r="L120" s="230" t="n">
        <f aca="false">IF('Indicator Date hidden'!M121="x","x",L$2-'Indicator Date hidden'!M121)</f>
        <v>0</v>
      </c>
      <c r="M120" s="230" t="n">
        <f aca="false">IF('Indicator Date hidden'!N121="x","x",M$2-'Indicator Date hidden'!N121)</f>
        <v>0</v>
      </c>
      <c r="N120" s="230" t="n">
        <f aca="false">IF('Indicator Date hidden'!O121="x","x",N$2-'Indicator Date hidden'!O121)</f>
        <v>0</v>
      </c>
      <c r="O120" s="230" t="n">
        <f aca="false">IF('Indicator Date hidden'!P121="x","x",O$2-'Indicator Date hidden'!P121)</f>
        <v>0</v>
      </c>
      <c r="P120" s="230" t="n">
        <f aca="false">IF('Indicator Date hidden'!Q121="x","x",P$2-'Indicator Date hidden'!Q121)</f>
        <v>0</v>
      </c>
      <c r="Q120" s="230" t="n">
        <f aca="false">IF('Indicator Date hidden'!R121="x","x",Q$2-'Indicator Date hidden'!R121)</f>
        <v>0</v>
      </c>
      <c r="R120" s="230" t="n">
        <f aca="false">IF('Indicator Date hidden'!S121="x","x",R$2-'Indicator Date hidden'!S121)</f>
        <v>0</v>
      </c>
      <c r="S120" s="230" t="n">
        <f aca="false">IF('Indicator Date hidden'!T121="x","x",S$2-'Indicator Date hidden'!T121)</f>
        <v>0</v>
      </c>
      <c r="T120" s="230" t="n">
        <f aca="false">IF('Indicator Date hidden'!U121="x","x",T$2-'Indicator Date hidden'!U121)</f>
        <v>0</v>
      </c>
      <c r="U120" s="230" t="n">
        <f aca="false">IF('Indicator Date hidden'!V121="x","x",U$2-'Indicator Date hidden'!V121)</f>
        <v>0</v>
      </c>
      <c r="V120" s="230" t="n">
        <f aca="false">IF('Indicator Date hidden'!W121="x","x",V$2-'Indicator Date hidden'!W121)</f>
        <v>0</v>
      </c>
      <c r="W120" s="230" t="n">
        <f aca="false">IF('Indicator Date hidden'!X121="x","x",W$2-'Indicator Date hidden'!X121)</f>
        <v>0</v>
      </c>
      <c r="X120" s="230" t="n">
        <f aca="false">IF('Indicator Date hidden'!Y121="x","x",X$2-'Indicator Date hidden'!Y121)</f>
        <v>0</v>
      </c>
      <c r="Y120" s="230" t="n">
        <f aca="false">IF('Indicator Date hidden'!Z121="x","x",Y$2-'Indicator Date hidden'!Z121)</f>
        <v>0</v>
      </c>
      <c r="Z120" s="230" t="n">
        <f aca="false">IF('Indicator Date hidden'!AA121="x","x",Z$2-'Indicator Date hidden'!AA121)</f>
        <v>2</v>
      </c>
      <c r="AA120" s="230" t="n">
        <f aca="false">IF('Indicator Date hidden'!AB121="x","x",AA$2-'Indicator Date hidden'!AB121)</f>
        <v>0</v>
      </c>
      <c r="AB120" s="230" t="n">
        <f aca="false">IF('Indicator Date hidden'!AC121="x","x",AB$2-'Indicator Date hidden'!AC121)</f>
        <v>0</v>
      </c>
      <c r="AC120" s="230" t="n">
        <f aca="false">IF('Indicator Date hidden'!AD121="x","x",AC$2-'Indicator Date hidden'!AD121)</f>
        <v>1</v>
      </c>
      <c r="AD120" s="230" t="n">
        <f aca="false">IF('Indicator Date hidden'!AE121="x","x",AD$2-'Indicator Date hidden'!AE121)</f>
        <v>0</v>
      </c>
      <c r="AE120" s="230" t="n">
        <f aca="false">IF('Indicator Date hidden'!AF121="x","x",AE$2-'Indicator Date hidden'!AF121)</f>
        <v>0</v>
      </c>
      <c r="AF120" s="230" t="n">
        <f aca="false">IF('Indicator Date hidden'!AG121="x","x",AF$2-'Indicator Date hidden'!AG121)</f>
        <v>0</v>
      </c>
      <c r="AG120" s="230" t="n">
        <f aca="false">IF('Indicator Date hidden'!AH121="x","x",AG$2-'Indicator Date hidden'!AH121)</f>
        <v>0</v>
      </c>
      <c r="AH120" s="230" t="n">
        <f aca="false">IF('Indicator Date hidden'!AI121="x","x",AH$2-'Indicator Date hidden'!AI121)</f>
        <v>0</v>
      </c>
      <c r="AI120" s="230" t="n">
        <f aca="false">IF('Indicator Date hidden'!AJ121="x","x",AI$2-'Indicator Date hidden'!AJ121)</f>
        <v>0</v>
      </c>
      <c r="AJ120" s="230" t="n">
        <f aca="false">IF('Indicator Date hidden'!AK121="x","x",AJ$2-'Indicator Date hidden'!AK121)</f>
        <v>0</v>
      </c>
      <c r="AK120" s="230" t="n">
        <f aca="false">IF('Indicator Date hidden'!AL121="x","x",AK$2-'Indicator Date hidden'!AL121)</f>
        <v>3</v>
      </c>
      <c r="AL120" s="230" t="n">
        <f aca="false">IF('Indicator Date hidden'!AM121="x","x",AL$2-'Indicator Date hidden'!AM121)</f>
        <v>0</v>
      </c>
      <c r="AM120" s="230" t="n">
        <f aca="false">IF('Indicator Date hidden'!AN121="x","x",AM$2-'Indicator Date hidden'!AN121)</f>
        <v>0</v>
      </c>
      <c r="AN120" s="230" t="n">
        <f aca="false">IF('Indicator Date hidden'!AO121="x","x",AN$2-'Indicator Date hidden'!AO121)</f>
        <v>0</v>
      </c>
      <c r="AO120" s="230" t="n">
        <f aca="false">IF('Indicator Date hidden'!AP121="x","x",AO$2-'Indicator Date hidden'!AP121)</f>
        <v>0</v>
      </c>
      <c r="AP120" s="230" t="n">
        <f aca="false">IF('Indicator Date hidden'!AQ121="x","x",AP$2-'Indicator Date hidden'!AQ121)</f>
        <v>0</v>
      </c>
      <c r="AQ120" s="230" t="n">
        <f aca="false">IF('Indicator Date hidden'!AR121="x","x",AQ$2-'Indicator Date hidden'!AR121)</f>
        <v>0</v>
      </c>
      <c r="AR120" s="230" t="n">
        <f aca="false">IF('Indicator Date hidden'!AS121="x","x",AR$2-'Indicator Date hidden'!AS121)</f>
        <v>2</v>
      </c>
      <c r="AS120" s="230" t="n">
        <f aca="false">IF('Indicator Date hidden'!AT121="x","x",AS$2-'Indicator Date hidden'!AT121)</f>
        <v>0</v>
      </c>
      <c r="AT120" s="230" t="n">
        <f aca="false">IF('Indicator Date hidden'!AU121="x","x",AT$2-'Indicator Date hidden'!AU121)</f>
        <v>1</v>
      </c>
      <c r="AU120" s="230" t="n">
        <f aca="false">IF('Indicator Date hidden'!AV121="x","x",AU$2-'Indicator Date hidden'!AV121)</f>
        <v>1</v>
      </c>
      <c r="AV120" s="230" t="n">
        <f aca="false">IF('Indicator Date hidden'!AW121="x","x",AV$2-'Indicator Date hidden'!AW121)</f>
        <v>0</v>
      </c>
      <c r="AW120" s="230" t="n">
        <f aca="false">IF('Indicator Date hidden'!AX121="x","x",AW$2-'Indicator Date hidden'!AX121)</f>
        <v>0</v>
      </c>
      <c r="AX120" s="230" t="n">
        <f aca="false">IF('Indicator Date hidden'!AY121="x","x",AX$2-'Indicator Date hidden'!AY121)</f>
        <v>0</v>
      </c>
      <c r="AY120" s="230" t="n">
        <f aca="false">IF('Indicator Date hidden'!AZ121="x","x",AY$2-'Indicator Date hidden'!AZ121)</f>
        <v>3</v>
      </c>
      <c r="AZ120" s="230" t="n">
        <f aca="false">IF('Indicator Date hidden'!BA121="x","x",AZ$2-'Indicator Date hidden'!BA121)</f>
        <v>0</v>
      </c>
      <c r="BA120" s="230" t="n">
        <f aca="false">IF('Indicator Date hidden'!BB121="x","x",BA$2-'Indicator Date hidden'!BB121)</f>
        <v>0</v>
      </c>
      <c r="BB120" s="230" t="n">
        <f aca="false">IF('Indicator Date hidden'!BC121="x","x",BB$2-'Indicator Date hidden'!BC121)</f>
        <v>0</v>
      </c>
      <c r="BC120" s="230" t="n">
        <f aca="false">IF('Indicator Date hidden'!BD121="x","x",BC$2-'Indicator Date hidden'!BD121)</f>
        <v>0</v>
      </c>
      <c r="BD120" s="230" t="n">
        <f aca="false">IF('Indicator Date hidden'!BE121="x","x",BD$2-'Indicator Date hidden'!BE121)</f>
        <v>0</v>
      </c>
      <c r="BE120" s="230" t="n">
        <f aca="false">IF('Indicator Date hidden'!BF121="x","x",BE$2-'Indicator Date hidden'!BF121)</f>
        <v>0</v>
      </c>
      <c r="BF120" s="230" t="n">
        <f aca="false">IF('Indicator Date hidden'!BG121="x","x",BF$2-'Indicator Date hidden'!BG121)</f>
        <v>1</v>
      </c>
      <c r="BG120" s="230" t="n">
        <f aca="false">IF('Indicator Date hidden'!BH121="x","x",BG$2-'Indicator Date hidden'!BH121)</f>
        <v>1</v>
      </c>
      <c r="BH120" s="230" t="n">
        <f aca="false">IF('Indicator Date hidden'!BI121="x","x",BH$2-'Indicator Date hidden'!BI121)</f>
        <v>2</v>
      </c>
      <c r="BI120" s="230" t="n">
        <f aca="false">IF('Indicator Date hidden'!BJ121="x","x",BI$2-'Indicator Date hidden'!BJ121)</f>
        <v>0</v>
      </c>
      <c r="BJ120" s="230" t="n">
        <f aca="false">IF('Indicator Date hidden'!BK121="x","x",BJ$2-'Indicator Date hidden'!BK121)</f>
        <v>0</v>
      </c>
      <c r="BK120" s="230" t="n">
        <f aca="false">IF('Indicator Date hidden'!BL121="x","x",BK$2-'Indicator Date hidden'!BL121)</f>
        <v>0</v>
      </c>
      <c r="BL120" s="230" t="n">
        <f aca="false">IF('Indicator Date hidden'!BM121="x","x",BL$2-'Indicator Date hidden'!BM121)</f>
        <v>1</v>
      </c>
      <c r="BM120" s="230" t="n">
        <f aca="false">IF('Indicator Date hidden'!BN121="x","x",BM$2-'Indicator Date hidden'!BN121)</f>
        <v>0</v>
      </c>
      <c r="BN120" s="230" t="n">
        <f aca="false">IF('Indicator Date hidden'!BO121="x","x",BN$2-'Indicator Date hidden'!BO121)</f>
        <v>0</v>
      </c>
      <c r="BO120" s="230" t="n">
        <f aca="false">IF('Indicator Date hidden'!BP121="x","x",BO$2-'Indicator Date hidden'!BP121)</f>
        <v>0</v>
      </c>
      <c r="BP120" s="230" t="n">
        <f aca="false">IF('Indicator Date hidden'!BQ121="x","x",BP$2-'Indicator Date hidden'!BQ121)</f>
        <v>0</v>
      </c>
      <c r="BQ120" s="230" t="n">
        <f aca="false">IF('Indicator Date hidden'!BR121="x","x",BQ$2-'Indicator Date hidden'!BR121)</f>
        <v>0</v>
      </c>
      <c r="BR120" s="230" t="n">
        <f aca="false">IF('Indicator Date hidden'!BS121="x","x",BR$2-'Indicator Date hidden'!BS121)</f>
        <v>1</v>
      </c>
      <c r="BS120" s="230" t="n">
        <f aca="false">IF('Indicator Date hidden'!BT121="x","x",BS$2-'Indicator Date hidden'!BT121)</f>
        <v>0</v>
      </c>
      <c r="BT120" s="230" t="n">
        <f aca="false">IF('Indicator Date hidden'!BU121="x","x",BT$2-'Indicator Date hidden'!BU121)</f>
        <v>0</v>
      </c>
      <c r="BU120" s="230" t="n">
        <f aca="false">IF('Indicator Date hidden'!BV121="x","x",BU$2-'Indicator Date hidden'!BV121)</f>
        <v>0</v>
      </c>
      <c r="BV120" s="230" t="n">
        <f aca="false">IF('Indicator Date hidden'!BW121="x","x",BV$2-'Indicator Date hidden'!BW121)</f>
        <v>0</v>
      </c>
      <c r="BW120" s="230" t="n">
        <f aca="false">IF('Indicator Date hidden'!BX121="x","x",BW$2-'Indicator Date hidden'!BX121)</f>
        <v>0</v>
      </c>
      <c r="BX120" s="0" t="n">
        <f aca="false">SUM(B120:BW120)</f>
        <v>19</v>
      </c>
      <c r="BY120" s="231" t="n">
        <f aca="false">BX120/COUNT(B120:BW120)</f>
        <v>0.256756756756757</v>
      </c>
      <c r="BZ120" s="0" t="n">
        <f aca="false">COUNTIF(B120:BW120,"&gt;0")</f>
        <v>12</v>
      </c>
      <c r="CA120" s="231" t="n">
        <f aca="false">_xlfn.STDEV.P(B120:BW120)</f>
        <v>0.658844418553995</v>
      </c>
      <c r="CB120" s="232" t="n">
        <f aca="false">MEDIAN(B120:BW120)</f>
        <v>0</v>
      </c>
    </row>
    <row r="121" customFormat="false" ht="14.5" hidden="false" customHeight="false" outlineLevel="0" collapsed="false">
      <c r="A121" s="0" t="str">
        <f aca="false">'Indicator Data'!B124</f>
        <v>NAM</v>
      </c>
      <c r="B121" s="230" t="n">
        <f aca="false">IF('Indicator Date hidden'!C122="x","x",B$2-'Indicator Date hidden'!C122)</f>
        <v>0</v>
      </c>
      <c r="C121" s="230" t="n">
        <f aca="false">IF('Indicator Date hidden'!D122="x","x",C$2-'Indicator Date hidden'!D122)</f>
        <v>0</v>
      </c>
      <c r="D121" s="230" t="n">
        <f aca="false">IF('Indicator Date hidden'!E122="x","x",D$2-'Indicator Date hidden'!E122)</f>
        <v>0</v>
      </c>
      <c r="E121" s="230" t="n">
        <f aca="false">IF('Indicator Date hidden'!F122="x","x",E$2-'Indicator Date hidden'!F122)</f>
        <v>0</v>
      </c>
      <c r="F121" s="230" t="n">
        <f aca="false">IF('Indicator Date hidden'!G122="x","x",F$2-'Indicator Date hidden'!G122)</f>
        <v>0</v>
      </c>
      <c r="G121" s="230" t="n">
        <f aca="false">IF('Indicator Date hidden'!H122="x","x",G$2-'Indicator Date hidden'!H122)</f>
        <v>0</v>
      </c>
      <c r="H121" s="230" t="n">
        <f aca="false">IF('Indicator Date hidden'!I122="x","x",H$2-'Indicator Date hidden'!I122)</f>
        <v>0</v>
      </c>
      <c r="I121" s="230" t="n">
        <f aca="false">IF('Indicator Date hidden'!J122="x","x",I$2-'Indicator Date hidden'!J122)</f>
        <v>0</v>
      </c>
      <c r="J121" s="230" t="n">
        <f aca="false">IF('Indicator Date hidden'!K122="x","x",J$2-'Indicator Date hidden'!K122)</f>
        <v>0</v>
      </c>
      <c r="K121" s="230" t="n">
        <f aca="false">IF('Indicator Date hidden'!L122="x","x",K$2-'Indicator Date hidden'!L122)</f>
        <v>0</v>
      </c>
      <c r="L121" s="230" t="n">
        <f aca="false">IF('Indicator Date hidden'!M122="x","x",L$2-'Indicator Date hidden'!M122)</f>
        <v>0</v>
      </c>
      <c r="M121" s="230" t="n">
        <f aca="false">IF('Indicator Date hidden'!N122="x","x",M$2-'Indicator Date hidden'!N122)</f>
        <v>0</v>
      </c>
      <c r="N121" s="230" t="n">
        <f aca="false">IF('Indicator Date hidden'!O122="x","x",N$2-'Indicator Date hidden'!O122)</f>
        <v>0</v>
      </c>
      <c r="O121" s="230" t="n">
        <f aca="false">IF('Indicator Date hidden'!P122="x","x",O$2-'Indicator Date hidden'!P122)</f>
        <v>0</v>
      </c>
      <c r="P121" s="230" t="n">
        <f aca="false">IF('Indicator Date hidden'!Q122="x","x",P$2-'Indicator Date hidden'!Q122)</f>
        <v>0</v>
      </c>
      <c r="Q121" s="230" t="n">
        <f aca="false">IF('Indicator Date hidden'!R122="x","x",Q$2-'Indicator Date hidden'!R122)</f>
        <v>0</v>
      </c>
      <c r="R121" s="230" t="n">
        <f aca="false">IF('Indicator Date hidden'!S122="x","x",R$2-'Indicator Date hidden'!S122)</f>
        <v>0</v>
      </c>
      <c r="S121" s="230" t="n">
        <f aca="false">IF('Indicator Date hidden'!T122="x","x",S$2-'Indicator Date hidden'!T122)</f>
        <v>0</v>
      </c>
      <c r="T121" s="230" t="n">
        <f aca="false">IF('Indicator Date hidden'!U122="x","x",T$2-'Indicator Date hidden'!U122)</f>
        <v>0</v>
      </c>
      <c r="U121" s="230" t="n">
        <f aca="false">IF('Indicator Date hidden'!V122="x","x",U$2-'Indicator Date hidden'!V122)</f>
        <v>0</v>
      </c>
      <c r="V121" s="230" t="n">
        <f aca="false">IF('Indicator Date hidden'!W122="x","x",V$2-'Indicator Date hidden'!W122)</f>
        <v>0</v>
      </c>
      <c r="W121" s="230" t="n">
        <f aca="false">IF('Indicator Date hidden'!X122="x","x",W$2-'Indicator Date hidden'!X122)</f>
        <v>0</v>
      </c>
      <c r="X121" s="230" t="n">
        <f aca="false">IF('Indicator Date hidden'!Y122="x","x",X$2-'Indicator Date hidden'!Y122)</f>
        <v>0</v>
      </c>
      <c r="Y121" s="230" t="n">
        <f aca="false">IF('Indicator Date hidden'!Z122="x","x",Y$2-'Indicator Date hidden'!Z122)</f>
        <v>0</v>
      </c>
      <c r="Z121" s="230" t="n">
        <f aca="false">IF('Indicator Date hidden'!AA122="x","x",Z$2-'Indicator Date hidden'!AA122)</f>
        <v>5</v>
      </c>
      <c r="AA121" s="230" t="n">
        <f aca="false">IF('Indicator Date hidden'!AB122="x","x",AA$2-'Indicator Date hidden'!AB122)</f>
        <v>0</v>
      </c>
      <c r="AB121" s="230" t="n">
        <f aca="false">IF('Indicator Date hidden'!AC122="x","x",AB$2-'Indicator Date hidden'!AC122)</f>
        <v>3</v>
      </c>
      <c r="AC121" s="230" t="n">
        <f aca="false">IF('Indicator Date hidden'!AD122="x","x",AC$2-'Indicator Date hidden'!AD122)</f>
        <v>1</v>
      </c>
      <c r="AD121" s="230" t="n">
        <f aca="false">IF('Indicator Date hidden'!AE122="x","x",AD$2-'Indicator Date hidden'!AE122)</f>
        <v>0</v>
      </c>
      <c r="AE121" s="230" t="n">
        <f aca="false">IF('Indicator Date hidden'!AF122="x","x",AE$2-'Indicator Date hidden'!AF122)</f>
        <v>0</v>
      </c>
      <c r="AF121" s="230" t="n">
        <f aca="false">IF('Indicator Date hidden'!AG122="x","x",AF$2-'Indicator Date hidden'!AG122)</f>
        <v>0</v>
      </c>
      <c r="AG121" s="230" t="n">
        <f aca="false">IF('Indicator Date hidden'!AH122="x","x",AG$2-'Indicator Date hidden'!AH122)</f>
        <v>0</v>
      </c>
      <c r="AH121" s="230" t="n">
        <f aca="false">IF('Indicator Date hidden'!AI122="x","x",AH$2-'Indicator Date hidden'!AI122)</f>
        <v>0</v>
      </c>
      <c r="AI121" s="230" t="n">
        <f aca="false">IF('Indicator Date hidden'!AJ122="x","x",AI$2-'Indicator Date hidden'!AJ122)</f>
        <v>0</v>
      </c>
      <c r="AJ121" s="230" t="n">
        <f aca="false">IF('Indicator Date hidden'!AK122="x","x",AJ$2-'Indicator Date hidden'!AK122)</f>
        <v>0</v>
      </c>
      <c r="AK121" s="230" t="n">
        <f aca="false">IF('Indicator Date hidden'!AL122="x","x",AK$2-'Indicator Date hidden'!AL122)</f>
        <v>6</v>
      </c>
      <c r="AL121" s="230" t="n">
        <f aca="false">IF('Indicator Date hidden'!AM122="x","x",AL$2-'Indicator Date hidden'!AM122)</f>
        <v>0</v>
      </c>
      <c r="AM121" s="230" t="n">
        <f aca="false">IF('Indicator Date hidden'!AN122="x","x",AM$2-'Indicator Date hidden'!AN122)</f>
        <v>0</v>
      </c>
      <c r="AN121" s="230" t="n">
        <f aca="false">IF('Indicator Date hidden'!AO122="x","x",AN$2-'Indicator Date hidden'!AO122)</f>
        <v>0</v>
      </c>
      <c r="AO121" s="230" t="n">
        <f aca="false">IF('Indicator Date hidden'!AP122="x","x",AO$2-'Indicator Date hidden'!AP122)</f>
        <v>0</v>
      </c>
      <c r="AP121" s="230" t="n">
        <f aca="false">IF('Indicator Date hidden'!AQ122="x","x",AP$2-'Indicator Date hidden'!AQ122)</f>
        <v>0</v>
      </c>
      <c r="AQ121" s="230" t="n">
        <f aca="false">IF('Indicator Date hidden'!AR122="x","x",AQ$2-'Indicator Date hidden'!AR122)</f>
        <v>0</v>
      </c>
      <c r="AR121" s="230" t="n">
        <f aca="false">IF('Indicator Date hidden'!AS122="x","x",AR$2-'Indicator Date hidden'!AS122)</f>
        <v>7</v>
      </c>
      <c r="AS121" s="230" t="n">
        <f aca="false">IF('Indicator Date hidden'!AT122="x","x",AS$2-'Indicator Date hidden'!AT122)</f>
        <v>0</v>
      </c>
      <c r="AT121" s="230" t="n">
        <f aca="false">IF('Indicator Date hidden'!AU122="x","x",AT$2-'Indicator Date hidden'!AU122)</f>
        <v>0</v>
      </c>
      <c r="AU121" s="230" t="n">
        <f aca="false">IF('Indicator Date hidden'!AV122="x","x",AU$2-'Indicator Date hidden'!AV122)</f>
        <v>0</v>
      </c>
      <c r="AV121" s="230" t="n">
        <f aca="false">IF('Indicator Date hidden'!AW122="x","x",AV$2-'Indicator Date hidden'!AW122)</f>
        <v>0</v>
      </c>
      <c r="AW121" s="230" t="n">
        <f aca="false">IF('Indicator Date hidden'!AX122="x","x",AW$2-'Indicator Date hidden'!AX122)</f>
        <v>0</v>
      </c>
      <c r="AX121" s="230" t="n">
        <f aca="false">IF('Indicator Date hidden'!AY122="x","x",AX$2-'Indicator Date hidden'!AY122)</f>
        <v>0</v>
      </c>
      <c r="AY121" s="230" t="n">
        <f aca="false">IF('Indicator Date hidden'!AZ122="x","x",AY$2-'Indicator Date hidden'!AZ122)</f>
        <v>5</v>
      </c>
      <c r="AZ121" s="230" t="n">
        <f aca="false">IF('Indicator Date hidden'!BA122="x","x",AZ$2-'Indicator Date hidden'!BA122)</f>
        <v>0</v>
      </c>
      <c r="BA121" s="230" t="n">
        <f aca="false">IF('Indicator Date hidden'!BB122="x","x",BA$2-'Indicator Date hidden'!BB122)</f>
        <v>0</v>
      </c>
      <c r="BB121" s="230" t="n">
        <f aca="false">IF('Indicator Date hidden'!BC122="x","x",BB$2-'Indicator Date hidden'!BC122)</f>
        <v>0</v>
      </c>
      <c r="BC121" s="230" t="n">
        <f aca="false">IF('Indicator Date hidden'!BD122="x","x",BC$2-'Indicator Date hidden'!BD122)</f>
        <v>0</v>
      </c>
      <c r="BD121" s="230" t="n">
        <f aca="false">IF('Indicator Date hidden'!BE122="x","x",BD$2-'Indicator Date hidden'!BE122)</f>
        <v>-1</v>
      </c>
      <c r="BE121" s="230" t="n">
        <f aca="false">IF('Indicator Date hidden'!BF122="x","x",BE$2-'Indicator Date hidden'!BF122)</f>
        <v>0</v>
      </c>
      <c r="BF121" s="230" t="n">
        <f aca="false">IF('Indicator Date hidden'!BG122="x","x",BF$2-'Indicator Date hidden'!BG122)</f>
        <v>1</v>
      </c>
      <c r="BG121" s="230" t="n">
        <f aca="false">IF('Indicator Date hidden'!BH122="x","x",BG$2-'Indicator Date hidden'!BH122)</f>
        <v>1</v>
      </c>
      <c r="BH121" s="230" t="n">
        <f aca="false">IF('Indicator Date hidden'!BI122="x","x",BH$2-'Indicator Date hidden'!BI122)</f>
        <v>2</v>
      </c>
      <c r="BI121" s="230" t="n">
        <f aca="false">IF('Indicator Date hidden'!BJ122="x","x",BI$2-'Indicator Date hidden'!BJ122)</f>
        <v>0</v>
      </c>
      <c r="BJ121" s="230" t="n">
        <f aca="false">IF('Indicator Date hidden'!BK122="x","x",BJ$2-'Indicator Date hidden'!BK122)</f>
        <v>0</v>
      </c>
      <c r="BK121" s="230" t="n">
        <f aca="false">IF('Indicator Date hidden'!BL122="x","x",BK$2-'Indicator Date hidden'!BL122)</f>
        <v>0</v>
      </c>
      <c r="BL121" s="230" t="n">
        <f aca="false">IF('Indicator Date hidden'!BM122="x","x",BL$2-'Indicator Date hidden'!BM122)</f>
        <v>2</v>
      </c>
      <c r="BM121" s="230" t="n">
        <f aca="false">IF('Indicator Date hidden'!BN122="x","x",BM$2-'Indicator Date hidden'!BN122)</f>
        <v>0</v>
      </c>
      <c r="BN121" s="230" t="n">
        <f aca="false">IF('Indicator Date hidden'!BO122="x","x",BN$2-'Indicator Date hidden'!BO122)</f>
        <v>0</v>
      </c>
      <c r="BO121" s="230" t="n">
        <f aca="false">IF('Indicator Date hidden'!BP122="x","x",BO$2-'Indicator Date hidden'!BP122)</f>
        <v>0</v>
      </c>
      <c r="BP121" s="230" t="n">
        <f aca="false">IF('Indicator Date hidden'!BQ122="x","x",BP$2-'Indicator Date hidden'!BQ122)</f>
        <v>0</v>
      </c>
      <c r="BQ121" s="230" t="n">
        <f aca="false">IF('Indicator Date hidden'!BR122="x","x",BQ$2-'Indicator Date hidden'!BR122)</f>
        <v>0</v>
      </c>
      <c r="BR121" s="230" t="n">
        <f aca="false">IF('Indicator Date hidden'!BS122="x","x",BR$2-'Indicator Date hidden'!BS122)</f>
        <v>11</v>
      </c>
      <c r="BS121" s="230" t="n">
        <f aca="false">IF('Indicator Date hidden'!BT122="x","x",BS$2-'Indicator Date hidden'!BT122)</f>
        <v>1</v>
      </c>
      <c r="BT121" s="230" t="n">
        <f aca="false">IF('Indicator Date hidden'!BU122="x","x",BT$2-'Indicator Date hidden'!BU122)</f>
        <v>1</v>
      </c>
      <c r="BU121" s="230" t="n">
        <f aca="false">IF('Indicator Date hidden'!BV122="x","x",BU$2-'Indicator Date hidden'!BV122)</f>
        <v>1</v>
      </c>
      <c r="BV121" s="230" t="n">
        <f aca="false">IF('Indicator Date hidden'!BW122="x","x",BV$2-'Indicator Date hidden'!BW122)</f>
        <v>0</v>
      </c>
      <c r="BW121" s="230" t="n">
        <f aca="false">IF('Indicator Date hidden'!BX122="x","x",BW$2-'Indicator Date hidden'!BX122)</f>
        <v>0</v>
      </c>
      <c r="BX121" s="0" t="n">
        <f aca="false">SUM(B121:BW121)</f>
        <v>46</v>
      </c>
      <c r="BY121" s="231" t="n">
        <f aca="false">BX121/COUNT(B121:BW121)</f>
        <v>0.621621621621622</v>
      </c>
      <c r="BZ121" s="0" t="n">
        <f aca="false">COUNTIF(B121:BW121,"&gt;0")</f>
        <v>14</v>
      </c>
      <c r="CA121" s="231" t="n">
        <f aca="false">_xlfn.STDEV.P(B121:BW121)</f>
        <v>1.84319568774352</v>
      </c>
      <c r="CB121" s="232" t="n">
        <f aca="false">MEDIAN(B121:BW121)</f>
        <v>0</v>
      </c>
    </row>
    <row r="122" customFormat="false" ht="14.5" hidden="false" customHeight="false" outlineLevel="0" collapsed="false">
      <c r="A122" s="0" t="str">
        <f aca="false">'Indicator Data'!B125</f>
        <v>NRU</v>
      </c>
      <c r="B122" s="230" t="n">
        <f aca="false">IF('Indicator Date hidden'!C123="x","x",B$2-'Indicator Date hidden'!C123)</f>
        <v>0</v>
      </c>
      <c r="C122" s="230" t="n">
        <f aca="false">IF('Indicator Date hidden'!D123="x","x",C$2-'Indicator Date hidden'!D123)</f>
        <v>0</v>
      </c>
      <c r="D122" s="230" t="n">
        <f aca="false">IF('Indicator Date hidden'!E123="x","x",D$2-'Indicator Date hidden'!E123)</f>
        <v>0</v>
      </c>
      <c r="E122" s="230" t="n">
        <f aca="false">IF('Indicator Date hidden'!F123="x","x",E$2-'Indicator Date hidden'!F123)</f>
        <v>0</v>
      </c>
      <c r="F122" s="230" t="n">
        <f aca="false">IF('Indicator Date hidden'!G123="x","x",F$2-'Indicator Date hidden'!G123)</f>
        <v>0</v>
      </c>
      <c r="G122" s="230" t="n">
        <f aca="false">IF('Indicator Date hidden'!H123="x","x",G$2-'Indicator Date hidden'!H123)</f>
        <v>0</v>
      </c>
      <c r="H122" s="230" t="n">
        <f aca="false">IF('Indicator Date hidden'!I123="x","x",H$2-'Indicator Date hidden'!I123)</f>
        <v>0</v>
      </c>
      <c r="I122" s="230" t="n">
        <f aca="false">IF('Indicator Date hidden'!J123="x","x",I$2-'Indicator Date hidden'!J123)</f>
        <v>0</v>
      </c>
      <c r="J122" s="230" t="n">
        <f aca="false">IF('Indicator Date hidden'!K123="x","x",J$2-'Indicator Date hidden'!K123)</f>
        <v>0</v>
      </c>
      <c r="K122" s="230" t="str">
        <f aca="false">IF('Indicator Date hidden'!L123="x","x",K$2-'Indicator Date hidden'!L123)</f>
        <v>x</v>
      </c>
      <c r="L122" s="230" t="n">
        <f aca="false">IF('Indicator Date hidden'!M123="x","x",L$2-'Indicator Date hidden'!M123)</f>
        <v>0</v>
      </c>
      <c r="M122" s="230" t="n">
        <f aca="false">IF('Indicator Date hidden'!N123="x","x",M$2-'Indicator Date hidden'!N123)</f>
        <v>0</v>
      </c>
      <c r="N122" s="230" t="n">
        <f aca="false">IF('Indicator Date hidden'!O123="x","x",N$2-'Indicator Date hidden'!O123)</f>
        <v>0</v>
      </c>
      <c r="O122" s="230" t="n">
        <f aca="false">IF('Indicator Date hidden'!P123="x","x",O$2-'Indicator Date hidden'!P123)</f>
        <v>0</v>
      </c>
      <c r="P122" s="230" t="n">
        <f aca="false">IF('Indicator Date hidden'!Q123="x","x",P$2-'Indicator Date hidden'!Q123)</f>
        <v>0</v>
      </c>
      <c r="Q122" s="230" t="n">
        <f aca="false">IF('Indicator Date hidden'!R123="x","x",Q$2-'Indicator Date hidden'!R123)</f>
        <v>0</v>
      </c>
      <c r="R122" s="230" t="n">
        <f aca="false">IF('Indicator Date hidden'!S123="x","x",R$2-'Indicator Date hidden'!S123)</f>
        <v>0</v>
      </c>
      <c r="S122" s="230" t="n">
        <f aca="false">IF('Indicator Date hidden'!T123="x","x",S$2-'Indicator Date hidden'!T123)</f>
        <v>0</v>
      </c>
      <c r="T122" s="230" t="n">
        <f aca="false">IF('Indicator Date hidden'!U123="x","x",T$2-'Indicator Date hidden'!U123)</f>
        <v>0</v>
      </c>
      <c r="U122" s="230" t="n">
        <f aca="false">IF('Indicator Date hidden'!V123="x","x",U$2-'Indicator Date hidden'!V123)</f>
        <v>0</v>
      </c>
      <c r="V122" s="230" t="n">
        <f aca="false">IF('Indicator Date hidden'!W123="x","x",V$2-'Indicator Date hidden'!W123)</f>
        <v>0</v>
      </c>
      <c r="W122" s="230" t="n">
        <f aca="false">IF('Indicator Date hidden'!X123="x","x",W$2-'Indicator Date hidden'!X123)</f>
        <v>0</v>
      </c>
      <c r="X122" s="230" t="n">
        <f aca="false">IF('Indicator Date hidden'!Y123="x","x",X$2-'Indicator Date hidden'!Y123)</f>
        <v>0</v>
      </c>
      <c r="Y122" s="230" t="n">
        <f aca="false">IF('Indicator Date hidden'!Z123="x","x",Y$2-'Indicator Date hidden'!Z123)</f>
        <v>0</v>
      </c>
      <c r="Z122" s="230" t="str">
        <f aca="false">IF('Indicator Date hidden'!AA123="x","x",Z$2-'Indicator Date hidden'!AA123)</f>
        <v>x</v>
      </c>
      <c r="AA122" s="230" t="n">
        <f aca="false">IF('Indicator Date hidden'!AB123="x","x",AA$2-'Indicator Date hidden'!AB123)</f>
        <v>3</v>
      </c>
      <c r="AB122" s="230" t="str">
        <f aca="false">IF('Indicator Date hidden'!AC123="x","x",AB$2-'Indicator Date hidden'!AC123)</f>
        <v>x</v>
      </c>
      <c r="AC122" s="230" t="str">
        <f aca="false">IF('Indicator Date hidden'!AD123="x","x",AC$2-'Indicator Date hidden'!AD123)</f>
        <v>x</v>
      </c>
      <c r="AD122" s="230" t="n">
        <f aca="false">IF('Indicator Date hidden'!AE123="x","x",AD$2-'Indicator Date hidden'!AE123)</f>
        <v>2</v>
      </c>
      <c r="AE122" s="230" t="str">
        <f aca="false">IF('Indicator Date hidden'!AF123="x","x",AE$2-'Indicator Date hidden'!AF123)</f>
        <v>x</v>
      </c>
      <c r="AF122" s="230" t="str">
        <f aca="false">IF('Indicator Date hidden'!AG123="x","x",AF$2-'Indicator Date hidden'!AG123)</f>
        <v>x</v>
      </c>
      <c r="AG122" s="230" t="n">
        <f aca="false">IF('Indicator Date hidden'!AH123="x","x",AG$2-'Indicator Date hidden'!AH123)</f>
        <v>0</v>
      </c>
      <c r="AH122" s="230" t="n">
        <f aca="false">IF('Indicator Date hidden'!AI123="x","x",AH$2-'Indicator Date hidden'!AI123)</f>
        <v>0</v>
      </c>
      <c r="AI122" s="230" t="n">
        <f aca="false">IF('Indicator Date hidden'!AJ123="x","x",AI$2-'Indicator Date hidden'!AJ123)</f>
        <v>0</v>
      </c>
      <c r="AJ122" s="230" t="n">
        <f aca="false">IF('Indicator Date hidden'!AK123="x","x",AJ$2-'Indicator Date hidden'!AK123)</f>
        <v>-1</v>
      </c>
      <c r="AK122" s="230" t="str">
        <f aca="false">IF('Indicator Date hidden'!AL123="x","x",AK$2-'Indicator Date hidden'!AL123)</f>
        <v>x</v>
      </c>
      <c r="AL122" s="230" t="n">
        <f aca="false">IF('Indicator Date hidden'!AM123="x","x",AL$2-'Indicator Date hidden'!AM123)</f>
        <v>0</v>
      </c>
      <c r="AM122" s="230" t="n">
        <f aca="false">IF('Indicator Date hidden'!AN123="x","x",AM$2-'Indicator Date hidden'!AN123)</f>
        <v>0</v>
      </c>
      <c r="AN122" s="230" t="n">
        <f aca="false">IF('Indicator Date hidden'!AO123="x","x",AN$2-'Indicator Date hidden'!AO123)</f>
        <v>0</v>
      </c>
      <c r="AO122" s="230" t="n">
        <f aca="false">IF('Indicator Date hidden'!AP123="x","x",AO$2-'Indicator Date hidden'!AP123)</f>
        <v>0</v>
      </c>
      <c r="AP122" s="230" t="n">
        <f aca="false">IF('Indicator Date hidden'!AQ123="x","x",AP$2-'Indicator Date hidden'!AQ123)</f>
        <v>2</v>
      </c>
      <c r="AQ122" s="230" t="n">
        <f aca="false">IF('Indicator Date hidden'!AR123="x","x",AQ$2-'Indicator Date hidden'!AR123)</f>
        <v>0</v>
      </c>
      <c r="AR122" s="230" t="str">
        <f aca="false">IF('Indicator Date hidden'!AS123="x","x",AR$2-'Indicator Date hidden'!AS123)</f>
        <v>x</v>
      </c>
      <c r="AS122" s="230" t="n">
        <f aca="false">IF('Indicator Date hidden'!AT123="x","x",AS$2-'Indicator Date hidden'!AT123)</f>
        <v>0</v>
      </c>
      <c r="AT122" s="230" t="str">
        <f aca="false">IF('Indicator Date hidden'!AU123="x","x",AT$2-'Indicator Date hidden'!AU123)</f>
        <v>x</v>
      </c>
      <c r="AU122" s="230" t="str">
        <f aca="false">IF('Indicator Date hidden'!AV123="x","x",AU$2-'Indicator Date hidden'!AV123)</f>
        <v>x</v>
      </c>
      <c r="AV122" s="230" t="str">
        <f aca="false">IF('Indicator Date hidden'!AW123="x","x",AV$2-'Indicator Date hidden'!AW123)</f>
        <v>x</v>
      </c>
      <c r="AW122" s="230" t="n">
        <f aca="false">IF('Indicator Date hidden'!AX123="x","x",AW$2-'Indicator Date hidden'!AX123)</f>
        <v>0</v>
      </c>
      <c r="AX122" s="230" t="str">
        <f aca="false">IF('Indicator Date hidden'!AY123="x","x",AX$2-'Indicator Date hidden'!AY123)</f>
        <v>x</v>
      </c>
      <c r="AY122" s="230" t="n">
        <f aca="false">IF('Indicator Date hidden'!AZ123="x","x",AY$2-'Indicator Date hidden'!AZ123)</f>
        <v>8</v>
      </c>
      <c r="AZ122" s="230" t="n">
        <f aca="false">IF('Indicator Date hidden'!BA123="x","x",AZ$2-'Indicator Date hidden'!BA123)</f>
        <v>0</v>
      </c>
      <c r="BA122" s="230" t="n">
        <f aca="false">IF('Indicator Date hidden'!BB123="x","x",BA$2-'Indicator Date hidden'!BB123)</f>
        <v>0</v>
      </c>
      <c r="BB122" s="230" t="n">
        <f aca="false">IF('Indicator Date hidden'!BC123="x","x",BB$2-'Indicator Date hidden'!BC123)</f>
        <v>0</v>
      </c>
      <c r="BC122" s="230" t="n">
        <f aca="false">IF('Indicator Date hidden'!BD123="x","x",BC$2-'Indicator Date hidden'!BD123)</f>
        <v>0</v>
      </c>
      <c r="BD122" s="230" t="n">
        <f aca="false">IF('Indicator Date hidden'!BE123="x","x",BD$2-'Indicator Date hidden'!BE123)</f>
        <v>0</v>
      </c>
      <c r="BE122" s="230" t="n">
        <f aca="false">IF('Indicator Date hidden'!BF123="x","x",BE$2-'Indicator Date hidden'!BF123)</f>
        <v>0</v>
      </c>
      <c r="BF122" s="230" t="n">
        <f aca="false">IF('Indicator Date hidden'!BG123="x","x",BF$2-'Indicator Date hidden'!BG123)</f>
        <v>1</v>
      </c>
      <c r="BG122" s="230" t="n">
        <f aca="false">IF('Indicator Date hidden'!BH123="x","x",BG$2-'Indicator Date hidden'!BH123)</f>
        <v>1</v>
      </c>
      <c r="BH122" s="230" t="n">
        <f aca="false">IF('Indicator Date hidden'!BI123="x","x",BH$2-'Indicator Date hidden'!BI123)</f>
        <v>2</v>
      </c>
      <c r="BI122" s="230" t="n">
        <f aca="false">IF('Indicator Date hidden'!BJ123="x","x",BI$2-'Indicator Date hidden'!BJ123)</f>
        <v>0</v>
      </c>
      <c r="BJ122" s="230" t="str">
        <f aca="false">IF('Indicator Date hidden'!BK123="x","x",BJ$2-'Indicator Date hidden'!BK123)</f>
        <v>x</v>
      </c>
      <c r="BK122" s="230" t="n">
        <f aca="false">IF('Indicator Date hidden'!BL123="x","x",BK$2-'Indicator Date hidden'!BL123)</f>
        <v>0</v>
      </c>
      <c r="BL122" s="230" t="str">
        <f aca="false">IF('Indicator Date hidden'!BM123="x","x",BL$2-'Indicator Date hidden'!BM123)</f>
        <v>x</v>
      </c>
      <c r="BM122" s="230" t="n">
        <f aca="false">IF('Indicator Date hidden'!BN123="x","x",BM$2-'Indicator Date hidden'!BN123)</f>
        <v>3</v>
      </c>
      <c r="BN122" s="230" t="n">
        <f aca="false">IF('Indicator Date hidden'!BO123="x","x",BN$2-'Indicator Date hidden'!BO123)</f>
        <v>0</v>
      </c>
      <c r="BO122" s="230" t="n">
        <f aca="false">IF('Indicator Date hidden'!BP123="x","x",BO$2-'Indicator Date hidden'!BP123)</f>
        <v>0</v>
      </c>
      <c r="BP122" s="230" t="n">
        <f aca="false">IF('Indicator Date hidden'!BQ123="x","x",BP$2-'Indicator Date hidden'!BQ123)</f>
        <v>3</v>
      </c>
      <c r="BQ122" s="230" t="n">
        <f aca="false">IF('Indicator Date hidden'!BR123="x","x",BQ$2-'Indicator Date hidden'!BR123)</f>
        <v>3</v>
      </c>
      <c r="BR122" s="230" t="n">
        <f aca="false">IF('Indicator Date hidden'!BS123="x","x",BR$2-'Indicator Date hidden'!BS123)</f>
        <v>3</v>
      </c>
      <c r="BS122" s="230" t="n">
        <f aca="false">IF('Indicator Date hidden'!BT123="x","x",BS$2-'Indicator Date hidden'!BT123)</f>
        <v>0</v>
      </c>
      <c r="BT122" s="230" t="n">
        <f aca="false">IF('Indicator Date hidden'!BU123="x","x",BT$2-'Indicator Date hidden'!BU123)</f>
        <v>0</v>
      </c>
      <c r="BU122" s="230" t="str">
        <f aca="false">IF('Indicator Date hidden'!BV123="x","x",BU$2-'Indicator Date hidden'!BV123)</f>
        <v>x</v>
      </c>
      <c r="BV122" s="230" t="n">
        <f aca="false">IF('Indicator Date hidden'!BW123="x","x",BV$2-'Indicator Date hidden'!BW123)</f>
        <v>0</v>
      </c>
      <c r="BW122" s="230" t="str">
        <f aca="false">IF('Indicator Date hidden'!BX123="x","x",BW$2-'Indicator Date hidden'!BX123)</f>
        <v>x</v>
      </c>
      <c r="BX122" s="0" t="n">
        <f aca="false">SUM(B122:BW122)</f>
        <v>30</v>
      </c>
      <c r="BY122" s="231" t="n">
        <f aca="false">BX122/COUNT(B122:BW122)</f>
        <v>0.517241379310345</v>
      </c>
      <c r="BZ122" s="0" t="n">
        <f aca="false">COUNTIF(B122:BW122,"&gt;0")</f>
        <v>11</v>
      </c>
      <c r="CA122" s="231" t="n">
        <f aca="false">_xlfn.STDEV.P(B122:BW122)</f>
        <v>1.36762289758979</v>
      </c>
      <c r="CB122" s="232" t="n">
        <f aca="false">MEDIAN(B122:BW122)</f>
        <v>0</v>
      </c>
    </row>
    <row r="123" customFormat="false" ht="14.5" hidden="false" customHeight="false" outlineLevel="0" collapsed="false">
      <c r="A123" s="0" t="str">
        <f aca="false">'Indicator Data'!B126</f>
        <v>NPL</v>
      </c>
      <c r="B123" s="230" t="n">
        <f aca="false">IF('Indicator Date hidden'!C124="x","x",B$2-'Indicator Date hidden'!C124)</f>
        <v>0</v>
      </c>
      <c r="C123" s="230" t="n">
        <f aca="false">IF('Indicator Date hidden'!D124="x","x",C$2-'Indicator Date hidden'!D124)</f>
        <v>0</v>
      </c>
      <c r="D123" s="230" t="n">
        <f aca="false">IF('Indicator Date hidden'!E124="x","x",D$2-'Indicator Date hidden'!E124)</f>
        <v>0</v>
      </c>
      <c r="E123" s="230" t="n">
        <f aca="false">IF('Indicator Date hidden'!F124="x","x",E$2-'Indicator Date hidden'!F124)</f>
        <v>0</v>
      </c>
      <c r="F123" s="230" t="n">
        <f aca="false">IF('Indicator Date hidden'!G124="x","x",F$2-'Indicator Date hidden'!G124)</f>
        <v>0</v>
      </c>
      <c r="G123" s="230" t="n">
        <f aca="false">IF('Indicator Date hidden'!H124="x","x",G$2-'Indicator Date hidden'!H124)</f>
        <v>0</v>
      </c>
      <c r="H123" s="230" t="n">
        <f aca="false">IF('Indicator Date hidden'!I124="x","x",H$2-'Indicator Date hidden'!I124)</f>
        <v>0</v>
      </c>
      <c r="I123" s="230" t="n">
        <f aca="false">IF('Indicator Date hidden'!J124="x","x",I$2-'Indicator Date hidden'!J124)</f>
        <v>0</v>
      </c>
      <c r="J123" s="230" t="n">
        <f aca="false">IF('Indicator Date hidden'!K124="x","x",J$2-'Indicator Date hidden'!K124)</f>
        <v>0</v>
      </c>
      <c r="K123" s="230" t="n">
        <f aca="false">IF('Indicator Date hidden'!L124="x","x",K$2-'Indicator Date hidden'!L124)</f>
        <v>0</v>
      </c>
      <c r="L123" s="230" t="n">
        <f aca="false">IF('Indicator Date hidden'!M124="x","x",L$2-'Indicator Date hidden'!M124)</f>
        <v>0</v>
      </c>
      <c r="M123" s="230" t="n">
        <f aca="false">IF('Indicator Date hidden'!N124="x","x",M$2-'Indicator Date hidden'!N124)</f>
        <v>0</v>
      </c>
      <c r="N123" s="230" t="n">
        <f aca="false">IF('Indicator Date hidden'!O124="x","x",N$2-'Indicator Date hidden'!O124)</f>
        <v>0</v>
      </c>
      <c r="O123" s="230" t="n">
        <f aca="false">IF('Indicator Date hidden'!P124="x","x",O$2-'Indicator Date hidden'!P124)</f>
        <v>0</v>
      </c>
      <c r="P123" s="230" t="n">
        <f aca="false">IF('Indicator Date hidden'!Q124="x","x",P$2-'Indicator Date hidden'!Q124)</f>
        <v>0</v>
      </c>
      <c r="Q123" s="230" t="n">
        <f aca="false">IF('Indicator Date hidden'!R124="x","x",Q$2-'Indicator Date hidden'!R124)</f>
        <v>0</v>
      </c>
      <c r="R123" s="230" t="n">
        <f aca="false">IF('Indicator Date hidden'!S124="x","x",R$2-'Indicator Date hidden'!S124)</f>
        <v>0</v>
      </c>
      <c r="S123" s="230" t="n">
        <f aca="false">IF('Indicator Date hidden'!T124="x","x",S$2-'Indicator Date hidden'!T124)</f>
        <v>0</v>
      </c>
      <c r="T123" s="230" t="n">
        <f aca="false">IF('Indicator Date hidden'!U124="x","x",T$2-'Indicator Date hidden'!U124)</f>
        <v>0</v>
      </c>
      <c r="U123" s="230" t="n">
        <f aca="false">IF('Indicator Date hidden'!V124="x","x",U$2-'Indicator Date hidden'!V124)</f>
        <v>0</v>
      </c>
      <c r="V123" s="230" t="n">
        <f aca="false">IF('Indicator Date hidden'!W124="x","x",V$2-'Indicator Date hidden'!W124)</f>
        <v>0</v>
      </c>
      <c r="W123" s="230" t="n">
        <f aca="false">IF('Indicator Date hidden'!X124="x","x",W$2-'Indicator Date hidden'!X124)</f>
        <v>0</v>
      </c>
      <c r="X123" s="230" t="n">
        <f aca="false">IF('Indicator Date hidden'!Y124="x","x",X$2-'Indicator Date hidden'!Y124)</f>
        <v>0</v>
      </c>
      <c r="Y123" s="230" t="n">
        <f aca="false">IF('Indicator Date hidden'!Z124="x","x",Y$2-'Indicator Date hidden'!Z124)</f>
        <v>0</v>
      </c>
      <c r="Z123" s="230" t="n">
        <f aca="false">IF('Indicator Date hidden'!AA124="x","x",Z$2-'Indicator Date hidden'!AA124)</f>
        <v>2</v>
      </c>
      <c r="AA123" s="230" t="n">
        <f aca="false">IF('Indicator Date hidden'!AB124="x","x",AA$2-'Indicator Date hidden'!AB124)</f>
        <v>0</v>
      </c>
      <c r="AB123" s="230" t="n">
        <f aca="false">IF('Indicator Date hidden'!AC124="x","x",AB$2-'Indicator Date hidden'!AC124)</f>
        <v>0</v>
      </c>
      <c r="AC123" s="230" t="n">
        <f aca="false">IF('Indicator Date hidden'!AD124="x","x",AC$2-'Indicator Date hidden'!AD124)</f>
        <v>0</v>
      </c>
      <c r="AD123" s="230" t="n">
        <f aca="false">IF('Indicator Date hidden'!AE124="x","x",AD$2-'Indicator Date hidden'!AE124)</f>
        <v>0</v>
      </c>
      <c r="AE123" s="230" t="n">
        <f aca="false">IF('Indicator Date hidden'!AF124="x","x",AE$2-'Indicator Date hidden'!AF124)</f>
        <v>0</v>
      </c>
      <c r="AF123" s="230" t="n">
        <f aca="false">IF('Indicator Date hidden'!AG124="x","x",AF$2-'Indicator Date hidden'!AG124)</f>
        <v>0</v>
      </c>
      <c r="AG123" s="230" t="n">
        <f aca="false">IF('Indicator Date hidden'!AH124="x","x",AG$2-'Indicator Date hidden'!AH124)</f>
        <v>0</v>
      </c>
      <c r="AH123" s="230" t="n">
        <f aca="false">IF('Indicator Date hidden'!AI124="x","x",AH$2-'Indicator Date hidden'!AI124)</f>
        <v>0</v>
      </c>
      <c r="AI123" s="230" t="n">
        <f aca="false">IF('Indicator Date hidden'!AJ124="x","x",AI$2-'Indicator Date hidden'!AJ124)</f>
        <v>0</v>
      </c>
      <c r="AJ123" s="230" t="n">
        <f aca="false">IF('Indicator Date hidden'!AK124="x","x",AJ$2-'Indicator Date hidden'!AK124)</f>
        <v>0</v>
      </c>
      <c r="AK123" s="230" t="n">
        <f aca="false">IF('Indicator Date hidden'!AL124="x","x",AK$2-'Indicator Date hidden'!AL124)</f>
        <v>0</v>
      </c>
      <c r="AL123" s="230" t="n">
        <f aca="false">IF('Indicator Date hidden'!AM124="x","x",AL$2-'Indicator Date hidden'!AM124)</f>
        <v>0</v>
      </c>
      <c r="AM123" s="230" t="n">
        <f aca="false">IF('Indicator Date hidden'!AN124="x","x",AM$2-'Indicator Date hidden'!AN124)</f>
        <v>0</v>
      </c>
      <c r="AN123" s="230" t="n">
        <f aca="false">IF('Indicator Date hidden'!AO124="x","x",AN$2-'Indicator Date hidden'!AO124)</f>
        <v>0</v>
      </c>
      <c r="AO123" s="230" t="n">
        <f aca="false">IF('Indicator Date hidden'!AP124="x","x",AO$2-'Indicator Date hidden'!AP124)</f>
        <v>0</v>
      </c>
      <c r="AP123" s="230" t="n">
        <f aca="false">IF('Indicator Date hidden'!AQ124="x","x",AP$2-'Indicator Date hidden'!AQ124)</f>
        <v>0</v>
      </c>
      <c r="AQ123" s="230" t="n">
        <f aca="false">IF('Indicator Date hidden'!AR124="x","x",AQ$2-'Indicator Date hidden'!AR124)</f>
        <v>0</v>
      </c>
      <c r="AR123" s="230" t="n">
        <f aca="false">IF('Indicator Date hidden'!AS124="x","x",AR$2-'Indicator Date hidden'!AS124)</f>
        <v>1</v>
      </c>
      <c r="AS123" s="230" t="n">
        <f aca="false">IF('Indicator Date hidden'!AT124="x","x",AS$2-'Indicator Date hidden'!AT124)</f>
        <v>0</v>
      </c>
      <c r="AT123" s="230" t="n">
        <f aca="false">IF('Indicator Date hidden'!AU124="x","x",AT$2-'Indicator Date hidden'!AU124)</f>
        <v>0</v>
      </c>
      <c r="AU123" s="230" t="n">
        <f aca="false">IF('Indicator Date hidden'!AV124="x","x",AU$2-'Indicator Date hidden'!AV124)</f>
        <v>0</v>
      </c>
      <c r="AV123" s="230" t="n">
        <f aca="false">IF('Indicator Date hidden'!AW124="x","x",AV$2-'Indicator Date hidden'!AW124)</f>
        <v>0</v>
      </c>
      <c r="AW123" s="230" t="n">
        <f aca="false">IF('Indicator Date hidden'!AX124="x","x",AW$2-'Indicator Date hidden'!AX124)</f>
        <v>0</v>
      </c>
      <c r="AX123" s="230" t="n">
        <f aca="false">IF('Indicator Date hidden'!AY124="x","x",AX$2-'Indicator Date hidden'!AY124)</f>
        <v>0</v>
      </c>
      <c r="AY123" s="230" t="n">
        <f aca="false">IF('Indicator Date hidden'!AZ124="x","x",AY$2-'Indicator Date hidden'!AZ124)</f>
        <v>10</v>
      </c>
      <c r="AZ123" s="230" t="n">
        <f aca="false">IF('Indicator Date hidden'!BA124="x","x",AZ$2-'Indicator Date hidden'!BA124)</f>
        <v>0</v>
      </c>
      <c r="BA123" s="230" t="n">
        <f aca="false">IF('Indicator Date hidden'!BB124="x","x",BA$2-'Indicator Date hidden'!BB124)</f>
        <v>0</v>
      </c>
      <c r="BB123" s="230" t="n">
        <f aca="false">IF('Indicator Date hidden'!BC124="x","x",BB$2-'Indicator Date hidden'!BC124)</f>
        <v>0</v>
      </c>
      <c r="BC123" s="230" t="n">
        <f aca="false">IF('Indicator Date hidden'!BD124="x","x",BC$2-'Indicator Date hidden'!BD124)</f>
        <v>0</v>
      </c>
      <c r="BD123" s="230" t="n">
        <f aca="false">IF('Indicator Date hidden'!BE124="x","x",BD$2-'Indicator Date hidden'!BE124)</f>
        <v>0</v>
      </c>
      <c r="BE123" s="230" t="n">
        <f aca="false">IF('Indicator Date hidden'!BF124="x","x",BE$2-'Indicator Date hidden'!BF124)</f>
        <v>0</v>
      </c>
      <c r="BF123" s="230" t="n">
        <f aca="false">IF('Indicator Date hidden'!BG124="x","x",BF$2-'Indicator Date hidden'!BG124)</f>
        <v>1</v>
      </c>
      <c r="BG123" s="230" t="n">
        <f aca="false">IF('Indicator Date hidden'!BH124="x","x",BG$2-'Indicator Date hidden'!BH124)</f>
        <v>1</v>
      </c>
      <c r="BH123" s="230" t="n">
        <f aca="false">IF('Indicator Date hidden'!BI124="x","x",BH$2-'Indicator Date hidden'!BI124)</f>
        <v>0</v>
      </c>
      <c r="BI123" s="230" t="n">
        <f aca="false">IF('Indicator Date hidden'!BJ124="x","x",BI$2-'Indicator Date hidden'!BJ124)</f>
        <v>0</v>
      </c>
      <c r="BJ123" s="230" t="n">
        <f aca="false">IF('Indicator Date hidden'!BK124="x","x",BJ$2-'Indicator Date hidden'!BK124)</f>
        <v>0</v>
      </c>
      <c r="BK123" s="230" t="n">
        <f aca="false">IF('Indicator Date hidden'!BL124="x","x",BK$2-'Indicator Date hidden'!BL124)</f>
        <v>0</v>
      </c>
      <c r="BL123" s="230" t="n">
        <f aca="false">IF('Indicator Date hidden'!BM124="x","x",BL$2-'Indicator Date hidden'!BM124)</f>
        <v>2</v>
      </c>
      <c r="BM123" s="230" t="n">
        <f aca="false">IF('Indicator Date hidden'!BN124="x","x",BM$2-'Indicator Date hidden'!BN124)</f>
        <v>0</v>
      </c>
      <c r="BN123" s="230" t="n">
        <f aca="false">IF('Indicator Date hidden'!BO124="x","x",BN$2-'Indicator Date hidden'!BO124)</f>
        <v>0</v>
      </c>
      <c r="BO123" s="230" t="n">
        <f aca="false">IF('Indicator Date hidden'!BP124="x","x",BO$2-'Indicator Date hidden'!BP124)</f>
        <v>0</v>
      </c>
      <c r="BP123" s="230" t="n">
        <f aca="false">IF('Indicator Date hidden'!BQ124="x","x",BP$2-'Indicator Date hidden'!BQ124)</f>
        <v>0</v>
      </c>
      <c r="BQ123" s="230" t="n">
        <f aca="false">IF('Indicator Date hidden'!BR124="x","x",BQ$2-'Indicator Date hidden'!BR124)</f>
        <v>0</v>
      </c>
      <c r="BR123" s="230" t="n">
        <f aca="false">IF('Indicator Date hidden'!BS124="x","x",BR$2-'Indicator Date hidden'!BS124)</f>
        <v>1</v>
      </c>
      <c r="BS123" s="230" t="n">
        <f aca="false">IF('Indicator Date hidden'!BT124="x","x",BS$2-'Indicator Date hidden'!BT124)</f>
        <v>0</v>
      </c>
      <c r="BT123" s="230" t="n">
        <f aca="false">IF('Indicator Date hidden'!BU124="x","x",BT$2-'Indicator Date hidden'!BU124)</f>
        <v>0</v>
      </c>
      <c r="BU123" s="230" t="n">
        <f aca="false">IF('Indicator Date hidden'!BV124="x","x",BU$2-'Indicator Date hidden'!BV124)</f>
        <v>0</v>
      </c>
      <c r="BV123" s="230" t="n">
        <f aca="false">IF('Indicator Date hidden'!BW124="x","x",BV$2-'Indicator Date hidden'!BW124)</f>
        <v>0</v>
      </c>
      <c r="BW123" s="230" t="n">
        <f aca="false">IF('Indicator Date hidden'!BX124="x","x",BW$2-'Indicator Date hidden'!BX124)</f>
        <v>0</v>
      </c>
      <c r="BX123" s="0" t="n">
        <f aca="false">SUM(B123:BW123)</f>
        <v>18</v>
      </c>
      <c r="BY123" s="231" t="n">
        <f aca="false">BX123/COUNT(B123:BW123)</f>
        <v>0.243243243243243</v>
      </c>
      <c r="BZ123" s="0" t="n">
        <f aca="false">COUNTIF(B123:BW123,"&gt;0")</f>
        <v>7</v>
      </c>
      <c r="CA123" s="231" t="n">
        <f aca="false">_xlfn.STDEV.P(B123:BW123)</f>
        <v>1.20596278472017</v>
      </c>
      <c r="CB123" s="232" t="n">
        <f aca="false">MEDIAN(B123:BW123)</f>
        <v>0</v>
      </c>
    </row>
    <row r="124" customFormat="false" ht="14.5" hidden="false" customHeight="false" outlineLevel="0" collapsed="false">
      <c r="A124" s="0" t="str">
        <f aca="false">'Indicator Data'!B127</f>
        <v>NLD</v>
      </c>
      <c r="B124" s="230" t="n">
        <f aca="false">IF('Indicator Date hidden'!C125="x","x",B$2-'Indicator Date hidden'!C125)</f>
        <v>0</v>
      </c>
      <c r="C124" s="230" t="n">
        <f aca="false">IF('Indicator Date hidden'!D125="x","x",C$2-'Indicator Date hidden'!D125)</f>
        <v>0</v>
      </c>
      <c r="D124" s="230" t="n">
        <f aca="false">IF('Indicator Date hidden'!E125="x","x",D$2-'Indicator Date hidden'!E125)</f>
        <v>0</v>
      </c>
      <c r="E124" s="230" t="n">
        <f aca="false">IF('Indicator Date hidden'!F125="x","x",E$2-'Indicator Date hidden'!F125)</f>
        <v>0</v>
      </c>
      <c r="F124" s="230" t="n">
        <f aca="false">IF('Indicator Date hidden'!G125="x","x",F$2-'Indicator Date hidden'!G125)</f>
        <v>0</v>
      </c>
      <c r="G124" s="230" t="n">
        <f aca="false">IF('Indicator Date hidden'!H125="x","x",G$2-'Indicator Date hidden'!H125)</f>
        <v>0</v>
      </c>
      <c r="H124" s="230" t="n">
        <f aca="false">IF('Indicator Date hidden'!I125="x","x",H$2-'Indicator Date hidden'!I125)</f>
        <v>0</v>
      </c>
      <c r="I124" s="230" t="n">
        <f aca="false">IF('Indicator Date hidden'!J125="x","x",I$2-'Indicator Date hidden'!J125)</f>
        <v>0</v>
      </c>
      <c r="J124" s="230" t="n">
        <f aca="false">IF('Indicator Date hidden'!K125="x","x",J$2-'Indicator Date hidden'!K125)</f>
        <v>0</v>
      </c>
      <c r="K124" s="230" t="n">
        <f aca="false">IF('Indicator Date hidden'!L125="x","x",K$2-'Indicator Date hidden'!L125)</f>
        <v>0</v>
      </c>
      <c r="L124" s="230" t="n">
        <f aca="false">IF('Indicator Date hidden'!M125="x","x",L$2-'Indicator Date hidden'!M125)</f>
        <v>0</v>
      </c>
      <c r="M124" s="230" t="n">
        <f aca="false">IF('Indicator Date hidden'!N125="x","x",M$2-'Indicator Date hidden'!N125)</f>
        <v>0</v>
      </c>
      <c r="N124" s="230" t="n">
        <f aca="false">IF('Indicator Date hidden'!O125="x","x",N$2-'Indicator Date hidden'!O125)</f>
        <v>0</v>
      </c>
      <c r="O124" s="230" t="n">
        <f aca="false">IF('Indicator Date hidden'!P125="x","x",O$2-'Indicator Date hidden'!P125)</f>
        <v>0</v>
      </c>
      <c r="P124" s="230" t="n">
        <f aca="false">IF('Indicator Date hidden'!Q125="x","x",P$2-'Indicator Date hidden'!Q125)</f>
        <v>0</v>
      </c>
      <c r="Q124" s="230" t="n">
        <f aca="false">IF('Indicator Date hidden'!R125="x","x",Q$2-'Indicator Date hidden'!R125)</f>
        <v>0</v>
      </c>
      <c r="R124" s="230" t="n">
        <f aca="false">IF('Indicator Date hidden'!S125="x","x",R$2-'Indicator Date hidden'!S125)</f>
        <v>0</v>
      </c>
      <c r="S124" s="230" t="n">
        <f aca="false">IF('Indicator Date hidden'!T125="x","x",S$2-'Indicator Date hidden'!T125)</f>
        <v>0</v>
      </c>
      <c r="T124" s="230" t="n">
        <f aca="false">IF('Indicator Date hidden'!U125="x","x",T$2-'Indicator Date hidden'!U125)</f>
        <v>0</v>
      </c>
      <c r="U124" s="230" t="n">
        <f aca="false">IF('Indicator Date hidden'!V125="x","x",U$2-'Indicator Date hidden'!V125)</f>
        <v>0</v>
      </c>
      <c r="V124" s="230" t="n">
        <f aca="false">IF('Indicator Date hidden'!W125="x","x",V$2-'Indicator Date hidden'!W125)</f>
        <v>0</v>
      </c>
      <c r="W124" s="230" t="n">
        <f aca="false">IF('Indicator Date hidden'!X125="x","x",W$2-'Indicator Date hidden'!X125)</f>
        <v>0</v>
      </c>
      <c r="X124" s="230" t="n">
        <f aca="false">IF('Indicator Date hidden'!Y125="x","x",X$2-'Indicator Date hidden'!Y125)</f>
        <v>0</v>
      </c>
      <c r="Y124" s="230" t="n">
        <f aca="false">IF('Indicator Date hidden'!Z125="x","x",Y$2-'Indicator Date hidden'!Z125)</f>
        <v>0</v>
      </c>
      <c r="Z124" s="230" t="n">
        <f aca="false">IF('Indicator Date hidden'!AA125="x","x",Z$2-'Indicator Date hidden'!AA125)</f>
        <v>7</v>
      </c>
      <c r="AA124" s="230" t="n">
        <f aca="false">IF('Indicator Date hidden'!AB125="x","x",AA$2-'Indicator Date hidden'!AB125)</f>
        <v>0</v>
      </c>
      <c r="AB124" s="230" t="str">
        <f aca="false">IF('Indicator Date hidden'!AC125="x","x",AB$2-'Indicator Date hidden'!AC125)</f>
        <v>x</v>
      </c>
      <c r="AC124" s="230" t="n">
        <f aca="false">IF('Indicator Date hidden'!AD125="x","x",AC$2-'Indicator Date hidden'!AD125)</f>
        <v>1</v>
      </c>
      <c r="AD124" s="230" t="n">
        <f aca="false">IF('Indicator Date hidden'!AE125="x","x",AD$2-'Indicator Date hidden'!AE125)</f>
        <v>0</v>
      </c>
      <c r="AE124" s="230" t="str">
        <f aca="false">IF('Indicator Date hidden'!AF125="x","x",AE$2-'Indicator Date hidden'!AF125)</f>
        <v>x</v>
      </c>
      <c r="AF124" s="230" t="n">
        <f aca="false">IF('Indicator Date hidden'!AG125="x","x",AF$2-'Indicator Date hidden'!AG125)</f>
        <v>0</v>
      </c>
      <c r="AG124" s="230" t="n">
        <f aca="false">IF('Indicator Date hidden'!AH125="x","x",AG$2-'Indicator Date hidden'!AH125)</f>
        <v>0</v>
      </c>
      <c r="AH124" s="230" t="n">
        <f aca="false">IF('Indicator Date hidden'!AI125="x","x",AH$2-'Indicator Date hidden'!AI125)</f>
        <v>0</v>
      </c>
      <c r="AI124" s="230" t="n">
        <f aca="false">IF('Indicator Date hidden'!AJ125="x","x",AI$2-'Indicator Date hidden'!AJ125)</f>
        <v>0</v>
      </c>
      <c r="AJ124" s="230" t="n">
        <f aca="false">IF('Indicator Date hidden'!AK125="x","x",AJ$2-'Indicator Date hidden'!AK125)</f>
        <v>0</v>
      </c>
      <c r="AK124" s="230" t="str">
        <f aca="false">IF('Indicator Date hidden'!AL125="x","x",AK$2-'Indicator Date hidden'!AL125)</f>
        <v>x</v>
      </c>
      <c r="AL124" s="230" t="n">
        <f aca="false">IF('Indicator Date hidden'!AM125="x","x",AL$2-'Indicator Date hidden'!AM125)</f>
        <v>0</v>
      </c>
      <c r="AM124" s="230" t="str">
        <f aca="false">IF('Indicator Date hidden'!AN125="x","x",AM$2-'Indicator Date hidden'!AN125)</f>
        <v>x</v>
      </c>
      <c r="AN124" s="230" t="str">
        <f aca="false">IF('Indicator Date hidden'!AO125="x","x",AN$2-'Indicator Date hidden'!AO125)</f>
        <v>x</v>
      </c>
      <c r="AO124" s="230" t="str">
        <f aca="false">IF('Indicator Date hidden'!AP125="x","x",AO$2-'Indicator Date hidden'!AP125)</f>
        <v>x</v>
      </c>
      <c r="AP124" s="230" t="n">
        <f aca="false">IF('Indicator Date hidden'!AQ125="x","x",AP$2-'Indicator Date hidden'!AQ125)</f>
        <v>0</v>
      </c>
      <c r="AQ124" s="230" t="n">
        <f aca="false">IF('Indicator Date hidden'!AR125="x","x",AQ$2-'Indicator Date hidden'!AR125)</f>
        <v>0</v>
      </c>
      <c r="AR124" s="230" t="str">
        <f aca="false">IF('Indicator Date hidden'!AS125="x","x",AR$2-'Indicator Date hidden'!AS125)</f>
        <v>x</v>
      </c>
      <c r="AS124" s="230" t="n">
        <f aca="false">IF('Indicator Date hidden'!AT125="x","x",AS$2-'Indicator Date hidden'!AT125)</f>
        <v>0</v>
      </c>
      <c r="AT124" s="230" t="n">
        <f aca="false">IF('Indicator Date hidden'!AU125="x","x",AT$2-'Indicator Date hidden'!AU125)</f>
        <v>0</v>
      </c>
      <c r="AU124" s="230" t="n">
        <f aca="false">IF('Indicator Date hidden'!AV125="x","x",AU$2-'Indicator Date hidden'!AV125)</f>
        <v>0</v>
      </c>
      <c r="AV124" s="230" t="str">
        <f aca="false">IF('Indicator Date hidden'!AW125="x","x",AV$2-'Indicator Date hidden'!AW125)</f>
        <v>x</v>
      </c>
      <c r="AW124" s="230" t="n">
        <f aca="false">IF('Indicator Date hidden'!AX125="x","x",AW$2-'Indicator Date hidden'!AX125)</f>
        <v>0</v>
      </c>
      <c r="AX124" s="230" t="n">
        <f aca="false">IF('Indicator Date hidden'!AY125="x","x",AX$2-'Indicator Date hidden'!AY125)</f>
        <v>0</v>
      </c>
      <c r="AY124" s="230" t="n">
        <f aca="false">IF('Indicator Date hidden'!AZ125="x","x",AY$2-'Indicator Date hidden'!AZ125)</f>
        <v>1</v>
      </c>
      <c r="AZ124" s="230" t="n">
        <f aca="false">IF('Indicator Date hidden'!BA125="x","x",AZ$2-'Indicator Date hidden'!BA125)</f>
        <v>0</v>
      </c>
      <c r="BA124" s="230" t="n">
        <f aca="false">IF('Indicator Date hidden'!BB125="x","x",BA$2-'Indicator Date hidden'!BB125)</f>
        <v>0</v>
      </c>
      <c r="BB124" s="230" t="n">
        <f aca="false">IF('Indicator Date hidden'!BC125="x","x",BB$2-'Indicator Date hidden'!BC125)</f>
        <v>0</v>
      </c>
      <c r="BC124" s="230" t="n">
        <f aca="false">IF('Indicator Date hidden'!BD125="x","x",BC$2-'Indicator Date hidden'!BD125)</f>
        <v>0</v>
      </c>
      <c r="BD124" s="230" t="n">
        <f aca="false">IF('Indicator Date hidden'!BE125="x","x",BD$2-'Indicator Date hidden'!BE125)</f>
        <v>-1</v>
      </c>
      <c r="BE124" s="230" t="n">
        <f aca="false">IF('Indicator Date hidden'!BF125="x","x",BE$2-'Indicator Date hidden'!BF125)</f>
        <v>0</v>
      </c>
      <c r="BF124" s="230" t="n">
        <f aca="false">IF('Indicator Date hidden'!BG125="x","x",BF$2-'Indicator Date hidden'!BG125)</f>
        <v>1</v>
      </c>
      <c r="BG124" s="230" t="n">
        <f aca="false">IF('Indicator Date hidden'!BH125="x","x",BG$2-'Indicator Date hidden'!BH125)</f>
        <v>1</v>
      </c>
      <c r="BH124" s="230" t="n">
        <f aca="false">IF('Indicator Date hidden'!BI125="x","x",BH$2-'Indicator Date hidden'!BI125)</f>
        <v>0</v>
      </c>
      <c r="BI124" s="230" t="n">
        <f aca="false">IF('Indicator Date hidden'!BJ125="x","x",BI$2-'Indicator Date hidden'!BJ125)</f>
        <v>0</v>
      </c>
      <c r="BJ124" s="230" t="n">
        <f aca="false">IF('Indicator Date hidden'!BK125="x","x",BJ$2-'Indicator Date hidden'!BK125)</f>
        <v>0</v>
      </c>
      <c r="BK124" s="230" t="n">
        <f aca="false">IF('Indicator Date hidden'!BL125="x","x",BK$2-'Indicator Date hidden'!BL125)</f>
        <v>0</v>
      </c>
      <c r="BL124" s="230" t="str">
        <f aca="false">IF('Indicator Date hidden'!BM125="x","x",BL$2-'Indicator Date hidden'!BM125)</f>
        <v>x</v>
      </c>
      <c r="BM124" s="230" t="n">
        <f aca="false">IF('Indicator Date hidden'!BN125="x","x",BM$2-'Indicator Date hidden'!BN125)</f>
        <v>0</v>
      </c>
      <c r="BN124" s="230" t="n">
        <f aca="false">IF('Indicator Date hidden'!BO125="x","x",BN$2-'Indicator Date hidden'!BO125)</f>
        <v>0</v>
      </c>
      <c r="BO124" s="230" t="n">
        <f aca="false">IF('Indicator Date hidden'!BP125="x","x",BO$2-'Indicator Date hidden'!BP125)</f>
        <v>0</v>
      </c>
      <c r="BP124" s="230" t="n">
        <f aca="false">IF('Indicator Date hidden'!BQ125="x","x",BP$2-'Indicator Date hidden'!BQ125)</f>
        <v>0</v>
      </c>
      <c r="BQ124" s="230" t="n">
        <f aca="false">IF('Indicator Date hidden'!BR125="x","x",BQ$2-'Indicator Date hidden'!BR125)</f>
        <v>0</v>
      </c>
      <c r="BR124" s="230" t="n">
        <f aca="false">IF('Indicator Date hidden'!BS125="x","x",BR$2-'Indicator Date hidden'!BS125)</f>
        <v>2</v>
      </c>
      <c r="BS124" s="230" t="n">
        <f aca="false">IF('Indicator Date hidden'!BT125="x","x",BS$2-'Indicator Date hidden'!BT125)</f>
        <v>0</v>
      </c>
      <c r="BT124" s="230" t="n">
        <f aca="false">IF('Indicator Date hidden'!BU125="x","x",BT$2-'Indicator Date hidden'!BU125)</f>
        <v>0</v>
      </c>
      <c r="BU124" s="230" t="n">
        <f aca="false">IF('Indicator Date hidden'!BV125="x","x",BU$2-'Indicator Date hidden'!BV125)</f>
        <v>0</v>
      </c>
      <c r="BV124" s="230" t="n">
        <f aca="false">IF('Indicator Date hidden'!BW125="x","x",BV$2-'Indicator Date hidden'!BW125)</f>
        <v>0</v>
      </c>
      <c r="BW124" s="230" t="n">
        <f aca="false">IF('Indicator Date hidden'!BX125="x","x",BW$2-'Indicator Date hidden'!BX125)</f>
        <v>0</v>
      </c>
      <c r="BX124" s="0" t="n">
        <f aca="false">SUM(B124:BW124)</f>
        <v>12</v>
      </c>
      <c r="BY124" s="231" t="n">
        <f aca="false">BX124/COUNT(B124:BW124)</f>
        <v>0.184615384615385</v>
      </c>
      <c r="BZ124" s="0" t="n">
        <f aca="false">COUNTIF(B124:BW124,"&gt;0")</f>
        <v>6</v>
      </c>
      <c r="CA124" s="231" t="n">
        <f aca="false">_xlfn.STDEV.P(B124:BW124)</f>
        <v>0.926404259527667</v>
      </c>
      <c r="CB124" s="232" t="n">
        <f aca="false">MEDIAN(B124:BW124)</f>
        <v>0</v>
      </c>
    </row>
    <row r="125" customFormat="false" ht="14.5" hidden="false" customHeight="false" outlineLevel="0" collapsed="false">
      <c r="A125" s="0" t="str">
        <f aca="false">'Indicator Data'!B128</f>
        <v>NZL</v>
      </c>
      <c r="B125" s="230" t="n">
        <f aca="false">IF('Indicator Date hidden'!C126="x","x",B$2-'Indicator Date hidden'!C126)</f>
        <v>0</v>
      </c>
      <c r="C125" s="230" t="n">
        <f aca="false">IF('Indicator Date hidden'!D126="x","x",C$2-'Indicator Date hidden'!D126)</f>
        <v>0</v>
      </c>
      <c r="D125" s="230" t="n">
        <f aca="false">IF('Indicator Date hidden'!E126="x","x",D$2-'Indicator Date hidden'!E126)</f>
        <v>0</v>
      </c>
      <c r="E125" s="230" t="n">
        <f aca="false">IF('Indicator Date hidden'!F126="x","x",E$2-'Indicator Date hidden'!F126)</f>
        <v>0</v>
      </c>
      <c r="F125" s="230" t="n">
        <f aca="false">IF('Indicator Date hidden'!G126="x","x",F$2-'Indicator Date hidden'!G126)</f>
        <v>0</v>
      </c>
      <c r="G125" s="230" t="n">
        <f aca="false">IF('Indicator Date hidden'!H126="x","x",G$2-'Indicator Date hidden'!H126)</f>
        <v>0</v>
      </c>
      <c r="H125" s="230" t="n">
        <f aca="false">IF('Indicator Date hidden'!I126="x","x",H$2-'Indicator Date hidden'!I126)</f>
        <v>0</v>
      </c>
      <c r="I125" s="230" t="n">
        <f aca="false">IF('Indicator Date hidden'!J126="x","x",I$2-'Indicator Date hidden'!J126)</f>
        <v>0</v>
      </c>
      <c r="J125" s="230" t="n">
        <f aca="false">IF('Indicator Date hidden'!K126="x","x",J$2-'Indicator Date hidden'!K126)</f>
        <v>0</v>
      </c>
      <c r="K125" s="230" t="n">
        <f aca="false">IF('Indicator Date hidden'!L126="x","x",K$2-'Indicator Date hidden'!L126)</f>
        <v>0</v>
      </c>
      <c r="L125" s="230" t="n">
        <f aca="false">IF('Indicator Date hidden'!M126="x","x",L$2-'Indicator Date hidden'!M126)</f>
        <v>0</v>
      </c>
      <c r="M125" s="230" t="n">
        <f aca="false">IF('Indicator Date hidden'!N126="x","x",M$2-'Indicator Date hidden'!N126)</f>
        <v>0</v>
      </c>
      <c r="N125" s="230" t="n">
        <f aca="false">IF('Indicator Date hidden'!O126="x","x",N$2-'Indicator Date hidden'!O126)</f>
        <v>0</v>
      </c>
      <c r="O125" s="230" t="n">
        <f aca="false">IF('Indicator Date hidden'!P126="x","x",O$2-'Indicator Date hidden'!P126)</f>
        <v>0</v>
      </c>
      <c r="P125" s="230" t="n">
        <f aca="false">IF('Indicator Date hidden'!Q126="x","x",P$2-'Indicator Date hidden'!Q126)</f>
        <v>0</v>
      </c>
      <c r="Q125" s="230" t="n">
        <f aca="false">IF('Indicator Date hidden'!R126="x","x",Q$2-'Indicator Date hidden'!R126)</f>
        <v>0</v>
      </c>
      <c r="R125" s="230" t="n">
        <f aca="false">IF('Indicator Date hidden'!S126="x","x",R$2-'Indicator Date hidden'!S126)</f>
        <v>0</v>
      </c>
      <c r="S125" s="230" t="n">
        <f aca="false">IF('Indicator Date hidden'!T126="x","x",S$2-'Indicator Date hidden'!T126)</f>
        <v>0</v>
      </c>
      <c r="T125" s="230" t="n">
        <f aca="false">IF('Indicator Date hidden'!U126="x","x",T$2-'Indicator Date hidden'!U126)</f>
        <v>0</v>
      </c>
      <c r="U125" s="230" t="n">
        <f aca="false">IF('Indicator Date hidden'!V126="x","x",U$2-'Indicator Date hidden'!V126)</f>
        <v>0</v>
      </c>
      <c r="V125" s="230" t="n">
        <f aca="false">IF('Indicator Date hidden'!W126="x","x",V$2-'Indicator Date hidden'!W126)</f>
        <v>0</v>
      </c>
      <c r="W125" s="230" t="n">
        <f aca="false">IF('Indicator Date hidden'!X126="x","x",W$2-'Indicator Date hidden'!X126)</f>
        <v>0</v>
      </c>
      <c r="X125" s="230" t="n">
        <f aca="false">IF('Indicator Date hidden'!Y126="x","x",X$2-'Indicator Date hidden'!Y126)</f>
        <v>0</v>
      </c>
      <c r="Y125" s="230" t="n">
        <f aca="false">IF('Indicator Date hidden'!Z126="x","x",Y$2-'Indicator Date hidden'!Z126)</f>
        <v>0</v>
      </c>
      <c r="Z125" s="230" t="n">
        <f aca="false">IF('Indicator Date hidden'!AA126="x","x",Z$2-'Indicator Date hidden'!AA126)</f>
        <v>5</v>
      </c>
      <c r="AA125" s="230" t="n">
        <f aca="false">IF('Indicator Date hidden'!AB126="x","x",AA$2-'Indicator Date hidden'!AB126)</f>
        <v>0</v>
      </c>
      <c r="AB125" s="230" t="str">
        <f aca="false">IF('Indicator Date hidden'!AC126="x","x",AB$2-'Indicator Date hidden'!AC126)</f>
        <v>x</v>
      </c>
      <c r="AC125" s="230" t="n">
        <f aca="false">IF('Indicator Date hidden'!AD126="x","x",AC$2-'Indicator Date hidden'!AD126)</f>
        <v>1</v>
      </c>
      <c r="AD125" s="230" t="n">
        <f aca="false">IF('Indicator Date hidden'!AE126="x","x",AD$2-'Indicator Date hidden'!AE126)</f>
        <v>0</v>
      </c>
      <c r="AE125" s="230" t="str">
        <f aca="false">IF('Indicator Date hidden'!AF126="x","x",AE$2-'Indicator Date hidden'!AF126)</f>
        <v>x</v>
      </c>
      <c r="AF125" s="230" t="n">
        <f aca="false">IF('Indicator Date hidden'!AG126="x","x",AF$2-'Indicator Date hidden'!AG126)</f>
        <v>0</v>
      </c>
      <c r="AG125" s="230" t="n">
        <f aca="false">IF('Indicator Date hidden'!AH126="x","x",AG$2-'Indicator Date hidden'!AH126)</f>
        <v>0</v>
      </c>
      <c r="AH125" s="230" t="n">
        <f aca="false">IF('Indicator Date hidden'!AI126="x","x",AH$2-'Indicator Date hidden'!AI126)</f>
        <v>0</v>
      </c>
      <c r="AI125" s="230" t="n">
        <f aca="false">IF('Indicator Date hidden'!AJ126="x","x",AI$2-'Indicator Date hidden'!AJ126)</f>
        <v>0</v>
      </c>
      <c r="AJ125" s="230" t="n">
        <f aca="false">IF('Indicator Date hidden'!AK126="x","x",AJ$2-'Indicator Date hidden'!AK126)</f>
        <v>0</v>
      </c>
      <c r="AK125" s="230" t="str">
        <f aca="false">IF('Indicator Date hidden'!AL126="x","x",AK$2-'Indicator Date hidden'!AL126)</f>
        <v>x</v>
      </c>
      <c r="AL125" s="230" t="n">
        <f aca="false">IF('Indicator Date hidden'!AM126="x","x",AL$2-'Indicator Date hidden'!AM126)</f>
        <v>0</v>
      </c>
      <c r="AM125" s="230" t="str">
        <f aca="false">IF('Indicator Date hidden'!AN126="x","x",AM$2-'Indicator Date hidden'!AN126)</f>
        <v>x</v>
      </c>
      <c r="AN125" s="230" t="str">
        <f aca="false">IF('Indicator Date hidden'!AO126="x","x",AN$2-'Indicator Date hidden'!AO126)</f>
        <v>x</v>
      </c>
      <c r="AO125" s="230" t="str">
        <f aca="false">IF('Indicator Date hidden'!AP126="x","x",AO$2-'Indicator Date hidden'!AP126)</f>
        <v>x</v>
      </c>
      <c r="AP125" s="230" t="n">
        <f aca="false">IF('Indicator Date hidden'!AQ126="x","x",AP$2-'Indicator Date hidden'!AQ126)</f>
        <v>0</v>
      </c>
      <c r="AQ125" s="230" t="n">
        <f aca="false">IF('Indicator Date hidden'!AR126="x","x",AQ$2-'Indicator Date hidden'!AR126)</f>
        <v>0</v>
      </c>
      <c r="AR125" s="230" t="str">
        <f aca="false">IF('Indicator Date hidden'!AS126="x","x",AR$2-'Indicator Date hidden'!AS126)</f>
        <v>x</v>
      </c>
      <c r="AS125" s="230" t="n">
        <f aca="false">IF('Indicator Date hidden'!AT126="x","x",AS$2-'Indicator Date hidden'!AT126)</f>
        <v>0</v>
      </c>
      <c r="AT125" s="230" t="n">
        <f aca="false">IF('Indicator Date hidden'!AU126="x","x",AT$2-'Indicator Date hidden'!AU126)</f>
        <v>0</v>
      </c>
      <c r="AU125" s="230" t="n">
        <f aca="false">IF('Indicator Date hidden'!AV126="x","x",AU$2-'Indicator Date hidden'!AV126)</f>
        <v>0</v>
      </c>
      <c r="AV125" s="230" t="str">
        <f aca="false">IF('Indicator Date hidden'!AW126="x","x",AV$2-'Indicator Date hidden'!AW126)</f>
        <v>x</v>
      </c>
      <c r="AW125" s="230" t="n">
        <f aca="false">IF('Indicator Date hidden'!AX126="x","x",AW$2-'Indicator Date hidden'!AX126)</f>
        <v>0</v>
      </c>
      <c r="AX125" s="230" t="n">
        <f aca="false">IF('Indicator Date hidden'!AY126="x","x",AX$2-'Indicator Date hidden'!AY126)</f>
        <v>0</v>
      </c>
      <c r="AY125" s="230" t="str">
        <f aca="false">IF('Indicator Date hidden'!AZ126="x","x",AY$2-'Indicator Date hidden'!AZ126)</f>
        <v>x</v>
      </c>
      <c r="AZ125" s="230" t="n">
        <f aca="false">IF('Indicator Date hidden'!BA126="x","x",AZ$2-'Indicator Date hidden'!BA126)</f>
        <v>0</v>
      </c>
      <c r="BA125" s="230" t="n">
        <f aca="false">IF('Indicator Date hidden'!BB126="x","x",BA$2-'Indicator Date hidden'!BB126)</f>
        <v>0</v>
      </c>
      <c r="BB125" s="230" t="n">
        <f aca="false">IF('Indicator Date hidden'!BC126="x","x",BB$2-'Indicator Date hidden'!BC126)</f>
        <v>0</v>
      </c>
      <c r="BC125" s="230" t="n">
        <f aca="false">IF('Indicator Date hidden'!BD126="x","x",BC$2-'Indicator Date hidden'!BD126)</f>
        <v>0</v>
      </c>
      <c r="BD125" s="230" t="n">
        <f aca="false">IF('Indicator Date hidden'!BE126="x","x",BD$2-'Indicator Date hidden'!BE126)</f>
        <v>0</v>
      </c>
      <c r="BE125" s="230" t="n">
        <f aca="false">IF('Indicator Date hidden'!BF126="x","x",BE$2-'Indicator Date hidden'!BF126)</f>
        <v>0</v>
      </c>
      <c r="BF125" s="230" t="n">
        <f aca="false">IF('Indicator Date hidden'!BG126="x","x",BF$2-'Indicator Date hidden'!BG126)</f>
        <v>1</v>
      </c>
      <c r="BG125" s="230" t="n">
        <f aca="false">IF('Indicator Date hidden'!BH126="x","x",BG$2-'Indicator Date hidden'!BH126)</f>
        <v>1</v>
      </c>
      <c r="BH125" s="230" t="n">
        <f aca="false">IF('Indicator Date hidden'!BI126="x","x",BH$2-'Indicator Date hidden'!BI126)</f>
        <v>0</v>
      </c>
      <c r="BI125" s="230" t="n">
        <f aca="false">IF('Indicator Date hidden'!BJ126="x","x",BI$2-'Indicator Date hidden'!BJ126)</f>
        <v>0</v>
      </c>
      <c r="BJ125" s="230" t="n">
        <f aca="false">IF('Indicator Date hidden'!BK126="x","x",BJ$2-'Indicator Date hidden'!BK126)</f>
        <v>0</v>
      </c>
      <c r="BK125" s="230" t="n">
        <f aca="false">IF('Indicator Date hidden'!BL126="x","x",BK$2-'Indicator Date hidden'!BL126)</f>
        <v>0</v>
      </c>
      <c r="BL125" s="230" t="str">
        <f aca="false">IF('Indicator Date hidden'!BM126="x","x",BL$2-'Indicator Date hidden'!BM126)</f>
        <v>x</v>
      </c>
      <c r="BM125" s="230" t="n">
        <f aca="false">IF('Indicator Date hidden'!BN126="x","x",BM$2-'Indicator Date hidden'!BN126)</f>
        <v>0</v>
      </c>
      <c r="BN125" s="230" t="n">
        <f aca="false">IF('Indicator Date hidden'!BO126="x","x",BN$2-'Indicator Date hidden'!BO126)</f>
        <v>0</v>
      </c>
      <c r="BO125" s="230" t="n">
        <f aca="false">IF('Indicator Date hidden'!BP126="x","x",BO$2-'Indicator Date hidden'!BP126)</f>
        <v>0</v>
      </c>
      <c r="BP125" s="230" t="n">
        <f aca="false">IF('Indicator Date hidden'!BQ126="x","x",BP$2-'Indicator Date hidden'!BQ126)</f>
        <v>0</v>
      </c>
      <c r="BQ125" s="230" t="n">
        <f aca="false">IF('Indicator Date hidden'!BR126="x","x",BQ$2-'Indicator Date hidden'!BR126)</f>
        <v>0</v>
      </c>
      <c r="BR125" s="230" t="n">
        <f aca="false">IF('Indicator Date hidden'!BS126="x","x",BR$2-'Indicator Date hidden'!BS126)</f>
        <v>2</v>
      </c>
      <c r="BS125" s="230" t="n">
        <f aca="false">IF('Indicator Date hidden'!BT126="x","x",BS$2-'Indicator Date hidden'!BT126)</f>
        <v>0</v>
      </c>
      <c r="BT125" s="230" t="n">
        <f aca="false">IF('Indicator Date hidden'!BU126="x","x",BT$2-'Indicator Date hidden'!BU126)</f>
        <v>0</v>
      </c>
      <c r="BU125" s="230" t="n">
        <f aca="false">IF('Indicator Date hidden'!BV126="x","x",BU$2-'Indicator Date hidden'!BV126)</f>
        <v>0</v>
      </c>
      <c r="BV125" s="230" t="n">
        <f aca="false">IF('Indicator Date hidden'!BW126="x","x",BV$2-'Indicator Date hidden'!BW126)</f>
        <v>0</v>
      </c>
      <c r="BW125" s="230" t="n">
        <f aca="false">IF('Indicator Date hidden'!BX126="x","x",BW$2-'Indicator Date hidden'!BX126)</f>
        <v>0</v>
      </c>
      <c r="BX125" s="0" t="n">
        <f aca="false">SUM(B125:BW125)</f>
        <v>10</v>
      </c>
      <c r="BY125" s="231" t="n">
        <f aca="false">BX125/COUNT(B125:BW125)</f>
        <v>0.15625</v>
      </c>
      <c r="BZ125" s="0" t="n">
        <f aca="false">COUNTIF(B125:BW125,"&gt;0")</f>
        <v>5</v>
      </c>
      <c r="CA125" s="231" t="n">
        <f aca="false">_xlfn.STDEV.P(B125:BW125)</f>
        <v>0.68962739033481</v>
      </c>
      <c r="CB125" s="232" t="n">
        <f aca="false">MEDIAN(B125:BW125)</f>
        <v>0</v>
      </c>
    </row>
    <row r="126" customFormat="false" ht="14.5" hidden="false" customHeight="false" outlineLevel="0" collapsed="false">
      <c r="A126" s="0" t="str">
        <f aca="false">'Indicator Data'!B129</f>
        <v>NIC</v>
      </c>
      <c r="B126" s="230" t="n">
        <f aca="false">IF('Indicator Date hidden'!C127="x","x",B$2-'Indicator Date hidden'!C127)</f>
        <v>0</v>
      </c>
      <c r="C126" s="230" t="n">
        <f aca="false">IF('Indicator Date hidden'!D127="x","x",C$2-'Indicator Date hidden'!D127)</f>
        <v>0</v>
      </c>
      <c r="D126" s="230" t="n">
        <f aca="false">IF('Indicator Date hidden'!E127="x","x",D$2-'Indicator Date hidden'!E127)</f>
        <v>0</v>
      </c>
      <c r="E126" s="230" t="n">
        <f aca="false">IF('Indicator Date hidden'!F127="x","x",E$2-'Indicator Date hidden'!F127)</f>
        <v>0</v>
      </c>
      <c r="F126" s="230" t="n">
        <f aca="false">IF('Indicator Date hidden'!G127="x","x",F$2-'Indicator Date hidden'!G127)</f>
        <v>0</v>
      </c>
      <c r="G126" s="230" t="n">
        <f aca="false">IF('Indicator Date hidden'!H127="x","x",G$2-'Indicator Date hidden'!H127)</f>
        <v>0</v>
      </c>
      <c r="H126" s="230" t="n">
        <f aca="false">IF('Indicator Date hidden'!I127="x","x",H$2-'Indicator Date hidden'!I127)</f>
        <v>0</v>
      </c>
      <c r="I126" s="230" t="n">
        <f aca="false">IF('Indicator Date hidden'!J127="x","x",I$2-'Indicator Date hidden'!J127)</f>
        <v>0</v>
      </c>
      <c r="J126" s="230" t="n">
        <f aca="false">IF('Indicator Date hidden'!K127="x","x",J$2-'Indicator Date hidden'!K127)</f>
        <v>0</v>
      </c>
      <c r="K126" s="230" t="n">
        <f aca="false">IF('Indicator Date hidden'!L127="x","x",K$2-'Indicator Date hidden'!L127)</f>
        <v>0</v>
      </c>
      <c r="L126" s="230" t="n">
        <f aca="false">IF('Indicator Date hidden'!M127="x","x",L$2-'Indicator Date hidden'!M127)</f>
        <v>0</v>
      </c>
      <c r="M126" s="230" t="n">
        <f aca="false">IF('Indicator Date hidden'!N127="x","x",M$2-'Indicator Date hidden'!N127)</f>
        <v>0</v>
      </c>
      <c r="N126" s="230" t="n">
        <f aca="false">IF('Indicator Date hidden'!O127="x","x",N$2-'Indicator Date hidden'!O127)</f>
        <v>0</v>
      </c>
      <c r="O126" s="230" t="n">
        <f aca="false">IF('Indicator Date hidden'!P127="x","x",O$2-'Indicator Date hidden'!P127)</f>
        <v>0</v>
      </c>
      <c r="P126" s="230" t="n">
        <f aca="false">IF('Indicator Date hidden'!Q127="x","x",P$2-'Indicator Date hidden'!Q127)</f>
        <v>0</v>
      </c>
      <c r="Q126" s="230" t="n">
        <f aca="false">IF('Indicator Date hidden'!R127="x","x",Q$2-'Indicator Date hidden'!R127)</f>
        <v>0</v>
      </c>
      <c r="R126" s="230" t="n">
        <f aca="false">IF('Indicator Date hidden'!S127="x","x",R$2-'Indicator Date hidden'!S127)</f>
        <v>0</v>
      </c>
      <c r="S126" s="230" t="n">
        <f aca="false">IF('Indicator Date hidden'!T127="x","x",S$2-'Indicator Date hidden'!T127)</f>
        <v>0</v>
      </c>
      <c r="T126" s="230" t="n">
        <f aca="false">IF('Indicator Date hidden'!U127="x","x",T$2-'Indicator Date hidden'!U127)</f>
        <v>0</v>
      </c>
      <c r="U126" s="230" t="n">
        <f aca="false">IF('Indicator Date hidden'!V127="x","x",U$2-'Indicator Date hidden'!V127)</f>
        <v>0</v>
      </c>
      <c r="V126" s="230" t="n">
        <f aca="false">IF('Indicator Date hidden'!W127="x","x",V$2-'Indicator Date hidden'!W127)</f>
        <v>0</v>
      </c>
      <c r="W126" s="230" t="n">
        <f aca="false">IF('Indicator Date hidden'!X127="x","x",W$2-'Indicator Date hidden'!X127)</f>
        <v>0</v>
      </c>
      <c r="X126" s="230" t="n">
        <f aca="false">IF('Indicator Date hidden'!Y127="x","x",X$2-'Indicator Date hidden'!Y127)</f>
        <v>0</v>
      </c>
      <c r="Y126" s="230" t="n">
        <f aca="false">IF('Indicator Date hidden'!Z127="x","x",Y$2-'Indicator Date hidden'!Z127)</f>
        <v>0</v>
      </c>
      <c r="Z126" s="230" t="n">
        <f aca="false">IF('Indicator Date hidden'!AA127="x","x",Z$2-'Indicator Date hidden'!AA127)</f>
        <v>13</v>
      </c>
      <c r="AA126" s="230" t="n">
        <f aca="false">IF('Indicator Date hidden'!AB127="x","x",AA$2-'Indicator Date hidden'!AB127)</f>
        <v>0</v>
      </c>
      <c r="AB126" s="230" t="str">
        <f aca="false">IF('Indicator Date hidden'!AC127="x","x",AB$2-'Indicator Date hidden'!AC127)</f>
        <v>x</v>
      </c>
      <c r="AC126" s="230" t="n">
        <f aca="false">IF('Indicator Date hidden'!AD127="x","x",AC$2-'Indicator Date hidden'!AD127)</f>
        <v>0</v>
      </c>
      <c r="AD126" s="230" t="n">
        <f aca="false">IF('Indicator Date hidden'!AE127="x","x",AD$2-'Indicator Date hidden'!AE127)</f>
        <v>0</v>
      </c>
      <c r="AE126" s="230" t="n">
        <f aca="false">IF('Indicator Date hidden'!AF127="x","x",AE$2-'Indicator Date hidden'!AF127)</f>
        <v>0</v>
      </c>
      <c r="AF126" s="230" t="n">
        <f aca="false">IF('Indicator Date hidden'!AG127="x","x",AF$2-'Indicator Date hidden'!AG127)</f>
        <v>0</v>
      </c>
      <c r="AG126" s="230" t="n">
        <f aca="false">IF('Indicator Date hidden'!AH127="x","x",AG$2-'Indicator Date hidden'!AH127)</f>
        <v>0</v>
      </c>
      <c r="AH126" s="230" t="n">
        <f aca="false">IF('Indicator Date hidden'!AI127="x","x",AH$2-'Indicator Date hidden'!AI127)</f>
        <v>0</v>
      </c>
      <c r="AI126" s="230" t="n">
        <f aca="false">IF('Indicator Date hidden'!AJ127="x","x",AI$2-'Indicator Date hidden'!AJ127)</f>
        <v>0</v>
      </c>
      <c r="AJ126" s="230" t="n">
        <f aca="false">IF('Indicator Date hidden'!AK127="x","x",AJ$2-'Indicator Date hidden'!AK127)</f>
        <v>0</v>
      </c>
      <c r="AK126" s="230" t="n">
        <f aca="false">IF('Indicator Date hidden'!AL127="x","x",AK$2-'Indicator Date hidden'!AL127)</f>
        <v>7</v>
      </c>
      <c r="AL126" s="230" t="n">
        <f aca="false">IF('Indicator Date hidden'!AM127="x","x",AL$2-'Indicator Date hidden'!AM127)</f>
        <v>0</v>
      </c>
      <c r="AM126" s="230" t="n">
        <f aca="false">IF('Indicator Date hidden'!AN127="x","x",AM$2-'Indicator Date hidden'!AN127)</f>
        <v>0</v>
      </c>
      <c r="AN126" s="230" t="n">
        <f aca="false">IF('Indicator Date hidden'!AO127="x","x",AN$2-'Indicator Date hidden'!AO127)</f>
        <v>0</v>
      </c>
      <c r="AO126" s="230" t="n">
        <f aca="false">IF('Indicator Date hidden'!AP127="x","x",AO$2-'Indicator Date hidden'!AP127)</f>
        <v>0</v>
      </c>
      <c r="AP126" s="230" t="n">
        <f aca="false">IF('Indicator Date hidden'!AQ127="x","x",AP$2-'Indicator Date hidden'!AQ127)</f>
        <v>0</v>
      </c>
      <c r="AQ126" s="230" t="n">
        <f aca="false">IF('Indicator Date hidden'!AR127="x","x",AQ$2-'Indicator Date hidden'!AR127)</f>
        <v>0</v>
      </c>
      <c r="AR126" s="230" t="n">
        <f aca="false">IF('Indicator Date hidden'!AS127="x","x",AR$2-'Indicator Date hidden'!AS127)</f>
        <v>8</v>
      </c>
      <c r="AS126" s="230" t="n">
        <f aca="false">IF('Indicator Date hidden'!AT127="x","x",AS$2-'Indicator Date hidden'!AT127)</f>
        <v>0</v>
      </c>
      <c r="AT126" s="230" t="n">
        <f aca="false">IF('Indicator Date hidden'!AU127="x","x",AT$2-'Indicator Date hidden'!AU127)</f>
        <v>0</v>
      </c>
      <c r="AU126" s="230" t="n">
        <f aca="false">IF('Indicator Date hidden'!AV127="x","x",AU$2-'Indicator Date hidden'!AV127)</f>
        <v>0</v>
      </c>
      <c r="AV126" s="230" t="n">
        <f aca="false">IF('Indicator Date hidden'!AW127="x","x",AV$2-'Indicator Date hidden'!AW127)</f>
        <v>0</v>
      </c>
      <c r="AW126" s="230" t="n">
        <f aca="false">IF('Indicator Date hidden'!AX127="x","x",AW$2-'Indicator Date hidden'!AX127)</f>
        <v>0</v>
      </c>
      <c r="AX126" s="230" t="n">
        <f aca="false">IF('Indicator Date hidden'!AY127="x","x",AX$2-'Indicator Date hidden'!AY127)</f>
        <v>0</v>
      </c>
      <c r="AY126" s="230" t="n">
        <f aca="false">IF('Indicator Date hidden'!AZ127="x","x",AY$2-'Indicator Date hidden'!AZ127)</f>
        <v>6</v>
      </c>
      <c r="AZ126" s="230" t="n">
        <f aca="false">IF('Indicator Date hidden'!BA127="x","x",AZ$2-'Indicator Date hidden'!BA127)</f>
        <v>0</v>
      </c>
      <c r="BA126" s="230" t="n">
        <f aca="false">IF('Indicator Date hidden'!BB127="x","x",BA$2-'Indicator Date hidden'!BB127)</f>
        <v>0</v>
      </c>
      <c r="BB126" s="230" t="n">
        <f aca="false">IF('Indicator Date hidden'!BC127="x","x",BB$2-'Indicator Date hidden'!BC127)</f>
        <v>0</v>
      </c>
      <c r="BC126" s="230" t="n">
        <f aca="false">IF('Indicator Date hidden'!BD127="x","x",BC$2-'Indicator Date hidden'!BD127)</f>
        <v>0</v>
      </c>
      <c r="BD126" s="230" t="n">
        <f aca="false">IF('Indicator Date hidden'!BE127="x","x",BD$2-'Indicator Date hidden'!BE127)</f>
        <v>0</v>
      </c>
      <c r="BE126" s="230" t="n">
        <f aca="false">IF('Indicator Date hidden'!BF127="x","x",BE$2-'Indicator Date hidden'!BF127)</f>
        <v>0</v>
      </c>
      <c r="BF126" s="230" t="n">
        <f aca="false">IF('Indicator Date hidden'!BG127="x","x",BF$2-'Indicator Date hidden'!BG127)</f>
        <v>1</v>
      </c>
      <c r="BG126" s="230" t="n">
        <f aca="false">IF('Indicator Date hidden'!BH127="x","x",BG$2-'Indicator Date hidden'!BH127)</f>
        <v>1</v>
      </c>
      <c r="BH126" s="230" t="n">
        <f aca="false">IF('Indicator Date hidden'!BI127="x","x",BH$2-'Indicator Date hidden'!BI127)</f>
        <v>2</v>
      </c>
      <c r="BI126" s="230" t="n">
        <f aca="false">IF('Indicator Date hidden'!BJ127="x","x",BI$2-'Indicator Date hidden'!BJ127)</f>
        <v>0</v>
      </c>
      <c r="BJ126" s="230" t="n">
        <f aca="false">IF('Indicator Date hidden'!BK127="x","x",BJ$2-'Indicator Date hidden'!BK127)</f>
        <v>0</v>
      </c>
      <c r="BK126" s="230" t="n">
        <f aca="false">IF('Indicator Date hidden'!BL127="x","x",BK$2-'Indicator Date hidden'!BL127)</f>
        <v>0</v>
      </c>
      <c r="BL126" s="230" t="n">
        <f aca="false">IF('Indicator Date hidden'!BM127="x","x",BL$2-'Indicator Date hidden'!BM127)</f>
        <v>5</v>
      </c>
      <c r="BM126" s="230" t="n">
        <f aca="false">IF('Indicator Date hidden'!BN127="x","x",BM$2-'Indicator Date hidden'!BN127)</f>
        <v>0</v>
      </c>
      <c r="BN126" s="230" t="n">
        <f aca="false">IF('Indicator Date hidden'!BO127="x","x",BN$2-'Indicator Date hidden'!BO127)</f>
        <v>0</v>
      </c>
      <c r="BO126" s="230" t="n">
        <f aca="false">IF('Indicator Date hidden'!BP127="x","x",BO$2-'Indicator Date hidden'!BP127)</f>
        <v>0</v>
      </c>
      <c r="BP126" s="230" t="n">
        <f aca="false">IF('Indicator Date hidden'!BQ127="x","x",BP$2-'Indicator Date hidden'!BQ127)</f>
        <v>0</v>
      </c>
      <c r="BQ126" s="230" t="n">
        <f aca="false">IF('Indicator Date hidden'!BR127="x","x",BQ$2-'Indicator Date hidden'!BR127)</f>
        <v>0</v>
      </c>
      <c r="BR126" s="230" t="n">
        <f aca="false">IF('Indicator Date hidden'!BS127="x","x",BR$2-'Indicator Date hidden'!BS127)</f>
        <v>0</v>
      </c>
      <c r="BS126" s="230" t="n">
        <f aca="false">IF('Indicator Date hidden'!BT127="x","x",BS$2-'Indicator Date hidden'!BT127)</f>
        <v>0</v>
      </c>
      <c r="BT126" s="230" t="n">
        <f aca="false">IF('Indicator Date hidden'!BU127="x","x",BT$2-'Indicator Date hidden'!BU127)</f>
        <v>0</v>
      </c>
      <c r="BU126" s="230" t="n">
        <f aca="false">IF('Indicator Date hidden'!BV127="x","x",BU$2-'Indicator Date hidden'!BV127)</f>
        <v>0</v>
      </c>
      <c r="BV126" s="230" t="n">
        <f aca="false">IF('Indicator Date hidden'!BW127="x","x",BV$2-'Indicator Date hidden'!BW127)</f>
        <v>0</v>
      </c>
      <c r="BW126" s="230" t="n">
        <f aca="false">IF('Indicator Date hidden'!BX127="x","x",BW$2-'Indicator Date hidden'!BX127)</f>
        <v>0</v>
      </c>
      <c r="BX126" s="0" t="n">
        <f aca="false">SUM(B126:BW126)</f>
        <v>43</v>
      </c>
      <c r="BY126" s="231" t="n">
        <f aca="false">BX126/COUNT(B126:BW126)</f>
        <v>0.589041095890411</v>
      </c>
      <c r="BZ126" s="0" t="n">
        <f aca="false">COUNTIF(B126:BW126,"&gt;0")</f>
        <v>8</v>
      </c>
      <c r="CA126" s="231" t="n">
        <f aca="false">_xlfn.STDEV.P(B126:BW126)</f>
        <v>2.10567150931964</v>
      </c>
      <c r="CB126" s="232" t="n">
        <f aca="false">MEDIAN(B126:BW126)</f>
        <v>0</v>
      </c>
    </row>
    <row r="127" customFormat="false" ht="14.5" hidden="false" customHeight="false" outlineLevel="0" collapsed="false">
      <c r="A127" s="0" t="str">
        <f aca="false">'Indicator Data'!B130</f>
        <v>NER</v>
      </c>
      <c r="B127" s="230" t="n">
        <f aca="false">IF('Indicator Date hidden'!C128="x","x",B$2-'Indicator Date hidden'!C128)</f>
        <v>0</v>
      </c>
      <c r="C127" s="230" t="n">
        <f aca="false">IF('Indicator Date hidden'!D128="x","x",C$2-'Indicator Date hidden'!D128)</f>
        <v>0</v>
      </c>
      <c r="D127" s="230" t="n">
        <f aca="false">IF('Indicator Date hidden'!E128="x","x",D$2-'Indicator Date hidden'!E128)</f>
        <v>0</v>
      </c>
      <c r="E127" s="230" t="n">
        <f aca="false">IF('Indicator Date hidden'!F128="x","x",E$2-'Indicator Date hidden'!F128)</f>
        <v>0</v>
      </c>
      <c r="F127" s="230" t="n">
        <f aca="false">IF('Indicator Date hidden'!G128="x","x",F$2-'Indicator Date hidden'!G128)</f>
        <v>0</v>
      </c>
      <c r="G127" s="230" t="n">
        <f aca="false">IF('Indicator Date hidden'!H128="x","x",G$2-'Indicator Date hidden'!H128)</f>
        <v>0</v>
      </c>
      <c r="H127" s="230" t="n">
        <f aca="false">IF('Indicator Date hidden'!I128="x","x",H$2-'Indicator Date hidden'!I128)</f>
        <v>0</v>
      </c>
      <c r="I127" s="230" t="n">
        <f aca="false">IF('Indicator Date hidden'!J128="x","x",I$2-'Indicator Date hidden'!J128)</f>
        <v>0</v>
      </c>
      <c r="J127" s="230" t="n">
        <f aca="false">IF('Indicator Date hidden'!K128="x","x",J$2-'Indicator Date hidden'!K128)</f>
        <v>0</v>
      </c>
      <c r="K127" s="230" t="n">
        <f aca="false">IF('Indicator Date hidden'!L128="x","x",K$2-'Indicator Date hidden'!L128)</f>
        <v>0</v>
      </c>
      <c r="L127" s="230" t="n">
        <f aca="false">IF('Indicator Date hidden'!M128="x","x",L$2-'Indicator Date hidden'!M128)</f>
        <v>0</v>
      </c>
      <c r="M127" s="230" t="n">
        <f aca="false">IF('Indicator Date hidden'!N128="x","x",M$2-'Indicator Date hidden'!N128)</f>
        <v>0</v>
      </c>
      <c r="N127" s="230" t="n">
        <f aca="false">IF('Indicator Date hidden'!O128="x","x",N$2-'Indicator Date hidden'!O128)</f>
        <v>0</v>
      </c>
      <c r="O127" s="230" t="n">
        <f aca="false">IF('Indicator Date hidden'!P128="x","x",O$2-'Indicator Date hidden'!P128)</f>
        <v>0</v>
      </c>
      <c r="P127" s="230" t="n">
        <f aca="false">IF('Indicator Date hidden'!Q128="x","x",P$2-'Indicator Date hidden'!Q128)</f>
        <v>0</v>
      </c>
      <c r="Q127" s="230" t="n">
        <f aca="false">IF('Indicator Date hidden'!R128="x","x",Q$2-'Indicator Date hidden'!R128)</f>
        <v>0</v>
      </c>
      <c r="R127" s="230" t="n">
        <f aca="false">IF('Indicator Date hidden'!S128="x","x",R$2-'Indicator Date hidden'!S128)</f>
        <v>0</v>
      </c>
      <c r="S127" s="230" t="n">
        <f aca="false">IF('Indicator Date hidden'!T128="x","x",S$2-'Indicator Date hidden'!T128)</f>
        <v>0</v>
      </c>
      <c r="T127" s="230" t="n">
        <f aca="false">IF('Indicator Date hidden'!U128="x","x",T$2-'Indicator Date hidden'!U128)</f>
        <v>0</v>
      </c>
      <c r="U127" s="230" t="n">
        <f aca="false">IF('Indicator Date hidden'!V128="x","x",U$2-'Indicator Date hidden'!V128)</f>
        <v>0</v>
      </c>
      <c r="V127" s="230" t="n">
        <f aca="false">IF('Indicator Date hidden'!W128="x","x",V$2-'Indicator Date hidden'!W128)</f>
        <v>0</v>
      </c>
      <c r="W127" s="230" t="n">
        <f aca="false">IF('Indicator Date hidden'!X128="x","x",W$2-'Indicator Date hidden'!X128)</f>
        <v>0</v>
      </c>
      <c r="X127" s="230" t="n">
        <f aca="false">IF('Indicator Date hidden'!Y128="x","x",X$2-'Indicator Date hidden'!Y128)</f>
        <v>0</v>
      </c>
      <c r="Y127" s="230" t="n">
        <f aca="false">IF('Indicator Date hidden'!Z128="x","x",Y$2-'Indicator Date hidden'!Z128)</f>
        <v>0</v>
      </c>
      <c r="Z127" s="230" t="n">
        <f aca="false">IF('Indicator Date hidden'!AA128="x","x",Z$2-'Indicator Date hidden'!AA128)</f>
        <v>6</v>
      </c>
      <c r="AA127" s="230" t="n">
        <f aca="false">IF('Indicator Date hidden'!AB128="x","x",AA$2-'Indicator Date hidden'!AB128)</f>
        <v>0</v>
      </c>
      <c r="AB127" s="230" t="n">
        <f aca="false">IF('Indicator Date hidden'!AC128="x","x",AB$2-'Indicator Date hidden'!AC128)</f>
        <v>0</v>
      </c>
      <c r="AC127" s="230" t="n">
        <f aca="false">IF('Indicator Date hidden'!AD128="x","x",AC$2-'Indicator Date hidden'!AD128)</f>
        <v>2</v>
      </c>
      <c r="AD127" s="230" t="n">
        <f aca="false">IF('Indicator Date hidden'!AE128="x","x",AD$2-'Indicator Date hidden'!AE128)</f>
        <v>0</v>
      </c>
      <c r="AE127" s="230" t="n">
        <f aca="false">IF('Indicator Date hidden'!AF128="x","x",AE$2-'Indicator Date hidden'!AF128)</f>
        <v>0</v>
      </c>
      <c r="AF127" s="230" t="n">
        <f aca="false">IF('Indicator Date hidden'!AG128="x","x",AF$2-'Indicator Date hidden'!AG128)</f>
        <v>0</v>
      </c>
      <c r="AG127" s="230" t="n">
        <f aca="false">IF('Indicator Date hidden'!AH128="x","x",AG$2-'Indicator Date hidden'!AH128)</f>
        <v>0</v>
      </c>
      <c r="AH127" s="230" t="n">
        <f aca="false">IF('Indicator Date hidden'!AI128="x","x",AH$2-'Indicator Date hidden'!AI128)</f>
        <v>0</v>
      </c>
      <c r="AI127" s="230" t="n">
        <f aca="false">IF('Indicator Date hidden'!AJ128="x","x",AI$2-'Indicator Date hidden'!AJ128)</f>
        <v>0</v>
      </c>
      <c r="AJ127" s="230" t="n">
        <f aca="false">IF('Indicator Date hidden'!AK128="x","x",AJ$2-'Indicator Date hidden'!AK128)</f>
        <v>0</v>
      </c>
      <c r="AK127" s="230" t="n">
        <f aca="false">IF('Indicator Date hidden'!AL128="x","x",AK$2-'Indicator Date hidden'!AL128)</f>
        <v>7</v>
      </c>
      <c r="AL127" s="230" t="n">
        <f aca="false">IF('Indicator Date hidden'!AM128="x","x",AL$2-'Indicator Date hidden'!AM128)</f>
        <v>0</v>
      </c>
      <c r="AM127" s="230" t="n">
        <f aca="false">IF('Indicator Date hidden'!AN128="x","x",AM$2-'Indicator Date hidden'!AN128)</f>
        <v>0</v>
      </c>
      <c r="AN127" s="230" t="n">
        <f aca="false">IF('Indicator Date hidden'!AO128="x","x",AN$2-'Indicator Date hidden'!AO128)</f>
        <v>0</v>
      </c>
      <c r="AO127" s="230" t="n">
        <f aca="false">IF('Indicator Date hidden'!AP128="x","x",AO$2-'Indicator Date hidden'!AP128)</f>
        <v>0</v>
      </c>
      <c r="AP127" s="230" t="n">
        <f aca="false">IF('Indicator Date hidden'!AQ128="x","x",AP$2-'Indicator Date hidden'!AQ128)</f>
        <v>0</v>
      </c>
      <c r="AQ127" s="230" t="n">
        <f aca="false">IF('Indicator Date hidden'!AR128="x","x",AQ$2-'Indicator Date hidden'!AR128)</f>
        <v>0</v>
      </c>
      <c r="AR127" s="230" t="n">
        <f aca="false">IF('Indicator Date hidden'!AS128="x","x",AR$2-'Indicator Date hidden'!AS128)</f>
        <v>0</v>
      </c>
      <c r="AS127" s="230" t="n">
        <f aca="false">IF('Indicator Date hidden'!AT128="x","x",AS$2-'Indicator Date hidden'!AT128)</f>
        <v>0</v>
      </c>
      <c r="AT127" s="230" t="n">
        <f aca="false">IF('Indicator Date hidden'!AU128="x","x",AT$2-'Indicator Date hidden'!AU128)</f>
        <v>0</v>
      </c>
      <c r="AU127" s="230" t="n">
        <f aca="false">IF('Indicator Date hidden'!AV128="x","x",AU$2-'Indicator Date hidden'!AV128)</f>
        <v>0</v>
      </c>
      <c r="AV127" s="230" t="n">
        <f aca="false">IF('Indicator Date hidden'!AW128="x","x",AV$2-'Indicator Date hidden'!AW128)</f>
        <v>0</v>
      </c>
      <c r="AW127" s="230" t="n">
        <f aca="false">IF('Indicator Date hidden'!AX128="x","x",AW$2-'Indicator Date hidden'!AX128)</f>
        <v>0</v>
      </c>
      <c r="AX127" s="230" t="n">
        <f aca="false">IF('Indicator Date hidden'!AY128="x","x",AX$2-'Indicator Date hidden'!AY128)</f>
        <v>0</v>
      </c>
      <c r="AY127" s="230" t="n">
        <f aca="false">IF('Indicator Date hidden'!AZ128="x","x",AY$2-'Indicator Date hidden'!AZ128)</f>
        <v>2</v>
      </c>
      <c r="AZ127" s="230" t="n">
        <f aca="false">IF('Indicator Date hidden'!BA128="x","x",AZ$2-'Indicator Date hidden'!BA128)</f>
        <v>0</v>
      </c>
      <c r="BA127" s="230" t="n">
        <f aca="false">IF('Indicator Date hidden'!BB128="x","x",BA$2-'Indicator Date hidden'!BB128)</f>
        <v>0</v>
      </c>
      <c r="BB127" s="230" t="n">
        <f aca="false">IF('Indicator Date hidden'!BC128="x","x",BB$2-'Indicator Date hidden'!BC128)</f>
        <v>0</v>
      </c>
      <c r="BC127" s="230" t="n">
        <f aca="false">IF('Indicator Date hidden'!BD128="x","x",BC$2-'Indicator Date hidden'!BD128)</f>
        <v>0</v>
      </c>
      <c r="BD127" s="230" t="n">
        <f aca="false">IF('Indicator Date hidden'!BE128="x","x",BD$2-'Indicator Date hidden'!BE128)</f>
        <v>-1</v>
      </c>
      <c r="BE127" s="230" t="n">
        <f aca="false">IF('Indicator Date hidden'!BF128="x","x",BE$2-'Indicator Date hidden'!BF128)</f>
        <v>0</v>
      </c>
      <c r="BF127" s="230" t="n">
        <f aca="false">IF('Indicator Date hidden'!BG128="x","x",BF$2-'Indicator Date hidden'!BG128)</f>
        <v>1</v>
      </c>
      <c r="BG127" s="230" t="n">
        <f aca="false">IF('Indicator Date hidden'!BH128="x","x",BG$2-'Indicator Date hidden'!BH128)</f>
        <v>1</v>
      </c>
      <c r="BH127" s="230" t="n">
        <f aca="false">IF('Indicator Date hidden'!BI128="x","x",BH$2-'Indicator Date hidden'!BI128)</f>
        <v>0</v>
      </c>
      <c r="BI127" s="230" t="n">
        <f aca="false">IF('Indicator Date hidden'!BJ128="x","x",BI$2-'Indicator Date hidden'!BJ128)</f>
        <v>0</v>
      </c>
      <c r="BJ127" s="230" t="n">
        <f aca="false">IF('Indicator Date hidden'!BK128="x","x",BJ$2-'Indicator Date hidden'!BK128)</f>
        <v>0</v>
      </c>
      <c r="BK127" s="230" t="n">
        <f aca="false">IF('Indicator Date hidden'!BL128="x","x",BK$2-'Indicator Date hidden'!BL128)</f>
        <v>0</v>
      </c>
      <c r="BL127" s="230" t="n">
        <f aca="false">IF('Indicator Date hidden'!BM128="x","x",BL$2-'Indicator Date hidden'!BM128)</f>
        <v>2</v>
      </c>
      <c r="BM127" s="230" t="n">
        <f aca="false">IF('Indicator Date hidden'!BN128="x","x",BM$2-'Indicator Date hidden'!BN128)</f>
        <v>2</v>
      </c>
      <c r="BN127" s="230" t="n">
        <f aca="false">IF('Indicator Date hidden'!BO128="x","x",BN$2-'Indicator Date hidden'!BO128)</f>
        <v>0</v>
      </c>
      <c r="BO127" s="230" t="n">
        <f aca="false">IF('Indicator Date hidden'!BP128="x","x",BO$2-'Indicator Date hidden'!BP128)</f>
        <v>0</v>
      </c>
      <c r="BP127" s="230" t="n">
        <f aca="false">IF('Indicator Date hidden'!BQ128="x","x",BP$2-'Indicator Date hidden'!BQ128)</f>
        <v>0</v>
      </c>
      <c r="BQ127" s="230" t="n">
        <f aca="false">IF('Indicator Date hidden'!BR128="x","x",BQ$2-'Indicator Date hidden'!BR128)</f>
        <v>0</v>
      </c>
      <c r="BR127" s="230" t="n">
        <f aca="false">IF('Indicator Date hidden'!BS128="x","x",BR$2-'Indicator Date hidden'!BS128)</f>
        <v>4</v>
      </c>
      <c r="BS127" s="230" t="n">
        <f aca="false">IF('Indicator Date hidden'!BT128="x","x",BS$2-'Indicator Date hidden'!BT128)</f>
        <v>0</v>
      </c>
      <c r="BT127" s="230" t="n">
        <f aca="false">IF('Indicator Date hidden'!BU128="x","x",BT$2-'Indicator Date hidden'!BU128)</f>
        <v>0</v>
      </c>
      <c r="BU127" s="230" t="n">
        <f aca="false">IF('Indicator Date hidden'!BV128="x","x",BU$2-'Indicator Date hidden'!BV128)</f>
        <v>0</v>
      </c>
      <c r="BV127" s="230" t="n">
        <f aca="false">IF('Indicator Date hidden'!BW128="x","x",BV$2-'Indicator Date hidden'!BW128)</f>
        <v>0</v>
      </c>
      <c r="BW127" s="230" t="n">
        <f aca="false">IF('Indicator Date hidden'!BX128="x","x",BW$2-'Indicator Date hidden'!BX128)</f>
        <v>0</v>
      </c>
      <c r="BX127" s="0" t="n">
        <f aca="false">SUM(B127:BW127)</f>
        <v>26</v>
      </c>
      <c r="BY127" s="231" t="n">
        <f aca="false">BX127/COUNT(B127:BW127)</f>
        <v>0.351351351351351</v>
      </c>
      <c r="BZ127" s="0" t="n">
        <f aca="false">COUNTIF(B127:BW127,"&gt;0")</f>
        <v>9</v>
      </c>
      <c r="CA127" s="231" t="n">
        <f aca="false">_xlfn.STDEV.P(B127:BW127)</f>
        <v>1.22399912153776</v>
      </c>
      <c r="CB127" s="232" t="n">
        <f aca="false">MEDIAN(B127:BW127)</f>
        <v>0</v>
      </c>
    </row>
    <row r="128" customFormat="false" ht="14.5" hidden="false" customHeight="false" outlineLevel="0" collapsed="false">
      <c r="A128" s="0" t="str">
        <f aca="false">'Indicator Data'!B131</f>
        <v>NGA</v>
      </c>
      <c r="B128" s="230" t="n">
        <f aca="false">IF('Indicator Date hidden'!C129="x","x",B$2-'Indicator Date hidden'!C129)</f>
        <v>0</v>
      </c>
      <c r="C128" s="230" t="n">
        <f aca="false">IF('Indicator Date hidden'!D129="x","x",C$2-'Indicator Date hidden'!D129)</f>
        <v>0</v>
      </c>
      <c r="D128" s="230" t="n">
        <f aca="false">IF('Indicator Date hidden'!E129="x","x",D$2-'Indicator Date hidden'!E129)</f>
        <v>0</v>
      </c>
      <c r="E128" s="230" t="n">
        <f aca="false">IF('Indicator Date hidden'!F129="x","x",E$2-'Indicator Date hidden'!F129)</f>
        <v>0</v>
      </c>
      <c r="F128" s="230" t="n">
        <f aca="false">IF('Indicator Date hidden'!G129="x","x",F$2-'Indicator Date hidden'!G129)</f>
        <v>0</v>
      </c>
      <c r="G128" s="230" t="n">
        <f aca="false">IF('Indicator Date hidden'!H129="x","x",G$2-'Indicator Date hidden'!H129)</f>
        <v>0</v>
      </c>
      <c r="H128" s="230" t="n">
        <f aca="false">IF('Indicator Date hidden'!I129="x","x",H$2-'Indicator Date hidden'!I129)</f>
        <v>0</v>
      </c>
      <c r="I128" s="230" t="n">
        <f aca="false">IF('Indicator Date hidden'!J129="x","x",I$2-'Indicator Date hidden'!J129)</f>
        <v>0</v>
      </c>
      <c r="J128" s="230" t="n">
        <f aca="false">IF('Indicator Date hidden'!K129="x","x",J$2-'Indicator Date hidden'!K129)</f>
        <v>0</v>
      </c>
      <c r="K128" s="230" t="n">
        <f aca="false">IF('Indicator Date hidden'!L129="x","x",K$2-'Indicator Date hidden'!L129)</f>
        <v>0</v>
      </c>
      <c r="L128" s="230" t="n">
        <f aca="false">IF('Indicator Date hidden'!M129="x","x",L$2-'Indicator Date hidden'!M129)</f>
        <v>0</v>
      </c>
      <c r="M128" s="230" t="n">
        <f aca="false">IF('Indicator Date hidden'!N129="x","x",M$2-'Indicator Date hidden'!N129)</f>
        <v>0</v>
      </c>
      <c r="N128" s="230" t="n">
        <f aca="false">IF('Indicator Date hidden'!O129="x","x",N$2-'Indicator Date hidden'!O129)</f>
        <v>0</v>
      </c>
      <c r="O128" s="230" t="n">
        <f aca="false">IF('Indicator Date hidden'!P129="x","x",O$2-'Indicator Date hidden'!P129)</f>
        <v>0</v>
      </c>
      <c r="P128" s="230" t="n">
        <f aca="false">IF('Indicator Date hidden'!Q129="x","x",P$2-'Indicator Date hidden'!Q129)</f>
        <v>0</v>
      </c>
      <c r="Q128" s="230" t="n">
        <f aca="false">IF('Indicator Date hidden'!R129="x","x",Q$2-'Indicator Date hidden'!R129)</f>
        <v>0</v>
      </c>
      <c r="R128" s="230" t="n">
        <f aca="false">IF('Indicator Date hidden'!S129="x","x",R$2-'Indicator Date hidden'!S129)</f>
        <v>0</v>
      </c>
      <c r="S128" s="230" t="n">
        <f aca="false">IF('Indicator Date hidden'!T129="x","x",S$2-'Indicator Date hidden'!T129)</f>
        <v>0</v>
      </c>
      <c r="T128" s="230" t="n">
        <f aca="false">IF('Indicator Date hidden'!U129="x","x",T$2-'Indicator Date hidden'!U129)</f>
        <v>0</v>
      </c>
      <c r="U128" s="230" t="n">
        <f aca="false">IF('Indicator Date hidden'!V129="x","x",U$2-'Indicator Date hidden'!V129)</f>
        <v>0</v>
      </c>
      <c r="V128" s="230" t="n">
        <f aca="false">IF('Indicator Date hidden'!W129="x","x",V$2-'Indicator Date hidden'!W129)</f>
        <v>0</v>
      </c>
      <c r="W128" s="230" t="n">
        <f aca="false">IF('Indicator Date hidden'!X129="x","x",W$2-'Indicator Date hidden'!X129)</f>
        <v>0</v>
      </c>
      <c r="X128" s="230" t="n">
        <f aca="false">IF('Indicator Date hidden'!Y129="x","x",X$2-'Indicator Date hidden'!Y129)</f>
        <v>0</v>
      </c>
      <c r="Y128" s="230" t="n">
        <f aca="false">IF('Indicator Date hidden'!Z129="x","x",Y$2-'Indicator Date hidden'!Z129)</f>
        <v>0</v>
      </c>
      <c r="Z128" s="230" t="n">
        <f aca="false">IF('Indicator Date hidden'!AA129="x","x",Z$2-'Indicator Date hidden'!AA129)</f>
        <v>3</v>
      </c>
      <c r="AA128" s="230" t="n">
        <f aca="false">IF('Indicator Date hidden'!AB129="x","x",AA$2-'Indicator Date hidden'!AB129)</f>
        <v>0</v>
      </c>
      <c r="AB128" s="230" t="n">
        <f aca="false">IF('Indicator Date hidden'!AC129="x","x",AB$2-'Indicator Date hidden'!AC129)</f>
        <v>0</v>
      </c>
      <c r="AC128" s="230" t="n">
        <f aca="false">IF('Indicator Date hidden'!AD129="x","x",AC$2-'Indicator Date hidden'!AD129)</f>
        <v>1</v>
      </c>
      <c r="AD128" s="230" t="n">
        <f aca="false">IF('Indicator Date hidden'!AE129="x","x",AD$2-'Indicator Date hidden'!AE129)</f>
        <v>0</v>
      </c>
      <c r="AE128" s="230" t="n">
        <f aca="false">IF('Indicator Date hidden'!AF129="x","x",AE$2-'Indicator Date hidden'!AF129)</f>
        <v>0</v>
      </c>
      <c r="AF128" s="230" t="n">
        <f aca="false">IF('Indicator Date hidden'!AG129="x","x",AF$2-'Indicator Date hidden'!AG129)</f>
        <v>0</v>
      </c>
      <c r="AG128" s="230" t="n">
        <f aca="false">IF('Indicator Date hidden'!AH129="x","x",AG$2-'Indicator Date hidden'!AH129)</f>
        <v>0</v>
      </c>
      <c r="AH128" s="230" t="n">
        <f aca="false">IF('Indicator Date hidden'!AI129="x","x",AH$2-'Indicator Date hidden'!AI129)</f>
        <v>0</v>
      </c>
      <c r="AI128" s="230" t="n">
        <f aca="false">IF('Indicator Date hidden'!AJ129="x","x",AI$2-'Indicator Date hidden'!AJ129)</f>
        <v>0</v>
      </c>
      <c r="AJ128" s="230" t="n">
        <f aca="false">IF('Indicator Date hidden'!AK129="x","x",AJ$2-'Indicator Date hidden'!AK129)</f>
        <v>0</v>
      </c>
      <c r="AK128" s="230" t="n">
        <f aca="false">IF('Indicator Date hidden'!AL129="x","x",AK$2-'Indicator Date hidden'!AL129)</f>
        <v>1</v>
      </c>
      <c r="AL128" s="230" t="n">
        <f aca="false">IF('Indicator Date hidden'!AM129="x","x",AL$2-'Indicator Date hidden'!AM129)</f>
        <v>0</v>
      </c>
      <c r="AM128" s="230" t="n">
        <f aca="false">IF('Indicator Date hidden'!AN129="x","x",AM$2-'Indicator Date hidden'!AN129)</f>
        <v>0</v>
      </c>
      <c r="AN128" s="230" t="n">
        <f aca="false">IF('Indicator Date hidden'!AO129="x","x",AN$2-'Indicator Date hidden'!AO129)</f>
        <v>0</v>
      </c>
      <c r="AO128" s="230" t="n">
        <f aca="false">IF('Indicator Date hidden'!AP129="x","x",AO$2-'Indicator Date hidden'!AP129)</f>
        <v>0</v>
      </c>
      <c r="AP128" s="230" t="n">
        <f aca="false">IF('Indicator Date hidden'!AQ129="x","x",AP$2-'Indicator Date hidden'!AQ129)</f>
        <v>0</v>
      </c>
      <c r="AQ128" s="230" t="n">
        <f aca="false">IF('Indicator Date hidden'!AR129="x","x",AQ$2-'Indicator Date hidden'!AR129)</f>
        <v>0</v>
      </c>
      <c r="AR128" s="230" t="n">
        <f aca="false">IF('Indicator Date hidden'!AS129="x","x",AR$2-'Indicator Date hidden'!AS129)</f>
        <v>0</v>
      </c>
      <c r="AS128" s="230" t="n">
        <f aca="false">IF('Indicator Date hidden'!AT129="x","x",AS$2-'Indicator Date hidden'!AT129)</f>
        <v>0</v>
      </c>
      <c r="AT128" s="230" t="n">
        <f aca="false">IF('Indicator Date hidden'!AU129="x","x",AT$2-'Indicator Date hidden'!AU129)</f>
        <v>0</v>
      </c>
      <c r="AU128" s="230" t="n">
        <f aca="false">IF('Indicator Date hidden'!AV129="x","x",AU$2-'Indicator Date hidden'!AV129)</f>
        <v>0</v>
      </c>
      <c r="AV128" s="230" t="n">
        <f aca="false">IF('Indicator Date hidden'!AW129="x","x",AV$2-'Indicator Date hidden'!AW129)</f>
        <v>0</v>
      </c>
      <c r="AW128" s="230" t="n">
        <f aca="false">IF('Indicator Date hidden'!AX129="x","x",AW$2-'Indicator Date hidden'!AX129)</f>
        <v>0</v>
      </c>
      <c r="AX128" s="230" t="str">
        <f aca="false">IF('Indicator Date hidden'!AY129="x","x",AX$2-'Indicator Date hidden'!AY129)</f>
        <v>x</v>
      </c>
      <c r="AY128" s="230" t="n">
        <f aca="false">IF('Indicator Date hidden'!AZ129="x","x",AY$2-'Indicator Date hidden'!AZ129)</f>
        <v>2</v>
      </c>
      <c r="AZ128" s="230" t="n">
        <f aca="false">IF('Indicator Date hidden'!BA129="x","x",AZ$2-'Indicator Date hidden'!BA129)</f>
        <v>0</v>
      </c>
      <c r="BA128" s="230" t="n">
        <f aca="false">IF('Indicator Date hidden'!BB129="x","x",BA$2-'Indicator Date hidden'!BB129)</f>
        <v>0</v>
      </c>
      <c r="BB128" s="230" t="n">
        <f aca="false">IF('Indicator Date hidden'!BC129="x","x",BB$2-'Indicator Date hidden'!BC129)</f>
        <v>0</v>
      </c>
      <c r="BC128" s="230" t="n">
        <f aca="false">IF('Indicator Date hidden'!BD129="x","x",BC$2-'Indicator Date hidden'!BD129)</f>
        <v>0</v>
      </c>
      <c r="BD128" s="230" t="n">
        <f aca="false">IF('Indicator Date hidden'!BE129="x","x",BD$2-'Indicator Date hidden'!BE129)</f>
        <v>0</v>
      </c>
      <c r="BE128" s="230" t="n">
        <f aca="false">IF('Indicator Date hidden'!BF129="x","x",BE$2-'Indicator Date hidden'!BF129)</f>
        <v>0</v>
      </c>
      <c r="BF128" s="230" t="n">
        <f aca="false">IF('Indicator Date hidden'!BG129="x","x",BF$2-'Indicator Date hidden'!BG129)</f>
        <v>1</v>
      </c>
      <c r="BG128" s="230" t="n">
        <f aca="false">IF('Indicator Date hidden'!BH129="x","x",BG$2-'Indicator Date hidden'!BH129)</f>
        <v>1</v>
      </c>
      <c r="BH128" s="230" t="n">
        <f aca="false">IF('Indicator Date hidden'!BI129="x","x",BH$2-'Indicator Date hidden'!BI129)</f>
        <v>0</v>
      </c>
      <c r="BI128" s="230" t="n">
        <f aca="false">IF('Indicator Date hidden'!BJ129="x","x",BI$2-'Indicator Date hidden'!BJ129)</f>
        <v>0</v>
      </c>
      <c r="BJ128" s="230" t="n">
        <f aca="false">IF('Indicator Date hidden'!BK129="x","x",BJ$2-'Indicator Date hidden'!BK129)</f>
        <v>0</v>
      </c>
      <c r="BK128" s="230" t="n">
        <f aca="false">IF('Indicator Date hidden'!BL129="x","x",BK$2-'Indicator Date hidden'!BL129)</f>
        <v>0</v>
      </c>
      <c r="BL128" s="230" t="n">
        <f aca="false">IF('Indicator Date hidden'!BM129="x","x",BL$2-'Indicator Date hidden'!BM129)</f>
        <v>2</v>
      </c>
      <c r="BM128" s="230" t="n">
        <f aca="false">IF('Indicator Date hidden'!BN129="x","x",BM$2-'Indicator Date hidden'!BN129)</f>
        <v>0</v>
      </c>
      <c r="BN128" s="230" t="n">
        <f aca="false">IF('Indicator Date hidden'!BO129="x","x",BN$2-'Indicator Date hidden'!BO129)</f>
        <v>0</v>
      </c>
      <c r="BO128" s="230" t="n">
        <f aca="false">IF('Indicator Date hidden'!BP129="x","x",BO$2-'Indicator Date hidden'!BP129)</f>
        <v>0</v>
      </c>
      <c r="BP128" s="230" t="n">
        <f aca="false">IF('Indicator Date hidden'!BQ129="x","x",BP$2-'Indicator Date hidden'!BQ129)</f>
        <v>0</v>
      </c>
      <c r="BQ128" s="230" t="n">
        <f aca="false">IF('Indicator Date hidden'!BR129="x","x",BQ$2-'Indicator Date hidden'!BR129)</f>
        <v>0</v>
      </c>
      <c r="BR128" s="230" t="n">
        <f aca="false">IF('Indicator Date hidden'!BS129="x","x",BR$2-'Indicator Date hidden'!BS129)</f>
        <v>5</v>
      </c>
      <c r="BS128" s="230" t="n">
        <f aca="false">IF('Indicator Date hidden'!BT129="x","x",BS$2-'Indicator Date hidden'!BT129)</f>
        <v>0</v>
      </c>
      <c r="BT128" s="230" t="n">
        <f aca="false">IF('Indicator Date hidden'!BU129="x","x",BT$2-'Indicator Date hidden'!BU129)</f>
        <v>0</v>
      </c>
      <c r="BU128" s="230" t="n">
        <f aca="false">IF('Indicator Date hidden'!BV129="x","x",BU$2-'Indicator Date hidden'!BV129)</f>
        <v>0</v>
      </c>
      <c r="BV128" s="230" t="n">
        <f aca="false">IF('Indicator Date hidden'!BW129="x","x",BV$2-'Indicator Date hidden'!BW129)</f>
        <v>0</v>
      </c>
      <c r="BW128" s="230" t="n">
        <f aca="false">IF('Indicator Date hidden'!BX129="x","x",BW$2-'Indicator Date hidden'!BX129)</f>
        <v>0</v>
      </c>
      <c r="BX128" s="0" t="n">
        <f aca="false">SUM(B128:BW128)</f>
        <v>16</v>
      </c>
      <c r="BY128" s="231" t="n">
        <f aca="false">BX128/COUNT(B128:BW128)</f>
        <v>0.219178082191781</v>
      </c>
      <c r="BZ128" s="0" t="n">
        <f aca="false">COUNTIF(B128:BW128,"&gt;0")</f>
        <v>8</v>
      </c>
      <c r="CA128" s="231" t="n">
        <f aca="false">_xlfn.STDEV.P(B128:BW128)</f>
        <v>0.762953441953114</v>
      </c>
      <c r="CB128" s="232" t="n">
        <f aca="false">MEDIAN(B128:BW128)</f>
        <v>0</v>
      </c>
    </row>
    <row r="129" customFormat="false" ht="14.5" hidden="false" customHeight="false" outlineLevel="0" collapsed="false">
      <c r="A129" s="0" t="str">
        <f aca="false">'Indicator Data'!B132</f>
        <v>MKD</v>
      </c>
      <c r="B129" s="230" t="n">
        <f aca="false">IF('Indicator Date hidden'!C130="x","x",B$2-'Indicator Date hidden'!C130)</f>
        <v>0</v>
      </c>
      <c r="C129" s="230" t="n">
        <f aca="false">IF('Indicator Date hidden'!D130="x","x",C$2-'Indicator Date hidden'!D130)</f>
        <v>0</v>
      </c>
      <c r="D129" s="230" t="n">
        <f aca="false">IF('Indicator Date hidden'!E130="x","x",D$2-'Indicator Date hidden'!E130)</f>
        <v>0</v>
      </c>
      <c r="E129" s="230" t="n">
        <f aca="false">IF('Indicator Date hidden'!F130="x","x",E$2-'Indicator Date hidden'!F130)</f>
        <v>0</v>
      </c>
      <c r="F129" s="230" t="n">
        <f aca="false">IF('Indicator Date hidden'!G130="x","x",F$2-'Indicator Date hidden'!G130)</f>
        <v>0</v>
      </c>
      <c r="G129" s="230" t="n">
        <f aca="false">IF('Indicator Date hidden'!H130="x","x",G$2-'Indicator Date hidden'!H130)</f>
        <v>0</v>
      </c>
      <c r="H129" s="230" t="n">
        <f aca="false">IF('Indicator Date hidden'!I130="x","x",H$2-'Indicator Date hidden'!I130)</f>
        <v>0</v>
      </c>
      <c r="I129" s="230" t="n">
        <f aca="false">IF('Indicator Date hidden'!J130="x","x",I$2-'Indicator Date hidden'!J130)</f>
        <v>0</v>
      </c>
      <c r="J129" s="230" t="n">
        <f aca="false">IF('Indicator Date hidden'!K130="x","x",J$2-'Indicator Date hidden'!K130)</f>
        <v>0</v>
      </c>
      <c r="K129" s="230" t="n">
        <f aca="false">IF('Indicator Date hidden'!L130="x","x",K$2-'Indicator Date hidden'!L130)</f>
        <v>0</v>
      </c>
      <c r="L129" s="230" t="n">
        <f aca="false">IF('Indicator Date hidden'!M130="x","x",L$2-'Indicator Date hidden'!M130)</f>
        <v>0</v>
      </c>
      <c r="M129" s="230" t="n">
        <f aca="false">IF('Indicator Date hidden'!N130="x","x",M$2-'Indicator Date hidden'!N130)</f>
        <v>0</v>
      </c>
      <c r="N129" s="230" t="n">
        <f aca="false">IF('Indicator Date hidden'!O130="x","x",N$2-'Indicator Date hidden'!O130)</f>
        <v>0</v>
      </c>
      <c r="O129" s="230" t="n">
        <f aca="false">IF('Indicator Date hidden'!P130="x","x",O$2-'Indicator Date hidden'!P130)</f>
        <v>0</v>
      </c>
      <c r="P129" s="230" t="n">
        <f aca="false">IF('Indicator Date hidden'!Q130="x","x",P$2-'Indicator Date hidden'!Q130)</f>
        <v>0</v>
      </c>
      <c r="Q129" s="230" t="n">
        <f aca="false">IF('Indicator Date hidden'!R130="x","x",Q$2-'Indicator Date hidden'!R130)</f>
        <v>0</v>
      </c>
      <c r="R129" s="230" t="n">
        <f aca="false">IF('Indicator Date hidden'!S130="x","x",R$2-'Indicator Date hidden'!S130)</f>
        <v>0</v>
      </c>
      <c r="S129" s="230" t="n">
        <f aca="false">IF('Indicator Date hidden'!T130="x","x",S$2-'Indicator Date hidden'!T130)</f>
        <v>0</v>
      </c>
      <c r="T129" s="230" t="n">
        <f aca="false">IF('Indicator Date hidden'!U130="x","x",T$2-'Indicator Date hidden'!U130)</f>
        <v>0</v>
      </c>
      <c r="U129" s="230" t="n">
        <f aca="false">IF('Indicator Date hidden'!V130="x","x",U$2-'Indicator Date hidden'!V130)</f>
        <v>0</v>
      </c>
      <c r="V129" s="230" t="n">
        <f aca="false">IF('Indicator Date hidden'!W130="x","x",V$2-'Indicator Date hidden'!W130)</f>
        <v>0</v>
      </c>
      <c r="W129" s="230" t="n">
        <f aca="false">IF('Indicator Date hidden'!X130="x","x",W$2-'Indicator Date hidden'!X130)</f>
        <v>0</v>
      </c>
      <c r="X129" s="230" t="n">
        <f aca="false">IF('Indicator Date hidden'!Y130="x","x",X$2-'Indicator Date hidden'!Y130)</f>
        <v>0</v>
      </c>
      <c r="Y129" s="230" t="n">
        <f aca="false">IF('Indicator Date hidden'!Z130="x","x",Y$2-'Indicator Date hidden'!Z130)</f>
        <v>0</v>
      </c>
      <c r="Z129" s="230" t="str">
        <f aca="false">IF('Indicator Date hidden'!AA130="x","x",Z$2-'Indicator Date hidden'!AA130)</f>
        <v>x</v>
      </c>
      <c r="AA129" s="230" t="n">
        <f aca="false">IF('Indicator Date hidden'!AB130="x","x",AA$2-'Indicator Date hidden'!AB130)</f>
        <v>0</v>
      </c>
      <c r="AB129" s="230" t="n">
        <f aca="false">IF('Indicator Date hidden'!AC130="x","x",AB$2-'Indicator Date hidden'!AC130)</f>
        <v>0</v>
      </c>
      <c r="AC129" s="230" t="n">
        <f aca="false">IF('Indicator Date hidden'!AD130="x","x",AC$2-'Indicator Date hidden'!AD130)</f>
        <v>1</v>
      </c>
      <c r="AD129" s="230" t="n">
        <f aca="false">IF('Indicator Date hidden'!AE130="x","x",AD$2-'Indicator Date hidden'!AE130)</f>
        <v>0</v>
      </c>
      <c r="AE129" s="230" t="n">
        <f aca="false">IF('Indicator Date hidden'!AF130="x","x",AE$2-'Indicator Date hidden'!AF130)</f>
        <v>0</v>
      </c>
      <c r="AF129" s="230" t="n">
        <f aca="false">IF('Indicator Date hidden'!AG130="x","x",AF$2-'Indicator Date hidden'!AG130)</f>
        <v>0</v>
      </c>
      <c r="AG129" s="230" t="n">
        <f aca="false">IF('Indicator Date hidden'!AH130="x","x",AG$2-'Indicator Date hidden'!AH130)</f>
        <v>0</v>
      </c>
      <c r="AH129" s="230" t="n">
        <f aca="false">IF('Indicator Date hidden'!AI130="x","x",AH$2-'Indicator Date hidden'!AI130)</f>
        <v>0</v>
      </c>
      <c r="AI129" s="230" t="n">
        <f aca="false">IF('Indicator Date hidden'!AJ130="x","x",AI$2-'Indicator Date hidden'!AJ130)</f>
        <v>0</v>
      </c>
      <c r="AJ129" s="230" t="n">
        <f aca="false">IF('Indicator Date hidden'!AK130="x","x",AJ$2-'Indicator Date hidden'!AK130)</f>
        <v>0</v>
      </c>
      <c r="AK129" s="230" t="n">
        <f aca="false">IF('Indicator Date hidden'!AL130="x","x",AK$2-'Indicator Date hidden'!AL130)</f>
        <v>0</v>
      </c>
      <c r="AL129" s="230" t="n">
        <f aca="false">IF('Indicator Date hidden'!AM130="x","x",AL$2-'Indicator Date hidden'!AM130)</f>
        <v>0</v>
      </c>
      <c r="AM129" s="230" t="n">
        <f aca="false">IF('Indicator Date hidden'!AN130="x","x",AM$2-'Indicator Date hidden'!AN130)</f>
        <v>0</v>
      </c>
      <c r="AN129" s="230" t="n">
        <f aca="false">IF('Indicator Date hidden'!AO130="x","x",AN$2-'Indicator Date hidden'!AO130)</f>
        <v>0</v>
      </c>
      <c r="AO129" s="230" t="n">
        <f aca="false">IF('Indicator Date hidden'!AP130="x","x",AO$2-'Indicator Date hidden'!AP130)</f>
        <v>0</v>
      </c>
      <c r="AP129" s="230" t="n">
        <f aca="false">IF('Indicator Date hidden'!AQ130="x","x",AP$2-'Indicator Date hidden'!AQ130)</f>
        <v>0</v>
      </c>
      <c r="AQ129" s="230" t="n">
        <f aca="false">IF('Indicator Date hidden'!AR130="x","x",AQ$2-'Indicator Date hidden'!AR130)</f>
        <v>0</v>
      </c>
      <c r="AR129" s="230" t="n">
        <f aca="false">IF('Indicator Date hidden'!AS130="x","x",AR$2-'Indicator Date hidden'!AS130)</f>
        <v>1</v>
      </c>
      <c r="AS129" s="230" t="n">
        <f aca="false">IF('Indicator Date hidden'!AT130="x","x",AS$2-'Indicator Date hidden'!AT130)</f>
        <v>0</v>
      </c>
      <c r="AT129" s="230" t="str">
        <f aca="false">IF('Indicator Date hidden'!AU130="x","x",AT$2-'Indicator Date hidden'!AU130)</f>
        <v>x</v>
      </c>
      <c r="AU129" s="230" t="str">
        <f aca="false">IF('Indicator Date hidden'!AV130="x","x",AU$2-'Indicator Date hidden'!AV130)</f>
        <v>x</v>
      </c>
      <c r="AV129" s="230" t="str">
        <f aca="false">IF('Indicator Date hidden'!AW130="x","x",AV$2-'Indicator Date hidden'!AW130)</f>
        <v>x</v>
      </c>
      <c r="AW129" s="230" t="n">
        <f aca="false">IF('Indicator Date hidden'!AX130="x","x",AW$2-'Indicator Date hidden'!AX130)</f>
        <v>0</v>
      </c>
      <c r="AX129" s="230" t="n">
        <f aca="false">IF('Indicator Date hidden'!AY130="x","x",AX$2-'Indicator Date hidden'!AY130)</f>
        <v>0</v>
      </c>
      <c r="AY129" s="230" t="n">
        <f aca="false">IF('Indicator Date hidden'!AZ130="x","x",AY$2-'Indicator Date hidden'!AZ130)</f>
        <v>2</v>
      </c>
      <c r="AZ129" s="230" t="n">
        <f aca="false">IF('Indicator Date hidden'!BA130="x","x",AZ$2-'Indicator Date hidden'!BA130)</f>
        <v>0</v>
      </c>
      <c r="BA129" s="230" t="n">
        <f aca="false">IF('Indicator Date hidden'!BB130="x","x",BA$2-'Indicator Date hidden'!BB130)</f>
        <v>0</v>
      </c>
      <c r="BB129" s="230" t="n">
        <f aca="false">IF('Indicator Date hidden'!BC130="x","x",BB$2-'Indicator Date hidden'!BC130)</f>
        <v>0</v>
      </c>
      <c r="BC129" s="230" t="n">
        <f aca="false">IF('Indicator Date hidden'!BD130="x","x",BC$2-'Indicator Date hidden'!BD130)</f>
        <v>0</v>
      </c>
      <c r="BD129" s="230" t="n">
        <f aca="false">IF('Indicator Date hidden'!BE130="x","x",BD$2-'Indicator Date hidden'!BE130)</f>
        <v>-1</v>
      </c>
      <c r="BE129" s="230" t="n">
        <f aca="false">IF('Indicator Date hidden'!BF130="x","x",BE$2-'Indicator Date hidden'!BF130)</f>
        <v>0</v>
      </c>
      <c r="BF129" s="230" t="n">
        <f aca="false">IF('Indicator Date hidden'!BG130="x","x",BF$2-'Indicator Date hidden'!BG130)</f>
        <v>1</v>
      </c>
      <c r="BG129" s="230" t="n">
        <f aca="false">IF('Indicator Date hidden'!BH130="x","x",BG$2-'Indicator Date hidden'!BH130)</f>
        <v>1</v>
      </c>
      <c r="BH129" s="230" t="n">
        <f aca="false">IF('Indicator Date hidden'!BI130="x","x",BH$2-'Indicator Date hidden'!BI130)</f>
        <v>0</v>
      </c>
      <c r="BI129" s="230" t="n">
        <f aca="false">IF('Indicator Date hidden'!BJ130="x","x",BI$2-'Indicator Date hidden'!BJ130)</f>
        <v>0</v>
      </c>
      <c r="BJ129" s="230" t="n">
        <f aca="false">IF('Indicator Date hidden'!BK130="x","x",BJ$2-'Indicator Date hidden'!BK130)</f>
        <v>0</v>
      </c>
      <c r="BK129" s="230" t="n">
        <f aca="false">IF('Indicator Date hidden'!BL130="x","x",BK$2-'Indicator Date hidden'!BL130)</f>
        <v>0</v>
      </c>
      <c r="BL129" s="230" t="n">
        <f aca="false">IF('Indicator Date hidden'!BM130="x","x",BL$2-'Indicator Date hidden'!BM130)</f>
        <v>6</v>
      </c>
      <c r="BM129" s="230" t="n">
        <f aca="false">IF('Indicator Date hidden'!BN130="x","x",BM$2-'Indicator Date hidden'!BN130)</f>
        <v>0</v>
      </c>
      <c r="BN129" s="230" t="n">
        <f aca="false">IF('Indicator Date hidden'!BO130="x","x",BN$2-'Indicator Date hidden'!BO130)</f>
        <v>0</v>
      </c>
      <c r="BO129" s="230" t="n">
        <f aca="false">IF('Indicator Date hidden'!BP130="x","x",BO$2-'Indicator Date hidden'!BP130)</f>
        <v>0</v>
      </c>
      <c r="BP129" s="230" t="n">
        <f aca="false">IF('Indicator Date hidden'!BQ130="x","x",BP$2-'Indicator Date hidden'!BQ130)</f>
        <v>0</v>
      </c>
      <c r="BQ129" s="230" t="n">
        <f aca="false">IF('Indicator Date hidden'!BR130="x","x",BQ$2-'Indicator Date hidden'!BR130)</f>
        <v>0</v>
      </c>
      <c r="BR129" s="230" t="n">
        <f aca="false">IF('Indicator Date hidden'!BS130="x","x",BR$2-'Indicator Date hidden'!BS130)</f>
        <v>3</v>
      </c>
      <c r="BS129" s="230" t="n">
        <f aca="false">IF('Indicator Date hidden'!BT130="x","x",BS$2-'Indicator Date hidden'!BT130)</f>
        <v>0</v>
      </c>
      <c r="BT129" s="230" t="n">
        <f aca="false">IF('Indicator Date hidden'!BU130="x","x",BT$2-'Indicator Date hidden'!BU130)</f>
        <v>0</v>
      </c>
      <c r="BU129" s="230" t="n">
        <f aca="false">IF('Indicator Date hidden'!BV130="x","x",BU$2-'Indicator Date hidden'!BV130)</f>
        <v>0</v>
      </c>
      <c r="BV129" s="230" t="n">
        <f aca="false">IF('Indicator Date hidden'!BW130="x","x",BV$2-'Indicator Date hidden'!BW130)</f>
        <v>0</v>
      </c>
      <c r="BW129" s="230" t="n">
        <f aca="false">IF('Indicator Date hidden'!BX130="x","x",BW$2-'Indicator Date hidden'!BX130)</f>
        <v>0</v>
      </c>
      <c r="BX129" s="0" t="n">
        <f aca="false">SUM(B129:BW129)</f>
        <v>14</v>
      </c>
      <c r="BY129" s="231" t="n">
        <f aca="false">BX129/COUNT(B129:BW129)</f>
        <v>0.2</v>
      </c>
      <c r="BZ129" s="0" t="n">
        <f aca="false">COUNTIF(B129:BW129,"&gt;0")</f>
        <v>7</v>
      </c>
      <c r="CA129" s="231" t="n">
        <f aca="false">_xlfn.STDEV.P(B129:BW129)</f>
        <v>0.855235974119758</v>
      </c>
      <c r="CB129" s="232" t="n">
        <f aca="false">MEDIAN(B129:BW129)</f>
        <v>0</v>
      </c>
    </row>
    <row r="130" customFormat="false" ht="14.5" hidden="false" customHeight="false" outlineLevel="0" collapsed="false">
      <c r="A130" s="0" t="str">
        <f aca="false">'Indicator Data'!B133</f>
        <v>NOR</v>
      </c>
      <c r="B130" s="230" t="n">
        <f aca="false">IF('Indicator Date hidden'!C131="x","x",B$2-'Indicator Date hidden'!C131)</f>
        <v>0</v>
      </c>
      <c r="C130" s="230" t="n">
        <f aca="false">IF('Indicator Date hidden'!D131="x","x",C$2-'Indicator Date hidden'!D131)</f>
        <v>0</v>
      </c>
      <c r="D130" s="230" t="n">
        <f aca="false">IF('Indicator Date hidden'!E131="x","x",D$2-'Indicator Date hidden'!E131)</f>
        <v>0</v>
      </c>
      <c r="E130" s="230" t="n">
        <f aca="false">IF('Indicator Date hidden'!F131="x","x",E$2-'Indicator Date hidden'!F131)</f>
        <v>0</v>
      </c>
      <c r="F130" s="230" t="n">
        <f aca="false">IF('Indicator Date hidden'!G131="x","x",F$2-'Indicator Date hidden'!G131)</f>
        <v>0</v>
      </c>
      <c r="G130" s="230" t="n">
        <f aca="false">IF('Indicator Date hidden'!H131="x","x",G$2-'Indicator Date hidden'!H131)</f>
        <v>0</v>
      </c>
      <c r="H130" s="230" t="n">
        <f aca="false">IF('Indicator Date hidden'!I131="x","x",H$2-'Indicator Date hidden'!I131)</f>
        <v>0</v>
      </c>
      <c r="I130" s="230" t="n">
        <f aca="false">IF('Indicator Date hidden'!J131="x","x",I$2-'Indicator Date hidden'!J131)</f>
        <v>0</v>
      </c>
      <c r="J130" s="230" t="n">
        <f aca="false">IF('Indicator Date hidden'!K131="x","x",J$2-'Indicator Date hidden'!K131)</f>
        <v>0</v>
      </c>
      <c r="K130" s="230" t="n">
        <f aca="false">IF('Indicator Date hidden'!L131="x","x",K$2-'Indicator Date hidden'!L131)</f>
        <v>0</v>
      </c>
      <c r="L130" s="230" t="n">
        <f aca="false">IF('Indicator Date hidden'!M131="x","x",L$2-'Indicator Date hidden'!M131)</f>
        <v>0</v>
      </c>
      <c r="M130" s="230" t="n">
        <f aca="false">IF('Indicator Date hidden'!N131="x","x",M$2-'Indicator Date hidden'!N131)</f>
        <v>0</v>
      </c>
      <c r="N130" s="230" t="n">
        <f aca="false">IF('Indicator Date hidden'!O131="x","x",N$2-'Indicator Date hidden'!O131)</f>
        <v>0</v>
      </c>
      <c r="O130" s="230" t="n">
        <f aca="false">IF('Indicator Date hidden'!P131="x","x",O$2-'Indicator Date hidden'!P131)</f>
        <v>0</v>
      </c>
      <c r="P130" s="230" t="n">
        <f aca="false">IF('Indicator Date hidden'!Q131="x","x",P$2-'Indicator Date hidden'!Q131)</f>
        <v>0</v>
      </c>
      <c r="Q130" s="230" t="n">
        <f aca="false">IF('Indicator Date hidden'!R131="x","x",Q$2-'Indicator Date hidden'!R131)</f>
        <v>0</v>
      </c>
      <c r="R130" s="230" t="n">
        <f aca="false">IF('Indicator Date hidden'!S131="x","x",R$2-'Indicator Date hidden'!S131)</f>
        <v>0</v>
      </c>
      <c r="S130" s="230" t="n">
        <f aca="false">IF('Indicator Date hidden'!T131="x","x",S$2-'Indicator Date hidden'!T131)</f>
        <v>0</v>
      </c>
      <c r="T130" s="230" t="n">
        <f aca="false">IF('Indicator Date hidden'!U131="x","x",T$2-'Indicator Date hidden'!U131)</f>
        <v>0</v>
      </c>
      <c r="U130" s="230" t="n">
        <f aca="false">IF('Indicator Date hidden'!V131="x","x",U$2-'Indicator Date hidden'!V131)</f>
        <v>0</v>
      </c>
      <c r="V130" s="230" t="n">
        <f aca="false">IF('Indicator Date hidden'!W131="x","x",V$2-'Indicator Date hidden'!W131)</f>
        <v>0</v>
      </c>
      <c r="W130" s="230" t="n">
        <f aca="false">IF('Indicator Date hidden'!X131="x","x",W$2-'Indicator Date hidden'!X131)</f>
        <v>0</v>
      </c>
      <c r="X130" s="230" t="n">
        <f aca="false">IF('Indicator Date hidden'!Y131="x","x",X$2-'Indicator Date hidden'!Y131)</f>
        <v>0</v>
      </c>
      <c r="Y130" s="230" t="n">
        <f aca="false">IF('Indicator Date hidden'!Z131="x","x",Y$2-'Indicator Date hidden'!Z131)</f>
        <v>0</v>
      </c>
      <c r="Z130" s="230" t="n">
        <f aca="false">IF('Indicator Date hidden'!AA131="x","x",Z$2-'Indicator Date hidden'!AA131)</f>
        <v>7</v>
      </c>
      <c r="AA130" s="230" t="n">
        <f aca="false">IF('Indicator Date hidden'!AB131="x","x",AA$2-'Indicator Date hidden'!AB131)</f>
        <v>0</v>
      </c>
      <c r="AB130" s="230" t="str">
        <f aca="false">IF('Indicator Date hidden'!AC131="x","x",AB$2-'Indicator Date hidden'!AC131)</f>
        <v>x</v>
      </c>
      <c r="AC130" s="230" t="n">
        <f aca="false">IF('Indicator Date hidden'!AD131="x","x",AC$2-'Indicator Date hidden'!AD131)</f>
        <v>1</v>
      </c>
      <c r="AD130" s="230" t="n">
        <f aca="false">IF('Indicator Date hidden'!AE131="x","x",AD$2-'Indicator Date hidden'!AE131)</f>
        <v>0</v>
      </c>
      <c r="AE130" s="230" t="n">
        <f aca="false">IF('Indicator Date hidden'!AF131="x","x",AE$2-'Indicator Date hidden'!AF131)</f>
        <v>0</v>
      </c>
      <c r="AF130" s="230" t="n">
        <f aca="false">IF('Indicator Date hidden'!AG131="x","x",AF$2-'Indicator Date hidden'!AG131)</f>
        <v>0</v>
      </c>
      <c r="AG130" s="230" t="n">
        <f aca="false">IF('Indicator Date hidden'!AH131="x","x",AG$2-'Indicator Date hidden'!AH131)</f>
        <v>0</v>
      </c>
      <c r="AH130" s="230" t="n">
        <f aca="false">IF('Indicator Date hidden'!AI131="x","x",AH$2-'Indicator Date hidden'!AI131)</f>
        <v>0</v>
      </c>
      <c r="AI130" s="230" t="n">
        <f aca="false">IF('Indicator Date hidden'!AJ131="x","x",AI$2-'Indicator Date hidden'!AJ131)</f>
        <v>0</v>
      </c>
      <c r="AJ130" s="230" t="n">
        <f aca="false">IF('Indicator Date hidden'!AK131="x","x",AJ$2-'Indicator Date hidden'!AK131)</f>
        <v>0</v>
      </c>
      <c r="AK130" s="230" t="str">
        <f aca="false">IF('Indicator Date hidden'!AL131="x","x",AK$2-'Indicator Date hidden'!AL131)</f>
        <v>x</v>
      </c>
      <c r="AL130" s="230" t="n">
        <f aca="false">IF('Indicator Date hidden'!AM131="x","x",AL$2-'Indicator Date hidden'!AM131)</f>
        <v>0</v>
      </c>
      <c r="AM130" s="230" t="str">
        <f aca="false">IF('Indicator Date hidden'!AN131="x","x",AM$2-'Indicator Date hidden'!AN131)</f>
        <v>x</v>
      </c>
      <c r="AN130" s="230" t="str">
        <f aca="false">IF('Indicator Date hidden'!AO131="x","x",AN$2-'Indicator Date hidden'!AO131)</f>
        <v>x</v>
      </c>
      <c r="AO130" s="230" t="str">
        <f aca="false">IF('Indicator Date hidden'!AP131="x","x",AO$2-'Indicator Date hidden'!AP131)</f>
        <v>x</v>
      </c>
      <c r="AP130" s="230" t="n">
        <f aca="false">IF('Indicator Date hidden'!AQ131="x","x",AP$2-'Indicator Date hidden'!AQ131)</f>
        <v>0</v>
      </c>
      <c r="AQ130" s="230" t="n">
        <f aca="false">IF('Indicator Date hidden'!AR131="x","x",AQ$2-'Indicator Date hidden'!AR131)</f>
        <v>0</v>
      </c>
      <c r="AR130" s="230" t="str">
        <f aca="false">IF('Indicator Date hidden'!AS131="x","x",AR$2-'Indicator Date hidden'!AS131)</f>
        <v>x</v>
      </c>
      <c r="AS130" s="230" t="n">
        <f aca="false">IF('Indicator Date hidden'!AT131="x","x",AS$2-'Indicator Date hidden'!AT131)</f>
        <v>0</v>
      </c>
      <c r="AT130" s="230" t="str">
        <f aca="false">IF('Indicator Date hidden'!AU131="x","x",AT$2-'Indicator Date hidden'!AU131)</f>
        <v>x</v>
      </c>
      <c r="AU130" s="230" t="n">
        <f aca="false">IF('Indicator Date hidden'!AV131="x","x",AU$2-'Indicator Date hidden'!AV131)</f>
        <v>0</v>
      </c>
      <c r="AV130" s="230" t="str">
        <f aca="false">IF('Indicator Date hidden'!AW131="x","x",AV$2-'Indicator Date hidden'!AW131)</f>
        <v>x</v>
      </c>
      <c r="AW130" s="230" t="n">
        <f aca="false">IF('Indicator Date hidden'!AX131="x","x",AW$2-'Indicator Date hidden'!AX131)</f>
        <v>0</v>
      </c>
      <c r="AX130" s="230" t="n">
        <f aca="false">IF('Indicator Date hidden'!AY131="x","x",AX$2-'Indicator Date hidden'!AY131)</f>
        <v>0</v>
      </c>
      <c r="AY130" s="230" t="n">
        <f aca="false">IF('Indicator Date hidden'!AZ131="x","x",AY$2-'Indicator Date hidden'!AZ131)</f>
        <v>1</v>
      </c>
      <c r="AZ130" s="230" t="n">
        <f aca="false">IF('Indicator Date hidden'!BA131="x","x",AZ$2-'Indicator Date hidden'!BA131)</f>
        <v>0</v>
      </c>
      <c r="BA130" s="230" t="n">
        <f aca="false">IF('Indicator Date hidden'!BB131="x","x",BA$2-'Indicator Date hidden'!BB131)</f>
        <v>0</v>
      </c>
      <c r="BB130" s="230" t="n">
        <f aca="false">IF('Indicator Date hidden'!BC131="x","x",BB$2-'Indicator Date hidden'!BC131)</f>
        <v>0</v>
      </c>
      <c r="BC130" s="230" t="n">
        <f aca="false">IF('Indicator Date hidden'!BD131="x","x",BC$2-'Indicator Date hidden'!BD131)</f>
        <v>0</v>
      </c>
      <c r="BD130" s="230" t="n">
        <f aca="false">IF('Indicator Date hidden'!BE131="x","x",BD$2-'Indicator Date hidden'!BE131)</f>
        <v>-1</v>
      </c>
      <c r="BE130" s="230" t="n">
        <f aca="false">IF('Indicator Date hidden'!BF131="x","x",BE$2-'Indicator Date hidden'!BF131)</f>
        <v>0</v>
      </c>
      <c r="BF130" s="230" t="n">
        <f aca="false">IF('Indicator Date hidden'!BG131="x","x",BF$2-'Indicator Date hidden'!BG131)</f>
        <v>1</v>
      </c>
      <c r="BG130" s="230" t="n">
        <f aca="false">IF('Indicator Date hidden'!BH131="x","x",BG$2-'Indicator Date hidden'!BH131)</f>
        <v>1</v>
      </c>
      <c r="BH130" s="230" t="n">
        <f aca="false">IF('Indicator Date hidden'!BI131="x","x",BH$2-'Indicator Date hidden'!BI131)</f>
        <v>0</v>
      </c>
      <c r="BI130" s="230" t="n">
        <f aca="false">IF('Indicator Date hidden'!BJ131="x","x",BI$2-'Indicator Date hidden'!BJ131)</f>
        <v>0</v>
      </c>
      <c r="BJ130" s="230" t="n">
        <f aca="false">IF('Indicator Date hidden'!BK131="x","x",BJ$2-'Indicator Date hidden'!BK131)</f>
        <v>0</v>
      </c>
      <c r="BK130" s="230" t="n">
        <f aca="false">IF('Indicator Date hidden'!BL131="x","x",BK$2-'Indicator Date hidden'!BL131)</f>
        <v>0</v>
      </c>
      <c r="BL130" s="230" t="str">
        <f aca="false">IF('Indicator Date hidden'!BM131="x","x",BL$2-'Indicator Date hidden'!BM131)</f>
        <v>x</v>
      </c>
      <c r="BM130" s="230" t="n">
        <f aca="false">IF('Indicator Date hidden'!BN131="x","x",BM$2-'Indicator Date hidden'!BN131)</f>
        <v>0</v>
      </c>
      <c r="BN130" s="230" t="n">
        <f aca="false">IF('Indicator Date hidden'!BO131="x","x",BN$2-'Indicator Date hidden'!BO131)</f>
        <v>0</v>
      </c>
      <c r="BO130" s="230" t="n">
        <f aca="false">IF('Indicator Date hidden'!BP131="x","x",BO$2-'Indicator Date hidden'!BP131)</f>
        <v>0</v>
      </c>
      <c r="BP130" s="230" t="n">
        <f aca="false">IF('Indicator Date hidden'!BQ131="x","x",BP$2-'Indicator Date hidden'!BQ131)</f>
        <v>0</v>
      </c>
      <c r="BQ130" s="230" t="n">
        <f aca="false">IF('Indicator Date hidden'!BR131="x","x",BQ$2-'Indicator Date hidden'!BR131)</f>
        <v>0</v>
      </c>
      <c r="BR130" s="230" t="n">
        <f aca="false">IF('Indicator Date hidden'!BS131="x","x",BR$2-'Indicator Date hidden'!BS131)</f>
        <v>1</v>
      </c>
      <c r="BS130" s="230" t="n">
        <f aca="false">IF('Indicator Date hidden'!BT131="x","x",BS$2-'Indicator Date hidden'!BT131)</f>
        <v>0</v>
      </c>
      <c r="BT130" s="230" t="n">
        <f aca="false">IF('Indicator Date hidden'!BU131="x","x",BT$2-'Indicator Date hidden'!BU131)</f>
        <v>0</v>
      </c>
      <c r="BU130" s="230" t="n">
        <f aca="false">IF('Indicator Date hidden'!BV131="x","x",BU$2-'Indicator Date hidden'!BV131)</f>
        <v>0</v>
      </c>
      <c r="BV130" s="230" t="n">
        <f aca="false">IF('Indicator Date hidden'!BW131="x","x",BV$2-'Indicator Date hidden'!BW131)</f>
        <v>0</v>
      </c>
      <c r="BW130" s="230" t="n">
        <f aca="false">IF('Indicator Date hidden'!BX131="x","x",BW$2-'Indicator Date hidden'!BX131)</f>
        <v>0</v>
      </c>
      <c r="BX130" s="0" t="n">
        <f aca="false">SUM(B130:BW130)</f>
        <v>11</v>
      </c>
      <c r="BY130" s="231" t="n">
        <f aca="false">BX130/COUNT(B130:BW130)</f>
        <v>0.169230769230769</v>
      </c>
      <c r="BZ130" s="0" t="n">
        <f aca="false">COUNTIF(B130:BW130,"&gt;0")</f>
        <v>6</v>
      </c>
      <c r="CA130" s="231" t="n">
        <f aca="false">_xlfn.STDEV.P(B130:BW130)</f>
        <v>0.904165246456314</v>
      </c>
      <c r="CB130" s="232" t="n">
        <f aca="false">MEDIAN(B130:BW130)</f>
        <v>0</v>
      </c>
    </row>
    <row r="131" customFormat="false" ht="14.5" hidden="false" customHeight="false" outlineLevel="0" collapsed="false">
      <c r="A131" s="0" t="str">
        <f aca="false">'Indicator Data'!B134</f>
        <v>OMN</v>
      </c>
      <c r="B131" s="230" t="n">
        <f aca="false">IF('Indicator Date hidden'!C132="x","x",B$2-'Indicator Date hidden'!C132)</f>
        <v>0</v>
      </c>
      <c r="C131" s="230" t="n">
        <f aca="false">IF('Indicator Date hidden'!D132="x","x",C$2-'Indicator Date hidden'!D132)</f>
        <v>0</v>
      </c>
      <c r="D131" s="230" t="n">
        <f aca="false">IF('Indicator Date hidden'!E132="x","x",D$2-'Indicator Date hidden'!E132)</f>
        <v>0</v>
      </c>
      <c r="E131" s="230" t="n">
        <f aca="false">IF('Indicator Date hidden'!F132="x","x",E$2-'Indicator Date hidden'!F132)</f>
        <v>0</v>
      </c>
      <c r="F131" s="230" t="n">
        <f aca="false">IF('Indicator Date hidden'!G132="x","x",F$2-'Indicator Date hidden'!G132)</f>
        <v>0</v>
      </c>
      <c r="G131" s="230" t="n">
        <f aca="false">IF('Indicator Date hidden'!H132="x","x",G$2-'Indicator Date hidden'!H132)</f>
        <v>0</v>
      </c>
      <c r="H131" s="230" t="n">
        <f aca="false">IF('Indicator Date hidden'!I132="x","x",H$2-'Indicator Date hidden'!I132)</f>
        <v>0</v>
      </c>
      <c r="I131" s="230" t="n">
        <f aca="false">IF('Indicator Date hidden'!J132="x","x",I$2-'Indicator Date hidden'!J132)</f>
        <v>0</v>
      </c>
      <c r="J131" s="230" t="n">
        <f aca="false">IF('Indicator Date hidden'!K132="x","x",J$2-'Indicator Date hidden'!K132)</f>
        <v>0</v>
      </c>
      <c r="K131" s="230" t="n">
        <f aca="false">IF('Indicator Date hidden'!L132="x","x",K$2-'Indicator Date hidden'!L132)</f>
        <v>0</v>
      </c>
      <c r="L131" s="230" t="n">
        <f aca="false">IF('Indicator Date hidden'!M132="x","x",L$2-'Indicator Date hidden'!M132)</f>
        <v>0</v>
      </c>
      <c r="M131" s="230" t="n">
        <f aca="false">IF('Indicator Date hidden'!N132="x","x",M$2-'Indicator Date hidden'!N132)</f>
        <v>0</v>
      </c>
      <c r="N131" s="230" t="n">
        <f aca="false">IF('Indicator Date hidden'!O132="x","x",N$2-'Indicator Date hidden'!O132)</f>
        <v>0</v>
      </c>
      <c r="O131" s="230" t="n">
        <f aca="false">IF('Indicator Date hidden'!P132="x","x",O$2-'Indicator Date hidden'!P132)</f>
        <v>0</v>
      </c>
      <c r="P131" s="230" t="n">
        <f aca="false">IF('Indicator Date hidden'!Q132="x","x",P$2-'Indicator Date hidden'!Q132)</f>
        <v>0</v>
      </c>
      <c r="Q131" s="230" t="n">
        <f aca="false">IF('Indicator Date hidden'!R132="x","x",Q$2-'Indicator Date hidden'!R132)</f>
        <v>0</v>
      </c>
      <c r="R131" s="230" t="n">
        <f aca="false">IF('Indicator Date hidden'!S132="x","x",R$2-'Indicator Date hidden'!S132)</f>
        <v>0</v>
      </c>
      <c r="S131" s="230" t="n">
        <f aca="false">IF('Indicator Date hidden'!T132="x","x",S$2-'Indicator Date hidden'!T132)</f>
        <v>0</v>
      </c>
      <c r="T131" s="230" t="n">
        <f aca="false">IF('Indicator Date hidden'!U132="x","x",T$2-'Indicator Date hidden'!U132)</f>
        <v>0</v>
      </c>
      <c r="U131" s="230" t="n">
        <f aca="false">IF('Indicator Date hidden'!V132="x","x",U$2-'Indicator Date hidden'!V132)</f>
        <v>0</v>
      </c>
      <c r="V131" s="230" t="n">
        <f aca="false">IF('Indicator Date hidden'!W132="x","x",V$2-'Indicator Date hidden'!W132)</f>
        <v>0</v>
      </c>
      <c r="W131" s="230" t="n">
        <f aca="false">IF('Indicator Date hidden'!X132="x","x",W$2-'Indicator Date hidden'!X132)</f>
        <v>0</v>
      </c>
      <c r="X131" s="230" t="n">
        <f aca="false">IF('Indicator Date hidden'!Y132="x","x",X$2-'Indicator Date hidden'!Y132)</f>
        <v>0</v>
      </c>
      <c r="Y131" s="230" t="n">
        <f aca="false">IF('Indicator Date hidden'!Z132="x","x",Y$2-'Indicator Date hidden'!Z132)</f>
        <v>0</v>
      </c>
      <c r="Z131" s="230" t="n">
        <f aca="false">IF('Indicator Date hidden'!AA132="x","x",Z$2-'Indicator Date hidden'!AA132)</f>
        <v>15</v>
      </c>
      <c r="AA131" s="230" t="n">
        <f aca="false">IF('Indicator Date hidden'!AB132="x","x",AA$2-'Indicator Date hidden'!AB132)</f>
        <v>0</v>
      </c>
      <c r="AB131" s="230" t="n">
        <f aca="false">IF('Indicator Date hidden'!AC132="x","x",AB$2-'Indicator Date hidden'!AC132)</f>
        <v>0</v>
      </c>
      <c r="AC131" s="230" t="n">
        <f aca="false">IF('Indicator Date hidden'!AD132="x","x",AC$2-'Indicator Date hidden'!AD132)</f>
        <v>1</v>
      </c>
      <c r="AD131" s="230" t="n">
        <f aca="false">IF('Indicator Date hidden'!AE132="x","x",AD$2-'Indicator Date hidden'!AE132)</f>
        <v>0</v>
      </c>
      <c r="AE131" s="230" t="str">
        <f aca="false">IF('Indicator Date hidden'!AF132="x","x",AE$2-'Indicator Date hidden'!AF132)</f>
        <v>x</v>
      </c>
      <c r="AF131" s="230" t="n">
        <f aca="false">IF('Indicator Date hidden'!AG132="x","x",AF$2-'Indicator Date hidden'!AG132)</f>
        <v>0</v>
      </c>
      <c r="AG131" s="230" t="n">
        <f aca="false">IF('Indicator Date hidden'!AH132="x","x",AG$2-'Indicator Date hidden'!AH132)</f>
        <v>0</v>
      </c>
      <c r="AH131" s="230" t="n">
        <f aca="false">IF('Indicator Date hidden'!AI132="x","x",AH$2-'Indicator Date hidden'!AI132)</f>
        <v>0</v>
      </c>
      <c r="AI131" s="230" t="n">
        <f aca="false">IF('Indicator Date hidden'!AJ132="x","x",AI$2-'Indicator Date hidden'!AJ132)</f>
        <v>0</v>
      </c>
      <c r="AJ131" s="230" t="n">
        <f aca="false">IF('Indicator Date hidden'!AK132="x","x",AJ$2-'Indicator Date hidden'!AK132)</f>
        <v>0</v>
      </c>
      <c r="AK131" s="230" t="str">
        <f aca="false">IF('Indicator Date hidden'!AL132="x","x",AK$2-'Indicator Date hidden'!AL132)</f>
        <v>x</v>
      </c>
      <c r="AL131" s="230" t="n">
        <f aca="false">IF('Indicator Date hidden'!AM132="x","x",AL$2-'Indicator Date hidden'!AM132)</f>
        <v>0</v>
      </c>
      <c r="AM131" s="230" t="n">
        <f aca="false">IF('Indicator Date hidden'!AN132="x","x",AM$2-'Indicator Date hidden'!AN132)</f>
        <v>0</v>
      </c>
      <c r="AN131" s="230" t="n">
        <f aca="false">IF('Indicator Date hidden'!AO132="x","x",AN$2-'Indicator Date hidden'!AO132)</f>
        <v>0</v>
      </c>
      <c r="AO131" s="230" t="n">
        <f aca="false">IF('Indicator Date hidden'!AP132="x","x",AO$2-'Indicator Date hidden'!AP132)</f>
        <v>0</v>
      </c>
      <c r="AP131" s="230" t="n">
        <f aca="false">IF('Indicator Date hidden'!AQ132="x","x",AP$2-'Indicator Date hidden'!AQ132)</f>
        <v>0</v>
      </c>
      <c r="AQ131" s="230" t="n">
        <f aca="false">IF('Indicator Date hidden'!AR132="x","x",AQ$2-'Indicator Date hidden'!AR132)</f>
        <v>0</v>
      </c>
      <c r="AR131" s="230" t="n">
        <f aca="false">IF('Indicator Date hidden'!AS132="x","x",AR$2-'Indicator Date hidden'!AS132)</f>
        <v>3</v>
      </c>
      <c r="AS131" s="230" t="n">
        <f aca="false">IF('Indicator Date hidden'!AT132="x","x",AS$2-'Indicator Date hidden'!AT132)</f>
        <v>0</v>
      </c>
      <c r="AT131" s="230" t="n">
        <f aca="false">IF('Indicator Date hidden'!AU132="x","x",AT$2-'Indicator Date hidden'!AU132)</f>
        <v>1</v>
      </c>
      <c r="AU131" s="230" t="n">
        <f aca="false">IF('Indicator Date hidden'!AV132="x","x",AU$2-'Indicator Date hidden'!AV132)</f>
        <v>1</v>
      </c>
      <c r="AV131" s="230" t="n">
        <f aca="false">IF('Indicator Date hidden'!AW132="x","x",AV$2-'Indicator Date hidden'!AW132)</f>
        <v>0</v>
      </c>
      <c r="AW131" s="230" t="n">
        <f aca="false">IF('Indicator Date hidden'!AX132="x","x",AW$2-'Indicator Date hidden'!AX132)</f>
        <v>0</v>
      </c>
      <c r="AX131" s="230" t="n">
        <f aca="false">IF('Indicator Date hidden'!AY132="x","x",AX$2-'Indicator Date hidden'!AY132)</f>
        <v>0</v>
      </c>
      <c r="AY131" s="230" t="str">
        <f aca="false">IF('Indicator Date hidden'!AZ132="x","x",AY$2-'Indicator Date hidden'!AZ132)</f>
        <v>x</v>
      </c>
      <c r="AZ131" s="230" t="n">
        <f aca="false">IF('Indicator Date hidden'!BA132="x","x",AZ$2-'Indicator Date hidden'!BA132)</f>
        <v>0</v>
      </c>
      <c r="BA131" s="230" t="n">
        <f aca="false">IF('Indicator Date hidden'!BB132="x","x",BA$2-'Indicator Date hidden'!BB132)</f>
        <v>0</v>
      </c>
      <c r="BB131" s="230" t="n">
        <f aca="false">IF('Indicator Date hidden'!BC132="x","x",BB$2-'Indicator Date hidden'!BC132)</f>
        <v>0</v>
      </c>
      <c r="BC131" s="230" t="n">
        <f aca="false">IF('Indicator Date hidden'!BD132="x","x",BC$2-'Indicator Date hidden'!BD132)</f>
        <v>0</v>
      </c>
      <c r="BD131" s="230" t="n">
        <f aca="false">IF('Indicator Date hidden'!BE132="x","x",BD$2-'Indicator Date hidden'!BE132)</f>
        <v>0</v>
      </c>
      <c r="BE131" s="230" t="n">
        <f aca="false">IF('Indicator Date hidden'!BF132="x","x",BE$2-'Indicator Date hidden'!BF132)</f>
        <v>0</v>
      </c>
      <c r="BF131" s="230" t="n">
        <f aca="false">IF('Indicator Date hidden'!BG132="x","x",BF$2-'Indicator Date hidden'!BG132)</f>
        <v>1</v>
      </c>
      <c r="BG131" s="230" t="n">
        <f aca="false">IF('Indicator Date hidden'!BH132="x","x",BG$2-'Indicator Date hidden'!BH132)</f>
        <v>1</v>
      </c>
      <c r="BH131" s="230" t="str">
        <f aca="false">IF('Indicator Date hidden'!BI132="x","x",BH$2-'Indicator Date hidden'!BI132)</f>
        <v>x</v>
      </c>
      <c r="BI131" s="230" t="n">
        <f aca="false">IF('Indicator Date hidden'!BJ132="x","x",BI$2-'Indicator Date hidden'!BJ132)</f>
        <v>0</v>
      </c>
      <c r="BJ131" s="230" t="n">
        <f aca="false">IF('Indicator Date hidden'!BK132="x","x",BJ$2-'Indicator Date hidden'!BK132)</f>
        <v>0</v>
      </c>
      <c r="BK131" s="230" t="n">
        <f aca="false">IF('Indicator Date hidden'!BL132="x","x",BK$2-'Indicator Date hidden'!BL132)</f>
        <v>0</v>
      </c>
      <c r="BL131" s="230" t="n">
        <f aca="false">IF('Indicator Date hidden'!BM132="x","x",BL$2-'Indicator Date hidden'!BM132)</f>
        <v>2</v>
      </c>
      <c r="BM131" s="230" t="n">
        <f aca="false">IF('Indicator Date hidden'!BN132="x","x",BM$2-'Indicator Date hidden'!BN132)</f>
        <v>0</v>
      </c>
      <c r="BN131" s="230" t="n">
        <f aca="false">IF('Indicator Date hidden'!BO132="x","x",BN$2-'Indicator Date hidden'!BO132)</f>
        <v>0</v>
      </c>
      <c r="BO131" s="230" t="n">
        <f aca="false">IF('Indicator Date hidden'!BP132="x","x",BO$2-'Indicator Date hidden'!BP132)</f>
        <v>0</v>
      </c>
      <c r="BP131" s="230" t="n">
        <f aca="false">IF('Indicator Date hidden'!BQ132="x","x",BP$2-'Indicator Date hidden'!BQ132)</f>
        <v>0</v>
      </c>
      <c r="BQ131" s="230" t="n">
        <f aca="false">IF('Indicator Date hidden'!BR132="x","x",BQ$2-'Indicator Date hidden'!BR132)</f>
        <v>0</v>
      </c>
      <c r="BR131" s="230" t="n">
        <f aca="false">IF('Indicator Date hidden'!BS132="x","x",BR$2-'Indicator Date hidden'!BS132)</f>
        <v>1</v>
      </c>
      <c r="BS131" s="230" t="n">
        <f aca="false">IF('Indicator Date hidden'!BT132="x","x",BS$2-'Indicator Date hidden'!BT132)</f>
        <v>0</v>
      </c>
      <c r="BT131" s="230" t="n">
        <f aca="false">IF('Indicator Date hidden'!BU132="x","x",BT$2-'Indicator Date hidden'!BU132)</f>
        <v>0</v>
      </c>
      <c r="BU131" s="230" t="n">
        <f aca="false">IF('Indicator Date hidden'!BV132="x","x",BU$2-'Indicator Date hidden'!BV132)</f>
        <v>0</v>
      </c>
      <c r="BV131" s="230" t="n">
        <f aca="false">IF('Indicator Date hidden'!BW132="x","x",BV$2-'Indicator Date hidden'!BW132)</f>
        <v>0</v>
      </c>
      <c r="BW131" s="230" t="n">
        <f aca="false">IF('Indicator Date hidden'!BX132="x","x",BW$2-'Indicator Date hidden'!BX132)</f>
        <v>0</v>
      </c>
      <c r="BX131" s="0" t="n">
        <f aca="false">SUM(B131:BW131)</f>
        <v>26</v>
      </c>
      <c r="BY131" s="231" t="n">
        <f aca="false">BX131/COUNT(B131:BW131)</f>
        <v>0.371428571428571</v>
      </c>
      <c r="BZ131" s="0" t="n">
        <f aca="false">COUNTIF(B131:BW131,"&gt;0")</f>
        <v>9</v>
      </c>
      <c r="CA131" s="231" t="n">
        <f aca="false">_xlfn.STDEV.P(B131:BW131)</f>
        <v>1.82968715960976</v>
      </c>
      <c r="CB131" s="232" t="n">
        <f aca="false">MEDIAN(B131:BW131)</f>
        <v>0</v>
      </c>
    </row>
    <row r="132" customFormat="false" ht="14.5" hidden="false" customHeight="false" outlineLevel="0" collapsed="false">
      <c r="A132" s="0" t="str">
        <f aca="false">'Indicator Data'!B135</f>
        <v>PAK</v>
      </c>
      <c r="B132" s="230" t="n">
        <f aca="false">IF('Indicator Date hidden'!C133="x","x",B$2-'Indicator Date hidden'!C133)</f>
        <v>0</v>
      </c>
      <c r="C132" s="230" t="n">
        <f aca="false">IF('Indicator Date hidden'!D133="x","x",C$2-'Indicator Date hidden'!D133)</f>
        <v>0</v>
      </c>
      <c r="D132" s="230" t="n">
        <f aca="false">IF('Indicator Date hidden'!E133="x","x",D$2-'Indicator Date hidden'!E133)</f>
        <v>0</v>
      </c>
      <c r="E132" s="230" t="n">
        <f aca="false">IF('Indicator Date hidden'!F133="x","x",E$2-'Indicator Date hidden'!F133)</f>
        <v>0</v>
      </c>
      <c r="F132" s="230" t="n">
        <f aca="false">IF('Indicator Date hidden'!G133="x","x",F$2-'Indicator Date hidden'!G133)</f>
        <v>0</v>
      </c>
      <c r="G132" s="230" t="n">
        <f aca="false">IF('Indicator Date hidden'!H133="x","x",G$2-'Indicator Date hidden'!H133)</f>
        <v>0</v>
      </c>
      <c r="H132" s="230" t="n">
        <f aca="false">IF('Indicator Date hidden'!I133="x","x",H$2-'Indicator Date hidden'!I133)</f>
        <v>0</v>
      </c>
      <c r="I132" s="230" t="n">
        <f aca="false">IF('Indicator Date hidden'!J133="x","x",I$2-'Indicator Date hidden'!J133)</f>
        <v>0</v>
      </c>
      <c r="J132" s="230" t="n">
        <f aca="false">IF('Indicator Date hidden'!K133="x","x",J$2-'Indicator Date hidden'!K133)</f>
        <v>0</v>
      </c>
      <c r="K132" s="230" t="n">
        <f aca="false">IF('Indicator Date hidden'!L133="x","x",K$2-'Indicator Date hidden'!L133)</f>
        <v>0</v>
      </c>
      <c r="L132" s="230" t="n">
        <f aca="false">IF('Indicator Date hidden'!M133="x","x",L$2-'Indicator Date hidden'!M133)</f>
        <v>0</v>
      </c>
      <c r="M132" s="230" t="n">
        <f aca="false">IF('Indicator Date hidden'!N133="x","x",M$2-'Indicator Date hidden'!N133)</f>
        <v>0</v>
      </c>
      <c r="N132" s="230" t="n">
        <f aca="false">IF('Indicator Date hidden'!O133="x","x",N$2-'Indicator Date hidden'!O133)</f>
        <v>0</v>
      </c>
      <c r="O132" s="230" t="n">
        <f aca="false">IF('Indicator Date hidden'!P133="x","x",O$2-'Indicator Date hidden'!P133)</f>
        <v>0</v>
      </c>
      <c r="P132" s="230" t="n">
        <f aca="false">IF('Indicator Date hidden'!Q133="x","x",P$2-'Indicator Date hidden'!Q133)</f>
        <v>0</v>
      </c>
      <c r="Q132" s="230" t="n">
        <f aca="false">IF('Indicator Date hidden'!R133="x","x",Q$2-'Indicator Date hidden'!R133)</f>
        <v>0</v>
      </c>
      <c r="R132" s="230" t="n">
        <f aca="false">IF('Indicator Date hidden'!S133="x","x",R$2-'Indicator Date hidden'!S133)</f>
        <v>0</v>
      </c>
      <c r="S132" s="230" t="n">
        <f aca="false">IF('Indicator Date hidden'!T133="x","x",S$2-'Indicator Date hidden'!T133)</f>
        <v>0</v>
      </c>
      <c r="T132" s="230" t="n">
        <f aca="false">IF('Indicator Date hidden'!U133="x","x",T$2-'Indicator Date hidden'!U133)</f>
        <v>0</v>
      </c>
      <c r="U132" s="230" t="n">
        <f aca="false">IF('Indicator Date hidden'!V133="x","x",U$2-'Indicator Date hidden'!V133)</f>
        <v>0</v>
      </c>
      <c r="V132" s="230" t="n">
        <f aca="false">IF('Indicator Date hidden'!W133="x","x",V$2-'Indicator Date hidden'!W133)</f>
        <v>0</v>
      </c>
      <c r="W132" s="230" t="n">
        <f aca="false">IF('Indicator Date hidden'!X133="x","x",W$2-'Indicator Date hidden'!X133)</f>
        <v>0</v>
      </c>
      <c r="X132" s="230" t="n">
        <f aca="false">IF('Indicator Date hidden'!Y133="x","x",X$2-'Indicator Date hidden'!Y133)</f>
        <v>0</v>
      </c>
      <c r="Y132" s="230" t="n">
        <f aca="false">IF('Indicator Date hidden'!Z133="x","x",Y$2-'Indicator Date hidden'!Z133)</f>
        <v>0</v>
      </c>
      <c r="Z132" s="230" t="n">
        <f aca="false">IF('Indicator Date hidden'!AA133="x","x",Z$2-'Indicator Date hidden'!AA133)</f>
        <v>5</v>
      </c>
      <c r="AA132" s="230" t="n">
        <f aca="false">IF('Indicator Date hidden'!AB133="x","x",AA$2-'Indicator Date hidden'!AB133)</f>
        <v>0</v>
      </c>
      <c r="AB132" s="230" t="n">
        <f aca="false">IF('Indicator Date hidden'!AC133="x","x",AB$2-'Indicator Date hidden'!AC133)</f>
        <v>0</v>
      </c>
      <c r="AC132" s="230" t="n">
        <f aca="false">IF('Indicator Date hidden'!AD133="x","x",AC$2-'Indicator Date hidden'!AD133)</f>
        <v>1</v>
      </c>
      <c r="AD132" s="230" t="n">
        <f aca="false">IF('Indicator Date hidden'!AE133="x","x",AD$2-'Indicator Date hidden'!AE133)</f>
        <v>0</v>
      </c>
      <c r="AE132" s="230" t="n">
        <f aca="false">IF('Indicator Date hidden'!AF133="x","x",AE$2-'Indicator Date hidden'!AF133)</f>
        <v>0</v>
      </c>
      <c r="AF132" s="230" t="n">
        <f aca="false">IF('Indicator Date hidden'!AG133="x","x",AF$2-'Indicator Date hidden'!AG133)</f>
        <v>0</v>
      </c>
      <c r="AG132" s="230" t="n">
        <f aca="false">IF('Indicator Date hidden'!AH133="x","x",AG$2-'Indicator Date hidden'!AH133)</f>
        <v>0</v>
      </c>
      <c r="AH132" s="230" t="n">
        <f aca="false">IF('Indicator Date hidden'!AI133="x","x",AH$2-'Indicator Date hidden'!AI133)</f>
        <v>0</v>
      </c>
      <c r="AI132" s="230" t="n">
        <f aca="false">IF('Indicator Date hidden'!AJ133="x","x",AI$2-'Indicator Date hidden'!AJ133)</f>
        <v>0</v>
      </c>
      <c r="AJ132" s="230" t="n">
        <f aca="false">IF('Indicator Date hidden'!AK133="x","x",AJ$2-'Indicator Date hidden'!AK133)</f>
        <v>0</v>
      </c>
      <c r="AK132" s="230" t="n">
        <f aca="false">IF('Indicator Date hidden'!AL133="x","x",AK$2-'Indicator Date hidden'!AL133)</f>
        <v>1</v>
      </c>
      <c r="AL132" s="230" t="n">
        <f aca="false">IF('Indicator Date hidden'!AM133="x","x",AL$2-'Indicator Date hidden'!AM133)</f>
        <v>0</v>
      </c>
      <c r="AM132" s="230" t="n">
        <f aca="false">IF('Indicator Date hidden'!AN133="x","x",AM$2-'Indicator Date hidden'!AN133)</f>
        <v>0</v>
      </c>
      <c r="AN132" s="230" t="n">
        <f aca="false">IF('Indicator Date hidden'!AO133="x","x",AN$2-'Indicator Date hidden'!AO133)</f>
        <v>0</v>
      </c>
      <c r="AO132" s="230" t="n">
        <f aca="false">IF('Indicator Date hidden'!AP133="x","x",AO$2-'Indicator Date hidden'!AP133)</f>
        <v>0</v>
      </c>
      <c r="AP132" s="230" t="n">
        <f aca="false">IF('Indicator Date hidden'!AQ133="x","x",AP$2-'Indicator Date hidden'!AQ133)</f>
        <v>0</v>
      </c>
      <c r="AQ132" s="230" t="n">
        <f aca="false">IF('Indicator Date hidden'!AR133="x","x",AQ$2-'Indicator Date hidden'!AR133)</f>
        <v>0</v>
      </c>
      <c r="AR132" s="230" t="n">
        <f aca="false">IF('Indicator Date hidden'!AS133="x","x",AR$2-'Indicator Date hidden'!AS133)</f>
        <v>2</v>
      </c>
      <c r="AS132" s="230" t="n">
        <f aca="false">IF('Indicator Date hidden'!AT133="x","x",AS$2-'Indicator Date hidden'!AT133)</f>
        <v>0</v>
      </c>
      <c r="AT132" s="230" t="n">
        <f aca="false">IF('Indicator Date hidden'!AU133="x","x",AT$2-'Indicator Date hidden'!AU133)</f>
        <v>0</v>
      </c>
      <c r="AU132" s="230" t="n">
        <f aca="false">IF('Indicator Date hidden'!AV133="x","x",AU$2-'Indicator Date hidden'!AV133)</f>
        <v>0</v>
      </c>
      <c r="AV132" s="230" t="n">
        <f aca="false">IF('Indicator Date hidden'!AW133="x","x",AV$2-'Indicator Date hidden'!AW133)</f>
        <v>0</v>
      </c>
      <c r="AW132" s="230" t="n">
        <f aca="false">IF('Indicator Date hidden'!AX133="x","x",AW$2-'Indicator Date hidden'!AX133)</f>
        <v>0</v>
      </c>
      <c r="AX132" s="230" t="n">
        <f aca="false">IF('Indicator Date hidden'!AY133="x","x",AX$2-'Indicator Date hidden'!AY133)</f>
        <v>0</v>
      </c>
      <c r="AY132" s="230" t="n">
        <f aca="false">IF('Indicator Date hidden'!AZ133="x","x",AY$2-'Indicator Date hidden'!AZ133)</f>
        <v>2</v>
      </c>
      <c r="AZ132" s="230" t="n">
        <f aca="false">IF('Indicator Date hidden'!BA133="x","x",AZ$2-'Indicator Date hidden'!BA133)</f>
        <v>0</v>
      </c>
      <c r="BA132" s="230" t="n">
        <f aca="false">IF('Indicator Date hidden'!BB133="x","x",BA$2-'Indicator Date hidden'!BB133)</f>
        <v>0</v>
      </c>
      <c r="BB132" s="230" t="n">
        <f aca="false">IF('Indicator Date hidden'!BC133="x","x",BB$2-'Indicator Date hidden'!BC133)</f>
        <v>0</v>
      </c>
      <c r="BC132" s="230" t="n">
        <f aca="false">IF('Indicator Date hidden'!BD133="x","x",BC$2-'Indicator Date hidden'!BD133)</f>
        <v>0</v>
      </c>
      <c r="BD132" s="230" t="n">
        <f aca="false">IF('Indicator Date hidden'!BE133="x","x",BD$2-'Indicator Date hidden'!BE133)</f>
        <v>-1</v>
      </c>
      <c r="BE132" s="230" t="n">
        <f aca="false">IF('Indicator Date hidden'!BF133="x","x",BE$2-'Indicator Date hidden'!BF133)</f>
        <v>0</v>
      </c>
      <c r="BF132" s="230" t="n">
        <f aca="false">IF('Indicator Date hidden'!BG133="x","x",BF$2-'Indicator Date hidden'!BG133)</f>
        <v>1</v>
      </c>
      <c r="BG132" s="230" t="n">
        <f aca="false">IF('Indicator Date hidden'!BH133="x","x",BG$2-'Indicator Date hidden'!BH133)</f>
        <v>1</v>
      </c>
      <c r="BH132" s="230" t="n">
        <f aca="false">IF('Indicator Date hidden'!BI133="x","x",BH$2-'Indicator Date hidden'!BI133)</f>
        <v>0</v>
      </c>
      <c r="BI132" s="230" t="n">
        <f aca="false">IF('Indicator Date hidden'!BJ133="x","x",BI$2-'Indicator Date hidden'!BJ133)</f>
        <v>0</v>
      </c>
      <c r="BJ132" s="230" t="n">
        <f aca="false">IF('Indicator Date hidden'!BK133="x","x",BJ$2-'Indicator Date hidden'!BK133)</f>
        <v>0</v>
      </c>
      <c r="BK132" s="230" t="n">
        <f aca="false">IF('Indicator Date hidden'!BL133="x","x",BK$2-'Indicator Date hidden'!BL133)</f>
        <v>0</v>
      </c>
      <c r="BL132" s="230" t="n">
        <f aca="false">IF('Indicator Date hidden'!BM133="x","x",BL$2-'Indicator Date hidden'!BM133)</f>
        <v>1</v>
      </c>
      <c r="BM132" s="230" t="n">
        <f aca="false">IF('Indicator Date hidden'!BN133="x","x",BM$2-'Indicator Date hidden'!BN133)</f>
        <v>0</v>
      </c>
      <c r="BN132" s="230" t="n">
        <f aca="false">IF('Indicator Date hidden'!BO133="x","x",BN$2-'Indicator Date hidden'!BO133)</f>
        <v>0</v>
      </c>
      <c r="BO132" s="230" t="n">
        <f aca="false">IF('Indicator Date hidden'!BP133="x","x",BO$2-'Indicator Date hidden'!BP133)</f>
        <v>0</v>
      </c>
      <c r="BP132" s="230" t="n">
        <f aca="false">IF('Indicator Date hidden'!BQ133="x","x",BP$2-'Indicator Date hidden'!BQ133)</f>
        <v>0</v>
      </c>
      <c r="BQ132" s="230" t="n">
        <f aca="false">IF('Indicator Date hidden'!BR133="x","x",BQ$2-'Indicator Date hidden'!BR133)</f>
        <v>0</v>
      </c>
      <c r="BR132" s="230" t="n">
        <f aca="false">IF('Indicator Date hidden'!BS133="x","x",BR$2-'Indicator Date hidden'!BS133)</f>
        <v>3</v>
      </c>
      <c r="BS132" s="230" t="n">
        <f aca="false">IF('Indicator Date hidden'!BT133="x","x",BS$2-'Indicator Date hidden'!BT133)</f>
        <v>0</v>
      </c>
      <c r="BT132" s="230" t="n">
        <f aca="false">IF('Indicator Date hidden'!BU133="x","x",BT$2-'Indicator Date hidden'!BU133)</f>
        <v>0</v>
      </c>
      <c r="BU132" s="230" t="n">
        <f aca="false">IF('Indicator Date hidden'!BV133="x","x",BU$2-'Indicator Date hidden'!BV133)</f>
        <v>0</v>
      </c>
      <c r="BV132" s="230" t="n">
        <f aca="false">IF('Indicator Date hidden'!BW133="x","x",BV$2-'Indicator Date hidden'!BW133)</f>
        <v>0</v>
      </c>
      <c r="BW132" s="230" t="n">
        <f aca="false">IF('Indicator Date hidden'!BX133="x","x",BW$2-'Indicator Date hidden'!BX133)</f>
        <v>0</v>
      </c>
      <c r="BX132" s="0" t="n">
        <f aca="false">SUM(B132:BW132)</f>
        <v>16</v>
      </c>
      <c r="BY132" s="231" t="n">
        <f aca="false">BX132/COUNT(B132:BW132)</f>
        <v>0.216216216216216</v>
      </c>
      <c r="BZ132" s="0" t="n">
        <f aca="false">COUNTIF(B132:BW132,"&gt;0")</f>
        <v>9</v>
      </c>
      <c r="CA132" s="231" t="n">
        <f aca="false">_xlfn.STDEV.P(B132:BW132)</f>
        <v>0.77582162672472</v>
      </c>
      <c r="CB132" s="232" t="n">
        <f aca="false">MEDIAN(B132:BW132)</f>
        <v>0</v>
      </c>
    </row>
    <row r="133" customFormat="false" ht="14.5" hidden="false" customHeight="false" outlineLevel="0" collapsed="false">
      <c r="A133" s="0" t="str">
        <f aca="false">'Indicator Data'!B136</f>
        <v>PLW</v>
      </c>
      <c r="B133" s="230" t="n">
        <f aca="false">IF('Indicator Date hidden'!C134="x","x",B$2-'Indicator Date hidden'!C134)</f>
        <v>0</v>
      </c>
      <c r="C133" s="230" t="n">
        <f aca="false">IF('Indicator Date hidden'!D134="x","x",C$2-'Indicator Date hidden'!D134)</f>
        <v>0</v>
      </c>
      <c r="D133" s="230" t="n">
        <f aca="false">IF('Indicator Date hidden'!E134="x","x",D$2-'Indicator Date hidden'!E134)</f>
        <v>0</v>
      </c>
      <c r="E133" s="230" t="n">
        <f aca="false">IF('Indicator Date hidden'!F134="x","x",E$2-'Indicator Date hidden'!F134)</f>
        <v>0</v>
      </c>
      <c r="F133" s="230" t="n">
        <f aca="false">IF('Indicator Date hidden'!G134="x","x",F$2-'Indicator Date hidden'!G134)</f>
        <v>0</v>
      </c>
      <c r="G133" s="230" t="n">
        <f aca="false">IF('Indicator Date hidden'!H134="x","x",G$2-'Indicator Date hidden'!H134)</f>
        <v>0</v>
      </c>
      <c r="H133" s="230" t="n">
        <f aca="false">IF('Indicator Date hidden'!I134="x","x",H$2-'Indicator Date hidden'!I134)</f>
        <v>0</v>
      </c>
      <c r="I133" s="230" t="n">
        <f aca="false">IF('Indicator Date hidden'!J134="x","x",I$2-'Indicator Date hidden'!J134)</f>
        <v>0</v>
      </c>
      <c r="J133" s="230" t="n">
        <f aca="false">IF('Indicator Date hidden'!K134="x","x",J$2-'Indicator Date hidden'!K134)</f>
        <v>0</v>
      </c>
      <c r="K133" s="230" t="str">
        <f aca="false">IF('Indicator Date hidden'!L134="x","x",K$2-'Indicator Date hidden'!L134)</f>
        <v>x</v>
      </c>
      <c r="L133" s="230" t="n">
        <f aca="false">IF('Indicator Date hidden'!M134="x","x",L$2-'Indicator Date hidden'!M134)</f>
        <v>0</v>
      </c>
      <c r="M133" s="230" t="n">
        <f aca="false">IF('Indicator Date hidden'!N134="x","x",M$2-'Indicator Date hidden'!N134)</f>
        <v>0</v>
      </c>
      <c r="N133" s="230" t="n">
        <f aca="false">IF('Indicator Date hidden'!O134="x","x",N$2-'Indicator Date hidden'!O134)</f>
        <v>0</v>
      </c>
      <c r="O133" s="230" t="n">
        <f aca="false">IF('Indicator Date hidden'!P134="x","x",O$2-'Indicator Date hidden'!P134)</f>
        <v>0</v>
      </c>
      <c r="P133" s="230" t="n">
        <f aca="false">IF('Indicator Date hidden'!Q134="x","x",P$2-'Indicator Date hidden'!Q134)</f>
        <v>0</v>
      </c>
      <c r="Q133" s="230" t="n">
        <f aca="false">IF('Indicator Date hidden'!R134="x","x",Q$2-'Indicator Date hidden'!R134)</f>
        <v>0</v>
      </c>
      <c r="R133" s="230" t="n">
        <f aca="false">IF('Indicator Date hidden'!S134="x","x",R$2-'Indicator Date hidden'!S134)</f>
        <v>0</v>
      </c>
      <c r="S133" s="230" t="n">
        <f aca="false">IF('Indicator Date hidden'!T134="x","x",S$2-'Indicator Date hidden'!T134)</f>
        <v>0</v>
      </c>
      <c r="T133" s="230" t="n">
        <f aca="false">IF('Indicator Date hidden'!U134="x","x",T$2-'Indicator Date hidden'!U134)</f>
        <v>0</v>
      </c>
      <c r="U133" s="230" t="n">
        <f aca="false">IF('Indicator Date hidden'!V134="x","x",U$2-'Indicator Date hidden'!V134)</f>
        <v>0</v>
      </c>
      <c r="V133" s="230" t="n">
        <f aca="false">IF('Indicator Date hidden'!W134="x","x",V$2-'Indicator Date hidden'!W134)</f>
        <v>0</v>
      </c>
      <c r="W133" s="230" t="n">
        <f aca="false">IF('Indicator Date hidden'!X134="x","x",W$2-'Indicator Date hidden'!X134)</f>
        <v>0</v>
      </c>
      <c r="X133" s="230" t="n">
        <f aca="false">IF('Indicator Date hidden'!Y134="x","x",X$2-'Indicator Date hidden'!Y134)</f>
        <v>0</v>
      </c>
      <c r="Y133" s="230" t="n">
        <f aca="false">IF('Indicator Date hidden'!Z134="x","x",Y$2-'Indicator Date hidden'!Z134)</f>
        <v>0</v>
      </c>
      <c r="Z133" s="230" t="str">
        <f aca="false">IF('Indicator Date hidden'!AA134="x","x",Z$2-'Indicator Date hidden'!AA134)</f>
        <v>x</v>
      </c>
      <c r="AA133" s="230" t="n">
        <f aca="false">IF('Indicator Date hidden'!AB134="x","x",AA$2-'Indicator Date hidden'!AB134)</f>
        <v>0</v>
      </c>
      <c r="AB133" s="230" t="str">
        <f aca="false">IF('Indicator Date hidden'!AC134="x","x",AB$2-'Indicator Date hidden'!AC134)</f>
        <v>x</v>
      </c>
      <c r="AC133" s="230" t="n">
        <f aca="false">IF('Indicator Date hidden'!AD134="x","x",AC$2-'Indicator Date hidden'!AD134)</f>
        <v>4</v>
      </c>
      <c r="AD133" s="230" t="n">
        <f aca="false">IF('Indicator Date hidden'!AE134="x","x",AD$2-'Indicator Date hidden'!AE134)</f>
        <v>0</v>
      </c>
      <c r="AE133" s="230" t="str">
        <f aca="false">IF('Indicator Date hidden'!AF134="x","x",AE$2-'Indicator Date hidden'!AF134)</f>
        <v>x</v>
      </c>
      <c r="AF133" s="230" t="str">
        <f aca="false">IF('Indicator Date hidden'!AG134="x","x",AF$2-'Indicator Date hidden'!AG134)</f>
        <v>x</v>
      </c>
      <c r="AG133" s="230" t="n">
        <f aca="false">IF('Indicator Date hidden'!AH134="x","x",AG$2-'Indicator Date hidden'!AH134)</f>
        <v>0</v>
      </c>
      <c r="AH133" s="230" t="n">
        <f aca="false">IF('Indicator Date hidden'!AI134="x","x",AH$2-'Indicator Date hidden'!AI134)</f>
        <v>0</v>
      </c>
      <c r="AI133" s="230" t="n">
        <f aca="false">IF('Indicator Date hidden'!AJ134="x","x",AI$2-'Indicator Date hidden'!AJ134)</f>
        <v>0</v>
      </c>
      <c r="AJ133" s="230" t="n">
        <f aca="false">IF('Indicator Date hidden'!AK134="x","x",AJ$2-'Indicator Date hidden'!AK134)</f>
        <v>0</v>
      </c>
      <c r="AK133" s="230" t="str">
        <f aca="false">IF('Indicator Date hidden'!AL134="x","x",AK$2-'Indicator Date hidden'!AL134)</f>
        <v>x</v>
      </c>
      <c r="AL133" s="230" t="n">
        <f aca="false">IF('Indicator Date hidden'!AM134="x","x",AL$2-'Indicator Date hidden'!AM134)</f>
        <v>0</v>
      </c>
      <c r="AM133" s="230" t="n">
        <f aca="false">IF('Indicator Date hidden'!AN134="x","x",AM$2-'Indicator Date hidden'!AN134)</f>
        <v>0</v>
      </c>
      <c r="AN133" s="230" t="n">
        <f aca="false">IF('Indicator Date hidden'!AO134="x","x",AN$2-'Indicator Date hidden'!AO134)</f>
        <v>0</v>
      </c>
      <c r="AO133" s="230" t="n">
        <f aca="false">IF('Indicator Date hidden'!AP134="x","x",AO$2-'Indicator Date hidden'!AP134)</f>
        <v>0</v>
      </c>
      <c r="AP133" s="230" t="n">
        <f aca="false">IF('Indicator Date hidden'!AQ134="x","x",AP$2-'Indicator Date hidden'!AQ134)</f>
        <v>0</v>
      </c>
      <c r="AQ133" s="230" t="n">
        <f aca="false">IF('Indicator Date hidden'!AR134="x","x",AQ$2-'Indicator Date hidden'!AR134)</f>
        <v>0</v>
      </c>
      <c r="AR133" s="230" t="str">
        <f aca="false">IF('Indicator Date hidden'!AS134="x","x",AR$2-'Indicator Date hidden'!AS134)</f>
        <v>x</v>
      </c>
      <c r="AS133" s="230" t="n">
        <f aca="false">IF('Indicator Date hidden'!AT134="x","x",AS$2-'Indicator Date hidden'!AT134)</f>
        <v>0</v>
      </c>
      <c r="AT133" s="230" t="str">
        <f aca="false">IF('Indicator Date hidden'!AU134="x","x",AT$2-'Indicator Date hidden'!AU134)</f>
        <v>x</v>
      </c>
      <c r="AU133" s="230" t="str">
        <f aca="false">IF('Indicator Date hidden'!AV134="x","x",AU$2-'Indicator Date hidden'!AV134)</f>
        <v>x</v>
      </c>
      <c r="AV133" s="230" t="str">
        <f aca="false">IF('Indicator Date hidden'!AW134="x","x",AV$2-'Indicator Date hidden'!AW134)</f>
        <v>x</v>
      </c>
      <c r="AW133" s="230" t="n">
        <f aca="false">IF('Indicator Date hidden'!AX134="x","x",AW$2-'Indicator Date hidden'!AX134)</f>
        <v>0</v>
      </c>
      <c r="AX133" s="230" t="str">
        <f aca="false">IF('Indicator Date hidden'!AY134="x","x",AX$2-'Indicator Date hidden'!AY134)</f>
        <v>x</v>
      </c>
      <c r="AY133" s="230" t="str">
        <f aca="false">IF('Indicator Date hidden'!AZ134="x","x",AY$2-'Indicator Date hidden'!AZ134)</f>
        <v>x</v>
      </c>
      <c r="AZ133" s="230" t="n">
        <f aca="false">IF('Indicator Date hidden'!BA134="x","x",AZ$2-'Indicator Date hidden'!BA134)</f>
        <v>0</v>
      </c>
      <c r="BA133" s="230" t="n">
        <f aca="false">IF('Indicator Date hidden'!BB134="x","x",BA$2-'Indicator Date hidden'!BB134)</f>
        <v>0</v>
      </c>
      <c r="BB133" s="230" t="n">
        <f aca="false">IF('Indicator Date hidden'!BC134="x","x",BB$2-'Indicator Date hidden'!BC134)</f>
        <v>0</v>
      </c>
      <c r="BC133" s="230" t="n">
        <f aca="false">IF('Indicator Date hidden'!BD134="x","x",BC$2-'Indicator Date hidden'!BD134)</f>
        <v>0</v>
      </c>
      <c r="BD133" s="230" t="n">
        <f aca="false">IF('Indicator Date hidden'!BE134="x","x",BD$2-'Indicator Date hidden'!BE134)</f>
        <v>0</v>
      </c>
      <c r="BE133" s="230" t="n">
        <f aca="false">IF('Indicator Date hidden'!BF134="x","x",BE$2-'Indicator Date hidden'!BF134)</f>
        <v>0</v>
      </c>
      <c r="BF133" s="230" t="n">
        <f aca="false">IF('Indicator Date hidden'!BG134="x","x",BF$2-'Indicator Date hidden'!BG134)</f>
        <v>1</v>
      </c>
      <c r="BG133" s="230" t="n">
        <f aca="false">IF('Indicator Date hidden'!BH134="x","x",BG$2-'Indicator Date hidden'!BH134)</f>
        <v>1</v>
      </c>
      <c r="BH133" s="230" t="n">
        <f aca="false">IF('Indicator Date hidden'!BI134="x","x",BH$2-'Indicator Date hidden'!BI134)</f>
        <v>2</v>
      </c>
      <c r="BI133" s="230" t="n">
        <f aca="false">IF('Indicator Date hidden'!BJ134="x","x",BI$2-'Indicator Date hidden'!BJ134)</f>
        <v>0</v>
      </c>
      <c r="BJ133" s="230" t="str">
        <f aca="false">IF('Indicator Date hidden'!BK134="x","x",BJ$2-'Indicator Date hidden'!BK134)</f>
        <v>x</v>
      </c>
      <c r="BK133" s="230" t="n">
        <f aca="false">IF('Indicator Date hidden'!BL134="x","x",BK$2-'Indicator Date hidden'!BL134)</f>
        <v>0</v>
      </c>
      <c r="BL133" s="230" t="n">
        <f aca="false">IF('Indicator Date hidden'!BM134="x","x",BL$2-'Indicator Date hidden'!BM134)</f>
        <v>5</v>
      </c>
      <c r="BM133" s="230" t="n">
        <f aca="false">IF('Indicator Date hidden'!BN134="x","x",BM$2-'Indicator Date hidden'!BN134)</f>
        <v>16</v>
      </c>
      <c r="BN133" s="230" t="n">
        <f aca="false">IF('Indicator Date hidden'!BO134="x","x",BN$2-'Indicator Date hidden'!BO134)</f>
        <v>0</v>
      </c>
      <c r="BO133" s="230" t="n">
        <f aca="false">IF('Indicator Date hidden'!BP134="x","x",BO$2-'Indicator Date hidden'!BP134)</f>
        <v>0</v>
      </c>
      <c r="BP133" s="230" t="n">
        <f aca="false">IF('Indicator Date hidden'!BQ134="x","x",BP$2-'Indicator Date hidden'!BQ134)</f>
        <v>0</v>
      </c>
      <c r="BQ133" s="230" t="n">
        <f aca="false">IF('Indicator Date hidden'!BR134="x","x",BQ$2-'Indicator Date hidden'!BR134)</f>
        <v>0</v>
      </c>
      <c r="BR133" s="230" t="n">
        <f aca="false">IF('Indicator Date hidden'!BS134="x","x",BR$2-'Indicator Date hidden'!BS134)</f>
        <v>4</v>
      </c>
      <c r="BS133" s="230" t="n">
        <f aca="false">IF('Indicator Date hidden'!BT134="x","x",BS$2-'Indicator Date hidden'!BT134)</f>
        <v>0</v>
      </c>
      <c r="BT133" s="230" t="n">
        <f aca="false">IF('Indicator Date hidden'!BU134="x","x",BT$2-'Indicator Date hidden'!BU134)</f>
        <v>0</v>
      </c>
      <c r="BU133" s="230" t="n">
        <f aca="false">IF('Indicator Date hidden'!BV134="x","x",BU$2-'Indicator Date hidden'!BV134)</f>
        <v>0</v>
      </c>
      <c r="BV133" s="230" t="n">
        <f aca="false">IF('Indicator Date hidden'!BW134="x","x",BV$2-'Indicator Date hidden'!BW134)</f>
        <v>0</v>
      </c>
      <c r="BW133" s="230" t="str">
        <f aca="false">IF('Indicator Date hidden'!BX134="x","x",BW$2-'Indicator Date hidden'!BX134)</f>
        <v>x</v>
      </c>
      <c r="BX133" s="0" t="n">
        <f aca="false">SUM(B133:BW133)</f>
        <v>33</v>
      </c>
      <c r="BY133" s="231" t="n">
        <f aca="false">BX133/COUNT(B133:BW133)</f>
        <v>0.55</v>
      </c>
      <c r="BZ133" s="0" t="n">
        <f aca="false">COUNTIF(B133:BW133,"&gt;0")</f>
        <v>7</v>
      </c>
      <c r="CA133" s="231" t="n">
        <f aca="false">_xlfn.STDEV.P(B133:BW133)</f>
        <v>2.23923349980896</v>
      </c>
      <c r="CB133" s="232" t="n">
        <f aca="false">MEDIAN(B133:BW133)</f>
        <v>0</v>
      </c>
    </row>
    <row r="134" customFormat="false" ht="14.5" hidden="false" customHeight="false" outlineLevel="0" collapsed="false">
      <c r="A134" s="0" t="str">
        <f aca="false">'Indicator Data'!B137</f>
        <v>PSE</v>
      </c>
      <c r="B134" s="230" t="n">
        <f aca="false">IF('Indicator Date hidden'!C135="x","x",B$2-'Indicator Date hidden'!C135)</f>
        <v>0</v>
      </c>
      <c r="C134" s="230" t="n">
        <f aca="false">IF('Indicator Date hidden'!D135="x","x",C$2-'Indicator Date hidden'!D135)</f>
        <v>0</v>
      </c>
      <c r="D134" s="230" t="n">
        <f aca="false">IF('Indicator Date hidden'!E135="x","x",D$2-'Indicator Date hidden'!E135)</f>
        <v>0</v>
      </c>
      <c r="E134" s="230" t="n">
        <f aca="false">IF('Indicator Date hidden'!F135="x","x",E$2-'Indicator Date hidden'!F135)</f>
        <v>0</v>
      </c>
      <c r="F134" s="230" t="n">
        <f aca="false">IF('Indicator Date hidden'!G135="x","x",F$2-'Indicator Date hidden'!G135)</f>
        <v>0</v>
      </c>
      <c r="G134" s="230" t="n">
        <f aca="false">IF('Indicator Date hidden'!H135="x","x",G$2-'Indicator Date hidden'!H135)</f>
        <v>0</v>
      </c>
      <c r="H134" s="230" t="n">
        <f aca="false">IF('Indicator Date hidden'!I135="x","x",H$2-'Indicator Date hidden'!I135)</f>
        <v>0</v>
      </c>
      <c r="I134" s="230" t="n">
        <f aca="false">IF('Indicator Date hidden'!J135="x","x",I$2-'Indicator Date hidden'!J135)</f>
        <v>0</v>
      </c>
      <c r="J134" s="230" t="n">
        <f aca="false">IF('Indicator Date hidden'!K135="x","x",J$2-'Indicator Date hidden'!K135)</f>
        <v>0</v>
      </c>
      <c r="K134" s="230" t="str">
        <f aca="false">IF('Indicator Date hidden'!L135="x","x",K$2-'Indicator Date hidden'!L135)</f>
        <v>x</v>
      </c>
      <c r="L134" s="230" t="n">
        <f aca="false">IF('Indicator Date hidden'!M135="x","x",L$2-'Indicator Date hidden'!M135)</f>
        <v>0</v>
      </c>
      <c r="M134" s="230" t="n">
        <f aca="false">IF('Indicator Date hidden'!N135="x","x",M$2-'Indicator Date hidden'!N135)</f>
        <v>0</v>
      </c>
      <c r="N134" s="230" t="n">
        <f aca="false">IF('Indicator Date hidden'!O135="x","x",N$2-'Indicator Date hidden'!O135)</f>
        <v>0</v>
      </c>
      <c r="O134" s="230" t="n">
        <f aca="false">IF('Indicator Date hidden'!P135="x","x",O$2-'Indicator Date hidden'!P135)</f>
        <v>0</v>
      </c>
      <c r="P134" s="230" t="n">
        <f aca="false">IF('Indicator Date hidden'!Q135="x","x",P$2-'Indicator Date hidden'!Q135)</f>
        <v>0</v>
      </c>
      <c r="Q134" s="230" t="n">
        <f aca="false">IF('Indicator Date hidden'!R135="x","x",Q$2-'Indicator Date hidden'!R135)</f>
        <v>0</v>
      </c>
      <c r="R134" s="230" t="n">
        <f aca="false">IF('Indicator Date hidden'!S135="x","x",R$2-'Indicator Date hidden'!S135)</f>
        <v>0</v>
      </c>
      <c r="S134" s="230" t="n">
        <f aca="false">IF('Indicator Date hidden'!T135="x","x",S$2-'Indicator Date hidden'!T135)</f>
        <v>0</v>
      </c>
      <c r="T134" s="230" t="n">
        <f aca="false">IF('Indicator Date hidden'!U135="x","x",T$2-'Indicator Date hidden'!U135)</f>
        <v>0</v>
      </c>
      <c r="U134" s="230" t="n">
        <f aca="false">IF('Indicator Date hidden'!V135="x","x",U$2-'Indicator Date hidden'!V135)</f>
        <v>0</v>
      </c>
      <c r="V134" s="230" t="n">
        <f aca="false">IF('Indicator Date hidden'!W135="x","x",V$2-'Indicator Date hidden'!W135)</f>
        <v>0</v>
      </c>
      <c r="W134" s="230" t="n">
        <f aca="false">IF('Indicator Date hidden'!X135="x","x",W$2-'Indicator Date hidden'!X135)</f>
        <v>0</v>
      </c>
      <c r="X134" s="230" t="n">
        <f aca="false">IF('Indicator Date hidden'!Y135="x","x",X$2-'Indicator Date hidden'!Y135)</f>
        <v>0</v>
      </c>
      <c r="Y134" s="230" t="n">
        <f aca="false">IF('Indicator Date hidden'!Z135="x","x",Y$2-'Indicator Date hidden'!Z135)</f>
        <v>0</v>
      </c>
      <c r="Z134" s="230" t="n">
        <f aca="false">IF('Indicator Date hidden'!AA135="x","x",Z$2-'Indicator Date hidden'!AA135)</f>
        <v>11</v>
      </c>
      <c r="AA134" s="230" t="n">
        <f aca="false">IF('Indicator Date hidden'!AB135="x","x",AA$2-'Indicator Date hidden'!AB135)</f>
        <v>0</v>
      </c>
      <c r="AB134" s="230" t="n">
        <f aca="false">IF('Indicator Date hidden'!AC135="x","x",AB$2-'Indicator Date hidden'!AC135)</f>
        <v>0</v>
      </c>
      <c r="AC134" s="230" t="n">
        <f aca="false">IF('Indicator Date hidden'!AD135="x","x",AC$2-'Indicator Date hidden'!AD135)</f>
        <v>0</v>
      </c>
      <c r="AD134" s="230" t="str">
        <f aca="false">IF('Indicator Date hidden'!AE135="x","x",AD$2-'Indicator Date hidden'!AE135)</f>
        <v>x</v>
      </c>
      <c r="AE134" s="230" t="str">
        <f aca="false">IF('Indicator Date hidden'!AF135="x","x",AE$2-'Indicator Date hidden'!AF135)</f>
        <v>x</v>
      </c>
      <c r="AF134" s="230" t="n">
        <f aca="false">IF('Indicator Date hidden'!AG135="x","x",AF$2-'Indicator Date hidden'!AG135)</f>
        <v>0</v>
      </c>
      <c r="AG134" s="230" t="n">
        <f aca="false">IF('Indicator Date hidden'!AH135="x","x",AG$2-'Indicator Date hidden'!AH135)</f>
        <v>0</v>
      </c>
      <c r="AH134" s="230" t="n">
        <f aca="false">IF('Indicator Date hidden'!AI135="x","x",AH$2-'Indicator Date hidden'!AI135)</f>
        <v>0</v>
      </c>
      <c r="AI134" s="230" t="n">
        <f aca="false">IF('Indicator Date hidden'!AJ135="x","x",AI$2-'Indicator Date hidden'!AJ135)</f>
        <v>0</v>
      </c>
      <c r="AJ134" s="230" t="n">
        <f aca="false">IF('Indicator Date hidden'!AK135="x","x",AJ$2-'Indicator Date hidden'!AK135)</f>
        <v>0</v>
      </c>
      <c r="AK134" s="230" t="n">
        <f aca="false">IF('Indicator Date hidden'!AL135="x","x",AK$2-'Indicator Date hidden'!AL135)</f>
        <v>-1</v>
      </c>
      <c r="AL134" s="230" t="str">
        <f aca="false">IF('Indicator Date hidden'!AM135="x","x",AL$2-'Indicator Date hidden'!AM135)</f>
        <v>x</v>
      </c>
      <c r="AM134" s="230" t="n">
        <f aca="false">IF('Indicator Date hidden'!AN135="x","x",AM$2-'Indicator Date hidden'!AN135)</f>
        <v>0</v>
      </c>
      <c r="AN134" s="230" t="n">
        <f aca="false">IF('Indicator Date hidden'!AO135="x","x",AN$2-'Indicator Date hidden'!AO135)</f>
        <v>0</v>
      </c>
      <c r="AO134" s="230" t="n">
        <f aca="false">IF('Indicator Date hidden'!AP135="x","x",AO$2-'Indicator Date hidden'!AP135)</f>
        <v>0</v>
      </c>
      <c r="AP134" s="230" t="n">
        <f aca="false">IF('Indicator Date hidden'!AQ135="x","x",AP$2-'Indicator Date hidden'!AQ135)</f>
        <v>0</v>
      </c>
      <c r="AQ134" s="230" t="n">
        <f aca="false">IF('Indicator Date hidden'!AR135="x","x",AQ$2-'Indicator Date hidden'!AR135)</f>
        <v>0</v>
      </c>
      <c r="AR134" s="230" t="n">
        <f aca="false">IF('Indicator Date hidden'!AS135="x","x",AR$2-'Indicator Date hidden'!AS135)</f>
        <v>0</v>
      </c>
      <c r="AS134" s="230" t="n">
        <f aca="false">IF('Indicator Date hidden'!AT135="x","x",AS$2-'Indicator Date hidden'!AT135)</f>
        <v>0</v>
      </c>
      <c r="AT134" s="230" t="str">
        <f aca="false">IF('Indicator Date hidden'!AU135="x","x",AT$2-'Indicator Date hidden'!AU135)</f>
        <v>x</v>
      </c>
      <c r="AU134" s="230" t="str">
        <f aca="false">IF('Indicator Date hidden'!AV135="x","x",AU$2-'Indicator Date hidden'!AV135)</f>
        <v>x</v>
      </c>
      <c r="AV134" s="230" t="str">
        <f aca="false">IF('Indicator Date hidden'!AW135="x","x",AV$2-'Indicator Date hidden'!AW135)</f>
        <v>x</v>
      </c>
      <c r="AW134" s="230" t="str">
        <f aca="false">IF('Indicator Date hidden'!AX135="x","x",AW$2-'Indicator Date hidden'!AX135)</f>
        <v>x</v>
      </c>
      <c r="AX134" s="230" t="str">
        <f aca="false">IF('Indicator Date hidden'!AY135="x","x",AX$2-'Indicator Date hidden'!AY135)</f>
        <v>x</v>
      </c>
      <c r="AY134" s="230" t="n">
        <f aca="false">IF('Indicator Date hidden'!AZ135="x","x",AY$2-'Indicator Date hidden'!AZ135)</f>
        <v>4</v>
      </c>
      <c r="AZ134" s="230" t="n">
        <f aca="false">IF('Indicator Date hidden'!BA135="x","x",AZ$2-'Indicator Date hidden'!BA135)</f>
        <v>0</v>
      </c>
      <c r="BA134" s="230" t="n">
        <f aca="false">IF('Indicator Date hidden'!BB135="x","x",BA$2-'Indicator Date hidden'!BB135)</f>
        <v>0</v>
      </c>
      <c r="BB134" s="230" t="n">
        <f aca="false">IF('Indicator Date hidden'!BC135="x","x",BB$2-'Indicator Date hidden'!BC135)</f>
        <v>0</v>
      </c>
      <c r="BC134" s="230" t="n">
        <f aca="false">IF('Indicator Date hidden'!BD135="x","x",BC$2-'Indicator Date hidden'!BD135)</f>
        <v>0</v>
      </c>
      <c r="BD134" s="230" t="n">
        <f aca="false">IF('Indicator Date hidden'!BE135="x","x",BD$2-'Indicator Date hidden'!BE135)</f>
        <v>0</v>
      </c>
      <c r="BE134" s="230" t="n">
        <f aca="false">IF('Indicator Date hidden'!BF135="x","x",BE$2-'Indicator Date hidden'!BF135)</f>
        <v>0</v>
      </c>
      <c r="BF134" s="230" t="n">
        <f aca="false">IF('Indicator Date hidden'!BG135="x","x",BF$2-'Indicator Date hidden'!BG135)</f>
        <v>1</v>
      </c>
      <c r="BG134" s="230" t="n">
        <f aca="false">IF('Indicator Date hidden'!BH135="x","x",BG$2-'Indicator Date hidden'!BH135)</f>
        <v>1</v>
      </c>
      <c r="BH134" s="230" t="n">
        <f aca="false">IF('Indicator Date hidden'!BI135="x","x",BH$2-'Indicator Date hidden'!BI135)</f>
        <v>0</v>
      </c>
      <c r="BI134" s="230" t="n">
        <f aca="false">IF('Indicator Date hidden'!BJ135="x","x",BI$2-'Indicator Date hidden'!BJ135)</f>
        <v>1</v>
      </c>
      <c r="BJ134" s="230" t="str">
        <f aca="false">IF('Indicator Date hidden'!BK135="x","x",BJ$2-'Indicator Date hidden'!BK135)</f>
        <v>x</v>
      </c>
      <c r="BK134" s="230" t="n">
        <f aca="false">IF('Indicator Date hidden'!BL135="x","x",BK$2-'Indicator Date hidden'!BL135)</f>
        <v>0</v>
      </c>
      <c r="BL134" s="230" t="n">
        <f aca="false">IF('Indicator Date hidden'!BM135="x","x",BL$2-'Indicator Date hidden'!BM135)</f>
        <v>0</v>
      </c>
      <c r="BM134" s="230" t="n">
        <f aca="false">IF('Indicator Date hidden'!BN135="x","x",BM$2-'Indicator Date hidden'!BN135)</f>
        <v>0</v>
      </c>
      <c r="BN134" s="230" t="n">
        <f aca="false">IF('Indicator Date hidden'!BO135="x","x",BN$2-'Indicator Date hidden'!BO135)</f>
        <v>0</v>
      </c>
      <c r="BO134" s="230" t="n">
        <f aca="false">IF('Indicator Date hidden'!BP135="x","x",BO$2-'Indicator Date hidden'!BP135)</f>
        <v>0</v>
      </c>
      <c r="BP134" s="230" t="n">
        <f aca="false">IF('Indicator Date hidden'!BQ135="x","x",BP$2-'Indicator Date hidden'!BQ135)</f>
        <v>0</v>
      </c>
      <c r="BQ134" s="230" t="n">
        <f aca="false">IF('Indicator Date hidden'!BR135="x","x",BQ$2-'Indicator Date hidden'!BR135)</f>
        <v>0</v>
      </c>
      <c r="BR134" s="230" t="str">
        <f aca="false">IF('Indicator Date hidden'!BS135="x","x",BR$2-'Indicator Date hidden'!BS135)</f>
        <v>x</v>
      </c>
      <c r="BS134" s="230" t="n">
        <f aca="false">IF('Indicator Date hidden'!BT135="x","x",BS$2-'Indicator Date hidden'!BT135)</f>
        <v>0</v>
      </c>
      <c r="BT134" s="230" t="n">
        <f aca="false">IF('Indicator Date hidden'!BU135="x","x",BT$2-'Indicator Date hidden'!BU135)</f>
        <v>0</v>
      </c>
      <c r="BU134" s="230" t="n">
        <f aca="false">IF('Indicator Date hidden'!BV135="x","x",BU$2-'Indicator Date hidden'!BV135)</f>
        <v>0</v>
      </c>
      <c r="BV134" s="230" t="str">
        <f aca="false">IF('Indicator Date hidden'!BW135="x","x",BV$2-'Indicator Date hidden'!BW135)</f>
        <v>x</v>
      </c>
      <c r="BW134" s="230" t="n">
        <f aca="false">IF('Indicator Date hidden'!BX135="x","x",BW$2-'Indicator Date hidden'!BX135)</f>
        <v>0</v>
      </c>
      <c r="BX134" s="0" t="n">
        <f aca="false">SUM(B134:BW134)</f>
        <v>17</v>
      </c>
      <c r="BY134" s="231" t="n">
        <f aca="false">BX134/COUNT(B134:BW134)</f>
        <v>0.274193548387097</v>
      </c>
      <c r="BZ134" s="0" t="n">
        <f aca="false">COUNTIF(B134:BW134,"&gt;0")</f>
        <v>5</v>
      </c>
      <c r="CA134" s="231" t="n">
        <f aca="false">_xlfn.STDEV.P(B134:BW134)</f>
        <v>1.48290641862863</v>
      </c>
      <c r="CB134" s="232" t="n">
        <f aca="false">MEDIAN(B134:BW134)</f>
        <v>0</v>
      </c>
    </row>
    <row r="135" customFormat="false" ht="14.5" hidden="false" customHeight="false" outlineLevel="0" collapsed="false">
      <c r="A135" s="0" t="str">
        <f aca="false">'Indicator Data'!B138</f>
        <v>PAN</v>
      </c>
      <c r="B135" s="230" t="n">
        <f aca="false">IF('Indicator Date hidden'!C136="x","x",B$2-'Indicator Date hidden'!C136)</f>
        <v>0</v>
      </c>
      <c r="C135" s="230" t="n">
        <f aca="false">IF('Indicator Date hidden'!D136="x","x",C$2-'Indicator Date hidden'!D136)</f>
        <v>0</v>
      </c>
      <c r="D135" s="230" t="n">
        <f aca="false">IF('Indicator Date hidden'!E136="x","x",D$2-'Indicator Date hidden'!E136)</f>
        <v>0</v>
      </c>
      <c r="E135" s="230" t="n">
        <f aca="false">IF('Indicator Date hidden'!F136="x","x",E$2-'Indicator Date hidden'!F136)</f>
        <v>0</v>
      </c>
      <c r="F135" s="230" t="n">
        <f aca="false">IF('Indicator Date hidden'!G136="x","x",F$2-'Indicator Date hidden'!G136)</f>
        <v>0</v>
      </c>
      <c r="G135" s="230" t="n">
        <f aca="false">IF('Indicator Date hidden'!H136="x","x",G$2-'Indicator Date hidden'!H136)</f>
        <v>0</v>
      </c>
      <c r="H135" s="230" t="n">
        <f aca="false">IF('Indicator Date hidden'!I136="x","x",H$2-'Indicator Date hidden'!I136)</f>
        <v>0</v>
      </c>
      <c r="I135" s="230" t="n">
        <f aca="false">IF('Indicator Date hidden'!J136="x","x",I$2-'Indicator Date hidden'!J136)</f>
        <v>0</v>
      </c>
      <c r="J135" s="230" t="n">
        <f aca="false">IF('Indicator Date hidden'!K136="x","x",J$2-'Indicator Date hidden'!K136)</f>
        <v>0</v>
      </c>
      <c r="K135" s="230" t="n">
        <f aca="false">IF('Indicator Date hidden'!L136="x","x",K$2-'Indicator Date hidden'!L136)</f>
        <v>0</v>
      </c>
      <c r="L135" s="230" t="n">
        <f aca="false">IF('Indicator Date hidden'!M136="x","x",L$2-'Indicator Date hidden'!M136)</f>
        <v>0</v>
      </c>
      <c r="M135" s="230" t="n">
        <f aca="false">IF('Indicator Date hidden'!N136="x","x",M$2-'Indicator Date hidden'!N136)</f>
        <v>0</v>
      </c>
      <c r="N135" s="230" t="n">
        <f aca="false">IF('Indicator Date hidden'!O136="x","x",N$2-'Indicator Date hidden'!O136)</f>
        <v>0</v>
      </c>
      <c r="O135" s="230" t="n">
        <f aca="false">IF('Indicator Date hidden'!P136="x","x",O$2-'Indicator Date hidden'!P136)</f>
        <v>0</v>
      </c>
      <c r="P135" s="230" t="n">
        <f aca="false">IF('Indicator Date hidden'!Q136="x","x",P$2-'Indicator Date hidden'!Q136)</f>
        <v>0</v>
      </c>
      <c r="Q135" s="230" t="n">
        <f aca="false">IF('Indicator Date hidden'!R136="x","x",Q$2-'Indicator Date hidden'!R136)</f>
        <v>0</v>
      </c>
      <c r="R135" s="230" t="n">
        <f aca="false">IF('Indicator Date hidden'!S136="x","x",R$2-'Indicator Date hidden'!S136)</f>
        <v>0</v>
      </c>
      <c r="S135" s="230" t="n">
        <f aca="false">IF('Indicator Date hidden'!T136="x","x",S$2-'Indicator Date hidden'!T136)</f>
        <v>0</v>
      </c>
      <c r="T135" s="230" t="n">
        <f aca="false">IF('Indicator Date hidden'!U136="x","x",T$2-'Indicator Date hidden'!U136)</f>
        <v>0</v>
      </c>
      <c r="U135" s="230" t="n">
        <f aca="false">IF('Indicator Date hidden'!V136="x","x",U$2-'Indicator Date hidden'!V136)</f>
        <v>0</v>
      </c>
      <c r="V135" s="230" t="n">
        <f aca="false">IF('Indicator Date hidden'!W136="x","x",V$2-'Indicator Date hidden'!W136)</f>
        <v>0</v>
      </c>
      <c r="W135" s="230" t="n">
        <f aca="false">IF('Indicator Date hidden'!X136="x","x",W$2-'Indicator Date hidden'!X136)</f>
        <v>0</v>
      </c>
      <c r="X135" s="230" t="n">
        <f aca="false">IF('Indicator Date hidden'!Y136="x","x",X$2-'Indicator Date hidden'!Y136)</f>
        <v>0</v>
      </c>
      <c r="Y135" s="230" t="n">
        <f aca="false">IF('Indicator Date hidden'!Z136="x","x",Y$2-'Indicator Date hidden'!Z136)</f>
        <v>0</v>
      </c>
      <c r="Z135" s="230" t="n">
        <f aca="false">IF('Indicator Date hidden'!AA136="x","x",Z$2-'Indicator Date hidden'!AA136)</f>
        <v>8</v>
      </c>
      <c r="AA135" s="230" t="n">
        <f aca="false">IF('Indicator Date hidden'!AB136="x","x",AA$2-'Indicator Date hidden'!AB136)</f>
        <v>0</v>
      </c>
      <c r="AB135" s="230" t="str">
        <f aca="false">IF('Indicator Date hidden'!AC136="x","x",AB$2-'Indicator Date hidden'!AC136)</f>
        <v>x</v>
      </c>
      <c r="AC135" s="230" t="n">
        <f aca="false">IF('Indicator Date hidden'!AD136="x","x",AC$2-'Indicator Date hidden'!AD136)</f>
        <v>1</v>
      </c>
      <c r="AD135" s="230" t="n">
        <f aca="false">IF('Indicator Date hidden'!AE136="x","x",AD$2-'Indicator Date hidden'!AE136)</f>
        <v>0</v>
      </c>
      <c r="AE135" s="230" t="n">
        <f aca="false">IF('Indicator Date hidden'!AF136="x","x",AE$2-'Indicator Date hidden'!AF136)</f>
        <v>0</v>
      </c>
      <c r="AF135" s="230" t="n">
        <f aca="false">IF('Indicator Date hidden'!AG136="x","x",AF$2-'Indicator Date hidden'!AG136)</f>
        <v>0</v>
      </c>
      <c r="AG135" s="230" t="n">
        <f aca="false">IF('Indicator Date hidden'!AH136="x","x",AG$2-'Indicator Date hidden'!AH136)</f>
        <v>0</v>
      </c>
      <c r="AH135" s="230" t="n">
        <f aca="false">IF('Indicator Date hidden'!AI136="x","x",AH$2-'Indicator Date hidden'!AI136)</f>
        <v>0</v>
      </c>
      <c r="AI135" s="230" t="n">
        <f aca="false">IF('Indicator Date hidden'!AJ136="x","x",AI$2-'Indicator Date hidden'!AJ136)</f>
        <v>0</v>
      </c>
      <c r="AJ135" s="230" t="n">
        <f aca="false">IF('Indicator Date hidden'!AK136="x","x",AJ$2-'Indicator Date hidden'!AK136)</f>
        <v>0</v>
      </c>
      <c r="AK135" s="230" t="str">
        <f aca="false">IF('Indicator Date hidden'!AL136="x","x",AK$2-'Indicator Date hidden'!AL136)</f>
        <v>x</v>
      </c>
      <c r="AL135" s="230" t="n">
        <f aca="false">IF('Indicator Date hidden'!AM136="x","x",AL$2-'Indicator Date hidden'!AM136)</f>
        <v>0</v>
      </c>
      <c r="AM135" s="230" t="n">
        <f aca="false">IF('Indicator Date hidden'!AN136="x","x",AM$2-'Indicator Date hidden'!AN136)</f>
        <v>0</v>
      </c>
      <c r="AN135" s="230" t="n">
        <f aca="false">IF('Indicator Date hidden'!AO136="x","x",AN$2-'Indicator Date hidden'!AO136)</f>
        <v>0</v>
      </c>
      <c r="AO135" s="230" t="n">
        <f aca="false">IF('Indicator Date hidden'!AP136="x","x",AO$2-'Indicator Date hidden'!AP136)</f>
        <v>0</v>
      </c>
      <c r="AP135" s="230" t="n">
        <f aca="false">IF('Indicator Date hidden'!AQ136="x","x",AP$2-'Indicator Date hidden'!AQ136)</f>
        <v>0</v>
      </c>
      <c r="AQ135" s="230" t="n">
        <f aca="false">IF('Indicator Date hidden'!AR136="x","x",AQ$2-'Indicator Date hidden'!AR136)</f>
        <v>0</v>
      </c>
      <c r="AR135" s="230" t="n">
        <f aca="false">IF('Indicator Date hidden'!AS136="x","x",AR$2-'Indicator Date hidden'!AS136)</f>
        <v>1</v>
      </c>
      <c r="AS135" s="230" t="n">
        <f aca="false">IF('Indicator Date hidden'!AT136="x","x",AS$2-'Indicator Date hidden'!AT136)</f>
        <v>0</v>
      </c>
      <c r="AT135" s="230" t="n">
        <f aca="false">IF('Indicator Date hidden'!AU136="x","x",AT$2-'Indicator Date hidden'!AU136)</f>
        <v>0</v>
      </c>
      <c r="AU135" s="230" t="n">
        <f aca="false">IF('Indicator Date hidden'!AV136="x","x",AU$2-'Indicator Date hidden'!AV136)</f>
        <v>0</v>
      </c>
      <c r="AV135" s="230" t="n">
        <f aca="false">IF('Indicator Date hidden'!AW136="x","x",AV$2-'Indicator Date hidden'!AW136)</f>
        <v>0</v>
      </c>
      <c r="AW135" s="230" t="n">
        <f aca="false">IF('Indicator Date hidden'!AX136="x","x",AW$2-'Indicator Date hidden'!AX136)</f>
        <v>0</v>
      </c>
      <c r="AX135" s="230" t="n">
        <f aca="false">IF('Indicator Date hidden'!AY136="x","x",AX$2-'Indicator Date hidden'!AY136)</f>
        <v>0</v>
      </c>
      <c r="AY135" s="230" t="n">
        <f aca="false">IF('Indicator Date hidden'!AZ136="x","x",AY$2-'Indicator Date hidden'!AZ136)</f>
        <v>1</v>
      </c>
      <c r="AZ135" s="230" t="n">
        <f aca="false">IF('Indicator Date hidden'!BA136="x","x",AZ$2-'Indicator Date hidden'!BA136)</f>
        <v>0</v>
      </c>
      <c r="BA135" s="230" t="n">
        <f aca="false">IF('Indicator Date hidden'!BB136="x","x",BA$2-'Indicator Date hidden'!BB136)</f>
        <v>0</v>
      </c>
      <c r="BB135" s="230" t="n">
        <f aca="false">IF('Indicator Date hidden'!BC136="x","x",BB$2-'Indicator Date hidden'!BC136)</f>
        <v>0</v>
      </c>
      <c r="BC135" s="230" t="n">
        <f aca="false">IF('Indicator Date hidden'!BD136="x","x",BC$2-'Indicator Date hidden'!BD136)</f>
        <v>0</v>
      </c>
      <c r="BD135" s="230" t="n">
        <f aca="false">IF('Indicator Date hidden'!BE136="x","x",BD$2-'Indicator Date hidden'!BE136)</f>
        <v>0</v>
      </c>
      <c r="BE135" s="230" t="n">
        <f aca="false">IF('Indicator Date hidden'!BF136="x","x",BE$2-'Indicator Date hidden'!BF136)</f>
        <v>0</v>
      </c>
      <c r="BF135" s="230" t="n">
        <f aca="false">IF('Indicator Date hidden'!BG136="x","x",BF$2-'Indicator Date hidden'!BG136)</f>
        <v>1</v>
      </c>
      <c r="BG135" s="230" t="n">
        <f aca="false">IF('Indicator Date hidden'!BH136="x","x",BG$2-'Indicator Date hidden'!BH136)</f>
        <v>1</v>
      </c>
      <c r="BH135" s="230" t="n">
        <f aca="false">IF('Indicator Date hidden'!BI136="x","x",BH$2-'Indicator Date hidden'!BI136)</f>
        <v>2</v>
      </c>
      <c r="BI135" s="230" t="n">
        <f aca="false">IF('Indicator Date hidden'!BJ136="x","x",BI$2-'Indicator Date hidden'!BJ136)</f>
        <v>0</v>
      </c>
      <c r="BJ135" s="230" t="n">
        <f aca="false">IF('Indicator Date hidden'!BK136="x","x",BJ$2-'Indicator Date hidden'!BK136)</f>
        <v>0</v>
      </c>
      <c r="BK135" s="230" t="n">
        <f aca="false">IF('Indicator Date hidden'!BL136="x","x",BK$2-'Indicator Date hidden'!BL136)</f>
        <v>0</v>
      </c>
      <c r="BL135" s="230" t="n">
        <f aca="false">IF('Indicator Date hidden'!BM136="x","x",BL$2-'Indicator Date hidden'!BM136)</f>
        <v>1</v>
      </c>
      <c r="BM135" s="230" t="n">
        <f aca="false">IF('Indicator Date hidden'!BN136="x","x",BM$2-'Indicator Date hidden'!BN136)</f>
        <v>0</v>
      </c>
      <c r="BN135" s="230" t="n">
        <f aca="false">IF('Indicator Date hidden'!BO136="x","x",BN$2-'Indicator Date hidden'!BO136)</f>
        <v>0</v>
      </c>
      <c r="BO135" s="230" t="n">
        <f aca="false">IF('Indicator Date hidden'!BP136="x","x",BO$2-'Indicator Date hidden'!BP136)</f>
        <v>0</v>
      </c>
      <c r="BP135" s="230" t="n">
        <f aca="false">IF('Indicator Date hidden'!BQ136="x","x",BP$2-'Indicator Date hidden'!BQ136)</f>
        <v>0</v>
      </c>
      <c r="BQ135" s="230" t="n">
        <f aca="false">IF('Indicator Date hidden'!BR136="x","x",BQ$2-'Indicator Date hidden'!BR136)</f>
        <v>0</v>
      </c>
      <c r="BR135" s="230" t="n">
        <f aca="false">IF('Indicator Date hidden'!BS136="x","x",BR$2-'Indicator Date hidden'!BS136)</f>
        <v>2</v>
      </c>
      <c r="BS135" s="230" t="n">
        <f aca="false">IF('Indicator Date hidden'!BT136="x","x",BS$2-'Indicator Date hidden'!BT136)</f>
        <v>0</v>
      </c>
      <c r="BT135" s="230" t="n">
        <f aca="false">IF('Indicator Date hidden'!BU136="x","x",BT$2-'Indicator Date hidden'!BU136)</f>
        <v>0</v>
      </c>
      <c r="BU135" s="230" t="n">
        <f aca="false">IF('Indicator Date hidden'!BV136="x","x",BU$2-'Indicator Date hidden'!BV136)</f>
        <v>0</v>
      </c>
      <c r="BV135" s="230" t="n">
        <f aca="false">IF('Indicator Date hidden'!BW136="x","x",BV$2-'Indicator Date hidden'!BW136)</f>
        <v>0</v>
      </c>
      <c r="BW135" s="230" t="n">
        <f aca="false">IF('Indicator Date hidden'!BX136="x","x",BW$2-'Indicator Date hidden'!BX136)</f>
        <v>0</v>
      </c>
      <c r="BX135" s="0" t="n">
        <f aca="false">SUM(B135:BW135)</f>
        <v>18</v>
      </c>
      <c r="BY135" s="231" t="n">
        <f aca="false">BX135/COUNT(B135:BW135)</f>
        <v>0.25</v>
      </c>
      <c r="BZ135" s="0" t="n">
        <f aca="false">COUNTIF(B135:BW135,"&gt;0")</f>
        <v>9</v>
      </c>
      <c r="CA135" s="231" t="n">
        <f aca="false">_xlfn.STDEV.P(B135:BW135)</f>
        <v>1.01036297108185</v>
      </c>
      <c r="CB135" s="232" t="n">
        <f aca="false">MEDIAN(B135:BW135)</f>
        <v>0</v>
      </c>
    </row>
    <row r="136" customFormat="false" ht="14.5" hidden="false" customHeight="false" outlineLevel="0" collapsed="false">
      <c r="A136" s="0" t="str">
        <f aca="false">'Indicator Data'!B139</f>
        <v>PNG</v>
      </c>
      <c r="B136" s="230" t="n">
        <f aca="false">IF('Indicator Date hidden'!C137="x","x",B$2-'Indicator Date hidden'!C137)</f>
        <v>0</v>
      </c>
      <c r="C136" s="230" t="n">
        <f aca="false">IF('Indicator Date hidden'!D137="x","x",C$2-'Indicator Date hidden'!D137)</f>
        <v>0</v>
      </c>
      <c r="D136" s="230" t="n">
        <f aca="false">IF('Indicator Date hidden'!E137="x","x",D$2-'Indicator Date hidden'!E137)</f>
        <v>0</v>
      </c>
      <c r="E136" s="230" t="n">
        <f aca="false">IF('Indicator Date hidden'!F137="x","x",E$2-'Indicator Date hidden'!F137)</f>
        <v>0</v>
      </c>
      <c r="F136" s="230" t="n">
        <f aca="false">IF('Indicator Date hidden'!G137="x","x",F$2-'Indicator Date hidden'!G137)</f>
        <v>0</v>
      </c>
      <c r="G136" s="230" t="n">
        <f aca="false">IF('Indicator Date hidden'!H137="x","x",G$2-'Indicator Date hidden'!H137)</f>
        <v>0</v>
      </c>
      <c r="H136" s="230" t="n">
        <f aca="false">IF('Indicator Date hidden'!I137="x","x",H$2-'Indicator Date hidden'!I137)</f>
        <v>0</v>
      </c>
      <c r="I136" s="230" t="n">
        <f aca="false">IF('Indicator Date hidden'!J137="x","x",I$2-'Indicator Date hidden'!J137)</f>
        <v>0</v>
      </c>
      <c r="J136" s="230" t="n">
        <f aca="false">IF('Indicator Date hidden'!K137="x","x",J$2-'Indicator Date hidden'!K137)</f>
        <v>0</v>
      </c>
      <c r="K136" s="230" t="n">
        <f aca="false">IF('Indicator Date hidden'!L137="x","x",K$2-'Indicator Date hidden'!L137)</f>
        <v>0</v>
      </c>
      <c r="L136" s="230" t="n">
        <f aca="false">IF('Indicator Date hidden'!M137="x","x",L$2-'Indicator Date hidden'!M137)</f>
        <v>0</v>
      </c>
      <c r="M136" s="230" t="n">
        <f aca="false">IF('Indicator Date hidden'!N137="x","x",M$2-'Indicator Date hidden'!N137)</f>
        <v>0</v>
      </c>
      <c r="N136" s="230" t="n">
        <f aca="false">IF('Indicator Date hidden'!O137="x","x",N$2-'Indicator Date hidden'!O137)</f>
        <v>0</v>
      </c>
      <c r="O136" s="230" t="n">
        <f aca="false">IF('Indicator Date hidden'!P137="x","x",O$2-'Indicator Date hidden'!P137)</f>
        <v>0</v>
      </c>
      <c r="P136" s="230" t="n">
        <f aca="false">IF('Indicator Date hidden'!Q137="x","x",P$2-'Indicator Date hidden'!Q137)</f>
        <v>0</v>
      </c>
      <c r="Q136" s="230" t="n">
        <f aca="false">IF('Indicator Date hidden'!R137="x","x",Q$2-'Indicator Date hidden'!R137)</f>
        <v>0</v>
      </c>
      <c r="R136" s="230" t="n">
        <f aca="false">IF('Indicator Date hidden'!S137="x","x",R$2-'Indicator Date hidden'!S137)</f>
        <v>0</v>
      </c>
      <c r="S136" s="230" t="n">
        <f aca="false">IF('Indicator Date hidden'!T137="x","x",S$2-'Indicator Date hidden'!T137)</f>
        <v>0</v>
      </c>
      <c r="T136" s="230" t="n">
        <f aca="false">IF('Indicator Date hidden'!U137="x","x",T$2-'Indicator Date hidden'!U137)</f>
        <v>0</v>
      </c>
      <c r="U136" s="230" t="n">
        <f aca="false">IF('Indicator Date hidden'!V137="x","x",U$2-'Indicator Date hidden'!V137)</f>
        <v>0</v>
      </c>
      <c r="V136" s="230" t="n">
        <f aca="false">IF('Indicator Date hidden'!W137="x","x",V$2-'Indicator Date hidden'!W137)</f>
        <v>0</v>
      </c>
      <c r="W136" s="230" t="n">
        <f aca="false">IF('Indicator Date hidden'!X137="x","x",W$2-'Indicator Date hidden'!X137)</f>
        <v>0</v>
      </c>
      <c r="X136" s="230" t="n">
        <f aca="false">IF('Indicator Date hidden'!Y137="x","x",X$2-'Indicator Date hidden'!Y137)</f>
        <v>0</v>
      </c>
      <c r="Y136" s="230" t="n">
        <f aca="false">IF('Indicator Date hidden'!Z137="x","x",Y$2-'Indicator Date hidden'!Z137)</f>
        <v>0</v>
      </c>
      <c r="Z136" s="230" t="str">
        <f aca="false">IF('Indicator Date hidden'!AA137="x","x",Z$2-'Indicator Date hidden'!AA137)</f>
        <v>x</v>
      </c>
      <c r="AA136" s="230" t="n">
        <f aca="false">IF('Indicator Date hidden'!AB137="x","x",AA$2-'Indicator Date hidden'!AB137)</f>
        <v>0</v>
      </c>
      <c r="AB136" s="230" t="n">
        <f aca="false">IF('Indicator Date hidden'!AC137="x","x",AB$2-'Indicator Date hidden'!AC137)</f>
        <v>0</v>
      </c>
      <c r="AC136" s="230" t="n">
        <f aca="false">IF('Indicator Date hidden'!AD137="x","x",AC$2-'Indicator Date hidden'!AD137)</f>
        <v>1</v>
      </c>
      <c r="AD136" s="230" t="n">
        <f aca="false">IF('Indicator Date hidden'!AE137="x","x",AD$2-'Indicator Date hidden'!AE137)</f>
        <v>2</v>
      </c>
      <c r="AE136" s="230" t="str">
        <f aca="false">IF('Indicator Date hidden'!AF137="x","x",AE$2-'Indicator Date hidden'!AF137)</f>
        <v>x</v>
      </c>
      <c r="AF136" s="230" t="n">
        <f aca="false">IF('Indicator Date hidden'!AG137="x","x",AF$2-'Indicator Date hidden'!AG137)</f>
        <v>0</v>
      </c>
      <c r="AG136" s="230" t="n">
        <f aca="false">IF('Indicator Date hidden'!AH137="x","x",AG$2-'Indicator Date hidden'!AH137)</f>
        <v>0</v>
      </c>
      <c r="AH136" s="230" t="n">
        <f aca="false">IF('Indicator Date hidden'!AI137="x","x",AH$2-'Indicator Date hidden'!AI137)</f>
        <v>0</v>
      </c>
      <c r="AI136" s="230" t="n">
        <f aca="false">IF('Indicator Date hidden'!AJ137="x","x",AI$2-'Indicator Date hidden'!AJ137)</f>
        <v>0</v>
      </c>
      <c r="AJ136" s="230" t="n">
        <f aca="false">IF('Indicator Date hidden'!AK137="x","x",AJ$2-'Indicator Date hidden'!AK137)</f>
        <v>0</v>
      </c>
      <c r="AK136" s="230" t="n">
        <f aca="false">IF('Indicator Date hidden'!AL137="x","x",AK$2-'Indicator Date hidden'!AL137)</f>
        <v>1</v>
      </c>
      <c r="AL136" s="230" t="n">
        <f aca="false">IF('Indicator Date hidden'!AM137="x","x",AL$2-'Indicator Date hidden'!AM137)</f>
        <v>0</v>
      </c>
      <c r="AM136" s="230" t="n">
        <f aca="false">IF('Indicator Date hidden'!AN137="x","x",AM$2-'Indicator Date hidden'!AN137)</f>
        <v>0</v>
      </c>
      <c r="AN136" s="230" t="n">
        <f aca="false">IF('Indicator Date hidden'!AO137="x","x",AN$2-'Indicator Date hidden'!AO137)</f>
        <v>0</v>
      </c>
      <c r="AO136" s="230" t="n">
        <f aca="false">IF('Indicator Date hidden'!AP137="x","x",AO$2-'Indicator Date hidden'!AP137)</f>
        <v>0</v>
      </c>
      <c r="AP136" s="230" t="n">
        <f aca="false">IF('Indicator Date hidden'!AQ137="x","x",AP$2-'Indicator Date hidden'!AQ137)</f>
        <v>0</v>
      </c>
      <c r="AQ136" s="230" t="n">
        <f aca="false">IF('Indicator Date hidden'!AR137="x","x",AQ$2-'Indicator Date hidden'!AR137)</f>
        <v>0</v>
      </c>
      <c r="AR136" s="230" t="n">
        <f aca="false">IF('Indicator Date hidden'!AS137="x","x",AR$2-'Indicator Date hidden'!AS137)</f>
        <v>10</v>
      </c>
      <c r="AS136" s="230" t="n">
        <f aca="false">IF('Indicator Date hidden'!AT137="x","x",AS$2-'Indicator Date hidden'!AT137)</f>
        <v>0</v>
      </c>
      <c r="AT136" s="230" t="n">
        <f aca="false">IF('Indicator Date hidden'!AU137="x","x",AT$2-'Indicator Date hidden'!AU137)</f>
        <v>0</v>
      </c>
      <c r="AU136" s="230" t="n">
        <f aca="false">IF('Indicator Date hidden'!AV137="x","x",AU$2-'Indicator Date hidden'!AV137)</f>
        <v>0</v>
      </c>
      <c r="AV136" s="230" t="n">
        <f aca="false">IF('Indicator Date hidden'!AW137="x","x",AV$2-'Indicator Date hidden'!AW137)</f>
        <v>0</v>
      </c>
      <c r="AW136" s="230" t="n">
        <f aca="false">IF('Indicator Date hidden'!AX137="x","x",AW$2-'Indicator Date hidden'!AX137)</f>
        <v>0</v>
      </c>
      <c r="AX136" s="230" t="n">
        <f aca="false">IF('Indicator Date hidden'!AY137="x","x",AX$2-'Indicator Date hidden'!AY137)</f>
        <v>0</v>
      </c>
      <c r="AY136" s="230" t="n">
        <f aca="false">IF('Indicator Date hidden'!AZ137="x","x",AY$2-'Indicator Date hidden'!AZ137)</f>
        <v>11</v>
      </c>
      <c r="AZ136" s="230" t="n">
        <f aca="false">IF('Indicator Date hidden'!BA137="x","x",AZ$2-'Indicator Date hidden'!BA137)</f>
        <v>0</v>
      </c>
      <c r="BA136" s="230" t="n">
        <f aca="false">IF('Indicator Date hidden'!BB137="x","x",BA$2-'Indicator Date hidden'!BB137)</f>
        <v>0</v>
      </c>
      <c r="BB136" s="230" t="n">
        <f aca="false">IF('Indicator Date hidden'!BC137="x","x",BB$2-'Indicator Date hidden'!BC137)</f>
        <v>0</v>
      </c>
      <c r="BC136" s="230" t="n">
        <f aca="false">IF('Indicator Date hidden'!BD137="x","x",BC$2-'Indicator Date hidden'!BD137)</f>
        <v>0</v>
      </c>
      <c r="BD136" s="230" t="n">
        <f aca="false">IF('Indicator Date hidden'!BE137="x","x",BD$2-'Indicator Date hidden'!BE137)</f>
        <v>0</v>
      </c>
      <c r="BE136" s="230" t="n">
        <f aca="false">IF('Indicator Date hidden'!BF137="x","x",BE$2-'Indicator Date hidden'!BF137)</f>
        <v>0</v>
      </c>
      <c r="BF136" s="230" t="n">
        <f aca="false">IF('Indicator Date hidden'!BG137="x","x",BF$2-'Indicator Date hidden'!BG137)</f>
        <v>1</v>
      </c>
      <c r="BG136" s="230" t="n">
        <f aca="false">IF('Indicator Date hidden'!BH137="x","x",BG$2-'Indicator Date hidden'!BH137)</f>
        <v>1</v>
      </c>
      <c r="BH136" s="230" t="n">
        <f aca="false">IF('Indicator Date hidden'!BI137="x","x",BH$2-'Indicator Date hidden'!BI137)</f>
        <v>2</v>
      </c>
      <c r="BI136" s="230" t="n">
        <f aca="false">IF('Indicator Date hidden'!BJ137="x","x",BI$2-'Indicator Date hidden'!BJ137)</f>
        <v>0</v>
      </c>
      <c r="BJ136" s="230" t="n">
        <f aca="false">IF('Indicator Date hidden'!BK137="x","x",BJ$2-'Indicator Date hidden'!BK137)</f>
        <v>0</v>
      </c>
      <c r="BK136" s="230" t="n">
        <f aca="false">IF('Indicator Date hidden'!BL137="x","x",BK$2-'Indicator Date hidden'!BL137)</f>
        <v>0</v>
      </c>
      <c r="BL136" s="230" t="n">
        <f aca="false">IF('Indicator Date hidden'!BM137="x","x",BL$2-'Indicator Date hidden'!BM137)</f>
        <v>10</v>
      </c>
      <c r="BM136" s="230" t="n">
        <f aca="false">IF('Indicator Date hidden'!BN137="x","x",BM$2-'Indicator Date hidden'!BN137)</f>
        <v>3</v>
      </c>
      <c r="BN136" s="230" t="n">
        <f aca="false">IF('Indicator Date hidden'!BO137="x","x",BN$2-'Indicator Date hidden'!BO137)</f>
        <v>0</v>
      </c>
      <c r="BO136" s="230" t="n">
        <f aca="false">IF('Indicator Date hidden'!BP137="x","x",BO$2-'Indicator Date hidden'!BP137)</f>
        <v>0</v>
      </c>
      <c r="BP136" s="230" t="n">
        <f aca="false">IF('Indicator Date hidden'!BQ137="x","x",BP$2-'Indicator Date hidden'!BQ137)</f>
        <v>0</v>
      </c>
      <c r="BQ136" s="230" t="n">
        <f aca="false">IF('Indicator Date hidden'!BR137="x","x",BQ$2-'Indicator Date hidden'!BR137)</f>
        <v>0</v>
      </c>
      <c r="BR136" s="230" t="n">
        <f aca="false">IF('Indicator Date hidden'!BS137="x","x",BR$2-'Indicator Date hidden'!BS137)</f>
        <v>8</v>
      </c>
      <c r="BS136" s="230" t="n">
        <f aca="false">IF('Indicator Date hidden'!BT137="x","x",BS$2-'Indicator Date hidden'!BT137)</f>
        <v>0</v>
      </c>
      <c r="BT136" s="230" t="n">
        <f aca="false">IF('Indicator Date hidden'!BU137="x","x",BT$2-'Indicator Date hidden'!BU137)</f>
        <v>0</v>
      </c>
      <c r="BU136" s="230" t="n">
        <f aca="false">IF('Indicator Date hidden'!BV137="x","x",BU$2-'Indicator Date hidden'!BV137)</f>
        <v>0</v>
      </c>
      <c r="BV136" s="230" t="n">
        <f aca="false">IF('Indicator Date hidden'!BW137="x","x",BV$2-'Indicator Date hidden'!BW137)</f>
        <v>0</v>
      </c>
      <c r="BW136" s="230" t="n">
        <f aca="false">IF('Indicator Date hidden'!BX137="x","x",BW$2-'Indicator Date hidden'!BX137)</f>
        <v>0</v>
      </c>
      <c r="BX136" s="0" t="n">
        <f aca="false">SUM(B136:BW136)</f>
        <v>50</v>
      </c>
      <c r="BY136" s="231" t="n">
        <f aca="false">BX136/COUNT(B136:BW136)</f>
        <v>0.694444444444444</v>
      </c>
      <c r="BZ136" s="0" t="n">
        <f aca="false">COUNTIF(B136:BW136,"&gt;0")</f>
        <v>11</v>
      </c>
      <c r="CA136" s="231" t="n">
        <f aca="false">_xlfn.STDEV.P(B136:BW136)</f>
        <v>2.27082271489192</v>
      </c>
      <c r="CB136" s="232" t="n">
        <f aca="false">MEDIAN(B136:BW136)</f>
        <v>0</v>
      </c>
    </row>
    <row r="137" customFormat="false" ht="14.5" hidden="false" customHeight="false" outlineLevel="0" collapsed="false">
      <c r="A137" s="0" t="str">
        <f aca="false">'Indicator Data'!B140</f>
        <v>PRY</v>
      </c>
      <c r="B137" s="230" t="n">
        <f aca="false">IF('Indicator Date hidden'!C138="x","x",B$2-'Indicator Date hidden'!C138)</f>
        <v>0</v>
      </c>
      <c r="C137" s="230" t="n">
        <f aca="false">IF('Indicator Date hidden'!D138="x","x",C$2-'Indicator Date hidden'!D138)</f>
        <v>0</v>
      </c>
      <c r="D137" s="230" t="n">
        <f aca="false">IF('Indicator Date hidden'!E138="x","x",D$2-'Indicator Date hidden'!E138)</f>
        <v>0</v>
      </c>
      <c r="E137" s="230" t="n">
        <f aca="false">IF('Indicator Date hidden'!F138="x","x",E$2-'Indicator Date hidden'!F138)</f>
        <v>0</v>
      </c>
      <c r="F137" s="230" t="n">
        <f aca="false">IF('Indicator Date hidden'!G138="x","x",F$2-'Indicator Date hidden'!G138)</f>
        <v>0</v>
      </c>
      <c r="G137" s="230" t="n">
        <f aca="false">IF('Indicator Date hidden'!H138="x","x",G$2-'Indicator Date hidden'!H138)</f>
        <v>0</v>
      </c>
      <c r="H137" s="230" t="n">
        <f aca="false">IF('Indicator Date hidden'!I138="x","x",H$2-'Indicator Date hidden'!I138)</f>
        <v>0</v>
      </c>
      <c r="I137" s="230" t="n">
        <f aca="false">IF('Indicator Date hidden'!J138="x","x",I$2-'Indicator Date hidden'!J138)</f>
        <v>0</v>
      </c>
      <c r="J137" s="230" t="n">
        <f aca="false">IF('Indicator Date hidden'!K138="x","x",J$2-'Indicator Date hidden'!K138)</f>
        <v>0</v>
      </c>
      <c r="K137" s="230" t="n">
        <f aca="false">IF('Indicator Date hidden'!L138="x","x",K$2-'Indicator Date hidden'!L138)</f>
        <v>0</v>
      </c>
      <c r="L137" s="230" t="n">
        <f aca="false">IF('Indicator Date hidden'!M138="x","x",L$2-'Indicator Date hidden'!M138)</f>
        <v>0</v>
      </c>
      <c r="M137" s="230" t="n">
        <f aca="false">IF('Indicator Date hidden'!N138="x","x",M$2-'Indicator Date hidden'!N138)</f>
        <v>0</v>
      </c>
      <c r="N137" s="230" t="n">
        <f aca="false">IF('Indicator Date hidden'!O138="x","x",N$2-'Indicator Date hidden'!O138)</f>
        <v>0</v>
      </c>
      <c r="O137" s="230" t="n">
        <f aca="false">IF('Indicator Date hidden'!P138="x","x",O$2-'Indicator Date hidden'!P138)</f>
        <v>0</v>
      </c>
      <c r="P137" s="230" t="n">
        <f aca="false">IF('Indicator Date hidden'!Q138="x","x",P$2-'Indicator Date hidden'!Q138)</f>
        <v>0</v>
      </c>
      <c r="Q137" s="230" t="n">
        <f aca="false">IF('Indicator Date hidden'!R138="x","x",Q$2-'Indicator Date hidden'!R138)</f>
        <v>0</v>
      </c>
      <c r="R137" s="230" t="n">
        <f aca="false">IF('Indicator Date hidden'!S138="x","x",R$2-'Indicator Date hidden'!S138)</f>
        <v>0</v>
      </c>
      <c r="S137" s="230" t="n">
        <f aca="false">IF('Indicator Date hidden'!T138="x","x",S$2-'Indicator Date hidden'!T138)</f>
        <v>0</v>
      </c>
      <c r="T137" s="230" t="n">
        <f aca="false">IF('Indicator Date hidden'!U138="x","x",T$2-'Indicator Date hidden'!U138)</f>
        <v>0</v>
      </c>
      <c r="U137" s="230" t="n">
        <f aca="false">IF('Indicator Date hidden'!V138="x","x",U$2-'Indicator Date hidden'!V138)</f>
        <v>0</v>
      </c>
      <c r="V137" s="230" t="n">
        <f aca="false">IF('Indicator Date hidden'!W138="x","x",V$2-'Indicator Date hidden'!W138)</f>
        <v>0</v>
      </c>
      <c r="W137" s="230" t="n">
        <f aca="false">IF('Indicator Date hidden'!X138="x","x",W$2-'Indicator Date hidden'!X138)</f>
        <v>0</v>
      </c>
      <c r="X137" s="230" t="n">
        <f aca="false">IF('Indicator Date hidden'!Y138="x","x",X$2-'Indicator Date hidden'!Y138)</f>
        <v>0</v>
      </c>
      <c r="Y137" s="230" t="n">
        <f aca="false">IF('Indicator Date hidden'!Z138="x","x",Y$2-'Indicator Date hidden'!Z138)</f>
        <v>0</v>
      </c>
      <c r="Z137" s="230" t="n">
        <f aca="false">IF('Indicator Date hidden'!AA138="x","x",Z$2-'Indicator Date hidden'!AA138)</f>
        <v>16</v>
      </c>
      <c r="AA137" s="230" t="n">
        <f aca="false">IF('Indicator Date hidden'!AB138="x","x",AA$2-'Indicator Date hidden'!AB138)</f>
        <v>0</v>
      </c>
      <c r="AB137" s="230" t="n">
        <f aca="false">IF('Indicator Date hidden'!AC138="x","x",AB$2-'Indicator Date hidden'!AC138)</f>
        <v>0</v>
      </c>
      <c r="AC137" s="230" t="n">
        <f aca="false">IF('Indicator Date hidden'!AD138="x","x",AC$2-'Indicator Date hidden'!AD138)</f>
        <v>0</v>
      </c>
      <c r="AD137" s="230" t="n">
        <f aca="false">IF('Indicator Date hidden'!AE138="x","x",AD$2-'Indicator Date hidden'!AE138)</f>
        <v>0</v>
      </c>
      <c r="AE137" s="230" t="n">
        <f aca="false">IF('Indicator Date hidden'!AF138="x","x",AE$2-'Indicator Date hidden'!AF138)</f>
        <v>0</v>
      </c>
      <c r="AF137" s="230" t="n">
        <f aca="false">IF('Indicator Date hidden'!AG138="x","x",AF$2-'Indicator Date hidden'!AG138)</f>
        <v>0</v>
      </c>
      <c r="AG137" s="230" t="n">
        <f aca="false">IF('Indicator Date hidden'!AH138="x","x",AG$2-'Indicator Date hidden'!AH138)</f>
        <v>0</v>
      </c>
      <c r="AH137" s="230" t="n">
        <f aca="false">IF('Indicator Date hidden'!AI138="x","x",AH$2-'Indicator Date hidden'!AI138)</f>
        <v>0</v>
      </c>
      <c r="AI137" s="230" t="n">
        <f aca="false">IF('Indicator Date hidden'!AJ138="x","x",AI$2-'Indicator Date hidden'!AJ138)</f>
        <v>0</v>
      </c>
      <c r="AJ137" s="230" t="n">
        <f aca="false">IF('Indicator Date hidden'!AK138="x","x",AJ$2-'Indicator Date hidden'!AK138)</f>
        <v>0</v>
      </c>
      <c r="AK137" s="230" t="n">
        <f aca="false">IF('Indicator Date hidden'!AL138="x","x",AK$2-'Indicator Date hidden'!AL138)</f>
        <v>3</v>
      </c>
      <c r="AL137" s="230" t="n">
        <f aca="false">IF('Indicator Date hidden'!AM138="x","x",AL$2-'Indicator Date hidden'!AM138)</f>
        <v>0</v>
      </c>
      <c r="AM137" s="230" t="n">
        <f aca="false">IF('Indicator Date hidden'!AN138="x","x",AM$2-'Indicator Date hidden'!AN138)</f>
        <v>0</v>
      </c>
      <c r="AN137" s="230" t="n">
        <f aca="false">IF('Indicator Date hidden'!AO138="x","x",AN$2-'Indicator Date hidden'!AO138)</f>
        <v>0</v>
      </c>
      <c r="AO137" s="230" t="n">
        <f aca="false">IF('Indicator Date hidden'!AP138="x","x",AO$2-'Indicator Date hidden'!AP138)</f>
        <v>0</v>
      </c>
      <c r="AP137" s="230" t="n">
        <f aca="false">IF('Indicator Date hidden'!AQ138="x","x",AP$2-'Indicator Date hidden'!AQ138)</f>
        <v>0</v>
      </c>
      <c r="AQ137" s="230" t="n">
        <f aca="false">IF('Indicator Date hidden'!AR138="x","x",AQ$2-'Indicator Date hidden'!AR138)</f>
        <v>0</v>
      </c>
      <c r="AR137" s="230" t="n">
        <f aca="false">IF('Indicator Date hidden'!AS138="x","x",AR$2-'Indicator Date hidden'!AS138)</f>
        <v>4</v>
      </c>
      <c r="AS137" s="230" t="n">
        <f aca="false">IF('Indicator Date hidden'!AT138="x","x",AS$2-'Indicator Date hidden'!AT138)</f>
        <v>0</v>
      </c>
      <c r="AT137" s="230" t="n">
        <f aca="false">IF('Indicator Date hidden'!AU138="x","x",AT$2-'Indicator Date hidden'!AU138)</f>
        <v>0</v>
      </c>
      <c r="AU137" s="230" t="n">
        <f aca="false">IF('Indicator Date hidden'!AV138="x","x",AU$2-'Indicator Date hidden'!AV138)</f>
        <v>0</v>
      </c>
      <c r="AV137" s="230" t="n">
        <f aca="false">IF('Indicator Date hidden'!AW138="x","x",AV$2-'Indicator Date hidden'!AW138)</f>
        <v>0</v>
      </c>
      <c r="AW137" s="230" t="n">
        <f aca="false">IF('Indicator Date hidden'!AX138="x","x",AW$2-'Indicator Date hidden'!AX138)</f>
        <v>0</v>
      </c>
      <c r="AX137" s="230" t="n">
        <f aca="false">IF('Indicator Date hidden'!AY138="x","x",AX$2-'Indicator Date hidden'!AY138)</f>
        <v>0</v>
      </c>
      <c r="AY137" s="230" t="n">
        <f aca="false">IF('Indicator Date hidden'!AZ138="x","x",AY$2-'Indicator Date hidden'!AZ138)</f>
        <v>0</v>
      </c>
      <c r="AZ137" s="230" t="n">
        <f aca="false">IF('Indicator Date hidden'!BA138="x","x",AZ$2-'Indicator Date hidden'!BA138)</f>
        <v>0</v>
      </c>
      <c r="BA137" s="230" t="n">
        <f aca="false">IF('Indicator Date hidden'!BB138="x","x",BA$2-'Indicator Date hidden'!BB138)</f>
        <v>0</v>
      </c>
      <c r="BB137" s="230" t="n">
        <f aca="false">IF('Indicator Date hidden'!BC138="x","x",BB$2-'Indicator Date hidden'!BC138)</f>
        <v>0</v>
      </c>
      <c r="BC137" s="230" t="n">
        <f aca="false">IF('Indicator Date hidden'!BD138="x","x",BC$2-'Indicator Date hidden'!BD138)</f>
        <v>0</v>
      </c>
      <c r="BD137" s="230" t="n">
        <f aca="false">IF('Indicator Date hidden'!BE138="x","x",BD$2-'Indicator Date hidden'!BE138)</f>
        <v>0</v>
      </c>
      <c r="BE137" s="230" t="n">
        <f aca="false">IF('Indicator Date hidden'!BF138="x","x",BE$2-'Indicator Date hidden'!BF138)</f>
        <v>0</v>
      </c>
      <c r="BF137" s="230" t="n">
        <f aca="false">IF('Indicator Date hidden'!BG138="x","x",BF$2-'Indicator Date hidden'!BG138)</f>
        <v>1</v>
      </c>
      <c r="BG137" s="230" t="n">
        <f aca="false">IF('Indicator Date hidden'!BH138="x","x",BG$2-'Indicator Date hidden'!BH138)</f>
        <v>1</v>
      </c>
      <c r="BH137" s="230" t="n">
        <f aca="false">IF('Indicator Date hidden'!BI138="x","x",BH$2-'Indicator Date hidden'!BI138)</f>
        <v>2</v>
      </c>
      <c r="BI137" s="230" t="n">
        <f aca="false">IF('Indicator Date hidden'!BJ138="x","x",BI$2-'Indicator Date hidden'!BJ138)</f>
        <v>0</v>
      </c>
      <c r="BJ137" s="230" t="n">
        <f aca="false">IF('Indicator Date hidden'!BK138="x","x",BJ$2-'Indicator Date hidden'!BK138)</f>
        <v>0</v>
      </c>
      <c r="BK137" s="230" t="n">
        <f aca="false">IF('Indicator Date hidden'!BL138="x","x",BK$2-'Indicator Date hidden'!BL138)</f>
        <v>0</v>
      </c>
      <c r="BL137" s="230" t="n">
        <f aca="false">IF('Indicator Date hidden'!BM138="x","x",BL$2-'Indicator Date hidden'!BM138)</f>
        <v>0</v>
      </c>
      <c r="BM137" s="230" t="n">
        <f aca="false">IF('Indicator Date hidden'!BN138="x","x",BM$2-'Indicator Date hidden'!BN138)</f>
        <v>0</v>
      </c>
      <c r="BN137" s="230" t="n">
        <f aca="false">IF('Indicator Date hidden'!BO138="x","x",BN$2-'Indicator Date hidden'!BO138)</f>
        <v>0</v>
      </c>
      <c r="BO137" s="230" t="n">
        <f aca="false">IF('Indicator Date hidden'!BP138="x","x",BO$2-'Indicator Date hidden'!BP138)</f>
        <v>0</v>
      </c>
      <c r="BP137" s="230" t="n">
        <f aca="false">IF('Indicator Date hidden'!BQ138="x","x",BP$2-'Indicator Date hidden'!BQ138)</f>
        <v>0</v>
      </c>
      <c r="BQ137" s="230" t="n">
        <f aca="false">IF('Indicator Date hidden'!BR138="x","x",BQ$2-'Indicator Date hidden'!BR138)</f>
        <v>0</v>
      </c>
      <c r="BR137" s="230" t="n">
        <f aca="false">IF('Indicator Date hidden'!BS138="x","x",BR$2-'Indicator Date hidden'!BS138)</f>
        <v>0</v>
      </c>
      <c r="BS137" s="230" t="n">
        <f aca="false">IF('Indicator Date hidden'!BT138="x","x",BS$2-'Indicator Date hidden'!BT138)</f>
        <v>0</v>
      </c>
      <c r="BT137" s="230" t="n">
        <f aca="false">IF('Indicator Date hidden'!BU138="x","x",BT$2-'Indicator Date hidden'!BU138)</f>
        <v>0</v>
      </c>
      <c r="BU137" s="230" t="n">
        <f aca="false">IF('Indicator Date hidden'!BV138="x","x",BU$2-'Indicator Date hidden'!BV138)</f>
        <v>0</v>
      </c>
      <c r="BV137" s="230" t="n">
        <f aca="false">IF('Indicator Date hidden'!BW138="x","x",BV$2-'Indicator Date hidden'!BW138)</f>
        <v>0</v>
      </c>
      <c r="BW137" s="230" t="n">
        <f aca="false">IF('Indicator Date hidden'!BX138="x","x",BW$2-'Indicator Date hidden'!BX138)</f>
        <v>0</v>
      </c>
      <c r="BX137" s="0" t="n">
        <f aca="false">SUM(B137:BW137)</f>
        <v>27</v>
      </c>
      <c r="BY137" s="231" t="n">
        <f aca="false">BX137/COUNT(B137:BW137)</f>
        <v>0.364864864864865</v>
      </c>
      <c r="BZ137" s="0" t="n">
        <f aca="false">COUNTIF(B137:BW137,"&gt;0")</f>
        <v>6</v>
      </c>
      <c r="CA137" s="231" t="n">
        <f aca="false">_xlfn.STDEV.P(B137:BW137)</f>
        <v>1.93526535874684</v>
      </c>
      <c r="CB137" s="232" t="n">
        <f aca="false">MEDIAN(B137:BW137)</f>
        <v>0</v>
      </c>
    </row>
    <row r="138" customFormat="false" ht="14.5" hidden="false" customHeight="false" outlineLevel="0" collapsed="false">
      <c r="A138" s="0" t="str">
        <f aca="false">'Indicator Data'!B141</f>
        <v>PER</v>
      </c>
      <c r="B138" s="230" t="n">
        <f aca="false">IF('Indicator Date hidden'!C139="x","x",B$2-'Indicator Date hidden'!C139)</f>
        <v>0</v>
      </c>
      <c r="C138" s="230" t="n">
        <f aca="false">IF('Indicator Date hidden'!D139="x","x",C$2-'Indicator Date hidden'!D139)</f>
        <v>0</v>
      </c>
      <c r="D138" s="230" t="n">
        <f aca="false">IF('Indicator Date hidden'!E139="x","x",D$2-'Indicator Date hidden'!E139)</f>
        <v>0</v>
      </c>
      <c r="E138" s="230" t="n">
        <f aca="false">IF('Indicator Date hidden'!F139="x","x",E$2-'Indicator Date hidden'!F139)</f>
        <v>0</v>
      </c>
      <c r="F138" s="230" t="n">
        <f aca="false">IF('Indicator Date hidden'!G139="x","x",F$2-'Indicator Date hidden'!G139)</f>
        <v>0</v>
      </c>
      <c r="G138" s="230" t="n">
        <f aca="false">IF('Indicator Date hidden'!H139="x","x",G$2-'Indicator Date hidden'!H139)</f>
        <v>0</v>
      </c>
      <c r="H138" s="230" t="n">
        <f aca="false">IF('Indicator Date hidden'!I139="x","x",H$2-'Indicator Date hidden'!I139)</f>
        <v>0</v>
      </c>
      <c r="I138" s="230" t="n">
        <f aca="false">IF('Indicator Date hidden'!J139="x","x",I$2-'Indicator Date hidden'!J139)</f>
        <v>0</v>
      </c>
      <c r="J138" s="230" t="n">
        <f aca="false">IF('Indicator Date hidden'!K139="x","x",J$2-'Indicator Date hidden'!K139)</f>
        <v>0</v>
      </c>
      <c r="K138" s="230" t="n">
        <f aca="false">IF('Indicator Date hidden'!L139="x","x",K$2-'Indicator Date hidden'!L139)</f>
        <v>0</v>
      </c>
      <c r="L138" s="230" t="n">
        <f aca="false">IF('Indicator Date hidden'!M139="x","x",L$2-'Indicator Date hidden'!M139)</f>
        <v>0</v>
      </c>
      <c r="M138" s="230" t="n">
        <f aca="false">IF('Indicator Date hidden'!N139="x","x",M$2-'Indicator Date hidden'!N139)</f>
        <v>0</v>
      </c>
      <c r="N138" s="230" t="n">
        <f aca="false">IF('Indicator Date hidden'!O139="x","x",N$2-'Indicator Date hidden'!O139)</f>
        <v>0</v>
      </c>
      <c r="O138" s="230" t="n">
        <f aca="false">IF('Indicator Date hidden'!P139="x","x",O$2-'Indicator Date hidden'!P139)</f>
        <v>0</v>
      </c>
      <c r="P138" s="230" t="n">
        <f aca="false">IF('Indicator Date hidden'!Q139="x","x",P$2-'Indicator Date hidden'!Q139)</f>
        <v>0</v>
      </c>
      <c r="Q138" s="230" t="n">
        <f aca="false">IF('Indicator Date hidden'!R139="x","x",Q$2-'Indicator Date hidden'!R139)</f>
        <v>0</v>
      </c>
      <c r="R138" s="230" t="n">
        <f aca="false">IF('Indicator Date hidden'!S139="x","x",R$2-'Indicator Date hidden'!S139)</f>
        <v>0</v>
      </c>
      <c r="S138" s="230" t="n">
        <f aca="false">IF('Indicator Date hidden'!T139="x","x",S$2-'Indicator Date hidden'!T139)</f>
        <v>0</v>
      </c>
      <c r="T138" s="230" t="n">
        <f aca="false">IF('Indicator Date hidden'!U139="x","x",T$2-'Indicator Date hidden'!U139)</f>
        <v>0</v>
      </c>
      <c r="U138" s="230" t="n">
        <f aca="false">IF('Indicator Date hidden'!V139="x","x",U$2-'Indicator Date hidden'!V139)</f>
        <v>0</v>
      </c>
      <c r="V138" s="230" t="n">
        <f aca="false">IF('Indicator Date hidden'!W139="x","x",V$2-'Indicator Date hidden'!W139)</f>
        <v>0</v>
      </c>
      <c r="W138" s="230" t="n">
        <f aca="false">IF('Indicator Date hidden'!X139="x","x",W$2-'Indicator Date hidden'!X139)</f>
        <v>0</v>
      </c>
      <c r="X138" s="230" t="n">
        <f aca="false">IF('Indicator Date hidden'!Y139="x","x",X$2-'Indicator Date hidden'!Y139)</f>
        <v>0</v>
      </c>
      <c r="Y138" s="230" t="n">
        <f aca="false">IF('Indicator Date hidden'!Z139="x","x",Y$2-'Indicator Date hidden'!Z139)</f>
        <v>0</v>
      </c>
      <c r="Z138" s="230" t="n">
        <f aca="false">IF('Indicator Date hidden'!AA139="x","x",Z$2-'Indicator Date hidden'!AA139)</f>
        <v>6</v>
      </c>
      <c r="AA138" s="230" t="n">
        <f aca="false">IF('Indicator Date hidden'!AB139="x","x",AA$2-'Indicator Date hidden'!AB139)</f>
        <v>0</v>
      </c>
      <c r="AB138" s="230" t="str">
        <f aca="false">IF('Indicator Date hidden'!AC139="x","x",AB$2-'Indicator Date hidden'!AC139)</f>
        <v>x</v>
      </c>
      <c r="AC138" s="230" t="n">
        <f aca="false">IF('Indicator Date hidden'!AD139="x","x",AC$2-'Indicator Date hidden'!AD139)</f>
        <v>1</v>
      </c>
      <c r="AD138" s="230" t="n">
        <f aca="false">IF('Indicator Date hidden'!AE139="x","x",AD$2-'Indicator Date hidden'!AE139)</f>
        <v>0</v>
      </c>
      <c r="AE138" s="230" t="n">
        <f aca="false">IF('Indicator Date hidden'!AF139="x","x",AE$2-'Indicator Date hidden'!AF139)</f>
        <v>0</v>
      </c>
      <c r="AF138" s="230" t="n">
        <f aca="false">IF('Indicator Date hidden'!AG139="x","x",AF$2-'Indicator Date hidden'!AG139)</f>
        <v>0</v>
      </c>
      <c r="AG138" s="230" t="n">
        <f aca="false">IF('Indicator Date hidden'!AH139="x","x",AG$2-'Indicator Date hidden'!AH139)</f>
        <v>0</v>
      </c>
      <c r="AH138" s="230" t="n">
        <f aca="false">IF('Indicator Date hidden'!AI139="x","x",AH$2-'Indicator Date hidden'!AI139)</f>
        <v>0</v>
      </c>
      <c r="AI138" s="230" t="n">
        <f aca="false">IF('Indicator Date hidden'!AJ139="x","x",AI$2-'Indicator Date hidden'!AJ139)</f>
        <v>0</v>
      </c>
      <c r="AJ138" s="230" t="n">
        <f aca="false">IF('Indicator Date hidden'!AK139="x","x",AJ$2-'Indicator Date hidden'!AK139)</f>
        <v>0</v>
      </c>
      <c r="AK138" s="230" t="n">
        <f aca="false">IF('Indicator Date hidden'!AL139="x","x",AK$2-'Indicator Date hidden'!AL139)</f>
        <v>1</v>
      </c>
      <c r="AL138" s="230" t="n">
        <f aca="false">IF('Indicator Date hidden'!AM139="x","x",AL$2-'Indicator Date hidden'!AM139)</f>
        <v>0</v>
      </c>
      <c r="AM138" s="230" t="n">
        <f aca="false">IF('Indicator Date hidden'!AN139="x","x",AM$2-'Indicator Date hidden'!AN139)</f>
        <v>0</v>
      </c>
      <c r="AN138" s="230" t="n">
        <f aca="false">IF('Indicator Date hidden'!AO139="x","x",AN$2-'Indicator Date hidden'!AO139)</f>
        <v>0</v>
      </c>
      <c r="AO138" s="230" t="n">
        <f aca="false">IF('Indicator Date hidden'!AP139="x","x",AO$2-'Indicator Date hidden'!AP139)</f>
        <v>0</v>
      </c>
      <c r="AP138" s="230" t="n">
        <f aca="false">IF('Indicator Date hidden'!AQ139="x","x",AP$2-'Indicator Date hidden'!AQ139)</f>
        <v>0</v>
      </c>
      <c r="AQ138" s="230" t="n">
        <f aca="false">IF('Indicator Date hidden'!AR139="x","x",AQ$2-'Indicator Date hidden'!AR139)</f>
        <v>0</v>
      </c>
      <c r="AR138" s="230" t="n">
        <f aca="false">IF('Indicator Date hidden'!AS139="x","x",AR$2-'Indicator Date hidden'!AS139)</f>
        <v>0</v>
      </c>
      <c r="AS138" s="230" t="n">
        <f aca="false">IF('Indicator Date hidden'!AT139="x","x",AS$2-'Indicator Date hidden'!AT139)</f>
        <v>0</v>
      </c>
      <c r="AT138" s="230" t="n">
        <f aca="false">IF('Indicator Date hidden'!AU139="x","x",AT$2-'Indicator Date hidden'!AU139)</f>
        <v>0</v>
      </c>
      <c r="AU138" s="230" t="n">
        <f aca="false">IF('Indicator Date hidden'!AV139="x","x",AU$2-'Indicator Date hidden'!AV139)</f>
        <v>0</v>
      </c>
      <c r="AV138" s="230" t="n">
        <f aca="false">IF('Indicator Date hidden'!AW139="x","x",AV$2-'Indicator Date hidden'!AW139)</f>
        <v>0</v>
      </c>
      <c r="AW138" s="230" t="n">
        <f aca="false">IF('Indicator Date hidden'!AX139="x","x",AW$2-'Indicator Date hidden'!AX139)</f>
        <v>0</v>
      </c>
      <c r="AX138" s="230" t="n">
        <f aca="false">IF('Indicator Date hidden'!AY139="x","x",AX$2-'Indicator Date hidden'!AY139)</f>
        <v>0</v>
      </c>
      <c r="AY138" s="230" t="n">
        <f aca="false">IF('Indicator Date hidden'!AZ139="x","x",AY$2-'Indicator Date hidden'!AZ139)</f>
        <v>0</v>
      </c>
      <c r="AZ138" s="230" t="n">
        <f aca="false">IF('Indicator Date hidden'!BA139="x","x",AZ$2-'Indicator Date hidden'!BA139)</f>
        <v>0</v>
      </c>
      <c r="BA138" s="230" t="n">
        <f aca="false">IF('Indicator Date hidden'!BB139="x","x",BA$2-'Indicator Date hidden'!BB139)</f>
        <v>0</v>
      </c>
      <c r="BB138" s="230" t="n">
        <f aca="false">IF('Indicator Date hidden'!BC139="x","x",BB$2-'Indicator Date hidden'!BC139)</f>
        <v>0</v>
      </c>
      <c r="BC138" s="230" t="n">
        <f aca="false">IF('Indicator Date hidden'!BD139="x","x",BC$2-'Indicator Date hidden'!BD139)</f>
        <v>0</v>
      </c>
      <c r="BD138" s="230" t="n">
        <f aca="false">IF('Indicator Date hidden'!BE139="x","x",BD$2-'Indicator Date hidden'!BE139)</f>
        <v>0</v>
      </c>
      <c r="BE138" s="230" t="n">
        <f aca="false">IF('Indicator Date hidden'!BF139="x","x",BE$2-'Indicator Date hidden'!BF139)</f>
        <v>0</v>
      </c>
      <c r="BF138" s="230" t="n">
        <f aca="false">IF('Indicator Date hidden'!BG139="x","x",BF$2-'Indicator Date hidden'!BG139)</f>
        <v>1</v>
      </c>
      <c r="BG138" s="230" t="n">
        <f aca="false">IF('Indicator Date hidden'!BH139="x","x",BG$2-'Indicator Date hidden'!BH139)</f>
        <v>1</v>
      </c>
      <c r="BH138" s="230" t="n">
        <f aca="false">IF('Indicator Date hidden'!BI139="x","x",BH$2-'Indicator Date hidden'!BI139)</f>
        <v>0</v>
      </c>
      <c r="BI138" s="230" t="n">
        <f aca="false">IF('Indicator Date hidden'!BJ139="x","x",BI$2-'Indicator Date hidden'!BJ139)</f>
        <v>0</v>
      </c>
      <c r="BJ138" s="230" t="n">
        <f aca="false">IF('Indicator Date hidden'!BK139="x","x",BJ$2-'Indicator Date hidden'!BK139)</f>
        <v>0</v>
      </c>
      <c r="BK138" s="230" t="n">
        <f aca="false">IF('Indicator Date hidden'!BL139="x","x",BK$2-'Indicator Date hidden'!BL139)</f>
        <v>0</v>
      </c>
      <c r="BL138" s="230" t="n">
        <f aca="false">IF('Indicator Date hidden'!BM139="x","x",BL$2-'Indicator Date hidden'!BM139)</f>
        <v>0</v>
      </c>
      <c r="BM138" s="230" t="n">
        <f aca="false">IF('Indicator Date hidden'!BN139="x","x",BM$2-'Indicator Date hidden'!BN139)</f>
        <v>0</v>
      </c>
      <c r="BN138" s="230" t="n">
        <f aca="false">IF('Indicator Date hidden'!BO139="x","x",BN$2-'Indicator Date hidden'!BO139)</f>
        <v>0</v>
      </c>
      <c r="BO138" s="230" t="n">
        <f aca="false">IF('Indicator Date hidden'!BP139="x","x",BO$2-'Indicator Date hidden'!BP139)</f>
        <v>0</v>
      </c>
      <c r="BP138" s="230" t="n">
        <f aca="false">IF('Indicator Date hidden'!BQ139="x","x",BP$2-'Indicator Date hidden'!BQ139)</f>
        <v>0</v>
      </c>
      <c r="BQ138" s="230" t="n">
        <f aca="false">IF('Indicator Date hidden'!BR139="x","x",BQ$2-'Indicator Date hidden'!BR139)</f>
        <v>0</v>
      </c>
      <c r="BR138" s="230" t="n">
        <f aca="false">IF('Indicator Date hidden'!BS139="x","x",BR$2-'Indicator Date hidden'!BS139)</f>
        <v>2</v>
      </c>
      <c r="BS138" s="230" t="n">
        <f aca="false">IF('Indicator Date hidden'!BT139="x","x",BS$2-'Indicator Date hidden'!BT139)</f>
        <v>0</v>
      </c>
      <c r="BT138" s="230" t="n">
        <f aca="false">IF('Indicator Date hidden'!BU139="x","x",BT$2-'Indicator Date hidden'!BU139)</f>
        <v>0</v>
      </c>
      <c r="BU138" s="230" t="n">
        <f aca="false">IF('Indicator Date hidden'!BV139="x","x",BU$2-'Indicator Date hidden'!BV139)</f>
        <v>0</v>
      </c>
      <c r="BV138" s="230" t="n">
        <f aca="false">IF('Indicator Date hidden'!BW139="x","x",BV$2-'Indicator Date hidden'!BW139)</f>
        <v>0</v>
      </c>
      <c r="BW138" s="230" t="n">
        <f aca="false">IF('Indicator Date hidden'!BX139="x","x",BW$2-'Indicator Date hidden'!BX139)</f>
        <v>0</v>
      </c>
      <c r="BX138" s="0" t="n">
        <f aca="false">SUM(B138:BW138)</f>
        <v>12</v>
      </c>
      <c r="BY138" s="231" t="n">
        <f aca="false">BX138/COUNT(B138:BW138)</f>
        <v>0.164383561643836</v>
      </c>
      <c r="BZ138" s="0" t="n">
        <f aca="false">COUNTIF(B138:BW138,"&gt;0")</f>
        <v>6</v>
      </c>
      <c r="CA138" s="231" t="n">
        <f aca="false">_xlfn.STDEV.P(B138:BW138)</f>
        <v>0.758760680774039</v>
      </c>
      <c r="CB138" s="232" t="n">
        <f aca="false">MEDIAN(B138:BW138)</f>
        <v>0</v>
      </c>
    </row>
    <row r="139" customFormat="false" ht="14.5" hidden="false" customHeight="false" outlineLevel="0" collapsed="false">
      <c r="A139" s="0" t="str">
        <f aca="false">'Indicator Data'!B142</f>
        <v>PHL</v>
      </c>
      <c r="B139" s="230" t="n">
        <f aca="false">IF('Indicator Date hidden'!C140="x","x",B$2-'Indicator Date hidden'!C140)</f>
        <v>0</v>
      </c>
      <c r="C139" s="230" t="n">
        <f aca="false">IF('Indicator Date hidden'!D140="x","x",C$2-'Indicator Date hidden'!D140)</f>
        <v>0</v>
      </c>
      <c r="D139" s="230" t="n">
        <f aca="false">IF('Indicator Date hidden'!E140="x","x",D$2-'Indicator Date hidden'!E140)</f>
        <v>0</v>
      </c>
      <c r="E139" s="230" t="n">
        <f aca="false">IF('Indicator Date hidden'!F140="x","x",E$2-'Indicator Date hidden'!F140)</f>
        <v>0</v>
      </c>
      <c r="F139" s="230" t="n">
        <f aca="false">IF('Indicator Date hidden'!G140="x","x",F$2-'Indicator Date hidden'!G140)</f>
        <v>0</v>
      </c>
      <c r="G139" s="230" t="n">
        <f aca="false">IF('Indicator Date hidden'!H140="x","x",G$2-'Indicator Date hidden'!H140)</f>
        <v>0</v>
      </c>
      <c r="H139" s="230" t="n">
        <f aca="false">IF('Indicator Date hidden'!I140="x","x",H$2-'Indicator Date hidden'!I140)</f>
        <v>0</v>
      </c>
      <c r="I139" s="230" t="n">
        <f aca="false">IF('Indicator Date hidden'!J140="x","x",I$2-'Indicator Date hidden'!J140)</f>
        <v>0</v>
      </c>
      <c r="J139" s="230" t="n">
        <f aca="false">IF('Indicator Date hidden'!K140="x","x",J$2-'Indicator Date hidden'!K140)</f>
        <v>0</v>
      </c>
      <c r="K139" s="230" t="n">
        <f aca="false">IF('Indicator Date hidden'!L140="x","x",K$2-'Indicator Date hidden'!L140)</f>
        <v>0</v>
      </c>
      <c r="L139" s="230" t="n">
        <f aca="false">IF('Indicator Date hidden'!M140="x","x",L$2-'Indicator Date hidden'!M140)</f>
        <v>0</v>
      </c>
      <c r="M139" s="230" t="n">
        <f aca="false">IF('Indicator Date hidden'!N140="x","x",M$2-'Indicator Date hidden'!N140)</f>
        <v>0</v>
      </c>
      <c r="N139" s="230" t="n">
        <f aca="false">IF('Indicator Date hidden'!O140="x","x",N$2-'Indicator Date hidden'!O140)</f>
        <v>0</v>
      </c>
      <c r="O139" s="230" t="n">
        <f aca="false">IF('Indicator Date hidden'!P140="x","x",O$2-'Indicator Date hidden'!P140)</f>
        <v>0</v>
      </c>
      <c r="P139" s="230" t="n">
        <f aca="false">IF('Indicator Date hidden'!Q140="x","x",P$2-'Indicator Date hidden'!Q140)</f>
        <v>0</v>
      </c>
      <c r="Q139" s="230" t="n">
        <f aca="false">IF('Indicator Date hidden'!R140="x","x",Q$2-'Indicator Date hidden'!R140)</f>
        <v>0</v>
      </c>
      <c r="R139" s="230" t="n">
        <f aca="false">IF('Indicator Date hidden'!S140="x","x",R$2-'Indicator Date hidden'!S140)</f>
        <v>0</v>
      </c>
      <c r="S139" s="230" t="n">
        <f aca="false">IF('Indicator Date hidden'!T140="x","x",S$2-'Indicator Date hidden'!T140)</f>
        <v>0</v>
      </c>
      <c r="T139" s="230" t="n">
        <f aca="false">IF('Indicator Date hidden'!U140="x","x",T$2-'Indicator Date hidden'!U140)</f>
        <v>0</v>
      </c>
      <c r="U139" s="230" t="n">
        <f aca="false">IF('Indicator Date hidden'!V140="x","x",U$2-'Indicator Date hidden'!V140)</f>
        <v>0</v>
      </c>
      <c r="V139" s="230" t="n">
        <f aca="false">IF('Indicator Date hidden'!W140="x","x",V$2-'Indicator Date hidden'!W140)</f>
        <v>0</v>
      </c>
      <c r="W139" s="230" t="n">
        <f aca="false">IF('Indicator Date hidden'!X140="x","x",W$2-'Indicator Date hidden'!X140)</f>
        <v>0</v>
      </c>
      <c r="X139" s="230" t="n">
        <f aca="false">IF('Indicator Date hidden'!Y140="x","x",X$2-'Indicator Date hidden'!Y140)</f>
        <v>0</v>
      </c>
      <c r="Y139" s="230" t="n">
        <f aca="false">IF('Indicator Date hidden'!Z140="x","x",Y$2-'Indicator Date hidden'!Z140)</f>
        <v>0</v>
      </c>
      <c r="Z139" s="230" t="n">
        <f aca="false">IF('Indicator Date hidden'!AA140="x","x",Z$2-'Indicator Date hidden'!AA140)</f>
        <v>1</v>
      </c>
      <c r="AA139" s="230" t="n">
        <f aca="false">IF('Indicator Date hidden'!AB140="x","x",AA$2-'Indicator Date hidden'!AB140)</f>
        <v>0</v>
      </c>
      <c r="AB139" s="230" t="n">
        <f aca="false">IF('Indicator Date hidden'!AC140="x","x",AB$2-'Indicator Date hidden'!AC140)</f>
        <v>0</v>
      </c>
      <c r="AC139" s="230" t="n">
        <f aca="false">IF('Indicator Date hidden'!AD140="x","x",AC$2-'Indicator Date hidden'!AD140)</f>
        <v>2</v>
      </c>
      <c r="AD139" s="230" t="n">
        <f aca="false">IF('Indicator Date hidden'!AE140="x","x",AD$2-'Indicator Date hidden'!AE140)</f>
        <v>0</v>
      </c>
      <c r="AE139" s="230" t="n">
        <f aca="false">IF('Indicator Date hidden'!AF140="x","x",AE$2-'Indicator Date hidden'!AF140)</f>
        <v>0</v>
      </c>
      <c r="AF139" s="230" t="n">
        <f aca="false">IF('Indicator Date hidden'!AG140="x","x",AF$2-'Indicator Date hidden'!AG140)</f>
        <v>0</v>
      </c>
      <c r="AG139" s="230" t="n">
        <f aca="false">IF('Indicator Date hidden'!AH140="x","x",AG$2-'Indicator Date hidden'!AH140)</f>
        <v>0</v>
      </c>
      <c r="AH139" s="230" t="n">
        <f aca="false">IF('Indicator Date hidden'!AI140="x","x",AH$2-'Indicator Date hidden'!AI140)</f>
        <v>0</v>
      </c>
      <c r="AI139" s="230" t="n">
        <f aca="false">IF('Indicator Date hidden'!AJ140="x","x",AI$2-'Indicator Date hidden'!AJ140)</f>
        <v>0</v>
      </c>
      <c r="AJ139" s="230" t="n">
        <f aca="false">IF('Indicator Date hidden'!AK140="x","x",AJ$2-'Indicator Date hidden'!AK140)</f>
        <v>0</v>
      </c>
      <c r="AK139" s="230" t="n">
        <f aca="false">IF('Indicator Date hidden'!AL140="x","x",AK$2-'Indicator Date hidden'!AL140)</f>
        <v>2</v>
      </c>
      <c r="AL139" s="230" t="n">
        <f aca="false">IF('Indicator Date hidden'!AM140="x","x",AL$2-'Indicator Date hidden'!AM140)</f>
        <v>0</v>
      </c>
      <c r="AM139" s="230" t="n">
        <f aca="false">IF('Indicator Date hidden'!AN140="x","x",AM$2-'Indicator Date hidden'!AN140)</f>
        <v>0</v>
      </c>
      <c r="AN139" s="230" t="n">
        <f aca="false">IF('Indicator Date hidden'!AO140="x","x",AN$2-'Indicator Date hidden'!AO140)</f>
        <v>0</v>
      </c>
      <c r="AO139" s="230" t="n">
        <f aca="false">IF('Indicator Date hidden'!AP140="x","x",AO$2-'Indicator Date hidden'!AP140)</f>
        <v>0</v>
      </c>
      <c r="AP139" s="230" t="n">
        <f aca="false">IF('Indicator Date hidden'!AQ140="x","x",AP$2-'Indicator Date hidden'!AQ140)</f>
        <v>0</v>
      </c>
      <c r="AQ139" s="230" t="n">
        <f aca="false">IF('Indicator Date hidden'!AR140="x","x",AQ$2-'Indicator Date hidden'!AR140)</f>
        <v>0</v>
      </c>
      <c r="AR139" s="230" t="n">
        <f aca="false">IF('Indicator Date hidden'!AS140="x","x",AR$2-'Indicator Date hidden'!AS140)</f>
        <v>1</v>
      </c>
      <c r="AS139" s="230" t="n">
        <f aca="false">IF('Indicator Date hidden'!AT140="x","x",AS$2-'Indicator Date hidden'!AT140)</f>
        <v>0</v>
      </c>
      <c r="AT139" s="230" t="n">
        <f aca="false">IF('Indicator Date hidden'!AU140="x","x",AT$2-'Indicator Date hidden'!AU140)</f>
        <v>0</v>
      </c>
      <c r="AU139" s="230" t="n">
        <f aca="false">IF('Indicator Date hidden'!AV140="x","x",AU$2-'Indicator Date hidden'!AV140)</f>
        <v>0</v>
      </c>
      <c r="AV139" s="230" t="n">
        <f aca="false">IF('Indicator Date hidden'!AW140="x","x",AV$2-'Indicator Date hidden'!AW140)</f>
        <v>0</v>
      </c>
      <c r="AW139" s="230" t="n">
        <f aca="false">IF('Indicator Date hidden'!AX140="x","x",AW$2-'Indicator Date hidden'!AX140)</f>
        <v>0</v>
      </c>
      <c r="AX139" s="230" t="n">
        <f aca="false">IF('Indicator Date hidden'!AY140="x","x",AX$2-'Indicator Date hidden'!AY140)</f>
        <v>0</v>
      </c>
      <c r="AY139" s="230" t="n">
        <f aca="false">IF('Indicator Date hidden'!AZ140="x","x",AY$2-'Indicator Date hidden'!AZ140)</f>
        <v>2</v>
      </c>
      <c r="AZ139" s="230" t="n">
        <f aca="false">IF('Indicator Date hidden'!BA140="x","x",AZ$2-'Indicator Date hidden'!BA140)</f>
        <v>0</v>
      </c>
      <c r="BA139" s="230" t="n">
        <f aca="false">IF('Indicator Date hidden'!BB140="x","x",BA$2-'Indicator Date hidden'!BB140)</f>
        <v>0</v>
      </c>
      <c r="BB139" s="230" t="n">
        <f aca="false">IF('Indicator Date hidden'!BC140="x","x",BB$2-'Indicator Date hidden'!BC140)</f>
        <v>0</v>
      </c>
      <c r="BC139" s="230" t="n">
        <f aca="false">IF('Indicator Date hidden'!BD140="x","x",BC$2-'Indicator Date hidden'!BD140)</f>
        <v>0</v>
      </c>
      <c r="BD139" s="230" t="n">
        <f aca="false">IF('Indicator Date hidden'!BE140="x","x",BD$2-'Indicator Date hidden'!BE140)</f>
        <v>0</v>
      </c>
      <c r="BE139" s="230" t="n">
        <f aca="false">IF('Indicator Date hidden'!BF140="x","x",BE$2-'Indicator Date hidden'!BF140)</f>
        <v>0</v>
      </c>
      <c r="BF139" s="230" t="n">
        <f aca="false">IF('Indicator Date hidden'!BG140="x","x",BF$2-'Indicator Date hidden'!BG140)</f>
        <v>1</v>
      </c>
      <c r="BG139" s="230" t="n">
        <f aca="false">IF('Indicator Date hidden'!BH140="x","x",BG$2-'Indicator Date hidden'!BH140)</f>
        <v>1</v>
      </c>
      <c r="BH139" s="230" t="n">
        <f aca="false">IF('Indicator Date hidden'!BI140="x","x",BH$2-'Indicator Date hidden'!BI140)</f>
        <v>0</v>
      </c>
      <c r="BI139" s="230" t="n">
        <f aca="false">IF('Indicator Date hidden'!BJ140="x","x",BI$2-'Indicator Date hidden'!BJ140)</f>
        <v>0</v>
      </c>
      <c r="BJ139" s="230" t="n">
        <f aca="false">IF('Indicator Date hidden'!BK140="x","x",BJ$2-'Indicator Date hidden'!BK140)</f>
        <v>0</v>
      </c>
      <c r="BK139" s="230" t="n">
        <f aca="false">IF('Indicator Date hidden'!BL140="x","x",BK$2-'Indicator Date hidden'!BL140)</f>
        <v>0</v>
      </c>
      <c r="BL139" s="230" t="n">
        <f aca="false">IF('Indicator Date hidden'!BM140="x","x",BL$2-'Indicator Date hidden'!BM140)</f>
        <v>1</v>
      </c>
      <c r="BM139" s="230" t="n">
        <f aca="false">IF('Indicator Date hidden'!BN140="x","x",BM$2-'Indicator Date hidden'!BN140)</f>
        <v>0</v>
      </c>
      <c r="BN139" s="230" t="n">
        <f aca="false">IF('Indicator Date hidden'!BO140="x","x",BN$2-'Indicator Date hidden'!BO140)</f>
        <v>0</v>
      </c>
      <c r="BO139" s="230" t="n">
        <f aca="false">IF('Indicator Date hidden'!BP140="x","x",BO$2-'Indicator Date hidden'!BP140)</f>
        <v>0</v>
      </c>
      <c r="BP139" s="230" t="n">
        <f aca="false">IF('Indicator Date hidden'!BQ140="x","x",BP$2-'Indicator Date hidden'!BQ140)</f>
        <v>0</v>
      </c>
      <c r="BQ139" s="230" t="n">
        <f aca="false">IF('Indicator Date hidden'!BR140="x","x",BQ$2-'Indicator Date hidden'!BR140)</f>
        <v>0</v>
      </c>
      <c r="BR139" s="230" t="n">
        <f aca="false">IF('Indicator Date hidden'!BS140="x","x",BR$2-'Indicator Date hidden'!BS140)</f>
        <v>8</v>
      </c>
      <c r="BS139" s="230" t="n">
        <f aca="false">IF('Indicator Date hidden'!BT140="x","x",BS$2-'Indicator Date hidden'!BT140)</f>
        <v>0</v>
      </c>
      <c r="BT139" s="230" t="n">
        <f aca="false">IF('Indicator Date hidden'!BU140="x","x",BT$2-'Indicator Date hidden'!BU140)</f>
        <v>0</v>
      </c>
      <c r="BU139" s="230" t="n">
        <f aca="false">IF('Indicator Date hidden'!BV140="x","x",BU$2-'Indicator Date hidden'!BV140)</f>
        <v>0</v>
      </c>
      <c r="BV139" s="230" t="n">
        <f aca="false">IF('Indicator Date hidden'!BW140="x","x",BV$2-'Indicator Date hidden'!BW140)</f>
        <v>0</v>
      </c>
      <c r="BW139" s="230" t="n">
        <f aca="false">IF('Indicator Date hidden'!BX140="x","x",BW$2-'Indicator Date hidden'!BX140)</f>
        <v>0</v>
      </c>
      <c r="BX139" s="0" t="n">
        <f aca="false">SUM(B139:BW139)</f>
        <v>19</v>
      </c>
      <c r="BY139" s="231" t="n">
        <f aca="false">BX139/COUNT(B139:BW139)</f>
        <v>0.256756756756757</v>
      </c>
      <c r="BZ139" s="0" t="n">
        <f aca="false">COUNTIF(B139:BW139,"&gt;0")</f>
        <v>9</v>
      </c>
      <c r="CA139" s="231" t="n">
        <f aca="false">_xlfn.STDEV.P(B139:BW139)</f>
        <v>1.01423397816004</v>
      </c>
      <c r="CB139" s="232" t="n">
        <f aca="false">MEDIAN(B139:BW139)</f>
        <v>0</v>
      </c>
    </row>
    <row r="140" customFormat="false" ht="14.5" hidden="false" customHeight="false" outlineLevel="0" collapsed="false">
      <c r="A140" s="0" t="str">
        <f aca="false">'Indicator Data'!B143</f>
        <v>POL</v>
      </c>
      <c r="B140" s="230" t="n">
        <f aca="false">IF('Indicator Date hidden'!C141="x","x",B$2-'Indicator Date hidden'!C141)</f>
        <v>0</v>
      </c>
      <c r="C140" s="230" t="n">
        <f aca="false">IF('Indicator Date hidden'!D141="x","x",C$2-'Indicator Date hidden'!D141)</f>
        <v>0</v>
      </c>
      <c r="D140" s="230" t="n">
        <f aca="false">IF('Indicator Date hidden'!E141="x","x",D$2-'Indicator Date hidden'!E141)</f>
        <v>0</v>
      </c>
      <c r="E140" s="230" t="n">
        <f aca="false">IF('Indicator Date hidden'!F141="x","x",E$2-'Indicator Date hidden'!F141)</f>
        <v>0</v>
      </c>
      <c r="F140" s="230" t="n">
        <f aca="false">IF('Indicator Date hidden'!G141="x","x",F$2-'Indicator Date hidden'!G141)</f>
        <v>0</v>
      </c>
      <c r="G140" s="230" t="n">
        <f aca="false">IF('Indicator Date hidden'!H141="x","x",G$2-'Indicator Date hidden'!H141)</f>
        <v>0</v>
      </c>
      <c r="H140" s="230" t="n">
        <f aca="false">IF('Indicator Date hidden'!I141="x","x",H$2-'Indicator Date hidden'!I141)</f>
        <v>0</v>
      </c>
      <c r="I140" s="230" t="n">
        <f aca="false">IF('Indicator Date hidden'!J141="x","x",I$2-'Indicator Date hidden'!J141)</f>
        <v>0</v>
      </c>
      <c r="J140" s="230" t="n">
        <f aca="false">IF('Indicator Date hidden'!K141="x","x",J$2-'Indicator Date hidden'!K141)</f>
        <v>0</v>
      </c>
      <c r="K140" s="230" t="n">
        <f aca="false">IF('Indicator Date hidden'!L141="x","x",K$2-'Indicator Date hidden'!L141)</f>
        <v>0</v>
      </c>
      <c r="L140" s="230" t="n">
        <f aca="false">IF('Indicator Date hidden'!M141="x","x",L$2-'Indicator Date hidden'!M141)</f>
        <v>0</v>
      </c>
      <c r="M140" s="230" t="n">
        <f aca="false">IF('Indicator Date hidden'!N141="x","x",M$2-'Indicator Date hidden'!N141)</f>
        <v>0</v>
      </c>
      <c r="N140" s="230" t="n">
        <f aca="false">IF('Indicator Date hidden'!O141="x","x",N$2-'Indicator Date hidden'!O141)</f>
        <v>0</v>
      </c>
      <c r="O140" s="230" t="n">
        <f aca="false">IF('Indicator Date hidden'!P141="x","x",O$2-'Indicator Date hidden'!P141)</f>
        <v>0</v>
      </c>
      <c r="P140" s="230" t="n">
        <f aca="false">IF('Indicator Date hidden'!Q141="x","x",P$2-'Indicator Date hidden'!Q141)</f>
        <v>0</v>
      </c>
      <c r="Q140" s="230" t="n">
        <f aca="false">IF('Indicator Date hidden'!R141="x","x",Q$2-'Indicator Date hidden'!R141)</f>
        <v>0</v>
      </c>
      <c r="R140" s="230" t="n">
        <f aca="false">IF('Indicator Date hidden'!S141="x","x",R$2-'Indicator Date hidden'!S141)</f>
        <v>0</v>
      </c>
      <c r="S140" s="230" t="n">
        <f aca="false">IF('Indicator Date hidden'!T141="x","x",S$2-'Indicator Date hidden'!T141)</f>
        <v>0</v>
      </c>
      <c r="T140" s="230" t="n">
        <f aca="false">IF('Indicator Date hidden'!U141="x","x",T$2-'Indicator Date hidden'!U141)</f>
        <v>0</v>
      </c>
      <c r="U140" s="230" t="n">
        <f aca="false">IF('Indicator Date hidden'!V141="x","x",U$2-'Indicator Date hidden'!V141)</f>
        <v>0</v>
      </c>
      <c r="V140" s="230" t="n">
        <f aca="false">IF('Indicator Date hidden'!W141="x","x",V$2-'Indicator Date hidden'!W141)</f>
        <v>0</v>
      </c>
      <c r="W140" s="230" t="n">
        <f aca="false">IF('Indicator Date hidden'!X141="x","x",W$2-'Indicator Date hidden'!X141)</f>
        <v>0</v>
      </c>
      <c r="X140" s="230" t="n">
        <f aca="false">IF('Indicator Date hidden'!Y141="x","x",X$2-'Indicator Date hidden'!Y141)</f>
        <v>0</v>
      </c>
      <c r="Y140" s="230" t="n">
        <f aca="false">IF('Indicator Date hidden'!Z141="x","x",Y$2-'Indicator Date hidden'!Z141)</f>
        <v>0</v>
      </c>
      <c r="Z140" s="230" t="n">
        <f aca="false">IF('Indicator Date hidden'!AA141="x","x",Z$2-'Indicator Date hidden'!AA141)</f>
        <v>7</v>
      </c>
      <c r="AA140" s="230" t="n">
        <f aca="false">IF('Indicator Date hidden'!AB141="x","x",AA$2-'Indicator Date hidden'!AB141)</f>
        <v>0</v>
      </c>
      <c r="AB140" s="230" t="str">
        <f aca="false">IF('Indicator Date hidden'!AC141="x","x",AB$2-'Indicator Date hidden'!AC141)</f>
        <v>x</v>
      </c>
      <c r="AC140" s="230" t="n">
        <f aca="false">IF('Indicator Date hidden'!AD141="x","x",AC$2-'Indicator Date hidden'!AD141)</f>
        <v>1</v>
      </c>
      <c r="AD140" s="230" t="n">
        <f aca="false">IF('Indicator Date hidden'!AE141="x","x",AD$2-'Indicator Date hidden'!AE141)</f>
        <v>1</v>
      </c>
      <c r="AE140" s="230" t="n">
        <f aca="false">IF('Indicator Date hidden'!AF141="x","x",AE$2-'Indicator Date hidden'!AF141)</f>
        <v>0</v>
      </c>
      <c r="AF140" s="230" t="n">
        <f aca="false">IF('Indicator Date hidden'!AG141="x","x",AF$2-'Indicator Date hidden'!AG141)</f>
        <v>0</v>
      </c>
      <c r="AG140" s="230" t="n">
        <f aca="false">IF('Indicator Date hidden'!AH141="x","x",AG$2-'Indicator Date hidden'!AH141)</f>
        <v>0</v>
      </c>
      <c r="AH140" s="230" t="n">
        <f aca="false">IF('Indicator Date hidden'!AI141="x","x",AH$2-'Indicator Date hidden'!AI141)</f>
        <v>0</v>
      </c>
      <c r="AI140" s="230" t="n">
        <f aca="false">IF('Indicator Date hidden'!AJ141="x","x",AI$2-'Indicator Date hidden'!AJ141)</f>
        <v>0</v>
      </c>
      <c r="AJ140" s="230" t="n">
        <f aca="false">IF('Indicator Date hidden'!AK141="x","x",AJ$2-'Indicator Date hidden'!AK141)</f>
        <v>0</v>
      </c>
      <c r="AK140" s="230" t="str">
        <f aca="false">IF('Indicator Date hidden'!AL141="x","x",AK$2-'Indicator Date hidden'!AL141)</f>
        <v>x</v>
      </c>
      <c r="AL140" s="230" t="n">
        <f aca="false">IF('Indicator Date hidden'!AM141="x","x",AL$2-'Indicator Date hidden'!AM141)</f>
        <v>0</v>
      </c>
      <c r="AM140" s="230" t="str">
        <f aca="false">IF('Indicator Date hidden'!AN141="x","x",AM$2-'Indicator Date hidden'!AN141)</f>
        <v>x</v>
      </c>
      <c r="AN140" s="230" t="str">
        <f aca="false">IF('Indicator Date hidden'!AO141="x","x",AN$2-'Indicator Date hidden'!AO141)</f>
        <v>x</v>
      </c>
      <c r="AO140" s="230" t="str">
        <f aca="false">IF('Indicator Date hidden'!AP141="x","x",AO$2-'Indicator Date hidden'!AP141)</f>
        <v>x</v>
      </c>
      <c r="AP140" s="230" t="n">
        <f aca="false">IF('Indicator Date hidden'!AQ141="x","x",AP$2-'Indicator Date hidden'!AQ141)</f>
        <v>0</v>
      </c>
      <c r="AQ140" s="230" t="n">
        <f aca="false">IF('Indicator Date hidden'!AR141="x","x",AQ$2-'Indicator Date hidden'!AR141)</f>
        <v>0</v>
      </c>
      <c r="AR140" s="230" t="n">
        <f aca="false">IF('Indicator Date hidden'!AS141="x","x",AR$2-'Indicator Date hidden'!AS141)</f>
        <v>9</v>
      </c>
      <c r="AS140" s="230" t="n">
        <f aca="false">IF('Indicator Date hidden'!AT141="x","x",AS$2-'Indicator Date hidden'!AT141)</f>
        <v>0</v>
      </c>
      <c r="AT140" s="230" t="str">
        <f aca="false">IF('Indicator Date hidden'!AU141="x","x",AT$2-'Indicator Date hidden'!AU141)</f>
        <v>x</v>
      </c>
      <c r="AU140" s="230" t="str">
        <f aca="false">IF('Indicator Date hidden'!AV141="x","x",AU$2-'Indicator Date hidden'!AV141)</f>
        <v>x</v>
      </c>
      <c r="AV140" s="230" t="str">
        <f aca="false">IF('Indicator Date hidden'!AW141="x","x",AV$2-'Indicator Date hidden'!AW141)</f>
        <v>x</v>
      </c>
      <c r="AW140" s="230" t="n">
        <f aca="false">IF('Indicator Date hidden'!AX141="x","x",AW$2-'Indicator Date hidden'!AX141)</f>
        <v>0</v>
      </c>
      <c r="AX140" s="230" t="n">
        <f aca="false">IF('Indicator Date hidden'!AY141="x","x",AX$2-'Indicator Date hidden'!AY141)</f>
        <v>0</v>
      </c>
      <c r="AY140" s="230" t="n">
        <f aca="false">IF('Indicator Date hidden'!AZ141="x","x",AY$2-'Indicator Date hidden'!AZ141)</f>
        <v>2</v>
      </c>
      <c r="AZ140" s="230" t="n">
        <f aca="false">IF('Indicator Date hidden'!BA141="x","x",AZ$2-'Indicator Date hidden'!BA141)</f>
        <v>0</v>
      </c>
      <c r="BA140" s="230" t="n">
        <f aca="false">IF('Indicator Date hidden'!BB141="x","x",BA$2-'Indicator Date hidden'!BB141)</f>
        <v>0</v>
      </c>
      <c r="BB140" s="230" t="n">
        <f aca="false">IF('Indicator Date hidden'!BC141="x","x",BB$2-'Indicator Date hidden'!BC141)</f>
        <v>0</v>
      </c>
      <c r="BC140" s="230" t="n">
        <f aca="false">IF('Indicator Date hidden'!BD141="x","x",BC$2-'Indicator Date hidden'!BD141)</f>
        <v>0</v>
      </c>
      <c r="BD140" s="230" t="n">
        <f aca="false">IF('Indicator Date hidden'!BE141="x","x",BD$2-'Indicator Date hidden'!BE141)</f>
        <v>-1</v>
      </c>
      <c r="BE140" s="230" t="n">
        <f aca="false">IF('Indicator Date hidden'!BF141="x","x",BE$2-'Indicator Date hidden'!BF141)</f>
        <v>0</v>
      </c>
      <c r="BF140" s="230" t="n">
        <f aca="false">IF('Indicator Date hidden'!BG141="x","x",BF$2-'Indicator Date hidden'!BG141)</f>
        <v>1</v>
      </c>
      <c r="BG140" s="230" t="n">
        <f aca="false">IF('Indicator Date hidden'!BH141="x","x",BG$2-'Indicator Date hidden'!BH141)</f>
        <v>1</v>
      </c>
      <c r="BH140" s="230" t="n">
        <f aca="false">IF('Indicator Date hidden'!BI141="x","x",BH$2-'Indicator Date hidden'!BI141)</f>
        <v>0</v>
      </c>
      <c r="BI140" s="230" t="n">
        <f aca="false">IF('Indicator Date hidden'!BJ141="x","x",BI$2-'Indicator Date hidden'!BJ141)</f>
        <v>0</v>
      </c>
      <c r="BJ140" s="230" t="n">
        <f aca="false">IF('Indicator Date hidden'!BK141="x","x",BJ$2-'Indicator Date hidden'!BK141)</f>
        <v>0</v>
      </c>
      <c r="BK140" s="230" t="n">
        <f aca="false">IF('Indicator Date hidden'!BL141="x","x",BK$2-'Indicator Date hidden'!BL141)</f>
        <v>0</v>
      </c>
      <c r="BL140" s="230" t="n">
        <f aca="false">IF('Indicator Date hidden'!BM141="x","x",BL$2-'Indicator Date hidden'!BM141)</f>
        <v>12</v>
      </c>
      <c r="BM140" s="230" t="n">
        <f aca="false">IF('Indicator Date hidden'!BN141="x","x",BM$2-'Indicator Date hidden'!BN141)</f>
        <v>0</v>
      </c>
      <c r="BN140" s="230" t="n">
        <f aca="false">IF('Indicator Date hidden'!BO141="x","x",BN$2-'Indicator Date hidden'!BO141)</f>
        <v>0</v>
      </c>
      <c r="BO140" s="230" t="n">
        <f aca="false">IF('Indicator Date hidden'!BP141="x","x",BO$2-'Indicator Date hidden'!BP141)</f>
        <v>0</v>
      </c>
      <c r="BP140" s="230" t="n">
        <f aca="false">IF('Indicator Date hidden'!BQ141="x","x",BP$2-'Indicator Date hidden'!BQ141)</f>
        <v>0</v>
      </c>
      <c r="BQ140" s="230" t="n">
        <f aca="false">IF('Indicator Date hidden'!BR141="x","x",BQ$2-'Indicator Date hidden'!BR141)</f>
        <v>0</v>
      </c>
      <c r="BR140" s="230" t="n">
        <f aca="false">IF('Indicator Date hidden'!BS141="x","x",BR$2-'Indicator Date hidden'!BS141)</f>
        <v>2</v>
      </c>
      <c r="BS140" s="230" t="n">
        <f aca="false">IF('Indicator Date hidden'!BT141="x","x",BS$2-'Indicator Date hidden'!BT141)</f>
        <v>0</v>
      </c>
      <c r="BT140" s="230" t="n">
        <f aca="false">IF('Indicator Date hidden'!BU141="x","x",BT$2-'Indicator Date hidden'!BU141)</f>
        <v>0</v>
      </c>
      <c r="BU140" s="230" t="n">
        <f aca="false">IF('Indicator Date hidden'!BV141="x","x",BU$2-'Indicator Date hidden'!BV141)</f>
        <v>0</v>
      </c>
      <c r="BV140" s="230" t="n">
        <f aca="false">IF('Indicator Date hidden'!BW141="x","x",BV$2-'Indicator Date hidden'!BW141)</f>
        <v>0</v>
      </c>
      <c r="BW140" s="230" t="n">
        <f aca="false">IF('Indicator Date hidden'!BX141="x","x",BW$2-'Indicator Date hidden'!BX141)</f>
        <v>0</v>
      </c>
      <c r="BX140" s="0" t="n">
        <f aca="false">SUM(B140:BW140)</f>
        <v>35</v>
      </c>
      <c r="BY140" s="231" t="n">
        <f aca="false">BX140/COUNT(B140:BW140)</f>
        <v>0.53030303030303</v>
      </c>
      <c r="BZ140" s="0" t="n">
        <f aca="false">COUNTIF(B140:BW140,"&gt;0")</f>
        <v>9</v>
      </c>
      <c r="CA140" s="231" t="n">
        <f aca="false">_xlfn.STDEV.P(B140:BW140)</f>
        <v>2.01674578084008</v>
      </c>
      <c r="CB140" s="232" t="n">
        <f aca="false">MEDIAN(B140:BW140)</f>
        <v>0</v>
      </c>
    </row>
    <row r="141" customFormat="false" ht="14.5" hidden="false" customHeight="false" outlineLevel="0" collapsed="false">
      <c r="A141" s="0" t="str">
        <f aca="false">'Indicator Data'!B144</f>
        <v>PRT</v>
      </c>
      <c r="B141" s="230" t="n">
        <f aca="false">IF('Indicator Date hidden'!C142="x","x",B$2-'Indicator Date hidden'!C142)</f>
        <v>0</v>
      </c>
      <c r="C141" s="230" t="n">
        <f aca="false">IF('Indicator Date hidden'!D142="x","x",C$2-'Indicator Date hidden'!D142)</f>
        <v>0</v>
      </c>
      <c r="D141" s="230" t="n">
        <f aca="false">IF('Indicator Date hidden'!E142="x","x",D$2-'Indicator Date hidden'!E142)</f>
        <v>0</v>
      </c>
      <c r="E141" s="230" t="n">
        <f aca="false">IF('Indicator Date hidden'!F142="x","x",E$2-'Indicator Date hidden'!F142)</f>
        <v>0</v>
      </c>
      <c r="F141" s="230" t="n">
        <f aca="false">IF('Indicator Date hidden'!G142="x","x",F$2-'Indicator Date hidden'!G142)</f>
        <v>0</v>
      </c>
      <c r="G141" s="230" t="n">
        <f aca="false">IF('Indicator Date hidden'!H142="x","x",G$2-'Indicator Date hidden'!H142)</f>
        <v>0</v>
      </c>
      <c r="H141" s="230" t="n">
        <f aca="false">IF('Indicator Date hidden'!I142="x","x",H$2-'Indicator Date hidden'!I142)</f>
        <v>0</v>
      </c>
      <c r="I141" s="230" t="n">
        <f aca="false">IF('Indicator Date hidden'!J142="x","x",I$2-'Indicator Date hidden'!J142)</f>
        <v>0</v>
      </c>
      <c r="J141" s="230" t="n">
        <f aca="false">IF('Indicator Date hidden'!K142="x","x",J$2-'Indicator Date hidden'!K142)</f>
        <v>0</v>
      </c>
      <c r="K141" s="230" t="n">
        <f aca="false">IF('Indicator Date hidden'!L142="x","x",K$2-'Indicator Date hidden'!L142)</f>
        <v>0</v>
      </c>
      <c r="L141" s="230" t="n">
        <f aca="false">IF('Indicator Date hidden'!M142="x","x",L$2-'Indicator Date hidden'!M142)</f>
        <v>0</v>
      </c>
      <c r="M141" s="230" t="n">
        <f aca="false">IF('Indicator Date hidden'!N142="x","x",M$2-'Indicator Date hidden'!N142)</f>
        <v>0</v>
      </c>
      <c r="N141" s="230" t="n">
        <f aca="false">IF('Indicator Date hidden'!O142="x","x",N$2-'Indicator Date hidden'!O142)</f>
        <v>0</v>
      </c>
      <c r="O141" s="230" t="n">
        <f aca="false">IF('Indicator Date hidden'!P142="x","x",O$2-'Indicator Date hidden'!P142)</f>
        <v>0</v>
      </c>
      <c r="P141" s="230" t="n">
        <f aca="false">IF('Indicator Date hidden'!Q142="x","x",P$2-'Indicator Date hidden'!Q142)</f>
        <v>0</v>
      </c>
      <c r="Q141" s="230" t="n">
        <f aca="false">IF('Indicator Date hidden'!R142="x","x",Q$2-'Indicator Date hidden'!R142)</f>
        <v>0</v>
      </c>
      <c r="R141" s="230" t="n">
        <f aca="false">IF('Indicator Date hidden'!S142="x","x",R$2-'Indicator Date hidden'!S142)</f>
        <v>0</v>
      </c>
      <c r="S141" s="230" t="n">
        <f aca="false">IF('Indicator Date hidden'!T142="x","x",S$2-'Indicator Date hidden'!T142)</f>
        <v>0</v>
      </c>
      <c r="T141" s="230" t="n">
        <f aca="false">IF('Indicator Date hidden'!U142="x","x",T$2-'Indicator Date hidden'!U142)</f>
        <v>0</v>
      </c>
      <c r="U141" s="230" t="n">
        <f aca="false">IF('Indicator Date hidden'!V142="x","x",U$2-'Indicator Date hidden'!V142)</f>
        <v>0</v>
      </c>
      <c r="V141" s="230" t="n">
        <f aca="false">IF('Indicator Date hidden'!W142="x","x",V$2-'Indicator Date hidden'!W142)</f>
        <v>0</v>
      </c>
      <c r="W141" s="230" t="n">
        <f aca="false">IF('Indicator Date hidden'!X142="x","x",W$2-'Indicator Date hidden'!X142)</f>
        <v>0</v>
      </c>
      <c r="X141" s="230" t="n">
        <f aca="false">IF('Indicator Date hidden'!Y142="x","x",X$2-'Indicator Date hidden'!Y142)</f>
        <v>0</v>
      </c>
      <c r="Y141" s="230" t="n">
        <f aca="false">IF('Indicator Date hidden'!Z142="x","x",Y$2-'Indicator Date hidden'!Z142)</f>
        <v>0</v>
      </c>
      <c r="Z141" s="230" t="n">
        <f aca="false">IF('Indicator Date hidden'!AA142="x","x",Z$2-'Indicator Date hidden'!AA142)</f>
        <v>7</v>
      </c>
      <c r="AA141" s="230" t="n">
        <f aca="false">IF('Indicator Date hidden'!AB142="x","x",AA$2-'Indicator Date hidden'!AB142)</f>
        <v>0</v>
      </c>
      <c r="AB141" s="230" t="str">
        <f aca="false">IF('Indicator Date hidden'!AC142="x","x",AB$2-'Indicator Date hidden'!AC142)</f>
        <v>x</v>
      </c>
      <c r="AC141" s="230" t="n">
        <f aca="false">IF('Indicator Date hidden'!AD142="x","x",AC$2-'Indicator Date hidden'!AD142)</f>
        <v>0</v>
      </c>
      <c r="AD141" s="230" t="n">
        <f aca="false">IF('Indicator Date hidden'!AE142="x","x",AD$2-'Indicator Date hidden'!AE142)</f>
        <v>0</v>
      </c>
      <c r="AE141" s="230" t="n">
        <f aca="false">IF('Indicator Date hidden'!AF142="x","x",AE$2-'Indicator Date hidden'!AF142)</f>
        <v>0</v>
      </c>
      <c r="AF141" s="230" t="n">
        <f aca="false">IF('Indicator Date hidden'!AG142="x","x",AF$2-'Indicator Date hidden'!AG142)</f>
        <v>0</v>
      </c>
      <c r="AG141" s="230" t="n">
        <f aca="false">IF('Indicator Date hidden'!AH142="x","x",AG$2-'Indicator Date hidden'!AH142)</f>
        <v>0</v>
      </c>
      <c r="AH141" s="230" t="n">
        <f aca="false">IF('Indicator Date hidden'!AI142="x","x",AH$2-'Indicator Date hidden'!AI142)</f>
        <v>0</v>
      </c>
      <c r="AI141" s="230" t="n">
        <f aca="false">IF('Indicator Date hidden'!AJ142="x","x",AI$2-'Indicator Date hidden'!AJ142)</f>
        <v>0</v>
      </c>
      <c r="AJ141" s="230" t="n">
        <f aca="false">IF('Indicator Date hidden'!AK142="x","x",AJ$2-'Indicator Date hidden'!AK142)</f>
        <v>0</v>
      </c>
      <c r="AK141" s="230" t="str">
        <f aca="false">IF('Indicator Date hidden'!AL142="x","x",AK$2-'Indicator Date hidden'!AL142)</f>
        <v>x</v>
      </c>
      <c r="AL141" s="230" t="n">
        <f aca="false">IF('Indicator Date hidden'!AM142="x","x",AL$2-'Indicator Date hidden'!AM142)</f>
        <v>0</v>
      </c>
      <c r="AM141" s="230" t="str">
        <f aca="false">IF('Indicator Date hidden'!AN142="x","x",AM$2-'Indicator Date hidden'!AN142)</f>
        <v>x</v>
      </c>
      <c r="AN141" s="230" t="str">
        <f aca="false">IF('Indicator Date hidden'!AO142="x","x",AN$2-'Indicator Date hidden'!AO142)</f>
        <v>x</v>
      </c>
      <c r="AO141" s="230" t="str">
        <f aca="false">IF('Indicator Date hidden'!AP142="x","x",AO$2-'Indicator Date hidden'!AP142)</f>
        <v>x</v>
      </c>
      <c r="AP141" s="230" t="n">
        <f aca="false">IF('Indicator Date hidden'!AQ142="x","x",AP$2-'Indicator Date hidden'!AQ142)</f>
        <v>0</v>
      </c>
      <c r="AQ141" s="230" t="n">
        <f aca="false">IF('Indicator Date hidden'!AR142="x","x",AQ$2-'Indicator Date hidden'!AR142)</f>
        <v>0</v>
      </c>
      <c r="AR141" s="230" t="n">
        <f aca="false">IF('Indicator Date hidden'!AS142="x","x",AR$2-'Indicator Date hidden'!AS142)</f>
        <v>4</v>
      </c>
      <c r="AS141" s="230" t="n">
        <f aca="false">IF('Indicator Date hidden'!AT142="x","x",AS$2-'Indicator Date hidden'!AT142)</f>
        <v>0</v>
      </c>
      <c r="AT141" s="230" t="n">
        <f aca="false">IF('Indicator Date hidden'!AU142="x","x",AT$2-'Indicator Date hidden'!AU142)</f>
        <v>0</v>
      </c>
      <c r="AU141" s="230" t="n">
        <f aca="false">IF('Indicator Date hidden'!AV142="x","x",AU$2-'Indicator Date hidden'!AV142)</f>
        <v>0</v>
      </c>
      <c r="AV141" s="230" t="str">
        <f aca="false">IF('Indicator Date hidden'!AW142="x","x",AV$2-'Indicator Date hidden'!AW142)</f>
        <v>x</v>
      </c>
      <c r="AW141" s="230" t="n">
        <f aca="false">IF('Indicator Date hidden'!AX142="x","x",AW$2-'Indicator Date hidden'!AX142)</f>
        <v>0</v>
      </c>
      <c r="AX141" s="230" t="n">
        <f aca="false">IF('Indicator Date hidden'!AY142="x","x",AX$2-'Indicator Date hidden'!AY142)</f>
        <v>0</v>
      </c>
      <c r="AY141" s="230" t="n">
        <f aca="false">IF('Indicator Date hidden'!AZ142="x","x",AY$2-'Indicator Date hidden'!AZ142)</f>
        <v>1</v>
      </c>
      <c r="AZ141" s="230" t="n">
        <f aca="false">IF('Indicator Date hidden'!BA142="x","x",AZ$2-'Indicator Date hidden'!BA142)</f>
        <v>0</v>
      </c>
      <c r="BA141" s="230" t="n">
        <f aca="false">IF('Indicator Date hidden'!BB142="x","x",BA$2-'Indicator Date hidden'!BB142)</f>
        <v>0</v>
      </c>
      <c r="BB141" s="230" t="n">
        <f aca="false">IF('Indicator Date hidden'!BC142="x","x",BB$2-'Indicator Date hidden'!BC142)</f>
        <v>0</v>
      </c>
      <c r="BC141" s="230" t="n">
        <f aca="false">IF('Indicator Date hidden'!BD142="x","x",BC$2-'Indicator Date hidden'!BD142)</f>
        <v>0</v>
      </c>
      <c r="BD141" s="230" t="n">
        <f aca="false">IF('Indicator Date hidden'!BE142="x","x",BD$2-'Indicator Date hidden'!BE142)</f>
        <v>-1</v>
      </c>
      <c r="BE141" s="230" t="n">
        <f aca="false">IF('Indicator Date hidden'!BF142="x","x",BE$2-'Indicator Date hidden'!BF142)</f>
        <v>0</v>
      </c>
      <c r="BF141" s="230" t="n">
        <f aca="false">IF('Indicator Date hidden'!BG142="x","x",BF$2-'Indicator Date hidden'!BG142)</f>
        <v>1</v>
      </c>
      <c r="BG141" s="230" t="n">
        <f aca="false">IF('Indicator Date hidden'!BH142="x","x",BG$2-'Indicator Date hidden'!BH142)</f>
        <v>1</v>
      </c>
      <c r="BH141" s="230" t="n">
        <f aca="false">IF('Indicator Date hidden'!BI142="x","x",BH$2-'Indicator Date hidden'!BI142)</f>
        <v>0</v>
      </c>
      <c r="BI141" s="230" t="n">
        <f aca="false">IF('Indicator Date hidden'!BJ142="x","x",BI$2-'Indicator Date hidden'!BJ142)</f>
        <v>0</v>
      </c>
      <c r="BJ141" s="230" t="n">
        <f aca="false">IF('Indicator Date hidden'!BK142="x","x",BJ$2-'Indicator Date hidden'!BK142)</f>
        <v>0</v>
      </c>
      <c r="BK141" s="230" t="n">
        <f aca="false">IF('Indicator Date hidden'!BL142="x","x",BK$2-'Indicator Date hidden'!BL142)</f>
        <v>0</v>
      </c>
      <c r="BL141" s="230" t="n">
        <f aca="false">IF('Indicator Date hidden'!BM142="x","x",BL$2-'Indicator Date hidden'!BM142)</f>
        <v>2</v>
      </c>
      <c r="BM141" s="230" t="n">
        <f aca="false">IF('Indicator Date hidden'!BN142="x","x",BM$2-'Indicator Date hidden'!BN142)</f>
        <v>0</v>
      </c>
      <c r="BN141" s="230" t="n">
        <f aca="false">IF('Indicator Date hidden'!BO142="x","x",BN$2-'Indicator Date hidden'!BO142)</f>
        <v>0</v>
      </c>
      <c r="BO141" s="230" t="n">
        <f aca="false">IF('Indicator Date hidden'!BP142="x","x",BO$2-'Indicator Date hidden'!BP142)</f>
        <v>0</v>
      </c>
      <c r="BP141" s="230" t="n">
        <f aca="false">IF('Indicator Date hidden'!BQ142="x","x",BP$2-'Indicator Date hidden'!BQ142)</f>
        <v>0</v>
      </c>
      <c r="BQ141" s="230" t="n">
        <f aca="false">IF('Indicator Date hidden'!BR142="x","x",BQ$2-'Indicator Date hidden'!BR142)</f>
        <v>0</v>
      </c>
      <c r="BR141" s="230" t="n">
        <f aca="false">IF('Indicator Date hidden'!BS142="x","x",BR$2-'Indicator Date hidden'!BS142)</f>
        <v>2</v>
      </c>
      <c r="BS141" s="230" t="n">
        <f aca="false">IF('Indicator Date hidden'!BT142="x","x",BS$2-'Indicator Date hidden'!BT142)</f>
        <v>0</v>
      </c>
      <c r="BT141" s="230" t="n">
        <f aca="false">IF('Indicator Date hidden'!BU142="x","x",BT$2-'Indicator Date hidden'!BU142)</f>
        <v>0</v>
      </c>
      <c r="BU141" s="230" t="n">
        <f aca="false">IF('Indicator Date hidden'!BV142="x","x",BU$2-'Indicator Date hidden'!BV142)</f>
        <v>0</v>
      </c>
      <c r="BV141" s="230" t="n">
        <f aca="false">IF('Indicator Date hidden'!BW142="x","x",BV$2-'Indicator Date hidden'!BW142)</f>
        <v>0</v>
      </c>
      <c r="BW141" s="230" t="n">
        <f aca="false">IF('Indicator Date hidden'!BX142="x","x",BW$2-'Indicator Date hidden'!BX142)</f>
        <v>0</v>
      </c>
      <c r="BX141" s="0" t="n">
        <f aca="false">SUM(B141:BW141)</f>
        <v>17</v>
      </c>
      <c r="BY141" s="231" t="n">
        <f aca="false">BX141/COUNT(B141:BW141)</f>
        <v>0.25</v>
      </c>
      <c r="BZ141" s="0" t="n">
        <f aca="false">COUNTIF(B141:BW141,"&gt;0")</f>
        <v>7</v>
      </c>
      <c r="CA141" s="231" t="n">
        <f aca="false">_xlfn.STDEV.P(B141:BW141)</f>
        <v>1.03433695727092</v>
      </c>
      <c r="CB141" s="232" t="n">
        <f aca="false">MEDIAN(B141:BW141)</f>
        <v>0</v>
      </c>
    </row>
    <row r="142" customFormat="false" ht="14.5" hidden="false" customHeight="false" outlineLevel="0" collapsed="false">
      <c r="A142" s="0" t="str">
        <f aca="false">'Indicator Data'!B145</f>
        <v>QAT</v>
      </c>
      <c r="B142" s="230" t="n">
        <f aca="false">IF('Indicator Date hidden'!C143="x","x",B$2-'Indicator Date hidden'!C143)</f>
        <v>0</v>
      </c>
      <c r="C142" s="230" t="n">
        <f aca="false">IF('Indicator Date hidden'!D143="x","x",C$2-'Indicator Date hidden'!D143)</f>
        <v>0</v>
      </c>
      <c r="D142" s="230" t="n">
        <f aca="false">IF('Indicator Date hidden'!E143="x","x",D$2-'Indicator Date hidden'!E143)</f>
        <v>0</v>
      </c>
      <c r="E142" s="230" t="n">
        <f aca="false">IF('Indicator Date hidden'!F143="x","x",E$2-'Indicator Date hidden'!F143)</f>
        <v>0</v>
      </c>
      <c r="F142" s="230" t="n">
        <f aca="false">IF('Indicator Date hidden'!G143="x","x",F$2-'Indicator Date hidden'!G143)</f>
        <v>0</v>
      </c>
      <c r="G142" s="230" t="n">
        <f aca="false">IF('Indicator Date hidden'!H143="x","x",G$2-'Indicator Date hidden'!H143)</f>
        <v>0</v>
      </c>
      <c r="H142" s="230" t="n">
        <f aca="false">IF('Indicator Date hidden'!I143="x","x",H$2-'Indicator Date hidden'!I143)</f>
        <v>0</v>
      </c>
      <c r="I142" s="230" t="n">
        <f aca="false">IF('Indicator Date hidden'!J143="x","x",I$2-'Indicator Date hidden'!J143)</f>
        <v>0</v>
      </c>
      <c r="J142" s="230" t="n">
        <f aca="false">IF('Indicator Date hidden'!K143="x","x",J$2-'Indicator Date hidden'!K143)</f>
        <v>0</v>
      </c>
      <c r="K142" s="230" t="n">
        <f aca="false">IF('Indicator Date hidden'!L143="x","x",K$2-'Indicator Date hidden'!L143)</f>
        <v>0</v>
      </c>
      <c r="L142" s="230" t="n">
        <f aca="false">IF('Indicator Date hidden'!M143="x","x",L$2-'Indicator Date hidden'!M143)</f>
        <v>0</v>
      </c>
      <c r="M142" s="230" t="n">
        <f aca="false">IF('Indicator Date hidden'!N143="x","x",M$2-'Indicator Date hidden'!N143)</f>
        <v>0</v>
      </c>
      <c r="N142" s="230" t="n">
        <f aca="false">IF('Indicator Date hidden'!O143="x","x",N$2-'Indicator Date hidden'!O143)</f>
        <v>0</v>
      </c>
      <c r="O142" s="230" t="n">
        <f aca="false">IF('Indicator Date hidden'!P143="x","x",O$2-'Indicator Date hidden'!P143)</f>
        <v>0</v>
      </c>
      <c r="P142" s="230" t="n">
        <f aca="false">IF('Indicator Date hidden'!Q143="x","x",P$2-'Indicator Date hidden'!Q143)</f>
        <v>0</v>
      </c>
      <c r="Q142" s="230" t="n">
        <f aca="false">IF('Indicator Date hidden'!R143="x","x",Q$2-'Indicator Date hidden'!R143)</f>
        <v>0</v>
      </c>
      <c r="R142" s="230" t="n">
        <f aca="false">IF('Indicator Date hidden'!S143="x","x",R$2-'Indicator Date hidden'!S143)</f>
        <v>0</v>
      </c>
      <c r="S142" s="230" t="n">
        <f aca="false">IF('Indicator Date hidden'!T143="x","x",S$2-'Indicator Date hidden'!T143)</f>
        <v>0</v>
      </c>
      <c r="T142" s="230" t="n">
        <f aca="false">IF('Indicator Date hidden'!U143="x","x",T$2-'Indicator Date hidden'!U143)</f>
        <v>0</v>
      </c>
      <c r="U142" s="230" t="n">
        <f aca="false">IF('Indicator Date hidden'!V143="x","x",U$2-'Indicator Date hidden'!V143)</f>
        <v>0</v>
      </c>
      <c r="V142" s="230" t="n">
        <f aca="false">IF('Indicator Date hidden'!W143="x","x",V$2-'Indicator Date hidden'!W143)</f>
        <v>0</v>
      </c>
      <c r="W142" s="230" t="n">
        <f aca="false">IF('Indicator Date hidden'!X143="x","x",W$2-'Indicator Date hidden'!X143)</f>
        <v>0</v>
      </c>
      <c r="X142" s="230" t="n">
        <f aca="false">IF('Indicator Date hidden'!Y143="x","x",X$2-'Indicator Date hidden'!Y143)</f>
        <v>0</v>
      </c>
      <c r="Y142" s="230" t="n">
        <f aca="false">IF('Indicator Date hidden'!Z143="x","x",Y$2-'Indicator Date hidden'!Z143)</f>
        <v>0</v>
      </c>
      <c r="Z142" s="230" t="str">
        <f aca="false">IF('Indicator Date hidden'!AA143="x","x",Z$2-'Indicator Date hidden'!AA143)</f>
        <v>x</v>
      </c>
      <c r="AA142" s="230" t="n">
        <f aca="false">IF('Indicator Date hidden'!AB143="x","x",AA$2-'Indicator Date hidden'!AB143)</f>
        <v>0</v>
      </c>
      <c r="AB142" s="230" t="str">
        <f aca="false">IF('Indicator Date hidden'!AC143="x","x",AB$2-'Indicator Date hidden'!AC143)</f>
        <v>x</v>
      </c>
      <c r="AC142" s="230" t="n">
        <f aca="false">IF('Indicator Date hidden'!AD143="x","x",AC$2-'Indicator Date hidden'!AD143)</f>
        <v>0</v>
      </c>
      <c r="AD142" s="230" t="n">
        <f aca="false">IF('Indicator Date hidden'!AE143="x","x",AD$2-'Indicator Date hidden'!AE143)</f>
        <v>0</v>
      </c>
      <c r="AE142" s="230" t="str">
        <f aca="false">IF('Indicator Date hidden'!AF143="x","x",AE$2-'Indicator Date hidden'!AF143)</f>
        <v>x</v>
      </c>
      <c r="AF142" s="230" t="n">
        <f aca="false">IF('Indicator Date hidden'!AG143="x","x",AF$2-'Indicator Date hidden'!AG143)</f>
        <v>0</v>
      </c>
      <c r="AG142" s="230" t="n">
        <f aca="false">IF('Indicator Date hidden'!AH143="x","x",AG$2-'Indicator Date hidden'!AH143)</f>
        <v>0</v>
      </c>
      <c r="AH142" s="230" t="n">
        <f aca="false">IF('Indicator Date hidden'!AI143="x","x",AH$2-'Indicator Date hidden'!AI143)</f>
        <v>0</v>
      </c>
      <c r="AI142" s="230" t="n">
        <f aca="false">IF('Indicator Date hidden'!AJ143="x","x",AI$2-'Indicator Date hidden'!AJ143)</f>
        <v>0</v>
      </c>
      <c r="AJ142" s="230" t="n">
        <f aca="false">IF('Indicator Date hidden'!AK143="x","x",AJ$2-'Indicator Date hidden'!AK143)</f>
        <v>0</v>
      </c>
      <c r="AK142" s="230" t="str">
        <f aca="false">IF('Indicator Date hidden'!AL143="x","x",AK$2-'Indicator Date hidden'!AL143)</f>
        <v>x</v>
      </c>
      <c r="AL142" s="230" t="n">
        <f aca="false">IF('Indicator Date hidden'!AM143="x","x",AL$2-'Indicator Date hidden'!AM143)</f>
        <v>0</v>
      </c>
      <c r="AM142" s="230" t="str">
        <f aca="false">IF('Indicator Date hidden'!AN143="x","x",AM$2-'Indicator Date hidden'!AN143)</f>
        <v>x</v>
      </c>
      <c r="AN142" s="230" t="str">
        <f aca="false">IF('Indicator Date hidden'!AO143="x","x",AN$2-'Indicator Date hidden'!AO143)</f>
        <v>x</v>
      </c>
      <c r="AO142" s="230" t="str">
        <f aca="false">IF('Indicator Date hidden'!AP143="x","x",AO$2-'Indicator Date hidden'!AP143)</f>
        <v>x</v>
      </c>
      <c r="AP142" s="230" t="n">
        <f aca="false">IF('Indicator Date hidden'!AQ143="x","x",AP$2-'Indicator Date hidden'!AQ143)</f>
        <v>0</v>
      </c>
      <c r="AQ142" s="230" t="n">
        <f aca="false">IF('Indicator Date hidden'!AR143="x","x",AQ$2-'Indicator Date hidden'!AR143)</f>
        <v>0</v>
      </c>
      <c r="AR142" s="230" t="str">
        <f aca="false">IF('Indicator Date hidden'!AS143="x","x",AR$2-'Indicator Date hidden'!AS143)</f>
        <v>x</v>
      </c>
      <c r="AS142" s="230" t="n">
        <f aca="false">IF('Indicator Date hidden'!AT143="x","x",AS$2-'Indicator Date hidden'!AT143)</f>
        <v>0</v>
      </c>
      <c r="AT142" s="230" t="n">
        <f aca="false">IF('Indicator Date hidden'!AU143="x","x",AT$2-'Indicator Date hidden'!AU143)</f>
        <v>0</v>
      </c>
      <c r="AU142" s="230" t="n">
        <f aca="false">IF('Indicator Date hidden'!AV143="x","x",AU$2-'Indicator Date hidden'!AV143)</f>
        <v>0</v>
      </c>
      <c r="AV142" s="230" t="str">
        <f aca="false">IF('Indicator Date hidden'!AW143="x","x",AV$2-'Indicator Date hidden'!AW143)</f>
        <v>x</v>
      </c>
      <c r="AW142" s="230" t="n">
        <f aca="false">IF('Indicator Date hidden'!AX143="x","x",AW$2-'Indicator Date hidden'!AX143)</f>
        <v>0</v>
      </c>
      <c r="AX142" s="230" t="n">
        <f aca="false">IF('Indicator Date hidden'!AY143="x","x",AX$2-'Indicator Date hidden'!AY143)</f>
        <v>0</v>
      </c>
      <c r="AY142" s="230" t="str">
        <f aca="false">IF('Indicator Date hidden'!AZ143="x","x",AY$2-'Indicator Date hidden'!AZ143)</f>
        <v>x</v>
      </c>
      <c r="AZ142" s="230" t="n">
        <f aca="false">IF('Indicator Date hidden'!BA143="x","x",AZ$2-'Indicator Date hidden'!BA143)</f>
        <v>0</v>
      </c>
      <c r="BA142" s="230" t="n">
        <f aca="false">IF('Indicator Date hidden'!BB143="x","x",BA$2-'Indicator Date hidden'!BB143)</f>
        <v>0</v>
      </c>
      <c r="BB142" s="230" t="n">
        <f aca="false">IF('Indicator Date hidden'!BC143="x","x",BB$2-'Indicator Date hidden'!BC143)</f>
        <v>0</v>
      </c>
      <c r="BC142" s="230" t="n">
        <f aca="false">IF('Indicator Date hidden'!BD143="x","x",BC$2-'Indicator Date hidden'!BD143)</f>
        <v>0</v>
      </c>
      <c r="BD142" s="230" t="n">
        <f aca="false">IF('Indicator Date hidden'!BE143="x","x",BD$2-'Indicator Date hidden'!BE143)</f>
        <v>0</v>
      </c>
      <c r="BE142" s="230" t="n">
        <f aca="false">IF('Indicator Date hidden'!BF143="x","x",BE$2-'Indicator Date hidden'!BF143)</f>
        <v>0</v>
      </c>
      <c r="BF142" s="230" t="n">
        <f aca="false">IF('Indicator Date hidden'!BG143="x","x",BF$2-'Indicator Date hidden'!BG143)</f>
        <v>1</v>
      </c>
      <c r="BG142" s="230" t="n">
        <f aca="false">IF('Indicator Date hidden'!BH143="x","x",BG$2-'Indicator Date hidden'!BH143)</f>
        <v>1</v>
      </c>
      <c r="BH142" s="230" t="n">
        <f aca="false">IF('Indicator Date hidden'!BI143="x","x",BH$2-'Indicator Date hidden'!BI143)</f>
        <v>0</v>
      </c>
      <c r="BI142" s="230" t="n">
        <f aca="false">IF('Indicator Date hidden'!BJ143="x","x",BI$2-'Indicator Date hidden'!BJ143)</f>
        <v>0</v>
      </c>
      <c r="BJ142" s="230" t="n">
        <f aca="false">IF('Indicator Date hidden'!BK143="x","x",BJ$2-'Indicator Date hidden'!BK143)</f>
        <v>0</v>
      </c>
      <c r="BK142" s="230" t="n">
        <f aca="false">IF('Indicator Date hidden'!BL143="x","x",BK$2-'Indicator Date hidden'!BL143)</f>
        <v>0</v>
      </c>
      <c r="BL142" s="230" t="n">
        <f aca="false">IF('Indicator Date hidden'!BM143="x","x",BL$2-'Indicator Date hidden'!BM143)</f>
        <v>3</v>
      </c>
      <c r="BM142" s="230" t="n">
        <f aca="false">IF('Indicator Date hidden'!BN143="x","x",BM$2-'Indicator Date hidden'!BN143)</f>
        <v>0</v>
      </c>
      <c r="BN142" s="230" t="n">
        <f aca="false">IF('Indicator Date hidden'!BO143="x","x",BN$2-'Indicator Date hidden'!BO143)</f>
        <v>0</v>
      </c>
      <c r="BO142" s="230" t="n">
        <f aca="false">IF('Indicator Date hidden'!BP143="x","x",BO$2-'Indicator Date hidden'!BP143)</f>
        <v>0</v>
      </c>
      <c r="BP142" s="230" t="n">
        <f aca="false">IF('Indicator Date hidden'!BQ143="x","x",BP$2-'Indicator Date hidden'!BQ143)</f>
        <v>0</v>
      </c>
      <c r="BQ142" s="230" t="n">
        <f aca="false">IF('Indicator Date hidden'!BR143="x","x",BQ$2-'Indicator Date hidden'!BR143)</f>
        <v>0</v>
      </c>
      <c r="BR142" s="230" t="n">
        <f aca="false">IF('Indicator Date hidden'!BS143="x","x",BR$2-'Indicator Date hidden'!BS143)</f>
        <v>1</v>
      </c>
      <c r="BS142" s="230" t="n">
        <f aca="false">IF('Indicator Date hidden'!BT143="x","x",BS$2-'Indicator Date hidden'!BT143)</f>
        <v>0</v>
      </c>
      <c r="BT142" s="230" t="n">
        <f aca="false">IF('Indicator Date hidden'!BU143="x","x",BT$2-'Indicator Date hidden'!BU143)</f>
        <v>0</v>
      </c>
      <c r="BU142" s="230" t="n">
        <f aca="false">IF('Indicator Date hidden'!BV143="x","x",BU$2-'Indicator Date hidden'!BV143)</f>
        <v>0</v>
      </c>
      <c r="BV142" s="230" t="n">
        <f aca="false">IF('Indicator Date hidden'!BW143="x","x",BV$2-'Indicator Date hidden'!BW143)</f>
        <v>0</v>
      </c>
      <c r="BW142" s="230" t="n">
        <f aca="false">IF('Indicator Date hidden'!BX143="x","x",BW$2-'Indicator Date hidden'!BX143)</f>
        <v>0</v>
      </c>
      <c r="BX142" s="0" t="n">
        <f aca="false">SUM(B142:BW142)</f>
        <v>6</v>
      </c>
      <c r="BY142" s="231" t="n">
        <f aca="false">BX142/COUNT(B142:BW142)</f>
        <v>0.09375</v>
      </c>
      <c r="BZ142" s="0" t="n">
        <f aca="false">COUNTIF(B142:BW142,"&gt;0")</f>
        <v>4</v>
      </c>
      <c r="CA142" s="231" t="n">
        <f aca="false">_xlfn.STDEV.P(B142:BW142)</f>
        <v>0.422742164327146</v>
      </c>
      <c r="CB142" s="232" t="n">
        <f aca="false">MEDIAN(B142:BW142)</f>
        <v>0</v>
      </c>
    </row>
    <row r="143" customFormat="false" ht="14.5" hidden="false" customHeight="false" outlineLevel="0" collapsed="false">
      <c r="A143" s="0" t="str">
        <f aca="false">'Indicator Data'!B146</f>
        <v>ROU</v>
      </c>
      <c r="B143" s="230" t="n">
        <f aca="false">IF('Indicator Date hidden'!C144="x","x",B$2-'Indicator Date hidden'!C144)</f>
        <v>0</v>
      </c>
      <c r="C143" s="230" t="n">
        <f aca="false">IF('Indicator Date hidden'!D144="x","x",C$2-'Indicator Date hidden'!D144)</f>
        <v>0</v>
      </c>
      <c r="D143" s="230" t="n">
        <f aca="false">IF('Indicator Date hidden'!E144="x","x",D$2-'Indicator Date hidden'!E144)</f>
        <v>0</v>
      </c>
      <c r="E143" s="230" t="n">
        <f aca="false">IF('Indicator Date hidden'!F144="x","x",E$2-'Indicator Date hidden'!F144)</f>
        <v>0</v>
      </c>
      <c r="F143" s="230" t="n">
        <f aca="false">IF('Indicator Date hidden'!G144="x","x",F$2-'Indicator Date hidden'!G144)</f>
        <v>0</v>
      </c>
      <c r="G143" s="230" t="n">
        <f aca="false">IF('Indicator Date hidden'!H144="x","x",G$2-'Indicator Date hidden'!H144)</f>
        <v>0</v>
      </c>
      <c r="H143" s="230" t="n">
        <f aca="false">IF('Indicator Date hidden'!I144="x","x",H$2-'Indicator Date hidden'!I144)</f>
        <v>0</v>
      </c>
      <c r="I143" s="230" t="n">
        <f aca="false">IF('Indicator Date hidden'!J144="x","x",I$2-'Indicator Date hidden'!J144)</f>
        <v>0</v>
      </c>
      <c r="J143" s="230" t="n">
        <f aca="false">IF('Indicator Date hidden'!K144="x","x",J$2-'Indicator Date hidden'!K144)</f>
        <v>0</v>
      </c>
      <c r="K143" s="230" t="n">
        <f aca="false">IF('Indicator Date hidden'!L144="x","x",K$2-'Indicator Date hidden'!L144)</f>
        <v>0</v>
      </c>
      <c r="L143" s="230" t="n">
        <f aca="false">IF('Indicator Date hidden'!M144="x","x",L$2-'Indicator Date hidden'!M144)</f>
        <v>0</v>
      </c>
      <c r="M143" s="230" t="n">
        <f aca="false">IF('Indicator Date hidden'!N144="x","x",M$2-'Indicator Date hidden'!N144)</f>
        <v>0</v>
      </c>
      <c r="N143" s="230" t="n">
        <f aca="false">IF('Indicator Date hidden'!O144="x","x",N$2-'Indicator Date hidden'!O144)</f>
        <v>0</v>
      </c>
      <c r="O143" s="230" t="n">
        <f aca="false">IF('Indicator Date hidden'!P144="x","x",O$2-'Indicator Date hidden'!P144)</f>
        <v>0</v>
      </c>
      <c r="P143" s="230" t="n">
        <f aca="false">IF('Indicator Date hidden'!Q144="x","x",P$2-'Indicator Date hidden'!Q144)</f>
        <v>0</v>
      </c>
      <c r="Q143" s="230" t="n">
        <f aca="false">IF('Indicator Date hidden'!R144="x","x",Q$2-'Indicator Date hidden'!R144)</f>
        <v>0</v>
      </c>
      <c r="R143" s="230" t="n">
        <f aca="false">IF('Indicator Date hidden'!S144="x","x",R$2-'Indicator Date hidden'!S144)</f>
        <v>0</v>
      </c>
      <c r="S143" s="230" t="n">
        <f aca="false">IF('Indicator Date hidden'!T144="x","x",S$2-'Indicator Date hidden'!T144)</f>
        <v>0</v>
      </c>
      <c r="T143" s="230" t="n">
        <f aca="false">IF('Indicator Date hidden'!U144="x","x",T$2-'Indicator Date hidden'!U144)</f>
        <v>0</v>
      </c>
      <c r="U143" s="230" t="n">
        <f aca="false">IF('Indicator Date hidden'!V144="x","x",U$2-'Indicator Date hidden'!V144)</f>
        <v>0</v>
      </c>
      <c r="V143" s="230" t="n">
        <f aca="false">IF('Indicator Date hidden'!W144="x","x",V$2-'Indicator Date hidden'!W144)</f>
        <v>0</v>
      </c>
      <c r="W143" s="230" t="n">
        <f aca="false">IF('Indicator Date hidden'!X144="x","x",W$2-'Indicator Date hidden'!X144)</f>
        <v>0</v>
      </c>
      <c r="X143" s="230" t="n">
        <f aca="false">IF('Indicator Date hidden'!Y144="x","x",X$2-'Indicator Date hidden'!Y144)</f>
        <v>0</v>
      </c>
      <c r="Y143" s="230" t="n">
        <f aca="false">IF('Indicator Date hidden'!Z144="x","x",Y$2-'Indicator Date hidden'!Z144)</f>
        <v>0</v>
      </c>
      <c r="Z143" s="230" t="n">
        <f aca="false">IF('Indicator Date hidden'!AA144="x","x",Z$2-'Indicator Date hidden'!AA144)</f>
        <v>7</v>
      </c>
      <c r="AA143" s="230" t="n">
        <f aca="false">IF('Indicator Date hidden'!AB144="x","x",AA$2-'Indicator Date hidden'!AB144)</f>
        <v>0</v>
      </c>
      <c r="AB143" s="230" t="str">
        <f aca="false">IF('Indicator Date hidden'!AC144="x","x",AB$2-'Indicator Date hidden'!AC144)</f>
        <v>x</v>
      </c>
      <c r="AC143" s="230" t="n">
        <f aca="false">IF('Indicator Date hidden'!AD144="x","x",AC$2-'Indicator Date hidden'!AD144)</f>
        <v>1</v>
      </c>
      <c r="AD143" s="230" t="n">
        <f aca="false">IF('Indicator Date hidden'!AE144="x","x",AD$2-'Indicator Date hidden'!AE144)</f>
        <v>0</v>
      </c>
      <c r="AE143" s="230" t="n">
        <f aca="false">IF('Indicator Date hidden'!AF144="x","x",AE$2-'Indicator Date hidden'!AF144)</f>
        <v>0</v>
      </c>
      <c r="AF143" s="230" t="n">
        <f aca="false">IF('Indicator Date hidden'!AG144="x","x",AF$2-'Indicator Date hidden'!AG144)</f>
        <v>0</v>
      </c>
      <c r="AG143" s="230" t="n">
        <f aca="false">IF('Indicator Date hidden'!AH144="x","x",AG$2-'Indicator Date hidden'!AH144)</f>
        <v>0</v>
      </c>
      <c r="AH143" s="230" t="n">
        <f aca="false">IF('Indicator Date hidden'!AI144="x","x",AH$2-'Indicator Date hidden'!AI144)</f>
        <v>0</v>
      </c>
      <c r="AI143" s="230" t="n">
        <f aca="false">IF('Indicator Date hidden'!AJ144="x","x",AI$2-'Indicator Date hidden'!AJ144)</f>
        <v>0</v>
      </c>
      <c r="AJ143" s="230" t="n">
        <f aca="false">IF('Indicator Date hidden'!AK144="x","x",AJ$2-'Indicator Date hidden'!AK144)</f>
        <v>0</v>
      </c>
      <c r="AK143" s="230" t="str">
        <f aca="false">IF('Indicator Date hidden'!AL144="x","x",AK$2-'Indicator Date hidden'!AL144)</f>
        <v>x</v>
      </c>
      <c r="AL143" s="230" t="n">
        <f aca="false">IF('Indicator Date hidden'!AM144="x","x",AL$2-'Indicator Date hidden'!AM144)</f>
        <v>0</v>
      </c>
      <c r="AM143" s="230" t="str">
        <f aca="false">IF('Indicator Date hidden'!AN144="x","x",AM$2-'Indicator Date hidden'!AN144)</f>
        <v>x</v>
      </c>
      <c r="AN143" s="230" t="str">
        <f aca="false">IF('Indicator Date hidden'!AO144="x","x",AN$2-'Indicator Date hidden'!AO144)</f>
        <v>x</v>
      </c>
      <c r="AO143" s="230" t="str">
        <f aca="false">IF('Indicator Date hidden'!AP144="x","x",AO$2-'Indicator Date hidden'!AP144)</f>
        <v>x</v>
      </c>
      <c r="AP143" s="230" t="n">
        <f aca="false">IF('Indicator Date hidden'!AQ144="x","x",AP$2-'Indicator Date hidden'!AQ144)</f>
        <v>0</v>
      </c>
      <c r="AQ143" s="230" t="n">
        <f aca="false">IF('Indicator Date hidden'!AR144="x","x",AQ$2-'Indicator Date hidden'!AR144)</f>
        <v>0</v>
      </c>
      <c r="AR143" s="230" t="str">
        <f aca="false">IF('Indicator Date hidden'!AS144="x","x",AR$2-'Indicator Date hidden'!AS144)</f>
        <v>x</v>
      </c>
      <c r="AS143" s="230" t="n">
        <f aca="false">IF('Indicator Date hidden'!AT144="x","x",AS$2-'Indicator Date hidden'!AT144)</f>
        <v>0</v>
      </c>
      <c r="AT143" s="230" t="n">
        <f aca="false">IF('Indicator Date hidden'!AU144="x","x",AT$2-'Indicator Date hidden'!AU144)</f>
        <v>0</v>
      </c>
      <c r="AU143" s="230" t="n">
        <f aca="false">IF('Indicator Date hidden'!AV144="x","x",AU$2-'Indicator Date hidden'!AV144)</f>
        <v>0</v>
      </c>
      <c r="AV143" s="230" t="str">
        <f aca="false">IF('Indicator Date hidden'!AW144="x","x",AV$2-'Indicator Date hidden'!AW144)</f>
        <v>x</v>
      </c>
      <c r="AW143" s="230" t="n">
        <f aca="false">IF('Indicator Date hidden'!AX144="x","x",AW$2-'Indicator Date hidden'!AX144)</f>
        <v>0</v>
      </c>
      <c r="AX143" s="230" t="n">
        <f aca="false">IF('Indicator Date hidden'!AY144="x","x",AX$2-'Indicator Date hidden'!AY144)</f>
        <v>0</v>
      </c>
      <c r="AY143" s="230" t="n">
        <f aca="false">IF('Indicator Date hidden'!AZ144="x","x",AY$2-'Indicator Date hidden'!AZ144)</f>
        <v>1</v>
      </c>
      <c r="AZ143" s="230" t="n">
        <f aca="false">IF('Indicator Date hidden'!BA144="x","x",AZ$2-'Indicator Date hidden'!BA144)</f>
        <v>0</v>
      </c>
      <c r="BA143" s="230" t="n">
        <f aca="false">IF('Indicator Date hidden'!BB144="x","x",BA$2-'Indicator Date hidden'!BB144)</f>
        <v>0</v>
      </c>
      <c r="BB143" s="230" t="n">
        <f aca="false">IF('Indicator Date hidden'!BC144="x","x",BB$2-'Indicator Date hidden'!BC144)</f>
        <v>0</v>
      </c>
      <c r="BC143" s="230" t="n">
        <f aca="false">IF('Indicator Date hidden'!BD144="x","x",BC$2-'Indicator Date hidden'!BD144)</f>
        <v>0</v>
      </c>
      <c r="BD143" s="230" t="n">
        <f aca="false">IF('Indicator Date hidden'!BE144="x","x",BD$2-'Indicator Date hidden'!BE144)</f>
        <v>-1</v>
      </c>
      <c r="BE143" s="230" t="n">
        <f aca="false">IF('Indicator Date hidden'!BF144="x","x",BE$2-'Indicator Date hidden'!BF144)</f>
        <v>0</v>
      </c>
      <c r="BF143" s="230" t="n">
        <f aca="false">IF('Indicator Date hidden'!BG144="x","x",BF$2-'Indicator Date hidden'!BG144)</f>
        <v>1</v>
      </c>
      <c r="BG143" s="230" t="n">
        <f aca="false">IF('Indicator Date hidden'!BH144="x","x",BG$2-'Indicator Date hidden'!BH144)</f>
        <v>1</v>
      </c>
      <c r="BH143" s="230" t="n">
        <f aca="false">IF('Indicator Date hidden'!BI144="x","x",BH$2-'Indicator Date hidden'!BI144)</f>
        <v>0</v>
      </c>
      <c r="BI143" s="230" t="n">
        <f aca="false">IF('Indicator Date hidden'!BJ144="x","x",BI$2-'Indicator Date hidden'!BJ144)</f>
        <v>1</v>
      </c>
      <c r="BJ143" s="230" t="n">
        <f aca="false">IF('Indicator Date hidden'!BK144="x","x",BJ$2-'Indicator Date hidden'!BK144)</f>
        <v>0</v>
      </c>
      <c r="BK143" s="230" t="n">
        <f aca="false">IF('Indicator Date hidden'!BL144="x","x",BK$2-'Indicator Date hidden'!BL144)</f>
        <v>0</v>
      </c>
      <c r="BL143" s="230" t="n">
        <f aca="false">IF('Indicator Date hidden'!BM144="x","x",BL$2-'Indicator Date hidden'!BM144)</f>
        <v>2</v>
      </c>
      <c r="BM143" s="230" t="n">
        <f aca="false">IF('Indicator Date hidden'!BN144="x","x",BM$2-'Indicator Date hidden'!BN144)</f>
        <v>0</v>
      </c>
      <c r="BN143" s="230" t="n">
        <f aca="false">IF('Indicator Date hidden'!BO144="x","x",BN$2-'Indicator Date hidden'!BO144)</f>
        <v>0</v>
      </c>
      <c r="BO143" s="230" t="n">
        <f aca="false">IF('Indicator Date hidden'!BP144="x","x",BO$2-'Indicator Date hidden'!BP144)</f>
        <v>0</v>
      </c>
      <c r="BP143" s="230" t="n">
        <f aca="false">IF('Indicator Date hidden'!BQ144="x","x",BP$2-'Indicator Date hidden'!BQ144)</f>
        <v>0</v>
      </c>
      <c r="BQ143" s="230" t="n">
        <f aca="false">IF('Indicator Date hidden'!BR144="x","x",BQ$2-'Indicator Date hidden'!BR144)</f>
        <v>0</v>
      </c>
      <c r="BR143" s="230" t="n">
        <f aca="false">IF('Indicator Date hidden'!BS144="x","x",BR$2-'Indicator Date hidden'!BS144)</f>
        <v>2</v>
      </c>
      <c r="BS143" s="230" t="n">
        <f aca="false">IF('Indicator Date hidden'!BT144="x","x",BS$2-'Indicator Date hidden'!BT144)</f>
        <v>0</v>
      </c>
      <c r="BT143" s="230" t="n">
        <f aca="false">IF('Indicator Date hidden'!BU144="x","x",BT$2-'Indicator Date hidden'!BU144)</f>
        <v>0</v>
      </c>
      <c r="BU143" s="230" t="n">
        <f aca="false">IF('Indicator Date hidden'!BV144="x","x",BU$2-'Indicator Date hidden'!BV144)</f>
        <v>0</v>
      </c>
      <c r="BV143" s="230" t="n">
        <f aca="false">IF('Indicator Date hidden'!BW144="x","x",BV$2-'Indicator Date hidden'!BW144)</f>
        <v>0</v>
      </c>
      <c r="BW143" s="230" t="n">
        <f aca="false">IF('Indicator Date hidden'!BX144="x","x",BW$2-'Indicator Date hidden'!BX144)</f>
        <v>0</v>
      </c>
      <c r="BX143" s="0" t="n">
        <f aca="false">SUM(B143:BW143)</f>
        <v>15</v>
      </c>
      <c r="BY143" s="231" t="n">
        <f aca="false">BX143/COUNT(B143:BW143)</f>
        <v>0.223880597014925</v>
      </c>
      <c r="BZ143" s="0" t="n">
        <f aca="false">COUNTIF(B143:BW143,"&gt;0")</f>
        <v>8</v>
      </c>
      <c r="CA143" s="231" t="n">
        <f aca="false">_xlfn.STDEV.P(B143:BW143)</f>
        <v>0.943491380852483</v>
      </c>
      <c r="CB143" s="232" t="n">
        <f aca="false">MEDIAN(B143:BW143)</f>
        <v>0</v>
      </c>
    </row>
    <row r="144" customFormat="false" ht="14.5" hidden="false" customHeight="false" outlineLevel="0" collapsed="false">
      <c r="A144" s="0" t="str">
        <f aca="false">'Indicator Data'!B147</f>
        <v>RUS</v>
      </c>
      <c r="B144" s="230" t="n">
        <f aca="false">IF('Indicator Date hidden'!C145="x","x",B$2-'Indicator Date hidden'!C145)</f>
        <v>0</v>
      </c>
      <c r="C144" s="230" t="n">
        <f aca="false">IF('Indicator Date hidden'!D145="x","x",C$2-'Indicator Date hidden'!D145)</f>
        <v>0</v>
      </c>
      <c r="D144" s="230" t="n">
        <f aca="false">IF('Indicator Date hidden'!E145="x","x",D$2-'Indicator Date hidden'!E145)</f>
        <v>0</v>
      </c>
      <c r="E144" s="230" t="n">
        <f aca="false">IF('Indicator Date hidden'!F145="x","x",E$2-'Indicator Date hidden'!F145)</f>
        <v>0</v>
      </c>
      <c r="F144" s="230" t="n">
        <f aca="false">IF('Indicator Date hidden'!G145="x","x",F$2-'Indicator Date hidden'!G145)</f>
        <v>0</v>
      </c>
      <c r="G144" s="230" t="n">
        <f aca="false">IF('Indicator Date hidden'!H145="x","x",G$2-'Indicator Date hidden'!H145)</f>
        <v>0</v>
      </c>
      <c r="H144" s="230" t="n">
        <f aca="false">IF('Indicator Date hidden'!I145="x","x",H$2-'Indicator Date hidden'!I145)</f>
        <v>0</v>
      </c>
      <c r="I144" s="230" t="n">
        <f aca="false">IF('Indicator Date hidden'!J145="x","x",I$2-'Indicator Date hidden'!J145)</f>
        <v>0</v>
      </c>
      <c r="J144" s="230" t="n">
        <f aca="false">IF('Indicator Date hidden'!K145="x","x",J$2-'Indicator Date hidden'!K145)</f>
        <v>0</v>
      </c>
      <c r="K144" s="230" t="n">
        <f aca="false">IF('Indicator Date hidden'!L145="x","x",K$2-'Indicator Date hidden'!L145)</f>
        <v>0</v>
      </c>
      <c r="L144" s="230" t="n">
        <f aca="false">IF('Indicator Date hidden'!M145="x","x",L$2-'Indicator Date hidden'!M145)</f>
        <v>0</v>
      </c>
      <c r="M144" s="230" t="n">
        <f aca="false">IF('Indicator Date hidden'!N145="x","x",M$2-'Indicator Date hidden'!N145)</f>
        <v>0</v>
      </c>
      <c r="N144" s="230" t="n">
        <f aca="false">IF('Indicator Date hidden'!O145="x","x",N$2-'Indicator Date hidden'!O145)</f>
        <v>0</v>
      </c>
      <c r="O144" s="230" t="n">
        <f aca="false">IF('Indicator Date hidden'!P145="x","x",O$2-'Indicator Date hidden'!P145)</f>
        <v>0</v>
      </c>
      <c r="P144" s="230" t="n">
        <f aca="false">IF('Indicator Date hidden'!Q145="x","x",P$2-'Indicator Date hidden'!Q145)</f>
        <v>0</v>
      </c>
      <c r="Q144" s="230" t="n">
        <f aca="false">IF('Indicator Date hidden'!R145="x","x",Q$2-'Indicator Date hidden'!R145)</f>
        <v>0</v>
      </c>
      <c r="R144" s="230" t="n">
        <f aca="false">IF('Indicator Date hidden'!S145="x","x",R$2-'Indicator Date hidden'!S145)</f>
        <v>0</v>
      </c>
      <c r="S144" s="230" t="n">
        <f aca="false">IF('Indicator Date hidden'!T145="x","x",S$2-'Indicator Date hidden'!T145)</f>
        <v>0</v>
      </c>
      <c r="T144" s="230" t="n">
        <f aca="false">IF('Indicator Date hidden'!U145="x","x",T$2-'Indicator Date hidden'!U145)</f>
        <v>0</v>
      </c>
      <c r="U144" s="230" t="n">
        <f aca="false">IF('Indicator Date hidden'!V145="x","x",U$2-'Indicator Date hidden'!V145)</f>
        <v>0</v>
      </c>
      <c r="V144" s="230" t="n">
        <f aca="false">IF('Indicator Date hidden'!W145="x","x",V$2-'Indicator Date hidden'!W145)</f>
        <v>0</v>
      </c>
      <c r="W144" s="230" t="n">
        <f aca="false">IF('Indicator Date hidden'!X145="x","x",W$2-'Indicator Date hidden'!X145)</f>
        <v>0</v>
      </c>
      <c r="X144" s="230" t="n">
        <f aca="false">IF('Indicator Date hidden'!Y145="x","x",X$2-'Indicator Date hidden'!Y145)</f>
        <v>0</v>
      </c>
      <c r="Y144" s="230" t="n">
        <f aca="false">IF('Indicator Date hidden'!Z145="x","x",Y$2-'Indicator Date hidden'!Z145)</f>
        <v>0</v>
      </c>
      <c r="Z144" s="230" t="n">
        <f aca="false">IF('Indicator Date hidden'!AA145="x","x",Z$2-'Indicator Date hidden'!AA145)</f>
        <v>8</v>
      </c>
      <c r="AA144" s="230" t="n">
        <f aca="false">IF('Indicator Date hidden'!AB145="x","x",AA$2-'Indicator Date hidden'!AB145)</f>
        <v>0</v>
      </c>
      <c r="AB144" s="230" t="str">
        <f aca="false">IF('Indicator Date hidden'!AC145="x","x",AB$2-'Indicator Date hidden'!AC145)</f>
        <v>x</v>
      </c>
      <c r="AC144" s="230" t="n">
        <f aca="false">IF('Indicator Date hidden'!AD145="x","x",AC$2-'Indicator Date hidden'!AD145)</f>
        <v>0</v>
      </c>
      <c r="AD144" s="230" t="n">
        <f aca="false">IF('Indicator Date hidden'!AE145="x","x",AD$2-'Indicator Date hidden'!AE145)</f>
        <v>0</v>
      </c>
      <c r="AE144" s="230" t="str">
        <f aca="false">IF('Indicator Date hidden'!AF145="x","x",AE$2-'Indicator Date hidden'!AF145)</f>
        <v>x</v>
      </c>
      <c r="AF144" s="230" t="n">
        <f aca="false">IF('Indicator Date hidden'!AG145="x","x",AF$2-'Indicator Date hidden'!AG145)</f>
        <v>0</v>
      </c>
      <c r="AG144" s="230" t="n">
        <f aca="false">IF('Indicator Date hidden'!AH145="x","x",AG$2-'Indicator Date hidden'!AH145)</f>
        <v>0</v>
      </c>
      <c r="AH144" s="230" t="n">
        <f aca="false">IF('Indicator Date hidden'!AI145="x","x",AH$2-'Indicator Date hidden'!AI145)</f>
        <v>0</v>
      </c>
      <c r="AI144" s="230" t="n">
        <f aca="false">IF('Indicator Date hidden'!AJ145="x","x",AI$2-'Indicator Date hidden'!AJ145)</f>
        <v>0</v>
      </c>
      <c r="AJ144" s="230" t="n">
        <f aca="false">IF('Indicator Date hidden'!AK145="x","x",AJ$2-'Indicator Date hidden'!AK145)</f>
        <v>0</v>
      </c>
      <c r="AK144" s="230" t="str">
        <f aca="false">IF('Indicator Date hidden'!AL145="x","x",AK$2-'Indicator Date hidden'!AL145)</f>
        <v>x</v>
      </c>
      <c r="AL144" s="230" t="n">
        <f aca="false">IF('Indicator Date hidden'!AM145="x","x",AL$2-'Indicator Date hidden'!AM145)</f>
        <v>0</v>
      </c>
      <c r="AM144" s="230" t="n">
        <f aca="false">IF('Indicator Date hidden'!AN145="x","x",AM$2-'Indicator Date hidden'!AN145)</f>
        <v>0</v>
      </c>
      <c r="AN144" s="230" t="n">
        <f aca="false">IF('Indicator Date hidden'!AO145="x","x",AN$2-'Indicator Date hidden'!AO145)</f>
        <v>0</v>
      </c>
      <c r="AO144" s="230" t="str">
        <f aca="false">IF('Indicator Date hidden'!AP145="x","x",AO$2-'Indicator Date hidden'!AP145)</f>
        <v>x</v>
      </c>
      <c r="AP144" s="230" t="n">
        <f aca="false">IF('Indicator Date hidden'!AQ145="x","x",AP$2-'Indicator Date hidden'!AQ145)</f>
        <v>0</v>
      </c>
      <c r="AQ144" s="230" t="n">
        <f aca="false">IF('Indicator Date hidden'!AR145="x","x",AQ$2-'Indicator Date hidden'!AR145)</f>
        <v>0</v>
      </c>
      <c r="AR144" s="230" t="str">
        <f aca="false">IF('Indicator Date hidden'!AS145="x","x",AR$2-'Indicator Date hidden'!AS145)</f>
        <v>x</v>
      </c>
      <c r="AS144" s="230" t="n">
        <f aca="false">IF('Indicator Date hidden'!AT145="x","x",AS$2-'Indicator Date hidden'!AT145)</f>
        <v>0</v>
      </c>
      <c r="AT144" s="230" t="str">
        <f aca="false">IF('Indicator Date hidden'!AU145="x","x",AT$2-'Indicator Date hidden'!AU145)</f>
        <v>x</v>
      </c>
      <c r="AU144" s="230" t="str">
        <f aca="false">IF('Indicator Date hidden'!AV145="x","x",AU$2-'Indicator Date hidden'!AV145)</f>
        <v>x</v>
      </c>
      <c r="AV144" s="230" t="str">
        <f aca="false">IF('Indicator Date hidden'!AW145="x","x",AV$2-'Indicator Date hidden'!AW145)</f>
        <v>x</v>
      </c>
      <c r="AW144" s="230" t="n">
        <f aca="false">IF('Indicator Date hidden'!AX145="x","x",AW$2-'Indicator Date hidden'!AX145)</f>
        <v>0</v>
      </c>
      <c r="AX144" s="230" t="n">
        <f aca="false">IF('Indicator Date hidden'!AY145="x","x",AX$2-'Indicator Date hidden'!AY145)</f>
        <v>0</v>
      </c>
      <c r="AY144" s="230" t="n">
        <f aca="false">IF('Indicator Date hidden'!AZ145="x","x",AY$2-'Indicator Date hidden'!AZ145)</f>
        <v>0</v>
      </c>
      <c r="AZ144" s="230" t="n">
        <f aca="false">IF('Indicator Date hidden'!BA145="x","x",AZ$2-'Indicator Date hidden'!BA145)</f>
        <v>0</v>
      </c>
      <c r="BA144" s="230" t="n">
        <f aca="false">IF('Indicator Date hidden'!BB145="x","x",BA$2-'Indicator Date hidden'!BB145)</f>
        <v>0</v>
      </c>
      <c r="BB144" s="230" t="n">
        <f aca="false">IF('Indicator Date hidden'!BC145="x","x",BB$2-'Indicator Date hidden'!BC145)</f>
        <v>0</v>
      </c>
      <c r="BC144" s="230" t="n">
        <f aca="false">IF('Indicator Date hidden'!BD145="x","x",BC$2-'Indicator Date hidden'!BD145)</f>
        <v>0</v>
      </c>
      <c r="BD144" s="230" t="n">
        <f aca="false">IF('Indicator Date hidden'!BE145="x","x",BD$2-'Indicator Date hidden'!BE145)</f>
        <v>-1</v>
      </c>
      <c r="BE144" s="230" t="n">
        <f aca="false">IF('Indicator Date hidden'!BF145="x","x",BE$2-'Indicator Date hidden'!BF145)</f>
        <v>0</v>
      </c>
      <c r="BF144" s="230" t="n">
        <f aca="false">IF('Indicator Date hidden'!BG145="x","x",BF$2-'Indicator Date hidden'!BG145)</f>
        <v>1</v>
      </c>
      <c r="BG144" s="230" t="n">
        <f aca="false">IF('Indicator Date hidden'!BH145="x","x",BG$2-'Indicator Date hidden'!BH145)</f>
        <v>1</v>
      </c>
      <c r="BH144" s="230" t="str">
        <f aca="false">IF('Indicator Date hidden'!BI145="x","x",BH$2-'Indicator Date hidden'!BI145)</f>
        <v>x</v>
      </c>
      <c r="BI144" s="230" t="n">
        <f aca="false">IF('Indicator Date hidden'!BJ145="x","x",BI$2-'Indicator Date hidden'!BJ145)</f>
        <v>0</v>
      </c>
      <c r="BJ144" s="230" t="n">
        <f aca="false">IF('Indicator Date hidden'!BK145="x","x",BJ$2-'Indicator Date hidden'!BK145)</f>
        <v>0</v>
      </c>
      <c r="BK144" s="230" t="n">
        <f aca="false">IF('Indicator Date hidden'!BL145="x","x",BK$2-'Indicator Date hidden'!BL145)</f>
        <v>0</v>
      </c>
      <c r="BL144" s="230" t="n">
        <f aca="false">IF('Indicator Date hidden'!BM145="x","x",BL$2-'Indicator Date hidden'!BM145)</f>
        <v>2</v>
      </c>
      <c r="BM144" s="230" t="n">
        <f aca="false">IF('Indicator Date hidden'!BN145="x","x",BM$2-'Indicator Date hidden'!BN145)</f>
        <v>0</v>
      </c>
      <c r="BN144" s="230" t="n">
        <f aca="false">IF('Indicator Date hidden'!BO145="x","x",BN$2-'Indicator Date hidden'!BO145)</f>
        <v>0</v>
      </c>
      <c r="BO144" s="230" t="n">
        <f aca="false">IF('Indicator Date hidden'!BP145="x","x",BO$2-'Indicator Date hidden'!BP145)</f>
        <v>0</v>
      </c>
      <c r="BP144" s="230" t="n">
        <f aca="false">IF('Indicator Date hidden'!BQ145="x","x",BP$2-'Indicator Date hidden'!BQ145)</f>
        <v>0</v>
      </c>
      <c r="BQ144" s="230" t="n">
        <f aca="false">IF('Indicator Date hidden'!BR145="x","x",BQ$2-'Indicator Date hidden'!BR145)</f>
        <v>0</v>
      </c>
      <c r="BR144" s="230" t="n">
        <f aca="false">IF('Indicator Date hidden'!BS145="x","x",BR$2-'Indicator Date hidden'!BS145)</f>
        <v>2</v>
      </c>
      <c r="BS144" s="230" t="n">
        <f aca="false">IF('Indicator Date hidden'!BT145="x","x",BS$2-'Indicator Date hidden'!BT145)</f>
        <v>0</v>
      </c>
      <c r="BT144" s="230" t="n">
        <f aca="false">IF('Indicator Date hidden'!BU145="x","x",BT$2-'Indicator Date hidden'!BU145)</f>
        <v>0</v>
      </c>
      <c r="BU144" s="230" t="n">
        <f aca="false">IF('Indicator Date hidden'!BV145="x","x",BU$2-'Indicator Date hidden'!BV145)</f>
        <v>0</v>
      </c>
      <c r="BV144" s="230" t="n">
        <f aca="false">IF('Indicator Date hidden'!BW145="x","x",BV$2-'Indicator Date hidden'!BW145)</f>
        <v>0</v>
      </c>
      <c r="BW144" s="230" t="n">
        <f aca="false">IF('Indicator Date hidden'!BX145="x","x",BW$2-'Indicator Date hidden'!BX145)</f>
        <v>0</v>
      </c>
      <c r="BX144" s="0" t="n">
        <f aca="false">SUM(B144:BW144)</f>
        <v>13</v>
      </c>
      <c r="BY144" s="231" t="n">
        <f aca="false">BX144/COUNT(B144:BW144)</f>
        <v>0.2</v>
      </c>
      <c r="BZ144" s="0" t="n">
        <f aca="false">COUNTIF(B144:BW144,"&gt;0")</f>
        <v>5</v>
      </c>
      <c r="CA144" s="231" t="n">
        <f aca="false">_xlfn.STDEV.P(B144:BW144)</f>
        <v>1.05538910068569</v>
      </c>
      <c r="CB144" s="232" t="n">
        <f aca="false">MEDIAN(B144:BW144)</f>
        <v>0</v>
      </c>
    </row>
    <row r="145" customFormat="false" ht="14.5" hidden="false" customHeight="false" outlineLevel="0" collapsed="false">
      <c r="A145" s="0" t="str">
        <f aca="false">'Indicator Data'!B148</f>
        <v>RWA</v>
      </c>
      <c r="B145" s="230" t="n">
        <f aca="false">IF('Indicator Date hidden'!C146="x","x",B$2-'Indicator Date hidden'!C146)</f>
        <v>0</v>
      </c>
      <c r="C145" s="230" t="n">
        <f aca="false">IF('Indicator Date hidden'!D146="x","x",C$2-'Indicator Date hidden'!D146)</f>
        <v>0</v>
      </c>
      <c r="D145" s="230" t="n">
        <f aca="false">IF('Indicator Date hidden'!E146="x","x",D$2-'Indicator Date hidden'!E146)</f>
        <v>0</v>
      </c>
      <c r="E145" s="230" t="n">
        <f aca="false">IF('Indicator Date hidden'!F146="x","x",E$2-'Indicator Date hidden'!F146)</f>
        <v>0</v>
      </c>
      <c r="F145" s="230" t="n">
        <f aca="false">IF('Indicator Date hidden'!G146="x","x",F$2-'Indicator Date hidden'!G146)</f>
        <v>0</v>
      </c>
      <c r="G145" s="230" t="n">
        <f aca="false">IF('Indicator Date hidden'!H146="x","x",G$2-'Indicator Date hidden'!H146)</f>
        <v>0</v>
      </c>
      <c r="H145" s="230" t="n">
        <f aca="false">IF('Indicator Date hidden'!I146="x","x",H$2-'Indicator Date hidden'!I146)</f>
        <v>0</v>
      </c>
      <c r="I145" s="230" t="n">
        <f aca="false">IF('Indicator Date hidden'!J146="x","x",I$2-'Indicator Date hidden'!J146)</f>
        <v>0</v>
      </c>
      <c r="J145" s="230" t="n">
        <f aca="false">IF('Indicator Date hidden'!K146="x","x",J$2-'Indicator Date hidden'!K146)</f>
        <v>0</v>
      </c>
      <c r="K145" s="230" t="n">
        <f aca="false">IF('Indicator Date hidden'!L146="x","x",K$2-'Indicator Date hidden'!L146)</f>
        <v>0</v>
      </c>
      <c r="L145" s="230" t="n">
        <f aca="false">IF('Indicator Date hidden'!M146="x","x",L$2-'Indicator Date hidden'!M146)</f>
        <v>0</v>
      </c>
      <c r="M145" s="230" t="n">
        <f aca="false">IF('Indicator Date hidden'!N146="x","x",M$2-'Indicator Date hidden'!N146)</f>
        <v>0</v>
      </c>
      <c r="N145" s="230" t="n">
        <f aca="false">IF('Indicator Date hidden'!O146="x","x",N$2-'Indicator Date hidden'!O146)</f>
        <v>0</v>
      </c>
      <c r="O145" s="230" t="n">
        <f aca="false">IF('Indicator Date hidden'!P146="x","x",O$2-'Indicator Date hidden'!P146)</f>
        <v>0</v>
      </c>
      <c r="P145" s="230" t="n">
        <f aca="false">IF('Indicator Date hidden'!Q146="x","x",P$2-'Indicator Date hidden'!Q146)</f>
        <v>0</v>
      </c>
      <c r="Q145" s="230" t="n">
        <f aca="false">IF('Indicator Date hidden'!R146="x","x",Q$2-'Indicator Date hidden'!R146)</f>
        <v>0</v>
      </c>
      <c r="R145" s="230" t="n">
        <f aca="false">IF('Indicator Date hidden'!S146="x","x",R$2-'Indicator Date hidden'!S146)</f>
        <v>0</v>
      </c>
      <c r="S145" s="230" t="n">
        <f aca="false">IF('Indicator Date hidden'!T146="x","x",S$2-'Indicator Date hidden'!T146)</f>
        <v>0</v>
      </c>
      <c r="T145" s="230" t="n">
        <f aca="false">IF('Indicator Date hidden'!U146="x","x",T$2-'Indicator Date hidden'!U146)</f>
        <v>0</v>
      </c>
      <c r="U145" s="230" t="n">
        <f aca="false">IF('Indicator Date hidden'!V146="x","x",U$2-'Indicator Date hidden'!V146)</f>
        <v>0</v>
      </c>
      <c r="V145" s="230" t="n">
        <f aca="false">IF('Indicator Date hidden'!W146="x","x",V$2-'Indicator Date hidden'!W146)</f>
        <v>0</v>
      </c>
      <c r="W145" s="230" t="n">
        <f aca="false">IF('Indicator Date hidden'!X146="x","x",W$2-'Indicator Date hidden'!X146)</f>
        <v>0</v>
      </c>
      <c r="X145" s="230" t="n">
        <f aca="false">IF('Indicator Date hidden'!Y146="x","x",X$2-'Indicator Date hidden'!Y146)</f>
        <v>0</v>
      </c>
      <c r="Y145" s="230" t="n">
        <f aca="false">IF('Indicator Date hidden'!Z146="x","x",Y$2-'Indicator Date hidden'!Z146)</f>
        <v>0</v>
      </c>
      <c r="Z145" s="230" t="n">
        <f aca="false">IF('Indicator Date hidden'!AA146="x","x",Z$2-'Indicator Date hidden'!AA146)</f>
        <v>3</v>
      </c>
      <c r="AA145" s="230" t="n">
        <f aca="false">IF('Indicator Date hidden'!AB146="x","x",AA$2-'Indicator Date hidden'!AB146)</f>
        <v>0</v>
      </c>
      <c r="AB145" s="230" t="n">
        <f aca="false">IF('Indicator Date hidden'!AC146="x","x",AB$2-'Indicator Date hidden'!AC146)</f>
        <v>0</v>
      </c>
      <c r="AC145" s="230" t="n">
        <f aca="false">IF('Indicator Date hidden'!AD146="x","x",AC$2-'Indicator Date hidden'!AD146)</f>
        <v>1</v>
      </c>
      <c r="AD145" s="230" t="n">
        <f aca="false">IF('Indicator Date hidden'!AE146="x","x",AD$2-'Indicator Date hidden'!AE146)</f>
        <v>0</v>
      </c>
      <c r="AE145" s="230" t="n">
        <f aca="false">IF('Indicator Date hidden'!AF146="x","x",AE$2-'Indicator Date hidden'!AF146)</f>
        <v>0</v>
      </c>
      <c r="AF145" s="230" t="n">
        <f aca="false">IF('Indicator Date hidden'!AG146="x","x",AF$2-'Indicator Date hidden'!AG146)</f>
        <v>0</v>
      </c>
      <c r="AG145" s="230" t="n">
        <f aca="false">IF('Indicator Date hidden'!AH146="x","x",AG$2-'Indicator Date hidden'!AH146)</f>
        <v>0</v>
      </c>
      <c r="AH145" s="230" t="n">
        <f aca="false">IF('Indicator Date hidden'!AI146="x","x",AH$2-'Indicator Date hidden'!AI146)</f>
        <v>0</v>
      </c>
      <c r="AI145" s="230" t="n">
        <f aca="false">IF('Indicator Date hidden'!AJ146="x","x",AI$2-'Indicator Date hidden'!AJ146)</f>
        <v>0</v>
      </c>
      <c r="AJ145" s="230" t="n">
        <f aca="false">IF('Indicator Date hidden'!AK146="x","x",AJ$2-'Indicator Date hidden'!AK146)</f>
        <v>0</v>
      </c>
      <c r="AK145" s="230" t="n">
        <f aca="false">IF('Indicator Date hidden'!AL146="x","x",AK$2-'Indicator Date hidden'!AL146)</f>
        <v>4</v>
      </c>
      <c r="AL145" s="230" t="n">
        <f aca="false">IF('Indicator Date hidden'!AM146="x","x",AL$2-'Indicator Date hidden'!AM146)</f>
        <v>0</v>
      </c>
      <c r="AM145" s="230" t="n">
        <f aca="false">IF('Indicator Date hidden'!AN146="x","x",AM$2-'Indicator Date hidden'!AN146)</f>
        <v>0</v>
      </c>
      <c r="AN145" s="230" t="n">
        <f aca="false">IF('Indicator Date hidden'!AO146="x","x",AN$2-'Indicator Date hidden'!AO146)</f>
        <v>0</v>
      </c>
      <c r="AO145" s="230" t="n">
        <f aca="false">IF('Indicator Date hidden'!AP146="x","x",AO$2-'Indicator Date hidden'!AP146)</f>
        <v>0</v>
      </c>
      <c r="AP145" s="230" t="n">
        <f aca="false">IF('Indicator Date hidden'!AQ146="x","x",AP$2-'Indicator Date hidden'!AQ146)</f>
        <v>0</v>
      </c>
      <c r="AQ145" s="230" t="n">
        <f aca="false">IF('Indicator Date hidden'!AR146="x","x",AQ$2-'Indicator Date hidden'!AR146)</f>
        <v>0</v>
      </c>
      <c r="AR145" s="230" t="n">
        <f aca="false">IF('Indicator Date hidden'!AS146="x","x",AR$2-'Indicator Date hidden'!AS146)</f>
        <v>0</v>
      </c>
      <c r="AS145" s="230" t="n">
        <f aca="false">IF('Indicator Date hidden'!AT146="x","x",AS$2-'Indicator Date hidden'!AT146)</f>
        <v>0</v>
      </c>
      <c r="AT145" s="230" t="n">
        <f aca="false">IF('Indicator Date hidden'!AU146="x","x",AT$2-'Indicator Date hidden'!AU146)</f>
        <v>0</v>
      </c>
      <c r="AU145" s="230" t="n">
        <f aca="false">IF('Indicator Date hidden'!AV146="x","x",AU$2-'Indicator Date hidden'!AV146)</f>
        <v>0</v>
      </c>
      <c r="AV145" s="230" t="n">
        <f aca="false">IF('Indicator Date hidden'!AW146="x","x",AV$2-'Indicator Date hidden'!AW146)</f>
        <v>0</v>
      </c>
      <c r="AW145" s="230" t="n">
        <f aca="false">IF('Indicator Date hidden'!AX146="x","x",AW$2-'Indicator Date hidden'!AX146)</f>
        <v>0</v>
      </c>
      <c r="AX145" s="230" t="n">
        <f aca="false">IF('Indicator Date hidden'!AY146="x","x",AX$2-'Indicator Date hidden'!AY146)</f>
        <v>0</v>
      </c>
      <c r="AY145" s="230" t="n">
        <f aca="false">IF('Indicator Date hidden'!AZ146="x","x",AY$2-'Indicator Date hidden'!AZ146)</f>
        <v>4</v>
      </c>
      <c r="AZ145" s="230" t="n">
        <f aca="false">IF('Indicator Date hidden'!BA146="x","x",AZ$2-'Indicator Date hidden'!BA146)</f>
        <v>0</v>
      </c>
      <c r="BA145" s="230" t="n">
        <f aca="false">IF('Indicator Date hidden'!BB146="x","x",BA$2-'Indicator Date hidden'!BB146)</f>
        <v>0</v>
      </c>
      <c r="BB145" s="230" t="n">
        <f aca="false">IF('Indicator Date hidden'!BC146="x","x",BB$2-'Indicator Date hidden'!BC146)</f>
        <v>0</v>
      </c>
      <c r="BC145" s="230" t="n">
        <f aca="false">IF('Indicator Date hidden'!BD146="x","x",BC$2-'Indicator Date hidden'!BD146)</f>
        <v>0</v>
      </c>
      <c r="BD145" s="230" t="n">
        <f aca="false">IF('Indicator Date hidden'!BE146="x","x",BD$2-'Indicator Date hidden'!BE146)</f>
        <v>-1</v>
      </c>
      <c r="BE145" s="230" t="n">
        <f aca="false">IF('Indicator Date hidden'!BF146="x","x",BE$2-'Indicator Date hidden'!BF146)</f>
        <v>0</v>
      </c>
      <c r="BF145" s="230" t="n">
        <f aca="false">IF('Indicator Date hidden'!BG146="x","x",BF$2-'Indicator Date hidden'!BG146)</f>
        <v>1</v>
      </c>
      <c r="BG145" s="230" t="n">
        <f aca="false">IF('Indicator Date hidden'!BH146="x","x",BG$2-'Indicator Date hidden'!BH146)</f>
        <v>1</v>
      </c>
      <c r="BH145" s="230" t="n">
        <f aca="false">IF('Indicator Date hidden'!BI146="x","x",BH$2-'Indicator Date hidden'!BI146)</f>
        <v>0</v>
      </c>
      <c r="BI145" s="230" t="n">
        <f aca="false">IF('Indicator Date hidden'!BJ146="x","x",BI$2-'Indicator Date hidden'!BJ146)</f>
        <v>0</v>
      </c>
      <c r="BJ145" s="230" t="n">
        <f aca="false">IF('Indicator Date hidden'!BK146="x","x",BJ$2-'Indicator Date hidden'!BK146)</f>
        <v>0</v>
      </c>
      <c r="BK145" s="230" t="n">
        <f aca="false">IF('Indicator Date hidden'!BL146="x","x",BK$2-'Indicator Date hidden'!BL146)</f>
        <v>0</v>
      </c>
      <c r="BL145" s="230" t="n">
        <f aca="false">IF('Indicator Date hidden'!BM146="x","x",BL$2-'Indicator Date hidden'!BM146)</f>
        <v>2</v>
      </c>
      <c r="BM145" s="230" t="n">
        <f aca="false">IF('Indicator Date hidden'!BN146="x","x",BM$2-'Indicator Date hidden'!BN146)</f>
        <v>0</v>
      </c>
      <c r="BN145" s="230" t="n">
        <f aca="false">IF('Indicator Date hidden'!BO146="x","x",BN$2-'Indicator Date hidden'!BO146)</f>
        <v>0</v>
      </c>
      <c r="BO145" s="230" t="n">
        <f aca="false">IF('Indicator Date hidden'!BP146="x","x",BO$2-'Indicator Date hidden'!BP146)</f>
        <v>0</v>
      </c>
      <c r="BP145" s="230" t="n">
        <f aca="false">IF('Indicator Date hidden'!BQ146="x","x",BP$2-'Indicator Date hidden'!BQ146)</f>
        <v>0</v>
      </c>
      <c r="BQ145" s="230" t="n">
        <f aca="false">IF('Indicator Date hidden'!BR146="x","x",BQ$2-'Indicator Date hidden'!BR146)</f>
        <v>0</v>
      </c>
      <c r="BR145" s="230" t="n">
        <f aca="false">IF('Indicator Date hidden'!BS146="x","x",BR$2-'Indicator Date hidden'!BS146)</f>
        <v>1</v>
      </c>
      <c r="BS145" s="230" t="n">
        <f aca="false">IF('Indicator Date hidden'!BT146="x","x",BS$2-'Indicator Date hidden'!BT146)</f>
        <v>0</v>
      </c>
      <c r="BT145" s="230" t="n">
        <f aca="false">IF('Indicator Date hidden'!BU146="x","x",BT$2-'Indicator Date hidden'!BU146)</f>
        <v>0</v>
      </c>
      <c r="BU145" s="230" t="n">
        <f aca="false">IF('Indicator Date hidden'!BV146="x","x",BU$2-'Indicator Date hidden'!BV146)</f>
        <v>0</v>
      </c>
      <c r="BV145" s="230" t="n">
        <f aca="false">IF('Indicator Date hidden'!BW146="x","x",BV$2-'Indicator Date hidden'!BW146)</f>
        <v>0</v>
      </c>
      <c r="BW145" s="230" t="n">
        <f aca="false">IF('Indicator Date hidden'!BX146="x","x",BW$2-'Indicator Date hidden'!BX146)</f>
        <v>0</v>
      </c>
      <c r="BX145" s="0" t="n">
        <f aca="false">SUM(B145:BW145)</f>
        <v>16</v>
      </c>
      <c r="BY145" s="231" t="n">
        <f aca="false">BX145/COUNT(B145:BW145)</f>
        <v>0.216216216216216</v>
      </c>
      <c r="BZ145" s="0" t="n">
        <f aca="false">COUNTIF(B145:BW145,"&gt;0")</f>
        <v>8</v>
      </c>
      <c r="CA145" s="231" t="n">
        <f aca="false">_xlfn.STDEV.P(B145:BW145)</f>
        <v>0.793048689249795</v>
      </c>
      <c r="CB145" s="232" t="n">
        <f aca="false">MEDIAN(B145:BW145)</f>
        <v>0</v>
      </c>
    </row>
    <row r="146" customFormat="false" ht="14.5" hidden="false" customHeight="false" outlineLevel="0" collapsed="false">
      <c r="A146" s="0" t="str">
        <f aca="false">'Indicator Data'!B149</f>
        <v>KNA</v>
      </c>
      <c r="B146" s="230" t="n">
        <f aca="false">IF('Indicator Date hidden'!C147="x","x",B$2-'Indicator Date hidden'!C147)</f>
        <v>0</v>
      </c>
      <c r="C146" s="230" t="n">
        <f aca="false">IF('Indicator Date hidden'!D147="x","x",C$2-'Indicator Date hidden'!D147)</f>
        <v>0</v>
      </c>
      <c r="D146" s="230" t="n">
        <f aca="false">IF('Indicator Date hidden'!E147="x","x",D$2-'Indicator Date hidden'!E147)</f>
        <v>0</v>
      </c>
      <c r="E146" s="230" t="n">
        <f aca="false">IF('Indicator Date hidden'!F147="x","x",E$2-'Indicator Date hidden'!F147)</f>
        <v>0</v>
      </c>
      <c r="F146" s="230" t="n">
        <f aca="false">IF('Indicator Date hidden'!G147="x","x",F$2-'Indicator Date hidden'!G147)</f>
        <v>0</v>
      </c>
      <c r="G146" s="230" t="n">
        <f aca="false">IF('Indicator Date hidden'!H147="x","x",G$2-'Indicator Date hidden'!H147)</f>
        <v>0</v>
      </c>
      <c r="H146" s="230" t="n">
        <f aca="false">IF('Indicator Date hidden'!I147="x","x",H$2-'Indicator Date hidden'!I147)</f>
        <v>0</v>
      </c>
      <c r="I146" s="230" t="n">
        <f aca="false">IF('Indicator Date hidden'!J147="x","x",I$2-'Indicator Date hidden'!J147)</f>
        <v>0</v>
      </c>
      <c r="J146" s="230" t="n">
        <f aca="false">IF('Indicator Date hidden'!K147="x","x",J$2-'Indicator Date hidden'!K147)</f>
        <v>0</v>
      </c>
      <c r="K146" s="230" t="n">
        <f aca="false">IF('Indicator Date hidden'!L147="x","x",K$2-'Indicator Date hidden'!L147)</f>
        <v>0</v>
      </c>
      <c r="L146" s="230" t="n">
        <f aca="false">IF('Indicator Date hidden'!M147="x","x",L$2-'Indicator Date hidden'!M147)</f>
        <v>0</v>
      </c>
      <c r="M146" s="230" t="n">
        <f aca="false">IF('Indicator Date hidden'!N147="x","x",M$2-'Indicator Date hidden'!N147)</f>
        <v>0</v>
      </c>
      <c r="N146" s="230" t="n">
        <f aca="false">IF('Indicator Date hidden'!O147="x","x",N$2-'Indicator Date hidden'!O147)</f>
        <v>0</v>
      </c>
      <c r="O146" s="230" t="n">
        <f aca="false">IF('Indicator Date hidden'!P147="x","x",O$2-'Indicator Date hidden'!P147)</f>
        <v>0</v>
      </c>
      <c r="P146" s="230" t="n">
        <f aca="false">IF('Indicator Date hidden'!Q147="x","x",P$2-'Indicator Date hidden'!Q147)</f>
        <v>0</v>
      </c>
      <c r="Q146" s="230" t="n">
        <f aca="false">IF('Indicator Date hidden'!R147="x","x",Q$2-'Indicator Date hidden'!R147)</f>
        <v>0</v>
      </c>
      <c r="R146" s="230" t="n">
        <f aca="false">IF('Indicator Date hidden'!S147="x","x",R$2-'Indicator Date hidden'!S147)</f>
        <v>0</v>
      </c>
      <c r="S146" s="230" t="n">
        <f aca="false">IF('Indicator Date hidden'!T147="x","x",S$2-'Indicator Date hidden'!T147)</f>
        <v>0</v>
      </c>
      <c r="T146" s="230" t="n">
        <f aca="false">IF('Indicator Date hidden'!U147="x","x",T$2-'Indicator Date hidden'!U147)</f>
        <v>0</v>
      </c>
      <c r="U146" s="230" t="n">
        <f aca="false">IF('Indicator Date hidden'!V147="x","x",U$2-'Indicator Date hidden'!V147)</f>
        <v>0</v>
      </c>
      <c r="V146" s="230" t="n">
        <f aca="false">IF('Indicator Date hidden'!W147="x","x",V$2-'Indicator Date hidden'!W147)</f>
        <v>0</v>
      </c>
      <c r="W146" s="230" t="n">
        <f aca="false">IF('Indicator Date hidden'!X147="x","x",W$2-'Indicator Date hidden'!X147)</f>
        <v>0</v>
      </c>
      <c r="X146" s="230" t="n">
        <f aca="false">IF('Indicator Date hidden'!Y147="x","x",X$2-'Indicator Date hidden'!Y147)</f>
        <v>0</v>
      </c>
      <c r="Y146" s="230" t="n">
        <f aca="false">IF('Indicator Date hidden'!Z147="x","x",Y$2-'Indicator Date hidden'!Z147)</f>
        <v>0</v>
      </c>
      <c r="Z146" s="230" t="str">
        <f aca="false">IF('Indicator Date hidden'!AA147="x","x",Z$2-'Indicator Date hidden'!AA147)</f>
        <v>x</v>
      </c>
      <c r="AA146" s="230" t="n">
        <f aca="false">IF('Indicator Date hidden'!AB147="x","x",AA$2-'Indicator Date hidden'!AB147)</f>
        <v>3</v>
      </c>
      <c r="AB146" s="230" t="str">
        <f aca="false">IF('Indicator Date hidden'!AC147="x","x",AB$2-'Indicator Date hidden'!AC147)</f>
        <v>x</v>
      </c>
      <c r="AC146" s="230" t="n">
        <f aca="false">IF('Indicator Date hidden'!AD147="x","x",AC$2-'Indicator Date hidden'!AD147)</f>
        <v>14</v>
      </c>
      <c r="AD146" s="230" t="n">
        <f aca="false">IF('Indicator Date hidden'!AE147="x","x",AD$2-'Indicator Date hidden'!AE147)</f>
        <v>0</v>
      </c>
      <c r="AE146" s="230" t="str">
        <f aca="false">IF('Indicator Date hidden'!AF147="x","x",AE$2-'Indicator Date hidden'!AF147)</f>
        <v>x</v>
      </c>
      <c r="AF146" s="230" t="str">
        <f aca="false">IF('Indicator Date hidden'!AG147="x","x",AF$2-'Indicator Date hidden'!AG147)</f>
        <v>x</v>
      </c>
      <c r="AG146" s="230" t="n">
        <f aca="false">IF('Indicator Date hidden'!AH147="x","x",AG$2-'Indicator Date hidden'!AH147)</f>
        <v>0</v>
      </c>
      <c r="AH146" s="230" t="n">
        <f aca="false">IF('Indicator Date hidden'!AI147="x","x",AH$2-'Indicator Date hidden'!AI147)</f>
        <v>0</v>
      </c>
      <c r="AI146" s="230" t="n">
        <f aca="false">IF('Indicator Date hidden'!AJ147="x","x",AI$2-'Indicator Date hidden'!AJ147)</f>
        <v>0</v>
      </c>
      <c r="AJ146" s="230" t="n">
        <f aca="false">IF('Indicator Date hidden'!AK147="x","x",AJ$2-'Indicator Date hidden'!AK147)</f>
        <v>0</v>
      </c>
      <c r="AK146" s="230" t="str">
        <f aca="false">IF('Indicator Date hidden'!AL147="x","x",AK$2-'Indicator Date hidden'!AL147)</f>
        <v>x</v>
      </c>
      <c r="AL146" s="230" t="n">
        <f aca="false">IF('Indicator Date hidden'!AM147="x","x",AL$2-'Indicator Date hidden'!AM147)</f>
        <v>0</v>
      </c>
      <c r="AM146" s="230" t="n">
        <f aca="false">IF('Indicator Date hidden'!AN147="x","x",AM$2-'Indicator Date hidden'!AN147)</f>
        <v>0</v>
      </c>
      <c r="AN146" s="230" t="n">
        <f aca="false">IF('Indicator Date hidden'!AO147="x","x",AN$2-'Indicator Date hidden'!AO147)</f>
        <v>0</v>
      </c>
      <c r="AO146" s="230" t="n">
        <f aca="false">IF('Indicator Date hidden'!AP147="x","x",AO$2-'Indicator Date hidden'!AP147)</f>
        <v>0</v>
      </c>
      <c r="AP146" s="230" t="n">
        <f aca="false">IF('Indicator Date hidden'!AQ147="x","x",AP$2-'Indicator Date hidden'!AQ147)</f>
        <v>0</v>
      </c>
      <c r="AQ146" s="230" t="n">
        <f aca="false">IF('Indicator Date hidden'!AR147="x","x",AQ$2-'Indicator Date hidden'!AR147)</f>
        <v>0</v>
      </c>
      <c r="AR146" s="230" t="str">
        <f aca="false">IF('Indicator Date hidden'!AS147="x","x",AR$2-'Indicator Date hidden'!AS147)</f>
        <v>x</v>
      </c>
      <c r="AS146" s="230" t="n">
        <f aca="false">IF('Indicator Date hidden'!AT147="x","x",AS$2-'Indicator Date hidden'!AT147)</f>
        <v>0</v>
      </c>
      <c r="AT146" s="230" t="str">
        <f aca="false">IF('Indicator Date hidden'!AU147="x","x",AT$2-'Indicator Date hidden'!AU147)</f>
        <v>x</v>
      </c>
      <c r="AU146" s="230" t="str">
        <f aca="false">IF('Indicator Date hidden'!AV147="x","x",AU$2-'Indicator Date hidden'!AV147)</f>
        <v>x</v>
      </c>
      <c r="AV146" s="230" t="str">
        <f aca="false">IF('Indicator Date hidden'!AW147="x","x",AV$2-'Indicator Date hidden'!AW147)</f>
        <v>x</v>
      </c>
      <c r="AW146" s="230" t="n">
        <f aca="false">IF('Indicator Date hidden'!AX147="x","x",AW$2-'Indicator Date hidden'!AX147)</f>
        <v>0</v>
      </c>
      <c r="AX146" s="230" t="str">
        <f aca="false">IF('Indicator Date hidden'!AY147="x","x",AX$2-'Indicator Date hidden'!AY147)</f>
        <v>x</v>
      </c>
      <c r="AY146" s="230" t="str">
        <f aca="false">IF('Indicator Date hidden'!AZ147="x","x",AY$2-'Indicator Date hidden'!AZ147)</f>
        <v>x</v>
      </c>
      <c r="AZ146" s="230" t="n">
        <f aca="false">IF('Indicator Date hidden'!BA147="x","x",AZ$2-'Indicator Date hidden'!BA147)</f>
        <v>0</v>
      </c>
      <c r="BA146" s="230" t="n">
        <f aca="false">IF('Indicator Date hidden'!BB147="x","x",BA$2-'Indicator Date hidden'!BB147)</f>
        <v>0</v>
      </c>
      <c r="BB146" s="230" t="n">
        <f aca="false">IF('Indicator Date hidden'!BC147="x","x",BB$2-'Indicator Date hidden'!BC147)</f>
        <v>0</v>
      </c>
      <c r="BC146" s="230" t="n">
        <f aca="false">IF('Indicator Date hidden'!BD147="x","x",BC$2-'Indicator Date hidden'!BD147)</f>
        <v>0</v>
      </c>
      <c r="BD146" s="230" t="n">
        <f aca="false">IF('Indicator Date hidden'!BE147="x","x",BD$2-'Indicator Date hidden'!BE147)</f>
        <v>0</v>
      </c>
      <c r="BE146" s="230" t="n">
        <f aca="false">IF('Indicator Date hidden'!BF147="x","x",BE$2-'Indicator Date hidden'!BF147)</f>
        <v>0</v>
      </c>
      <c r="BF146" s="230" t="n">
        <f aca="false">IF('Indicator Date hidden'!BG147="x","x",BF$2-'Indicator Date hidden'!BG147)</f>
        <v>1</v>
      </c>
      <c r="BG146" s="230" t="n">
        <f aca="false">IF('Indicator Date hidden'!BH147="x","x",BG$2-'Indicator Date hidden'!BH147)</f>
        <v>1</v>
      </c>
      <c r="BH146" s="230" t="n">
        <f aca="false">IF('Indicator Date hidden'!BI147="x","x",BH$2-'Indicator Date hidden'!BI147)</f>
        <v>0</v>
      </c>
      <c r="BI146" s="230" t="n">
        <f aca="false">IF('Indicator Date hidden'!BJ147="x","x",BI$2-'Indicator Date hidden'!BJ147)</f>
        <v>0</v>
      </c>
      <c r="BJ146" s="230" t="str">
        <f aca="false">IF('Indicator Date hidden'!BK147="x","x",BJ$2-'Indicator Date hidden'!BK147)</f>
        <v>x</v>
      </c>
      <c r="BK146" s="230" t="n">
        <f aca="false">IF('Indicator Date hidden'!BL147="x","x",BK$2-'Indicator Date hidden'!BL147)</f>
        <v>0</v>
      </c>
      <c r="BL146" s="230" t="str">
        <f aca="false">IF('Indicator Date hidden'!BM147="x","x",BL$2-'Indicator Date hidden'!BM147)</f>
        <v>x</v>
      </c>
      <c r="BM146" s="230" t="n">
        <f aca="false">IF('Indicator Date hidden'!BN147="x","x",BM$2-'Indicator Date hidden'!BN147)</f>
        <v>3</v>
      </c>
      <c r="BN146" s="230" t="n">
        <f aca="false">IF('Indicator Date hidden'!BO147="x","x",BN$2-'Indicator Date hidden'!BO147)</f>
        <v>0</v>
      </c>
      <c r="BO146" s="230" t="n">
        <f aca="false">IF('Indicator Date hidden'!BP147="x","x",BO$2-'Indicator Date hidden'!BP147)</f>
        <v>0</v>
      </c>
      <c r="BP146" s="230" t="n">
        <f aca="false">IF('Indicator Date hidden'!BQ147="x","x",BP$2-'Indicator Date hidden'!BQ147)</f>
        <v>3</v>
      </c>
      <c r="BQ146" s="230" t="n">
        <f aca="false">IF('Indicator Date hidden'!BR147="x","x",BQ$2-'Indicator Date hidden'!BR147)</f>
        <v>3</v>
      </c>
      <c r="BR146" s="230" t="n">
        <f aca="false">IF('Indicator Date hidden'!BS147="x","x",BR$2-'Indicator Date hidden'!BS147)</f>
        <v>3</v>
      </c>
      <c r="BS146" s="230" t="n">
        <f aca="false">IF('Indicator Date hidden'!BT147="x","x",BS$2-'Indicator Date hidden'!BT147)</f>
        <v>0</v>
      </c>
      <c r="BT146" s="230" t="n">
        <f aca="false">IF('Indicator Date hidden'!BU147="x","x",BT$2-'Indicator Date hidden'!BU147)</f>
        <v>0</v>
      </c>
      <c r="BU146" s="230" t="str">
        <f aca="false">IF('Indicator Date hidden'!BV147="x","x",BU$2-'Indicator Date hidden'!BV147)</f>
        <v>x</v>
      </c>
      <c r="BV146" s="230" t="n">
        <f aca="false">IF('Indicator Date hidden'!BW147="x","x",BV$2-'Indicator Date hidden'!BW147)</f>
        <v>0</v>
      </c>
      <c r="BW146" s="230" t="str">
        <f aca="false">IF('Indicator Date hidden'!BX147="x","x",BW$2-'Indicator Date hidden'!BX147)</f>
        <v>x</v>
      </c>
      <c r="BX146" s="0" t="n">
        <f aca="false">SUM(B146:BW146)</f>
        <v>31</v>
      </c>
      <c r="BY146" s="231" t="n">
        <f aca="false">BX146/COUNT(B146:BW146)</f>
        <v>0.525423728813559</v>
      </c>
      <c r="BZ146" s="0" t="n">
        <f aca="false">COUNTIF(B146:BW146,"&gt;0")</f>
        <v>8</v>
      </c>
      <c r="CA146" s="231" t="n">
        <f aca="false">_xlfn.STDEV.P(B146:BW146)</f>
        <v>1.96024844675267</v>
      </c>
      <c r="CB146" s="232" t="n">
        <f aca="false">MEDIAN(B146:BW146)</f>
        <v>0</v>
      </c>
    </row>
    <row r="147" customFormat="false" ht="14.5" hidden="false" customHeight="false" outlineLevel="0" collapsed="false">
      <c r="A147" s="0" t="str">
        <f aca="false">'Indicator Data'!B150</f>
        <v>LCA</v>
      </c>
      <c r="B147" s="230" t="n">
        <f aca="false">IF('Indicator Date hidden'!C148="x","x",B$2-'Indicator Date hidden'!C148)</f>
        <v>0</v>
      </c>
      <c r="C147" s="230" t="n">
        <f aca="false">IF('Indicator Date hidden'!D148="x","x",C$2-'Indicator Date hidden'!D148)</f>
        <v>0</v>
      </c>
      <c r="D147" s="230" t="n">
        <f aca="false">IF('Indicator Date hidden'!E148="x","x",D$2-'Indicator Date hidden'!E148)</f>
        <v>0</v>
      </c>
      <c r="E147" s="230" t="n">
        <f aca="false">IF('Indicator Date hidden'!F148="x","x",E$2-'Indicator Date hidden'!F148)</f>
        <v>0</v>
      </c>
      <c r="F147" s="230" t="n">
        <f aca="false">IF('Indicator Date hidden'!G148="x","x",F$2-'Indicator Date hidden'!G148)</f>
        <v>0</v>
      </c>
      <c r="G147" s="230" t="n">
        <f aca="false">IF('Indicator Date hidden'!H148="x","x",G$2-'Indicator Date hidden'!H148)</f>
        <v>0</v>
      </c>
      <c r="H147" s="230" t="n">
        <f aca="false">IF('Indicator Date hidden'!I148="x","x",H$2-'Indicator Date hidden'!I148)</f>
        <v>0</v>
      </c>
      <c r="I147" s="230" t="n">
        <f aca="false">IF('Indicator Date hidden'!J148="x","x",I$2-'Indicator Date hidden'!J148)</f>
        <v>0</v>
      </c>
      <c r="J147" s="230" t="n">
        <f aca="false">IF('Indicator Date hidden'!K148="x","x",J$2-'Indicator Date hidden'!K148)</f>
        <v>0</v>
      </c>
      <c r="K147" s="230" t="n">
        <f aca="false">IF('Indicator Date hidden'!L148="x","x",K$2-'Indicator Date hidden'!L148)</f>
        <v>0</v>
      </c>
      <c r="L147" s="230" t="n">
        <f aca="false">IF('Indicator Date hidden'!M148="x","x",L$2-'Indicator Date hidden'!M148)</f>
        <v>0</v>
      </c>
      <c r="M147" s="230" t="n">
        <f aca="false">IF('Indicator Date hidden'!N148="x","x",M$2-'Indicator Date hidden'!N148)</f>
        <v>0</v>
      </c>
      <c r="N147" s="230" t="n">
        <f aca="false">IF('Indicator Date hidden'!O148="x","x",N$2-'Indicator Date hidden'!O148)</f>
        <v>0</v>
      </c>
      <c r="O147" s="230" t="n">
        <f aca="false">IF('Indicator Date hidden'!P148="x","x",O$2-'Indicator Date hidden'!P148)</f>
        <v>0</v>
      </c>
      <c r="P147" s="230" t="n">
        <f aca="false">IF('Indicator Date hidden'!Q148="x","x",P$2-'Indicator Date hidden'!Q148)</f>
        <v>0</v>
      </c>
      <c r="Q147" s="230" t="n">
        <f aca="false">IF('Indicator Date hidden'!R148="x","x",Q$2-'Indicator Date hidden'!R148)</f>
        <v>0</v>
      </c>
      <c r="R147" s="230" t="n">
        <f aca="false">IF('Indicator Date hidden'!S148="x","x",R$2-'Indicator Date hidden'!S148)</f>
        <v>0</v>
      </c>
      <c r="S147" s="230" t="n">
        <f aca="false">IF('Indicator Date hidden'!T148="x","x",S$2-'Indicator Date hidden'!T148)</f>
        <v>0</v>
      </c>
      <c r="T147" s="230" t="n">
        <f aca="false">IF('Indicator Date hidden'!U148="x","x",T$2-'Indicator Date hidden'!U148)</f>
        <v>0</v>
      </c>
      <c r="U147" s="230" t="n">
        <f aca="false">IF('Indicator Date hidden'!V148="x","x",U$2-'Indicator Date hidden'!V148)</f>
        <v>0</v>
      </c>
      <c r="V147" s="230" t="n">
        <f aca="false">IF('Indicator Date hidden'!W148="x","x",V$2-'Indicator Date hidden'!W148)</f>
        <v>0</v>
      </c>
      <c r="W147" s="230" t="n">
        <f aca="false">IF('Indicator Date hidden'!X148="x","x",W$2-'Indicator Date hidden'!X148)</f>
        <v>0</v>
      </c>
      <c r="X147" s="230" t="n">
        <f aca="false">IF('Indicator Date hidden'!Y148="x","x",X$2-'Indicator Date hidden'!Y148)</f>
        <v>0</v>
      </c>
      <c r="Y147" s="230" t="n">
        <f aca="false">IF('Indicator Date hidden'!Z148="x","x",Y$2-'Indicator Date hidden'!Z148)</f>
        <v>0</v>
      </c>
      <c r="Z147" s="230" t="str">
        <f aca="false">IF('Indicator Date hidden'!AA148="x","x",Z$2-'Indicator Date hidden'!AA148)</f>
        <v>x</v>
      </c>
      <c r="AA147" s="230" t="n">
        <f aca="false">IF('Indicator Date hidden'!AB148="x","x",AA$2-'Indicator Date hidden'!AB148)</f>
        <v>0</v>
      </c>
      <c r="AB147" s="230" t="n">
        <f aca="false">IF('Indicator Date hidden'!AC148="x","x",AB$2-'Indicator Date hidden'!AC148)</f>
        <v>4</v>
      </c>
      <c r="AC147" s="230" t="n">
        <f aca="false">IF('Indicator Date hidden'!AD148="x","x",AC$2-'Indicator Date hidden'!AD148)</f>
        <v>1</v>
      </c>
      <c r="AD147" s="230" t="n">
        <f aca="false">IF('Indicator Date hidden'!AE148="x","x",AD$2-'Indicator Date hidden'!AE148)</f>
        <v>0</v>
      </c>
      <c r="AE147" s="230" t="n">
        <f aca="false">IF('Indicator Date hidden'!AF148="x","x",AE$2-'Indicator Date hidden'!AF148)</f>
        <v>0</v>
      </c>
      <c r="AF147" s="230" t="n">
        <f aca="false">IF('Indicator Date hidden'!AG148="x","x",AF$2-'Indicator Date hidden'!AG148)</f>
        <v>0</v>
      </c>
      <c r="AG147" s="230" t="n">
        <f aca="false">IF('Indicator Date hidden'!AH148="x","x",AG$2-'Indicator Date hidden'!AH148)</f>
        <v>0</v>
      </c>
      <c r="AH147" s="230" t="n">
        <f aca="false">IF('Indicator Date hidden'!AI148="x","x",AH$2-'Indicator Date hidden'!AI148)</f>
        <v>0</v>
      </c>
      <c r="AI147" s="230" t="n">
        <f aca="false">IF('Indicator Date hidden'!AJ148="x","x",AI$2-'Indicator Date hidden'!AJ148)</f>
        <v>0</v>
      </c>
      <c r="AJ147" s="230" t="n">
        <f aca="false">IF('Indicator Date hidden'!AK148="x","x",AJ$2-'Indicator Date hidden'!AK148)</f>
        <v>0</v>
      </c>
      <c r="AK147" s="230" t="n">
        <f aca="false">IF('Indicator Date hidden'!AL148="x","x",AK$2-'Indicator Date hidden'!AL148)</f>
        <v>7</v>
      </c>
      <c r="AL147" s="230" t="n">
        <f aca="false">IF('Indicator Date hidden'!AM148="x","x",AL$2-'Indicator Date hidden'!AM148)</f>
        <v>0</v>
      </c>
      <c r="AM147" s="230" t="n">
        <f aca="false">IF('Indicator Date hidden'!AN148="x","x",AM$2-'Indicator Date hidden'!AN148)</f>
        <v>0</v>
      </c>
      <c r="AN147" s="230" t="n">
        <f aca="false">IF('Indicator Date hidden'!AO148="x","x",AN$2-'Indicator Date hidden'!AO148)</f>
        <v>0</v>
      </c>
      <c r="AO147" s="230" t="n">
        <f aca="false">IF('Indicator Date hidden'!AP148="x","x",AO$2-'Indicator Date hidden'!AP148)</f>
        <v>0</v>
      </c>
      <c r="AP147" s="230" t="n">
        <f aca="false">IF('Indicator Date hidden'!AQ148="x","x",AP$2-'Indicator Date hidden'!AQ148)</f>
        <v>0</v>
      </c>
      <c r="AQ147" s="230" t="n">
        <f aca="false">IF('Indicator Date hidden'!AR148="x","x",AQ$2-'Indicator Date hidden'!AR148)</f>
        <v>0</v>
      </c>
      <c r="AR147" s="230" t="n">
        <f aca="false">IF('Indicator Date hidden'!AS148="x","x",AR$2-'Indicator Date hidden'!AS148)</f>
        <v>8</v>
      </c>
      <c r="AS147" s="230" t="n">
        <f aca="false">IF('Indicator Date hidden'!AT148="x","x",AS$2-'Indicator Date hidden'!AT148)</f>
        <v>0</v>
      </c>
      <c r="AT147" s="230" t="str">
        <f aca="false">IF('Indicator Date hidden'!AU148="x","x",AT$2-'Indicator Date hidden'!AU148)</f>
        <v>x</v>
      </c>
      <c r="AU147" s="230" t="str">
        <f aca="false">IF('Indicator Date hidden'!AV148="x","x",AU$2-'Indicator Date hidden'!AV148)</f>
        <v>x</v>
      </c>
      <c r="AV147" s="230" t="str">
        <f aca="false">IF('Indicator Date hidden'!AW148="x","x",AV$2-'Indicator Date hidden'!AW148)</f>
        <v>x</v>
      </c>
      <c r="AW147" s="230" t="n">
        <f aca="false">IF('Indicator Date hidden'!AX148="x","x",AW$2-'Indicator Date hidden'!AX148)</f>
        <v>0</v>
      </c>
      <c r="AX147" s="230" t="n">
        <f aca="false">IF('Indicator Date hidden'!AY148="x","x",AX$2-'Indicator Date hidden'!AY148)</f>
        <v>0</v>
      </c>
      <c r="AY147" s="230" t="n">
        <f aca="false">IF('Indicator Date hidden'!AZ148="x","x",AY$2-'Indicator Date hidden'!AZ148)</f>
        <v>4</v>
      </c>
      <c r="AZ147" s="230" t="n">
        <f aca="false">IF('Indicator Date hidden'!BA148="x","x",AZ$2-'Indicator Date hidden'!BA148)</f>
        <v>0</v>
      </c>
      <c r="BA147" s="230" t="n">
        <f aca="false">IF('Indicator Date hidden'!BB148="x","x",BA$2-'Indicator Date hidden'!BB148)</f>
        <v>0</v>
      </c>
      <c r="BB147" s="230" t="n">
        <f aca="false">IF('Indicator Date hidden'!BC148="x","x",BB$2-'Indicator Date hidden'!BC148)</f>
        <v>0</v>
      </c>
      <c r="BC147" s="230" t="n">
        <f aca="false">IF('Indicator Date hidden'!BD148="x","x",BC$2-'Indicator Date hidden'!BD148)</f>
        <v>0</v>
      </c>
      <c r="BD147" s="230" t="n">
        <f aca="false">IF('Indicator Date hidden'!BE148="x","x",BD$2-'Indicator Date hidden'!BE148)</f>
        <v>0</v>
      </c>
      <c r="BE147" s="230" t="n">
        <f aca="false">IF('Indicator Date hidden'!BF148="x","x",BE$2-'Indicator Date hidden'!BF148)</f>
        <v>0</v>
      </c>
      <c r="BF147" s="230" t="n">
        <f aca="false">IF('Indicator Date hidden'!BG148="x","x",BF$2-'Indicator Date hidden'!BG148)</f>
        <v>1</v>
      </c>
      <c r="BG147" s="230" t="n">
        <f aca="false">IF('Indicator Date hidden'!BH148="x","x",BG$2-'Indicator Date hidden'!BH148)</f>
        <v>1</v>
      </c>
      <c r="BH147" s="230" t="n">
        <f aca="false">IF('Indicator Date hidden'!BI148="x","x",BH$2-'Indicator Date hidden'!BI148)</f>
        <v>2</v>
      </c>
      <c r="BI147" s="230" t="n">
        <f aca="false">IF('Indicator Date hidden'!BJ148="x","x",BI$2-'Indicator Date hidden'!BJ148)</f>
        <v>0</v>
      </c>
      <c r="BJ147" s="230" t="n">
        <f aca="false">IF('Indicator Date hidden'!BK148="x","x",BJ$2-'Indicator Date hidden'!BK148)</f>
        <v>0</v>
      </c>
      <c r="BK147" s="230" t="n">
        <f aca="false">IF('Indicator Date hidden'!BL148="x","x",BK$2-'Indicator Date hidden'!BL148)</f>
        <v>0</v>
      </c>
      <c r="BL147" s="230" t="str">
        <f aca="false">IF('Indicator Date hidden'!BM148="x","x",BL$2-'Indicator Date hidden'!BM148)</f>
        <v>x</v>
      </c>
      <c r="BM147" s="230" t="n">
        <f aca="false">IF('Indicator Date hidden'!BN148="x","x",BM$2-'Indicator Date hidden'!BN148)</f>
        <v>0</v>
      </c>
      <c r="BN147" s="230" t="n">
        <f aca="false">IF('Indicator Date hidden'!BO148="x","x",BN$2-'Indicator Date hidden'!BO148)</f>
        <v>0</v>
      </c>
      <c r="BO147" s="230" t="n">
        <f aca="false">IF('Indicator Date hidden'!BP148="x","x",BO$2-'Indicator Date hidden'!BP148)</f>
        <v>0</v>
      </c>
      <c r="BP147" s="230" t="n">
        <f aca="false">IF('Indicator Date hidden'!BQ148="x","x",BP$2-'Indicator Date hidden'!BQ148)</f>
        <v>0</v>
      </c>
      <c r="BQ147" s="230" t="n">
        <f aca="false">IF('Indicator Date hidden'!BR148="x","x",BQ$2-'Indicator Date hidden'!BR148)</f>
        <v>0</v>
      </c>
      <c r="BR147" s="230" t="n">
        <f aca="false">IF('Indicator Date hidden'!BS148="x","x",BR$2-'Indicator Date hidden'!BS148)</f>
        <v>9</v>
      </c>
      <c r="BS147" s="230" t="n">
        <f aca="false">IF('Indicator Date hidden'!BT148="x","x",BS$2-'Indicator Date hidden'!BT148)</f>
        <v>0</v>
      </c>
      <c r="BT147" s="230" t="n">
        <f aca="false">IF('Indicator Date hidden'!BU148="x","x",BT$2-'Indicator Date hidden'!BU148)</f>
        <v>0</v>
      </c>
      <c r="BU147" s="230" t="str">
        <f aca="false">IF('Indicator Date hidden'!BV148="x","x",BU$2-'Indicator Date hidden'!BV148)</f>
        <v>x</v>
      </c>
      <c r="BV147" s="230" t="n">
        <f aca="false">IF('Indicator Date hidden'!BW148="x","x",BV$2-'Indicator Date hidden'!BW148)</f>
        <v>0</v>
      </c>
      <c r="BW147" s="230" t="n">
        <f aca="false">IF('Indicator Date hidden'!BX148="x","x",BW$2-'Indicator Date hidden'!BX148)</f>
        <v>0</v>
      </c>
      <c r="BX147" s="0" t="n">
        <f aca="false">SUM(B147:BW147)</f>
        <v>37</v>
      </c>
      <c r="BY147" s="231" t="n">
        <f aca="false">BX147/COUNT(B147:BW147)</f>
        <v>0.544117647058823</v>
      </c>
      <c r="BZ147" s="0" t="n">
        <f aca="false">COUNTIF(B147:BW147,"&gt;0")</f>
        <v>9</v>
      </c>
      <c r="CA147" s="231" t="n">
        <f aca="false">_xlfn.STDEV.P(B147:BW147)</f>
        <v>1.76929550228176</v>
      </c>
      <c r="CB147" s="232" t="n">
        <f aca="false">MEDIAN(B147:BW147)</f>
        <v>0</v>
      </c>
    </row>
    <row r="148" customFormat="false" ht="14.5" hidden="false" customHeight="false" outlineLevel="0" collapsed="false">
      <c r="A148" s="0" t="str">
        <f aca="false">'Indicator Data'!B151</f>
        <v>VCT</v>
      </c>
      <c r="B148" s="230" t="n">
        <f aca="false">IF('Indicator Date hidden'!C149="x","x",B$2-'Indicator Date hidden'!C149)</f>
        <v>0</v>
      </c>
      <c r="C148" s="230" t="n">
        <f aca="false">IF('Indicator Date hidden'!D149="x","x",C$2-'Indicator Date hidden'!D149)</f>
        <v>0</v>
      </c>
      <c r="D148" s="230" t="n">
        <f aca="false">IF('Indicator Date hidden'!E149="x","x",D$2-'Indicator Date hidden'!E149)</f>
        <v>0</v>
      </c>
      <c r="E148" s="230" t="n">
        <f aca="false">IF('Indicator Date hidden'!F149="x","x",E$2-'Indicator Date hidden'!F149)</f>
        <v>0</v>
      </c>
      <c r="F148" s="230" t="n">
        <f aca="false">IF('Indicator Date hidden'!G149="x","x",F$2-'Indicator Date hidden'!G149)</f>
        <v>0</v>
      </c>
      <c r="G148" s="230" t="n">
        <f aca="false">IF('Indicator Date hidden'!H149="x","x",G$2-'Indicator Date hidden'!H149)</f>
        <v>0</v>
      </c>
      <c r="H148" s="230" t="n">
        <f aca="false">IF('Indicator Date hidden'!I149="x","x",H$2-'Indicator Date hidden'!I149)</f>
        <v>0</v>
      </c>
      <c r="I148" s="230" t="n">
        <f aca="false">IF('Indicator Date hidden'!J149="x","x",I$2-'Indicator Date hidden'!J149)</f>
        <v>0</v>
      </c>
      <c r="J148" s="230" t="n">
        <f aca="false">IF('Indicator Date hidden'!K149="x","x",J$2-'Indicator Date hidden'!K149)</f>
        <v>0</v>
      </c>
      <c r="K148" s="230" t="str">
        <f aca="false">IF('Indicator Date hidden'!L149="x","x",K$2-'Indicator Date hidden'!L149)</f>
        <v>x</v>
      </c>
      <c r="L148" s="230" t="n">
        <f aca="false">IF('Indicator Date hidden'!M149="x","x",L$2-'Indicator Date hidden'!M149)</f>
        <v>0</v>
      </c>
      <c r="M148" s="230" t="n">
        <f aca="false">IF('Indicator Date hidden'!N149="x","x",M$2-'Indicator Date hidden'!N149)</f>
        <v>0</v>
      </c>
      <c r="N148" s="230" t="n">
        <f aca="false">IF('Indicator Date hidden'!O149="x","x",N$2-'Indicator Date hidden'!O149)</f>
        <v>0</v>
      </c>
      <c r="O148" s="230" t="n">
        <f aca="false">IF('Indicator Date hidden'!P149="x","x",O$2-'Indicator Date hidden'!P149)</f>
        <v>0</v>
      </c>
      <c r="P148" s="230" t="n">
        <f aca="false">IF('Indicator Date hidden'!Q149="x","x",P$2-'Indicator Date hidden'!Q149)</f>
        <v>0</v>
      </c>
      <c r="Q148" s="230" t="n">
        <f aca="false">IF('Indicator Date hidden'!R149="x","x",Q$2-'Indicator Date hidden'!R149)</f>
        <v>0</v>
      </c>
      <c r="R148" s="230" t="n">
        <f aca="false">IF('Indicator Date hidden'!S149="x","x",R$2-'Indicator Date hidden'!S149)</f>
        <v>0</v>
      </c>
      <c r="S148" s="230" t="n">
        <f aca="false">IF('Indicator Date hidden'!T149="x","x",S$2-'Indicator Date hidden'!T149)</f>
        <v>0</v>
      </c>
      <c r="T148" s="230" t="n">
        <f aca="false">IF('Indicator Date hidden'!U149="x","x",T$2-'Indicator Date hidden'!U149)</f>
        <v>0</v>
      </c>
      <c r="U148" s="230" t="n">
        <f aca="false">IF('Indicator Date hidden'!V149="x","x",U$2-'Indicator Date hidden'!V149)</f>
        <v>0</v>
      </c>
      <c r="V148" s="230" t="n">
        <f aca="false">IF('Indicator Date hidden'!W149="x","x",V$2-'Indicator Date hidden'!W149)</f>
        <v>0</v>
      </c>
      <c r="W148" s="230" t="n">
        <f aca="false">IF('Indicator Date hidden'!X149="x","x",W$2-'Indicator Date hidden'!X149)</f>
        <v>0</v>
      </c>
      <c r="X148" s="230" t="n">
        <f aca="false">IF('Indicator Date hidden'!Y149="x","x",X$2-'Indicator Date hidden'!Y149)</f>
        <v>0</v>
      </c>
      <c r="Y148" s="230" t="n">
        <f aca="false">IF('Indicator Date hidden'!Z149="x","x",Y$2-'Indicator Date hidden'!Z149)</f>
        <v>0</v>
      </c>
      <c r="Z148" s="230" t="str">
        <f aca="false">IF('Indicator Date hidden'!AA149="x","x",Z$2-'Indicator Date hidden'!AA149)</f>
        <v>x</v>
      </c>
      <c r="AA148" s="230" t="n">
        <f aca="false">IF('Indicator Date hidden'!AB149="x","x",AA$2-'Indicator Date hidden'!AB149)</f>
        <v>2</v>
      </c>
      <c r="AB148" s="230" t="str">
        <f aca="false">IF('Indicator Date hidden'!AC149="x","x",AB$2-'Indicator Date hidden'!AC149)</f>
        <v>x</v>
      </c>
      <c r="AC148" s="230" t="n">
        <f aca="false">IF('Indicator Date hidden'!AD149="x","x",AC$2-'Indicator Date hidden'!AD149)</f>
        <v>2</v>
      </c>
      <c r="AD148" s="230" t="n">
        <f aca="false">IF('Indicator Date hidden'!AE149="x","x",AD$2-'Indicator Date hidden'!AE149)</f>
        <v>1</v>
      </c>
      <c r="AE148" s="230" t="str">
        <f aca="false">IF('Indicator Date hidden'!AF149="x","x",AE$2-'Indicator Date hidden'!AF149)</f>
        <v>x</v>
      </c>
      <c r="AF148" s="230" t="n">
        <f aca="false">IF('Indicator Date hidden'!AG149="x","x",AF$2-'Indicator Date hidden'!AG149)</f>
        <v>0</v>
      </c>
      <c r="AG148" s="230" t="n">
        <f aca="false">IF('Indicator Date hidden'!AH149="x","x",AG$2-'Indicator Date hidden'!AH149)</f>
        <v>0</v>
      </c>
      <c r="AH148" s="230" t="n">
        <f aca="false">IF('Indicator Date hidden'!AI149="x","x",AH$2-'Indicator Date hidden'!AI149)</f>
        <v>0</v>
      </c>
      <c r="AI148" s="230" t="n">
        <f aca="false">IF('Indicator Date hidden'!AJ149="x","x",AI$2-'Indicator Date hidden'!AJ149)</f>
        <v>0</v>
      </c>
      <c r="AJ148" s="230" t="n">
        <f aca="false">IF('Indicator Date hidden'!AK149="x","x",AJ$2-'Indicator Date hidden'!AK149)</f>
        <v>0</v>
      </c>
      <c r="AK148" s="230" t="str">
        <f aca="false">IF('Indicator Date hidden'!AL149="x","x",AK$2-'Indicator Date hidden'!AL149)</f>
        <v>x</v>
      </c>
      <c r="AL148" s="230" t="n">
        <f aca="false">IF('Indicator Date hidden'!AM149="x","x",AL$2-'Indicator Date hidden'!AM149)</f>
        <v>0</v>
      </c>
      <c r="AM148" s="230" t="n">
        <f aca="false">IF('Indicator Date hidden'!AN149="x","x",AM$2-'Indicator Date hidden'!AN149)</f>
        <v>0</v>
      </c>
      <c r="AN148" s="230" t="n">
        <f aca="false">IF('Indicator Date hidden'!AO149="x","x",AN$2-'Indicator Date hidden'!AO149)</f>
        <v>0</v>
      </c>
      <c r="AO148" s="230" t="n">
        <f aca="false">IF('Indicator Date hidden'!AP149="x","x",AO$2-'Indicator Date hidden'!AP149)</f>
        <v>0</v>
      </c>
      <c r="AP148" s="230" t="n">
        <f aca="false">IF('Indicator Date hidden'!AQ149="x","x",AP$2-'Indicator Date hidden'!AQ149)</f>
        <v>0</v>
      </c>
      <c r="AQ148" s="230" t="n">
        <f aca="false">IF('Indicator Date hidden'!AR149="x","x",AQ$2-'Indicator Date hidden'!AR149)</f>
        <v>0</v>
      </c>
      <c r="AR148" s="230" t="str">
        <f aca="false">IF('Indicator Date hidden'!AS149="x","x",AR$2-'Indicator Date hidden'!AS149)</f>
        <v>x</v>
      </c>
      <c r="AS148" s="230" t="n">
        <f aca="false">IF('Indicator Date hidden'!AT149="x","x",AS$2-'Indicator Date hidden'!AT149)</f>
        <v>0</v>
      </c>
      <c r="AT148" s="230" t="str">
        <f aca="false">IF('Indicator Date hidden'!AU149="x","x",AT$2-'Indicator Date hidden'!AU149)</f>
        <v>x</v>
      </c>
      <c r="AU148" s="230" t="str">
        <f aca="false">IF('Indicator Date hidden'!AV149="x","x",AU$2-'Indicator Date hidden'!AV149)</f>
        <v>x</v>
      </c>
      <c r="AV148" s="230" t="str">
        <f aca="false">IF('Indicator Date hidden'!AW149="x","x",AV$2-'Indicator Date hidden'!AW149)</f>
        <v>x</v>
      </c>
      <c r="AW148" s="230" t="n">
        <f aca="false">IF('Indicator Date hidden'!AX149="x","x",AW$2-'Indicator Date hidden'!AX149)</f>
        <v>0</v>
      </c>
      <c r="AX148" s="230" t="str">
        <f aca="false">IF('Indicator Date hidden'!AY149="x","x",AX$2-'Indicator Date hidden'!AY149)</f>
        <v>x</v>
      </c>
      <c r="AY148" s="230" t="str">
        <f aca="false">IF('Indicator Date hidden'!AZ149="x","x",AY$2-'Indicator Date hidden'!AZ149)</f>
        <v>x</v>
      </c>
      <c r="AZ148" s="230" t="n">
        <f aca="false">IF('Indicator Date hidden'!BA149="x","x",AZ$2-'Indicator Date hidden'!BA149)</f>
        <v>0</v>
      </c>
      <c r="BA148" s="230" t="n">
        <f aca="false">IF('Indicator Date hidden'!BB149="x","x",BA$2-'Indicator Date hidden'!BB149)</f>
        <v>0</v>
      </c>
      <c r="BB148" s="230" t="n">
        <f aca="false">IF('Indicator Date hidden'!BC149="x","x",BB$2-'Indicator Date hidden'!BC149)</f>
        <v>0</v>
      </c>
      <c r="BC148" s="230" t="n">
        <f aca="false">IF('Indicator Date hidden'!BD149="x","x",BC$2-'Indicator Date hidden'!BD149)</f>
        <v>0</v>
      </c>
      <c r="BD148" s="230" t="n">
        <f aca="false">IF('Indicator Date hidden'!BE149="x","x",BD$2-'Indicator Date hidden'!BE149)</f>
        <v>0</v>
      </c>
      <c r="BE148" s="230" t="n">
        <f aca="false">IF('Indicator Date hidden'!BF149="x","x",BE$2-'Indicator Date hidden'!BF149)</f>
        <v>0</v>
      </c>
      <c r="BF148" s="230" t="n">
        <f aca="false">IF('Indicator Date hidden'!BG149="x","x",BF$2-'Indicator Date hidden'!BG149)</f>
        <v>1</v>
      </c>
      <c r="BG148" s="230" t="n">
        <f aca="false">IF('Indicator Date hidden'!BH149="x","x",BG$2-'Indicator Date hidden'!BH149)</f>
        <v>1</v>
      </c>
      <c r="BH148" s="230" t="str">
        <f aca="false">IF('Indicator Date hidden'!BI149="x","x",BH$2-'Indicator Date hidden'!BI149)</f>
        <v>x</v>
      </c>
      <c r="BI148" s="230" t="n">
        <f aca="false">IF('Indicator Date hidden'!BJ149="x","x",BI$2-'Indicator Date hidden'!BJ149)</f>
        <v>0</v>
      </c>
      <c r="BJ148" s="230" t="n">
        <f aca="false">IF('Indicator Date hidden'!BK149="x","x",BJ$2-'Indicator Date hidden'!BK149)</f>
        <v>0</v>
      </c>
      <c r="BK148" s="230" t="n">
        <f aca="false">IF('Indicator Date hidden'!BL149="x","x",BK$2-'Indicator Date hidden'!BL149)</f>
        <v>0</v>
      </c>
      <c r="BL148" s="230" t="str">
        <f aca="false">IF('Indicator Date hidden'!BM149="x","x",BL$2-'Indicator Date hidden'!BM149)</f>
        <v>x</v>
      </c>
      <c r="BM148" s="230" t="n">
        <f aca="false">IF('Indicator Date hidden'!BN149="x","x",BM$2-'Indicator Date hidden'!BN149)</f>
        <v>2</v>
      </c>
      <c r="BN148" s="230" t="n">
        <f aca="false">IF('Indicator Date hidden'!BO149="x","x",BN$2-'Indicator Date hidden'!BO149)</f>
        <v>0</v>
      </c>
      <c r="BO148" s="230" t="n">
        <f aca="false">IF('Indicator Date hidden'!BP149="x","x",BO$2-'Indicator Date hidden'!BP149)</f>
        <v>0</v>
      </c>
      <c r="BP148" s="230" t="n">
        <f aca="false">IF('Indicator Date hidden'!BQ149="x","x",BP$2-'Indicator Date hidden'!BQ149)</f>
        <v>2</v>
      </c>
      <c r="BQ148" s="230" t="n">
        <f aca="false">IF('Indicator Date hidden'!BR149="x","x",BQ$2-'Indicator Date hidden'!BR149)</f>
        <v>2</v>
      </c>
      <c r="BR148" s="230" t="n">
        <f aca="false">IF('Indicator Date hidden'!BS149="x","x",BR$2-'Indicator Date hidden'!BS149)</f>
        <v>8</v>
      </c>
      <c r="BS148" s="230" t="n">
        <f aca="false">IF('Indicator Date hidden'!BT149="x","x",BS$2-'Indicator Date hidden'!BT149)</f>
        <v>0</v>
      </c>
      <c r="BT148" s="230" t="n">
        <f aca="false">IF('Indicator Date hidden'!BU149="x","x",BT$2-'Indicator Date hidden'!BU149)</f>
        <v>0</v>
      </c>
      <c r="BU148" s="230" t="str">
        <f aca="false">IF('Indicator Date hidden'!BV149="x","x",BU$2-'Indicator Date hidden'!BV149)</f>
        <v>x</v>
      </c>
      <c r="BV148" s="230" t="n">
        <f aca="false">IF('Indicator Date hidden'!BW149="x","x",BV$2-'Indicator Date hidden'!BW149)</f>
        <v>0</v>
      </c>
      <c r="BW148" s="230" t="n">
        <f aca="false">IF('Indicator Date hidden'!BX149="x","x",BW$2-'Indicator Date hidden'!BX149)</f>
        <v>0</v>
      </c>
      <c r="BX148" s="0" t="n">
        <f aca="false">SUM(B148:BW148)</f>
        <v>21</v>
      </c>
      <c r="BY148" s="231" t="n">
        <f aca="false">BX148/COUNT(B148:BW148)</f>
        <v>0.35</v>
      </c>
      <c r="BZ148" s="0" t="n">
        <f aca="false">COUNTIF(B148:BW148,"&gt;0")</f>
        <v>9</v>
      </c>
      <c r="CA148" s="231" t="n">
        <f aca="false">_xlfn.STDEV.P(B148:BW148)</f>
        <v>1.15217186218029</v>
      </c>
      <c r="CB148" s="232" t="n">
        <f aca="false">MEDIAN(B148:BW148)</f>
        <v>0</v>
      </c>
    </row>
    <row r="149" customFormat="false" ht="14.5" hidden="false" customHeight="false" outlineLevel="0" collapsed="false">
      <c r="A149" s="0" t="str">
        <f aca="false">'Indicator Data'!B152</f>
        <v>WSM</v>
      </c>
      <c r="B149" s="230" t="n">
        <f aca="false">IF('Indicator Date hidden'!C150="x","x",B$2-'Indicator Date hidden'!C150)</f>
        <v>0</v>
      </c>
      <c r="C149" s="230" t="n">
        <f aca="false">IF('Indicator Date hidden'!D150="x","x",C$2-'Indicator Date hidden'!D150)</f>
        <v>0</v>
      </c>
      <c r="D149" s="230" t="n">
        <f aca="false">IF('Indicator Date hidden'!E150="x","x",D$2-'Indicator Date hidden'!E150)</f>
        <v>0</v>
      </c>
      <c r="E149" s="230" t="n">
        <f aca="false">IF('Indicator Date hidden'!F150="x","x",E$2-'Indicator Date hidden'!F150)</f>
        <v>0</v>
      </c>
      <c r="F149" s="230" t="n">
        <f aca="false">IF('Indicator Date hidden'!G150="x","x",F$2-'Indicator Date hidden'!G150)</f>
        <v>0</v>
      </c>
      <c r="G149" s="230" t="n">
        <f aca="false">IF('Indicator Date hidden'!H150="x","x",G$2-'Indicator Date hidden'!H150)</f>
        <v>0</v>
      </c>
      <c r="H149" s="230" t="n">
        <f aca="false">IF('Indicator Date hidden'!I150="x","x",H$2-'Indicator Date hidden'!I150)</f>
        <v>0</v>
      </c>
      <c r="I149" s="230" t="n">
        <f aca="false">IF('Indicator Date hidden'!J150="x","x",I$2-'Indicator Date hidden'!J150)</f>
        <v>0</v>
      </c>
      <c r="J149" s="230" t="n">
        <f aca="false">IF('Indicator Date hidden'!K150="x","x",J$2-'Indicator Date hidden'!K150)</f>
        <v>0</v>
      </c>
      <c r="K149" s="230" t="str">
        <f aca="false">IF('Indicator Date hidden'!L150="x","x",K$2-'Indicator Date hidden'!L150)</f>
        <v>x</v>
      </c>
      <c r="L149" s="230" t="n">
        <f aca="false">IF('Indicator Date hidden'!M150="x","x",L$2-'Indicator Date hidden'!M150)</f>
        <v>0</v>
      </c>
      <c r="M149" s="230" t="n">
        <f aca="false">IF('Indicator Date hidden'!N150="x","x",M$2-'Indicator Date hidden'!N150)</f>
        <v>0</v>
      </c>
      <c r="N149" s="230" t="n">
        <f aca="false">IF('Indicator Date hidden'!O150="x","x",N$2-'Indicator Date hidden'!O150)</f>
        <v>0</v>
      </c>
      <c r="O149" s="230" t="n">
        <f aca="false">IF('Indicator Date hidden'!P150="x","x",O$2-'Indicator Date hidden'!P150)</f>
        <v>0</v>
      </c>
      <c r="P149" s="230" t="n">
        <f aca="false">IF('Indicator Date hidden'!Q150="x","x",P$2-'Indicator Date hidden'!Q150)</f>
        <v>0</v>
      </c>
      <c r="Q149" s="230" t="n">
        <f aca="false">IF('Indicator Date hidden'!R150="x","x",Q$2-'Indicator Date hidden'!R150)</f>
        <v>0</v>
      </c>
      <c r="R149" s="230" t="n">
        <f aca="false">IF('Indicator Date hidden'!S150="x","x",R$2-'Indicator Date hidden'!S150)</f>
        <v>0</v>
      </c>
      <c r="S149" s="230" t="n">
        <f aca="false">IF('Indicator Date hidden'!T150="x","x",S$2-'Indicator Date hidden'!T150)</f>
        <v>0</v>
      </c>
      <c r="T149" s="230" t="n">
        <f aca="false">IF('Indicator Date hidden'!U150="x","x",T$2-'Indicator Date hidden'!U150)</f>
        <v>0</v>
      </c>
      <c r="U149" s="230" t="n">
        <f aca="false">IF('Indicator Date hidden'!V150="x","x",U$2-'Indicator Date hidden'!V150)</f>
        <v>0</v>
      </c>
      <c r="V149" s="230" t="n">
        <f aca="false">IF('Indicator Date hidden'!W150="x","x",V$2-'Indicator Date hidden'!W150)</f>
        <v>0</v>
      </c>
      <c r="W149" s="230" t="n">
        <f aca="false">IF('Indicator Date hidden'!X150="x","x",W$2-'Indicator Date hidden'!X150)</f>
        <v>0</v>
      </c>
      <c r="X149" s="230" t="n">
        <f aca="false">IF('Indicator Date hidden'!Y150="x","x",X$2-'Indicator Date hidden'!Y150)</f>
        <v>0</v>
      </c>
      <c r="Y149" s="230" t="n">
        <f aca="false">IF('Indicator Date hidden'!Z150="x","x",Y$2-'Indicator Date hidden'!Z150)</f>
        <v>0</v>
      </c>
      <c r="Z149" s="230" t="str">
        <f aca="false">IF('Indicator Date hidden'!AA150="x","x",Z$2-'Indicator Date hidden'!AA150)</f>
        <v>x</v>
      </c>
      <c r="AA149" s="230" t="n">
        <f aca="false">IF('Indicator Date hidden'!AB150="x","x",AA$2-'Indicator Date hidden'!AB150)</f>
        <v>0</v>
      </c>
      <c r="AB149" s="230" t="n">
        <f aca="false">IF('Indicator Date hidden'!AC150="x","x",AB$2-'Indicator Date hidden'!AC150)</f>
        <v>0</v>
      </c>
      <c r="AC149" s="230" t="n">
        <f aca="false">IF('Indicator Date hidden'!AD150="x","x",AC$2-'Indicator Date hidden'!AD150)</f>
        <v>1</v>
      </c>
      <c r="AD149" s="230" t="n">
        <f aca="false">IF('Indicator Date hidden'!AE150="x","x",AD$2-'Indicator Date hidden'!AE150)</f>
        <v>2</v>
      </c>
      <c r="AE149" s="230" t="str">
        <f aca="false">IF('Indicator Date hidden'!AF150="x","x",AE$2-'Indicator Date hidden'!AF150)</f>
        <v>x</v>
      </c>
      <c r="AF149" s="230" t="n">
        <f aca="false">IF('Indicator Date hidden'!AG150="x","x",AF$2-'Indicator Date hidden'!AG150)</f>
        <v>0</v>
      </c>
      <c r="AG149" s="230" t="n">
        <f aca="false">IF('Indicator Date hidden'!AH150="x","x",AG$2-'Indicator Date hidden'!AH150)</f>
        <v>0</v>
      </c>
      <c r="AH149" s="230" t="n">
        <f aca="false">IF('Indicator Date hidden'!AI150="x","x",AH$2-'Indicator Date hidden'!AI150)</f>
        <v>0</v>
      </c>
      <c r="AI149" s="230" t="n">
        <f aca="false">IF('Indicator Date hidden'!AJ150="x","x",AI$2-'Indicator Date hidden'!AJ150)</f>
        <v>0</v>
      </c>
      <c r="AJ149" s="230" t="n">
        <f aca="false">IF('Indicator Date hidden'!AK150="x","x",AJ$2-'Indicator Date hidden'!AK150)</f>
        <v>0</v>
      </c>
      <c r="AK149" s="230" t="str">
        <f aca="false">IF('Indicator Date hidden'!AL150="x","x",AK$2-'Indicator Date hidden'!AL150)</f>
        <v>x</v>
      </c>
      <c r="AL149" s="230" t="n">
        <f aca="false">IF('Indicator Date hidden'!AM150="x","x",AL$2-'Indicator Date hidden'!AM150)</f>
        <v>0</v>
      </c>
      <c r="AM149" s="230" t="n">
        <f aca="false">IF('Indicator Date hidden'!AN150="x","x",AM$2-'Indicator Date hidden'!AN150)</f>
        <v>0</v>
      </c>
      <c r="AN149" s="230" t="n">
        <f aca="false">IF('Indicator Date hidden'!AO150="x","x",AN$2-'Indicator Date hidden'!AO150)</f>
        <v>0</v>
      </c>
      <c r="AO149" s="230" t="n">
        <f aca="false">IF('Indicator Date hidden'!AP150="x","x",AO$2-'Indicator Date hidden'!AP150)</f>
        <v>0</v>
      </c>
      <c r="AP149" s="230" t="n">
        <f aca="false">IF('Indicator Date hidden'!AQ150="x","x",AP$2-'Indicator Date hidden'!AQ150)</f>
        <v>0</v>
      </c>
      <c r="AQ149" s="230" t="n">
        <f aca="false">IF('Indicator Date hidden'!AR150="x","x",AQ$2-'Indicator Date hidden'!AR150)</f>
        <v>0</v>
      </c>
      <c r="AR149" s="230" t="n">
        <f aca="false">IF('Indicator Date hidden'!AS150="x","x",AR$2-'Indicator Date hidden'!AS150)</f>
        <v>1</v>
      </c>
      <c r="AS149" s="230" t="n">
        <f aca="false">IF('Indicator Date hidden'!AT150="x","x",AS$2-'Indicator Date hidden'!AT150)</f>
        <v>0</v>
      </c>
      <c r="AT149" s="230" t="str">
        <f aca="false">IF('Indicator Date hidden'!AU150="x","x",AT$2-'Indicator Date hidden'!AU150)</f>
        <v>x</v>
      </c>
      <c r="AU149" s="230" t="str">
        <f aca="false">IF('Indicator Date hidden'!AV150="x","x",AU$2-'Indicator Date hidden'!AV150)</f>
        <v>x</v>
      </c>
      <c r="AV149" s="230" t="str">
        <f aca="false">IF('Indicator Date hidden'!AW150="x","x",AV$2-'Indicator Date hidden'!AW150)</f>
        <v>x</v>
      </c>
      <c r="AW149" s="230" t="n">
        <f aca="false">IF('Indicator Date hidden'!AX150="x","x",AW$2-'Indicator Date hidden'!AX150)</f>
        <v>0</v>
      </c>
      <c r="AX149" s="230" t="n">
        <f aca="false">IF('Indicator Date hidden'!AY150="x","x",AX$2-'Indicator Date hidden'!AY150)</f>
        <v>0</v>
      </c>
      <c r="AY149" s="230" t="n">
        <f aca="false">IF('Indicator Date hidden'!AZ150="x","x",AY$2-'Indicator Date hidden'!AZ150)</f>
        <v>7</v>
      </c>
      <c r="AZ149" s="230" t="n">
        <f aca="false">IF('Indicator Date hidden'!BA150="x","x",AZ$2-'Indicator Date hidden'!BA150)</f>
        <v>0</v>
      </c>
      <c r="BA149" s="230" t="n">
        <f aca="false">IF('Indicator Date hidden'!BB150="x","x",BA$2-'Indicator Date hidden'!BB150)</f>
        <v>0</v>
      </c>
      <c r="BB149" s="230" t="n">
        <f aca="false">IF('Indicator Date hidden'!BC150="x","x",BB$2-'Indicator Date hidden'!BC150)</f>
        <v>0</v>
      </c>
      <c r="BC149" s="230" t="n">
        <f aca="false">IF('Indicator Date hidden'!BD150="x","x",BC$2-'Indicator Date hidden'!BD150)</f>
        <v>0</v>
      </c>
      <c r="BD149" s="230" t="n">
        <f aca="false">IF('Indicator Date hidden'!BE150="x","x",BD$2-'Indicator Date hidden'!BE150)</f>
        <v>0</v>
      </c>
      <c r="BE149" s="230" t="n">
        <f aca="false">IF('Indicator Date hidden'!BF150="x","x",BE$2-'Indicator Date hidden'!BF150)</f>
        <v>0</v>
      </c>
      <c r="BF149" s="230" t="n">
        <f aca="false">IF('Indicator Date hidden'!BG150="x","x",BF$2-'Indicator Date hidden'!BG150)</f>
        <v>1</v>
      </c>
      <c r="BG149" s="230" t="n">
        <f aca="false">IF('Indicator Date hidden'!BH150="x","x",BG$2-'Indicator Date hidden'!BH150)</f>
        <v>1</v>
      </c>
      <c r="BH149" s="230" t="n">
        <f aca="false">IF('Indicator Date hidden'!BI150="x","x",BH$2-'Indicator Date hidden'!BI150)</f>
        <v>2</v>
      </c>
      <c r="BI149" s="230" t="n">
        <f aca="false">IF('Indicator Date hidden'!BJ150="x","x",BI$2-'Indicator Date hidden'!BJ150)</f>
        <v>1</v>
      </c>
      <c r="BJ149" s="230" t="n">
        <f aca="false">IF('Indicator Date hidden'!BK150="x","x",BJ$2-'Indicator Date hidden'!BK150)</f>
        <v>6</v>
      </c>
      <c r="BK149" s="230" t="n">
        <f aca="false">IF('Indicator Date hidden'!BL150="x","x",BK$2-'Indicator Date hidden'!BL150)</f>
        <v>0</v>
      </c>
      <c r="BL149" s="230" t="n">
        <f aca="false">IF('Indicator Date hidden'!BM150="x","x",BL$2-'Indicator Date hidden'!BM150)</f>
        <v>2</v>
      </c>
      <c r="BM149" s="230" t="n">
        <f aca="false">IF('Indicator Date hidden'!BN150="x","x",BM$2-'Indicator Date hidden'!BN150)</f>
        <v>3</v>
      </c>
      <c r="BN149" s="230" t="n">
        <f aca="false">IF('Indicator Date hidden'!BO150="x","x",BN$2-'Indicator Date hidden'!BO150)</f>
        <v>0</v>
      </c>
      <c r="BO149" s="230" t="n">
        <f aca="false">IF('Indicator Date hidden'!BP150="x","x",BO$2-'Indicator Date hidden'!BP150)</f>
        <v>0</v>
      </c>
      <c r="BP149" s="230" t="n">
        <f aca="false">IF('Indicator Date hidden'!BQ150="x","x",BP$2-'Indicator Date hidden'!BQ150)</f>
        <v>0</v>
      </c>
      <c r="BQ149" s="230" t="n">
        <f aca="false">IF('Indicator Date hidden'!BR150="x","x",BQ$2-'Indicator Date hidden'!BR150)</f>
        <v>0</v>
      </c>
      <c r="BR149" s="230" t="n">
        <f aca="false">IF('Indicator Date hidden'!BS150="x","x",BR$2-'Indicator Date hidden'!BS150)</f>
        <v>2</v>
      </c>
      <c r="BS149" s="230" t="n">
        <f aca="false">IF('Indicator Date hidden'!BT150="x","x",BS$2-'Indicator Date hidden'!BT150)</f>
        <v>0</v>
      </c>
      <c r="BT149" s="230" t="n">
        <f aca="false">IF('Indicator Date hidden'!BU150="x","x",BT$2-'Indicator Date hidden'!BU150)</f>
        <v>0</v>
      </c>
      <c r="BU149" s="230" t="str">
        <f aca="false">IF('Indicator Date hidden'!BV150="x","x",BU$2-'Indicator Date hidden'!BV150)</f>
        <v>x</v>
      </c>
      <c r="BV149" s="230" t="n">
        <f aca="false">IF('Indicator Date hidden'!BW150="x","x",BV$2-'Indicator Date hidden'!BW150)</f>
        <v>0</v>
      </c>
      <c r="BW149" s="230" t="n">
        <f aca="false">IF('Indicator Date hidden'!BX150="x","x",BW$2-'Indicator Date hidden'!BX150)</f>
        <v>0</v>
      </c>
      <c r="BX149" s="0" t="n">
        <f aca="false">SUM(B149:BW149)</f>
        <v>29</v>
      </c>
      <c r="BY149" s="231" t="n">
        <f aca="false">BX149/COUNT(B149:BW149)</f>
        <v>0.439393939393939</v>
      </c>
      <c r="BZ149" s="0" t="n">
        <f aca="false">COUNTIF(B149:BW149,"&gt;0")</f>
        <v>12</v>
      </c>
      <c r="CA149" s="231" t="n">
        <f aca="false">_xlfn.STDEV.P(B149:BW149)</f>
        <v>1.24473178172975</v>
      </c>
      <c r="CB149" s="232" t="n">
        <f aca="false">MEDIAN(B149:BW149)</f>
        <v>0</v>
      </c>
    </row>
    <row r="150" customFormat="false" ht="14.5" hidden="false" customHeight="false" outlineLevel="0" collapsed="false">
      <c r="A150" s="0" t="str">
        <f aca="false">'Indicator Data'!B153</f>
        <v>STP</v>
      </c>
      <c r="B150" s="230" t="n">
        <f aca="false">IF('Indicator Date hidden'!C151="x","x",B$2-'Indicator Date hidden'!C151)</f>
        <v>0</v>
      </c>
      <c r="C150" s="230" t="n">
        <f aca="false">IF('Indicator Date hidden'!D151="x","x",C$2-'Indicator Date hidden'!D151)</f>
        <v>0</v>
      </c>
      <c r="D150" s="230" t="n">
        <f aca="false">IF('Indicator Date hidden'!E151="x","x",D$2-'Indicator Date hidden'!E151)</f>
        <v>0</v>
      </c>
      <c r="E150" s="230" t="n">
        <f aca="false">IF('Indicator Date hidden'!F151="x","x",E$2-'Indicator Date hidden'!F151)</f>
        <v>0</v>
      </c>
      <c r="F150" s="230" t="n">
        <f aca="false">IF('Indicator Date hidden'!G151="x","x",F$2-'Indicator Date hidden'!G151)</f>
        <v>0</v>
      </c>
      <c r="G150" s="230" t="n">
        <f aca="false">IF('Indicator Date hidden'!H151="x","x",G$2-'Indicator Date hidden'!H151)</f>
        <v>0</v>
      </c>
      <c r="H150" s="230" t="n">
        <f aca="false">IF('Indicator Date hidden'!I151="x","x",H$2-'Indicator Date hidden'!I151)</f>
        <v>0</v>
      </c>
      <c r="I150" s="230" t="n">
        <f aca="false">IF('Indicator Date hidden'!J151="x","x",I$2-'Indicator Date hidden'!J151)</f>
        <v>0</v>
      </c>
      <c r="J150" s="230" t="n">
        <f aca="false">IF('Indicator Date hidden'!K151="x","x",J$2-'Indicator Date hidden'!K151)</f>
        <v>0</v>
      </c>
      <c r="K150" s="230" t="n">
        <f aca="false">IF('Indicator Date hidden'!L151="x","x",K$2-'Indicator Date hidden'!L151)</f>
        <v>0</v>
      </c>
      <c r="L150" s="230" t="n">
        <f aca="false">IF('Indicator Date hidden'!M151="x","x",L$2-'Indicator Date hidden'!M151)</f>
        <v>0</v>
      </c>
      <c r="M150" s="230" t="n">
        <f aca="false">IF('Indicator Date hidden'!N151="x","x",M$2-'Indicator Date hidden'!N151)</f>
        <v>0</v>
      </c>
      <c r="N150" s="230" t="n">
        <f aca="false">IF('Indicator Date hidden'!O151="x","x",N$2-'Indicator Date hidden'!O151)</f>
        <v>0</v>
      </c>
      <c r="O150" s="230" t="n">
        <f aca="false">IF('Indicator Date hidden'!P151="x","x",O$2-'Indicator Date hidden'!P151)</f>
        <v>0</v>
      </c>
      <c r="P150" s="230" t="n">
        <f aca="false">IF('Indicator Date hidden'!Q151="x","x",P$2-'Indicator Date hidden'!Q151)</f>
        <v>0</v>
      </c>
      <c r="Q150" s="230" t="n">
        <f aca="false">IF('Indicator Date hidden'!R151="x","x",Q$2-'Indicator Date hidden'!R151)</f>
        <v>0</v>
      </c>
      <c r="R150" s="230" t="n">
        <f aca="false">IF('Indicator Date hidden'!S151="x","x",R$2-'Indicator Date hidden'!S151)</f>
        <v>0</v>
      </c>
      <c r="S150" s="230" t="n">
        <f aca="false">IF('Indicator Date hidden'!T151="x","x",S$2-'Indicator Date hidden'!T151)</f>
        <v>0</v>
      </c>
      <c r="T150" s="230" t="n">
        <f aca="false">IF('Indicator Date hidden'!U151="x","x",T$2-'Indicator Date hidden'!U151)</f>
        <v>0</v>
      </c>
      <c r="U150" s="230" t="n">
        <f aca="false">IF('Indicator Date hidden'!V151="x","x",U$2-'Indicator Date hidden'!V151)</f>
        <v>0</v>
      </c>
      <c r="V150" s="230" t="n">
        <f aca="false">IF('Indicator Date hidden'!W151="x","x",V$2-'Indicator Date hidden'!W151)</f>
        <v>0</v>
      </c>
      <c r="W150" s="230" t="n">
        <f aca="false">IF('Indicator Date hidden'!X151="x","x",W$2-'Indicator Date hidden'!X151)</f>
        <v>0</v>
      </c>
      <c r="X150" s="230" t="n">
        <f aca="false">IF('Indicator Date hidden'!Y151="x","x",X$2-'Indicator Date hidden'!Y151)</f>
        <v>0</v>
      </c>
      <c r="Y150" s="230" t="n">
        <f aca="false">IF('Indicator Date hidden'!Z151="x","x",Y$2-'Indicator Date hidden'!Z151)</f>
        <v>0</v>
      </c>
      <c r="Z150" s="230" t="n">
        <f aca="false">IF('Indicator Date hidden'!AA151="x","x",Z$2-'Indicator Date hidden'!AA151)</f>
        <v>10</v>
      </c>
      <c r="AA150" s="230" t="n">
        <f aca="false">IF('Indicator Date hidden'!AB151="x","x",AA$2-'Indicator Date hidden'!AB151)</f>
        <v>0</v>
      </c>
      <c r="AB150" s="230" t="n">
        <f aca="false">IF('Indicator Date hidden'!AC151="x","x",AB$2-'Indicator Date hidden'!AC151)</f>
        <v>0</v>
      </c>
      <c r="AC150" s="230" t="n">
        <f aca="false">IF('Indicator Date hidden'!AD151="x","x",AC$2-'Indicator Date hidden'!AD151)</f>
        <v>1</v>
      </c>
      <c r="AD150" s="230" t="n">
        <f aca="false">IF('Indicator Date hidden'!AE151="x","x",AD$2-'Indicator Date hidden'!AE151)</f>
        <v>0</v>
      </c>
      <c r="AE150" s="230" t="n">
        <f aca="false">IF('Indicator Date hidden'!AF151="x","x",AE$2-'Indicator Date hidden'!AF151)</f>
        <v>0</v>
      </c>
      <c r="AF150" s="230" t="n">
        <f aca="false">IF('Indicator Date hidden'!AG151="x","x",AF$2-'Indicator Date hidden'!AG151)</f>
        <v>0</v>
      </c>
      <c r="AG150" s="230" t="n">
        <f aca="false">IF('Indicator Date hidden'!AH151="x","x",AG$2-'Indicator Date hidden'!AH151)</f>
        <v>0</v>
      </c>
      <c r="AH150" s="230" t="n">
        <f aca="false">IF('Indicator Date hidden'!AI151="x","x",AH$2-'Indicator Date hidden'!AI151)</f>
        <v>0</v>
      </c>
      <c r="AI150" s="230" t="n">
        <f aca="false">IF('Indicator Date hidden'!AJ151="x","x",AI$2-'Indicator Date hidden'!AJ151)</f>
        <v>0</v>
      </c>
      <c r="AJ150" s="230" t="n">
        <f aca="false">IF('Indicator Date hidden'!AK151="x","x",AJ$2-'Indicator Date hidden'!AK151)</f>
        <v>0</v>
      </c>
      <c r="AK150" s="230" t="n">
        <f aca="false">IF('Indicator Date hidden'!AL151="x","x",AK$2-'Indicator Date hidden'!AL151)</f>
        <v>0</v>
      </c>
      <c r="AL150" s="230" t="n">
        <f aca="false">IF('Indicator Date hidden'!AM151="x","x",AL$2-'Indicator Date hidden'!AM151)</f>
        <v>0</v>
      </c>
      <c r="AM150" s="230" t="n">
        <f aca="false">IF('Indicator Date hidden'!AN151="x","x",AM$2-'Indicator Date hidden'!AN151)</f>
        <v>0</v>
      </c>
      <c r="AN150" s="230" t="n">
        <f aca="false">IF('Indicator Date hidden'!AO151="x","x",AN$2-'Indicator Date hidden'!AO151)</f>
        <v>0</v>
      </c>
      <c r="AO150" s="230" t="n">
        <f aca="false">IF('Indicator Date hidden'!AP151="x","x",AO$2-'Indicator Date hidden'!AP151)</f>
        <v>0</v>
      </c>
      <c r="AP150" s="230" t="n">
        <f aca="false">IF('Indicator Date hidden'!AQ151="x","x",AP$2-'Indicator Date hidden'!AQ151)</f>
        <v>0</v>
      </c>
      <c r="AQ150" s="230" t="n">
        <f aca="false">IF('Indicator Date hidden'!AR151="x","x",AQ$2-'Indicator Date hidden'!AR151)</f>
        <v>0</v>
      </c>
      <c r="AR150" s="230" t="n">
        <f aca="false">IF('Indicator Date hidden'!AS151="x","x",AR$2-'Indicator Date hidden'!AS151)</f>
        <v>1</v>
      </c>
      <c r="AS150" s="230" t="n">
        <f aca="false">IF('Indicator Date hidden'!AT151="x","x",AS$2-'Indicator Date hidden'!AT151)</f>
        <v>0</v>
      </c>
      <c r="AT150" s="230" t="n">
        <f aca="false">IF('Indicator Date hidden'!AU151="x","x",AT$2-'Indicator Date hidden'!AU151)</f>
        <v>0</v>
      </c>
      <c r="AU150" s="230" t="str">
        <f aca="false">IF('Indicator Date hidden'!AV151="x","x",AU$2-'Indicator Date hidden'!AV151)</f>
        <v>x</v>
      </c>
      <c r="AV150" s="230" t="n">
        <f aca="false">IF('Indicator Date hidden'!AW151="x","x",AV$2-'Indicator Date hidden'!AW151)</f>
        <v>0</v>
      </c>
      <c r="AW150" s="230" t="n">
        <f aca="false">IF('Indicator Date hidden'!AX151="x","x",AW$2-'Indicator Date hidden'!AX151)</f>
        <v>0</v>
      </c>
      <c r="AX150" s="230" t="n">
        <f aca="false">IF('Indicator Date hidden'!AY151="x","x",AX$2-'Indicator Date hidden'!AY151)</f>
        <v>0</v>
      </c>
      <c r="AY150" s="230" t="n">
        <f aca="false">IF('Indicator Date hidden'!AZ151="x","x",AY$2-'Indicator Date hidden'!AZ151)</f>
        <v>3</v>
      </c>
      <c r="AZ150" s="230" t="n">
        <f aca="false">IF('Indicator Date hidden'!BA151="x","x",AZ$2-'Indicator Date hidden'!BA151)</f>
        <v>0</v>
      </c>
      <c r="BA150" s="230" t="n">
        <f aca="false">IF('Indicator Date hidden'!BB151="x","x",BA$2-'Indicator Date hidden'!BB151)</f>
        <v>0</v>
      </c>
      <c r="BB150" s="230" t="n">
        <f aca="false">IF('Indicator Date hidden'!BC151="x","x",BB$2-'Indicator Date hidden'!BC151)</f>
        <v>0</v>
      </c>
      <c r="BC150" s="230" t="n">
        <f aca="false">IF('Indicator Date hidden'!BD151="x","x",BC$2-'Indicator Date hidden'!BD151)</f>
        <v>0</v>
      </c>
      <c r="BD150" s="230" t="n">
        <f aca="false">IF('Indicator Date hidden'!BE151="x","x",BD$2-'Indicator Date hidden'!BE151)</f>
        <v>0</v>
      </c>
      <c r="BE150" s="230" t="n">
        <f aca="false">IF('Indicator Date hidden'!BF151="x","x",BE$2-'Indicator Date hidden'!BF151)</f>
        <v>0</v>
      </c>
      <c r="BF150" s="230" t="n">
        <f aca="false">IF('Indicator Date hidden'!BG151="x","x",BF$2-'Indicator Date hidden'!BG151)</f>
        <v>1</v>
      </c>
      <c r="BG150" s="230" t="n">
        <f aca="false">IF('Indicator Date hidden'!BH151="x","x",BG$2-'Indicator Date hidden'!BH151)</f>
        <v>1</v>
      </c>
      <c r="BH150" s="230" t="str">
        <f aca="false">IF('Indicator Date hidden'!BI151="x","x",BH$2-'Indicator Date hidden'!BI151)</f>
        <v>x</v>
      </c>
      <c r="BI150" s="230" t="n">
        <f aca="false">IF('Indicator Date hidden'!BJ151="x","x",BI$2-'Indicator Date hidden'!BJ151)</f>
        <v>0</v>
      </c>
      <c r="BJ150" s="230" t="n">
        <f aca="false">IF('Indicator Date hidden'!BK151="x","x",BJ$2-'Indicator Date hidden'!BK151)</f>
        <v>0</v>
      </c>
      <c r="BK150" s="230" t="n">
        <f aca="false">IF('Indicator Date hidden'!BL151="x","x",BK$2-'Indicator Date hidden'!BL151)</f>
        <v>0</v>
      </c>
      <c r="BL150" s="230" t="n">
        <f aca="false">IF('Indicator Date hidden'!BM151="x","x",BL$2-'Indicator Date hidden'!BM151)</f>
        <v>2</v>
      </c>
      <c r="BM150" s="230" t="n">
        <f aca="false">IF('Indicator Date hidden'!BN151="x","x",BM$2-'Indicator Date hidden'!BN151)</f>
        <v>0</v>
      </c>
      <c r="BN150" s="230" t="n">
        <f aca="false">IF('Indicator Date hidden'!BO151="x","x",BN$2-'Indicator Date hidden'!BO151)</f>
        <v>0</v>
      </c>
      <c r="BO150" s="230" t="n">
        <f aca="false">IF('Indicator Date hidden'!BP151="x","x",BO$2-'Indicator Date hidden'!BP151)</f>
        <v>0</v>
      </c>
      <c r="BP150" s="230" t="n">
        <f aca="false">IF('Indicator Date hidden'!BQ151="x","x",BP$2-'Indicator Date hidden'!BQ151)</f>
        <v>0</v>
      </c>
      <c r="BQ150" s="230" t="n">
        <f aca="false">IF('Indicator Date hidden'!BR151="x","x",BQ$2-'Indicator Date hidden'!BR151)</f>
        <v>0</v>
      </c>
      <c r="BR150" s="230" t="n">
        <f aca="false">IF('Indicator Date hidden'!BS151="x","x",BR$2-'Indicator Date hidden'!BS151)</f>
        <v>3</v>
      </c>
      <c r="BS150" s="230" t="n">
        <f aca="false">IF('Indicator Date hidden'!BT151="x","x",BS$2-'Indicator Date hidden'!BT151)</f>
        <v>1</v>
      </c>
      <c r="BT150" s="230" t="n">
        <f aca="false">IF('Indicator Date hidden'!BU151="x","x",BT$2-'Indicator Date hidden'!BU151)</f>
        <v>1</v>
      </c>
      <c r="BU150" s="230" t="n">
        <f aca="false">IF('Indicator Date hidden'!BV151="x","x",BU$2-'Indicator Date hidden'!BV151)</f>
        <v>1</v>
      </c>
      <c r="BV150" s="230" t="n">
        <f aca="false">IF('Indicator Date hidden'!BW151="x","x",BV$2-'Indicator Date hidden'!BW151)</f>
        <v>0</v>
      </c>
      <c r="BW150" s="230" t="n">
        <f aca="false">IF('Indicator Date hidden'!BX151="x","x",BW$2-'Indicator Date hidden'!BX151)</f>
        <v>0</v>
      </c>
      <c r="BX150" s="0" t="n">
        <f aca="false">SUM(B150:BW150)</f>
        <v>25</v>
      </c>
      <c r="BY150" s="231" t="n">
        <f aca="false">BX150/COUNT(B150:BW150)</f>
        <v>0.347222222222222</v>
      </c>
      <c r="BZ150" s="0" t="n">
        <f aca="false">COUNTIF(B150:BW150,"&gt;0")</f>
        <v>11</v>
      </c>
      <c r="CA150" s="231" t="n">
        <f aca="false">_xlfn.STDEV.P(B150:BW150)</f>
        <v>1.29271164420443</v>
      </c>
      <c r="CB150" s="232" t="n">
        <f aca="false">MEDIAN(B150:BW150)</f>
        <v>0</v>
      </c>
    </row>
    <row r="151" customFormat="false" ht="14.5" hidden="false" customHeight="false" outlineLevel="0" collapsed="false">
      <c r="A151" s="0" t="str">
        <f aca="false">'Indicator Data'!B154</f>
        <v>SAU</v>
      </c>
      <c r="B151" s="230" t="n">
        <f aca="false">IF('Indicator Date hidden'!C152="x","x",B$2-'Indicator Date hidden'!C152)</f>
        <v>0</v>
      </c>
      <c r="C151" s="230" t="n">
        <f aca="false">IF('Indicator Date hidden'!D152="x","x",C$2-'Indicator Date hidden'!D152)</f>
        <v>0</v>
      </c>
      <c r="D151" s="230" t="n">
        <f aca="false">IF('Indicator Date hidden'!E152="x","x",D$2-'Indicator Date hidden'!E152)</f>
        <v>0</v>
      </c>
      <c r="E151" s="230" t="n">
        <f aca="false">IF('Indicator Date hidden'!F152="x","x",E$2-'Indicator Date hidden'!F152)</f>
        <v>0</v>
      </c>
      <c r="F151" s="230" t="n">
        <f aca="false">IF('Indicator Date hidden'!G152="x","x",F$2-'Indicator Date hidden'!G152)</f>
        <v>0</v>
      </c>
      <c r="G151" s="230" t="n">
        <f aca="false">IF('Indicator Date hidden'!H152="x","x",G$2-'Indicator Date hidden'!H152)</f>
        <v>0</v>
      </c>
      <c r="H151" s="230" t="n">
        <f aca="false">IF('Indicator Date hidden'!I152="x","x",H$2-'Indicator Date hidden'!I152)</f>
        <v>0</v>
      </c>
      <c r="I151" s="230" t="n">
        <f aca="false">IF('Indicator Date hidden'!J152="x","x",I$2-'Indicator Date hidden'!J152)</f>
        <v>0</v>
      </c>
      <c r="J151" s="230" t="n">
        <f aca="false">IF('Indicator Date hidden'!K152="x","x",J$2-'Indicator Date hidden'!K152)</f>
        <v>0</v>
      </c>
      <c r="K151" s="230" t="n">
        <f aca="false">IF('Indicator Date hidden'!L152="x","x",K$2-'Indicator Date hidden'!L152)</f>
        <v>0</v>
      </c>
      <c r="L151" s="230" t="n">
        <f aca="false">IF('Indicator Date hidden'!M152="x","x",L$2-'Indicator Date hidden'!M152)</f>
        <v>0</v>
      </c>
      <c r="M151" s="230" t="n">
        <f aca="false">IF('Indicator Date hidden'!N152="x","x",M$2-'Indicator Date hidden'!N152)</f>
        <v>0</v>
      </c>
      <c r="N151" s="230" t="n">
        <f aca="false">IF('Indicator Date hidden'!O152="x","x",N$2-'Indicator Date hidden'!O152)</f>
        <v>0</v>
      </c>
      <c r="O151" s="230" t="n">
        <f aca="false">IF('Indicator Date hidden'!P152="x","x",O$2-'Indicator Date hidden'!P152)</f>
        <v>0</v>
      </c>
      <c r="P151" s="230" t="n">
        <f aca="false">IF('Indicator Date hidden'!Q152="x","x",P$2-'Indicator Date hidden'!Q152)</f>
        <v>0</v>
      </c>
      <c r="Q151" s="230" t="n">
        <f aca="false">IF('Indicator Date hidden'!R152="x","x",Q$2-'Indicator Date hidden'!R152)</f>
        <v>0</v>
      </c>
      <c r="R151" s="230" t="n">
        <f aca="false">IF('Indicator Date hidden'!S152="x","x",R$2-'Indicator Date hidden'!S152)</f>
        <v>0</v>
      </c>
      <c r="S151" s="230" t="n">
        <f aca="false">IF('Indicator Date hidden'!T152="x","x",S$2-'Indicator Date hidden'!T152)</f>
        <v>0</v>
      </c>
      <c r="T151" s="230" t="n">
        <f aca="false">IF('Indicator Date hidden'!U152="x","x",T$2-'Indicator Date hidden'!U152)</f>
        <v>0</v>
      </c>
      <c r="U151" s="230" t="n">
        <f aca="false">IF('Indicator Date hidden'!V152="x","x",U$2-'Indicator Date hidden'!V152)</f>
        <v>0</v>
      </c>
      <c r="V151" s="230" t="n">
        <f aca="false">IF('Indicator Date hidden'!W152="x","x",V$2-'Indicator Date hidden'!W152)</f>
        <v>0</v>
      </c>
      <c r="W151" s="230" t="n">
        <f aca="false">IF('Indicator Date hidden'!X152="x","x",W$2-'Indicator Date hidden'!X152)</f>
        <v>0</v>
      </c>
      <c r="X151" s="230" t="n">
        <f aca="false">IF('Indicator Date hidden'!Y152="x","x",X$2-'Indicator Date hidden'!Y152)</f>
        <v>0</v>
      </c>
      <c r="Y151" s="230" t="n">
        <f aca="false">IF('Indicator Date hidden'!Z152="x","x",Y$2-'Indicator Date hidden'!Z152)</f>
        <v>0</v>
      </c>
      <c r="Z151" s="230" t="str">
        <f aca="false">IF('Indicator Date hidden'!AA152="x","x",Z$2-'Indicator Date hidden'!AA152)</f>
        <v>x</v>
      </c>
      <c r="AA151" s="230" t="n">
        <f aca="false">IF('Indicator Date hidden'!AB152="x","x",AA$2-'Indicator Date hidden'!AB152)</f>
        <v>0</v>
      </c>
      <c r="AB151" s="230" t="str">
        <f aca="false">IF('Indicator Date hidden'!AC152="x","x",AB$2-'Indicator Date hidden'!AC152)</f>
        <v>x</v>
      </c>
      <c r="AC151" s="230" t="n">
        <f aca="false">IF('Indicator Date hidden'!AD152="x","x",AC$2-'Indicator Date hidden'!AD152)</f>
        <v>1</v>
      </c>
      <c r="AD151" s="230" t="n">
        <f aca="false">IF('Indicator Date hidden'!AE152="x","x",AD$2-'Indicator Date hidden'!AE152)</f>
        <v>0</v>
      </c>
      <c r="AE151" s="230" t="n">
        <f aca="false">IF('Indicator Date hidden'!AF152="x","x",AE$2-'Indicator Date hidden'!AF152)</f>
        <v>0</v>
      </c>
      <c r="AF151" s="230" t="n">
        <f aca="false">IF('Indicator Date hidden'!AG152="x","x",AF$2-'Indicator Date hidden'!AG152)</f>
        <v>0</v>
      </c>
      <c r="AG151" s="230" t="n">
        <f aca="false">IF('Indicator Date hidden'!AH152="x","x",AG$2-'Indicator Date hidden'!AH152)</f>
        <v>0</v>
      </c>
      <c r="AH151" s="230" t="n">
        <f aca="false">IF('Indicator Date hidden'!AI152="x","x",AH$2-'Indicator Date hidden'!AI152)</f>
        <v>0</v>
      </c>
      <c r="AI151" s="230" t="n">
        <f aca="false">IF('Indicator Date hidden'!AJ152="x","x",AI$2-'Indicator Date hidden'!AJ152)</f>
        <v>0</v>
      </c>
      <c r="AJ151" s="230" t="n">
        <f aca="false">IF('Indicator Date hidden'!AK152="x","x",AJ$2-'Indicator Date hidden'!AK152)</f>
        <v>0</v>
      </c>
      <c r="AK151" s="230" t="str">
        <f aca="false">IF('Indicator Date hidden'!AL152="x","x",AK$2-'Indicator Date hidden'!AL152)</f>
        <v>x</v>
      </c>
      <c r="AL151" s="230" t="n">
        <f aca="false">IF('Indicator Date hidden'!AM152="x","x",AL$2-'Indicator Date hidden'!AM152)</f>
        <v>0</v>
      </c>
      <c r="AM151" s="230" t="n">
        <f aca="false">IF('Indicator Date hidden'!AN152="x","x",AM$2-'Indicator Date hidden'!AN152)</f>
        <v>0</v>
      </c>
      <c r="AN151" s="230" t="n">
        <f aca="false">IF('Indicator Date hidden'!AO152="x","x",AN$2-'Indicator Date hidden'!AO152)</f>
        <v>0</v>
      </c>
      <c r="AO151" s="230" t="n">
        <f aca="false">IF('Indicator Date hidden'!AP152="x","x",AO$2-'Indicator Date hidden'!AP152)</f>
        <v>0</v>
      </c>
      <c r="AP151" s="230" t="n">
        <f aca="false">IF('Indicator Date hidden'!AQ152="x","x",AP$2-'Indicator Date hidden'!AQ152)</f>
        <v>0</v>
      </c>
      <c r="AQ151" s="230" t="n">
        <f aca="false">IF('Indicator Date hidden'!AR152="x","x",AQ$2-'Indicator Date hidden'!AR152)</f>
        <v>0</v>
      </c>
      <c r="AR151" s="230" t="str">
        <f aca="false">IF('Indicator Date hidden'!AS152="x","x",AR$2-'Indicator Date hidden'!AS152)</f>
        <v>x</v>
      </c>
      <c r="AS151" s="230" t="n">
        <f aca="false">IF('Indicator Date hidden'!AT152="x","x",AS$2-'Indicator Date hidden'!AT152)</f>
        <v>0</v>
      </c>
      <c r="AT151" s="230" t="n">
        <f aca="false">IF('Indicator Date hidden'!AU152="x","x",AT$2-'Indicator Date hidden'!AU152)</f>
        <v>0</v>
      </c>
      <c r="AU151" s="230" t="n">
        <f aca="false">IF('Indicator Date hidden'!AV152="x","x",AU$2-'Indicator Date hidden'!AV152)</f>
        <v>0</v>
      </c>
      <c r="AV151" s="230" t="n">
        <f aca="false">IF('Indicator Date hidden'!AW152="x","x",AV$2-'Indicator Date hidden'!AW152)</f>
        <v>0</v>
      </c>
      <c r="AW151" s="230" t="n">
        <f aca="false">IF('Indicator Date hidden'!AX152="x","x",AW$2-'Indicator Date hidden'!AX152)</f>
        <v>0</v>
      </c>
      <c r="AX151" s="230" t="n">
        <f aca="false">IF('Indicator Date hidden'!AY152="x","x",AX$2-'Indicator Date hidden'!AY152)</f>
        <v>0</v>
      </c>
      <c r="AY151" s="230" t="str">
        <f aca="false">IF('Indicator Date hidden'!AZ152="x","x",AY$2-'Indicator Date hidden'!AZ152)</f>
        <v>x</v>
      </c>
      <c r="AZ151" s="230" t="n">
        <f aca="false">IF('Indicator Date hidden'!BA152="x","x",AZ$2-'Indicator Date hidden'!BA152)</f>
        <v>0</v>
      </c>
      <c r="BA151" s="230" t="n">
        <f aca="false">IF('Indicator Date hidden'!BB152="x","x",BA$2-'Indicator Date hidden'!BB152)</f>
        <v>0</v>
      </c>
      <c r="BB151" s="230" t="n">
        <f aca="false">IF('Indicator Date hidden'!BC152="x","x",BB$2-'Indicator Date hidden'!BC152)</f>
        <v>0</v>
      </c>
      <c r="BC151" s="230" t="n">
        <f aca="false">IF('Indicator Date hidden'!BD152="x","x",BC$2-'Indicator Date hidden'!BD152)</f>
        <v>0</v>
      </c>
      <c r="BD151" s="230" t="n">
        <f aca="false">IF('Indicator Date hidden'!BE152="x","x",BD$2-'Indicator Date hidden'!BE152)</f>
        <v>0</v>
      </c>
      <c r="BE151" s="230" t="n">
        <f aca="false">IF('Indicator Date hidden'!BF152="x","x",BE$2-'Indicator Date hidden'!BF152)</f>
        <v>0</v>
      </c>
      <c r="BF151" s="230" t="n">
        <f aca="false">IF('Indicator Date hidden'!BG152="x","x",BF$2-'Indicator Date hidden'!BG152)</f>
        <v>1</v>
      </c>
      <c r="BG151" s="230" t="n">
        <f aca="false">IF('Indicator Date hidden'!BH152="x","x",BG$2-'Indicator Date hidden'!BH152)</f>
        <v>1</v>
      </c>
      <c r="BH151" s="230" t="str">
        <f aca="false">IF('Indicator Date hidden'!BI152="x","x",BH$2-'Indicator Date hidden'!BI152)</f>
        <v>x</v>
      </c>
      <c r="BI151" s="230" t="n">
        <f aca="false">IF('Indicator Date hidden'!BJ152="x","x",BI$2-'Indicator Date hidden'!BJ152)</f>
        <v>0</v>
      </c>
      <c r="BJ151" s="230" t="n">
        <f aca="false">IF('Indicator Date hidden'!BK152="x","x",BJ$2-'Indicator Date hidden'!BK152)</f>
        <v>0</v>
      </c>
      <c r="BK151" s="230" t="n">
        <f aca="false">IF('Indicator Date hidden'!BL152="x","x",BK$2-'Indicator Date hidden'!BL152)</f>
        <v>0</v>
      </c>
      <c r="BL151" s="230" t="n">
        <f aca="false">IF('Indicator Date hidden'!BM152="x","x",BL$2-'Indicator Date hidden'!BM152)</f>
        <v>0</v>
      </c>
      <c r="BM151" s="230" t="n">
        <f aca="false">IF('Indicator Date hidden'!BN152="x","x",BM$2-'Indicator Date hidden'!BN152)</f>
        <v>0</v>
      </c>
      <c r="BN151" s="230" t="n">
        <f aca="false">IF('Indicator Date hidden'!BO152="x","x",BN$2-'Indicator Date hidden'!BO152)</f>
        <v>0</v>
      </c>
      <c r="BO151" s="230" t="n">
        <f aca="false">IF('Indicator Date hidden'!BP152="x","x",BO$2-'Indicator Date hidden'!BP152)</f>
        <v>0</v>
      </c>
      <c r="BP151" s="230" t="n">
        <f aca="false">IF('Indicator Date hidden'!BQ152="x","x",BP$2-'Indicator Date hidden'!BQ152)</f>
        <v>0</v>
      </c>
      <c r="BQ151" s="230" t="n">
        <f aca="false">IF('Indicator Date hidden'!BR152="x","x",BQ$2-'Indicator Date hidden'!BR152)</f>
        <v>0</v>
      </c>
      <c r="BR151" s="230" t="n">
        <f aca="false">IF('Indicator Date hidden'!BS152="x","x",BR$2-'Indicator Date hidden'!BS152)</f>
        <v>2</v>
      </c>
      <c r="BS151" s="230" t="n">
        <f aca="false">IF('Indicator Date hidden'!BT152="x","x",BS$2-'Indicator Date hidden'!BT152)</f>
        <v>0</v>
      </c>
      <c r="BT151" s="230" t="n">
        <f aca="false">IF('Indicator Date hidden'!BU152="x","x",BT$2-'Indicator Date hidden'!BU152)</f>
        <v>0</v>
      </c>
      <c r="BU151" s="230" t="n">
        <f aca="false">IF('Indicator Date hidden'!BV152="x","x",BU$2-'Indicator Date hidden'!BV152)</f>
        <v>0</v>
      </c>
      <c r="BV151" s="230" t="n">
        <f aca="false">IF('Indicator Date hidden'!BW152="x","x",BV$2-'Indicator Date hidden'!BW152)</f>
        <v>0</v>
      </c>
      <c r="BW151" s="230" t="n">
        <f aca="false">IF('Indicator Date hidden'!BX152="x","x",BW$2-'Indicator Date hidden'!BX152)</f>
        <v>0</v>
      </c>
      <c r="BX151" s="0" t="n">
        <f aca="false">SUM(B151:BW151)</f>
        <v>5</v>
      </c>
      <c r="BY151" s="231" t="n">
        <f aca="false">BX151/COUNT(B151:BW151)</f>
        <v>0.0735294117647059</v>
      </c>
      <c r="BZ151" s="0" t="n">
        <f aca="false">COUNTIF(B151:BW151,"&gt;0")</f>
        <v>4</v>
      </c>
      <c r="CA151" s="231" t="n">
        <f aca="false">_xlfn.STDEV.P(B151:BW151)</f>
        <v>0.312305302670519</v>
      </c>
      <c r="CB151" s="232" t="n">
        <f aca="false">MEDIAN(B151:BW151)</f>
        <v>0</v>
      </c>
    </row>
    <row r="152" customFormat="false" ht="14.5" hidden="false" customHeight="false" outlineLevel="0" collapsed="false">
      <c r="A152" s="0" t="str">
        <f aca="false">'Indicator Data'!B155</f>
        <v>SEN</v>
      </c>
      <c r="B152" s="230" t="n">
        <f aca="false">IF('Indicator Date hidden'!C153="x","x",B$2-'Indicator Date hidden'!C153)</f>
        <v>0</v>
      </c>
      <c r="C152" s="230" t="n">
        <f aca="false">IF('Indicator Date hidden'!D153="x","x",C$2-'Indicator Date hidden'!D153)</f>
        <v>0</v>
      </c>
      <c r="D152" s="230" t="n">
        <f aca="false">IF('Indicator Date hidden'!E153="x","x",D$2-'Indicator Date hidden'!E153)</f>
        <v>0</v>
      </c>
      <c r="E152" s="230" t="n">
        <f aca="false">IF('Indicator Date hidden'!F153="x","x",E$2-'Indicator Date hidden'!F153)</f>
        <v>0</v>
      </c>
      <c r="F152" s="230" t="n">
        <f aca="false">IF('Indicator Date hidden'!G153="x","x",F$2-'Indicator Date hidden'!G153)</f>
        <v>0</v>
      </c>
      <c r="G152" s="230" t="n">
        <f aca="false">IF('Indicator Date hidden'!H153="x","x",G$2-'Indicator Date hidden'!H153)</f>
        <v>0</v>
      </c>
      <c r="H152" s="230" t="n">
        <f aca="false">IF('Indicator Date hidden'!I153="x","x",H$2-'Indicator Date hidden'!I153)</f>
        <v>0</v>
      </c>
      <c r="I152" s="230" t="n">
        <f aca="false">IF('Indicator Date hidden'!J153="x","x",I$2-'Indicator Date hidden'!J153)</f>
        <v>0</v>
      </c>
      <c r="J152" s="230" t="n">
        <f aca="false">IF('Indicator Date hidden'!K153="x","x",J$2-'Indicator Date hidden'!K153)</f>
        <v>0</v>
      </c>
      <c r="K152" s="230" t="n">
        <f aca="false">IF('Indicator Date hidden'!L153="x","x",K$2-'Indicator Date hidden'!L153)</f>
        <v>0</v>
      </c>
      <c r="L152" s="230" t="n">
        <f aca="false">IF('Indicator Date hidden'!M153="x","x",L$2-'Indicator Date hidden'!M153)</f>
        <v>0</v>
      </c>
      <c r="M152" s="230" t="n">
        <f aca="false">IF('Indicator Date hidden'!N153="x","x",M$2-'Indicator Date hidden'!N153)</f>
        <v>0</v>
      </c>
      <c r="N152" s="230" t="n">
        <f aca="false">IF('Indicator Date hidden'!O153="x","x",N$2-'Indicator Date hidden'!O153)</f>
        <v>0</v>
      </c>
      <c r="O152" s="230" t="n">
        <f aca="false">IF('Indicator Date hidden'!P153="x","x",O$2-'Indicator Date hidden'!P153)</f>
        <v>0</v>
      </c>
      <c r="P152" s="230" t="n">
        <f aca="false">IF('Indicator Date hidden'!Q153="x","x",P$2-'Indicator Date hidden'!Q153)</f>
        <v>0</v>
      </c>
      <c r="Q152" s="230" t="n">
        <f aca="false">IF('Indicator Date hidden'!R153="x","x",Q$2-'Indicator Date hidden'!R153)</f>
        <v>0</v>
      </c>
      <c r="R152" s="230" t="n">
        <f aca="false">IF('Indicator Date hidden'!S153="x","x",R$2-'Indicator Date hidden'!S153)</f>
        <v>0</v>
      </c>
      <c r="S152" s="230" t="n">
        <f aca="false">IF('Indicator Date hidden'!T153="x","x",S$2-'Indicator Date hidden'!T153)</f>
        <v>0</v>
      </c>
      <c r="T152" s="230" t="n">
        <f aca="false">IF('Indicator Date hidden'!U153="x","x",T$2-'Indicator Date hidden'!U153)</f>
        <v>0</v>
      </c>
      <c r="U152" s="230" t="n">
        <f aca="false">IF('Indicator Date hidden'!V153="x","x",U$2-'Indicator Date hidden'!V153)</f>
        <v>0</v>
      </c>
      <c r="V152" s="230" t="n">
        <f aca="false">IF('Indicator Date hidden'!W153="x","x",V$2-'Indicator Date hidden'!W153)</f>
        <v>0</v>
      </c>
      <c r="W152" s="230" t="n">
        <f aca="false">IF('Indicator Date hidden'!X153="x","x",W$2-'Indicator Date hidden'!X153)</f>
        <v>0</v>
      </c>
      <c r="X152" s="230" t="n">
        <f aca="false">IF('Indicator Date hidden'!Y153="x","x",X$2-'Indicator Date hidden'!Y153)</f>
        <v>0</v>
      </c>
      <c r="Y152" s="230" t="n">
        <f aca="false">IF('Indicator Date hidden'!Z153="x","x",Y$2-'Indicator Date hidden'!Z153)</f>
        <v>0</v>
      </c>
      <c r="Z152" s="230" t="n">
        <f aca="false">IF('Indicator Date hidden'!AA153="x","x",Z$2-'Indicator Date hidden'!AA153)</f>
        <v>1</v>
      </c>
      <c r="AA152" s="230" t="n">
        <f aca="false">IF('Indicator Date hidden'!AB153="x","x",AA$2-'Indicator Date hidden'!AB153)</f>
        <v>0</v>
      </c>
      <c r="AB152" s="230" t="n">
        <f aca="false">IF('Indicator Date hidden'!AC153="x","x",AB$2-'Indicator Date hidden'!AC153)</f>
        <v>0</v>
      </c>
      <c r="AC152" s="230" t="n">
        <f aca="false">IF('Indicator Date hidden'!AD153="x","x",AC$2-'Indicator Date hidden'!AD153)</f>
        <v>1</v>
      </c>
      <c r="AD152" s="230" t="n">
        <f aca="false">IF('Indicator Date hidden'!AE153="x","x",AD$2-'Indicator Date hidden'!AE153)</f>
        <v>0</v>
      </c>
      <c r="AE152" s="230" t="n">
        <f aca="false">IF('Indicator Date hidden'!AF153="x","x",AE$2-'Indicator Date hidden'!AF153)</f>
        <v>0</v>
      </c>
      <c r="AF152" s="230" t="n">
        <f aca="false">IF('Indicator Date hidden'!AG153="x","x",AF$2-'Indicator Date hidden'!AG153)</f>
        <v>0</v>
      </c>
      <c r="AG152" s="230" t="n">
        <f aca="false">IF('Indicator Date hidden'!AH153="x","x",AG$2-'Indicator Date hidden'!AH153)</f>
        <v>0</v>
      </c>
      <c r="AH152" s="230" t="n">
        <f aca="false">IF('Indicator Date hidden'!AI153="x","x",AH$2-'Indicator Date hidden'!AI153)</f>
        <v>0</v>
      </c>
      <c r="AI152" s="230" t="n">
        <f aca="false">IF('Indicator Date hidden'!AJ153="x","x",AI$2-'Indicator Date hidden'!AJ153)</f>
        <v>0</v>
      </c>
      <c r="AJ152" s="230" t="n">
        <f aca="false">IF('Indicator Date hidden'!AK153="x","x",AJ$2-'Indicator Date hidden'!AK153)</f>
        <v>0</v>
      </c>
      <c r="AK152" s="230" t="n">
        <f aca="false">IF('Indicator Date hidden'!AL153="x","x",AK$2-'Indicator Date hidden'!AL153)</f>
        <v>0</v>
      </c>
      <c r="AL152" s="230" t="n">
        <f aca="false">IF('Indicator Date hidden'!AM153="x","x",AL$2-'Indicator Date hidden'!AM153)</f>
        <v>0</v>
      </c>
      <c r="AM152" s="230" t="n">
        <f aca="false">IF('Indicator Date hidden'!AN153="x","x",AM$2-'Indicator Date hidden'!AN153)</f>
        <v>0</v>
      </c>
      <c r="AN152" s="230" t="n">
        <f aca="false">IF('Indicator Date hidden'!AO153="x","x",AN$2-'Indicator Date hidden'!AO153)</f>
        <v>0</v>
      </c>
      <c r="AO152" s="230" t="n">
        <f aca="false">IF('Indicator Date hidden'!AP153="x","x",AO$2-'Indicator Date hidden'!AP153)</f>
        <v>0</v>
      </c>
      <c r="AP152" s="230" t="n">
        <f aca="false">IF('Indicator Date hidden'!AQ153="x","x",AP$2-'Indicator Date hidden'!AQ153)</f>
        <v>0</v>
      </c>
      <c r="AQ152" s="230" t="n">
        <f aca="false">IF('Indicator Date hidden'!AR153="x","x",AQ$2-'Indicator Date hidden'!AR153)</f>
        <v>0</v>
      </c>
      <c r="AR152" s="230" t="n">
        <f aca="false">IF('Indicator Date hidden'!AS153="x","x",AR$2-'Indicator Date hidden'!AS153)</f>
        <v>1</v>
      </c>
      <c r="AS152" s="230" t="n">
        <f aca="false">IF('Indicator Date hidden'!AT153="x","x",AS$2-'Indicator Date hidden'!AT153)</f>
        <v>0</v>
      </c>
      <c r="AT152" s="230" t="n">
        <f aca="false">IF('Indicator Date hidden'!AU153="x","x",AT$2-'Indicator Date hidden'!AU153)</f>
        <v>0</v>
      </c>
      <c r="AU152" s="230" t="n">
        <f aca="false">IF('Indicator Date hidden'!AV153="x","x",AU$2-'Indicator Date hidden'!AV153)</f>
        <v>0</v>
      </c>
      <c r="AV152" s="230" t="n">
        <f aca="false">IF('Indicator Date hidden'!AW153="x","x",AV$2-'Indicator Date hidden'!AW153)</f>
        <v>0</v>
      </c>
      <c r="AW152" s="230" t="n">
        <f aca="false">IF('Indicator Date hidden'!AX153="x","x",AW$2-'Indicator Date hidden'!AX153)</f>
        <v>0</v>
      </c>
      <c r="AX152" s="230" t="n">
        <f aca="false">IF('Indicator Date hidden'!AY153="x","x",AX$2-'Indicator Date hidden'!AY153)</f>
        <v>0</v>
      </c>
      <c r="AY152" s="230" t="n">
        <f aca="false">IF('Indicator Date hidden'!AZ153="x","x",AY$2-'Indicator Date hidden'!AZ153)</f>
        <v>2</v>
      </c>
      <c r="AZ152" s="230" t="n">
        <f aca="false">IF('Indicator Date hidden'!BA153="x","x",AZ$2-'Indicator Date hidden'!BA153)</f>
        <v>0</v>
      </c>
      <c r="BA152" s="230" t="n">
        <f aca="false">IF('Indicator Date hidden'!BB153="x","x",BA$2-'Indicator Date hidden'!BB153)</f>
        <v>0</v>
      </c>
      <c r="BB152" s="230" t="n">
        <f aca="false">IF('Indicator Date hidden'!BC153="x","x",BB$2-'Indicator Date hidden'!BC153)</f>
        <v>0</v>
      </c>
      <c r="BC152" s="230" t="n">
        <f aca="false">IF('Indicator Date hidden'!BD153="x","x",BC$2-'Indicator Date hidden'!BD153)</f>
        <v>0</v>
      </c>
      <c r="BD152" s="230" t="n">
        <f aca="false">IF('Indicator Date hidden'!BE153="x","x",BD$2-'Indicator Date hidden'!BE153)</f>
        <v>0</v>
      </c>
      <c r="BE152" s="230" t="n">
        <f aca="false">IF('Indicator Date hidden'!BF153="x","x",BE$2-'Indicator Date hidden'!BF153)</f>
        <v>0</v>
      </c>
      <c r="BF152" s="230" t="n">
        <f aca="false">IF('Indicator Date hidden'!BG153="x","x",BF$2-'Indicator Date hidden'!BG153)</f>
        <v>1</v>
      </c>
      <c r="BG152" s="230" t="n">
        <f aca="false">IF('Indicator Date hidden'!BH153="x","x",BG$2-'Indicator Date hidden'!BH153)</f>
        <v>1</v>
      </c>
      <c r="BH152" s="230" t="n">
        <f aca="false">IF('Indicator Date hidden'!BI153="x","x",BH$2-'Indicator Date hidden'!BI153)</f>
        <v>0</v>
      </c>
      <c r="BI152" s="230" t="n">
        <f aca="false">IF('Indicator Date hidden'!BJ153="x","x",BI$2-'Indicator Date hidden'!BJ153)</f>
        <v>0</v>
      </c>
      <c r="BJ152" s="230" t="n">
        <f aca="false">IF('Indicator Date hidden'!BK153="x","x",BJ$2-'Indicator Date hidden'!BK153)</f>
        <v>0</v>
      </c>
      <c r="BK152" s="230" t="n">
        <f aca="false">IF('Indicator Date hidden'!BL153="x","x",BK$2-'Indicator Date hidden'!BL153)</f>
        <v>0</v>
      </c>
      <c r="BL152" s="230" t="n">
        <f aca="false">IF('Indicator Date hidden'!BM153="x","x",BL$2-'Indicator Date hidden'!BM153)</f>
        <v>3</v>
      </c>
      <c r="BM152" s="230" t="n">
        <f aca="false">IF('Indicator Date hidden'!BN153="x","x",BM$2-'Indicator Date hidden'!BN153)</f>
        <v>0</v>
      </c>
      <c r="BN152" s="230" t="n">
        <f aca="false">IF('Indicator Date hidden'!BO153="x","x",BN$2-'Indicator Date hidden'!BO153)</f>
        <v>0</v>
      </c>
      <c r="BO152" s="230" t="n">
        <f aca="false">IF('Indicator Date hidden'!BP153="x","x",BO$2-'Indicator Date hidden'!BP153)</f>
        <v>0</v>
      </c>
      <c r="BP152" s="230" t="n">
        <f aca="false">IF('Indicator Date hidden'!BQ153="x","x",BP$2-'Indicator Date hidden'!BQ153)</f>
        <v>0</v>
      </c>
      <c r="BQ152" s="230" t="n">
        <f aca="false">IF('Indicator Date hidden'!BR153="x","x",BQ$2-'Indicator Date hidden'!BR153)</f>
        <v>0</v>
      </c>
      <c r="BR152" s="230" t="n">
        <f aca="false">IF('Indicator Date hidden'!BS153="x","x",BR$2-'Indicator Date hidden'!BS153)</f>
        <v>2</v>
      </c>
      <c r="BS152" s="230" t="n">
        <f aca="false">IF('Indicator Date hidden'!BT153="x","x",BS$2-'Indicator Date hidden'!BT153)</f>
        <v>0</v>
      </c>
      <c r="BT152" s="230" t="n">
        <f aca="false">IF('Indicator Date hidden'!BU153="x","x",BT$2-'Indicator Date hidden'!BU153)</f>
        <v>0</v>
      </c>
      <c r="BU152" s="230" t="n">
        <f aca="false">IF('Indicator Date hidden'!BV153="x","x",BU$2-'Indicator Date hidden'!BV153)</f>
        <v>0</v>
      </c>
      <c r="BV152" s="230" t="n">
        <f aca="false">IF('Indicator Date hidden'!BW153="x","x",BV$2-'Indicator Date hidden'!BW153)</f>
        <v>0</v>
      </c>
      <c r="BW152" s="230" t="n">
        <f aca="false">IF('Indicator Date hidden'!BX153="x","x",BW$2-'Indicator Date hidden'!BX153)</f>
        <v>0</v>
      </c>
      <c r="BX152" s="0" t="n">
        <f aca="false">SUM(B152:BW152)</f>
        <v>12</v>
      </c>
      <c r="BY152" s="231" t="n">
        <f aca="false">BX152/COUNT(B152:BW152)</f>
        <v>0.162162162162162</v>
      </c>
      <c r="BZ152" s="0" t="n">
        <f aca="false">COUNTIF(B152:BW152,"&gt;0")</f>
        <v>8</v>
      </c>
      <c r="CA152" s="231" t="n">
        <f aca="false">_xlfn.STDEV.P(B152:BW152)</f>
        <v>0.520577304979952</v>
      </c>
      <c r="CB152" s="232" t="n">
        <f aca="false">MEDIAN(B152:BW152)</f>
        <v>0</v>
      </c>
    </row>
    <row r="153" customFormat="false" ht="14.5" hidden="false" customHeight="false" outlineLevel="0" collapsed="false">
      <c r="A153" s="0" t="str">
        <f aca="false">'Indicator Data'!B156</f>
        <v>SRB</v>
      </c>
      <c r="B153" s="230" t="n">
        <f aca="false">IF('Indicator Date hidden'!C154="x","x",B$2-'Indicator Date hidden'!C154)</f>
        <v>0</v>
      </c>
      <c r="C153" s="230" t="n">
        <f aca="false">IF('Indicator Date hidden'!D154="x","x",C$2-'Indicator Date hidden'!D154)</f>
        <v>0</v>
      </c>
      <c r="D153" s="230" t="n">
        <f aca="false">IF('Indicator Date hidden'!E154="x","x",D$2-'Indicator Date hidden'!E154)</f>
        <v>0</v>
      </c>
      <c r="E153" s="230" t="n">
        <f aca="false">IF('Indicator Date hidden'!F154="x","x",E$2-'Indicator Date hidden'!F154)</f>
        <v>0</v>
      </c>
      <c r="F153" s="230" t="n">
        <f aca="false">IF('Indicator Date hidden'!G154="x","x",F$2-'Indicator Date hidden'!G154)</f>
        <v>0</v>
      </c>
      <c r="G153" s="230" t="n">
        <f aca="false">IF('Indicator Date hidden'!H154="x","x",G$2-'Indicator Date hidden'!H154)</f>
        <v>0</v>
      </c>
      <c r="H153" s="230" t="n">
        <f aca="false">IF('Indicator Date hidden'!I154="x","x",H$2-'Indicator Date hidden'!I154)</f>
        <v>0</v>
      </c>
      <c r="I153" s="230" t="n">
        <f aca="false">IF('Indicator Date hidden'!J154="x","x",I$2-'Indicator Date hidden'!J154)</f>
        <v>0</v>
      </c>
      <c r="J153" s="230" t="n">
        <f aca="false">IF('Indicator Date hidden'!K154="x","x",J$2-'Indicator Date hidden'!K154)</f>
        <v>0</v>
      </c>
      <c r="K153" s="230" t="n">
        <f aca="false">IF('Indicator Date hidden'!L154="x","x",K$2-'Indicator Date hidden'!L154)</f>
        <v>0</v>
      </c>
      <c r="L153" s="230" t="n">
        <f aca="false">IF('Indicator Date hidden'!M154="x","x",L$2-'Indicator Date hidden'!M154)</f>
        <v>0</v>
      </c>
      <c r="M153" s="230" t="n">
        <f aca="false">IF('Indicator Date hidden'!N154="x","x",M$2-'Indicator Date hidden'!N154)</f>
        <v>0</v>
      </c>
      <c r="N153" s="230" t="n">
        <f aca="false">IF('Indicator Date hidden'!O154="x","x",N$2-'Indicator Date hidden'!O154)</f>
        <v>0</v>
      </c>
      <c r="O153" s="230" t="n">
        <f aca="false">IF('Indicator Date hidden'!P154="x","x",O$2-'Indicator Date hidden'!P154)</f>
        <v>0</v>
      </c>
      <c r="P153" s="230" t="n">
        <f aca="false">IF('Indicator Date hidden'!Q154="x","x",P$2-'Indicator Date hidden'!Q154)</f>
        <v>0</v>
      </c>
      <c r="Q153" s="230" t="n">
        <f aca="false">IF('Indicator Date hidden'!R154="x","x",Q$2-'Indicator Date hidden'!R154)</f>
        <v>0</v>
      </c>
      <c r="R153" s="230" t="n">
        <f aca="false">IF('Indicator Date hidden'!S154="x","x",R$2-'Indicator Date hidden'!S154)</f>
        <v>0</v>
      </c>
      <c r="S153" s="230" t="n">
        <f aca="false">IF('Indicator Date hidden'!T154="x","x",S$2-'Indicator Date hidden'!T154)</f>
        <v>0</v>
      </c>
      <c r="T153" s="230" t="n">
        <f aca="false">IF('Indicator Date hidden'!U154="x","x",T$2-'Indicator Date hidden'!U154)</f>
        <v>0</v>
      </c>
      <c r="U153" s="230" t="n">
        <f aca="false">IF('Indicator Date hidden'!V154="x","x",U$2-'Indicator Date hidden'!V154)</f>
        <v>0</v>
      </c>
      <c r="V153" s="230" t="n">
        <f aca="false">IF('Indicator Date hidden'!W154="x","x",V$2-'Indicator Date hidden'!W154)</f>
        <v>0</v>
      </c>
      <c r="W153" s="230" t="n">
        <f aca="false">IF('Indicator Date hidden'!X154="x","x",W$2-'Indicator Date hidden'!X154)</f>
        <v>0</v>
      </c>
      <c r="X153" s="230" t="n">
        <f aca="false">IF('Indicator Date hidden'!Y154="x","x",X$2-'Indicator Date hidden'!Y154)</f>
        <v>0</v>
      </c>
      <c r="Y153" s="230" t="n">
        <f aca="false">IF('Indicator Date hidden'!Z154="x","x",Y$2-'Indicator Date hidden'!Z154)</f>
        <v>0</v>
      </c>
      <c r="Z153" s="230" t="n">
        <f aca="false">IF('Indicator Date hidden'!AA154="x","x",Z$2-'Indicator Date hidden'!AA154)</f>
        <v>7</v>
      </c>
      <c r="AA153" s="230" t="n">
        <f aca="false">IF('Indicator Date hidden'!AB154="x","x",AA$2-'Indicator Date hidden'!AB154)</f>
        <v>0</v>
      </c>
      <c r="AB153" s="230" t="n">
        <f aca="false">IF('Indicator Date hidden'!AC154="x","x",AB$2-'Indicator Date hidden'!AC154)</f>
        <v>6</v>
      </c>
      <c r="AC153" s="230" t="n">
        <f aca="false">IF('Indicator Date hidden'!AD154="x","x",AC$2-'Indicator Date hidden'!AD154)</f>
        <v>1</v>
      </c>
      <c r="AD153" s="230" t="n">
        <f aca="false">IF('Indicator Date hidden'!AE154="x","x",AD$2-'Indicator Date hidden'!AE154)</f>
        <v>0</v>
      </c>
      <c r="AE153" s="230" t="n">
        <f aca="false">IF('Indicator Date hidden'!AF154="x","x",AE$2-'Indicator Date hidden'!AF154)</f>
        <v>0</v>
      </c>
      <c r="AF153" s="230" t="n">
        <f aca="false">IF('Indicator Date hidden'!AG154="x","x",AF$2-'Indicator Date hidden'!AG154)</f>
        <v>0</v>
      </c>
      <c r="AG153" s="230" t="n">
        <f aca="false">IF('Indicator Date hidden'!AH154="x","x",AG$2-'Indicator Date hidden'!AH154)</f>
        <v>0</v>
      </c>
      <c r="AH153" s="230" t="n">
        <f aca="false">IF('Indicator Date hidden'!AI154="x","x",AH$2-'Indicator Date hidden'!AI154)</f>
        <v>0</v>
      </c>
      <c r="AI153" s="230" t="n">
        <f aca="false">IF('Indicator Date hidden'!AJ154="x","x",AI$2-'Indicator Date hidden'!AJ154)</f>
        <v>0</v>
      </c>
      <c r="AJ153" s="230" t="n">
        <f aca="false">IF('Indicator Date hidden'!AK154="x","x",AJ$2-'Indicator Date hidden'!AK154)</f>
        <v>0</v>
      </c>
      <c r="AK153" s="230" t="n">
        <f aca="false">IF('Indicator Date hidden'!AL154="x","x",AK$2-'Indicator Date hidden'!AL154)</f>
        <v>0</v>
      </c>
      <c r="AL153" s="230" t="n">
        <f aca="false">IF('Indicator Date hidden'!AM154="x","x",AL$2-'Indicator Date hidden'!AM154)</f>
        <v>0</v>
      </c>
      <c r="AM153" s="230" t="n">
        <f aca="false">IF('Indicator Date hidden'!AN154="x","x",AM$2-'Indicator Date hidden'!AN154)</f>
        <v>0</v>
      </c>
      <c r="AN153" s="230" t="n">
        <f aca="false">IF('Indicator Date hidden'!AO154="x","x",AN$2-'Indicator Date hidden'!AO154)</f>
        <v>0</v>
      </c>
      <c r="AO153" s="230" t="n">
        <f aca="false">IF('Indicator Date hidden'!AP154="x","x",AO$2-'Indicator Date hidden'!AP154)</f>
        <v>0</v>
      </c>
      <c r="AP153" s="230" t="n">
        <f aca="false">IF('Indicator Date hidden'!AQ154="x","x",AP$2-'Indicator Date hidden'!AQ154)</f>
        <v>0</v>
      </c>
      <c r="AQ153" s="230" t="n">
        <f aca="false">IF('Indicator Date hidden'!AR154="x","x",AQ$2-'Indicator Date hidden'!AR154)</f>
        <v>0</v>
      </c>
      <c r="AR153" s="230" t="n">
        <f aca="false">IF('Indicator Date hidden'!AS154="x","x",AR$2-'Indicator Date hidden'!AS154)</f>
        <v>1</v>
      </c>
      <c r="AS153" s="230" t="n">
        <f aca="false">IF('Indicator Date hidden'!AT154="x","x",AS$2-'Indicator Date hidden'!AT154)</f>
        <v>0</v>
      </c>
      <c r="AT153" s="230" t="n">
        <f aca="false">IF('Indicator Date hidden'!AU154="x","x",AT$2-'Indicator Date hidden'!AU154)</f>
        <v>0</v>
      </c>
      <c r="AU153" s="230" t="n">
        <f aca="false">IF('Indicator Date hidden'!AV154="x","x",AU$2-'Indicator Date hidden'!AV154)</f>
        <v>0</v>
      </c>
      <c r="AV153" s="230" t="str">
        <f aca="false">IF('Indicator Date hidden'!AW154="x","x",AV$2-'Indicator Date hidden'!AW154)</f>
        <v>x</v>
      </c>
      <c r="AW153" s="230" t="n">
        <f aca="false">IF('Indicator Date hidden'!AX154="x","x",AW$2-'Indicator Date hidden'!AX154)</f>
        <v>0</v>
      </c>
      <c r="AX153" s="230" t="n">
        <f aca="false">IF('Indicator Date hidden'!AY154="x","x",AX$2-'Indicator Date hidden'!AY154)</f>
        <v>0</v>
      </c>
      <c r="AY153" s="230" t="n">
        <f aca="false">IF('Indicator Date hidden'!AZ154="x","x",AY$2-'Indicator Date hidden'!AZ154)</f>
        <v>1</v>
      </c>
      <c r="AZ153" s="230" t="n">
        <f aca="false">IF('Indicator Date hidden'!BA154="x","x",AZ$2-'Indicator Date hidden'!BA154)</f>
        <v>0</v>
      </c>
      <c r="BA153" s="230" t="n">
        <f aca="false">IF('Indicator Date hidden'!BB154="x","x",BA$2-'Indicator Date hidden'!BB154)</f>
        <v>0</v>
      </c>
      <c r="BB153" s="230" t="n">
        <f aca="false">IF('Indicator Date hidden'!BC154="x","x",BB$2-'Indicator Date hidden'!BC154)</f>
        <v>0</v>
      </c>
      <c r="BC153" s="230" t="n">
        <f aca="false">IF('Indicator Date hidden'!BD154="x","x",BC$2-'Indicator Date hidden'!BD154)</f>
        <v>0</v>
      </c>
      <c r="BD153" s="230" t="n">
        <f aca="false">IF('Indicator Date hidden'!BE154="x","x",BD$2-'Indicator Date hidden'!BE154)</f>
        <v>-1</v>
      </c>
      <c r="BE153" s="230" t="n">
        <f aca="false">IF('Indicator Date hidden'!BF154="x","x",BE$2-'Indicator Date hidden'!BF154)</f>
        <v>0</v>
      </c>
      <c r="BF153" s="230" t="n">
        <f aca="false">IF('Indicator Date hidden'!BG154="x","x",BF$2-'Indicator Date hidden'!BG154)</f>
        <v>1</v>
      </c>
      <c r="BG153" s="230" t="n">
        <f aca="false">IF('Indicator Date hidden'!BH154="x","x",BG$2-'Indicator Date hidden'!BH154)</f>
        <v>1</v>
      </c>
      <c r="BH153" s="230" t="n">
        <f aca="false">IF('Indicator Date hidden'!BI154="x","x",BH$2-'Indicator Date hidden'!BI154)</f>
        <v>0</v>
      </c>
      <c r="BI153" s="230" t="n">
        <f aca="false">IF('Indicator Date hidden'!BJ154="x","x",BI$2-'Indicator Date hidden'!BJ154)</f>
        <v>0</v>
      </c>
      <c r="BJ153" s="230" t="n">
        <f aca="false">IF('Indicator Date hidden'!BK154="x","x",BJ$2-'Indicator Date hidden'!BK154)</f>
        <v>0</v>
      </c>
      <c r="BK153" s="230" t="n">
        <f aca="false">IF('Indicator Date hidden'!BL154="x","x",BK$2-'Indicator Date hidden'!BL154)</f>
        <v>0</v>
      </c>
      <c r="BL153" s="230" t="n">
        <f aca="false">IF('Indicator Date hidden'!BM154="x","x",BL$2-'Indicator Date hidden'!BM154)</f>
        <v>1</v>
      </c>
      <c r="BM153" s="230" t="n">
        <f aca="false">IF('Indicator Date hidden'!BN154="x","x",BM$2-'Indicator Date hidden'!BN154)</f>
        <v>0</v>
      </c>
      <c r="BN153" s="230" t="n">
        <f aca="false">IF('Indicator Date hidden'!BO154="x","x",BN$2-'Indicator Date hidden'!BO154)</f>
        <v>0</v>
      </c>
      <c r="BO153" s="230" t="n">
        <f aca="false">IF('Indicator Date hidden'!BP154="x","x",BO$2-'Indicator Date hidden'!BP154)</f>
        <v>0</v>
      </c>
      <c r="BP153" s="230" t="n">
        <f aca="false">IF('Indicator Date hidden'!BQ154="x","x",BP$2-'Indicator Date hidden'!BQ154)</f>
        <v>0</v>
      </c>
      <c r="BQ153" s="230" t="n">
        <f aca="false">IF('Indicator Date hidden'!BR154="x","x",BQ$2-'Indicator Date hidden'!BR154)</f>
        <v>0</v>
      </c>
      <c r="BR153" s="230" t="n">
        <f aca="false">IF('Indicator Date hidden'!BS154="x","x",BR$2-'Indicator Date hidden'!BS154)</f>
        <v>2</v>
      </c>
      <c r="BS153" s="230" t="n">
        <f aca="false">IF('Indicator Date hidden'!BT154="x","x",BS$2-'Indicator Date hidden'!BT154)</f>
        <v>0</v>
      </c>
      <c r="BT153" s="230" t="n">
        <f aca="false">IF('Indicator Date hidden'!BU154="x","x",BT$2-'Indicator Date hidden'!BU154)</f>
        <v>0</v>
      </c>
      <c r="BU153" s="230" t="n">
        <f aca="false">IF('Indicator Date hidden'!BV154="x","x",BU$2-'Indicator Date hidden'!BV154)</f>
        <v>0</v>
      </c>
      <c r="BV153" s="230" t="n">
        <f aca="false">IF('Indicator Date hidden'!BW154="x","x",BV$2-'Indicator Date hidden'!BW154)</f>
        <v>0</v>
      </c>
      <c r="BW153" s="230" t="n">
        <f aca="false">IF('Indicator Date hidden'!BX154="x","x",BW$2-'Indicator Date hidden'!BX154)</f>
        <v>0</v>
      </c>
      <c r="BX153" s="0" t="n">
        <f aca="false">SUM(B153:BW153)</f>
        <v>20</v>
      </c>
      <c r="BY153" s="231" t="n">
        <f aca="false">BX153/COUNT(B153:BW153)</f>
        <v>0.273972602739726</v>
      </c>
      <c r="BZ153" s="0" t="n">
        <f aca="false">COUNTIF(B153:BW153,"&gt;0")</f>
        <v>9</v>
      </c>
      <c r="CA153" s="231" t="n">
        <f aca="false">_xlfn.STDEV.P(B153:BW153)</f>
        <v>1.11355624289872</v>
      </c>
      <c r="CB153" s="232" t="n">
        <f aca="false">MEDIAN(B153:BW153)</f>
        <v>0</v>
      </c>
    </row>
    <row r="154" customFormat="false" ht="14.5" hidden="false" customHeight="false" outlineLevel="0" collapsed="false">
      <c r="A154" s="0" t="str">
        <f aca="false">'Indicator Data'!B157</f>
        <v>SYC</v>
      </c>
      <c r="B154" s="230" t="n">
        <f aca="false">IF('Indicator Date hidden'!C155="x","x",B$2-'Indicator Date hidden'!C155)</f>
        <v>0</v>
      </c>
      <c r="C154" s="230" t="n">
        <f aca="false">IF('Indicator Date hidden'!D155="x","x",C$2-'Indicator Date hidden'!D155)</f>
        <v>0</v>
      </c>
      <c r="D154" s="230" t="n">
        <f aca="false">IF('Indicator Date hidden'!E155="x","x",D$2-'Indicator Date hidden'!E155)</f>
        <v>0</v>
      </c>
      <c r="E154" s="230" t="n">
        <f aca="false">IF('Indicator Date hidden'!F155="x","x",E$2-'Indicator Date hidden'!F155)</f>
        <v>0</v>
      </c>
      <c r="F154" s="230" t="n">
        <f aca="false">IF('Indicator Date hidden'!G155="x","x",F$2-'Indicator Date hidden'!G155)</f>
        <v>0</v>
      </c>
      <c r="G154" s="230" t="n">
        <f aca="false">IF('Indicator Date hidden'!H155="x","x",G$2-'Indicator Date hidden'!H155)</f>
        <v>0</v>
      </c>
      <c r="H154" s="230" t="n">
        <f aca="false">IF('Indicator Date hidden'!I155="x","x",H$2-'Indicator Date hidden'!I155)</f>
        <v>0</v>
      </c>
      <c r="I154" s="230" t="n">
        <f aca="false">IF('Indicator Date hidden'!J155="x","x",I$2-'Indicator Date hidden'!J155)</f>
        <v>0</v>
      </c>
      <c r="J154" s="230" t="n">
        <f aca="false">IF('Indicator Date hidden'!K155="x","x",J$2-'Indicator Date hidden'!K155)</f>
        <v>0</v>
      </c>
      <c r="K154" s="230" t="str">
        <f aca="false">IF('Indicator Date hidden'!L155="x","x",K$2-'Indicator Date hidden'!L155)</f>
        <v>x</v>
      </c>
      <c r="L154" s="230" t="n">
        <f aca="false">IF('Indicator Date hidden'!M155="x","x",L$2-'Indicator Date hidden'!M155)</f>
        <v>0</v>
      </c>
      <c r="M154" s="230" t="n">
        <f aca="false">IF('Indicator Date hidden'!N155="x","x",M$2-'Indicator Date hidden'!N155)</f>
        <v>0</v>
      </c>
      <c r="N154" s="230" t="n">
        <f aca="false">IF('Indicator Date hidden'!O155="x","x",N$2-'Indicator Date hidden'!O155)</f>
        <v>0</v>
      </c>
      <c r="O154" s="230" t="n">
        <f aca="false">IF('Indicator Date hidden'!P155="x","x",O$2-'Indicator Date hidden'!P155)</f>
        <v>0</v>
      </c>
      <c r="P154" s="230" t="n">
        <f aca="false">IF('Indicator Date hidden'!Q155="x","x",P$2-'Indicator Date hidden'!Q155)</f>
        <v>0</v>
      </c>
      <c r="Q154" s="230" t="n">
        <f aca="false">IF('Indicator Date hidden'!R155="x","x",Q$2-'Indicator Date hidden'!R155)</f>
        <v>0</v>
      </c>
      <c r="R154" s="230" t="n">
        <f aca="false">IF('Indicator Date hidden'!S155="x","x",R$2-'Indicator Date hidden'!S155)</f>
        <v>0</v>
      </c>
      <c r="S154" s="230" t="n">
        <f aca="false">IF('Indicator Date hidden'!T155="x","x",S$2-'Indicator Date hidden'!T155)</f>
        <v>0</v>
      </c>
      <c r="T154" s="230" t="n">
        <f aca="false">IF('Indicator Date hidden'!U155="x","x",T$2-'Indicator Date hidden'!U155)</f>
        <v>0</v>
      </c>
      <c r="U154" s="230" t="n">
        <f aca="false">IF('Indicator Date hidden'!V155="x","x",U$2-'Indicator Date hidden'!V155)</f>
        <v>0</v>
      </c>
      <c r="V154" s="230" t="n">
        <f aca="false">IF('Indicator Date hidden'!W155="x","x",V$2-'Indicator Date hidden'!W155)</f>
        <v>0</v>
      </c>
      <c r="W154" s="230" t="n">
        <f aca="false">IF('Indicator Date hidden'!X155="x","x",W$2-'Indicator Date hidden'!X155)</f>
        <v>0</v>
      </c>
      <c r="X154" s="230" t="n">
        <f aca="false">IF('Indicator Date hidden'!Y155="x","x",X$2-'Indicator Date hidden'!Y155)</f>
        <v>0</v>
      </c>
      <c r="Y154" s="230" t="n">
        <f aca="false">IF('Indicator Date hidden'!Z155="x","x",Y$2-'Indicator Date hidden'!Z155)</f>
        <v>0</v>
      </c>
      <c r="Z154" s="230" t="n">
        <f aca="false">IF('Indicator Date hidden'!AA155="x","x",Z$2-'Indicator Date hidden'!AA155)</f>
        <v>16</v>
      </c>
      <c r="AA154" s="230" t="n">
        <f aca="false">IF('Indicator Date hidden'!AB155="x","x",AA$2-'Indicator Date hidden'!AB155)</f>
        <v>0</v>
      </c>
      <c r="AB154" s="230" t="str">
        <f aca="false">IF('Indicator Date hidden'!AC155="x","x",AB$2-'Indicator Date hidden'!AC155)</f>
        <v>x</v>
      </c>
      <c r="AC154" s="230" t="n">
        <f aca="false">IF('Indicator Date hidden'!AD155="x","x",AC$2-'Indicator Date hidden'!AD155)</f>
        <v>1</v>
      </c>
      <c r="AD154" s="230" t="n">
        <f aca="false">IF('Indicator Date hidden'!AE155="x","x",AD$2-'Indicator Date hidden'!AE155)</f>
        <v>0</v>
      </c>
      <c r="AE154" s="230" t="str">
        <f aca="false">IF('Indicator Date hidden'!AF155="x","x",AE$2-'Indicator Date hidden'!AF155)</f>
        <v>x</v>
      </c>
      <c r="AF154" s="230" t="n">
        <f aca="false">IF('Indicator Date hidden'!AG155="x","x",AF$2-'Indicator Date hidden'!AG155)</f>
        <v>0</v>
      </c>
      <c r="AG154" s="230" t="n">
        <f aca="false">IF('Indicator Date hidden'!AH155="x","x",AG$2-'Indicator Date hidden'!AH155)</f>
        <v>0</v>
      </c>
      <c r="AH154" s="230" t="n">
        <f aca="false">IF('Indicator Date hidden'!AI155="x","x",AH$2-'Indicator Date hidden'!AI155)</f>
        <v>0</v>
      </c>
      <c r="AI154" s="230" t="n">
        <f aca="false">IF('Indicator Date hidden'!AJ155="x","x",AI$2-'Indicator Date hidden'!AJ155)</f>
        <v>0</v>
      </c>
      <c r="AJ154" s="230" t="n">
        <f aca="false">IF('Indicator Date hidden'!AK155="x","x",AJ$2-'Indicator Date hidden'!AK155)</f>
        <v>0</v>
      </c>
      <c r="AK154" s="230" t="n">
        <f aca="false">IF('Indicator Date hidden'!AL155="x","x",AK$2-'Indicator Date hidden'!AL155)</f>
        <v>0</v>
      </c>
      <c r="AL154" s="230" t="n">
        <f aca="false">IF('Indicator Date hidden'!AM155="x","x",AL$2-'Indicator Date hidden'!AM155)</f>
        <v>0</v>
      </c>
      <c r="AM154" s="230" t="n">
        <f aca="false">IF('Indicator Date hidden'!AN155="x","x",AM$2-'Indicator Date hidden'!AN155)</f>
        <v>0</v>
      </c>
      <c r="AN154" s="230" t="n">
        <f aca="false">IF('Indicator Date hidden'!AO155="x","x",AN$2-'Indicator Date hidden'!AO155)</f>
        <v>0</v>
      </c>
      <c r="AO154" s="230" t="n">
        <f aca="false">IF('Indicator Date hidden'!AP155="x","x",AO$2-'Indicator Date hidden'!AP155)</f>
        <v>0</v>
      </c>
      <c r="AP154" s="230" t="n">
        <f aca="false">IF('Indicator Date hidden'!AQ155="x","x",AP$2-'Indicator Date hidden'!AQ155)</f>
        <v>0</v>
      </c>
      <c r="AQ154" s="230" t="n">
        <f aca="false">IF('Indicator Date hidden'!AR155="x","x",AQ$2-'Indicator Date hidden'!AR155)</f>
        <v>0</v>
      </c>
      <c r="AR154" s="230" t="n">
        <f aca="false">IF('Indicator Date hidden'!AS155="x","x",AR$2-'Indicator Date hidden'!AS155)</f>
        <v>8</v>
      </c>
      <c r="AS154" s="230" t="n">
        <f aca="false">IF('Indicator Date hidden'!AT155="x","x",AS$2-'Indicator Date hidden'!AT155)</f>
        <v>0</v>
      </c>
      <c r="AT154" s="230" t="str">
        <f aca="false">IF('Indicator Date hidden'!AU155="x","x",AT$2-'Indicator Date hidden'!AU155)</f>
        <v>x</v>
      </c>
      <c r="AU154" s="230" t="str">
        <f aca="false">IF('Indicator Date hidden'!AV155="x","x",AU$2-'Indicator Date hidden'!AV155)</f>
        <v>x</v>
      </c>
      <c r="AV154" s="230" t="str">
        <f aca="false">IF('Indicator Date hidden'!AW155="x","x",AV$2-'Indicator Date hidden'!AW155)</f>
        <v>x</v>
      </c>
      <c r="AW154" s="230" t="n">
        <f aca="false">IF('Indicator Date hidden'!AX155="x","x",AW$2-'Indicator Date hidden'!AX155)</f>
        <v>0</v>
      </c>
      <c r="AX154" s="230" t="str">
        <f aca="false">IF('Indicator Date hidden'!AY155="x","x",AX$2-'Indicator Date hidden'!AY155)</f>
        <v>x</v>
      </c>
      <c r="AY154" s="230" t="n">
        <f aca="false">IF('Indicator Date hidden'!AZ155="x","x",AY$2-'Indicator Date hidden'!AZ155)</f>
        <v>2</v>
      </c>
      <c r="AZ154" s="230" t="n">
        <f aca="false">IF('Indicator Date hidden'!BA155="x","x",AZ$2-'Indicator Date hidden'!BA155)</f>
        <v>0</v>
      </c>
      <c r="BA154" s="230" t="n">
        <f aca="false">IF('Indicator Date hidden'!BB155="x","x",BA$2-'Indicator Date hidden'!BB155)</f>
        <v>0</v>
      </c>
      <c r="BB154" s="230" t="n">
        <f aca="false">IF('Indicator Date hidden'!BC155="x","x",BB$2-'Indicator Date hidden'!BC155)</f>
        <v>0</v>
      </c>
      <c r="BC154" s="230" t="n">
        <f aca="false">IF('Indicator Date hidden'!BD155="x","x",BC$2-'Indicator Date hidden'!BD155)</f>
        <v>0</v>
      </c>
      <c r="BD154" s="230" t="n">
        <f aca="false">IF('Indicator Date hidden'!BE155="x","x",BD$2-'Indicator Date hidden'!BE155)</f>
        <v>0</v>
      </c>
      <c r="BE154" s="230" t="n">
        <f aca="false">IF('Indicator Date hidden'!BF155="x","x",BE$2-'Indicator Date hidden'!BF155)</f>
        <v>0</v>
      </c>
      <c r="BF154" s="230" t="n">
        <f aca="false">IF('Indicator Date hidden'!BG155="x","x",BF$2-'Indicator Date hidden'!BG155)</f>
        <v>1</v>
      </c>
      <c r="BG154" s="230" t="n">
        <f aca="false">IF('Indicator Date hidden'!BH155="x","x",BG$2-'Indicator Date hidden'!BH155)</f>
        <v>1</v>
      </c>
      <c r="BH154" s="230" t="n">
        <f aca="false">IF('Indicator Date hidden'!BI155="x","x",BH$2-'Indicator Date hidden'!BI155)</f>
        <v>0</v>
      </c>
      <c r="BI154" s="230" t="n">
        <f aca="false">IF('Indicator Date hidden'!BJ155="x","x",BI$2-'Indicator Date hidden'!BJ155)</f>
        <v>1</v>
      </c>
      <c r="BJ154" s="230" t="n">
        <f aca="false">IF('Indicator Date hidden'!BK155="x","x",BJ$2-'Indicator Date hidden'!BK155)</f>
        <v>0</v>
      </c>
      <c r="BK154" s="230" t="n">
        <f aca="false">IF('Indicator Date hidden'!BL155="x","x",BK$2-'Indicator Date hidden'!BL155)</f>
        <v>0</v>
      </c>
      <c r="BL154" s="230" t="n">
        <f aca="false">IF('Indicator Date hidden'!BM155="x","x",BL$2-'Indicator Date hidden'!BM155)</f>
        <v>2</v>
      </c>
      <c r="BM154" s="230" t="n">
        <f aca="false">IF('Indicator Date hidden'!BN155="x","x",BM$2-'Indicator Date hidden'!BN155)</f>
        <v>0</v>
      </c>
      <c r="BN154" s="230" t="n">
        <f aca="false">IF('Indicator Date hidden'!BO155="x","x",BN$2-'Indicator Date hidden'!BO155)</f>
        <v>0</v>
      </c>
      <c r="BO154" s="230" t="n">
        <f aca="false">IF('Indicator Date hidden'!BP155="x","x",BO$2-'Indicator Date hidden'!BP155)</f>
        <v>0</v>
      </c>
      <c r="BP154" s="230" t="n">
        <f aca="false">IF('Indicator Date hidden'!BQ155="x","x",BP$2-'Indicator Date hidden'!BQ155)</f>
        <v>0</v>
      </c>
      <c r="BQ154" s="230" t="n">
        <f aca="false">IF('Indicator Date hidden'!BR155="x","x",BQ$2-'Indicator Date hidden'!BR155)</f>
        <v>0</v>
      </c>
      <c r="BR154" s="230" t="n">
        <f aca="false">IF('Indicator Date hidden'!BS155="x","x",BR$2-'Indicator Date hidden'!BS155)</f>
        <v>2</v>
      </c>
      <c r="BS154" s="230" t="n">
        <f aca="false">IF('Indicator Date hidden'!BT155="x","x",BS$2-'Indicator Date hidden'!BT155)</f>
        <v>0</v>
      </c>
      <c r="BT154" s="230" t="n">
        <f aca="false">IF('Indicator Date hidden'!BU155="x","x",BT$2-'Indicator Date hidden'!BU155)</f>
        <v>0</v>
      </c>
      <c r="BU154" s="230" t="n">
        <f aca="false">IF('Indicator Date hidden'!BV155="x","x",BU$2-'Indicator Date hidden'!BV155)</f>
        <v>0</v>
      </c>
      <c r="BV154" s="230" t="n">
        <f aca="false">IF('Indicator Date hidden'!BW155="x","x",BV$2-'Indicator Date hidden'!BW155)</f>
        <v>0</v>
      </c>
      <c r="BW154" s="230" t="n">
        <f aca="false">IF('Indicator Date hidden'!BX155="x","x",BW$2-'Indicator Date hidden'!BX155)</f>
        <v>0</v>
      </c>
      <c r="BX154" s="0" t="n">
        <f aca="false">SUM(B154:BW154)</f>
        <v>34</v>
      </c>
      <c r="BY154" s="231" t="n">
        <f aca="false">BX154/COUNT(B154:BW154)</f>
        <v>0.507462686567164</v>
      </c>
      <c r="BZ154" s="0" t="n">
        <f aca="false">COUNTIF(B154:BW154,"&gt;0")</f>
        <v>9</v>
      </c>
      <c r="CA154" s="231" t="n">
        <f aca="false">_xlfn.STDEV.P(B154:BW154)</f>
        <v>2.18114809100078</v>
      </c>
      <c r="CB154" s="232" t="n">
        <f aca="false">MEDIAN(B154:BW154)</f>
        <v>0</v>
      </c>
    </row>
    <row r="155" customFormat="false" ht="14.5" hidden="false" customHeight="false" outlineLevel="0" collapsed="false">
      <c r="A155" s="0" t="str">
        <f aca="false">'Indicator Data'!B158</f>
        <v>SLE</v>
      </c>
      <c r="B155" s="230" t="n">
        <f aca="false">IF('Indicator Date hidden'!C156="x","x",B$2-'Indicator Date hidden'!C156)</f>
        <v>0</v>
      </c>
      <c r="C155" s="230" t="n">
        <f aca="false">IF('Indicator Date hidden'!D156="x","x",C$2-'Indicator Date hidden'!D156)</f>
        <v>0</v>
      </c>
      <c r="D155" s="230" t="n">
        <f aca="false">IF('Indicator Date hidden'!E156="x","x",D$2-'Indicator Date hidden'!E156)</f>
        <v>0</v>
      </c>
      <c r="E155" s="230" t="n">
        <f aca="false">IF('Indicator Date hidden'!F156="x","x",E$2-'Indicator Date hidden'!F156)</f>
        <v>0</v>
      </c>
      <c r="F155" s="230" t="n">
        <f aca="false">IF('Indicator Date hidden'!G156="x","x",F$2-'Indicator Date hidden'!G156)</f>
        <v>0</v>
      </c>
      <c r="G155" s="230" t="n">
        <f aca="false">IF('Indicator Date hidden'!H156="x","x",G$2-'Indicator Date hidden'!H156)</f>
        <v>0</v>
      </c>
      <c r="H155" s="230" t="n">
        <f aca="false">IF('Indicator Date hidden'!I156="x","x",H$2-'Indicator Date hidden'!I156)</f>
        <v>0</v>
      </c>
      <c r="I155" s="230" t="n">
        <f aca="false">IF('Indicator Date hidden'!J156="x","x",I$2-'Indicator Date hidden'!J156)</f>
        <v>0</v>
      </c>
      <c r="J155" s="230" t="n">
        <f aca="false">IF('Indicator Date hidden'!K156="x","x",J$2-'Indicator Date hidden'!K156)</f>
        <v>0</v>
      </c>
      <c r="K155" s="230" t="n">
        <f aca="false">IF('Indicator Date hidden'!L156="x","x",K$2-'Indicator Date hidden'!L156)</f>
        <v>0</v>
      </c>
      <c r="L155" s="230" t="n">
        <f aca="false">IF('Indicator Date hidden'!M156="x","x",L$2-'Indicator Date hidden'!M156)</f>
        <v>0</v>
      </c>
      <c r="M155" s="230" t="n">
        <f aca="false">IF('Indicator Date hidden'!N156="x","x",M$2-'Indicator Date hidden'!N156)</f>
        <v>0</v>
      </c>
      <c r="N155" s="230" t="n">
        <f aca="false">IF('Indicator Date hidden'!O156="x","x",N$2-'Indicator Date hidden'!O156)</f>
        <v>0</v>
      </c>
      <c r="O155" s="230" t="n">
        <f aca="false">IF('Indicator Date hidden'!P156="x","x",O$2-'Indicator Date hidden'!P156)</f>
        <v>0</v>
      </c>
      <c r="P155" s="230" t="n">
        <f aca="false">IF('Indicator Date hidden'!Q156="x","x",P$2-'Indicator Date hidden'!Q156)</f>
        <v>0</v>
      </c>
      <c r="Q155" s="230" t="n">
        <f aca="false">IF('Indicator Date hidden'!R156="x","x",Q$2-'Indicator Date hidden'!R156)</f>
        <v>0</v>
      </c>
      <c r="R155" s="230" t="n">
        <f aca="false">IF('Indicator Date hidden'!S156="x","x",R$2-'Indicator Date hidden'!S156)</f>
        <v>0</v>
      </c>
      <c r="S155" s="230" t="n">
        <f aca="false">IF('Indicator Date hidden'!T156="x","x",S$2-'Indicator Date hidden'!T156)</f>
        <v>0</v>
      </c>
      <c r="T155" s="230" t="n">
        <f aca="false">IF('Indicator Date hidden'!U156="x","x",T$2-'Indicator Date hidden'!U156)</f>
        <v>0</v>
      </c>
      <c r="U155" s="230" t="n">
        <f aca="false">IF('Indicator Date hidden'!V156="x","x",U$2-'Indicator Date hidden'!V156)</f>
        <v>0</v>
      </c>
      <c r="V155" s="230" t="n">
        <f aca="false">IF('Indicator Date hidden'!W156="x","x",V$2-'Indicator Date hidden'!W156)</f>
        <v>0</v>
      </c>
      <c r="W155" s="230" t="n">
        <f aca="false">IF('Indicator Date hidden'!X156="x","x",W$2-'Indicator Date hidden'!X156)</f>
        <v>0</v>
      </c>
      <c r="X155" s="230" t="n">
        <f aca="false">IF('Indicator Date hidden'!Y156="x","x",X$2-'Indicator Date hidden'!Y156)</f>
        <v>0</v>
      </c>
      <c r="Y155" s="230" t="n">
        <f aca="false">IF('Indicator Date hidden'!Z156="x","x",Y$2-'Indicator Date hidden'!Z156)</f>
        <v>0</v>
      </c>
      <c r="Z155" s="230" t="n">
        <f aca="false">IF('Indicator Date hidden'!AA156="x","x",Z$2-'Indicator Date hidden'!AA156)</f>
        <v>5</v>
      </c>
      <c r="AA155" s="230" t="n">
        <f aca="false">IF('Indicator Date hidden'!AB156="x","x",AA$2-'Indicator Date hidden'!AB156)</f>
        <v>0</v>
      </c>
      <c r="AB155" s="230" t="n">
        <f aca="false">IF('Indicator Date hidden'!AC156="x","x",AB$2-'Indicator Date hidden'!AC156)</f>
        <v>0</v>
      </c>
      <c r="AC155" s="230" t="n">
        <f aca="false">IF('Indicator Date hidden'!AD156="x","x",AC$2-'Indicator Date hidden'!AD156)</f>
        <v>4</v>
      </c>
      <c r="AD155" s="230" t="n">
        <f aca="false">IF('Indicator Date hidden'!AE156="x","x",AD$2-'Indicator Date hidden'!AE156)</f>
        <v>0</v>
      </c>
      <c r="AE155" s="230" t="n">
        <f aca="false">IF('Indicator Date hidden'!AF156="x","x",AE$2-'Indicator Date hidden'!AF156)</f>
        <v>0</v>
      </c>
      <c r="AF155" s="230" t="n">
        <f aca="false">IF('Indicator Date hidden'!AG156="x","x",AF$2-'Indicator Date hidden'!AG156)</f>
        <v>0</v>
      </c>
      <c r="AG155" s="230" t="n">
        <f aca="false">IF('Indicator Date hidden'!AH156="x","x",AG$2-'Indicator Date hidden'!AH156)</f>
        <v>0</v>
      </c>
      <c r="AH155" s="230" t="n">
        <f aca="false">IF('Indicator Date hidden'!AI156="x","x",AH$2-'Indicator Date hidden'!AI156)</f>
        <v>0</v>
      </c>
      <c r="AI155" s="230" t="n">
        <f aca="false">IF('Indicator Date hidden'!AJ156="x","x",AI$2-'Indicator Date hidden'!AJ156)</f>
        <v>0</v>
      </c>
      <c r="AJ155" s="230" t="n">
        <f aca="false">IF('Indicator Date hidden'!AK156="x","x",AJ$2-'Indicator Date hidden'!AK156)</f>
        <v>0</v>
      </c>
      <c r="AK155" s="230" t="n">
        <f aca="false">IF('Indicator Date hidden'!AL156="x","x",AK$2-'Indicator Date hidden'!AL156)</f>
        <v>0</v>
      </c>
      <c r="AL155" s="230" t="n">
        <f aca="false">IF('Indicator Date hidden'!AM156="x","x",AL$2-'Indicator Date hidden'!AM156)</f>
        <v>0</v>
      </c>
      <c r="AM155" s="230" t="n">
        <f aca="false">IF('Indicator Date hidden'!AN156="x","x",AM$2-'Indicator Date hidden'!AN156)</f>
        <v>0</v>
      </c>
      <c r="AN155" s="230" t="n">
        <f aca="false">IF('Indicator Date hidden'!AO156="x","x",AN$2-'Indicator Date hidden'!AO156)</f>
        <v>0</v>
      </c>
      <c r="AO155" s="230" t="n">
        <f aca="false">IF('Indicator Date hidden'!AP156="x","x",AO$2-'Indicator Date hidden'!AP156)</f>
        <v>0</v>
      </c>
      <c r="AP155" s="230" t="n">
        <f aca="false">IF('Indicator Date hidden'!AQ156="x","x",AP$2-'Indicator Date hidden'!AQ156)</f>
        <v>0</v>
      </c>
      <c r="AQ155" s="230" t="n">
        <f aca="false">IF('Indicator Date hidden'!AR156="x","x",AQ$2-'Indicator Date hidden'!AR156)</f>
        <v>0</v>
      </c>
      <c r="AR155" s="230" t="n">
        <f aca="false">IF('Indicator Date hidden'!AS156="x","x",AR$2-'Indicator Date hidden'!AS156)</f>
        <v>1</v>
      </c>
      <c r="AS155" s="230" t="n">
        <f aca="false">IF('Indicator Date hidden'!AT156="x","x",AS$2-'Indicator Date hidden'!AT156)</f>
        <v>0</v>
      </c>
      <c r="AT155" s="230" t="n">
        <f aca="false">IF('Indicator Date hidden'!AU156="x","x",AT$2-'Indicator Date hidden'!AU156)</f>
        <v>0</v>
      </c>
      <c r="AU155" s="230" t="n">
        <f aca="false">IF('Indicator Date hidden'!AV156="x","x",AU$2-'Indicator Date hidden'!AV156)</f>
        <v>0</v>
      </c>
      <c r="AV155" s="230" t="n">
        <f aca="false">IF('Indicator Date hidden'!AW156="x","x",AV$2-'Indicator Date hidden'!AW156)</f>
        <v>0</v>
      </c>
      <c r="AW155" s="230" t="n">
        <f aca="false">IF('Indicator Date hidden'!AX156="x","x",AW$2-'Indicator Date hidden'!AX156)</f>
        <v>0</v>
      </c>
      <c r="AX155" s="230" t="n">
        <f aca="false">IF('Indicator Date hidden'!AY156="x","x",AX$2-'Indicator Date hidden'!AY156)</f>
        <v>0</v>
      </c>
      <c r="AY155" s="230" t="n">
        <f aca="false">IF('Indicator Date hidden'!AZ156="x","x",AY$2-'Indicator Date hidden'!AZ156)</f>
        <v>2</v>
      </c>
      <c r="AZ155" s="230" t="n">
        <f aca="false">IF('Indicator Date hidden'!BA156="x","x",AZ$2-'Indicator Date hidden'!BA156)</f>
        <v>0</v>
      </c>
      <c r="BA155" s="230" t="n">
        <f aca="false">IF('Indicator Date hidden'!BB156="x","x",BA$2-'Indicator Date hidden'!BB156)</f>
        <v>0</v>
      </c>
      <c r="BB155" s="230" t="n">
        <f aca="false">IF('Indicator Date hidden'!BC156="x","x",BB$2-'Indicator Date hidden'!BC156)</f>
        <v>0</v>
      </c>
      <c r="BC155" s="230" t="n">
        <f aca="false">IF('Indicator Date hidden'!BD156="x","x",BC$2-'Indicator Date hidden'!BD156)</f>
        <v>0</v>
      </c>
      <c r="BD155" s="230" t="n">
        <f aca="false">IF('Indicator Date hidden'!BE156="x","x",BD$2-'Indicator Date hidden'!BE156)</f>
        <v>0</v>
      </c>
      <c r="BE155" s="230" t="n">
        <f aca="false">IF('Indicator Date hidden'!BF156="x","x",BE$2-'Indicator Date hidden'!BF156)</f>
        <v>0</v>
      </c>
      <c r="BF155" s="230" t="n">
        <f aca="false">IF('Indicator Date hidden'!BG156="x","x",BF$2-'Indicator Date hidden'!BG156)</f>
        <v>1</v>
      </c>
      <c r="BG155" s="230" t="n">
        <f aca="false">IF('Indicator Date hidden'!BH156="x","x",BG$2-'Indicator Date hidden'!BH156)</f>
        <v>1</v>
      </c>
      <c r="BH155" s="230" t="n">
        <f aca="false">IF('Indicator Date hidden'!BI156="x","x",BH$2-'Indicator Date hidden'!BI156)</f>
        <v>2</v>
      </c>
      <c r="BI155" s="230" t="n">
        <f aca="false">IF('Indicator Date hidden'!BJ156="x","x",BI$2-'Indicator Date hidden'!BJ156)</f>
        <v>0</v>
      </c>
      <c r="BJ155" s="230" t="n">
        <f aca="false">IF('Indicator Date hidden'!BK156="x","x",BJ$2-'Indicator Date hidden'!BK156)</f>
        <v>0</v>
      </c>
      <c r="BK155" s="230" t="n">
        <f aca="false">IF('Indicator Date hidden'!BL156="x","x",BK$2-'Indicator Date hidden'!BL156)</f>
        <v>0</v>
      </c>
      <c r="BL155" s="230" t="n">
        <f aca="false">IF('Indicator Date hidden'!BM156="x","x",BL$2-'Indicator Date hidden'!BM156)</f>
        <v>2</v>
      </c>
      <c r="BM155" s="230" t="n">
        <f aca="false">IF('Indicator Date hidden'!BN156="x","x",BM$2-'Indicator Date hidden'!BN156)</f>
        <v>0</v>
      </c>
      <c r="BN155" s="230" t="n">
        <f aca="false">IF('Indicator Date hidden'!BO156="x","x",BN$2-'Indicator Date hidden'!BO156)</f>
        <v>0</v>
      </c>
      <c r="BO155" s="230" t="n">
        <f aca="false">IF('Indicator Date hidden'!BP156="x","x",BO$2-'Indicator Date hidden'!BP156)</f>
        <v>0</v>
      </c>
      <c r="BP155" s="230" t="n">
        <f aca="false">IF('Indicator Date hidden'!BQ156="x","x",BP$2-'Indicator Date hidden'!BQ156)</f>
        <v>0</v>
      </c>
      <c r="BQ155" s="230" t="n">
        <f aca="false">IF('Indicator Date hidden'!BR156="x","x",BQ$2-'Indicator Date hidden'!BR156)</f>
        <v>0</v>
      </c>
      <c r="BR155" s="230" t="n">
        <f aca="false">IF('Indicator Date hidden'!BS156="x","x",BR$2-'Indicator Date hidden'!BS156)</f>
        <v>7</v>
      </c>
      <c r="BS155" s="230" t="n">
        <f aca="false">IF('Indicator Date hidden'!BT156="x","x",BS$2-'Indicator Date hidden'!BT156)</f>
        <v>0</v>
      </c>
      <c r="BT155" s="230" t="n">
        <f aca="false">IF('Indicator Date hidden'!BU156="x","x",BT$2-'Indicator Date hidden'!BU156)</f>
        <v>0</v>
      </c>
      <c r="BU155" s="230" t="n">
        <f aca="false">IF('Indicator Date hidden'!BV156="x","x",BU$2-'Indicator Date hidden'!BV156)</f>
        <v>0</v>
      </c>
      <c r="BV155" s="230" t="n">
        <f aca="false">IF('Indicator Date hidden'!BW156="x","x",BV$2-'Indicator Date hidden'!BW156)</f>
        <v>0</v>
      </c>
      <c r="BW155" s="230" t="n">
        <f aca="false">IF('Indicator Date hidden'!BX156="x","x",BW$2-'Indicator Date hidden'!BX156)</f>
        <v>0</v>
      </c>
      <c r="BX155" s="0" t="n">
        <f aca="false">SUM(B155:BW155)</f>
        <v>25</v>
      </c>
      <c r="BY155" s="231" t="n">
        <f aca="false">BX155/COUNT(B155:BW155)</f>
        <v>0.337837837837838</v>
      </c>
      <c r="BZ155" s="0" t="n">
        <f aca="false">COUNTIF(B155:BW155,"&gt;0")</f>
        <v>9</v>
      </c>
      <c r="CA155" s="231" t="n">
        <f aca="false">_xlfn.STDEV.P(B155:BW155)</f>
        <v>1.14227164643266</v>
      </c>
      <c r="CB155" s="232" t="n">
        <f aca="false">MEDIAN(B155:BW155)</f>
        <v>0</v>
      </c>
    </row>
    <row r="156" customFormat="false" ht="14.5" hidden="false" customHeight="false" outlineLevel="0" collapsed="false">
      <c r="A156" s="0" t="str">
        <f aca="false">'Indicator Data'!B159</f>
        <v>SGP</v>
      </c>
      <c r="B156" s="230" t="n">
        <f aca="false">IF('Indicator Date hidden'!C157="x","x",B$2-'Indicator Date hidden'!C157)</f>
        <v>0</v>
      </c>
      <c r="C156" s="230" t="n">
        <f aca="false">IF('Indicator Date hidden'!D157="x","x",C$2-'Indicator Date hidden'!D157)</f>
        <v>0</v>
      </c>
      <c r="D156" s="230" t="n">
        <f aca="false">IF('Indicator Date hidden'!E157="x","x",D$2-'Indicator Date hidden'!E157)</f>
        <v>0</v>
      </c>
      <c r="E156" s="230" t="n">
        <f aca="false">IF('Indicator Date hidden'!F157="x","x",E$2-'Indicator Date hidden'!F157)</f>
        <v>0</v>
      </c>
      <c r="F156" s="230" t="n">
        <f aca="false">IF('Indicator Date hidden'!G157="x","x",F$2-'Indicator Date hidden'!G157)</f>
        <v>0</v>
      </c>
      <c r="G156" s="230" t="n">
        <f aca="false">IF('Indicator Date hidden'!H157="x","x",G$2-'Indicator Date hidden'!H157)</f>
        <v>0</v>
      </c>
      <c r="H156" s="230" t="n">
        <f aca="false">IF('Indicator Date hidden'!I157="x","x",H$2-'Indicator Date hidden'!I157)</f>
        <v>0</v>
      </c>
      <c r="I156" s="230" t="n">
        <f aca="false">IF('Indicator Date hidden'!J157="x","x",I$2-'Indicator Date hidden'!J157)</f>
        <v>0</v>
      </c>
      <c r="J156" s="230" t="n">
        <f aca="false">IF('Indicator Date hidden'!K157="x","x",J$2-'Indicator Date hidden'!K157)</f>
        <v>0</v>
      </c>
      <c r="K156" s="230" t="n">
        <f aca="false">IF('Indicator Date hidden'!L157="x","x",K$2-'Indicator Date hidden'!L157)</f>
        <v>0</v>
      </c>
      <c r="L156" s="230" t="n">
        <f aca="false">IF('Indicator Date hidden'!M157="x","x",L$2-'Indicator Date hidden'!M157)</f>
        <v>0</v>
      </c>
      <c r="M156" s="230" t="n">
        <f aca="false">IF('Indicator Date hidden'!N157="x","x",M$2-'Indicator Date hidden'!N157)</f>
        <v>0</v>
      </c>
      <c r="N156" s="230" t="n">
        <f aca="false">IF('Indicator Date hidden'!O157="x","x",N$2-'Indicator Date hidden'!O157)</f>
        <v>0</v>
      </c>
      <c r="O156" s="230" t="n">
        <f aca="false">IF('Indicator Date hidden'!P157="x","x",O$2-'Indicator Date hidden'!P157)</f>
        <v>0</v>
      </c>
      <c r="P156" s="230" t="n">
        <f aca="false">IF('Indicator Date hidden'!Q157="x","x",P$2-'Indicator Date hidden'!Q157)</f>
        <v>0</v>
      </c>
      <c r="Q156" s="230" t="n">
        <f aca="false">IF('Indicator Date hidden'!R157="x","x",Q$2-'Indicator Date hidden'!R157)</f>
        <v>0</v>
      </c>
      <c r="R156" s="230" t="n">
        <f aca="false">IF('Indicator Date hidden'!S157="x","x",R$2-'Indicator Date hidden'!S157)</f>
        <v>0</v>
      </c>
      <c r="S156" s="230" t="n">
        <f aca="false">IF('Indicator Date hidden'!T157="x","x",S$2-'Indicator Date hidden'!T157)</f>
        <v>0</v>
      </c>
      <c r="T156" s="230" t="n">
        <f aca="false">IF('Indicator Date hidden'!U157="x","x",T$2-'Indicator Date hidden'!U157)</f>
        <v>0</v>
      </c>
      <c r="U156" s="230" t="n">
        <f aca="false">IF('Indicator Date hidden'!V157="x","x",U$2-'Indicator Date hidden'!V157)</f>
        <v>0</v>
      </c>
      <c r="V156" s="230" t="n">
        <f aca="false">IF('Indicator Date hidden'!W157="x","x",V$2-'Indicator Date hidden'!W157)</f>
        <v>0</v>
      </c>
      <c r="W156" s="230" t="n">
        <f aca="false">IF('Indicator Date hidden'!X157="x","x",W$2-'Indicator Date hidden'!X157)</f>
        <v>0</v>
      </c>
      <c r="X156" s="230" t="n">
        <f aca="false">IF('Indicator Date hidden'!Y157="x","x",X$2-'Indicator Date hidden'!Y157)</f>
        <v>0</v>
      </c>
      <c r="Y156" s="230" t="n">
        <f aca="false">IF('Indicator Date hidden'!Z157="x","x",Y$2-'Indicator Date hidden'!Z157)</f>
        <v>0</v>
      </c>
      <c r="Z156" s="230" t="n">
        <f aca="false">IF('Indicator Date hidden'!AA157="x","x",Z$2-'Indicator Date hidden'!AA157)</f>
        <v>8</v>
      </c>
      <c r="AA156" s="230" t="n">
        <f aca="false">IF('Indicator Date hidden'!AB157="x","x",AA$2-'Indicator Date hidden'!AB157)</f>
        <v>0</v>
      </c>
      <c r="AB156" s="230" t="str">
        <f aca="false">IF('Indicator Date hidden'!AC157="x","x",AB$2-'Indicator Date hidden'!AC157)</f>
        <v>x</v>
      </c>
      <c r="AC156" s="230" t="n">
        <f aca="false">IF('Indicator Date hidden'!AD157="x","x",AC$2-'Indicator Date hidden'!AD157)</f>
        <v>1</v>
      </c>
      <c r="AD156" s="230" t="n">
        <f aca="false">IF('Indicator Date hidden'!AE157="x","x",AD$2-'Indicator Date hidden'!AE157)</f>
        <v>0</v>
      </c>
      <c r="AE156" s="230" t="str">
        <f aca="false">IF('Indicator Date hidden'!AF157="x","x",AE$2-'Indicator Date hidden'!AF157)</f>
        <v>x</v>
      </c>
      <c r="AF156" s="230" t="n">
        <f aca="false">IF('Indicator Date hidden'!AG157="x","x",AF$2-'Indicator Date hidden'!AG157)</f>
        <v>0</v>
      </c>
      <c r="AG156" s="230" t="n">
        <f aca="false">IF('Indicator Date hidden'!AH157="x","x",AG$2-'Indicator Date hidden'!AH157)</f>
        <v>0</v>
      </c>
      <c r="AH156" s="230" t="n">
        <f aca="false">IF('Indicator Date hidden'!AI157="x","x",AH$2-'Indicator Date hidden'!AI157)</f>
        <v>0</v>
      </c>
      <c r="AI156" s="230" t="n">
        <f aca="false">IF('Indicator Date hidden'!AJ157="x","x",AI$2-'Indicator Date hidden'!AJ157)</f>
        <v>0</v>
      </c>
      <c r="AJ156" s="230" t="n">
        <f aca="false">IF('Indicator Date hidden'!AK157="x","x",AJ$2-'Indicator Date hidden'!AK157)</f>
        <v>0</v>
      </c>
      <c r="AK156" s="230" t="str">
        <f aca="false">IF('Indicator Date hidden'!AL157="x","x",AK$2-'Indicator Date hidden'!AL157)</f>
        <v>x</v>
      </c>
      <c r="AL156" s="230" t="n">
        <f aca="false">IF('Indicator Date hidden'!AM157="x","x",AL$2-'Indicator Date hidden'!AM157)</f>
        <v>0</v>
      </c>
      <c r="AM156" s="230" t="str">
        <f aca="false">IF('Indicator Date hidden'!AN157="x","x",AM$2-'Indicator Date hidden'!AN157)</f>
        <v>x</v>
      </c>
      <c r="AN156" s="230" t="str">
        <f aca="false">IF('Indicator Date hidden'!AO157="x","x",AN$2-'Indicator Date hidden'!AO157)</f>
        <v>x</v>
      </c>
      <c r="AO156" s="230" t="str">
        <f aca="false">IF('Indicator Date hidden'!AP157="x","x",AO$2-'Indicator Date hidden'!AP157)</f>
        <v>x</v>
      </c>
      <c r="AP156" s="230" t="n">
        <f aca="false">IF('Indicator Date hidden'!AQ157="x","x",AP$2-'Indicator Date hidden'!AQ157)</f>
        <v>1</v>
      </c>
      <c r="AQ156" s="230" t="n">
        <f aca="false">IF('Indicator Date hidden'!AR157="x","x",AQ$2-'Indicator Date hidden'!AR157)</f>
        <v>0</v>
      </c>
      <c r="AR156" s="230" t="str">
        <f aca="false">IF('Indicator Date hidden'!AS157="x","x",AR$2-'Indicator Date hidden'!AS157)</f>
        <v>x</v>
      </c>
      <c r="AS156" s="230" t="n">
        <f aca="false">IF('Indicator Date hidden'!AT157="x","x",AS$2-'Indicator Date hidden'!AT157)</f>
        <v>0</v>
      </c>
      <c r="AT156" s="230" t="n">
        <f aca="false">IF('Indicator Date hidden'!AU157="x","x",AT$2-'Indicator Date hidden'!AU157)</f>
        <v>0</v>
      </c>
      <c r="AU156" s="230" t="n">
        <f aca="false">IF('Indicator Date hidden'!AV157="x","x",AU$2-'Indicator Date hidden'!AV157)</f>
        <v>0</v>
      </c>
      <c r="AV156" s="230" t="str">
        <f aca="false">IF('Indicator Date hidden'!AW157="x","x",AV$2-'Indicator Date hidden'!AW157)</f>
        <v>x</v>
      </c>
      <c r="AW156" s="230" t="n">
        <f aca="false">IF('Indicator Date hidden'!AX157="x","x",AW$2-'Indicator Date hidden'!AX157)</f>
        <v>0</v>
      </c>
      <c r="AX156" s="230" t="n">
        <f aca="false">IF('Indicator Date hidden'!AY157="x","x",AX$2-'Indicator Date hidden'!AY157)</f>
        <v>0</v>
      </c>
      <c r="AY156" s="230" t="str">
        <f aca="false">IF('Indicator Date hidden'!AZ157="x","x",AY$2-'Indicator Date hidden'!AZ157)</f>
        <v>x</v>
      </c>
      <c r="AZ156" s="230" t="n">
        <f aca="false">IF('Indicator Date hidden'!BA157="x","x",AZ$2-'Indicator Date hidden'!BA157)</f>
        <v>0</v>
      </c>
      <c r="BA156" s="230" t="n">
        <f aca="false">IF('Indicator Date hidden'!BB157="x","x",BA$2-'Indicator Date hidden'!BB157)</f>
        <v>0</v>
      </c>
      <c r="BB156" s="230" t="n">
        <f aca="false">IF('Indicator Date hidden'!BC157="x","x",BB$2-'Indicator Date hidden'!BC157)</f>
        <v>0</v>
      </c>
      <c r="BC156" s="230" t="n">
        <f aca="false">IF('Indicator Date hidden'!BD157="x","x",BC$2-'Indicator Date hidden'!BD157)</f>
        <v>0</v>
      </c>
      <c r="BD156" s="230" t="n">
        <f aca="false">IF('Indicator Date hidden'!BE157="x","x",BD$2-'Indicator Date hidden'!BE157)</f>
        <v>0</v>
      </c>
      <c r="BE156" s="230" t="n">
        <f aca="false">IF('Indicator Date hidden'!BF157="x","x",BE$2-'Indicator Date hidden'!BF157)</f>
        <v>0</v>
      </c>
      <c r="BF156" s="230" t="n">
        <f aca="false">IF('Indicator Date hidden'!BG157="x","x",BF$2-'Indicator Date hidden'!BG157)</f>
        <v>1</v>
      </c>
      <c r="BG156" s="230" t="n">
        <f aca="false">IF('Indicator Date hidden'!BH157="x","x",BG$2-'Indicator Date hidden'!BH157)</f>
        <v>1</v>
      </c>
      <c r="BH156" s="230" t="n">
        <f aca="false">IF('Indicator Date hidden'!BI157="x","x",BH$2-'Indicator Date hidden'!BI157)</f>
        <v>2</v>
      </c>
      <c r="BI156" s="230" t="n">
        <f aca="false">IF('Indicator Date hidden'!BJ157="x","x",BI$2-'Indicator Date hidden'!BJ157)</f>
        <v>0</v>
      </c>
      <c r="BJ156" s="230" t="n">
        <f aca="false">IF('Indicator Date hidden'!BK157="x","x",BJ$2-'Indicator Date hidden'!BK157)</f>
        <v>0</v>
      </c>
      <c r="BK156" s="230" t="n">
        <f aca="false">IF('Indicator Date hidden'!BL157="x","x",BK$2-'Indicator Date hidden'!BL157)</f>
        <v>0</v>
      </c>
      <c r="BL156" s="230" t="n">
        <f aca="false">IF('Indicator Date hidden'!BM157="x","x",BL$2-'Indicator Date hidden'!BM157)</f>
        <v>0</v>
      </c>
      <c r="BM156" s="230" t="n">
        <f aca="false">IF('Indicator Date hidden'!BN157="x","x",BM$2-'Indicator Date hidden'!BN157)</f>
        <v>0</v>
      </c>
      <c r="BN156" s="230" t="n">
        <f aca="false">IF('Indicator Date hidden'!BO157="x","x",BN$2-'Indicator Date hidden'!BO157)</f>
        <v>0</v>
      </c>
      <c r="BO156" s="230" t="n">
        <f aca="false">IF('Indicator Date hidden'!BP157="x","x",BO$2-'Indicator Date hidden'!BP157)</f>
        <v>0</v>
      </c>
      <c r="BP156" s="230" t="n">
        <f aca="false">IF('Indicator Date hidden'!BQ157="x","x",BP$2-'Indicator Date hidden'!BQ157)</f>
        <v>0</v>
      </c>
      <c r="BQ156" s="230" t="n">
        <f aca="false">IF('Indicator Date hidden'!BR157="x","x",BQ$2-'Indicator Date hidden'!BR157)</f>
        <v>0</v>
      </c>
      <c r="BR156" s="230" t="n">
        <f aca="false">IF('Indicator Date hidden'!BS157="x","x",BR$2-'Indicator Date hidden'!BS157)</f>
        <v>2</v>
      </c>
      <c r="BS156" s="230" t="n">
        <f aca="false">IF('Indicator Date hidden'!BT157="x","x",BS$2-'Indicator Date hidden'!BT157)</f>
        <v>1</v>
      </c>
      <c r="BT156" s="230" t="n">
        <f aca="false">IF('Indicator Date hidden'!BU157="x","x",BT$2-'Indicator Date hidden'!BU157)</f>
        <v>1</v>
      </c>
      <c r="BU156" s="230" t="n">
        <f aca="false">IF('Indicator Date hidden'!BV157="x","x",BU$2-'Indicator Date hidden'!BV157)</f>
        <v>1</v>
      </c>
      <c r="BV156" s="230" t="n">
        <f aca="false">IF('Indicator Date hidden'!BW157="x","x",BV$2-'Indicator Date hidden'!BW157)</f>
        <v>0</v>
      </c>
      <c r="BW156" s="230" t="n">
        <f aca="false">IF('Indicator Date hidden'!BX157="x","x",BW$2-'Indicator Date hidden'!BX157)</f>
        <v>0</v>
      </c>
      <c r="BX156" s="0" t="n">
        <f aca="false">SUM(B156:BW156)</f>
        <v>19</v>
      </c>
      <c r="BY156" s="231" t="n">
        <f aca="false">BX156/COUNT(B156:BW156)</f>
        <v>0.292307692307692</v>
      </c>
      <c r="BZ156" s="0" t="n">
        <f aca="false">COUNTIF(B156:BW156,"&gt;0")</f>
        <v>10</v>
      </c>
      <c r="CA156" s="231" t="n">
        <f aca="false">_xlfn.STDEV.P(B156:BW156)</f>
        <v>1.06298674893075</v>
      </c>
      <c r="CB156" s="232" t="n">
        <f aca="false">MEDIAN(B156:BW156)</f>
        <v>0</v>
      </c>
    </row>
    <row r="157" customFormat="false" ht="14.5" hidden="false" customHeight="false" outlineLevel="0" collapsed="false">
      <c r="A157" s="0" t="str">
        <f aca="false">'Indicator Data'!B160</f>
        <v>SVK</v>
      </c>
      <c r="B157" s="230" t="n">
        <f aca="false">IF('Indicator Date hidden'!C158="x","x",B$2-'Indicator Date hidden'!C158)</f>
        <v>0</v>
      </c>
      <c r="C157" s="230" t="n">
        <f aca="false">IF('Indicator Date hidden'!D158="x","x",C$2-'Indicator Date hidden'!D158)</f>
        <v>0</v>
      </c>
      <c r="D157" s="230" t="n">
        <f aca="false">IF('Indicator Date hidden'!E158="x","x",D$2-'Indicator Date hidden'!E158)</f>
        <v>0</v>
      </c>
      <c r="E157" s="230" t="n">
        <f aca="false">IF('Indicator Date hidden'!F158="x","x",E$2-'Indicator Date hidden'!F158)</f>
        <v>0</v>
      </c>
      <c r="F157" s="230" t="n">
        <f aca="false">IF('Indicator Date hidden'!G158="x","x",F$2-'Indicator Date hidden'!G158)</f>
        <v>0</v>
      </c>
      <c r="G157" s="230" t="n">
        <f aca="false">IF('Indicator Date hidden'!H158="x","x",G$2-'Indicator Date hidden'!H158)</f>
        <v>0</v>
      </c>
      <c r="H157" s="230" t="n">
        <f aca="false">IF('Indicator Date hidden'!I158="x","x",H$2-'Indicator Date hidden'!I158)</f>
        <v>0</v>
      </c>
      <c r="I157" s="230" t="n">
        <f aca="false">IF('Indicator Date hidden'!J158="x","x",I$2-'Indicator Date hidden'!J158)</f>
        <v>0</v>
      </c>
      <c r="J157" s="230" t="n">
        <f aca="false">IF('Indicator Date hidden'!K158="x","x",J$2-'Indicator Date hidden'!K158)</f>
        <v>0</v>
      </c>
      <c r="K157" s="230" t="n">
        <f aca="false">IF('Indicator Date hidden'!L158="x","x",K$2-'Indicator Date hidden'!L158)</f>
        <v>0</v>
      </c>
      <c r="L157" s="230" t="n">
        <f aca="false">IF('Indicator Date hidden'!M158="x","x",L$2-'Indicator Date hidden'!M158)</f>
        <v>0</v>
      </c>
      <c r="M157" s="230" t="n">
        <f aca="false">IF('Indicator Date hidden'!N158="x","x",M$2-'Indicator Date hidden'!N158)</f>
        <v>0</v>
      </c>
      <c r="N157" s="230" t="n">
        <f aca="false">IF('Indicator Date hidden'!O158="x","x",N$2-'Indicator Date hidden'!O158)</f>
        <v>0</v>
      </c>
      <c r="O157" s="230" t="n">
        <f aca="false">IF('Indicator Date hidden'!P158="x","x",O$2-'Indicator Date hidden'!P158)</f>
        <v>0</v>
      </c>
      <c r="P157" s="230" t="n">
        <f aca="false">IF('Indicator Date hidden'!Q158="x","x",P$2-'Indicator Date hidden'!Q158)</f>
        <v>0</v>
      </c>
      <c r="Q157" s="230" t="n">
        <f aca="false">IF('Indicator Date hidden'!R158="x","x",Q$2-'Indicator Date hidden'!R158)</f>
        <v>0</v>
      </c>
      <c r="R157" s="230" t="n">
        <f aca="false">IF('Indicator Date hidden'!S158="x","x",R$2-'Indicator Date hidden'!S158)</f>
        <v>0</v>
      </c>
      <c r="S157" s="230" t="n">
        <f aca="false">IF('Indicator Date hidden'!T158="x","x",S$2-'Indicator Date hidden'!T158)</f>
        <v>0</v>
      </c>
      <c r="T157" s="230" t="n">
        <f aca="false">IF('Indicator Date hidden'!U158="x","x",T$2-'Indicator Date hidden'!U158)</f>
        <v>0</v>
      </c>
      <c r="U157" s="230" t="n">
        <f aca="false">IF('Indicator Date hidden'!V158="x","x",U$2-'Indicator Date hidden'!V158)</f>
        <v>0</v>
      </c>
      <c r="V157" s="230" t="n">
        <f aca="false">IF('Indicator Date hidden'!W158="x","x",V$2-'Indicator Date hidden'!W158)</f>
        <v>0</v>
      </c>
      <c r="W157" s="230" t="n">
        <f aca="false">IF('Indicator Date hidden'!X158="x","x",W$2-'Indicator Date hidden'!X158)</f>
        <v>0</v>
      </c>
      <c r="X157" s="230" t="n">
        <f aca="false">IF('Indicator Date hidden'!Y158="x","x",X$2-'Indicator Date hidden'!Y158)</f>
        <v>0</v>
      </c>
      <c r="Y157" s="230" t="n">
        <f aca="false">IF('Indicator Date hidden'!Z158="x","x",Y$2-'Indicator Date hidden'!Z158)</f>
        <v>0</v>
      </c>
      <c r="Z157" s="230" t="n">
        <f aca="false">IF('Indicator Date hidden'!AA158="x","x",Z$2-'Indicator Date hidden'!AA158)</f>
        <v>7</v>
      </c>
      <c r="AA157" s="230" t="n">
        <f aca="false">IF('Indicator Date hidden'!AB158="x","x",AA$2-'Indicator Date hidden'!AB158)</f>
        <v>0</v>
      </c>
      <c r="AB157" s="230" t="str">
        <f aca="false">IF('Indicator Date hidden'!AC158="x","x",AB$2-'Indicator Date hidden'!AC158)</f>
        <v>x</v>
      </c>
      <c r="AC157" s="230" t="n">
        <f aca="false">IF('Indicator Date hidden'!AD158="x","x",AC$2-'Indicator Date hidden'!AD158)</f>
        <v>1</v>
      </c>
      <c r="AD157" s="230" t="n">
        <f aca="false">IF('Indicator Date hidden'!AE158="x","x",AD$2-'Indicator Date hidden'!AE158)</f>
        <v>0</v>
      </c>
      <c r="AE157" s="230" t="str">
        <f aca="false">IF('Indicator Date hidden'!AF158="x","x",AE$2-'Indicator Date hidden'!AF158)</f>
        <v>x</v>
      </c>
      <c r="AF157" s="230" t="n">
        <f aca="false">IF('Indicator Date hidden'!AG158="x","x",AF$2-'Indicator Date hidden'!AG158)</f>
        <v>0</v>
      </c>
      <c r="AG157" s="230" t="n">
        <f aca="false">IF('Indicator Date hidden'!AH158="x","x",AG$2-'Indicator Date hidden'!AH158)</f>
        <v>0</v>
      </c>
      <c r="AH157" s="230" t="n">
        <f aca="false">IF('Indicator Date hidden'!AI158="x","x",AH$2-'Indicator Date hidden'!AI158)</f>
        <v>0</v>
      </c>
      <c r="AI157" s="230" t="n">
        <f aca="false">IF('Indicator Date hidden'!AJ158="x","x",AI$2-'Indicator Date hidden'!AJ158)</f>
        <v>0</v>
      </c>
      <c r="AJ157" s="230" t="n">
        <f aca="false">IF('Indicator Date hidden'!AK158="x","x",AJ$2-'Indicator Date hidden'!AK158)</f>
        <v>0</v>
      </c>
      <c r="AK157" s="230" t="str">
        <f aca="false">IF('Indicator Date hidden'!AL158="x","x",AK$2-'Indicator Date hidden'!AL158)</f>
        <v>x</v>
      </c>
      <c r="AL157" s="230" t="n">
        <f aca="false">IF('Indicator Date hidden'!AM158="x","x",AL$2-'Indicator Date hidden'!AM158)</f>
        <v>0</v>
      </c>
      <c r="AM157" s="230" t="str">
        <f aca="false">IF('Indicator Date hidden'!AN158="x","x",AM$2-'Indicator Date hidden'!AN158)</f>
        <v>x</v>
      </c>
      <c r="AN157" s="230" t="str">
        <f aca="false">IF('Indicator Date hidden'!AO158="x","x",AN$2-'Indicator Date hidden'!AO158)</f>
        <v>x</v>
      </c>
      <c r="AO157" s="230" t="str">
        <f aca="false">IF('Indicator Date hidden'!AP158="x","x",AO$2-'Indicator Date hidden'!AP158)</f>
        <v>x</v>
      </c>
      <c r="AP157" s="230" t="n">
        <f aca="false">IF('Indicator Date hidden'!AQ158="x","x",AP$2-'Indicator Date hidden'!AQ158)</f>
        <v>0</v>
      </c>
      <c r="AQ157" s="230" t="n">
        <f aca="false">IF('Indicator Date hidden'!AR158="x","x",AQ$2-'Indicator Date hidden'!AR158)</f>
        <v>0</v>
      </c>
      <c r="AR157" s="230" t="str">
        <f aca="false">IF('Indicator Date hidden'!AS158="x","x",AR$2-'Indicator Date hidden'!AS158)</f>
        <v>x</v>
      </c>
      <c r="AS157" s="230" t="n">
        <f aca="false">IF('Indicator Date hidden'!AT158="x","x",AS$2-'Indicator Date hidden'!AT158)</f>
        <v>0</v>
      </c>
      <c r="AT157" s="230" t="str">
        <f aca="false">IF('Indicator Date hidden'!AU158="x","x",AT$2-'Indicator Date hidden'!AU158)</f>
        <v>x</v>
      </c>
      <c r="AU157" s="230" t="str">
        <f aca="false">IF('Indicator Date hidden'!AV158="x","x",AU$2-'Indicator Date hidden'!AV158)</f>
        <v>x</v>
      </c>
      <c r="AV157" s="230" t="str">
        <f aca="false">IF('Indicator Date hidden'!AW158="x","x",AV$2-'Indicator Date hidden'!AW158)</f>
        <v>x</v>
      </c>
      <c r="AW157" s="230" t="n">
        <f aca="false">IF('Indicator Date hidden'!AX158="x","x",AW$2-'Indicator Date hidden'!AX158)</f>
        <v>0</v>
      </c>
      <c r="AX157" s="230" t="n">
        <f aca="false">IF('Indicator Date hidden'!AY158="x","x",AX$2-'Indicator Date hidden'!AY158)</f>
        <v>0</v>
      </c>
      <c r="AY157" s="230" t="n">
        <f aca="false">IF('Indicator Date hidden'!AZ158="x","x",AY$2-'Indicator Date hidden'!AZ158)</f>
        <v>1</v>
      </c>
      <c r="AZ157" s="230" t="n">
        <f aca="false">IF('Indicator Date hidden'!BA158="x","x",AZ$2-'Indicator Date hidden'!BA158)</f>
        <v>0</v>
      </c>
      <c r="BA157" s="230" t="n">
        <f aca="false">IF('Indicator Date hidden'!BB158="x","x",BA$2-'Indicator Date hidden'!BB158)</f>
        <v>0</v>
      </c>
      <c r="BB157" s="230" t="n">
        <f aca="false">IF('Indicator Date hidden'!BC158="x","x",BB$2-'Indicator Date hidden'!BC158)</f>
        <v>0</v>
      </c>
      <c r="BC157" s="230" t="n">
        <f aca="false">IF('Indicator Date hidden'!BD158="x","x",BC$2-'Indicator Date hidden'!BD158)</f>
        <v>0</v>
      </c>
      <c r="BD157" s="230" t="n">
        <f aca="false">IF('Indicator Date hidden'!BE158="x","x",BD$2-'Indicator Date hidden'!BE158)</f>
        <v>-1</v>
      </c>
      <c r="BE157" s="230" t="n">
        <f aca="false">IF('Indicator Date hidden'!BF158="x","x",BE$2-'Indicator Date hidden'!BF158)</f>
        <v>0</v>
      </c>
      <c r="BF157" s="230" t="n">
        <f aca="false">IF('Indicator Date hidden'!BG158="x","x",BF$2-'Indicator Date hidden'!BG158)</f>
        <v>1</v>
      </c>
      <c r="BG157" s="230" t="n">
        <f aca="false">IF('Indicator Date hidden'!BH158="x","x",BG$2-'Indicator Date hidden'!BH158)</f>
        <v>1</v>
      </c>
      <c r="BH157" s="230" t="n">
        <f aca="false">IF('Indicator Date hidden'!BI158="x","x",BH$2-'Indicator Date hidden'!BI158)</f>
        <v>0</v>
      </c>
      <c r="BI157" s="230" t="n">
        <f aca="false">IF('Indicator Date hidden'!BJ158="x","x",BI$2-'Indicator Date hidden'!BJ158)</f>
        <v>0</v>
      </c>
      <c r="BJ157" s="230" t="n">
        <f aca="false">IF('Indicator Date hidden'!BK158="x","x",BJ$2-'Indicator Date hidden'!BK158)</f>
        <v>0</v>
      </c>
      <c r="BK157" s="230" t="n">
        <f aca="false">IF('Indicator Date hidden'!BL158="x","x",BK$2-'Indicator Date hidden'!BL158)</f>
        <v>0</v>
      </c>
      <c r="BL157" s="230" t="str">
        <f aca="false">IF('Indicator Date hidden'!BM158="x","x",BL$2-'Indicator Date hidden'!BM158)</f>
        <v>x</v>
      </c>
      <c r="BM157" s="230" t="n">
        <f aca="false">IF('Indicator Date hidden'!BN158="x","x",BM$2-'Indicator Date hidden'!BN158)</f>
        <v>0</v>
      </c>
      <c r="BN157" s="230" t="n">
        <f aca="false">IF('Indicator Date hidden'!BO158="x","x",BN$2-'Indicator Date hidden'!BO158)</f>
        <v>0</v>
      </c>
      <c r="BO157" s="230" t="n">
        <f aca="false">IF('Indicator Date hidden'!BP158="x","x",BO$2-'Indicator Date hidden'!BP158)</f>
        <v>0</v>
      </c>
      <c r="BP157" s="230" t="n">
        <f aca="false">IF('Indicator Date hidden'!BQ158="x","x",BP$2-'Indicator Date hidden'!BQ158)</f>
        <v>0</v>
      </c>
      <c r="BQ157" s="230" t="n">
        <f aca="false">IF('Indicator Date hidden'!BR158="x","x",BQ$2-'Indicator Date hidden'!BR158)</f>
        <v>0</v>
      </c>
      <c r="BR157" s="230" t="n">
        <f aca="false">IF('Indicator Date hidden'!BS158="x","x",BR$2-'Indicator Date hidden'!BS158)</f>
        <v>2</v>
      </c>
      <c r="BS157" s="230" t="n">
        <f aca="false">IF('Indicator Date hidden'!BT158="x","x",BS$2-'Indicator Date hidden'!BT158)</f>
        <v>0</v>
      </c>
      <c r="BT157" s="230" t="n">
        <f aca="false">IF('Indicator Date hidden'!BU158="x","x",BT$2-'Indicator Date hidden'!BU158)</f>
        <v>0</v>
      </c>
      <c r="BU157" s="230" t="n">
        <f aca="false">IF('Indicator Date hidden'!BV158="x","x",BU$2-'Indicator Date hidden'!BV158)</f>
        <v>0</v>
      </c>
      <c r="BV157" s="230" t="n">
        <f aca="false">IF('Indicator Date hidden'!BW158="x","x",BV$2-'Indicator Date hidden'!BW158)</f>
        <v>0</v>
      </c>
      <c r="BW157" s="230" t="n">
        <f aca="false">IF('Indicator Date hidden'!BX158="x","x",BW$2-'Indicator Date hidden'!BX158)</f>
        <v>0</v>
      </c>
      <c r="BX157" s="0" t="n">
        <f aca="false">SUM(B157:BW157)</f>
        <v>12</v>
      </c>
      <c r="BY157" s="231" t="n">
        <f aca="false">BX157/COUNT(B157:BW157)</f>
        <v>0.19047619047619</v>
      </c>
      <c r="BZ157" s="0" t="n">
        <f aca="false">COUNTIF(B157:BW157,"&gt;0")</f>
        <v>6</v>
      </c>
      <c r="CA157" s="231" t="n">
        <f aca="false">_xlfn.STDEV.P(B157:BW157)</f>
        <v>0.940400840863404</v>
      </c>
      <c r="CB157" s="232" t="n">
        <f aca="false">MEDIAN(B157:BW157)</f>
        <v>0</v>
      </c>
    </row>
    <row r="158" customFormat="false" ht="14.5" hidden="false" customHeight="false" outlineLevel="0" collapsed="false">
      <c r="A158" s="0" t="str">
        <f aca="false">'Indicator Data'!B161</f>
        <v>SVN</v>
      </c>
      <c r="B158" s="230" t="n">
        <f aca="false">IF('Indicator Date hidden'!C159="x","x",B$2-'Indicator Date hidden'!C159)</f>
        <v>0</v>
      </c>
      <c r="C158" s="230" t="n">
        <f aca="false">IF('Indicator Date hidden'!D159="x","x",C$2-'Indicator Date hidden'!D159)</f>
        <v>0</v>
      </c>
      <c r="D158" s="230" t="n">
        <f aca="false">IF('Indicator Date hidden'!E159="x","x",D$2-'Indicator Date hidden'!E159)</f>
        <v>0</v>
      </c>
      <c r="E158" s="230" t="n">
        <f aca="false">IF('Indicator Date hidden'!F159="x","x",E$2-'Indicator Date hidden'!F159)</f>
        <v>0</v>
      </c>
      <c r="F158" s="230" t="n">
        <f aca="false">IF('Indicator Date hidden'!G159="x","x",F$2-'Indicator Date hidden'!G159)</f>
        <v>0</v>
      </c>
      <c r="G158" s="230" t="n">
        <f aca="false">IF('Indicator Date hidden'!H159="x","x",G$2-'Indicator Date hidden'!H159)</f>
        <v>0</v>
      </c>
      <c r="H158" s="230" t="n">
        <f aca="false">IF('Indicator Date hidden'!I159="x","x",H$2-'Indicator Date hidden'!I159)</f>
        <v>0</v>
      </c>
      <c r="I158" s="230" t="n">
        <f aca="false">IF('Indicator Date hidden'!J159="x","x",I$2-'Indicator Date hidden'!J159)</f>
        <v>0</v>
      </c>
      <c r="J158" s="230" t="n">
        <f aca="false">IF('Indicator Date hidden'!K159="x","x",J$2-'Indicator Date hidden'!K159)</f>
        <v>0</v>
      </c>
      <c r="K158" s="230" t="n">
        <f aca="false">IF('Indicator Date hidden'!L159="x","x",K$2-'Indicator Date hidden'!L159)</f>
        <v>0</v>
      </c>
      <c r="L158" s="230" t="n">
        <f aca="false">IF('Indicator Date hidden'!M159="x","x",L$2-'Indicator Date hidden'!M159)</f>
        <v>0</v>
      </c>
      <c r="M158" s="230" t="n">
        <f aca="false">IF('Indicator Date hidden'!N159="x","x",M$2-'Indicator Date hidden'!N159)</f>
        <v>0</v>
      </c>
      <c r="N158" s="230" t="n">
        <f aca="false">IF('Indicator Date hidden'!O159="x","x",N$2-'Indicator Date hidden'!O159)</f>
        <v>0</v>
      </c>
      <c r="O158" s="230" t="n">
        <f aca="false">IF('Indicator Date hidden'!P159="x","x",O$2-'Indicator Date hidden'!P159)</f>
        <v>0</v>
      </c>
      <c r="P158" s="230" t="n">
        <f aca="false">IF('Indicator Date hidden'!Q159="x","x",P$2-'Indicator Date hidden'!Q159)</f>
        <v>0</v>
      </c>
      <c r="Q158" s="230" t="n">
        <f aca="false">IF('Indicator Date hidden'!R159="x","x",Q$2-'Indicator Date hidden'!R159)</f>
        <v>0</v>
      </c>
      <c r="R158" s="230" t="n">
        <f aca="false">IF('Indicator Date hidden'!S159="x","x",R$2-'Indicator Date hidden'!S159)</f>
        <v>0</v>
      </c>
      <c r="S158" s="230" t="n">
        <f aca="false">IF('Indicator Date hidden'!T159="x","x",S$2-'Indicator Date hidden'!T159)</f>
        <v>0</v>
      </c>
      <c r="T158" s="230" t="n">
        <f aca="false">IF('Indicator Date hidden'!U159="x","x",T$2-'Indicator Date hidden'!U159)</f>
        <v>0</v>
      </c>
      <c r="U158" s="230" t="n">
        <f aca="false">IF('Indicator Date hidden'!V159="x","x",U$2-'Indicator Date hidden'!V159)</f>
        <v>0</v>
      </c>
      <c r="V158" s="230" t="n">
        <f aca="false">IF('Indicator Date hidden'!W159="x","x",V$2-'Indicator Date hidden'!W159)</f>
        <v>0</v>
      </c>
      <c r="W158" s="230" t="n">
        <f aca="false">IF('Indicator Date hidden'!X159="x","x",W$2-'Indicator Date hidden'!X159)</f>
        <v>0</v>
      </c>
      <c r="X158" s="230" t="n">
        <f aca="false">IF('Indicator Date hidden'!Y159="x","x",X$2-'Indicator Date hidden'!Y159)</f>
        <v>0</v>
      </c>
      <c r="Y158" s="230" t="n">
        <f aca="false">IF('Indicator Date hidden'!Z159="x","x",Y$2-'Indicator Date hidden'!Z159)</f>
        <v>0</v>
      </c>
      <c r="Z158" s="230" t="n">
        <f aca="false">IF('Indicator Date hidden'!AA159="x","x",Z$2-'Indicator Date hidden'!AA159)</f>
        <v>3</v>
      </c>
      <c r="AA158" s="230" t="n">
        <f aca="false">IF('Indicator Date hidden'!AB159="x","x",AA$2-'Indicator Date hidden'!AB159)</f>
        <v>0</v>
      </c>
      <c r="AB158" s="230" t="str">
        <f aca="false">IF('Indicator Date hidden'!AC159="x","x",AB$2-'Indicator Date hidden'!AC159)</f>
        <v>x</v>
      </c>
      <c r="AC158" s="230" t="n">
        <f aca="false">IF('Indicator Date hidden'!AD159="x","x",AC$2-'Indicator Date hidden'!AD159)</f>
        <v>1</v>
      </c>
      <c r="AD158" s="230" t="n">
        <f aca="false">IF('Indicator Date hidden'!AE159="x","x",AD$2-'Indicator Date hidden'!AE159)</f>
        <v>1</v>
      </c>
      <c r="AE158" s="230" t="n">
        <f aca="false">IF('Indicator Date hidden'!AF159="x","x",AE$2-'Indicator Date hidden'!AF159)</f>
        <v>0</v>
      </c>
      <c r="AF158" s="230" t="n">
        <f aca="false">IF('Indicator Date hidden'!AG159="x","x",AF$2-'Indicator Date hidden'!AG159)</f>
        <v>0</v>
      </c>
      <c r="AG158" s="230" t="n">
        <f aca="false">IF('Indicator Date hidden'!AH159="x","x",AG$2-'Indicator Date hidden'!AH159)</f>
        <v>0</v>
      </c>
      <c r="AH158" s="230" t="n">
        <f aca="false">IF('Indicator Date hidden'!AI159="x","x",AH$2-'Indicator Date hidden'!AI159)</f>
        <v>0</v>
      </c>
      <c r="AI158" s="230" t="n">
        <f aca="false">IF('Indicator Date hidden'!AJ159="x","x",AI$2-'Indicator Date hidden'!AJ159)</f>
        <v>0</v>
      </c>
      <c r="AJ158" s="230" t="n">
        <f aca="false">IF('Indicator Date hidden'!AK159="x","x",AJ$2-'Indicator Date hidden'!AK159)</f>
        <v>0</v>
      </c>
      <c r="AK158" s="230" t="str">
        <f aca="false">IF('Indicator Date hidden'!AL159="x","x",AK$2-'Indicator Date hidden'!AL159)</f>
        <v>x</v>
      </c>
      <c r="AL158" s="230" t="n">
        <f aca="false">IF('Indicator Date hidden'!AM159="x","x",AL$2-'Indicator Date hidden'!AM159)</f>
        <v>0</v>
      </c>
      <c r="AM158" s="230" t="str">
        <f aca="false">IF('Indicator Date hidden'!AN159="x","x",AM$2-'Indicator Date hidden'!AN159)</f>
        <v>x</v>
      </c>
      <c r="AN158" s="230" t="str">
        <f aca="false">IF('Indicator Date hidden'!AO159="x","x",AN$2-'Indicator Date hidden'!AO159)</f>
        <v>x</v>
      </c>
      <c r="AO158" s="230" t="n">
        <f aca="false">IF('Indicator Date hidden'!AP159="x","x",AO$2-'Indicator Date hidden'!AP159)</f>
        <v>0</v>
      </c>
      <c r="AP158" s="230" t="n">
        <f aca="false">IF('Indicator Date hidden'!AQ159="x","x",AP$2-'Indicator Date hidden'!AQ159)</f>
        <v>0</v>
      </c>
      <c r="AQ158" s="230" t="n">
        <f aca="false">IF('Indicator Date hidden'!AR159="x","x",AQ$2-'Indicator Date hidden'!AR159)</f>
        <v>0</v>
      </c>
      <c r="AR158" s="230" t="str">
        <f aca="false">IF('Indicator Date hidden'!AS159="x","x",AR$2-'Indicator Date hidden'!AS159)</f>
        <v>x</v>
      </c>
      <c r="AS158" s="230" t="n">
        <f aca="false">IF('Indicator Date hidden'!AT159="x","x",AS$2-'Indicator Date hidden'!AT159)</f>
        <v>0</v>
      </c>
      <c r="AT158" s="230" t="n">
        <f aca="false">IF('Indicator Date hidden'!AU159="x","x",AT$2-'Indicator Date hidden'!AU159)</f>
        <v>0</v>
      </c>
      <c r="AU158" s="230" t="n">
        <f aca="false">IF('Indicator Date hidden'!AV159="x","x",AU$2-'Indicator Date hidden'!AV159)</f>
        <v>0</v>
      </c>
      <c r="AV158" s="230" t="str">
        <f aca="false">IF('Indicator Date hidden'!AW159="x","x",AV$2-'Indicator Date hidden'!AW159)</f>
        <v>x</v>
      </c>
      <c r="AW158" s="230" t="n">
        <f aca="false">IF('Indicator Date hidden'!AX159="x","x",AW$2-'Indicator Date hidden'!AX159)</f>
        <v>0</v>
      </c>
      <c r="AX158" s="230" t="n">
        <f aca="false">IF('Indicator Date hidden'!AY159="x","x",AX$2-'Indicator Date hidden'!AY159)</f>
        <v>0</v>
      </c>
      <c r="AY158" s="230" t="n">
        <f aca="false">IF('Indicator Date hidden'!AZ159="x","x",AY$2-'Indicator Date hidden'!AZ159)</f>
        <v>1</v>
      </c>
      <c r="AZ158" s="230" t="n">
        <f aca="false">IF('Indicator Date hidden'!BA159="x","x",AZ$2-'Indicator Date hidden'!BA159)</f>
        <v>0</v>
      </c>
      <c r="BA158" s="230" t="n">
        <f aca="false">IF('Indicator Date hidden'!BB159="x","x",BA$2-'Indicator Date hidden'!BB159)</f>
        <v>0</v>
      </c>
      <c r="BB158" s="230" t="n">
        <f aca="false">IF('Indicator Date hidden'!BC159="x","x",BB$2-'Indicator Date hidden'!BC159)</f>
        <v>0</v>
      </c>
      <c r="BC158" s="230" t="n">
        <f aca="false">IF('Indicator Date hidden'!BD159="x","x",BC$2-'Indicator Date hidden'!BD159)</f>
        <v>0</v>
      </c>
      <c r="BD158" s="230" t="n">
        <f aca="false">IF('Indicator Date hidden'!BE159="x","x",BD$2-'Indicator Date hidden'!BE159)</f>
        <v>-1</v>
      </c>
      <c r="BE158" s="230" t="n">
        <f aca="false">IF('Indicator Date hidden'!BF159="x","x",BE$2-'Indicator Date hidden'!BF159)</f>
        <v>0</v>
      </c>
      <c r="BF158" s="230" t="n">
        <f aca="false">IF('Indicator Date hidden'!BG159="x","x",BF$2-'Indicator Date hidden'!BG159)</f>
        <v>1</v>
      </c>
      <c r="BG158" s="230" t="n">
        <f aca="false">IF('Indicator Date hidden'!BH159="x","x",BG$2-'Indicator Date hidden'!BH159)</f>
        <v>1</v>
      </c>
      <c r="BH158" s="230" t="n">
        <f aca="false">IF('Indicator Date hidden'!BI159="x","x",BH$2-'Indicator Date hidden'!BI159)</f>
        <v>0</v>
      </c>
      <c r="BI158" s="230" t="n">
        <f aca="false">IF('Indicator Date hidden'!BJ159="x","x",BI$2-'Indicator Date hidden'!BJ159)</f>
        <v>0</v>
      </c>
      <c r="BJ158" s="230" t="n">
        <f aca="false">IF('Indicator Date hidden'!BK159="x","x",BJ$2-'Indicator Date hidden'!BK159)</f>
        <v>0</v>
      </c>
      <c r="BK158" s="230" t="n">
        <f aca="false">IF('Indicator Date hidden'!BL159="x","x",BK$2-'Indicator Date hidden'!BL159)</f>
        <v>0</v>
      </c>
      <c r="BL158" s="230" t="n">
        <f aca="false">IF('Indicator Date hidden'!BM159="x","x",BL$2-'Indicator Date hidden'!BM159)</f>
        <v>6</v>
      </c>
      <c r="BM158" s="230" t="n">
        <f aca="false">IF('Indicator Date hidden'!BN159="x","x",BM$2-'Indicator Date hidden'!BN159)</f>
        <v>0</v>
      </c>
      <c r="BN158" s="230" t="n">
        <f aca="false">IF('Indicator Date hidden'!BO159="x","x",BN$2-'Indicator Date hidden'!BO159)</f>
        <v>0</v>
      </c>
      <c r="BO158" s="230" t="n">
        <f aca="false">IF('Indicator Date hidden'!BP159="x","x",BO$2-'Indicator Date hidden'!BP159)</f>
        <v>0</v>
      </c>
      <c r="BP158" s="230" t="n">
        <f aca="false">IF('Indicator Date hidden'!BQ159="x","x",BP$2-'Indicator Date hidden'!BQ159)</f>
        <v>0</v>
      </c>
      <c r="BQ158" s="230" t="n">
        <f aca="false">IF('Indicator Date hidden'!BR159="x","x",BQ$2-'Indicator Date hidden'!BR159)</f>
        <v>0</v>
      </c>
      <c r="BR158" s="230" t="n">
        <f aca="false">IF('Indicator Date hidden'!BS159="x","x",BR$2-'Indicator Date hidden'!BS159)</f>
        <v>2</v>
      </c>
      <c r="BS158" s="230" t="n">
        <f aca="false">IF('Indicator Date hidden'!BT159="x","x",BS$2-'Indicator Date hidden'!BT159)</f>
        <v>0</v>
      </c>
      <c r="BT158" s="230" t="n">
        <f aca="false">IF('Indicator Date hidden'!BU159="x","x",BT$2-'Indicator Date hidden'!BU159)</f>
        <v>0</v>
      </c>
      <c r="BU158" s="230" t="n">
        <f aca="false">IF('Indicator Date hidden'!BV159="x","x",BU$2-'Indicator Date hidden'!BV159)</f>
        <v>0</v>
      </c>
      <c r="BV158" s="230" t="n">
        <f aca="false">IF('Indicator Date hidden'!BW159="x","x",BV$2-'Indicator Date hidden'!BW159)</f>
        <v>0</v>
      </c>
      <c r="BW158" s="230" t="n">
        <f aca="false">IF('Indicator Date hidden'!BX159="x","x",BW$2-'Indicator Date hidden'!BX159)</f>
        <v>0</v>
      </c>
      <c r="BX158" s="0" t="n">
        <f aca="false">SUM(B158:BW158)</f>
        <v>15</v>
      </c>
      <c r="BY158" s="231" t="n">
        <f aca="false">BX158/COUNT(B158:BW158)</f>
        <v>0.220588235294118</v>
      </c>
      <c r="BZ158" s="0" t="n">
        <f aca="false">COUNTIF(B158:BW158,"&gt;0")</f>
        <v>8</v>
      </c>
      <c r="CA158" s="231" t="n">
        <f aca="false">_xlfn.STDEV.P(B158:BW158)</f>
        <v>0.871874050457743</v>
      </c>
      <c r="CB158" s="232" t="n">
        <f aca="false">MEDIAN(B158:BW158)</f>
        <v>0</v>
      </c>
    </row>
    <row r="159" customFormat="false" ht="14.5" hidden="false" customHeight="false" outlineLevel="0" collapsed="false">
      <c r="A159" s="0" t="str">
        <f aca="false">'Indicator Data'!B162</f>
        <v>SLB</v>
      </c>
      <c r="B159" s="230" t="n">
        <f aca="false">IF('Indicator Date hidden'!C160="x","x",B$2-'Indicator Date hidden'!C160)</f>
        <v>0</v>
      </c>
      <c r="C159" s="230" t="n">
        <f aca="false">IF('Indicator Date hidden'!D160="x","x",C$2-'Indicator Date hidden'!D160)</f>
        <v>0</v>
      </c>
      <c r="D159" s="230" t="n">
        <f aca="false">IF('Indicator Date hidden'!E160="x","x",D$2-'Indicator Date hidden'!E160)</f>
        <v>0</v>
      </c>
      <c r="E159" s="230" t="n">
        <f aca="false">IF('Indicator Date hidden'!F160="x","x",E$2-'Indicator Date hidden'!F160)</f>
        <v>0</v>
      </c>
      <c r="F159" s="230" t="n">
        <f aca="false">IF('Indicator Date hidden'!G160="x","x",F$2-'Indicator Date hidden'!G160)</f>
        <v>0</v>
      </c>
      <c r="G159" s="230" t="n">
        <f aca="false">IF('Indicator Date hidden'!H160="x","x",G$2-'Indicator Date hidden'!H160)</f>
        <v>0</v>
      </c>
      <c r="H159" s="230" t="n">
        <f aca="false">IF('Indicator Date hidden'!I160="x","x",H$2-'Indicator Date hidden'!I160)</f>
        <v>0</v>
      </c>
      <c r="I159" s="230" t="n">
        <f aca="false">IF('Indicator Date hidden'!J160="x","x",I$2-'Indicator Date hidden'!J160)</f>
        <v>0</v>
      </c>
      <c r="J159" s="230" t="n">
        <f aca="false">IF('Indicator Date hidden'!K160="x","x",J$2-'Indicator Date hidden'!K160)</f>
        <v>0</v>
      </c>
      <c r="K159" s="230" t="n">
        <f aca="false">IF('Indicator Date hidden'!L160="x","x",K$2-'Indicator Date hidden'!L160)</f>
        <v>0</v>
      </c>
      <c r="L159" s="230" t="n">
        <f aca="false">IF('Indicator Date hidden'!M160="x","x",L$2-'Indicator Date hidden'!M160)</f>
        <v>0</v>
      </c>
      <c r="M159" s="230" t="n">
        <f aca="false">IF('Indicator Date hidden'!N160="x","x",M$2-'Indicator Date hidden'!N160)</f>
        <v>0</v>
      </c>
      <c r="N159" s="230" t="n">
        <f aca="false">IF('Indicator Date hidden'!O160="x","x",N$2-'Indicator Date hidden'!O160)</f>
        <v>0</v>
      </c>
      <c r="O159" s="230" t="n">
        <f aca="false">IF('Indicator Date hidden'!P160="x","x",O$2-'Indicator Date hidden'!P160)</f>
        <v>0</v>
      </c>
      <c r="P159" s="230" t="n">
        <f aca="false">IF('Indicator Date hidden'!Q160="x","x",P$2-'Indicator Date hidden'!Q160)</f>
        <v>0</v>
      </c>
      <c r="Q159" s="230" t="n">
        <f aca="false">IF('Indicator Date hidden'!R160="x","x",Q$2-'Indicator Date hidden'!R160)</f>
        <v>0</v>
      </c>
      <c r="R159" s="230" t="n">
        <f aca="false">IF('Indicator Date hidden'!S160="x","x",R$2-'Indicator Date hidden'!S160)</f>
        <v>0</v>
      </c>
      <c r="S159" s="230" t="n">
        <f aca="false">IF('Indicator Date hidden'!T160="x","x",S$2-'Indicator Date hidden'!T160)</f>
        <v>0</v>
      </c>
      <c r="T159" s="230" t="n">
        <f aca="false">IF('Indicator Date hidden'!U160="x","x",T$2-'Indicator Date hidden'!U160)</f>
        <v>0</v>
      </c>
      <c r="U159" s="230" t="n">
        <f aca="false">IF('Indicator Date hidden'!V160="x","x",U$2-'Indicator Date hidden'!V160)</f>
        <v>0</v>
      </c>
      <c r="V159" s="230" t="n">
        <f aca="false">IF('Indicator Date hidden'!W160="x","x",V$2-'Indicator Date hidden'!W160)</f>
        <v>0</v>
      </c>
      <c r="W159" s="230" t="n">
        <f aca="false">IF('Indicator Date hidden'!X160="x","x",W$2-'Indicator Date hidden'!X160)</f>
        <v>0</v>
      </c>
      <c r="X159" s="230" t="n">
        <f aca="false">IF('Indicator Date hidden'!Y160="x","x",X$2-'Indicator Date hidden'!Y160)</f>
        <v>0</v>
      </c>
      <c r="Y159" s="230" t="n">
        <f aca="false">IF('Indicator Date hidden'!Z160="x","x",Y$2-'Indicator Date hidden'!Z160)</f>
        <v>0</v>
      </c>
      <c r="Z159" s="230" t="str">
        <f aca="false">IF('Indicator Date hidden'!AA160="x","x",Z$2-'Indicator Date hidden'!AA160)</f>
        <v>x</v>
      </c>
      <c r="AA159" s="230" t="n">
        <f aca="false">IF('Indicator Date hidden'!AB160="x","x",AA$2-'Indicator Date hidden'!AB160)</f>
        <v>0</v>
      </c>
      <c r="AB159" s="230" t="n">
        <f aca="false">IF('Indicator Date hidden'!AC160="x","x",AB$2-'Indicator Date hidden'!AC160)</f>
        <v>1</v>
      </c>
      <c r="AC159" s="230" t="n">
        <f aca="false">IF('Indicator Date hidden'!AD160="x","x",AC$2-'Indicator Date hidden'!AD160)</f>
        <v>11</v>
      </c>
      <c r="AD159" s="230" t="n">
        <f aca="false">IF('Indicator Date hidden'!AE160="x","x",AD$2-'Indicator Date hidden'!AE160)</f>
        <v>0</v>
      </c>
      <c r="AE159" s="230" t="str">
        <f aca="false">IF('Indicator Date hidden'!AF160="x","x",AE$2-'Indicator Date hidden'!AF160)</f>
        <v>x</v>
      </c>
      <c r="AF159" s="230" t="n">
        <f aca="false">IF('Indicator Date hidden'!AG160="x","x",AF$2-'Indicator Date hidden'!AG160)</f>
        <v>0</v>
      </c>
      <c r="AG159" s="230" t="n">
        <f aca="false">IF('Indicator Date hidden'!AH160="x","x",AG$2-'Indicator Date hidden'!AH160)</f>
        <v>0</v>
      </c>
      <c r="AH159" s="230" t="n">
        <f aca="false">IF('Indicator Date hidden'!AI160="x","x",AH$2-'Indicator Date hidden'!AI160)</f>
        <v>0</v>
      </c>
      <c r="AI159" s="230" t="n">
        <f aca="false">IF('Indicator Date hidden'!AJ160="x","x",AI$2-'Indicator Date hidden'!AJ160)</f>
        <v>0</v>
      </c>
      <c r="AJ159" s="230" t="n">
        <f aca="false">IF('Indicator Date hidden'!AK160="x","x",AJ$2-'Indicator Date hidden'!AK160)</f>
        <v>0</v>
      </c>
      <c r="AK159" s="230" t="str">
        <f aca="false">IF('Indicator Date hidden'!AL160="x","x",AK$2-'Indicator Date hidden'!AL160)</f>
        <v>x</v>
      </c>
      <c r="AL159" s="230" t="n">
        <f aca="false">IF('Indicator Date hidden'!AM160="x","x",AL$2-'Indicator Date hidden'!AM160)</f>
        <v>0</v>
      </c>
      <c r="AM159" s="230" t="n">
        <f aca="false">IF('Indicator Date hidden'!AN160="x","x",AM$2-'Indicator Date hidden'!AN160)</f>
        <v>0</v>
      </c>
      <c r="AN159" s="230" t="n">
        <f aca="false">IF('Indicator Date hidden'!AO160="x","x",AN$2-'Indicator Date hidden'!AO160)</f>
        <v>0</v>
      </c>
      <c r="AO159" s="230" t="n">
        <f aca="false">IF('Indicator Date hidden'!AP160="x","x",AO$2-'Indicator Date hidden'!AP160)</f>
        <v>0</v>
      </c>
      <c r="AP159" s="230" t="n">
        <f aca="false">IF('Indicator Date hidden'!AQ160="x","x",AP$2-'Indicator Date hidden'!AQ160)</f>
        <v>0</v>
      </c>
      <c r="AQ159" s="230" t="n">
        <f aca="false">IF('Indicator Date hidden'!AR160="x","x",AQ$2-'Indicator Date hidden'!AR160)</f>
        <v>0</v>
      </c>
      <c r="AR159" s="230" t="n">
        <f aca="false">IF('Indicator Date hidden'!AS160="x","x",AR$2-'Indicator Date hidden'!AS160)</f>
        <v>5</v>
      </c>
      <c r="AS159" s="230" t="n">
        <f aca="false">IF('Indicator Date hidden'!AT160="x","x",AS$2-'Indicator Date hidden'!AT160)</f>
        <v>0</v>
      </c>
      <c r="AT159" s="230" t="str">
        <f aca="false">IF('Indicator Date hidden'!AU160="x","x",AT$2-'Indicator Date hidden'!AU160)</f>
        <v>x</v>
      </c>
      <c r="AU159" s="230" t="str">
        <f aca="false">IF('Indicator Date hidden'!AV160="x","x",AU$2-'Indicator Date hidden'!AV160)</f>
        <v>x</v>
      </c>
      <c r="AV159" s="230" t="n">
        <f aca="false">IF('Indicator Date hidden'!AW160="x","x",AV$2-'Indicator Date hidden'!AW160)</f>
        <v>0</v>
      </c>
      <c r="AW159" s="230" t="n">
        <f aca="false">IF('Indicator Date hidden'!AX160="x","x",AW$2-'Indicator Date hidden'!AX160)</f>
        <v>0</v>
      </c>
      <c r="AX159" s="230" t="str">
        <f aca="false">IF('Indicator Date hidden'!AY160="x","x",AX$2-'Indicator Date hidden'!AY160)</f>
        <v>x</v>
      </c>
      <c r="AY159" s="230" t="n">
        <f aca="false">IF('Indicator Date hidden'!AZ160="x","x",AY$2-'Indicator Date hidden'!AZ160)</f>
        <v>8</v>
      </c>
      <c r="AZ159" s="230" t="n">
        <f aca="false">IF('Indicator Date hidden'!BA160="x","x",AZ$2-'Indicator Date hidden'!BA160)</f>
        <v>0</v>
      </c>
      <c r="BA159" s="230" t="n">
        <f aca="false">IF('Indicator Date hidden'!BB160="x","x",BA$2-'Indicator Date hidden'!BB160)</f>
        <v>0</v>
      </c>
      <c r="BB159" s="230" t="n">
        <f aca="false">IF('Indicator Date hidden'!BC160="x","x",BB$2-'Indicator Date hidden'!BC160)</f>
        <v>0</v>
      </c>
      <c r="BC159" s="230" t="n">
        <f aca="false">IF('Indicator Date hidden'!BD160="x","x",BC$2-'Indicator Date hidden'!BD160)</f>
        <v>0</v>
      </c>
      <c r="BD159" s="230" t="n">
        <f aca="false">IF('Indicator Date hidden'!BE160="x","x",BD$2-'Indicator Date hidden'!BE160)</f>
        <v>0</v>
      </c>
      <c r="BE159" s="230" t="n">
        <f aca="false">IF('Indicator Date hidden'!BF160="x","x",BE$2-'Indicator Date hidden'!BF160)</f>
        <v>0</v>
      </c>
      <c r="BF159" s="230" t="n">
        <f aca="false">IF('Indicator Date hidden'!BG160="x","x",BF$2-'Indicator Date hidden'!BG160)</f>
        <v>1</v>
      </c>
      <c r="BG159" s="230" t="n">
        <f aca="false">IF('Indicator Date hidden'!BH160="x","x",BG$2-'Indicator Date hidden'!BH160)</f>
        <v>1</v>
      </c>
      <c r="BH159" s="230" t="n">
        <f aca="false">IF('Indicator Date hidden'!BI160="x","x",BH$2-'Indicator Date hidden'!BI160)</f>
        <v>2</v>
      </c>
      <c r="BI159" s="230" t="n">
        <f aca="false">IF('Indicator Date hidden'!BJ160="x","x",BI$2-'Indicator Date hidden'!BJ160)</f>
        <v>0</v>
      </c>
      <c r="BJ159" s="230" t="n">
        <f aca="false">IF('Indicator Date hidden'!BK160="x","x",BJ$2-'Indicator Date hidden'!BK160)</f>
        <v>0</v>
      </c>
      <c r="BK159" s="230" t="n">
        <f aca="false">IF('Indicator Date hidden'!BL160="x","x",BK$2-'Indicator Date hidden'!BL160)</f>
        <v>0</v>
      </c>
      <c r="BL159" s="230" t="n">
        <f aca="false">IF('Indicator Date hidden'!BM160="x","x",BL$2-'Indicator Date hidden'!BM160)</f>
        <v>11</v>
      </c>
      <c r="BM159" s="230" t="n">
        <f aca="false">IF('Indicator Date hidden'!BN160="x","x",BM$2-'Indicator Date hidden'!BN160)</f>
        <v>3</v>
      </c>
      <c r="BN159" s="230" t="n">
        <f aca="false">IF('Indicator Date hidden'!BO160="x","x",BN$2-'Indicator Date hidden'!BO160)</f>
        <v>0</v>
      </c>
      <c r="BO159" s="230" t="n">
        <f aca="false">IF('Indicator Date hidden'!BP160="x","x",BO$2-'Indicator Date hidden'!BP160)</f>
        <v>0</v>
      </c>
      <c r="BP159" s="230" t="n">
        <f aca="false">IF('Indicator Date hidden'!BQ160="x","x",BP$2-'Indicator Date hidden'!BQ160)</f>
        <v>0</v>
      </c>
      <c r="BQ159" s="230" t="n">
        <f aca="false">IF('Indicator Date hidden'!BR160="x","x",BQ$2-'Indicator Date hidden'!BR160)</f>
        <v>0</v>
      </c>
      <c r="BR159" s="230" t="n">
        <f aca="false">IF('Indicator Date hidden'!BS160="x","x",BR$2-'Indicator Date hidden'!BS160)</f>
        <v>2</v>
      </c>
      <c r="BS159" s="230" t="n">
        <f aca="false">IF('Indicator Date hidden'!BT160="x","x",BS$2-'Indicator Date hidden'!BT160)</f>
        <v>0</v>
      </c>
      <c r="BT159" s="230" t="n">
        <f aca="false">IF('Indicator Date hidden'!BU160="x","x",BT$2-'Indicator Date hidden'!BU160)</f>
        <v>0</v>
      </c>
      <c r="BU159" s="230" t="n">
        <f aca="false">IF('Indicator Date hidden'!BV160="x","x",BU$2-'Indicator Date hidden'!BV160)</f>
        <v>0</v>
      </c>
      <c r="BV159" s="230" t="n">
        <f aca="false">IF('Indicator Date hidden'!BW160="x","x",BV$2-'Indicator Date hidden'!BW160)</f>
        <v>0</v>
      </c>
      <c r="BW159" s="230" t="n">
        <f aca="false">IF('Indicator Date hidden'!BX160="x","x",BW$2-'Indicator Date hidden'!BX160)</f>
        <v>0</v>
      </c>
      <c r="BX159" s="0" t="n">
        <f aca="false">SUM(B159:BW159)</f>
        <v>45</v>
      </c>
      <c r="BY159" s="231" t="n">
        <f aca="false">BX159/COUNT(B159:BW159)</f>
        <v>0.661764705882353</v>
      </c>
      <c r="BZ159" s="0" t="n">
        <f aca="false">COUNTIF(B159:BW159,"&gt;0")</f>
        <v>10</v>
      </c>
      <c r="CA159" s="231" t="n">
        <f aca="false">_xlfn.STDEV.P(B159:BW159)</f>
        <v>2.17343787119181</v>
      </c>
      <c r="CB159" s="232" t="n">
        <f aca="false">MEDIAN(B159:BW159)</f>
        <v>0</v>
      </c>
    </row>
    <row r="160" customFormat="false" ht="14.5" hidden="false" customHeight="false" outlineLevel="0" collapsed="false">
      <c r="A160" s="0" t="str">
        <f aca="false">'Indicator Data'!B163</f>
        <v>SOM</v>
      </c>
      <c r="B160" s="230" t="n">
        <f aca="false">IF('Indicator Date hidden'!C161="x","x",B$2-'Indicator Date hidden'!C161)</f>
        <v>0</v>
      </c>
      <c r="C160" s="230" t="n">
        <f aca="false">IF('Indicator Date hidden'!D161="x","x",C$2-'Indicator Date hidden'!D161)</f>
        <v>0</v>
      </c>
      <c r="D160" s="230" t="n">
        <f aca="false">IF('Indicator Date hidden'!E161="x","x",D$2-'Indicator Date hidden'!E161)</f>
        <v>0</v>
      </c>
      <c r="E160" s="230" t="n">
        <f aca="false">IF('Indicator Date hidden'!F161="x","x",E$2-'Indicator Date hidden'!F161)</f>
        <v>0</v>
      </c>
      <c r="F160" s="230" t="n">
        <f aca="false">IF('Indicator Date hidden'!G161="x","x",F$2-'Indicator Date hidden'!G161)</f>
        <v>0</v>
      </c>
      <c r="G160" s="230" t="n">
        <f aca="false">IF('Indicator Date hidden'!H161="x","x",G$2-'Indicator Date hidden'!H161)</f>
        <v>0</v>
      </c>
      <c r="H160" s="230" t="n">
        <f aca="false">IF('Indicator Date hidden'!I161="x","x",H$2-'Indicator Date hidden'!I161)</f>
        <v>0</v>
      </c>
      <c r="I160" s="230" t="n">
        <f aca="false">IF('Indicator Date hidden'!J161="x","x",I$2-'Indicator Date hidden'!J161)</f>
        <v>0</v>
      </c>
      <c r="J160" s="230" t="n">
        <f aca="false">IF('Indicator Date hidden'!K161="x","x",J$2-'Indicator Date hidden'!K161)</f>
        <v>0</v>
      </c>
      <c r="K160" s="230" t="n">
        <f aca="false">IF('Indicator Date hidden'!L161="x","x",K$2-'Indicator Date hidden'!L161)</f>
        <v>0</v>
      </c>
      <c r="L160" s="230" t="n">
        <f aca="false">IF('Indicator Date hidden'!M161="x","x",L$2-'Indicator Date hidden'!M161)</f>
        <v>0</v>
      </c>
      <c r="M160" s="230" t="n">
        <f aca="false">IF('Indicator Date hidden'!N161="x","x",M$2-'Indicator Date hidden'!N161)</f>
        <v>0</v>
      </c>
      <c r="N160" s="230" t="n">
        <f aca="false">IF('Indicator Date hidden'!O161="x","x",N$2-'Indicator Date hidden'!O161)</f>
        <v>0</v>
      </c>
      <c r="O160" s="230" t="n">
        <f aca="false">IF('Indicator Date hidden'!P161="x","x",O$2-'Indicator Date hidden'!P161)</f>
        <v>0</v>
      </c>
      <c r="P160" s="230" t="n">
        <f aca="false">IF('Indicator Date hidden'!Q161="x","x",P$2-'Indicator Date hidden'!Q161)</f>
        <v>0</v>
      </c>
      <c r="Q160" s="230" t="n">
        <f aca="false">IF('Indicator Date hidden'!R161="x","x",Q$2-'Indicator Date hidden'!R161)</f>
        <v>0</v>
      </c>
      <c r="R160" s="230" t="n">
        <f aca="false">IF('Indicator Date hidden'!S161="x","x",R$2-'Indicator Date hidden'!S161)</f>
        <v>0</v>
      </c>
      <c r="S160" s="230" t="n">
        <f aca="false">IF('Indicator Date hidden'!T161="x","x",S$2-'Indicator Date hidden'!T161)</f>
        <v>0</v>
      </c>
      <c r="T160" s="230" t="n">
        <f aca="false">IF('Indicator Date hidden'!U161="x","x",T$2-'Indicator Date hidden'!U161)</f>
        <v>0</v>
      </c>
      <c r="U160" s="230" t="n">
        <f aca="false">IF('Indicator Date hidden'!V161="x","x",U$2-'Indicator Date hidden'!V161)</f>
        <v>0</v>
      </c>
      <c r="V160" s="230" t="n">
        <f aca="false">IF('Indicator Date hidden'!W161="x","x",V$2-'Indicator Date hidden'!W161)</f>
        <v>0</v>
      </c>
      <c r="W160" s="230" t="n">
        <f aca="false">IF('Indicator Date hidden'!X161="x","x",W$2-'Indicator Date hidden'!X161)</f>
        <v>0</v>
      </c>
      <c r="X160" s="230" t="n">
        <f aca="false">IF('Indicator Date hidden'!Y161="x","x",X$2-'Indicator Date hidden'!Y161)</f>
        <v>0</v>
      </c>
      <c r="Y160" s="230" t="n">
        <f aca="false">IF('Indicator Date hidden'!Z161="x","x",Y$2-'Indicator Date hidden'!Z161)</f>
        <v>0</v>
      </c>
      <c r="Z160" s="230" t="str">
        <f aca="false">IF('Indicator Date hidden'!AA161="x","x",Z$2-'Indicator Date hidden'!AA161)</f>
        <v>x</v>
      </c>
      <c r="AA160" s="230" t="n">
        <f aca="false">IF('Indicator Date hidden'!AB161="x","x",AA$2-'Indicator Date hidden'!AB161)</f>
        <v>0</v>
      </c>
      <c r="AB160" s="230" t="n">
        <f aca="false">IF('Indicator Date hidden'!AC161="x","x",AB$2-'Indicator Date hidden'!AC161)</f>
        <v>0</v>
      </c>
      <c r="AC160" s="230" t="n">
        <f aca="false">IF('Indicator Date hidden'!AD161="x","x",AC$2-'Indicator Date hidden'!AD161)</f>
        <v>0</v>
      </c>
      <c r="AD160" s="230" t="n">
        <f aca="false">IF('Indicator Date hidden'!AE161="x","x",AD$2-'Indicator Date hidden'!AE161)</f>
        <v>2</v>
      </c>
      <c r="AE160" s="230" t="n">
        <f aca="false">IF('Indicator Date hidden'!AF161="x","x",AE$2-'Indicator Date hidden'!AF161)</f>
        <v>0</v>
      </c>
      <c r="AF160" s="230" t="n">
        <f aca="false">IF('Indicator Date hidden'!AG161="x","x",AF$2-'Indicator Date hidden'!AG161)</f>
        <v>0</v>
      </c>
      <c r="AG160" s="230" t="n">
        <f aca="false">IF('Indicator Date hidden'!AH161="x","x",AG$2-'Indicator Date hidden'!AH161)</f>
        <v>0</v>
      </c>
      <c r="AH160" s="230" t="n">
        <f aca="false">IF('Indicator Date hidden'!AI161="x","x",AH$2-'Indicator Date hidden'!AI161)</f>
        <v>0</v>
      </c>
      <c r="AI160" s="230" t="n">
        <f aca="false">IF('Indicator Date hidden'!AJ161="x","x",AI$2-'Indicator Date hidden'!AJ161)</f>
        <v>0</v>
      </c>
      <c r="AJ160" s="230" t="n">
        <f aca="false">IF('Indicator Date hidden'!AK161="x","x",AJ$2-'Indicator Date hidden'!AK161)</f>
        <v>-1</v>
      </c>
      <c r="AK160" s="230" t="str">
        <f aca="false">IF('Indicator Date hidden'!AL161="x","x",AK$2-'Indicator Date hidden'!AL161)</f>
        <v>x</v>
      </c>
      <c r="AL160" s="230" t="n">
        <f aca="false">IF('Indicator Date hidden'!AM161="x","x",AL$2-'Indicator Date hidden'!AM161)</f>
        <v>0</v>
      </c>
      <c r="AM160" s="230" t="n">
        <f aca="false">IF('Indicator Date hidden'!AN161="x","x",AM$2-'Indicator Date hidden'!AN161)</f>
        <v>0</v>
      </c>
      <c r="AN160" s="230" t="n">
        <f aca="false">IF('Indicator Date hidden'!AO161="x","x",AN$2-'Indicator Date hidden'!AO161)</f>
        <v>0</v>
      </c>
      <c r="AO160" s="230" t="n">
        <f aca="false">IF('Indicator Date hidden'!AP161="x","x",AO$2-'Indicator Date hidden'!AP161)</f>
        <v>0</v>
      </c>
      <c r="AP160" s="230" t="n">
        <f aca="false">IF('Indicator Date hidden'!AQ161="x","x",AP$2-'Indicator Date hidden'!AQ161)</f>
        <v>0</v>
      </c>
      <c r="AQ160" s="230" t="n">
        <f aca="false">IF('Indicator Date hidden'!AR161="x","x",AQ$2-'Indicator Date hidden'!AR161)</f>
        <v>0</v>
      </c>
      <c r="AR160" s="230" t="str">
        <f aca="false">IF('Indicator Date hidden'!AS161="x","x",AR$2-'Indicator Date hidden'!AS161)</f>
        <v>x</v>
      </c>
      <c r="AS160" s="230" t="n">
        <f aca="false">IF('Indicator Date hidden'!AT161="x","x",AS$2-'Indicator Date hidden'!AT161)</f>
        <v>0</v>
      </c>
      <c r="AT160" s="230" t="n">
        <f aca="false">IF('Indicator Date hidden'!AU161="x","x",AT$2-'Indicator Date hidden'!AU161)</f>
        <v>0</v>
      </c>
      <c r="AU160" s="230" t="n">
        <f aca="false">IF('Indicator Date hidden'!AV161="x","x",AU$2-'Indicator Date hidden'!AV161)</f>
        <v>0</v>
      </c>
      <c r="AV160" s="230" t="n">
        <f aca="false">IF('Indicator Date hidden'!AW161="x","x",AV$2-'Indicator Date hidden'!AW161)</f>
        <v>0</v>
      </c>
      <c r="AW160" s="230" t="n">
        <f aca="false">IF('Indicator Date hidden'!AX161="x","x",AW$2-'Indicator Date hidden'!AX161)</f>
        <v>0</v>
      </c>
      <c r="AX160" s="230" t="str">
        <f aca="false">IF('Indicator Date hidden'!AY161="x","x",AX$2-'Indicator Date hidden'!AY161)</f>
        <v>x</v>
      </c>
      <c r="AY160" s="230" t="n">
        <f aca="false">IF('Indicator Date hidden'!AZ161="x","x",AY$2-'Indicator Date hidden'!AZ161)</f>
        <v>3</v>
      </c>
      <c r="AZ160" s="230" t="n">
        <f aca="false">IF('Indicator Date hidden'!BA161="x","x",AZ$2-'Indicator Date hidden'!BA161)</f>
        <v>0</v>
      </c>
      <c r="BA160" s="230" t="n">
        <f aca="false">IF('Indicator Date hidden'!BB161="x","x",BA$2-'Indicator Date hidden'!BB161)</f>
        <v>0</v>
      </c>
      <c r="BB160" s="230" t="n">
        <f aca="false">IF('Indicator Date hidden'!BC161="x","x",BB$2-'Indicator Date hidden'!BC161)</f>
        <v>0</v>
      </c>
      <c r="BC160" s="230" t="n">
        <f aca="false">IF('Indicator Date hidden'!BD161="x","x",BC$2-'Indicator Date hidden'!BD161)</f>
        <v>0</v>
      </c>
      <c r="BD160" s="230" t="n">
        <f aca="false">IF('Indicator Date hidden'!BE161="x","x",BD$2-'Indicator Date hidden'!BE161)</f>
        <v>0</v>
      </c>
      <c r="BE160" s="230" t="n">
        <f aca="false">IF('Indicator Date hidden'!BF161="x","x",BE$2-'Indicator Date hidden'!BF161)</f>
        <v>0</v>
      </c>
      <c r="BF160" s="230" t="n">
        <f aca="false">IF('Indicator Date hidden'!BG161="x","x",BF$2-'Indicator Date hidden'!BG161)</f>
        <v>1</v>
      </c>
      <c r="BG160" s="230" t="n">
        <f aca="false">IF('Indicator Date hidden'!BH161="x","x",BG$2-'Indicator Date hidden'!BH161)</f>
        <v>1</v>
      </c>
      <c r="BH160" s="230" t="str">
        <f aca="false">IF('Indicator Date hidden'!BI161="x","x",BH$2-'Indicator Date hidden'!BI161)</f>
        <v>x</v>
      </c>
      <c r="BI160" s="230" t="n">
        <f aca="false">IF('Indicator Date hidden'!BJ161="x","x",BI$2-'Indicator Date hidden'!BJ161)</f>
        <v>0</v>
      </c>
      <c r="BJ160" s="230" t="n">
        <f aca="false">IF('Indicator Date hidden'!BK161="x","x",BJ$2-'Indicator Date hidden'!BK161)</f>
        <v>0</v>
      </c>
      <c r="BK160" s="230" t="n">
        <f aca="false">IF('Indicator Date hidden'!BL161="x","x",BK$2-'Indicator Date hidden'!BL161)</f>
        <v>0</v>
      </c>
      <c r="BL160" s="230" t="str">
        <f aca="false">IF('Indicator Date hidden'!BM161="x","x",BL$2-'Indicator Date hidden'!BM161)</f>
        <v>x</v>
      </c>
      <c r="BM160" s="230" t="n">
        <f aca="false">IF('Indicator Date hidden'!BN161="x","x",BM$2-'Indicator Date hidden'!BN161)</f>
        <v>3</v>
      </c>
      <c r="BN160" s="230" t="n">
        <f aca="false">IF('Indicator Date hidden'!BO161="x","x",BN$2-'Indicator Date hidden'!BO161)</f>
        <v>0</v>
      </c>
      <c r="BO160" s="230" t="n">
        <f aca="false">IF('Indicator Date hidden'!BP161="x","x",BO$2-'Indicator Date hidden'!BP161)</f>
        <v>0</v>
      </c>
      <c r="BP160" s="230" t="n">
        <f aca="false">IF('Indicator Date hidden'!BQ161="x","x",BP$2-'Indicator Date hidden'!BQ161)</f>
        <v>0</v>
      </c>
      <c r="BQ160" s="230" t="n">
        <f aca="false">IF('Indicator Date hidden'!BR161="x","x",BQ$2-'Indicator Date hidden'!BR161)</f>
        <v>0</v>
      </c>
      <c r="BR160" s="230" t="n">
        <f aca="false">IF('Indicator Date hidden'!BS161="x","x",BR$2-'Indicator Date hidden'!BS161)</f>
        <v>4</v>
      </c>
      <c r="BS160" s="230" t="n">
        <f aca="false">IF('Indicator Date hidden'!BT161="x","x",BS$2-'Indicator Date hidden'!BT161)</f>
        <v>0</v>
      </c>
      <c r="BT160" s="230" t="str">
        <f aca="false">IF('Indicator Date hidden'!BU161="x","x",BT$2-'Indicator Date hidden'!BU161)</f>
        <v>x</v>
      </c>
      <c r="BU160" s="230" t="str">
        <f aca="false">IF('Indicator Date hidden'!BV161="x","x",BU$2-'Indicator Date hidden'!BV161)</f>
        <v>x</v>
      </c>
      <c r="BV160" s="230" t="str">
        <f aca="false">IF('Indicator Date hidden'!BW161="x","x",BV$2-'Indicator Date hidden'!BW161)</f>
        <v>x</v>
      </c>
      <c r="BW160" s="230" t="n">
        <f aca="false">IF('Indicator Date hidden'!BX161="x","x",BW$2-'Indicator Date hidden'!BX161)</f>
        <v>0</v>
      </c>
      <c r="BX160" s="0" t="n">
        <f aca="false">SUM(B160:BW160)</f>
        <v>13</v>
      </c>
      <c r="BY160" s="231" t="n">
        <f aca="false">BX160/COUNT(B160:BW160)</f>
        <v>0.2</v>
      </c>
      <c r="BZ160" s="0" t="n">
        <f aca="false">COUNTIF(B160:BW160,"&gt;0")</f>
        <v>6</v>
      </c>
      <c r="CA160" s="231" t="n">
        <f aca="false">_xlfn.STDEV.P(B160:BW160)</f>
        <v>0.768615138264418</v>
      </c>
      <c r="CB160" s="232" t="n">
        <f aca="false">MEDIAN(B160:BW160)</f>
        <v>0</v>
      </c>
    </row>
    <row r="161" customFormat="false" ht="14.5" hidden="false" customHeight="false" outlineLevel="0" collapsed="false">
      <c r="A161" s="0" t="str">
        <f aca="false">'Indicator Data'!B164</f>
        <v>ZAF</v>
      </c>
      <c r="B161" s="230" t="n">
        <f aca="false">IF('Indicator Date hidden'!C162="x","x",B$2-'Indicator Date hidden'!C162)</f>
        <v>0</v>
      </c>
      <c r="C161" s="230" t="n">
        <f aca="false">IF('Indicator Date hidden'!D162="x","x",C$2-'Indicator Date hidden'!D162)</f>
        <v>0</v>
      </c>
      <c r="D161" s="230" t="n">
        <f aca="false">IF('Indicator Date hidden'!E162="x","x",D$2-'Indicator Date hidden'!E162)</f>
        <v>0</v>
      </c>
      <c r="E161" s="230" t="n">
        <f aca="false">IF('Indicator Date hidden'!F162="x","x",E$2-'Indicator Date hidden'!F162)</f>
        <v>0</v>
      </c>
      <c r="F161" s="230" t="n">
        <f aca="false">IF('Indicator Date hidden'!G162="x","x",F$2-'Indicator Date hidden'!G162)</f>
        <v>0</v>
      </c>
      <c r="G161" s="230" t="n">
        <f aca="false">IF('Indicator Date hidden'!H162="x","x",G$2-'Indicator Date hidden'!H162)</f>
        <v>0</v>
      </c>
      <c r="H161" s="230" t="n">
        <f aca="false">IF('Indicator Date hidden'!I162="x","x",H$2-'Indicator Date hidden'!I162)</f>
        <v>0</v>
      </c>
      <c r="I161" s="230" t="n">
        <f aca="false">IF('Indicator Date hidden'!J162="x","x",I$2-'Indicator Date hidden'!J162)</f>
        <v>0</v>
      </c>
      <c r="J161" s="230" t="n">
        <f aca="false">IF('Indicator Date hidden'!K162="x","x",J$2-'Indicator Date hidden'!K162)</f>
        <v>0</v>
      </c>
      <c r="K161" s="230" t="n">
        <f aca="false">IF('Indicator Date hidden'!L162="x","x",K$2-'Indicator Date hidden'!L162)</f>
        <v>0</v>
      </c>
      <c r="L161" s="230" t="n">
        <f aca="false">IF('Indicator Date hidden'!M162="x","x",L$2-'Indicator Date hidden'!M162)</f>
        <v>0</v>
      </c>
      <c r="M161" s="230" t="n">
        <f aca="false">IF('Indicator Date hidden'!N162="x","x",M$2-'Indicator Date hidden'!N162)</f>
        <v>0</v>
      </c>
      <c r="N161" s="230" t="n">
        <f aca="false">IF('Indicator Date hidden'!O162="x","x",N$2-'Indicator Date hidden'!O162)</f>
        <v>0</v>
      </c>
      <c r="O161" s="230" t="n">
        <f aca="false">IF('Indicator Date hidden'!P162="x","x",O$2-'Indicator Date hidden'!P162)</f>
        <v>0</v>
      </c>
      <c r="P161" s="230" t="n">
        <f aca="false">IF('Indicator Date hidden'!Q162="x","x",P$2-'Indicator Date hidden'!Q162)</f>
        <v>0</v>
      </c>
      <c r="Q161" s="230" t="n">
        <f aca="false">IF('Indicator Date hidden'!R162="x","x",Q$2-'Indicator Date hidden'!R162)</f>
        <v>0</v>
      </c>
      <c r="R161" s="230" t="n">
        <f aca="false">IF('Indicator Date hidden'!S162="x","x",R$2-'Indicator Date hidden'!S162)</f>
        <v>0</v>
      </c>
      <c r="S161" s="230" t="n">
        <f aca="false">IF('Indicator Date hidden'!T162="x","x",S$2-'Indicator Date hidden'!T162)</f>
        <v>0</v>
      </c>
      <c r="T161" s="230" t="n">
        <f aca="false">IF('Indicator Date hidden'!U162="x","x",T$2-'Indicator Date hidden'!U162)</f>
        <v>0</v>
      </c>
      <c r="U161" s="230" t="n">
        <f aca="false">IF('Indicator Date hidden'!V162="x","x",U$2-'Indicator Date hidden'!V162)</f>
        <v>0</v>
      </c>
      <c r="V161" s="230" t="n">
        <f aca="false">IF('Indicator Date hidden'!W162="x","x",V$2-'Indicator Date hidden'!W162)</f>
        <v>0</v>
      </c>
      <c r="W161" s="230" t="n">
        <f aca="false">IF('Indicator Date hidden'!X162="x","x",W$2-'Indicator Date hidden'!X162)</f>
        <v>0</v>
      </c>
      <c r="X161" s="230" t="n">
        <f aca="false">IF('Indicator Date hidden'!Y162="x","x",X$2-'Indicator Date hidden'!Y162)</f>
        <v>0</v>
      </c>
      <c r="Y161" s="230" t="n">
        <f aca="false">IF('Indicator Date hidden'!Z162="x","x",Y$2-'Indicator Date hidden'!Z162)</f>
        <v>0</v>
      </c>
      <c r="Z161" s="230" t="n">
        <f aca="false">IF('Indicator Date hidden'!AA162="x","x",Z$2-'Indicator Date hidden'!AA162)</f>
        <v>2</v>
      </c>
      <c r="AA161" s="230" t="n">
        <f aca="false">IF('Indicator Date hidden'!AB162="x","x",AA$2-'Indicator Date hidden'!AB162)</f>
        <v>0</v>
      </c>
      <c r="AB161" s="230" t="n">
        <f aca="false">IF('Indicator Date hidden'!AC162="x","x",AB$2-'Indicator Date hidden'!AC162)</f>
        <v>0</v>
      </c>
      <c r="AC161" s="230" t="n">
        <f aca="false">IF('Indicator Date hidden'!AD162="x","x",AC$2-'Indicator Date hidden'!AD162)</f>
        <v>1</v>
      </c>
      <c r="AD161" s="230" t="n">
        <f aca="false">IF('Indicator Date hidden'!AE162="x","x",AD$2-'Indicator Date hidden'!AE162)</f>
        <v>0</v>
      </c>
      <c r="AE161" s="230" t="n">
        <f aca="false">IF('Indicator Date hidden'!AF162="x","x",AE$2-'Indicator Date hidden'!AF162)</f>
        <v>0</v>
      </c>
      <c r="AF161" s="230" t="n">
        <f aca="false">IF('Indicator Date hidden'!AG162="x","x",AF$2-'Indicator Date hidden'!AG162)</f>
        <v>0</v>
      </c>
      <c r="AG161" s="230" t="n">
        <f aca="false">IF('Indicator Date hidden'!AH162="x","x",AG$2-'Indicator Date hidden'!AH162)</f>
        <v>0</v>
      </c>
      <c r="AH161" s="230" t="n">
        <f aca="false">IF('Indicator Date hidden'!AI162="x","x",AH$2-'Indicator Date hidden'!AI162)</f>
        <v>0</v>
      </c>
      <c r="AI161" s="230" t="n">
        <f aca="false">IF('Indicator Date hidden'!AJ162="x","x",AI$2-'Indicator Date hidden'!AJ162)</f>
        <v>0</v>
      </c>
      <c r="AJ161" s="230" t="n">
        <f aca="false">IF('Indicator Date hidden'!AK162="x","x",AJ$2-'Indicator Date hidden'!AK162)</f>
        <v>0</v>
      </c>
      <c r="AK161" s="230" t="n">
        <f aca="false">IF('Indicator Date hidden'!AL162="x","x",AK$2-'Indicator Date hidden'!AL162)</f>
        <v>3</v>
      </c>
      <c r="AL161" s="230" t="n">
        <f aca="false">IF('Indicator Date hidden'!AM162="x","x",AL$2-'Indicator Date hidden'!AM162)</f>
        <v>0</v>
      </c>
      <c r="AM161" s="230" t="n">
        <f aca="false">IF('Indicator Date hidden'!AN162="x","x",AM$2-'Indicator Date hidden'!AN162)</f>
        <v>0</v>
      </c>
      <c r="AN161" s="230" t="n">
        <f aca="false">IF('Indicator Date hidden'!AO162="x","x",AN$2-'Indicator Date hidden'!AO162)</f>
        <v>0</v>
      </c>
      <c r="AO161" s="230" t="n">
        <f aca="false">IF('Indicator Date hidden'!AP162="x","x",AO$2-'Indicator Date hidden'!AP162)</f>
        <v>0</v>
      </c>
      <c r="AP161" s="230" t="n">
        <f aca="false">IF('Indicator Date hidden'!AQ162="x","x",AP$2-'Indicator Date hidden'!AQ162)</f>
        <v>0</v>
      </c>
      <c r="AQ161" s="230" t="n">
        <f aca="false">IF('Indicator Date hidden'!AR162="x","x",AQ$2-'Indicator Date hidden'!AR162)</f>
        <v>0</v>
      </c>
      <c r="AR161" s="230" t="n">
        <f aca="false">IF('Indicator Date hidden'!AS162="x","x",AR$2-'Indicator Date hidden'!AS162)</f>
        <v>3</v>
      </c>
      <c r="AS161" s="230" t="n">
        <f aca="false">IF('Indicator Date hidden'!AT162="x","x",AS$2-'Indicator Date hidden'!AT162)</f>
        <v>0</v>
      </c>
      <c r="AT161" s="230" t="n">
        <f aca="false">IF('Indicator Date hidden'!AU162="x","x",AT$2-'Indicator Date hidden'!AU162)</f>
        <v>0</v>
      </c>
      <c r="AU161" s="230" t="n">
        <f aca="false">IF('Indicator Date hidden'!AV162="x","x",AU$2-'Indicator Date hidden'!AV162)</f>
        <v>0</v>
      </c>
      <c r="AV161" s="230" t="n">
        <f aca="false">IF('Indicator Date hidden'!AW162="x","x",AV$2-'Indicator Date hidden'!AW162)</f>
        <v>0</v>
      </c>
      <c r="AW161" s="230" t="n">
        <f aca="false">IF('Indicator Date hidden'!AX162="x","x",AW$2-'Indicator Date hidden'!AX162)</f>
        <v>0</v>
      </c>
      <c r="AX161" s="230" t="n">
        <f aca="false">IF('Indicator Date hidden'!AY162="x","x",AX$2-'Indicator Date hidden'!AY162)</f>
        <v>0</v>
      </c>
      <c r="AY161" s="230" t="n">
        <f aca="false">IF('Indicator Date hidden'!AZ162="x","x",AY$2-'Indicator Date hidden'!AZ162)</f>
        <v>6</v>
      </c>
      <c r="AZ161" s="230" t="n">
        <f aca="false">IF('Indicator Date hidden'!BA162="x","x",AZ$2-'Indicator Date hidden'!BA162)</f>
        <v>0</v>
      </c>
      <c r="BA161" s="230" t="n">
        <f aca="false">IF('Indicator Date hidden'!BB162="x","x",BA$2-'Indicator Date hidden'!BB162)</f>
        <v>0</v>
      </c>
      <c r="BB161" s="230" t="n">
        <f aca="false">IF('Indicator Date hidden'!BC162="x","x",BB$2-'Indicator Date hidden'!BC162)</f>
        <v>0</v>
      </c>
      <c r="BC161" s="230" t="n">
        <f aca="false">IF('Indicator Date hidden'!BD162="x","x",BC$2-'Indicator Date hidden'!BD162)</f>
        <v>0</v>
      </c>
      <c r="BD161" s="230" t="n">
        <f aca="false">IF('Indicator Date hidden'!BE162="x","x",BD$2-'Indicator Date hidden'!BE162)</f>
        <v>-1</v>
      </c>
      <c r="BE161" s="230" t="n">
        <f aca="false">IF('Indicator Date hidden'!BF162="x","x",BE$2-'Indicator Date hidden'!BF162)</f>
        <v>0</v>
      </c>
      <c r="BF161" s="230" t="n">
        <f aca="false">IF('Indicator Date hidden'!BG162="x","x",BF$2-'Indicator Date hidden'!BG162)</f>
        <v>1</v>
      </c>
      <c r="BG161" s="230" t="n">
        <f aca="false">IF('Indicator Date hidden'!BH162="x","x",BG$2-'Indicator Date hidden'!BH162)</f>
        <v>1</v>
      </c>
      <c r="BH161" s="230" t="n">
        <f aca="false">IF('Indicator Date hidden'!BI162="x","x",BH$2-'Indicator Date hidden'!BI162)</f>
        <v>0</v>
      </c>
      <c r="BI161" s="230" t="n">
        <f aca="false">IF('Indicator Date hidden'!BJ162="x","x",BI$2-'Indicator Date hidden'!BJ162)</f>
        <v>0</v>
      </c>
      <c r="BJ161" s="230" t="n">
        <f aca="false">IF('Indicator Date hidden'!BK162="x","x",BJ$2-'Indicator Date hidden'!BK162)</f>
        <v>0</v>
      </c>
      <c r="BK161" s="230" t="n">
        <f aca="false">IF('Indicator Date hidden'!BL162="x","x",BK$2-'Indicator Date hidden'!BL162)</f>
        <v>0</v>
      </c>
      <c r="BL161" s="230" t="n">
        <f aca="false">IF('Indicator Date hidden'!BM162="x","x",BL$2-'Indicator Date hidden'!BM162)</f>
        <v>1</v>
      </c>
      <c r="BM161" s="230" t="n">
        <f aca="false">IF('Indicator Date hidden'!BN162="x","x",BM$2-'Indicator Date hidden'!BN162)</f>
        <v>0</v>
      </c>
      <c r="BN161" s="230" t="n">
        <f aca="false">IF('Indicator Date hidden'!BO162="x","x",BN$2-'Indicator Date hidden'!BO162)</f>
        <v>0</v>
      </c>
      <c r="BO161" s="230" t="n">
        <f aca="false">IF('Indicator Date hidden'!BP162="x","x",BO$2-'Indicator Date hidden'!BP162)</f>
        <v>0</v>
      </c>
      <c r="BP161" s="230" t="n">
        <f aca="false">IF('Indicator Date hidden'!BQ162="x","x",BP$2-'Indicator Date hidden'!BQ162)</f>
        <v>0</v>
      </c>
      <c r="BQ161" s="230" t="n">
        <f aca="false">IF('Indicator Date hidden'!BR162="x","x",BQ$2-'Indicator Date hidden'!BR162)</f>
        <v>0</v>
      </c>
      <c r="BR161" s="230" t="n">
        <f aca="false">IF('Indicator Date hidden'!BS162="x","x",BR$2-'Indicator Date hidden'!BS162)</f>
        <v>1</v>
      </c>
      <c r="BS161" s="230" t="n">
        <f aca="false">IF('Indicator Date hidden'!BT162="x","x",BS$2-'Indicator Date hidden'!BT162)</f>
        <v>0</v>
      </c>
      <c r="BT161" s="230" t="n">
        <f aca="false">IF('Indicator Date hidden'!BU162="x","x",BT$2-'Indicator Date hidden'!BU162)</f>
        <v>0</v>
      </c>
      <c r="BU161" s="230" t="n">
        <f aca="false">IF('Indicator Date hidden'!BV162="x","x",BU$2-'Indicator Date hidden'!BV162)</f>
        <v>0</v>
      </c>
      <c r="BV161" s="230" t="n">
        <f aca="false">IF('Indicator Date hidden'!BW162="x","x",BV$2-'Indicator Date hidden'!BW162)</f>
        <v>0</v>
      </c>
      <c r="BW161" s="230" t="n">
        <f aca="false">IF('Indicator Date hidden'!BX162="x","x",BW$2-'Indicator Date hidden'!BX162)</f>
        <v>0</v>
      </c>
      <c r="BX161" s="0" t="n">
        <f aca="false">SUM(B161:BW161)</f>
        <v>18</v>
      </c>
      <c r="BY161" s="231" t="n">
        <f aca="false">BX161/COUNT(B161:BW161)</f>
        <v>0.243243243243243</v>
      </c>
      <c r="BZ161" s="0" t="n">
        <f aca="false">COUNTIF(B161:BW161,"&gt;0")</f>
        <v>9</v>
      </c>
      <c r="CA161" s="231" t="n">
        <f aca="false">_xlfn.STDEV.P(B161:BW161)</f>
        <v>0.897606589481925</v>
      </c>
      <c r="CB161" s="232" t="n">
        <f aca="false">MEDIAN(B161:BW161)</f>
        <v>0</v>
      </c>
    </row>
    <row r="162" customFormat="false" ht="14.5" hidden="false" customHeight="false" outlineLevel="0" collapsed="false">
      <c r="A162" s="0" t="str">
        <f aca="false">'Indicator Data'!B165</f>
        <v>SSD</v>
      </c>
      <c r="B162" s="230" t="n">
        <f aca="false">IF('Indicator Date hidden'!C163="x","x",B$2-'Indicator Date hidden'!C163)</f>
        <v>0</v>
      </c>
      <c r="C162" s="230" t="n">
        <f aca="false">IF('Indicator Date hidden'!D163="x","x",C$2-'Indicator Date hidden'!D163)</f>
        <v>0</v>
      </c>
      <c r="D162" s="230" t="n">
        <f aca="false">IF('Indicator Date hidden'!E163="x","x",D$2-'Indicator Date hidden'!E163)</f>
        <v>0</v>
      </c>
      <c r="E162" s="230" t="n">
        <f aca="false">IF('Indicator Date hidden'!F163="x","x",E$2-'Indicator Date hidden'!F163)</f>
        <v>0</v>
      </c>
      <c r="F162" s="230" t="n">
        <f aca="false">IF('Indicator Date hidden'!G163="x","x",F$2-'Indicator Date hidden'!G163)</f>
        <v>0</v>
      </c>
      <c r="G162" s="230" t="n">
        <f aca="false">IF('Indicator Date hidden'!H163="x","x",G$2-'Indicator Date hidden'!H163)</f>
        <v>0</v>
      </c>
      <c r="H162" s="230" t="n">
        <f aca="false">IF('Indicator Date hidden'!I163="x","x",H$2-'Indicator Date hidden'!I163)</f>
        <v>0</v>
      </c>
      <c r="I162" s="230" t="n">
        <f aca="false">IF('Indicator Date hidden'!J163="x","x",I$2-'Indicator Date hidden'!J163)</f>
        <v>0</v>
      </c>
      <c r="J162" s="230" t="n">
        <f aca="false">IF('Indicator Date hidden'!K163="x","x",J$2-'Indicator Date hidden'!K163)</f>
        <v>0</v>
      </c>
      <c r="K162" s="230" t="n">
        <f aca="false">IF('Indicator Date hidden'!L163="x","x",K$2-'Indicator Date hidden'!L163)</f>
        <v>0</v>
      </c>
      <c r="L162" s="230" t="n">
        <f aca="false">IF('Indicator Date hidden'!M163="x","x",L$2-'Indicator Date hidden'!M163)</f>
        <v>0</v>
      </c>
      <c r="M162" s="230" t="n">
        <f aca="false">IF('Indicator Date hidden'!N163="x","x",M$2-'Indicator Date hidden'!N163)</f>
        <v>0</v>
      </c>
      <c r="N162" s="230" t="n">
        <f aca="false">IF('Indicator Date hidden'!O163="x","x",N$2-'Indicator Date hidden'!O163)</f>
        <v>0</v>
      </c>
      <c r="O162" s="230" t="n">
        <f aca="false">IF('Indicator Date hidden'!P163="x","x",O$2-'Indicator Date hidden'!P163)</f>
        <v>0</v>
      </c>
      <c r="P162" s="230" t="n">
        <f aca="false">IF('Indicator Date hidden'!Q163="x","x",P$2-'Indicator Date hidden'!Q163)</f>
        <v>0</v>
      </c>
      <c r="Q162" s="230" t="n">
        <f aca="false">IF('Indicator Date hidden'!R163="x","x",Q$2-'Indicator Date hidden'!R163)</f>
        <v>0</v>
      </c>
      <c r="R162" s="230" t="n">
        <f aca="false">IF('Indicator Date hidden'!S163="x","x",R$2-'Indicator Date hidden'!S163)</f>
        <v>0</v>
      </c>
      <c r="S162" s="230" t="n">
        <f aca="false">IF('Indicator Date hidden'!T163="x","x",S$2-'Indicator Date hidden'!T163)</f>
        <v>0</v>
      </c>
      <c r="T162" s="230" t="n">
        <f aca="false">IF('Indicator Date hidden'!U163="x","x",T$2-'Indicator Date hidden'!U163)</f>
        <v>0</v>
      </c>
      <c r="U162" s="230" t="n">
        <f aca="false">IF('Indicator Date hidden'!V163="x","x",U$2-'Indicator Date hidden'!V163)</f>
        <v>0</v>
      </c>
      <c r="V162" s="230" t="n">
        <f aca="false">IF('Indicator Date hidden'!W163="x","x",V$2-'Indicator Date hidden'!W163)</f>
        <v>0</v>
      </c>
      <c r="W162" s="230" t="n">
        <f aca="false">IF('Indicator Date hidden'!X163="x","x",W$2-'Indicator Date hidden'!X163)</f>
        <v>0</v>
      </c>
      <c r="X162" s="230" t="n">
        <f aca="false">IF('Indicator Date hidden'!Y163="x","x",X$2-'Indicator Date hidden'!Y163)</f>
        <v>0</v>
      </c>
      <c r="Y162" s="230" t="n">
        <f aca="false">IF('Indicator Date hidden'!Z163="x","x",Y$2-'Indicator Date hidden'!Z163)</f>
        <v>0</v>
      </c>
      <c r="Z162" s="230" t="n">
        <f aca="false">IF('Indicator Date hidden'!AA163="x","x",Z$2-'Indicator Date hidden'!AA163)</f>
        <v>10</v>
      </c>
      <c r="AA162" s="230" t="n">
        <f aca="false">IF('Indicator Date hidden'!AB163="x","x",AA$2-'Indicator Date hidden'!AB163)</f>
        <v>0</v>
      </c>
      <c r="AB162" s="230" t="str">
        <f aca="false">IF('Indicator Date hidden'!AC163="x","x",AB$2-'Indicator Date hidden'!AC163)</f>
        <v>x</v>
      </c>
      <c r="AC162" s="230" t="n">
        <f aca="false">IF('Indicator Date hidden'!AD163="x","x",AC$2-'Indicator Date hidden'!AD163)</f>
        <v>2</v>
      </c>
      <c r="AD162" s="230" t="n">
        <f aca="false">IF('Indicator Date hidden'!AE163="x","x",AD$2-'Indicator Date hidden'!AE163)</f>
        <v>0</v>
      </c>
      <c r="AE162" s="230" t="n">
        <f aca="false">IF('Indicator Date hidden'!AF163="x","x",AE$2-'Indicator Date hidden'!AF163)</f>
        <v>0</v>
      </c>
      <c r="AF162" s="230" t="n">
        <f aca="false">IF('Indicator Date hidden'!AG163="x","x",AF$2-'Indicator Date hidden'!AG163)</f>
        <v>0</v>
      </c>
      <c r="AG162" s="230" t="n">
        <f aca="false">IF('Indicator Date hidden'!AH163="x","x",AG$2-'Indicator Date hidden'!AH163)</f>
        <v>0</v>
      </c>
      <c r="AH162" s="230" t="n">
        <f aca="false">IF('Indicator Date hidden'!AI163="x","x",AH$2-'Indicator Date hidden'!AI163)</f>
        <v>0</v>
      </c>
      <c r="AI162" s="230" t="n">
        <f aca="false">IF('Indicator Date hidden'!AJ163="x","x",AI$2-'Indicator Date hidden'!AJ163)</f>
        <v>0</v>
      </c>
      <c r="AJ162" s="230" t="n">
        <f aca="false">IF('Indicator Date hidden'!AK163="x","x",AJ$2-'Indicator Date hidden'!AK163)</f>
        <v>0</v>
      </c>
      <c r="AK162" s="230" t="n">
        <f aca="false">IF('Indicator Date hidden'!AL163="x","x",AK$2-'Indicator Date hidden'!AL163)</f>
        <v>9</v>
      </c>
      <c r="AL162" s="230" t="n">
        <f aca="false">IF('Indicator Date hidden'!AM163="x","x",AL$2-'Indicator Date hidden'!AM163)</f>
        <v>0</v>
      </c>
      <c r="AM162" s="230" t="n">
        <f aca="false">IF('Indicator Date hidden'!AN163="x","x",AM$2-'Indicator Date hidden'!AN163)</f>
        <v>0</v>
      </c>
      <c r="AN162" s="230" t="n">
        <f aca="false">IF('Indicator Date hidden'!AO163="x","x",AN$2-'Indicator Date hidden'!AO163)</f>
        <v>0</v>
      </c>
      <c r="AO162" s="230" t="n">
        <f aca="false">IF('Indicator Date hidden'!AP163="x","x",AO$2-'Indicator Date hidden'!AP163)</f>
        <v>0</v>
      </c>
      <c r="AP162" s="230" t="n">
        <f aca="false">IF('Indicator Date hidden'!AQ163="x","x",AP$2-'Indicator Date hidden'!AQ163)</f>
        <v>5</v>
      </c>
      <c r="AQ162" s="230" t="n">
        <f aca="false">IF('Indicator Date hidden'!AR163="x","x",AQ$2-'Indicator Date hidden'!AR163)</f>
        <v>0</v>
      </c>
      <c r="AR162" s="230" t="n">
        <f aca="false">IF('Indicator Date hidden'!AS163="x","x",AR$2-'Indicator Date hidden'!AS163)</f>
        <v>10</v>
      </c>
      <c r="AS162" s="230" t="n">
        <f aca="false">IF('Indicator Date hidden'!AT163="x","x",AS$2-'Indicator Date hidden'!AT163)</f>
        <v>0</v>
      </c>
      <c r="AT162" s="230" t="n">
        <f aca="false">IF('Indicator Date hidden'!AU163="x","x",AT$2-'Indicator Date hidden'!AU163)</f>
        <v>0</v>
      </c>
      <c r="AU162" s="230" t="n">
        <f aca="false">IF('Indicator Date hidden'!AV163="x","x",AU$2-'Indicator Date hidden'!AV163)</f>
        <v>0</v>
      </c>
      <c r="AV162" s="230" t="n">
        <f aca="false">IF('Indicator Date hidden'!AW163="x","x",AV$2-'Indicator Date hidden'!AW163)</f>
        <v>0</v>
      </c>
      <c r="AW162" s="230" t="n">
        <f aca="false">IF('Indicator Date hidden'!AX163="x","x",AW$2-'Indicator Date hidden'!AX163)</f>
        <v>0</v>
      </c>
      <c r="AX162" s="230" t="str">
        <f aca="false">IF('Indicator Date hidden'!AY163="x","x",AX$2-'Indicator Date hidden'!AY163)</f>
        <v>x</v>
      </c>
      <c r="AY162" s="230" t="n">
        <f aca="false">IF('Indicator Date hidden'!AZ163="x","x",AY$2-'Indicator Date hidden'!AZ163)</f>
        <v>4</v>
      </c>
      <c r="AZ162" s="230" t="n">
        <f aca="false">IF('Indicator Date hidden'!BA163="x","x",AZ$2-'Indicator Date hidden'!BA163)</f>
        <v>0</v>
      </c>
      <c r="BA162" s="230" t="n">
        <f aca="false">IF('Indicator Date hidden'!BB163="x","x",BA$2-'Indicator Date hidden'!BB163)</f>
        <v>0</v>
      </c>
      <c r="BB162" s="230" t="n">
        <f aca="false">IF('Indicator Date hidden'!BC163="x","x",BB$2-'Indicator Date hidden'!BC163)</f>
        <v>0</v>
      </c>
      <c r="BC162" s="230" t="n">
        <f aca="false">IF('Indicator Date hidden'!BD163="x","x",BC$2-'Indicator Date hidden'!BD163)</f>
        <v>0</v>
      </c>
      <c r="BD162" s="230" t="n">
        <f aca="false">IF('Indicator Date hidden'!BE163="x","x",BD$2-'Indicator Date hidden'!BE163)</f>
        <v>-1</v>
      </c>
      <c r="BE162" s="230" t="n">
        <f aca="false">IF('Indicator Date hidden'!BF163="x","x",BE$2-'Indicator Date hidden'!BF163)</f>
        <v>0</v>
      </c>
      <c r="BF162" s="230" t="n">
        <f aca="false">IF('Indicator Date hidden'!BG163="x","x",BF$2-'Indicator Date hidden'!BG163)</f>
        <v>1</v>
      </c>
      <c r="BG162" s="230" t="n">
        <f aca="false">IF('Indicator Date hidden'!BH163="x","x",BG$2-'Indicator Date hidden'!BH163)</f>
        <v>1</v>
      </c>
      <c r="BH162" s="230" t="str">
        <f aca="false">IF('Indicator Date hidden'!BI163="x","x",BH$2-'Indicator Date hidden'!BI163)</f>
        <v>x</v>
      </c>
      <c r="BI162" s="230" t="n">
        <f aca="false">IF('Indicator Date hidden'!BJ163="x","x",BI$2-'Indicator Date hidden'!BJ163)</f>
        <v>0</v>
      </c>
      <c r="BJ162" s="230" t="n">
        <f aca="false">IF('Indicator Date hidden'!BK163="x","x",BJ$2-'Indicator Date hidden'!BK163)</f>
        <v>0</v>
      </c>
      <c r="BK162" s="230" t="n">
        <f aca="false">IF('Indicator Date hidden'!BL163="x","x",BK$2-'Indicator Date hidden'!BL163)</f>
        <v>0</v>
      </c>
      <c r="BL162" s="230" t="n">
        <f aca="false">IF('Indicator Date hidden'!BM163="x","x",BL$2-'Indicator Date hidden'!BM163)</f>
        <v>2</v>
      </c>
      <c r="BM162" s="230" t="n">
        <f aca="false">IF('Indicator Date hidden'!BN163="x","x",BM$2-'Indicator Date hidden'!BN163)</f>
        <v>0</v>
      </c>
      <c r="BN162" s="230" t="n">
        <f aca="false">IF('Indicator Date hidden'!BO163="x","x",BN$2-'Indicator Date hidden'!BO163)</f>
        <v>0</v>
      </c>
      <c r="BO162" s="230" t="n">
        <f aca="false">IF('Indicator Date hidden'!BP163="x","x",BO$2-'Indicator Date hidden'!BP163)</f>
        <v>0</v>
      </c>
      <c r="BP162" s="230" t="n">
        <f aca="false">IF('Indicator Date hidden'!BQ163="x","x",BP$2-'Indicator Date hidden'!BQ163)</f>
        <v>0</v>
      </c>
      <c r="BQ162" s="230" t="n">
        <f aca="false">IF('Indicator Date hidden'!BR163="x","x",BQ$2-'Indicator Date hidden'!BR163)</f>
        <v>0</v>
      </c>
      <c r="BR162" s="230" t="str">
        <f aca="false">IF('Indicator Date hidden'!BS163="x","x",BR$2-'Indicator Date hidden'!BS163)</f>
        <v>x</v>
      </c>
      <c r="BS162" s="230" t="n">
        <f aca="false">IF('Indicator Date hidden'!BT163="x","x",BS$2-'Indicator Date hidden'!BT163)</f>
        <v>0</v>
      </c>
      <c r="BT162" s="230" t="str">
        <f aca="false">IF('Indicator Date hidden'!BU163="x","x",BT$2-'Indicator Date hidden'!BU163)</f>
        <v>x</v>
      </c>
      <c r="BU162" s="230" t="str">
        <f aca="false">IF('Indicator Date hidden'!BV163="x","x",BU$2-'Indicator Date hidden'!BV163)</f>
        <v>x</v>
      </c>
      <c r="BV162" s="230" t="n">
        <f aca="false">IF('Indicator Date hidden'!BW163="x","x",BV$2-'Indicator Date hidden'!BW163)</f>
        <v>0</v>
      </c>
      <c r="BW162" s="230" t="n">
        <f aca="false">IF('Indicator Date hidden'!BX163="x","x",BW$2-'Indicator Date hidden'!BX163)</f>
        <v>0</v>
      </c>
      <c r="BX162" s="0" t="n">
        <f aca="false">SUM(B162:BW162)</f>
        <v>43</v>
      </c>
      <c r="BY162" s="231" t="n">
        <f aca="false">BX162/COUNT(B162:BW162)</f>
        <v>0.632352941176471</v>
      </c>
      <c r="BZ162" s="0" t="n">
        <f aca="false">COUNTIF(B162:BW162,"&gt;0")</f>
        <v>9</v>
      </c>
      <c r="CA162" s="231" t="n">
        <f aca="false">_xlfn.STDEV.P(B162:BW162)</f>
        <v>2.12065758228783</v>
      </c>
      <c r="CB162" s="232" t="n">
        <f aca="false">MEDIAN(B162:BW162)</f>
        <v>0</v>
      </c>
    </row>
    <row r="163" customFormat="false" ht="14.5" hidden="false" customHeight="false" outlineLevel="0" collapsed="false">
      <c r="A163" s="0" t="str">
        <f aca="false">'Indicator Data'!B166</f>
        <v>ESP</v>
      </c>
      <c r="B163" s="230" t="n">
        <f aca="false">IF('Indicator Date hidden'!C164="x","x",B$2-'Indicator Date hidden'!C164)</f>
        <v>0</v>
      </c>
      <c r="C163" s="230" t="n">
        <f aca="false">IF('Indicator Date hidden'!D164="x","x",C$2-'Indicator Date hidden'!D164)</f>
        <v>0</v>
      </c>
      <c r="D163" s="230" t="n">
        <f aca="false">IF('Indicator Date hidden'!E164="x","x",D$2-'Indicator Date hidden'!E164)</f>
        <v>0</v>
      </c>
      <c r="E163" s="230" t="n">
        <f aca="false">IF('Indicator Date hidden'!F164="x","x",E$2-'Indicator Date hidden'!F164)</f>
        <v>0</v>
      </c>
      <c r="F163" s="230" t="n">
        <f aca="false">IF('Indicator Date hidden'!G164="x","x",F$2-'Indicator Date hidden'!G164)</f>
        <v>0</v>
      </c>
      <c r="G163" s="230" t="n">
        <f aca="false">IF('Indicator Date hidden'!H164="x","x",G$2-'Indicator Date hidden'!H164)</f>
        <v>0</v>
      </c>
      <c r="H163" s="230" t="n">
        <f aca="false">IF('Indicator Date hidden'!I164="x","x",H$2-'Indicator Date hidden'!I164)</f>
        <v>0</v>
      </c>
      <c r="I163" s="230" t="n">
        <f aca="false">IF('Indicator Date hidden'!J164="x","x",I$2-'Indicator Date hidden'!J164)</f>
        <v>0</v>
      </c>
      <c r="J163" s="230" t="n">
        <f aca="false">IF('Indicator Date hidden'!K164="x","x",J$2-'Indicator Date hidden'!K164)</f>
        <v>0</v>
      </c>
      <c r="K163" s="230" t="n">
        <f aca="false">IF('Indicator Date hidden'!L164="x","x",K$2-'Indicator Date hidden'!L164)</f>
        <v>0</v>
      </c>
      <c r="L163" s="230" t="n">
        <f aca="false">IF('Indicator Date hidden'!M164="x","x",L$2-'Indicator Date hidden'!M164)</f>
        <v>0</v>
      </c>
      <c r="M163" s="230" t="n">
        <f aca="false">IF('Indicator Date hidden'!N164="x","x",M$2-'Indicator Date hidden'!N164)</f>
        <v>0</v>
      </c>
      <c r="N163" s="230" t="n">
        <f aca="false">IF('Indicator Date hidden'!O164="x","x",N$2-'Indicator Date hidden'!O164)</f>
        <v>0</v>
      </c>
      <c r="O163" s="230" t="n">
        <f aca="false">IF('Indicator Date hidden'!P164="x","x",O$2-'Indicator Date hidden'!P164)</f>
        <v>0</v>
      </c>
      <c r="P163" s="230" t="n">
        <f aca="false">IF('Indicator Date hidden'!Q164="x","x",P$2-'Indicator Date hidden'!Q164)</f>
        <v>0</v>
      </c>
      <c r="Q163" s="230" t="n">
        <f aca="false">IF('Indicator Date hidden'!R164="x","x",Q$2-'Indicator Date hidden'!R164)</f>
        <v>0</v>
      </c>
      <c r="R163" s="230" t="n">
        <f aca="false">IF('Indicator Date hidden'!S164="x","x",R$2-'Indicator Date hidden'!S164)</f>
        <v>0</v>
      </c>
      <c r="S163" s="230" t="n">
        <f aca="false">IF('Indicator Date hidden'!T164="x","x",S$2-'Indicator Date hidden'!T164)</f>
        <v>0</v>
      </c>
      <c r="T163" s="230" t="n">
        <f aca="false">IF('Indicator Date hidden'!U164="x","x",T$2-'Indicator Date hidden'!U164)</f>
        <v>0</v>
      </c>
      <c r="U163" s="230" t="n">
        <f aca="false">IF('Indicator Date hidden'!V164="x","x",U$2-'Indicator Date hidden'!V164)</f>
        <v>0</v>
      </c>
      <c r="V163" s="230" t="n">
        <f aca="false">IF('Indicator Date hidden'!W164="x","x",V$2-'Indicator Date hidden'!W164)</f>
        <v>0</v>
      </c>
      <c r="W163" s="230" t="n">
        <f aca="false">IF('Indicator Date hidden'!X164="x","x",W$2-'Indicator Date hidden'!X164)</f>
        <v>0</v>
      </c>
      <c r="X163" s="230" t="n">
        <f aca="false">IF('Indicator Date hidden'!Y164="x","x",X$2-'Indicator Date hidden'!Y164)</f>
        <v>0</v>
      </c>
      <c r="Y163" s="230" t="n">
        <f aca="false">IF('Indicator Date hidden'!Z164="x","x",Y$2-'Indicator Date hidden'!Z164)</f>
        <v>0</v>
      </c>
      <c r="Z163" s="230" t="n">
        <f aca="false">IF('Indicator Date hidden'!AA164="x","x",Z$2-'Indicator Date hidden'!AA164)</f>
        <v>7</v>
      </c>
      <c r="AA163" s="230" t="n">
        <f aca="false">IF('Indicator Date hidden'!AB164="x","x",AA$2-'Indicator Date hidden'!AB164)</f>
        <v>0</v>
      </c>
      <c r="AB163" s="230" t="str">
        <f aca="false">IF('Indicator Date hidden'!AC164="x","x",AB$2-'Indicator Date hidden'!AC164)</f>
        <v>x</v>
      </c>
      <c r="AC163" s="230" t="n">
        <f aca="false">IF('Indicator Date hidden'!AD164="x","x",AC$2-'Indicator Date hidden'!AD164)</f>
        <v>0</v>
      </c>
      <c r="AD163" s="230" t="n">
        <f aca="false">IF('Indicator Date hidden'!AE164="x","x",AD$2-'Indicator Date hidden'!AE164)</f>
        <v>0</v>
      </c>
      <c r="AE163" s="230" t="n">
        <f aca="false">IF('Indicator Date hidden'!AF164="x","x",AE$2-'Indicator Date hidden'!AF164)</f>
        <v>0</v>
      </c>
      <c r="AF163" s="230" t="n">
        <f aca="false">IF('Indicator Date hidden'!AG164="x","x",AF$2-'Indicator Date hidden'!AG164)</f>
        <v>0</v>
      </c>
      <c r="AG163" s="230" t="n">
        <f aca="false">IF('Indicator Date hidden'!AH164="x","x",AG$2-'Indicator Date hidden'!AH164)</f>
        <v>0</v>
      </c>
      <c r="AH163" s="230" t="n">
        <f aca="false">IF('Indicator Date hidden'!AI164="x","x",AH$2-'Indicator Date hidden'!AI164)</f>
        <v>0</v>
      </c>
      <c r="AI163" s="230" t="n">
        <f aca="false">IF('Indicator Date hidden'!AJ164="x","x",AI$2-'Indicator Date hidden'!AJ164)</f>
        <v>0</v>
      </c>
      <c r="AJ163" s="230" t="n">
        <f aca="false">IF('Indicator Date hidden'!AK164="x","x",AJ$2-'Indicator Date hidden'!AK164)</f>
        <v>0</v>
      </c>
      <c r="AK163" s="230" t="str">
        <f aca="false">IF('Indicator Date hidden'!AL164="x","x",AK$2-'Indicator Date hidden'!AL164)</f>
        <v>x</v>
      </c>
      <c r="AL163" s="230" t="n">
        <f aca="false">IF('Indicator Date hidden'!AM164="x","x",AL$2-'Indicator Date hidden'!AM164)</f>
        <v>0</v>
      </c>
      <c r="AM163" s="230" t="str">
        <f aca="false">IF('Indicator Date hidden'!AN164="x","x",AM$2-'Indicator Date hidden'!AN164)</f>
        <v>x</v>
      </c>
      <c r="AN163" s="230" t="str">
        <f aca="false">IF('Indicator Date hidden'!AO164="x","x",AN$2-'Indicator Date hidden'!AO164)</f>
        <v>x</v>
      </c>
      <c r="AO163" s="230" t="str">
        <f aca="false">IF('Indicator Date hidden'!AP164="x","x",AO$2-'Indicator Date hidden'!AP164)</f>
        <v>x</v>
      </c>
      <c r="AP163" s="230" t="n">
        <f aca="false">IF('Indicator Date hidden'!AQ164="x","x",AP$2-'Indicator Date hidden'!AQ164)</f>
        <v>0</v>
      </c>
      <c r="AQ163" s="230" t="n">
        <f aca="false">IF('Indicator Date hidden'!AR164="x","x",AQ$2-'Indicator Date hidden'!AR164)</f>
        <v>0</v>
      </c>
      <c r="AR163" s="230" t="str">
        <f aca="false">IF('Indicator Date hidden'!AS164="x","x",AR$2-'Indicator Date hidden'!AS164)</f>
        <v>x</v>
      </c>
      <c r="AS163" s="230" t="n">
        <f aca="false">IF('Indicator Date hidden'!AT164="x","x",AS$2-'Indicator Date hidden'!AT164)</f>
        <v>0</v>
      </c>
      <c r="AT163" s="230" t="n">
        <f aca="false">IF('Indicator Date hidden'!AU164="x","x",AT$2-'Indicator Date hidden'!AU164)</f>
        <v>0</v>
      </c>
      <c r="AU163" s="230" t="n">
        <f aca="false">IF('Indicator Date hidden'!AV164="x","x",AU$2-'Indicator Date hidden'!AV164)</f>
        <v>0</v>
      </c>
      <c r="AV163" s="230" t="str">
        <f aca="false">IF('Indicator Date hidden'!AW164="x","x",AV$2-'Indicator Date hidden'!AW164)</f>
        <v>x</v>
      </c>
      <c r="AW163" s="230" t="n">
        <f aca="false">IF('Indicator Date hidden'!AX164="x","x",AW$2-'Indicator Date hidden'!AX164)</f>
        <v>0</v>
      </c>
      <c r="AX163" s="230" t="n">
        <f aca="false">IF('Indicator Date hidden'!AY164="x","x",AX$2-'Indicator Date hidden'!AY164)</f>
        <v>0</v>
      </c>
      <c r="AY163" s="230" t="n">
        <f aca="false">IF('Indicator Date hidden'!AZ164="x","x",AY$2-'Indicator Date hidden'!AZ164)</f>
        <v>1</v>
      </c>
      <c r="AZ163" s="230" t="n">
        <f aca="false">IF('Indicator Date hidden'!BA164="x","x",AZ$2-'Indicator Date hidden'!BA164)</f>
        <v>0</v>
      </c>
      <c r="BA163" s="230" t="n">
        <f aca="false">IF('Indicator Date hidden'!BB164="x","x",BA$2-'Indicator Date hidden'!BB164)</f>
        <v>0</v>
      </c>
      <c r="BB163" s="230" t="n">
        <f aca="false">IF('Indicator Date hidden'!BC164="x","x",BB$2-'Indicator Date hidden'!BC164)</f>
        <v>0</v>
      </c>
      <c r="BC163" s="230" t="n">
        <f aca="false">IF('Indicator Date hidden'!BD164="x","x",BC$2-'Indicator Date hidden'!BD164)</f>
        <v>0</v>
      </c>
      <c r="BD163" s="230" t="n">
        <f aca="false">IF('Indicator Date hidden'!BE164="x","x",BD$2-'Indicator Date hidden'!BE164)</f>
        <v>-1</v>
      </c>
      <c r="BE163" s="230" t="n">
        <f aca="false">IF('Indicator Date hidden'!BF164="x","x",BE$2-'Indicator Date hidden'!BF164)</f>
        <v>0</v>
      </c>
      <c r="BF163" s="230" t="n">
        <f aca="false">IF('Indicator Date hidden'!BG164="x","x",BF$2-'Indicator Date hidden'!BG164)</f>
        <v>1</v>
      </c>
      <c r="BG163" s="230" t="n">
        <f aca="false">IF('Indicator Date hidden'!BH164="x","x",BG$2-'Indicator Date hidden'!BH164)</f>
        <v>1</v>
      </c>
      <c r="BH163" s="230" t="n">
        <f aca="false">IF('Indicator Date hidden'!BI164="x","x",BH$2-'Indicator Date hidden'!BI164)</f>
        <v>0</v>
      </c>
      <c r="BI163" s="230" t="n">
        <f aca="false">IF('Indicator Date hidden'!BJ164="x","x",BI$2-'Indicator Date hidden'!BJ164)</f>
        <v>0</v>
      </c>
      <c r="BJ163" s="230" t="n">
        <f aca="false">IF('Indicator Date hidden'!BK164="x","x",BJ$2-'Indicator Date hidden'!BK164)</f>
        <v>0</v>
      </c>
      <c r="BK163" s="230" t="n">
        <f aca="false">IF('Indicator Date hidden'!BL164="x","x",BK$2-'Indicator Date hidden'!BL164)</f>
        <v>0</v>
      </c>
      <c r="BL163" s="230" t="n">
        <f aca="false">IF('Indicator Date hidden'!BM164="x","x",BL$2-'Indicator Date hidden'!BM164)</f>
        <v>0</v>
      </c>
      <c r="BM163" s="230" t="n">
        <f aca="false">IF('Indicator Date hidden'!BN164="x","x",BM$2-'Indicator Date hidden'!BN164)</f>
        <v>0</v>
      </c>
      <c r="BN163" s="230" t="n">
        <f aca="false">IF('Indicator Date hidden'!BO164="x","x",BN$2-'Indicator Date hidden'!BO164)</f>
        <v>0</v>
      </c>
      <c r="BO163" s="230" t="n">
        <f aca="false">IF('Indicator Date hidden'!BP164="x","x",BO$2-'Indicator Date hidden'!BP164)</f>
        <v>0</v>
      </c>
      <c r="BP163" s="230" t="n">
        <f aca="false">IF('Indicator Date hidden'!BQ164="x","x",BP$2-'Indicator Date hidden'!BQ164)</f>
        <v>0</v>
      </c>
      <c r="BQ163" s="230" t="n">
        <f aca="false">IF('Indicator Date hidden'!BR164="x","x",BQ$2-'Indicator Date hidden'!BR164)</f>
        <v>0</v>
      </c>
      <c r="BR163" s="230" t="n">
        <f aca="false">IF('Indicator Date hidden'!BS164="x","x",BR$2-'Indicator Date hidden'!BS164)</f>
        <v>2</v>
      </c>
      <c r="BS163" s="230" t="n">
        <f aca="false">IF('Indicator Date hidden'!BT164="x","x",BS$2-'Indicator Date hidden'!BT164)</f>
        <v>0</v>
      </c>
      <c r="BT163" s="230" t="n">
        <f aca="false">IF('Indicator Date hidden'!BU164="x","x",BT$2-'Indicator Date hidden'!BU164)</f>
        <v>0</v>
      </c>
      <c r="BU163" s="230" t="n">
        <f aca="false">IF('Indicator Date hidden'!BV164="x","x",BU$2-'Indicator Date hidden'!BV164)</f>
        <v>0</v>
      </c>
      <c r="BV163" s="230" t="n">
        <f aca="false">IF('Indicator Date hidden'!BW164="x","x",BV$2-'Indicator Date hidden'!BW164)</f>
        <v>0</v>
      </c>
      <c r="BW163" s="230" t="n">
        <f aca="false">IF('Indicator Date hidden'!BX164="x","x",BW$2-'Indicator Date hidden'!BX164)</f>
        <v>0</v>
      </c>
      <c r="BX163" s="0" t="n">
        <f aca="false">SUM(B163:BW163)</f>
        <v>11</v>
      </c>
      <c r="BY163" s="231" t="n">
        <f aca="false">BX163/COUNT(B163:BW163)</f>
        <v>0.164179104477612</v>
      </c>
      <c r="BZ163" s="0" t="n">
        <f aca="false">COUNTIF(B163:BW163,"&gt;0")</f>
        <v>5</v>
      </c>
      <c r="CA163" s="231" t="n">
        <f aca="false">_xlfn.STDEV.P(B163:BW163)</f>
        <v>0.907629599731986</v>
      </c>
      <c r="CB163" s="232" t="n">
        <f aca="false">MEDIAN(B163:BW163)</f>
        <v>0</v>
      </c>
    </row>
    <row r="164" customFormat="false" ht="14.5" hidden="false" customHeight="false" outlineLevel="0" collapsed="false">
      <c r="A164" s="0" t="str">
        <f aca="false">'Indicator Data'!B167</f>
        <v>LKA</v>
      </c>
      <c r="B164" s="230" t="n">
        <f aca="false">IF('Indicator Date hidden'!C165="x","x",B$2-'Indicator Date hidden'!C165)</f>
        <v>0</v>
      </c>
      <c r="C164" s="230" t="n">
        <f aca="false">IF('Indicator Date hidden'!D165="x","x",C$2-'Indicator Date hidden'!D165)</f>
        <v>0</v>
      </c>
      <c r="D164" s="230" t="n">
        <f aca="false">IF('Indicator Date hidden'!E165="x","x",D$2-'Indicator Date hidden'!E165)</f>
        <v>0</v>
      </c>
      <c r="E164" s="230" t="n">
        <f aca="false">IF('Indicator Date hidden'!F165="x","x",E$2-'Indicator Date hidden'!F165)</f>
        <v>0</v>
      </c>
      <c r="F164" s="230" t="n">
        <f aca="false">IF('Indicator Date hidden'!G165="x","x",F$2-'Indicator Date hidden'!G165)</f>
        <v>0</v>
      </c>
      <c r="G164" s="230" t="n">
        <f aca="false">IF('Indicator Date hidden'!H165="x","x",G$2-'Indicator Date hidden'!H165)</f>
        <v>0</v>
      </c>
      <c r="H164" s="230" t="n">
        <f aca="false">IF('Indicator Date hidden'!I165="x","x",H$2-'Indicator Date hidden'!I165)</f>
        <v>0</v>
      </c>
      <c r="I164" s="230" t="n">
        <f aca="false">IF('Indicator Date hidden'!J165="x","x",I$2-'Indicator Date hidden'!J165)</f>
        <v>0</v>
      </c>
      <c r="J164" s="230" t="n">
        <f aca="false">IF('Indicator Date hidden'!K165="x","x",J$2-'Indicator Date hidden'!K165)</f>
        <v>0</v>
      </c>
      <c r="K164" s="230" t="n">
        <f aca="false">IF('Indicator Date hidden'!L165="x","x",K$2-'Indicator Date hidden'!L165)</f>
        <v>0</v>
      </c>
      <c r="L164" s="230" t="n">
        <f aca="false">IF('Indicator Date hidden'!M165="x","x",L$2-'Indicator Date hidden'!M165)</f>
        <v>0</v>
      </c>
      <c r="M164" s="230" t="n">
        <f aca="false">IF('Indicator Date hidden'!N165="x","x",M$2-'Indicator Date hidden'!N165)</f>
        <v>0</v>
      </c>
      <c r="N164" s="230" t="n">
        <f aca="false">IF('Indicator Date hidden'!O165="x","x",N$2-'Indicator Date hidden'!O165)</f>
        <v>0</v>
      </c>
      <c r="O164" s="230" t="n">
        <f aca="false">IF('Indicator Date hidden'!P165="x","x",O$2-'Indicator Date hidden'!P165)</f>
        <v>0</v>
      </c>
      <c r="P164" s="230" t="n">
        <f aca="false">IF('Indicator Date hidden'!Q165="x","x",P$2-'Indicator Date hidden'!Q165)</f>
        <v>0</v>
      </c>
      <c r="Q164" s="230" t="n">
        <f aca="false">IF('Indicator Date hidden'!R165="x","x",Q$2-'Indicator Date hidden'!R165)</f>
        <v>0</v>
      </c>
      <c r="R164" s="230" t="n">
        <f aca="false">IF('Indicator Date hidden'!S165="x","x",R$2-'Indicator Date hidden'!S165)</f>
        <v>0</v>
      </c>
      <c r="S164" s="230" t="n">
        <f aca="false">IF('Indicator Date hidden'!T165="x","x",S$2-'Indicator Date hidden'!T165)</f>
        <v>0</v>
      </c>
      <c r="T164" s="230" t="n">
        <f aca="false">IF('Indicator Date hidden'!U165="x","x",T$2-'Indicator Date hidden'!U165)</f>
        <v>0</v>
      </c>
      <c r="U164" s="230" t="n">
        <f aca="false">IF('Indicator Date hidden'!V165="x","x",U$2-'Indicator Date hidden'!V165)</f>
        <v>0</v>
      </c>
      <c r="V164" s="230" t="n">
        <f aca="false">IF('Indicator Date hidden'!W165="x","x",V$2-'Indicator Date hidden'!W165)</f>
        <v>0</v>
      </c>
      <c r="W164" s="230" t="n">
        <f aca="false">IF('Indicator Date hidden'!X165="x","x",W$2-'Indicator Date hidden'!X165)</f>
        <v>0</v>
      </c>
      <c r="X164" s="230" t="n">
        <f aca="false">IF('Indicator Date hidden'!Y165="x","x",X$2-'Indicator Date hidden'!Y165)</f>
        <v>0</v>
      </c>
      <c r="Y164" s="230" t="n">
        <f aca="false">IF('Indicator Date hidden'!Z165="x","x",Y$2-'Indicator Date hidden'!Z165)</f>
        <v>0</v>
      </c>
      <c r="Z164" s="230" t="str">
        <f aca="false">IF('Indicator Date hidden'!AA165="x","x",Z$2-'Indicator Date hidden'!AA165)</f>
        <v>x</v>
      </c>
      <c r="AA164" s="230" t="n">
        <f aca="false">IF('Indicator Date hidden'!AB165="x","x",AA$2-'Indicator Date hidden'!AB165)</f>
        <v>0</v>
      </c>
      <c r="AB164" s="230" t="str">
        <f aca="false">IF('Indicator Date hidden'!AC165="x","x",AB$2-'Indicator Date hidden'!AC165)</f>
        <v>x</v>
      </c>
      <c r="AC164" s="230" t="n">
        <f aca="false">IF('Indicator Date hidden'!AD165="x","x",AC$2-'Indicator Date hidden'!AD165)</f>
        <v>1</v>
      </c>
      <c r="AD164" s="230" t="n">
        <f aca="false">IF('Indicator Date hidden'!AE165="x","x",AD$2-'Indicator Date hidden'!AE165)</f>
        <v>0</v>
      </c>
      <c r="AE164" s="230" t="str">
        <f aca="false">IF('Indicator Date hidden'!AF165="x","x",AE$2-'Indicator Date hidden'!AF165)</f>
        <v>x</v>
      </c>
      <c r="AF164" s="230" t="n">
        <f aca="false">IF('Indicator Date hidden'!AG165="x","x",AF$2-'Indicator Date hidden'!AG165)</f>
        <v>0</v>
      </c>
      <c r="AG164" s="230" t="n">
        <f aca="false">IF('Indicator Date hidden'!AH165="x","x",AG$2-'Indicator Date hidden'!AH165)</f>
        <v>0</v>
      </c>
      <c r="AH164" s="230" t="n">
        <f aca="false">IF('Indicator Date hidden'!AI165="x","x",AH$2-'Indicator Date hidden'!AI165)</f>
        <v>0</v>
      </c>
      <c r="AI164" s="230" t="n">
        <f aca="false">IF('Indicator Date hidden'!AJ165="x","x",AI$2-'Indicator Date hidden'!AJ165)</f>
        <v>0</v>
      </c>
      <c r="AJ164" s="230" t="n">
        <f aca="false">IF('Indicator Date hidden'!AK165="x","x",AJ$2-'Indicator Date hidden'!AK165)</f>
        <v>0</v>
      </c>
      <c r="AK164" s="230" t="n">
        <f aca="false">IF('Indicator Date hidden'!AL165="x","x",AK$2-'Indicator Date hidden'!AL165)</f>
        <v>3</v>
      </c>
      <c r="AL164" s="230" t="n">
        <f aca="false">IF('Indicator Date hidden'!AM165="x","x",AL$2-'Indicator Date hidden'!AM165)</f>
        <v>0</v>
      </c>
      <c r="AM164" s="230" t="n">
        <f aca="false">IF('Indicator Date hidden'!AN165="x","x",AM$2-'Indicator Date hidden'!AN165)</f>
        <v>0</v>
      </c>
      <c r="AN164" s="230" t="n">
        <f aca="false">IF('Indicator Date hidden'!AO165="x","x",AN$2-'Indicator Date hidden'!AO165)</f>
        <v>0</v>
      </c>
      <c r="AO164" s="230" t="n">
        <f aca="false">IF('Indicator Date hidden'!AP165="x","x",AO$2-'Indicator Date hidden'!AP165)</f>
        <v>0</v>
      </c>
      <c r="AP164" s="230" t="n">
        <f aca="false">IF('Indicator Date hidden'!AQ165="x","x",AP$2-'Indicator Date hidden'!AQ165)</f>
        <v>0</v>
      </c>
      <c r="AQ164" s="230" t="n">
        <f aca="false">IF('Indicator Date hidden'!AR165="x","x",AQ$2-'Indicator Date hidden'!AR165)</f>
        <v>0</v>
      </c>
      <c r="AR164" s="230" t="n">
        <f aca="false">IF('Indicator Date hidden'!AS165="x","x",AR$2-'Indicator Date hidden'!AS165)</f>
        <v>4</v>
      </c>
      <c r="AS164" s="230" t="n">
        <f aca="false">IF('Indicator Date hidden'!AT165="x","x",AS$2-'Indicator Date hidden'!AT165)</f>
        <v>0</v>
      </c>
      <c r="AT164" s="230" t="n">
        <f aca="false">IF('Indicator Date hidden'!AU165="x","x",AT$2-'Indicator Date hidden'!AU165)</f>
        <v>0</v>
      </c>
      <c r="AU164" s="230" t="n">
        <f aca="false">IF('Indicator Date hidden'!AV165="x","x",AU$2-'Indicator Date hidden'!AV165)</f>
        <v>0</v>
      </c>
      <c r="AV164" s="230" t="n">
        <f aca="false">IF('Indicator Date hidden'!AW165="x","x",AV$2-'Indicator Date hidden'!AW165)</f>
        <v>0</v>
      </c>
      <c r="AW164" s="230" t="n">
        <f aca="false">IF('Indicator Date hidden'!AX165="x","x",AW$2-'Indicator Date hidden'!AX165)</f>
        <v>0</v>
      </c>
      <c r="AX164" s="230" t="n">
        <f aca="false">IF('Indicator Date hidden'!AY165="x","x",AX$2-'Indicator Date hidden'!AY165)</f>
        <v>0</v>
      </c>
      <c r="AY164" s="230" t="n">
        <f aca="false">IF('Indicator Date hidden'!AZ165="x","x",AY$2-'Indicator Date hidden'!AZ165)</f>
        <v>4</v>
      </c>
      <c r="AZ164" s="230" t="n">
        <f aca="false">IF('Indicator Date hidden'!BA165="x","x",AZ$2-'Indicator Date hidden'!BA165)</f>
        <v>0</v>
      </c>
      <c r="BA164" s="230" t="n">
        <f aca="false">IF('Indicator Date hidden'!BB165="x","x",BA$2-'Indicator Date hidden'!BB165)</f>
        <v>0</v>
      </c>
      <c r="BB164" s="230" t="n">
        <f aca="false">IF('Indicator Date hidden'!BC165="x","x",BB$2-'Indicator Date hidden'!BC165)</f>
        <v>0</v>
      </c>
      <c r="BC164" s="230" t="n">
        <f aca="false">IF('Indicator Date hidden'!BD165="x","x",BC$2-'Indicator Date hidden'!BD165)</f>
        <v>0</v>
      </c>
      <c r="BD164" s="230" t="n">
        <f aca="false">IF('Indicator Date hidden'!BE165="x","x",BD$2-'Indicator Date hidden'!BE165)</f>
        <v>0</v>
      </c>
      <c r="BE164" s="230" t="n">
        <f aca="false">IF('Indicator Date hidden'!BF165="x","x",BE$2-'Indicator Date hidden'!BF165)</f>
        <v>0</v>
      </c>
      <c r="BF164" s="230" t="n">
        <f aca="false">IF('Indicator Date hidden'!BG165="x","x",BF$2-'Indicator Date hidden'!BG165)</f>
        <v>1</v>
      </c>
      <c r="BG164" s="230" t="n">
        <f aca="false">IF('Indicator Date hidden'!BH165="x","x",BG$2-'Indicator Date hidden'!BH165)</f>
        <v>1</v>
      </c>
      <c r="BH164" s="230" t="n">
        <f aca="false">IF('Indicator Date hidden'!BI165="x","x",BH$2-'Indicator Date hidden'!BI165)</f>
        <v>0</v>
      </c>
      <c r="BI164" s="230" t="n">
        <f aca="false">IF('Indicator Date hidden'!BJ165="x","x",BI$2-'Indicator Date hidden'!BJ165)</f>
        <v>0</v>
      </c>
      <c r="BJ164" s="230" t="n">
        <f aca="false">IF('Indicator Date hidden'!BK165="x","x",BJ$2-'Indicator Date hidden'!BK165)</f>
        <v>0</v>
      </c>
      <c r="BK164" s="230" t="n">
        <f aca="false">IF('Indicator Date hidden'!BL165="x","x",BK$2-'Indicator Date hidden'!BL165)</f>
        <v>0</v>
      </c>
      <c r="BL164" s="230" t="n">
        <f aca="false">IF('Indicator Date hidden'!BM165="x","x",BL$2-'Indicator Date hidden'!BM165)</f>
        <v>0</v>
      </c>
      <c r="BM164" s="230" t="n">
        <f aca="false">IF('Indicator Date hidden'!BN165="x","x",BM$2-'Indicator Date hidden'!BN165)</f>
        <v>0</v>
      </c>
      <c r="BN164" s="230" t="n">
        <f aca="false">IF('Indicator Date hidden'!BO165="x","x",BN$2-'Indicator Date hidden'!BO165)</f>
        <v>0</v>
      </c>
      <c r="BO164" s="230" t="n">
        <f aca="false">IF('Indicator Date hidden'!BP165="x","x",BO$2-'Indicator Date hidden'!BP165)</f>
        <v>0</v>
      </c>
      <c r="BP164" s="230" t="n">
        <f aca="false">IF('Indicator Date hidden'!BQ165="x","x",BP$2-'Indicator Date hidden'!BQ165)</f>
        <v>0</v>
      </c>
      <c r="BQ164" s="230" t="n">
        <f aca="false">IF('Indicator Date hidden'!BR165="x","x",BQ$2-'Indicator Date hidden'!BR165)</f>
        <v>0</v>
      </c>
      <c r="BR164" s="230" t="n">
        <f aca="false">IF('Indicator Date hidden'!BS165="x","x",BR$2-'Indicator Date hidden'!BS165)</f>
        <v>1</v>
      </c>
      <c r="BS164" s="230" t="n">
        <f aca="false">IF('Indicator Date hidden'!BT165="x","x",BS$2-'Indicator Date hidden'!BT165)</f>
        <v>0</v>
      </c>
      <c r="BT164" s="230" t="n">
        <f aca="false">IF('Indicator Date hidden'!BU165="x","x",BT$2-'Indicator Date hidden'!BU165)</f>
        <v>0</v>
      </c>
      <c r="BU164" s="230" t="str">
        <f aca="false">IF('Indicator Date hidden'!BV165="x","x",BU$2-'Indicator Date hidden'!BV165)</f>
        <v>x</v>
      </c>
      <c r="BV164" s="230" t="n">
        <f aca="false">IF('Indicator Date hidden'!BW165="x","x",BV$2-'Indicator Date hidden'!BW165)</f>
        <v>0</v>
      </c>
      <c r="BW164" s="230" t="n">
        <f aca="false">IF('Indicator Date hidden'!BX165="x","x",BW$2-'Indicator Date hidden'!BX165)</f>
        <v>0</v>
      </c>
      <c r="BX164" s="0" t="n">
        <f aca="false">SUM(B164:BW164)</f>
        <v>15</v>
      </c>
      <c r="BY164" s="231" t="n">
        <f aca="false">BX164/COUNT(B164:BW164)</f>
        <v>0.214285714285714</v>
      </c>
      <c r="BZ164" s="0" t="n">
        <f aca="false">COUNTIF(B164:BW164,"&gt;0")</f>
        <v>7</v>
      </c>
      <c r="CA164" s="231" t="n">
        <f aca="false">_xlfn.STDEV.P(B164:BW164)</f>
        <v>0.772618130456569</v>
      </c>
      <c r="CB164" s="232" t="n">
        <f aca="false">MEDIAN(B164:BW164)</f>
        <v>0</v>
      </c>
    </row>
    <row r="165" customFormat="false" ht="14.5" hidden="false" customHeight="false" outlineLevel="0" collapsed="false">
      <c r="A165" s="0" t="str">
        <f aca="false">'Indicator Data'!B168</f>
        <v>SDN</v>
      </c>
      <c r="B165" s="230" t="n">
        <f aca="false">IF('Indicator Date hidden'!C166="x","x",B$2-'Indicator Date hidden'!C166)</f>
        <v>0</v>
      </c>
      <c r="C165" s="230" t="n">
        <f aca="false">IF('Indicator Date hidden'!D166="x","x",C$2-'Indicator Date hidden'!D166)</f>
        <v>0</v>
      </c>
      <c r="D165" s="230" t="n">
        <f aca="false">IF('Indicator Date hidden'!E166="x","x",D$2-'Indicator Date hidden'!E166)</f>
        <v>0</v>
      </c>
      <c r="E165" s="230" t="n">
        <f aca="false">IF('Indicator Date hidden'!F166="x","x",E$2-'Indicator Date hidden'!F166)</f>
        <v>0</v>
      </c>
      <c r="F165" s="230" t="n">
        <f aca="false">IF('Indicator Date hidden'!G166="x","x",F$2-'Indicator Date hidden'!G166)</f>
        <v>0</v>
      </c>
      <c r="G165" s="230" t="n">
        <f aca="false">IF('Indicator Date hidden'!H166="x","x",G$2-'Indicator Date hidden'!H166)</f>
        <v>0</v>
      </c>
      <c r="H165" s="230" t="n">
        <f aca="false">IF('Indicator Date hidden'!I166="x","x",H$2-'Indicator Date hidden'!I166)</f>
        <v>0</v>
      </c>
      <c r="I165" s="230" t="n">
        <f aca="false">IF('Indicator Date hidden'!J166="x","x",I$2-'Indicator Date hidden'!J166)</f>
        <v>0</v>
      </c>
      <c r="J165" s="230" t="n">
        <f aca="false">IF('Indicator Date hidden'!K166="x","x",J$2-'Indicator Date hidden'!K166)</f>
        <v>0</v>
      </c>
      <c r="K165" s="230" t="n">
        <f aca="false">IF('Indicator Date hidden'!L166="x","x",K$2-'Indicator Date hidden'!L166)</f>
        <v>0</v>
      </c>
      <c r="L165" s="230" t="n">
        <f aca="false">IF('Indicator Date hidden'!M166="x","x",L$2-'Indicator Date hidden'!M166)</f>
        <v>0</v>
      </c>
      <c r="M165" s="230" t="n">
        <f aca="false">IF('Indicator Date hidden'!N166="x","x",M$2-'Indicator Date hidden'!N166)</f>
        <v>0</v>
      </c>
      <c r="N165" s="230" t="n">
        <f aca="false">IF('Indicator Date hidden'!O166="x","x",N$2-'Indicator Date hidden'!O166)</f>
        <v>0</v>
      </c>
      <c r="O165" s="230" t="n">
        <f aca="false">IF('Indicator Date hidden'!P166="x","x",O$2-'Indicator Date hidden'!P166)</f>
        <v>0</v>
      </c>
      <c r="P165" s="230" t="n">
        <f aca="false">IF('Indicator Date hidden'!Q166="x","x",P$2-'Indicator Date hidden'!Q166)</f>
        <v>0</v>
      </c>
      <c r="Q165" s="230" t="n">
        <f aca="false">IF('Indicator Date hidden'!R166="x","x",Q$2-'Indicator Date hidden'!R166)</f>
        <v>0</v>
      </c>
      <c r="R165" s="230" t="n">
        <f aca="false">IF('Indicator Date hidden'!S166="x","x",R$2-'Indicator Date hidden'!S166)</f>
        <v>0</v>
      </c>
      <c r="S165" s="230" t="n">
        <f aca="false">IF('Indicator Date hidden'!T166="x","x",S$2-'Indicator Date hidden'!T166)</f>
        <v>0</v>
      </c>
      <c r="T165" s="230" t="n">
        <f aca="false">IF('Indicator Date hidden'!U166="x","x",T$2-'Indicator Date hidden'!U166)</f>
        <v>0</v>
      </c>
      <c r="U165" s="230" t="n">
        <f aca="false">IF('Indicator Date hidden'!V166="x","x",U$2-'Indicator Date hidden'!V166)</f>
        <v>0</v>
      </c>
      <c r="V165" s="230" t="n">
        <f aca="false">IF('Indicator Date hidden'!W166="x","x",V$2-'Indicator Date hidden'!W166)</f>
        <v>0</v>
      </c>
      <c r="W165" s="230" t="n">
        <f aca="false">IF('Indicator Date hidden'!X166="x","x",W$2-'Indicator Date hidden'!X166)</f>
        <v>0</v>
      </c>
      <c r="X165" s="230" t="n">
        <f aca="false">IF('Indicator Date hidden'!Y166="x","x",X$2-'Indicator Date hidden'!Y166)</f>
        <v>0</v>
      </c>
      <c r="Y165" s="230" t="n">
        <f aca="false">IF('Indicator Date hidden'!Z166="x","x",Y$2-'Indicator Date hidden'!Z166)</f>
        <v>0</v>
      </c>
      <c r="Z165" s="230" t="n">
        <f aca="false">IF('Indicator Date hidden'!AA166="x","x",Z$2-'Indicator Date hidden'!AA166)</f>
        <v>10</v>
      </c>
      <c r="AA165" s="230" t="n">
        <f aca="false">IF('Indicator Date hidden'!AB166="x","x",AA$2-'Indicator Date hidden'!AB166)</f>
        <v>0</v>
      </c>
      <c r="AB165" s="230" t="n">
        <f aca="false">IF('Indicator Date hidden'!AC166="x","x",AB$2-'Indicator Date hidden'!AC166)</f>
        <v>0</v>
      </c>
      <c r="AC165" s="230" t="n">
        <f aca="false">IF('Indicator Date hidden'!AD166="x","x",AC$2-'Indicator Date hidden'!AD166)</f>
        <v>0</v>
      </c>
      <c r="AD165" s="230" t="n">
        <f aca="false">IF('Indicator Date hidden'!AE166="x","x",AD$2-'Indicator Date hidden'!AE166)</f>
        <v>0</v>
      </c>
      <c r="AE165" s="230" t="n">
        <f aca="false">IF('Indicator Date hidden'!AF166="x","x",AE$2-'Indicator Date hidden'!AF166)</f>
        <v>0</v>
      </c>
      <c r="AF165" s="230" t="n">
        <f aca="false">IF('Indicator Date hidden'!AG166="x","x",AF$2-'Indicator Date hidden'!AG166)</f>
        <v>0</v>
      </c>
      <c r="AG165" s="230" t="n">
        <f aca="false">IF('Indicator Date hidden'!AH166="x","x",AG$2-'Indicator Date hidden'!AH166)</f>
        <v>0</v>
      </c>
      <c r="AH165" s="230" t="n">
        <f aca="false">IF('Indicator Date hidden'!AI166="x","x",AH$2-'Indicator Date hidden'!AI166)</f>
        <v>0</v>
      </c>
      <c r="AI165" s="230" t="n">
        <f aca="false">IF('Indicator Date hidden'!AJ166="x","x",AI$2-'Indicator Date hidden'!AJ166)</f>
        <v>0</v>
      </c>
      <c r="AJ165" s="230" t="n">
        <f aca="false">IF('Indicator Date hidden'!AK166="x","x",AJ$2-'Indicator Date hidden'!AK166)</f>
        <v>0</v>
      </c>
      <c r="AK165" s="230" t="n">
        <f aca="false">IF('Indicator Date hidden'!AL166="x","x",AK$2-'Indicator Date hidden'!AL166)</f>
        <v>5</v>
      </c>
      <c r="AL165" s="230" t="n">
        <f aca="false">IF('Indicator Date hidden'!AM166="x","x",AL$2-'Indicator Date hidden'!AM166)</f>
        <v>0</v>
      </c>
      <c r="AM165" s="230" t="n">
        <f aca="false">IF('Indicator Date hidden'!AN166="x","x",AM$2-'Indicator Date hidden'!AN166)</f>
        <v>0</v>
      </c>
      <c r="AN165" s="230" t="n">
        <f aca="false">IF('Indicator Date hidden'!AO166="x","x",AN$2-'Indicator Date hidden'!AO166)</f>
        <v>0</v>
      </c>
      <c r="AO165" s="230" t="n">
        <f aca="false">IF('Indicator Date hidden'!AP166="x","x",AO$2-'Indicator Date hidden'!AP166)</f>
        <v>0</v>
      </c>
      <c r="AP165" s="230" t="n">
        <f aca="false">IF('Indicator Date hidden'!AQ166="x","x",AP$2-'Indicator Date hidden'!AQ166)</f>
        <v>0</v>
      </c>
      <c r="AQ165" s="230" t="n">
        <f aca="false">IF('Indicator Date hidden'!AR166="x","x",AQ$2-'Indicator Date hidden'!AR166)</f>
        <v>0</v>
      </c>
      <c r="AR165" s="230" t="n">
        <f aca="false">IF('Indicator Date hidden'!AS166="x","x",AR$2-'Indicator Date hidden'!AS166)</f>
        <v>6</v>
      </c>
      <c r="AS165" s="230" t="n">
        <f aca="false">IF('Indicator Date hidden'!AT166="x","x",AS$2-'Indicator Date hidden'!AT166)</f>
        <v>0</v>
      </c>
      <c r="AT165" s="230" t="n">
        <f aca="false">IF('Indicator Date hidden'!AU166="x","x",AT$2-'Indicator Date hidden'!AU166)</f>
        <v>0</v>
      </c>
      <c r="AU165" s="230" t="n">
        <f aca="false">IF('Indicator Date hidden'!AV166="x","x",AU$2-'Indicator Date hidden'!AV166)</f>
        <v>0</v>
      </c>
      <c r="AV165" s="230" t="n">
        <f aca="false">IF('Indicator Date hidden'!AW166="x","x",AV$2-'Indicator Date hidden'!AW166)</f>
        <v>0</v>
      </c>
      <c r="AW165" s="230" t="n">
        <f aca="false">IF('Indicator Date hidden'!AX166="x","x",AW$2-'Indicator Date hidden'!AX166)</f>
        <v>0</v>
      </c>
      <c r="AX165" s="230" t="n">
        <f aca="false">IF('Indicator Date hidden'!AY166="x","x",AX$2-'Indicator Date hidden'!AY166)</f>
        <v>0</v>
      </c>
      <c r="AY165" s="230" t="n">
        <f aca="false">IF('Indicator Date hidden'!AZ166="x","x",AY$2-'Indicator Date hidden'!AZ166)</f>
        <v>6</v>
      </c>
      <c r="AZ165" s="230" t="n">
        <f aca="false">IF('Indicator Date hidden'!BA166="x","x",AZ$2-'Indicator Date hidden'!BA166)</f>
        <v>0</v>
      </c>
      <c r="BA165" s="230" t="n">
        <f aca="false">IF('Indicator Date hidden'!BB166="x","x",BA$2-'Indicator Date hidden'!BB166)</f>
        <v>0</v>
      </c>
      <c r="BB165" s="230" t="n">
        <f aca="false">IF('Indicator Date hidden'!BC166="x","x",BB$2-'Indicator Date hidden'!BC166)</f>
        <v>0</v>
      </c>
      <c r="BC165" s="230" t="n">
        <f aca="false">IF('Indicator Date hidden'!BD166="x","x",BC$2-'Indicator Date hidden'!BD166)</f>
        <v>0</v>
      </c>
      <c r="BD165" s="230" t="n">
        <f aca="false">IF('Indicator Date hidden'!BE166="x","x",BD$2-'Indicator Date hidden'!BE166)</f>
        <v>-1</v>
      </c>
      <c r="BE165" s="230" t="n">
        <f aca="false">IF('Indicator Date hidden'!BF166="x","x",BE$2-'Indicator Date hidden'!BF166)</f>
        <v>0</v>
      </c>
      <c r="BF165" s="230" t="n">
        <f aca="false">IF('Indicator Date hidden'!BG166="x","x",BF$2-'Indicator Date hidden'!BG166)</f>
        <v>1</v>
      </c>
      <c r="BG165" s="230" t="n">
        <f aca="false">IF('Indicator Date hidden'!BH166="x","x",BG$2-'Indicator Date hidden'!BH166)</f>
        <v>1</v>
      </c>
      <c r="BH165" s="230" t="n">
        <f aca="false">IF('Indicator Date hidden'!BI166="x","x",BH$2-'Indicator Date hidden'!BI166)</f>
        <v>2</v>
      </c>
      <c r="BI165" s="230" t="n">
        <f aca="false">IF('Indicator Date hidden'!BJ166="x","x",BI$2-'Indicator Date hidden'!BJ166)</f>
        <v>0</v>
      </c>
      <c r="BJ165" s="230" t="n">
        <f aca="false">IF('Indicator Date hidden'!BK166="x","x",BJ$2-'Indicator Date hidden'!BK166)</f>
        <v>0</v>
      </c>
      <c r="BK165" s="230" t="n">
        <f aca="false">IF('Indicator Date hidden'!BL166="x","x",BK$2-'Indicator Date hidden'!BL166)</f>
        <v>0</v>
      </c>
      <c r="BL165" s="230" t="n">
        <f aca="false">IF('Indicator Date hidden'!BM166="x","x",BL$2-'Indicator Date hidden'!BM166)</f>
        <v>2</v>
      </c>
      <c r="BM165" s="230" t="n">
        <f aca="false">IF('Indicator Date hidden'!BN166="x","x",BM$2-'Indicator Date hidden'!BN166)</f>
        <v>0</v>
      </c>
      <c r="BN165" s="230" t="n">
        <f aca="false">IF('Indicator Date hidden'!BO166="x","x",BN$2-'Indicator Date hidden'!BO166)</f>
        <v>0</v>
      </c>
      <c r="BO165" s="230" t="n">
        <f aca="false">IF('Indicator Date hidden'!BP166="x","x",BO$2-'Indicator Date hidden'!BP166)</f>
        <v>0</v>
      </c>
      <c r="BP165" s="230" t="n">
        <f aca="false">IF('Indicator Date hidden'!BQ166="x","x",BP$2-'Indicator Date hidden'!BQ166)</f>
        <v>0</v>
      </c>
      <c r="BQ165" s="230" t="n">
        <f aca="false">IF('Indicator Date hidden'!BR166="x","x",BQ$2-'Indicator Date hidden'!BR166)</f>
        <v>0</v>
      </c>
      <c r="BR165" s="230" t="n">
        <f aca="false">IF('Indicator Date hidden'!BS166="x","x",BR$2-'Indicator Date hidden'!BS166)</f>
        <v>3</v>
      </c>
      <c r="BS165" s="230" t="n">
        <f aca="false">IF('Indicator Date hidden'!BT166="x","x",BS$2-'Indicator Date hidden'!BT166)</f>
        <v>0</v>
      </c>
      <c r="BT165" s="230" t="n">
        <f aca="false">IF('Indicator Date hidden'!BU166="x","x",BT$2-'Indicator Date hidden'!BU166)</f>
        <v>0</v>
      </c>
      <c r="BU165" s="230" t="n">
        <f aca="false">IF('Indicator Date hidden'!BV166="x","x",BU$2-'Indicator Date hidden'!BV166)</f>
        <v>0</v>
      </c>
      <c r="BV165" s="230" t="n">
        <f aca="false">IF('Indicator Date hidden'!BW166="x","x",BV$2-'Indicator Date hidden'!BW166)</f>
        <v>0</v>
      </c>
      <c r="BW165" s="230" t="n">
        <f aca="false">IF('Indicator Date hidden'!BX166="x","x",BW$2-'Indicator Date hidden'!BX166)</f>
        <v>0</v>
      </c>
      <c r="BX165" s="0" t="n">
        <f aca="false">SUM(B165:BW165)</f>
        <v>35</v>
      </c>
      <c r="BY165" s="231" t="n">
        <f aca="false">BX165/COUNT(B165:BW165)</f>
        <v>0.472972972972973</v>
      </c>
      <c r="BZ165" s="0" t="n">
        <f aca="false">COUNTIF(B165:BW165,"&gt;0")</f>
        <v>9</v>
      </c>
      <c r="CA165" s="231" t="n">
        <f aca="false">_xlfn.STDEV.P(B165:BW165)</f>
        <v>1.64582167906172</v>
      </c>
      <c r="CB165" s="232" t="n">
        <f aca="false">MEDIAN(B165:BW165)</f>
        <v>0</v>
      </c>
    </row>
    <row r="166" customFormat="false" ht="14.5" hidden="false" customHeight="false" outlineLevel="0" collapsed="false">
      <c r="A166" s="0" t="str">
        <f aca="false">'Indicator Data'!B169</f>
        <v>SUR</v>
      </c>
      <c r="B166" s="230" t="n">
        <f aca="false">IF('Indicator Date hidden'!C167="x","x",B$2-'Indicator Date hidden'!C167)</f>
        <v>0</v>
      </c>
      <c r="C166" s="230" t="n">
        <f aca="false">IF('Indicator Date hidden'!D167="x","x",C$2-'Indicator Date hidden'!D167)</f>
        <v>0</v>
      </c>
      <c r="D166" s="230" t="n">
        <f aca="false">IF('Indicator Date hidden'!E167="x","x",D$2-'Indicator Date hidden'!E167)</f>
        <v>0</v>
      </c>
      <c r="E166" s="230" t="n">
        <f aca="false">IF('Indicator Date hidden'!F167="x","x",E$2-'Indicator Date hidden'!F167)</f>
        <v>0</v>
      </c>
      <c r="F166" s="230" t="n">
        <f aca="false">IF('Indicator Date hidden'!G167="x","x",F$2-'Indicator Date hidden'!G167)</f>
        <v>0</v>
      </c>
      <c r="G166" s="230" t="n">
        <f aca="false">IF('Indicator Date hidden'!H167="x","x",G$2-'Indicator Date hidden'!H167)</f>
        <v>0</v>
      </c>
      <c r="H166" s="230" t="n">
        <f aca="false">IF('Indicator Date hidden'!I167="x","x",H$2-'Indicator Date hidden'!I167)</f>
        <v>0</v>
      </c>
      <c r="I166" s="230" t="n">
        <f aca="false">IF('Indicator Date hidden'!J167="x","x",I$2-'Indicator Date hidden'!J167)</f>
        <v>0</v>
      </c>
      <c r="J166" s="230" t="n">
        <f aca="false">IF('Indicator Date hidden'!K167="x","x",J$2-'Indicator Date hidden'!K167)</f>
        <v>0</v>
      </c>
      <c r="K166" s="230" t="n">
        <f aca="false">IF('Indicator Date hidden'!L167="x","x",K$2-'Indicator Date hidden'!L167)</f>
        <v>0</v>
      </c>
      <c r="L166" s="230" t="n">
        <f aca="false">IF('Indicator Date hidden'!M167="x","x",L$2-'Indicator Date hidden'!M167)</f>
        <v>0</v>
      </c>
      <c r="M166" s="230" t="n">
        <f aca="false">IF('Indicator Date hidden'!N167="x","x",M$2-'Indicator Date hidden'!N167)</f>
        <v>0</v>
      </c>
      <c r="N166" s="230" t="n">
        <f aca="false">IF('Indicator Date hidden'!O167="x","x",N$2-'Indicator Date hidden'!O167)</f>
        <v>0</v>
      </c>
      <c r="O166" s="230" t="n">
        <f aca="false">IF('Indicator Date hidden'!P167="x","x",O$2-'Indicator Date hidden'!P167)</f>
        <v>0</v>
      </c>
      <c r="P166" s="230" t="n">
        <f aca="false">IF('Indicator Date hidden'!Q167="x","x",P$2-'Indicator Date hidden'!Q167)</f>
        <v>0</v>
      </c>
      <c r="Q166" s="230" t="n">
        <f aca="false">IF('Indicator Date hidden'!R167="x","x",Q$2-'Indicator Date hidden'!R167)</f>
        <v>0</v>
      </c>
      <c r="R166" s="230" t="n">
        <f aca="false">IF('Indicator Date hidden'!S167="x","x",R$2-'Indicator Date hidden'!S167)</f>
        <v>0</v>
      </c>
      <c r="S166" s="230" t="n">
        <f aca="false">IF('Indicator Date hidden'!T167="x","x",S$2-'Indicator Date hidden'!T167)</f>
        <v>0</v>
      </c>
      <c r="T166" s="230" t="n">
        <f aca="false">IF('Indicator Date hidden'!U167="x","x",T$2-'Indicator Date hidden'!U167)</f>
        <v>0</v>
      </c>
      <c r="U166" s="230" t="n">
        <f aca="false">IF('Indicator Date hidden'!V167="x","x",U$2-'Indicator Date hidden'!V167)</f>
        <v>0</v>
      </c>
      <c r="V166" s="230" t="n">
        <f aca="false">IF('Indicator Date hidden'!W167="x","x",V$2-'Indicator Date hidden'!W167)</f>
        <v>0</v>
      </c>
      <c r="W166" s="230" t="n">
        <f aca="false">IF('Indicator Date hidden'!X167="x","x",W$2-'Indicator Date hidden'!X167)</f>
        <v>0</v>
      </c>
      <c r="X166" s="230" t="n">
        <f aca="false">IF('Indicator Date hidden'!Y167="x","x",X$2-'Indicator Date hidden'!Y167)</f>
        <v>0</v>
      </c>
      <c r="Y166" s="230" t="n">
        <f aca="false">IF('Indicator Date hidden'!Z167="x","x",Y$2-'Indicator Date hidden'!Z167)</f>
        <v>0</v>
      </c>
      <c r="Z166" s="230" t="n">
        <f aca="false">IF('Indicator Date hidden'!AA167="x","x",Z$2-'Indicator Date hidden'!AA167)</f>
        <v>14</v>
      </c>
      <c r="AA166" s="230" t="n">
        <f aca="false">IF('Indicator Date hidden'!AB167="x","x",AA$2-'Indicator Date hidden'!AB167)</f>
        <v>0</v>
      </c>
      <c r="AB166" s="230" t="n">
        <f aca="false">IF('Indicator Date hidden'!AC167="x","x",AB$2-'Indicator Date hidden'!AC167)</f>
        <v>0</v>
      </c>
      <c r="AC166" s="230" t="n">
        <f aca="false">IF('Indicator Date hidden'!AD167="x","x",AC$2-'Indicator Date hidden'!AD167)</f>
        <v>1</v>
      </c>
      <c r="AD166" s="230" t="n">
        <f aca="false">IF('Indicator Date hidden'!AE167="x","x",AD$2-'Indicator Date hidden'!AE167)</f>
        <v>0</v>
      </c>
      <c r="AE166" s="230" t="n">
        <f aca="false">IF('Indicator Date hidden'!AF167="x","x",AE$2-'Indicator Date hidden'!AF167)</f>
        <v>0</v>
      </c>
      <c r="AF166" s="230" t="n">
        <f aca="false">IF('Indicator Date hidden'!AG167="x","x",AF$2-'Indicator Date hidden'!AG167)</f>
        <v>0</v>
      </c>
      <c r="AG166" s="230" t="n">
        <f aca="false">IF('Indicator Date hidden'!AH167="x","x",AG$2-'Indicator Date hidden'!AH167)</f>
        <v>0</v>
      </c>
      <c r="AH166" s="230" t="n">
        <f aca="false">IF('Indicator Date hidden'!AI167="x","x",AH$2-'Indicator Date hidden'!AI167)</f>
        <v>0</v>
      </c>
      <c r="AI166" s="230" t="n">
        <f aca="false">IF('Indicator Date hidden'!AJ167="x","x",AI$2-'Indicator Date hidden'!AJ167)</f>
        <v>0</v>
      </c>
      <c r="AJ166" s="230" t="n">
        <f aca="false">IF('Indicator Date hidden'!AK167="x","x",AJ$2-'Indicator Date hidden'!AK167)</f>
        <v>0</v>
      </c>
      <c r="AK166" s="230" t="n">
        <f aca="false">IF('Indicator Date hidden'!AL167="x","x",AK$2-'Indicator Date hidden'!AL167)</f>
        <v>1</v>
      </c>
      <c r="AL166" s="230" t="n">
        <f aca="false">IF('Indicator Date hidden'!AM167="x","x",AL$2-'Indicator Date hidden'!AM167)</f>
        <v>0</v>
      </c>
      <c r="AM166" s="230" t="n">
        <f aca="false">IF('Indicator Date hidden'!AN167="x","x",AM$2-'Indicator Date hidden'!AN167)</f>
        <v>0</v>
      </c>
      <c r="AN166" s="230" t="n">
        <f aca="false">IF('Indicator Date hidden'!AO167="x","x",AN$2-'Indicator Date hidden'!AO167)</f>
        <v>0</v>
      </c>
      <c r="AO166" s="230" t="n">
        <f aca="false">IF('Indicator Date hidden'!AP167="x","x",AO$2-'Indicator Date hidden'!AP167)</f>
        <v>0</v>
      </c>
      <c r="AP166" s="230" t="n">
        <f aca="false">IF('Indicator Date hidden'!AQ167="x","x",AP$2-'Indicator Date hidden'!AQ167)</f>
        <v>0</v>
      </c>
      <c r="AQ166" s="230" t="n">
        <f aca="false">IF('Indicator Date hidden'!AR167="x","x",AQ$2-'Indicator Date hidden'!AR167)</f>
        <v>0</v>
      </c>
      <c r="AR166" s="230" t="n">
        <f aca="false">IF('Indicator Date hidden'!AS167="x","x",AR$2-'Indicator Date hidden'!AS167)</f>
        <v>2</v>
      </c>
      <c r="AS166" s="230" t="n">
        <f aca="false">IF('Indicator Date hidden'!AT167="x","x",AS$2-'Indicator Date hidden'!AT167)</f>
        <v>0</v>
      </c>
      <c r="AT166" s="230" t="n">
        <f aca="false">IF('Indicator Date hidden'!AU167="x","x",AT$2-'Indicator Date hidden'!AU167)</f>
        <v>0</v>
      </c>
      <c r="AU166" s="230" t="n">
        <f aca="false">IF('Indicator Date hidden'!AV167="x","x",AU$2-'Indicator Date hidden'!AV167)</f>
        <v>0</v>
      </c>
      <c r="AV166" s="230" t="n">
        <f aca="false">IF('Indicator Date hidden'!AW167="x","x",AV$2-'Indicator Date hidden'!AW167)</f>
        <v>0</v>
      </c>
      <c r="AW166" s="230" t="n">
        <f aca="false">IF('Indicator Date hidden'!AX167="x","x",AW$2-'Indicator Date hidden'!AX167)</f>
        <v>0</v>
      </c>
      <c r="AX166" s="230" t="n">
        <f aca="false">IF('Indicator Date hidden'!AY167="x","x",AX$2-'Indicator Date hidden'!AY167)</f>
        <v>0</v>
      </c>
      <c r="AY166" s="230" t="str">
        <f aca="false">IF('Indicator Date hidden'!AZ167="x","x",AY$2-'Indicator Date hidden'!AZ167)</f>
        <v>x</v>
      </c>
      <c r="AZ166" s="230" t="n">
        <f aca="false">IF('Indicator Date hidden'!BA167="x","x",AZ$2-'Indicator Date hidden'!BA167)</f>
        <v>0</v>
      </c>
      <c r="BA166" s="230" t="n">
        <f aca="false">IF('Indicator Date hidden'!BB167="x","x",BA$2-'Indicator Date hidden'!BB167)</f>
        <v>0</v>
      </c>
      <c r="BB166" s="230" t="n">
        <f aca="false">IF('Indicator Date hidden'!BC167="x","x",BB$2-'Indicator Date hidden'!BC167)</f>
        <v>0</v>
      </c>
      <c r="BC166" s="230" t="n">
        <f aca="false">IF('Indicator Date hidden'!BD167="x","x",BC$2-'Indicator Date hidden'!BD167)</f>
        <v>0</v>
      </c>
      <c r="BD166" s="230" t="n">
        <f aca="false">IF('Indicator Date hidden'!BE167="x","x",BD$2-'Indicator Date hidden'!BE167)</f>
        <v>0</v>
      </c>
      <c r="BE166" s="230" t="n">
        <f aca="false">IF('Indicator Date hidden'!BF167="x","x",BE$2-'Indicator Date hidden'!BF167)</f>
        <v>0</v>
      </c>
      <c r="BF166" s="230" t="n">
        <f aca="false">IF('Indicator Date hidden'!BG167="x","x",BF$2-'Indicator Date hidden'!BG167)</f>
        <v>1</v>
      </c>
      <c r="BG166" s="230" t="n">
        <f aca="false">IF('Indicator Date hidden'!BH167="x","x",BG$2-'Indicator Date hidden'!BH167)</f>
        <v>1</v>
      </c>
      <c r="BH166" s="230" t="str">
        <f aca="false">IF('Indicator Date hidden'!BI167="x","x",BH$2-'Indicator Date hidden'!BI167)</f>
        <v>x</v>
      </c>
      <c r="BI166" s="230" t="n">
        <f aca="false">IF('Indicator Date hidden'!BJ167="x","x",BI$2-'Indicator Date hidden'!BJ167)</f>
        <v>0</v>
      </c>
      <c r="BJ166" s="230" t="n">
        <f aca="false">IF('Indicator Date hidden'!BK167="x","x",BJ$2-'Indicator Date hidden'!BK167)</f>
        <v>0</v>
      </c>
      <c r="BK166" s="230" t="n">
        <f aca="false">IF('Indicator Date hidden'!BL167="x","x",BK$2-'Indicator Date hidden'!BL167)</f>
        <v>0</v>
      </c>
      <c r="BL166" s="230" t="n">
        <f aca="false">IF('Indicator Date hidden'!BM167="x","x",BL$2-'Indicator Date hidden'!BM167)</f>
        <v>2</v>
      </c>
      <c r="BM166" s="230" t="n">
        <f aca="false">IF('Indicator Date hidden'!BN167="x","x",BM$2-'Indicator Date hidden'!BN167)</f>
        <v>0</v>
      </c>
      <c r="BN166" s="230" t="n">
        <f aca="false">IF('Indicator Date hidden'!BO167="x","x",BN$2-'Indicator Date hidden'!BO167)</f>
        <v>0</v>
      </c>
      <c r="BO166" s="230" t="n">
        <f aca="false">IF('Indicator Date hidden'!BP167="x","x",BO$2-'Indicator Date hidden'!BP167)</f>
        <v>0</v>
      </c>
      <c r="BP166" s="230" t="n">
        <f aca="false">IF('Indicator Date hidden'!BQ167="x","x",BP$2-'Indicator Date hidden'!BQ167)</f>
        <v>0</v>
      </c>
      <c r="BQ166" s="230" t="n">
        <f aca="false">IF('Indicator Date hidden'!BR167="x","x",BQ$2-'Indicator Date hidden'!BR167)</f>
        <v>0</v>
      </c>
      <c r="BR166" s="230" t="n">
        <f aca="false">IF('Indicator Date hidden'!BS167="x","x",BR$2-'Indicator Date hidden'!BS167)</f>
        <v>0</v>
      </c>
      <c r="BS166" s="230" t="n">
        <f aca="false">IF('Indicator Date hidden'!BT167="x","x",BS$2-'Indicator Date hidden'!BT167)</f>
        <v>0</v>
      </c>
      <c r="BT166" s="230" t="n">
        <f aca="false">IF('Indicator Date hidden'!BU167="x","x",BT$2-'Indicator Date hidden'!BU167)</f>
        <v>0</v>
      </c>
      <c r="BU166" s="230" t="str">
        <f aca="false">IF('Indicator Date hidden'!BV167="x","x",BU$2-'Indicator Date hidden'!BV167)</f>
        <v>x</v>
      </c>
      <c r="BV166" s="230" t="n">
        <f aca="false">IF('Indicator Date hidden'!BW167="x","x",BV$2-'Indicator Date hidden'!BW167)</f>
        <v>0</v>
      </c>
      <c r="BW166" s="230" t="n">
        <f aca="false">IF('Indicator Date hidden'!BX167="x","x",BW$2-'Indicator Date hidden'!BX167)</f>
        <v>0</v>
      </c>
      <c r="BX166" s="0" t="n">
        <f aca="false">SUM(B166:BW166)</f>
        <v>22</v>
      </c>
      <c r="BY166" s="231" t="n">
        <f aca="false">BX166/COUNT(B166:BW166)</f>
        <v>0.309859154929577</v>
      </c>
      <c r="BZ166" s="0" t="n">
        <f aca="false">COUNTIF(B166:BW166,"&gt;0")</f>
        <v>7</v>
      </c>
      <c r="CA166" s="231" t="n">
        <f aca="false">_xlfn.STDEV.P(B166:BW166)</f>
        <v>1.68331956826239</v>
      </c>
      <c r="CB166" s="232" t="n">
        <f aca="false">MEDIAN(B166:BW166)</f>
        <v>0</v>
      </c>
    </row>
    <row r="167" customFormat="false" ht="14.5" hidden="false" customHeight="false" outlineLevel="0" collapsed="false">
      <c r="A167" s="0" t="str">
        <f aca="false">'Indicator Data'!B170</f>
        <v>SWE</v>
      </c>
      <c r="B167" s="230" t="n">
        <f aca="false">IF('Indicator Date hidden'!C168="x","x",B$2-'Indicator Date hidden'!C168)</f>
        <v>0</v>
      </c>
      <c r="C167" s="230" t="n">
        <f aca="false">IF('Indicator Date hidden'!D168="x","x",C$2-'Indicator Date hidden'!D168)</f>
        <v>0</v>
      </c>
      <c r="D167" s="230" t="n">
        <f aca="false">IF('Indicator Date hidden'!E168="x","x",D$2-'Indicator Date hidden'!E168)</f>
        <v>0</v>
      </c>
      <c r="E167" s="230" t="n">
        <f aca="false">IF('Indicator Date hidden'!F168="x","x",E$2-'Indicator Date hidden'!F168)</f>
        <v>0</v>
      </c>
      <c r="F167" s="230" t="n">
        <f aca="false">IF('Indicator Date hidden'!G168="x","x",F$2-'Indicator Date hidden'!G168)</f>
        <v>0</v>
      </c>
      <c r="G167" s="230" t="n">
        <f aca="false">IF('Indicator Date hidden'!H168="x","x",G$2-'Indicator Date hidden'!H168)</f>
        <v>0</v>
      </c>
      <c r="H167" s="230" t="n">
        <f aca="false">IF('Indicator Date hidden'!I168="x","x",H$2-'Indicator Date hidden'!I168)</f>
        <v>0</v>
      </c>
      <c r="I167" s="230" t="n">
        <f aca="false">IF('Indicator Date hidden'!J168="x","x",I$2-'Indicator Date hidden'!J168)</f>
        <v>0</v>
      </c>
      <c r="J167" s="230" t="n">
        <f aca="false">IF('Indicator Date hidden'!K168="x","x",J$2-'Indicator Date hidden'!K168)</f>
        <v>0</v>
      </c>
      <c r="K167" s="230" t="n">
        <f aca="false">IF('Indicator Date hidden'!L168="x","x",K$2-'Indicator Date hidden'!L168)</f>
        <v>0</v>
      </c>
      <c r="L167" s="230" t="n">
        <f aca="false">IF('Indicator Date hidden'!M168="x","x",L$2-'Indicator Date hidden'!M168)</f>
        <v>0</v>
      </c>
      <c r="M167" s="230" t="n">
        <f aca="false">IF('Indicator Date hidden'!N168="x","x",M$2-'Indicator Date hidden'!N168)</f>
        <v>0</v>
      </c>
      <c r="N167" s="230" t="n">
        <f aca="false">IF('Indicator Date hidden'!O168="x","x",N$2-'Indicator Date hidden'!O168)</f>
        <v>0</v>
      </c>
      <c r="O167" s="230" t="n">
        <f aca="false">IF('Indicator Date hidden'!P168="x","x",O$2-'Indicator Date hidden'!P168)</f>
        <v>0</v>
      </c>
      <c r="P167" s="230" t="n">
        <f aca="false">IF('Indicator Date hidden'!Q168="x","x",P$2-'Indicator Date hidden'!Q168)</f>
        <v>0</v>
      </c>
      <c r="Q167" s="230" t="n">
        <f aca="false">IF('Indicator Date hidden'!R168="x","x",Q$2-'Indicator Date hidden'!R168)</f>
        <v>0</v>
      </c>
      <c r="R167" s="230" t="n">
        <f aca="false">IF('Indicator Date hidden'!S168="x","x",R$2-'Indicator Date hidden'!S168)</f>
        <v>0</v>
      </c>
      <c r="S167" s="230" t="n">
        <f aca="false">IF('Indicator Date hidden'!T168="x","x",S$2-'Indicator Date hidden'!T168)</f>
        <v>0</v>
      </c>
      <c r="T167" s="230" t="n">
        <f aca="false">IF('Indicator Date hidden'!U168="x","x",T$2-'Indicator Date hidden'!U168)</f>
        <v>0</v>
      </c>
      <c r="U167" s="230" t="n">
        <f aca="false">IF('Indicator Date hidden'!V168="x","x",U$2-'Indicator Date hidden'!V168)</f>
        <v>0</v>
      </c>
      <c r="V167" s="230" t="n">
        <f aca="false">IF('Indicator Date hidden'!W168="x","x",V$2-'Indicator Date hidden'!W168)</f>
        <v>0</v>
      </c>
      <c r="W167" s="230" t="n">
        <f aca="false">IF('Indicator Date hidden'!X168="x","x",W$2-'Indicator Date hidden'!X168)</f>
        <v>0</v>
      </c>
      <c r="X167" s="230" t="n">
        <f aca="false">IF('Indicator Date hidden'!Y168="x","x",X$2-'Indicator Date hidden'!Y168)</f>
        <v>0</v>
      </c>
      <c r="Y167" s="230" t="n">
        <f aca="false">IF('Indicator Date hidden'!Z168="x","x",Y$2-'Indicator Date hidden'!Z168)</f>
        <v>0</v>
      </c>
      <c r="Z167" s="230" t="str">
        <f aca="false">IF('Indicator Date hidden'!AA168="x","x",Z$2-'Indicator Date hidden'!AA168)</f>
        <v>x</v>
      </c>
      <c r="AA167" s="230" t="n">
        <f aca="false">IF('Indicator Date hidden'!AB168="x","x",AA$2-'Indicator Date hidden'!AB168)</f>
        <v>0</v>
      </c>
      <c r="AB167" s="230" t="str">
        <f aca="false">IF('Indicator Date hidden'!AC168="x","x",AB$2-'Indicator Date hidden'!AC168)</f>
        <v>x</v>
      </c>
      <c r="AC167" s="230" t="n">
        <f aca="false">IF('Indicator Date hidden'!AD168="x","x",AC$2-'Indicator Date hidden'!AD168)</f>
        <v>1</v>
      </c>
      <c r="AD167" s="230" t="n">
        <f aca="false">IF('Indicator Date hidden'!AE168="x","x",AD$2-'Indicator Date hidden'!AE168)</f>
        <v>0</v>
      </c>
      <c r="AE167" s="230" t="n">
        <f aca="false">IF('Indicator Date hidden'!AF168="x","x",AE$2-'Indicator Date hidden'!AF168)</f>
        <v>0</v>
      </c>
      <c r="AF167" s="230" t="n">
        <f aca="false">IF('Indicator Date hidden'!AG168="x","x",AF$2-'Indicator Date hidden'!AG168)</f>
        <v>0</v>
      </c>
      <c r="AG167" s="230" t="n">
        <f aca="false">IF('Indicator Date hidden'!AH168="x","x",AG$2-'Indicator Date hidden'!AH168)</f>
        <v>0</v>
      </c>
      <c r="AH167" s="230" t="n">
        <f aca="false">IF('Indicator Date hidden'!AI168="x","x",AH$2-'Indicator Date hidden'!AI168)</f>
        <v>0</v>
      </c>
      <c r="AI167" s="230" t="n">
        <f aca="false">IF('Indicator Date hidden'!AJ168="x","x",AI$2-'Indicator Date hidden'!AJ168)</f>
        <v>0</v>
      </c>
      <c r="AJ167" s="230" t="n">
        <f aca="false">IF('Indicator Date hidden'!AK168="x","x",AJ$2-'Indicator Date hidden'!AK168)</f>
        <v>0</v>
      </c>
      <c r="AK167" s="230" t="str">
        <f aca="false">IF('Indicator Date hidden'!AL168="x","x",AK$2-'Indicator Date hidden'!AL168)</f>
        <v>x</v>
      </c>
      <c r="AL167" s="230" t="n">
        <f aca="false">IF('Indicator Date hidden'!AM168="x","x",AL$2-'Indicator Date hidden'!AM168)</f>
        <v>0</v>
      </c>
      <c r="AM167" s="230" t="str">
        <f aca="false">IF('Indicator Date hidden'!AN168="x","x",AM$2-'Indicator Date hidden'!AN168)</f>
        <v>x</v>
      </c>
      <c r="AN167" s="230" t="str">
        <f aca="false">IF('Indicator Date hidden'!AO168="x","x",AN$2-'Indicator Date hidden'!AO168)</f>
        <v>x</v>
      </c>
      <c r="AO167" s="230" t="str">
        <f aca="false">IF('Indicator Date hidden'!AP168="x","x",AO$2-'Indicator Date hidden'!AP168)</f>
        <v>x</v>
      </c>
      <c r="AP167" s="230" t="n">
        <f aca="false">IF('Indicator Date hidden'!AQ168="x","x",AP$2-'Indicator Date hidden'!AQ168)</f>
        <v>0</v>
      </c>
      <c r="AQ167" s="230" t="n">
        <f aca="false">IF('Indicator Date hidden'!AR168="x","x",AQ$2-'Indicator Date hidden'!AR168)</f>
        <v>0</v>
      </c>
      <c r="AR167" s="230" t="str">
        <f aca="false">IF('Indicator Date hidden'!AS168="x","x",AR$2-'Indicator Date hidden'!AS168)</f>
        <v>x</v>
      </c>
      <c r="AS167" s="230" t="n">
        <f aca="false">IF('Indicator Date hidden'!AT168="x","x",AS$2-'Indicator Date hidden'!AT168)</f>
        <v>0</v>
      </c>
      <c r="AT167" s="230" t="str">
        <f aca="false">IF('Indicator Date hidden'!AU168="x","x",AT$2-'Indicator Date hidden'!AU168)</f>
        <v>x</v>
      </c>
      <c r="AU167" s="230" t="str">
        <f aca="false">IF('Indicator Date hidden'!AV168="x","x",AU$2-'Indicator Date hidden'!AV168)</f>
        <v>x</v>
      </c>
      <c r="AV167" s="230" t="str">
        <f aca="false">IF('Indicator Date hidden'!AW168="x","x",AV$2-'Indicator Date hidden'!AW168)</f>
        <v>x</v>
      </c>
      <c r="AW167" s="230" t="n">
        <f aca="false">IF('Indicator Date hidden'!AX168="x","x",AW$2-'Indicator Date hidden'!AX168)</f>
        <v>0</v>
      </c>
      <c r="AX167" s="230" t="n">
        <f aca="false">IF('Indicator Date hidden'!AY168="x","x",AX$2-'Indicator Date hidden'!AY168)</f>
        <v>0</v>
      </c>
      <c r="AY167" s="230" t="n">
        <f aca="false">IF('Indicator Date hidden'!AZ168="x","x",AY$2-'Indicator Date hidden'!AZ168)</f>
        <v>1</v>
      </c>
      <c r="AZ167" s="230" t="n">
        <f aca="false">IF('Indicator Date hidden'!BA168="x","x",AZ$2-'Indicator Date hidden'!BA168)</f>
        <v>0</v>
      </c>
      <c r="BA167" s="230" t="n">
        <f aca="false">IF('Indicator Date hidden'!BB168="x","x",BA$2-'Indicator Date hidden'!BB168)</f>
        <v>0</v>
      </c>
      <c r="BB167" s="230" t="n">
        <f aca="false">IF('Indicator Date hidden'!BC168="x","x",BB$2-'Indicator Date hidden'!BC168)</f>
        <v>0</v>
      </c>
      <c r="BC167" s="230" t="n">
        <f aca="false">IF('Indicator Date hidden'!BD168="x","x",BC$2-'Indicator Date hidden'!BD168)</f>
        <v>0</v>
      </c>
      <c r="BD167" s="230" t="n">
        <f aca="false">IF('Indicator Date hidden'!BE168="x","x",BD$2-'Indicator Date hidden'!BE168)</f>
        <v>0</v>
      </c>
      <c r="BE167" s="230" t="n">
        <f aca="false">IF('Indicator Date hidden'!BF168="x","x",BE$2-'Indicator Date hidden'!BF168)</f>
        <v>0</v>
      </c>
      <c r="BF167" s="230" t="n">
        <f aca="false">IF('Indicator Date hidden'!BG168="x","x",BF$2-'Indicator Date hidden'!BG168)</f>
        <v>1</v>
      </c>
      <c r="BG167" s="230" t="n">
        <f aca="false">IF('Indicator Date hidden'!BH168="x","x",BG$2-'Indicator Date hidden'!BH168)</f>
        <v>1</v>
      </c>
      <c r="BH167" s="230" t="n">
        <f aca="false">IF('Indicator Date hidden'!BI168="x","x",BH$2-'Indicator Date hidden'!BI168)</f>
        <v>0</v>
      </c>
      <c r="BI167" s="230" t="n">
        <f aca="false">IF('Indicator Date hidden'!BJ168="x","x",BI$2-'Indicator Date hidden'!BJ168)</f>
        <v>0</v>
      </c>
      <c r="BJ167" s="230" t="n">
        <f aca="false">IF('Indicator Date hidden'!BK168="x","x",BJ$2-'Indicator Date hidden'!BK168)</f>
        <v>0</v>
      </c>
      <c r="BK167" s="230" t="n">
        <f aca="false">IF('Indicator Date hidden'!BL168="x","x",BK$2-'Indicator Date hidden'!BL168)</f>
        <v>0</v>
      </c>
      <c r="BL167" s="230" t="str">
        <f aca="false">IF('Indicator Date hidden'!BM168="x","x",BL$2-'Indicator Date hidden'!BM168)</f>
        <v>x</v>
      </c>
      <c r="BM167" s="230" t="n">
        <f aca="false">IF('Indicator Date hidden'!BN168="x","x",BM$2-'Indicator Date hidden'!BN168)</f>
        <v>0</v>
      </c>
      <c r="BN167" s="230" t="n">
        <f aca="false">IF('Indicator Date hidden'!BO168="x","x",BN$2-'Indicator Date hidden'!BO168)</f>
        <v>0</v>
      </c>
      <c r="BO167" s="230" t="n">
        <f aca="false">IF('Indicator Date hidden'!BP168="x","x",BO$2-'Indicator Date hidden'!BP168)</f>
        <v>0</v>
      </c>
      <c r="BP167" s="230" t="n">
        <f aca="false">IF('Indicator Date hidden'!BQ168="x","x",BP$2-'Indicator Date hidden'!BQ168)</f>
        <v>0</v>
      </c>
      <c r="BQ167" s="230" t="n">
        <f aca="false">IF('Indicator Date hidden'!BR168="x","x",BQ$2-'Indicator Date hidden'!BR168)</f>
        <v>0</v>
      </c>
      <c r="BR167" s="230" t="n">
        <f aca="false">IF('Indicator Date hidden'!BS168="x","x",BR$2-'Indicator Date hidden'!BS168)</f>
        <v>2</v>
      </c>
      <c r="BS167" s="230" t="n">
        <f aca="false">IF('Indicator Date hidden'!BT168="x","x",BS$2-'Indicator Date hidden'!BT168)</f>
        <v>0</v>
      </c>
      <c r="BT167" s="230" t="n">
        <f aca="false">IF('Indicator Date hidden'!BU168="x","x",BT$2-'Indicator Date hidden'!BU168)</f>
        <v>0</v>
      </c>
      <c r="BU167" s="230" t="n">
        <f aca="false">IF('Indicator Date hidden'!BV168="x","x",BU$2-'Indicator Date hidden'!BV168)</f>
        <v>0</v>
      </c>
      <c r="BV167" s="230" t="n">
        <f aca="false">IF('Indicator Date hidden'!BW168="x","x",BV$2-'Indicator Date hidden'!BW168)</f>
        <v>0</v>
      </c>
      <c r="BW167" s="230" t="n">
        <f aca="false">IF('Indicator Date hidden'!BX168="x","x",BW$2-'Indicator Date hidden'!BX168)</f>
        <v>0</v>
      </c>
      <c r="BX167" s="0" t="n">
        <f aca="false">SUM(B167:BW167)</f>
        <v>6</v>
      </c>
      <c r="BY167" s="231" t="n">
        <f aca="false">BX167/COUNT(B167:BW167)</f>
        <v>0.0952380952380952</v>
      </c>
      <c r="BZ167" s="0" t="n">
        <f aca="false">COUNTIF(B167:BW167,"&gt;0")</f>
        <v>5</v>
      </c>
      <c r="CA167" s="231" t="n">
        <f aca="false">_xlfn.STDEV.P(B167:BW167)</f>
        <v>0.343385835758475</v>
      </c>
      <c r="CB167" s="232" t="n">
        <f aca="false">MEDIAN(B167:BW167)</f>
        <v>0</v>
      </c>
    </row>
    <row r="168" customFormat="false" ht="14.5" hidden="false" customHeight="false" outlineLevel="0" collapsed="false">
      <c r="A168" s="0" t="str">
        <f aca="false">'Indicator Data'!B171</f>
        <v>CHE</v>
      </c>
      <c r="B168" s="230" t="n">
        <f aca="false">IF('Indicator Date hidden'!C169="x","x",B$2-'Indicator Date hidden'!C169)</f>
        <v>0</v>
      </c>
      <c r="C168" s="230" t="n">
        <f aca="false">IF('Indicator Date hidden'!D169="x","x",C$2-'Indicator Date hidden'!D169)</f>
        <v>0</v>
      </c>
      <c r="D168" s="230" t="n">
        <f aca="false">IF('Indicator Date hidden'!E169="x","x",D$2-'Indicator Date hidden'!E169)</f>
        <v>0</v>
      </c>
      <c r="E168" s="230" t="n">
        <f aca="false">IF('Indicator Date hidden'!F169="x","x",E$2-'Indicator Date hidden'!F169)</f>
        <v>0</v>
      </c>
      <c r="F168" s="230" t="n">
        <f aca="false">IF('Indicator Date hidden'!G169="x","x",F$2-'Indicator Date hidden'!G169)</f>
        <v>0</v>
      </c>
      <c r="G168" s="230" t="n">
        <f aca="false">IF('Indicator Date hidden'!H169="x","x",G$2-'Indicator Date hidden'!H169)</f>
        <v>0</v>
      </c>
      <c r="H168" s="230" t="n">
        <f aca="false">IF('Indicator Date hidden'!I169="x","x",H$2-'Indicator Date hidden'!I169)</f>
        <v>0</v>
      </c>
      <c r="I168" s="230" t="n">
        <f aca="false">IF('Indicator Date hidden'!J169="x","x",I$2-'Indicator Date hidden'!J169)</f>
        <v>0</v>
      </c>
      <c r="J168" s="230" t="n">
        <f aca="false">IF('Indicator Date hidden'!K169="x","x",J$2-'Indicator Date hidden'!K169)</f>
        <v>0</v>
      </c>
      <c r="K168" s="230" t="n">
        <f aca="false">IF('Indicator Date hidden'!L169="x","x",K$2-'Indicator Date hidden'!L169)</f>
        <v>0</v>
      </c>
      <c r="L168" s="230" t="n">
        <f aca="false">IF('Indicator Date hidden'!M169="x","x",L$2-'Indicator Date hidden'!M169)</f>
        <v>0</v>
      </c>
      <c r="M168" s="230" t="n">
        <f aca="false">IF('Indicator Date hidden'!N169="x","x",M$2-'Indicator Date hidden'!N169)</f>
        <v>0</v>
      </c>
      <c r="N168" s="230" t="n">
        <f aca="false">IF('Indicator Date hidden'!O169="x","x",N$2-'Indicator Date hidden'!O169)</f>
        <v>0</v>
      </c>
      <c r="O168" s="230" t="n">
        <f aca="false">IF('Indicator Date hidden'!P169="x","x",O$2-'Indicator Date hidden'!P169)</f>
        <v>0</v>
      </c>
      <c r="P168" s="230" t="n">
        <f aca="false">IF('Indicator Date hidden'!Q169="x","x",P$2-'Indicator Date hidden'!Q169)</f>
        <v>0</v>
      </c>
      <c r="Q168" s="230" t="n">
        <f aca="false">IF('Indicator Date hidden'!R169="x","x",Q$2-'Indicator Date hidden'!R169)</f>
        <v>0</v>
      </c>
      <c r="R168" s="230" t="n">
        <f aca="false">IF('Indicator Date hidden'!S169="x","x",R$2-'Indicator Date hidden'!S169)</f>
        <v>0</v>
      </c>
      <c r="S168" s="230" t="n">
        <f aca="false">IF('Indicator Date hidden'!T169="x","x",S$2-'Indicator Date hidden'!T169)</f>
        <v>0</v>
      </c>
      <c r="T168" s="230" t="n">
        <f aca="false">IF('Indicator Date hidden'!U169="x","x",T$2-'Indicator Date hidden'!U169)</f>
        <v>0</v>
      </c>
      <c r="U168" s="230" t="n">
        <f aca="false">IF('Indicator Date hidden'!V169="x","x",U$2-'Indicator Date hidden'!V169)</f>
        <v>0</v>
      </c>
      <c r="V168" s="230" t="n">
        <f aca="false">IF('Indicator Date hidden'!W169="x","x",V$2-'Indicator Date hidden'!W169)</f>
        <v>0</v>
      </c>
      <c r="W168" s="230" t="n">
        <f aca="false">IF('Indicator Date hidden'!X169="x","x",W$2-'Indicator Date hidden'!X169)</f>
        <v>0</v>
      </c>
      <c r="X168" s="230" t="n">
        <f aca="false">IF('Indicator Date hidden'!Y169="x","x",X$2-'Indicator Date hidden'!Y169)</f>
        <v>0</v>
      </c>
      <c r="Y168" s="230" t="n">
        <f aca="false">IF('Indicator Date hidden'!Z169="x","x",Y$2-'Indicator Date hidden'!Z169)</f>
        <v>0</v>
      </c>
      <c r="Z168" s="230" t="n">
        <f aca="false">IF('Indicator Date hidden'!AA169="x","x",Z$2-'Indicator Date hidden'!AA169)</f>
        <v>18</v>
      </c>
      <c r="AA168" s="230" t="n">
        <f aca="false">IF('Indicator Date hidden'!AB169="x","x",AA$2-'Indicator Date hidden'!AB169)</f>
        <v>0</v>
      </c>
      <c r="AB168" s="230" t="str">
        <f aca="false">IF('Indicator Date hidden'!AC169="x","x",AB$2-'Indicator Date hidden'!AC169)</f>
        <v>x</v>
      </c>
      <c r="AC168" s="230" t="n">
        <f aca="false">IF('Indicator Date hidden'!AD169="x","x",AC$2-'Indicator Date hidden'!AD169)</f>
        <v>1</v>
      </c>
      <c r="AD168" s="230" t="n">
        <f aca="false">IF('Indicator Date hidden'!AE169="x","x",AD$2-'Indicator Date hidden'!AE169)</f>
        <v>1</v>
      </c>
      <c r="AE168" s="230" t="str">
        <f aca="false">IF('Indicator Date hidden'!AF169="x","x",AE$2-'Indicator Date hidden'!AF169)</f>
        <v>x</v>
      </c>
      <c r="AF168" s="230" t="n">
        <f aca="false">IF('Indicator Date hidden'!AG169="x","x",AF$2-'Indicator Date hidden'!AG169)</f>
        <v>0</v>
      </c>
      <c r="AG168" s="230" t="n">
        <f aca="false">IF('Indicator Date hidden'!AH169="x","x",AG$2-'Indicator Date hidden'!AH169)</f>
        <v>0</v>
      </c>
      <c r="AH168" s="230" t="n">
        <f aca="false">IF('Indicator Date hidden'!AI169="x","x",AH$2-'Indicator Date hidden'!AI169)</f>
        <v>0</v>
      </c>
      <c r="AI168" s="230" t="n">
        <f aca="false">IF('Indicator Date hidden'!AJ169="x","x",AI$2-'Indicator Date hidden'!AJ169)</f>
        <v>0</v>
      </c>
      <c r="AJ168" s="230" t="n">
        <f aca="false">IF('Indicator Date hidden'!AK169="x","x",AJ$2-'Indicator Date hidden'!AK169)</f>
        <v>0</v>
      </c>
      <c r="AK168" s="230" t="str">
        <f aca="false">IF('Indicator Date hidden'!AL169="x","x",AK$2-'Indicator Date hidden'!AL169)</f>
        <v>x</v>
      </c>
      <c r="AL168" s="230" t="n">
        <f aca="false">IF('Indicator Date hidden'!AM169="x","x",AL$2-'Indicator Date hidden'!AM169)</f>
        <v>0</v>
      </c>
      <c r="AM168" s="230" t="str">
        <f aca="false">IF('Indicator Date hidden'!AN169="x","x",AM$2-'Indicator Date hidden'!AN169)</f>
        <v>x</v>
      </c>
      <c r="AN168" s="230" t="str">
        <f aca="false">IF('Indicator Date hidden'!AO169="x","x",AN$2-'Indicator Date hidden'!AO169)</f>
        <v>x</v>
      </c>
      <c r="AO168" s="230" t="str">
        <f aca="false">IF('Indicator Date hidden'!AP169="x","x",AO$2-'Indicator Date hidden'!AP169)</f>
        <v>x</v>
      </c>
      <c r="AP168" s="230" t="n">
        <f aca="false">IF('Indicator Date hidden'!AQ169="x","x",AP$2-'Indicator Date hidden'!AQ169)</f>
        <v>0</v>
      </c>
      <c r="AQ168" s="230" t="n">
        <f aca="false">IF('Indicator Date hidden'!AR169="x","x",AQ$2-'Indicator Date hidden'!AR169)</f>
        <v>0</v>
      </c>
      <c r="AR168" s="230" t="str">
        <f aca="false">IF('Indicator Date hidden'!AS169="x","x",AR$2-'Indicator Date hidden'!AS169)</f>
        <v>x</v>
      </c>
      <c r="AS168" s="230" t="n">
        <f aca="false">IF('Indicator Date hidden'!AT169="x","x",AS$2-'Indicator Date hidden'!AT169)</f>
        <v>0</v>
      </c>
      <c r="AT168" s="230" t="n">
        <f aca="false">IF('Indicator Date hidden'!AU169="x","x",AT$2-'Indicator Date hidden'!AU169)</f>
        <v>0</v>
      </c>
      <c r="AU168" s="230" t="n">
        <f aca="false">IF('Indicator Date hidden'!AV169="x","x",AU$2-'Indicator Date hidden'!AV169)</f>
        <v>1</v>
      </c>
      <c r="AV168" s="230" t="str">
        <f aca="false">IF('Indicator Date hidden'!AW169="x","x",AV$2-'Indicator Date hidden'!AW169)</f>
        <v>x</v>
      </c>
      <c r="AW168" s="230" t="n">
        <f aca="false">IF('Indicator Date hidden'!AX169="x","x",AW$2-'Indicator Date hidden'!AX169)</f>
        <v>0</v>
      </c>
      <c r="AX168" s="230" t="n">
        <f aca="false">IF('Indicator Date hidden'!AY169="x","x",AX$2-'Indicator Date hidden'!AY169)</f>
        <v>0</v>
      </c>
      <c r="AY168" s="230" t="n">
        <f aca="false">IF('Indicator Date hidden'!AZ169="x","x",AY$2-'Indicator Date hidden'!AZ169)</f>
        <v>2</v>
      </c>
      <c r="AZ168" s="230" t="n">
        <f aca="false">IF('Indicator Date hidden'!BA169="x","x",AZ$2-'Indicator Date hidden'!BA169)</f>
        <v>0</v>
      </c>
      <c r="BA168" s="230" t="n">
        <f aca="false">IF('Indicator Date hidden'!BB169="x","x",BA$2-'Indicator Date hidden'!BB169)</f>
        <v>0</v>
      </c>
      <c r="BB168" s="230" t="n">
        <f aca="false">IF('Indicator Date hidden'!BC169="x","x",BB$2-'Indicator Date hidden'!BC169)</f>
        <v>0</v>
      </c>
      <c r="BC168" s="230" t="n">
        <f aca="false">IF('Indicator Date hidden'!BD169="x","x",BC$2-'Indicator Date hidden'!BD169)</f>
        <v>0</v>
      </c>
      <c r="BD168" s="230" t="n">
        <f aca="false">IF('Indicator Date hidden'!BE169="x","x",BD$2-'Indicator Date hidden'!BE169)</f>
        <v>0</v>
      </c>
      <c r="BE168" s="230" t="n">
        <f aca="false">IF('Indicator Date hidden'!BF169="x","x",BE$2-'Indicator Date hidden'!BF169)</f>
        <v>0</v>
      </c>
      <c r="BF168" s="230" t="n">
        <f aca="false">IF('Indicator Date hidden'!BG169="x","x",BF$2-'Indicator Date hidden'!BG169)</f>
        <v>1</v>
      </c>
      <c r="BG168" s="230" t="n">
        <f aca="false">IF('Indicator Date hidden'!BH169="x","x",BG$2-'Indicator Date hidden'!BH169)</f>
        <v>1</v>
      </c>
      <c r="BH168" s="230" t="n">
        <f aca="false">IF('Indicator Date hidden'!BI169="x","x",BH$2-'Indicator Date hidden'!BI169)</f>
        <v>0</v>
      </c>
      <c r="BI168" s="230" t="n">
        <f aca="false">IF('Indicator Date hidden'!BJ169="x","x",BI$2-'Indicator Date hidden'!BJ169)</f>
        <v>0</v>
      </c>
      <c r="BJ168" s="230" t="n">
        <f aca="false">IF('Indicator Date hidden'!BK169="x","x",BJ$2-'Indicator Date hidden'!BK169)</f>
        <v>0</v>
      </c>
      <c r="BK168" s="230" t="n">
        <f aca="false">IF('Indicator Date hidden'!BL169="x","x",BK$2-'Indicator Date hidden'!BL169)</f>
        <v>0</v>
      </c>
      <c r="BL168" s="230" t="str">
        <f aca="false">IF('Indicator Date hidden'!BM169="x","x",BL$2-'Indicator Date hidden'!BM169)</f>
        <v>x</v>
      </c>
      <c r="BM168" s="230" t="n">
        <f aca="false">IF('Indicator Date hidden'!BN169="x","x",BM$2-'Indicator Date hidden'!BN169)</f>
        <v>0</v>
      </c>
      <c r="BN168" s="230" t="n">
        <f aca="false">IF('Indicator Date hidden'!BO169="x","x",BN$2-'Indicator Date hidden'!BO169)</f>
        <v>0</v>
      </c>
      <c r="BO168" s="230" t="n">
        <f aca="false">IF('Indicator Date hidden'!BP169="x","x",BO$2-'Indicator Date hidden'!BP169)</f>
        <v>0</v>
      </c>
      <c r="BP168" s="230" t="n">
        <f aca="false">IF('Indicator Date hidden'!BQ169="x","x",BP$2-'Indicator Date hidden'!BQ169)</f>
        <v>0</v>
      </c>
      <c r="BQ168" s="230" t="n">
        <f aca="false">IF('Indicator Date hidden'!BR169="x","x",BQ$2-'Indicator Date hidden'!BR169)</f>
        <v>0</v>
      </c>
      <c r="BR168" s="230" t="n">
        <f aca="false">IF('Indicator Date hidden'!BS169="x","x",BR$2-'Indicator Date hidden'!BS169)</f>
        <v>2</v>
      </c>
      <c r="BS168" s="230" t="n">
        <f aca="false">IF('Indicator Date hidden'!BT169="x","x",BS$2-'Indicator Date hidden'!BT169)</f>
        <v>0</v>
      </c>
      <c r="BT168" s="230" t="n">
        <f aca="false">IF('Indicator Date hidden'!BU169="x","x",BT$2-'Indicator Date hidden'!BU169)</f>
        <v>0</v>
      </c>
      <c r="BU168" s="230" t="n">
        <f aca="false">IF('Indicator Date hidden'!BV169="x","x",BU$2-'Indicator Date hidden'!BV169)</f>
        <v>0</v>
      </c>
      <c r="BV168" s="230" t="n">
        <f aca="false">IF('Indicator Date hidden'!BW169="x","x",BV$2-'Indicator Date hidden'!BW169)</f>
        <v>0</v>
      </c>
      <c r="BW168" s="230" t="n">
        <f aca="false">IF('Indicator Date hidden'!BX169="x","x",BW$2-'Indicator Date hidden'!BX169)</f>
        <v>0</v>
      </c>
      <c r="BX168" s="0" t="n">
        <f aca="false">SUM(B168:BW168)</f>
        <v>27</v>
      </c>
      <c r="BY168" s="231" t="n">
        <f aca="false">BX168/COUNT(B168:BW168)</f>
        <v>0.415384615384615</v>
      </c>
      <c r="BZ168" s="0" t="n">
        <f aca="false">COUNTIF(B168:BW168,"&gt;0")</f>
        <v>8</v>
      </c>
      <c r="CA168" s="231" t="n">
        <f aca="false">_xlfn.STDEV.P(B168:BW168)</f>
        <v>2.23876550936384</v>
      </c>
      <c r="CB168" s="232" t="n">
        <f aca="false">MEDIAN(B168:BW168)</f>
        <v>0</v>
      </c>
    </row>
    <row r="169" customFormat="false" ht="14.5" hidden="false" customHeight="false" outlineLevel="0" collapsed="false">
      <c r="A169" s="0" t="str">
        <f aca="false">'Indicator Data'!B172</f>
        <v>SYR</v>
      </c>
      <c r="B169" s="230" t="n">
        <f aca="false">IF('Indicator Date hidden'!C170="x","x",B$2-'Indicator Date hidden'!C170)</f>
        <v>0</v>
      </c>
      <c r="C169" s="230" t="n">
        <f aca="false">IF('Indicator Date hidden'!D170="x","x",C$2-'Indicator Date hidden'!D170)</f>
        <v>0</v>
      </c>
      <c r="D169" s="230" t="n">
        <f aca="false">IF('Indicator Date hidden'!E170="x","x",D$2-'Indicator Date hidden'!E170)</f>
        <v>0</v>
      </c>
      <c r="E169" s="230" t="n">
        <f aca="false">IF('Indicator Date hidden'!F170="x","x",E$2-'Indicator Date hidden'!F170)</f>
        <v>0</v>
      </c>
      <c r="F169" s="230" t="n">
        <f aca="false">IF('Indicator Date hidden'!G170="x","x",F$2-'Indicator Date hidden'!G170)</f>
        <v>0</v>
      </c>
      <c r="G169" s="230" t="n">
        <f aca="false">IF('Indicator Date hidden'!H170="x","x",G$2-'Indicator Date hidden'!H170)</f>
        <v>0</v>
      </c>
      <c r="H169" s="230" t="n">
        <f aca="false">IF('Indicator Date hidden'!I170="x","x",H$2-'Indicator Date hidden'!I170)</f>
        <v>0</v>
      </c>
      <c r="I169" s="230" t="n">
        <f aca="false">IF('Indicator Date hidden'!J170="x","x",I$2-'Indicator Date hidden'!J170)</f>
        <v>0</v>
      </c>
      <c r="J169" s="230" t="n">
        <f aca="false">IF('Indicator Date hidden'!K170="x","x",J$2-'Indicator Date hidden'!K170)</f>
        <v>0</v>
      </c>
      <c r="K169" s="230" t="n">
        <f aca="false">IF('Indicator Date hidden'!L170="x","x",K$2-'Indicator Date hidden'!L170)</f>
        <v>0</v>
      </c>
      <c r="L169" s="230" t="n">
        <f aca="false">IF('Indicator Date hidden'!M170="x","x",L$2-'Indicator Date hidden'!M170)</f>
        <v>0</v>
      </c>
      <c r="M169" s="230" t="n">
        <f aca="false">IF('Indicator Date hidden'!N170="x","x",M$2-'Indicator Date hidden'!N170)</f>
        <v>0</v>
      </c>
      <c r="N169" s="230" t="n">
        <f aca="false">IF('Indicator Date hidden'!O170="x","x",N$2-'Indicator Date hidden'!O170)</f>
        <v>0</v>
      </c>
      <c r="O169" s="230" t="n">
        <f aca="false">IF('Indicator Date hidden'!P170="x","x",O$2-'Indicator Date hidden'!P170)</f>
        <v>0</v>
      </c>
      <c r="P169" s="230" t="n">
        <f aca="false">IF('Indicator Date hidden'!Q170="x","x",P$2-'Indicator Date hidden'!Q170)</f>
        <v>0</v>
      </c>
      <c r="Q169" s="230" t="n">
        <f aca="false">IF('Indicator Date hidden'!R170="x","x",Q$2-'Indicator Date hidden'!R170)</f>
        <v>0</v>
      </c>
      <c r="R169" s="230" t="n">
        <f aca="false">IF('Indicator Date hidden'!S170="x","x",R$2-'Indicator Date hidden'!S170)</f>
        <v>0</v>
      </c>
      <c r="S169" s="230" t="n">
        <f aca="false">IF('Indicator Date hidden'!T170="x","x",S$2-'Indicator Date hidden'!T170)</f>
        <v>0</v>
      </c>
      <c r="T169" s="230" t="n">
        <f aca="false">IF('Indicator Date hidden'!U170="x","x",T$2-'Indicator Date hidden'!U170)</f>
        <v>0</v>
      </c>
      <c r="U169" s="230" t="n">
        <f aca="false">IF('Indicator Date hidden'!V170="x","x",U$2-'Indicator Date hidden'!V170)</f>
        <v>0</v>
      </c>
      <c r="V169" s="230" t="n">
        <f aca="false">IF('Indicator Date hidden'!W170="x","x",V$2-'Indicator Date hidden'!W170)</f>
        <v>0</v>
      </c>
      <c r="W169" s="230" t="n">
        <f aca="false">IF('Indicator Date hidden'!X170="x","x",W$2-'Indicator Date hidden'!X170)</f>
        <v>0</v>
      </c>
      <c r="X169" s="230" t="n">
        <f aca="false">IF('Indicator Date hidden'!Y170="x","x",X$2-'Indicator Date hidden'!Y170)</f>
        <v>0</v>
      </c>
      <c r="Y169" s="230" t="n">
        <f aca="false">IF('Indicator Date hidden'!Z170="x","x",Y$2-'Indicator Date hidden'!Z170)</f>
        <v>0</v>
      </c>
      <c r="Z169" s="230" t="str">
        <f aca="false">IF('Indicator Date hidden'!AA170="x","x",Z$2-'Indicator Date hidden'!AA170)</f>
        <v>x</v>
      </c>
      <c r="AA169" s="230" t="n">
        <f aca="false">IF('Indicator Date hidden'!AB170="x","x",AA$2-'Indicator Date hidden'!AB170)</f>
        <v>4</v>
      </c>
      <c r="AB169" s="230" t="n">
        <f aca="false">IF('Indicator Date hidden'!AC170="x","x",AB$2-'Indicator Date hidden'!AC170)</f>
        <v>0</v>
      </c>
      <c r="AC169" s="230" t="n">
        <f aca="false">IF('Indicator Date hidden'!AD170="x","x",AC$2-'Indicator Date hidden'!AD170)</f>
        <v>0</v>
      </c>
      <c r="AD169" s="230" t="n">
        <f aca="false">IF('Indicator Date hidden'!AE170="x","x",AD$2-'Indicator Date hidden'!AE170)</f>
        <v>0</v>
      </c>
      <c r="AE169" s="230" t="n">
        <f aca="false">IF('Indicator Date hidden'!AF170="x","x",AE$2-'Indicator Date hidden'!AF170)</f>
        <v>0</v>
      </c>
      <c r="AF169" s="230" t="n">
        <f aca="false">IF('Indicator Date hidden'!AG170="x","x",AF$2-'Indicator Date hidden'!AG170)</f>
        <v>0</v>
      </c>
      <c r="AG169" s="230" t="n">
        <f aca="false">IF('Indicator Date hidden'!AH170="x","x",AG$2-'Indicator Date hidden'!AH170)</f>
        <v>0</v>
      </c>
      <c r="AH169" s="230" t="n">
        <f aca="false">IF('Indicator Date hidden'!AI170="x","x",AH$2-'Indicator Date hidden'!AI170)</f>
        <v>0</v>
      </c>
      <c r="AI169" s="230" t="n">
        <f aca="false">IF('Indicator Date hidden'!AJ170="x","x",AI$2-'Indicator Date hidden'!AJ170)</f>
        <v>0</v>
      </c>
      <c r="AJ169" s="230" t="n">
        <f aca="false">IF('Indicator Date hidden'!AK170="x","x",AJ$2-'Indicator Date hidden'!AK170)</f>
        <v>0</v>
      </c>
      <c r="AK169" s="230" t="n">
        <f aca="false">IF('Indicator Date hidden'!AL170="x","x",AK$2-'Indicator Date hidden'!AL170)</f>
        <v>10</v>
      </c>
      <c r="AL169" s="230" t="str">
        <f aca="false">IF('Indicator Date hidden'!AM170="x","x",AL$2-'Indicator Date hidden'!AM170)</f>
        <v>x</v>
      </c>
      <c r="AM169" s="230" t="n">
        <f aca="false">IF('Indicator Date hidden'!AN170="x","x",AM$2-'Indicator Date hidden'!AN170)</f>
        <v>0</v>
      </c>
      <c r="AN169" s="230" t="n">
        <f aca="false">IF('Indicator Date hidden'!AO170="x","x",AN$2-'Indicator Date hidden'!AO170)</f>
        <v>0</v>
      </c>
      <c r="AO169" s="230" t="n">
        <f aca="false">IF('Indicator Date hidden'!AP170="x","x",AO$2-'Indicator Date hidden'!AP170)</f>
        <v>0</v>
      </c>
      <c r="AP169" s="230" t="n">
        <f aca="false">IF('Indicator Date hidden'!AQ170="x","x",AP$2-'Indicator Date hidden'!AQ170)</f>
        <v>10</v>
      </c>
      <c r="AQ169" s="230" t="n">
        <f aca="false">IF('Indicator Date hidden'!AR170="x","x",AQ$2-'Indicator Date hidden'!AR170)</f>
        <v>0</v>
      </c>
      <c r="AR169" s="230" t="n">
        <f aca="false">IF('Indicator Date hidden'!AS170="x","x",AR$2-'Indicator Date hidden'!AS170)</f>
        <v>10</v>
      </c>
      <c r="AS169" s="230" t="n">
        <f aca="false">IF('Indicator Date hidden'!AT170="x","x",AS$2-'Indicator Date hidden'!AT170)</f>
        <v>0</v>
      </c>
      <c r="AT169" s="230" t="n">
        <f aca="false">IF('Indicator Date hidden'!AU170="x","x",AT$2-'Indicator Date hidden'!AU170)</f>
        <v>0</v>
      </c>
      <c r="AU169" s="230" t="n">
        <f aca="false">IF('Indicator Date hidden'!AV170="x","x",AU$2-'Indicator Date hidden'!AV170)</f>
        <v>0</v>
      </c>
      <c r="AV169" s="230" t="n">
        <f aca="false">IF('Indicator Date hidden'!AW170="x","x",AV$2-'Indicator Date hidden'!AW170)</f>
        <v>0</v>
      </c>
      <c r="AW169" s="230" t="n">
        <f aca="false">IF('Indicator Date hidden'!AX170="x","x",AW$2-'Indicator Date hidden'!AX170)</f>
        <v>0</v>
      </c>
      <c r="AX169" s="230" t="n">
        <f aca="false">IF('Indicator Date hidden'!AY170="x","x",AX$2-'Indicator Date hidden'!AY170)</f>
        <v>0</v>
      </c>
      <c r="AY169" s="230" t="n">
        <f aca="false">IF('Indicator Date hidden'!AZ170="x","x",AY$2-'Indicator Date hidden'!AZ170)</f>
        <v>17</v>
      </c>
      <c r="AZ169" s="230" t="n">
        <f aca="false">IF('Indicator Date hidden'!BA170="x","x",AZ$2-'Indicator Date hidden'!BA170)</f>
        <v>0</v>
      </c>
      <c r="BA169" s="230" t="n">
        <f aca="false">IF('Indicator Date hidden'!BB170="x","x",BA$2-'Indicator Date hidden'!BB170)</f>
        <v>0</v>
      </c>
      <c r="BB169" s="230" t="n">
        <f aca="false">IF('Indicator Date hidden'!BC170="x","x",BB$2-'Indicator Date hidden'!BC170)</f>
        <v>0</v>
      </c>
      <c r="BC169" s="230" t="n">
        <f aca="false">IF('Indicator Date hidden'!BD170="x","x",BC$2-'Indicator Date hidden'!BD170)</f>
        <v>0</v>
      </c>
      <c r="BD169" s="230" t="n">
        <f aca="false">IF('Indicator Date hidden'!BE170="x","x",BD$2-'Indicator Date hidden'!BE170)</f>
        <v>0</v>
      </c>
      <c r="BE169" s="230" t="n">
        <f aca="false">IF('Indicator Date hidden'!BF170="x","x",BE$2-'Indicator Date hidden'!BF170)</f>
        <v>0</v>
      </c>
      <c r="BF169" s="230" t="n">
        <f aca="false">IF('Indicator Date hidden'!BG170="x","x",BF$2-'Indicator Date hidden'!BG170)</f>
        <v>1</v>
      </c>
      <c r="BG169" s="230" t="n">
        <f aca="false">IF('Indicator Date hidden'!BH170="x","x",BG$2-'Indicator Date hidden'!BH170)</f>
        <v>1</v>
      </c>
      <c r="BH169" s="230" t="n">
        <f aca="false">IF('Indicator Date hidden'!BI170="x","x",BH$2-'Indicator Date hidden'!BI170)</f>
        <v>2</v>
      </c>
      <c r="BI169" s="230" t="n">
        <f aca="false">IF('Indicator Date hidden'!BJ170="x","x",BI$2-'Indicator Date hidden'!BJ170)</f>
        <v>0</v>
      </c>
      <c r="BJ169" s="230" t="n">
        <f aca="false">IF('Indicator Date hidden'!BK170="x","x",BJ$2-'Indicator Date hidden'!BK170)</f>
        <v>0</v>
      </c>
      <c r="BK169" s="230" t="n">
        <f aca="false">IF('Indicator Date hidden'!BL170="x","x",BK$2-'Indicator Date hidden'!BL170)</f>
        <v>0</v>
      </c>
      <c r="BL169" s="230" t="n">
        <f aca="false">IF('Indicator Date hidden'!BM170="x","x",BL$2-'Indicator Date hidden'!BM170)</f>
        <v>16</v>
      </c>
      <c r="BM169" s="230" t="n">
        <f aca="false">IF('Indicator Date hidden'!BN170="x","x",BM$2-'Indicator Date hidden'!BN170)</f>
        <v>0</v>
      </c>
      <c r="BN169" s="230" t="n">
        <f aca="false">IF('Indicator Date hidden'!BO170="x","x",BN$2-'Indicator Date hidden'!BO170)</f>
        <v>0</v>
      </c>
      <c r="BO169" s="230" t="n">
        <f aca="false">IF('Indicator Date hidden'!BP170="x","x",BO$2-'Indicator Date hidden'!BP170)</f>
        <v>0</v>
      </c>
      <c r="BP169" s="230" t="n">
        <f aca="false">IF('Indicator Date hidden'!BQ170="x","x",BP$2-'Indicator Date hidden'!BQ170)</f>
        <v>0</v>
      </c>
      <c r="BQ169" s="230" t="n">
        <f aca="false">IF('Indicator Date hidden'!BR170="x","x",BQ$2-'Indicator Date hidden'!BR170)</f>
        <v>0</v>
      </c>
      <c r="BR169" s="230" t="n">
        <f aca="false">IF('Indicator Date hidden'!BS170="x","x",BR$2-'Indicator Date hidden'!BS170)</f>
        <v>2</v>
      </c>
      <c r="BS169" s="230" t="n">
        <f aca="false">IF('Indicator Date hidden'!BT170="x","x",BS$2-'Indicator Date hidden'!BT170)</f>
        <v>0</v>
      </c>
      <c r="BT169" s="230" t="n">
        <f aca="false">IF('Indicator Date hidden'!BU170="x","x",BT$2-'Indicator Date hidden'!BU170)</f>
        <v>0</v>
      </c>
      <c r="BU169" s="230" t="str">
        <f aca="false">IF('Indicator Date hidden'!BV170="x","x",BU$2-'Indicator Date hidden'!BV170)</f>
        <v>x</v>
      </c>
      <c r="BV169" s="230" t="n">
        <f aca="false">IF('Indicator Date hidden'!BW170="x","x",BV$2-'Indicator Date hidden'!BW170)</f>
        <v>7</v>
      </c>
      <c r="BW169" s="230" t="n">
        <f aca="false">IF('Indicator Date hidden'!BX170="x","x",BW$2-'Indicator Date hidden'!BX170)</f>
        <v>0</v>
      </c>
      <c r="BX169" s="0" t="n">
        <f aca="false">SUM(B169:BW169)</f>
        <v>80</v>
      </c>
      <c r="BY169" s="231" t="n">
        <f aca="false">BX169/COUNT(B169:BW169)</f>
        <v>1.12676056338028</v>
      </c>
      <c r="BZ169" s="0" t="n">
        <f aca="false">COUNTIF(B169:BW169,"&gt;0")</f>
        <v>11</v>
      </c>
      <c r="CA169" s="231" t="n">
        <f aca="false">_xlfn.STDEV.P(B169:BW169)</f>
        <v>3.41879468697437</v>
      </c>
      <c r="CB169" s="232" t="n">
        <f aca="false">MEDIAN(B169:BW169)</f>
        <v>0</v>
      </c>
    </row>
    <row r="170" customFormat="false" ht="14.5" hidden="false" customHeight="false" outlineLevel="0" collapsed="false">
      <c r="A170" s="0" t="str">
        <f aca="false">'Indicator Data'!B173</f>
        <v>TJK</v>
      </c>
      <c r="B170" s="230" t="n">
        <f aca="false">IF('Indicator Date hidden'!C171="x","x",B$2-'Indicator Date hidden'!C171)</f>
        <v>0</v>
      </c>
      <c r="C170" s="230" t="n">
        <f aca="false">IF('Indicator Date hidden'!D171="x","x",C$2-'Indicator Date hidden'!D171)</f>
        <v>0</v>
      </c>
      <c r="D170" s="230" t="n">
        <f aca="false">IF('Indicator Date hidden'!E171="x","x",D$2-'Indicator Date hidden'!E171)</f>
        <v>0</v>
      </c>
      <c r="E170" s="230" t="n">
        <f aca="false">IF('Indicator Date hidden'!F171="x","x",E$2-'Indicator Date hidden'!F171)</f>
        <v>0</v>
      </c>
      <c r="F170" s="230" t="n">
        <f aca="false">IF('Indicator Date hidden'!G171="x","x",F$2-'Indicator Date hidden'!G171)</f>
        <v>0</v>
      </c>
      <c r="G170" s="230" t="n">
        <f aca="false">IF('Indicator Date hidden'!H171="x","x",G$2-'Indicator Date hidden'!H171)</f>
        <v>0</v>
      </c>
      <c r="H170" s="230" t="n">
        <f aca="false">IF('Indicator Date hidden'!I171="x","x",H$2-'Indicator Date hidden'!I171)</f>
        <v>0</v>
      </c>
      <c r="I170" s="230" t="n">
        <f aca="false">IF('Indicator Date hidden'!J171="x","x",I$2-'Indicator Date hidden'!J171)</f>
        <v>0</v>
      </c>
      <c r="J170" s="230" t="n">
        <f aca="false">IF('Indicator Date hidden'!K171="x","x",J$2-'Indicator Date hidden'!K171)</f>
        <v>0</v>
      </c>
      <c r="K170" s="230" t="n">
        <f aca="false">IF('Indicator Date hidden'!L171="x","x",K$2-'Indicator Date hidden'!L171)</f>
        <v>0</v>
      </c>
      <c r="L170" s="230" t="n">
        <f aca="false">IF('Indicator Date hidden'!M171="x","x",L$2-'Indicator Date hidden'!M171)</f>
        <v>0</v>
      </c>
      <c r="M170" s="230" t="n">
        <f aca="false">IF('Indicator Date hidden'!N171="x","x",M$2-'Indicator Date hidden'!N171)</f>
        <v>0</v>
      </c>
      <c r="N170" s="230" t="n">
        <f aca="false">IF('Indicator Date hidden'!O171="x","x",N$2-'Indicator Date hidden'!O171)</f>
        <v>0</v>
      </c>
      <c r="O170" s="230" t="n">
        <f aca="false">IF('Indicator Date hidden'!P171="x","x",O$2-'Indicator Date hidden'!P171)</f>
        <v>0</v>
      </c>
      <c r="P170" s="230" t="n">
        <f aca="false">IF('Indicator Date hidden'!Q171="x","x",P$2-'Indicator Date hidden'!Q171)</f>
        <v>0</v>
      </c>
      <c r="Q170" s="230" t="n">
        <f aca="false">IF('Indicator Date hidden'!R171="x","x",Q$2-'Indicator Date hidden'!R171)</f>
        <v>0</v>
      </c>
      <c r="R170" s="230" t="n">
        <f aca="false">IF('Indicator Date hidden'!S171="x","x",R$2-'Indicator Date hidden'!S171)</f>
        <v>0</v>
      </c>
      <c r="S170" s="230" t="n">
        <f aca="false">IF('Indicator Date hidden'!T171="x","x",S$2-'Indicator Date hidden'!T171)</f>
        <v>0</v>
      </c>
      <c r="T170" s="230" t="n">
        <f aca="false">IF('Indicator Date hidden'!U171="x","x",T$2-'Indicator Date hidden'!U171)</f>
        <v>0</v>
      </c>
      <c r="U170" s="230" t="n">
        <f aca="false">IF('Indicator Date hidden'!V171="x","x",U$2-'Indicator Date hidden'!V171)</f>
        <v>0</v>
      </c>
      <c r="V170" s="230" t="n">
        <f aca="false">IF('Indicator Date hidden'!W171="x","x",V$2-'Indicator Date hidden'!W171)</f>
        <v>0</v>
      </c>
      <c r="W170" s="230" t="n">
        <f aca="false">IF('Indicator Date hidden'!X171="x","x",W$2-'Indicator Date hidden'!X171)</f>
        <v>0</v>
      </c>
      <c r="X170" s="230" t="n">
        <f aca="false">IF('Indicator Date hidden'!Y171="x","x",X$2-'Indicator Date hidden'!Y171)</f>
        <v>0</v>
      </c>
      <c r="Y170" s="230" t="n">
        <f aca="false">IF('Indicator Date hidden'!Z171="x","x",Y$2-'Indicator Date hidden'!Z171)</f>
        <v>0</v>
      </c>
      <c r="Z170" s="230" t="n">
        <f aca="false">IF('Indicator Date hidden'!AA171="x","x",Z$2-'Indicator Date hidden'!AA171)</f>
        <v>1</v>
      </c>
      <c r="AA170" s="230" t="n">
        <f aca="false">IF('Indicator Date hidden'!AB171="x","x",AA$2-'Indicator Date hidden'!AB171)</f>
        <v>0</v>
      </c>
      <c r="AB170" s="230" t="n">
        <f aca="false">IF('Indicator Date hidden'!AC171="x","x",AB$2-'Indicator Date hidden'!AC171)</f>
        <v>0</v>
      </c>
      <c r="AC170" s="230" t="n">
        <f aca="false">IF('Indicator Date hidden'!AD171="x","x",AC$2-'Indicator Date hidden'!AD171)</f>
        <v>4</v>
      </c>
      <c r="AD170" s="230" t="n">
        <f aca="false">IF('Indicator Date hidden'!AE171="x","x",AD$2-'Indicator Date hidden'!AE171)</f>
        <v>1</v>
      </c>
      <c r="AE170" s="230" t="n">
        <f aca="false">IF('Indicator Date hidden'!AF171="x","x",AE$2-'Indicator Date hidden'!AF171)</f>
        <v>0</v>
      </c>
      <c r="AF170" s="230" t="n">
        <f aca="false">IF('Indicator Date hidden'!AG171="x","x",AF$2-'Indicator Date hidden'!AG171)</f>
        <v>0</v>
      </c>
      <c r="AG170" s="230" t="n">
        <f aca="false">IF('Indicator Date hidden'!AH171="x","x",AG$2-'Indicator Date hidden'!AH171)</f>
        <v>0</v>
      </c>
      <c r="AH170" s="230" t="n">
        <f aca="false">IF('Indicator Date hidden'!AI171="x","x",AH$2-'Indicator Date hidden'!AI171)</f>
        <v>0</v>
      </c>
      <c r="AI170" s="230" t="n">
        <f aca="false">IF('Indicator Date hidden'!AJ171="x","x",AI$2-'Indicator Date hidden'!AJ171)</f>
        <v>0</v>
      </c>
      <c r="AJ170" s="230" t="n">
        <f aca="false">IF('Indicator Date hidden'!AK171="x","x",AJ$2-'Indicator Date hidden'!AK171)</f>
        <v>0</v>
      </c>
      <c r="AK170" s="230" t="n">
        <f aca="false">IF('Indicator Date hidden'!AL171="x","x",AK$2-'Indicator Date hidden'!AL171)</f>
        <v>2</v>
      </c>
      <c r="AL170" s="230" t="n">
        <f aca="false">IF('Indicator Date hidden'!AM171="x","x",AL$2-'Indicator Date hidden'!AM171)</f>
        <v>0</v>
      </c>
      <c r="AM170" s="230" t="n">
        <f aca="false">IF('Indicator Date hidden'!AN171="x","x",AM$2-'Indicator Date hidden'!AN171)</f>
        <v>0</v>
      </c>
      <c r="AN170" s="230" t="n">
        <f aca="false">IF('Indicator Date hidden'!AO171="x","x",AN$2-'Indicator Date hidden'!AO171)</f>
        <v>0</v>
      </c>
      <c r="AO170" s="230" t="n">
        <f aca="false">IF('Indicator Date hidden'!AP171="x","x",AO$2-'Indicator Date hidden'!AP171)</f>
        <v>0</v>
      </c>
      <c r="AP170" s="230" t="n">
        <f aca="false">IF('Indicator Date hidden'!AQ171="x","x",AP$2-'Indicator Date hidden'!AQ171)</f>
        <v>0</v>
      </c>
      <c r="AQ170" s="230" t="n">
        <f aca="false">IF('Indicator Date hidden'!AR171="x","x",AQ$2-'Indicator Date hidden'!AR171)</f>
        <v>0</v>
      </c>
      <c r="AR170" s="230" t="n">
        <f aca="false">IF('Indicator Date hidden'!AS171="x","x",AR$2-'Indicator Date hidden'!AS171)</f>
        <v>3</v>
      </c>
      <c r="AS170" s="230" t="n">
        <f aca="false">IF('Indicator Date hidden'!AT171="x","x",AS$2-'Indicator Date hidden'!AT171)</f>
        <v>0</v>
      </c>
      <c r="AT170" s="230" t="n">
        <f aca="false">IF('Indicator Date hidden'!AU171="x","x",AT$2-'Indicator Date hidden'!AU171)</f>
        <v>0</v>
      </c>
      <c r="AU170" s="230" t="n">
        <f aca="false">IF('Indicator Date hidden'!AV171="x","x",AU$2-'Indicator Date hidden'!AV171)</f>
        <v>0</v>
      </c>
      <c r="AV170" s="230" t="n">
        <f aca="false">IF('Indicator Date hidden'!AW171="x","x",AV$2-'Indicator Date hidden'!AW171)</f>
        <v>0</v>
      </c>
      <c r="AW170" s="230" t="n">
        <f aca="false">IF('Indicator Date hidden'!AX171="x","x",AW$2-'Indicator Date hidden'!AX171)</f>
        <v>0</v>
      </c>
      <c r="AX170" s="230" t="n">
        <f aca="false">IF('Indicator Date hidden'!AY171="x","x",AX$2-'Indicator Date hidden'!AY171)</f>
        <v>0</v>
      </c>
      <c r="AY170" s="230" t="n">
        <f aca="false">IF('Indicator Date hidden'!AZ171="x","x",AY$2-'Indicator Date hidden'!AZ171)</f>
        <v>5</v>
      </c>
      <c r="AZ170" s="230" t="n">
        <f aca="false">IF('Indicator Date hidden'!BA171="x","x",AZ$2-'Indicator Date hidden'!BA171)</f>
        <v>0</v>
      </c>
      <c r="BA170" s="230" t="n">
        <f aca="false">IF('Indicator Date hidden'!BB171="x","x",BA$2-'Indicator Date hidden'!BB171)</f>
        <v>0</v>
      </c>
      <c r="BB170" s="230" t="n">
        <f aca="false">IF('Indicator Date hidden'!BC171="x","x",BB$2-'Indicator Date hidden'!BC171)</f>
        <v>0</v>
      </c>
      <c r="BC170" s="230" t="n">
        <f aca="false">IF('Indicator Date hidden'!BD171="x","x",BC$2-'Indicator Date hidden'!BD171)</f>
        <v>0</v>
      </c>
      <c r="BD170" s="230" t="n">
        <f aca="false">IF('Indicator Date hidden'!BE171="x","x",BD$2-'Indicator Date hidden'!BE171)</f>
        <v>0</v>
      </c>
      <c r="BE170" s="230" t="n">
        <f aca="false">IF('Indicator Date hidden'!BF171="x","x",BE$2-'Indicator Date hidden'!BF171)</f>
        <v>0</v>
      </c>
      <c r="BF170" s="230" t="n">
        <f aca="false">IF('Indicator Date hidden'!BG171="x","x",BF$2-'Indicator Date hidden'!BG171)</f>
        <v>1</v>
      </c>
      <c r="BG170" s="230" t="n">
        <f aca="false">IF('Indicator Date hidden'!BH171="x","x",BG$2-'Indicator Date hidden'!BH171)</f>
        <v>1</v>
      </c>
      <c r="BH170" s="230" t="n">
        <f aca="false">IF('Indicator Date hidden'!BI171="x","x",BH$2-'Indicator Date hidden'!BI171)</f>
        <v>2</v>
      </c>
      <c r="BI170" s="230" t="n">
        <f aca="false">IF('Indicator Date hidden'!BJ171="x","x",BI$2-'Indicator Date hidden'!BJ171)</f>
        <v>0</v>
      </c>
      <c r="BJ170" s="230" t="n">
        <f aca="false">IF('Indicator Date hidden'!BK171="x","x",BJ$2-'Indicator Date hidden'!BK171)</f>
        <v>0</v>
      </c>
      <c r="BK170" s="230" t="n">
        <f aca="false">IF('Indicator Date hidden'!BL171="x","x",BK$2-'Indicator Date hidden'!BL171)</f>
        <v>0</v>
      </c>
      <c r="BL170" s="230" t="n">
        <f aca="false">IF('Indicator Date hidden'!BM171="x","x",BL$2-'Indicator Date hidden'!BM171)</f>
        <v>6</v>
      </c>
      <c r="BM170" s="230" t="n">
        <f aca="false">IF('Indicator Date hidden'!BN171="x","x",BM$2-'Indicator Date hidden'!BN171)</f>
        <v>3</v>
      </c>
      <c r="BN170" s="230" t="n">
        <f aca="false">IF('Indicator Date hidden'!BO171="x","x",BN$2-'Indicator Date hidden'!BO171)</f>
        <v>0</v>
      </c>
      <c r="BO170" s="230" t="n">
        <f aca="false">IF('Indicator Date hidden'!BP171="x","x",BO$2-'Indicator Date hidden'!BP171)</f>
        <v>0</v>
      </c>
      <c r="BP170" s="230" t="n">
        <f aca="false">IF('Indicator Date hidden'!BQ171="x","x",BP$2-'Indicator Date hidden'!BQ171)</f>
        <v>0</v>
      </c>
      <c r="BQ170" s="230" t="n">
        <f aca="false">IF('Indicator Date hidden'!BR171="x","x",BQ$2-'Indicator Date hidden'!BR171)</f>
        <v>0</v>
      </c>
      <c r="BR170" s="230" t="n">
        <f aca="false">IF('Indicator Date hidden'!BS171="x","x",BR$2-'Indicator Date hidden'!BS171)</f>
        <v>4</v>
      </c>
      <c r="BS170" s="230" t="n">
        <f aca="false">IF('Indicator Date hidden'!BT171="x","x",BS$2-'Indicator Date hidden'!BT171)</f>
        <v>0</v>
      </c>
      <c r="BT170" s="230" t="n">
        <f aca="false">IF('Indicator Date hidden'!BU171="x","x",BT$2-'Indicator Date hidden'!BU171)</f>
        <v>0</v>
      </c>
      <c r="BU170" s="230" t="str">
        <f aca="false">IF('Indicator Date hidden'!BV171="x","x",BU$2-'Indicator Date hidden'!BV171)</f>
        <v>x</v>
      </c>
      <c r="BV170" s="230" t="n">
        <f aca="false">IF('Indicator Date hidden'!BW171="x","x",BV$2-'Indicator Date hidden'!BW171)</f>
        <v>0</v>
      </c>
      <c r="BW170" s="230" t="n">
        <f aca="false">IF('Indicator Date hidden'!BX171="x","x",BW$2-'Indicator Date hidden'!BX171)</f>
        <v>0</v>
      </c>
      <c r="BX170" s="0" t="n">
        <f aca="false">SUM(B170:BW170)</f>
        <v>33</v>
      </c>
      <c r="BY170" s="231" t="n">
        <f aca="false">BX170/COUNT(B170:BW170)</f>
        <v>0.452054794520548</v>
      </c>
      <c r="BZ170" s="0" t="n">
        <f aca="false">COUNTIF(B170:BW170,"&gt;0")</f>
        <v>12</v>
      </c>
      <c r="CA170" s="231" t="n">
        <f aca="false">_xlfn.STDEV.P(B170:BW170)</f>
        <v>1.2167900269152</v>
      </c>
      <c r="CB170" s="232" t="n">
        <f aca="false">MEDIAN(B170:BW170)</f>
        <v>0</v>
      </c>
    </row>
    <row r="171" customFormat="false" ht="14.5" hidden="false" customHeight="false" outlineLevel="0" collapsed="false">
      <c r="A171" s="0" t="str">
        <f aca="false">'Indicator Data'!B174</f>
        <v>TZA</v>
      </c>
      <c r="B171" s="230" t="n">
        <f aca="false">IF('Indicator Date hidden'!C172="x","x",B$2-'Indicator Date hidden'!C172)</f>
        <v>0</v>
      </c>
      <c r="C171" s="230" t="n">
        <f aca="false">IF('Indicator Date hidden'!D172="x","x",C$2-'Indicator Date hidden'!D172)</f>
        <v>0</v>
      </c>
      <c r="D171" s="230" t="n">
        <f aca="false">IF('Indicator Date hidden'!E172="x","x",D$2-'Indicator Date hidden'!E172)</f>
        <v>0</v>
      </c>
      <c r="E171" s="230" t="n">
        <f aca="false">IF('Indicator Date hidden'!F172="x","x",E$2-'Indicator Date hidden'!F172)</f>
        <v>0</v>
      </c>
      <c r="F171" s="230" t="n">
        <f aca="false">IF('Indicator Date hidden'!G172="x","x",F$2-'Indicator Date hidden'!G172)</f>
        <v>0</v>
      </c>
      <c r="G171" s="230" t="n">
        <f aca="false">IF('Indicator Date hidden'!H172="x","x",G$2-'Indicator Date hidden'!H172)</f>
        <v>0</v>
      </c>
      <c r="H171" s="230" t="n">
        <f aca="false">IF('Indicator Date hidden'!I172="x","x",H$2-'Indicator Date hidden'!I172)</f>
        <v>0</v>
      </c>
      <c r="I171" s="230" t="n">
        <f aca="false">IF('Indicator Date hidden'!J172="x","x",I$2-'Indicator Date hidden'!J172)</f>
        <v>0</v>
      </c>
      <c r="J171" s="230" t="n">
        <f aca="false">IF('Indicator Date hidden'!K172="x","x",J$2-'Indicator Date hidden'!K172)</f>
        <v>0</v>
      </c>
      <c r="K171" s="230" t="n">
        <f aca="false">IF('Indicator Date hidden'!L172="x","x",K$2-'Indicator Date hidden'!L172)</f>
        <v>0</v>
      </c>
      <c r="L171" s="230" t="n">
        <f aca="false">IF('Indicator Date hidden'!M172="x","x",L$2-'Indicator Date hidden'!M172)</f>
        <v>0</v>
      </c>
      <c r="M171" s="230" t="n">
        <f aca="false">IF('Indicator Date hidden'!N172="x","x",M$2-'Indicator Date hidden'!N172)</f>
        <v>0</v>
      </c>
      <c r="N171" s="230" t="n">
        <f aca="false">IF('Indicator Date hidden'!O172="x","x",N$2-'Indicator Date hidden'!O172)</f>
        <v>0</v>
      </c>
      <c r="O171" s="230" t="n">
        <f aca="false">IF('Indicator Date hidden'!P172="x","x",O$2-'Indicator Date hidden'!P172)</f>
        <v>0</v>
      </c>
      <c r="P171" s="230" t="n">
        <f aca="false">IF('Indicator Date hidden'!Q172="x","x",P$2-'Indicator Date hidden'!Q172)</f>
        <v>0</v>
      </c>
      <c r="Q171" s="230" t="n">
        <f aca="false">IF('Indicator Date hidden'!R172="x","x",Q$2-'Indicator Date hidden'!R172)</f>
        <v>0</v>
      </c>
      <c r="R171" s="230" t="n">
        <f aca="false">IF('Indicator Date hidden'!S172="x","x",R$2-'Indicator Date hidden'!S172)</f>
        <v>0</v>
      </c>
      <c r="S171" s="230" t="n">
        <f aca="false">IF('Indicator Date hidden'!T172="x","x",S$2-'Indicator Date hidden'!T172)</f>
        <v>0</v>
      </c>
      <c r="T171" s="230" t="n">
        <f aca="false">IF('Indicator Date hidden'!U172="x","x",T$2-'Indicator Date hidden'!U172)</f>
        <v>0</v>
      </c>
      <c r="U171" s="230" t="n">
        <f aca="false">IF('Indicator Date hidden'!V172="x","x",U$2-'Indicator Date hidden'!V172)</f>
        <v>0</v>
      </c>
      <c r="V171" s="230" t="n">
        <f aca="false">IF('Indicator Date hidden'!W172="x","x",V$2-'Indicator Date hidden'!W172)</f>
        <v>0</v>
      </c>
      <c r="W171" s="230" t="n">
        <f aca="false">IF('Indicator Date hidden'!X172="x","x",W$2-'Indicator Date hidden'!X172)</f>
        <v>0</v>
      </c>
      <c r="X171" s="230" t="n">
        <f aca="false">IF('Indicator Date hidden'!Y172="x","x",X$2-'Indicator Date hidden'!Y172)</f>
        <v>0</v>
      </c>
      <c r="Y171" s="230" t="n">
        <f aca="false">IF('Indicator Date hidden'!Z172="x","x",Y$2-'Indicator Date hidden'!Z172)</f>
        <v>0</v>
      </c>
      <c r="Z171" s="230" t="n">
        <f aca="false">IF('Indicator Date hidden'!AA172="x","x",Z$2-'Indicator Date hidden'!AA172)</f>
        <v>3</v>
      </c>
      <c r="AA171" s="230" t="n">
        <f aca="false">IF('Indicator Date hidden'!AB172="x","x",AA$2-'Indicator Date hidden'!AB172)</f>
        <v>0</v>
      </c>
      <c r="AB171" s="230" t="n">
        <f aca="false">IF('Indicator Date hidden'!AC172="x","x",AB$2-'Indicator Date hidden'!AC172)</f>
        <v>0</v>
      </c>
      <c r="AC171" s="230" t="n">
        <f aca="false">IF('Indicator Date hidden'!AD172="x","x",AC$2-'Indicator Date hidden'!AD172)</f>
        <v>1</v>
      </c>
      <c r="AD171" s="230" t="n">
        <f aca="false">IF('Indicator Date hidden'!AE172="x","x",AD$2-'Indicator Date hidden'!AE172)</f>
        <v>0</v>
      </c>
      <c r="AE171" s="230" t="n">
        <f aca="false">IF('Indicator Date hidden'!AF172="x","x",AE$2-'Indicator Date hidden'!AF172)</f>
        <v>0</v>
      </c>
      <c r="AF171" s="230" t="n">
        <f aca="false">IF('Indicator Date hidden'!AG172="x","x",AF$2-'Indicator Date hidden'!AG172)</f>
        <v>0</v>
      </c>
      <c r="AG171" s="230" t="n">
        <f aca="false">IF('Indicator Date hidden'!AH172="x","x",AG$2-'Indicator Date hidden'!AH172)</f>
        <v>0</v>
      </c>
      <c r="AH171" s="230" t="n">
        <f aca="false">IF('Indicator Date hidden'!AI172="x","x",AH$2-'Indicator Date hidden'!AI172)</f>
        <v>0</v>
      </c>
      <c r="AI171" s="230" t="n">
        <f aca="false">IF('Indicator Date hidden'!AJ172="x","x",AI$2-'Indicator Date hidden'!AJ172)</f>
        <v>0</v>
      </c>
      <c r="AJ171" s="230" t="n">
        <f aca="false">IF('Indicator Date hidden'!AK172="x","x",AJ$2-'Indicator Date hidden'!AK172)</f>
        <v>0</v>
      </c>
      <c r="AK171" s="230" t="n">
        <f aca="false">IF('Indicator Date hidden'!AL172="x","x",AK$2-'Indicator Date hidden'!AL172)</f>
        <v>3</v>
      </c>
      <c r="AL171" s="230" t="n">
        <f aca="false">IF('Indicator Date hidden'!AM172="x","x",AL$2-'Indicator Date hidden'!AM172)</f>
        <v>0</v>
      </c>
      <c r="AM171" s="230" t="n">
        <f aca="false">IF('Indicator Date hidden'!AN172="x","x",AM$2-'Indicator Date hidden'!AN172)</f>
        <v>0</v>
      </c>
      <c r="AN171" s="230" t="n">
        <f aca="false">IF('Indicator Date hidden'!AO172="x","x",AN$2-'Indicator Date hidden'!AO172)</f>
        <v>0</v>
      </c>
      <c r="AO171" s="230" t="n">
        <f aca="false">IF('Indicator Date hidden'!AP172="x","x",AO$2-'Indicator Date hidden'!AP172)</f>
        <v>0</v>
      </c>
      <c r="AP171" s="230" t="n">
        <f aca="false">IF('Indicator Date hidden'!AQ172="x","x",AP$2-'Indicator Date hidden'!AQ172)</f>
        <v>0</v>
      </c>
      <c r="AQ171" s="230" t="n">
        <f aca="false">IF('Indicator Date hidden'!AR172="x","x",AQ$2-'Indicator Date hidden'!AR172)</f>
        <v>0</v>
      </c>
      <c r="AR171" s="230" t="n">
        <f aca="false">IF('Indicator Date hidden'!AS172="x","x",AR$2-'Indicator Date hidden'!AS172)</f>
        <v>2</v>
      </c>
      <c r="AS171" s="230" t="n">
        <f aca="false">IF('Indicator Date hidden'!AT172="x","x",AS$2-'Indicator Date hidden'!AT172)</f>
        <v>0</v>
      </c>
      <c r="AT171" s="230" t="n">
        <f aca="false">IF('Indicator Date hidden'!AU172="x","x",AT$2-'Indicator Date hidden'!AU172)</f>
        <v>0</v>
      </c>
      <c r="AU171" s="230" t="n">
        <f aca="false">IF('Indicator Date hidden'!AV172="x","x",AU$2-'Indicator Date hidden'!AV172)</f>
        <v>0</v>
      </c>
      <c r="AV171" s="230" t="n">
        <f aca="false">IF('Indicator Date hidden'!AW172="x","x",AV$2-'Indicator Date hidden'!AW172)</f>
        <v>0</v>
      </c>
      <c r="AW171" s="230" t="n">
        <f aca="false">IF('Indicator Date hidden'!AX172="x","x",AW$2-'Indicator Date hidden'!AX172)</f>
        <v>0</v>
      </c>
      <c r="AX171" s="230" t="n">
        <f aca="false">IF('Indicator Date hidden'!AY172="x","x",AX$2-'Indicator Date hidden'!AY172)</f>
        <v>0</v>
      </c>
      <c r="AY171" s="230" t="n">
        <f aca="false">IF('Indicator Date hidden'!AZ172="x","x",AY$2-'Indicator Date hidden'!AZ172)</f>
        <v>2</v>
      </c>
      <c r="AZ171" s="230" t="n">
        <f aca="false">IF('Indicator Date hidden'!BA172="x","x",AZ$2-'Indicator Date hidden'!BA172)</f>
        <v>0</v>
      </c>
      <c r="BA171" s="230" t="n">
        <f aca="false">IF('Indicator Date hidden'!BB172="x","x",BA$2-'Indicator Date hidden'!BB172)</f>
        <v>0</v>
      </c>
      <c r="BB171" s="230" t="n">
        <f aca="false">IF('Indicator Date hidden'!BC172="x","x",BB$2-'Indicator Date hidden'!BC172)</f>
        <v>0</v>
      </c>
      <c r="BC171" s="230" t="n">
        <f aca="false">IF('Indicator Date hidden'!BD172="x","x",BC$2-'Indicator Date hidden'!BD172)</f>
        <v>0</v>
      </c>
      <c r="BD171" s="230" t="n">
        <f aca="false">IF('Indicator Date hidden'!BE172="x","x",BD$2-'Indicator Date hidden'!BE172)</f>
        <v>-1</v>
      </c>
      <c r="BE171" s="230" t="n">
        <f aca="false">IF('Indicator Date hidden'!BF172="x","x",BE$2-'Indicator Date hidden'!BF172)</f>
        <v>0</v>
      </c>
      <c r="BF171" s="230" t="n">
        <f aca="false">IF('Indicator Date hidden'!BG172="x","x",BF$2-'Indicator Date hidden'!BG172)</f>
        <v>1</v>
      </c>
      <c r="BG171" s="230" t="n">
        <f aca="false">IF('Indicator Date hidden'!BH172="x","x",BG$2-'Indicator Date hidden'!BH172)</f>
        <v>1</v>
      </c>
      <c r="BH171" s="230" t="n">
        <f aca="false">IF('Indicator Date hidden'!BI172="x","x",BH$2-'Indicator Date hidden'!BI172)</f>
        <v>0</v>
      </c>
      <c r="BI171" s="230" t="n">
        <f aca="false">IF('Indicator Date hidden'!BJ172="x","x",BI$2-'Indicator Date hidden'!BJ172)</f>
        <v>0</v>
      </c>
      <c r="BJ171" s="230" t="n">
        <f aca="false">IF('Indicator Date hidden'!BK172="x","x",BJ$2-'Indicator Date hidden'!BK172)</f>
        <v>0</v>
      </c>
      <c r="BK171" s="230" t="n">
        <f aca="false">IF('Indicator Date hidden'!BL172="x","x",BK$2-'Indicator Date hidden'!BL172)</f>
        <v>0</v>
      </c>
      <c r="BL171" s="230" t="n">
        <f aca="false">IF('Indicator Date hidden'!BM172="x","x",BL$2-'Indicator Date hidden'!BM172)</f>
        <v>5</v>
      </c>
      <c r="BM171" s="230" t="n">
        <f aca="false">IF('Indicator Date hidden'!BN172="x","x",BM$2-'Indicator Date hidden'!BN172)</f>
        <v>0</v>
      </c>
      <c r="BN171" s="230" t="n">
        <f aca="false">IF('Indicator Date hidden'!BO172="x","x",BN$2-'Indicator Date hidden'!BO172)</f>
        <v>0</v>
      </c>
      <c r="BO171" s="230" t="n">
        <f aca="false">IF('Indicator Date hidden'!BP172="x","x",BO$2-'Indicator Date hidden'!BP172)</f>
        <v>0</v>
      </c>
      <c r="BP171" s="230" t="n">
        <f aca="false">IF('Indicator Date hidden'!BQ172="x","x",BP$2-'Indicator Date hidden'!BQ172)</f>
        <v>0</v>
      </c>
      <c r="BQ171" s="230" t="n">
        <f aca="false">IF('Indicator Date hidden'!BR172="x","x",BQ$2-'Indicator Date hidden'!BR172)</f>
        <v>0</v>
      </c>
      <c r="BR171" s="230" t="n">
        <f aca="false">IF('Indicator Date hidden'!BS172="x","x",BR$2-'Indicator Date hidden'!BS172)</f>
        <v>4</v>
      </c>
      <c r="BS171" s="230" t="n">
        <f aca="false">IF('Indicator Date hidden'!BT172="x","x",BS$2-'Indicator Date hidden'!BT172)</f>
        <v>0</v>
      </c>
      <c r="BT171" s="230" t="n">
        <f aca="false">IF('Indicator Date hidden'!BU172="x","x",BT$2-'Indicator Date hidden'!BU172)</f>
        <v>0</v>
      </c>
      <c r="BU171" s="230" t="n">
        <f aca="false">IF('Indicator Date hidden'!BV172="x","x",BU$2-'Indicator Date hidden'!BV172)</f>
        <v>0</v>
      </c>
      <c r="BV171" s="230" t="n">
        <f aca="false">IF('Indicator Date hidden'!BW172="x","x",BV$2-'Indicator Date hidden'!BW172)</f>
        <v>0</v>
      </c>
      <c r="BW171" s="230" t="n">
        <f aca="false">IF('Indicator Date hidden'!BX172="x","x",BW$2-'Indicator Date hidden'!BX172)</f>
        <v>0</v>
      </c>
      <c r="BX171" s="0" t="n">
        <f aca="false">SUM(B171:BW171)</f>
        <v>21</v>
      </c>
      <c r="BY171" s="231" t="n">
        <f aca="false">BX171/COUNT(B171:BW171)</f>
        <v>0.283783783783784</v>
      </c>
      <c r="BZ171" s="0" t="n">
        <f aca="false">COUNTIF(B171:BW171,"&gt;0")</f>
        <v>9</v>
      </c>
      <c r="CA171" s="231" t="n">
        <f aca="false">_xlfn.STDEV.P(B171:BW171)</f>
        <v>0.937510652483916</v>
      </c>
      <c r="CB171" s="232" t="n">
        <f aca="false">MEDIAN(B171:BW171)</f>
        <v>0</v>
      </c>
    </row>
    <row r="172" customFormat="false" ht="14.5" hidden="false" customHeight="false" outlineLevel="0" collapsed="false">
      <c r="A172" s="0" t="str">
        <f aca="false">'Indicator Data'!B175</f>
        <v>THA</v>
      </c>
      <c r="B172" s="230" t="n">
        <f aca="false">IF('Indicator Date hidden'!C173="x","x",B$2-'Indicator Date hidden'!C173)</f>
        <v>0</v>
      </c>
      <c r="C172" s="230" t="n">
        <f aca="false">IF('Indicator Date hidden'!D173="x","x",C$2-'Indicator Date hidden'!D173)</f>
        <v>0</v>
      </c>
      <c r="D172" s="230" t="n">
        <f aca="false">IF('Indicator Date hidden'!E173="x","x",D$2-'Indicator Date hidden'!E173)</f>
        <v>0</v>
      </c>
      <c r="E172" s="230" t="n">
        <f aca="false">IF('Indicator Date hidden'!F173="x","x",E$2-'Indicator Date hidden'!F173)</f>
        <v>0</v>
      </c>
      <c r="F172" s="230" t="n">
        <f aca="false">IF('Indicator Date hidden'!G173="x","x",F$2-'Indicator Date hidden'!G173)</f>
        <v>0</v>
      </c>
      <c r="G172" s="230" t="n">
        <f aca="false">IF('Indicator Date hidden'!H173="x","x",G$2-'Indicator Date hidden'!H173)</f>
        <v>0</v>
      </c>
      <c r="H172" s="230" t="n">
        <f aca="false">IF('Indicator Date hidden'!I173="x","x",H$2-'Indicator Date hidden'!I173)</f>
        <v>0</v>
      </c>
      <c r="I172" s="230" t="n">
        <f aca="false">IF('Indicator Date hidden'!J173="x","x",I$2-'Indicator Date hidden'!J173)</f>
        <v>0</v>
      </c>
      <c r="J172" s="230" t="n">
        <f aca="false">IF('Indicator Date hidden'!K173="x","x",J$2-'Indicator Date hidden'!K173)</f>
        <v>0</v>
      </c>
      <c r="K172" s="230" t="n">
        <f aca="false">IF('Indicator Date hidden'!L173="x","x",K$2-'Indicator Date hidden'!L173)</f>
        <v>0</v>
      </c>
      <c r="L172" s="230" t="n">
        <f aca="false">IF('Indicator Date hidden'!M173="x","x",L$2-'Indicator Date hidden'!M173)</f>
        <v>0</v>
      </c>
      <c r="M172" s="230" t="n">
        <f aca="false">IF('Indicator Date hidden'!N173="x","x",M$2-'Indicator Date hidden'!N173)</f>
        <v>0</v>
      </c>
      <c r="N172" s="230" t="n">
        <f aca="false">IF('Indicator Date hidden'!O173="x","x",N$2-'Indicator Date hidden'!O173)</f>
        <v>0</v>
      </c>
      <c r="O172" s="230" t="n">
        <f aca="false">IF('Indicator Date hidden'!P173="x","x",O$2-'Indicator Date hidden'!P173)</f>
        <v>0</v>
      </c>
      <c r="P172" s="230" t="n">
        <f aca="false">IF('Indicator Date hidden'!Q173="x","x",P$2-'Indicator Date hidden'!Q173)</f>
        <v>0</v>
      </c>
      <c r="Q172" s="230" t="n">
        <f aca="false">IF('Indicator Date hidden'!R173="x","x",Q$2-'Indicator Date hidden'!R173)</f>
        <v>0</v>
      </c>
      <c r="R172" s="230" t="n">
        <f aca="false">IF('Indicator Date hidden'!S173="x","x",R$2-'Indicator Date hidden'!S173)</f>
        <v>0</v>
      </c>
      <c r="S172" s="230" t="n">
        <f aca="false">IF('Indicator Date hidden'!T173="x","x",S$2-'Indicator Date hidden'!T173)</f>
        <v>0</v>
      </c>
      <c r="T172" s="230" t="n">
        <f aca="false">IF('Indicator Date hidden'!U173="x","x",T$2-'Indicator Date hidden'!U173)</f>
        <v>0</v>
      </c>
      <c r="U172" s="230" t="n">
        <f aca="false">IF('Indicator Date hidden'!V173="x","x",U$2-'Indicator Date hidden'!V173)</f>
        <v>0</v>
      </c>
      <c r="V172" s="230" t="n">
        <f aca="false">IF('Indicator Date hidden'!W173="x","x",V$2-'Indicator Date hidden'!W173)</f>
        <v>0</v>
      </c>
      <c r="W172" s="230" t="n">
        <f aca="false">IF('Indicator Date hidden'!X173="x","x",W$2-'Indicator Date hidden'!X173)</f>
        <v>0</v>
      </c>
      <c r="X172" s="230" t="n">
        <f aca="false">IF('Indicator Date hidden'!Y173="x","x",X$2-'Indicator Date hidden'!Y173)</f>
        <v>0</v>
      </c>
      <c r="Y172" s="230" t="n">
        <f aca="false">IF('Indicator Date hidden'!Z173="x","x",Y$2-'Indicator Date hidden'!Z173)</f>
        <v>0</v>
      </c>
      <c r="Z172" s="230" t="n">
        <f aca="false">IF('Indicator Date hidden'!AA173="x","x",Z$2-'Indicator Date hidden'!AA173)</f>
        <v>18</v>
      </c>
      <c r="AA172" s="230" t="n">
        <f aca="false">IF('Indicator Date hidden'!AB173="x","x",AA$2-'Indicator Date hidden'!AB173)</f>
        <v>0</v>
      </c>
      <c r="AB172" s="230" t="n">
        <f aca="false">IF('Indicator Date hidden'!AC173="x","x",AB$2-'Indicator Date hidden'!AC173)</f>
        <v>0</v>
      </c>
      <c r="AC172" s="230" t="n">
        <f aca="false">IF('Indicator Date hidden'!AD173="x","x",AC$2-'Indicator Date hidden'!AD173)</f>
        <v>0</v>
      </c>
      <c r="AD172" s="230" t="n">
        <f aca="false">IF('Indicator Date hidden'!AE173="x","x",AD$2-'Indicator Date hidden'!AE173)</f>
        <v>0</v>
      </c>
      <c r="AE172" s="230" t="n">
        <f aca="false">IF('Indicator Date hidden'!AF173="x","x",AE$2-'Indicator Date hidden'!AF173)</f>
        <v>0</v>
      </c>
      <c r="AF172" s="230" t="n">
        <f aca="false">IF('Indicator Date hidden'!AG173="x","x",AF$2-'Indicator Date hidden'!AG173)</f>
        <v>0</v>
      </c>
      <c r="AG172" s="230" t="n">
        <f aca="false">IF('Indicator Date hidden'!AH173="x","x",AG$2-'Indicator Date hidden'!AH173)</f>
        <v>0</v>
      </c>
      <c r="AH172" s="230" t="n">
        <f aca="false">IF('Indicator Date hidden'!AI173="x","x",AH$2-'Indicator Date hidden'!AI173)</f>
        <v>0</v>
      </c>
      <c r="AI172" s="230" t="n">
        <f aca="false">IF('Indicator Date hidden'!AJ173="x","x",AI$2-'Indicator Date hidden'!AJ173)</f>
        <v>0</v>
      </c>
      <c r="AJ172" s="230" t="n">
        <f aca="false">IF('Indicator Date hidden'!AK173="x","x",AJ$2-'Indicator Date hidden'!AK173)</f>
        <v>0</v>
      </c>
      <c r="AK172" s="230" t="n">
        <f aca="false">IF('Indicator Date hidden'!AL173="x","x",AK$2-'Indicator Date hidden'!AL173)</f>
        <v>0</v>
      </c>
      <c r="AL172" s="230" t="n">
        <f aca="false">IF('Indicator Date hidden'!AM173="x","x",AL$2-'Indicator Date hidden'!AM173)</f>
        <v>0</v>
      </c>
      <c r="AM172" s="230" t="n">
        <f aca="false">IF('Indicator Date hidden'!AN173="x","x",AM$2-'Indicator Date hidden'!AN173)</f>
        <v>0</v>
      </c>
      <c r="AN172" s="230" t="n">
        <f aca="false">IF('Indicator Date hidden'!AO173="x","x",AN$2-'Indicator Date hidden'!AO173)</f>
        <v>0</v>
      </c>
      <c r="AO172" s="230" t="n">
        <f aca="false">IF('Indicator Date hidden'!AP173="x","x",AO$2-'Indicator Date hidden'!AP173)</f>
        <v>0</v>
      </c>
      <c r="AP172" s="230" t="n">
        <f aca="false">IF('Indicator Date hidden'!AQ173="x","x",AP$2-'Indicator Date hidden'!AQ173)</f>
        <v>0</v>
      </c>
      <c r="AQ172" s="230" t="n">
        <f aca="false">IF('Indicator Date hidden'!AR173="x","x",AQ$2-'Indicator Date hidden'!AR173)</f>
        <v>0</v>
      </c>
      <c r="AR172" s="230" t="n">
        <f aca="false">IF('Indicator Date hidden'!AS173="x","x",AR$2-'Indicator Date hidden'!AS173)</f>
        <v>1</v>
      </c>
      <c r="AS172" s="230" t="n">
        <f aca="false">IF('Indicator Date hidden'!AT173="x","x",AS$2-'Indicator Date hidden'!AT173)</f>
        <v>0</v>
      </c>
      <c r="AT172" s="230" t="n">
        <f aca="false">IF('Indicator Date hidden'!AU173="x","x",AT$2-'Indicator Date hidden'!AU173)</f>
        <v>0</v>
      </c>
      <c r="AU172" s="230" t="n">
        <f aca="false">IF('Indicator Date hidden'!AV173="x","x",AU$2-'Indicator Date hidden'!AV173)</f>
        <v>0</v>
      </c>
      <c r="AV172" s="230" t="n">
        <f aca="false">IF('Indicator Date hidden'!AW173="x","x",AV$2-'Indicator Date hidden'!AW173)</f>
        <v>0</v>
      </c>
      <c r="AW172" s="230" t="n">
        <f aca="false">IF('Indicator Date hidden'!AX173="x","x",AW$2-'Indicator Date hidden'!AX173)</f>
        <v>0</v>
      </c>
      <c r="AX172" s="230" t="n">
        <f aca="false">IF('Indicator Date hidden'!AY173="x","x",AX$2-'Indicator Date hidden'!AY173)</f>
        <v>0</v>
      </c>
      <c r="AY172" s="230" t="n">
        <f aca="false">IF('Indicator Date hidden'!AZ173="x","x",AY$2-'Indicator Date hidden'!AZ173)</f>
        <v>0</v>
      </c>
      <c r="AZ172" s="230" t="n">
        <f aca="false">IF('Indicator Date hidden'!BA173="x","x",AZ$2-'Indicator Date hidden'!BA173)</f>
        <v>0</v>
      </c>
      <c r="BA172" s="230" t="n">
        <f aca="false">IF('Indicator Date hidden'!BB173="x","x",BA$2-'Indicator Date hidden'!BB173)</f>
        <v>0</v>
      </c>
      <c r="BB172" s="230" t="n">
        <f aca="false">IF('Indicator Date hidden'!BC173="x","x",BB$2-'Indicator Date hidden'!BC173)</f>
        <v>0</v>
      </c>
      <c r="BC172" s="230" t="n">
        <f aca="false">IF('Indicator Date hidden'!BD173="x","x",BC$2-'Indicator Date hidden'!BD173)</f>
        <v>0</v>
      </c>
      <c r="BD172" s="230" t="n">
        <f aca="false">IF('Indicator Date hidden'!BE173="x","x",BD$2-'Indicator Date hidden'!BE173)</f>
        <v>0</v>
      </c>
      <c r="BE172" s="230" t="n">
        <f aca="false">IF('Indicator Date hidden'!BF173="x","x",BE$2-'Indicator Date hidden'!BF173)</f>
        <v>0</v>
      </c>
      <c r="BF172" s="230" t="n">
        <f aca="false">IF('Indicator Date hidden'!BG173="x","x",BF$2-'Indicator Date hidden'!BG173)</f>
        <v>1</v>
      </c>
      <c r="BG172" s="230" t="n">
        <f aca="false">IF('Indicator Date hidden'!BH173="x","x",BG$2-'Indicator Date hidden'!BH173)</f>
        <v>1</v>
      </c>
      <c r="BH172" s="230" t="n">
        <f aca="false">IF('Indicator Date hidden'!BI173="x","x",BH$2-'Indicator Date hidden'!BI173)</f>
        <v>0</v>
      </c>
      <c r="BI172" s="230" t="n">
        <f aca="false">IF('Indicator Date hidden'!BJ173="x","x",BI$2-'Indicator Date hidden'!BJ173)</f>
        <v>0</v>
      </c>
      <c r="BJ172" s="230" t="n">
        <f aca="false">IF('Indicator Date hidden'!BK173="x","x",BJ$2-'Indicator Date hidden'!BK173)</f>
        <v>0</v>
      </c>
      <c r="BK172" s="230" t="n">
        <f aca="false">IF('Indicator Date hidden'!BL173="x","x",BK$2-'Indicator Date hidden'!BL173)</f>
        <v>0</v>
      </c>
      <c r="BL172" s="230" t="n">
        <f aca="false">IF('Indicator Date hidden'!BM173="x","x",BL$2-'Indicator Date hidden'!BM173)</f>
        <v>2</v>
      </c>
      <c r="BM172" s="230" t="n">
        <f aca="false">IF('Indicator Date hidden'!BN173="x","x",BM$2-'Indicator Date hidden'!BN173)</f>
        <v>0</v>
      </c>
      <c r="BN172" s="230" t="n">
        <f aca="false">IF('Indicator Date hidden'!BO173="x","x",BN$2-'Indicator Date hidden'!BO173)</f>
        <v>0</v>
      </c>
      <c r="BO172" s="230" t="n">
        <f aca="false">IF('Indicator Date hidden'!BP173="x","x",BO$2-'Indicator Date hidden'!BP173)</f>
        <v>0</v>
      </c>
      <c r="BP172" s="230" t="n">
        <f aca="false">IF('Indicator Date hidden'!BQ173="x","x",BP$2-'Indicator Date hidden'!BQ173)</f>
        <v>0</v>
      </c>
      <c r="BQ172" s="230" t="n">
        <f aca="false">IF('Indicator Date hidden'!BR173="x","x",BQ$2-'Indicator Date hidden'!BR173)</f>
        <v>0</v>
      </c>
      <c r="BR172" s="230" t="n">
        <f aca="false">IF('Indicator Date hidden'!BS173="x","x",BR$2-'Indicator Date hidden'!BS173)</f>
        <v>1</v>
      </c>
      <c r="BS172" s="230" t="n">
        <f aca="false">IF('Indicator Date hidden'!BT173="x","x",BS$2-'Indicator Date hidden'!BT173)</f>
        <v>0</v>
      </c>
      <c r="BT172" s="230" t="n">
        <f aca="false">IF('Indicator Date hidden'!BU173="x","x",BT$2-'Indicator Date hidden'!BU173)</f>
        <v>0</v>
      </c>
      <c r="BU172" s="230" t="str">
        <f aca="false">IF('Indicator Date hidden'!BV173="x","x",BU$2-'Indicator Date hidden'!BV173)</f>
        <v>x</v>
      </c>
      <c r="BV172" s="230" t="n">
        <f aca="false">IF('Indicator Date hidden'!BW173="x","x",BV$2-'Indicator Date hidden'!BW173)</f>
        <v>0</v>
      </c>
      <c r="BW172" s="230" t="n">
        <f aca="false">IF('Indicator Date hidden'!BX173="x","x",BW$2-'Indicator Date hidden'!BX173)</f>
        <v>0</v>
      </c>
      <c r="BX172" s="0" t="n">
        <f aca="false">SUM(B172:BW172)</f>
        <v>24</v>
      </c>
      <c r="BY172" s="231" t="n">
        <f aca="false">BX172/COUNT(B172:BW172)</f>
        <v>0.328767123287671</v>
      </c>
      <c r="BZ172" s="0" t="n">
        <f aca="false">COUNTIF(B172:BW172,"&gt;0")</f>
        <v>6</v>
      </c>
      <c r="CA172" s="231" t="n">
        <f aca="false">_xlfn.STDEV.P(B172:BW172)</f>
        <v>2.10709690904918</v>
      </c>
      <c r="CB172" s="232" t="n">
        <f aca="false">MEDIAN(B172:BW172)</f>
        <v>0</v>
      </c>
    </row>
    <row r="173" customFormat="false" ht="14.5" hidden="false" customHeight="false" outlineLevel="0" collapsed="false">
      <c r="A173" s="0" t="str">
        <f aca="false">'Indicator Data'!B176</f>
        <v>TLS</v>
      </c>
      <c r="B173" s="230" t="n">
        <f aca="false">IF('Indicator Date hidden'!C174="x","x",B$2-'Indicator Date hidden'!C174)</f>
        <v>0</v>
      </c>
      <c r="C173" s="230" t="n">
        <f aca="false">IF('Indicator Date hidden'!D174="x","x",C$2-'Indicator Date hidden'!D174)</f>
        <v>0</v>
      </c>
      <c r="D173" s="230" t="n">
        <f aca="false">IF('Indicator Date hidden'!E174="x","x",D$2-'Indicator Date hidden'!E174)</f>
        <v>0</v>
      </c>
      <c r="E173" s="230" t="n">
        <f aca="false">IF('Indicator Date hidden'!F174="x","x",E$2-'Indicator Date hidden'!F174)</f>
        <v>0</v>
      </c>
      <c r="F173" s="230" t="n">
        <f aca="false">IF('Indicator Date hidden'!G174="x","x",F$2-'Indicator Date hidden'!G174)</f>
        <v>0</v>
      </c>
      <c r="G173" s="230" t="n">
        <f aca="false">IF('Indicator Date hidden'!H174="x","x",G$2-'Indicator Date hidden'!H174)</f>
        <v>0</v>
      </c>
      <c r="H173" s="230" t="n">
        <f aca="false">IF('Indicator Date hidden'!I174="x","x",H$2-'Indicator Date hidden'!I174)</f>
        <v>0</v>
      </c>
      <c r="I173" s="230" t="n">
        <f aca="false">IF('Indicator Date hidden'!J174="x","x",I$2-'Indicator Date hidden'!J174)</f>
        <v>0</v>
      </c>
      <c r="J173" s="230" t="n">
        <f aca="false">IF('Indicator Date hidden'!K174="x","x",J$2-'Indicator Date hidden'!K174)</f>
        <v>0</v>
      </c>
      <c r="K173" s="230" t="n">
        <f aca="false">IF('Indicator Date hidden'!L174="x","x",K$2-'Indicator Date hidden'!L174)</f>
        <v>0</v>
      </c>
      <c r="L173" s="230" t="n">
        <f aca="false">IF('Indicator Date hidden'!M174="x","x",L$2-'Indicator Date hidden'!M174)</f>
        <v>0</v>
      </c>
      <c r="M173" s="230" t="n">
        <f aca="false">IF('Indicator Date hidden'!N174="x","x",M$2-'Indicator Date hidden'!N174)</f>
        <v>0</v>
      </c>
      <c r="N173" s="230" t="n">
        <f aca="false">IF('Indicator Date hidden'!O174="x","x",N$2-'Indicator Date hidden'!O174)</f>
        <v>0</v>
      </c>
      <c r="O173" s="230" t="n">
        <f aca="false">IF('Indicator Date hidden'!P174="x","x",O$2-'Indicator Date hidden'!P174)</f>
        <v>0</v>
      </c>
      <c r="P173" s="230" t="n">
        <f aca="false">IF('Indicator Date hidden'!Q174="x","x",P$2-'Indicator Date hidden'!Q174)</f>
        <v>0</v>
      </c>
      <c r="Q173" s="230" t="n">
        <f aca="false">IF('Indicator Date hidden'!R174="x","x",Q$2-'Indicator Date hidden'!R174)</f>
        <v>0</v>
      </c>
      <c r="R173" s="230" t="n">
        <f aca="false">IF('Indicator Date hidden'!S174="x","x",R$2-'Indicator Date hidden'!S174)</f>
        <v>0</v>
      </c>
      <c r="S173" s="230" t="n">
        <f aca="false">IF('Indicator Date hidden'!T174="x","x",S$2-'Indicator Date hidden'!T174)</f>
        <v>0</v>
      </c>
      <c r="T173" s="230" t="n">
        <f aca="false">IF('Indicator Date hidden'!U174="x","x",T$2-'Indicator Date hidden'!U174)</f>
        <v>0</v>
      </c>
      <c r="U173" s="230" t="n">
        <f aca="false">IF('Indicator Date hidden'!V174="x","x",U$2-'Indicator Date hidden'!V174)</f>
        <v>0</v>
      </c>
      <c r="V173" s="230" t="n">
        <f aca="false">IF('Indicator Date hidden'!W174="x","x",V$2-'Indicator Date hidden'!W174)</f>
        <v>0</v>
      </c>
      <c r="W173" s="230" t="n">
        <f aca="false">IF('Indicator Date hidden'!X174="x","x",W$2-'Indicator Date hidden'!X174)</f>
        <v>0</v>
      </c>
      <c r="X173" s="230" t="n">
        <f aca="false">IF('Indicator Date hidden'!Y174="x","x",X$2-'Indicator Date hidden'!Y174)</f>
        <v>0</v>
      </c>
      <c r="Y173" s="230" t="n">
        <f aca="false">IF('Indicator Date hidden'!Z174="x","x",Y$2-'Indicator Date hidden'!Z174)</f>
        <v>0</v>
      </c>
      <c r="Z173" s="230" t="n">
        <f aca="false">IF('Indicator Date hidden'!AA174="x","x",Z$2-'Indicator Date hidden'!AA174)</f>
        <v>2</v>
      </c>
      <c r="AA173" s="230" t="n">
        <f aca="false">IF('Indicator Date hidden'!AB174="x","x",AA$2-'Indicator Date hidden'!AB174)</f>
        <v>0</v>
      </c>
      <c r="AB173" s="230" t="n">
        <f aca="false">IF('Indicator Date hidden'!AC174="x","x",AB$2-'Indicator Date hidden'!AC174)</f>
        <v>0</v>
      </c>
      <c r="AC173" s="230" t="str">
        <f aca="false">IF('Indicator Date hidden'!AD174="x","x",AC$2-'Indicator Date hidden'!AD174)</f>
        <v>x</v>
      </c>
      <c r="AD173" s="230" t="n">
        <f aca="false">IF('Indicator Date hidden'!AE174="x","x",AD$2-'Indicator Date hidden'!AE174)</f>
        <v>0</v>
      </c>
      <c r="AE173" s="230" t="n">
        <f aca="false">IF('Indicator Date hidden'!AF174="x","x",AE$2-'Indicator Date hidden'!AF174)</f>
        <v>0</v>
      </c>
      <c r="AF173" s="230" t="n">
        <f aca="false">IF('Indicator Date hidden'!AG174="x","x",AF$2-'Indicator Date hidden'!AG174)</f>
        <v>0</v>
      </c>
      <c r="AG173" s="230" t="n">
        <f aca="false">IF('Indicator Date hidden'!AH174="x","x",AG$2-'Indicator Date hidden'!AH174)</f>
        <v>0</v>
      </c>
      <c r="AH173" s="230" t="n">
        <f aca="false">IF('Indicator Date hidden'!AI174="x","x",AH$2-'Indicator Date hidden'!AI174)</f>
        <v>0</v>
      </c>
      <c r="AI173" s="230" t="n">
        <f aca="false">IF('Indicator Date hidden'!AJ174="x","x",AI$2-'Indicator Date hidden'!AJ174)</f>
        <v>0</v>
      </c>
      <c r="AJ173" s="230" t="n">
        <f aca="false">IF('Indicator Date hidden'!AK174="x","x",AJ$2-'Indicator Date hidden'!AK174)</f>
        <v>0</v>
      </c>
      <c r="AK173" s="230" t="n">
        <f aca="false">IF('Indicator Date hidden'!AL174="x","x",AK$2-'Indicator Date hidden'!AL174)</f>
        <v>3</v>
      </c>
      <c r="AL173" s="230" t="n">
        <f aca="false">IF('Indicator Date hidden'!AM174="x","x",AL$2-'Indicator Date hidden'!AM174)</f>
        <v>0</v>
      </c>
      <c r="AM173" s="230" t="n">
        <f aca="false">IF('Indicator Date hidden'!AN174="x","x",AM$2-'Indicator Date hidden'!AN174)</f>
        <v>0</v>
      </c>
      <c r="AN173" s="230" t="n">
        <f aca="false">IF('Indicator Date hidden'!AO174="x","x",AN$2-'Indicator Date hidden'!AO174)</f>
        <v>0</v>
      </c>
      <c r="AO173" s="230" t="n">
        <f aca="false">IF('Indicator Date hidden'!AP174="x","x",AO$2-'Indicator Date hidden'!AP174)</f>
        <v>0</v>
      </c>
      <c r="AP173" s="230" t="n">
        <f aca="false">IF('Indicator Date hidden'!AQ174="x","x",AP$2-'Indicator Date hidden'!AQ174)</f>
        <v>0</v>
      </c>
      <c r="AQ173" s="230" t="n">
        <f aca="false">IF('Indicator Date hidden'!AR174="x","x",AQ$2-'Indicator Date hidden'!AR174)</f>
        <v>0</v>
      </c>
      <c r="AR173" s="230" t="n">
        <f aca="false">IF('Indicator Date hidden'!AS174="x","x",AR$2-'Indicator Date hidden'!AS174)</f>
        <v>0</v>
      </c>
      <c r="AS173" s="230" t="n">
        <f aca="false">IF('Indicator Date hidden'!AT174="x","x",AS$2-'Indicator Date hidden'!AT174)</f>
        <v>0</v>
      </c>
      <c r="AT173" s="230" t="n">
        <f aca="false">IF('Indicator Date hidden'!AU174="x","x",AT$2-'Indicator Date hidden'!AU174)</f>
        <v>0</v>
      </c>
      <c r="AU173" s="230" t="n">
        <f aca="false">IF('Indicator Date hidden'!AV174="x","x",AU$2-'Indicator Date hidden'!AV174)</f>
        <v>0</v>
      </c>
      <c r="AV173" s="230" t="n">
        <f aca="false">IF('Indicator Date hidden'!AW174="x","x",AV$2-'Indicator Date hidden'!AW174)</f>
        <v>0</v>
      </c>
      <c r="AW173" s="230" t="n">
        <f aca="false">IF('Indicator Date hidden'!AX174="x","x",AW$2-'Indicator Date hidden'!AX174)</f>
        <v>0</v>
      </c>
      <c r="AX173" s="230" t="str">
        <f aca="false">IF('Indicator Date hidden'!AY174="x","x",AX$2-'Indicator Date hidden'!AY174)</f>
        <v>x</v>
      </c>
      <c r="AY173" s="230" t="n">
        <f aca="false">IF('Indicator Date hidden'!AZ174="x","x",AY$2-'Indicator Date hidden'!AZ174)</f>
        <v>6</v>
      </c>
      <c r="AZ173" s="230" t="n">
        <f aca="false">IF('Indicator Date hidden'!BA174="x","x",AZ$2-'Indicator Date hidden'!BA174)</f>
        <v>0</v>
      </c>
      <c r="BA173" s="230" t="n">
        <f aca="false">IF('Indicator Date hidden'!BB174="x","x",BA$2-'Indicator Date hidden'!BB174)</f>
        <v>0</v>
      </c>
      <c r="BB173" s="230" t="n">
        <f aca="false">IF('Indicator Date hidden'!BC174="x","x",BB$2-'Indicator Date hidden'!BC174)</f>
        <v>0</v>
      </c>
      <c r="BC173" s="230" t="n">
        <f aca="false">IF('Indicator Date hidden'!BD174="x","x",BC$2-'Indicator Date hidden'!BD174)</f>
        <v>0</v>
      </c>
      <c r="BD173" s="230" t="n">
        <f aca="false">IF('Indicator Date hidden'!BE174="x","x",BD$2-'Indicator Date hidden'!BE174)</f>
        <v>0</v>
      </c>
      <c r="BE173" s="230" t="n">
        <f aca="false">IF('Indicator Date hidden'!BF174="x","x",BE$2-'Indicator Date hidden'!BF174)</f>
        <v>0</v>
      </c>
      <c r="BF173" s="230" t="n">
        <f aca="false">IF('Indicator Date hidden'!BG174="x","x",BF$2-'Indicator Date hidden'!BG174)</f>
        <v>1</v>
      </c>
      <c r="BG173" s="230" t="n">
        <f aca="false">IF('Indicator Date hidden'!BH174="x","x",BG$2-'Indicator Date hidden'!BH174)</f>
        <v>1</v>
      </c>
      <c r="BH173" s="230" t="n">
        <f aca="false">IF('Indicator Date hidden'!BI174="x","x",BH$2-'Indicator Date hidden'!BI174)</f>
        <v>2</v>
      </c>
      <c r="BI173" s="230" t="n">
        <f aca="false">IF('Indicator Date hidden'!BJ174="x","x",BI$2-'Indicator Date hidden'!BJ174)</f>
        <v>1</v>
      </c>
      <c r="BJ173" s="230" t="n">
        <f aca="false">IF('Indicator Date hidden'!BK174="x","x",BJ$2-'Indicator Date hidden'!BK174)</f>
        <v>0</v>
      </c>
      <c r="BK173" s="230" t="n">
        <f aca="false">IF('Indicator Date hidden'!BL174="x","x",BK$2-'Indicator Date hidden'!BL174)</f>
        <v>0</v>
      </c>
      <c r="BL173" s="230" t="n">
        <f aca="false">IF('Indicator Date hidden'!BM174="x","x",BL$2-'Indicator Date hidden'!BM174)</f>
        <v>2</v>
      </c>
      <c r="BM173" s="230" t="n">
        <f aca="false">IF('Indicator Date hidden'!BN174="x","x",BM$2-'Indicator Date hidden'!BN174)</f>
        <v>0</v>
      </c>
      <c r="BN173" s="230" t="n">
        <f aca="false">IF('Indicator Date hidden'!BO174="x","x",BN$2-'Indicator Date hidden'!BO174)</f>
        <v>0</v>
      </c>
      <c r="BO173" s="230" t="n">
        <f aca="false">IF('Indicator Date hidden'!BP174="x","x",BO$2-'Indicator Date hidden'!BP174)</f>
        <v>0</v>
      </c>
      <c r="BP173" s="230" t="n">
        <f aca="false">IF('Indicator Date hidden'!BQ174="x","x",BP$2-'Indicator Date hidden'!BQ174)</f>
        <v>0</v>
      </c>
      <c r="BQ173" s="230" t="n">
        <f aca="false">IF('Indicator Date hidden'!BR174="x","x",BQ$2-'Indicator Date hidden'!BR174)</f>
        <v>0</v>
      </c>
      <c r="BR173" s="230" t="n">
        <f aca="false">IF('Indicator Date hidden'!BS174="x","x",BR$2-'Indicator Date hidden'!BS174)</f>
        <v>1</v>
      </c>
      <c r="BS173" s="230" t="n">
        <f aca="false">IF('Indicator Date hidden'!BT174="x","x",BS$2-'Indicator Date hidden'!BT174)</f>
        <v>0</v>
      </c>
      <c r="BT173" s="230" t="n">
        <f aca="false">IF('Indicator Date hidden'!BU174="x","x",BT$2-'Indicator Date hidden'!BU174)</f>
        <v>0</v>
      </c>
      <c r="BU173" s="230" t="str">
        <f aca="false">IF('Indicator Date hidden'!BV174="x","x",BU$2-'Indicator Date hidden'!BV174)</f>
        <v>x</v>
      </c>
      <c r="BV173" s="230" t="n">
        <f aca="false">IF('Indicator Date hidden'!BW174="x","x",BV$2-'Indicator Date hidden'!BW174)</f>
        <v>0</v>
      </c>
      <c r="BW173" s="230" t="n">
        <f aca="false">IF('Indicator Date hidden'!BX174="x","x",BW$2-'Indicator Date hidden'!BX174)</f>
        <v>0</v>
      </c>
      <c r="BX173" s="0" t="n">
        <f aca="false">SUM(B173:BW173)</f>
        <v>19</v>
      </c>
      <c r="BY173" s="231" t="n">
        <f aca="false">BX173/COUNT(B173:BW173)</f>
        <v>0.267605633802817</v>
      </c>
      <c r="BZ173" s="0" t="n">
        <f aca="false">COUNTIF(B173:BW173,"&gt;0")</f>
        <v>9</v>
      </c>
      <c r="CA173" s="231" t="n">
        <f aca="false">_xlfn.STDEV.P(B173:BW173)</f>
        <v>0.887435718423851</v>
      </c>
      <c r="CB173" s="232" t="n">
        <f aca="false">MEDIAN(B173:BW173)</f>
        <v>0</v>
      </c>
    </row>
    <row r="174" customFormat="false" ht="14.5" hidden="false" customHeight="false" outlineLevel="0" collapsed="false">
      <c r="A174" s="0" t="str">
        <f aca="false">'Indicator Data'!B177</f>
        <v>TGO</v>
      </c>
      <c r="B174" s="230" t="n">
        <f aca="false">IF('Indicator Date hidden'!C175="x","x",B$2-'Indicator Date hidden'!C175)</f>
        <v>0</v>
      </c>
      <c r="C174" s="230" t="n">
        <f aca="false">IF('Indicator Date hidden'!D175="x","x",C$2-'Indicator Date hidden'!D175)</f>
        <v>0</v>
      </c>
      <c r="D174" s="230" t="n">
        <f aca="false">IF('Indicator Date hidden'!E175="x","x",D$2-'Indicator Date hidden'!E175)</f>
        <v>0</v>
      </c>
      <c r="E174" s="230" t="n">
        <f aca="false">IF('Indicator Date hidden'!F175="x","x",E$2-'Indicator Date hidden'!F175)</f>
        <v>0</v>
      </c>
      <c r="F174" s="230" t="n">
        <f aca="false">IF('Indicator Date hidden'!G175="x","x",F$2-'Indicator Date hidden'!G175)</f>
        <v>0</v>
      </c>
      <c r="G174" s="230" t="n">
        <f aca="false">IF('Indicator Date hidden'!H175="x","x",G$2-'Indicator Date hidden'!H175)</f>
        <v>0</v>
      </c>
      <c r="H174" s="230" t="n">
        <f aca="false">IF('Indicator Date hidden'!I175="x","x",H$2-'Indicator Date hidden'!I175)</f>
        <v>0</v>
      </c>
      <c r="I174" s="230" t="n">
        <f aca="false">IF('Indicator Date hidden'!J175="x","x",I$2-'Indicator Date hidden'!J175)</f>
        <v>0</v>
      </c>
      <c r="J174" s="230" t="n">
        <f aca="false">IF('Indicator Date hidden'!K175="x","x",J$2-'Indicator Date hidden'!K175)</f>
        <v>0</v>
      </c>
      <c r="K174" s="230" t="n">
        <f aca="false">IF('Indicator Date hidden'!L175="x","x",K$2-'Indicator Date hidden'!L175)</f>
        <v>0</v>
      </c>
      <c r="L174" s="230" t="n">
        <f aca="false">IF('Indicator Date hidden'!M175="x","x",L$2-'Indicator Date hidden'!M175)</f>
        <v>0</v>
      </c>
      <c r="M174" s="230" t="n">
        <f aca="false">IF('Indicator Date hidden'!N175="x","x",M$2-'Indicator Date hidden'!N175)</f>
        <v>0</v>
      </c>
      <c r="N174" s="230" t="n">
        <f aca="false">IF('Indicator Date hidden'!O175="x","x",N$2-'Indicator Date hidden'!O175)</f>
        <v>0</v>
      </c>
      <c r="O174" s="230" t="n">
        <f aca="false">IF('Indicator Date hidden'!P175="x","x",O$2-'Indicator Date hidden'!P175)</f>
        <v>0</v>
      </c>
      <c r="P174" s="230" t="n">
        <f aca="false">IF('Indicator Date hidden'!Q175="x","x",P$2-'Indicator Date hidden'!Q175)</f>
        <v>0</v>
      </c>
      <c r="Q174" s="230" t="n">
        <f aca="false">IF('Indicator Date hidden'!R175="x","x",Q$2-'Indicator Date hidden'!R175)</f>
        <v>0</v>
      </c>
      <c r="R174" s="230" t="n">
        <f aca="false">IF('Indicator Date hidden'!S175="x","x",R$2-'Indicator Date hidden'!S175)</f>
        <v>0</v>
      </c>
      <c r="S174" s="230" t="n">
        <f aca="false">IF('Indicator Date hidden'!T175="x","x",S$2-'Indicator Date hidden'!T175)</f>
        <v>0</v>
      </c>
      <c r="T174" s="230" t="n">
        <f aca="false">IF('Indicator Date hidden'!U175="x","x",T$2-'Indicator Date hidden'!U175)</f>
        <v>0</v>
      </c>
      <c r="U174" s="230" t="n">
        <f aca="false">IF('Indicator Date hidden'!V175="x","x",U$2-'Indicator Date hidden'!V175)</f>
        <v>0</v>
      </c>
      <c r="V174" s="230" t="n">
        <f aca="false">IF('Indicator Date hidden'!W175="x","x",V$2-'Indicator Date hidden'!W175)</f>
        <v>0</v>
      </c>
      <c r="W174" s="230" t="n">
        <f aca="false">IF('Indicator Date hidden'!X175="x","x",W$2-'Indicator Date hidden'!X175)</f>
        <v>0</v>
      </c>
      <c r="X174" s="230" t="n">
        <f aca="false">IF('Indicator Date hidden'!Y175="x","x",X$2-'Indicator Date hidden'!Y175)</f>
        <v>0</v>
      </c>
      <c r="Y174" s="230" t="n">
        <f aca="false">IF('Indicator Date hidden'!Z175="x","x",Y$2-'Indicator Date hidden'!Z175)</f>
        <v>0</v>
      </c>
      <c r="Z174" s="230" t="n">
        <f aca="false">IF('Indicator Date hidden'!AA175="x","x",Z$2-'Indicator Date hidden'!AA175)</f>
        <v>4</v>
      </c>
      <c r="AA174" s="230" t="n">
        <f aca="false">IF('Indicator Date hidden'!AB175="x","x",AA$2-'Indicator Date hidden'!AB175)</f>
        <v>0</v>
      </c>
      <c r="AB174" s="230" t="n">
        <f aca="false">IF('Indicator Date hidden'!AC175="x","x",AB$2-'Indicator Date hidden'!AC175)</f>
        <v>0</v>
      </c>
      <c r="AC174" s="230" t="n">
        <f aca="false">IF('Indicator Date hidden'!AD175="x","x",AC$2-'Indicator Date hidden'!AD175)</f>
        <v>2</v>
      </c>
      <c r="AD174" s="230" t="n">
        <f aca="false">IF('Indicator Date hidden'!AE175="x","x",AD$2-'Indicator Date hidden'!AE175)</f>
        <v>0</v>
      </c>
      <c r="AE174" s="230" t="n">
        <f aca="false">IF('Indicator Date hidden'!AF175="x","x",AE$2-'Indicator Date hidden'!AF175)</f>
        <v>0</v>
      </c>
      <c r="AF174" s="230" t="n">
        <f aca="false">IF('Indicator Date hidden'!AG175="x","x",AF$2-'Indicator Date hidden'!AG175)</f>
        <v>0</v>
      </c>
      <c r="AG174" s="230" t="n">
        <f aca="false">IF('Indicator Date hidden'!AH175="x","x",AG$2-'Indicator Date hidden'!AH175)</f>
        <v>0</v>
      </c>
      <c r="AH174" s="230" t="n">
        <f aca="false">IF('Indicator Date hidden'!AI175="x","x",AH$2-'Indicator Date hidden'!AI175)</f>
        <v>0</v>
      </c>
      <c r="AI174" s="230" t="n">
        <f aca="false">IF('Indicator Date hidden'!AJ175="x","x",AI$2-'Indicator Date hidden'!AJ175)</f>
        <v>0</v>
      </c>
      <c r="AJ174" s="230" t="n">
        <f aca="false">IF('Indicator Date hidden'!AK175="x","x",AJ$2-'Indicator Date hidden'!AK175)</f>
        <v>0</v>
      </c>
      <c r="AK174" s="230" t="n">
        <f aca="false">IF('Indicator Date hidden'!AL175="x","x",AK$2-'Indicator Date hidden'!AL175)</f>
        <v>2</v>
      </c>
      <c r="AL174" s="230" t="n">
        <f aca="false">IF('Indicator Date hidden'!AM175="x","x",AL$2-'Indicator Date hidden'!AM175)</f>
        <v>0</v>
      </c>
      <c r="AM174" s="230" t="n">
        <f aca="false">IF('Indicator Date hidden'!AN175="x","x",AM$2-'Indicator Date hidden'!AN175)</f>
        <v>0</v>
      </c>
      <c r="AN174" s="230" t="n">
        <f aca="false">IF('Indicator Date hidden'!AO175="x","x",AN$2-'Indicator Date hidden'!AO175)</f>
        <v>0</v>
      </c>
      <c r="AO174" s="230" t="n">
        <f aca="false">IF('Indicator Date hidden'!AP175="x","x",AO$2-'Indicator Date hidden'!AP175)</f>
        <v>0</v>
      </c>
      <c r="AP174" s="230" t="n">
        <f aca="false">IF('Indicator Date hidden'!AQ175="x","x",AP$2-'Indicator Date hidden'!AQ175)</f>
        <v>0</v>
      </c>
      <c r="AQ174" s="230" t="n">
        <f aca="false">IF('Indicator Date hidden'!AR175="x","x",AQ$2-'Indicator Date hidden'!AR175)</f>
        <v>0</v>
      </c>
      <c r="AR174" s="230" t="n">
        <f aca="false">IF('Indicator Date hidden'!AS175="x","x",AR$2-'Indicator Date hidden'!AS175)</f>
        <v>3</v>
      </c>
      <c r="AS174" s="230" t="n">
        <f aca="false">IF('Indicator Date hidden'!AT175="x","x",AS$2-'Indicator Date hidden'!AT175)</f>
        <v>0</v>
      </c>
      <c r="AT174" s="230" t="n">
        <f aca="false">IF('Indicator Date hidden'!AU175="x","x",AT$2-'Indicator Date hidden'!AU175)</f>
        <v>0</v>
      </c>
      <c r="AU174" s="230" t="n">
        <f aca="false">IF('Indicator Date hidden'!AV175="x","x",AU$2-'Indicator Date hidden'!AV175)</f>
        <v>0</v>
      </c>
      <c r="AV174" s="230" t="n">
        <f aca="false">IF('Indicator Date hidden'!AW175="x","x",AV$2-'Indicator Date hidden'!AW175)</f>
        <v>0</v>
      </c>
      <c r="AW174" s="230" t="n">
        <f aca="false">IF('Indicator Date hidden'!AX175="x","x",AW$2-'Indicator Date hidden'!AX175)</f>
        <v>0</v>
      </c>
      <c r="AX174" s="230" t="n">
        <f aca="false">IF('Indicator Date hidden'!AY175="x","x",AX$2-'Indicator Date hidden'!AY175)</f>
        <v>0</v>
      </c>
      <c r="AY174" s="230" t="n">
        <f aca="false">IF('Indicator Date hidden'!AZ175="x","x",AY$2-'Indicator Date hidden'!AZ175)</f>
        <v>2</v>
      </c>
      <c r="AZ174" s="230" t="n">
        <f aca="false">IF('Indicator Date hidden'!BA175="x","x",AZ$2-'Indicator Date hidden'!BA175)</f>
        <v>0</v>
      </c>
      <c r="BA174" s="230" t="n">
        <f aca="false">IF('Indicator Date hidden'!BB175="x","x",BA$2-'Indicator Date hidden'!BB175)</f>
        <v>0</v>
      </c>
      <c r="BB174" s="230" t="n">
        <f aca="false">IF('Indicator Date hidden'!BC175="x","x",BB$2-'Indicator Date hidden'!BC175)</f>
        <v>0</v>
      </c>
      <c r="BC174" s="230" t="n">
        <f aca="false">IF('Indicator Date hidden'!BD175="x","x",BC$2-'Indicator Date hidden'!BD175)</f>
        <v>0</v>
      </c>
      <c r="BD174" s="230" t="n">
        <f aca="false">IF('Indicator Date hidden'!BE175="x","x",BD$2-'Indicator Date hidden'!BE175)</f>
        <v>-1</v>
      </c>
      <c r="BE174" s="230" t="n">
        <f aca="false">IF('Indicator Date hidden'!BF175="x","x",BE$2-'Indicator Date hidden'!BF175)</f>
        <v>0</v>
      </c>
      <c r="BF174" s="230" t="n">
        <f aca="false">IF('Indicator Date hidden'!BG175="x","x",BF$2-'Indicator Date hidden'!BG175)</f>
        <v>1</v>
      </c>
      <c r="BG174" s="230" t="n">
        <f aca="false">IF('Indicator Date hidden'!BH175="x","x",BG$2-'Indicator Date hidden'!BH175)</f>
        <v>1</v>
      </c>
      <c r="BH174" s="230" t="n">
        <f aca="false">IF('Indicator Date hidden'!BI175="x","x",BH$2-'Indicator Date hidden'!BI175)</f>
        <v>0</v>
      </c>
      <c r="BI174" s="230" t="n">
        <f aca="false">IF('Indicator Date hidden'!BJ175="x","x",BI$2-'Indicator Date hidden'!BJ175)</f>
        <v>0</v>
      </c>
      <c r="BJ174" s="230" t="n">
        <f aca="false">IF('Indicator Date hidden'!BK175="x","x",BJ$2-'Indicator Date hidden'!BK175)</f>
        <v>0</v>
      </c>
      <c r="BK174" s="230" t="n">
        <f aca="false">IF('Indicator Date hidden'!BL175="x","x",BK$2-'Indicator Date hidden'!BL175)</f>
        <v>0</v>
      </c>
      <c r="BL174" s="230" t="n">
        <f aca="false">IF('Indicator Date hidden'!BM175="x","x",BL$2-'Indicator Date hidden'!BM175)</f>
        <v>1</v>
      </c>
      <c r="BM174" s="230" t="n">
        <f aca="false">IF('Indicator Date hidden'!BN175="x","x",BM$2-'Indicator Date hidden'!BN175)</f>
        <v>0</v>
      </c>
      <c r="BN174" s="230" t="n">
        <f aca="false">IF('Indicator Date hidden'!BO175="x","x",BN$2-'Indicator Date hidden'!BO175)</f>
        <v>0</v>
      </c>
      <c r="BO174" s="230" t="n">
        <f aca="false">IF('Indicator Date hidden'!BP175="x","x",BO$2-'Indicator Date hidden'!BP175)</f>
        <v>0</v>
      </c>
      <c r="BP174" s="230" t="n">
        <f aca="false">IF('Indicator Date hidden'!BQ175="x","x",BP$2-'Indicator Date hidden'!BQ175)</f>
        <v>0</v>
      </c>
      <c r="BQ174" s="230" t="n">
        <f aca="false">IF('Indicator Date hidden'!BR175="x","x",BQ$2-'Indicator Date hidden'!BR175)</f>
        <v>0</v>
      </c>
      <c r="BR174" s="230" t="n">
        <f aca="false">IF('Indicator Date hidden'!BS175="x","x",BR$2-'Indicator Date hidden'!BS175)</f>
        <v>3</v>
      </c>
      <c r="BS174" s="230" t="n">
        <f aca="false">IF('Indicator Date hidden'!BT175="x","x",BS$2-'Indicator Date hidden'!BT175)</f>
        <v>0</v>
      </c>
      <c r="BT174" s="230" t="n">
        <f aca="false">IF('Indicator Date hidden'!BU175="x","x",BT$2-'Indicator Date hidden'!BU175)</f>
        <v>0</v>
      </c>
      <c r="BU174" s="230" t="n">
        <f aca="false">IF('Indicator Date hidden'!BV175="x","x",BU$2-'Indicator Date hidden'!BV175)</f>
        <v>0</v>
      </c>
      <c r="BV174" s="230" t="n">
        <f aca="false">IF('Indicator Date hidden'!BW175="x","x",BV$2-'Indicator Date hidden'!BW175)</f>
        <v>0</v>
      </c>
      <c r="BW174" s="230" t="n">
        <f aca="false">IF('Indicator Date hidden'!BX175="x","x",BW$2-'Indicator Date hidden'!BX175)</f>
        <v>0</v>
      </c>
      <c r="BX174" s="0" t="n">
        <f aca="false">SUM(B174:BW174)</f>
        <v>18</v>
      </c>
      <c r="BY174" s="231" t="n">
        <f aca="false">BX174/COUNT(B174:BW174)</f>
        <v>0.243243243243243</v>
      </c>
      <c r="BZ174" s="0" t="n">
        <f aca="false">COUNTIF(B174:BW174,"&gt;0")</f>
        <v>9</v>
      </c>
      <c r="CA174" s="231" t="n">
        <f aca="false">_xlfn.STDEV.P(B174:BW174)</f>
        <v>0.785180488991025</v>
      </c>
      <c r="CB174" s="232" t="n">
        <f aca="false">MEDIAN(B174:BW174)</f>
        <v>0</v>
      </c>
    </row>
    <row r="175" customFormat="false" ht="14.5" hidden="false" customHeight="false" outlineLevel="0" collapsed="false">
      <c r="A175" s="0" t="str">
        <f aca="false">'Indicator Data'!B178</f>
        <v>TON</v>
      </c>
      <c r="B175" s="230" t="n">
        <f aca="false">IF('Indicator Date hidden'!C176="x","x",B$2-'Indicator Date hidden'!C176)</f>
        <v>0</v>
      </c>
      <c r="C175" s="230" t="n">
        <f aca="false">IF('Indicator Date hidden'!D176="x","x",C$2-'Indicator Date hidden'!D176)</f>
        <v>0</v>
      </c>
      <c r="D175" s="230" t="n">
        <f aca="false">IF('Indicator Date hidden'!E176="x","x",D$2-'Indicator Date hidden'!E176)</f>
        <v>0</v>
      </c>
      <c r="E175" s="230" t="n">
        <f aca="false">IF('Indicator Date hidden'!F176="x","x",E$2-'Indicator Date hidden'!F176)</f>
        <v>0</v>
      </c>
      <c r="F175" s="230" t="n">
        <f aca="false">IF('Indicator Date hidden'!G176="x","x",F$2-'Indicator Date hidden'!G176)</f>
        <v>0</v>
      </c>
      <c r="G175" s="230" t="n">
        <f aca="false">IF('Indicator Date hidden'!H176="x","x",G$2-'Indicator Date hidden'!H176)</f>
        <v>0</v>
      </c>
      <c r="H175" s="230" t="n">
        <f aca="false">IF('Indicator Date hidden'!I176="x","x",H$2-'Indicator Date hidden'!I176)</f>
        <v>0</v>
      </c>
      <c r="I175" s="230" t="n">
        <f aca="false">IF('Indicator Date hidden'!J176="x","x",I$2-'Indicator Date hidden'!J176)</f>
        <v>0</v>
      </c>
      <c r="J175" s="230" t="n">
        <f aca="false">IF('Indicator Date hidden'!K176="x","x",J$2-'Indicator Date hidden'!K176)</f>
        <v>0</v>
      </c>
      <c r="K175" s="230" t="str">
        <f aca="false">IF('Indicator Date hidden'!L176="x","x",K$2-'Indicator Date hidden'!L176)</f>
        <v>x</v>
      </c>
      <c r="L175" s="230" t="n">
        <f aca="false">IF('Indicator Date hidden'!M176="x","x",L$2-'Indicator Date hidden'!M176)</f>
        <v>0</v>
      </c>
      <c r="M175" s="230" t="n">
        <f aca="false">IF('Indicator Date hidden'!N176="x","x",M$2-'Indicator Date hidden'!N176)</f>
        <v>0</v>
      </c>
      <c r="N175" s="230" t="n">
        <f aca="false">IF('Indicator Date hidden'!O176="x","x",N$2-'Indicator Date hidden'!O176)</f>
        <v>0</v>
      </c>
      <c r="O175" s="230" t="n">
        <f aca="false">IF('Indicator Date hidden'!P176="x","x",O$2-'Indicator Date hidden'!P176)</f>
        <v>0</v>
      </c>
      <c r="P175" s="230" t="n">
        <f aca="false">IF('Indicator Date hidden'!Q176="x","x",P$2-'Indicator Date hidden'!Q176)</f>
        <v>0</v>
      </c>
      <c r="Q175" s="230" t="n">
        <f aca="false">IF('Indicator Date hidden'!R176="x","x",Q$2-'Indicator Date hidden'!R176)</f>
        <v>0</v>
      </c>
      <c r="R175" s="230" t="n">
        <f aca="false">IF('Indicator Date hidden'!S176="x","x",R$2-'Indicator Date hidden'!S176)</f>
        <v>0</v>
      </c>
      <c r="S175" s="230" t="n">
        <f aca="false">IF('Indicator Date hidden'!T176="x","x",S$2-'Indicator Date hidden'!T176)</f>
        <v>0</v>
      </c>
      <c r="T175" s="230" t="n">
        <f aca="false">IF('Indicator Date hidden'!U176="x","x",T$2-'Indicator Date hidden'!U176)</f>
        <v>0</v>
      </c>
      <c r="U175" s="230" t="n">
        <f aca="false">IF('Indicator Date hidden'!V176="x","x",U$2-'Indicator Date hidden'!V176)</f>
        <v>0</v>
      </c>
      <c r="V175" s="230" t="n">
        <f aca="false">IF('Indicator Date hidden'!W176="x","x",V$2-'Indicator Date hidden'!W176)</f>
        <v>0</v>
      </c>
      <c r="W175" s="230" t="n">
        <f aca="false">IF('Indicator Date hidden'!X176="x","x",W$2-'Indicator Date hidden'!X176)</f>
        <v>0</v>
      </c>
      <c r="X175" s="230" t="n">
        <f aca="false">IF('Indicator Date hidden'!Y176="x","x",X$2-'Indicator Date hidden'!Y176)</f>
        <v>0</v>
      </c>
      <c r="Y175" s="230" t="n">
        <f aca="false">IF('Indicator Date hidden'!Z176="x","x",Y$2-'Indicator Date hidden'!Z176)</f>
        <v>0</v>
      </c>
      <c r="Z175" s="230" t="str">
        <f aca="false">IF('Indicator Date hidden'!AA176="x","x",Z$2-'Indicator Date hidden'!AA176)</f>
        <v>x</v>
      </c>
      <c r="AA175" s="230" t="n">
        <f aca="false">IF('Indicator Date hidden'!AB176="x","x",AA$2-'Indicator Date hidden'!AB176)</f>
        <v>0</v>
      </c>
      <c r="AB175" s="230" t="n">
        <f aca="false">IF('Indicator Date hidden'!AC176="x","x",AB$2-'Indicator Date hidden'!AC176)</f>
        <v>0</v>
      </c>
      <c r="AC175" s="230" t="n">
        <f aca="false">IF('Indicator Date hidden'!AD176="x","x",AC$2-'Indicator Date hidden'!AD176)</f>
        <v>1</v>
      </c>
      <c r="AD175" s="230" t="n">
        <f aca="false">IF('Indicator Date hidden'!AE176="x","x",AD$2-'Indicator Date hidden'!AE176)</f>
        <v>0</v>
      </c>
      <c r="AE175" s="230" t="str">
        <f aca="false">IF('Indicator Date hidden'!AF176="x","x",AE$2-'Indicator Date hidden'!AF176)</f>
        <v>x</v>
      </c>
      <c r="AF175" s="230" t="n">
        <f aca="false">IF('Indicator Date hidden'!AG176="x","x",AF$2-'Indicator Date hidden'!AG176)</f>
        <v>0</v>
      </c>
      <c r="AG175" s="230" t="n">
        <f aca="false">IF('Indicator Date hidden'!AH176="x","x",AG$2-'Indicator Date hidden'!AH176)</f>
        <v>0</v>
      </c>
      <c r="AH175" s="230" t="n">
        <f aca="false">IF('Indicator Date hidden'!AI176="x","x",AH$2-'Indicator Date hidden'!AI176)</f>
        <v>0</v>
      </c>
      <c r="AI175" s="230" t="n">
        <f aca="false">IF('Indicator Date hidden'!AJ176="x","x",AI$2-'Indicator Date hidden'!AJ176)</f>
        <v>0</v>
      </c>
      <c r="AJ175" s="230" t="n">
        <f aca="false">IF('Indicator Date hidden'!AK176="x","x",AJ$2-'Indicator Date hidden'!AK176)</f>
        <v>0</v>
      </c>
      <c r="AK175" s="230" t="str">
        <f aca="false">IF('Indicator Date hidden'!AL176="x","x",AK$2-'Indicator Date hidden'!AL176)</f>
        <v>x</v>
      </c>
      <c r="AL175" s="230" t="n">
        <f aca="false">IF('Indicator Date hidden'!AM176="x","x",AL$2-'Indicator Date hidden'!AM176)</f>
        <v>0</v>
      </c>
      <c r="AM175" s="230" t="n">
        <f aca="false">IF('Indicator Date hidden'!AN176="x","x",AM$2-'Indicator Date hidden'!AN176)</f>
        <v>0</v>
      </c>
      <c r="AN175" s="230" t="n">
        <f aca="false">IF('Indicator Date hidden'!AO176="x","x",AN$2-'Indicator Date hidden'!AO176)</f>
        <v>0</v>
      </c>
      <c r="AO175" s="230" t="n">
        <f aca="false">IF('Indicator Date hidden'!AP176="x","x",AO$2-'Indicator Date hidden'!AP176)</f>
        <v>0</v>
      </c>
      <c r="AP175" s="230" t="n">
        <f aca="false">IF('Indicator Date hidden'!AQ176="x","x",AP$2-'Indicator Date hidden'!AQ176)</f>
        <v>0</v>
      </c>
      <c r="AQ175" s="230" t="n">
        <f aca="false">IF('Indicator Date hidden'!AR176="x","x",AQ$2-'Indicator Date hidden'!AR176)</f>
        <v>0</v>
      </c>
      <c r="AR175" s="230" t="n">
        <f aca="false">IF('Indicator Date hidden'!AS176="x","x",AR$2-'Indicator Date hidden'!AS176)</f>
        <v>1</v>
      </c>
      <c r="AS175" s="230" t="n">
        <f aca="false">IF('Indicator Date hidden'!AT176="x","x",AS$2-'Indicator Date hidden'!AT176)</f>
        <v>0</v>
      </c>
      <c r="AT175" s="230" t="str">
        <f aca="false">IF('Indicator Date hidden'!AU176="x","x",AT$2-'Indicator Date hidden'!AU176)</f>
        <v>x</v>
      </c>
      <c r="AU175" s="230" t="str">
        <f aca="false">IF('Indicator Date hidden'!AV176="x","x",AU$2-'Indicator Date hidden'!AV176)</f>
        <v>x</v>
      </c>
      <c r="AV175" s="230" t="str">
        <f aca="false">IF('Indicator Date hidden'!AW176="x","x",AV$2-'Indicator Date hidden'!AW176)</f>
        <v>x</v>
      </c>
      <c r="AW175" s="230" t="n">
        <f aca="false">IF('Indicator Date hidden'!AX176="x","x",AW$2-'Indicator Date hidden'!AX176)</f>
        <v>0</v>
      </c>
      <c r="AX175" s="230" t="n">
        <f aca="false">IF('Indicator Date hidden'!AY176="x","x",AX$2-'Indicator Date hidden'!AY176)</f>
        <v>0</v>
      </c>
      <c r="AY175" s="230" t="n">
        <f aca="false">IF('Indicator Date hidden'!AZ176="x","x",AY$2-'Indicator Date hidden'!AZ176)</f>
        <v>5</v>
      </c>
      <c r="AZ175" s="230" t="n">
        <f aca="false">IF('Indicator Date hidden'!BA176="x","x",AZ$2-'Indicator Date hidden'!BA176)</f>
        <v>0</v>
      </c>
      <c r="BA175" s="230" t="n">
        <f aca="false">IF('Indicator Date hidden'!BB176="x","x",BA$2-'Indicator Date hidden'!BB176)</f>
        <v>0</v>
      </c>
      <c r="BB175" s="230" t="n">
        <f aca="false">IF('Indicator Date hidden'!BC176="x","x",BB$2-'Indicator Date hidden'!BC176)</f>
        <v>0</v>
      </c>
      <c r="BC175" s="230" t="n">
        <f aca="false">IF('Indicator Date hidden'!BD176="x","x",BC$2-'Indicator Date hidden'!BD176)</f>
        <v>0</v>
      </c>
      <c r="BD175" s="230" t="n">
        <f aca="false">IF('Indicator Date hidden'!BE176="x","x",BD$2-'Indicator Date hidden'!BE176)</f>
        <v>0</v>
      </c>
      <c r="BE175" s="230" t="n">
        <f aca="false">IF('Indicator Date hidden'!BF176="x","x",BE$2-'Indicator Date hidden'!BF176)</f>
        <v>0</v>
      </c>
      <c r="BF175" s="230" t="n">
        <f aca="false">IF('Indicator Date hidden'!BG176="x","x",BF$2-'Indicator Date hidden'!BG176)</f>
        <v>1</v>
      </c>
      <c r="BG175" s="230" t="n">
        <f aca="false">IF('Indicator Date hidden'!BH176="x","x",BG$2-'Indicator Date hidden'!BH176)</f>
        <v>1</v>
      </c>
      <c r="BH175" s="230" t="n">
        <f aca="false">IF('Indicator Date hidden'!BI176="x","x",BH$2-'Indicator Date hidden'!BI176)</f>
        <v>2</v>
      </c>
      <c r="BI175" s="230" t="n">
        <f aca="false">IF('Indicator Date hidden'!BJ176="x","x",BI$2-'Indicator Date hidden'!BJ176)</f>
        <v>0</v>
      </c>
      <c r="BJ175" s="230" t="n">
        <f aca="false">IF('Indicator Date hidden'!BK176="x","x",BJ$2-'Indicator Date hidden'!BK176)</f>
        <v>10</v>
      </c>
      <c r="BK175" s="230" t="n">
        <f aca="false">IF('Indicator Date hidden'!BL176="x","x",BK$2-'Indicator Date hidden'!BL176)</f>
        <v>0</v>
      </c>
      <c r="BL175" s="230" t="n">
        <f aca="false">IF('Indicator Date hidden'!BM176="x","x",BL$2-'Indicator Date hidden'!BM176)</f>
        <v>2</v>
      </c>
      <c r="BM175" s="230" t="n">
        <f aca="false">IF('Indicator Date hidden'!BN176="x","x",BM$2-'Indicator Date hidden'!BN176)</f>
        <v>3</v>
      </c>
      <c r="BN175" s="230" t="n">
        <f aca="false">IF('Indicator Date hidden'!BO176="x","x",BN$2-'Indicator Date hidden'!BO176)</f>
        <v>0</v>
      </c>
      <c r="BO175" s="230" t="n">
        <f aca="false">IF('Indicator Date hidden'!BP176="x","x",BO$2-'Indicator Date hidden'!BP176)</f>
        <v>0</v>
      </c>
      <c r="BP175" s="230" t="n">
        <f aca="false">IF('Indicator Date hidden'!BQ176="x","x",BP$2-'Indicator Date hidden'!BQ176)</f>
        <v>0</v>
      </c>
      <c r="BQ175" s="230" t="n">
        <f aca="false">IF('Indicator Date hidden'!BR176="x","x",BQ$2-'Indicator Date hidden'!BR176)</f>
        <v>0</v>
      </c>
      <c r="BR175" s="230" t="n">
        <f aca="false">IF('Indicator Date hidden'!BS176="x","x",BR$2-'Indicator Date hidden'!BS176)</f>
        <v>5</v>
      </c>
      <c r="BS175" s="230" t="n">
        <f aca="false">IF('Indicator Date hidden'!BT176="x","x",BS$2-'Indicator Date hidden'!BT176)</f>
        <v>0</v>
      </c>
      <c r="BT175" s="230" t="n">
        <f aca="false">IF('Indicator Date hidden'!BU176="x","x",BT$2-'Indicator Date hidden'!BU176)</f>
        <v>0</v>
      </c>
      <c r="BU175" s="230" t="str">
        <f aca="false">IF('Indicator Date hidden'!BV176="x","x",BU$2-'Indicator Date hidden'!BV176)</f>
        <v>x</v>
      </c>
      <c r="BV175" s="230" t="n">
        <f aca="false">IF('Indicator Date hidden'!BW176="x","x",BV$2-'Indicator Date hidden'!BW176)</f>
        <v>0</v>
      </c>
      <c r="BW175" s="230" t="n">
        <f aca="false">IF('Indicator Date hidden'!BX176="x","x",BW$2-'Indicator Date hidden'!BX176)</f>
        <v>0</v>
      </c>
      <c r="BX175" s="0" t="n">
        <f aca="false">SUM(B175:BW175)</f>
        <v>31</v>
      </c>
      <c r="BY175" s="231" t="n">
        <f aca="false">BX175/COUNT(B175:BW175)</f>
        <v>0.46969696969697</v>
      </c>
      <c r="BZ175" s="0" t="n">
        <f aca="false">COUNTIF(B175:BW175,"&gt;0")</f>
        <v>10</v>
      </c>
      <c r="CA175" s="231" t="n">
        <f aca="false">_xlfn.STDEV.P(B175:BW175)</f>
        <v>1.53957586612891</v>
      </c>
      <c r="CB175" s="232" t="n">
        <f aca="false">MEDIAN(B175:BW175)</f>
        <v>0</v>
      </c>
    </row>
    <row r="176" customFormat="false" ht="14.5" hidden="false" customHeight="false" outlineLevel="0" collapsed="false">
      <c r="A176" s="0" t="str">
        <f aca="false">'Indicator Data'!B179</f>
        <v>TTO</v>
      </c>
      <c r="B176" s="230" t="n">
        <f aca="false">IF('Indicator Date hidden'!C177="x","x",B$2-'Indicator Date hidden'!C177)</f>
        <v>0</v>
      </c>
      <c r="C176" s="230" t="n">
        <f aca="false">IF('Indicator Date hidden'!D177="x","x",C$2-'Indicator Date hidden'!D177)</f>
        <v>0</v>
      </c>
      <c r="D176" s="230" t="n">
        <f aca="false">IF('Indicator Date hidden'!E177="x","x",D$2-'Indicator Date hidden'!E177)</f>
        <v>0</v>
      </c>
      <c r="E176" s="230" t="n">
        <f aca="false">IF('Indicator Date hidden'!F177="x","x",E$2-'Indicator Date hidden'!F177)</f>
        <v>0</v>
      </c>
      <c r="F176" s="230" t="n">
        <f aca="false">IF('Indicator Date hidden'!G177="x","x",F$2-'Indicator Date hidden'!G177)</f>
        <v>0</v>
      </c>
      <c r="G176" s="230" t="n">
        <f aca="false">IF('Indicator Date hidden'!H177="x","x",G$2-'Indicator Date hidden'!H177)</f>
        <v>0</v>
      </c>
      <c r="H176" s="230" t="n">
        <f aca="false">IF('Indicator Date hidden'!I177="x","x",H$2-'Indicator Date hidden'!I177)</f>
        <v>0</v>
      </c>
      <c r="I176" s="230" t="n">
        <f aca="false">IF('Indicator Date hidden'!J177="x","x",I$2-'Indicator Date hidden'!J177)</f>
        <v>0</v>
      </c>
      <c r="J176" s="230" t="n">
        <f aca="false">IF('Indicator Date hidden'!K177="x","x",J$2-'Indicator Date hidden'!K177)</f>
        <v>0</v>
      </c>
      <c r="K176" s="230" t="n">
        <f aca="false">IF('Indicator Date hidden'!L177="x","x",K$2-'Indicator Date hidden'!L177)</f>
        <v>0</v>
      </c>
      <c r="L176" s="230" t="n">
        <f aca="false">IF('Indicator Date hidden'!M177="x","x",L$2-'Indicator Date hidden'!M177)</f>
        <v>0</v>
      </c>
      <c r="M176" s="230" t="n">
        <f aca="false">IF('Indicator Date hidden'!N177="x","x",M$2-'Indicator Date hidden'!N177)</f>
        <v>0</v>
      </c>
      <c r="N176" s="230" t="n">
        <f aca="false">IF('Indicator Date hidden'!O177="x","x",N$2-'Indicator Date hidden'!O177)</f>
        <v>0</v>
      </c>
      <c r="O176" s="230" t="n">
        <f aca="false">IF('Indicator Date hidden'!P177="x","x",O$2-'Indicator Date hidden'!P177)</f>
        <v>0</v>
      </c>
      <c r="P176" s="230" t="n">
        <f aca="false">IF('Indicator Date hidden'!Q177="x","x",P$2-'Indicator Date hidden'!Q177)</f>
        <v>0</v>
      </c>
      <c r="Q176" s="230" t="n">
        <f aca="false">IF('Indicator Date hidden'!R177="x","x",Q$2-'Indicator Date hidden'!R177)</f>
        <v>0</v>
      </c>
      <c r="R176" s="230" t="n">
        <f aca="false">IF('Indicator Date hidden'!S177="x","x",R$2-'Indicator Date hidden'!S177)</f>
        <v>0</v>
      </c>
      <c r="S176" s="230" t="n">
        <f aca="false">IF('Indicator Date hidden'!T177="x","x",S$2-'Indicator Date hidden'!T177)</f>
        <v>0</v>
      </c>
      <c r="T176" s="230" t="n">
        <f aca="false">IF('Indicator Date hidden'!U177="x","x",T$2-'Indicator Date hidden'!U177)</f>
        <v>0</v>
      </c>
      <c r="U176" s="230" t="n">
        <f aca="false">IF('Indicator Date hidden'!V177="x","x",U$2-'Indicator Date hidden'!V177)</f>
        <v>0</v>
      </c>
      <c r="V176" s="230" t="n">
        <f aca="false">IF('Indicator Date hidden'!W177="x","x",V$2-'Indicator Date hidden'!W177)</f>
        <v>0</v>
      </c>
      <c r="W176" s="230" t="n">
        <f aca="false">IF('Indicator Date hidden'!X177="x","x",W$2-'Indicator Date hidden'!X177)</f>
        <v>0</v>
      </c>
      <c r="X176" s="230" t="n">
        <f aca="false">IF('Indicator Date hidden'!Y177="x","x",X$2-'Indicator Date hidden'!Y177)</f>
        <v>0</v>
      </c>
      <c r="Y176" s="230" t="n">
        <f aca="false">IF('Indicator Date hidden'!Z177="x","x",Y$2-'Indicator Date hidden'!Z177)</f>
        <v>0</v>
      </c>
      <c r="Z176" s="230" t="n">
        <f aca="false">IF('Indicator Date hidden'!AA177="x","x",Z$2-'Indicator Date hidden'!AA177)</f>
        <v>7</v>
      </c>
      <c r="AA176" s="230" t="n">
        <f aca="false">IF('Indicator Date hidden'!AB177="x","x",AA$2-'Indicator Date hidden'!AB177)</f>
        <v>0</v>
      </c>
      <c r="AB176" s="230" t="n">
        <f aca="false">IF('Indicator Date hidden'!AC177="x","x",AB$2-'Indicator Date hidden'!AC177)</f>
        <v>5</v>
      </c>
      <c r="AC176" s="230" t="n">
        <f aca="false">IF('Indicator Date hidden'!AD177="x","x",AC$2-'Indicator Date hidden'!AD177)</f>
        <v>2</v>
      </c>
      <c r="AD176" s="230" t="n">
        <f aca="false">IF('Indicator Date hidden'!AE177="x","x",AD$2-'Indicator Date hidden'!AE177)</f>
        <v>1</v>
      </c>
      <c r="AE176" s="230" t="n">
        <f aca="false">IF('Indicator Date hidden'!AF177="x","x",AE$2-'Indicator Date hidden'!AF177)</f>
        <v>0</v>
      </c>
      <c r="AF176" s="230" t="n">
        <f aca="false">IF('Indicator Date hidden'!AG177="x","x",AF$2-'Indicator Date hidden'!AG177)</f>
        <v>0</v>
      </c>
      <c r="AG176" s="230" t="n">
        <f aca="false">IF('Indicator Date hidden'!AH177="x","x",AG$2-'Indicator Date hidden'!AH177)</f>
        <v>0</v>
      </c>
      <c r="AH176" s="230" t="n">
        <f aca="false">IF('Indicator Date hidden'!AI177="x","x",AH$2-'Indicator Date hidden'!AI177)</f>
        <v>0</v>
      </c>
      <c r="AI176" s="230" t="n">
        <f aca="false">IF('Indicator Date hidden'!AJ177="x","x",AI$2-'Indicator Date hidden'!AJ177)</f>
        <v>0</v>
      </c>
      <c r="AJ176" s="230" t="n">
        <f aca="false">IF('Indicator Date hidden'!AK177="x","x",AJ$2-'Indicator Date hidden'!AK177)</f>
        <v>0</v>
      </c>
      <c r="AK176" s="230" t="n">
        <f aca="false">IF('Indicator Date hidden'!AL177="x","x",AK$2-'Indicator Date hidden'!AL177)</f>
        <v>8</v>
      </c>
      <c r="AL176" s="230" t="n">
        <f aca="false">IF('Indicator Date hidden'!AM177="x","x",AL$2-'Indicator Date hidden'!AM177)</f>
        <v>0</v>
      </c>
      <c r="AM176" s="230" t="n">
        <f aca="false">IF('Indicator Date hidden'!AN177="x","x",AM$2-'Indicator Date hidden'!AN177)</f>
        <v>0</v>
      </c>
      <c r="AN176" s="230" t="n">
        <f aca="false">IF('Indicator Date hidden'!AO177="x","x",AN$2-'Indicator Date hidden'!AO177)</f>
        <v>0</v>
      </c>
      <c r="AO176" s="230" t="n">
        <f aca="false">IF('Indicator Date hidden'!AP177="x","x",AO$2-'Indicator Date hidden'!AP177)</f>
        <v>0</v>
      </c>
      <c r="AP176" s="230" t="n">
        <f aca="false">IF('Indicator Date hidden'!AQ177="x","x",AP$2-'Indicator Date hidden'!AQ177)</f>
        <v>0</v>
      </c>
      <c r="AQ176" s="230" t="n">
        <f aca="false">IF('Indicator Date hidden'!AR177="x","x",AQ$2-'Indicator Date hidden'!AR177)</f>
        <v>0</v>
      </c>
      <c r="AR176" s="230" t="n">
        <f aca="false">IF('Indicator Date hidden'!AS177="x","x",AR$2-'Indicator Date hidden'!AS177)</f>
        <v>9</v>
      </c>
      <c r="AS176" s="230" t="n">
        <f aca="false">IF('Indicator Date hidden'!AT177="x","x",AS$2-'Indicator Date hidden'!AT177)</f>
        <v>0</v>
      </c>
      <c r="AT176" s="230" t="n">
        <f aca="false">IF('Indicator Date hidden'!AU177="x","x",AT$2-'Indicator Date hidden'!AU177)</f>
        <v>0</v>
      </c>
      <c r="AU176" s="230" t="n">
        <f aca="false">IF('Indicator Date hidden'!AV177="x","x",AU$2-'Indicator Date hidden'!AV177)</f>
        <v>0</v>
      </c>
      <c r="AV176" s="230" t="str">
        <f aca="false">IF('Indicator Date hidden'!AW177="x","x",AV$2-'Indicator Date hidden'!AW177)</f>
        <v>x</v>
      </c>
      <c r="AW176" s="230" t="n">
        <f aca="false">IF('Indicator Date hidden'!AX177="x","x",AW$2-'Indicator Date hidden'!AX177)</f>
        <v>0</v>
      </c>
      <c r="AX176" s="230" t="n">
        <f aca="false">IF('Indicator Date hidden'!AY177="x","x",AX$2-'Indicator Date hidden'!AY177)</f>
        <v>0</v>
      </c>
      <c r="AY176" s="230" t="str">
        <f aca="false">IF('Indicator Date hidden'!AZ177="x","x",AY$2-'Indicator Date hidden'!AZ177)</f>
        <v>x</v>
      </c>
      <c r="AZ176" s="230" t="n">
        <f aca="false">IF('Indicator Date hidden'!BA177="x","x",AZ$2-'Indicator Date hidden'!BA177)</f>
        <v>0</v>
      </c>
      <c r="BA176" s="230" t="n">
        <f aca="false">IF('Indicator Date hidden'!BB177="x","x",BA$2-'Indicator Date hidden'!BB177)</f>
        <v>0</v>
      </c>
      <c r="BB176" s="230" t="n">
        <f aca="false">IF('Indicator Date hidden'!BC177="x","x",BB$2-'Indicator Date hidden'!BC177)</f>
        <v>0</v>
      </c>
      <c r="BC176" s="230" t="n">
        <f aca="false">IF('Indicator Date hidden'!BD177="x","x",BC$2-'Indicator Date hidden'!BD177)</f>
        <v>0</v>
      </c>
      <c r="BD176" s="230" t="n">
        <f aca="false">IF('Indicator Date hidden'!BE177="x","x",BD$2-'Indicator Date hidden'!BE177)</f>
        <v>0</v>
      </c>
      <c r="BE176" s="230" t="n">
        <f aca="false">IF('Indicator Date hidden'!BF177="x","x",BE$2-'Indicator Date hidden'!BF177)</f>
        <v>0</v>
      </c>
      <c r="BF176" s="230" t="n">
        <f aca="false">IF('Indicator Date hidden'!BG177="x","x",BF$2-'Indicator Date hidden'!BG177)</f>
        <v>1</v>
      </c>
      <c r="BG176" s="230" t="n">
        <f aca="false">IF('Indicator Date hidden'!BH177="x","x",BG$2-'Indicator Date hidden'!BH177)</f>
        <v>1</v>
      </c>
      <c r="BH176" s="230" t="n">
        <f aca="false">IF('Indicator Date hidden'!BI177="x","x",BH$2-'Indicator Date hidden'!BI177)</f>
        <v>2</v>
      </c>
      <c r="BI176" s="230" t="n">
        <f aca="false">IF('Indicator Date hidden'!BJ177="x","x",BI$2-'Indicator Date hidden'!BJ177)</f>
        <v>0</v>
      </c>
      <c r="BJ176" s="230" t="n">
        <f aca="false">IF('Indicator Date hidden'!BK177="x","x",BJ$2-'Indicator Date hidden'!BK177)</f>
        <v>0</v>
      </c>
      <c r="BK176" s="230" t="n">
        <f aca="false">IF('Indicator Date hidden'!BL177="x","x",BK$2-'Indicator Date hidden'!BL177)</f>
        <v>0</v>
      </c>
      <c r="BL176" s="230" t="n">
        <f aca="false">IF('Indicator Date hidden'!BM177="x","x",BL$2-'Indicator Date hidden'!BM177)</f>
        <v>10</v>
      </c>
      <c r="BM176" s="230" t="n">
        <f aca="false">IF('Indicator Date hidden'!BN177="x","x",BM$2-'Indicator Date hidden'!BN177)</f>
        <v>3</v>
      </c>
      <c r="BN176" s="230" t="n">
        <f aca="false">IF('Indicator Date hidden'!BO177="x","x",BN$2-'Indicator Date hidden'!BO177)</f>
        <v>0</v>
      </c>
      <c r="BO176" s="230" t="n">
        <f aca="false">IF('Indicator Date hidden'!BP177="x","x",BO$2-'Indicator Date hidden'!BP177)</f>
        <v>0</v>
      </c>
      <c r="BP176" s="230" t="n">
        <f aca="false">IF('Indicator Date hidden'!BQ177="x","x",BP$2-'Indicator Date hidden'!BQ177)</f>
        <v>0</v>
      </c>
      <c r="BQ176" s="230" t="n">
        <f aca="false">IF('Indicator Date hidden'!BR177="x","x",BQ$2-'Indicator Date hidden'!BR177)</f>
        <v>0</v>
      </c>
      <c r="BR176" s="230" t="n">
        <f aca="false">IF('Indicator Date hidden'!BS177="x","x",BR$2-'Indicator Date hidden'!BS177)</f>
        <v>3</v>
      </c>
      <c r="BS176" s="230" t="n">
        <f aca="false">IF('Indicator Date hidden'!BT177="x","x",BS$2-'Indicator Date hidden'!BT177)</f>
        <v>1</v>
      </c>
      <c r="BT176" s="230" t="n">
        <f aca="false">IF('Indicator Date hidden'!BU177="x","x",BT$2-'Indicator Date hidden'!BU177)</f>
        <v>1</v>
      </c>
      <c r="BU176" s="230" t="n">
        <f aca="false">IF('Indicator Date hidden'!BV177="x","x",BU$2-'Indicator Date hidden'!BV177)</f>
        <v>1</v>
      </c>
      <c r="BV176" s="230" t="n">
        <f aca="false">IF('Indicator Date hidden'!BW177="x","x",BV$2-'Indicator Date hidden'!BW177)</f>
        <v>0</v>
      </c>
      <c r="BW176" s="230" t="n">
        <f aca="false">IF('Indicator Date hidden'!BX177="x","x",BW$2-'Indicator Date hidden'!BX177)</f>
        <v>0</v>
      </c>
      <c r="BX176" s="0" t="n">
        <f aca="false">SUM(B176:BW176)</f>
        <v>55</v>
      </c>
      <c r="BY176" s="231" t="n">
        <f aca="false">BX176/COUNT(B176:BW176)</f>
        <v>0.763888888888889</v>
      </c>
      <c r="BZ176" s="0" t="n">
        <f aca="false">COUNTIF(B176:BW176,"&gt;0")</f>
        <v>15</v>
      </c>
      <c r="CA176" s="231" t="n">
        <f aca="false">_xlfn.STDEV.P(B176:BW176)</f>
        <v>2.07158725749897</v>
      </c>
      <c r="CB176" s="232" t="n">
        <f aca="false">MEDIAN(B176:BW176)</f>
        <v>0</v>
      </c>
    </row>
    <row r="177" customFormat="false" ht="14.5" hidden="false" customHeight="false" outlineLevel="0" collapsed="false">
      <c r="A177" s="0" t="str">
        <f aca="false">'Indicator Data'!B180</f>
        <v>TUN</v>
      </c>
      <c r="B177" s="230" t="n">
        <f aca="false">IF('Indicator Date hidden'!C178="x","x",B$2-'Indicator Date hidden'!C178)</f>
        <v>0</v>
      </c>
      <c r="C177" s="230" t="n">
        <f aca="false">IF('Indicator Date hidden'!D178="x","x",C$2-'Indicator Date hidden'!D178)</f>
        <v>0</v>
      </c>
      <c r="D177" s="230" t="n">
        <f aca="false">IF('Indicator Date hidden'!E178="x","x",D$2-'Indicator Date hidden'!E178)</f>
        <v>0</v>
      </c>
      <c r="E177" s="230" t="n">
        <f aca="false">IF('Indicator Date hidden'!F178="x","x",E$2-'Indicator Date hidden'!F178)</f>
        <v>0</v>
      </c>
      <c r="F177" s="230" t="n">
        <f aca="false">IF('Indicator Date hidden'!G178="x","x",F$2-'Indicator Date hidden'!G178)</f>
        <v>0</v>
      </c>
      <c r="G177" s="230" t="n">
        <f aca="false">IF('Indicator Date hidden'!H178="x","x",G$2-'Indicator Date hidden'!H178)</f>
        <v>0</v>
      </c>
      <c r="H177" s="230" t="n">
        <f aca="false">IF('Indicator Date hidden'!I178="x","x",H$2-'Indicator Date hidden'!I178)</f>
        <v>0</v>
      </c>
      <c r="I177" s="230" t="n">
        <f aca="false">IF('Indicator Date hidden'!J178="x","x",I$2-'Indicator Date hidden'!J178)</f>
        <v>0</v>
      </c>
      <c r="J177" s="230" t="n">
        <f aca="false">IF('Indicator Date hidden'!K178="x","x",J$2-'Indicator Date hidden'!K178)</f>
        <v>0</v>
      </c>
      <c r="K177" s="230" t="n">
        <f aca="false">IF('Indicator Date hidden'!L178="x","x",K$2-'Indicator Date hidden'!L178)</f>
        <v>0</v>
      </c>
      <c r="L177" s="230" t="n">
        <f aca="false">IF('Indicator Date hidden'!M178="x","x",L$2-'Indicator Date hidden'!M178)</f>
        <v>0</v>
      </c>
      <c r="M177" s="230" t="n">
        <f aca="false">IF('Indicator Date hidden'!N178="x","x",M$2-'Indicator Date hidden'!N178)</f>
        <v>0</v>
      </c>
      <c r="N177" s="230" t="n">
        <f aca="false">IF('Indicator Date hidden'!O178="x","x",N$2-'Indicator Date hidden'!O178)</f>
        <v>0</v>
      </c>
      <c r="O177" s="230" t="n">
        <f aca="false">IF('Indicator Date hidden'!P178="x","x",O$2-'Indicator Date hidden'!P178)</f>
        <v>0</v>
      </c>
      <c r="P177" s="230" t="n">
        <f aca="false">IF('Indicator Date hidden'!Q178="x","x",P$2-'Indicator Date hidden'!Q178)</f>
        <v>0</v>
      </c>
      <c r="Q177" s="230" t="n">
        <f aca="false">IF('Indicator Date hidden'!R178="x","x",Q$2-'Indicator Date hidden'!R178)</f>
        <v>0</v>
      </c>
      <c r="R177" s="230" t="n">
        <f aca="false">IF('Indicator Date hidden'!S178="x","x",R$2-'Indicator Date hidden'!S178)</f>
        <v>0</v>
      </c>
      <c r="S177" s="230" t="n">
        <f aca="false">IF('Indicator Date hidden'!T178="x","x",S$2-'Indicator Date hidden'!T178)</f>
        <v>0</v>
      </c>
      <c r="T177" s="230" t="n">
        <f aca="false">IF('Indicator Date hidden'!U178="x","x",T$2-'Indicator Date hidden'!U178)</f>
        <v>0</v>
      </c>
      <c r="U177" s="230" t="n">
        <f aca="false">IF('Indicator Date hidden'!V178="x","x",U$2-'Indicator Date hidden'!V178)</f>
        <v>0</v>
      </c>
      <c r="V177" s="230" t="n">
        <f aca="false">IF('Indicator Date hidden'!W178="x","x",V$2-'Indicator Date hidden'!W178)</f>
        <v>0</v>
      </c>
      <c r="W177" s="230" t="n">
        <f aca="false">IF('Indicator Date hidden'!X178="x","x",W$2-'Indicator Date hidden'!X178)</f>
        <v>0</v>
      </c>
      <c r="X177" s="230" t="n">
        <f aca="false">IF('Indicator Date hidden'!Y178="x","x",X$2-'Indicator Date hidden'!Y178)</f>
        <v>0</v>
      </c>
      <c r="Y177" s="230" t="n">
        <f aca="false">IF('Indicator Date hidden'!Z178="x","x",Y$2-'Indicator Date hidden'!Z178)</f>
        <v>0</v>
      </c>
      <c r="Z177" s="230" t="str">
        <f aca="false">IF('Indicator Date hidden'!AA178="x","x",Z$2-'Indicator Date hidden'!AA178)</f>
        <v>x</v>
      </c>
      <c r="AA177" s="230" t="n">
        <f aca="false">IF('Indicator Date hidden'!AB178="x","x",AA$2-'Indicator Date hidden'!AB178)</f>
        <v>0</v>
      </c>
      <c r="AB177" s="230" t="n">
        <f aca="false">IF('Indicator Date hidden'!AC178="x","x",AB$2-'Indicator Date hidden'!AC178)</f>
        <v>0</v>
      </c>
      <c r="AC177" s="230" t="n">
        <f aca="false">IF('Indicator Date hidden'!AD178="x","x",AC$2-'Indicator Date hidden'!AD178)</f>
        <v>1</v>
      </c>
      <c r="AD177" s="230" t="n">
        <f aca="false">IF('Indicator Date hidden'!AE178="x","x",AD$2-'Indicator Date hidden'!AE178)</f>
        <v>0</v>
      </c>
      <c r="AE177" s="230" t="n">
        <f aca="false">IF('Indicator Date hidden'!AF178="x","x",AE$2-'Indicator Date hidden'!AF178)</f>
        <v>0</v>
      </c>
      <c r="AF177" s="230" t="n">
        <f aca="false">IF('Indicator Date hidden'!AG178="x","x",AF$2-'Indicator Date hidden'!AG178)</f>
        <v>0</v>
      </c>
      <c r="AG177" s="230" t="n">
        <f aca="false">IF('Indicator Date hidden'!AH178="x","x",AG$2-'Indicator Date hidden'!AH178)</f>
        <v>0</v>
      </c>
      <c r="AH177" s="230" t="n">
        <f aca="false">IF('Indicator Date hidden'!AI178="x","x",AH$2-'Indicator Date hidden'!AI178)</f>
        <v>0</v>
      </c>
      <c r="AI177" s="230" t="n">
        <f aca="false">IF('Indicator Date hidden'!AJ178="x","x",AI$2-'Indicator Date hidden'!AJ178)</f>
        <v>0</v>
      </c>
      <c r="AJ177" s="230" t="n">
        <f aca="false">IF('Indicator Date hidden'!AK178="x","x",AJ$2-'Indicator Date hidden'!AK178)</f>
        <v>0</v>
      </c>
      <c r="AK177" s="230" t="n">
        <f aca="false">IF('Indicator Date hidden'!AL178="x","x",AK$2-'Indicator Date hidden'!AL178)</f>
        <v>1</v>
      </c>
      <c r="AL177" s="230" t="n">
        <f aca="false">IF('Indicator Date hidden'!AM178="x","x",AL$2-'Indicator Date hidden'!AM178)</f>
        <v>0</v>
      </c>
      <c r="AM177" s="230" t="n">
        <f aca="false">IF('Indicator Date hidden'!AN178="x","x",AM$2-'Indicator Date hidden'!AN178)</f>
        <v>0</v>
      </c>
      <c r="AN177" s="230" t="n">
        <f aca="false">IF('Indicator Date hidden'!AO178="x","x",AN$2-'Indicator Date hidden'!AO178)</f>
        <v>0</v>
      </c>
      <c r="AO177" s="230" t="n">
        <f aca="false">IF('Indicator Date hidden'!AP178="x","x",AO$2-'Indicator Date hidden'!AP178)</f>
        <v>0</v>
      </c>
      <c r="AP177" s="230" t="n">
        <f aca="false">IF('Indicator Date hidden'!AQ178="x","x",AP$2-'Indicator Date hidden'!AQ178)</f>
        <v>0</v>
      </c>
      <c r="AQ177" s="230" t="n">
        <f aca="false">IF('Indicator Date hidden'!AR178="x","x",AQ$2-'Indicator Date hidden'!AR178)</f>
        <v>0</v>
      </c>
      <c r="AR177" s="230" t="n">
        <f aca="false">IF('Indicator Date hidden'!AS178="x","x",AR$2-'Indicator Date hidden'!AS178)</f>
        <v>2</v>
      </c>
      <c r="AS177" s="230" t="n">
        <f aca="false">IF('Indicator Date hidden'!AT178="x","x",AS$2-'Indicator Date hidden'!AT178)</f>
        <v>0</v>
      </c>
      <c r="AT177" s="230" t="n">
        <f aca="false">IF('Indicator Date hidden'!AU178="x","x",AT$2-'Indicator Date hidden'!AU178)</f>
        <v>0</v>
      </c>
      <c r="AU177" s="230" t="n">
        <f aca="false">IF('Indicator Date hidden'!AV178="x","x",AU$2-'Indicator Date hidden'!AV178)</f>
        <v>0</v>
      </c>
      <c r="AV177" s="230" t="str">
        <f aca="false">IF('Indicator Date hidden'!AW178="x","x",AV$2-'Indicator Date hidden'!AW178)</f>
        <v>x</v>
      </c>
      <c r="AW177" s="230" t="n">
        <f aca="false">IF('Indicator Date hidden'!AX178="x","x",AW$2-'Indicator Date hidden'!AX178)</f>
        <v>0</v>
      </c>
      <c r="AX177" s="230" t="n">
        <f aca="false">IF('Indicator Date hidden'!AY178="x","x",AX$2-'Indicator Date hidden'!AY178)</f>
        <v>0</v>
      </c>
      <c r="AY177" s="230" t="n">
        <f aca="false">IF('Indicator Date hidden'!AZ178="x","x",AY$2-'Indicator Date hidden'!AZ178)</f>
        <v>5</v>
      </c>
      <c r="AZ177" s="230" t="n">
        <f aca="false">IF('Indicator Date hidden'!BA178="x","x",AZ$2-'Indicator Date hidden'!BA178)</f>
        <v>0</v>
      </c>
      <c r="BA177" s="230" t="n">
        <f aca="false">IF('Indicator Date hidden'!BB178="x","x",BA$2-'Indicator Date hidden'!BB178)</f>
        <v>0</v>
      </c>
      <c r="BB177" s="230" t="n">
        <f aca="false">IF('Indicator Date hidden'!BC178="x","x",BB$2-'Indicator Date hidden'!BC178)</f>
        <v>0</v>
      </c>
      <c r="BC177" s="230" t="n">
        <f aca="false">IF('Indicator Date hidden'!BD178="x","x",BC$2-'Indicator Date hidden'!BD178)</f>
        <v>0</v>
      </c>
      <c r="BD177" s="230" t="n">
        <f aca="false">IF('Indicator Date hidden'!BE178="x","x",BD$2-'Indicator Date hidden'!BE178)</f>
        <v>0</v>
      </c>
      <c r="BE177" s="230" t="n">
        <f aca="false">IF('Indicator Date hidden'!BF178="x","x",BE$2-'Indicator Date hidden'!BF178)</f>
        <v>0</v>
      </c>
      <c r="BF177" s="230" t="n">
        <f aca="false">IF('Indicator Date hidden'!BG178="x","x",BF$2-'Indicator Date hidden'!BG178)</f>
        <v>1</v>
      </c>
      <c r="BG177" s="230" t="n">
        <f aca="false">IF('Indicator Date hidden'!BH178="x","x",BG$2-'Indicator Date hidden'!BH178)</f>
        <v>1</v>
      </c>
      <c r="BH177" s="230" t="n">
        <f aca="false">IF('Indicator Date hidden'!BI178="x","x",BH$2-'Indicator Date hidden'!BI178)</f>
        <v>2</v>
      </c>
      <c r="BI177" s="230" t="n">
        <f aca="false">IF('Indicator Date hidden'!BJ178="x","x",BI$2-'Indicator Date hidden'!BJ178)</f>
        <v>0</v>
      </c>
      <c r="BJ177" s="230" t="n">
        <f aca="false">IF('Indicator Date hidden'!BK178="x","x",BJ$2-'Indicator Date hidden'!BK178)</f>
        <v>0</v>
      </c>
      <c r="BK177" s="230" t="n">
        <f aca="false">IF('Indicator Date hidden'!BL178="x","x",BK$2-'Indicator Date hidden'!BL178)</f>
        <v>0</v>
      </c>
      <c r="BL177" s="230" t="n">
        <f aca="false">IF('Indicator Date hidden'!BM178="x","x",BL$2-'Indicator Date hidden'!BM178)</f>
        <v>6</v>
      </c>
      <c r="BM177" s="230" t="n">
        <f aca="false">IF('Indicator Date hidden'!BN178="x","x",BM$2-'Indicator Date hidden'!BN178)</f>
        <v>0</v>
      </c>
      <c r="BN177" s="230" t="n">
        <f aca="false">IF('Indicator Date hidden'!BO178="x","x",BN$2-'Indicator Date hidden'!BO178)</f>
        <v>0</v>
      </c>
      <c r="BO177" s="230" t="n">
        <f aca="false">IF('Indicator Date hidden'!BP178="x","x",BO$2-'Indicator Date hidden'!BP178)</f>
        <v>0</v>
      </c>
      <c r="BP177" s="230" t="n">
        <f aca="false">IF('Indicator Date hidden'!BQ178="x","x",BP$2-'Indicator Date hidden'!BQ178)</f>
        <v>0</v>
      </c>
      <c r="BQ177" s="230" t="n">
        <f aca="false">IF('Indicator Date hidden'!BR178="x","x",BQ$2-'Indicator Date hidden'!BR178)</f>
        <v>0</v>
      </c>
      <c r="BR177" s="230" t="n">
        <f aca="false">IF('Indicator Date hidden'!BS178="x","x",BR$2-'Indicator Date hidden'!BS178)</f>
        <v>2</v>
      </c>
      <c r="BS177" s="230" t="n">
        <f aca="false">IF('Indicator Date hidden'!BT178="x","x",BS$2-'Indicator Date hidden'!BT178)</f>
        <v>0</v>
      </c>
      <c r="BT177" s="230" t="n">
        <f aca="false">IF('Indicator Date hidden'!BU178="x","x",BT$2-'Indicator Date hidden'!BU178)</f>
        <v>0</v>
      </c>
      <c r="BU177" s="230" t="n">
        <f aca="false">IF('Indicator Date hidden'!BV178="x","x",BU$2-'Indicator Date hidden'!BV178)</f>
        <v>0</v>
      </c>
      <c r="BV177" s="230" t="n">
        <f aca="false">IF('Indicator Date hidden'!BW178="x","x",BV$2-'Indicator Date hidden'!BW178)</f>
        <v>0</v>
      </c>
      <c r="BW177" s="230" t="n">
        <f aca="false">IF('Indicator Date hidden'!BX178="x","x",BW$2-'Indicator Date hidden'!BX178)</f>
        <v>0</v>
      </c>
      <c r="BX177" s="0" t="n">
        <f aca="false">SUM(B177:BW177)</f>
        <v>21</v>
      </c>
      <c r="BY177" s="231" t="n">
        <f aca="false">BX177/COUNT(B177:BW177)</f>
        <v>0.291666666666667</v>
      </c>
      <c r="BZ177" s="0" t="n">
        <f aca="false">COUNTIF(B177:BW177,"&gt;0")</f>
        <v>9</v>
      </c>
      <c r="CA177" s="231" t="n">
        <f aca="false">_xlfn.STDEV.P(B177:BW177)</f>
        <v>0.992156741649221</v>
      </c>
      <c r="CB177" s="232" t="n">
        <f aca="false">MEDIAN(B177:BW177)</f>
        <v>0</v>
      </c>
    </row>
    <row r="178" customFormat="false" ht="14.5" hidden="false" customHeight="false" outlineLevel="0" collapsed="false">
      <c r="A178" s="0" t="str">
        <f aca="false">'Indicator Data'!B181</f>
        <v>TUR</v>
      </c>
      <c r="B178" s="230" t="n">
        <f aca="false">IF('Indicator Date hidden'!C179="x","x",B$2-'Indicator Date hidden'!C179)</f>
        <v>0</v>
      </c>
      <c r="C178" s="230" t="n">
        <f aca="false">IF('Indicator Date hidden'!D179="x","x",C$2-'Indicator Date hidden'!D179)</f>
        <v>0</v>
      </c>
      <c r="D178" s="230" t="n">
        <f aca="false">IF('Indicator Date hidden'!E179="x","x",D$2-'Indicator Date hidden'!E179)</f>
        <v>0</v>
      </c>
      <c r="E178" s="230" t="n">
        <f aca="false">IF('Indicator Date hidden'!F179="x","x",E$2-'Indicator Date hidden'!F179)</f>
        <v>0</v>
      </c>
      <c r="F178" s="230" t="n">
        <f aca="false">IF('Indicator Date hidden'!G179="x","x",F$2-'Indicator Date hidden'!G179)</f>
        <v>0</v>
      </c>
      <c r="G178" s="230" t="n">
        <f aca="false">IF('Indicator Date hidden'!H179="x","x",G$2-'Indicator Date hidden'!H179)</f>
        <v>0</v>
      </c>
      <c r="H178" s="230" t="n">
        <f aca="false">IF('Indicator Date hidden'!I179="x","x",H$2-'Indicator Date hidden'!I179)</f>
        <v>0</v>
      </c>
      <c r="I178" s="230" t="n">
        <f aca="false">IF('Indicator Date hidden'!J179="x","x",I$2-'Indicator Date hidden'!J179)</f>
        <v>0</v>
      </c>
      <c r="J178" s="230" t="n">
        <f aca="false">IF('Indicator Date hidden'!K179="x","x",J$2-'Indicator Date hidden'!K179)</f>
        <v>0</v>
      </c>
      <c r="K178" s="230" t="n">
        <f aca="false">IF('Indicator Date hidden'!L179="x","x",K$2-'Indicator Date hidden'!L179)</f>
        <v>0</v>
      </c>
      <c r="L178" s="230" t="n">
        <f aca="false">IF('Indicator Date hidden'!M179="x","x",L$2-'Indicator Date hidden'!M179)</f>
        <v>0</v>
      </c>
      <c r="M178" s="230" t="n">
        <f aca="false">IF('Indicator Date hidden'!N179="x","x",M$2-'Indicator Date hidden'!N179)</f>
        <v>0</v>
      </c>
      <c r="N178" s="230" t="n">
        <f aca="false">IF('Indicator Date hidden'!O179="x","x",N$2-'Indicator Date hidden'!O179)</f>
        <v>0</v>
      </c>
      <c r="O178" s="230" t="n">
        <f aca="false">IF('Indicator Date hidden'!P179="x","x",O$2-'Indicator Date hidden'!P179)</f>
        <v>0</v>
      </c>
      <c r="P178" s="230" t="n">
        <f aca="false">IF('Indicator Date hidden'!Q179="x","x",P$2-'Indicator Date hidden'!Q179)</f>
        <v>0</v>
      </c>
      <c r="Q178" s="230" t="n">
        <f aca="false">IF('Indicator Date hidden'!R179="x","x",Q$2-'Indicator Date hidden'!R179)</f>
        <v>0</v>
      </c>
      <c r="R178" s="230" t="n">
        <f aca="false">IF('Indicator Date hidden'!S179="x","x",R$2-'Indicator Date hidden'!S179)</f>
        <v>0</v>
      </c>
      <c r="S178" s="230" t="n">
        <f aca="false">IF('Indicator Date hidden'!T179="x","x",S$2-'Indicator Date hidden'!T179)</f>
        <v>0</v>
      </c>
      <c r="T178" s="230" t="n">
        <f aca="false">IF('Indicator Date hidden'!U179="x","x",T$2-'Indicator Date hidden'!U179)</f>
        <v>0</v>
      </c>
      <c r="U178" s="230" t="n">
        <f aca="false">IF('Indicator Date hidden'!V179="x","x",U$2-'Indicator Date hidden'!V179)</f>
        <v>0</v>
      </c>
      <c r="V178" s="230" t="n">
        <f aca="false">IF('Indicator Date hidden'!W179="x","x",V$2-'Indicator Date hidden'!W179)</f>
        <v>0</v>
      </c>
      <c r="W178" s="230" t="n">
        <f aca="false">IF('Indicator Date hidden'!X179="x","x",W$2-'Indicator Date hidden'!X179)</f>
        <v>0</v>
      </c>
      <c r="X178" s="230" t="n">
        <f aca="false">IF('Indicator Date hidden'!Y179="x","x",X$2-'Indicator Date hidden'!Y179)</f>
        <v>0</v>
      </c>
      <c r="Y178" s="230" t="n">
        <f aca="false">IF('Indicator Date hidden'!Z179="x","x",Y$2-'Indicator Date hidden'!Z179)</f>
        <v>0</v>
      </c>
      <c r="Z178" s="230" t="n">
        <f aca="false">IF('Indicator Date hidden'!AA179="x","x",Z$2-'Indicator Date hidden'!AA179)</f>
        <v>14</v>
      </c>
      <c r="AA178" s="230" t="n">
        <f aca="false">IF('Indicator Date hidden'!AB179="x","x",AA$2-'Indicator Date hidden'!AB179)</f>
        <v>0</v>
      </c>
      <c r="AB178" s="230" t="str">
        <f aca="false">IF('Indicator Date hidden'!AC179="x","x",AB$2-'Indicator Date hidden'!AC179)</f>
        <v>x</v>
      </c>
      <c r="AC178" s="230" t="n">
        <f aca="false">IF('Indicator Date hidden'!AD179="x","x",AC$2-'Indicator Date hidden'!AD179)</f>
        <v>0</v>
      </c>
      <c r="AD178" s="230" t="n">
        <f aca="false">IF('Indicator Date hidden'!AE179="x","x",AD$2-'Indicator Date hidden'!AE179)</f>
        <v>0</v>
      </c>
      <c r="AE178" s="230" t="n">
        <f aca="false">IF('Indicator Date hidden'!AF179="x","x",AE$2-'Indicator Date hidden'!AF179)</f>
        <v>0</v>
      </c>
      <c r="AF178" s="230" t="n">
        <f aca="false">IF('Indicator Date hidden'!AG179="x","x",AF$2-'Indicator Date hidden'!AG179)</f>
        <v>0</v>
      </c>
      <c r="AG178" s="230" t="n">
        <f aca="false">IF('Indicator Date hidden'!AH179="x","x",AG$2-'Indicator Date hidden'!AH179)</f>
        <v>0</v>
      </c>
      <c r="AH178" s="230" t="n">
        <f aca="false">IF('Indicator Date hidden'!AI179="x","x",AH$2-'Indicator Date hidden'!AI179)</f>
        <v>0</v>
      </c>
      <c r="AI178" s="230" t="n">
        <f aca="false">IF('Indicator Date hidden'!AJ179="x","x",AI$2-'Indicator Date hidden'!AJ179)</f>
        <v>0</v>
      </c>
      <c r="AJ178" s="230" t="n">
        <f aca="false">IF('Indicator Date hidden'!AK179="x","x",AJ$2-'Indicator Date hidden'!AK179)</f>
        <v>0</v>
      </c>
      <c r="AK178" s="230" t="str">
        <f aca="false">IF('Indicator Date hidden'!AL179="x","x",AK$2-'Indicator Date hidden'!AL179)</f>
        <v>x</v>
      </c>
      <c r="AL178" s="230" t="n">
        <f aca="false">IF('Indicator Date hidden'!AM179="x","x",AL$2-'Indicator Date hidden'!AM179)</f>
        <v>0</v>
      </c>
      <c r="AM178" s="230" t="n">
        <f aca="false">IF('Indicator Date hidden'!AN179="x","x",AM$2-'Indicator Date hidden'!AN179)</f>
        <v>0</v>
      </c>
      <c r="AN178" s="230" t="n">
        <f aca="false">IF('Indicator Date hidden'!AO179="x","x",AN$2-'Indicator Date hidden'!AO179)</f>
        <v>0</v>
      </c>
      <c r="AO178" s="230" t="n">
        <f aca="false">IF('Indicator Date hidden'!AP179="x","x",AO$2-'Indicator Date hidden'!AP179)</f>
        <v>0</v>
      </c>
      <c r="AP178" s="230" t="n">
        <f aca="false">IF('Indicator Date hidden'!AQ179="x","x",AP$2-'Indicator Date hidden'!AQ179)</f>
        <v>0</v>
      </c>
      <c r="AQ178" s="230" t="n">
        <f aca="false">IF('Indicator Date hidden'!AR179="x","x",AQ$2-'Indicator Date hidden'!AR179)</f>
        <v>0</v>
      </c>
      <c r="AR178" s="230" t="n">
        <f aca="false">IF('Indicator Date hidden'!AS179="x","x",AR$2-'Indicator Date hidden'!AS179)</f>
        <v>2</v>
      </c>
      <c r="AS178" s="230" t="n">
        <f aca="false">IF('Indicator Date hidden'!AT179="x","x",AS$2-'Indicator Date hidden'!AT179)</f>
        <v>0</v>
      </c>
      <c r="AT178" s="230" t="str">
        <f aca="false">IF('Indicator Date hidden'!AU179="x","x",AT$2-'Indicator Date hidden'!AU179)</f>
        <v>x</v>
      </c>
      <c r="AU178" s="230" t="str">
        <f aca="false">IF('Indicator Date hidden'!AV179="x","x",AU$2-'Indicator Date hidden'!AV179)</f>
        <v>x</v>
      </c>
      <c r="AV178" s="230" t="n">
        <f aca="false">IF('Indicator Date hidden'!AW179="x","x",AV$2-'Indicator Date hidden'!AW179)</f>
        <v>0</v>
      </c>
      <c r="AW178" s="230" t="n">
        <f aca="false">IF('Indicator Date hidden'!AX179="x","x",AW$2-'Indicator Date hidden'!AX179)</f>
        <v>1</v>
      </c>
      <c r="AX178" s="230" t="n">
        <f aca="false">IF('Indicator Date hidden'!AY179="x","x",AX$2-'Indicator Date hidden'!AY179)</f>
        <v>0</v>
      </c>
      <c r="AY178" s="230" t="n">
        <f aca="false">IF('Indicator Date hidden'!AZ179="x","x",AY$2-'Indicator Date hidden'!AZ179)</f>
        <v>1</v>
      </c>
      <c r="AZ178" s="230" t="n">
        <f aca="false">IF('Indicator Date hidden'!BA179="x","x",AZ$2-'Indicator Date hidden'!BA179)</f>
        <v>0</v>
      </c>
      <c r="BA178" s="230" t="n">
        <f aca="false">IF('Indicator Date hidden'!BB179="x","x",BA$2-'Indicator Date hidden'!BB179)</f>
        <v>0</v>
      </c>
      <c r="BB178" s="230" t="n">
        <f aca="false">IF('Indicator Date hidden'!BC179="x","x",BB$2-'Indicator Date hidden'!BC179)</f>
        <v>0</v>
      </c>
      <c r="BC178" s="230" t="n">
        <f aca="false">IF('Indicator Date hidden'!BD179="x","x",BC$2-'Indicator Date hidden'!BD179)</f>
        <v>0</v>
      </c>
      <c r="BD178" s="230" t="n">
        <f aca="false">IF('Indicator Date hidden'!BE179="x","x",BD$2-'Indicator Date hidden'!BE179)</f>
        <v>-1</v>
      </c>
      <c r="BE178" s="230" t="n">
        <f aca="false">IF('Indicator Date hidden'!BF179="x","x",BE$2-'Indicator Date hidden'!BF179)</f>
        <v>0</v>
      </c>
      <c r="BF178" s="230" t="n">
        <f aca="false">IF('Indicator Date hidden'!BG179="x","x",BF$2-'Indicator Date hidden'!BG179)</f>
        <v>1</v>
      </c>
      <c r="BG178" s="230" t="n">
        <f aca="false">IF('Indicator Date hidden'!BH179="x","x",BG$2-'Indicator Date hidden'!BH179)</f>
        <v>1</v>
      </c>
      <c r="BH178" s="230" t="n">
        <f aca="false">IF('Indicator Date hidden'!BI179="x","x",BH$2-'Indicator Date hidden'!BI179)</f>
        <v>0</v>
      </c>
      <c r="BI178" s="230" t="n">
        <f aca="false">IF('Indicator Date hidden'!BJ179="x","x",BI$2-'Indicator Date hidden'!BJ179)</f>
        <v>0</v>
      </c>
      <c r="BJ178" s="230" t="n">
        <f aca="false">IF('Indicator Date hidden'!BK179="x","x",BJ$2-'Indicator Date hidden'!BK179)</f>
        <v>0</v>
      </c>
      <c r="BK178" s="230" t="n">
        <f aca="false">IF('Indicator Date hidden'!BL179="x","x",BK$2-'Indicator Date hidden'!BL179)</f>
        <v>0</v>
      </c>
      <c r="BL178" s="230" t="n">
        <f aca="false">IF('Indicator Date hidden'!BM179="x","x",BL$2-'Indicator Date hidden'!BM179)</f>
        <v>1</v>
      </c>
      <c r="BM178" s="230" t="n">
        <f aca="false">IF('Indicator Date hidden'!BN179="x","x",BM$2-'Indicator Date hidden'!BN179)</f>
        <v>0</v>
      </c>
      <c r="BN178" s="230" t="n">
        <f aca="false">IF('Indicator Date hidden'!BO179="x","x",BN$2-'Indicator Date hidden'!BO179)</f>
        <v>0</v>
      </c>
      <c r="BO178" s="230" t="n">
        <f aca="false">IF('Indicator Date hidden'!BP179="x","x",BO$2-'Indicator Date hidden'!BP179)</f>
        <v>0</v>
      </c>
      <c r="BP178" s="230" t="n">
        <f aca="false">IF('Indicator Date hidden'!BQ179="x","x",BP$2-'Indicator Date hidden'!BQ179)</f>
        <v>0</v>
      </c>
      <c r="BQ178" s="230" t="n">
        <f aca="false">IF('Indicator Date hidden'!BR179="x","x",BQ$2-'Indicator Date hidden'!BR179)</f>
        <v>0</v>
      </c>
      <c r="BR178" s="230" t="n">
        <f aca="false">IF('Indicator Date hidden'!BS179="x","x",BR$2-'Indicator Date hidden'!BS179)</f>
        <v>4</v>
      </c>
      <c r="BS178" s="230" t="n">
        <f aca="false">IF('Indicator Date hidden'!BT179="x","x",BS$2-'Indicator Date hidden'!BT179)</f>
        <v>1</v>
      </c>
      <c r="BT178" s="230" t="n">
        <f aca="false">IF('Indicator Date hidden'!BU179="x","x",BT$2-'Indicator Date hidden'!BU179)</f>
        <v>1</v>
      </c>
      <c r="BU178" s="230" t="n">
        <f aca="false">IF('Indicator Date hidden'!BV179="x","x",BU$2-'Indicator Date hidden'!BV179)</f>
        <v>1</v>
      </c>
      <c r="BV178" s="230" t="n">
        <f aca="false">IF('Indicator Date hidden'!BW179="x","x",BV$2-'Indicator Date hidden'!BW179)</f>
        <v>0</v>
      </c>
      <c r="BW178" s="230" t="n">
        <f aca="false">IF('Indicator Date hidden'!BX179="x","x",BW$2-'Indicator Date hidden'!BX179)</f>
        <v>0</v>
      </c>
      <c r="BX178" s="0" t="n">
        <f aca="false">SUM(B178:BW178)</f>
        <v>27</v>
      </c>
      <c r="BY178" s="231" t="n">
        <f aca="false">BX178/COUNT(B178:BW178)</f>
        <v>0.385714285714286</v>
      </c>
      <c r="BZ178" s="0" t="n">
        <f aca="false">COUNTIF(B178:BW178,"&gt;0")</f>
        <v>11</v>
      </c>
      <c r="CA178" s="231" t="n">
        <f aca="false">_xlfn.STDEV.P(B178:BW178)</f>
        <v>1.7508598470699</v>
      </c>
      <c r="CB178" s="232" t="n">
        <f aca="false">MEDIAN(B178:BW178)</f>
        <v>0</v>
      </c>
    </row>
    <row r="179" customFormat="false" ht="14.5" hidden="false" customHeight="false" outlineLevel="0" collapsed="false">
      <c r="A179" s="0" t="str">
        <f aca="false">'Indicator Data'!B182</f>
        <v>TKM</v>
      </c>
      <c r="B179" s="230" t="n">
        <f aca="false">IF('Indicator Date hidden'!C180="x","x",B$2-'Indicator Date hidden'!C180)</f>
        <v>0</v>
      </c>
      <c r="C179" s="230" t="n">
        <f aca="false">IF('Indicator Date hidden'!D180="x","x",C$2-'Indicator Date hidden'!D180)</f>
        <v>0</v>
      </c>
      <c r="D179" s="230" t="n">
        <f aca="false">IF('Indicator Date hidden'!E180="x","x",D$2-'Indicator Date hidden'!E180)</f>
        <v>0</v>
      </c>
      <c r="E179" s="230" t="n">
        <f aca="false">IF('Indicator Date hidden'!F180="x","x",E$2-'Indicator Date hidden'!F180)</f>
        <v>0</v>
      </c>
      <c r="F179" s="230" t="n">
        <f aca="false">IF('Indicator Date hidden'!G180="x","x",F$2-'Indicator Date hidden'!G180)</f>
        <v>0</v>
      </c>
      <c r="G179" s="230" t="n">
        <f aca="false">IF('Indicator Date hidden'!H180="x","x",G$2-'Indicator Date hidden'!H180)</f>
        <v>0</v>
      </c>
      <c r="H179" s="230" t="n">
        <f aca="false">IF('Indicator Date hidden'!I180="x","x",H$2-'Indicator Date hidden'!I180)</f>
        <v>0</v>
      </c>
      <c r="I179" s="230" t="n">
        <f aca="false">IF('Indicator Date hidden'!J180="x","x",I$2-'Indicator Date hidden'!J180)</f>
        <v>0</v>
      </c>
      <c r="J179" s="230" t="n">
        <f aca="false">IF('Indicator Date hidden'!K180="x","x",J$2-'Indicator Date hidden'!K180)</f>
        <v>0</v>
      </c>
      <c r="K179" s="230" t="n">
        <f aca="false">IF('Indicator Date hidden'!L180="x","x",K$2-'Indicator Date hidden'!L180)</f>
        <v>0</v>
      </c>
      <c r="L179" s="230" t="n">
        <f aca="false">IF('Indicator Date hidden'!M180="x","x",L$2-'Indicator Date hidden'!M180)</f>
        <v>0</v>
      </c>
      <c r="M179" s="230" t="n">
        <f aca="false">IF('Indicator Date hidden'!N180="x","x",M$2-'Indicator Date hidden'!N180)</f>
        <v>0</v>
      </c>
      <c r="N179" s="230" t="n">
        <f aca="false">IF('Indicator Date hidden'!O180="x","x",N$2-'Indicator Date hidden'!O180)</f>
        <v>0</v>
      </c>
      <c r="O179" s="230" t="n">
        <f aca="false">IF('Indicator Date hidden'!P180="x","x",O$2-'Indicator Date hidden'!P180)</f>
        <v>0</v>
      </c>
      <c r="P179" s="230" t="n">
        <f aca="false">IF('Indicator Date hidden'!Q180="x","x",P$2-'Indicator Date hidden'!Q180)</f>
        <v>0</v>
      </c>
      <c r="Q179" s="230" t="n">
        <f aca="false">IF('Indicator Date hidden'!R180="x","x",Q$2-'Indicator Date hidden'!R180)</f>
        <v>0</v>
      </c>
      <c r="R179" s="230" t="n">
        <f aca="false">IF('Indicator Date hidden'!S180="x","x",R$2-'Indicator Date hidden'!S180)</f>
        <v>0</v>
      </c>
      <c r="S179" s="230" t="n">
        <f aca="false">IF('Indicator Date hidden'!T180="x","x",S$2-'Indicator Date hidden'!T180)</f>
        <v>0</v>
      </c>
      <c r="T179" s="230" t="n">
        <f aca="false">IF('Indicator Date hidden'!U180="x","x",T$2-'Indicator Date hidden'!U180)</f>
        <v>0</v>
      </c>
      <c r="U179" s="230" t="n">
        <f aca="false">IF('Indicator Date hidden'!V180="x","x",U$2-'Indicator Date hidden'!V180)</f>
        <v>0</v>
      </c>
      <c r="V179" s="230" t="n">
        <f aca="false">IF('Indicator Date hidden'!W180="x","x",V$2-'Indicator Date hidden'!W180)</f>
        <v>0</v>
      </c>
      <c r="W179" s="230" t="n">
        <f aca="false">IF('Indicator Date hidden'!X180="x","x",W$2-'Indicator Date hidden'!X180)</f>
        <v>0</v>
      </c>
      <c r="X179" s="230" t="n">
        <f aca="false">IF('Indicator Date hidden'!Y180="x","x",X$2-'Indicator Date hidden'!Y180)</f>
        <v>0</v>
      </c>
      <c r="Y179" s="230" t="n">
        <f aca="false">IF('Indicator Date hidden'!Z180="x","x",Y$2-'Indicator Date hidden'!Z180)</f>
        <v>0</v>
      </c>
      <c r="Z179" s="230" t="str">
        <f aca="false">IF('Indicator Date hidden'!AA180="x","x",Z$2-'Indicator Date hidden'!AA180)</f>
        <v>x</v>
      </c>
      <c r="AA179" s="230" t="n">
        <f aca="false">IF('Indicator Date hidden'!AB180="x","x",AA$2-'Indicator Date hidden'!AB180)</f>
        <v>0</v>
      </c>
      <c r="AB179" s="230" t="n">
        <f aca="false">IF('Indicator Date hidden'!AC180="x","x",AB$2-'Indicator Date hidden'!AC180)</f>
        <v>0</v>
      </c>
      <c r="AC179" s="230" t="n">
        <f aca="false">IF('Indicator Date hidden'!AD180="x","x",AC$2-'Indicator Date hidden'!AD180)</f>
        <v>1</v>
      </c>
      <c r="AD179" s="230" t="n">
        <f aca="false">IF('Indicator Date hidden'!AE180="x","x",AD$2-'Indicator Date hidden'!AE180)</f>
        <v>0</v>
      </c>
      <c r="AE179" s="230" t="str">
        <f aca="false">IF('Indicator Date hidden'!AF180="x","x",AE$2-'Indicator Date hidden'!AF180)</f>
        <v>x</v>
      </c>
      <c r="AF179" s="230" t="n">
        <f aca="false">IF('Indicator Date hidden'!AG180="x","x",AF$2-'Indicator Date hidden'!AG180)</f>
        <v>0</v>
      </c>
      <c r="AG179" s="230" t="n">
        <f aca="false">IF('Indicator Date hidden'!AH180="x","x",AG$2-'Indicator Date hidden'!AH180)</f>
        <v>0</v>
      </c>
      <c r="AH179" s="230" t="n">
        <f aca="false">IF('Indicator Date hidden'!AI180="x","x",AH$2-'Indicator Date hidden'!AI180)</f>
        <v>0</v>
      </c>
      <c r="AI179" s="230" t="n">
        <f aca="false">IF('Indicator Date hidden'!AJ180="x","x",AI$2-'Indicator Date hidden'!AJ180)</f>
        <v>0</v>
      </c>
      <c r="AJ179" s="230" t="n">
        <f aca="false">IF('Indicator Date hidden'!AK180="x","x",AJ$2-'Indicator Date hidden'!AK180)</f>
        <v>0</v>
      </c>
      <c r="AK179" s="230" t="n">
        <f aca="false">IF('Indicator Date hidden'!AL180="x","x",AK$2-'Indicator Date hidden'!AL180)</f>
        <v>0</v>
      </c>
      <c r="AL179" s="230" t="n">
        <f aca="false">IF('Indicator Date hidden'!AM180="x","x",AL$2-'Indicator Date hidden'!AM180)</f>
        <v>0</v>
      </c>
      <c r="AM179" s="230" t="n">
        <f aca="false">IF('Indicator Date hidden'!AN180="x","x",AM$2-'Indicator Date hidden'!AN180)</f>
        <v>0</v>
      </c>
      <c r="AN179" s="230" t="n">
        <f aca="false">IF('Indicator Date hidden'!AO180="x","x",AN$2-'Indicator Date hidden'!AO180)</f>
        <v>0</v>
      </c>
      <c r="AO179" s="230" t="n">
        <f aca="false">IF('Indicator Date hidden'!AP180="x","x",AO$2-'Indicator Date hidden'!AP180)</f>
        <v>0</v>
      </c>
      <c r="AP179" s="230" t="n">
        <f aca="false">IF('Indicator Date hidden'!AQ180="x","x",AP$2-'Indicator Date hidden'!AQ180)</f>
        <v>1</v>
      </c>
      <c r="AQ179" s="230" t="n">
        <f aca="false">IF('Indicator Date hidden'!AR180="x","x",AQ$2-'Indicator Date hidden'!AR180)</f>
        <v>0</v>
      </c>
      <c r="AR179" s="230" t="n">
        <f aca="false">IF('Indicator Date hidden'!AS180="x","x",AR$2-'Indicator Date hidden'!AS180)</f>
        <v>1</v>
      </c>
      <c r="AS179" s="230" t="n">
        <f aca="false">IF('Indicator Date hidden'!AT180="x","x",AS$2-'Indicator Date hidden'!AT180)</f>
        <v>0</v>
      </c>
      <c r="AT179" s="230" t="str">
        <f aca="false">IF('Indicator Date hidden'!AU180="x","x",AT$2-'Indicator Date hidden'!AU180)</f>
        <v>x</v>
      </c>
      <c r="AU179" s="230" t="str">
        <f aca="false">IF('Indicator Date hidden'!AV180="x","x",AU$2-'Indicator Date hidden'!AV180)</f>
        <v>x</v>
      </c>
      <c r="AV179" s="230" t="n">
        <f aca="false">IF('Indicator Date hidden'!AW180="x","x",AV$2-'Indicator Date hidden'!AW180)</f>
        <v>0</v>
      </c>
      <c r="AW179" s="230" t="n">
        <f aca="false">IF('Indicator Date hidden'!AX180="x","x",AW$2-'Indicator Date hidden'!AX180)</f>
        <v>0</v>
      </c>
      <c r="AX179" s="230" t="str">
        <f aca="false">IF('Indicator Date hidden'!AY180="x","x",AX$2-'Indicator Date hidden'!AY180)</f>
        <v>x</v>
      </c>
      <c r="AY179" s="230" t="str">
        <f aca="false">IF('Indicator Date hidden'!AZ180="x","x",AY$2-'Indicator Date hidden'!AZ180)</f>
        <v>x</v>
      </c>
      <c r="AZ179" s="230" t="n">
        <f aca="false">IF('Indicator Date hidden'!BA180="x","x",AZ$2-'Indicator Date hidden'!BA180)</f>
        <v>0</v>
      </c>
      <c r="BA179" s="230" t="n">
        <f aca="false">IF('Indicator Date hidden'!BB180="x","x",BA$2-'Indicator Date hidden'!BB180)</f>
        <v>0</v>
      </c>
      <c r="BB179" s="230" t="n">
        <f aca="false">IF('Indicator Date hidden'!BC180="x","x",BB$2-'Indicator Date hidden'!BC180)</f>
        <v>0</v>
      </c>
      <c r="BC179" s="230" t="n">
        <f aca="false">IF('Indicator Date hidden'!BD180="x","x",BC$2-'Indicator Date hidden'!BD180)</f>
        <v>0</v>
      </c>
      <c r="BD179" s="230" t="n">
        <f aca="false">IF('Indicator Date hidden'!BE180="x","x",BD$2-'Indicator Date hidden'!BE180)</f>
        <v>0</v>
      </c>
      <c r="BE179" s="230" t="n">
        <f aca="false">IF('Indicator Date hidden'!BF180="x","x",BE$2-'Indicator Date hidden'!BF180)</f>
        <v>0</v>
      </c>
      <c r="BF179" s="230" t="n">
        <f aca="false">IF('Indicator Date hidden'!BG180="x","x",BF$2-'Indicator Date hidden'!BG180)</f>
        <v>1</v>
      </c>
      <c r="BG179" s="230" t="n">
        <f aca="false">IF('Indicator Date hidden'!BH180="x","x",BG$2-'Indicator Date hidden'!BH180)</f>
        <v>1</v>
      </c>
      <c r="BH179" s="230" t="str">
        <f aca="false">IF('Indicator Date hidden'!BI180="x","x",BH$2-'Indicator Date hidden'!BI180)</f>
        <v>x</v>
      </c>
      <c r="BI179" s="230" t="n">
        <f aca="false">IF('Indicator Date hidden'!BJ180="x","x",BI$2-'Indicator Date hidden'!BJ180)</f>
        <v>0</v>
      </c>
      <c r="BJ179" s="230" t="n">
        <f aca="false">IF('Indicator Date hidden'!BK180="x","x",BJ$2-'Indicator Date hidden'!BK180)</f>
        <v>0</v>
      </c>
      <c r="BK179" s="230" t="n">
        <f aca="false">IF('Indicator Date hidden'!BL180="x","x",BK$2-'Indicator Date hidden'!BL180)</f>
        <v>0</v>
      </c>
      <c r="BL179" s="230" t="n">
        <f aca="false">IF('Indicator Date hidden'!BM180="x","x",BL$2-'Indicator Date hidden'!BM180)</f>
        <v>6</v>
      </c>
      <c r="BM179" s="230" t="n">
        <f aca="false">IF('Indicator Date hidden'!BN180="x","x",BM$2-'Indicator Date hidden'!BN180)</f>
        <v>3</v>
      </c>
      <c r="BN179" s="230" t="n">
        <f aca="false">IF('Indicator Date hidden'!BO180="x","x",BN$2-'Indicator Date hidden'!BO180)</f>
        <v>0</v>
      </c>
      <c r="BO179" s="230" t="n">
        <f aca="false">IF('Indicator Date hidden'!BP180="x","x",BO$2-'Indicator Date hidden'!BP180)</f>
        <v>0</v>
      </c>
      <c r="BP179" s="230" t="n">
        <f aca="false">IF('Indicator Date hidden'!BQ180="x","x",BP$2-'Indicator Date hidden'!BQ180)</f>
        <v>0</v>
      </c>
      <c r="BQ179" s="230" t="n">
        <f aca="false">IF('Indicator Date hidden'!BR180="x","x",BQ$2-'Indicator Date hidden'!BR180)</f>
        <v>0</v>
      </c>
      <c r="BR179" s="230" t="n">
        <f aca="false">IF('Indicator Date hidden'!BS180="x","x",BR$2-'Indicator Date hidden'!BS180)</f>
        <v>4</v>
      </c>
      <c r="BS179" s="230" t="n">
        <f aca="false">IF('Indicator Date hidden'!BT180="x","x",BS$2-'Indicator Date hidden'!BT180)</f>
        <v>0</v>
      </c>
      <c r="BT179" s="230" t="n">
        <f aca="false">IF('Indicator Date hidden'!BU180="x","x",BT$2-'Indicator Date hidden'!BU180)</f>
        <v>0</v>
      </c>
      <c r="BU179" s="230" t="n">
        <f aca="false">IF('Indicator Date hidden'!BV180="x","x",BU$2-'Indicator Date hidden'!BV180)</f>
        <v>0</v>
      </c>
      <c r="BV179" s="230" t="n">
        <f aca="false">IF('Indicator Date hidden'!BW180="x","x",BV$2-'Indicator Date hidden'!BW180)</f>
        <v>0</v>
      </c>
      <c r="BW179" s="230" t="n">
        <f aca="false">IF('Indicator Date hidden'!BX180="x","x",BW$2-'Indicator Date hidden'!BX180)</f>
        <v>0</v>
      </c>
      <c r="BX179" s="0" t="n">
        <f aca="false">SUM(B179:BW179)</f>
        <v>18</v>
      </c>
      <c r="BY179" s="231" t="n">
        <f aca="false">BX179/COUNT(B179:BW179)</f>
        <v>0.26865671641791</v>
      </c>
      <c r="BZ179" s="0" t="n">
        <f aca="false">COUNTIF(B179:BW179,"&gt;0")</f>
        <v>8</v>
      </c>
      <c r="CA179" s="231" t="n">
        <f aca="false">_xlfn.STDEV.P(B179:BW179)</f>
        <v>0.955457061091297</v>
      </c>
      <c r="CB179" s="232" t="n">
        <f aca="false">MEDIAN(B179:BW179)</f>
        <v>0</v>
      </c>
    </row>
    <row r="180" customFormat="false" ht="14.5" hidden="false" customHeight="false" outlineLevel="0" collapsed="false">
      <c r="A180" s="0" t="str">
        <f aca="false">'Indicator Data'!B183</f>
        <v>TUV</v>
      </c>
      <c r="B180" s="230" t="n">
        <f aca="false">IF('Indicator Date hidden'!C181="x","x",B$2-'Indicator Date hidden'!C181)</f>
        <v>0</v>
      </c>
      <c r="C180" s="230" t="n">
        <f aca="false">IF('Indicator Date hidden'!D181="x","x",C$2-'Indicator Date hidden'!D181)</f>
        <v>0</v>
      </c>
      <c r="D180" s="230" t="n">
        <f aca="false">IF('Indicator Date hidden'!E181="x","x",D$2-'Indicator Date hidden'!E181)</f>
        <v>0</v>
      </c>
      <c r="E180" s="230" t="n">
        <f aca="false">IF('Indicator Date hidden'!F181="x","x",E$2-'Indicator Date hidden'!F181)</f>
        <v>0</v>
      </c>
      <c r="F180" s="230" t="n">
        <f aca="false">IF('Indicator Date hidden'!G181="x","x",F$2-'Indicator Date hidden'!G181)</f>
        <v>0</v>
      </c>
      <c r="G180" s="230" t="n">
        <f aca="false">IF('Indicator Date hidden'!H181="x","x",G$2-'Indicator Date hidden'!H181)</f>
        <v>0</v>
      </c>
      <c r="H180" s="230" t="n">
        <f aca="false">IF('Indicator Date hidden'!I181="x","x",H$2-'Indicator Date hidden'!I181)</f>
        <v>0</v>
      </c>
      <c r="I180" s="230" t="n">
        <f aca="false">IF('Indicator Date hidden'!J181="x","x",I$2-'Indicator Date hidden'!J181)</f>
        <v>0</v>
      </c>
      <c r="J180" s="230" t="n">
        <f aca="false">IF('Indicator Date hidden'!K181="x","x",J$2-'Indicator Date hidden'!K181)</f>
        <v>0</v>
      </c>
      <c r="K180" s="230" t="str">
        <f aca="false">IF('Indicator Date hidden'!L181="x","x",K$2-'Indicator Date hidden'!L181)</f>
        <v>x</v>
      </c>
      <c r="L180" s="230" t="n">
        <f aca="false">IF('Indicator Date hidden'!M181="x","x",L$2-'Indicator Date hidden'!M181)</f>
        <v>0</v>
      </c>
      <c r="M180" s="230" t="n">
        <f aca="false">IF('Indicator Date hidden'!N181="x","x",M$2-'Indicator Date hidden'!N181)</f>
        <v>0</v>
      </c>
      <c r="N180" s="230" t="n">
        <f aca="false">IF('Indicator Date hidden'!O181="x","x",N$2-'Indicator Date hidden'!O181)</f>
        <v>0</v>
      </c>
      <c r="O180" s="230" t="n">
        <f aca="false">IF('Indicator Date hidden'!P181="x","x",O$2-'Indicator Date hidden'!P181)</f>
        <v>0</v>
      </c>
      <c r="P180" s="230" t="n">
        <f aca="false">IF('Indicator Date hidden'!Q181="x","x",P$2-'Indicator Date hidden'!Q181)</f>
        <v>0</v>
      </c>
      <c r="Q180" s="230" t="n">
        <f aca="false">IF('Indicator Date hidden'!R181="x","x",Q$2-'Indicator Date hidden'!R181)</f>
        <v>0</v>
      </c>
      <c r="R180" s="230" t="n">
        <f aca="false">IF('Indicator Date hidden'!S181="x","x",R$2-'Indicator Date hidden'!S181)</f>
        <v>0</v>
      </c>
      <c r="S180" s="230" t="n">
        <f aca="false">IF('Indicator Date hidden'!T181="x","x",S$2-'Indicator Date hidden'!T181)</f>
        <v>0</v>
      </c>
      <c r="T180" s="230" t="n">
        <f aca="false">IF('Indicator Date hidden'!U181="x","x",T$2-'Indicator Date hidden'!U181)</f>
        <v>0</v>
      </c>
      <c r="U180" s="230" t="n">
        <f aca="false">IF('Indicator Date hidden'!V181="x","x",U$2-'Indicator Date hidden'!V181)</f>
        <v>0</v>
      </c>
      <c r="V180" s="230" t="n">
        <f aca="false">IF('Indicator Date hidden'!W181="x","x",V$2-'Indicator Date hidden'!W181)</f>
        <v>0</v>
      </c>
      <c r="W180" s="230" t="n">
        <f aca="false">IF('Indicator Date hidden'!X181="x","x",W$2-'Indicator Date hidden'!X181)</f>
        <v>0</v>
      </c>
      <c r="X180" s="230" t="n">
        <f aca="false">IF('Indicator Date hidden'!Y181="x","x",X$2-'Indicator Date hidden'!Y181)</f>
        <v>0</v>
      </c>
      <c r="Y180" s="230" t="n">
        <f aca="false">IF('Indicator Date hidden'!Z181="x","x",Y$2-'Indicator Date hidden'!Z181)</f>
        <v>0</v>
      </c>
      <c r="Z180" s="230" t="str">
        <f aca="false">IF('Indicator Date hidden'!AA181="x","x",Z$2-'Indicator Date hidden'!AA181)</f>
        <v>x</v>
      </c>
      <c r="AA180" s="230" t="n">
        <f aca="false">IF('Indicator Date hidden'!AB181="x","x",AA$2-'Indicator Date hidden'!AB181)</f>
        <v>2</v>
      </c>
      <c r="AB180" s="230" t="str">
        <f aca="false">IF('Indicator Date hidden'!AC181="x","x",AB$2-'Indicator Date hidden'!AC181)</f>
        <v>x</v>
      </c>
      <c r="AC180" s="230" t="str">
        <f aca="false">IF('Indicator Date hidden'!AD181="x","x",AC$2-'Indicator Date hidden'!AD181)</f>
        <v>x</v>
      </c>
      <c r="AD180" s="230" t="n">
        <f aca="false">IF('Indicator Date hidden'!AE181="x","x",AD$2-'Indicator Date hidden'!AE181)</f>
        <v>0</v>
      </c>
      <c r="AE180" s="230" t="str">
        <f aca="false">IF('Indicator Date hidden'!AF181="x","x",AE$2-'Indicator Date hidden'!AF181)</f>
        <v>x</v>
      </c>
      <c r="AF180" s="230" t="str">
        <f aca="false">IF('Indicator Date hidden'!AG181="x","x",AF$2-'Indicator Date hidden'!AG181)</f>
        <v>x</v>
      </c>
      <c r="AG180" s="230" t="n">
        <f aca="false">IF('Indicator Date hidden'!AH181="x","x",AG$2-'Indicator Date hidden'!AH181)</f>
        <v>0</v>
      </c>
      <c r="AH180" s="230" t="n">
        <f aca="false">IF('Indicator Date hidden'!AI181="x","x",AH$2-'Indicator Date hidden'!AI181)</f>
        <v>0</v>
      </c>
      <c r="AI180" s="230" t="n">
        <f aca="false">IF('Indicator Date hidden'!AJ181="x","x",AI$2-'Indicator Date hidden'!AJ181)</f>
        <v>0</v>
      </c>
      <c r="AJ180" s="230" t="n">
        <f aca="false">IF('Indicator Date hidden'!AK181="x","x",AJ$2-'Indicator Date hidden'!AK181)</f>
        <v>-1</v>
      </c>
      <c r="AK180" s="230" t="str">
        <f aca="false">IF('Indicator Date hidden'!AL181="x","x",AK$2-'Indicator Date hidden'!AL181)</f>
        <v>x</v>
      </c>
      <c r="AL180" s="230" t="n">
        <f aca="false">IF('Indicator Date hidden'!AM181="x","x",AL$2-'Indicator Date hidden'!AM181)</f>
        <v>0</v>
      </c>
      <c r="AM180" s="230" t="n">
        <f aca="false">IF('Indicator Date hidden'!AN181="x","x",AM$2-'Indicator Date hidden'!AN181)</f>
        <v>0</v>
      </c>
      <c r="AN180" s="230" t="n">
        <f aca="false">IF('Indicator Date hidden'!AO181="x","x",AN$2-'Indicator Date hidden'!AO181)</f>
        <v>0</v>
      </c>
      <c r="AO180" s="230" t="n">
        <f aca="false">IF('Indicator Date hidden'!AP181="x","x",AO$2-'Indicator Date hidden'!AP181)</f>
        <v>0</v>
      </c>
      <c r="AP180" s="230" t="n">
        <f aca="false">IF('Indicator Date hidden'!AQ181="x","x",AP$2-'Indicator Date hidden'!AQ181)</f>
        <v>0</v>
      </c>
      <c r="AQ180" s="230" t="n">
        <f aca="false">IF('Indicator Date hidden'!AR181="x","x",AQ$2-'Indicator Date hidden'!AR181)</f>
        <v>0</v>
      </c>
      <c r="AR180" s="230" t="n">
        <f aca="false">IF('Indicator Date hidden'!AS181="x","x",AR$2-'Indicator Date hidden'!AS181)</f>
        <v>1</v>
      </c>
      <c r="AS180" s="230" t="n">
        <f aca="false">IF('Indicator Date hidden'!AT181="x","x",AS$2-'Indicator Date hidden'!AT181)</f>
        <v>0</v>
      </c>
      <c r="AT180" s="230" t="str">
        <f aca="false">IF('Indicator Date hidden'!AU181="x","x",AT$2-'Indicator Date hidden'!AU181)</f>
        <v>x</v>
      </c>
      <c r="AU180" s="230" t="str">
        <f aca="false">IF('Indicator Date hidden'!AV181="x","x",AU$2-'Indicator Date hidden'!AV181)</f>
        <v>x</v>
      </c>
      <c r="AV180" s="230" t="str">
        <f aca="false">IF('Indicator Date hidden'!AW181="x","x",AV$2-'Indicator Date hidden'!AW181)</f>
        <v>x</v>
      </c>
      <c r="AW180" s="230" t="n">
        <f aca="false">IF('Indicator Date hidden'!AX181="x","x",AW$2-'Indicator Date hidden'!AX181)</f>
        <v>0</v>
      </c>
      <c r="AX180" s="230" t="str">
        <f aca="false">IF('Indicator Date hidden'!AY181="x","x",AX$2-'Indicator Date hidden'!AY181)</f>
        <v>x</v>
      </c>
      <c r="AY180" s="230" t="n">
        <f aca="false">IF('Indicator Date hidden'!AZ181="x","x",AY$2-'Indicator Date hidden'!AZ181)</f>
        <v>10</v>
      </c>
      <c r="AZ180" s="230" t="n">
        <f aca="false">IF('Indicator Date hidden'!BA181="x","x",AZ$2-'Indicator Date hidden'!BA181)</f>
        <v>0</v>
      </c>
      <c r="BA180" s="230" t="n">
        <f aca="false">IF('Indicator Date hidden'!BB181="x","x",BA$2-'Indicator Date hidden'!BB181)</f>
        <v>0</v>
      </c>
      <c r="BB180" s="230" t="n">
        <f aca="false">IF('Indicator Date hidden'!BC181="x","x",BB$2-'Indicator Date hidden'!BC181)</f>
        <v>0</v>
      </c>
      <c r="BC180" s="230" t="str">
        <f aca="false">IF('Indicator Date hidden'!BD181="x","x",BC$2-'Indicator Date hidden'!BD181)</f>
        <v>x</v>
      </c>
      <c r="BD180" s="230" t="n">
        <f aca="false">IF('Indicator Date hidden'!BE181="x","x",BD$2-'Indicator Date hidden'!BE181)</f>
        <v>0</v>
      </c>
      <c r="BE180" s="230" t="n">
        <f aca="false">IF('Indicator Date hidden'!BF181="x","x",BE$2-'Indicator Date hidden'!BF181)</f>
        <v>0</v>
      </c>
      <c r="BF180" s="230" t="n">
        <f aca="false">IF('Indicator Date hidden'!BG181="x","x",BF$2-'Indicator Date hidden'!BG181)</f>
        <v>1</v>
      </c>
      <c r="BG180" s="230" t="n">
        <f aca="false">IF('Indicator Date hidden'!BH181="x","x",BG$2-'Indicator Date hidden'!BH181)</f>
        <v>1</v>
      </c>
      <c r="BH180" s="230" t="str">
        <f aca="false">IF('Indicator Date hidden'!BI181="x","x",BH$2-'Indicator Date hidden'!BI181)</f>
        <v>x</v>
      </c>
      <c r="BI180" s="230" t="n">
        <f aca="false">IF('Indicator Date hidden'!BJ181="x","x",BI$2-'Indicator Date hidden'!BJ181)</f>
        <v>1</v>
      </c>
      <c r="BJ180" s="230" t="str">
        <f aca="false">IF('Indicator Date hidden'!BK181="x","x",BJ$2-'Indicator Date hidden'!BK181)</f>
        <v>x</v>
      </c>
      <c r="BK180" s="230" t="n">
        <f aca="false">IF('Indicator Date hidden'!BL181="x","x",BK$2-'Indicator Date hidden'!BL181)</f>
        <v>0</v>
      </c>
      <c r="BL180" s="230" t="str">
        <f aca="false">IF('Indicator Date hidden'!BM181="x","x",BL$2-'Indicator Date hidden'!BM181)</f>
        <v>x</v>
      </c>
      <c r="BM180" s="230" t="n">
        <f aca="false">IF('Indicator Date hidden'!BN181="x","x",BM$2-'Indicator Date hidden'!BN181)</f>
        <v>3</v>
      </c>
      <c r="BN180" s="230" t="n">
        <f aca="false">IF('Indicator Date hidden'!BO181="x","x",BN$2-'Indicator Date hidden'!BO181)</f>
        <v>0</v>
      </c>
      <c r="BO180" s="230" t="n">
        <f aca="false">IF('Indicator Date hidden'!BP181="x","x",BO$2-'Indicator Date hidden'!BP181)</f>
        <v>0</v>
      </c>
      <c r="BP180" s="230" t="n">
        <f aca="false">IF('Indicator Date hidden'!BQ181="x","x",BP$2-'Indicator Date hidden'!BQ181)</f>
        <v>2</v>
      </c>
      <c r="BQ180" s="230" t="n">
        <f aca="false">IF('Indicator Date hidden'!BR181="x","x",BQ$2-'Indicator Date hidden'!BR181)</f>
        <v>2</v>
      </c>
      <c r="BR180" s="230" t="n">
        <f aca="false">IF('Indicator Date hidden'!BS181="x","x",BR$2-'Indicator Date hidden'!BS181)</f>
        <v>4</v>
      </c>
      <c r="BS180" s="230" t="n">
        <f aca="false">IF('Indicator Date hidden'!BT181="x","x",BS$2-'Indicator Date hidden'!BT181)</f>
        <v>0</v>
      </c>
      <c r="BT180" s="230" t="n">
        <f aca="false">IF('Indicator Date hidden'!BU181="x","x",BT$2-'Indicator Date hidden'!BU181)</f>
        <v>0</v>
      </c>
      <c r="BU180" s="230" t="str">
        <f aca="false">IF('Indicator Date hidden'!BV181="x","x",BU$2-'Indicator Date hidden'!BV181)</f>
        <v>x</v>
      </c>
      <c r="BV180" s="230" t="n">
        <f aca="false">IF('Indicator Date hidden'!BW181="x","x",BV$2-'Indicator Date hidden'!BW181)</f>
        <v>0</v>
      </c>
      <c r="BW180" s="230" t="str">
        <f aca="false">IF('Indicator Date hidden'!BX181="x","x",BW$2-'Indicator Date hidden'!BX181)</f>
        <v>x</v>
      </c>
      <c r="BX180" s="0" t="n">
        <f aca="false">SUM(B180:BW180)</f>
        <v>26</v>
      </c>
      <c r="BY180" s="231" t="n">
        <f aca="false">BX180/COUNT(B180:BW180)</f>
        <v>0.456140350877193</v>
      </c>
      <c r="BZ180" s="0" t="n">
        <f aca="false">COUNTIF(B180:BW180,"&gt;0")</f>
        <v>10</v>
      </c>
      <c r="CA180" s="231" t="n">
        <f aca="false">_xlfn.STDEV.P(B180:BW180)</f>
        <v>1.51101424562347</v>
      </c>
      <c r="CB180" s="232" t="n">
        <f aca="false">MEDIAN(B180:BW180)</f>
        <v>0</v>
      </c>
    </row>
    <row r="181" customFormat="false" ht="14.5" hidden="false" customHeight="false" outlineLevel="0" collapsed="false">
      <c r="A181" s="0" t="str">
        <f aca="false">'Indicator Data'!B184</f>
        <v>UGA</v>
      </c>
      <c r="B181" s="230" t="n">
        <f aca="false">IF('Indicator Date hidden'!C182="x","x",B$2-'Indicator Date hidden'!C182)</f>
        <v>0</v>
      </c>
      <c r="C181" s="230" t="n">
        <f aca="false">IF('Indicator Date hidden'!D182="x","x",C$2-'Indicator Date hidden'!D182)</f>
        <v>0</v>
      </c>
      <c r="D181" s="230" t="n">
        <f aca="false">IF('Indicator Date hidden'!E182="x","x",D$2-'Indicator Date hidden'!E182)</f>
        <v>0</v>
      </c>
      <c r="E181" s="230" t="n">
        <f aca="false">IF('Indicator Date hidden'!F182="x","x",E$2-'Indicator Date hidden'!F182)</f>
        <v>0</v>
      </c>
      <c r="F181" s="230" t="n">
        <f aca="false">IF('Indicator Date hidden'!G182="x","x",F$2-'Indicator Date hidden'!G182)</f>
        <v>0</v>
      </c>
      <c r="G181" s="230" t="n">
        <f aca="false">IF('Indicator Date hidden'!H182="x","x",G$2-'Indicator Date hidden'!H182)</f>
        <v>0</v>
      </c>
      <c r="H181" s="230" t="n">
        <f aca="false">IF('Indicator Date hidden'!I182="x","x",H$2-'Indicator Date hidden'!I182)</f>
        <v>0</v>
      </c>
      <c r="I181" s="230" t="n">
        <f aca="false">IF('Indicator Date hidden'!J182="x","x",I$2-'Indicator Date hidden'!J182)</f>
        <v>0</v>
      </c>
      <c r="J181" s="230" t="n">
        <f aca="false">IF('Indicator Date hidden'!K182="x","x",J$2-'Indicator Date hidden'!K182)</f>
        <v>0</v>
      </c>
      <c r="K181" s="230" t="n">
        <f aca="false">IF('Indicator Date hidden'!L182="x","x",K$2-'Indicator Date hidden'!L182)</f>
        <v>0</v>
      </c>
      <c r="L181" s="230" t="n">
        <f aca="false">IF('Indicator Date hidden'!M182="x","x",L$2-'Indicator Date hidden'!M182)</f>
        <v>0</v>
      </c>
      <c r="M181" s="230" t="n">
        <f aca="false">IF('Indicator Date hidden'!N182="x","x",M$2-'Indicator Date hidden'!N182)</f>
        <v>0</v>
      </c>
      <c r="N181" s="230" t="n">
        <f aca="false">IF('Indicator Date hidden'!O182="x","x",N$2-'Indicator Date hidden'!O182)</f>
        <v>0</v>
      </c>
      <c r="O181" s="230" t="n">
        <f aca="false">IF('Indicator Date hidden'!P182="x","x",O$2-'Indicator Date hidden'!P182)</f>
        <v>0</v>
      </c>
      <c r="P181" s="230" t="n">
        <f aca="false">IF('Indicator Date hidden'!Q182="x","x",P$2-'Indicator Date hidden'!Q182)</f>
        <v>0</v>
      </c>
      <c r="Q181" s="230" t="n">
        <f aca="false">IF('Indicator Date hidden'!R182="x","x",Q$2-'Indicator Date hidden'!R182)</f>
        <v>0</v>
      </c>
      <c r="R181" s="230" t="n">
        <f aca="false">IF('Indicator Date hidden'!S182="x","x",R$2-'Indicator Date hidden'!S182)</f>
        <v>0</v>
      </c>
      <c r="S181" s="230" t="n">
        <f aca="false">IF('Indicator Date hidden'!T182="x","x",S$2-'Indicator Date hidden'!T182)</f>
        <v>0</v>
      </c>
      <c r="T181" s="230" t="n">
        <f aca="false">IF('Indicator Date hidden'!U182="x","x",T$2-'Indicator Date hidden'!U182)</f>
        <v>0</v>
      </c>
      <c r="U181" s="230" t="n">
        <f aca="false">IF('Indicator Date hidden'!V182="x","x",U$2-'Indicator Date hidden'!V182)</f>
        <v>0</v>
      </c>
      <c r="V181" s="230" t="n">
        <f aca="false">IF('Indicator Date hidden'!W182="x","x",V$2-'Indicator Date hidden'!W182)</f>
        <v>0</v>
      </c>
      <c r="W181" s="230" t="n">
        <f aca="false">IF('Indicator Date hidden'!X182="x","x",W$2-'Indicator Date hidden'!X182)</f>
        <v>0</v>
      </c>
      <c r="X181" s="230" t="n">
        <f aca="false">IF('Indicator Date hidden'!Y182="x","x",X$2-'Indicator Date hidden'!Y182)</f>
        <v>0</v>
      </c>
      <c r="Y181" s="230" t="n">
        <f aca="false">IF('Indicator Date hidden'!Z182="x","x",Y$2-'Indicator Date hidden'!Z182)</f>
        <v>0</v>
      </c>
      <c r="Z181" s="230" t="n">
        <f aca="false">IF('Indicator Date hidden'!AA182="x","x",Z$2-'Indicator Date hidden'!AA182)</f>
        <v>2</v>
      </c>
      <c r="AA181" s="230" t="n">
        <f aca="false">IF('Indicator Date hidden'!AB182="x","x",AA$2-'Indicator Date hidden'!AB182)</f>
        <v>0</v>
      </c>
      <c r="AB181" s="230" t="n">
        <f aca="false">IF('Indicator Date hidden'!AC182="x","x",AB$2-'Indicator Date hidden'!AC182)</f>
        <v>0</v>
      </c>
      <c r="AC181" s="230" t="n">
        <f aca="false">IF('Indicator Date hidden'!AD182="x","x",AC$2-'Indicator Date hidden'!AD182)</f>
        <v>1</v>
      </c>
      <c r="AD181" s="230" t="n">
        <f aca="false">IF('Indicator Date hidden'!AE182="x","x",AD$2-'Indicator Date hidden'!AE182)</f>
        <v>0</v>
      </c>
      <c r="AE181" s="230" t="n">
        <f aca="false">IF('Indicator Date hidden'!AF182="x","x",AE$2-'Indicator Date hidden'!AF182)</f>
        <v>0</v>
      </c>
      <c r="AF181" s="230" t="n">
        <f aca="false">IF('Indicator Date hidden'!AG182="x","x",AF$2-'Indicator Date hidden'!AG182)</f>
        <v>0</v>
      </c>
      <c r="AG181" s="230" t="n">
        <f aca="false">IF('Indicator Date hidden'!AH182="x","x",AG$2-'Indicator Date hidden'!AH182)</f>
        <v>0</v>
      </c>
      <c r="AH181" s="230" t="n">
        <f aca="false">IF('Indicator Date hidden'!AI182="x","x",AH$2-'Indicator Date hidden'!AI182)</f>
        <v>0</v>
      </c>
      <c r="AI181" s="230" t="n">
        <f aca="false">IF('Indicator Date hidden'!AJ182="x","x",AI$2-'Indicator Date hidden'!AJ182)</f>
        <v>0</v>
      </c>
      <c r="AJ181" s="230" t="n">
        <f aca="false">IF('Indicator Date hidden'!AK182="x","x",AJ$2-'Indicator Date hidden'!AK182)</f>
        <v>0</v>
      </c>
      <c r="AK181" s="230" t="n">
        <f aca="false">IF('Indicator Date hidden'!AL182="x","x",AK$2-'Indicator Date hidden'!AL182)</f>
        <v>3</v>
      </c>
      <c r="AL181" s="230" t="n">
        <f aca="false">IF('Indicator Date hidden'!AM182="x","x",AL$2-'Indicator Date hidden'!AM182)</f>
        <v>0</v>
      </c>
      <c r="AM181" s="230" t="n">
        <f aca="false">IF('Indicator Date hidden'!AN182="x","x",AM$2-'Indicator Date hidden'!AN182)</f>
        <v>0</v>
      </c>
      <c r="AN181" s="230" t="n">
        <f aca="false">IF('Indicator Date hidden'!AO182="x","x",AN$2-'Indicator Date hidden'!AO182)</f>
        <v>0</v>
      </c>
      <c r="AO181" s="230" t="n">
        <f aca="false">IF('Indicator Date hidden'!AP182="x","x",AO$2-'Indicator Date hidden'!AP182)</f>
        <v>0</v>
      </c>
      <c r="AP181" s="230" t="n">
        <f aca="false">IF('Indicator Date hidden'!AQ182="x","x",AP$2-'Indicator Date hidden'!AQ182)</f>
        <v>0</v>
      </c>
      <c r="AQ181" s="230" t="n">
        <f aca="false">IF('Indicator Date hidden'!AR182="x","x",AQ$2-'Indicator Date hidden'!AR182)</f>
        <v>0</v>
      </c>
      <c r="AR181" s="230" t="n">
        <f aca="false">IF('Indicator Date hidden'!AS182="x","x",AR$2-'Indicator Date hidden'!AS182)</f>
        <v>0</v>
      </c>
      <c r="AS181" s="230" t="n">
        <f aca="false">IF('Indicator Date hidden'!AT182="x","x",AS$2-'Indicator Date hidden'!AT182)</f>
        <v>0</v>
      </c>
      <c r="AT181" s="230" t="n">
        <f aca="false">IF('Indicator Date hidden'!AU182="x","x",AT$2-'Indicator Date hidden'!AU182)</f>
        <v>0</v>
      </c>
      <c r="AU181" s="230" t="n">
        <f aca="false">IF('Indicator Date hidden'!AV182="x","x",AU$2-'Indicator Date hidden'!AV182)</f>
        <v>0</v>
      </c>
      <c r="AV181" s="230" t="n">
        <f aca="false">IF('Indicator Date hidden'!AW182="x","x",AV$2-'Indicator Date hidden'!AW182)</f>
        <v>0</v>
      </c>
      <c r="AW181" s="230" t="n">
        <f aca="false">IF('Indicator Date hidden'!AX182="x","x",AW$2-'Indicator Date hidden'!AX182)</f>
        <v>0</v>
      </c>
      <c r="AX181" s="230" t="n">
        <f aca="false">IF('Indicator Date hidden'!AY182="x","x",AX$2-'Indicator Date hidden'!AY182)</f>
        <v>0</v>
      </c>
      <c r="AY181" s="230" t="n">
        <f aca="false">IF('Indicator Date hidden'!AZ182="x","x",AY$2-'Indicator Date hidden'!AZ182)</f>
        <v>1</v>
      </c>
      <c r="AZ181" s="230" t="n">
        <f aca="false">IF('Indicator Date hidden'!BA182="x","x",AZ$2-'Indicator Date hidden'!BA182)</f>
        <v>0</v>
      </c>
      <c r="BA181" s="230" t="n">
        <f aca="false">IF('Indicator Date hidden'!BB182="x","x",BA$2-'Indicator Date hidden'!BB182)</f>
        <v>0</v>
      </c>
      <c r="BB181" s="230" t="n">
        <f aca="false">IF('Indicator Date hidden'!BC182="x","x",BB$2-'Indicator Date hidden'!BC182)</f>
        <v>0</v>
      </c>
      <c r="BC181" s="230" t="n">
        <f aca="false">IF('Indicator Date hidden'!BD182="x","x",BC$2-'Indicator Date hidden'!BD182)</f>
        <v>0</v>
      </c>
      <c r="BD181" s="230" t="n">
        <f aca="false">IF('Indicator Date hidden'!BE182="x","x",BD$2-'Indicator Date hidden'!BE182)</f>
        <v>-1</v>
      </c>
      <c r="BE181" s="230" t="n">
        <f aca="false">IF('Indicator Date hidden'!BF182="x","x",BE$2-'Indicator Date hidden'!BF182)</f>
        <v>0</v>
      </c>
      <c r="BF181" s="230" t="n">
        <f aca="false">IF('Indicator Date hidden'!BG182="x","x",BF$2-'Indicator Date hidden'!BG182)</f>
        <v>1</v>
      </c>
      <c r="BG181" s="230" t="n">
        <f aca="false">IF('Indicator Date hidden'!BH182="x","x",BG$2-'Indicator Date hidden'!BH182)</f>
        <v>1</v>
      </c>
      <c r="BH181" s="230" t="str">
        <f aca="false">IF('Indicator Date hidden'!BI182="x","x",BH$2-'Indicator Date hidden'!BI182)</f>
        <v>x</v>
      </c>
      <c r="BI181" s="230" t="n">
        <f aca="false">IF('Indicator Date hidden'!BJ182="x","x",BI$2-'Indicator Date hidden'!BJ182)</f>
        <v>0</v>
      </c>
      <c r="BJ181" s="230" t="n">
        <f aca="false">IF('Indicator Date hidden'!BK182="x","x",BJ$2-'Indicator Date hidden'!BK182)</f>
        <v>0</v>
      </c>
      <c r="BK181" s="230" t="n">
        <f aca="false">IF('Indicator Date hidden'!BL182="x","x",BK$2-'Indicator Date hidden'!BL182)</f>
        <v>0</v>
      </c>
      <c r="BL181" s="230" t="n">
        <f aca="false">IF('Indicator Date hidden'!BM182="x","x",BL$2-'Indicator Date hidden'!BM182)</f>
        <v>2</v>
      </c>
      <c r="BM181" s="230" t="n">
        <f aca="false">IF('Indicator Date hidden'!BN182="x","x",BM$2-'Indicator Date hidden'!BN182)</f>
        <v>0</v>
      </c>
      <c r="BN181" s="230" t="n">
        <f aca="false">IF('Indicator Date hidden'!BO182="x","x",BN$2-'Indicator Date hidden'!BO182)</f>
        <v>0</v>
      </c>
      <c r="BO181" s="230" t="n">
        <f aca="false">IF('Indicator Date hidden'!BP182="x","x",BO$2-'Indicator Date hidden'!BP182)</f>
        <v>0</v>
      </c>
      <c r="BP181" s="230" t="n">
        <f aca="false">IF('Indicator Date hidden'!BQ182="x","x",BP$2-'Indicator Date hidden'!BQ182)</f>
        <v>0</v>
      </c>
      <c r="BQ181" s="230" t="n">
        <f aca="false">IF('Indicator Date hidden'!BR182="x","x",BQ$2-'Indicator Date hidden'!BR182)</f>
        <v>0</v>
      </c>
      <c r="BR181" s="230" t="n">
        <f aca="false">IF('Indicator Date hidden'!BS182="x","x",BR$2-'Indicator Date hidden'!BS182)</f>
        <v>3</v>
      </c>
      <c r="BS181" s="230" t="n">
        <f aca="false">IF('Indicator Date hidden'!BT182="x","x",BS$2-'Indicator Date hidden'!BT182)</f>
        <v>0</v>
      </c>
      <c r="BT181" s="230" t="str">
        <f aca="false">IF('Indicator Date hidden'!BU182="x","x",BT$2-'Indicator Date hidden'!BU182)</f>
        <v>x</v>
      </c>
      <c r="BU181" s="230" t="n">
        <f aca="false">IF('Indicator Date hidden'!BV182="x","x",BU$2-'Indicator Date hidden'!BV182)</f>
        <v>0</v>
      </c>
      <c r="BV181" s="230" t="n">
        <f aca="false">IF('Indicator Date hidden'!BW182="x","x",BV$2-'Indicator Date hidden'!BW182)</f>
        <v>0</v>
      </c>
      <c r="BW181" s="230" t="n">
        <f aca="false">IF('Indicator Date hidden'!BX182="x","x",BW$2-'Indicator Date hidden'!BX182)</f>
        <v>0</v>
      </c>
      <c r="BX181" s="0" t="n">
        <f aca="false">SUM(B181:BW181)</f>
        <v>13</v>
      </c>
      <c r="BY181" s="231" t="n">
        <f aca="false">BX181/COUNT(B181:BW181)</f>
        <v>0.180555555555556</v>
      </c>
      <c r="BZ181" s="0" t="n">
        <f aca="false">COUNTIF(B181:BW181,"&gt;0")</f>
        <v>8</v>
      </c>
      <c r="CA181" s="231" t="n">
        <f aca="false">_xlfn.STDEV.P(B181:BW181)</f>
        <v>0.630836941620876</v>
      </c>
      <c r="CB181" s="232" t="n">
        <f aca="false">MEDIAN(B181:BW181)</f>
        <v>0</v>
      </c>
    </row>
    <row r="182" customFormat="false" ht="14.5" hidden="false" customHeight="false" outlineLevel="0" collapsed="false">
      <c r="A182" s="0" t="str">
        <f aca="false">'Indicator Data'!B185</f>
        <v>UKR</v>
      </c>
      <c r="B182" s="230" t="n">
        <f aca="false">IF('Indicator Date hidden'!C183="x","x",B$2-'Indicator Date hidden'!C183)</f>
        <v>0</v>
      </c>
      <c r="C182" s="230" t="n">
        <f aca="false">IF('Indicator Date hidden'!D183="x","x",C$2-'Indicator Date hidden'!D183)</f>
        <v>0</v>
      </c>
      <c r="D182" s="230" t="n">
        <f aca="false">IF('Indicator Date hidden'!E183="x","x",D$2-'Indicator Date hidden'!E183)</f>
        <v>0</v>
      </c>
      <c r="E182" s="230" t="n">
        <f aca="false">IF('Indicator Date hidden'!F183="x","x",E$2-'Indicator Date hidden'!F183)</f>
        <v>0</v>
      </c>
      <c r="F182" s="230" t="n">
        <f aca="false">IF('Indicator Date hidden'!G183="x","x",F$2-'Indicator Date hidden'!G183)</f>
        <v>0</v>
      </c>
      <c r="G182" s="230" t="n">
        <f aca="false">IF('Indicator Date hidden'!H183="x","x",G$2-'Indicator Date hidden'!H183)</f>
        <v>0</v>
      </c>
      <c r="H182" s="230" t="n">
        <f aca="false">IF('Indicator Date hidden'!I183="x","x",H$2-'Indicator Date hidden'!I183)</f>
        <v>0</v>
      </c>
      <c r="I182" s="230" t="n">
        <f aca="false">IF('Indicator Date hidden'!J183="x","x",I$2-'Indicator Date hidden'!J183)</f>
        <v>0</v>
      </c>
      <c r="J182" s="230" t="n">
        <f aca="false">IF('Indicator Date hidden'!K183="x","x",J$2-'Indicator Date hidden'!K183)</f>
        <v>0</v>
      </c>
      <c r="K182" s="230" t="n">
        <f aca="false">IF('Indicator Date hidden'!L183="x","x",K$2-'Indicator Date hidden'!L183)</f>
        <v>0</v>
      </c>
      <c r="L182" s="230" t="n">
        <f aca="false">IF('Indicator Date hidden'!M183="x","x",L$2-'Indicator Date hidden'!M183)</f>
        <v>0</v>
      </c>
      <c r="M182" s="230" t="n">
        <f aca="false">IF('Indicator Date hidden'!N183="x","x",M$2-'Indicator Date hidden'!N183)</f>
        <v>0</v>
      </c>
      <c r="N182" s="230" t="n">
        <f aca="false">IF('Indicator Date hidden'!O183="x","x",N$2-'Indicator Date hidden'!O183)</f>
        <v>0</v>
      </c>
      <c r="O182" s="230" t="n">
        <f aca="false">IF('Indicator Date hidden'!P183="x","x",O$2-'Indicator Date hidden'!P183)</f>
        <v>0</v>
      </c>
      <c r="P182" s="230" t="n">
        <f aca="false">IF('Indicator Date hidden'!Q183="x","x",P$2-'Indicator Date hidden'!Q183)</f>
        <v>0</v>
      </c>
      <c r="Q182" s="230" t="n">
        <f aca="false">IF('Indicator Date hidden'!R183="x","x",Q$2-'Indicator Date hidden'!R183)</f>
        <v>0</v>
      </c>
      <c r="R182" s="230" t="n">
        <f aca="false">IF('Indicator Date hidden'!S183="x","x",R$2-'Indicator Date hidden'!S183)</f>
        <v>0</v>
      </c>
      <c r="S182" s="230" t="n">
        <f aca="false">IF('Indicator Date hidden'!T183="x","x",S$2-'Indicator Date hidden'!T183)</f>
        <v>0</v>
      </c>
      <c r="T182" s="230" t="n">
        <f aca="false">IF('Indicator Date hidden'!U183="x","x",T$2-'Indicator Date hidden'!U183)</f>
        <v>0</v>
      </c>
      <c r="U182" s="230" t="n">
        <f aca="false">IF('Indicator Date hidden'!V183="x","x",U$2-'Indicator Date hidden'!V183)</f>
        <v>0</v>
      </c>
      <c r="V182" s="230" t="n">
        <f aca="false">IF('Indicator Date hidden'!W183="x","x",V$2-'Indicator Date hidden'!W183)</f>
        <v>0</v>
      </c>
      <c r="W182" s="230" t="n">
        <f aca="false">IF('Indicator Date hidden'!X183="x","x",W$2-'Indicator Date hidden'!X183)</f>
        <v>0</v>
      </c>
      <c r="X182" s="230" t="n">
        <f aca="false">IF('Indicator Date hidden'!Y183="x","x",X$2-'Indicator Date hidden'!Y183)</f>
        <v>0</v>
      </c>
      <c r="Y182" s="230" t="n">
        <f aca="false">IF('Indicator Date hidden'!Z183="x","x",Y$2-'Indicator Date hidden'!Z183)</f>
        <v>0</v>
      </c>
      <c r="Z182" s="230" t="n">
        <f aca="false">IF('Indicator Date hidden'!AA183="x","x",Z$2-'Indicator Date hidden'!AA183)</f>
        <v>11</v>
      </c>
      <c r="AA182" s="230" t="n">
        <f aca="false">IF('Indicator Date hidden'!AB183="x","x",AA$2-'Indicator Date hidden'!AB183)</f>
        <v>0</v>
      </c>
      <c r="AB182" s="230" t="str">
        <f aca="false">IF('Indicator Date hidden'!AC183="x","x",AB$2-'Indicator Date hidden'!AC183)</f>
        <v>x</v>
      </c>
      <c r="AC182" s="230" t="n">
        <f aca="false">IF('Indicator Date hidden'!AD183="x","x",AC$2-'Indicator Date hidden'!AD183)</f>
        <v>1</v>
      </c>
      <c r="AD182" s="230" t="n">
        <f aca="false">IF('Indicator Date hidden'!AE183="x","x",AD$2-'Indicator Date hidden'!AE183)</f>
        <v>0</v>
      </c>
      <c r="AE182" s="230" t="n">
        <f aca="false">IF('Indicator Date hidden'!AF183="x","x",AE$2-'Indicator Date hidden'!AF183)</f>
        <v>0</v>
      </c>
      <c r="AF182" s="230" t="n">
        <f aca="false">IF('Indicator Date hidden'!AG183="x","x",AF$2-'Indicator Date hidden'!AG183)</f>
        <v>0</v>
      </c>
      <c r="AG182" s="230" t="n">
        <f aca="false">IF('Indicator Date hidden'!AH183="x","x",AG$2-'Indicator Date hidden'!AH183)</f>
        <v>0</v>
      </c>
      <c r="AH182" s="230" t="n">
        <f aca="false">IF('Indicator Date hidden'!AI183="x","x",AH$2-'Indicator Date hidden'!AI183)</f>
        <v>0</v>
      </c>
      <c r="AI182" s="230" t="n">
        <f aca="false">IF('Indicator Date hidden'!AJ183="x","x",AI$2-'Indicator Date hidden'!AJ183)</f>
        <v>0</v>
      </c>
      <c r="AJ182" s="230" t="n">
        <f aca="false">IF('Indicator Date hidden'!AK183="x","x",AJ$2-'Indicator Date hidden'!AK183)</f>
        <v>0</v>
      </c>
      <c r="AK182" s="230" t="n">
        <f aca="false">IF('Indicator Date hidden'!AL183="x","x",AK$2-'Indicator Date hidden'!AL183)</f>
        <v>7</v>
      </c>
      <c r="AL182" s="230" t="n">
        <f aca="false">IF('Indicator Date hidden'!AM183="x","x",AL$2-'Indicator Date hidden'!AM183)</f>
        <v>0</v>
      </c>
      <c r="AM182" s="230" t="n">
        <f aca="false">IF('Indicator Date hidden'!AN183="x","x",AM$2-'Indicator Date hidden'!AN183)</f>
        <v>0</v>
      </c>
      <c r="AN182" s="230" t="n">
        <f aca="false">IF('Indicator Date hidden'!AO183="x","x",AN$2-'Indicator Date hidden'!AO183)</f>
        <v>0</v>
      </c>
      <c r="AO182" s="230" t="n">
        <f aca="false">IF('Indicator Date hidden'!AP183="x","x",AO$2-'Indicator Date hidden'!AP183)</f>
        <v>0</v>
      </c>
      <c r="AP182" s="230" t="n">
        <f aca="false">IF('Indicator Date hidden'!AQ183="x","x",AP$2-'Indicator Date hidden'!AQ183)</f>
        <v>0</v>
      </c>
      <c r="AQ182" s="230" t="n">
        <f aca="false">IF('Indicator Date hidden'!AR183="x","x",AQ$2-'Indicator Date hidden'!AR183)</f>
        <v>0</v>
      </c>
      <c r="AR182" s="230" t="str">
        <f aca="false">IF('Indicator Date hidden'!AS183="x","x",AR$2-'Indicator Date hidden'!AS183)</f>
        <v>x</v>
      </c>
      <c r="AS182" s="230" t="n">
        <f aca="false">IF('Indicator Date hidden'!AT183="x","x",AS$2-'Indicator Date hidden'!AT183)</f>
        <v>0</v>
      </c>
      <c r="AT182" s="230" t="n">
        <f aca="false">IF('Indicator Date hidden'!AU183="x","x",AT$2-'Indicator Date hidden'!AU183)</f>
        <v>0</v>
      </c>
      <c r="AU182" s="230" t="n">
        <f aca="false">IF('Indicator Date hidden'!AV183="x","x",AU$2-'Indicator Date hidden'!AV183)</f>
        <v>0</v>
      </c>
      <c r="AV182" s="230" t="str">
        <f aca="false">IF('Indicator Date hidden'!AW183="x","x",AV$2-'Indicator Date hidden'!AW183)</f>
        <v>x</v>
      </c>
      <c r="AW182" s="230" t="n">
        <f aca="false">IF('Indicator Date hidden'!AX183="x","x",AW$2-'Indicator Date hidden'!AX183)</f>
        <v>0</v>
      </c>
      <c r="AX182" s="230" t="n">
        <f aca="false">IF('Indicator Date hidden'!AY183="x","x",AX$2-'Indicator Date hidden'!AY183)</f>
        <v>0</v>
      </c>
      <c r="AY182" s="230" t="n">
        <f aca="false">IF('Indicator Date hidden'!AZ183="x","x",AY$2-'Indicator Date hidden'!AZ183)</f>
        <v>0</v>
      </c>
      <c r="AZ182" s="230" t="n">
        <f aca="false">IF('Indicator Date hidden'!BA183="x","x",AZ$2-'Indicator Date hidden'!BA183)</f>
        <v>0</v>
      </c>
      <c r="BA182" s="230" t="n">
        <f aca="false">IF('Indicator Date hidden'!BB183="x","x",BA$2-'Indicator Date hidden'!BB183)</f>
        <v>0</v>
      </c>
      <c r="BB182" s="230" t="n">
        <f aca="false">IF('Indicator Date hidden'!BC183="x","x",BB$2-'Indicator Date hidden'!BC183)</f>
        <v>0</v>
      </c>
      <c r="BC182" s="230" t="n">
        <f aca="false">IF('Indicator Date hidden'!BD183="x","x",BC$2-'Indicator Date hidden'!BD183)</f>
        <v>0</v>
      </c>
      <c r="BD182" s="230" t="n">
        <f aca="false">IF('Indicator Date hidden'!BE183="x","x",BD$2-'Indicator Date hidden'!BE183)</f>
        <v>0</v>
      </c>
      <c r="BE182" s="230" t="n">
        <f aca="false">IF('Indicator Date hidden'!BF183="x","x",BE$2-'Indicator Date hidden'!BF183)</f>
        <v>0</v>
      </c>
      <c r="BF182" s="230" t="n">
        <f aca="false">IF('Indicator Date hidden'!BG183="x","x",BF$2-'Indicator Date hidden'!BG183)</f>
        <v>1</v>
      </c>
      <c r="BG182" s="230" t="n">
        <f aca="false">IF('Indicator Date hidden'!BH183="x","x",BG$2-'Indicator Date hidden'!BH183)</f>
        <v>1</v>
      </c>
      <c r="BH182" s="230" t="str">
        <f aca="false">IF('Indicator Date hidden'!BI183="x","x",BH$2-'Indicator Date hidden'!BI183)</f>
        <v>x</v>
      </c>
      <c r="BI182" s="230" t="n">
        <f aca="false">IF('Indicator Date hidden'!BJ183="x","x",BI$2-'Indicator Date hidden'!BJ183)</f>
        <v>0</v>
      </c>
      <c r="BJ182" s="230" t="n">
        <f aca="false">IF('Indicator Date hidden'!BK183="x","x",BJ$2-'Indicator Date hidden'!BK183)</f>
        <v>0</v>
      </c>
      <c r="BK182" s="230" t="n">
        <f aca="false">IF('Indicator Date hidden'!BL183="x","x",BK$2-'Indicator Date hidden'!BL183)</f>
        <v>0</v>
      </c>
      <c r="BL182" s="230" t="n">
        <f aca="false">IF('Indicator Date hidden'!BM183="x","x",BL$2-'Indicator Date hidden'!BM183)</f>
        <v>8</v>
      </c>
      <c r="BM182" s="230" t="n">
        <f aca="false">IF('Indicator Date hidden'!BN183="x","x",BM$2-'Indicator Date hidden'!BN183)</f>
        <v>0</v>
      </c>
      <c r="BN182" s="230" t="n">
        <f aca="false">IF('Indicator Date hidden'!BO183="x","x",BN$2-'Indicator Date hidden'!BO183)</f>
        <v>0</v>
      </c>
      <c r="BO182" s="230" t="n">
        <f aca="false">IF('Indicator Date hidden'!BP183="x","x",BO$2-'Indicator Date hidden'!BP183)</f>
        <v>0</v>
      </c>
      <c r="BP182" s="230" t="n">
        <f aca="false">IF('Indicator Date hidden'!BQ183="x","x",BP$2-'Indicator Date hidden'!BQ183)</f>
        <v>0</v>
      </c>
      <c r="BQ182" s="230" t="n">
        <f aca="false">IF('Indicator Date hidden'!BR183="x","x",BQ$2-'Indicator Date hidden'!BR183)</f>
        <v>0</v>
      </c>
      <c r="BR182" s="230" t="n">
        <f aca="false">IF('Indicator Date hidden'!BS183="x","x",BR$2-'Indicator Date hidden'!BS183)</f>
        <v>4</v>
      </c>
      <c r="BS182" s="230" t="n">
        <f aca="false">IF('Indicator Date hidden'!BT183="x","x",BS$2-'Indicator Date hidden'!BT183)</f>
        <v>0</v>
      </c>
      <c r="BT182" s="230" t="n">
        <f aca="false">IF('Indicator Date hidden'!BU183="x","x",BT$2-'Indicator Date hidden'!BU183)</f>
        <v>0</v>
      </c>
      <c r="BU182" s="230" t="str">
        <f aca="false">IF('Indicator Date hidden'!BV183="x","x",BU$2-'Indicator Date hidden'!BV183)</f>
        <v>x</v>
      </c>
      <c r="BV182" s="230" t="n">
        <f aca="false">IF('Indicator Date hidden'!BW183="x","x",BV$2-'Indicator Date hidden'!BW183)</f>
        <v>0</v>
      </c>
      <c r="BW182" s="230" t="n">
        <f aca="false">IF('Indicator Date hidden'!BX183="x","x",BW$2-'Indicator Date hidden'!BX183)</f>
        <v>0</v>
      </c>
      <c r="BX182" s="0" t="n">
        <f aca="false">SUM(B182:BW182)</f>
        <v>33</v>
      </c>
      <c r="BY182" s="231" t="n">
        <f aca="false">BX182/COUNT(B182:BW182)</f>
        <v>0.478260869565217</v>
      </c>
      <c r="BZ182" s="0" t="n">
        <f aca="false">COUNTIF(B182:BW182,"&gt;0")</f>
        <v>7</v>
      </c>
      <c r="CA182" s="231" t="n">
        <f aca="false">_xlfn.STDEV.P(B182:BW182)</f>
        <v>1.85416644541675</v>
      </c>
      <c r="CB182" s="232" t="n">
        <f aca="false">MEDIAN(B182:BW182)</f>
        <v>0</v>
      </c>
    </row>
    <row r="183" customFormat="false" ht="14.5" hidden="false" customHeight="false" outlineLevel="0" collapsed="false">
      <c r="A183" s="0" t="str">
        <f aca="false">'Indicator Data'!B186</f>
        <v>ARE</v>
      </c>
      <c r="B183" s="230" t="n">
        <f aca="false">IF('Indicator Date hidden'!C184="x","x",B$2-'Indicator Date hidden'!C184)</f>
        <v>0</v>
      </c>
      <c r="C183" s="230" t="n">
        <f aca="false">IF('Indicator Date hidden'!D184="x","x",C$2-'Indicator Date hidden'!D184)</f>
        <v>0</v>
      </c>
      <c r="D183" s="230" t="n">
        <f aca="false">IF('Indicator Date hidden'!E184="x","x",D$2-'Indicator Date hidden'!E184)</f>
        <v>0</v>
      </c>
      <c r="E183" s="230" t="n">
        <f aca="false">IF('Indicator Date hidden'!F184="x","x",E$2-'Indicator Date hidden'!F184)</f>
        <v>0</v>
      </c>
      <c r="F183" s="230" t="n">
        <f aca="false">IF('Indicator Date hidden'!G184="x","x",F$2-'Indicator Date hidden'!G184)</f>
        <v>0</v>
      </c>
      <c r="G183" s="230" t="n">
        <f aca="false">IF('Indicator Date hidden'!H184="x","x",G$2-'Indicator Date hidden'!H184)</f>
        <v>0</v>
      </c>
      <c r="H183" s="230" t="n">
        <f aca="false">IF('Indicator Date hidden'!I184="x","x",H$2-'Indicator Date hidden'!I184)</f>
        <v>0</v>
      </c>
      <c r="I183" s="230" t="n">
        <f aca="false">IF('Indicator Date hidden'!J184="x","x",I$2-'Indicator Date hidden'!J184)</f>
        <v>0</v>
      </c>
      <c r="J183" s="230" t="n">
        <f aca="false">IF('Indicator Date hidden'!K184="x","x",J$2-'Indicator Date hidden'!K184)</f>
        <v>0</v>
      </c>
      <c r="K183" s="230" t="n">
        <f aca="false">IF('Indicator Date hidden'!L184="x","x",K$2-'Indicator Date hidden'!L184)</f>
        <v>0</v>
      </c>
      <c r="L183" s="230" t="n">
        <f aca="false">IF('Indicator Date hidden'!M184="x","x",L$2-'Indicator Date hidden'!M184)</f>
        <v>0</v>
      </c>
      <c r="M183" s="230" t="n">
        <f aca="false">IF('Indicator Date hidden'!N184="x","x",M$2-'Indicator Date hidden'!N184)</f>
        <v>0</v>
      </c>
      <c r="N183" s="230" t="n">
        <f aca="false">IF('Indicator Date hidden'!O184="x","x",N$2-'Indicator Date hidden'!O184)</f>
        <v>0</v>
      </c>
      <c r="O183" s="230" t="n">
        <f aca="false">IF('Indicator Date hidden'!P184="x","x",O$2-'Indicator Date hidden'!P184)</f>
        <v>0</v>
      </c>
      <c r="P183" s="230" t="n">
        <f aca="false">IF('Indicator Date hidden'!Q184="x","x",P$2-'Indicator Date hidden'!Q184)</f>
        <v>0</v>
      </c>
      <c r="Q183" s="230" t="n">
        <f aca="false">IF('Indicator Date hidden'!R184="x","x",Q$2-'Indicator Date hidden'!R184)</f>
        <v>0</v>
      </c>
      <c r="R183" s="230" t="n">
        <f aca="false">IF('Indicator Date hidden'!S184="x","x",R$2-'Indicator Date hidden'!S184)</f>
        <v>0</v>
      </c>
      <c r="S183" s="230" t="n">
        <f aca="false">IF('Indicator Date hidden'!T184="x","x",S$2-'Indicator Date hidden'!T184)</f>
        <v>0</v>
      </c>
      <c r="T183" s="230" t="n">
        <f aca="false">IF('Indicator Date hidden'!U184="x","x",T$2-'Indicator Date hidden'!U184)</f>
        <v>0</v>
      </c>
      <c r="U183" s="230" t="n">
        <f aca="false">IF('Indicator Date hidden'!V184="x","x",U$2-'Indicator Date hidden'!V184)</f>
        <v>0</v>
      </c>
      <c r="V183" s="230" t="n">
        <f aca="false">IF('Indicator Date hidden'!W184="x","x",V$2-'Indicator Date hidden'!W184)</f>
        <v>0</v>
      </c>
      <c r="W183" s="230" t="n">
        <f aca="false">IF('Indicator Date hidden'!X184="x","x",W$2-'Indicator Date hidden'!X184)</f>
        <v>0</v>
      </c>
      <c r="X183" s="230" t="n">
        <f aca="false">IF('Indicator Date hidden'!Y184="x","x",X$2-'Indicator Date hidden'!Y184)</f>
        <v>0</v>
      </c>
      <c r="Y183" s="230" t="n">
        <f aca="false">IF('Indicator Date hidden'!Z184="x","x",Y$2-'Indicator Date hidden'!Z184)</f>
        <v>0</v>
      </c>
      <c r="Z183" s="230" t="str">
        <f aca="false">IF('Indicator Date hidden'!AA184="x","x",Z$2-'Indicator Date hidden'!AA184)</f>
        <v>x</v>
      </c>
      <c r="AA183" s="230" t="n">
        <f aca="false">IF('Indicator Date hidden'!AB184="x","x",AA$2-'Indicator Date hidden'!AB184)</f>
        <v>0</v>
      </c>
      <c r="AB183" s="230" t="str">
        <f aca="false">IF('Indicator Date hidden'!AC184="x","x",AB$2-'Indicator Date hidden'!AC184)</f>
        <v>x</v>
      </c>
      <c r="AC183" s="230" t="n">
        <f aca="false">IF('Indicator Date hidden'!AD184="x","x",AC$2-'Indicator Date hidden'!AD184)</f>
        <v>0</v>
      </c>
      <c r="AD183" s="230" t="n">
        <f aca="false">IF('Indicator Date hidden'!AE184="x","x",AD$2-'Indicator Date hidden'!AE184)</f>
        <v>0</v>
      </c>
      <c r="AE183" s="230" t="str">
        <f aca="false">IF('Indicator Date hidden'!AF184="x","x",AE$2-'Indicator Date hidden'!AF184)</f>
        <v>x</v>
      </c>
      <c r="AF183" s="230" t="n">
        <f aca="false">IF('Indicator Date hidden'!AG184="x","x",AF$2-'Indicator Date hidden'!AG184)</f>
        <v>0</v>
      </c>
      <c r="AG183" s="230" t="n">
        <f aca="false">IF('Indicator Date hidden'!AH184="x","x",AG$2-'Indicator Date hidden'!AH184)</f>
        <v>0</v>
      </c>
      <c r="AH183" s="230" t="n">
        <f aca="false">IF('Indicator Date hidden'!AI184="x","x",AH$2-'Indicator Date hidden'!AI184)</f>
        <v>0</v>
      </c>
      <c r="AI183" s="230" t="n">
        <f aca="false">IF('Indicator Date hidden'!AJ184="x","x",AI$2-'Indicator Date hidden'!AJ184)</f>
        <v>0</v>
      </c>
      <c r="AJ183" s="230" t="n">
        <f aca="false">IF('Indicator Date hidden'!AK184="x","x",AJ$2-'Indicator Date hidden'!AK184)</f>
        <v>0</v>
      </c>
      <c r="AK183" s="230" t="str">
        <f aca="false">IF('Indicator Date hidden'!AL184="x","x",AK$2-'Indicator Date hidden'!AL184)</f>
        <v>x</v>
      </c>
      <c r="AL183" s="230" t="n">
        <f aca="false">IF('Indicator Date hidden'!AM184="x","x",AL$2-'Indicator Date hidden'!AM184)</f>
        <v>0</v>
      </c>
      <c r="AM183" s="230" t="str">
        <f aca="false">IF('Indicator Date hidden'!AN184="x","x",AM$2-'Indicator Date hidden'!AN184)</f>
        <v>x</v>
      </c>
      <c r="AN183" s="230" t="str">
        <f aca="false">IF('Indicator Date hidden'!AO184="x","x",AN$2-'Indicator Date hidden'!AO184)</f>
        <v>x</v>
      </c>
      <c r="AO183" s="230" t="str">
        <f aca="false">IF('Indicator Date hidden'!AP184="x","x",AO$2-'Indicator Date hidden'!AP184)</f>
        <v>x</v>
      </c>
      <c r="AP183" s="230" t="str">
        <f aca="false">IF('Indicator Date hidden'!AQ184="x","x",AP$2-'Indicator Date hidden'!AQ184)</f>
        <v>x</v>
      </c>
      <c r="AQ183" s="230" t="n">
        <f aca="false">IF('Indicator Date hidden'!AR184="x","x",AQ$2-'Indicator Date hidden'!AR184)</f>
        <v>0</v>
      </c>
      <c r="AR183" s="230" t="str">
        <f aca="false">IF('Indicator Date hidden'!AS184="x","x",AR$2-'Indicator Date hidden'!AS184)</f>
        <v>x</v>
      </c>
      <c r="AS183" s="230" t="n">
        <f aca="false">IF('Indicator Date hidden'!AT184="x","x",AS$2-'Indicator Date hidden'!AT184)</f>
        <v>0</v>
      </c>
      <c r="AT183" s="230" t="n">
        <f aca="false">IF('Indicator Date hidden'!AU184="x","x",AT$2-'Indicator Date hidden'!AU184)</f>
        <v>0</v>
      </c>
      <c r="AU183" s="230" t="n">
        <f aca="false">IF('Indicator Date hidden'!AV184="x","x",AU$2-'Indicator Date hidden'!AV184)</f>
        <v>0</v>
      </c>
      <c r="AV183" s="230" t="n">
        <f aca="false">IF('Indicator Date hidden'!AW184="x","x",AV$2-'Indicator Date hidden'!AW184)</f>
        <v>0</v>
      </c>
      <c r="AW183" s="230" t="n">
        <f aca="false">IF('Indicator Date hidden'!AX184="x","x",AW$2-'Indicator Date hidden'!AX184)</f>
        <v>0</v>
      </c>
      <c r="AX183" s="230" t="n">
        <f aca="false">IF('Indicator Date hidden'!AY184="x","x",AX$2-'Indicator Date hidden'!AY184)</f>
        <v>0</v>
      </c>
      <c r="AY183" s="230" t="n">
        <f aca="false">IF('Indicator Date hidden'!AZ184="x","x",AY$2-'Indicator Date hidden'!AZ184)</f>
        <v>2</v>
      </c>
      <c r="AZ183" s="230" t="n">
        <f aca="false">IF('Indicator Date hidden'!BA184="x","x",AZ$2-'Indicator Date hidden'!BA184)</f>
        <v>0</v>
      </c>
      <c r="BA183" s="230" t="n">
        <f aca="false">IF('Indicator Date hidden'!BB184="x","x",BA$2-'Indicator Date hidden'!BB184)</f>
        <v>0</v>
      </c>
      <c r="BB183" s="230" t="n">
        <f aca="false">IF('Indicator Date hidden'!BC184="x","x",BB$2-'Indicator Date hidden'!BC184)</f>
        <v>0</v>
      </c>
      <c r="BC183" s="230" t="n">
        <f aca="false">IF('Indicator Date hidden'!BD184="x","x",BC$2-'Indicator Date hidden'!BD184)</f>
        <v>0</v>
      </c>
      <c r="BD183" s="230" t="n">
        <f aca="false">IF('Indicator Date hidden'!BE184="x","x",BD$2-'Indicator Date hidden'!BE184)</f>
        <v>0</v>
      </c>
      <c r="BE183" s="230" t="n">
        <f aca="false">IF('Indicator Date hidden'!BF184="x","x",BE$2-'Indicator Date hidden'!BF184)</f>
        <v>0</v>
      </c>
      <c r="BF183" s="230" t="n">
        <f aca="false">IF('Indicator Date hidden'!BG184="x","x",BF$2-'Indicator Date hidden'!BG184)</f>
        <v>1</v>
      </c>
      <c r="BG183" s="230" t="n">
        <f aca="false">IF('Indicator Date hidden'!BH184="x","x",BG$2-'Indicator Date hidden'!BH184)</f>
        <v>1</v>
      </c>
      <c r="BH183" s="230" t="n">
        <f aca="false">IF('Indicator Date hidden'!BI184="x","x",BH$2-'Indicator Date hidden'!BI184)</f>
        <v>0</v>
      </c>
      <c r="BI183" s="230" t="n">
        <f aca="false">IF('Indicator Date hidden'!BJ184="x","x",BI$2-'Indicator Date hidden'!BJ184)</f>
        <v>0</v>
      </c>
      <c r="BJ183" s="230" t="n">
        <f aca="false">IF('Indicator Date hidden'!BK184="x","x",BJ$2-'Indicator Date hidden'!BK184)</f>
        <v>0</v>
      </c>
      <c r="BK183" s="230" t="n">
        <f aca="false">IF('Indicator Date hidden'!BL184="x","x",BK$2-'Indicator Date hidden'!BL184)</f>
        <v>0</v>
      </c>
      <c r="BL183" s="230" t="n">
        <f aca="false">IF('Indicator Date hidden'!BM184="x","x",BL$2-'Indicator Date hidden'!BM184)</f>
        <v>1</v>
      </c>
      <c r="BM183" s="230" t="n">
        <f aca="false">IF('Indicator Date hidden'!BN184="x","x",BM$2-'Indicator Date hidden'!BN184)</f>
        <v>0</v>
      </c>
      <c r="BN183" s="230" t="n">
        <f aca="false">IF('Indicator Date hidden'!BO184="x","x",BN$2-'Indicator Date hidden'!BO184)</f>
        <v>0</v>
      </c>
      <c r="BO183" s="230" t="n">
        <f aca="false">IF('Indicator Date hidden'!BP184="x","x",BO$2-'Indicator Date hidden'!BP184)</f>
        <v>0</v>
      </c>
      <c r="BP183" s="230" t="n">
        <f aca="false">IF('Indicator Date hidden'!BQ184="x","x",BP$2-'Indicator Date hidden'!BQ184)</f>
        <v>0</v>
      </c>
      <c r="BQ183" s="230" t="n">
        <f aca="false">IF('Indicator Date hidden'!BR184="x","x",BQ$2-'Indicator Date hidden'!BR184)</f>
        <v>0</v>
      </c>
      <c r="BR183" s="230" t="n">
        <f aca="false">IF('Indicator Date hidden'!BS184="x","x",BR$2-'Indicator Date hidden'!BS184)</f>
        <v>2</v>
      </c>
      <c r="BS183" s="230" t="n">
        <f aca="false">IF('Indicator Date hidden'!BT184="x","x",BS$2-'Indicator Date hidden'!BT184)</f>
        <v>0</v>
      </c>
      <c r="BT183" s="230" t="n">
        <f aca="false">IF('Indicator Date hidden'!BU184="x","x",BT$2-'Indicator Date hidden'!BU184)</f>
        <v>0</v>
      </c>
      <c r="BU183" s="230" t="n">
        <f aca="false">IF('Indicator Date hidden'!BV184="x","x",BU$2-'Indicator Date hidden'!BV184)</f>
        <v>0</v>
      </c>
      <c r="BV183" s="230" t="n">
        <f aca="false">IF('Indicator Date hidden'!BW184="x","x",BV$2-'Indicator Date hidden'!BW184)</f>
        <v>0</v>
      </c>
      <c r="BW183" s="230" t="n">
        <f aca="false">IF('Indicator Date hidden'!BX184="x","x",BW$2-'Indicator Date hidden'!BX184)</f>
        <v>0</v>
      </c>
      <c r="BX183" s="0" t="n">
        <f aca="false">SUM(B183:BW183)</f>
        <v>7</v>
      </c>
      <c r="BY183" s="231" t="n">
        <f aca="false">BX183/COUNT(B183:BW183)</f>
        <v>0.107692307692308</v>
      </c>
      <c r="BZ183" s="0" t="n">
        <f aca="false">COUNTIF(B183:BW183,"&gt;0")</f>
        <v>5</v>
      </c>
      <c r="CA183" s="231" t="n">
        <f aca="false">_xlfn.STDEV.P(B183:BW183)</f>
        <v>0.397030396940429</v>
      </c>
      <c r="CB183" s="232" t="n">
        <f aca="false">MEDIAN(B183:BW183)</f>
        <v>0</v>
      </c>
    </row>
    <row r="184" customFormat="false" ht="14.5" hidden="false" customHeight="false" outlineLevel="0" collapsed="false">
      <c r="A184" s="0" t="str">
        <f aca="false">'Indicator Data'!B187</f>
        <v>GBR</v>
      </c>
      <c r="B184" s="230" t="n">
        <f aca="false">IF('Indicator Date hidden'!C185="x","x",B$2-'Indicator Date hidden'!C185)</f>
        <v>0</v>
      </c>
      <c r="C184" s="230" t="n">
        <f aca="false">IF('Indicator Date hidden'!D185="x","x",C$2-'Indicator Date hidden'!D185)</f>
        <v>0</v>
      </c>
      <c r="D184" s="230" t="n">
        <f aca="false">IF('Indicator Date hidden'!E185="x","x",D$2-'Indicator Date hidden'!E185)</f>
        <v>0</v>
      </c>
      <c r="E184" s="230" t="n">
        <f aca="false">IF('Indicator Date hidden'!F185="x","x",E$2-'Indicator Date hidden'!F185)</f>
        <v>0</v>
      </c>
      <c r="F184" s="230" t="n">
        <f aca="false">IF('Indicator Date hidden'!G185="x","x",F$2-'Indicator Date hidden'!G185)</f>
        <v>0</v>
      </c>
      <c r="G184" s="230" t="n">
        <f aca="false">IF('Indicator Date hidden'!H185="x","x",G$2-'Indicator Date hidden'!H185)</f>
        <v>0</v>
      </c>
      <c r="H184" s="230" t="n">
        <f aca="false">IF('Indicator Date hidden'!I185="x","x",H$2-'Indicator Date hidden'!I185)</f>
        <v>0</v>
      </c>
      <c r="I184" s="230" t="n">
        <f aca="false">IF('Indicator Date hidden'!J185="x","x",I$2-'Indicator Date hidden'!J185)</f>
        <v>0</v>
      </c>
      <c r="J184" s="230" t="n">
        <f aca="false">IF('Indicator Date hidden'!K185="x","x",J$2-'Indicator Date hidden'!K185)</f>
        <v>0</v>
      </c>
      <c r="K184" s="230" t="n">
        <f aca="false">IF('Indicator Date hidden'!L185="x","x",K$2-'Indicator Date hidden'!L185)</f>
        <v>0</v>
      </c>
      <c r="L184" s="230" t="n">
        <f aca="false">IF('Indicator Date hidden'!M185="x","x",L$2-'Indicator Date hidden'!M185)</f>
        <v>0</v>
      </c>
      <c r="M184" s="230" t="n">
        <f aca="false">IF('Indicator Date hidden'!N185="x","x",M$2-'Indicator Date hidden'!N185)</f>
        <v>0</v>
      </c>
      <c r="N184" s="230" t="n">
        <f aca="false">IF('Indicator Date hidden'!O185="x","x",N$2-'Indicator Date hidden'!O185)</f>
        <v>0</v>
      </c>
      <c r="O184" s="230" t="n">
        <f aca="false">IF('Indicator Date hidden'!P185="x","x",O$2-'Indicator Date hidden'!P185)</f>
        <v>0</v>
      </c>
      <c r="P184" s="230" t="n">
        <f aca="false">IF('Indicator Date hidden'!Q185="x","x",P$2-'Indicator Date hidden'!Q185)</f>
        <v>0</v>
      </c>
      <c r="Q184" s="230" t="n">
        <f aca="false">IF('Indicator Date hidden'!R185="x","x",Q$2-'Indicator Date hidden'!R185)</f>
        <v>0</v>
      </c>
      <c r="R184" s="230" t="n">
        <f aca="false">IF('Indicator Date hidden'!S185="x","x",R$2-'Indicator Date hidden'!S185)</f>
        <v>0</v>
      </c>
      <c r="S184" s="230" t="n">
        <f aca="false">IF('Indicator Date hidden'!T185="x","x",S$2-'Indicator Date hidden'!T185)</f>
        <v>0</v>
      </c>
      <c r="T184" s="230" t="n">
        <f aca="false">IF('Indicator Date hidden'!U185="x","x",T$2-'Indicator Date hidden'!U185)</f>
        <v>0</v>
      </c>
      <c r="U184" s="230" t="n">
        <f aca="false">IF('Indicator Date hidden'!V185="x","x",U$2-'Indicator Date hidden'!V185)</f>
        <v>0</v>
      </c>
      <c r="V184" s="230" t="n">
        <f aca="false">IF('Indicator Date hidden'!W185="x","x",V$2-'Indicator Date hidden'!W185)</f>
        <v>0</v>
      </c>
      <c r="W184" s="230" t="n">
        <f aca="false">IF('Indicator Date hidden'!X185="x","x",W$2-'Indicator Date hidden'!X185)</f>
        <v>0</v>
      </c>
      <c r="X184" s="230" t="n">
        <f aca="false">IF('Indicator Date hidden'!Y185="x","x",X$2-'Indicator Date hidden'!Y185)</f>
        <v>0</v>
      </c>
      <c r="Y184" s="230" t="n">
        <f aca="false">IF('Indicator Date hidden'!Z185="x","x",Y$2-'Indicator Date hidden'!Z185)</f>
        <v>0</v>
      </c>
      <c r="Z184" s="230" t="n">
        <f aca="false">IF('Indicator Date hidden'!AA185="x","x",Z$2-'Indicator Date hidden'!AA185)</f>
        <v>7</v>
      </c>
      <c r="AA184" s="230" t="n">
        <f aca="false">IF('Indicator Date hidden'!AB185="x","x",AA$2-'Indicator Date hidden'!AB185)</f>
        <v>0</v>
      </c>
      <c r="AB184" s="230" t="str">
        <f aca="false">IF('Indicator Date hidden'!AC185="x","x",AB$2-'Indicator Date hidden'!AC185)</f>
        <v>x</v>
      </c>
      <c r="AC184" s="230" t="n">
        <f aca="false">IF('Indicator Date hidden'!AD185="x","x",AC$2-'Indicator Date hidden'!AD185)</f>
        <v>1</v>
      </c>
      <c r="AD184" s="230" t="n">
        <f aca="false">IF('Indicator Date hidden'!AE185="x","x",AD$2-'Indicator Date hidden'!AE185)</f>
        <v>0</v>
      </c>
      <c r="AE184" s="230" t="str">
        <f aca="false">IF('Indicator Date hidden'!AF185="x","x",AE$2-'Indicator Date hidden'!AF185)</f>
        <v>x</v>
      </c>
      <c r="AF184" s="230" t="n">
        <f aca="false">IF('Indicator Date hidden'!AG185="x","x",AF$2-'Indicator Date hidden'!AG185)</f>
        <v>0</v>
      </c>
      <c r="AG184" s="230" t="n">
        <f aca="false">IF('Indicator Date hidden'!AH185="x","x",AG$2-'Indicator Date hidden'!AH185)</f>
        <v>0</v>
      </c>
      <c r="AH184" s="230" t="n">
        <f aca="false">IF('Indicator Date hidden'!AI185="x","x",AH$2-'Indicator Date hidden'!AI185)</f>
        <v>0</v>
      </c>
      <c r="AI184" s="230" t="n">
        <f aca="false">IF('Indicator Date hidden'!AJ185="x","x",AI$2-'Indicator Date hidden'!AJ185)</f>
        <v>0</v>
      </c>
      <c r="AJ184" s="230" t="n">
        <f aca="false">IF('Indicator Date hidden'!AK185="x","x",AJ$2-'Indicator Date hidden'!AK185)</f>
        <v>0</v>
      </c>
      <c r="AK184" s="230" t="str">
        <f aca="false">IF('Indicator Date hidden'!AL185="x","x",AK$2-'Indicator Date hidden'!AL185)</f>
        <v>x</v>
      </c>
      <c r="AL184" s="230" t="n">
        <f aca="false">IF('Indicator Date hidden'!AM185="x","x",AL$2-'Indicator Date hidden'!AM185)</f>
        <v>0</v>
      </c>
      <c r="AM184" s="230" t="str">
        <f aca="false">IF('Indicator Date hidden'!AN185="x","x",AM$2-'Indicator Date hidden'!AN185)</f>
        <v>x</v>
      </c>
      <c r="AN184" s="230" t="str">
        <f aca="false">IF('Indicator Date hidden'!AO185="x","x",AN$2-'Indicator Date hidden'!AO185)</f>
        <v>x</v>
      </c>
      <c r="AO184" s="230" t="str">
        <f aca="false">IF('Indicator Date hidden'!AP185="x","x",AO$2-'Indicator Date hidden'!AP185)</f>
        <v>x</v>
      </c>
      <c r="AP184" s="230" t="n">
        <f aca="false">IF('Indicator Date hidden'!AQ185="x","x",AP$2-'Indicator Date hidden'!AQ185)</f>
        <v>0</v>
      </c>
      <c r="AQ184" s="230" t="n">
        <f aca="false">IF('Indicator Date hidden'!AR185="x","x",AQ$2-'Indicator Date hidden'!AR185)</f>
        <v>0</v>
      </c>
      <c r="AR184" s="230" t="str">
        <f aca="false">IF('Indicator Date hidden'!AS185="x","x",AR$2-'Indicator Date hidden'!AS185)</f>
        <v>x</v>
      </c>
      <c r="AS184" s="230" t="n">
        <f aca="false">IF('Indicator Date hidden'!AT185="x","x",AS$2-'Indicator Date hidden'!AT185)</f>
        <v>0</v>
      </c>
      <c r="AT184" s="230" t="str">
        <f aca="false">IF('Indicator Date hidden'!AU185="x","x",AT$2-'Indicator Date hidden'!AU185)</f>
        <v>x</v>
      </c>
      <c r="AU184" s="230" t="str">
        <f aca="false">IF('Indicator Date hidden'!AV185="x","x",AU$2-'Indicator Date hidden'!AV185)</f>
        <v>x</v>
      </c>
      <c r="AV184" s="230" t="str">
        <f aca="false">IF('Indicator Date hidden'!AW185="x","x",AV$2-'Indicator Date hidden'!AW185)</f>
        <v>x</v>
      </c>
      <c r="AW184" s="230" t="n">
        <f aca="false">IF('Indicator Date hidden'!AX185="x","x",AW$2-'Indicator Date hidden'!AX185)</f>
        <v>0</v>
      </c>
      <c r="AX184" s="230" t="n">
        <f aca="false">IF('Indicator Date hidden'!AY185="x","x",AX$2-'Indicator Date hidden'!AY185)</f>
        <v>0</v>
      </c>
      <c r="AY184" s="230" t="n">
        <f aca="false">IF('Indicator Date hidden'!AZ185="x","x",AY$2-'Indicator Date hidden'!AZ185)</f>
        <v>3</v>
      </c>
      <c r="AZ184" s="230" t="n">
        <f aca="false">IF('Indicator Date hidden'!BA185="x","x",AZ$2-'Indicator Date hidden'!BA185)</f>
        <v>0</v>
      </c>
      <c r="BA184" s="230" t="n">
        <f aca="false">IF('Indicator Date hidden'!BB185="x","x",BA$2-'Indicator Date hidden'!BB185)</f>
        <v>0</v>
      </c>
      <c r="BB184" s="230" t="n">
        <f aca="false">IF('Indicator Date hidden'!BC185="x","x",BB$2-'Indicator Date hidden'!BC185)</f>
        <v>0</v>
      </c>
      <c r="BC184" s="230" t="n">
        <f aca="false">IF('Indicator Date hidden'!BD185="x","x",BC$2-'Indicator Date hidden'!BD185)</f>
        <v>0</v>
      </c>
      <c r="BD184" s="230" t="n">
        <f aca="false">IF('Indicator Date hidden'!BE185="x","x",BD$2-'Indicator Date hidden'!BE185)</f>
        <v>0</v>
      </c>
      <c r="BE184" s="230" t="n">
        <f aca="false">IF('Indicator Date hidden'!BF185="x","x",BE$2-'Indicator Date hidden'!BF185)</f>
        <v>0</v>
      </c>
      <c r="BF184" s="230" t="n">
        <f aca="false">IF('Indicator Date hidden'!BG185="x","x",BF$2-'Indicator Date hidden'!BG185)</f>
        <v>1</v>
      </c>
      <c r="BG184" s="230" t="n">
        <f aca="false">IF('Indicator Date hidden'!BH185="x","x",BG$2-'Indicator Date hidden'!BH185)</f>
        <v>1</v>
      </c>
      <c r="BH184" s="230" t="n">
        <f aca="false">IF('Indicator Date hidden'!BI185="x","x",BH$2-'Indicator Date hidden'!BI185)</f>
        <v>0</v>
      </c>
      <c r="BI184" s="230" t="n">
        <f aca="false">IF('Indicator Date hidden'!BJ185="x","x",BI$2-'Indicator Date hidden'!BJ185)</f>
        <v>0</v>
      </c>
      <c r="BJ184" s="230" t="n">
        <f aca="false">IF('Indicator Date hidden'!BK185="x","x",BJ$2-'Indicator Date hidden'!BK185)</f>
        <v>0</v>
      </c>
      <c r="BK184" s="230" t="n">
        <f aca="false">IF('Indicator Date hidden'!BL185="x","x",BK$2-'Indicator Date hidden'!BL185)</f>
        <v>0</v>
      </c>
      <c r="BL184" s="230" t="str">
        <f aca="false">IF('Indicator Date hidden'!BM185="x","x",BL$2-'Indicator Date hidden'!BM185)</f>
        <v>x</v>
      </c>
      <c r="BM184" s="230" t="n">
        <f aca="false">IF('Indicator Date hidden'!BN185="x","x",BM$2-'Indicator Date hidden'!BN185)</f>
        <v>0</v>
      </c>
      <c r="BN184" s="230" t="n">
        <f aca="false">IF('Indicator Date hidden'!BO185="x","x",BN$2-'Indicator Date hidden'!BO185)</f>
        <v>0</v>
      </c>
      <c r="BO184" s="230" t="n">
        <f aca="false">IF('Indicator Date hidden'!BP185="x","x",BO$2-'Indicator Date hidden'!BP185)</f>
        <v>0</v>
      </c>
      <c r="BP184" s="230" t="n">
        <f aca="false">IF('Indicator Date hidden'!BQ185="x","x",BP$2-'Indicator Date hidden'!BQ185)</f>
        <v>0</v>
      </c>
      <c r="BQ184" s="230" t="n">
        <f aca="false">IF('Indicator Date hidden'!BR185="x","x",BQ$2-'Indicator Date hidden'!BR185)</f>
        <v>0</v>
      </c>
      <c r="BR184" s="230" t="n">
        <f aca="false">IF('Indicator Date hidden'!BS185="x","x",BR$2-'Indicator Date hidden'!BS185)</f>
        <v>1</v>
      </c>
      <c r="BS184" s="230" t="n">
        <f aca="false">IF('Indicator Date hidden'!BT185="x","x",BS$2-'Indicator Date hidden'!BT185)</f>
        <v>0</v>
      </c>
      <c r="BT184" s="230" t="n">
        <f aca="false">IF('Indicator Date hidden'!BU185="x","x",BT$2-'Indicator Date hidden'!BU185)</f>
        <v>0</v>
      </c>
      <c r="BU184" s="230" t="n">
        <f aca="false">IF('Indicator Date hidden'!BV185="x","x",BU$2-'Indicator Date hidden'!BV185)</f>
        <v>0</v>
      </c>
      <c r="BV184" s="230" t="n">
        <f aca="false">IF('Indicator Date hidden'!BW185="x","x",BV$2-'Indicator Date hidden'!BW185)</f>
        <v>0</v>
      </c>
      <c r="BW184" s="230" t="n">
        <f aca="false">IF('Indicator Date hidden'!BX185="x","x",BW$2-'Indicator Date hidden'!BX185)</f>
        <v>0</v>
      </c>
      <c r="BX184" s="0" t="n">
        <f aca="false">SUM(B184:BW184)</f>
        <v>14</v>
      </c>
      <c r="BY184" s="231" t="n">
        <f aca="false">BX184/COUNT(B184:BW184)</f>
        <v>0.222222222222222</v>
      </c>
      <c r="BZ184" s="0" t="n">
        <f aca="false">COUNTIF(B184:BW184,"&gt;0")</f>
        <v>6</v>
      </c>
      <c r="CA184" s="231" t="n">
        <f aca="false">_xlfn.STDEV.P(B184:BW184)</f>
        <v>0.966821735418479</v>
      </c>
      <c r="CB184" s="232" t="n">
        <f aca="false">MEDIAN(B184:BW184)</f>
        <v>0</v>
      </c>
    </row>
    <row r="185" customFormat="false" ht="14.5" hidden="false" customHeight="false" outlineLevel="0" collapsed="false">
      <c r="A185" s="0" t="str">
        <f aca="false">'Indicator Data'!B188</f>
        <v>USA</v>
      </c>
      <c r="B185" s="230" t="n">
        <f aca="false">IF('Indicator Date hidden'!C186="x","x",B$2-'Indicator Date hidden'!C186)</f>
        <v>0</v>
      </c>
      <c r="C185" s="230" t="n">
        <f aca="false">IF('Indicator Date hidden'!D186="x","x",C$2-'Indicator Date hidden'!D186)</f>
        <v>0</v>
      </c>
      <c r="D185" s="230" t="n">
        <f aca="false">IF('Indicator Date hidden'!E186="x","x",D$2-'Indicator Date hidden'!E186)</f>
        <v>0</v>
      </c>
      <c r="E185" s="230" t="n">
        <f aca="false">IF('Indicator Date hidden'!F186="x","x",E$2-'Indicator Date hidden'!F186)</f>
        <v>0</v>
      </c>
      <c r="F185" s="230" t="n">
        <f aca="false">IF('Indicator Date hidden'!G186="x","x",F$2-'Indicator Date hidden'!G186)</f>
        <v>0</v>
      </c>
      <c r="G185" s="230" t="n">
        <f aca="false">IF('Indicator Date hidden'!H186="x","x",G$2-'Indicator Date hidden'!H186)</f>
        <v>0</v>
      </c>
      <c r="H185" s="230" t="n">
        <f aca="false">IF('Indicator Date hidden'!I186="x","x",H$2-'Indicator Date hidden'!I186)</f>
        <v>0</v>
      </c>
      <c r="I185" s="230" t="n">
        <f aca="false">IF('Indicator Date hidden'!J186="x","x",I$2-'Indicator Date hidden'!J186)</f>
        <v>0</v>
      </c>
      <c r="J185" s="230" t="n">
        <f aca="false">IF('Indicator Date hidden'!K186="x","x",J$2-'Indicator Date hidden'!K186)</f>
        <v>0</v>
      </c>
      <c r="K185" s="230" t="n">
        <f aca="false">IF('Indicator Date hidden'!L186="x","x",K$2-'Indicator Date hidden'!L186)</f>
        <v>0</v>
      </c>
      <c r="L185" s="230" t="n">
        <f aca="false">IF('Indicator Date hidden'!M186="x","x",L$2-'Indicator Date hidden'!M186)</f>
        <v>0</v>
      </c>
      <c r="M185" s="230" t="n">
        <f aca="false">IF('Indicator Date hidden'!N186="x","x",M$2-'Indicator Date hidden'!N186)</f>
        <v>0</v>
      </c>
      <c r="N185" s="230" t="n">
        <f aca="false">IF('Indicator Date hidden'!O186="x","x",N$2-'Indicator Date hidden'!O186)</f>
        <v>0</v>
      </c>
      <c r="O185" s="230" t="n">
        <f aca="false">IF('Indicator Date hidden'!P186="x","x",O$2-'Indicator Date hidden'!P186)</f>
        <v>0</v>
      </c>
      <c r="P185" s="230" t="n">
        <f aca="false">IF('Indicator Date hidden'!Q186="x","x",P$2-'Indicator Date hidden'!Q186)</f>
        <v>0</v>
      </c>
      <c r="Q185" s="230" t="n">
        <f aca="false">IF('Indicator Date hidden'!R186="x","x",Q$2-'Indicator Date hidden'!R186)</f>
        <v>0</v>
      </c>
      <c r="R185" s="230" t="n">
        <f aca="false">IF('Indicator Date hidden'!S186="x","x",R$2-'Indicator Date hidden'!S186)</f>
        <v>0</v>
      </c>
      <c r="S185" s="230" t="n">
        <f aca="false">IF('Indicator Date hidden'!T186="x","x",S$2-'Indicator Date hidden'!T186)</f>
        <v>0</v>
      </c>
      <c r="T185" s="230" t="n">
        <f aca="false">IF('Indicator Date hidden'!U186="x","x",T$2-'Indicator Date hidden'!U186)</f>
        <v>0</v>
      </c>
      <c r="U185" s="230" t="n">
        <f aca="false">IF('Indicator Date hidden'!V186="x","x",U$2-'Indicator Date hidden'!V186)</f>
        <v>0</v>
      </c>
      <c r="V185" s="230" t="n">
        <f aca="false">IF('Indicator Date hidden'!W186="x","x",V$2-'Indicator Date hidden'!W186)</f>
        <v>0</v>
      </c>
      <c r="W185" s="230" t="n">
        <f aca="false">IF('Indicator Date hidden'!X186="x","x",W$2-'Indicator Date hidden'!X186)</f>
        <v>0</v>
      </c>
      <c r="X185" s="230" t="n">
        <f aca="false">IF('Indicator Date hidden'!Y186="x","x",X$2-'Indicator Date hidden'!Y186)</f>
        <v>0</v>
      </c>
      <c r="Y185" s="230" t="n">
        <f aca="false">IF('Indicator Date hidden'!Z186="x","x",Y$2-'Indicator Date hidden'!Z186)</f>
        <v>0</v>
      </c>
      <c r="Z185" s="230" t="n">
        <f aca="false">IF('Indicator Date hidden'!AA186="x","x",Z$2-'Indicator Date hidden'!AA186)</f>
        <v>3</v>
      </c>
      <c r="AA185" s="230" t="n">
        <f aca="false">IF('Indicator Date hidden'!AB186="x","x",AA$2-'Indicator Date hidden'!AB186)</f>
        <v>0</v>
      </c>
      <c r="AB185" s="230" t="str">
        <f aca="false">IF('Indicator Date hidden'!AC186="x","x",AB$2-'Indicator Date hidden'!AC186)</f>
        <v>x</v>
      </c>
      <c r="AC185" s="230" t="n">
        <f aca="false">IF('Indicator Date hidden'!AD186="x","x",AC$2-'Indicator Date hidden'!AD186)</f>
        <v>1</v>
      </c>
      <c r="AD185" s="230" t="n">
        <f aca="false">IF('Indicator Date hidden'!AE186="x","x",AD$2-'Indicator Date hidden'!AE186)</f>
        <v>0</v>
      </c>
      <c r="AE185" s="230" t="str">
        <f aca="false">IF('Indicator Date hidden'!AF186="x","x",AE$2-'Indicator Date hidden'!AF186)</f>
        <v>x</v>
      </c>
      <c r="AF185" s="230" t="n">
        <f aca="false">IF('Indicator Date hidden'!AG186="x","x",AF$2-'Indicator Date hidden'!AG186)</f>
        <v>0</v>
      </c>
      <c r="AG185" s="230" t="n">
        <f aca="false">IF('Indicator Date hidden'!AH186="x","x",AG$2-'Indicator Date hidden'!AH186)</f>
        <v>0</v>
      </c>
      <c r="AH185" s="230" t="n">
        <f aca="false">IF('Indicator Date hidden'!AI186="x","x",AH$2-'Indicator Date hidden'!AI186)</f>
        <v>0</v>
      </c>
      <c r="AI185" s="230" t="n">
        <f aca="false">IF('Indicator Date hidden'!AJ186="x","x",AI$2-'Indicator Date hidden'!AJ186)</f>
        <v>0</v>
      </c>
      <c r="AJ185" s="230" t="n">
        <f aca="false">IF('Indicator Date hidden'!AK186="x","x",AJ$2-'Indicator Date hidden'!AK186)</f>
        <v>0</v>
      </c>
      <c r="AK185" s="230" t="str">
        <f aca="false">IF('Indicator Date hidden'!AL186="x","x",AK$2-'Indicator Date hidden'!AL186)</f>
        <v>x</v>
      </c>
      <c r="AL185" s="230" t="n">
        <f aca="false">IF('Indicator Date hidden'!AM186="x","x",AL$2-'Indicator Date hidden'!AM186)</f>
        <v>0</v>
      </c>
      <c r="AM185" s="230" t="str">
        <f aca="false">IF('Indicator Date hidden'!AN186="x","x",AM$2-'Indicator Date hidden'!AN186)</f>
        <v>x</v>
      </c>
      <c r="AN185" s="230" t="str">
        <f aca="false">IF('Indicator Date hidden'!AO186="x","x",AN$2-'Indicator Date hidden'!AO186)</f>
        <v>x</v>
      </c>
      <c r="AO185" s="230" t="str">
        <f aca="false">IF('Indicator Date hidden'!AP186="x","x",AO$2-'Indicator Date hidden'!AP186)</f>
        <v>x</v>
      </c>
      <c r="AP185" s="230" t="n">
        <f aca="false">IF('Indicator Date hidden'!AQ186="x","x",AP$2-'Indicator Date hidden'!AQ186)</f>
        <v>0</v>
      </c>
      <c r="AQ185" s="230" t="n">
        <f aca="false">IF('Indicator Date hidden'!AR186="x","x",AQ$2-'Indicator Date hidden'!AR186)</f>
        <v>0</v>
      </c>
      <c r="AR185" s="230" t="n">
        <f aca="false">IF('Indicator Date hidden'!AS186="x","x",AR$2-'Indicator Date hidden'!AS186)</f>
        <v>2</v>
      </c>
      <c r="AS185" s="230" t="n">
        <f aca="false">IF('Indicator Date hidden'!AT186="x","x",AS$2-'Indicator Date hidden'!AT186)</f>
        <v>0</v>
      </c>
      <c r="AT185" s="230" t="n">
        <f aca="false">IF('Indicator Date hidden'!AU186="x","x",AT$2-'Indicator Date hidden'!AU186)</f>
        <v>1</v>
      </c>
      <c r="AU185" s="230" t="n">
        <f aca="false">IF('Indicator Date hidden'!AV186="x","x",AU$2-'Indicator Date hidden'!AV186)</f>
        <v>1</v>
      </c>
      <c r="AV185" s="230" t="str">
        <f aca="false">IF('Indicator Date hidden'!AW186="x","x",AV$2-'Indicator Date hidden'!AW186)</f>
        <v>x</v>
      </c>
      <c r="AW185" s="230" t="n">
        <f aca="false">IF('Indicator Date hidden'!AX186="x","x",AW$2-'Indicator Date hidden'!AX186)</f>
        <v>0</v>
      </c>
      <c r="AX185" s="230" t="n">
        <f aca="false">IF('Indicator Date hidden'!AY186="x","x",AX$2-'Indicator Date hidden'!AY186)</f>
        <v>0</v>
      </c>
      <c r="AY185" s="230" t="n">
        <f aca="false">IF('Indicator Date hidden'!AZ186="x","x",AY$2-'Indicator Date hidden'!AZ186)</f>
        <v>1</v>
      </c>
      <c r="AZ185" s="230" t="n">
        <f aca="false">IF('Indicator Date hidden'!BA186="x","x",AZ$2-'Indicator Date hidden'!BA186)</f>
        <v>0</v>
      </c>
      <c r="BA185" s="230" t="n">
        <f aca="false">IF('Indicator Date hidden'!BB186="x","x",BA$2-'Indicator Date hidden'!BB186)</f>
        <v>0</v>
      </c>
      <c r="BB185" s="230" t="n">
        <f aca="false">IF('Indicator Date hidden'!BC186="x","x",BB$2-'Indicator Date hidden'!BC186)</f>
        <v>0</v>
      </c>
      <c r="BC185" s="230" t="n">
        <f aca="false">IF('Indicator Date hidden'!BD186="x","x",BC$2-'Indicator Date hidden'!BD186)</f>
        <v>0</v>
      </c>
      <c r="BD185" s="230" t="n">
        <f aca="false">IF('Indicator Date hidden'!BE186="x","x",BD$2-'Indicator Date hidden'!BE186)</f>
        <v>0</v>
      </c>
      <c r="BE185" s="230" t="n">
        <f aca="false">IF('Indicator Date hidden'!BF186="x","x",BE$2-'Indicator Date hidden'!BF186)</f>
        <v>0</v>
      </c>
      <c r="BF185" s="230" t="n">
        <f aca="false">IF('Indicator Date hidden'!BG186="x","x",BF$2-'Indicator Date hidden'!BG186)</f>
        <v>1</v>
      </c>
      <c r="BG185" s="230" t="n">
        <f aca="false">IF('Indicator Date hidden'!BH186="x","x",BG$2-'Indicator Date hidden'!BH186)</f>
        <v>1</v>
      </c>
      <c r="BH185" s="230" t="n">
        <f aca="false">IF('Indicator Date hidden'!BI186="x","x",BH$2-'Indicator Date hidden'!BI186)</f>
        <v>2</v>
      </c>
      <c r="BI185" s="230" t="n">
        <f aca="false">IF('Indicator Date hidden'!BJ186="x","x",BI$2-'Indicator Date hidden'!BJ186)</f>
        <v>0</v>
      </c>
      <c r="BJ185" s="230" t="n">
        <f aca="false">IF('Indicator Date hidden'!BK186="x","x",BJ$2-'Indicator Date hidden'!BK186)</f>
        <v>0</v>
      </c>
      <c r="BK185" s="230" t="n">
        <f aca="false">IF('Indicator Date hidden'!BL186="x","x",BK$2-'Indicator Date hidden'!BL186)</f>
        <v>0</v>
      </c>
      <c r="BL185" s="230" t="str">
        <f aca="false">IF('Indicator Date hidden'!BM186="x","x",BL$2-'Indicator Date hidden'!BM186)</f>
        <v>x</v>
      </c>
      <c r="BM185" s="230" t="n">
        <f aca="false">IF('Indicator Date hidden'!BN186="x","x",BM$2-'Indicator Date hidden'!BN186)</f>
        <v>0</v>
      </c>
      <c r="BN185" s="230" t="n">
        <f aca="false">IF('Indicator Date hidden'!BO186="x","x",BN$2-'Indicator Date hidden'!BO186)</f>
        <v>0</v>
      </c>
      <c r="BO185" s="230" t="n">
        <f aca="false">IF('Indicator Date hidden'!BP186="x","x",BO$2-'Indicator Date hidden'!BP186)</f>
        <v>0</v>
      </c>
      <c r="BP185" s="230" t="n">
        <f aca="false">IF('Indicator Date hidden'!BQ186="x","x",BP$2-'Indicator Date hidden'!BQ186)</f>
        <v>0</v>
      </c>
      <c r="BQ185" s="230" t="n">
        <f aca="false">IF('Indicator Date hidden'!BR186="x","x",BQ$2-'Indicator Date hidden'!BR186)</f>
        <v>0</v>
      </c>
      <c r="BR185" s="230" t="n">
        <f aca="false">IF('Indicator Date hidden'!BS186="x","x",BR$2-'Indicator Date hidden'!BS186)</f>
        <v>2</v>
      </c>
      <c r="BS185" s="230" t="n">
        <f aca="false">IF('Indicator Date hidden'!BT186="x","x",BS$2-'Indicator Date hidden'!BT186)</f>
        <v>0</v>
      </c>
      <c r="BT185" s="230" t="n">
        <f aca="false">IF('Indicator Date hidden'!BU186="x","x",BT$2-'Indicator Date hidden'!BU186)</f>
        <v>0</v>
      </c>
      <c r="BU185" s="230" t="n">
        <f aca="false">IF('Indicator Date hidden'!BV186="x","x",BU$2-'Indicator Date hidden'!BV186)</f>
        <v>0</v>
      </c>
      <c r="BV185" s="230" t="n">
        <f aca="false">IF('Indicator Date hidden'!BW186="x","x",BV$2-'Indicator Date hidden'!BW186)</f>
        <v>0</v>
      </c>
      <c r="BW185" s="230" t="n">
        <f aca="false">IF('Indicator Date hidden'!BX186="x","x",BW$2-'Indicator Date hidden'!BX186)</f>
        <v>0</v>
      </c>
      <c r="BX185" s="0" t="n">
        <f aca="false">SUM(B185:BW185)</f>
        <v>15</v>
      </c>
      <c r="BY185" s="231" t="n">
        <f aca="false">BX185/COUNT(B185:BW185)</f>
        <v>0.227272727272727</v>
      </c>
      <c r="BZ185" s="0" t="n">
        <f aca="false">COUNTIF(B185:BW185,"&gt;0")</f>
        <v>10</v>
      </c>
      <c r="CA185" s="231" t="n">
        <f aca="false">_xlfn.STDEV.P(B185:BW185)</f>
        <v>0.597861201725723</v>
      </c>
      <c r="CB185" s="232" t="n">
        <f aca="false">MEDIAN(B185:BW185)</f>
        <v>0</v>
      </c>
    </row>
    <row r="186" customFormat="false" ht="14.5" hidden="false" customHeight="false" outlineLevel="0" collapsed="false">
      <c r="A186" s="0" t="str">
        <f aca="false">'Indicator Data'!B189</f>
        <v>URY</v>
      </c>
      <c r="B186" s="230" t="n">
        <f aca="false">IF('Indicator Date hidden'!C187="x","x",B$2-'Indicator Date hidden'!C187)</f>
        <v>0</v>
      </c>
      <c r="C186" s="230" t="n">
        <f aca="false">IF('Indicator Date hidden'!D187="x","x",C$2-'Indicator Date hidden'!D187)</f>
        <v>0</v>
      </c>
      <c r="D186" s="230" t="n">
        <f aca="false">IF('Indicator Date hidden'!E187="x","x",D$2-'Indicator Date hidden'!E187)</f>
        <v>0</v>
      </c>
      <c r="E186" s="230" t="n">
        <f aca="false">IF('Indicator Date hidden'!F187="x","x",E$2-'Indicator Date hidden'!F187)</f>
        <v>0</v>
      </c>
      <c r="F186" s="230" t="n">
        <f aca="false">IF('Indicator Date hidden'!G187="x","x",F$2-'Indicator Date hidden'!G187)</f>
        <v>0</v>
      </c>
      <c r="G186" s="230" t="n">
        <f aca="false">IF('Indicator Date hidden'!H187="x","x",G$2-'Indicator Date hidden'!H187)</f>
        <v>0</v>
      </c>
      <c r="H186" s="230" t="n">
        <f aca="false">IF('Indicator Date hidden'!I187="x","x",H$2-'Indicator Date hidden'!I187)</f>
        <v>0</v>
      </c>
      <c r="I186" s="230" t="n">
        <f aca="false">IF('Indicator Date hidden'!J187="x","x",I$2-'Indicator Date hidden'!J187)</f>
        <v>0</v>
      </c>
      <c r="J186" s="230" t="n">
        <f aca="false">IF('Indicator Date hidden'!K187="x","x",J$2-'Indicator Date hidden'!K187)</f>
        <v>0</v>
      </c>
      <c r="K186" s="230" t="n">
        <f aca="false">IF('Indicator Date hidden'!L187="x","x",K$2-'Indicator Date hidden'!L187)</f>
        <v>0</v>
      </c>
      <c r="L186" s="230" t="n">
        <f aca="false">IF('Indicator Date hidden'!M187="x","x",L$2-'Indicator Date hidden'!M187)</f>
        <v>0</v>
      </c>
      <c r="M186" s="230" t="n">
        <f aca="false">IF('Indicator Date hidden'!N187="x","x",M$2-'Indicator Date hidden'!N187)</f>
        <v>0</v>
      </c>
      <c r="N186" s="230" t="n">
        <f aca="false">IF('Indicator Date hidden'!O187="x","x",N$2-'Indicator Date hidden'!O187)</f>
        <v>0</v>
      </c>
      <c r="O186" s="230" t="n">
        <f aca="false">IF('Indicator Date hidden'!P187="x","x",O$2-'Indicator Date hidden'!P187)</f>
        <v>0</v>
      </c>
      <c r="P186" s="230" t="n">
        <f aca="false">IF('Indicator Date hidden'!Q187="x","x",P$2-'Indicator Date hidden'!Q187)</f>
        <v>0</v>
      </c>
      <c r="Q186" s="230" t="n">
        <f aca="false">IF('Indicator Date hidden'!R187="x","x",Q$2-'Indicator Date hidden'!R187)</f>
        <v>0</v>
      </c>
      <c r="R186" s="230" t="n">
        <f aca="false">IF('Indicator Date hidden'!S187="x","x",R$2-'Indicator Date hidden'!S187)</f>
        <v>0</v>
      </c>
      <c r="S186" s="230" t="n">
        <f aca="false">IF('Indicator Date hidden'!T187="x","x",S$2-'Indicator Date hidden'!T187)</f>
        <v>0</v>
      </c>
      <c r="T186" s="230" t="n">
        <f aca="false">IF('Indicator Date hidden'!U187="x","x",T$2-'Indicator Date hidden'!U187)</f>
        <v>0</v>
      </c>
      <c r="U186" s="230" t="n">
        <f aca="false">IF('Indicator Date hidden'!V187="x","x",U$2-'Indicator Date hidden'!V187)</f>
        <v>0</v>
      </c>
      <c r="V186" s="230" t="n">
        <f aca="false">IF('Indicator Date hidden'!W187="x","x",V$2-'Indicator Date hidden'!W187)</f>
        <v>0</v>
      </c>
      <c r="W186" s="230" t="n">
        <f aca="false">IF('Indicator Date hidden'!X187="x","x",W$2-'Indicator Date hidden'!X187)</f>
        <v>0</v>
      </c>
      <c r="X186" s="230" t="n">
        <f aca="false">IF('Indicator Date hidden'!Y187="x","x",X$2-'Indicator Date hidden'!Y187)</f>
        <v>0</v>
      </c>
      <c r="Y186" s="230" t="n">
        <f aca="false">IF('Indicator Date hidden'!Z187="x","x",Y$2-'Indicator Date hidden'!Z187)</f>
        <v>0</v>
      </c>
      <c r="Z186" s="230" t="n">
        <f aca="false">IF('Indicator Date hidden'!AA187="x","x",Z$2-'Indicator Date hidden'!AA187)</f>
        <v>7</v>
      </c>
      <c r="AA186" s="230" t="n">
        <f aca="false">IF('Indicator Date hidden'!AB187="x","x",AA$2-'Indicator Date hidden'!AB187)</f>
        <v>0</v>
      </c>
      <c r="AB186" s="230" t="str">
        <f aca="false">IF('Indicator Date hidden'!AC187="x","x",AB$2-'Indicator Date hidden'!AC187)</f>
        <v>x</v>
      </c>
      <c r="AC186" s="230" t="n">
        <f aca="false">IF('Indicator Date hidden'!AD187="x","x",AC$2-'Indicator Date hidden'!AD187)</f>
        <v>0</v>
      </c>
      <c r="AD186" s="230" t="n">
        <f aca="false">IF('Indicator Date hidden'!AE187="x","x",AD$2-'Indicator Date hidden'!AE187)</f>
        <v>0</v>
      </c>
      <c r="AE186" s="230" t="str">
        <f aca="false">IF('Indicator Date hidden'!AF187="x","x",AE$2-'Indicator Date hidden'!AF187)</f>
        <v>x</v>
      </c>
      <c r="AF186" s="230" t="n">
        <f aca="false">IF('Indicator Date hidden'!AG187="x","x",AF$2-'Indicator Date hidden'!AG187)</f>
        <v>0</v>
      </c>
      <c r="AG186" s="230" t="n">
        <f aca="false">IF('Indicator Date hidden'!AH187="x","x",AG$2-'Indicator Date hidden'!AH187)</f>
        <v>0</v>
      </c>
      <c r="AH186" s="230" t="n">
        <f aca="false">IF('Indicator Date hidden'!AI187="x","x",AH$2-'Indicator Date hidden'!AI187)</f>
        <v>0</v>
      </c>
      <c r="AI186" s="230" t="n">
        <f aca="false">IF('Indicator Date hidden'!AJ187="x","x",AI$2-'Indicator Date hidden'!AJ187)</f>
        <v>0</v>
      </c>
      <c r="AJ186" s="230" t="n">
        <f aca="false">IF('Indicator Date hidden'!AK187="x","x",AJ$2-'Indicator Date hidden'!AK187)</f>
        <v>0</v>
      </c>
      <c r="AK186" s="230" t="str">
        <f aca="false">IF('Indicator Date hidden'!AL187="x","x",AK$2-'Indicator Date hidden'!AL187)</f>
        <v>x</v>
      </c>
      <c r="AL186" s="230" t="n">
        <f aca="false">IF('Indicator Date hidden'!AM187="x","x",AL$2-'Indicator Date hidden'!AM187)</f>
        <v>0</v>
      </c>
      <c r="AM186" s="230" t="n">
        <f aca="false">IF('Indicator Date hidden'!AN187="x","x",AM$2-'Indicator Date hidden'!AN187)</f>
        <v>0</v>
      </c>
      <c r="AN186" s="230" t="n">
        <f aca="false">IF('Indicator Date hidden'!AO187="x","x",AN$2-'Indicator Date hidden'!AO187)</f>
        <v>0</v>
      </c>
      <c r="AO186" s="230" t="n">
        <f aca="false">IF('Indicator Date hidden'!AP187="x","x",AO$2-'Indicator Date hidden'!AP187)</f>
        <v>0</v>
      </c>
      <c r="AP186" s="230" t="n">
        <f aca="false">IF('Indicator Date hidden'!AQ187="x","x",AP$2-'Indicator Date hidden'!AQ187)</f>
        <v>0</v>
      </c>
      <c r="AQ186" s="230" t="n">
        <f aca="false">IF('Indicator Date hidden'!AR187="x","x",AQ$2-'Indicator Date hidden'!AR187)</f>
        <v>0</v>
      </c>
      <c r="AR186" s="230" t="n">
        <f aca="false">IF('Indicator Date hidden'!AS187="x","x",AR$2-'Indicator Date hidden'!AS187)</f>
        <v>2</v>
      </c>
      <c r="AS186" s="230" t="n">
        <f aca="false">IF('Indicator Date hidden'!AT187="x","x",AS$2-'Indicator Date hidden'!AT187)</f>
        <v>0</v>
      </c>
      <c r="AT186" s="230" t="n">
        <f aca="false">IF('Indicator Date hidden'!AU187="x","x",AT$2-'Indicator Date hidden'!AU187)</f>
        <v>0</v>
      </c>
      <c r="AU186" s="230" t="n">
        <f aca="false">IF('Indicator Date hidden'!AV187="x","x",AU$2-'Indicator Date hidden'!AV187)</f>
        <v>0</v>
      </c>
      <c r="AV186" s="230" t="str">
        <f aca="false">IF('Indicator Date hidden'!AW187="x","x",AV$2-'Indicator Date hidden'!AW187)</f>
        <v>x</v>
      </c>
      <c r="AW186" s="230" t="n">
        <f aca="false">IF('Indicator Date hidden'!AX187="x","x",AW$2-'Indicator Date hidden'!AX187)</f>
        <v>0</v>
      </c>
      <c r="AX186" s="230" t="n">
        <f aca="false">IF('Indicator Date hidden'!AY187="x","x",AX$2-'Indicator Date hidden'!AY187)</f>
        <v>0</v>
      </c>
      <c r="AY186" s="230" t="n">
        <f aca="false">IF('Indicator Date hidden'!AZ187="x","x",AY$2-'Indicator Date hidden'!AZ187)</f>
        <v>0</v>
      </c>
      <c r="AZ186" s="230" t="n">
        <f aca="false">IF('Indicator Date hidden'!BA187="x","x",AZ$2-'Indicator Date hidden'!BA187)</f>
        <v>0</v>
      </c>
      <c r="BA186" s="230" t="n">
        <f aca="false">IF('Indicator Date hidden'!BB187="x","x",BA$2-'Indicator Date hidden'!BB187)</f>
        <v>0</v>
      </c>
      <c r="BB186" s="230" t="n">
        <f aca="false">IF('Indicator Date hidden'!BC187="x","x",BB$2-'Indicator Date hidden'!BC187)</f>
        <v>0</v>
      </c>
      <c r="BC186" s="230" t="n">
        <f aca="false">IF('Indicator Date hidden'!BD187="x","x",BC$2-'Indicator Date hidden'!BD187)</f>
        <v>0</v>
      </c>
      <c r="BD186" s="230" t="n">
        <f aca="false">IF('Indicator Date hidden'!BE187="x","x",BD$2-'Indicator Date hidden'!BE187)</f>
        <v>0</v>
      </c>
      <c r="BE186" s="230" t="n">
        <f aca="false">IF('Indicator Date hidden'!BF187="x","x",BE$2-'Indicator Date hidden'!BF187)</f>
        <v>0</v>
      </c>
      <c r="BF186" s="230" t="n">
        <f aca="false">IF('Indicator Date hidden'!BG187="x","x",BF$2-'Indicator Date hidden'!BG187)</f>
        <v>1</v>
      </c>
      <c r="BG186" s="230" t="n">
        <f aca="false">IF('Indicator Date hidden'!BH187="x","x",BG$2-'Indicator Date hidden'!BH187)</f>
        <v>1</v>
      </c>
      <c r="BH186" s="230" t="n">
        <f aca="false">IF('Indicator Date hidden'!BI187="x","x",BH$2-'Indicator Date hidden'!BI187)</f>
        <v>2</v>
      </c>
      <c r="BI186" s="230" t="n">
        <f aca="false">IF('Indicator Date hidden'!BJ187="x","x",BI$2-'Indicator Date hidden'!BJ187)</f>
        <v>0</v>
      </c>
      <c r="BJ186" s="230" t="n">
        <f aca="false">IF('Indicator Date hidden'!BK187="x","x",BJ$2-'Indicator Date hidden'!BK187)</f>
        <v>0</v>
      </c>
      <c r="BK186" s="230" t="n">
        <f aca="false">IF('Indicator Date hidden'!BL187="x","x",BK$2-'Indicator Date hidden'!BL187)</f>
        <v>0</v>
      </c>
      <c r="BL186" s="230" t="n">
        <f aca="false">IF('Indicator Date hidden'!BM187="x","x",BL$2-'Indicator Date hidden'!BM187)</f>
        <v>1</v>
      </c>
      <c r="BM186" s="230" t="n">
        <f aca="false">IF('Indicator Date hidden'!BN187="x","x",BM$2-'Indicator Date hidden'!BN187)</f>
        <v>0</v>
      </c>
      <c r="BN186" s="230" t="n">
        <f aca="false">IF('Indicator Date hidden'!BO187="x","x",BN$2-'Indicator Date hidden'!BO187)</f>
        <v>0</v>
      </c>
      <c r="BO186" s="230" t="n">
        <f aca="false">IF('Indicator Date hidden'!BP187="x","x",BO$2-'Indicator Date hidden'!BP187)</f>
        <v>0</v>
      </c>
      <c r="BP186" s="230" t="n">
        <f aca="false">IF('Indicator Date hidden'!BQ187="x","x",BP$2-'Indicator Date hidden'!BQ187)</f>
        <v>0</v>
      </c>
      <c r="BQ186" s="230" t="n">
        <f aca="false">IF('Indicator Date hidden'!BR187="x","x",BQ$2-'Indicator Date hidden'!BR187)</f>
        <v>0</v>
      </c>
      <c r="BR186" s="230" t="n">
        <f aca="false">IF('Indicator Date hidden'!BS187="x","x",BR$2-'Indicator Date hidden'!BS187)</f>
        <v>1</v>
      </c>
      <c r="BS186" s="230" t="n">
        <f aca="false">IF('Indicator Date hidden'!BT187="x","x",BS$2-'Indicator Date hidden'!BT187)</f>
        <v>0</v>
      </c>
      <c r="BT186" s="230" t="n">
        <f aca="false">IF('Indicator Date hidden'!BU187="x","x",BT$2-'Indicator Date hidden'!BU187)</f>
        <v>0</v>
      </c>
      <c r="BU186" s="230" t="n">
        <f aca="false">IF('Indicator Date hidden'!BV187="x","x",BU$2-'Indicator Date hidden'!BV187)</f>
        <v>0</v>
      </c>
      <c r="BV186" s="230" t="n">
        <f aca="false">IF('Indicator Date hidden'!BW187="x","x",BV$2-'Indicator Date hidden'!BW187)</f>
        <v>0</v>
      </c>
      <c r="BW186" s="230" t="n">
        <f aca="false">IF('Indicator Date hidden'!BX187="x","x",BW$2-'Indicator Date hidden'!BX187)</f>
        <v>0</v>
      </c>
      <c r="BX186" s="0" t="n">
        <f aca="false">SUM(B186:BW186)</f>
        <v>15</v>
      </c>
      <c r="BY186" s="231" t="n">
        <f aca="false">BX186/COUNT(B186:BW186)</f>
        <v>0.214285714285714</v>
      </c>
      <c r="BZ186" s="0" t="n">
        <f aca="false">COUNTIF(B186:BW186,"&gt;0")</f>
        <v>7</v>
      </c>
      <c r="CA186" s="231" t="n">
        <f aca="false">_xlfn.STDEV.P(B186:BW186)</f>
        <v>0.908575920923304</v>
      </c>
      <c r="CB186" s="232" t="n">
        <f aca="false">MEDIAN(B186:BW186)</f>
        <v>0</v>
      </c>
    </row>
    <row r="187" customFormat="false" ht="14.5" hidden="false" customHeight="false" outlineLevel="0" collapsed="false">
      <c r="A187" s="0" t="str">
        <f aca="false">'Indicator Data'!B190</f>
        <v>UZB</v>
      </c>
      <c r="B187" s="230" t="n">
        <f aca="false">IF('Indicator Date hidden'!C188="x","x",B$2-'Indicator Date hidden'!C188)</f>
        <v>0</v>
      </c>
      <c r="C187" s="230" t="n">
        <f aca="false">IF('Indicator Date hidden'!D188="x","x",C$2-'Indicator Date hidden'!D188)</f>
        <v>0</v>
      </c>
      <c r="D187" s="230" t="n">
        <f aca="false">IF('Indicator Date hidden'!E188="x","x",D$2-'Indicator Date hidden'!E188)</f>
        <v>0</v>
      </c>
      <c r="E187" s="230" t="n">
        <f aca="false">IF('Indicator Date hidden'!F188="x","x",E$2-'Indicator Date hidden'!F188)</f>
        <v>0</v>
      </c>
      <c r="F187" s="230" t="n">
        <f aca="false">IF('Indicator Date hidden'!G188="x","x",F$2-'Indicator Date hidden'!G188)</f>
        <v>0</v>
      </c>
      <c r="G187" s="230" t="n">
        <f aca="false">IF('Indicator Date hidden'!H188="x","x",G$2-'Indicator Date hidden'!H188)</f>
        <v>0</v>
      </c>
      <c r="H187" s="230" t="n">
        <f aca="false">IF('Indicator Date hidden'!I188="x","x",H$2-'Indicator Date hidden'!I188)</f>
        <v>0</v>
      </c>
      <c r="I187" s="230" t="n">
        <f aca="false">IF('Indicator Date hidden'!J188="x","x",I$2-'Indicator Date hidden'!J188)</f>
        <v>0</v>
      </c>
      <c r="J187" s="230" t="n">
        <f aca="false">IF('Indicator Date hidden'!K188="x","x",J$2-'Indicator Date hidden'!K188)</f>
        <v>0</v>
      </c>
      <c r="K187" s="230" t="n">
        <f aca="false">IF('Indicator Date hidden'!L188="x","x",K$2-'Indicator Date hidden'!L188)</f>
        <v>0</v>
      </c>
      <c r="L187" s="230" t="n">
        <f aca="false">IF('Indicator Date hidden'!M188="x","x",L$2-'Indicator Date hidden'!M188)</f>
        <v>0</v>
      </c>
      <c r="M187" s="230" t="n">
        <f aca="false">IF('Indicator Date hidden'!N188="x","x",M$2-'Indicator Date hidden'!N188)</f>
        <v>0</v>
      </c>
      <c r="N187" s="230" t="n">
        <f aca="false">IF('Indicator Date hidden'!O188="x","x",N$2-'Indicator Date hidden'!O188)</f>
        <v>0</v>
      </c>
      <c r="O187" s="230" t="n">
        <f aca="false">IF('Indicator Date hidden'!P188="x","x",O$2-'Indicator Date hidden'!P188)</f>
        <v>0</v>
      </c>
      <c r="P187" s="230" t="n">
        <f aca="false">IF('Indicator Date hidden'!Q188="x","x",P$2-'Indicator Date hidden'!Q188)</f>
        <v>0</v>
      </c>
      <c r="Q187" s="230" t="n">
        <f aca="false">IF('Indicator Date hidden'!R188="x","x",Q$2-'Indicator Date hidden'!R188)</f>
        <v>0</v>
      </c>
      <c r="R187" s="230" t="n">
        <f aca="false">IF('Indicator Date hidden'!S188="x","x",R$2-'Indicator Date hidden'!S188)</f>
        <v>0</v>
      </c>
      <c r="S187" s="230" t="n">
        <f aca="false">IF('Indicator Date hidden'!T188="x","x",S$2-'Indicator Date hidden'!T188)</f>
        <v>0</v>
      </c>
      <c r="T187" s="230" t="n">
        <f aca="false">IF('Indicator Date hidden'!U188="x","x",T$2-'Indicator Date hidden'!U188)</f>
        <v>0</v>
      </c>
      <c r="U187" s="230" t="n">
        <f aca="false">IF('Indicator Date hidden'!V188="x","x",U$2-'Indicator Date hidden'!V188)</f>
        <v>0</v>
      </c>
      <c r="V187" s="230" t="n">
        <f aca="false">IF('Indicator Date hidden'!W188="x","x",V$2-'Indicator Date hidden'!W188)</f>
        <v>0</v>
      </c>
      <c r="W187" s="230" t="n">
        <f aca="false">IF('Indicator Date hidden'!X188="x","x",W$2-'Indicator Date hidden'!X188)</f>
        <v>0</v>
      </c>
      <c r="X187" s="230" t="n">
        <f aca="false">IF('Indicator Date hidden'!Y188="x","x",X$2-'Indicator Date hidden'!Y188)</f>
        <v>0</v>
      </c>
      <c r="Y187" s="230" t="n">
        <f aca="false">IF('Indicator Date hidden'!Z188="x","x",Y$2-'Indicator Date hidden'!Z188)</f>
        <v>0</v>
      </c>
      <c r="Z187" s="230" t="n">
        <f aca="false">IF('Indicator Date hidden'!AA188="x","x",Z$2-'Indicator Date hidden'!AA188)</f>
        <v>22</v>
      </c>
      <c r="AA187" s="230" t="n">
        <f aca="false">IF('Indicator Date hidden'!AB188="x","x",AA$2-'Indicator Date hidden'!AB188)</f>
        <v>0</v>
      </c>
      <c r="AB187" s="230" t="str">
        <f aca="false">IF('Indicator Date hidden'!AC188="x","x",AB$2-'Indicator Date hidden'!AC188)</f>
        <v>x</v>
      </c>
      <c r="AC187" s="230" t="n">
        <f aca="false">IF('Indicator Date hidden'!AD188="x","x",AC$2-'Indicator Date hidden'!AD188)</f>
        <v>0</v>
      </c>
      <c r="AD187" s="230" t="n">
        <f aca="false">IF('Indicator Date hidden'!AE188="x","x",AD$2-'Indicator Date hidden'!AE188)</f>
        <v>0</v>
      </c>
      <c r="AE187" s="230" t="n">
        <f aca="false">IF('Indicator Date hidden'!AF188="x","x",AE$2-'Indicator Date hidden'!AF188)</f>
        <v>0</v>
      </c>
      <c r="AF187" s="230" t="n">
        <f aca="false">IF('Indicator Date hidden'!AG188="x","x",AF$2-'Indicator Date hidden'!AG188)</f>
        <v>0</v>
      </c>
      <c r="AG187" s="230" t="n">
        <f aca="false">IF('Indicator Date hidden'!AH188="x","x",AG$2-'Indicator Date hidden'!AH188)</f>
        <v>0</v>
      </c>
      <c r="AH187" s="230" t="n">
        <f aca="false">IF('Indicator Date hidden'!AI188="x","x",AH$2-'Indicator Date hidden'!AI188)</f>
        <v>0</v>
      </c>
      <c r="AI187" s="230" t="n">
        <f aca="false">IF('Indicator Date hidden'!AJ188="x","x",AI$2-'Indicator Date hidden'!AJ188)</f>
        <v>0</v>
      </c>
      <c r="AJ187" s="230" t="n">
        <f aca="false">IF('Indicator Date hidden'!AK188="x","x",AJ$2-'Indicator Date hidden'!AK188)</f>
        <v>0</v>
      </c>
      <c r="AK187" s="230" t="str">
        <f aca="false">IF('Indicator Date hidden'!AL188="x","x",AK$2-'Indicator Date hidden'!AL188)</f>
        <v>x</v>
      </c>
      <c r="AL187" s="230" t="n">
        <f aca="false">IF('Indicator Date hidden'!AM188="x","x",AL$2-'Indicator Date hidden'!AM188)</f>
        <v>0</v>
      </c>
      <c r="AM187" s="230" t="n">
        <f aca="false">IF('Indicator Date hidden'!AN188="x","x",AM$2-'Indicator Date hidden'!AN188)</f>
        <v>0</v>
      </c>
      <c r="AN187" s="230" t="n">
        <f aca="false">IF('Indicator Date hidden'!AO188="x","x",AN$2-'Indicator Date hidden'!AO188)</f>
        <v>0</v>
      </c>
      <c r="AO187" s="230" t="n">
        <f aca="false">IF('Indicator Date hidden'!AP188="x","x",AO$2-'Indicator Date hidden'!AP188)</f>
        <v>0</v>
      </c>
      <c r="AP187" s="230" t="n">
        <f aca="false">IF('Indicator Date hidden'!AQ188="x","x",AP$2-'Indicator Date hidden'!AQ188)</f>
        <v>0</v>
      </c>
      <c r="AQ187" s="230" t="n">
        <f aca="false">IF('Indicator Date hidden'!AR188="x","x",AQ$2-'Indicator Date hidden'!AR188)</f>
        <v>0</v>
      </c>
      <c r="AR187" s="230" t="n">
        <f aca="false">IF('Indicator Date hidden'!AS188="x","x",AR$2-'Indicator Date hidden'!AS188)</f>
        <v>3</v>
      </c>
      <c r="AS187" s="230" t="n">
        <f aca="false">IF('Indicator Date hidden'!AT188="x","x",AS$2-'Indicator Date hidden'!AT188)</f>
        <v>0</v>
      </c>
      <c r="AT187" s="230" t="n">
        <f aca="false">IF('Indicator Date hidden'!AU188="x","x",AT$2-'Indicator Date hidden'!AU188)</f>
        <v>0</v>
      </c>
      <c r="AU187" s="230" t="n">
        <f aca="false">IF('Indicator Date hidden'!AV188="x","x",AU$2-'Indicator Date hidden'!AV188)</f>
        <v>0</v>
      </c>
      <c r="AV187" s="230" t="n">
        <f aca="false">IF('Indicator Date hidden'!AW188="x","x",AV$2-'Indicator Date hidden'!AW188)</f>
        <v>0</v>
      </c>
      <c r="AW187" s="230" t="n">
        <f aca="false">IF('Indicator Date hidden'!AX188="x","x",AW$2-'Indicator Date hidden'!AX188)</f>
        <v>0</v>
      </c>
      <c r="AX187" s="230" t="n">
        <f aca="false">IF('Indicator Date hidden'!AY188="x","x",AX$2-'Indicator Date hidden'!AY188)</f>
        <v>0</v>
      </c>
      <c r="AY187" s="230" t="n">
        <f aca="false">IF('Indicator Date hidden'!AZ188="x","x",AY$2-'Indicator Date hidden'!AZ188)</f>
        <v>17</v>
      </c>
      <c r="AZ187" s="230" t="n">
        <f aca="false">IF('Indicator Date hidden'!BA188="x","x",AZ$2-'Indicator Date hidden'!BA188)</f>
        <v>0</v>
      </c>
      <c r="BA187" s="230" t="n">
        <f aca="false">IF('Indicator Date hidden'!BB188="x","x",BA$2-'Indicator Date hidden'!BB188)</f>
        <v>0</v>
      </c>
      <c r="BB187" s="230" t="n">
        <f aca="false">IF('Indicator Date hidden'!BC188="x","x",BB$2-'Indicator Date hidden'!BC188)</f>
        <v>0</v>
      </c>
      <c r="BC187" s="230" t="n">
        <f aca="false">IF('Indicator Date hidden'!BD188="x","x",BC$2-'Indicator Date hidden'!BD188)</f>
        <v>0</v>
      </c>
      <c r="BD187" s="230" t="n">
        <f aca="false">IF('Indicator Date hidden'!BE188="x","x",BD$2-'Indicator Date hidden'!BE188)</f>
        <v>0</v>
      </c>
      <c r="BE187" s="230" t="n">
        <f aca="false">IF('Indicator Date hidden'!BF188="x","x",BE$2-'Indicator Date hidden'!BF188)</f>
        <v>0</v>
      </c>
      <c r="BF187" s="230" t="n">
        <f aca="false">IF('Indicator Date hidden'!BG188="x","x",BF$2-'Indicator Date hidden'!BG188)</f>
        <v>1</v>
      </c>
      <c r="BG187" s="230" t="n">
        <f aca="false">IF('Indicator Date hidden'!BH188="x","x",BG$2-'Indicator Date hidden'!BH188)</f>
        <v>1</v>
      </c>
      <c r="BH187" s="230" t="n">
        <f aca="false">IF('Indicator Date hidden'!BI188="x","x",BH$2-'Indicator Date hidden'!BI188)</f>
        <v>2</v>
      </c>
      <c r="BI187" s="230" t="n">
        <f aca="false">IF('Indicator Date hidden'!BJ188="x","x",BI$2-'Indicator Date hidden'!BJ188)</f>
        <v>0</v>
      </c>
      <c r="BJ187" s="230" t="n">
        <f aca="false">IF('Indicator Date hidden'!BK188="x","x",BJ$2-'Indicator Date hidden'!BK188)</f>
        <v>0</v>
      </c>
      <c r="BK187" s="230" t="n">
        <f aca="false">IF('Indicator Date hidden'!BL188="x","x",BK$2-'Indicator Date hidden'!BL188)</f>
        <v>0</v>
      </c>
      <c r="BL187" s="230" t="n">
        <f aca="false">IF('Indicator Date hidden'!BM188="x","x",BL$2-'Indicator Date hidden'!BM188)</f>
        <v>1</v>
      </c>
      <c r="BM187" s="230" t="n">
        <f aca="false">IF('Indicator Date hidden'!BN188="x","x",BM$2-'Indicator Date hidden'!BN188)</f>
        <v>0</v>
      </c>
      <c r="BN187" s="230" t="n">
        <f aca="false">IF('Indicator Date hidden'!BO188="x","x",BN$2-'Indicator Date hidden'!BO188)</f>
        <v>0</v>
      </c>
      <c r="BO187" s="230" t="n">
        <f aca="false">IF('Indicator Date hidden'!BP188="x","x",BO$2-'Indicator Date hidden'!BP188)</f>
        <v>0</v>
      </c>
      <c r="BP187" s="230" t="n">
        <f aca="false">IF('Indicator Date hidden'!BQ188="x","x",BP$2-'Indicator Date hidden'!BQ188)</f>
        <v>0</v>
      </c>
      <c r="BQ187" s="230" t="n">
        <f aca="false">IF('Indicator Date hidden'!BR188="x","x",BQ$2-'Indicator Date hidden'!BR188)</f>
        <v>0</v>
      </c>
      <c r="BR187" s="230" t="n">
        <f aca="false">IF('Indicator Date hidden'!BS188="x","x",BR$2-'Indicator Date hidden'!BS188)</f>
        <v>4</v>
      </c>
      <c r="BS187" s="230" t="n">
        <f aca="false">IF('Indicator Date hidden'!BT188="x","x",BS$2-'Indicator Date hidden'!BT188)</f>
        <v>0</v>
      </c>
      <c r="BT187" s="230" t="n">
        <f aca="false">IF('Indicator Date hidden'!BU188="x","x",BT$2-'Indicator Date hidden'!BU188)</f>
        <v>0</v>
      </c>
      <c r="BU187" s="230" t="n">
        <f aca="false">IF('Indicator Date hidden'!BV188="x","x",BU$2-'Indicator Date hidden'!BV188)</f>
        <v>0</v>
      </c>
      <c r="BV187" s="230" t="n">
        <f aca="false">IF('Indicator Date hidden'!BW188="x","x",BV$2-'Indicator Date hidden'!BW188)</f>
        <v>0</v>
      </c>
      <c r="BW187" s="230" t="n">
        <f aca="false">IF('Indicator Date hidden'!BX188="x","x",BW$2-'Indicator Date hidden'!BX188)</f>
        <v>0</v>
      </c>
      <c r="BX187" s="0" t="n">
        <f aca="false">SUM(B187:BW187)</f>
        <v>51</v>
      </c>
      <c r="BY187" s="231" t="n">
        <f aca="false">BX187/COUNT(B187:BW187)</f>
        <v>0.708333333333333</v>
      </c>
      <c r="BZ187" s="0" t="n">
        <f aca="false">COUNTIF(B187:BW187,"&gt;0")</f>
        <v>8</v>
      </c>
      <c r="CA187" s="231" t="n">
        <f aca="false">_xlfn.STDEV.P(B187:BW187)</f>
        <v>3.2678463006152</v>
      </c>
      <c r="CB187" s="232" t="n">
        <f aca="false">MEDIAN(B187:BW187)</f>
        <v>0</v>
      </c>
    </row>
    <row r="188" customFormat="false" ht="14.5" hidden="false" customHeight="false" outlineLevel="0" collapsed="false">
      <c r="A188" s="0" t="str">
        <f aca="false">'Indicator Data'!B191</f>
        <v>VUT</v>
      </c>
      <c r="B188" s="230" t="n">
        <f aca="false">IF('Indicator Date hidden'!C189="x","x",B$2-'Indicator Date hidden'!C189)</f>
        <v>0</v>
      </c>
      <c r="C188" s="230" t="n">
        <f aca="false">IF('Indicator Date hidden'!D189="x","x",C$2-'Indicator Date hidden'!D189)</f>
        <v>0</v>
      </c>
      <c r="D188" s="230" t="n">
        <f aca="false">IF('Indicator Date hidden'!E189="x","x",D$2-'Indicator Date hidden'!E189)</f>
        <v>0</v>
      </c>
      <c r="E188" s="230" t="n">
        <f aca="false">IF('Indicator Date hidden'!F189="x","x",E$2-'Indicator Date hidden'!F189)</f>
        <v>0</v>
      </c>
      <c r="F188" s="230" t="n">
        <f aca="false">IF('Indicator Date hidden'!G189="x","x",F$2-'Indicator Date hidden'!G189)</f>
        <v>0</v>
      </c>
      <c r="G188" s="230" t="n">
        <f aca="false">IF('Indicator Date hidden'!H189="x","x",G$2-'Indicator Date hidden'!H189)</f>
        <v>0</v>
      </c>
      <c r="H188" s="230" t="n">
        <f aca="false">IF('Indicator Date hidden'!I189="x","x",H$2-'Indicator Date hidden'!I189)</f>
        <v>0</v>
      </c>
      <c r="I188" s="230" t="n">
        <f aca="false">IF('Indicator Date hidden'!J189="x","x",I$2-'Indicator Date hidden'!J189)</f>
        <v>0</v>
      </c>
      <c r="J188" s="230" t="n">
        <f aca="false">IF('Indicator Date hidden'!K189="x","x",J$2-'Indicator Date hidden'!K189)</f>
        <v>0</v>
      </c>
      <c r="K188" s="230" t="n">
        <f aca="false">IF('Indicator Date hidden'!L189="x","x",K$2-'Indicator Date hidden'!L189)</f>
        <v>0</v>
      </c>
      <c r="L188" s="230" t="n">
        <f aca="false">IF('Indicator Date hidden'!M189="x","x",L$2-'Indicator Date hidden'!M189)</f>
        <v>0</v>
      </c>
      <c r="M188" s="230" t="n">
        <f aca="false">IF('Indicator Date hidden'!N189="x","x",M$2-'Indicator Date hidden'!N189)</f>
        <v>0</v>
      </c>
      <c r="N188" s="230" t="n">
        <f aca="false">IF('Indicator Date hidden'!O189="x","x",N$2-'Indicator Date hidden'!O189)</f>
        <v>0</v>
      </c>
      <c r="O188" s="230" t="n">
        <f aca="false">IF('Indicator Date hidden'!P189="x","x",O$2-'Indicator Date hidden'!P189)</f>
        <v>0</v>
      </c>
      <c r="P188" s="230" t="n">
        <f aca="false">IF('Indicator Date hidden'!Q189="x","x",P$2-'Indicator Date hidden'!Q189)</f>
        <v>0</v>
      </c>
      <c r="Q188" s="230" t="n">
        <f aca="false">IF('Indicator Date hidden'!R189="x","x",Q$2-'Indicator Date hidden'!R189)</f>
        <v>0</v>
      </c>
      <c r="R188" s="230" t="n">
        <f aca="false">IF('Indicator Date hidden'!S189="x","x",R$2-'Indicator Date hidden'!S189)</f>
        <v>0</v>
      </c>
      <c r="S188" s="230" t="n">
        <f aca="false">IF('Indicator Date hidden'!T189="x","x",S$2-'Indicator Date hidden'!T189)</f>
        <v>0</v>
      </c>
      <c r="T188" s="230" t="n">
        <f aca="false">IF('Indicator Date hidden'!U189="x","x",T$2-'Indicator Date hidden'!U189)</f>
        <v>0</v>
      </c>
      <c r="U188" s="230" t="n">
        <f aca="false">IF('Indicator Date hidden'!V189="x","x",U$2-'Indicator Date hidden'!V189)</f>
        <v>0</v>
      </c>
      <c r="V188" s="230" t="n">
        <f aca="false">IF('Indicator Date hidden'!W189="x","x",V$2-'Indicator Date hidden'!W189)</f>
        <v>0</v>
      </c>
      <c r="W188" s="230" t="n">
        <f aca="false">IF('Indicator Date hidden'!X189="x","x",W$2-'Indicator Date hidden'!X189)</f>
        <v>0</v>
      </c>
      <c r="X188" s="230" t="n">
        <f aca="false">IF('Indicator Date hidden'!Y189="x","x",X$2-'Indicator Date hidden'!Y189)</f>
        <v>0</v>
      </c>
      <c r="Y188" s="230" t="n">
        <f aca="false">IF('Indicator Date hidden'!Z189="x","x",Y$2-'Indicator Date hidden'!Z189)</f>
        <v>0</v>
      </c>
      <c r="Z188" s="230" t="str">
        <f aca="false">IF('Indicator Date hidden'!AA189="x","x",Z$2-'Indicator Date hidden'!AA189)</f>
        <v>x</v>
      </c>
      <c r="AA188" s="230" t="n">
        <f aca="false">IF('Indicator Date hidden'!AB189="x","x",AA$2-'Indicator Date hidden'!AB189)</f>
        <v>0</v>
      </c>
      <c r="AB188" s="230" t="n">
        <f aca="false">IF('Indicator Date hidden'!AC189="x","x",AB$2-'Indicator Date hidden'!AC189)</f>
        <v>3</v>
      </c>
      <c r="AC188" s="230" t="n">
        <f aca="false">IF('Indicator Date hidden'!AD189="x","x",AC$2-'Indicator Date hidden'!AD189)</f>
        <v>4</v>
      </c>
      <c r="AD188" s="230" t="n">
        <f aca="false">IF('Indicator Date hidden'!AE189="x","x",AD$2-'Indicator Date hidden'!AE189)</f>
        <v>0</v>
      </c>
      <c r="AE188" s="230" t="str">
        <f aca="false">IF('Indicator Date hidden'!AF189="x","x",AE$2-'Indicator Date hidden'!AF189)</f>
        <v>x</v>
      </c>
      <c r="AF188" s="230" t="n">
        <f aca="false">IF('Indicator Date hidden'!AG189="x","x",AF$2-'Indicator Date hidden'!AG189)</f>
        <v>0</v>
      </c>
      <c r="AG188" s="230" t="n">
        <f aca="false">IF('Indicator Date hidden'!AH189="x","x",AG$2-'Indicator Date hidden'!AH189)</f>
        <v>0</v>
      </c>
      <c r="AH188" s="230" t="n">
        <f aca="false">IF('Indicator Date hidden'!AI189="x","x",AH$2-'Indicator Date hidden'!AI189)</f>
        <v>0</v>
      </c>
      <c r="AI188" s="230" t="n">
        <f aca="false">IF('Indicator Date hidden'!AJ189="x","x",AI$2-'Indicator Date hidden'!AJ189)</f>
        <v>0</v>
      </c>
      <c r="AJ188" s="230" t="n">
        <f aca="false">IF('Indicator Date hidden'!AK189="x","x",AJ$2-'Indicator Date hidden'!AK189)</f>
        <v>0</v>
      </c>
      <c r="AK188" s="230" t="str">
        <f aca="false">IF('Indicator Date hidden'!AL189="x","x",AK$2-'Indicator Date hidden'!AL189)</f>
        <v>x</v>
      </c>
      <c r="AL188" s="230" t="n">
        <f aca="false">IF('Indicator Date hidden'!AM189="x","x",AL$2-'Indicator Date hidden'!AM189)</f>
        <v>0</v>
      </c>
      <c r="AM188" s="230" t="n">
        <f aca="false">IF('Indicator Date hidden'!AN189="x","x",AM$2-'Indicator Date hidden'!AN189)</f>
        <v>0</v>
      </c>
      <c r="AN188" s="230" t="n">
        <f aca="false">IF('Indicator Date hidden'!AO189="x","x",AN$2-'Indicator Date hidden'!AO189)</f>
        <v>0</v>
      </c>
      <c r="AO188" s="230" t="n">
        <f aca="false">IF('Indicator Date hidden'!AP189="x","x",AO$2-'Indicator Date hidden'!AP189)</f>
        <v>0</v>
      </c>
      <c r="AP188" s="230" t="n">
        <f aca="false">IF('Indicator Date hidden'!AQ189="x","x",AP$2-'Indicator Date hidden'!AQ189)</f>
        <v>0</v>
      </c>
      <c r="AQ188" s="230" t="n">
        <f aca="false">IF('Indicator Date hidden'!AR189="x","x",AQ$2-'Indicator Date hidden'!AR189)</f>
        <v>0</v>
      </c>
      <c r="AR188" s="230" t="n">
        <f aca="false">IF('Indicator Date hidden'!AS189="x","x",AR$2-'Indicator Date hidden'!AS189)</f>
        <v>7</v>
      </c>
      <c r="AS188" s="230" t="n">
        <f aca="false">IF('Indicator Date hidden'!AT189="x","x",AS$2-'Indicator Date hidden'!AT189)</f>
        <v>0</v>
      </c>
      <c r="AT188" s="230" t="str">
        <f aca="false">IF('Indicator Date hidden'!AU189="x","x",AT$2-'Indicator Date hidden'!AU189)</f>
        <v>x</v>
      </c>
      <c r="AU188" s="230" t="str">
        <f aca="false">IF('Indicator Date hidden'!AV189="x","x",AU$2-'Indicator Date hidden'!AV189)</f>
        <v>x</v>
      </c>
      <c r="AV188" s="230" t="n">
        <f aca="false">IF('Indicator Date hidden'!AW189="x","x",AV$2-'Indicator Date hidden'!AW189)</f>
        <v>0</v>
      </c>
      <c r="AW188" s="230" t="n">
        <f aca="false">IF('Indicator Date hidden'!AX189="x","x",AW$2-'Indicator Date hidden'!AX189)</f>
        <v>0</v>
      </c>
      <c r="AX188" s="230" t="str">
        <f aca="false">IF('Indicator Date hidden'!AY189="x","x",AX$2-'Indicator Date hidden'!AY189)</f>
        <v>x</v>
      </c>
      <c r="AY188" s="230" t="n">
        <f aca="false">IF('Indicator Date hidden'!AZ189="x","x",AY$2-'Indicator Date hidden'!AZ189)</f>
        <v>1</v>
      </c>
      <c r="AZ188" s="230" t="n">
        <f aca="false">IF('Indicator Date hidden'!BA189="x","x",AZ$2-'Indicator Date hidden'!BA189)</f>
        <v>0</v>
      </c>
      <c r="BA188" s="230" t="n">
        <f aca="false">IF('Indicator Date hidden'!BB189="x","x",BA$2-'Indicator Date hidden'!BB189)</f>
        <v>0</v>
      </c>
      <c r="BB188" s="230" t="n">
        <f aca="false">IF('Indicator Date hidden'!BC189="x","x",BB$2-'Indicator Date hidden'!BC189)</f>
        <v>0</v>
      </c>
      <c r="BC188" s="230" t="n">
        <f aca="false">IF('Indicator Date hidden'!BD189="x","x",BC$2-'Indicator Date hidden'!BD189)</f>
        <v>0</v>
      </c>
      <c r="BD188" s="230" t="n">
        <f aca="false">IF('Indicator Date hidden'!BE189="x","x",BD$2-'Indicator Date hidden'!BE189)</f>
        <v>0</v>
      </c>
      <c r="BE188" s="230" t="n">
        <f aca="false">IF('Indicator Date hidden'!BF189="x","x",BE$2-'Indicator Date hidden'!BF189)</f>
        <v>0</v>
      </c>
      <c r="BF188" s="230" t="n">
        <f aca="false">IF('Indicator Date hidden'!BG189="x","x",BF$2-'Indicator Date hidden'!BG189)</f>
        <v>1</v>
      </c>
      <c r="BG188" s="230" t="n">
        <f aca="false">IF('Indicator Date hidden'!BH189="x","x",BG$2-'Indicator Date hidden'!BH189)</f>
        <v>1</v>
      </c>
      <c r="BH188" s="230" t="n">
        <f aca="false">IF('Indicator Date hidden'!BI189="x","x",BH$2-'Indicator Date hidden'!BI189)</f>
        <v>2</v>
      </c>
      <c r="BI188" s="230" t="n">
        <f aca="false">IF('Indicator Date hidden'!BJ189="x","x",BI$2-'Indicator Date hidden'!BJ189)</f>
        <v>0</v>
      </c>
      <c r="BJ188" s="230" t="n">
        <f aca="false">IF('Indicator Date hidden'!BK189="x","x",BJ$2-'Indicator Date hidden'!BK189)</f>
        <v>0</v>
      </c>
      <c r="BK188" s="230" t="n">
        <f aca="false">IF('Indicator Date hidden'!BL189="x","x",BK$2-'Indicator Date hidden'!BL189)</f>
        <v>0</v>
      </c>
      <c r="BL188" s="230" t="n">
        <f aca="false">IF('Indicator Date hidden'!BM189="x","x",BL$2-'Indicator Date hidden'!BM189)</f>
        <v>2</v>
      </c>
      <c r="BM188" s="230" t="n">
        <f aca="false">IF('Indicator Date hidden'!BN189="x","x",BM$2-'Indicator Date hidden'!BN189)</f>
        <v>3</v>
      </c>
      <c r="BN188" s="230" t="n">
        <f aca="false">IF('Indicator Date hidden'!BO189="x","x",BN$2-'Indicator Date hidden'!BO189)</f>
        <v>0</v>
      </c>
      <c r="BO188" s="230" t="n">
        <f aca="false">IF('Indicator Date hidden'!BP189="x","x",BO$2-'Indicator Date hidden'!BP189)</f>
        <v>0</v>
      </c>
      <c r="BP188" s="230" t="n">
        <f aca="false">IF('Indicator Date hidden'!BQ189="x","x",BP$2-'Indicator Date hidden'!BQ189)</f>
        <v>0</v>
      </c>
      <c r="BQ188" s="230" t="n">
        <f aca="false">IF('Indicator Date hidden'!BR189="x","x",BQ$2-'Indicator Date hidden'!BR189)</f>
        <v>0</v>
      </c>
      <c r="BR188" s="230" t="n">
        <f aca="false">IF('Indicator Date hidden'!BS189="x","x",BR$2-'Indicator Date hidden'!BS189)</f>
        <v>2</v>
      </c>
      <c r="BS188" s="230" t="n">
        <f aca="false">IF('Indicator Date hidden'!BT189="x","x",BS$2-'Indicator Date hidden'!BT189)</f>
        <v>0</v>
      </c>
      <c r="BT188" s="230" t="str">
        <f aca="false">IF('Indicator Date hidden'!BU189="x","x",BT$2-'Indicator Date hidden'!BU189)</f>
        <v>x</v>
      </c>
      <c r="BU188" s="230" t="str">
        <f aca="false">IF('Indicator Date hidden'!BV189="x","x",BU$2-'Indicator Date hidden'!BV189)</f>
        <v>x</v>
      </c>
      <c r="BV188" s="230" t="n">
        <f aca="false">IF('Indicator Date hidden'!BW189="x","x",BV$2-'Indicator Date hidden'!BW189)</f>
        <v>0</v>
      </c>
      <c r="BW188" s="230" t="n">
        <f aca="false">IF('Indicator Date hidden'!BX189="x","x",BW$2-'Indicator Date hidden'!BX189)</f>
        <v>0</v>
      </c>
      <c r="BX188" s="0" t="n">
        <f aca="false">SUM(B188:BW188)</f>
        <v>26</v>
      </c>
      <c r="BY188" s="231" t="n">
        <f aca="false">BX188/COUNT(B188:BW188)</f>
        <v>0.393939393939394</v>
      </c>
      <c r="BZ188" s="0" t="n">
        <f aca="false">COUNTIF(B188:BW188,"&gt;0")</f>
        <v>10</v>
      </c>
      <c r="CA188" s="231" t="n">
        <f aca="false">_xlfn.STDEV.P(B188:BW188)</f>
        <v>1.15310894487518</v>
      </c>
      <c r="CB188" s="232" t="n">
        <f aca="false">MEDIAN(B188:BW188)</f>
        <v>0</v>
      </c>
    </row>
    <row r="189" customFormat="false" ht="14.5" hidden="false" customHeight="false" outlineLevel="0" collapsed="false">
      <c r="A189" s="0" t="str">
        <f aca="false">'Indicator Data'!B192</f>
        <v>VEN</v>
      </c>
      <c r="B189" s="230" t="n">
        <f aca="false">IF('Indicator Date hidden'!C190="x","x",B$2-'Indicator Date hidden'!C190)</f>
        <v>0</v>
      </c>
      <c r="C189" s="230" t="n">
        <f aca="false">IF('Indicator Date hidden'!D190="x","x",C$2-'Indicator Date hidden'!D190)</f>
        <v>0</v>
      </c>
      <c r="D189" s="230" t="n">
        <f aca="false">IF('Indicator Date hidden'!E190="x","x",D$2-'Indicator Date hidden'!E190)</f>
        <v>0</v>
      </c>
      <c r="E189" s="230" t="n">
        <f aca="false">IF('Indicator Date hidden'!F190="x","x",E$2-'Indicator Date hidden'!F190)</f>
        <v>0</v>
      </c>
      <c r="F189" s="230" t="n">
        <f aca="false">IF('Indicator Date hidden'!G190="x","x",F$2-'Indicator Date hidden'!G190)</f>
        <v>0</v>
      </c>
      <c r="G189" s="230" t="n">
        <f aca="false">IF('Indicator Date hidden'!H190="x","x",G$2-'Indicator Date hidden'!H190)</f>
        <v>0</v>
      </c>
      <c r="H189" s="230" t="n">
        <f aca="false">IF('Indicator Date hidden'!I190="x","x",H$2-'Indicator Date hidden'!I190)</f>
        <v>0</v>
      </c>
      <c r="I189" s="230" t="n">
        <f aca="false">IF('Indicator Date hidden'!J190="x","x",I$2-'Indicator Date hidden'!J190)</f>
        <v>0</v>
      </c>
      <c r="J189" s="230" t="n">
        <f aca="false">IF('Indicator Date hidden'!K190="x","x",J$2-'Indicator Date hidden'!K190)</f>
        <v>0</v>
      </c>
      <c r="K189" s="230" t="n">
        <f aca="false">IF('Indicator Date hidden'!L190="x","x",K$2-'Indicator Date hidden'!L190)</f>
        <v>0</v>
      </c>
      <c r="L189" s="230" t="n">
        <f aca="false">IF('Indicator Date hidden'!M190="x","x",L$2-'Indicator Date hidden'!M190)</f>
        <v>0</v>
      </c>
      <c r="M189" s="230" t="n">
        <f aca="false">IF('Indicator Date hidden'!N190="x","x",M$2-'Indicator Date hidden'!N190)</f>
        <v>0</v>
      </c>
      <c r="N189" s="230" t="n">
        <f aca="false">IF('Indicator Date hidden'!O190="x","x",N$2-'Indicator Date hidden'!O190)</f>
        <v>0</v>
      </c>
      <c r="O189" s="230" t="n">
        <f aca="false">IF('Indicator Date hidden'!P190="x","x",O$2-'Indicator Date hidden'!P190)</f>
        <v>0</v>
      </c>
      <c r="P189" s="230" t="n">
        <f aca="false">IF('Indicator Date hidden'!Q190="x","x",P$2-'Indicator Date hidden'!Q190)</f>
        <v>0</v>
      </c>
      <c r="Q189" s="230" t="n">
        <f aca="false">IF('Indicator Date hidden'!R190="x","x",Q$2-'Indicator Date hidden'!R190)</f>
        <v>0</v>
      </c>
      <c r="R189" s="230" t="n">
        <f aca="false">IF('Indicator Date hidden'!S190="x","x",R$2-'Indicator Date hidden'!S190)</f>
        <v>0</v>
      </c>
      <c r="S189" s="230" t="n">
        <f aca="false">IF('Indicator Date hidden'!T190="x","x",S$2-'Indicator Date hidden'!T190)</f>
        <v>0</v>
      </c>
      <c r="T189" s="230" t="n">
        <f aca="false">IF('Indicator Date hidden'!U190="x","x",T$2-'Indicator Date hidden'!U190)</f>
        <v>0</v>
      </c>
      <c r="U189" s="230" t="n">
        <f aca="false">IF('Indicator Date hidden'!V190="x","x",U$2-'Indicator Date hidden'!V190)</f>
        <v>0</v>
      </c>
      <c r="V189" s="230" t="n">
        <f aca="false">IF('Indicator Date hidden'!W190="x","x",V$2-'Indicator Date hidden'!W190)</f>
        <v>0</v>
      </c>
      <c r="W189" s="230" t="n">
        <f aca="false">IF('Indicator Date hidden'!X190="x","x",W$2-'Indicator Date hidden'!X190)</f>
        <v>0</v>
      </c>
      <c r="X189" s="230" t="n">
        <f aca="false">IF('Indicator Date hidden'!Y190="x","x",X$2-'Indicator Date hidden'!Y190)</f>
        <v>0</v>
      </c>
      <c r="Y189" s="230" t="n">
        <f aca="false">IF('Indicator Date hidden'!Z190="x","x",Y$2-'Indicator Date hidden'!Z190)</f>
        <v>0</v>
      </c>
      <c r="Z189" s="230" t="n">
        <f aca="false">IF('Indicator Date hidden'!AA190="x","x",Z$2-'Indicator Date hidden'!AA190)</f>
        <v>17</v>
      </c>
      <c r="AA189" s="230" t="n">
        <f aca="false">IF('Indicator Date hidden'!AB190="x","x",AA$2-'Indicator Date hidden'!AB190)</f>
        <v>0</v>
      </c>
      <c r="AB189" s="230" t="str">
        <f aca="false">IF('Indicator Date hidden'!AC190="x","x",AB$2-'Indicator Date hidden'!AC190)</f>
        <v>x</v>
      </c>
      <c r="AC189" s="230" t="n">
        <f aca="false">IF('Indicator Date hidden'!AD190="x","x",AC$2-'Indicator Date hidden'!AD190)</f>
        <v>1</v>
      </c>
      <c r="AD189" s="230" t="n">
        <f aca="false">IF('Indicator Date hidden'!AE190="x","x",AD$2-'Indicator Date hidden'!AE190)</f>
        <v>0</v>
      </c>
      <c r="AE189" s="230" t="n">
        <f aca="false">IF('Indicator Date hidden'!AF190="x","x",AE$2-'Indicator Date hidden'!AF190)</f>
        <v>0</v>
      </c>
      <c r="AF189" s="230" t="n">
        <f aca="false">IF('Indicator Date hidden'!AG190="x","x",AF$2-'Indicator Date hidden'!AG190)</f>
        <v>0</v>
      </c>
      <c r="AG189" s="230" t="n">
        <f aca="false">IF('Indicator Date hidden'!AH190="x","x",AG$2-'Indicator Date hidden'!AH190)</f>
        <v>0</v>
      </c>
      <c r="AH189" s="230" t="n">
        <f aca="false">IF('Indicator Date hidden'!AI190="x","x",AH$2-'Indicator Date hidden'!AI190)</f>
        <v>0</v>
      </c>
      <c r="AI189" s="230" t="n">
        <f aca="false">IF('Indicator Date hidden'!AJ190="x","x",AI$2-'Indicator Date hidden'!AJ190)</f>
        <v>0</v>
      </c>
      <c r="AJ189" s="230" t="n">
        <f aca="false">IF('Indicator Date hidden'!AK190="x","x",AJ$2-'Indicator Date hidden'!AK190)</f>
        <v>0</v>
      </c>
      <c r="AK189" s="230" t="str">
        <f aca="false">IF('Indicator Date hidden'!AL190="x","x",AK$2-'Indicator Date hidden'!AL190)</f>
        <v>x</v>
      </c>
      <c r="AL189" s="230" t="n">
        <f aca="false">IF('Indicator Date hidden'!AM190="x","x",AL$2-'Indicator Date hidden'!AM190)</f>
        <v>0</v>
      </c>
      <c r="AM189" s="230" t="n">
        <f aca="false">IF('Indicator Date hidden'!AN190="x","x",AM$2-'Indicator Date hidden'!AN190)</f>
        <v>0</v>
      </c>
      <c r="AN189" s="230" t="n">
        <f aca="false">IF('Indicator Date hidden'!AO190="x","x",AN$2-'Indicator Date hidden'!AO190)</f>
        <v>0</v>
      </c>
      <c r="AO189" s="230" t="n">
        <f aca="false">IF('Indicator Date hidden'!AP190="x","x",AO$2-'Indicator Date hidden'!AP190)</f>
        <v>0</v>
      </c>
      <c r="AP189" s="230" t="n">
        <f aca="false">IF('Indicator Date hidden'!AQ190="x","x",AP$2-'Indicator Date hidden'!AQ190)</f>
        <v>6</v>
      </c>
      <c r="AQ189" s="230" t="n">
        <f aca="false">IF('Indicator Date hidden'!AR190="x","x",AQ$2-'Indicator Date hidden'!AR190)</f>
        <v>0</v>
      </c>
      <c r="AR189" s="230" t="str">
        <f aca="false">IF('Indicator Date hidden'!AS190="x","x",AR$2-'Indicator Date hidden'!AS190)</f>
        <v>x</v>
      </c>
      <c r="AS189" s="230" t="n">
        <f aca="false">IF('Indicator Date hidden'!AT190="x","x",AS$2-'Indicator Date hidden'!AT190)</f>
        <v>0</v>
      </c>
      <c r="AT189" s="230" t="n">
        <f aca="false">IF('Indicator Date hidden'!AU190="x","x",AT$2-'Indicator Date hidden'!AU190)</f>
        <v>0</v>
      </c>
      <c r="AU189" s="230" t="n">
        <f aca="false">IF('Indicator Date hidden'!AV190="x","x",AU$2-'Indicator Date hidden'!AV190)</f>
        <v>0</v>
      </c>
      <c r="AV189" s="230" t="n">
        <f aca="false">IF('Indicator Date hidden'!AW190="x","x",AV$2-'Indicator Date hidden'!AW190)</f>
        <v>0</v>
      </c>
      <c r="AW189" s="230" t="n">
        <f aca="false">IF('Indicator Date hidden'!AX190="x","x",AW$2-'Indicator Date hidden'!AX190)</f>
        <v>0</v>
      </c>
      <c r="AX189" s="230" t="n">
        <f aca="false">IF('Indicator Date hidden'!AY190="x","x",AX$2-'Indicator Date hidden'!AY190)</f>
        <v>0</v>
      </c>
      <c r="AY189" s="230" t="n">
        <f aca="false">IF('Indicator Date hidden'!AZ190="x","x",AY$2-'Indicator Date hidden'!AZ190)</f>
        <v>14</v>
      </c>
      <c r="AZ189" s="230" t="n">
        <f aca="false">IF('Indicator Date hidden'!BA190="x","x",AZ$2-'Indicator Date hidden'!BA190)</f>
        <v>0</v>
      </c>
      <c r="BA189" s="230" t="n">
        <f aca="false">IF('Indicator Date hidden'!BB190="x","x",BA$2-'Indicator Date hidden'!BB190)</f>
        <v>0</v>
      </c>
      <c r="BB189" s="230" t="n">
        <f aca="false">IF('Indicator Date hidden'!BC190="x","x",BB$2-'Indicator Date hidden'!BC190)</f>
        <v>0</v>
      </c>
      <c r="BC189" s="230" t="n">
        <f aca="false">IF('Indicator Date hidden'!BD190="x","x",BC$2-'Indicator Date hidden'!BD190)</f>
        <v>0</v>
      </c>
      <c r="BD189" s="230" t="n">
        <f aca="false">IF('Indicator Date hidden'!BE190="x","x",BD$2-'Indicator Date hidden'!BE190)</f>
        <v>0</v>
      </c>
      <c r="BE189" s="230" t="n">
        <f aca="false">IF('Indicator Date hidden'!BF190="x","x",BE$2-'Indicator Date hidden'!BF190)</f>
        <v>0</v>
      </c>
      <c r="BF189" s="230" t="n">
        <f aca="false">IF('Indicator Date hidden'!BG190="x","x",BF$2-'Indicator Date hidden'!BG190)</f>
        <v>1</v>
      </c>
      <c r="BG189" s="230" t="n">
        <f aca="false">IF('Indicator Date hidden'!BH190="x","x",BG$2-'Indicator Date hidden'!BH190)</f>
        <v>1</v>
      </c>
      <c r="BH189" s="230" t="n">
        <f aca="false">IF('Indicator Date hidden'!BI190="x","x",BH$2-'Indicator Date hidden'!BI190)</f>
        <v>0</v>
      </c>
      <c r="BI189" s="230" t="n">
        <f aca="false">IF('Indicator Date hidden'!BJ190="x","x",BI$2-'Indicator Date hidden'!BJ190)</f>
        <v>0</v>
      </c>
      <c r="BJ189" s="230" t="n">
        <f aca="false">IF('Indicator Date hidden'!BK190="x","x",BJ$2-'Indicator Date hidden'!BK190)</f>
        <v>0</v>
      </c>
      <c r="BK189" s="230" t="n">
        <f aca="false">IF('Indicator Date hidden'!BL190="x","x",BK$2-'Indicator Date hidden'!BL190)</f>
        <v>0</v>
      </c>
      <c r="BL189" s="230" t="n">
        <f aca="false">IF('Indicator Date hidden'!BM190="x","x",BL$2-'Indicator Date hidden'!BM190)</f>
        <v>4</v>
      </c>
      <c r="BM189" s="230" t="n">
        <f aca="false">IF('Indicator Date hidden'!BN190="x","x",BM$2-'Indicator Date hidden'!BN190)</f>
        <v>3</v>
      </c>
      <c r="BN189" s="230" t="n">
        <f aca="false">IF('Indicator Date hidden'!BO190="x","x",BN$2-'Indicator Date hidden'!BO190)</f>
        <v>0</v>
      </c>
      <c r="BO189" s="230" t="n">
        <f aca="false">IF('Indicator Date hidden'!BP190="x","x",BO$2-'Indicator Date hidden'!BP190)</f>
        <v>0</v>
      </c>
      <c r="BP189" s="230" t="n">
        <f aca="false">IF('Indicator Date hidden'!BQ190="x","x",BP$2-'Indicator Date hidden'!BQ190)</f>
        <v>0</v>
      </c>
      <c r="BQ189" s="230" t="n">
        <f aca="false">IF('Indicator Date hidden'!BR190="x","x",BQ$2-'Indicator Date hidden'!BR190)</f>
        <v>0</v>
      </c>
      <c r="BR189" s="230" t="n">
        <f aca="false">IF('Indicator Date hidden'!BS190="x","x",BR$2-'Indicator Date hidden'!BS190)</f>
        <v>17</v>
      </c>
      <c r="BS189" s="230" t="n">
        <f aca="false">IF('Indicator Date hidden'!BT190="x","x",BS$2-'Indicator Date hidden'!BT190)</f>
        <v>0</v>
      </c>
      <c r="BT189" s="230" t="n">
        <f aca="false">IF('Indicator Date hidden'!BU190="x","x",BT$2-'Indicator Date hidden'!BU190)</f>
        <v>0</v>
      </c>
      <c r="BU189" s="230" t="n">
        <f aca="false">IF('Indicator Date hidden'!BV190="x","x",BU$2-'Indicator Date hidden'!BV190)</f>
        <v>4</v>
      </c>
      <c r="BV189" s="230" t="n">
        <f aca="false">IF('Indicator Date hidden'!BW190="x","x",BV$2-'Indicator Date hidden'!BW190)</f>
        <v>0</v>
      </c>
      <c r="BW189" s="230" t="n">
        <f aca="false">IF('Indicator Date hidden'!BX190="x","x",BW$2-'Indicator Date hidden'!BX190)</f>
        <v>0</v>
      </c>
      <c r="BX189" s="0" t="n">
        <f aca="false">SUM(B189:BW189)</f>
        <v>68</v>
      </c>
      <c r="BY189" s="231" t="n">
        <f aca="false">BX189/COUNT(B189:BW189)</f>
        <v>0.957746478873239</v>
      </c>
      <c r="BZ189" s="0" t="n">
        <f aca="false">COUNTIF(B189:BW189,"&gt;0")</f>
        <v>10</v>
      </c>
      <c r="CA189" s="231" t="n">
        <f aca="false">_xlfn.STDEV.P(B189:BW189)</f>
        <v>3.33330027094626</v>
      </c>
      <c r="CB189" s="232" t="n">
        <f aca="false">MEDIAN(B189:BW189)</f>
        <v>0</v>
      </c>
    </row>
    <row r="190" customFormat="false" ht="14.5" hidden="false" customHeight="false" outlineLevel="0" collapsed="false">
      <c r="A190" s="0" t="str">
        <f aca="false">'Indicator Data'!B193</f>
        <v>VNM</v>
      </c>
      <c r="B190" s="230" t="n">
        <f aca="false">IF('Indicator Date hidden'!C191="x","x",B$2-'Indicator Date hidden'!C191)</f>
        <v>0</v>
      </c>
      <c r="C190" s="230" t="n">
        <f aca="false">IF('Indicator Date hidden'!D191="x","x",C$2-'Indicator Date hidden'!D191)</f>
        <v>0</v>
      </c>
      <c r="D190" s="230" t="n">
        <f aca="false">IF('Indicator Date hidden'!E191="x","x",D$2-'Indicator Date hidden'!E191)</f>
        <v>0</v>
      </c>
      <c r="E190" s="230" t="n">
        <f aca="false">IF('Indicator Date hidden'!F191="x","x",E$2-'Indicator Date hidden'!F191)</f>
        <v>0</v>
      </c>
      <c r="F190" s="230" t="n">
        <f aca="false">IF('Indicator Date hidden'!G191="x","x",F$2-'Indicator Date hidden'!G191)</f>
        <v>0</v>
      </c>
      <c r="G190" s="230" t="n">
        <f aca="false">IF('Indicator Date hidden'!H191="x","x",G$2-'Indicator Date hidden'!H191)</f>
        <v>0</v>
      </c>
      <c r="H190" s="230" t="n">
        <f aca="false">IF('Indicator Date hidden'!I191="x","x",H$2-'Indicator Date hidden'!I191)</f>
        <v>0</v>
      </c>
      <c r="I190" s="230" t="n">
        <f aca="false">IF('Indicator Date hidden'!J191="x","x",I$2-'Indicator Date hidden'!J191)</f>
        <v>0</v>
      </c>
      <c r="J190" s="230" t="n">
        <f aca="false">IF('Indicator Date hidden'!K191="x","x",J$2-'Indicator Date hidden'!K191)</f>
        <v>0</v>
      </c>
      <c r="K190" s="230" t="n">
        <f aca="false">IF('Indicator Date hidden'!L191="x","x",K$2-'Indicator Date hidden'!L191)</f>
        <v>0</v>
      </c>
      <c r="L190" s="230" t="n">
        <f aca="false">IF('Indicator Date hidden'!M191="x","x",L$2-'Indicator Date hidden'!M191)</f>
        <v>0</v>
      </c>
      <c r="M190" s="230" t="n">
        <f aca="false">IF('Indicator Date hidden'!N191="x","x",M$2-'Indicator Date hidden'!N191)</f>
        <v>0</v>
      </c>
      <c r="N190" s="230" t="n">
        <f aca="false">IF('Indicator Date hidden'!O191="x","x",N$2-'Indicator Date hidden'!O191)</f>
        <v>0</v>
      </c>
      <c r="O190" s="230" t="n">
        <f aca="false">IF('Indicator Date hidden'!P191="x","x",O$2-'Indicator Date hidden'!P191)</f>
        <v>0</v>
      </c>
      <c r="P190" s="230" t="n">
        <f aca="false">IF('Indicator Date hidden'!Q191="x","x",P$2-'Indicator Date hidden'!Q191)</f>
        <v>0</v>
      </c>
      <c r="Q190" s="230" t="n">
        <f aca="false">IF('Indicator Date hidden'!R191="x","x",Q$2-'Indicator Date hidden'!R191)</f>
        <v>0</v>
      </c>
      <c r="R190" s="230" t="n">
        <f aca="false">IF('Indicator Date hidden'!S191="x","x",R$2-'Indicator Date hidden'!S191)</f>
        <v>0</v>
      </c>
      <c r="S190" s="230" t="n">
        <f aca="false">IF('Indicator Date hidden'!T191="x","x",S$2-'Indicator Date hidden'!T191)</f>
        <v>0</v>
      </c>
      <c r="T190" s="230" t="n">
        <f aca="false">IF('Indicator Date hidden'!U191="x","x",T$2-'Indicator Date hidden'!U191)</f>
        <v>0</v>
      </c>
      <c r="U190" s="230" t="n">
        <f aca="false">IF('Indicator Date hidden'!V191="x","x",U$2-'Indicator Date hidden'!V191)</f>
        <v>0</v>
      </c>
      <c r="V190" s="230" t="n">
        <f aca="false">IF('Indicator Date hidden'!W191="x","x",V$2-'Indicator Date hidden'!W191)</f>
        <v>0</v>
      </c>
      <c r="W190" s="230" t="n">
        <f aca="false">IF('Indicator Date hidden'!X191="x","x",W$2-'Indicator Date hidden'!X191)</f>
        <v>0</v>
      </c>
      <c r="X190" s="230" t="n">
        <f aca="false">IF('Indicator Date hidden'!Y191="x","x",X$2-'Indicator Date hidden'!Y191)</f>
        <v>0</v>
      </c>
      <c r="Y190" s="230" t="n">
        <f aca="false">IF('Indicator Date hidden'!Z191="x","x",Y$2-'Indicator Date hidden'!Z191)</f>
        <v>0</v>
      </c>
      <c r="Z190" s="230" t="n">
        <f aca="false">IF('Indicator Date hidden'!AA191="x","x",Z$2-'Indicator Date hidden'!AA191)</f>
        <v>9</v>
      </c>
      <c r="AA190" s="230" t="n">
        <f aca="false">IF('Indicator Date hidden'!AB191="x","x",AA$2-'Indicator Date hidden'!AB191)</f>
        <v>0</v>
      </c>
      <c r="AB190" s="230" t="n">
        <f aca="false">IF('Indicator Date hidden'!AC191="x","x",AB$2-'Indicator Date hidden'!AC191)</f>
        <v>0</v>
      </c>
      <c r="AC190" s="230" t="n">
        <f aca="false">IF('Indicator Date hidden'!AD191="x","x",AC$2-'Indicator Date hidden'!AD191)</f>
        <v>1</v>
      </c>
      <c r="AD190" s="230" t="n">
        <f aca="false">IF('Indicator Date hidden'!AE191="x","x",AD$2-'Indicator Date hidden'!AE191)</f>
        <v>0</v>
      </c>
      <c r="AE190" s="230" t="n">
        <f aca="false">IF('Indicator Date hidden'!AF191="x","x",AE$2-'Indicator Date hidden'!AF191)</f>
        <v>0</v>
      </c>
      <c r="AF190" s="230" t="n">
        <f aca="false">IF('Indicator Date hidden'!AG191="x","x",AF$2-'Indicator Date hidden'!AG191)</f>
        <v>0</v>
      </c>
      <c r="AG190" s="230" t="n">
        <f aca="false">IF('Indicator Date hidden'!AH191="x","x",AG$2-'Indicator Date hidden'!AH191)</f>
        <v>0</v>
      </c>
      <c r="AH190" s="230" t="n">
        <f aca="false">IF('Indicator Date hidden'!AI191="x","x",AH$2-'Indicator Date hidden'!AI191)</f>
        <v>0</v>
      </c>
      <c r="AI190" s="230" t="n">
        <f aca="false">IF('Indicator Date hidden'!AJ191="x","x",AI$2-'Indicator Date hidden'!AJ191)</f>
        <v>0</v>
      </c>
      <c r="AJ190" s="230" t="n">
        <f aca="false">IF('Indicator Date hidden'!AK191="x","x",AJ$2-'Indicator Date hidden'!AK191)</f>
        <v>0</v>
      </c>
      <c r="AK190" s="230" t="n">
        <f aca="false">IF('Indicator Date hidden'!AL191="x","x",AK$2-'Indicator Date hidden'!AL191)</f>
        <v>5</v>
      </c>
      <c r="AL190" s="230" t="n">
        <f aca="false">IF('Indicator Date hidden'!AM191="x","x",AL$2-'Indicator Date hidden'!AM191)</f>
        <v>0</v>
      </c>
      <c r="AM190" s="230" t="n">
        <f aca="false">IF('Indicator Date hidden'!AN191="x","x",AM$2-'Indicator Date hidden'!AN191)</f>
        <v>0</v>
      </c>
      <c r="AN190" s="230" t="n">
        <f aca="false">IF('Indicator Date hidden'!AO191="x","x",AN$2-'Indicator Date hidden'!AO191)</f>
        <v>0</v>
      </c>
      <c r="AO190" s="230" t="n">
        <f aca="false">IF('Indicator Date hidden'!AP191="x","x",AO$2-'Indicator Date hidden'!AP191)</f>
        <v>0</v>
      </c>
      <c r="AP190" s="230" t="n">
        <f aca="false">IF('Indicator Date hidden'!AQ191="x","x",AP$2-'Indicator Date hidden'!AQ191)</f>
        <v>0</v>
      </c>
      <c r="AQ190" s="230" t="n">
        <f aca="false">IF('Indicator Date hidden'!AR191="x","x",AQ$2-'Indicator Date hidden'!AR191)</f>
        <v>0</v>
      </c>
      <c r="AR190" s="230" t="n">
        <f aca="false">IF('Indicator Date hidden'!AS191="x","x",AR$2-'Indicator Date hidden'!AS191)</f>
        <v>0</v>
      </c>
      <c r="AS190" s="230" t="n">
        <f aca="false">IF('Indicator Date hidden'!AT191="x","x",AS$2-'Indicator Date hidden'!AT191)</f>
        <v>0</v>
      </c>
      <c r="AT190" s="230" t="n">
        <f aca="false">IF('Indicator Date hidden'!AU191="x","x",AT$2-'Indicator Date hidden'!AU191)</f>
        <v>0</v>
      </c>
      <c r="AU190" s="230" t="n">
        <f aca="false">IF('Indicator Date hidden'!AV191="x","x",AU$2-'Indicator Date hidden'!AV191)</f>
        <v>0</v>
      </c>
      <c r="AV190" s="230" t="n">
        <f aca="false">IF('Indicator Date hidden'!AW191="x","x",AV$2-'Indicator Date hidden'!AW191)</f>
        <v>0</v>
      </c>
      <c r="AW190" s="230" t="n">
        <f aca="false">IF('Indicator Date hidden'!AX191="x","x",AW$2-'Indicator Date hidden'!AX191)</f>
        <v>0</v>
      </c>
      <c r="AX190" s="230" t="n">
        <f aca="false">IF('Indicator Date hidden'!AY191="x","x",AX$2-'Indicator Date hidden'!AY191)</f>
        <v>0</v>
      </c>
      <c r="AY190" s="230" t="n">
        <f aca="false">IF('Indicator Date hidden'!AZ191="x","x",AY$2-'Indicator Date hidden'!AZ191)</f>
        <v>2</v>
      </c>
      <c r="AZ190" s="230" t="n">
        <f aca="false">IF('Indicator Date hidden'!BA191="x","x",AZ$2-'Indicator Date hidden'!BA191)</f>
        <v>0</v>
      </c>
      <c r="BA190" s="230" t="n">
        <f aca="false">IF('Indicator Date hidden'!BB191="x","x",BA$2-'Indicator Date hidden'!BB191)</f>
        <v>0</v>
      </c>
      <c r="BB190" s="230" t="n">
        <f aca="false">IF('Indicator Date hidden'!BC191="x","x",BB$2-'Indicator Date hidden'!BC191)</f>
        <v>0</v>
      </c>
      <c r="BC190" s="230" t="n">
        <f aca="false">IF('Indicator Date hidden'!BD191="x","x",BC$2-'Indicator Date hidden'!BD191)</f>
        <v>0</v>
      </c>
      <c r="BD190" s="230" t="n">
        <f aca="false">IF('Indicator Date hidden'!BE191="x","x",BD$2-'Indicator Date hidden'!BE191)</f>
        <v>0</v>
      </c>
      <c r="BE190" s="230" t="n">
        <f aca="false">IF('Indicator Date hidden'!BF191="x","x",BE$2-'Indicator Date hidden'!BF191)</f>
        <v>0</v>
      </c>
      <c r="BF190" s="230" t="n">
        <f aca="false">IF('Indicator Date hidden'!BG191="x","x",BF$2-'Indicator Date hidden'!BG191)</f>
        <v>1</v>
      </c>
      <c r="BG190" s="230" t="n">
        <f aca="false">IF('Indicator Date hidden'!BH191="x","x",BG$2-'Indicator Date hidden'!BH191)</f>
        <v>1</v>
      </c>
      <c r="BH190" s="230" t="n">
        <f aca="false">IF('Indicator Date hidden'!BI191="x","x",BH$2-'Indicator Date hidden'!BI191)</f>
        <v>0</v>
      </c>
      <c r="BI190" s="230" t="n">
        <f aca="false">IF('Indicator Date hidden'!BJ191="x","x",BI$2-'Indicator Date hidden'!BJ191)</f>
        <v>0</v>
      </c>
      <c r="BJ190" s="230" t="n">
        <f aca="false">IF('Indicator Date hidden'!BK191="x","x",BJ$2-'Indicator Date hidden'!BK191)</f>
        <v>0</v>
      </c>
      <c r="BK190" s="230" t="n">
        <f aca="false">IF('Indicator Date hidden'!BL191="x","x",BK$2-'Indicator Date hidden'!BL191)</f>
        <v>0</v>
      </c>
      <c r="BL190" s="230" t="n">
        <f aca="false">IF('Indicator Date hidden'!BM191="x","x",BL$2-'Indicator Date hidden'!BM191)</f>
        <v>1</v>
      </c>
      <c r="BM190" s="230" t="n">
        <f aca="false">IF('Indicator Date hidden'!BN191="x","x",BM$2-'Indicator Date hidden'!BN191)</f>
        <v>0</v>
      </c>
      <c r="BN190" s="230" t="n">
        <f aca="false">IF('Indicator Date hidden'!BO191="x","x",BN$2-'Indicator Date hidden'!BO191)</f>
        <v>0</v>
      </c>
      <c r="BO190" s="230" t="n">
        <f aca="false">IF('Indicator Date hidden'!BP191="x","x",BO$2-'Indicator Date hidden'!BP191)</f>
        <v>0</v>
      </c>
      <c r="BP190" s="230" t="n">
        <f aca="false">IF('Indicator Date hidden'!BQ191="x","x",BP$2-'Indicator Date hidden'!BQ191)</f>
        <v>0</v>
      </c>
      <c r="BQ190" s="230" t="n">
        <f aca="false">IF('Indicator Date hidden'!BR191="x","x",BQ$2-'Indicator Date hidden'!BR191)</f>
        <v>0</v>
      </c>
      <c r="BR190" s="230" t="n">
        <f aca="false">IF('Indicator Date hidden'!BS191="x","x",BR$2-'Indicator Date hidden'!BS191)</f>
        <v>2</v>
      </c>
      <c r="BS190" s="230" t="n">
        <f aca="false">IF('Indicator Date hidden'!BT191="x","x",BS$2-'Indicator Date hidden'!BT191)</f>
        <v>0</v>
      </c>
      <c r="BT190" s="230" t="n">
        <f aca="false">IF('Indicator Date hidden'!BU191="x","x",BT$2-'Indicator Date hidden'!BU191)</f>
        <v>0</v>
      </c>
      <c r="BU190" s="230" t="str">
        <f aca="false">IF('Indicator Date hidden'!BV191="x","x",BU$2-'Indicator Date hidden'!BV191)</f>
        <v>x</v>
      </c>
      <c r="BV190" s="230" t="n">
        <f aca="false">IF('Indicator Date hidden'!BW191="x","x",BV$2-'Indicator Date hidden'!BW191)</f>
        <v>0</v>
      </c>
      <c r="BW190" s="230" t="n">
        <f aca="false">IF('Indicator Date hidden'!BX191="x","x",BW$2-'Indicator Date hidden'!BX191)</f>
        <v>0</v>
      </c>
      <c r="BX190" s="0" t="n">
        <f aca="false">SUM(B190:BW190)</f>
        <v>22</v>
      </c>
      <c r="BY190" s="231" t="n">
        <f aca="false">BX190/COUNT(B190:BW190)</f>
        <v>0.301369863013699</v>
      </c>
      <c r="BZ190" s="0" t="n">
        <f aca="false">COUNTIF(B190:BW190,"&gt;0")</f>
        <v>8</v>
      </c>
      <c r="CA190" s="231" t="n">
        <f aca="false">_xlfn.STDEV.P(B190:BW190)</f>
        <v>1.23515770727122</v>
      </c>
      <c r="CB190" s="232" t="n">
        <f aca="false">MEDIAN(B190:BW190)</f>
        <v>0</v>
      </c>
    </row>
    <row r="191" customFormat="false" ht="14.5" hidden="false" customHeight="false" outlineLevel="0" collapsed="false">
      <c r="A191" s="0" t="str">
        <f aca="false">'Indicator Data'!B194</f>
        <v>YEM</v>
      </c>
      <c r="B191" s="230" t="n">
        <f aca="false">IF('Indicator Date hidden'!C192="x","x",B$2-'Indicator Date hidden'!C192)</f>
        <v>0</v>
      </c>
      <c r="C191" s="230" t="n">
        <f aca="false">IF('Indicator Date hidden'!D192="x","x",C$2-'Indicator Date hidden'!D192)</f>
        <v>0</v>
      </c>
      <c r="D191" s="230" t="n">
        <f aca="false">IF('Indicator Date hidden'!E192="x","x",D$2-'Indicator Date hidden'!E192)</f>
        <v>0</v>
      </c>
      <c r="E191" s="230" t="n">
        <f aca="false">IF('Indicator Date hidden'!F192="x","x",E$2-'Indicator Date hidden'!F192)</f>
        <v>0</v>
      </c>
      <c r="F191" s="230" t="n">
        <f aca="false">IF('Indicator Date hidden'!G192="x","x",F$2-'Indicator Date hidden'!G192)</f>
        <v>0</v>
      </c>
      <c r="G191" s="230" t="n">
        <f aca="false">IF('Indicator Date hidden'!H192="x","x",G$2-'Indicator Date hidden'!H192)</f>
        <v>0</v>
      </c>
      <c r="H191" s="230" t="n">
        <f aca="false">IF('Indicator Date hidden'!I192="x","x",H$2-'Indicator Date hidden'!I192)</f>
        <v>0</v>
      </c>
      <c r="I191" s="230" t="n">
        <f aca="false">IF('Indicator Date hidden'!J192="x","x",I$2-'Indicator Date hidden'!J192)</f>
        <v>0</v>
      </c>
      <c r="J191" s="230" t="n">
        <f aca="false">IF('Indicator Date hidden'!K192="x","x",J$2-'Indicator Date hidden'!K192)</f>
        <v>0</v>
      </c>
      <c r="K191" s="230" t="n">
        <f aca="false">IF('Indicator Date hidden'!L192="x","x",K$2-'Indicator Date hidden'!L192)</f>
        <v>0</v>
      </c>
      <c r="L191" s="230" t="n">
        <f aca="false">IF('Indicator Date hidden'!M192="x","x",L$2-'Indicator Date hidden'!M192)</f>
        <v>0</v>
      </c>
      <c r="M191" s="230" t="n">
        <f aca="false">IF('Indicator Date hidden'!N192="x","x",M$2-'Indicator Date hidden'!N192)</f>
        <v>0</v>
      </c>
      <c r="N191" s="230" t="n">
        <f aca="false">IF('Indicator Date hidden'!O192="x","x",N$2-'Indicator Date hidden'!O192)</f>
        <v>0</v>
      </c>
      <c r="O191" s="230" t="n">
        <f aca="false">IF('Indicator Date hidden'!P192="x","x",O$2-'Indicator Date hidden'!P192)</f>
        <v>0</v>
      </c>
      <c r="P191" s="230" t="n">
        <f aca="false">IF('Indicator Date hidden'!Q192="x","x",P$2-'Indicator Date hidden'!Q192)</f>
        <v>0</v>
      </c>
      <c r="Q191" s="230" t="n">
        <f aca="false">IF('Indicator Date hidden'!R192="x","x",Q$2-'Indicator Date hidden'!R192)</f>
        <v>0</v>
      </c>
      <c r="R191" s="230" t="n">
        <f aca="false">IF('Indicator Date hidden'!S192="x","x",R$2-'Indicator Date hidden'!S192)</f>
        <v>0</v>
      </c>
      <c r="S191" s="230" t="n">
        <f aca="false">IF('Indicator Date hidden'!T192="x","x",S$2-'Indicator Date hidden'!T192)</f>
        <v>0</v>
      </c>
      <c r="T191" s="230" t="n">
        <f aca="false">IF('Indicator Date hidden'!U192="x","x",T$2-'Indicator Date hidden'!U192)</f>
        <v>0</v>
      </c>
      <c r="U191" s="230" t="n">
        <f aca="false">IF('Indicator Date hidden'!V192="x","x",U$2-'Indicator Date hidden'!V192)</f>
        <v>0</v>
      </c>
      <c r="V191" s="230" t="n">
        <f aca="false">IF('Indicator Date hidden'!W192="x","x",V$2-'Indicator Date hidden'!W192)</f>
        <v>0</v>
      </c>
      <c r="W191" s="230" t="n">
        <f aca="false">IF('Indicator Date hidden'!X192="x","x",W$2-'Indicator Date hidden'!X192)</f>
        <v>0</v>
      </c>
      <c r="X191" s="230" t="n">
        <f aca="false">IF('Indicator Date hidden'!Y192="x","x",X$2-'Indicator Date hidden'!Y192)</f>
        <v>0</v>
      </c>
      <c r="Y191" s="230" t="n">
        <f aca="false">IF('Indicator Date hidden'!Z192="x","x",Y$2-'Indicator Date hidden'!Z192)</f>
        <v>0</v>
      </c>
      <c r="Z191" s="230" t="n">
        <f aca="false">IF('Indicator Date hidden'!AA192="x","x",Z$2-'Indicator Date hidden'!AA192)</f>
        <v>5</v>
      </c>
      <c r="AA191" s="230" t="n">
        <f aca="false">IF('Indicator Date hidden'!AB192="x","x",AA$2-'Indicator Date hidden'!AB192)</f>
        <v>0</v>
      </c>
      <c r="AB191" s="230" t="n">
        <f aca="false">IF('Indicator Date hidden'!AC192="x","x",AB$2-'Indicator Date hidden'!AC192)</f>
        <v>3</v>
      </c>
      <c r="AC191" s="230" t="n">
        <f aca="false">IF('Indicator Date hidden'!AD192="x","x",AC$2-'Indicator Date hidden'!AD192)</f>
        <v>3</v>
      </c>
      <c r="AD191" s="230" t="n">
        <f aca="false">IF('Indicator Date hidden'!AE192="x","x",AD$2-'Indicator Date hidden'!AE192)</f>
        <v>0</v>
      </c>
      <c r="AE191" s="230" t="n">
        <f aca="false">IF('Indicator Date hidden'!AF192="x","x",AE$2-'Indicator Date hidden'!AF192)</f>
        <v>0</v>
      </c>
      <c r="AF191" s="230" t="n">
        <f aca="false">IF('Indicator Date hidden'!AG192="x","x",AF$2-'Indicator Date hidden'!AG192)</f>
        <v>0</v>
      </c>
      <c r="AG191" s="230" t="n">
        <f aca="false">IF('Indicator Date hidden'!AH192="x","x",AG$2-'Indicator Date hidden'!AH192)</f>
        <v>0</v>
      </c>
      <c r="AH191" s="230" t="n">
        <f aca="false">IF('Indicator Date hidden'!AI192="x","x",AH$2-'Indicator Date hidden'!AI192)</f>
        <v>0</v>
      </c>
      <c r="AI191" s="230" t="n">
        <f aca="false">IF('Indicator Date hidden'!AJ192="x","x",AI$2-'Indicator Date hidden'!AJ192)</f>
        <v>0</v>
      </c>
      <c r="AJ191" s="230" t="n">
        <f aca="false">IF('Indicator Date hidden'!AK192="x","x",AJ$2-'Indicator Date hidden'!AK192)</f>
        <v>0</v>
      </c>
      <c r="AK191" s="230" t="n">
        <f aca="false">IF('Indicator Date hidden'!AL192="x","x",AK$2-'Indicator Date hidden'!AL192)</f>
        <v>6</v>
      </c>
      <c r="AL191" s="230" t="n">
        <f aca="false">IF('Indicator Date hidden'!AM192="x","x",AL$2-'Indicator Date hidden'!AM192)</f>
        <v>0</v>
      </c>
      <c r="AM191" s="230" t="n">
        <f aca="false">IF('Indicator Date hidden'!AN192="x","x",AM$2-'Indicator Date hidden'!AN192)</f>
        <v>0</v>
      </c>
      <c r="AN191" s="230" t="n">
        <f aca="false">IF('Indicator Date hidden'!AO192="x","x",AN$2-'Indicator Date hidden'!AO192)</f>
        <v>0</v>
      </c>
      <c r="AO191" s="230" t="n">
        <f aca="false">IF('Indicator Date hidden'!AP192="x","x",AO$2-'Indicator Date hidden'!AP192)</f>
        <v>0</v>
      </c>
      <c r="AP191" s="230" t="n">
        <f aca="false">IF('Indicator Date hidden'!AQ192="x","x",AP$2-'Indicator Date hidden'!AQ192)</f>
        <v>4</v>
      </c>
      <c r="AQ191" s="230" t="n">
        <f aca="false">IF('Indicator Date hidden'!AR192="x","x",AQ$2-'Indicator Date hidden'!AR192)</f>
        <v>0</v>
      </c>
      <c r="AR191" s="230" t="n">
        <f aca="false">IF('Indicator Date hidden'!AS192="x","x",AR$2-'Indicator Date hidden'!AS192)</f>
        <v>7</v>
      </c>
      <c r="AS191" s="230" t="n">
        <f aca="false">IF('Indicator Date hidden'!AT192="x","x",AS$2-'Indicator Date hidden'!AT192)</f>
        <v>0</v>
      </c>
      <c r="AT191" s="230" t="n">
        <f aca="false">IF('Indicator Date hidden'!AU192="x","x",AT$2-'Indicator Date hidden'!AU192)</f>
        <v>0</v>
      </c>
      <c r="AU191" s="230" t="n">
        <f aca="false">IF('Indicator Date hidden'!AV192="x","x",AU$2-'Indicator Date hidden'!AV192)</f>
        <v>0</v>
      </c>
      <c r="AV191" s="230" t="n">
        <f aca="false">IF('Indicator Date hidden'!AW192="x","x",AV$2-'Indicator Date hidden'!AW192)</f>
        <v>0</v>
      </c>
      <c r="AW191" s="230" t="n">
        <f aca="false">IF('Indicator Date hidden'!AX192="x","x",AW$2-'Indicator Date hidden'!AX192)</f>
        <v>0</v>
      </c>
      <c r="AX191" s="230" t="n">
        <f aca="false">IF('Indicator Date hidden'!AY192="x","x",AX$2-'Indicator Date hidden'!AY192)</f>
        <v>0</v>
      </c>
      <c r="AY191" s="230" t="n">
        <f aca="false">IF('Indicator Date hidden'!AZ192="x","x",AY$2-'Indicator Date hidden'!AZ192)</f>
        <v>6</v>
      </c>
      <c r="AZ191" s="230" t="n">
        <f aca="false">IF('Indicator Date hidden'!BA192="x","x",AZ$2-'Indicator Date hidden'!BA192)</f>
        <v>0</v>
      </c>
      <c r="BA191" s="230" t="n">
        <f aca="false">IF('Indicator Date hidden'!BB192="x","x",BA$2-'Indicator Date hidden'!BB192)</f>
        <v>0</v>
      </c>
      <c r="BB191" s="230" t="n">
        <f aca="false">IF('Indicator Date hidden'!BC192="x","x",BB$2-'Indicator Date hidden'!BC192)</f>
        <v>0</v>
      </c>
      <c r="BC191" s="230" t="n">
        <f aca="false">IF('Indicator Date hidden'!BD192="x","x",BC$2-'Indicator Date hidden'!BD192)</f>
        <v>0</v>
      </c>
      <c r="BD191" s="230" t="n">
        <f aca="false">IF('Indicator Date hidden'!BE192="x","x",BD$2-'Indicator Date hidden'!BE192)</f>
        <v>-1</v>
      </c>
      <c r="BE191" s="230" t="n">
        <f aca="false">IF('Indicator Date hidden'!BF192="x","x",BE$2-'Indicator Date hidden'!BF192)</f>
        <v>0</v>
      </c>
      <c r="BF191" s="230" t="n">
        <f aca="false">IF('Indicator Date hidden'!BG192="x","x",BF$2-'Indicator Date hidden'!BG192)</f>
        <v>1</v>
      </c>
      <c r="BG191" s="230" t="n">
        <f aca="false">IF('Indicator Date hidden'!BH192="x","x",BG$2-'Indicator Date hidden'!BH192)</f>
        <v>1</v>
      </c>
      <c r="BH191" s="230" t="n">
        <f aca="false">IF('Indicator Date hidden'!BI192="x","x",BH$2-'Indicator Date hidden'!BI192)</f>
        <v>0</v>
      </c>
      <c r="BI191" s="230" t="n">
        <f aca="false">IF('Indicator Date hidden'!BJ192="x","x",BI$2-'Indicator Date hidden'!BJ192)</f>
        <v>0</v>
      </c>
      <c r="BJ191" s="230" t="n">
        <f aca="false">IF('Indicator Date hidden'!BK192="x","x",BJ$2-'Indicator Date hidden'!BK192)</f>
        <v>0</v>
      </c>
      <c r="BK191" s="230" t="n">
        <f aca="false">IF('Indicator Date hidden'!BL192="x","x",BK$2-'Indicator Date hidden'!BL192)</f>
        <v>0</v>
      </c>
      <c r="BL191" s="230" t="n">
        <f aca="false">IF('Indicator Date hidden'!BM192="x","x",BL$2-'Indicator Date hidden'!BM192)</f>
        <v>16</v>
      </c>
      <c r="BM191" s="230" t="n">
        <f aca="false">IF('Indicator Date hidden'!BN192="x","x",BM$2-'Indicator Date hidden'!BN192)</f>
        <v>3</v>
      </c>
      <c r="BN191" s="230" t="n">
        <f aca="false">IF('Indicator Date hidden'!BO192="x","x",BN$2-'Indicator Date hidden'!BO192)</f>
        <v>0</v>
      </c>
      <c r="BO191" s="230" t="n">
        <f aca="false">IF('Indicator Date hidden'!BP192="x","x",BO$2-'Indicator Date hidden'!BP192)</f>
        <v>0</v>
      </c>
      <c r="BP191" s="230" t="n">
        <f aca="false">IF('Indicator Date hidden'!BQ192="x","x",BP$2-'Indicator Date hidden'!BQ192)</f>
        <v>0</v>
      </c>
      <c r="BQ191" s="230" t="n">
        <f aca="false">IF('Indicator Date hidden'!BR192="x","x",BQ$2-'Indicator Date hidden'!BR192)</f>
        <v>0</v>
      </c>
      <c r="BR191" s="230" t="n">
        <f aca="false">IF('Indicator Date hidden'!BS192="x","x",BR$2-'Indicator Date hidden'!BS192)</f>
        <v>4</v>
      </c>
      <c r="BS191" s="230" t="n">
        <f aca="false">IF('Indicator Date hidden'!BT192="x","x",BS$2-'Indicator Date hidden'!BT192)</f>
        <v>0</v>
      </c>
      <c r="BT191" s="230" t="n">
        <f aca="false">IF('Indicator Date hidden'!BU192="x","x",BT$2-'Indicator Date hidden'!BU192)</f>
        <v>0</v>
      </c>
      <c r="BU191" s="230" t="n">
        <f aca="false">IF('Indicator Date hidden'!BV192="x","x",BU$2-'Indicator Date hidden'!BV192)</f>
        <v>0</v>
      </c>
      <c r="BV191" s="230" t="n">
        <f aca="false">IF('Indicator Date hidden'!BW192="x","x",BV$2-'Indicator Date hidden'!BW192)</f>
        <v>4</v>
      </c>
      <c r="BW191" s="230" t="n">
        <f aca="false">IF('Indicator Date hidden'!BX192="x","x",BW$2-'Indicator Date hidden'!BX192)</f>
        <v>0</v>
      </c>
      <c r="BX191" s="0" t="n">
        <f aca="false">SUM(B191:BW191)</f>
        <v>62</v>
      </c>
      <c r="BY191" s="231" t="n">
        <f aca="false">BX191/COUNT(B191:BW191)</f>
        <v>0.837837837837838</v>
      </c>
      <c r="BZ191" s="0" t="n">
        <f aca="false">COUNTIF(B191:BW191,"&gt;0")</f>
        <v>13</v>
      </c>
      <c r="CA191" s="231" t="n">
        <f aca="false">_xlfn.STDEV.P(B191:BW191)</f>
        <v>2.40510171177306</v>
      </c>
      <c r="CB191" s="232" t="n">
        <f aca="false">MEDIAN(B191:BW191)</f>
        <v>0</v>
      </c>
    </row>
    <row r="192" customFormat="false" ht="14.5" hidden="false" customHeight="false" outlineLevel="0" collapsed="false">
      <c r="A192" s="0" t="str">
        <f aca="false">'Indicator Data'!B195</f>
        <v>ZMB</v>
      </c>
      <c r="B192" s="230" t="n">
        <f aca="false">IF('Indicator Date hidden'!C193="x","x",B$2-'Indicator Date hidden'!C193)</f>
        <v>0</v>
      </c>
      <c r="C192" s="230" t="n">
        <f aca="false">IF('Indicator Date hidden'!D193="x","x",C$2-'Indicator Date hidden'!D193)</f>
        <v>0</v>
      </c>
      <c r="D192" s="230" t="n">
        <f aca="false">IF('Indicator Date hidden'!E193="x","x",D$2-'Indicator Date hidden'!E193)</f>
        <v>0</v>
      </c>
      <c r="E192" s="230" t="n">
        <f aca="false">IF('Indicator Date hidden'!F193="x","x",E$2-'Indicator Date hidden'!F193)</f>
        <v>0</v>
      </c>
      <c r="F192" s="230" t="n">
        <f aca="false">IF('Indicator Date hidden'!G193="x","x",F$2-'Indicator Date hidden'!G193)</f>
        <v>0</v>
      </c>
      <c r="G192" s="230" t="n">
        <f aca="false">IF('Indicator Date hidden'!H193="x","x",G$2-'Indicator Date hidden'!H193)</f>
        <v>0</v>
      </c>
      <c r="H192" s="230" t="n">
        <f aca="false">IF('Indicator Date hidden'!I193="x","x",H$2-'Indicator Date hidden'!I193)</f>
        <v>0</v>
      </c>
      <c r="I192" s="230" t="n">
        <f aca="false">IF('Indicator Date hidden'!J193="x","x",I$2-'Indicator Date hidden'!J193)</f>
        <v>0</v>
      </c>
      <c r="J192" s="230" t="n">
        <f aca="false">IF('Indicator Date hidden'!K193="x","x",J$2-'Indicator Date hidden'!K193)</f>
        <v>0</v>
      </c>
      <c r="K192" s="230" t="n">
        <f aca="false">IF('Indicator Date hidden'!L193="x","x",K$2-'Indicator Date hidden'!L193)</f>
        <v>0</v>
      </c>
      <c r="L192" s="230" t="n">
        <f aca="false">IF('Indicator Date hidden'!M193="x","x",L$2-'Indicator Date hidden'!M193)</f>
        <v>0</v>
      </c>
      <c r="M192" s="230" t="n">
        <f aca="false">IF('Indicator Date hidden'!N193="x","x",M$2-'Indicator Date hidden'!N193)</f>
        <v>0</v>
      </c>
      <c r="N192" s="230" t="n">
        <f aca="false">IF('Indicator Date hidden'!O193="x","x",N$2-'Indicator Date hidden'!O193)</f>
        <v>0</v>
      </c>
      <c r="O192" s="230" t="n">
        <f aca="false">IF('Indicator Date hidden'!P193="x","x",O$2-'Indicator Date hidden'!P193)</f>
        <v>0</v>
      </c>
      <c r="P192" s="230" t="n">
        <f aca="false">IF('Indicator Date hidden'!Q193="x","x",P$2-'Indicator Date hidden'!Q193)</f>
        <v>0</v>
      </c>
      <c r="Q192" s="230" t="n">
        <f aca="false">IF('Indicator Date hidden'!R193="x","x",Q$2-'Indicator Date hidden'!R193)</f>
        <v>0</v>
      </c>
      <c r="R192" s="230" t="n">
        <f aca="false">IF('Indicator Date hidden'!S193="x","x",R$2-'Indicator Date hidden'!S193)</f>
        <v>0</v>
      </c>
      <c r="S192" s="230" t="n">
        <f aca="false">IF('Indicator Date hidden'!T193="x","x",S$2-'Indicator Date hidden'!T193)</f>
        <v>0</v>
      </c>
      <c r="T192" s="230" t="n">
        <f aca="false">IF('Indicator Date hidden'!U193="x","x",T$2-'Indicator Date hidden'!U193)</f>
        <v>0</v>
      </c>
      <c r="U192" s="230" t="n">
        <f aca="false">IF('Indicator Date hidden'!V193="x","x",U$2-'Indicator Date hidden'!V193)</f>
        <v>0</v>
      </c>
      <c r="V192" s="230" t="n">
        <f aca="false">IF('Indicator Date hidden'!W193="x","x",V$2-'Indicator Date hidden'!W193)</f>
        <v>0</v>
      </c>
      <c r="W192" s="230" t="n">
        <f aca="false">IF('Indicator Date hidden'!X193="x","x",W$2-'Indicator Date hidden'!X193)</f>
        <v>0</v>
      </c>
      <c r="X192" s="230" t="n">
        <f aca="false">IF('Indicator Date hidden'!Y193="x","x",X$2-'Indicator Date hidden'!Y193)</f>
        <v>0</v>
      </c>
      <c r="Y192" s="230" t="n">
        <f aca="false">IF('Indicator Date hidden'!Z193="x","x",Y$2-'Indicator Date hidden'!Z193)</f>
        <v>0</v>
      </c>
      <c r="Z192" s="230" t="n">
        <f aca="false">IF('Indicator Date hidden'!AA193="x","x",Z$2-'Indicator Date hidden'!AA193)</f>
        <v>5</v>
      </c>
      <c r="AA192" s="230" t="n">
        <f aca="false">IF('Indicator Date hidden'!AB193="x","x",AA$2-'Indicator Date hidden'!AB193)</f>
        <v>0</v>
      </c>
      <c r="AB192" s="230" t="n">
        <f aca="false">IF('Indicator Date hidden'!AC193="x","x",AB$2-'Indicator Date hidden'!AC193)</f>
        <v>0</v>
      </c>
      <c r="AC192" s="230" t="n">
        <f aca="false">IF('Indicator Date hidden'!AD193="x","x",AC$2-'Indicator Date hidden'!AD193)</f>
        <v>3</v>
      </c>
      <c r="AD192" s="230" t="n">
        <f aca="false">IF('Indicator Date hidden'!AE193="x","x",AD$2-'Indicator Date hidden'!AE193)</f>
        <v>0</v>
      </c>
      <c r="AE192" s="230" t="n">
        <f aca="false">IF('Indicator Date hidden'!AF193="x","x",AE$2-'Indicator Date hidden'!AF193)</f>
        <v>0</v>
      </c>
      <c r="AF192" s="230" t="n">
        <f aca="false">IF('Indicator Date hidden'!AG193="x","x",AF$2-'Indicator Date hidden'!AG193)</f>
        <v>0</v>
      </c>
      <c r="AG192" s="230" t="n">
        <f aca="false">IF('Indicator Date hidden'!AH193="x","x",AG$2-'Indicator Date hidden'!AH193)</f>
        <v>0</v>
      </c>
      <c r="AH192" s="230" t="n">
        <f aca="false">IF('Indicator Date hidden'!AI193="x","x",AH$2-'Indicator Date hidden'!AI193)</f>
        <v>0</v>
      </c>
      <c r="AI192" s="230" t="n">
        <f aca="false">IF('Indicator Date hidden'!AJ193="x","x",AI$2-'Indicator Date hidden'!AJ193)</f>
        <v>0</v>
      </c>
      <c r="AJ192" s="230" t="n">
        <f aca="false">IF('Indicator Date hidden'!AK193="x","x",AJ$2-'Indicator Date hidden'!AK193)</f>
        <v>0</v>
      </c>
      <c r="AK192" s="230" t="n">
        <f aca="false">IF('Indicator Date hidden'!AL193="x","x",AK$2-'Indicator Date hidden'!AL193)</f>
        <v>1</v>
      </c>
      <c r="AL192" s="230" t="n">
        <f aca="false">IF('Indicator Date hidden'!AM193="x","x",AL$2-'Indicator Date hidden'!AM193)</f>
        <v>0</v>
      </c>
      <c r="AM192" s="230" t="n">
        <f aca="false">IF('Indicator Date hidden'!AN193="x","x",AM$2-'Indicator Date hidden'!AN193)</f>
        <v>0</v>
      </c>
      <c r="AN192" s="230" t="n">
        <f aca="false">IF('Indicator Date hidden'!AO193="x","x",AN$2-'Indicator Date hidden'!AO193)</f>
        <v>0</v>
      </c>
      <c r="AO192" s="230" t="n">
        <f aca="false">IF('Indicator Date hidden'!AP193="x","x",AO$2-'Indicator Date hidden'!AP193)</f>
        <v>0</v>
      </c>
      <c r="AP192" s="230" t="n">
        <f aca="false">IF('Indicator Date hidden'!AQ193="x","x",AP$2-'Indicator Date hidden'!AQ193)</f>
        <v>0</v>
      </c>
      <c r="AQ192" s="230" t="n">
        <f aca="false">IF('Indicator Date hidden'!AR193="x","x",AQ$2-'Indicator Date hidden'!AR193)</f>
        <v>0</v>
      </c>
      <c r="AR192" s="230" t="n">
        <f aca="false">IF('Indicator Date hidden'!AS193="x","x",AR$2-'Indicator Date hidden'!AS193)</f>
        <v>2</v>
      </c>
      <c r="AS192" s="230" t="n">
        <f aca="false">IF('Indicator Date hidden'!AT193="x","x",AS$2-'Indicator Date hidden'!AT193)</f>
        <v>0</v>
      </c>
      <c r="AT192" s="230" t="n">
        <f aca="false">IF('Indicator Date hidden'!AU193="x","x",AT$2-'Indicator Date hidden'!AU193)</f>
        <v>0</v>
      </c>
      <c r="AU192" s="230" t="n">
        <f aca="false">IF('Indicator Date hidden'!AV193="x","x",AU$2-'Indicator Date hidden'!AV193)</f>
        <v>0</v>
      </c>
      <c r="AV192" s="230" t="n">
        <f aca="false">IF('Indicator Date hidden'!AW193="x","x",AV$2-'Indicator Date hidden'!AW193)</f>
        <v>0</v>
      </c>
      <c r="AW192" s="230" t="n">
        <f aca="false">IF('Indicator Date hidden'!AX193="x","x",AW$2-'Indicator Date hidden'!AX193)</f>
        <v>0</v>
      </c>
      <c r="AX192" s="230" t="n">
        <f aca="false">IF('Indicator Date hidden'!AY193="x","x",AX$2-'Indicator Date hidden'!AY193)</f>
        <v>0</v>
      </c>
      <c r="AY192" s="230" t="n">
        <f aca="false">IF('Indicator Date hidden'!AZ193="x","x",AY$2-'Indicator Date hidden'!AZ193)</f>
        <v>5</v>
      </c>
      <c r="AZ192" s="230" t="n">
        <f aca="false">IF('Indicator Date hidden'!BA193="x","x",AZ$2-'Indicator Date hidden'!BA193)</f>
        <v>0</v>
      </c>
      <c r="BA192" s="230" t="n">
        <f aca="false">IF('Indicator Date hidden'!BB193="x","x",BA$2-'Indicator Date hidden'!BB193)</f>
        <v>0</v>
      </c>
      <c r="BB192" s="230" t="n">
        <f aca="false">IF('Indicator Date hidden'!BC193="x","x",BB$2-'Indicator Date hidden'!BC193)</f>
        <v>0</v>
      </c>
      <c r="BC192" s="230" t="n">
        <f aca="false">IF('Indicator Date hidden'!BD193="x","x",BC$2-'Indicator Date hidden'!BD193)</f>
        <v>0</v>
      </c>
      <c r="BD192" s="230" t="n">
        <f aca="false">IF('Indicator Date hidden'!BE193="x","x",BD$2-'Indicator Date hidden'!BE193)</f>
        <v>-1</v>
      </c>
      <c r="BE192" s="230" t="n">
        <f aca="false">IF('Indicator Date hidden'!BF193="x","x",BE$2-'Indicator Date hidden'!BF193)</f>
        <v>0</v>
      </c>
      <c r="BF192" s="230" t="n">
        <f aca="false">IF('Indicator Date hidden'!BG193="x","x",BF$2-'Indicator Date hidden'!BG193)</f>
        <v>1</v>
      </c>
      <c r="BG192" s="230" t="n">
        <f aca="false">IF('Indicator Date hidden'!BH193="x","x",BG$2-'Indicator Date hidden'!BH193)</f>
        <v>1</v>
      </c>
      <c r="BH192" s="230" t="n">
        <f aca="false">IF('Indicator Date hidden'!BI193="x","x",BH$2-'Indicator Date hidden'!BI193)</f>
        <v>2</v>
      </c>
      <c r="BI192" s="230" t="n">
        <f aca="false">IF('Indicator Date hidden'!BJ193="x","x",BI$2-'Indicator Date hidden'!BJ193)</f>
        <v>0</v>
      </c>
      <c r="BJ192" s="230" t="n">
        <f aca="false">IF('Indicator Date hidden'!BK193="x","x",BJ$2-'Indicator Date hidden'!BK193)</f>
        <v>0</v>
      </c>
      <c r="BK192" s="230" t="n">
        <f aca="false">IF('Indicator Date hidden'!BL193="x","x",BK$2-'Indicator Date hidden'!BL193)</f>
        <v>0</v>
      </c>
      <c r="BL192" s="230" t="n">
        <f aca="false">IF('Indicator Date hidden'!BM193="x","x",BL$2-'Indicator Date hidden'!BM193)</f>
        <v>2</v>
      </c>
      <c r="BM192" s="230" t="n">
        <f aca="false">IF('Indicator Date hidden'!BN193="x","x",BM$2-'Indicator Date hidden'!BN193)</f>
        <v>0</v>
      </c>
      <c r="BN192" s="230" t="n">
        <f aca="false">IF('Indicator Date hidden'!BO193="x","x",BN$2-'Indicator Date hidden'!BO193)</f>
        <v>0</v>
      </c>
      <c r="BO192" s="230" t="n">
        <f aca="false">IF('Indicator Date hidden'!BP193="x","x",BO$2-'Indicator Date hidden'!BP193)</f>
        <v>0</v>
      </c>
      <c r="BP192" s="230" t="n">
        <f aca="false">IF('Indicator Date hidden'!BQ193="x","x",BP$2-'Indicator Date hidden'!BQ193)</f>
        <v>0</v>
      </c>
      <c r="BQ192" s="230" t="n">
        <f aca="false">IF('Indicator Date hidden'!BR193="x","x",BQ$2-'Indicator Date hidden'!BR193)</f>
        <v>0</v>
      </c>
      <c r="BR192" s="230" t="n">
        <f aca="false">IF('Indicator Date hidden'!BS193="x","x",BR$2-'Indicator Date hidden'!BS193)</f>
        <v>2</v>
      </c>
      <c r="BS192" s="230" t="n">
        <f aca="false">IF('Indicator Date hidden'!BT193="x","x",BS$2-'Indicator Date hidden'!BT193)</f>
        <v>0</v>
      </c>
      <c r="BT192" s="230" t="n">
        <f aca="false">IF('Indicator Date hidden'!BU193="x","x",BT$2-'Indicator Date hidden'!BU193)</f>
        <v>0</v>
      </c>
      <c r="BU192" s="230" t="n">
        <f aca="false">IF('Indicator Date hidden'!BV193="x","x",BU$2-'Indicator Date hidden'!BV193)</f>
        <v>0</v>
      </c>
      <c r="BV192" s="230" t="n">
        <f aca="false">IF('Indicator Date hidden'!BW193="x","x",BV$2-'Indicator Date hidden'!BW193)</f>
        <v>0</v>
      </c>
      <c r="BW192" s="230" t="n">
        <f aca="false">IF('Indicator Date hidden'!BX193="x","x",BW$2-'Indicator Date hidden'!BX193)</f>
        <v>0</v>
      </c>
      <c r="BX192" s="0" t="n">
        <f aca="false">SUM(B192:BW192)</f>
        <v>23</v>
      </c>
      <c r="BY192" s="231" t="n">
        <f aca="false">BX192/COUNT(B192:BW192)</f>
        <v>0.310810810810811</v>
      </c>
      <c r="BZ192" s="0" t="n">
        <f aca="false">COUNTIF(B192:BW192,"&gt;0")</f>
        <v>10</v>
      </c>
      <c r="CA192" s="231" t="n">
        <f aca="false">_xlfn.STDEV.P(B192:BW192)</f>
        <v>0.985375160764007</v>
      </c>
      <c r="CB192" s="232" t="n">
        <f aca="false">MEDIAN(B192:BW192)</f>
        <v>0</v>
      </c>
    </row>
    <row r="193" customFormat="false" ht="14.5" hidden="false" customHeight="false" outlineLevel="0" collapsed="false">
      <c r="A193" s="0" t="str">
        <f aca="false">'Indicator Data'!B196</f>
        <v>ZWE</v>
      </c>
      <c r="B193" s="230" t="n">
        <f aca="false">IF('Indicator Date hidden'!C194="x","x",B$2-'Indicator Date hidden'!C194)</f>
        <v>0</v>
      </c>
      <c r="C193" s="230" t="n">
        <f aca="false">IF('Indicator Date hidden'!D194="x","x",C$2-'Indicator Date hidden'!D194)</f>
        <v>0</v>
      </c>
      <c r="D193" s="230" t="n">
        <f aca="false">IF('Indicator Date hidden'!E194="x","x",D$2-'Indicator Date hidden'!E194)</f>
        <v>0</v>
      </c>
      <c r="E193" s="230" t="n">
        <f aca="false">IF('Indicator Date hidden'!F194="x","x",E$2-'Indicator Date hidden'!F194)</f>
        <v>0</v>
      </c>
      <c r="F193" s="230" t="n">
        <f aca="false">IF('Indicator Date hidden'!G194="x","x",F$2-'Indicator Date hidden'!G194)</f>
        <v>0</v>
      </c>
      <c r="G193" s="230" t="n">
        <f aca="false">IF('Indicator Date hidden'!H194="x","x",G$2-'Indicator Date hidden'!H194)</f>
        <v>0</v>
      </c>
      <c r="H193" s="230" t="n">
        <f aca="false">IF('Indicator Date hidden'!I194="x","x",H$2-'Indicator Date hidden'!I194)</f>
        <v>0</v>
      </c>
      <c r="I193" s="230" t="n">
        <f aca="false">IF('Indicator Date hidden'!J194="x","x",I$2-'Indicator Date hidden'!J194)</f>
        <v>0</v>
      </c>
      <c r="J193" s="230" t="n">
        <f aca="false">IF('Indicator Date hidden'!K194="x","x",J$2-'Indicator Date hidden'!K194)</f>
        <v>0</v>
      </c>
      <c r="K193" s="230" t="n">
        <f aca="false">IF('Indicator Date hidden'!L194="x","x",K$2-'Indicator Date hidden'!L194)</f>
        <v>0</v>
      </c>
      <c r="L193" s="230" t="n">
        <f aca="false">IF('Indicator Date hidden'!M194="x","x",L$2-'Indicator Date hidden'!M194)</f>
        <v>0</v>
      </c>
      <c r="M193" s="230" t="n">
        <f aca="false">IF('Indicator Date hidden'!N194="x","x",M$2-'Indicator Date hidden'!N194)</f>
        <v>0</v>
      </c>
      <c r="N193" s="230" t="n">
        <f aca="false">IF('Indicator Date hidden'!O194="x","x",N$2-'Indicator Date hidden'!O194)</f>
        <v>0</v>
      </c>
      <c r="O193" s="230" t="n">
        <f aca="false">IF('Indicator Date hidden'!P194="x","x",O$2-'Indicator Date hidden'!P194)</f>
        <v>0</v>
      </c>
      <c r="P193" s="230" t="n">
        <f aca="false">IF('Indicator Date hidden'!Q194="x","x",P$2-'Indicator Date hidden'!Q194)</f>
        <v>0</v>
      </c>
      <c r="Q193" s="230" t="n">
        <f aca="false">IF('Indicator Date hidden'!R194="x","x",Q$2-'Indicator Date hidden'!R194)</f>
        <v>0</v>
      </c>
      <c r="R193" s="230" t="n">
        <f aca="false">IF('Indicator Date hidden'!S194="x","x",R$2-'Indicator Date hidden'!S194)</f>
        <v>0</v>
      </c>
      <c r="S193" s="230" t="n">
        <f aca="false">IF('Indicator Date hidden'!T194="x","x",S$2-'Indicator Date hidden'!T194)</f>
        <v>0</v>
      </c>
      <c r="T193" s="230" t="n">
        <f aca="false">IF('Indicator Date hidden'!U194="x","x",T$2-'Indicator Date hidden'!U194)</f>
        <v>0</v>
      </c>
      <c r="U193" s="230" t="n">
        <f aca="false">IF('Indicator Date hidden'!V194="x","x",U$2-'Indicator Date hidden'!V194)</f>
        <v>0</v>
      </c>
      <c r="V193" s="230" t="n">
        <f aca="false">IF('Indicator Date hidden'!W194="x","x",V$2-'Indicator Date hidden'!W194)</f>
        <v>0</v>
      </c>
      <c r="W193" s="230" t="n">
        <f aca="false">IF('Indicator Date hidden'!X194="x","x",W$2-'Indicator Date hidden'!X194)</f>
        <v>0</v>
      </c>
      <c r="X193" s="230" t="n">
        <f aca="false">IF('Indicator Date hidden'!Y194="x","x",X$2-'Indicator Date hidden'!Y194)</f>
        <v>0</v>
      </c>
      <c r="Y193" s="230" t="n">
        <f aca="false">IF('Indicator Date hidden'!Z194="x","x",Y$2-'Indicator Date hidden'!Z194)</f>
        <v>0</v>
      </c>
      <c r="Z193" s="230" t="n">
        <f aca="false">IF('Indicator Date hidden'!AA194="x","x",Z$2-'Indicator Date hidden'!AA194)</f>
        <v>3</v>
      </c>
      <c r="AA193" s="230" t="n">
        <f aca="false">IF('Indicator Date hidden'!AB194="x","x",AA$2-'Indicator Date hidden'!AB194)</f>
        <v>0</v>
      </c>
      <c r="AB193" s="230" t="n">
        <f aca="false">IF('Indicator Date hidden'!AC194="x","x",AB$2-'Indicator Date hidden'!AC194)</f>
        <v>0</v>
      </c>
      <c r="AC193" s="230" t="n">
        <f aca="false">IF('Indicator Date hidden'!AD194="x","x",AC$2-'Indicator Date hidden'!AD194)</f>
        <v>1</v>
      </c>
      <c r="AD193" s="230" t="n">
        <f aca="false">IF('Indicator Date hidden'!AE194="x","x",AD$2-'Indicator Date hidden'!AE194)</f>
        <v>0</v>
      </c>
      <c r="AE193" s="230" t="n">
        <f aca="false">IF('Indicator Date hidden'!AF194="x","x",AE$2-'Indicator Date hidden'!AF194)</f>
        <v>0</v>
      </c>
      <c r="AF193" s="230" t="n">
        <f aca="false">IF('Indicator Date hidden'!AG194="x","x",AF$2-'Indicator Date hidden'!AG194)</f>
        <v>0</v>
      </c>
      <c r="AG193" s="230" t="n">
        <f aca="false">IF('Indicator Date hidden'!AH194="x","x",AG$2-'Indicator Date hidden'!AH194)</f>
        <v>0</v>
      </c>
      <c r="AH193" s="230" t="n">
        <f aca="false">IF('Indicator Date hidden'!AI194="x","x",AH$2-'Indicator Date hidden'!AI194)</f>
        <v>0</v>
      </c>
      <c r="AI193" s="230" t="n">
        <f aca="false">IF('Indicator Date hidden'!AJ194="x","x",AI$2-'Indicator Date hidden'!AJ194)</f>
        <v>0</v>
      </c>
      <c r="AJ193" s="230" t="n">
        <f aca="false">IF('Indicator Date hidden'!AK194="x","x",AJ$2-'Indicator Date hidden'!AK194)</f>
        <v>0</v>
      </c>
      <c r="AK193" s="230" t="n">
        <f aca="false">IF('Indicator Date hidden'!AL194="x","x",AK$2-'Indicator Date hidden'!AL194)</f>
        <v>0</v>
      </c>
      <c r="AL193" s="230" t="n">
        <f aca="false">IF('Indicator Date hidden'!AM194="x","x",AL$2-'Indicator Date hidden'!AM194)</f>
        <v>0</v>
      </c>
      <c r="AM193" s="230" t="n">
        <f aca="false">IF('Indicator Date hidden'!AN194="x","x",AM$2-'Indicator Date hidden'!AN194)</f>
        <v>0</v>
      </c>
      <c r="AN193" s="230" t="n">
        <f aca="false">IF('Indicator Date hidden'!AO194="x","x",AN$2-'Indicator Date hidden'!AO194)</f>
        <v>0</v>
      </c>
      <c r="AO193" s="230" t="n">
        <f aca="false">IF('Indicator Date hidden'!AP194="x","x",AO$2-'Indicator Date hidden'!AP194)</f>
        <v>0</v>
      </c>
      <c r="AP193" s="230" t="n">
        <f aca="false">IF('Indicator Date hidden'!AQ194="x","x",AP$2-'Indicator Date hidden'!AQ194)</f>
        <v>0</v>
      </c>
      <c r="AQ193" s="230" t="n">
        <f aca="false">IF('Indicator Date hidden'!AR194="x","x",AQ$2-'Indicator Date hidden'!AR194)</f>
        <v>0</v>
      </c>
      <c r="AR193" s="230" t="n">
        <f aca="false">IF('Indicator Date hidden'!AS194="x","x",AR$2-'Indicator Date hidden'!AS194)</f>
        <v>1</v>
      </c>
      <c r="AS193" s="230" t="n">
        <f aca="false">IF('Indicator Date hidden'!AT194="x","x",AS$2-'Indicator Date hidden'!AT194)</f>
        <v>0</v>
      </c>
      <c r="AT193" s="230" t="n">
        <f aca="false">IF('Indicator Date hidden'!AU194="x","x",AT$2-'Indicator Date hidden'!AU194)</f>
        <v>0</v>
      </c>
      <c r="AU193" s="230" t="n">
        <f aca="false">IF('Indicator Date hidden'!AV194="x","x",AU$2-'Indicator Date hidden'!AV194)</f>
        <v>0</v>
      </c>
      <c r="AV193" s="230" t="n">
        <f aca="false">IF('Indicator Date hidden'!AW194="x","x",AV$2-'Indicator Date hidden'!AW194)</f>
        <v>0</v>
      </c>
      <c r="AW193" s="230" t="n">
        <f aca="false">IF('Indicator Date hidden'!AX194="x","x",AW$2-'Indicator Date hidden'!AX194)</f>
        <v>0</v>
      </c>
      <c r="AX193" s="230" t="n">
        <f aca="false">IF('Indicator Date hidden'!AY194="x","x",AX$2-'Indicator Date hidden'!AY194)</f>
        <v>0</v>
      </c>
      <c r="AY193" s="230" t="n">
        <f aca="false">IF('Indicator Date hidden'!AZ194="x","x",AY$2-'Indicator Date hidden'!AZ194)</f>
        <v>1</v>
      </c>
      <c r="AZ193" s="230" t="n">
        <f aca="false">IF('Indicator Date hidden'!BA194="x","x",AZ$2-'Indicator Date hidden'!BA194)</f>
        <v>0</v>
      </c>
      <c r="BA193" s="230" t="n">
        <f aca="false">IF('Indicator Date hidden'!BB194="x","x",BA$2-'Indicator Date hidden'!BB194)</f>
        <v>0</v>
      </c>
      <c r="BB193" s="230" t="n">
        <f aca="false">IF('Indicator Date hidden'!BC194="x","x",BB$2-'Indicator Date hidden'!BC194)</f>
        <v>0</v>
      </c>
      <c r="BC193" s="230" t="n">
        <f aca="false">IF('Indicator Date hidden'!BD194="x","x",BC$2-'Indicator Date hidden'!BD194)</f>
        <v>1</v>
      </c>
      <c r="BD193" s="230" t="n">
        <f aca="false">IF('Indicator Date hidden'!BE194="x","x",BD$2-'Indicator Date hidden'!BE194)</f>
        <v>-1</v>
      </c>
      <c r="BE193" s="230" t="n">
        <f aca="false">IF('Indicator Date hidden'!BF194="x","x",BE$2-'Indicator Date hidden'!BF194)</f>
        <v>0</v>
      </c>
      <c r="BF193" s="230" t="n">
        <f aca="false">IF('Indicator Date hidden'!BG194="x","x",BF$2-'Indicator Date hidden'!BG194)</f>
        <v>1</v>
      </c>
      <c r="BG193" s="230" t="n">
        <f aca="false">IF('Indicator Date hidden'!BH194="x","x",BG$2-'Indicator Date hidden'!BH194)</f>
        <v>1</v>
      </c>
      <c r="BH193" s="230" t="n">
        <f aca="false">IF('Indicator Date hidden'!BI194="x","x",BH$2-'Indicator Date hidden'!BI194)</f>
        <v>0</v>
      </c>
      <c r="BI193" s="230" t="n">
        <f aca="false">IF('Indicator Date hidden'!BJ194="x","x",BI$2-'Indicator Date hidden'!BJ194)</f>
        <v>0</v>
      </c>
      <c r="BJ193" s="230" t="n">
        <f aca="false">IF('Indicator Date hidden'!BK194="x","x",BJ$2-'Indicator Date hidden'!BK194)</f>
        <v>0</v>
      </c>
      <c r="BK193" s="230" t="n">
        <f aca="false">IF('Indicator Date hidden'!BL194="x","x",BK$2-'Indicator Date hidden'!BL194)</f>
        <v>0</v>
      </c>
      <c r="BL193" s="230" t="n">
        <f aca="false">IF('Indicator Date hidden'!BM194="x","x",BL$2-'Indicator Date hidden'!BM194)</f>
        <v>6</v>
      </c>
      <c r="BM193" s="230" t="n">
        <f aca="false">IF('Indicator Date hidden'!BN194="x","x",BM$2-'Indicator Date hidden'!BN194)</f>
        <v>0</v>
      </c>
      <c r="BN193" s="230" t="n">
        <f aca="false">IF('Indicator Date hidden'!BO194="x","x",BN$2-'Indicator Date hidden'!BO194)</f>
        <v>0</v>
      </c>
      <c r="BO193" s="230" t="n">
        <f aca="false">IF('Indicator Date hidden'!BP194="x","x",BO$2-'Indicator Date hidden'!BP194)</f>
        <v>0</v>
      </c>
      <c r="BP193" s="230" t="n">
        <f aca="false">IF('Indicator Date hidden'!BQ194="x","x",BP$2-'Indicator Date hidden'!BQ194)</f>
        <v>0</v>
      </c>
      <c r="BQ193" s="230" t="n">
        <f aca="false">IF('Indicator Date hidden'!BR194="x","x",BQ$2-'Indicator Date hidden'!BR194)</f>
        <v>0</v>
      </c>
      <c r="BR193" s="230" t="n">
        <f aca="false">IF('Indicator Date hidden'!BS194="x","x",BR$2-'Indicator Date hidden'!BS194)</f>
        <v>4</v>
      </c>
      <c r="BS193" s="230" t="n">
        <f aca="false">IF('Indicator Date hidden'!BT194="x","x",BS$2-'Indicator Date hidden'!BT194)</f>
        <v>0</v>
      </c>
      <c r="BT193" s="230" t="n">
        <f aca="false">IF('Indicator Date hidden'!BU194="x","x",BT$2-'Indicator Date hidden'!BU194)</f>
        <v>0</v>
      </c>
      <c r="BU193" s="230" t="n">
        <f aca="false">IF('Indicator Date hidden'!BV194="x","x",BU$2-'Indicator Date hidden'!BV194)</f>
        <v>0</v>
      </c>
      <c r="BV193" s="230" t="n">
        <f aca="false">IF('Indicator Date hidden'!BW194="x","x",BV$2-'Indicator Date hidden'!BW194)</f>
        <v>0</v>
      </c>
      <c r="BW193" s="230" t="n">
        <f aca="false">IF('Indicator Date hidden'!BX194="x","x",BW$2-'Indicator Date hidden'!BX194)</f>
        <v>0</v>
      </c>
      <c r="BX193" s="0" t="n">
        <f aca="false">SUM(B193:BW193)</f>
        <v>18</v>
      </c>
      <c r="BY193" s="231" t="n">
        <f aca="false">BX193/COUNT(B193:BW193)</f>
        <v>0.243243243243243</v>
      </c>
      <c r="BZ193" s="0" t="n">
        <f aca="false">COUNTIF(B193:BW193,"&gt;0")</f>
        <v>9</v>
      </c>
      <c r="CA193" s="231" t="n">
        <f aca="false">_xlfn.STDEV.P(B193:BW193)</f>
        <v>0.927227935049105</v>
      </c>
      <c r="CB193" s="232" t="n">
        <f aca="false">MEDIAN(B193:BW193)</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195"/>
  <sheetViews>
    <sheetView showFormulas="false" showGridLines="false" showRowColHeaders="true" showZeros="true" rightToLeft="false" tabSelected="false" showOutlineSymbols="true" defaultGridColor="true" view="normal" topLeftCell="A1" colorId="64" zoomScale="80" zoomScaleNormal="80"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A5" activeCellId="0" sqref="A5"/>
    </sheetView>
  </sheetViews>
  <sheetFormatPr defaultColWidth="9.09375" defaultRowHeight="14.5" zeroHeight="false" outlineLevelRow="0" outlineLevelCol="0"/>
  <cols>
    <col collapsed="false" customWidth="true" hidden="false" outlineLevel="0" max="1" min="1" style="1" width="49.45"/>
    <col collapsed="false" customWidth="true" hidden="false" outlineLevel="0" max="2" min="2" style="1" width="5.54"/>
    <col collapsed="false" customWidth="true" hidden="false" outlineLevel="0" max="52" min="3" style="1" width="11.45"/>
    <col collapsed="false" customWidth="false" hidden="false" outlineLevel="0" max="1024" min="53" style="1" width="9.09"/>
  </cols>
  <sheetData>
    <row r="1" customFormat="false" ht="14.5" hidden="false" customHeight="false" outlineLevel="0" collapsed="false">
      <c r="A1" s="219"/>
      <c r="B1" s="219"/>
      <c r="C1" s="219"/>
      <c r="D1" s="219"/>
      <c r="E1" s="219"/>
      <c r="F1" s="219"/>
      <c r="G1" s="219"/>
      <c r="H1" s="219"/>
      <c r="I1" s="219"/>
      <c r="J1" s="219"/>
      <c r="K1" s="219"/>
      <c r="L1" s="219"/>
      <c r="M1" s="219"/>
      <c r="N1" s="219"/>
      <c r="O1" s="219"/>
      <c r="P1" s="219"/>
      <c r="Q1" s="219"/>
      <c r="R1" s="219"/>
      <c r="S1" s="219"/>
      <c r="T1" s="219"/>
      <c r="U1" s="219"/>
      <c r="V1" s="219"/>
      <c r="W1" s="219"/>
      <c r="X1" s="219"/>
      <c r="Y1" s="219"/>
      <c r="Z1" s="219"/>
      <c r="AA1" s="219"/>
      <c r="AB1" s="219"/>
      <c r="AC1" s="219"/>
      <c r="AD1" s="219"/>
      <c r="AE1" s="219"/>
      <c r="AF1" s="219"/>
      <c r="AG1" s="219"/>
      <c r="AH1" s="219"/>
      <c r="AI1" s="219"/>
      <c r="AJ1" s="219"/>
      <c r="AK1" s="219"/>
      <c r="AL1" s="219"/>
      <c r="AM1" s="219"/>
      <c r="AN1" s="219"/>
      <c r="AO1" s="219"/>
      <c r="AP1" s="219"/>
      <c r="AQ1" s="219"/>
      <c r="AR1" s="219"/>
      <c r="AS1" s="219"/>
      <c r="AT1" s="219"/>
      <c r="AU1" s="219"/>
      <c r="AV1" s="219"/>
      <c r="AW1" s="219"/>
      <c r="AX1" s="219"/>
      <c r="AY1" s="219"/>
      <c r="AZ1" s="219"/>
      <c r="BA1" s="219"/>
      <c r="BB1" s="219"/>
      <c r="BC1" s="219"/>
      <c r="BD1" s="219"/>
      <c r="BE1" s="219"/>
      <c r="BF1" s="219"/>
      <c r="BG1" s="219"/>
      <c r="BH1" s="219"/>
      <c r="BI1" s="219"/>
      <c r="BJ1" s="219"/>
      <c r="BK1" s="219"/>
      <c r="BL1" s="219"/>
      <c r="BM1" s="219"/>
      <c r="BN1" s="219"/>
      <c r="BO1" s="219"/>
      <c r="BP1" s="219"/>
      <c r="BQ1" s="219"/>
      <c r="BR1" s="219"/>
      <c r="BS1" s="219"/>
      <c r="BT1" s="219"/>
      <c r="BU1" s="219"/>
      <c r="BV1" s="219"/>
      <c r="BW1" s="219"/>
      <c r="BX1" s="219"/>
      <c r="BY1" s="219"/>
      <c r="BZ1" s="219"/>
      <c r="CA1" s="219"/>
    </row>
    <row r="2" s="186" customFormat="true" ht="121.5" hidden="false" customHeight="true" outlineLevel="0" collapsed="false">
      <c r="A2" s="178" t="s">
        <v>62</v>
      </c>
      <c r="B2" s="220" t="s">
        <v>63</v>
      </c>
      <c r="C2" s="221" t="str">
        <f aca="false">'Indicator Data'!C2</f>
        <v>Physical exposure to earthquake MMI VI</v>
      </c>
      <c r="D2" s="221" t="str">
        <f aca="false">'Indicator Data'!D2</f>
        <v>Physical exposure to earthquake MMI VIII</v>
      </c>
      <c r="E2" s="221" t="str">
        <f aca="false">'Indicator Data'!E2</f>
        <v>Annual Expected Exposed People to Floods</v>
      </c>
      <c r="F2" s="221" t="str">
        <f aca="false">'Indicator Data'!F2</f>
        <v>Annual Expected Exposed People to Tsunamis</v>
      </c>
      <c r="G2" s="221" t="str">
        <f aca="false">'Indicator Data'!G2</f>
        <v>Annual Expected Exposed People to Cyclone's Wind SS1</v>
      </c>
      <c r="H2" s="221" t="str">
        <f aca="false">'Indicator Data'!H2</f>
        <v>Annual Expected Exposed People to Cyclone's Wind SS3</v>
      </c>
      <c r="I2" s="221" t="str">
        <f aca="false">'Indicator Data'!I2</f>
        <v>Annual Expected Exposed People to Cyclone Surge</v>
      </c>
      <c r="J2" s="221" t="str">
        <f aca="false">'Indicator Data'!J2</f>
        <v>Total affected by Drought</v>
      </c>
      <c r="K2" s="221" t="str">
        <f aca="false">'Indicator Data'!K2</f>
        <v>Frequency of Drought events</v>
      </c>
      <c r="L2" s="221" t="str">
        <f aca="false">'Indicator Data'!L2</f>
        <v>Agriculture Drought probability</v>
      </c>
      <c r="M2" s="221" t="str">
        <f aca="false">'Indicator Data'!M2</f>
        <v>Population exposed to CCHF (zoonoses)</v>
      </c>
      <c r="N2" s="221" t="str">
        <f aca="false">'Indicator Data'!N2</f>
        <v>Population exposed to EVD (zoonoses)</v>
      </c>
      <c r="O2" s="221" t="str">
        <f aca="false">'Indicator Data'!O2</f>
        <v>Population exposed to Lassa Fever (zoonoses)</v>
      </c>
      <c r="P2" s="221" t="str">
        <f aca="false">'Indicator Data'!P2</f>
        <v>Population exposed to MVD (zoonoses)</v>
      </c>
      <c r="Q2" s="221" t="str">
        <f aca="false">'Indicator Data'!Q2</f>
        <v>Populations at risk of Plasmodium vivax malaria (vector borne)</v>
      </c>
      <c r="R2" s="221" t="str">
        <f aca="false">'Indicator Data'!R2</f>
        <v>% of Populations at risk of Plasmodium vivax malaria (vector borne)</v>
      </c>
      <c r="S2" s="221" t="str">
        <f aca="false">'Indicator Data'!S2</f>
        <v>Populations at risk of Plasmodium falciparum malaria (vector borne)</v>
      </c>
      <c r="T2" s="221" t="str">
        <f aca="false">'Indicator Data'!T2</f>
        <v>% of Populations at risk of Plasmodium falciparum malaria (vector borne)</v>
      </c>
      <c r="U2" s="221" t="str">
        <f aca="false">'Indicator Data'!U2</f>
        <v>Population exposed to Zika (vector borne)</v>
      </c>
      <c r="V2" s="221" t="str">
        <f aca="false">'Indicator Data'!V2</f>
        <v>Population at Risk to Aedes (vector borne)</v>
      </c>
      <c r="W2" s="221" t="str">
        <f aca="false">'Indicator Data'!W2</f>
        <v>Population exposed to Dengue (vector borne)</v>
      </c>
      <c r="X2" s="221" t="str">
        <f aca="false">'Indicator Data'!X2</f>
        <v>Population density (people per sq. km of land area)</v>
      </c>
      <c r="Y2" s="221" t="str">
        <f aca="false">'Indicator Data'!Y2</f>
        <v>Urban population growth (annual %)</v>
      </c>
      <c r="Z2" s="221" t="str">
        <f aca="false">'Indicator Data'!Z2</f>
        <v>Population living in urban areas (%)</v>
      </c>
      <c r="AA2" s="221" t="str">
        <f aca="false">'Indicator Data'!AA2</f>
        <v>Household size</v>
      </c>
      <c r="AB2" s="221" t="str">
        <f aca="false">'Indicator Data'!AB2</f>
        <v>People practicing open defecation (% of population)</v>
      </c>
      <c r="AC2" s="221" t="str">
        <f aca="false">'Indicator Data'!AC2</f>
        <v>People with basic handwashing facilities including soap and water (% of population)</v>
      </c>
      <c r="AD2" s="221" t="str">
        <f aca="false">'Indicator Data'!AD2</f>
        <v>Number of vets</v>
      </c>
      <c r="AE2" s="221" t="str">
        <f aca="false">'Indicator Data'!AE2</f>
        <v>IHR capacity score: Food safety</v>
      </c>
      <c r="AF2" s="221" t="str">
        <f aca="false">'Indicator Data'!AF2</f>
        <v>Population living in slums (% of urban population)</v>
      </c>
      <c r="AG2" s="221" t="str">
        <f aca="false">'Indicator Data'!AG2</f>
        <v>Children under 5 (% of population)</v>
      </c>
      <c r="AH2" s="221" t="str">
        <f aca="false">'Indicator Data'!AH2</f>
        <v>GCRI Internal Conflict probability</v>
      </c>
      <c r="AI2" s="221" t="str">
        <f aca="false">'Indicator Data'!AI2</f>
        <v>National Power Conflict Intensity (Highly Violent)</v>
      </c>
      <c r="AJ2" s="221" t="str">
        <f aca="false">'Indicator Data'!AJ2</f>
        <v>Subnational Conflict Intensity (Highly Violent)</v>
      </c>
      <c r="AK2" s="221" t="str">
        <f aca="false">'Indicator Data'!AK2</f>
        <v>Human Development Index</v>
      </c>
      <c r="AL2" s="221" t="str">
        <f aca="false">'Indicator Data'!AL2</f>
        <v>Multidimensional Poverty Index</v>
      </c>
      <c r="AM2" s="221" t="str">
        <f aca="false">'Indicator Data'!AM2</f>
        <v>Humanitarian Aid (FTS)</v>
      </c>
      <c r="AN2" s="221" t="str">
        <f aca="false">'Indicator Data'!AN2</f>
        <v>Development Aid (ODA)</v>
      </c>
      <c r="AO2" s="221" t="str">
        <f aca="false">'Indicator Data'!AO2</f>
        <v>Development Aid (ODA)</v>
      </c>
      <c r="AP2" s="221" t="str">
        <f aca="false">'Indicator Data'!AP2</f>
        <v>Net ODA received (% of GNI)</v>
      </c>
      <c r="AQ2" s="221" t="str">
        <f aca="false">'Indicator Data'!AQ2</f>
        <v>Volume of remittances (in USD) as a proportion of total GDP (%)</v>
      </c>
      <c r="AR2" s="221" t="str">
        <f aca="false">'Indicator Data'!AR2</f>
        <v>Mortality rate, under-5</v>
      </c>
      <c r="AS2" s="221" t="str">
        <f aca="false">'Indicator Data'!AS2</f>
        <v>U5 Under weight</v>
      </c>
      <c r="AT2" s="221" t="str">
        <f aca="false">'Indicator Data'!AT2</f>
        <v>Incidence of Tuberculosis</v>
      </c>
      <c r="AU2" s="221" t="str">
        <f aca="false">'Indicator Data'!AU2</f>
        <v>Estimated number of people living with HIV - Adult (&gt;15) rate</v>
      </c>
      <c r="AV2" s="221" t="str">
        <f aca="false">'Indicator Data'!AV2</f>
        <v>Incidence of HIV (per 1,000 uninfected population ages 15-49)</v>
      </c>
      <c r="AW2" s="221" t="str">
        <f aca="false">'Indicator Data'!AW2</f>
        <v>Malaria incidence per 1,000 population at risk</v>
      </c>
      <c r="AX2" s="221" t="str">
        <f aca="false">'Indicator Data'!AX2</f>
        <v>Number of people requiring interventions against neglected tropical diseases</v>
      </c>
      <c r="AY2" s="221" t="str">
        <f aca="false">'Indicator Data'!AY2</f>
        <v>Gender Inequality Index</v>
      </c>
      <c r="AZ2" s="221" t="str">
        <f aca="false">'Indicator Data'!AZ2</f>
        <v>Income Gini coefficient</v>
      </c>
      <c r="BA2" s="221" t="str">
        <f aca="false">'Indicator Data'!BA2</f>
        <v>People affected by Natural Disasters</v>
      </c>
      <c r="BB2" s="221" t="str">
        <f aca="false">'Indicator Data'!BB2</f>
        <v>People affected by Natural Disasters</v>
      </c>
      <c r="BC2" s="221" t="str">
        <f aca="false">'Indicator Data'!BC2</f>
        <v>People affected by Natural Disasters</v>
      </c>
      <c r="BD2" s="221" t="str">
        <f aca="false">'Indicator Data'!BD2</f>
        <v>Internally displaced persons (IDPs)</v>
      </c>
      <c r="BE2" s="221" t="str">
        <f aca="false">'Indicator Data'!BE2</f>
        <v>Refugees and asylum-seekers by country of asylum</v>
      </c>
      <c r="BF2" s="221" t="str">
        <f aca="false">'Indicator Data'!BF2</f>
        <v>Returned Refugees</v>
      </c>
      <c r="BG2" s="221" t="str">
        <f aca="false">'Indicator Data'!BG2</f>
        <v>Average Dietary Energy Supply Adequacy </v>
      </c>
      <c r="BH2" s="221" t="str">
        <f aca="false">'Indicator Data'!BH2</f>
        <v>Prevalence of Undernourishment</v>
      </c>
      <c r="BI2" s="221" t="str">
        <f aca="false">'Indicator Data'!BI2</f>
        <v>HFA Scores Last recent</v>
      </c>
      <c r="BJ2" s="221" t="str">
        <f aca="false">'Indicator Data'!BJ2</f>
        <v>Government Effectiveness</v>
      </c>
      <c r="BK2" s="221" t="str">
        <f aca="false">'Indicator Data'!BK2</f>
        <v>Corruption Perception Index</v>
      </c>
      <c r="BL2" s="221" t="str">
        <f aca="false">'Indicator Data'!BL2</f>
        <v>Access to electricity</v>
      </c>
      <c r="BM2" s="221" t="str">
        <f aca="false">'Indicator Data'!BM2</f>
        <v>Adult literacy rate</v>
      </c>
      <c r="BN2" s="221" t="str">
        <f aca="false">'Indicator Data'!BN2</f>
        <v>Individuals using the Internet</v>
      </c>
      <c r="BO2" s="221" t="str">
        <f aca="false">'Indicator Data'!BO2</f>
        <v>Mobile cellular subscriptions</v>
      </c>
      <c r="BP2" s="221" t="str">
        <f aca="false">'Indicator Data'!BP2</f>
        <v>Road lenght</v>
      </c>
      <c r="BQ2" s="221" t="str">
        <f aca="false">'Indicator Data'!BQ2</f>
        <v>People using at least basic sanitation services (% of population)</v>
      </c>
      <c r="BR2" s="221" t="str">
        <f aca="false">'Indicator Data'!BR2</f>
        <v>People using at least basic drinking water services (% of population)</v>
      </c>
      <c r="BS2" s="221" t="str">
        <f aca="false">'Indicator Data'!BS2</f>
        <v>Physicians Density</v>
      </c>
      <c r="BT2" s="221" t="str">
        <f aca="false">'Indicator Data'!BT2</f>
        <v>Proportion of the target population with access to 3 doses of diphtheria-tetanus-pertussis (DTP3) (%)</v>
      </c>
      <c r="BU2" s="221" t="str">
        <f aca="false">'Indicator Data'!BU2</f>
        <v>Proportion of the target population with access to measles-containing-vaccine second-dose (MCV2) (%)</v>
      </c>
      <c r="BV2" s="221" t="str">
        <f aca="false">'Indicator Data'!BV2</f>
        <v>Proportion of the target population with access to pneumococcal conjugate 3rd dose (PCV3) (%)</v>
      </c>
      <c r="BW2" s="221" t="str">
        <f aca="false">'Indicator Data'!BW2</f>
        <v>Current health expenditure per capita</v>
      </c>
      <c r="BX2" s="221" t="str">
        <f aca="false">'Indicator Data'!BX2</f>
        <v>Maternal Mortality Ratio (modeled estimate)</v>
      </c>
      <c r="BY2" s="221" t="str">
        <f aca="false">'Indicator Data'!BY2</f>
        <v>GDP per capita (current US$)</v>
      </c>
      <c r="BZ2" s="221" t="str">
        <f aca="false">'Indicator Data'!BZ2</f>
        <v>Total Population</v>
      </c>
      <c r="CA2" s="221" t="str">
        <f aca="false">'Indicator Data'!CA2</f>
        <v>Total Population (GHS-POP-R2019)</v>
      </c>
      <c r="CB2" s="221"/>
      <c r="CC2" s="221"/>
      <c r="CD2" s="221"/>
      <c r="CE2" s="221"/>
    </row>
    <row r="3" customFormat="false" ht="26" hidden="false" customHeight="false" outlineLevel="0" collapsed="false">
      <c r="A3" s="187" t="s">
        <v>301</v>
      </c>
      <c r="B3" s="220"/>
      <c r="C3" s="224" t="n">
        <f aca="false">'Indicator Data'!C3</f>
        <v>2015</v>
      </c>
      <c r="D3" s="224" t="n">
        <f aca="false">'Indicator Data'!D3</f>
        <v>2015</v>
      </c>
      <c r="E3" s="224" t="n">
        <f aca="false">'Indicator Data'!E3</f>
        <v>2015</v>
      </c>
      <c r="F3" s="224" t="n">
        <f aca="false">'Indicator Data'!F3</f>
        <v>2015</v>
      </c>
      <c r="G3" s="224" t="n">
        <f aca="false">'Indicator Data'!G3</f>
        <v>2015</v>
      </c>
      <c r="H3" s="224" t="n">
        <f aca="false">'Indicator Data'!H3</f>
        <v>2015</v>
      </c>
      <c r="I3" s="224" t="n">
        <f aca="false">'Indicator Data'!I3</f>
        <v>2015</v>
      </c>
      <c r="J3" s="224" t="str">
        <f aca="false">'Indicator Data'!J3</f>
        <v>1987-2021</v>
      </c>
      <c r="K3" s="224" t="str">
        <f aca="false">'Indicator Data'!K3</f>
        <v>1987-2021</v>
      </c>
      <c r="L3" s="224" t="str">
        <f aca="false">'Indicator Data'!L3</f>
        <v>1986-2020</v>
      </c>
      <c r="M3" s="224" t="n">
        <f aca="false">'Indicator Data'!M3</f>
        <v>2015</v>
      </c>
      <c r="N3" s="224" t="n">
        <f aca="false">'Indicator Data'!N3</f>
        <v>2015</v>
      </c>
      <c r="O3" s="224" t="n">
        <f aca="false">'Indicator Data'!O3</f>
        <v>2015</v>
      </c>
      <c r="P3" s="224" t="n">
        <f aca="false">'Indicator Data'!P3</f>
        <v>2015</v>
      </c>
      <c r="Q3" s="224" t="n">
        <f aca="false">'Indicator Data'!Q3</f>
        <v>2020</v>
      </c>
      <c r="R3" s="224" t="n">
        <f aca="false">'Indicator Data'!R3</f>
        <v>2020</v>
      </c>
      <c r="S3" s="224" t="n">
        <f aca="false">'Indicator Data'!S3</f>
        <v>2020</v>
      </c>
      <c r="T3" s="224" t="n">
        <f aca="false">'Indicator Data'!T3</f>
        <v>2020</v>
      </c>
      <c r="U3" s="224" t="n">
        <f aca="false">'Indicator Data'!U3</f>
        <v>2015</v>
      </c>
      <c r="V3" s="224" t="n">
        <f aca="false">'Indicator Data'!V3</f>
        <v>2015</v>
      </c>
      <c r="W3" s="224" t="n">
        <f aca="false">'Indicator Data'!W3</f>
        <v>2015</v>
      </c>
      <c r="X3" s="224" t="n">
        <f aca="false">'Indicator Data'!X3</f>
        <v>2020</v>
      </c>
      <c r="Y3" s="224" t="n">
        <f aca="false">'Indicator Data'!Y3</f>
        <v>2020</v>
      </c>
      <c r="Z3" s="224" t="n">
        <f aca="false">'Indicator Data'!Z3</f>
        <v>2020</v>
      </c>
      <c r="AA3" s="224" t="str">
        <f aca="false">'Indicator Data'!AA3</f>
        <v>2008-2018</v>
      </c>
      <c r="AB3" s="224" t="str">
        <f aca="false">'Indicator Data'!AB3</f>
        <v>2014-2020</v>
      </c>
      <c r="AC3" s="224" t="str">
        <f aca="false">'Indicator Data'!AC3</f>
        <v>2014-2020</v>
      </c>
      <c r="AD3" s="224" t="str">
        <f aca="false">'Indicator Data'!AD3</f>
        <v>2015-2019</v>
      </c>
      <c r="AE3" s="224" t="n">
        <f aca="false">'Indicator Data'!AE3</f>
        <v>2020</v>
      </c>
      <c r="AF3" s="224" t="n">
        <f aca="false">'Indicator Data'!AF3</f>
        <v>2018</v>
      </c>
      <c r="AG3" s="224" t="n">
        <f aca="false">'Indicator Data'!AG3</f>
        <v>2020</v>
      </c>
      <c r="AH3" s="224" t="n">
        <f aca="false">'Indicator Data'!AH3</f>
        <v>2022</v>
      </c>
      <c r="AI3" s="224" t="n">
        <f aca="false">'Indicator Data'!AI3</f>
        <v>2021</v>
      </c>
      <c r="AJ3" s="224" t="n">
        <f aca="false">'Indicator Data'!AJ3</f>
        <v>2021</v>
      </c>
      <c r="AK3" s="224" t="n">
        <f aca="false">'Indicator Data'!AK3</f>
        <v>2019</v>
      </c>
      <c r="AL3" s="224" t="str">
        <f aca="false">'Indicator Data'!AL3</f>
        <v>2008-2019</v>
      </c>
      <c r="AM3" s="224" t="str">
        <f aca="false">'Indicator Data'!AM3</f>
        <v>2020-2022</v>
      </c>
      <c r="AN3" s="224" t="n">
        <f aca="false">'Indicator Data'!AN3</f>
        <v>2019</v>
      </c>
      <c r="AO3" s="224" t="n">
        <f aca="false">'Indicator Data'!AO3</f>
        <v>2020</v>
      </c>
      <c r="AP3" s="224" t="n">
        <f aca="false">'Indicator Data'!AP3</f>
        <v>2020</v>
      </c>
      <c r="AQ3" s="224" t="str">
        <f aca="false">'Indicator Data'!AQ3</f>
        <v>2016-2020</v>
      </c>
      <c r="AR3" s="224" t="n">
        <f aca="false">'Indicator Data'!AR3</f>
        <v>2020</v>
      </c>
      <c r="AS3" s="224" t="str">
        <f aca="false">'Indicator Data'!AS3</f>
        <v>2010-2020</v>
      </c>
      <c r="AT3" s="224" t="n">
        <f aca="false">'Indicator Data'!AT3</f>
        <v>2020</v>
      </c>
      <c r="AU3" s="224" t="n">
        <f aca="false">'Indicator Data'!AU3</f>
        <v>2020</v>
      </c>
      <c r="AV3" s="224" t="n">
        <f aca="false">'Indicator Data'!AV3</f>
        <v>2020</v>
      </c>
      <c r="AW3" s="224" t="n">
        <f aca="false">'Indicator Data'!AW3</f>
        <v>2020</v>
      </c>
      <c r="AX3" s="224" t="n">
        <f aca="false">'Indicator Data'!AX3</f>
        <v>2020</v>
      </c>
      <c r="AY3" s="224" t="n">
        <f aca="false">'Indicator Data'!AY3</f>
        <v>2019</v>
      </c>
      <c r="AZ3" s="224" t="str">
        <f aca="false">'Indicator Data'!AZ3</f>
        <v>2010-2020</v>
      </c>
      <c r="BA3" s="224" t="n">
        <f aca="false">'Indicator Data'!BA3</f>
        <v>2020</v>
      </c>
      <c r="BB3" s="224" t="n">
        <f aca="false">'Indicator Data'!BB3</f>
        <v>2021</v>
      </c>
      <c r="BC3" s="224" t="n">
        <f aca="false">'Indicator Data'!BC3</f>
        <v>2022</v>
      </c>
      <c r="BD3" s="224" t="str">
        <f aca="false">'Indicator Data'!BD3</f>
        <v>2021-2022</v>
      </c>
      <c r="BE3" s="224" t="str">
        <f aca="false">'Indicator Data'!BE3</f>
        <v>2021-2022</v>
      </c>
      <c r="BF3" s="224" t="n">
        <f aca="false">'Indicator Data'!BF3</f>
        <v>2021</v>
      </c>
      <c r="BG3" s="224" t="str">
        <f aca="false">'Indicator Data'!BG3</f>
        <v>2019-2021</v>
      </c>
      <c r="BH3" s="224" t="str">
        <f aca="false">'Indicator Data'!BH3</f>
        <v>2019-2021</v>
      </c>
      <c r="BI3" s="224" t="str">
        <f aca="false">'Indicator Data'!BI3</f>
        <v>2013-2015</v>
      </c>
      <c r="BJ3" s="224" t="n">
        <f aca="false">'Indicator Data'!BJ3</f>
        <v>2020</v>
      </c>
      <c r="BK3" s="224" t="n">
        <f aca="false">'Indicator Data'!BK3</f>
        <v>2021</v>
      </c>
      <c r="BL3" s="224" t="n">
        <f aca="false">'Indicator Data'!BL3</f>
        <v>2020</v>
      </c>
      <c r="BM3" s="224" t="str">
        <f aca="false">'Indicator Data'!BM3</f>
        <v>2010-2020</v>
      </c>
      <c r="BN3" s="224" t="n">
        <f aca="false">'Indicator Data'!BN3</f>
        <v>2020</v>
      </c>
      <c r="BO3" s="224" t="n">
        <f aca="false">'Indicator Data'!BO3</f>
        <v>2020</v>
      </c>
      <c r="BP3" s="224" t="n">
        <f aca="false">'Indicator Data'!BP3</f>
        <v>2014</v>
      </c>
      <c r="BQ3" s="224" t="str">
        <f aca="false">'Indicator Data'!BQ3</f>
        <v>2015-2020</v>
      </c>
      <c r="BR3" s="224" t="str">
        <f aca="false">'Indicator Data'!BR3</f>
        <v>2016-2020</v>
      </c>
      <c r="BS3" s="224" t="str">
        <f aca="false">'Indicator Data'!BS3</f>
        <v>2011-2018</v>
      </c>
      <c r="BT3" s="224" t="n">
        <f aca="false">'Indicator Data'!BT3</f>
        <v>2020</v>
      </c>
      <c r="BU3" s="224" t="n">
        <f aca="false">'Indicator Data'!BU3</f>
        <v>2020</v>
      </c>
      <c r="BV3" s="224" t="n">
        <f aca="false">'Indicator Data'!BV3</f>
        <v>2020</v>
      </c>
      <c r="BW3" s="224" t="n">
        <f aca="false">'Indicator Data'!BW3</f>
        <v>2019</v>
      </c>
      <c r="BX3" s="224" t="n">
        <f aca="false">'Indicator Data'!BX3</f>
        <v>2017</v>
      </c>
      <c r="BY3" s="224" t="n">
        <f aca="false">'Indicator Data'!BY3</f>
        <v>2020</v>
      </c>
      <c r="BZ3" s="224" t="n">
        <f aca="false">'Indicator Data'!BZ3</f>
        <v>2021</v>
      </c>
      <c r="CA3" s="224" t="n">
        <f aca="false">'Indicator Data'!CA3</f>
        <v>2015</v>
      </c>
      <c r="CB3" s="224"/>
      <c r="CC3" s="224"/>
      <c r="CD3" s="224"/>
      <c r="CE3" s="224"/>
    </row>
    <row r="4" customFormat="false" ht="14.5" hidden="false" customHeight="false" outlineLevel="0" collapsed="false">
      <c r="A4" s="233" t="s">
        <v>394</v>
      </c>
      <c r="B4" s="220"/>
      <c r="C4" s="224" t="s">
        <v>810</v>
      </c>
      <c r="D4" s="224" t="s">
        <v>810</v>
      </c>
      <c r="E4" s="224" t="s">
        <v>810</v>
      </c>
      <c r="F4" s="224" t="s">
        <v>810</v>
      </c>
      <c r="G4" s="224" t="s">
        <v>810</v>
      </c>
      <c r="H4" s="224" t="s">
        <v>810</v>
      </c>
      <c r="I4" s="224" t="s">
        <v>810</v>
      </c>
      <c r="J4" s="224" t="s">
        <v>810</v>
      </c>
      <c r="K4" s="224" t="s">
        <v>810</v>
      </c>
      <c r="L4" s="224" t="s">
        <v>810</v>
      </c>
      <c r="M4" s="224" t="s">
        <v>810</v>
      </c>
      <c r="N4" s="224" t="s">
        <v>810</v>
      </c>
      <c r="O4" s="224" t="s">
        <v>810</v>
      </c>
      <c r="P4" s="224" t="s">
        <v>810</v>
      </c>
      <c r="Q4" s="224" t="s">
        <v>810</v>
      </c>
      <c r="R4" s="224" t="s">
        <v>810</v>
      </c>
      <c r="S4" s="224" t="s">
        <v>810</v>
      </c>
      <c r="T4" s="224" t="s">
        <v>810</v>
      </c>
      <c r="U4" s="224" t="s">
        <v>810</v>
      </c>
      <c r="V4" s="224" t="s">
        <v>810</v>
      </c>
      <c r="W4" s="224" t="s">
        <v>810</v>
      </c>
      <c r="X4" s="224" t="s">
        <v>810</v>
      </c>
      <c r="Y4" s="224" t="s">
        <v>810</v>
      </c>
      <c r="Z4" s="224" t="s">
        <v>810</v>
      </c>
      <c r="AA4" s="224" t="s">
        <v>810</v>
      </c>
      <c r="AB4" s="224" t="s">
        <v>810</v>
      </c>
      <c r="AC4" s="224" t="s">
        <v>810</v>
      </c>
      <c r="AD4" s="224" t="s">
        <v>810</v>
      </c>
      <c r="AE4" s="224" t="s">
        <v>810</v>
      </c>
      <c r="AF4" s="224" t="s">
        <v>810</v>
      </c>
      <c r="AG4" s="224" t="s">
        <v>810</v>
      </c>
      <c r="AH4" s="224" t="s">
        <v>810</v>
      </c>
      <c r="AI4" s="224" t="s">
        <v>810</v>
      </c>
      <c r="AJ4" s="224" t="s">
        <v>810</v>
      </c>
      <c r="AK4" s="224" t="s">
        <v>810</v>
      </c>
      <c r="AL4" s="224" t="s">
        <v>810</v>
      </c>
      <c r="AM4" s="224" t="s">
        <v>810</v>
      </c>
      <c r="AN4" s="224" t="s">
        <v>810</v>
      </c>
      <c r="AO4" s="224" t="s">
        <v>810</v>
      </c>
      <c r="AP4" s="224" t="s">
        <v>810</v>
      </c>
      <c r="AQ4" s="224" t="s">
        <v>810</v>
      </c>
      <c r="AR4" s="224" t="s">
        <v>810</v>
      </c>
      <c r="AS4" s="224" t="s">
        <v>810</v>
      </c>
      <c r="AT4" s="224" t="s">
        <v>810</v>
      </c>
      <c r="AU4" s="224" t="s">
        <v>810</v>
      </c>
      <c r="AV4" s="224" t="s">
        <v>810</v>
      </c>
      <c r="AW4" s="224" t="s">
        <v>810</v>
      </c>
      <c r="AX4" s="224" t="s">
        <v>810</v>
      </c>
      <c r="AY4" s="224" t="s">
        <v>810</v>
      </c>
      <c r="AZ4" s="224" t="s">
        <v>810</v>
      </c>
      <c r="BA4" s="224" t="s">
        <v>810</v>
      </c>
      <c r="BB4" s="224" t="s">
        <v>810</v>
      </c>
      <c r="BC4" s="224" t="s">
        <v>810</v>
      </c>
      <c r="BD4" s="224" t="s">
        <v>810</v>
      </c>
      <c r="BE4" s="224" t="s">
        <v>810</v>
      </c>
      <c r="BF4" s="224" t="s">
        <v>810</v>
      </c>
      <c r="BG4" s="224" t="s">
        <v>810</v>
      </c>
      <c r="BH4" s="224" t="s">
        <v>810</v>
      </c>
      <c r="BI4" s="224" t="s">
        <v>810</v>
      </c>
      <c r="BJ4" s="224" t="s">
        <v>810</v>
      </c>
      <c r="BK4" s="224" t="s">
        <v>810</v>
      </c>
      <c r="BL4" s="224" t="s">
        <v>810</v>
      </c>
      <c r="BM4" s="224" t="s">
        <v>810</v>
      </c>
      <c r="BN4" s="224" t="s">
        <v>810</v>
      </c>
      <c r="BO4" s="224" t="s">
        <v>810</v>
      </c>
      <c r="BP4" s="224" t="s">
        <v>810</v>
      </c>
      <c r="BQ4" s="224" t="s">
        <v>810</v>
      </c>
      <c r="BR4" s="224" t="s">
        <v>810</v>
      </c>
      <c r="BS4" s="224" t="s">
        <v>810</v>
      </c>
      <c r="BT4" s="224" t="s">
        <v>810</v>
      </c>
      <c r="BU4" s="224" t="s">
        <v>810</v>
      </c>
      <c r="BV4" s="224" t="s">
        <v>810</v>
      </c>
      <c r="BW4" s="224" t="s">
        <v>810</v>
      </c>
      <c r="BX4" s="224" t="s">
        <v>810</v>
      </c>
      <c r="BY4" s="224" t="s">
        <v>810</v>
      </c>
      <c r="BZ4" s="224" t="s">
        <v>810</v>
      </c>
      <c r="CA4" s="224" t="s">
        <v>810</v>
      </c>
      <c r="CB4" s="224"/>
      <c r="CC4" s="224"/>
      <c r="CD4" s="224"/>
      <c r="CE4" s="224"/>
    </row>
    <row r="5" customFormat="false" ht="14.5" hidden="false" customHeight="false" outlineLevel="0" collapsed="false">
      <c r="A5" s="178" t="str">
        <f aca="false">'Indicator Data'!A6</f>
        <v>Afghanistan</v>
      </c>
      <c r="B5" s="220" t="str">
        <f aca="false">'Indicator Data'!B6</f>
        <v>AFG</v>
      </c>
      <c r="C5" s="234" t="s">
        <v>811</v>
      </c>
      <c r="D5" s="234" t="s">
        <v>811</v>
      </c>
      <c r="E5" s="234" t="s">
        <v>812</v>
      </c>
      <c r="F5" s="234" t="s">
        <v>812</v>
      </c>
      <c r="G5" s="234" t="s">
        <v>812</v>
      </c>
      <c r="H5" s="234" t="s">
        <v>812</v>
      </c>
      <c r="I5" s="234" t="s">
        <v>812</v>
      </c>
      <c r="J5" s="234" t="s">
        <v>813</v>
      </c>
      <c r="K5" s="234" t="s">
        <v>813</v>
      </c>
      <c r="L5" s="234" t="s">
        <v>814</v>
      </c>
      <c r="M5" s="234" t="s">
        <v>815</v>
      </c>
      <c r="N5" s="234" t="s">
        <v>815</v>
      </c>
      <c r="O5" s="234" t="s">
        <v>815</v>
      </c>
      <c r="P5" s="234" t="s">
        <v>815</v>
      </c>
      <c r="Q5" s="234" t="s">
        <v>816</v>
      </c>
      <c r="R5" s="234" t="s">
        <v>816</v>
      </c>
      <c r="S5" s="234" t="s">
        <v>816</v>
      </c>
      <c r="T5" s="234" t="s">
        <v>816</v>
      </c>
      <c r="U5" s="234" t="s">
        <v>815</v>
      </c>
      <c r="V5" s="234" t="s">
        <v>815</v>
      </c>
      <c r="W5" s="234" t="s">
        <v>815</v>
      </c>
      <c r="X5" s="234" t="s">
        <v>817</v>
      </c>
      <c r="Y5" s="234" t="s">
        <v>817</v>
      </c>
      <c r="Z5" s="234" t="s">
        <v>817</v>
      </c>
      <c r="AA5" s="234" t="s">
        <v>818</v>
      </c>
      <c r="AB5" s="234" t="s">
        <v>819</v>
      </c>
      <c r="AC5" s="234" t="s">
        <v>819</v>
      </c>
      <c r="AD5" s="235" t="s">
        <v>820</v>
      </c>
      <c r="AE5" s="234" t="s">
        <v>821</v>
      </c>
      <c r="AF5" s="234" t="s">
        <v>822</v>
      </c>
      <c r="AG5" s="234" t="s">
        <v>818</v>
      </c>
      <c r="AH5" s="234" t="s">
        <v>815</v>
      </c>
      <c r="AI5" s="236" t="s">
        <v>823</v>
      </c>
      <c r="AJ5" s="236" t="s">
        <v>823</v>
      </c>
      <c r="AK5" s="234" t="s">
        <v>824</v>
      </c>
      <c r="AL5" s="234" t="s">
        <v>824</v>
      </c>
      <c r="AM5" s="234" t="s">
        <v>825</v>
      </c>
      <c r="AN5" s="234" t="s">
        <v>826</v>
      </c>
      <c r="AO5" s="234" t="s">
        <v>826</v>
      </c>
      <c r="AP5" s="234" t="s">
        <v>827</v>
      </c>
      <c r="AQ5" s="234" t="s">
        <v>827</v>
      </c>
      <c r="AR5" s="234" t="s">
        <v>821</v>
      </c>
      <c r="AS5" s="234" t="s">
        <v>821</v>
      </c>
      <c r="AT5" s="234" t="s">
        <v>821</v>
      </c>
      <c r="AU5" s="234" t="s">
        <v>821</v>
      </c>
      <c r="AV5" s="234" t="s">
        <v>821</v>
      </c>
      <c r="AW5" s="234" t="s">
        <v>821</v>
      </c>
      <c r="AX5" s="234" t="s">
        <v>821</v>
      </c>
      <c r="AY5" s="234" t="s">
        <v>824</v>
      </c>
      <c r="AZ5" s="234" t="s">
        <v>817</v>
      </c>
      <c r="BA5" s="234" t="s">
        <v>813</v>
      </c>
      <c r="BB5" s="234" t="s">
        <v>813</v>
      </c>
      <c r="BC5" s="234" t="s">
        <v>813</v>
      </c>
      <c r="BD5" s="236" t="s">
        <v>828</v>
      </c>
      <c r="BE5" s="234" t="s">
        <v>829</v>
      </c>
      <c r="BF5" s="234" t="s">
        <v>829</v>
      </c>
      <c r="BG5" s="234" t="s">
        <v>814</v>
      </c>
      <c r="BH5" s="234" t="s">
        <v>814</v>
      </c>
      <c r="BI5" s="234" t="s">
        <v>812</v>
      </c>
      <c r="BJ5" s="234" t="s">
        <v>830</v>
      </c>
      <c r="BK5" s="234" t="s">
        <v>831</v>
      </c>
      <c r="BL5" s="234" t="s">
        <v>817</v>
      </c>
      <c r="BM5" s="234" t="s">
        <v>832</v>
      </c>
      <c r="BN5" s="234" t="s">
        <v>817</v>
      </c>
      <c r="BO5" s="234" t="s">
        <v>817</v>
      </c>
      <c r="BP5" s="234" t="s">
        <v>833</v>
      </c>
      <c r="BQ5" s="234" t="s">
        <v>821</v>
      </c>
      <c r="BR5" s="234" t="s">
        <v>821</v>
      </c>
      <c r="BS5" s="234" t="s">
        <v>821</v>
      </c>
      <c r="BT5" s="234" t="s">
        <v>821</v>
      </c>
      <c r="BU5" s="234" t="s">
        <v>821</v>
      </c>
      <c r="BV5" s="234" t="s">
        <v>821</v>
      </c>
      <c r="BW5" s="234"/>
      <c r="BX5" s="234" t="s">
        <v>834</v>
      </c>
      <c r="BY5" s="234" t="s">
        <v>817</v>
      </c>
      <c r="BZ5" s="234" t="s">
        <v>818</v>
      </c>
      <c r="CA5" s="234" t="s">
        <v>815</v>
      </c>
    </row>
    <row r="6" customFormat="false" ht="14.5" hidden="false" customHeight="false" outlineLevel="0" collapsed="false">
      <c r="A6" s="178" t="str">
        <f aca="false">'Indicator Data'!A7</f>
        <v>Albania</v>
      </c>
      <c r="B6" s="220" t="str">
        <f aca="false">'Indicator Data'!B7</f>
        <v>ALB</v>
      </c>
      <c r="C6" s="234" t="s">
        <v>811</v>
      </c>
      <c r="D6" s="234" t="s">
        <v>811</v>
      </c>
      <c r="E6" s="234" t="s">
        <v>812</v>
      </c>
      <c r="F6" s="234" t="s">
        <v>812</v>
      </c>
      <c r="G6" s="234" t="s">
        <v>812</v>
      </c>
      <c r="H6" s="234" t="s">
        <v>812</v>
      </c>
      <c r="I6" s="234" t="s">
        <v>812</v>
      </c>
      <c r="J6" s="234" t="s">
        <v>813</v>
      </c>
      <c r="K6" s="234" t="s">
        <v>813</v>
      </c>
      <c r="L6" s="234" t="s">
        <v>814</v>
      </c>
      <c r="M6" s="234" t="s">
        <v>815</v>
      </c>
      <c r="N6" s="234" t="s">
        <v>815</v>
      </c>
      <c r="O6" s="234" t="s">
        <v>815</v>
      </c>
      <c r="P6" s="234" t="s">
        <v>815</v>
      </c>
      <c r="Q6" s="234" t="s">
        <v>816</v>
      </c>
      <c r="R6" s="234" t="s">
        <v>816</v>
      </c>
      <c r="S6" s="234" t="s">
        <v>816</v>
      </c>
      <c r="T6" s="234" t="s">
        <v>816</v>
      </c>
      <c r="U6" s="234" t="s">
        <v>815</v>
      </c>
      <c r="V6" s="234" t="s">
        <v>815</v>
      </c>
      <c r="W6" s="234" t="s">
        <v>815</v>
      </c>
      <c r="X6" s="234" t="s">
        <v>817</v>
      </c>
      <c r="Y6" s="234" t="s">
        <v>817</v>
      </c>
      <c r="Z6" s="234" t="s">
        <v>817</v>
      </c>
      <c r="AA6" s="234" t="s">
        <v>818</v>
      </c>
      <c r="AB6" s="234" t="s">
        <v>819</v>
      </c>
      <c r="AC6" s="234" t="s">
        <v>819</v>
      </c>
      <c r="AD6" s="235" t="s">
        <v>820</v>
      </c>
      <c r="AE6" s="234" t="s">
        <v>821</v>
      </c>
      <c r="AF6" s="234" t="s">
        <v>822</v>
      </c>
      <c r="AG6" s="234" t="s">
        <v>818</v>
      </c>
      <c r="AH6" s="234" t="s">
        <v>815</v>
      </c>
      <c r="AI6" s="236" t="s">
        <v>823</v>
      </c>
      <c r="AJ6" s="236" t="s">
        <v>823</v>
      </c>
      <c r="AK6" s="234" t="s">
        <v>824</v>
      </c>
      <c r="AL6" s="234" t="s">
        <v>824</v>
      </c>
      <c r="AM6" s="234" t="s">
        <v>825</v>
      </c>
      <c r="AN6" s="234" t="s">
        <v>826</v>
      </c>
      <c r="AO6" s="234" t="s">
        <v>826</v>
      </c>
      <c r="AP6" s="234" t="s">
        <v>827</v>
      </c>
      <c r="AQ6" s="234" t="s">
        <v>827</v>
      </c>
      <c r="AR6" s="234" t="s">
        <v>821</v>
      </c>
      <c r="AS6" s="234" t="s">
        <v>821</v>
      </c>
      <c r="AT6" s="234" t="s">
        <v>821</v>
      </c>
      <c r="AU6" s="234" t="s">
        <v>821</v>
      </c>
      <c r="AV6" s="234" t="s">
        <v>821</v>
      </c>
      <c r="AW6" s="234" t="s">
        <v>821</v>
      </c>
      <c r="AX6" s="234" t="s">
        <v>821</v>
      </c>
      <c r="AY6" s="234" t="s">
        <v>824</v>
      </c>
      <c r="AZ6" s="234" t="s">
        <v>817</v>
      </c>
      <c r="BA6" s="234" t="s">
        <v>813</v>
      </c>
      <c r="BB6" s="234" t="s">
        <v>813</v>
      </c>
      <c r="BC6" s="234" t="s">
        <v>813</v>
      </c>
      <c r="BD6" s="236"/>
      <c r="BE6" s="234" t="s">
        <v>829</v>
      </c>
      <c r="BF6" s="234" t="s">
        <v>829</v>
      </c>
      <c r="BG6" s="234" t="s">
        <v>814</v>
      </c>
      <c r="BH6" s="234" t="s">
        <v>814</v>
      </c>
      <c r="BI6" s="234" t="s">
        <v>812</v>
      </c>
      <c r="BJ6" s="234" t="s">
        <v>830</v>
      </c>
      <c r="BK6" s="234" t="s">
        <v>831</v>
      </c>
      <c r="BL6" s="234" t="s">
        <v>817</v>
      </c>
      <c r="BM6" s="234" t="s">
        <v>832</v>
      </c>
      <c r="BN6" s="234" t="s">
        <v>817</v>
      </c>
      <c r="BO6" s="234" t="s">
        <v>817</v>
      </c>
      <c r="BP6" s="234" t="s">
        <v>833</v>
      </c>
      <c r="BQ6" s="234" t="s">
        <v>821</v>
      </c>
      <c r="BR6" s="234" t="s">
        <v>821</v>
      </c>
      <c r="BS6" s="234" t="s">
        <v>821</v>
      </c>
      <c r="BT6" s="234" t="s">
        <v>821</v>
      </c>
      <c r="BU6" s="234" t="s">
        <v>821</v>
      </c>
      <c r="BV6" s="234" t="s">
        <v>821</v>
      </c>
      <c r="BW6" s="234"/>
      <c r="BX6" s="234" t="s">
        <v>834</v>
      </c>
      <c r="BY6" s="234" t="s">
        <v>817</v>
      </c>
      <c r="BZ6" s="234" t="s">
        <v>818</v>
      </c>
      <c r="CA6" s="234" t="s">
        <v>815</v>
      </c>
    </row>
    <row r="7" customFormat="false" ht="14.5" hidden="false" customHeight="false" outlineLevel="0" collapsed="false">
      <c r="A7" s="178" t="str">
        <f aca="false">'Indicator Data'!A8</f>
        <v>Algeria</v>
      </c>
      <c r="B7" s="220" t="str">
        <f aca="false">'Indicator Data'!B8</f>
        <v>DZA</v>
      </c>
      <c r="C7" s="234" t="s">
        <v>811</v>
      </c>
      <c r="D7" s="234" t="s">
        <v>811</v>
      </c>
      <c r="E7" s="234" t="s">
        <v>812</v>
      </c>
      <c r="F7" s="234" t="s">
        <v>812</v>
      </c>
      <c r="G7" s="234" t="s">
        <v>812</v>
      </c>
      <c r="H7" s="234" t="s">
        <v>812</v>
      </c>
      <c r="I7" s="234" t="s">
        <v>812</v>
      </c>
      <c r="J7" s="234" t="s">
        <v>813</v>
      </c>
      <c r="K7" s="234" t="s">
        <v>813</v>
      </c>
      <c r="L7" s="234" t="s">
        <v>814</v>
      </c>
      <c r="M7" s="234" t="s">
        <v>815</v>
      </c>
      <c r="N7" s="234" t="s">
        <v>815</v>
      </c>
      <c r="O7" s="234" t="s">
        <v>815</v>
      </c>
      <c r="P7" s="234" t="s">
        <v>815</v>
      </c>
      <c r="Q7" s="234" t="s">
        <v>816</v>
      </c>
      <c r="R7" s="234" t="s">
        <v>816</v>
      </c>
      <c r="S7" s="234" t="s">
        <v>816</v>
      </c>
      <c r="T7" s="234" t="s">
        <v>816</v>
      </c>
      <c r="U7" s="234" t="s">
        <v>815</v>
      </c>
      <c r="V7" s="234" t="s">
        <v>815</v>
      </c>
      <c r="W7" s="234" t="s">
        <v>815</v>
      </c>
      <c r="X7" s="234" t="s">
        <v>817</v>
      </c>
      <c r="Y7" s="234" t="s">
        <v>817</v>
      </c>
      <c r="Z7" s="234" t="s">
        <v>817</v>
      </c>
      <c r="AA7" s="234" t="s">
        <v>818</v>
      </c>
      <c r="AB7" s="234" t="s">
        <v>819</v>
      </c>
      <c r="AC7" s="234" t="s">
        <v>819</v>
      </c>
      <c r="AD7" s="235" t="s">
        <v>820</v>
      </c>
      <c r="AE7" s="234" t="s">
        <v>821</v>
      </c>
      <c r="AF7" s="234" t="s">
        <v>822</v>
      </c>
      <c r="AG7" s="234" t="s">
        <v>818</v>
      </c>
      <c r="AH7" s="234" t="s">
        <v>815</v>
      </c>
      <c r="AI7" s="236" t="s">
        <v>823</v>
      </c>
      <c r="AJ7" s="236" t="s">
        <v>823</v>
      </c>
      <c r="AK7" s="234" t="s">
        <v>824</v>
      </c>
      <c r="AL7" s="234" t="s">
        <v>824</v>
      </c>
      <c r="AM7" s="234" t="s">
        <v>825</v>
      </c>
      <c r="AN7" s="234" t="s">
        <v>826</v>
      </c>
      <c r="AO7" s="234" t="s">
        <v>826</v>
      </c>
      <c r="AP7" s="234" t="s">
        <v>827</v>
      </c>
      <c r="AQ7" s="234" t="s">
        <v>827</v>
      </c>
      <c r="AR7" s="234" t="s">
        <v>821</v>
      </c>
      <c r="AS7" s="234" t="s">
        <v>821</v>
      </c>
      <c r="AT7" s="234" t="s">
        <v>821</v>
      </c>
      <c r="AU7" s="234" t="s">
        <v>821</v>
      </c>
      <c r="AV7" s="234" t="s">
        <v>821</v>
      </c>
      <c r="AW7" s="234" t="s">
        <v>821</v>
      </c>
      <c r="AX7" s="234" t="s">
        <v>821</v>
      </c>
      <c r="AY7" s="234" t="s">
        <v>824</v>
      </c>
      <c r="AZ7" s="234" t="s">
        <v>817</v>
      </c>
      <c r="BA7" s="234" t="s">
        <v>813</v>
      </c>
      <c r="BB7" s="234" t="s">
        <v>813</v>
      </c>
      <c r="BC7" s="234" t="s">
        <v>813</v>
      </c>
      <c r="BD7" s="236"/>
      <c r="BE7" s="234" t="s">
        <v>829</v>
      </c>
      <c r="BF7" s="234" t="s">
        <v>829</v>
      </c>
      <c r="BG7" s="234" t="s">
        <v>814</v>
      </c>
      <c r="BH7" s="234" t="s">
        <v>814</v>
      </c>
      <c r="BI7" s="234" t="s">
        <v>812</v>
      </c>
      <c r="BJ7" s="234" t="s">
        <v>830</v>
      </c>
      <c r="BK7" s="234" t="s">
        <v>831</v>
      </c>
      <c r="BL7" s="234" t="s">
        <v>817</v>
      </c>
      <c r="BM7" s="234" t="s">
        <v>832</v>
      </c>
      <c r="BN7" s="234" t="s">
        <v>817</v>
      </c>
      <c r="BO7" s="234" t="s">
        <v>817</v>
      </c>
      <c r="BP7" s="234" t="s">
        <v>833</v>
      </c>
      <c r="BQ7" s="234" t="s">
        <v>821</v>
      </c>
      <c r="BR7" s="234" t="s">
        <v>821</v>
      </c>
      <c r="BS7" s="234" t="s">
        <v>821</v>
      </c>
      <c r="BT7" s="234" t="s">
        <v>821</v>
      </c>
      <c r="BU7" s="234" t="s">
        <v>821</v>
      </c>
      <c r="BV7" s="234" t="s">
        <v>821</v>
      </c>
      <c r="BW7" s="234"/>
      <c r="BX7" s="234" t="s">
        <v>834</v>
      </c>
      <c r="BY7" s="234" t="s">
        <v>817</v>
      </c>
      <c r="BZ7" s="234" t="s">
        <v>818</v>
      </c>
      <c r="CA7" s="234" t="s">
        <v>815</v>
      </c>
    </row>
    <row r="8" customFormat="false" ht="14.5" hidden="false" customHeight="false" outlineLevel="0" collapsed="false">
      <c r="A8" s="178" t="str">
        <f aca="false">'Indicator Data'!A9</f>
        <v>Angola</v>
      </c>
      <c r="B8" s="220" t="str">
        <f aca="false">'Indicator Data'!B9</f>
        <v>AGO</v>
      </c>
      <c r="C8" s="234" t="s">
        <v>811</v>
      </c>
      <c r="D8" s="234" t="s">
        <v>811</v>
      </c>
      <c r="E8" s="234" t="s">
        <v>812</v>
      </c>
      <c r="F8" s="234" t="s">
        <v>812</v>
      </c>
      <c r="G8" s="234" t="s">
        <v>812</v>
      </c>
      <c r="H8" s="234" t="s">
        <v>812</v>
      </c>
      <c r="I8" s="234" t="s">
        <v>812</v>
      </c>
      <c r="J8" s="234" t="s">
        <v>813</v>
      </c>
      <c r="K8" s="234" t="s">
        <v>813</v>
      </c>
      <c r="L8" s="234" t="s">
        <v>814</v>
      </c>
      <c r="M8" s="234" t="s">
        <v>815</v>
      </c>
      <c r="N8" s="234" t="s">
        <v>815</v>
      </c>
      <c r="O8" s="234" t="s">
        <v>815</v>
      </c>
      <c r="P8" s="234" t="s">
        <v>815</v>
      </c>
      <c r="Q8" s="234" t="s">
        <v>816</v>
      </c>
      <c r="R8" s="234" t="s">
        <v>816</v>
      </c>
      <c r="S8" s="234" t="s">
        <v>816</v>
      </c>
      <c r="T8" s="234" t="s">
        <v>816</v>
      </c>
      <c r="U8" s="234" t="s">
        <v>815</v>
      </c>
      <c r="V8" s="234" t="s">
        <v>815</v>
      </c>
      <c r="W8" s="234" t="s">
        <v>815</v>
      </c>
      <c r="X8" s="234" t="s">
        <v>817</v>
      </c>
      <c r="Y8" s="234" t="s">
        <v>817</v>
      </c>
      <c r="Z8" s="234" t="s">
        <v>817</v>
      </c>
      <c r="AA8" s="234" t="s">
        <v>818</v>
      </c>
      <c r="AB8" s="234" t="s">
        <v>819</v>
      </c>
      <c r="AC8" s="234" t="s">
        <v>819</v>
      </c>
      <c r="AD8" s="235" t="s">
        <v>820</v>
      </c>
      <c r="AE8" s="234" t="s">
        <v>821</v>
      </c>
      <c r="AF8" s="234" t="s">
        <v>822</v>
      </c>
      <c r="AG8" s="234" t="s">
        <v>818</v>
      </c>
      <c r="AH8" s="234" t="s">
        <v>815</v>
      </c>
      <c r="AI8" s="236" t="s">
        <v>823</v>
      </c>
      <c r="AJ8" s="236" t="s">
        <v>823</v>
      </c>
      <c r="AK8" s="234" t="s">
        <v>824</v>
      </c>
      <c r="AL8" s="234" t="s">
        <v>824</v>
      </c>
      <c r="AM8" s="234" t="s">
        <v>825</v>
      </c>
      <c r="AN8" s="234" t="s">
        <v>826</v>
      </c>
      <c r="AO8" s="234" t="s">
        <v>826</v>
      </c>
      <c r="AP8" s="234" t="s">
        <v>827</v>
      </c>
      <c r="AQ8" s="234" t="s">
        <v>827</v>
      </c>
      <c r="AR8" s="234" t="s">
        <v>821</v>
      </c>
      <c r="AS8" s="234" t="s">
        <v>821</v>
      </c>
      <c r="AT8" s="234" t="s">
        <v>821</v>
      </c>
      <c r="AU8" s="234" t="s">
        <v>821</v>
      </c>
      <c r="AV8" s="234" t="s">
        <v>821</v>
      </c>
      <c r="AW8" s="234" t="s">
        <v>821</v>
      </c>
      <c r="AX8" s="234" t="s">
        <v>821</v>
      </c>
      <c r="AY8" s="234" t="s">
        <v>824</v>
      </c>
      <c r="AZ8" s="234" t="s">
        <v>817</v>
      </c>
      <c r="BA8" s="234" t="s">
        <v>813</v>
      </c>
      <c r="BB8" s="234" t="s">
        <v>813</v>
      </c>
      <c r="BC8" s="234" t="s">
        <v>813</v>
      </c>
      <c r="BD8" s="236"/>
      <c r="BE8" s="234" t="s">
        <v>829</v>
      </c>
      <c r="BF8" s="234" t="s">
        <v>829</v>
      </c>
      <c r="BG8" s="234" t="s">
        <v>814</v>
      </c>
      <c r="BH8" s="234" t="s">
        <v>814</v>
      </c>
      <c r="BI8" s="234" t="s">
        <v>812</v>
      </c>
      <c r="BJ8" s="234" t="s">
        <v>830</v>
      </c>
      <c r="BK8" s="234" t="s">
        <v>831</v>
      </c>
      <c r="BL8" s="234" t="s">
        <v>817</v>
      </c>
      <c r="BM8" s="234" t="s">
        <v>832</v>
      </c>
      <c r="BN8" s="234" t="s">
        <v>817</v>
      </c>
      <c r="BO8" s="234" t="s">
        <v>817</v>
      </c>
      <c r="BP8" s="234" t="s">
        <v>833</v>
      </c>
      <c r="BQ8" s="234" t="s">
        <v>821</v>
      </c>
      <c r="BR8" s="234" t="s">
        <v>821</v>
      </c>
      <c r="BS8" s="234" t="s">
        <v>821</v>
      </c>
      <c r="BT8" s="234" t="s">
        <v>821</v>
      </c>
      <c r="BU8" s="234" t="s">
        <v>821</v>
      </c>
      <c r="BV8" s="234" t="s">
        <v>821</v>
      </c>
      <c r="BW8" s="234"/>
      <c r="BX8" s="234" t="s">
        <v>834</v>
      </c>
      <c r="BY8" s="234" t="s">
        <v>817</v>
      </c>
      <c r="BZ8" s="234" t="s">
        <v>818</v>
      </c>
      <c r="CA8" s="234" t="s">
        <v>815</v>
      </c>
    </row>
    <row r="9" customFormat="false" ht="14.5" hidden="false" customHeight="false" outlineLevel="0" collapsed="false">
      <c r="A9" s="178" t="str">
        <f aca="false">'Indicator Data'!A10</f>
        <v>Antigua and Barbuda</v>
      </c>
      <c r="B9" s="220" t="str">
        <f aca="false">'Indicator Data'!B10</f>
        <v>ATG</v>
      </c>
      <c r="C9" s="234" t="s">
        <v>811</v>
      </c>
      <c r="D9" s="234" t="s">
        <v>811</v>
      </c>
      <c r="E9" s="234" t="s">
        <v>812</v>
      </c>
      <c r="F9" s="234" t="s">
        <v>812</v>
      </c>
      <c r="G9" s="234" t="s">
        <v>812</v>
      </c>
      <c r="H9" s="234" t="s">
        <v>812</v>
      </c>
      <c r="I9" s="234" t="s">
        <v>812</v>
      </c>
      <c r="J9" s="234" t="s">
        <v>813</v>
      </c>
      <c r="K9" s="234" t="s">
        <v>813</v>
      </c>
      <c r="L9" s="234" t="s">
        <v>814</v>
      </c>
      <c r="M9" s="234" t="s">
        <v>815</v>
      </c>
      <c r="N9" s="234" t="s">
        <v>815</v>
      </c>
      <c r="O9" s="234" t="s">
        <v>815</v>
      </c>
      <c r="P9" s="234" t="s">
        <v>815</v>
      </c>
      <c r="Q9" s="234" t="s">
        <v>816</v>
      </c>
      <c r="R9" s="234" t="s">
        <v>816</v>
      </c>
      <c r="S9" s="234" t="s">
        <v>816</v>
      </c>
      <c r="T9" s="234" t="s">
        <v>816</v>
      </c>
      <c r="U9" s="234" t="s">
        <v>815</v>
      </c>
      <c r="V9" s="234" t="s">
        <v>815</v>
      </c>
      <c r="W9" s="234" t="s">
        <v>815</v>
      </c>
      <c r="X9" s="234" t="s">
        <v>817</v>
      </c>
      <c r="Y9" s="234" t="s">
        <v>817</v>
      </c>
      <c r="Z9" s="234" t="s">
        <v>817</v>
      </c>
      <c r="AA9" s="234" t="s">
        <v>818</v>
      </c>
      <c r="AB9" s="234" t="s">
        <v>819</v>
      </c>
      <c r="AC9" s="234" t="s">
        <v>819</v>
      </c>
      <c r="AD9" s="235" t="s">
        <v>820</v>
      </c>
      <c r="AE9" s="234" t="s">
        <v>821</v>
      </c>
      <c r="AF9" s="234" t="s">
        <v>822</v>
      </c>
      <c r="AG9" s="234" t="s">
        <v>818</v>
      </c>
      <c r="AH9" s="234" t="s">
        <v>815</v>
      </c>
      <c r="AI9" s="236" t="s">
        <v>823</v>
      </c>
      <c r="AJ9" s="236" t="s">
        <v>823</v>
      </c>
      <c r="AK9" s="234" t="s">
        <v>824</v>
      </c>
      <c r="AL9" s="234" t="s">
        <v>824</v>
      </c>
      <c r="AM9" s="234" t="s">
        <v>825</v>
      </c>
      <c r="AN9" s="234" t="s">
        <v>826</v>
      </c>
      <c r="AO9" s="234" t="s">
        <v>826</v>
      </c>
      <c r="AP9" s="234" t="s">
        <v>827</v>
      </c>
      <c r="AQ9" s="234" t="s">
        <v>827</v>
      </c>
      <c r="AR9" s="234" t="s">
        <v>821</v>
      </c>
      <c r="AS9" s="234" t="s">
        <v>821</v>
      </c>
      <c r="AT9" s="234" t="s">
        <v>821</v>
      </c>
      <c r="AU9" s="234" t="s">
        <v>821</v>
      </c>
      <c r="AV9" s="234" t="s">
        <v>821</v>
      </c>
      <c r="AW9" s="234" t="s">
        <v>821</v>
      </c>
      <c r="AX9" s="234" t="s">
        <v>821</v>
      </c>
      <c r="AY9" s="234" t="s">
        <v>824</v>
      </c>
      <c r="AZ9" s="234" t="s">
        <v>817</v>
      </c>
      <c r="BA9" s="234" t="s">
        <v>813</v>
      </c>
      <c r="BB9" s="234" t="s">
        <v>813</v>
      </c>
      <c r="BC9" s="234" t="s">
        <v>813</v>
      </c>
      <c r="BD9" s="236"/>
      <c r="BE9" s="234" t="s">
        <v>829</v>
      </c>
      <c r="BF9" s="234" t="s">
        <v>829</v>
      </c>
      <c r="BG9" s="234" t="s">
        <v>814</v>
      </c>
      <c r="BH9" s="234" t="s">
        <v>814</v>
      </c>
      <c r="BI9" s="234" t="s">
        <v>812</v>
      </c>
      <c r="BJ9" s="234" t="s">
        <v>830</v>
      </c>
      <c r="BK9" s="234" t="s">
        <v>831</v>
      </c>
      <c r="BL9" s="234" t="s">
        <v>817</v>
      </c>
      <c r="BM9" s="234" t="s">
        <v>832</v>
      </c>
      <c r="BN9" s="234" t="s">
        <v>817</v>
      </c>
      <c r="BO9" s="234" t="s">
        <v>817</v>
      </c>
      <c r="BP9" s="234" t="s">
        <v>833</v>
      </c>
      <c r="BQ9" s="234" t="s">
        <v>821</v>
      </c>
      <c r="BR9" s="234" t="s">
        <v>821</v>
      </c>
      <c r="BS9" s="234" t="s">
        <v>821</v>
      </c>
      <c r="BT9" s="234" t="s">
        <v>821</v>
      </c>
      <c r="BU9" s="234" t="s">
        <v>821</v>
      </c>
      <c r="BV9" s="234" t="s">
        <v>821</v>
      </c>
      <c r="BW9" s="234"/>
      <c r="BX9" s="234" t="s">
        <v>834</v>
      </c>
      <c r="BY9" s="234" t="s">
        <v>817</v>
      </c>
      <c r="BZ9" s="234" t="s">
        <v>818</v>
      </c>
      <c r="CA9" s="234" t="s">
        <v>815</v>
      </c>
    </row>
    <row r="10" customFormat="false" ht="14.5" hidden="false" customHeight="false" outlineLevel="0" collapsed="false">
      <c r="A10" s="178" t="str">
        <f aca="false">'Indicator Data'!A11</f>
        <v>Argentina</v>
      </c>
      <c r="B10" s="220" t="str">
        <f aca="false">'Indicator Data'!B11</f>
        <v>ARG</v>
      </c>
      <c r="C10" s="234" t="s">
        <v>811</v>
      </c>
      <c r="D10" s="234" t="s">
        <v>811</v>
      </c>
      <c r="E10" s="234" t="s">
        <v>812</v>
      </c>
      <c r="F10" s="234" t="s">
        <v>812</v>
      </c>
      <c r="G10" s="234" t="s">
        <v>812</v>
      </c>
      <c r="H10" s="234" t="s">
        <v>812</v>
      </c>
      <c r="I10" s="234" t="s">
        <v>812</v>
      </c>
      <c r="J10" s="234" t="s">
        <v>813</v>
      </c>
      <c r="K10" s="234" t="s">
        <v>813</v>
      </c>
      <c r="L10" s="234" t="s">
        <v>814</v>
      </c>
      <c r="M10" s="234" t="s">
        <v>815</v>
      </c>
      <c r="N10" s="234" t="s">
        <v>815</v>
      </c>
      <c r="O10" s="234" t="s">
        <v>815</v>
      </c>
      <c r="P10" s="234" t="s">
        <v>815</v>
      </c>
      <c r="Q10" s="234" t="s">
        <v>816</v>
      </c>
      <c r="R10" s="234" t="s">
        <v>816</v>
      </c>
      <c r="S10" s="234" t="s">
        <v>816</v>
      </c>
      <c r="T10" s="234" t="s">
        <v>816</v>
      </c>
      <c r="U10" s="234" t="s">
        <v>815</v>
      </c>
      <c r="V10" s="234" t="s">
        <v>815</v>
      </c>
      <c r="W10" s="234" t="s">
        <v>815</v>
      </c>
      <c r="X10" s="234" t="s">
        <v>817</v>
      </c>
      <c r="Y10" s="234" t="s">
        <v>817</v>
      </c>
      <c r="Z10" s="234" t="s">
        <v>817</v>
      </c>
      <c r="AA10" s="234" t="s">
        <v>818</v>
      </c>
      <c r="AB10" s="234" t="s">
        <v>819</v>
      </c>
      <c r="AC10" s="234" t="s">
        <v>819</v>
      </c>
      <c r="AD10" s="235" t="s">
        <v>820</v>
      </c>
      <c r="AE10" s="234" t="s">
        <v>821</v>
      </c>
      <c r="AF10" s="234" t="s">
        <v>822</v>
      </c>
      <c r="AG10" s="234" t="s">
        <v>818</v>
      </c>
      <c r="AH10" s="234" t="s">
        <v>815</v>
      </c>
      <c r="AI10" s="236" t="s">
        <v>823</v>
      </c>
      <c r="AJ10" s="236" t="s">
        <v>823</v>
      </c>
      <c r="AK10" s="234" t="s">
        <v>824</v>
      </c>
      <c r="AL10" s="234" t="s">
        <v>824</v>
      </c>
      <c r="AM10" s="234" t="s">
        <v>825</v>
      </c>
      <c r="AN10" s="234" t="s">
        <v>826</v>
      </c>
      <c r="AO10" s="234" t="s">
        <v>826</v>
      </c>
      <c r="AP10" s="234" t="s">
        <v>827</v>
      </c>
      <c r="AQ10" s="234" t="s">
        <v>827</v>
      </c>
      <c r="AR10" s="234" t="s">
        <v>821</v>
      </c>
      <c r="AS10" s="234" t="s">
        <v>821</v>
      </c>
      <c r="AT10" s="234" t="s">
        <v>821</v>
      </c>
      <c r="AU10" s="234" t="s">
        <v>821</v>
      </c>
      <c r="AV10" s="234" t="s">
        <v>821</v>
      </c>
      <c r="AW10" s="234" t="s">
        <v>821</v>
      </c>
      <c r="AX10" s="234" t="s">
        <v>821</v>
      </c>
      <c r="AY10" s="234" t="s">
        <v>824</v>
      </c>
      <c r="AZ10" s="234" t="s">
        <v>817</v>
      </c>
      <c r="BA10" s="234" t="s">
        <v>813</v>
      </c>
      <c r="BB10" s="234" t="s">
        <v>813</v>
      </c>
      <c r="BC10" s="234" t="s">
        <v>813</v>
      </c>
      <c r="BD10" s="236"/>
      <c r="BE10" s="234" t="s">
        <v>829</v>
      </c>
      <c r="BF10" s="234" t="s">
        <v>829</v>
      </c>
      <c r="BG10" s="234" t="s">
        <v>814</v>
      </c>
      <c r="BH10" s="234" t="s">
        <v>814</v>
      </c>
      <c r="BI10" s="234" t="s">
        <v>812</v>
      </c>
      <c r="BJ10" s="234" t="s">
        <v>830</v>
      </c>
      <c r="BK10" s="234" t="s">
        <v>831</v>
      </c>
      <c r="BL10" s="234" t="s">
        <v>817</v>
      </c>
      <c r="BM10" s="234" t="s">
        <v>832</v>
      </c>
      <c r="BN10" s="234" t="s">
        <v>817</v>
      </c>
      <c r="BO10" s="234" t="s">
        <v>817</v>
      </c>
      <c r="BP10" s="234" t="s">
        <v>833</v>
      </c>
      <c r="BQ10" s="234" t="s">
        <v>821</v>
      </c>
      <c r="BR10" s="234" t="s">
        <v>821</v>
      </c>
      <c r="BS10" s="234" t="s">
        <v>821</v>
      </c>
      <c r="BT10" s="234" t="s">
        <v>821</v>
      </c>
      <c r="BU10" s="234" t="s">
        <v>821</v>
      </c>
      <c r="BV10" s="234" t="s">
        <v>821</v>
      </c>
      <c r="BW10" s="234"/>
      <c r="BX10" s="234" t="s">
        <v>834</v>
      </c>
      <c r="BY10" s="234" t="s">
        <v>817</v>
      </c>
      <c r="BZ10" s="234" t="s">
        <v>818</v>
      </c>
      <c r="CA10" s="234" t="s">
        <v>815</v>
      </c>
    </row>
    <row r="11" customFormat="false" ht="14.5" hidden="false" customHeight="false" outlineLevel="0" collapsed="false">
      <c r="A11" s="178" t="str">
        <f aca="false">'Indicator Data'!A12</f>
        <v>Armenia</v>
      </c>
      <c r="B11" s="220" t="str">
        <f aca="false">'Indicator Data'!B12</f>
        <v>ARM</v>
      </c>
      <c r="C11" s="234" t="s">
        <v>811</v>
      </c>
      <c r="D11" s="234" t="s">
        <v>811</v>
      </c>
      <c r="E11" s="234" t="s">
        <v>812</v>
      </c>
      <c r="F11" s="234" t="s">
        <v>812</v>
      </c>
      <c r="G11" s="234" t="s">
        <v>812</v>
      </c>
      <c r="H11" s="234" t="s">
        <v>812</v>
      </c>
      <c r="I11" s="234" t="s">
        <v>812</v>
      </c>
      <c r="J11" s="234" t="s">
        <v>813</v>
      </c>
      <c r="K11" s="234" t="s">
        <v>813</v>
      </c>
      <c r="L11" s="234" t="s">
        <v>814</v>
      </c>
      <c r="M11" s="234" t="s">
        <v>815</v>
      </c>
      <c r="N11" s="234" t="s">
        <v>815</v>
      </c>
      <c r="O11" s="234" t="s">
        <v>815</v>
      </c>
      <c r="P11" s="234" t="s">
        <v>815</v>
      </c>
      <c r="Q11" s="234" t="s">
        <v>816</v>
      </c>
      <c r="R11" s="234" t="s">
        <v>816</v>
      </c>
      <c r="S11" s="234" t="s">
        <v>816</v>
      </c>
      <c r="T11" s="234" t="s">
        <v>816</v>
      </c>
      <c r="U11" s="234" t="s">
        <v>815</v>
      </c>
      <c r="V11" s="234" t="s">
        <v>815</v>
      </c>
      <c r="W11" s="234" t="s">
        <v>815</v>
      </c>
      <c r="X11" s="234" t="s">
        <v>817</v>
      </c>
      <c r="Y11" s="234" t="s">
        <v>817</v>
      </c>
      <c r="Z11" s="234" t="s">
        <v>817</v>
      </c>
      <c r="AA11" s="234" t="s">
        <v>818</v>
      </c>
      <c r="AB11" s="234" t="s">
        <v>819</v>
      </c>
      <c r="AC11" s="234" t="s">
        <v>819</v>
      </c>
      <c r="AD11" s="235" t="s">
        <v>820</v>
      </c>
      <c r="AE11" s="234" t="s">
        <v>821</v>
      </c>
      <c r="AF11" s="234" t="s">
        <v>822</v>
      </c>
      <c r="AG11" s="234" t="s">
        <v>818</v>
      </c>
      <c r="AH11" s="234" t="s">
        <v>815</v>
      </c>
      <c r="AI11" s="236" t="s">
        <v>823</v>
      </c>
      <c r="AJ11" s="236" t="s">
        <v>823</v>
      </c>
      <c r="AK11" s="234" t="s">
        <v>824</v>
      </c>
      <c r="AL11" s="234" t="s">
        <v>824</v>
      </c>
      <c r="AM11" s="234" t="s">
        <v>825</v>
      </c>
      <c r="AN11" s="234" t="s">
        <v>826</v>
      </c>
      <c r="AO11" s="234" t="s">
        <v>826</v>
      </c>
      <c r="AP11" s="234" t="s">
        <v>827</v>
      </c>
      <c r="AQ11" s="234" t="s">
        <v>827</v>
      </c>
      <c r="AR11" s="234" t="s">
        <v>821</v>
      </c>
      <c r="AS11" s="234" t="s">
        <v>821</v>
      </c>
      <c r="AT11" s="234" t="s">
        <v>821</v>
      </c>
      <c r="AU11" s="234" t="s">
        <v>821</v>
      </c>
      <c r="AV11" s="234" t="s">
        <v>821</v>
      </c>
      <c r="AW11" s="234" t="s">
        <v>821</v>
      </c>
      <c r="AX11" s="234" t="s">
        <v>821</v>
      </c>
      <c r="AY11" s="234" t="s">
        <v>824</v>
      </c>
      <c r="AZ11" s="234" t="s">
        <v>817</v>
      </c>
      <c r="BA11" s="234" t="s">
        <v>813</v>
      </c>
      <c r="BB11" s="234" t="s">
        <v>813</v>
      </c>
      <c r="BC11" s="234" t="s">
        <v>813</v>
      </c>
      <c r="BD11" s="236"/>
      <c r="BE11" s="234" t="s">
        <v>829</v>
      </c>
      <c r="BF11" s="234" t="s">
        <v>829</v>
      </c>
      <c r="BG11" s="234" t="s">
        <v>814</v>
      </c>
      <c r="BH11" s="234" t="s">
        <v>814</v>
      </c>
      <c r="BI11" s="234" t="s">
        <v>812</v>
      </c>
      <c r="BJ11" s="234" t="s">
        <v>830</v>
      </c>
      <c r="BK11" s="234" t="s">
        <v>831</v>
      </c>
      <c r="BL11" s="234" t="s">
        <v>817</v>
      </c>
      <c r="BM11" s="234" t="s">
        <v>832</v>
      </c>
      <c r="BN11" s="234" t="s">
        <v>817</v>
      </c>
      <c r="BO11" s="234" t="s">
        <v>817</v>
      </c>
      <c r="BP11" s="234" t="s">
        <v>833</v>
      </c>
      <c r="BQ11" s="234" t="s">
        <v>821</v>
      </c>
      <c r="BR11" s="234" t="s">
        <v>821</v>
      </c>
      <c r="BS11" s="234" t="s">
        <v>821</v>
      </c>
      <c r="BT11" s="234" t="s">
        <v>821</v>
      </c>
      <c r="BU11" s="234" t="s">
        <v>821</v>
      </c>
      <c r="BV11" s="234" t="s">
        <v>821</v>
      </c>
      <c r="BW11" s="234"/>
      <c r="BX11" s="234" t="s">
        <v>834</v>
      </c>
      <c r="BY11" s="234" t="s">
        <v>817</v>
      </c>
      <c r="BZ11" s="234" t="s">
        <v>818</v>
      </c>
      <c r="CA11" s="234" t="s">
        <v>815</v>
      </c>
    </row>
    <row r="12" customFormat="false" ht="14.5" hidden="false" customHeight="false" outlineLevel="0" collapsed="false">
      <c r="A12" s="178" t="str">
        <f aca="false">'Indicator Data'!A13</f>
        <v>Australia</v>
      </c>
      <c r="B12" s="220" t="str">
        <f aca="false">'Indicator Data'!B13</f>
        <v>AUS</v>
      </c>
      <c r="C12" s="234" t="s">
        <v>811</v>
      </c>
      <c r="D12" s="234" t="s">
        <v>811</v>
      </c>
      <c r="E12" s="234" t="s">
        <v>812</v>
      </c>
      <c r="F12" s="234" t="s">
        <v>812</v>
      </c>
      <c r="G12" s="234" t="s">
        <v>812</v>
      </c>
      <c r="H12" s="234" t="s">
        <v>812</v>
      </c>
      <c r="I12" s="234" t="s">
        <v>812</v>
      </c>
      <c r="J12" s="234" t="s">
        <v>813</v>
      </c>
      <c r="K12" s="234" t="s">
        <v>813</v>
      </c>
      <c r="L12" s="234" t="s">
        <v>814</v>
      </c>
      <c r="M12" s="234" t="s">
        <v>815</v>
      </c>
      <c r="N12" s="234" t="s">
        <v>815</v>
      </c>
      <c r="O12" s="234" t="s">
        <v>815</v>
      </c>
      <c r="P12" s="234" t="s">
        <v>815</v>
      </c>
      <c r="Q12" s="234" t="s">
        <v>816</v>
      </c>
      <c r="R12" s="234" t="s">
        <v>816</v>
      </c>
      <c r="S12" s="234" t="s">
        <v>816</v>
      </c>
      <c r="T12" s="234" t="s">
        <v>816</v>
      </c>
      <c r="U12" s="234" t="s">
        <v>815</v>
      </c>
      <c r="V12" s="234" t="s">
        <v>815</v>
      </c>
      <c r="W12" s="234" t="s">
        <v>815</v>
      </c>
      <c r="X12" s="234" t="s">
        <v>817</v>
      </c>
      <c r="Y12" s="234" t="s">
        <v>817</v>
      </c>
      <c r="Z12" s="234" t="s">
        <v>817</v>
      </c>
      <c r="AA12" s="234" t="s">
        <v>818</v>
      </c>
      <c r="AB12" s="234" t="s">
        <v>819</v>
      </c>
      <c r="AC12" s="234" t="s">
        <v>819</v>
      </c>
      <c r="AD12" s="235" t="s">
        <v>820</v>
      </c>
      <c r="AE12" s="234" t="s">
        <v>821</v>
      </c>
      <c r="AF12" s="234" t="s">
        <v>822</v>
      </c>
      <c r="AG12" s="234" t="s">
        <v>818</v>
      </c>
      <c r="AH12" s="234" t="s">
        <v>815</v>
      </c>
      <c r="AI12" s="236" t="s">
        <v>823</v>
      </c>
      <c r="AJ12" s="236" t="s">
        <v>823</v>
      </c>
      <c r="AK12" s="234" t="s">
        <v>824</v>
      </c>
      <c r="AL12" s="234" t="s">
        <v>824</v>
      </c>
      <c r="AM12" s="234" t="s">
        <v>825</v>
      </c>
      <c r="AN12" s="234" t="s">
        <v>826</v>
      </c>
      <c r="AO12" s="234" t="s">
        <v>826</v>
      </c>
      <c r="AP12" s="234" t="s">
        <v>827</v>
      </c>
      <c r="AQ12" s="234" t="s">
        <v>827</v>
      </c>
      <c r="AR12" s="234" t="s">
        <v>821</v>
      </c>
      <c r="AS12" s="234" t="s">
        <v>821</v>
      </c>
      <c r="AT12" s="234" t="s">
        <v>821</v>
      </c>
      <c r="AU12" s="234" t="s">
        <v>821</v>
      </c>
      <c r="AV12" s="234" t="s">
        <v>821</v>
      </c>
      <c r="AW12" s="234" t="s">
        <v>821</v>
      </c>
      <c r="AX12" s="234" t="s">
        <v>821</v>
      </c>
      <c r="AY12" s="234" t="s">
        <v>824</v>
      </c>
      <c r="AZ12" s="234" t="s">
        <v>817</v>
      </c>
      <c r="BA12" s="234" t="s">
        <v>813</v>
      </c>
      <c r="BB12" s="234" t="s">
        <v>813</v>
      </c>
      <c r="BC12" s="234" t="s">
        <v>813</v>
      </c>
      <c r="BD12" s="236"/>
      <c r="BE12" s="234" t="s">
        <v>829</v>
      </c>
      <c r="BF12" s="234" t="s">
        <v>829</v>
      </c>
      <c r="BG12" s="234" t="s">
        <v>814</v>
      </c>
      <c r="BH12" s="234" t="s">
        <v>814</v>
      </c>
      <c r="BI12" s="234" t="s">
        <v>812</v>
      </c>
      <c r="BJ12" s="234" t="s">
        <v>830</v>
      </c>
      <c r="BK12" s="234" t="s">
        <v>831</v>
      </c>
      <c r="BL12" s="234" t="s">
        <v>817</v>
      </c>
      <c r="BM12" s="234" t="s">
        <v>832</v>
      </c>
      <c r="BN12" s="234" t="s">
        <v>817</v>
      </c>
      <c r="BO12" s="234" t="s">
        <v>817</v>
      </c>
      <c r="BP12" s="234" t="s">
        <v>833</v>
      </c>
      <c r="BQ12" s="234" t="s">
        <v>821</v>
      </c>
      <c r="BR12" s="234" t="s">
        <v>821</v>
      </c>
      <c r="BS12" s="234" t="s">
        <v>821</v>
      </c>
      <c r="BT12" s="234" t="s">
        <v>821</v>
      </c>
      <c r="BU12" s="234" t="s">
        <v>821</v>
      </c>
      <c r="BV12" s="234" t="s">
        <v>821</v>
      </c>
      <c r="BW12" s="234"/>
      <c r="BX12" s="234" t="s">
        <v>834</v>
      </c>
      <c r="BY12" s="234" t="s">
        <v>817</v>
      </c>
      <c r="BZ12" s="234" t="s">
        <v>818</v>
      </c>
      <c r="CA12" s="234" t="s">
        <v>815</v>
      </c>
    </row>
    <row r="13" customFormat="false" ht="14.5" hidden="false" customHeight="false" outlineLevel="0" collapsed="false">
      <c r="A13" s="178" t="str">
        <f aca="false">'Indicator Data'!A14</f>
        <v>Austria</v>
      </c>
      <c r="B13" s="220" t="str">
        <f aca="false">'Indicator Data'!B14</f>
        <v>AUT</v>
      </c>
      <c r="C13" s="234" t="s">
        <v>811</v>
      </c>
      <c r="D13" s="234" t="s">
        <v>811</v>
      </c>
      <c r="E13" s="234" t="s">
        <v>812</v>
      </c>
      <c r="F13" s="234" t="s">
        <v>812</v>
      </c>
      <c r="G13" s="234" t="s">
        <v>812</v>
      </c>
      <c r="H13" s="234" t="s">
        <v>812</v>
      </c>
      <c r="I13" s="234" t="s">
        <v>812</v>
      </c>
      <c r="J13" s="234" t="s">
        <v>813</v>
      </c>
      <c r="K13" s="234" t="s">
        <v>813</v>
      </c>
      <c r="L13" s="234" t="s">
        <v>814</v>
      </c>
      <c r="M13" s="234" t="s">
        <v>815</v>
      </c>
      <c r="N13" s="234" t="s">
        <v>815</v>
      </c>
      <c r="O13" s="234" t="s">
        <v>815</v>
      </c>
      <c r="P13" s="234" t="s">
        <v>815</v>
      </c>
      <c r="Q13" s="234" t="s">
        <v>816</v>
      </c>
      <c r="R13" s="234" t="s">
        <v>816</v>
      </c>
      <c r="S13" s="234" t="s">
        <v>816</v>
      </c>
      <c r="T13" s="234" t="s">
        <v>816</v>
      </c>
      <c r="U13" s="234" t="s">
        <v>815</v>
      </c>
      <c r="V13" s="234" t="s">
        <v>815</v>
      </c>
      <c r="W13" s="234" t="s">
        <v>815</v>
      </c>
      <c r="X13" s="234" t="s">
        <v>817</v>
      </c>
      <c r="Y13" s="234" t="s">
        <v>817</v>
      </c>
      <c r="Z13" s="234" t="s">
        <v>817</v>
      </c>
      <c r="AA13" s="234" t="s">
        <v>818</v>
      </c>
      <c r="AB13" s="234" t="s">
        <v>819</v>
      </c>
      <c r="AC13" s="234" t="s">
        <v>819</v>
      </c>
      <c r="AD13" s="235" t="s">
        <v>820</v>
      </c>
      <c r="AE13" s="234" t="s">
        <v>821</v>
      </c>
      <c r="AF13" s="234" t="s">
        <v>822</v>
      </c>
      <c r="AG13" s="234" t="s">
        <v>818</v>
      </c>
      <c r="AH13" s="234" t="s">
        <v>815</v>
      </c>
      <c r="AI13" s="236" t="s">
        <v>823</v>
      </c>
      <c r="AJ13" s="236" t="s">
        <v>823</v>
      </c>
      <c r="AK13" s="234" t="s">
        <v>824</v>
      </c>
      <c r="AL13" s="234" t="s">
        <v>824</v>
      </c>
      <c r="AM13" s="234" t="s">
        <v>825</v>
      </c>
      <c r="AN13" s="234" t="s">
        <v>826</v>
      </c>
      <c r="AO13" s="234" t="s">
        <v>826</v>
      </c>
      <c r="AP13" s="234" t="s">
        <v>827</v>
      </c>
      <c r="AQ13" s="234" t="s">
        <v>827</v>
      </c>
      <c r="AR13" s="234" t="s">
        <v>821</v>
      </c>
      <c r="AS13" s="234" t="s">
        <v>821</v>
      </c>
      <c r="AT13" s="234" t="s">
        <v>821</v>
      </c>
      <c r="AU13" s="234" t="s">
        <v>821</v>
      </c>
      <c r="AV13" s="234" t="s">
        <v>821</v>
      </c>
      <c r="AW13" s="234" t="s">
        <v>821</v>
      </c>
      <c r="AX13" s="234" t="s">
        <v>821</v>
      </c>
      <c r="AY13" s="234" t="s">
        <v>824</v>
      </c>
      <c r="AZ13" s="234" t="s">
        <v>817</v>
      </c>
      <c r="BA13" s="234" t="s">
        <v>813</v>
      </c>
      <c r="BB13" s="234" t="s">
        <v>813</v>
      </c>
      <c r="BC13" s="234" t="s">
        <v>813</v>
      </c>
      <c r="BD13" s="236"/>
      <c r="BE13" s="234" t="s">
        <v>829</v>
      </c>
      <c r="BF13" s="234" t="s">
        <v>829</v>
      </c>
      <c r="BG13" s="234" t="s">
        <v>814</v>
      </c>
      <c r="BH13" s="234" t="s">
        <v>814</v>
      </c>
      <c r="BI13" s="234" t="s">
        <v>812</v>
      </c>
      <c r="BJ13" s="234" t="s">
        <v>830</v>
      </c>
      <c r="BK13" s="234" t="s">
        <v>831</v>
      </c>
      <c r="BL13" s="234" t="s">
        <v>817</v>
      </c>
      <c r="BM13" s="234" t="s">
        <v>832</v>
      </c>
      <c r="BN13" s="234" t="s">
        <v>817</v>
      </c>
      <c r="BO13" s="234" t="s">
        <v>817</v>
      </c>
      <c r="BP13" s="234" t="s">
        <v>833</v>
      </c>
      <c r="BQ13" s="234" t="s">
        <v>821</v>
      </c>
      <c r="BR13" s="234" t="s">
        <v>821</v>
      </c>
      <c r="BS13" s="234" t="s">
        <v>821</v>
      </c>
      <c r="BT13" s="234" t="s">
        <v>821</v>
      </c>
      <c r="BU13" s="234" t="s">
        <v>821</v>
      </c>
      <c r="BV13" s="234" t="s">
        <v>821</v>
      </c>
      <c r="BW13" s="234"/>
      <c r="BX13" s="234" t="s">
        <v>834</v>
      </c>
      <c r="BY13" s="234" t="s">
        <v>817</v>
      </c>
      <c r="BZ13" s="234" t="s">
        <v>818</v>
      </c>
      <c r="CA13" s="234" t="s">
        <v>815</v>
      </c>
    </row>
    <row r="14" customFormat="false" ht="14.5" hidden="false" customHeight="false" outlineLevel="0" collapsed="false">
      <c r="A14" s="178" t="str">
        <f aca="false">'Indicator Data'!A15</f>
        <v>Azerbaijan</v>
      </c>
      <c r="B14" s="220" t="str">
        <f aca="false">'Indicator Data'!B15</f>
        <v>AZE</v>
      </c>
      <c r="C14" s="234" t="s">
        <v>811</v>
      </c>
      <c r="D14" s="234" t="s">
        <v>811</v>
      </c>
      <c r="E14" s="234" t="s">
        <v>812</v>
      </c>
      <c r="F14" s="234" t="s">
        <v>812</v>
      </c>
      <c r="G14" s="234" t="s">
        <v>812</v>
      </c>
      <c r="H14" s="234" t="s">
        <v>812</v>
      </c>
      <c r="I14" s="234" t="s">
        <v>812</v>
      </c>
      <c r="J14" s="234" t="s">
        <v>813</v>
      </c>
      <c r="K14" s="234" t="s">
        <v>813</v>
      </c>
      <c r="L14" s="234" t="s">
        <v>814</v>
      </c>
      <c r="M14" s="234" t="s">
        <v>815</v>
      </c>
      <c r="N14" s="234" t="s">
        <v>815</v>
      </c>
      <c r="O14" s="234" t="s">
        <v>815</v>
      </c>
      <c r="P14" s="234" t="s">
        <v>815</v>
      </c>
      <c r="Q14" s="234" t="s">
        <v>816</v>
      </c>
      <c r="R14" s="234" t="s">
        <v>816</v>
      </c>
      <c r="S14" s="234" t="s">
        <v>816</v>
      </c>
      <c r="T14" s="234" t="s">
        <v>816</v>
      </c>
      <c r="U14" s="234" t="s">
        <v>815</v>
      </c>
      <c r="V14" s="234" t="s">
        <v>815</v>
      </c>
      <c r="W14" s="234" t="s">
        <v>815</v>
      </c>
      <c r="X14" s="234" t="s">
        <v>817</v>
      </c>
      <c r="Y14" s="234" t="s">
        <v>817</v>
      </c>
      <c r="Z14" s="234" t="s">
        <v>817</v>
      </c>
      <c r="AA14" s="234" t="s">
        <v>818</v>
      </c>
      <c r="AB14" s="234" t="s">
        <v>819</v>
      </c>
      <c r="AC14" s="234" t="s">
        <v>819</v>
      </c>
      <c r="AD14" s="235" t="s">
        <v>820</v>
      </c>
      <c r="AE14" s="234" t="s">
        <v>821</v>
      </c>
      <c r="AF14" s="234" t="s">
        <v>822</v>
      </c>
      <c r="AG14" s="234" t="s">
        <v>818</v>
      </c>
      <c r="AH14" s="234" t="s">
        <v>815</v>
      </c>
      <c r="AI14" s="236" t="s">
        <v>823</v>
      </c>
      <c r="AJ14" s="236" t="s">
        <v>823</v>
      </c>
      <c r="AK14" s="234" t="s">
        <v>824</v>
      </c>
      <c r="AL14" s="234" t="s">
        <v>824</v>
      </c>
      <c r="AM14" s="234" t="s">
        <v>825</v>
      </c>
      <c r="AN14" s="234" t="s">
        <v>826</v>
      </c>
      <c r="AO14" s="234" t="s">
        <v>826</v>
      </c>
      <c r="AP14" s="234" t="s">
        <v>827</v>
      </c>
      <c r="AQ14" s="234" t="s">
        <v>827</v>
      </c>
      <c r="AR14" s="234" t="s">
        <v>821</v>
      </c>
      <c r="AS14" s="234" t="s">
        <v>821</v>
      </c>
      <c r="AT14" s="234" t="s">
        <v>821</v>
      </c>
      <c r="AU14" s="234" t="s">
        <v>821</v>
      </c>
      <c r="AV14" s="234" t="s">
        <v>821</v>
      </c>
      <c r="AW14" s="234" t="s">
        <v>821</v>
      </c>
      <c r="AX14" s="234" t="s">
        <v>821</v>
      </c>
      <c r="AY14" s="234" t="s">
        <v>824</v>
      </c>
      <c r="AZ14" s="234" t="s">
        <v>817</v>
      </c>
      <c r="BA14" s="234" t="s">
        <v>813</v>
      </c>
      <c r="BB14" s="234" t="s">
        <v>813</v>
      </c>
      <c r="BC14" s="234" t="s">
        <v>813</v>
      </c>
      <c r="BD14" s="236" t="s">
        <v>835</v>
      </c>
      <c r="BE14" s="234" t="s">
        <v>829</v>
      </c>
      <c r="BF14" s="234" t="s">
        <v>829</v>
      </c>
      <c r="BG14" s="234" t="s">
        <v>814</v>
      </c>
      <c r="BH14" s="234" t="s">
        <v>814</v>
      </c>
      <c r="BI14" s="234" t="s">
        <v>812</v>
      </c>
      <c r="BJ14" s="234" t="s">
        <v>830</v>
      </c>
      <c r="BK14" s="234" t="s">
        <v>831</v>
      </c>
      <c r="BL14" s="234" t="s">
        <v>817</v>
      </c>
      <c r="BM14" s="234" t="s">
        <v>832</v>
      </c>
      <c r="BN14" s="234" t="s">
        <v>817</v>
      </c>
      <c r="BO14" s="234" t="s">
        <v>817</v>
      </c>
      <c r="BP14" s="234" t="s">
        <v>833</v>
      </c>
      <c r="BQ14" s="234" t="s">
        <v>821</v>
      </c>
      <c r="BR14" s="234" t="s">
        <v>821</v>
      </c>
      <c r="BS14" s="234" t="s">
        <v>821</v>
      </c>
      <c r="BT14" s="234" t="s">
        <v>821</v>
      </c>
      <c r="BU14" s="234" t="s">
        <v>821</v>
      </c>
      <c r="BV14" s="234" t="s">
        <v>821</v>
      </c>
      <c r="BW14" s="234"/>
      <c r="BX14" s="234" t="s">
        <v>834</v>
      </c>
      <c r="BY14" s="234" t="s">
        <v>817</v>
      </c>
      <c r="BZ14" s="234" t="s">
        <v>818</v>
      </c>
      <c r="CA14" s="234" t="s">
        <v>815</v>
      </c>
    </row>
    <row r="15" customFormat="false" ht="14.5" hidden="false" customHeight="false" outlineLevel="0" collapsed="false">
      <c r="A15" s="178" t="str">
        <f aca="false">'Indicator Data'!A16</f>
        <v>Bahamas</v>
      </c>
      <c r="B15" s="220" t="str">
        <f aca="false">'Indicator Data'!B16</f>
        <v>BHS</v>
      </c>
      <c r="C15" s="234" t="s">
        <v>811</v>
      </c>
      <c r="D15" s="234" t="s">
        <v>811</v>
      </c>
      <c r="E15" s="234" t="s">
        <v>812</v>
      </c>
      <c r="F15" s="234" t="s">
        <v>812</v>
      </c>
      <c r="G15" s="234" t="s">
        <v>812</v>
      </c>
      <c r="H15" s="234" t="s">
        <v>812</v>
      </c>
      <c r="I15" s="234" t="s">
        <v>812</v>
      </c>
      <c r="J15" s="234" t="s">
        <v>813</v>
      </c>
      <c r="K15" s="234" t="s">
        <v>813</v>
      </c>
      <c r="L15" s="234" t="s">
        <v>814</v>
      </c>
      <c r="M15" s="234" t="s">
        <v>815</v>
      </c>
      <c r="N15" s="234" t="s">
        <v>815</v>
      </c>
      <c r="O15" s="234" t="s">
        <v>815</v>
      </c>
      <c r="P15" s="234" t="s">
        <v>815</v>
      </c>
      <c r="Q15" s="234" t="s">
        <v>816</v>
      </c>
      <c r="R15" s="234" t="s">
        <v>816</v>
      </c>
      <c r="S15" s="234" t="s">
        <v>816</v>
      </c>
      <c r="T15" s="234" t="s">
        <v>816</v>
      </c>
      <c r="U15" s="234" t="s">
        <v>815</v>
      </c>
      <c r="V15" s="234" t="s">
        <v>815</v>
      </c>
      <c r="W15" s="234" t="s">
        <v>815</v>
      </c>
      <c r="X15" s="234" t="s">
        <v>817</v>
      </c>
      <c r="Y15" s="234" t="s">
        <v>817</v>
      </c>
      <c r="Z15" s="234" t="s">
        <v>817</v>
      </c>
      <c r="AA15" s="234" t="s">
        <v>818</v>
      </c>
      <c r="AB15" s="234" t="s">
        <v>819</v>
      </c>
      <c r="AC15" s="234" t="s">
        <v>819</v>
      </c>
      <c r="AD15" s="235" t="s">
        <v>820</v>
      </c>
      <c r="AE15" s="234" t="s">
        <v>821</v>
      </c>
      <c r="AF15" s="234" t="s">
        <v>822</v>
      </c>
      <c r="AG15" s="234" t="s">
        <v>818</v>
      </c>
      <c r="AH15" s="234" t="s">
        <v>815</v>
      </c>
      <c r="AI15" s="236" t="s">
        <v>823</v>
      </c>
      <c r="AJ15" s="236" t="s">
        <v>823</v>
      </c>
      <c r="AK15" s="234" t="s">
        <v>824</v>
      </c>
      <c r="AL15" s="234" t="s">
        <v>824</v>
      </c>
      <c r="AM15" s="234" t="s">
        <v>825</v>
      </c>
      <c r="AN15" s="234" t="s">
        <v>826</v>
      </c>
      <c r="AO15" s="234" t="s">
        <v>826</v>
      </c>
      <c r="AP15" s="234" t="s">
        <v>827</v>
      </c>
      <c r="AQ15" s="234" t="s">
        <v>827</v>
      </c>
      <c r="AR15" s="234" t="s">
        <v>821</v>
      </c>
      <c r="AS15" s="234" t="s">
        <v>821</v>
      </c>
      <c r="AT15" s="234" t="s">
        <v>821</v>
      </c>
      <c r="AU15" s="234" t="s">
        <v>821</v>
      </c>
      <c r="AV15" s="234" t="s">
        <v>821</v>
      </c>
      <c r="AW15" s="234" t="s">
        <v>821</v>
      </c>
      <c r="AX15" s="234" t="s">
        <v>821</v>
      </c>
      <c r="AY15" s="234" t="s">
        <v>824</v>
      </c>
      <c r="AZ15" s="234" t="s">
        <v>817</v>
      </c>
      <c r="BA15" s="234" t="s">
        <v>813</v>
      </c>
      <c r="BB15" s="234" t="s">
        <v>813</v>
      </c>
      <c r="BC15" s="234" t="s">
        <v>813</v>
      </c>
      <c r="BD15" s="236"/>
      <c r="BE15" s="234" t="s">
        <v>829</v>
      </c>
      <c r="BF15" s="234" t="s">
        <v>829</v>
      </c>
      <c r="BG15" s="234" t="s">
        <v>814</v>
      </c>
      <c r="BH15" s="234" t="s">
        <v>814</v>
      </c>
      <c r="BI15" s="234" t="s">
        <v>812</v>
      </c>
      <c r="BJ15" s="234" t="s">
        <v>830</v>
      </c>
      <c r="BK15" s="234" t="s">
        <v>831</v>
      </c>
      <c r="BL15" s="234" t="s">
        <v>817</v>
      </c>
      <c r="BM15" s="234" t="s">
        <v>832</v>
      </c>
      <c r="BN15" s="234" t="s">
        <v>817</v>
      </c>
      <c r="BO15" s="234" t="s">
        <v>817</v>
      </c>
      <c r="BP15" s="234" t="s">
        <v>833</v>
      </c>
      <c r="BQ15" s="234" t="s">
        <v>821</v>
      </c>
      <c r="BR15" s="234" t="s">
        <v>821</v>
      </c>
      <c r="BS15" s="234" t="s">
        <v>821</v>
      </c>
      <c r="BT15" s="234" t="s">
        <v>821</v>
      </c>
      <c r="BU15" s="234" t="s">
        <v>821</v>
      </c>
      <c r="BV15" s="234" t="s">
        <v>821</v>
      </c>
      <c r="BW15" s="234"/>
      <c r="BX15" s="234" t="s">
        <v>834</v>
      </c>
      <c r="BY15" s="234" t="s">
        <v>817</v>
      </c>
      <c r="BZ15" s="234" t="s">
        <v>818</v>
      </c>
      <c r="CA15" s="234" t="s">
        <v>815</v>
      </c>
    </row>
    <row r="16" customFormat="false" ht="14.5" hidden="false" customHeight="false" outlineLevel="0" collapsed="false">
      <c r="A16" s="178" t="str">
        <f aca="false">'Indicator Data'!A17</f>
        <v>Bahrain</v>
      </c>
      <c r="B16" s="220" t="str">
        <f aca="false">'Indicator Data'!B17</f>
        <v>BHR</v>
      </c>
      <c r="C16" s="234" t="s">
        <v>811</v>
      </c>
      <c r="D16" s="234" t="s">
        <v>811</v>
      </c>
      <c r="E16" s="234" t="s">
        <v>812</v>
      </c>
      <c r="F16" s="234" t="s">
        <v>812</v>
      </c>
      <c r="G16" s="234" t="s">
        <v>812</v>
      </c>
      <c r="H16" s="234" t="s">
        <v>812</v>
      </c>
      <c r="I16" s="234" t="s">
        <v>812</v>
      </c>
      <c r="J16" s="234" t="s">
        <v>813</v>
      </c>
      <c r="K16" s="234" t="s">
        <v>813</v>
      </c>
      <c r="L16" s="234" t="s">
        <v>814</v>
      </c>
      <c r="M16" s="234" t="s">
        <v>815</v>
      </c>
      <c r="N16" s="234" t="s">
        <v>815</v>
      </c>
      <c r="O16" s="234" t="s">
        <v>815</v>
      </c>
      <c r="P16" s="234" t="s">
        <v>815</v>
      </c>
      <c r="Q16" s="234" t="s">
        <v>816</v>
      </c>
      <c r="R16" s="234" t="s">
        <v>816</v>
      </c>
      <c r="S16" s="234" t="s">
        <v>816</v>
      </c>
      <c r="T16" s="234" t="s">
        <v>816</v>
      </c>
      <c r="U16" s="234" t="s">
        <v>815</v>
      </c>
      <c r="V16" s="234" t="s">
        <v>815</v>
      </c>
      <c r="W16" s="234" t="s">
        <v>815</v>
      </c>
      <c r="X16" s="234" t="s">
        <v>817</v>
      </c>
      <c r="Y16" s="234" t="s">
        <v>817</v>
      </c>
      <c r="Z16" s="234" t="s">
        <v>817</v>
      </c>
      <c r="AA16" s="234" t="s">
        <v>818</v>
      </c>
      <c r="AB16" s="234" t="s">
        <v>819</v>
      </c>
      <c r="AC16" s="234" t="s">
        <v>819</v>
      </c>
      <c r="AD16" s="235" t="s">
        <v>820</v>
      </c>
      <c r="AE16" s="234" t="s">
        <v>821</v>
      </c>
      <c r="AF16" s="234" t="s">
        <v>822</v>
      </c>
      <c r="AG16" s="234" t="s">
        <v>818</v>
      </c>
      <c r="AH16" s="234" t="s">
        <v>815</v>
      </c>
      <c r="AI16" s="236" t="s">
        <v>823</v>
      </c>
      <c r="AJ16" s="236" t="s">
        <v>823</v>
      </c>
      <c r="AK16" s="234" t="s">
        <v>824</v>
      </c>
      <c r="AL16" s="234" t="s">
        <v>824</v>
      </c>
      <c r="AM16" s="234" t="s">
        <v>825</v>
      </c>
      <c r="AN16" s="234" t="s">
        <v>826</v>
      </c>
      <c r="AO16" s="234" t="s">
        <v>826</v>
      </c>
      <c r="AP16" s="234" t="s">
        <v>827</v>
      </c>
      <c r="AQ16" s="234" t="s">
        <v>827</v>
      </c>
      <c r="AR16" s="234" t="s">
        <v>821</v>
      </c>
      <c r="AS16" s="234" t="s">
        <v>821</v>
      </c>
      <c r="AT16" s="234" t="s">
        <v>821</v>
      </c>
      <c r="AU16" s="234" t="s">
        <v>821</v>
      </c>
      <c r="AV16" s="234" t="s">
        <v>821</v>
      </c>
      <c r="AW16" s="234" t="s">
        <v>821</v>
      </c>
      <c r="AX16" s="234" t="s">
        <v>821</v>
      </c>
      <c r="AY16" s="234" t="s">
        <v>824</v>
      </c>
      <c r="AZ16" s="234" t="s">
        <v>817</v>
      </c>
      <c r="BA16" s="234" t="s">
        <v>813</v>
      </c>
      <c r="BB16" s="234" t="s">
        <v>813</v>
      </c>
      <c r="BC16" s="234" t="s">
        <v>813</v>
      </c>
      <c r="BD16" s="236"/>
      <c r="BE16" s="234" t="s">
        <v>829</v>
      </c>
      <c r="BF16" s="234" t="s">
        <v>829</v>
      </c>
      <c r="BG16" s="234" t="s">
        <v>814</v>
      </c>
      <c r="BH16" s="234" t="s">
        <v>814</v>
      </c>
      <c r="BI16" s="234" t="s">
        <v>812</v>
      </c>
      <c r="BJ16" s="234" t="s">
        <v>830</v>
      </c>
      <c r="BK16" s="234" t="s">
        <v>831</v>
      </c>
      <c r="BL16" s="234" t="s">
        <v>817</v>
      </c>
      <c r="BM16" s="234" t="s">
        <v>832</v>
      </c>
      <c r="BN16" s="234" t="s">
        <v>817</v>
      </c>
      <c r="BO16" s="234" t="s">
        <v>817</v>
      </c>
      <c r="BP16" s="234" t="s">
        <v>833</v>
      </c>
      <c r="BQ16" s="234" t="s">
        <v>821</v>
      </c>
      <c r="BR16" s="234" t="s">
        <v>821</v>
      </c>
      <c r="BS16" s="234" t="s">
        <v>821</v>
      </c>
      <c r="BT16" s="234" t="s">
        <v>821</v>
      </c>
      <c r="BU16" s="234" t="s">
        <v>821</v>
      </c>
      <c r="BV16" s="234" t="s">
        <v>821</v>
      </c>
      <c r="BW16" s="234"/>
      <c r="BX16" s="234" t="s">
        <v>834</v>
      </c>
      <c r="BY16" s="234" t="s">
        <v>817</v>
      </c>
      <c r="BZ16" s="234" t="s">
        <v>818</v>
      </c>
      <c r="CA16" s="234" t="s">
        <v>815</v>
      </c>
    </row>
    <row r="17" customFormat="false" ht="14.5" hidden="false" customHeight="false" outlineLevel="0" collapsed="false">
      <c r="A17" s="178" t="str">
        <f aca="false">'Indicator Data'!A18</f>
        <v>Bangladesh</v>
      </c>
      <c r="B17" s="220" t="str">
        <f aca="false">'Indicator Data'!B18</f>
        <v>BGD</v>
      </c>
      <c r="C17" s="234" t="s">
        <v>811</v>
      </c>
      <c r="D17" s="234" t="s">
        <v>811</v>
      </c>
      <c r="E17" s="234" t="s">
        <v>812</v>
      </c>
      <c r="F17" s="234" t="s">
        <v>812</v>
      </c>
      <c r="G17" s="234" t="s">
        <v>812</v>
      </c>
      <c r="H17" s="234" t="s">
        <v>812</v>
      </c>
      <c r="I17" s="234" t="s">
        <v>812</v>
      </c>
      <c r="J17" s="234" t="s">
        <v>813</v>
      </c>
      <c r="K17" s="234" t="s">
        <v>813</v>
      </c>
      <c r="L17" s="234" t="s">
        <v>814</v>
      </c>
      <c r="M17" s="234" t="s">
        <v>815</v>
      </c>
      <c r="N17" s="234" t="s">
        <v>815</v>
      </c>
      <c r="O17" s="234" t="s">
        <v>815</v>
      </c>
      <c r="P17" s="234" t="s">
        <v>815</v>
      </c>
      <c r="Q17" s="234" t="s">
        <v>816</v>
      </c>
      <c r="R17" s="234" t="s">
        <v>816</v>
      </c>
      <c r="S17" s="234" t="s">
        <v>816</v>
      </c>
      <c r="T17" s="234" t="s">
        <v>816</v>
      </c>
      <c r="U17" s="234" t="s">
        <v>815</v>
      </c>
      <c r="V17" s="234" t="s">
        <v>815</v>
      </c>
      <c r="W17" s="234" t="s">
        <v>815</v>
      </c>
      <c r="X17" s="234" t="s">
        <v>817</v>
      </c>
      <c r="Y17" s="234" t="s">
        <v>817</v>
      </c>
      <c r="Z17" s="234" t="s">
        <v>817</v>
      </c>
      <c r="AA17" s="234" t="s">
        <v>818</v>
      </c>
      <c r="AB17" s="234" t="s">
        <v>819</v>
      </c>
      <c r="AC17" s="234" t="s">
        <v>819</v>
      </c>
      <c r="AD17" s="235" t="s">
        <v>820</v>
      </c>
      <c r="AE17" s="234" t="s">
        <v>821</v>
      </c>
      <c r="AF17" s="234" t="s">
        <v>822</v>
      </c>
      <c r="AG17" s="234" t="s">
        <v>818</v>
      </c>
      <c r="AH17" s="234" t="s">
        <v>815</v>
      </c>
      <c r="AI17" s="236" t="s">
        <v>823</v>
      </c>
      <c r="AJ17" s="236" t="s">
        <v>823</v>
      </c>
      <c r="AK17" s="234" t="s">
        <v>824</v>
      </c>
      <c r="AL17" s="234" t="s">
        <v>824</v>
      </c>
      <c r="AM17" s="234" t="s">
        <v>825</v>
      </c>
      <c r="AN17" s="234" t="s">
        <v>826</v>
      </c>
      <c r="AO17" s="234" t="s">
        <v>826</v>
      </c>
      <c r="AP17" s="234" t="s">
        <v>827</v>
      </c>
      <c r="AQ17" s="234" t="s">
        <v>827</v>
      </c>
      <c r="AR17" s="234" t="s">
        <v>821</v>
      </c>
      <c r="AS17" s="234" t="s">
        <v>821</v>
      </c>
      <c r="AT17" s="234" t="s">
        <v>821</v>
      </c>
      <c r="AU17" s="234" t="s">
        <v>821</v>
      </c>
      <c r="AV17" s="234" t="s">
        <v>821</v>
      </c>
      <c r="AW17" s="234" t="s">
        <v>821</v>
      </c>
      <c r="AX17" s="234" t="s">
        <v>821</v>
      </c>
      <c r="AY17" s="234" t="s">
        <v>824</v>
      </c>
      <c r="AZ17" s="234" t="s">
        <v>817</v>
      </c>
      <c r="BA17" s="234" t="s">
        <v>813</v>
      </c>
      <c r="BB17" s="234" t="s">
        <v>813</v>
      </c>
      <c r="BC17" s="234" t="s">
        <v>813</v>
      </c>
      <c r="BD17" s="236" t="s">
        <v>835</v>
      </c>
      <c r="BE17" s="234" t="s">
        <v>829</v>
      </c>
      <c r="BF17" s="234" t="s">
        <v>829</v>
      </c>
      <c r="BG17" s="234" t="s">
        <v>814</v>
      </c>
      <c r="BH17" s="234" t="s">
        <v>814</v>
      </c>
      <c r="BI17" s="234" t="s">
        <v>812</v>
      </c>
      <c r="BJ17" s="234" t="s">
        <v>830</v>
      </c>
      <c r="BK17" s="234" t="s">
        <v>831</v>
      </c>
      <c r="BL17" s="234" t="s">
        <v>817</v>
      </c>
      <c r="BM17" s="234" t="s">
        <v>832</v>
      </c>
      <c r="BN17" s="234" t="s">
        <v>817</v>
      </c>
      <c r="BO17" s="234" t="s">
        <v>817</v>
      </c>
      <c r="BP17" s="234" t="s">
        <v>833</v>
      </c>
      <c r="BQ17" s="234" t="s">
        <v>821</v>
      </c>
      <c r="BR17" s="234" t="s">
        <v>821</v>
      </c>
      <c r="BS17" s="234" t="s">
        <v>821</v>
      </c>
      <c r="BT17" s="234" t="s">
        <v>821</v>
      </c>
      <c r="BU17" s="234" t="s">
        <v>821</v>
      </c>
      <c r="BV17" s="234" t="s">
        <v>821</v>
      </c>
      <c r="BW17" s="234"/>
      <c r="BX17" s="234" t="s">
        <v>834</v>
      </c>
      <c r="BY17" s="234" t="s">
        <v>817</v>
      </c>
      <c r="BZ17" s="234" t="s">
        <v>818</v>
      </c>
      <c r="CA17" s="234" t="s">
        <v>815</v>
      </c>
    </row>
    <row r="18" customFormat="false" ht="14.5" hidden="false" customHeight="false" outlineLevel="0" collapsed="false">
      <c r="A18" s="178" t="str">
        <f aca="false">'Indicator Data'!A19</f>
        <v>Barbados</v>
      </c>
      <c r="B18" s="220" t="str">
        <f aca="false">'Indicator Data'!B19</f>
        <v>BRB</v>
      </c>
      <c r="C18" s="234" t="s">
        <v>811</v>
      </c>
      <c r="D18" s="234" t="s">
        <v>811</v>
      </c>
      <c r="E18" s="234" t="s">
        <v>812</v>
      </c>
      <c r="F18" s="234" t="s">
        <v>812</v>
      </c>
      <c r="G18" s="234" t="s">
        <v>812</v>
      </c>
      <c r="H18" s="234" t="s">
        <v>812</v>
      </c>
      <c r="I18" s="234" t="s">
        <v>812</v>
      </c>
      <c r="J18" s="234" t="s">
        <v>813</v>
      </c>
      <c r="K18" s="234" t="s">
        <v>813</v>
      </c>
      <c r="L18" s="234" t="s">
        <v>814</v>
      </c>
      <c r="M18" s="234" t="s">
        <v>815</v>
      </c>
      <c r="N18" s="234" t="s">
        <v>815</v>
      </c>
      <c r="O18" s="234" t="s">
        <v>815</v>
      </c>
      <c r="P18" s="234" t="s">
        <v>815</v>
      </c>
      <c r="Q18" s="234" t="s">
        <v>816</v>
      </c>
      <c r="R18" s="234" t="s">
        <v>816</v>
      </c>
      <c r="S18" s="234" t="s">
        <v>816</v>
      </c>
      <c r="T18" s="234" t="s">
        <v>816</v>
      </c>
      <c r="U18" s="234" t="s">
        <v>815</v>
      </c>
      <c r="V18" s="234" t="s">
        <v>815</v>
      </c>
      <c r="W18" s="234" t="s">
        <v>815</v>
      </c>
      <c r="X18" s="234" t="s">
        <v>817</v>
      </c>
      <c r="Y18" s="234" t="s">
        <v>817</v>
      </c>
      <c r="Z18" s="234" t="s">
        <v>817</v>
      </c>
      <c r="AA18" s="234" t="s">
        <v>818</v>
      </c>
      <c r="AB18" s="234" t="s">
        <v>819</v>
      </c>
      <c r="AC18" s="234" t="s">
        <v>819</v>
      </c>
      <c r="AD18" s="235" t="s">
        <v>820</v>
      </c>
      <c r="AE18" s="234" t="s">
        <v>821</v>
      </c>
      <c r="AF18" s="234" t="s">
        <v>822</v>
      </c>
      <c r="AG18" s="234" t="s">
        <v>818</v>
      </c>
      <c r="AH18" s="234" t="s">
        <v>815</v>
      </c>
      <c r="AI18" s="236" t="s">
        <v>823</v>
      </c>
      <c r="AJ18" s="236" t="s">
        <v>823</v>
      </c>
      <c r="AK18" s="234" t="s">
        <v>824</v>
      </c>
      <c r="AL18" s="234" t="s">
        <v>824</v>
      </c>
      <c r="AM18" s="234" t="s">
        <v>825</v>
      </c>
      <c r="AN18" s="234" t="s">
        <v>826</v>
      </c>
      <c r="AO18" s="234" t="s">
        <v>826</v>
      </c>
      <c r="AP18" s="234" t="s">
        <v>827</v>
      </c>
      <c r="AQ18" s="234" t="s">
        <v>827</v>
      </c>
      <c r="AR18" s="234" t="s">
        <v>821</v>
      </c>
      <c r="AS18" s="234" t="s">
        <v>821</v>
      </c>
      <c r="AT18" s="234" t="s">
        <v>821</v>
      </c>
      <c r="AU18" s="234" t="s">
        <v>821</v>
      </c>
      <c r="AV18" s="234" t="s">
        <v>821</v>
      </c>
      <c r="AW18" s="234" t="s">
        <v>821</v>
      </c>
      <c r="AX18" s="234" t="s">
        <v>821</v>
      </c>
      <c r="AY18" s="234" t="s">
        <v>824</v>
      </c>
      <c r="AZ18" s="234" t="s">
        <v>817</v>
      </c>
      <c r="BA18" s="234" t="s">
        <v>813</v>
      </c>
      <c r="BB18" s="234" t="s">
        <v>813</v>
      </c>
      <c r="BC18" s="234" t="s">
        <v>813</v>
      </c>
      <c r="BD18" s="236"/>
      <c r="BE18" s="234" t="s">
        <v>829</v>
      </c>
      <c r="BF18" s="234" t="s">
        <v>829</v>
      </c>
      <c r="BG18" s="234" t="s">
        <v>814</v>
      </c>
      <c r="BH18" s="234" t="s">
        <v>814</v>
      </c>
      <c r="BI18" s="234" t="s">
        <v>812</v>
      </c>
      <c r="BJ18" s="234" t="s">
        <v>830</v>
      </c>
      <c r="BK18" s="234" t="s">
        <v>831</v>
      </c>
      <c r="BL18" s="234" t="s">
        <v>817</v>
      </c>
      <c r="BM18" s="234" t="s">
        <v>832</v>
      </c>
      <c r="BN18" s="234" t="s">
        <v>817</v>
      </c>
      <c r="BO18" s="234" t="s">
        <v>817</v>
      </c>
      <c r="BP18" s="234" t="s">
        <v>833</v>
      </c>
      <c r="BQ18" s="234" t="s">
        <v>821</v>
      </c>
      <c r="BR18" s="234" t="s">
        <v>821</v>
      </c>
      <c r="BS18" s="234" t="s">
        <v>821</v>
      </c>
      <c r="BT18" s="234" t="s">
        <v>821</v>
      </c>
      <c r="BU18" s="234" t="s">
        <v>821</v>
      </c>
      <c r="BV18" s="234" t="s">
        <v>821</v>
      </c>
      <c r="BW18" s="234"/>
      <c r="BX18" s="234" t="s">
        <v>834</v>
      </c>
      <c r="BY18" s="234" t="s">
        <v>817</v>
      </c>
      <c r="BZ18" s="234" t="s">
        <v>818</v>
      </c>
      <c r="CA18" s="234" t="s">
        <v>815</v>
      </c>
    </row>
    <row r="19" customFormat="false" ht="14.5" hidden="false" customHeight="false" outlineLevel="0" collapsed="false">
      <c r="A19" s="178" t="str">
        <f aca="false">'Indicator Data'!A20</f>
        <v>Belarus</v>
      </c>
      <c r="B19" s="220" t="str">
        <f aca="false">'Indicator Data'!B20</f>
        <v>BLR</v>
      </c>
      <c r="C19" s="234" t="s">
        <v>811</v>
      </c>
      <c r="D19" s="234" t="s">
        <v>811</v>
      </c>
      <c r="E19" s="234" t="s">
        <v>812</v>
      </c>
      <c r="F19" s="234" t="s">
        <v>812</v>
      </c>
      <c r="G19" s="234" t="s">
        <v>812</v>
      </c>
      <c r="H19" s="234" t="s">
        <v>812</v>
      </c>
      <c r="I19" s="234" t="s">
        <v>812</v>
      </c>
      <c r="J19" s="234" t="s">
        <v>813</v>
      </c>
      <c r="K19" s="234" t="s">
        <v>813</v>
      </c>
      <c r="L19" s="234" t="s">
        <v>814</v>
      </c>
      <c r="M19" s="234" t="s">
        <v>815</v>
      </c>
      <c r="N19" s="234" t="s">
        <v>815</v>
      </c>
      <c r="O19" s="234" t="s">
        <v>815</v>
      </c>
      <c r="P19" s="234" t="s">
        <v>815</v>
      </c>
      <c r="Q19" s="234" t="s">
        <v>816</v>
      </c>
      <c r="R19" s="234" t="s">
        <v>816</v>
      </c>
      <c r="S19" s="234" t="s">
        <v>816</v>
      </c>
      <c r="T19" s="234" t="s">
        <v>816</v>
      </c>
      <c r="U19" s="234" t="s">
        <v>815</v>
      </c>
      <c r="V19" s="234" t="s">
        <v>815</v>
      </c>
      <c r="W19" s="234" t="s">
        <v>815</v>
      </c>
      <c r="X19" s="234" t="s">
        <v>817</v>
      </c>
      <c r="Y19" s="234" t="s">
        <v>817</v>
      </c>
      <c r="Z19" s="234" t="s">
        <v>817</v>
      </c>
      <c r="AA19" s="234" t="s">
        <v>818</v>
      </c>
      <c r="AB19" s="234" t="s">
        <v>819</v>
      </c>
      <c r="AC19" s="234" t="s">
        <v>819</v>
      </c>
      <c r="AD19" s="235" t="s">
        <v>820</v>
      </c>
      <c r="AE19" s="234" t="s">
        <v>821</v>
      </c>
      <c r="AF19" s="234" t="s">
        <v>822</v>
      </c>
      <c r="AG19" s="234" t="s">
        <v>818</v>
      </c>
      <c r="AH19" s="234" t="s">
        <v>815</v>
      </c>
      <c r="AI19" s="236" t="s">
        <v>823</v>
      </c>
      <c r="AJ19" s="236" t="s">
        <v>823</v>
      </c>
      <c r="AK19" s="234" t="s">
        <v>824</v>
      </c>
      <c r="AL19" s="234" t="s">
        <v>824</v>
      </c>
      <c r="AM19" s="234" t="s">
        <v>825</v>
      </c>
      <c r="AN19" s="234" t="s">
        <v>826</v>
      </c>
      <c r="AO19" s="234" t="s">
        <v>826</v>
      </c>
      <c r="AP19" s="234" t="s">
        <v>827</v>
      </c>
      <c r="AQ19" s="234" t="s">
        <v>827</v>
      </c>
      <c r="AR19" s="234" t="s">
        <v>821</v>
      </c>
      <c r="AS19" s="234" t="s">
        <v>821</v>
      </c>
      <c r="AT19" s="234" t="s">
        <v>821</v>
      </c>
      <c r="AU19" s="234" t="s">
        <v>821</v>
      </c>
      <c r="AV19" s="234" t="s">
        <v>821</v>
      </c>
      <c r="AW19" s="234" t="s">
        <v>821</v>
      </c>
      <c r="AX19" s="234" t="s">
        <v>821</v>
      </c>
      <c r="AY19" s="234" t="s">
        <v>824</v>
      </c>
      <c r="AZ19" s="234" t="s">
        <v>817</v>
      </c>
      <c r="BA19" s="234" t="s">
        <v>813</v>
      </c>
      <c r="BB19" s="234" t="s">
        <v>813</v>
      </c>
      <c r="BC19" s="234" t="s">
        <v>813</v>
      </c>
      <c r="BD19" s="236"/>
      <c r="BE19" s="234" t="s">
        <v>829</v>
      </c>
      <c r="BF19" s="234" t="s">
        <v>829</v>
      </c>
      <c r="BG19" s="234" t="s">
        <v>814</v>
      </c>
      <c r="BH19" s="234" t="s">
        <v>814</v>
      </c>
      <c r="BI19" s="234" t="s">
        <v>812</v>
      </c>
      <c r="BJ19" s="234" t="s">
        <v>830</v>
      </c>
      <c r="BK19" s="234" t="s">
        <v>831</v>
      </c>
      <c r="BL19" s="234" t="s">
        <v>817</v>
      </c>
      <c r="BM19" s="234" t="s">
        <v>832</v>
      </c>
      <c r="BN19" s="234" t="s">
        <v>817</v>
      </c>
      <c r="BO19" s="234" t="s">
        <v>817</v>
      </c>
      <c r="BP19" s="234" t="s">
        <v>833</v>
      </c>
      <c r="BQ19" s="234" t="s">
        <v>821</v>
      </c>
      <c r="BR19" s="234" t="s">
        <v>821</v>
      </c>
      <c r="BS19" s="234" t="s">
        <v>821</v>
      </c>
      <c r="BT19" s="234" t="s">
        <v>821</v>
      </c>
      <c r="BU19" s="234" t="s">
        <v>821</v>
      </c>
      <c r="BV19" s="234" t="s">
        <v>821</v>
      </c>
      <c r="BW19" s="234"/>
      <c r="BX19" s="234" t="s">
        <v>834</v>
      </c>
      <c r="BY19" s="234" t="s">
        <v>817</v>
      </c>
      <c r="BZ19" s="234" t="s">
        <v>818</v>
      </c>
      <c r="CA19" s="234" t="s">
        <v>815</v>
      </c>
    </row>
    <row r="20" customFormat="false" ht="14.5" hidden="false" customHeight="false" outlineLevel="0" collapsed="false">
      <c r="A20" s="178" t="str">
        <f aca="false">'Indicator Data'!A21</f>
        <v>Belgium</v>
      </c>
      <c r="B20" s="220" t="str">
        <f aca="false">'Indicator Data'!B21</f>
        <v>BEL</v>
      </c>
      <c r="C20" s="234" t="s">
        <v>811</v>
      </c>
      <c r="D20" s="234" t="s">
        <v>811</v>
      </c>
      <c r="E20" s="234" t="s">
        <v>812</v>
      </c>
      <c r="F20" s="234" t="s">
        <v>812</v>
      </c>
      <c r="G20" s="234" t="s">
        <v>812</v>
      </c>
      <c r="H20" s="234" t="s">
        <v>812</v>
      </c>
      <c r="I20" s="234" t="s">
        <v>812</v>
      </c>
      <c r="J20" s="234" t="s">
        <v>813</v>
      </c>
      <c r="K20" s="234" t="s">
        <v>813</v>
      </c>
      <c r="L20" s="234" t="s">
        <v>814</v>
      </c>
      <c r="M20" s="234" t="s">
        <v>815</v>
      </c>
      <c r="N20" s="234" t="s">
        <v>815</v>
      </c>
      <c r="O20" s="234" t="s">
        <v>815</v>
      </c>
      <c r="P20" s="234" t="s">
        <v>815</v>
      </c>
      <c r="Q20" s="234" t="s">
        <v>816</v>
      </c>
      <c r="R20" s="234" t="s">
        <v>816</v>
      </c>
      <c r="S20" s="234" t="s">
        <v>816</v>
      </c>
      <c r="T20" s="234" t="s">
        <v>816</v>
      </c>
      <c r="U20" s="234" t="s">
        <v>815</v>
      </c>
      <c r="V20" s="234" t="s">
        <v>815</v>
      </c>
      <c r="W20" s="234" t="s">
        <v>815</v>
      </c>
      <c r="X20" s="234" t="s">
        <v>817</v>
      </c>
      <c r="Y20" s="234" t="s">
        <v>817</v>
      </c>
      <c r="Z20" s="234" t="s">
        <v>817</v>
      </c>
      <c r="AA20" s="234" t="s">
        <v>818</v>
      </c>
      <c r="AB20" s="234" t="s">
        <v>819</v>
      </c>
      <c r="AC20" s="234" t="s">
        <v>819</v>
      </c>
      <c r="AD20" s="235" t="s">
        <v>820</v>
      </c>
      <c r="AE20" s="234" t="s">
        <v>821</v>
      </c>
      <c r="AF20" s="234" t="s">
        <v>822</v>
      </c>
      <c r="AG20" s="234" t="s">
        <v>818</v>
      </c>
      <c r="AH20" s="234" t="s">
        <v>815</v>
      </c>
      <c r="AI20" s="236" t="s">
        <v>823</v>
      </c>
      <c r="AJ20" s="236" t="s">
        <v>823</v>
      </c>
      <c r="AK20" s="234" t="s">
        <v>824</v>
      </c>
      <c r="AL20" s="234" t="s">
        <v>824</v>
      </c>
      <c r="AM20" s="234" t="s">
        <v>825</v>
      </c>
      <c r="AN20" s="234" t="s">
        <v>826</v>
      </c>
      <c r="AO20" s="234" t="s">
        <v>826</v>
      </c>
      <c r="AP20" s="234" t="s">
        <v>827</v>
      </c>
      <c r="AQ20" s="234" t="s">
        <v>827</v>
      </c>
      <c r="AR20" s="234" t="s">
        <v>821</v>
      </c>
      <c r="AS20" s="234" t="s">
        <v>821</v>
      </c>
      <c r="AT20" s="234" t="s">
        <v>821</v>
      </c>
      <c r="AU20" s="234" t="s">
        <v>821</v>
      </c>
      <c r="AV20" s="234" t="s">
        <v>821</v>
      </c>
      <c r="AW20" s="234" t="s">
        <v>821</v>
      </c>
      <c r="AX20" s="234" t="s">
        <v>821</v>
      </c>
      <c r="AY20" s="234" t="s">
        <v>824</v>
      </c>
      <c r="AZ20" s="234" t="s">
        <v>817</v>
      </c>
      <c r="BA20" s="234" t="s">
        <v>813</v>
      </c>
      <c r="BB20" s="234" t="s">
        <v>813</v>
      </c>
      <c r="BC20" s="234" t="s">
        <v>813</v>
      </c>
      <c r="BD20" s="236"/>
      <c r="BE20" s="234" t="s">
        <v>829</v>
      </c>
      <c r="BF20" s="234" t="s">
        <v>829</v>
      </c>
      <c r="BG20" s="234" t="s">
        <v>814</v>
      </c>
      <c r="BH20" s="234" t="s">
        <v>814</v>
      </c>
      <c r="BI20" s="234" t="s">
        <v>812</v>
      </c>
      <c r="BJ20" s="234" t="s">
        <v>830</v>
      </c>
      <c r="BK20" s="234" t="s">
        <v>831</v>
      </c>
      <c r="BL20" s="234" t="s">
        <v>817</v>
      </c>
      <c r="BM20" s="234" t="s">
        <v>832</v>
      </c>
      <c r="BN20" s="234" t="s">
        <v>817</v>
      </c>
      <c r="BO20" s="234" t="s">
        <v>817</v>
      </c>
      <c r="BP20" s="234" t="s">
        <v>833</v>
      </c>
      <c r="BQ20" s="234" t="s">
        <v>821</v>
      </c>
      <c r="BR20" s="234" t="s">
        <v>821</v>
      </c>
      <c r="BS20" s="234" t="s">
        <v>821</v>
      </c>
      <c r="BT20" s="234" t="s">
        <v>821</v>
      </c>
      <c r="BU20" s="234" t="s">
        <v>821</v>
      </c>
      <c r="BV20" s="234" t="s">
        <v>821</v>
      </c>
      <c r="BW20" s="234"/>
      <c r="BX20" s="234" t="s">
        <v>834</v>
      </c>
      <c r="BY20" s="234" t="s">
        <v>817</v>
      </c>
      <c r="BZ20" s="234" t="s">
        <v>818</v>
      </c>
      <c r="CA20" s="234" t="s">
        <v>815</v>
      </c>
    </row>
    <row r="21" customFormat="false" ht="14.5" hidden="false" customHeight="false" outlineLevel="0" collapsed="false">
      <c r="A21" s="178" t="str">
        <f aca="false">'Indicator Data'!A22</f>
        <v>Belize</v>
      </c>
      <c r="B21" s="220" t="str">
        <f aca="false">'Indicator Data'!B22</f>
        <v>BLZ</v>
      </c>
      <c r="C21" s="234" t="s">
        <v>811</v>
      </c>
      <c r="D21" s="234" t="s">
        <v>811</v>
      </c>
      <c r="E21" s="234" t="s">
        <v>812</v>
      </c>
      <c r="F21" s="234" t="s">
        <v>812</v>
      </c>
      <c r="G21" s="234" t="s">
        <v>812</v>
      </c>
      <c r="H21" s="234" t="s">
        <v>812</v>
      </c>
      <c r="I21" s="234" t="s">
        <v>812</v>
      </c>
      <c r="J21" s="234" t="s">
        <v>813</v>
      </c>
      <c r="K21" s="234" t="s">
        <v>813</v>
      </c>
      <c r="L21" s="234" t="s">
        <v>814</v>
      </c>
      <c r="M21" s="234" t="s">
        <v>815</v>
      </c>
      <c r="N21" s="234" t="s">
        <v>815</v>
      </c>
      <c r="O21" s="234" t="s">
        <v>815</v>
      </c>
      <c r="P21" s="234" t="s">
        <v>815</v>
      </c>
      <c r="Q21" s="234" t="s">
        <v>816</v>
      </c>
      <c r="R21" s="234" t="s">
        <v>816</v>
      </c>
      <c r="S21" s="234" t="s">
        <v>816</v>
      </c>
      <c r="T21" s="234" t="s">
        <v>816</v>
      </c>
      <c r="U21" s="234" t="s">
        <v>815</v>
      </c>
      <c r="V21" s="234" t="s">
        <v>815</v>
      </c>
      <c r="W21" s="234" t="s">
        <v>815</v>
      </c>
      <c r="X21" s="234" t="s">
        <v>817</v>
      </c>
      <c r="Y21" s="234" t="s">
        <v>817</v>
      </c>
      <c r="Z21" s="234" t="s">
        <v>817</v>
      </c>
      <c r="AA21" s="234" t="s">
        <v>818</v>
      </c>
      <c r="AB21" s="234" t="s">
        <v>819</v>
      </c>
      <c r="AC21" s="234" t="s">
        <v>819</v>
      </c>
      <c r="AD21" s="235" t="s">
        <v>820</v>
      </c>
      <c r="AE21" s="234" t="s">
        <v>821</v>
      </c>
      <c r="AF21" s="234" t="s">
        <v>822</v>
      </c>
      <c r="AG21" s="234" t="s">
        <v>818</v>
      </c>
      <c r="AH21" s="234" t="s">
        <v>815</v>
      </c>
      <c r="AI21" s="236" t="s">
        <v>823</v>
      </c>
      <c r="AJ21" s="236" t="s">
        <v>823</v>
      </c>
      <c r="AK21" s="234" t="s">
        <v>824</v>
      </c>
      <c r="AL21" s="234" t="s">
        <v>824</v>
      </c>
      <c r="AM21" s="234" t="s">
        <v>825</v>
      </c>
      <c r="AN21" s="234" t="s">
        <v>826</v>
      </c>
      <c r="AO21" s="234" t="s">
        <v>826</v>
      </c>
      <c r="AP21" s="234" t="s">
        <v>827</v>
      </c>
      <c r="AQ21" s="234" t="s">
        <v>827</v>
      </c>
      <c r="AR21" s="234" t="s">
        <v>821</v>
      </c>
      <c r="AS21" s="234" t="s">
        <v>821</v>
      </c>
      <c r="AT21" s="234" t="s">
        <v>821</v>
      </c>
      <c r="AU21" s="234" t="s">
        <v>821</v>
      </c>
      <c r="AV21" s="234" t="s">
        <v>821</v>
      </c>
      <c r="AW21" s="234" t="s">
        <v>821</v>
      </c>
      <c r="AX21" s="234" t="s">
        <v>821</v>
      </c>
      <c r="AY21" s="234" t="s">
        <v>824</v>
      </c>
      <c r="AZ21" s="234" t="s">
        <v>817</v>
      </c>
      <c r="BA21" s="234" t="s">
        <v>813</v>
      </c>
      <c r="BB21" s="234" t="s">
        <v>813</v>
      </c>
      <c r="BC21" s="234" t="s">
        <v>813</v>
      </c>
      <c r="BD21" s="236"/>
      <c r="BE21" s="234" t="s">
        <v>829</v>
      </c>
      <c r="BF21" s="234" t="s">
        <v>829</v>
      </c>
      <c r="BG21" s="234" t="s">
        <v>814</v>
      </c>
      <c r="BH21" s="234" t="s">
        <v>814</v>
      </c>
      <c r="BI21" s="234" t="s">
        <v>812</v>
      </c>
      <c r="BJ21" s="234" t="s">
        <v>830</v>
      </c>
      <c r="BK21" s="234" t="s">
        <v>831</v>
      </c>
      <c r="BL21" s="234" t="s">
        <v>817</v>
      </c>
      <c r="BM21" s="234" t="s">
        <v>832</v>
      </c>
      <c r="BN21" s="234" t="s">
        <v>817</v>
      </c>
      <c r="BO21" s="234" t="s">
        <v>817</v>
      </c>
      <c r="BP21" s="234" t="s">
        <v>833</v>
      </c>
      <c r="BQ21" s="234" t="s">
        <v>821</v>
      </c>
      <c r="BR21" s="234" t="s">
        <v>821</v>
      </c>
      <c r="BS21" s="234" t="s">
        <v>821</v>
      </c>
      <c r="BT21" s="234" t="s">
        <v>821</v>
      </c>
      <c r="BU21" s="234" t="s">
        <v>821</v>
      </c>
      <c r="BV21" s="234" t="s">
        <v>821</v>
      </c>
      <c r="BW21" s="234"/>
      <c r="BX21" s="234" t="s">
        <v>834</v>
      </c>
      <c r="BY21" s="234" t="s">
        <v>817</v>
      </c>
      <c r="BZ21" s="234" t="s">
        <v>818</v>
      </c>
      <c r="CA21" s="234" t="s">
        <v>815</v>
      </c>
    </row>
    <row r="22" customFormat="false" ht="14.5" hidden="false" customHeight="false" outlineLevel="0" collapsed="false">
      <c r="A22" s="178" t="str">
        <f aca="false">'Indicator Data'!A23</f>
        <v>Benin</v>
      </c>
      <c r="B22" s="220" t="str">
        <f aca="false">'Indicator Data'!B23</f>
        <v>BEN</v>
      </c>
      <c r="C22" s="234" t="s">
        <v>811</v>
      </c>
      <c r="D22" s="234" t="s">
        <v>811</v>
      </c>
      <c r="E22" s="234" t="s">
        <v>812</v>
      </c>
      <c r="F22" s="234" t="s">
        <v>812</v>
      </c>
      <c r="G22" s="234" t="s">
        <v>812</v>
      </c>
      <c r="H22" s="234" t="s">
        <v>812</v>
      </c>
      <c r="I22" s="234" t="s">
        <v>812</v>
      </c>
      <c r="J22" s="234" t="s">
        <v>813</v>
      </c>
      <c r="K22" s="234" t="s">
        <v>813</v>
      </c>
      <c r="L22" s="234" t="s">
        <v>814</v>
      </c>
      <c r="M22" s="234" t="s">
        <v>815</v>
      </c>
      <c r="N22" s="234" t="s">
        <v>815</v>
      </c>
      <c r="O22" s="234" t="s">
        <v>815</v>
      </c>
      <c r="P22" s="234" t="s">
        <v>815</v>
      </c>
      <c r="Q22" s="234" t="s">
        <v>816</v>
      </c>
      <c r="R22" s="234" t="s">
        <v>816</v>
      </c>
      <c r="S22" s="234" t="s">
        <v>816</v>
      </c>
      <c r="T22" s="234" t="s">
        <v>816</v>
      </c>
      <c r="U22" s="234" t="s">
        <v>815</v>
      </c>
      <c r="V22" s="234" t="s">
        <v>815</v>
      </c>
      <c r="W22" s="234" t="s">
        <v>815</v>
      </c>
      <c r="X22" s="234" t="s">
        <v>817</v>
      </c>
      <c r="Y22" s="234" t="s">
        <v>817</v>
      </c>
      <c r="Z22" s="234" t="s">
        <v>817</v>
      </c>
      <c r="AA22" s="234" t="s">
        <v>818</v>
      </c>
      <c r="AB22" s="234" t="s">
        <v>819</v>
      </c>
      <c r="AC22" s="234" t="s">
        <v>819</v>
      </c>
      <c r="AD22" s="235" t="s">
        <v>820</v>
      </c>
      <c r="AE22" s="234" t="s">
        <v>821</v>
      </c>
      <c r="AF22" s="234" t="s">
        <v>822</v>
      </c>
      <c r="AG22" s="234" t="s">
        <v>818</v>
      </c>
      <c r="AH22" s="234" t="s">
        <v>815</v>
      </c>
      <c r="AI22" s="236" t="s">
        <v>823</v>
      </c>
      <c r="AJ22" s="236" t="s">
        <v>823</v>
      </c>
      <c r="AK22" s="234" t="s">
        <v>824</v>
      </c>
      <c r="AL22" s="234" t="s">
        <v>824</v>
      </c>
      <c r="AM22" s="234" t="s">
        <v>825</v>
      </c>
      <c r="AN22" s="234" t="s">
        <v>826</v>
      </c>
      <c r="AO22" s="234" t="s">
        <v>826</v>
      </c>
      <c r="AP22" s="234" t="s">
        <v>827</v>
      </c>
      <c r="AQ22" s="234" t="s">
        <v>827</v>
      </c>
      <c r="AR22" s="234" t="s">
        <v>821</v>
      </c>
      <c r="AS22" s="234" t="s">
        <v>821</v>
      </c>
      <c r="AT22" s="234" t="s">
        <v>821</v>
      </c>
      <c r="AU22" s="234" t="s">
        <v>821</v>
      </c>
      <c r="AV22" s="234" t="s">
        <v>821</v>
      </c>
      <c r="AW22" s="234" t="s">
        <v>821</v>
      </c>
      <c r="AX22" s="234" t="s">
        <v>821</v>
      </c>
      <c r="AY22" s="234" t="s">
        <v>824</v>
      </c>
      <c r="AZ22" s="234" t="s">
        <v>817</v>
      </c>
      <c r="BA22" s="234" t="s">
        <v>813</v>
      </c>
      <c r="BB22" s="234" t="s">
        <v>813</v>
      </c>
      <c r="BC22" s="234" t="s">
        <v>813</v>
      </c>
      <c r="BD22" s="236"/>
      <c r="BE22" s="234" t="s">
        <v>829</v>
      </c>
      <c r="BF22" s="234" t="s">
        <v>829</v>
      </c>
      <c r="BG22" s="234" t="s">
        <v>814</v>
      </c>
      <c r="BH22" s="234" t="s">
        <v>814</v>
      </c>
      <c r="BI22" s="234" t="s">
        <v>812</v>
      </c>
      <c r="BJ22" s="234" t="s">
        <v>830</v>
      </c>
      <c r="BK22" s="234" t="s">
        <v>831</v>
      </c>
      <c r="BL22" s="234" t="s">
        <v>817</v>
      </c>
      <c r="BM22" s="234" t="s">
        <v>832</v>
      </c>
      <c r="BN22" s="234" t="s">
        <v>817</v>
      </c>
      <c r="BO22" s="234" t="s">
        <v>817</v>
      </c>
      <c r="BP22" s="234" t="s">
        <v>833</v>
      </c>
      <c r="BQ22" s="234" t="s">
        <v>821</v>
      </c>
      <c r="BR22" s="234" t="s">
        <v>821</v>
      </c>
      <c r="BS22" s="234" t="s">
        <v>821</v>
      </c>
      <c r="BT22" s="234" t="s">
        <v>821</v>
      </c>
      <c r="BU22" s="234" t="s">
        <v>821</v>
      </c>
      <c r="BV22" s="234" t="s">
        <v>821</v>
      </c>
      <c r="BW22" s="234"/>
      <c r="BX22" s="234" t="s">
        <v>834</v>
      </c>
      <c r="BY22" s="234" t="s">
        <v>817</v>
      </c>
      <c r="BZ22" s="234" t="s">
        <v>818</v>
      </c>
      <c r="CA22" s="234" t="s">
        <v>815</v>
      </c>
    </row>
    <row r="23" customFormat="false" ht="14.5" hidden="false" customHeight="false" outlineLevel="0" collapsed="false">
      <c r="A23" s="178" t="str">
        <f aca="false">'Indicator Data'!A24</f>
        <v>Bhutan</v>
      </c>
      <c r="B23" s="220" t="str">
        <f aca="false">'Indicator Data'!B24</f>
        <v>BTN</v>
      </c>
      <c r="C23" s="234" t="s">
        <v>811</v>
      </c>
      <c r="D23" s="234" t="s">
        <v>811</v>
      </c>
      <c r="E23" s="234" t="s">
        <v>812</v>
      </c>
      <c r="F23" s="234" t="s">
        <v>812</v>
      </c>
      <c r="G23" s="234" t="s">
        <v>812</v>
      </c>
      <c r="H23" s="234" t="s">
        <v>812</v>
      </c>
      <c r="I23" s="234" t="s">
        <v>812</v>
      </c>
      <c r="J23" s="234" t="s">
        <v>813</v>
      </c>
      <c r="K23" s="234" t="s">
        <v>813</v>
      </c>
      <c r="L23" s="234" t="s">
        <v>814</v>
      </c>
      <c r="M23" s="234" t="s">
        <v>815</v>
      </c>
      <c r="N23" s="234" t="s">
        <v>815</v>
      </c>
      <c r="O23" s="234" t="s">
        <v>815</v>
      </c>
      <c r="P23" s="234" t="s">
        <v>815</v>
      </c>
      <c r="Q23" s="234" t="s">
        <v>816</v>
      </c>
      <c r="R23" s="234" t="s">
        <v>816</v>
      </c>
      <c r="S23" s="234" t="s">
        <v>816</v>
      </c>
      <c r="T23" s="234" t="s">
        <v>816</v>
      </c>
      <c r="U23" s="234" t="s">
        <v>815</v>
      </c>
      <c r="V23" s="234" t="s">
        <v>815</v>
      </c>
      <c r="W23" s="234" t="s">
        <v>815</v>
      </c>
      <c r="X23" s="234" t="s">
        <v>817</v>
      </c>
      <c r="Y23" s="234" t="s">
        <v>817</v>
      </c>
      <c r="Z23" s="234" t="s">
        <v>817</v>
      </c>
      <c r="AA23" s="234" t="s">
        <v>818</v>
      </c>
      <c r="AB23" s="234" t="s">
        <v>819</v>
      </c>
      <c r="AC23" s="234" t="s">
        <v>819</v>
      </c>
      <c r="AD23" s="235" t="s">
        <v>820</v>
      </c>
      <c r="AE23" s="234" t="s">
        <v>821</v>
      </c>
      <c r="AF23" s="234" t="s">
        <v>822</v>
      </c>
      <c r="AG23" s="234" t="s">
        <v>818</v>
      </c>
      <c r="AH23" s="234" t="s">
        <v>815</v>
      </c>
      <c r="AI23" s="236" t="s">
        <v>823</v>
      </c>
      <c r="AJ23" s="236" t="s">
        <v>823</v>
      </c>
      <c r="AK23" s="234" t="s">
        <v>824</v>
      </c>
      <c r="AL23" s="234" t="s">
        <v>824</v>
      </c>
      <c r="AM23" s="234" t="s">
        <v>825</v>
      </c>
      <c r="AN23" s="234" t="s">
        <v>826</v>
      </c>
      <c r="AO23" s="234" t="s">
        <v>826</v>
      </c>
      <c r="AP23" s="234" t="s">
        <v>827</v>
      </c>
      <c r="AQ23" s="234" t="s">
        <v>827</v>
      </c>
      <c r="AR23" s="234" t="s">
        <v>821</v>
      </c>
      <c r="AS23" s="234" t="s">
        <v>821</v>
      </c>
      <c r="AT23" s="234" t="s">
        <v>821</v>
      </c>
      <c r="AU23" s="234" t="s">
        <v>821</v>
      </c>
      <c r="AV23" s="234" t="s">
        <v>821</v>
      </c>
      <c r="AW23" s="234" t="s">
        <v>821</v>
      </c>
      <c r="AX23" s="234" t="s">
        <v>821</v>
      </c>
      <c r="AY23" s="234" t="s">
        <v>824</v>
      </c>
      <c r="AZ23" s="234" t="s">
        <v>817</v>
      </c>
      <c r="BA23" s="234" t="s">
        <v>813</v>
      </c>
      <c r="BB23" s="234" t="s">
        <v>813</v>
      </c>
      <c r="BC23" s="234" t="s">
        <v>813</v>
      </c>
      <c r="BD23" s="236"/>
      <c r="BE23" s="234" t="s">
        <v>829</v>
      </c>
      <c r="BF23" s="234" t="s">
        <v>829</v>
      </c>
      <c r="BG23" s="234" t="s">
        <v>814</v>
      </c>
      <c r="BH23" s="234" t="s">
        <v>814</v>
      </c>
      <c r="BI23" s="234" t="s">
        <v>812</v>
      </c>
      <c r="BJ23" s="234" t="s">
        <v>830</v>
      </c>
      <c r="BK23" s="234" t="s">
        <v>831</v>
      </c>
      <c r="BL23" s="234" t="s">
        <v>817</v>
      </c>
      <c r="BM23" s="234" t="s">
        <v>832</v>
      </c>
      <c r="BN23" s="234" t="s">
        <v>817</v>
      </c>
      <c r="BO23" s="234" t="s">
        <v>817</v>
      </c>
      <c r="BP23" s="234" t="s">
        <v>833</v>
      </c>
      <c r="BQ23" s="234" t="s">
        <v>821</v>
      </c>
      <c r="BR23" s="234" t="s">
        <v>821</v>
      </c>
      <c r="BS23" s="234" t="s">
        <v>821</v>
      </c>
      <c r="BT23" s="234" t="s">
        <v>821</v>
      </c>
      <c r="BU23" s="234" t="s">
        <v>821</v>
      </c>
      <c r="BV23" s="234" t="s">
        <v>821</v>
      </c>
      <c r="BW23" s="234"/>
      <c r="BX23" s="234" t="s">
        <v>834</v>
      </c>
      <c r="BY23" s="234" t="s">
        <v>817</v>
      </c>
      <c r="BZ23" s="234" t="s">
        <v>818</v>
      </c>
      <c r="CA23" s="234" t="s">
        <v>815</v>
      </c>
    </row>
    <row r="24" customFormat="false" ht="14.5" hidden="false" customHeight="false" outlineLevel="0" collapsed="false">
      <c r="A24" s="178" t="str">
        <f aca="false">'Indicator Data'!A25</f>
        <v>Bolivia</v>
      </c>
      <c r="B24" s="220" t="str">
        <f aca="false">'Indicator Data'!B25</f>
        <v>BOL</v>
      </c>
      <c r="C24" s="234" t="s">
        <v>811</v>
      </c>
      <c r="D24" s="234" t="s">
        <v>811</v>
      </c>
      <c r="E24" s="234" t="s">
        <v>812</v>
      </c>
      <c r="F24" s="234" t="s">
        <v>812</v>
      </c>
      <c r="G24" s="234" t="s">
        <v>812</v>
      </c>
      <c r="H24" s="234" t="s">
        <v>812</v>
      </c>
      <c r="I24" s="234" t="s">
        <v>812</v>
      </c>
      <c r="J24" s="234" t="s">
        <v>813</v>
      </c>
      <c r="K24" s="234" t="s">
        <v>813</v>
      </c>
      <c r="L24" s="234" t="s">
        <v>814</v>
      </c>
      <c r="M24" s="234" t="s">
        <v>815</v>
      </c>
      <c r="N24" s="234" t="s">
        <v>815</v>
      </c>
      <c r="O24" s="234" t="s">
        <v>815</v>
      </c>
      <c r="P24" s="234" t="s">
        <v>815</v>
      </c>
      <c r="Q24" s="234" t="s">
        <v>816</v>
      </c>
      <c r="R24" s="234" t="s">
        <v>816</v>
      </c>
      <c r="S24" s="234" t="s">
        <v>816</v>
      </c>
      <c r="T24" s="234" t="s">
        <v>816</v>
      </c>
      <c r="U24" s="234" t="s">
        <v>815</v>
      </c>
      <c r="V24" s="234" t="s">
        <v>815</v>
      </c>
      <c r="W24" s="234" t="s">
        <v>815</v>
      </c>
      <c r="X24" s="234" t="s">
        <v>817</v>
      </c>
      <c r="Y24" s="234" t="s">
        <v>817</v>
      </c>
      <c r="Z24" s="234" t="s">
        <v>817</v>
      </c>
      <c r="AA24" s="234" t="s">
        <v>818</v>
      </c>
      <c r="AB24" s="234" t="s">
        <v>819</v>
      </c>
      <c r="AC24" s="234" t="s">
        <v>819</v>
      </c>
      <c r="AD24" s="235" t="s">
        <v>820</v>
      </c>
      <c r="AE24" s="234" t="s">
        <v>821</v>
      </c>
      <c r="AF24" s="234" t="s">
        <v>822</v>
      </c>
      <c r="AG24" s="234" t="s">
        <v>818</v>
      </c>
      <c r="AH24" s="234" t="s">
        <v>815</v>
      </c>
      <c r="AI24" s="236" t="s">
        <v>823</v>
      </c>
      <c r="AJ24" s="236" t="s">
        <v>823</v>
      </c>
      <c r="AK24" s="234" t="s">
        <v>824</v>
      </c>
      <c r="AL24" s="234" t="s">
        <v>824</v>
      </c>
      <c r="AM24" s="234" t="s">
        <v>825</v>
      </c>
      <c r="AN24" s="234" t="s">
        <v>826</v>
      </c>
      <c r="AO24" s="234" t="s">
        <v>826</v>
      </c>
      <c r="AP24" s="234" t="s">
        <v>827</v>
      </c>
      <c r="AQ24" s="234" t="s">
        <v>827</v>
      </c>
      <c r="AR24" s="234" t="s">
        <v>821</v>
      </c>
      <c r="AS24" s="234" t="s">
        <v>821</v>
      </c>
      <c r="AT24" s="234" t="s">
        <v>821</v>
      </c>
      <c r="AU24" s="234" t="s">
        <v>821</v>
      </c>
      <c r="AV24" s="234" t="s">
        <v>821</v>
      </c>
      <c r="AW24" s="234" t="s">
        <v>821</v>
      </c>
      <c r="AX24" s="234" t="s">
        <v>821</v>
      </c>
      <c r="AY24" s="234" t="s">
        <v>824</v>
      </c>
      <c r="AZ24" s="234" t="s">
        <v>817</v>
      </c>
      <c r="BA24" s="234" t="s">
        <v>813</v>
      </c>
      <c r="BB24" s="234" t="s">
        <v>813</v>
      </c>
      <c r="BC24" s="234" t="s">
        <v>813</v>
      </c>
      <c r="BD24" s="236" t="s">
        <v>835</v>
      </c>
      <c r="BE24" s="234" t="s">
        <v>829</v>
      </c>
      <c r="BF24" s="234" t="s">
        <v>829</v>
      </c>
      <c r="BG24" s="234" t="s">
        <v>814</v>
      </c>
      <c r="BH24" s="234" t="s">
        <v>814</v>
      </c>
      <c r="BI24" s="234" t="s">
        <v>812</v>
      </c>
      <c r="BJ24" s="234" t="s">
        <v>830</v>
      </c>
      <c r="BK24" s="234" t="s">
        <v>831</v>
      </c>
      <c r="BL24" s="234" t="s">
        <v>817</v>
      </c>
      <c r="BM24" s="234" t="s">
        <v>832</v>
      </c>
      <c r="BN24" s="234" t="s">
        <v>817</v>
      </c>
      <c r="BO24" s="234" t="s">
        <v>817</v>
      </c>
      <c r="BP24" s="234" t="s">
        <v>833</v>
      </c>
      <c r="BQ24" s="234" t="s">
        <v>821</v>
      </c>
      <c r="BR24" s="234" t="s">
        <v>821</v>
      </c>
      <c r="BS24" s="234" t="s">
        <v>821</v>
      </c>
      <c r="BT24" s="234" t="s">
        <v>821</v>
      </c>
      <c r="BU24" s="234" t="s">
        <v>821</v>
      </c>
      <c r="BV24" s="234" t="s">
        <v>821</v>
      </c>
      <c r="BW24" s="234"/>
      <c r="BX24" s="234" t="s">
        <v>834</v>
      </c>
      <c r="BY24" s="234" t="s">
        <v>817</v>
      </c>
      <c r="BZ24" s="234" t="s">
        <v>818</v>
      </c>
      <c r="CA24" s="234" t="s">
        <v>815</v>
      </c>
    </row>
    <row r="25" customFormat="false" ht="14.5" hidden="false" customHeight="false" outlineLevel="0" collapsed="false">
      <c r="A25" s="178" t="str">
        <f aca="false">'Indicator Data'!A26</f>
        <v>Bosnia and Herzegovina</v>
      </c>
      <c r="B25" s="220" t="str">
        <f aca="false">'Indicator Data'!B26</f>
        <v>BIH</v>
      </c>
      <c r="C25" s="234" t="s">
        <v>811</v>
      </c>
      <c r="D25" s="234" t="s">
        <v>811</v>
      </c>
      <c r="E25" s="234" t="s">
        <v>812</v>
      </c>
      <c r="F25" s="234" t="s">
        <v>812</v>
      </c>
      <c r="G25" s="234" t="s">
        <v>812</v>
      </c>
      <c r="H25" s="234" t="s">
        <v>812</v>
      </c>
      <c r="I25" s="234" t="s">
        <v>812</v>
      </c>
      <c r="J25" s="234" t="s">
        <v>813</v>
      </c>
      <c r="K25" s="234" t="s">
        <v>813</v>
      </c>
      <c r="L25" s="234" t="s">
        <v>814</v>
      </c>
      <c r="M25" s="234" t="s">
        <v>815</v>
      </c>
      <c r="N25" s="234" t="s">
        <v>815</v>
      </c>
      <c r="O25" s="234" t="s">
        <v>815</v>
      </c>
      <c r="P25" s="234" t="s">
        <v>815</v>
      </c>
      <c r="Q25" s="234" t="s">
        <v>816</v>
      </c>
      <c r="R25" s="234" t="s">
        <v>816</v>
      </c>
      <c r="S25" s="234" t="s">
        <v>816</v>
      </c>
      <c r="T25" s="234" t="s">
        <v>816</v>
      </c>
      <c r="U25" s="234" t="s">
        <v>815</v>
      </c>
      <c r="V25" s="234" t="s">
        <v>815</v>
      </c>
      <c r="W25" s="234" t="s">
        <v>815</v>
      </c>
      <c r="X25" s="234" t="s">
        <v>817</v>
      </c>
      <c r="Y25" s="234" t="s">
        <v>817</v>
      </c>
      <c r="Z25" s="234" t="s">
        <v>817</v>
      </c>
      <c r="AA25" s="234" t="s">
        <v>818</v>
      </c>
      <c r="AB25" s="234" t="s">
        <v>819</v>
      </c>
      <c r="AC25" s="234" t="s">
        <v>819</v>
      </c>
      <c r="AD25" s="235" t="s">
        <v>820</v>
      </c>
      <c r="AE25" s="234" t="s">
        <v>821</v>
      </c>
      <c r="AF25" s="234" t="s">
        <v>822</v>
      </c>
      <c r="AG25" s="234" t="s">
        <v>818</v>
      </c>
      <c r="AH25" s="234" t="s">
        <v>815</v>
      </c>
      <c r="AI25" s="236" t="s">
        <v>823</v>
      </c>
      <c r="AJ25" s="236" t="s">
        <v>823</v>
      </c>
      <c r="AK25" s="234" t="s">
        <v>824</v>
      </c>
      <c r="AL25" s="234" t="s">
        <v>824</v>
      </c>
      <c r="AM25" s="234" t="s">
        <v>825</v>
      </c>
      <c r="AN25" s="234" t="s">
        <v>826</v>
      </c>
      <c r="AO25" s="234" t="s">
        <v>826</v>
      </c>
      <c r="AP25" s="234" t="s">
        <v>827</v>
      </c>
      <c r="AQ25" s="234" t="s">
        <v>827</v>
      </c>
      <c r="AR25" s="234" t="s">
        <v>821</v>
      </c>
      <c r="AS25" s="234" t="s">
        <v>821</v>
      </c>
      <c r="AT25" s="234" t="s">
        <v>821</v>
      </c>
      <c r="AU25" s="234" t="s">
        <v>821</v>
      </c>
      <c r="AV25" s="234" t="s">
        <v>821</v>
      </c>
      <c r="AW25" s="234" t="s">
        <v>821</v>
      </c>
      <c r="AX25" s="234" t="s">
        <v>821</v>
      </c>
      <c r="AY25" s="234" t="s">
        <v>824</v>
      </c>
      <c r="AZ25" s="234" t="s">
        <v>817</v>
      </c>
      <c r="BA25" s="234" t="s">
        <v>813</v>
      </c>
      <c r="BB25" s="234" t="s">
        <v>813</v>
      </c>
      <c r="BC25" s="234" t="s">
        <v>813</v>
      </c>
      <c r="BD25" s="236" t="s">
        <v>835</v>
      </c>
      <c r="BE25" s="234" t="s">
        <v>829</v>
      </c>
      <c r="BF25" s="234" t="s">
        <v>829</v>
      </c>
      <c r="BG25" s="234" t="s">
        <v>814</v>
      </c>
      <c r="BH25" s="234" t="s">
        <v>814</v>
      </c>
      <c r="BI25" s="234" t="s">
        <v>812</v>
      </c>
      <c r="BJ25" s="234" t="s">
        <v>830</v>
      </c>
      <c r="BK25" s="234" t="s">
        <v>831</v>
      </c>
      <c r="BL25" s="234" t="s">
        <v>817</v>
      </c>
      <c r="BM25" s="234" t="s">
        <v>832</v>
      </c>
      <c r="BN25" s="234" t="s">
        <v>817</v>
      </c>
      <c r="BO25" s="234" t="s">
        <v>817</v>
      </c>
      <c r="BP25" s="234" t="s">
        <v>833</v>
      </c>
      <c r="BQ25" s="234" t="s">
        <v>821</v>
      </c>
      <c r="BR25" s="234" t="s">
        <v>821</v>
      </c>
      <c r="BS25" s="234" t="s">
        <v>821</v>
      </c>
      <c r="BT25" s="234" t="s">
        <v>821</v>
      </c>
      <c r="BU25" s="234" t="s">
        <v>821</v>
      </c>
      <c r="BV25" s="234" t="s">
        <v>821</v>
      </c>
      <c r="BW25" s="234"/>
      <c r="BX25" s="234" t="s">
        <v>834</v>
      </c>
      <c r="BY25" s="234" t="s">
        <v>817</v>
      </c>
      <c r="BZ25" s="234" t="s">
        <v>818</v>
      </c>
      <c r="CA25" s="234" t="s">
        <v>815</v>
      </c>
    </row>
    <row r="26" customFormat="false" ht="14.5" hidden="false" customHeight="false" outlineLevel="0" collapsed="false">
      <c r="A26" s="178" t="str">
        <f aca="false">'Indicator Data'!A27</f>
        <v>Botswana</v>
      </c>
      <c r="B26" s="220" t="str">
        <f aca="false">'Indicator Data'!B27</f>
        <v>BWA</v>
      </c>
      <c r="C26" s="234" t="s">
        <v>811</v>
      </c>
      <c r="D26" s="234" t="s">
        <v>811</v>
      </c>
      <c r="E26" s="234" t="s">
        <v>812</v>
      </c>
      <c r="F26" s="234" t="s">
        <v>812</v>
      </c>
      <c r="G26" s="234" t="s">
        <v>812</v>
      </c>
      <c r="H26" s="234" t="s">
        <v>812</v>
      </c>
      <c r="I26" s="234" t="s">
        <v>812</v>
      </c>
      <c r="J26" s="234" t="s">
        <v>813</v>
      </c>
      <c r="K26" s="234" t="s">
        <v>813</v>
      </c>
      <c r="L26" s="234" t="s">
        <v>814</v>
      </c>
      <c r="M26" s="234" t="s">
        <v>815</v>
      </c>
      <c r="N26" s="234" t="s">
        <v>815</v>
      </c>
      <c r="O26" s="234" t="s">
        <v>815</v>
      </c>
      <c r="P26" s="234" t="s">
        <v>815</v>
      </c>
      <c r="Q26" s="234" t="s">
        <v>816</v>
      </c>
      <c r="R26" s="234" t="s">
        <v>816</v>
      </c>
      <c r="S26" s="234" t="s">
        <v>816</v>
      </c>
      <c r="T26" s="234" t="s">
        <v>816</v>
      </c>
      <c r="U26" s="234" t="s">
        <v>815</v>
      </c>
      <c r="V26" s="234" t="s">
        <v>815</v>
      </c>
      <c r="W26" s="234" t="s">
        <v>815</v>
      </c>
      <c r="X26" s="234" t="s">
        <v>817</v>
      </c>
      <c r="Y26" s="234" t="s">
        <v>817</v>
      </c>
      <c r="Z26" s="234" t="s">
        <v>817</v>
      </c>
      <c r="AA26" s="234" t="s">
        <v>818</v>
      </c>
      <c r="AB26" s="234" t="s">
        <v>819</v>
      </c>
      <c r="AC26" s="234" t="s">
        <v>819</v>
      </c>
      <c r="AD26" s="235" t="s">
        <v>820</v>
      </c>
      <c r="AE26" s="234" t="s">
        <v>821</v>
      </c>
      <c r="AF26" s="234" t="s">
        <v>822</v>
      </c>
      <c r="AG26" s="234" t="s">
        <v>818</v>
      </c>
      <c r="AH26" s="234" t="s">
        <v>815</v>
      </c>
      <c r="AI26" s="236" t="s">
        <v>823</v>
      </c>
      <c r="AJ26" s="236" t="s">
        <v>823</v>
      </c>
      <c r="AK26" s="234" t="s">
        <v>824</v>
      </c>
      <c r="AL26" s="234" t="s">
        <v>824</v>
      </c>
      <c r="AM26" s="234" t="s">
        <v>825</v>
      </c>
      <c r="AN26" s="234" t="s">
        <v>826</v>
      </c>
      <c r="AO26" s="234" t="s">
        <v>826</v>
      </c>
      <c r="AP26" s="234" t="s">
        <v>827</v>
      </c>
      <c r="AQ26" s="234" t="s">
        <v>827</v>
      </c>
      <c r="AR26" s="234" t="s">
        <v>821</v>
      </c>
      <c r="AS26" s="234" t="s">
        <v>821</v>
      </c>
      <c r="AT26" s="234" t="s">
        <v>821</v>
      </c>
      <c r="AU26" s="234" t="s">
        <v>821</v>
      </c>
      <c r="AV26" s="234" t="s">
        <v>821</v>
      </c>
      <c r="AW26" s="234" t="s">
        <v>821</v>
      </c>
      <c r="AX26" s="234" t="s">
        <v>821</v>
      </c>
      <c r="AY26" s="234" t="s">
        <v>824</v>
      </c>
      <c r="AZ26" s="234" t="s">
        <v>817</v>
      </c>
      <c r="BA26" s="234" t="s">
        <v>813</v>
      </c>
      <c r="BB26" s="234" t="s">
        <v>813</v>
      </c>
      <c r="BC26" s="234" t="s">
        <v>813</v>
      </c>
      <c r="BD26" s="236"/>
      <c r="BE26" s="234" t="s">
        <v>829</v>
      </c>
      <c r="BF26" s="234" t="s">
        <v>829</v>
      </c>
      <c r="BG26" s="234" t="s">
        <v>814</v>
      </c>
      <c r="BH26" s="234" t="s">
        <v>814</v>
      </c>
      <c r="BI26" s="234" t="s">
        <v>812</v>
      </c>
      <c r="BJ26" s="234" t="s">
        <v>830</v>
      </c>
      <c r="BK26" s="234" t="s">
        <v>831</v>
      </c>
      <c r="BL26" s="234" t="s">
        <v>817</v>
      </c>
      <c r="BM26" s="234" t="s">
        <v>832</v>
      </c>
      <c r="BN26" s="234" t="s">
        <v>817</v>
      </c>
      <c r="BO26" s="234" t="s">
        <v>817</v>
      </c>
      <c r="BP26" s="234" t="s">
        <v>833</v>
      </c>
      <c r="BQ26" s="234" t="s">
        <v>821</v>
      </c>
      <c r="BR26" s="234" t="s">
        <v>821</v>
      </c>
      <c r="BS26" s="234" t="s">
        <v>821</v>
      </c>
      <c r="BT26" s="234" t="s">
        <v>821</v>
      </c>
      <c r="BU26" s="234" t="s">
        <v>821</v>
      </c>
      <c r="BV26" s="234" t="s">
        <v>821</v>
      </c>
      <c r="BW26" s="234"/>
      <c r="BX26" s="234" t="s">
        <v>834</v>
      </c>
      <c r="BY26" s="234" t="s">
        <v>817</v>
      </c>
      <c r="BZ26" s="234" t="s">
        <v>818</v>
      </c>
      <c r="CA26" s="234" t="s">
        <v>815</v>
      </c>
    </row>
    <row r="27" customFormat="false" ht="14.5" hidden="false" customHeight="false" outlineLevel="0" collapsed="false">
      <c r="A27" s="178" t="str">
        <f aca="false">'Indicator Data'!A28</f>
        <v>Brazil</v>
      </c>
      <c r="B27" s="220" t="str">
        <f aca="false">'Indicator Data'!B28</f>
        <v>BRA</v>
      </c>
      <c r="C27" s="234" t="s">
        <v>811</v>
      </c>
      <c r="D27" s="234" t="s">
        <v>811</v>
      </c>
      <c r="E27" s="234" t="s">
        <v>812</v>
      </c>
      <c r="F27" s="234" t="s">
        <v>812</v>
      </c>
      <c r="G27" s="234" t="s">
        <v>812</v>
      </c>
      <c r="H27" s="234" t="s">
        <v>812</v>
      </c>
      <c r="I27" s="234" t="s">
        <v>812</v>
      </c>
      <c r="J27" s="234" t="s">
        <v>813</v>
      </c>
      <c r="K27" s="234" t="s">
        <v>813</v>
      </c>
      <c r="L27" s="234" t="s">
        <v>814</v>
      </c>
      <c r="M27" s="234" t="s">
        <v>815</v>
      </c>
      <c r="N27" s="234" t="s">
        <v>815</v>
      </c>
      <c r="O27" s="234" t="s">
        <v>815</v>
      </c>
      <c r="P27" s="234" t="s">
        <v>815</v>
      </c>
      <c r="Q27" s="234" t="s">
        <v>816</v>
      </c>
      <c r="R27" s="234" t="s">
        <v>816</v>
      </c>
      <c r="S27" s="234" t="s">
        <v>816</v>
      </c>
      <c r="T27" s="234" t="s">
        <v>816</v>
      </c>
      <c r="U27" s="234" t="s">
        <v>815</v>
      </c>
      <c r="V27" s="234" t="s">
        <v>815</v>
      </c>
      <c r="W27" s="234" t="s">
        <v>815</v>
      </c>
      <c r="X27" s="234" t="s">
        <v>817</v>
      </c>
      <c r="Y27" s="234" t="s">
        <v>817</v>
      </c>
      <c r="Z27" s="234" t="s">
        <v>817</v>
      </c>
      <c r="AA27" s="234" t="s">
        <v>818</v>
      </c>
      <c r="AB27" s="234" t="s">
        <v>819</v>
      </c>
      <c r="AC27" s="234" t="s">
        <v>819</v>
      </c>
      <c r="AD27" s="235" t="s">
        <v>820</v>
      </c>
      <c r="AE27" s="234" t="s">
        <v>821</v>
      </c>
      <c r="AF27" s="234" t="s">
        <v>822</v>
      </c>
      <c r="AG27" s="234" t="s">
        <v>818</v>
      </c>
      <c r="AH27" s="234" t="s">
        <v>815</v>
      </c>
      <c r="AI27" s="236" t="s">
        <v>823</v>
      </c>
      <c r="AJ27" s="236" t="s">
        <v>823</v>
      </c>
      <c r="AK27" s="234" t="s">
        <v>824</v>
      </c>
      <c r="AL27" s="234" t="s">
        <v>824</v>
      </c>
      <c r="AM27" s="234" t="s">
        <v>825</v>
      </c>
      <c r="AN27" s="234" t="s">
        <v>826</v>
      </c>
      <c r="AO27" s="234" t="s">
        <v>826</v>
      </c>
      <c r="AP27" s="234" t="s">
        <v>827</v>
      </c>
      <c r="AQ27" s="234" t="s">
        <v>827</v>
      </c>
      <c r="AR27" s="234" t="s">
        <v>821</v>
      </c>
      <c r="AS27" s="234" t="s">
        <v>821</v>
      </c>
      <c r="AT27" s="234" t="s">
        <v>821</v>
      </c>
      <c r="AU27" s="234" t="s">
        <v>821</v>
      </c>
      <c r="AV27" s="234" t="s">
        <v>821</v>
      </c>
      <c r="AW27" s="234" t="s">
        <v>821</v>
      </c>
      <c r="AX27" s="234" t="s">
        <v>821</v>
      </c>
      <c r="AY27" s="234" t="s">
        <v>824</v>
      </c>
      <c r="AZ27" s="234" t="s">
        <v>817</v>
      </c>
      <c r="BA27" s="234" t="s">
        <v>813</v>
      </c>
      <c r="BB27" s="234" t="s">
        <v>813</v>
      </c>
      <c r="BC27" s="234" t="s">
        <v>813</v>
      </c>
      <c r="BD27" s="236"/>
      <c r="BE27" s="234" t="s">
        <v>829</v>
      </c>
      <c r="BF27" s="234" t="s">
        <v>829</v>
      </c>
      <c r="BG27" s="234" t="s">
        <v>814</v>
      </c>
      <c r="BH27" s="234" t="s">
        <v>814</v>
      </c>
      <c r="BI27" s="234" t="s">
        <v>812</v>
      </c>
      <c r="BJ27" s="234" t="s">
        <v>830</v>
      </c>
      <c r="BK27" s="234" t="s">
        <v>831</v>
      </c>
      <c r="BL27" s="234" t="s">
        <v>817</v>
      </c>
      <c r="BM27" s="234" t="s">
        <v>832</v>
      </c>
      <c r="BN27" s="234" t="s">
        <v>817</v>
      </c>
      <c r="BO27" s="234" t="s">
        <v>817</v>
      </c>
      <c r="BP27" s="234" t="s">
        <v>833</v>
      </c>
      <c r="BQ27" s="234" t="s">
        <v>821</v>
      </c>
      <c r="BR27" s="234" t="s">
        <v>821</v>
      </c>
      <c r="BS27" s="234" t="s">
        <v>821</v>
      </c>
      <c r="BT27" s="234" t="s">
        <v>821</v>
      </c>
      <c r="BU27" s="234" t="s">
        <v>821</v>
      </c>
      <c r="BV27" s="234" t="s">
        <v>821</v>
      </c>
      <c r="BW27" s="234"/>
      <c r="BX27" s="234" t="s">
        <v>834</v>
      </c>
      <c r="BY27" s="234" t="s">
        <v>817</v>
      </c>
      <c r="BZ27" s="234" t="s">
        <v>818</v>
      </c>
      <c r="CA27" s="234" t="s">
        <v>815</v>
      </c>
    </row>
    <row r="28" customFormat="false" ht="14.5" hidden="false" customHeight="false" outlineLevel="0" collapsed="false">
      <c r="A28" s="178" t="str">
        <f aca="false">'Indicator Data'!A29</f>
        <v>Brunei Darussalam</v>
      </c>
      <c r="B28" s="220" t="str">
        <f aca="false">'Indicator Data'!B29</f>
        <v>BRN</v>
      </c>
      <c r="C28" s="234" t="s">
        <v>811</v>
      </c>
      <c r="D28" s="234" t="s">
        <v>811</v>
      </c>
      <c r="E28" s="234" t="s">
        <v>812</v>
      </c>
      <c r="F28" s="234" t="s">
        <v>812</v>
      </c>
      <c r="G28" s="234" t="s">
        <v>812</v>
      </c>
      <c r="H28" s="234" t="s">
        <v>812</v>
      </c>
      <c r="I28" s="234" t="s">
        <v>812</v>
      </c>
      <c r="J28" s="234" t="s">
        <v>813</v>
      </c>
      <c r="K28" s="234" t="s">
        <v>813</v>
      </c>
      <c r="L28" s="234" t="s">
        <v>814</v>
      </c>
      <c r="M28" s="234" t="s">
        <v>815</v>
      </c>
      <c r="N28" s="234" t="s">
        <v>815</v>
      </c>
      <c r="O28" s="234" t="s">
        <v>815</v>
      </c>
      <c r="P28" s="234" t="s">
        <v>815</v>
      </c>
      <c r="Q28" s="234" t="s">
        <v>816</v>
      </c>
      <c r="R28" s="234" t="s">
        <v>816</v>
      </c>
      <c r="S28" s="234" t="s">
        <v>816</v>
      </c>
      <c r="T28" s="234" t="s">
        <v>816</v>
      </c>
      <c r="U28" s="234" t="s">
        <v>815</v>
      </c>
      <c r="V28" s="234" t="s">
        <v>815</v>
      </c>
      <c r="W28" s="234" t="s">
        <v>815</v>
      </c>
      <c r="X28" s="234" t="s">
        <v>817</v>
      </c>
      <c r="Y28" s="234" t="s">
        <v>817</v>
      </c>
      <c r="Z28" s="234" t="s">
        <v>817</v>
      </c>
      <c r="AA28" s="234" t="s">
        <v>818</v>
      </c>
      <c r="AB28" s="234" t="s">
        <v>819</v>
      </c>
      <c r="AC28" s="234" t="s">
        <v>819</v>
      </c>
      <c r="AD28" s="235" t="s">
        <v>820</v>
      </c>
      <c r="AE28" s="234" t="s">
        <v>821</v>
      </c>
      <c r="AF28" s="234" t="s">
        <v>822</v>
      </c>
      <c r="AG28" s="234" t="s">
        <v>818</v>
      </c>
      <c r="AH28" s="234" t="s">
        <v>815</v>
      </c>
      <c r="AI28" s="236" t="s">
        <v>823</v>
      </c>
      <c r="AJ28" s="236" t="s">
        <v>823</v>
      </c>
      <c r="AK28" s="234" t="s">
        <v>824</v>
      </c>
      <c r="AL28" s="234" t="s">
        <v>824</v>
      </c>
      <c r="AM28" s="234" t="s">
        <v>825</v>
      </c>
      <c r="AN28" s="234" t="s">
        <v>826</v>
      </c>
      <c r="AO28" s="234" t="s">
        <v>826</v>
      </c>
      <c r="AP28" s="234" t="s">
        <v>827</v>
      </c>
      <c r="AQ28" s="234" t="s">
        <v>827</v>
      </c>
      <c r="AR28" s="234" t="s">
        <v>821</v>
      </c>
      <c r="AS28" s="234" t="s">
        <v>821</v>
      </c>
      <c r="AT28" s="234" t="s">
        <v>821</v>
      </c>
      <c r="AU28" s="234" t="s">
        <v>821</v>
      </c>
      <c r="AV28" s="234" t="s">
        <v>821</v>
      </c>
      <c r="AW28" s="234" t="s">
        <v>821</v>
      </c>
      <c r="AX28" s="234" t="s">
        <v>821</v>
      </c>
      <c r="AY28" s="234" t="s">
        <v>824</v>
      </c>
      <c r="AZ28" s="234" t="s">
        <v>817</v>
      </c>
      <c r="BA28" s="234" t="s">
        <v>813</v>
      </c>
      <c r="BB28" s="234" t="s">
        <v>813</v>
      </c>
      <c r="BC28" s="234" t="s">
        <v>813</v>
      </c>
      <c r="BD28" s="236"/>
      <c r="BE28" s="234" t="s">
        <v>829</v>
      </c>
      <c r="BF28" s="234" t="s">
        <v>829</v>
      </c>
      <c r="BG28" s="234" t="s">
        <v>814</v>
      </c>
      <c r="BH28" s="234" t="s">
        <v>814</v>
      </c>
      <c r="BI28" s="234" t="s">
        <v>812</v>
      </c>
      <c r="BJ28" s="234" t="s">
        <v>830</v>
      </c>
      <c r="BK28" s="234" t="s">
        <v>831</v>
      </c>
      <c r="BL28" s="234" t="s">
        <v>817</v>
      </c>
      <c r="BM28" s="234" t="s">
        <v>832</v>
      </c>
      <c r="BN28" s="234" t="s">
        <v>817</v>
      </c>
      <c r="BO28" s="234" t="s">
        <v>817</v>
      </c>
      <c r="BP28" s="234" t="s">
        <v>833</v>
      </c>
      <c r="BQ28" s="234" t="s">
        <v>821</v>
      </c>
      <c r="BR28" s="234" t="s">
        <v>821</v>
      </c>
      <c r="BS28" s="234" t="s">
        <v>821</v>
      </c>
      <c r="BT28" s="234" t="s">
        <v>821</v>
      </c>
      <c r="BU28" s="234" t="s">
        <v>821</v>
      </c>
      <c r="BV28" s="234" t="s">
        <v>821</v>
      </c>
      <c r="BW28" s="234"/>
      <c r="BX28" s="234" t="s">
        <v>834</v>
      </c>
      <c r="BY28" s="234" t="s">
        <v>817</v>
      </c>
      <c r="BZ28" s="234" t="s">
        <v>818</v>
      </c>
      <c r="CA28" s="234" t="s">
        <v>815</v>
      </c>
    </row>
    <row r="29" customFormat="false" ht="14.5" hidden="false" customHeight="false" outlineLevel="0" collapsed="false">
      <c r="A29" s="178" t="str">
        <f aca="false">'Indicator Data'!A30</f>
        <v>Bulgaria</v>
      </c>
      <c r="B29" s="220" t="str">
        <f aca="false">'Indicator Data'!B30</f>
        <v>BGR</v>
      </c>
      <c r="C29" s="234" t="s">
        <v>811</v>
      </c>
      <c r="D29" s="234" t="s">
        <v>811</v>
      </c>
      <c r="E29" s="234" t="s">
        <v>812</v>
      </c>
      <c r="F29" s="234" t="s">
        <v>812</v>
      </c>
      <c r="G29" s="234" t="s">
        <v>812</v>
      </c>
      <c r="H29" s="234" t="s">
        <v>812</v>
      </c>
      <c r="I29" s="234" t="s">
        <v>812</v>
      </c>
      <c r="J29" s="234" t="s">
        <v>813</v>
      </c>
      <c r="K29" s="234" t="s">
        <v>813</v>
      </c>
      <c r="L29" s="234" t="s">
        <v>814</v>
      </c>
      <c r="M29" s="234" t="s">
        <v>815</v>
      </c>
      <c r="N29" s="234" t="s">
        <v>815</v>
      </c>
      <c r="O29" s="234" t="s">
        <v>815</v>
      </c>
      <c r="P29" s="234" t="s">
        <v>815</v>
      </c>
      <c r="Q29" s="234" t="s">
        <v>816</v>
      </c>
      <c r="R29" s="234" t="s">
        <v>816</v>
      </c>
      <c r="S29" s="234" t="s">
        <v>816</v>
      </c>
      <c r="T29" s="234" t="s">
        <v>816</v>
      </c>
      <c r="U29" s="234" t="s">
        <v>815</v>
      </c>
      <c r="V29" s="234" t="s">
        <v>815</v>
      </c>
      <c r="W29" s="234" t="s">
        <v>815</v>
      </c>
      <c r="X29" s="234" t="s">
        <v>817</v>
      </c>
      <c r="Y29" s="234" t="s">
        <v>817</v>
      </c>
      <c r="Z29" s="234" t="s">
        <v>817</v>
      </c>
      <c r="AA29" s="234" t="s">
        <v>818</v>
      </c>
      <c r="AB29" s="234" t="s">
        <v>819</v>
      </c>
      <c r="AC29" s="234" t="s">
        <v>819</v>
      </c>
      <c r="AD29" s="235" t="s">
        <v>820</v>
      </c>
      <c r="AE29" s="234" t="s">
        <v>821</v>
      </c>
      <c r="AF29" s="234" t="s">
        <v>822</v>
      </c>
      <c r="AG29" s="234" t="s">
        <v>818</v>
      </c>
      <c r="AH29" s="234" t="s">
        <v>815</v>
      </c>
      <c r="AI29" s="236" t="s">
        <v>823</v>
      </c>
      <c r="AJ29" s="236" t="s">
        <v>823</v>
      </c>
      <c r="AK29" s="234" t="s">
        <v>824</v>
      </c>
      <c r="AL29" s="234" t="s">
        <v>824</v>
      </c>
      <c r="AM29" s="234" t="s">
        <v>825</v>
      </c>
      <c r="AN29" s="234" t="s">
        <v>826</v>
      </c>
      <c r="AO29" s="234" t="s">
        <v>826</v>
      </c>
      <c r="AP29" s="234" t="s">
        <v>827</v>
      </c>
      <c r="AQ29" s="234" t="s">
        <v>827</v>
      </c>
      <c r="AR29" s="234" t="s">
        <v>821</v>
      </c>
      <c r="AS29" s="234" t="s">
        <v>821</v>
      </c>
      <c r="AT29" s="234" t="s">
        <v>821</v>
      </c>
      <c r="AU29" s="234" t="s">
        <v>821</v>
      </c>
      <c r="AV29" s="234" t="s">
        <v>821</v>
      </c>
      <c r="AW29" s="234" t="s">
        <v>821</v>
      </c>
      <c r="AX29" s="234" t="s">
        <v>821</v>
      </c>
      <c r="AY29" s="234" t="s">
        <v>824</v>
      </c>
      <c r="AZ29" s="234" t="s">
        <v>817</v>
      </c>
      <c r="BA29" s="234" t="s">
        <v>813</v>
      </c>
      <c r="BB29" s="234" t="s">
        <v>813</v>
      </c>
      <c r="BC29" s="234" t="s">
        <v>813</v>
      </c>
      <c r="BD29" s="236"/>
      <c r="BE29" s="234" t="s">
        <v>829</v>
      </c>
      <c r="BF29" s="234" t="s">
        <v>829</v>
      </c>
      <c r="BG29" s="234" t="s">
        <v>814</v>
      </c>
      <c r="BH29" s="234" t="s">
        <v>814</v>
      </c>
      <c r="BI29" s="234" t="s">
        <v>812</v>
      </c>
      <c r="BJ29" s="234" t="s">
        <v>830</v>
      </c>
      <c r="BK29" s="234" t="s">
        <v>831</v>
      </c>
      <c r="BL29" s="234" t="s">
        <v>817</v>
      </c>
      <c r="BM29" s="234" t="s">
        <v>832</v>
      </c>
      <c r="BN29" s="234" t="s">
        <v>817</v>
      </c>
      <c r="BO29" s="234" t="s">
        <v>817</v>
      </c>
      <c r="BP29" s="234" t="s">
        <v>833</v>
      </c>
      <c r="BQ29" s="234" t="s">
        <v>821</v>
      </c>
      <c r="BR29" s="234" t="s">
        <v>821</v>
      </c>
      <c r="BS29" s="234" t="s">
        <v>821</v>
      </c>
      <c r="BT29" s="234" t="s">
        <v>821</v>
      </c>
      <c r="BU29" s="234" t="s">
        <v>821</v>
      </c>
      <c r="BV29" s="234" t="s">
        <v>821</v>
      </c>
      <c r="BW29" s="234"/>
      <c r="BX29" s="234" t="s">
        <v>834</v>
      </c>
      <c r="BY29" s="234" t="s">
        <v>817</v>
      </c>
      <c r="BZ29" s="234" t="s">
        <v>818</v>
      </c>
      <c r="CA29" s="234" t="s">
        <v>815</v>
      </c>
    </row>
    <row r="30" customFormat="false" ht="14.5" hidden="false" customHeight="false" outlineLevel="0" collapsed="false">
      <c r="A30" s="178" t="str">
        <f aca="false">'Indicator Data'!A31</f>
        <v>Burkina Faso</v>
      </c>
      <c r="B30" s="220" t="str">
        <f aca="false">'Indicator Data'!B31</f>
        <v>BFA</v>
      </c>
      <c r="C30" s="234" t="s">
        <v>811</v>
      </c>
      <c r="D30" s="234" t="s">
        <v>811</v>
      </c>
      <c r="E30" s="234" t="s">
        <v>812</v>
      </c>
      <c r="F30" s="234" t="s">
        <v>812</v>
      </c>
      <c r="G30" s="234" t="s">
        <v>812</v>
      </c>
      <c r="H30" s="234" t="s">
        <v>812</v>
      </c>
      <c r="I30" s="234" t="s">
        <v>812</v>
      </c>
      <c r="J30" s="234" t="s">
        <v>813</v>
      </c>
      <c r="K30" s="234" t="s">
        <v>813</v>
      </c>
      <c r="L30" s="234" t="s">
        <v>814</v>
      </c>
      <c r="M30" s="234" t="s">
        <v>815</v>
      </c>
      <c r="N30" s="234" t="s">
        <v>815</v>
      </c>
      <c r="O30" s="234" t="s">
        <v>815</v>
      </c>
      <c r="P30" s="234" t="s">
        <v>815</v>
      </c>
      <c r="Q30" s="234" t="s">
        <v>816</v>
      </c>
      <c r="R30" s="234" t="s">
        <v>816</v>
      </c>
      <c r="S30" s="234" t="s">
        <v>816</v>
      </c>
      <c r="T30" s="234" t="s">
        <v>816</v>
      </c>
      <c r="U30" s="234" t="s">
        <v>815</v>
      </c>
      <c r="V30" s="234" t="s">
        <v>815</v>
      </c>
      <c r="W30" s="234" t="s">
        <v>815</v>
      </c>
      <c r="X30" s="234" t="s">
        <v>817</v>
      </c>
      <c r="Y30" s="234" t="s">
        <v>817</v>
      </c>
      <c r="Z30" s="234" t="s">
        <v>817</v>
      </c>
      <c r="AA30" s="234" t="s">
        <v>818</v>
      </c>
      <c r="AB30" s="234" t="s">
        <v>819</v>
      </c>
      <c r="AC30" s="234" t="s">
        <v>819</v>
      </c>
      <c r="AD30" s="235" t="s">
        <v>820</v>
      </c>
      <c r="AE30" s="234" t="s">
        <v>821</v>
      </c>
      <c r="AF30" s="234" t="s">
        <v>822</v>
      </c>
      <c r="AG30" s="234" t="s">
        <v>818</v>
      </c>
      <c r="AH30" s="234" t="s">
        <v>815</v>
      </c>
      <c r="AI30" s="236" t="s">
        <v>823</v>
      </c>
      <c r="AJ30" s="236" t="s">
        <v>823</v>
      </c>
      <c r="AK30" s="234" t="s">
        <v>824</v>
      </c>
      <c r="AL30" s="234" t="s">
        <v>824</v>
      </c>
      <c r="AM30" s="234" t="s">
        <v>825</v>
      </c>
      <c r="AN30" s="234" t="s">
        <v>826</v>
      </c>
      <c r="AO30" s="234" t="s">
        <v>826</v>
      </c>
      <c r="AP30" s="234" t="s">
        <v>827</v>
      </c>
      <c r="AQ30" s="234" t="s">
        <v>827</v>
      </c>
      <c r="AR30" s="234" t="s">
        <v>821</v>
      </c>
      <c r="AS30" s="234" t="s">
        <v>821</v>
      </c>
      <c r="AT30" s="234" t="s">
        <v>821</v>
      </c>
      <c r="AU30" s="234" t="s">
        <v>821</v>
      </c>
      <c r="AV30" s="234" t="s">
        <v>821</v>
      </c>
      <c r="AW30" s="234" t="s">
        <v>821</v>
      </c>
      <c r="AX30" s="234" t="s">
        <v>821</v>
      </c>
      <c r="AY30" s="234" t="s">
        <v>824</v>
      </c>
      <c r="AZ30" s="234" t="s">
        <v>817</v>
      </c>
      <c r="BA30" s="234" t="s">
        <v>813</v>
      </c>
      <c r="BB30" s="234" t="s">
        <v>813</v>
      </c>
      <c r="BC30" s="234" t="s">
        <v>813</v>
      </c>
      <c r="BD30" s="236" t="s">
        <v>836</v>
      </c>
      <c r="BE30" s="234" t="s">
        <v>829</v>
      </c>
      <c r="BF30" s="234" t="s">
        <v>829</v>
      </c>
      <c r="BG30" s="234" t="s">
        <v>814</v>
      </c>
      <c r="BH30" s="234" t="s">
        <v>814</v>
      </c>
      <c r="BI30" s="234" t="s">
        <v>812</v>
      </c>
      <c r="BJ30" s="234" t="s">
        <v>830</v>
      </c>
      <c r="BK30" s="234" t="s">
        <v>831</v>
      </c>
      <c r="BL30" s="234" t="s">
        <v>817</v>
      </c>
      <c r="BM30" s="234" t="s">
        <v>832</v>
      </c>
      <c r="BN30" s="234" t="s">
        <v>817</v>
      </c>
      <c r="BO30" s="234" t="s">
        <v>817</v>
      </c>
      <c r="BP30" s="234" t="s">
        <v>833</v>
      </c>
      <c r="BQ30" s="234" t="s">
        <v>821</v>
      </c>
      <c r="BR30" s="234" t="s">
        <v>821</v>
      </c>
      <c r="BS30" s="234" t="s">
        <v>821</v>
      </c>
      <c r="BT30" s="234" t="s">
        <v>821</v>
      </c>
      <c r="BU30" s="234" t="s">
        <v>821</v>
      </c>
      <c r="BV30" s="234" t="s">
        <v>821</v>
      </c>
      <c r="BW30" s="234"/>
      <c r="BX30" s="234" t="s">
        <v>834</v>
      </c>
      <c r="BY30" s="234" t="s">
        <v>817</v>
      </c>
      <c r="BZ30" s="234" t="s">
        <v>818</v>
      </c>
      <c r="CA30" s="234" t="s">
        <v>815</v>
      </c>
    </row>
    <row r="31" customFormat="false" ht="14.5" hidden="false" customHeight="false" outlineLevel="0" collapsed="false">
      <c r="A31" s="178" t="str">
        <f aca="false">'Indicator Data'!A32</f>
        <v>Burundi</v>
      </c>
      <c r="B31" s="220" t="str">
        <f aca="false">'Indicator Data'!B32</f>
        <v>BDI</v>
      </c>
      <c r="C31" s="234" t="s">
        <v>811</v>
      </c>
      <c r="D31" s="234" t="s">
        <v>811</v>
      </c>
      <c r="E31" s="234" t="s">
        <v>812</v>
      </c>
      <c r="F31" s="234" t="s">
        <v>812</v>
      </c>
      <c r="G31" s="234" t="s">
        <v>812</v>
      </c>
      <c r="H31" s="234" t="s">
        <v>812</v>
      </c>
      <c r="I31" s="234" t="s">
        <v>812</v>
      </c>
      <c r="J31" s="234" t="s">
        <v>813</v>
      </c>
      <c r="K31" s="234" t="s">
        <v>813</v>
      </c>
      <c r="L31" s="234" t="s">
        <v>814</v>
      </c>
      <c r="M31" s="234" t="s">
        <v>815</v>
      </c>
      <c r="N31" s="234" t="s">
        <v>815</v>
      </c>
      <c r="O31" s="234" t="s">
        <v>815</v>
      </c>
      <c r="P31" s="234" t="s">
        <v>815</v>
      </c>
      <c r="Q31" s="234" t="s">
        <v>816</v>
      </c>
      <c r="R31" s="234" t="s">
        <v>816</v>
      </c>
      <c r="S31" s="234" t="s">
        <v>816</v>
      </c>
      <c r="T31" s="234" t="s">
        <v>816</v>
      </c>
      <c r="U31" s="234" t="s">
        <v>815</v>
      </c>
      <c r="V31" s="234" t="s">
        <v>815</v>
      </c>
      <c r="W31" s="234" t="s">
        <v>815</v>
      </c>
      <c r="X31" s="234" t="s">
        <v>817</v>
      </c>
      <c r="Y31" s="234" t="s">
        <v>817</v>
      </c>
      <c r="Z31" s="234" t="s">
        <v>817</v>
      </c>
      <c r="AA31" s="234" t="s">
        <v>818</v>
      </c>
      <c r="AB31" s="234" t="s">
        <v>819</v>
      </c>
      <c r="AC31" s="234" t="s">
        <v>819</v>
      </c>
      <c r="AD31" s="235" t="s">
        <v>820</v>
      </c>
      <c r="AE31" s="234" t="s">
        <v>821</v>
      </c>
      <c r="AF31" s="234" t="s">
        <v>822</v>
      </c>
      <c r="AG31" s="234" t="s">
        <v>818</v>
      </c>
      <c r="AH31" s="234" t="s">
        <v>815</v>
      </c>
      <c r="AI31" s="236" t="s">
        <v>823</v>
      </c>
      <c r="AJ31" s="236" t="s">
        <v>823</v>
      </c>
      <c r="AK31" s="234" t="s">
        <v>824</v>
      </c>
      <c r="AL31" s="234" t="s">
        <v>824</v>
      </c>
      <c r="AM31" s="234" t="s">
        <v>825</v>
      </c>
      <c r="AN31" s="234" t="s">
        <v>826</v>
      </c>
      <c r="AO31" s="234" t="s">
        <v>826</v>
      </c>
      <c r="AP31" s="234" t="s">
        <v>827</v>
      </c>
      <c r="AQ31" s="234" t="s">
        <v>827</v>
      </c>
      <c r="AR31" s="234" t="s">
        <v>821</v>
      </c>
      <c r="AS31" s="234" t="s">
        <v>821</v>
      </c>
      <c r="AT31" s="234" t="s">
        <v>821</v>
      </c>
      <c r="AU31" s="234" t="s">
        <v>821</v>
      </c>
      <c r="AV31" s="234" t="s">
        <v>821</v>
      </c>
      <c r="AW31" s="234" t="s">
        <v>821</v>
      </c>
      <c r="AX31" s="234" t="s">
        <v>821</v>
      </c>
      <c r="AY31" s="234" t="s">
        <v>824</v>
      </c>
      <c r="AZ31" s="234" t="s">
        <v>817</v>
      </c>
      <c r="BA31" s="234" t="s">
        <v>813</v>
      </c>
      <c r="BB31" s="234" t="s">
        <v>813</v>
      </c>
      <c r="BC31" s="234" t="s">
        <v>813</v>
      </c>
      <c r="BD31" s="236" t="s">
        <v>835</v>
      </c>
      <c r="BE31" s="234" t="s">
        <v>829</v>
      </c>
      <c r="BF31" s="234" t="s">
        <v>829</v>
      </c>
      <c r="BG31" s="234" t="s">
        <v>814</v>
      </c>
      <c r="BH31" s="234" t="s">
        <v>814</v>
      </c>
      <c r="BI31" s="234" t="s">
        <v>812</v>
      </c>
      <c r="BJ31" s="234" t="s">
        <v>830</v>
      </c>
      <c r="BK31" s="234" t="s">
        <v>831</v>
      </c>
      <c r="BL31" s="234" t="s">
        <v>817</v>
      </c>
      <c r="BM31" s="234" t="s">
        <v>832</v>
      </c>
      <c r="BN31" s="234" t="s">
        <v>817</v>
      </c>
      <c r="BO31" s="234" t="s">
        <v>817</v>
      </c>
      <c r="BP31" s="234" t="s">
        <v>833</v>
      </c>
      <c r="BQ31" s="234" t="s">
        <v>821</v>
      </c>
      <c r="BR31" s="234" t="s">
        <v>821</v>
      </c>
      <c r="BS31" s="234" t="s">
        <v>821</v>
      </c>
      <c r="BT31" s="234" t="s">
        <v>821</v>
      </c>
      <c r="BU31" s="234" t="s">
        <v>821</v>
      </c>
      <c r="BV31" s="234" t="s">
        <v>821</v>
      </c>
      <c r="BW31" s="234"/>
      <c r="BX31" s="234" t="s">
        <v>834</v>
      </c>
      <c r="BY31" s="234" t="s">
        <v>817</v>
      </c>
      <c r="BZ31" s="234" t="s">
        <v>818</v>
      </c>
      <c r="CA31" s="234" t="s">
        <v>815</v>
      </c>
    </row>
    <row r="32" customFormat="false" ht="14.5" hidden="false" customHeight="false" outlineLevel="0" collapsed="false">
      <c r="A32" s="178" t="str">
        <f aca="false">'Indicator Data'!A33</f>
        <v>Cabo Verde</v>
      </c>
      <c r="B32" s="220" t="str">
        <f aca="false">'Indicator Data'!B33</f>
        <v>CPV</v>
      </c>
      <c r="C32" s="234" t="s">
        <v>811</v>
      </c>
      <c r="D32" s="234" t="s">
        <v>811</v>
      </c>
      <c r="E32" s="234" t="s">
        <v>812</v>
      </c>
      <c r="F32" s="234" t="s">
        <v>812</v>
      </c>
      <c r="G32" s="234" t="s">
        <v>812</v>
      </c>
      <c r="H32" s="234" t="s">
        <v>812</v>
      </c>
      <c r="I32" s="234" t="s">
        <v>812</v>
      </c>
      <c r="J32" s="234" t="s">
        <v>813</v>
      </c>
      <c r="K32" s="234" t="s">
        <v>813</v>
      </c>
      <c r="L32" s="234" t="s">
        <v>814</v>
      </c>
      <c r="M32" s="234" t="s">
        <v>815</v>
      </c>
      <c r="N32" s="234" t="s">
        <v>815</v>
      </c>
      <c r="O32" s="234" t="s">
        <v>815</v>
      </c>
      <c r="P32" s="234" t="s">
        <v>815</v>
      </c>
      <c r="Q32" s="234" t="s">
        <v>816</v>
      </c>
      <c r="R32" s="234" t="s">
        <v>816</v>
      </c>
      <c r="S32" s="234" t="s">
        <v>816</v>
      </c>
      <c r="T32" s="234" t="s">
        <v>816</v>
      </c>
      <c r="U32" s="234" t="s">
        <v>815</v>
      </c>
      <c r="V32" s="234" t="s">
        <v>815</v>
      </c>
      <c r="W32" s="234" t="s">
        <v>815</v>
      </c>
      <c r="X32" s="234" t="s">
        <v>817</v>
      </c>
      <c r="Y32" s="234" t="s">
        <v>817</v>
      </c>
      <c r="Z32" s="234" t="s">
        <v>817</v>
      </c>
      <c r="AA32" s="234" t="s">
        <v>818</v>
      </c>
      <c r="AB32" s="234" t="s">
        <v>819</v>
      </c>
      <c r="AC32" s="234" t="s">
        <v>819</v>
      </c>
      <c r="AD32" s="235" t="s">
        <v>820</v>
      </c>
      <c r="AE32" s="234" t="s">
        <v>821</v>
      </c>
      <c r="AF32" s="234" t="s">
        <v>822</v>
      </c>
      <c r="AG32" s="234" t="s">
        <v>818</v>
      </c>
      <c r="AH32" s="234" t="s">
        <v>815</v>
      </c>
      <c r="AI32" s="236" t="s">
        <v>823</v>
      </c>
      <c r="AJ32" s="236" t="s">
        <v>823</v>
      </c>
      <c r="AK32" s="234" t="s">
        <v>824</v>
      </c>
      <c r="AL32" s="234" t="s">
        <v>824</v>
      </c>
      <c r="AM32" s="234" t="s">
        <v>825</v>
      </c>
      <c r="AN32" s="234" t="s">
        <v>826</v>
      </c>
      <c r="AO32" s="234" t="s">
        <v>826</v>
      </c>
      <c r="AP32" s="234" t="s">
        <v>827</v>
      </c>
      <c r="AQ32" s="234" t="s">
        <v>827</v>
      </c>
      <c r="AR32" s="234" t="s">
        <v>821</v>
      </c>
      <c r="AS32" s="234" t="s">
        <v>821</v>
      </c>
      <c r="AT32" s="234" t="s">
        <v>821</v>
      </c>
      <c r="AU32" s="234" t="s">
        <v>821</v>
      </c>
      <c r="AV32" s="234" t="s">
        <v>821</v>
      </c>
      <c r="AW32" s="234" t="s">
        <v>821</v>
      </c>
      <c r="AX32" s="234" t="s">
        <v>821</v>
      </c>
      <c r="AY32" s="234" t="s">
        <v>824</v>
      </c>
      <c r="AZ32" s="234" t="s">
        <v>817</v>
      </c>
      <c r="BA32" s="234" t="s">
        <v>813</v>
      </c>
      <c r="BB32" s="234" t="s">
        <v>813</v>
      </c>
      <c r="BC32" s="234" t="s">
        <v>813</v>
      </c>
      <c r="BD32" s="236"/>
      <c r="BE32" s="234" t="s">
        <v>829</v>
      </c>
      <c r="BF32" s="234" t="s">
        <v>829</v>
      </c>
      <c r="BG32" s="234" t="s">
        <v>814</v>
      </c>
      <c r="BH32" s="234" t="s">
        <v>814</v>
      </c>
      <c r="BI32" s="234" t="s">
        <v>812</v>
      </c>
      <c r="BJ32" s="234" t="s">
        <v>830</v>
      </c>
      <c r="BK32" s="234" t="s">
        <v>831</v>
      </c>
      <c r="BL32" s="234" t="s">
        <v>817</v>
      </c>
      <c r="BM32" s="234" t="s">
        <v>832</v>
      </c>
      <c r="BN32" s="234" t="s">
        <v>817</v>
      </c>
      <c r="BO32" s="234" t="s">
        <v>817</v>
      </c>
      <c r="BP32" s="234" t="s">
        <v>833</v>
      </c>
      <c r="BQ32" s="234" t="s">
        <v>821</v>
      </c>
      <c r="BR32" s="234" t="s">
        <v>821</v>
      </c>
      <c r="BS32" s="234" t="s">
        <v>821</v>
      </c>
      <c r="BT32" s="234" t="s">
        <v>821</v>
      </c>
      <c r="BU32" s="234" t="s">
        <v>821</v>
      </c>
      <c r="BV32" s="234" t="s">
        <v>821</v>
      </c>
      <c r="BW32" s="234"/>
      <c r="BX32" s="234" t="s">
        <v>834</v>
      </c>
      <c r="BY32" s="234" t="s">
        <v>817</v>
      </c>
      <c r="BZ32" s="234" t="s">
        <v>818</v>
      </c>
      <c r="CA32" s="234" t="s">
        <v>815</v>
      </c>
    </row>
    <row r="33" customFormat="false" ht="14.5" hidden="false" customHeight="false" outlineLevel="0" collapsed="false">
      <c r="A33" s="178" t="str">
        <f aca="false">'Indicator Data'!A34</f>
        <v>Cambodia</v>
      </c>
      <c r="B33" s="220" t="str">
        <f aca="false">'Indicator Data'!B34</f>
        <v>KHM</v>
      </c>
      <c r="C33" s="234" t="s">
        <v>811</v>
      </c>
      <c r="D33" s="234" t="s">
        <v>811</v>
      </c>
      <c r="E33" s="234" t="s">
        <v>812</v>
      </c>
      <c r="F33" s="234" t="s">
        <v>812</v>
      </c>
      <c r="G33" s="234" t="s">
        <v>812</v>
      </c>
      <c r="H33" s="234" t="s">
        <v>812</v>
      </c>
      <c r="I33" s="234" t="s">
        <v>812</v>
      </c>
      <c r="J33" s="234" t="s">
        <v>813</v>
      </c>
      <c r="K33" s="234" t="s">
        <v>813</v>
      </c>
      <c r="L33" s="234" t="s">
        <v>814</v>
      </c>
      <c r="M33" s="234" t="s">
        <v>815</v>
      </c>
      <c r="N33" s="234" t="s">
        <v>815</v>
      </c>
      <c r="O33" s="234" t="s">
        <v>815</v>
      </c>
      <c r="P33" s="234" t="s">
        <v>815</v>
      </c>
      <c r="Q33" s="234" t="s">
        <v>816</v>
      </c>
      <c r="R33" s="234" t="s">
        <v>816</v>
      </c>
      <c r="S33" s="234" t="s">
        <v>816</v>
      </c>
      <c r="T33" s="234" t="s">
        <v>816</v>
      </c>
      <c r="U33" s="234" t="s">
        <v>815</v>
      </c>
      <c r="V33" s="234" t="s">
        <v>815</v>
      </c>
      <c r="W33" s="234" t="s">
        <v>815</v>
      </c>
      <c r="X33" s="234" t="s">
        <v>817</v>
      </c>
      <c r="Y33" s="234" t="s">
        <v>817</v>
      </c>
      <c r="Z33" s="234" t="s">
        <v>817</v>
      </c>
      <c r="AA33" s="234" t="s">
        <v>818</v>
      </c>
      <c r="AB33" s="234" t="s">
        <v>819</v>
      </c>
      <c r="AC33" s="234" t="s">
        <v>819</v>
      </c>
      <c r="AD33" s="235" t="s">
        <v>820</v>
      </c>
      <c r="AE33" s="234" t="s">
        <v>821</v>
      </c>
      <c r="AF33" s="234" t="s">
        <v>822</v>
      </c>
      <c r="AG33" s="234" t="s">
        <v>818</v>
      </c>
      <c r="AH33" s="234" t="s">
        <v>815</v>
      </c>
      <c r="AI33" s="236" t="s">
        <v>823</v>
      </c>
      <c r="AJ33" s="236" t="s">
        <v>823</v>
      </c>
      <c r="AK33" s="234" t="s">
        <v>824</v>
      </c>
      <c r="AL33" s="234" t="s">
        <v>824</v>
      </c>
      <c r="AM33" s="234" t="s">
        <v>825</v>
      </c>
      <c r="AN33" s="234" t="s">
        <v>826</v>
      </c>
      <c r="AO33" s="234" t="s">
        <v>826</v>
      </c>
      <c r="AP33" s="234" t="s">
        <v>827</v>
      </c>
      <c r="AQ33" s="234" t="s">
        <v>827</v>
      </c>
      <c r="AR33" s="234" t="s">
        <v>821</v>
      </c>
      <c r="AS33" s="234" t="s">
        <v>821</v>
      </c>
      <c r="AT33" s="234" t="s">
        <v>821</v>
      </c>
      <c r="AU33" s="234" t="s">
        <v>821</v>
      </c>
      <c r="AV33" s="234" t="s">
        <v>821</v>
      </c>
      <c r="AW33" s="234" t="s">
        <v>821</v>
      </c>
      <c r="AX33" s="234" t="s">
        <v>821</v>
      </c>
      <c r="AY33" s="234" t="s">
        <v>824</v>
      </c>
      <c r="AZ33" s="234" t="s">
        <v>817</v>
      </c>
      <c r="BA33" s="234" t="s">
        <v>813</v>
      </c>
      <c r="BB33" s="234" t="s">
        <v>813</v>
      </c>
      <c r="BC33" s="234" t="s">
        <v>813</v>
      </c>
      <c r="BD33" s="236"/>
      <c r="BE33" s="234" t="s">
        <v>829</v>
      </c>
      <c r="BF33" s="234" t="s">
        <v>829</v>
      </c>
      <c r="BG33" s="234" t="s">
        <v>814</v>
      </c>
      <c r="BH33" s="234" t="s">
        <v>814</v>
      </c>
      <c r="BI33" s="234" t="s">
        <v>812</v>
      </c>
      <c r="BJ33" s="234" t="s">
        <v>830</v>
      </c>
      <c r="BK33" s="234" t="s">
        <v>831</v>
      </c>
      <c r="BL33" s="234" t="s">
        <v>817</v>
      </c>
      <c r="BM33" s="234" t="s">
        <v>832</v>
      </c>
      <c r="BN33" s="234" t="s">
        <v>817</v>
      </c>
      <c r="BO33" s="234" t="s">
        <v>817</v>
      </c>
      <c r="BP33" s="234" t="s">
        <v>833</v>
      </c>
      <c r="BQ33" s="234" t="s">
        <v>821</v>
      </c>
      <c r="BR33" s="234" t="s">
        <v>821</v>
      </c>
      <c r="BS33" s="234" t="s">
        <v>821</v>
      </c>
      <c r="BT33" s="234" t="s">
        <v>821</v>
      </c>
      <c r="BU33" s="234" t="s">
        <v>821</v>
      </c>
      <c r="BV33" s="234" t="s">
        <v>821</v>
      </c>
      <c r="BW33" s="234"/>
      <c r="BX33" s="234" t="s">
        <v>834</v>
      </c>
      <c r="BY33" s="234" t="s">
        <v>817</v>
      </c>
      <c r="BZ33" s="234" t="s">
        <v>818</v>
      </c>
      <c r="CA33" s="234" t="s">
        <v>815</v>
      </c>
    </row>
    <row r="34" customFormat="false" ht="14.5" hidden="false" customHeight="false" outlineLevel="0" collapsed="false">
      <c r="A34" s="178" t="str">
        <f aca="false">'Indicator Data'!A35</f>
        <v>Cameroon</v>
      </c>
      <c r="B34" s="220" t="str">
        <f aca="false">'Indicator Data'!B35</f>
        <v>CMR</v>
      </c>
      <c r="C34" s="234" t="s">
        <v>811</v>
      </c>
      <c r="D34" s="234" t="s">
        <v>811</v>
      </c>
      <c r="E34" s="234" t="s">
        <v>812</v>
      </c>
      <c r="F34" s="234" t="s">
        <v>812</v>
      </c>
      <c r="G34" s="234" t="s">
        <v>812</v>
      </c>
      <c r="H34" s="234" t="s">
        <v>812</v>
      </c>
      <c r="I34" s="234" t="s">
        <v>812</v>
      </c>
      <c r="J34" s="234" t="s">
        <v>813</v>
      </c>
      <c r="K34" s="234" t="s">
        <v>813</v>
      </c>
      <c r="L34" s="234" t="s">
        <v>814</v>
      </c>
      <c r="M34" s="234" t="s">
        <v>815</v>
      </c>
      <c r="N34" s="234" t="s">
        <v>815</v>
      </c>
      <c r="O34" s="234" t="s">
        <v>815</v>
      </c>
      <c r="P34" s="234" t="s">
        <v>815</v>
      </c>
      <c r="Q34" s="234" t="s">
        <v>816</v>
      </c>
      <c r="R34" s="234" t="s">
        <v>816</v>
      </c>
      <c r="S34" s="234" t="s">
        <v>816</v>
      </c>
      <c r="T34" s="234" t="s">
        <v>816</v>
      </c>
      <c r="U34" s="234" t="s">
        <v>815</v>
      </c>
      <c r="V34" s="234" t="s">
        <v>815</v>
      </c>
      <c r="W34" s="234" t="s">
        <v>815</v>
      </c>
      <c r="X34" s="234" t="s">
        <v>817</v>
      </c>
      <c r="Y34" s="234" t="s">
        <v>817</v>
      </c>
      <c r="Z34" s="234" t="s">
        <v>817</v>
      </c>
      <c r="AA34" s="234" t="s">
        <v>818</v>
      </c>
      <c r="AB34" s="234" t="s">
        <v>819</v>
      </c>
      <c r="AC34" s="234" t="s">
        <v>819</v>
      </c>
      <c r="AD34" s="235" t="s">
        <v>820</v>
      </c>
      <c r="AE34" s="234" t="s">
        <v>821</v>
      </c>
      <c r="AF34" s="234" t="s">
        <v>822</v>
      </c>
      <c r="AG34" s="234" t="s">
        <v>818</v>
      </c>
      <c r="AH34" s="234" t="s">
        <v>815</v>
      </c>
      <c r="AI34" s="236" t="s">
        <v>823</v>
      </c>
      <c r="AJ34" s="236" t="s">
        <v>823</v>
      </c>
      <c r="AK34" s="234" t="s">
        <v>824</v>
      </c>
      <c r="AL34" s="234" t="s">
        <v>824</v>
      </c>
      <c r="AM34" s="234" t="s">
        <v>825</v>
      </c>
      <c r="AN34" s="234" t="s">
        <v>826</v>
      </c>
      <c r="AO34" s="234" t="s">
        <v>826</v>
      </c>
      <c r="AP34" s="234" t="s">
        <v>827</v>
      </c>
      <c r="AQ34" s="234" t="s">
        <v>827</v>
      </c>
      <c r="AR34" s="234" t="s">
        <v>821</v>
      </c>
      <c r="AS34" s="234" t="s">
        <v>821</v>
      </c>
      <c r="AT34" s="234" t="s">
        <v>821</v>
      </c>
      <c r="AU34" s="234" t="s">
        <v>821</v>
      </c>
      <c r="AV34" s="234" t="s">
        <v>821</v>
      </c>
      <c r="AW34" s="234" t="s">
        <v>821</v>
      </c>
      <c r="AX34" s="234" t="s">
        <v>821</v>
      </c>
      <c r="AY34" s="234" t="s">
        <v>824</v>
      </c>
      <c r="AZ34" s="234" t="s">
        <v>817</v>
      </c>
      <c r="BA34" s="234" t="s">
        <v>813</v>
      </c>
      <c r="BB34" s="234" t="s">
        <v>813</v>
      </c>
      <c r="BC34" s="234" t="s">
        <v>813</v>
      </c>
      <c r="BD34" s="236" t="s">
        <v>835</v>
      </c>
      <c r="BE34" s="234" t="s">
        <v>829</v>
      </c>
      <c r="BF34" s="234" t="s">
        <v>829</v>
      </c>
      <c r="BG34" s="234" t="s">
        <v>814</v>
      </c>
      <c r="BH34" s="234" t="s">
        <v>814</v>
      </c>
      <c r="BI34" s="234" t="s">
        <v>812</v>
      </c>
      <c r="BJ34" s="234" t="s">
        <v>830</v>
      </c>
      <c r="BK34" s="234" t="s">
        <v>831</v>
      </c>
      <c r="BL34" s="234" t="s">
        <v>817</v>
      </c>
      <c r="BM34" s="234" t="s">
        <v>832</v>
      </c>
      <c r="BN34" s="234" t="s">
        <v>817</v>
      </c>
      <c r="BO34" s="234" t="s">
        <v>817</v>
      </c>
      <c r="BP34" s="234" t="s">
        <v>833</v>
      </c>
      <c r="BQ34" s="234" t="s">
        <v>821</v>
      </c>
      <c r="BR34" s="234" t="s">
        <v>821</v>
      </c>
      <c r="BS34" s="234" t="s">
        <v>821</v>
      </c>
      <c r="BT34" s="234" t="s">
        <v>821</v>
      </c>
      <c r="BU34" s="234" t="s">
        <v>821</v>
      </c>
      <c r="BV34" s="234" t="s">
        <v>821</v>
      </c>
      <c r="BW34" s="234"/>
      <c r="BX34" s="234" t="s">
        <v>834</v>
      </c>
      <c r="BY34" s="234" t="s">
        <v>817</v>
      </c>
      <c r="BZ34" s="234" t="s">
        <v>818</v>
      </c>
      <c r="CA34" s="234" t="s">
        <v>815</v>
      </c>
    </row>
    <row r="35" customFormat="false" ht="14.5" hidden="false" customHeight="false" outlineLevel="0" collapsed="false">
      <c r="A35" s="178" t="str">
        <f aca="false">'Indicator Data'!A36</f>
        <v>Canada</v>
      </c>
      <c r="B35" s="220" t="str">
        <f aca="false">'Indicator Data'!B36</f>
        <v>CAN</v>
      </c>
      <c r="C35" s="234" t="s">
        <v>811</v>
      </c>
      <c r="D35" s="234" t="s">
        <v>811</v>
      </c>
      <c r="E35" s="234" t="s">
        <v>812</v>
      </c>
      <c r="F35" s="234" t="s">
        <v>812</v>
      </c>
      <c r="G35" s="234" t="s">
        <v>812</v>
      </c>
      <c r="H35" s="234" t="s">
        <v>812</v>
      </c>
      <c r="I35" s="234" t="s">
        <v>812</v>
      </c>
      <c r="J35" s="234" t="s">
        <v>813</v>
      </c>
      <c r="K35" s="234" t="s">
        <v>813</v>
      </c>
      <c r="L35" s="234" t="s">
        <v>814</v>
      </c>
      <c r="M35" s="234" t="s">
        <v>815</v>
      </c>
      <c r="N35" s="234" t="s">
        <v>815</v>
      </c>
      <c r="O35" s="234" t="s">
        <v>815</v>
      </c>
      <c r="P35" s="234" t="s">
        <v>815</v>
      </c>
      <c r="Q35" s="234" t="s">
        <v>816</v>
      </c>
      <c r="R35" s="234" t="s">
        <v>816</v>
      </c>
      <c r="S35" s="234" t="s">
        <v>816</v>
      </c>
      <c r="T35" s="234" t="s">
        <v>816</v>
      </c>
      <c r="U35" s="234" t="s">
        <v>815</v>
      </c>
      <c r="V35" s="234" t="s">
        <v>815</v>
      </c>
      <c r="W35" s="234" t="s">
        <v>815</v>
      </c>
      <c r="X35" s="234" t="s">
        <v>817</v>
      </c>
      <c r="Y35" s="234" t="s">
        <v>817</v>
      </c>
      <c r="Z35" s="234" t="s">
        <v>817</v>
      </c>
      <c r="AA35" s="234" t="s">
        <v>818</v>
      </c>
      <c r="AB35" s="234" t="s">
        <v>819</v>
      </c>
      <c r="AC35" s="234" t="s">
        <v>819</v>
      </c>
      <c r="AD35" s="235" t="s">
        <v>820</v>
      </c>
      <c r="AE35" s="234" t="s">
        <v>821</v>
      </c>
      <c r="AF35" s="234" t="s">
        <v>822</v>
      </c>
      <c r="AG35" s="234" t="s">
        <v>818</v>
      </c>
      <c r="AH35" s="234" t="s">
        <v>815</v>
      </c>
      <c r="AI35" s="236" t="s">
        <v>823</v>
      </c>
      <c r="AJ35" s="236" t="s">
        <v>823</v>
      </c>
      <c r="AK35" s="234" t="s">
        <v>824</v>
      </c>
      <c r="AL35" s="234" t="s">
        <v>824</v>
      </c>
      <c r="AM35" s="234" t="s">
        <v>825</v>
      </c>
      <c r="AN35" s="234" t="s">
        <v>826</v>
      </c>
      <c r="AO35" s="234" t="s">
        <v>826</v>
      </c>
      <c r="AP35" s="234" t="s">
        <v>827</v>
      </c>
      <c r="AQ35" s="234" t="s">
        <v>827</v>
      </c>
      <c r="AR35" s="234" t="s">
        <v>821</v>
      </c>
      <c r="AS35" s="234" t="s">
        <v>821</v>
      </c>
      <c r="AT35" s="234" t="s">
        <v>821</v>
      </c>
      <c r="AU35" s="234" t="s">
        <v>821</v>
      </c>
      <c r="AV35" s="234" t="s">
        <v>821</v>
      </c>
      <c r="AW35" s="234" t="s">
        <v>821</v>
      </c>
      <c r="AX35" s="234" t="s">
        <v>821</v>
      </c>
      <c r="AY35" s="234" t="s">
        <v>824</v>
      </c>
      <c r="AZ35" s="234" t="s">
        <v>817</v>
      </c>
      <c r="BA35" s="234" t="s">
        <v>813</v>
      </c>
      <c r="BB35" s="234" t="s">
        <v>813</v>
      </c>
      <c r="BC35" s="234" t="s">
        <v>813</v>
      </c>
      <c r="BD35" s="236"/>
      <c r="BE35" s="234" t="s">
        <v>829</v>
      </c>
      <c r="BF35" s="234" t="s">
        <v>829</v>
      </c>
      <c r="BG35" s="234" t="s">
        <v>814</v>
      </c>
      <c r="BH35" s="234" t="s">
        <v>814</v>
      </c>
      <c r="BI35" s="234" t="s">
        <v>812</v>
      </c>
      <c r="BJ35" s="234" t="s">
        <v>830</v>
      </c>
      <c r="BK35" s="234" t="s">
        <v>831</v>
      </c>
      <c r="BL35" s="234" t="s">
        <v>817</v>
      </c>
      <c r="BM35" s="234" t="s">
        <v>832</v>
      </c>
      <c r="BN35" s="234" t="s">
        <v>817</v>
      </c>
      <c r="BO35" s="234" t="s">
        <v>817</v>
      </c>
      <c r="BP35" s="234" t="s">
        <v>833</v>
      </c>
      <c r="BQ35" s="234" t="s">
        <v>821</v>
      </c>
      <c r="BR35" s="234" t="s">
        <v>821</v>
      </c>
      <c r="BS35" s="234" t="s">
        <v>821</v>
      </c>
      <c r="BT35" s="234" t="s">
        <v>821</v>
      </c>
      <c r="BU35" s="234" t="s">
        <v>821</v>
      </c>
      <c r="BV35" s="234" t="s">
        <v>821</v>
      </c>
      <c r="BW35" s="234"/>
      <c r="BX35" s="234" t="s">
        <v>834</v>
      </c>
      <c r="BY35" s="234" t="s">
        <v>817</v>
      </c>
      <c r="BZ35" s="234" t="s">
        <v>818</v>
      </c>
      <c r="CA35" s="234" t="s">
        <v>815</v>
      </c>
    </row>
    <row r="36" customFormat="false" ht="14.5" hidden="false" customHeight="false" outlineLevel="0" collapsed="false">
      <c r="A36" s="178" t="str">
        <f aca="false">'Indicator Data'!A37</f>
        <v>Central African Republic</v>
      </c>
      <c r="B36" s="220" t="str">
        <f aca="false">'Indicator Data'!B37</f>
        <v>CAF</v>
      </c>
      <c r="C36" s="234" t="s">
        <v>811</v>
      </c>
      <c r="D36" s="234" t="s">
        <v>811</v>
      </c>
      <c r="E36" s="234" t="s">
        <v>812</v>
      </c>
      <c r="F36" s="234" t="s">
        <v>812</v>
      </c>
      <c r="G36" s="234" t="s">
        <v>812</v>
      </c>
      <c r="H36" s="234" t="s">
        <v>812</v>
      </c>
      <c r="I36" s="234" t="s">
        <v>812</v>
      </c>
      <c r="J36" s="234" t="s">
        <v>813</v>
      </c>
      <c r="K36" s="234" t="s">
        <v>813</v>
      </c>
      <c r="L36" s="234" t="s">
        <v>814</v>
      </c>
      <c r="M36" s="234" t="s">
        <v>815</v>
      </c>
      <c r="N36" s="234" t="s">
        <v>815</v>
      </c>
      <c r="O36" s="234" t="s">
        <v>815</v>
      </c>
      <c r="P36" s="234" t="s">
        <v>815</v>
      </c>
      <c r="Q36" s="234" t="s">
        <v>816</v>
      </c>
      <c r="R36" s="234" t="s">
        <v>816</v>
      </c>
      <c r="S36" s="234" t="s">
        <v>816</v>
      </c>
      <c r="T36" s="234" t="s">
        <v>816</v>
      </c>
      <c r="U36" s="234" t="s">
        <v>815</v>
      </c>
      <c r="V36" s="234" t="s">
        <v>815</v>
      </c>
      <c r="W36" s="234" t="s">
        <v>815</v>
      </c>
      <c r="X36" s="234" t="s">
        <v>817</v>
      </c>
      <c r="Y36" s="234" t="s">
        <v>817</v>
      </c>
      <c r="Z36" s="234" t="s">
        <v>817</v>
      </c>
      <c r="AA36" s="234" t="s">
        <v>818</v>
      </c>
      <c r="AB36" s="234" t="s">
        <v>819</v>
      </c>
      <c r="AC36" s="234" t="s">
        <v>819</v>
      </c>
      <c r="AD36" s="235" t="s">
        <v>820</v>
      </c>
      <c r="AE36" s="234" t="s">
        <v>821</v>
      </c>
      <c r="AF36" s="234" t="s">
        <v>822</v>
      </c>
      <c r="AG36" s="234" t="s">
        <v>818</v>
      </c>
      <c r="AH36" s="234" t="s">
        <v>815</v>
      </c>
      <c r="AI36" s="236" t="s">
        <v>823</v>
      </c>
      <c r="AJ36" s="236" t="s">
        <v>823</v>
      </c>
      <c r="AK36" s="234" t="s">
        <v>824</v>
      </c>
      <c r="AL36" s="234" t="s">
        <v>824</v>
      </c>
      <c r="AM36" s="234" t="s">
        <v>825</v>
      </c>
      <c r="AN36" s="234" t="s">
        <v>826</v>
      </c>
      <c r="AO36" s="234" t="s">
        <v>826</v>
      </c>
      <c r="AP36" s="234" t="s">
        <v>827</v>
      </c>
      <c r="AQ36" s="234" t="s">
        <v>827</v>
      </c>
      <c r="AR36" s="234" t="s">
        <v>821</v>
      </c>
      <c r="AS36" s="234" t="s">
        <v>821</v>
      </c>
      <c r="AT36" s="234" t="s">
        <v>821</v>
      </c>
      <c r="AU36" s="234" t="s">
        <v>821</v>
      </c>
      <c r="AV36" s="234" t="s">
        <v>821</v>
      </c>
      <c r="AW36" s="234" t="s">
        <v>821</v>
      </c>
      <c r="AX36" s="234" t="s">
        <v>821</v>
      </c>
      <c r="AY36" s="234" t="s">
        <v>824</v>
      </c>
      <c r="AZ36" s="234" t="s">
        <v>817</v>
      </c>
      <c r="BA36" s="234" t="s">
        <v>813</v>
      </c>
      <c r="BB36" s="234" t="s">
        <v>813</v>
      </c>
      <c r="BC36" s="234" t="s">
        <v>813</v>
      </c>
      <c r="BD36" s="236" t="s">
        <v>835</v>
      </c>
      <c r="BE36" s="234" t="s">
        <v>829</v>
      </c>
      <c r="BF36" s="234" t="s">
        <v>829</v>
      </c>
      <c r="BG36" s="234" t="s">
        <v>814</v>
      </c>
      <c r="BH36" s="234" t="s">
        <v>814</v>
      </c>
      <c r="BI36" s="234" t="s">
        <v>812</v>
      </c>
      <c r="BJ36" s="234" t="s">
        <v>830</v>
      </c>
      <c r="BK36" s="234" t="s">
        <v>831</v>
      </c>
      <c r="BL36" s="234" t="s">
        <v>817</v>
      </c>
      <c r="BM36" s="234" t="s">
        <v>832</v>
      </c>
      <c r="BN36" s="234" t="s">
        <v>817</v>
      </c>
      <c r="BO36" s="234" t="s">
        <v>817</v>
      </c>
      <c r="BP36" s="234" t="s">
        <v>833</v>
      </c>
      <c r="BQ36" s="234" t="s">
        <v>821</v>
      </c>
      <c r="BR36" s="234" t="s">
        <v>821</v>
      </c>
      <c r="BS36" s="234" t="s">
        <v>821</v>
      </c>
      <c r="BT36" s="234" t="s">
        <v>821</v>
      </c>
      <c r="BU36" s="234" t="s">
        <v>821</v>
      </c>
      <c r="BV36" s="234" t="s">
        <v>821</v>
      </c>
      <c r="BW36" s="234"/>
      <c r="BX36" s="234" t="s">
        <v>834</v>
      </c>
      <c r="BY36" s="234" t="s">
        <v>817</v>
      </c>
      <c r="BZ36" s="234" t="s">
        <v>818</v>
      </c>
      <c r="CA36" s="234" t="s">
        <v>815</v>
      </c>
    </row>
    <row r="37" customFormat="false" ht="14.5" hidden="false" customHeight="false" outlineLevel="0" collapsed="false">
      <c r="A37" s="178" t="str">
        <f aca="false">'Indicator Data'!A38</f>
        <v>Chad</v>
      </c>
      <c r="B37" s="220" t="str">
        <f aca="false">'Indicator Data'!B38</f>
        <v>TCD</v>
      </c>
      <c r="C37" s="234" t="s">
        <v>811</v>
      </c>
      <c r="D37" s="234" t="s">
        <v>811</v>
      </c>
      <c r="E37" s="234" t="s">
        <v>812</v>
      </c>
      <c r="F37" s="234" t="s">
        <v>812</v>
      </c>
      <c r="G37" s="234" t="s">
        <v>812</v>
      </c>
      <c r="H37" s="234" t="s">
        <v>812</v>
      </c>
      <c r="I37" s="234" t="s">
        <v>812</v>
      </c>
      <c r="J37" s="234" t="s">
        <v>813</v>
      </c>
      <c r="K37" s="234" t="s">
        <v>813</v>
      </c>
      <c r="L37" s="234" t="s">
        <v>814</v>
      </c>
      <c r="M37" s="234" t="s">
        <v>815</v>
      </c>
      <c r="N37" s="234" t="s">
        <v>815</v>
      </c>
      <c r="O37" s="234" t="s">
        <v>815</v>
      </c>
      <c r="P37" s="234" t="s">
        <v>815</v>
      </c>
      <c r="Q37" s="234" t="s">
        <v>816</v>
      </c>
      <c r="R37" s="234" t="s">
        <v>816</v>
      </c>
      <c r="S37" s="234" t="s">
        <v>816</v>
      </c>
      <c r="T37" s="234" t="s">
        <v>816</v>
      </c>
      <c r="U37" s="234" t="s">
        <v>815</v>
      </c>
      <c r="V37" s="234" t="s">
        <v>815</v>
      </c>
      <c r="W37" s="234" t="s">
        <v>815</v>
      </c>
      <c r="X37" s="234" t="s">
        <v>817</v>
      </c>
      <c r="Y37" s="234" t="s">
        <v>817</v>
      </c>
      <c r="Z37" s="234" t="s">
        <v>817</v>
      </c>
      <c r="AA37" s="234" t="s">
        <v>818</v>
      </c>
      <c r="AB37" s="234" t="s">
        <v>819</v>
      </c>
      <c r="AC37" s="234" t="s">
        <v>819</v>
      </c>
      <c r="AD37" s="235" t="s">
        <v>820</v>
      </c>
      <c r="AE37" s="234" t="s">
        <v>821</v>
      </c>
      <c r="AF37" s="234" t="s">
        <v>822</v>
      </c>
      <c r="AG37" s="234" t="s">
        <v>818</v>
      </c>
      <c r="AH37" s="234" t="s">
        <v>815</v>
      </c>
      <c r="AI37" s="236" t="s">
        <v>823</v>
      </c>
      <c r="AJ37" s="236" t="s">
        <v>823</v>
      </c>
      <c r="AK37" s="234" t="s">
        <v>824</v>
      </c>
      <c r="AL37" s="234" t="s">
        <v>824</v>
      </c>
      <c r="AM37" s="234" t="s">
        <v>825</v>
      </c>
      <c r="AN37" s="234" t="s">
        <v>826</v>
      </c>
      <c r="AO37" s="234" t="s">
        <v>826</v>
      </c>
      <c r="AP37" s="234" t="s">
        <v>827</v>
      </c>
      <c r="AQ37" s="234" t="s">
        <v>827</v>
      </c>
      <c r="AR37" s="234" t="s">
        <v>821</v>
      </c>
      <c r="AS37" s="234" t="s">
        <v>821</v>
      </c>
      <c r="AT37" s="234" t="s">
        <v>821</v>
      </c>
      <c r="AU37" s="234" t="s">
        <v>821</v>
      </c>
      <c r="AV37" s="234" t="s">
        <v>821</v>
      </c>
      <c r="AW37" s="234" t="s">
        <v>821</v>
      </c>
      <c r="AX37" s="234" t="s">
        <v>821</v>
      </c>
      <c r="AY37" s="234" t="s">
        <v>824</v>
      </c>
      <c r="AZ37" s="234" t="s">
        <v>817</v>
      </c>
      <c r="BA37" s="234" t="s">
        <v>813</v>
      </c>
      <c r="BB37" s="234" t="s">
        <v>813</v>
      </c>
      <c r="BC37" s="234" t="s">
        <v>813</v>
      </c>
      <c r="BD37" s="236" t="s">
        <v>828</v>
      </c>
      <c r="BE37" s="234" t="s">
        <v>829</v>
      </c>
      <c r="BF37" s="234" t="s">
        <v>829</v>
      </c>
      <c r="BG37" s="234" t="s">
        <v>814</v>
      </c>
      <c r="BH37" s="234" t="s">
        <v>814</v>
      </c>
      <c r="BI37" s="234" t="s">
        <v>812</v>
      </c>
      <c r="BJ37" s="234" t="s">
        <v>830</v>
      </c>
      <c r="BK37" s="234" t="s">
        <v>831</v>
      </c>
      <c r="BL37" s="234" t="s">
        <v>817</v>
      </c>
      <c r="BM37" s="234" t="s">
        <v>832</v>
      </c>
      <c r="BN37" s="234" t="s">
        <v>817</v>
      </c>
      <c r="BO37" s="234" t="s">
        <v>817</v>
      </c>
      <c r="BP37" s="234" t="s">
        <v>833</v>
      </c>
      <c r="BQ37" s="234" t="s">
        <v>821</v>
      </c>
      <c r="BR37" s="234" t="s">
        <v>821</v>
      </c>
      <c r="BS37" s="234" t="s">
        <v>821</v>
      </c>
      <c r="BT37" s="234" t="s">
        <v>821</v>
      </c>
      <c r="BU37" s="234" t="s">
        <v>821</v>
      </c>
      <c r="BV37" s="234" t="s">
        <v>821</v>
      </c>
      <c r="BW37" s="234"/>
      <c r="BX37" s="234" t="s">
        <v>834</v>
      </c>
      <c r="BY37" s="234" t="s">
        <v>817</v>
      </c>
      <c r="BZ37" s="234" t="s">
        <v>818</v>
      </c>
      <c r="CA37" s="234" t="s">
        <v>815</v>
      </c>
    </row>
    <row r="38" customFormat="false" ht="14.5" hidden="false" customHeight="false" outlineLevel="0" collapsed="false">
      <c r="A38" s="178" t="str">
        <f aca="false">'Indicator Data'!A39</f>
        <v>Chile</v>
      </c>
      <c r="B38" s="220" t="str">
        <f aca="false">'Indicator Data'!B39</f>
        <v>CHL</v>
      </c>
      <c r="C38" s="234" t="s">
        <v>811</v>
      </c>
      <c r="D38" s="234" t="s">
        <v>811</v>
      </c>
      <c r="E38" s="234" t="s">
        <v>812</v>
      </c>
      <c r="F38" s="234" t="s">
        <v>812</v>
      </c>
      <c r="G38" s="234" t="s">
        <v>812</v>
      </c>
      <c r="H38" s="234" t="s">
        <v>812</v>
      </c>
      <c r="I38" s="234" t="s">
        <v>812</v>
      </c>
      <c r="J38" s="234" t="s">
        <v>813</v>
      </c>
      <c r="K38" s="234" t="s">
        <v>813</v>
      </c>
      <c r="L38" s="234" t="s">
        <v>814</v>
      </c>
      <c r="M38" s="234" t="s">
        <v>815</v>
      </c>
      <c r="N38" s="234" t="s">
        <v>815</v>
      </c>
      <c r="O38" s="234" t="s">
        <v>815</v>
      </c>
      <c r="P38" s="234" t="s">
        <v>815</v>
      </c>
      <c r="Q38" s="234" t="s">
        <v>816</v>
      </c>
      <c r="R38" s="234" t="s">
        <v>816</v>
      </c>
      <c r="S38" s="234" t="s">
        <v>816</v>
      </c>
      <c r="T38" s="234" t="s">
        <v>816</v>
      </c>
      <c r="U38" s="234" t="s">
        <v>815</v>
      </c>
      <c r="V38" s="234" t="s">
        <v>815</v>
      </c>
      <c r="W38" s="234" t="s">
        <v>815</v>
      </c>
      <c r="X38" s="234" t="s">
        <v>817</v>
      </c>
      <c r="Y38" s="234" t="s">
        <v>817</v>
      </c>
      <c r="Z38" s="234" t="s">
        <v>817</v>
      </c>
      <c r="AA38" s="234" t="s">
        <v>818</v>
      </c>
      <c r="AB38" s="234" t="s">
        <v>819</v>
      </c>
      <c r="AC38" s="234" t="s">
        <v>819</v>
      </c>
      <c r="AD38" s="235" t="s">
        <v>820</v>
      </c>
      <c r="AE38" s="234" t="s">
        <v>821</v>
      </c>
      <c r="AF38" s="234" t="s">
        <v>822</v>
      </c>
      <c r="AG38" s="234" t="s">
        <v>818</v>
      </c>
      <c r="AH38" s="234" t="s">
        <v>815</v>
      </c>
      <c r="AI38" s="236" t="s">
        <v>823</v>
      </c>
      <c r="AJ38" s="236" t="s">
        <v>823</v>
      </c>
      <c r="AK38" s="234" t="s">
        <v>824</v>
      </c>
      <c r="AL38" s="234" t="s">
        <v>824</v>
      </c>
      <c r="AM38" s="234" t="s">
        <v>825</v>
      </c>
      <c r="AN38" s="234" t="s">
        <v>826</v>
      </c>
      <c r="AO38" s="234" t="s">
        <v>826</v>
      </c>
      <c r="AP38" s="234" t="s">
        <v>827</v>
      </c>
      <c r="AQ38" s="234" t="s">
        <v>827</v>
      </c>
      <c r="AR38" s="234" t="s">
        <v>821</v>
      </c>
      <c r="AS38" s="234" t="s">
        <v>821</v>
      </c>
      <c r="AT38" s="234" t="s">
        <v>821</v>
      </c>
      <c r="AU38" s="234" t="s">
        <v>821</v>
      </c>
      <c r="AV38" s="234" t="s">
        <v>821</v>
      </c>
      <c r="AW38" s="234" t="s">
        <v>821</v>
      </c>
      <c r="AX38" s="234" t="s">
        <v>821</v>
      </c>
      <c r="AY38" s="234" t="s">
        <v>824</v>
      </c>
      <c r="AZ38" s="234" t="s">
        <v>817</v>
      </c>
      <c r="BA38" s="234" t="s">
        <v>813</v>
      </c>
      <c r="BB38" s="234" t="s">
        <v>813</v>
      </c>
      <c r="BC38" s="234" t="s">
        <v>813</v>
      </c>
      <c r="BD38" s="236"/>
      <c r="BE38" s="234" t="s">
        <v>829</v>
      </c>
      <c r="BF38" s="234" t="s">
        <v>829</v>
      </c>
      <c r="BG38" s="234" t="s">
        <v>814</v>
      </c>
      <c r="BH38" s="234" t="s">
        <v>814</v>
      </c>
      <c r="BI38" s="234" t="s">
        <v>812</v>
      </c>
      <c r="BJ38" s="234" t="s">
        <v>830</v>
      </c>
      <c r="BK38" s="234" t="s">
        <v>831</v>
      </c>
      <c r="BL38" s="234" t="s">
        <v>817</v>
      </c>
      <c r="BM38" s="234" t="s">
        <v>832</v>
      </c>
      <c r="BN38" s="234" t="s">
        <v>817</v>
      </c>
      <c r="BO38" s="234" t="s">
        <v>817</v>
      </c>
      <c r="BP38" s="234" t="s">
        <v>833</v>
      </c>
      <c r="BQ38" s="234" t="s">
        <v>821</v>
      </c>
      <c r="BR38" s="234" t="s">
        <v>821</v>
      </c>
      <c r="BS38" s="234" t="s">
        <v>821</v>
      </c>
      <c r="BT38" s="234" t="s">
        <v>821</v>
      </c>
      <c r="BU38" s="234" t="s">
        <v>821</v>
      </c>
      <c r="BV38" s="234" t="s">
        <v>821</v>
      </c>
      <c r="BW38" s="234"/>
      <c r="BX38" s="234" t="s">
        <v>834</v>
      </c>
      <c r="BY38" s="234" t="s">
        <v>817</v>
      </c>
      <c r="BZ38" s="234" t="s">
        <v>818</v>
      </c>
      <c r="CA38" s="234" t="s">
        <v>815</v>
      </c>
    </row>
    <row r="39" customFormat="false" ht="14.5" hidden="false" customHeight="false" outlineLevel="0" collapsed="false">
      <c r="A39" s="178" t="str">
        <f aca="false">'Indicator Data'!A40</f>
        <v>China</v>
      </c>
      <c r="B39" s="220" t="str">
        <f aca="false">'Indicator Data'!B40</f>
        <v>CHN</v>
      </c>
      <c r="C39" s="234" t="s">
        <v>811</v>
      </c>
      <c r="D39" s="234" t="s">
        <v>811</v>
      </c>
      <c r="E39" s="234" t="s">
        <v>812</v>
      </c>
      <c r="F39" s="234" t="s">
        <v>812</v>
      </c>
      <c r="G39" s="234" t="s">
        <v>812</v>
      </c>
      <c r="H39" s="234" t="s">
        <v>812</v>
      </c>
      <c r="I39" s="234" t="s">
        <v>812</v>
      </c>
      <c r="J39" s="234" t="s">
        <v>813</v>
      </c>
      <c r="K39" s="234" t="s">
        <v>813</v>
      </c>
      <c r="L39" s="234" t="s">
        <v>814</v>
      </c>
      <c r="M39" s="234" t="s">
        <v>815</v>
      </c>
      <c r="N39" s="234" t="s">
        <v>815</v>
      </c>
      <c r="O39" s="234" t="s">
        <v>815</v>
      </c>
      <c r="P39" s="234" t="s">
        <v>815</v>
      </c>
      <c r="Q39" s="234" t="s">
        <v>816</v>
      </c>
      <c r="R39" s="234" t="s">
        <v>816</v>
      </c>
      <c r="S39" s="234" t="s">
        <v>816</v>
      </c>
      <c r="T39" s="234" t="s">
        <v>816</v>
      </c>
      <c r="U39" s="234" t="s">
        <v>815</v>
      </c>
      <c r="V39" s="234" t="s">
        <v>815</v>
      </c>
      <c r="W39" s="234" t="s">
        <v>815</v>
      </c>
      <c r="X39" s="234" t="s">
        <v>817</v>
      </c>
      <c r="Y39" s="234" t="s">
        <v>817</v>
      </c>
      <c r="Z39" s="234" t="s">
        <v>817</v>
      </c>
      <c r="AA39" s="234" t="s">
        <v>818</v>
      </c>
      <c r="AB39" s="234" t="s">
        <v>819</v>
      </c>
      <c r="AC39" s="234" t="s">
        <v>819</v>
      </c>
      <c r="AD39" s="235" t="s">
        <v>820</v>
      </c>
      <c r="AE39" s="234" t="s">
        <v>821</v>
      </c>
      <c r="AF39" s="234" t="s">
        <v>822</v>
      </c>
      <c r="AG39" s="234" t="s">
        <v>818</v>
      </c>
      <c r="AH39" s="234" t="s">
        <v>815</v>
      </c>
      <c r="AI39" s="236" t="s">
        <v>823</v>
      </c>
      <c r="AJ39" s="236" t="s">
        <v>823</v>
      </c>
      <c r="AK39" s="234" t="s">
        <v>824</v>
      </c>
      <c r="AL39" s="234" t="s">
        <v>824</v>
      </c>
      <c r="AM39" s="234" t="s">
        <v>825</v>
      </c>
      <c r="AN39" s="234" t="s">
        <v>826</v>
      </c>
      <c r="AO39" s="234" t="s">
        <v>826</v>
      </c>
      <c r="AP39" s="234" t="s">
        <v>827</v>
      </c>
      <c r="AQ39" s="234" t="s">
        <v>827</v>
      </c>
      <c r="AR39" s="234" t="s">
        <v>821</v>
      </c>
      <c r="AS39" s="234" t="s">
        <v>821</v>
      </c>
      <c r="AT39" s="234" t="s">
        <v>821</v>
      </c>
      <c r="AU39" s="234" t="s">
        <v>821</v>
      </c>
      <c r="AV39" s="234" t="s">
        <v>821</v>
      </c>
      <c r="AW39" s="234" t="s">
        <v>821</v>
      </c>
      <c r="AX39" s="234" t="s">
        <v>821</v>
      </c>
      <c r="AY39" s="234" t="s">
        <v>824</v>
      </c>
      <c r="AZ39" s="234" t="s">
        <v>817</v>
      </c>
      <c r="BA39" s="234" t="s">
        <v>813</v>
      </c>
      <c r="BB39" s="234" t="s">
        <v>813</v>
      </c>
      <c r="BC39" s="234" t="s">
        <v>813</v>
      </c>
      <c r="BD39" s="236"/>
      <c r="BE39" s="234" t="s">
        <v>829</v>
      </c>
      <c r="BF39" s="234" t="s">
        <v>829</v>
      </c>
      <c r="BG39" s="234" t="s">
        <v>814</v>
      </c>
      <c r="BH39" s="234" t="s">
        <v>814</v>
      </c>
      <c r="BI39" s="234" t="s">
        <v>812</v>
      </c>
      <c r="BJ39" s="234" t="s">
        <v>830</v>
      </c>
      <c r="BK39" s="234" t="s">
        <v>831</v>
      </c>
      <c r="BL39" s="234" t="s">
        <v>817</v>
      </c>
      <c r="BM39" s="234" t="s">
        <v>832</v>
      </c>
      <c r="BN39" s="234" t="s">
        <v>817</v>
      </c>
      <c r="BO39" s="234" t="s">
        <v>817</v>
      </c>
      <c r="BP39" s="234" t="s">
        <v>833</v>
      </c>
      <c r="BQ39" s="234" t="s">
        <v>821</v>
      </c>
      <c r="BR39" s="234" t="s">
        <v>821</v>
      </c>
      <c r="BS39" s="234" t="s">
        <v>821</v>
      </c>
      <c r="BT39" s="234" t="s">
        <v>821</v>
      </c>
      <c r="BU39" s="234" t="s">
        <v>821</v>
      </c>
      <c r="BV39" s="234" t="s">
        <v>821</v>
      </c>
      <c r="BW39" s="234"/>
      <c r="BX39" s="234" t="s">
        <v>834</v>
      </c>
      <c r="BY39" s="234" t="s">
        <v>817</v>
      </c>
      <c r="BZ39" s="234" t="s">
        <v>818</v>
      </c>
      <c r="CA39" s="234" t="s">
        <v>815</v>
      </c>
    </row>
    <row r="40" customFormat="false" ht="14.5" hidden="false" customHeight="false" outlineLevel="0" collapsed="false">
      <c r="A40" s="178" t="str">
        <f aca="false">'Indicator Data'!A41</f>
        <v>Colombia</v>
      </c>
      <c r="B40" s="220" t="str">
        <f aca="false">'Indicator Data'!B41</f>
        <v>COL</v>
      </c>
      <c r="C40" s="234" t="s">
        <v>811</v>
      </c>
      <c r="D40" s="234" t="s">
        <v>811</v>
      </c>
      <c r="E40" s="234" t="s">
        <v>812</v>
      </c>
      <c r="F40" s="234" t="s">
        <v>812</v>
      </c>
      <c r="G40" s="234" t="s">
        <v>812</v>
      </c>
      <c r="H40" s="234" t="s">
        <v>812</v>
      </c>
      <c r="I40" s="234" t="s">
        <v>812</v>
      </c>
      <c r="J40" s="234" t="s">
        <v>813</v>
      </c>
      <c r="K40" s="234" t="s">
        <v>813</v>
      </c>
      <c r="L40" s="234" t="s">
        <v>814</v>
      </c>
      <c r="M40" s="234" t="s">
        <v>815</v>
      </c>
      <c r="N40" s="234" t="s">
        <v>815</v>
      </c>
      <c r="O40" s="234" t="s">
        <v>815</v>
      </c>
      <c r="P40" s="234" t="s">
        <v>815</v>
      </c>
      <c r="Q40" s="234" t="s">
        <v>816</v>
      </c>
      <c r="R40" s="234" t="s">
        <v>816</v>
      </c>
      <c r="S40" s="234" t="s">
        <v>816</v>
      </c>
      <c r="T40" s="234" t="s">
        <v>816</v>
      </c>
      <c r="U40" s="234" t="s">
        <v>815</v>
      </c>
      <c r="V40" s="234" t="s">
        <v>815</v>
      </c>
      <c r="W40" s="234" t="s">
        <v>815</v>
      </c>
      <c r="X40" s="234" t="s">
        <v>817</v>
      </c>
      <c r="Y40" s="234" t="s">
        <v>817</v>
      </c>
      <c r="Z40" s="234" t="s">
        <v>817</v>
      </c>
      <c r="AA40" s="234" t="s">
        <v>818</v>
      </c>
      <c r="AB40" s="234" t="s">
        <v>819</v>
      </c>
      <c r="AC40" s="234" t="s">
        <v>819</v>
      </c>
      <c r="AD40" s="235" t="s">
        <v>820</v>
      </c>
      <c r="AE40" s="234" t="s">
        <v>821</v>
      </c>
      <c r="AF40" s="234" t="s">
        <v>822</v>
      </c>
      <c r="AG40" s="234" t="s">
        <v>818</v>
      </c>
      <c r="AH40" s="234" t="s">
        <v>815</v>
      </c>
      <c r="AI40" s="236" t="s">
        <v>823</v>
      </c>
      <c r="AJ40" s="236" t="s">
        <v>823</v>
      </c>
      <c r="AK40" s="234" t="s">
        <v>824</v>
      </c>
      <c r="AL40" s="234" t="s">
        <v>824</v>
      </c>
      <c r="AM40" s="234" t="s">
        <v>825</v>
      </c>
      <c r="AN40" s="234" t="s">
        <v>826</v>
      </c>
      <c r="AO40" s="234" t="s">
        <v>826</v>
      </c>
      <c r="AP40" s="234" t="s">
        <v>827</v>
      </c>
      <c r="AQ40" s="234" t="s">
        <v>827</v>
      </c>
      <c r="AR40" s="234" t="s">
        <v>821</v>
      </c>
      <c r="AS40" s="234" t="s">
        <v>821</v>
      </c>
      <c r="AT40" s="234" t="s">
        <v>821</v>
      </c>
      <c r="AU40" s="234" t="s">
        <v>821</v>
      </c>
      <c r="AV40" s="234" t="s">
        <v>821</v>
      </c>
      <c r="AW40" s="234" t="s">
        <v>821</v>
      </c>
      <c r="AX40" s="234" t="s">
        <v>821</v>
      </c>
      <c r="AY40" s="234" t="s">
        <v>824</v>
      </c>
      <c r="AZ40" s="234" t="s">
        <v>817</v>
      </c>
      <c r="BA40" s="234" t="s">
        <v>813</v>
      </c>
      <c r="BB40" s="234" t="s">
        <v>813</v>
      </c>
      <c r="BC40" s="234" t="s">
        <v>813</v>
      </c>
      <c r="BD40" s="236" t="s">
        <v>835</v>
      </c>
      <c r="BE40" s="234" t="s">
        <v>829</v>
      </c>
      <c r="BF40" s="234" t="s">
        <v>829</v>
      </c>
      <c r="BG40" s="234" t="s">
        <v>814</v>
      </c>
      <c r="BH40" s="234" t="s">
        <v>814</v>
      </c>
      <c r="BI40" s="234" t="s">
        <v>812</v>
      </c>
      <c r="BJ40" s="234" t="s">
        <v>830</v>
      </c>
      <c r="BK40" s="234" t="s">
        <v>831</v>
      </c>
      <c r="BL40" s="234" t="s">
        <v>817</v>
      </c>
      <c r="BM40" s="234" t="s">
        <v>832</v>
      </c>
      <c r="BN40" s="234" t="s">
        <v>817</v>
      </c>
      <c r="BO40" s="234" t="s">
        <v>817</v>
      </c>
      <c r="BP40" s="234" t="s">
        <v>833</v>
      </c>
      <c r="BQ40" s="234" t="s">
        <v>821</v>
      </c>
      <c r="BR40" s="234" t="s">
        <v>821</v>
      </c>
      <c r="BS40" s="234" t="s">
        <v>821</v>
      </c>
      <c r="BT40" s="234" t="s">
        <v>821</v>
      </c>
      <c r="BU40" s="234" t="s">
        <v>821</v>
      </c>
      <c r="BV40" s="234" t="s">
        <v>821</v>
      </c>
      <c r="BW40" s="234"/>
      <c r="BX40" s="234" t="s">
        <v>834</v>
      </c>
      <c r="BY40" s="234" t="s">
        <v>817</v>
      </c>
      <c r="BZ40" s="234" t="s">
        <v>818</v>
      </c>
      <c r="CA40" s="234" t="s">
        <v>815</v>
      </c>
    </row>
    <row r="41" customFormat="false" ht="14.5" hidden="false" customHeight="false" outlineLevel="0" collapsed="false">
      <c r="A41" s="178" t="str">
        <f aca="false">'Indicator Data'!A42</f>
        <v>Comoros</v>
      </c>
      <c r="B41" s="220" t="str">
        <f aca="false">'Indicator Data'!B42</f>
        <v>COM</v>
      </c>
      <c r="C41" s="234" t="s">
        <v>811</v>
      </c>
      <c r="D41" s="234" t="s">
        <v>811</v>
      </c>
      <c r="E41" s="234" t="s">
        <v>812</v>
      </c>
      <c r="F41" s="234" t="s">
        <v>812</v>
      </c>
      <c r="G41" s="234" t="s">
        <v>812</v>
      </c>
      <c r="H41" s="234" t="s">
        <v>812</v>
      </c>
      <c r="I41" s="234" t="s">
        <v>812</v>
      </c>
      <c r="J41" s="234" t="s">
        <v>813</v>
      </c>
      <c r="K41" s="234" t="s">
        <v>813</v>
      </c>
      <c r="L41" s="234" t="s">
        <v>814</v>
      </c>
      <c r="M41" s="234" t="s">
        <v>815</v>
      </c>
      <c r="N41" s="234" t="s">
        <v>815</v>
      </c>
      <c r="O41" s="234" t="s">
        <v>815</v>
      </c>
      <c r="P41" s="234" t="s">
        <v>815</v>
      </c>
      <c r="Q41" s="234" t="s">
        <v>816</v>
      </c>
      <c r="R41" s="234" t="s">
        <v>816</v>
      </c>
      <c r="S41" s="234" t="s">
        <v>816</v>
      </c>
      <c r="T41" s="234" t="s">
        <v>816</v>
      </c>
      <c r="U41" s="234" t="s">
        <v>815</v>
      </c>
      <c r="V41" s="234" t="s">
        <v>815</v>
      </c>
      <c r="W41" s="234" t="s">
        <v>815</v>
      </c>
      <c r="X41" s="234" t="s">
        <v>817</v>
      </c>
      <c r="Y41" s="234" t="s">
        <v>817</v>
      </c>
      <c r="Z41" s="234" t="s">
        <v>817</v>
      </c>
      <c r="AA41" s="234" t="s">
        <v>818</v>
      </c>
      <c r="AB41" s="234" t="s">
        <v>819</v>
      </c>
      <c r="AC41" s="234" t="s">
        <v>819</v>
      </c>
      <c r="AD41" s="235" t="s">
        <v>820</v>
      </c>
      <c r="AE41" s="234" t="s">
        <v>821</v>
      </c>
      <c r="AF41" s="234" t="s">
        <v>822</v>
      </c>
      <c r="AG41" s="234" t="s">
        <v>818</v>
      </c>
      <c r="AH41" s="234" t="s">
        <v>815</v>
      </c>
      <c r="AI41" s="236" t="s">
        <v>823</v>
      </c>
      <c r="AJ41" s="236" t="s">
        <v>823</v>
      </c>
      <c r="AK41" s="234" t="s">
        <v>824</v>
      </c>
      <c r="AL41" s="234" t="s">
        <v>824</v>
      </c>
      <c r="AM41" s="234" t="s">
        <v>825</v>
      </c>
      <c r="AN41" s="234" t="s">
        <v>826</v>
      </c>
      <c r="AO41" s="234" t="s">
        <v>826</v>
      </c>
      <c r="AP41" s="234" t="s">
        <v>827</v>
      </c>
      <c r="AQ41" s="234" t="s">
        <v>827</v>
      </c>
      <c r="AR41" s="234" t="s">
        <v>821</v>
      </c>
      <c r="AS41" s="234" t="s">
        <v>821</v>
      </c>
      <c r="AT41" s="234" t="s">
        <v>821</v>
      </c>
      <c r="AU41" s="234" t="s">
        <v>821</v>
      </c>
      <c r="AV41" s="234" t="s">
        <v>821</v>
      </c>
      <c r="AW41" s="234" t="s">
        <v>821</v>
      </c>
      <c r="AX41" s="234" t="s">
        <v>821</v>
      </c>
      <c r="AY41" s="234" t="s">
        <v>824</v>
      </c>
      <c r="AZ41" s="234" t="s">
        <v>817</v>
      </c>
      <c r="BA41" s="234" t="s">
        <v>813</v>
      </c>
      <c r="BB41" s="234" t="s">
        <v>813</v>
      </c>
      <c r="BC41" s="234" t="s">
        <v>813</v>
      </c>
      <c r="BD41" s="236"/>
      <c r="BE41" s="234" t="s">
        <v>829</v>
      </c>
      <c r="BF41" s="234" t="s">
        <v>829</v>
      </c>
      <c r="BG41" s="234" t="s">
        <v>814</v>
      </c>
      <c r="BH41" s="234" t="s">
        <v>814</v>
      </c>
      <c r="BI41" s="234" t="s">
        <v>812</v>
      </c>
      <c r="BJ41" s="234" t="s">
        <v>830</v>
      </c>
      <c r="BK41" s="234" t="s">
        <v>831</v>
      </c>
      <c r="BL41" s="234" t="s">
        <v>817</v>
      </c>
      <c r="BM41" s="234" t="s">
        <v>832</v>
      </c>
      <c r="BN41" s="234" t="s">
        <v>817</v>
      </c>
      <c r="BO41" s="234" t="s">
        <v>817</v>
      </c>
      <c r="BP41" s="234" t="s">
        <v>833</v>
      </c>
      <c r="BQ41" s="234" t="s">
        <v>821</v>
      </c>
      <c r="BR41" s="234" t="s">
        <v>821</v>
      </c>
      <c r="BS41" s="234" t="s">
        <v>821</v>
      </c>
      <c r="BT41" s="234" t="s">
        <v>821</v>
      </c>
      <c r="BU41" s="234" t="s">
        <v>821</v>
      </c>
      <c r="BV41" s="234" t="s">
        <v>821</v>
      </c>
      <c r="BW41" s="234"/>
      <c r="BX41" s="234" t="s">
        <v>834</v>
      </c>
      <c r="BY41" s="234" t="s">
        <v>817</v>
      </c>
      <c r="BZ41" s="234" t="s">
        <v>818</v>
      </c>
      <c r="CA41" s="234" t="s">
        <v>815</v>
      </c>
    </row>
    <row r="42" customFormat="false" ht="14.5" hidden="false" customHeight="false" outlineLevel="0" collapsed="false">
      <c r="A42" s="178" t="str">
        <f aca="false">'Indicator Data'!A43</f>
        <v>Congo</v>
      </c>
      <c r="B42" s="220" t="str">
        <f aca="false">'Indicator Data'!B43</f>
        <v>COG</v>
      </c>
      <c r="C42" s="234" t="s">
        <v>811</v>
      </c>
      <c r="D42" s="234" t="s">
        <v>811</v>
      </c>
      <c r="E42" s="234" t="s">
        <v>812</v>
      </c>
      <c r="F42" s="234" t="s">
        <v>812</v>
      </c>
      <c r="G42" s="234" t="s">
        <v>812</v>
      </c>
      <c r="H42" s="234" t="s">
        <v>812</v>
      </c>
      <c r="I42" s="234" t="s">
        <v>812</v>
      </c>
      <c r="J42" s="234" t="s">
        <v>813</v>
      </c>
      <c r="K42" s="234" t="s">
        <v>813</v>
      </c>
      <c r="L42" s="234" t="s">
        <v>814</v>
      </c>
      <c r="M42" s="234" t="s">
        <v>815</v>
      </c>
      <c r="N42" s="234" t="s">
        <v>815</v>
      </c>
      <c r="O42" s="234" t="s">
        <v>815</v>
      </c>
      <c r="P42" s="234" t="s">
        <v>815</v>
      </c>
      <c r="Q42" s="234" t="s">
        <v>816</v>
      </c>
      <c r="R42" s="234" t="s">
        <v>816</v>
      </c>
      <c r="S42" s="234" t="s">
        <v>816</v>
      </c>
      <c r="T42" s="234" t="s">
        <v>816</v>
      </c>
      <c r="U42" s="234" t="s">
        <v>815</v>
      </c>
      <c r="V42" s="234" t="s">
        <v>815</v>
      </c>
      <c r="W42" s="234" t="s">
        <v>815</v>
      </c>
      <c r="X42" s="234" t="s">
        <v>817</v>
      </c>
      <c r="Y42" s="234" t="s">
        <v>817</v>
      </c>
      <c r="Z42" s="234" t="s">
        <v>817</v>
      </c>
      <c r="AA42" s="234" t="s">
        <v>818</v>
      </c>
      <c r="AB42" s="234" t="s">
        <v>819</v>
      </c>
      <c r="AC42" s="234" t="s">
        <v>819</v>
      </c>
      <c r="AD42" s="235" t="s">
        <v>820</v>
      </c>
      <c r="AE42" s="234" t="s">
        <v>821</v>
      </c>
      <c r="AF42" s="234" t="s">
        <v>822</v>
      </c>
      <c r="AG42" s="234" t="s">
        <v>818</v>
      </c>
      <c r="AH42" s="234" t="s">
        <v>815</v>
      </c>
      <c r="AI42" s="236" t="s">
        <v>823</v>
      </c>
      <c r="AJ42" s="236" t="s">
        <v>823</v>
      </c>
      <c r="AK42" s="234" t="s">
        <v>824</v>
      </c>
      <c r="AL42" s="234" t="s">
        <v>824</v>
      </c>
      <c r="AM42" s="234" t="s">
        <v>825</v>
      </c>
      <c r="AN42" s="234" t="s">
        <v>826</v>
      </c>
      <c r="AO42" s="234" t="s">
        <v>826</v>
      </c>
      <c r="AP42" s="234" t="s">
        <v>827</v>
      </c>
      <c r="AQ42" s="234" t="s">
        <v>827</v>
      </c>
      <c r="AR42" s="234" t="s">
        <v>821</v>
      </c>
      <c r="AS42" s="234" t="s">
        <v>821</v>
      </c>
      <c r="AT42" s="234" t="s">
        <v>821</v>
      </c>
      <c r="AU42" s="234" t="s">
        <v>821</v>
      </c>
      <c r="AV42" s="234" t="s">
        <v>821</v>
      </c>
      <c r="AW42" s="234" t="s">
        <v>821</v>
      </c>
      <c r="AX42" s="234" t="s">
        <v>821</v>
      </c>
      <c r="AY42" s="234" t="s">
        <v>824</v>
      </c>
      <c r="AZ42" s="234" t="s">
        <v>817</v>
      </c>
      <c r="BA42" s="234" t="s">
        <v>813</v>
      </c>
      <c r="BB42" s="234" t="s">
        <v>813</v>
      </c>
      <c r="BC42" s="234" t="s">
        <v>813</v>
      </c>
      <c r="BD42" s="236" t="s">
        <v>835</v>
      </c>
      <c r="BE42" s="234" t="s">
        <v>829</v>
      </c>
      <c r="BF42" s="234" t="s">
        <v>829</v>
      </c>
      <c r="BG42" s="234" t="s">
        <v>814</v>
      </c>
      <c r="BH42" s="234" t="s">
        <v>814</v>
      </c>
      <c r="BI42" s="234" t="s">
        <v>812</v>
      </c>
      <c r="BJ42" s="234" t="s">
        <v>830</v>
      </c>
      <c r="BK42" s="234" t="s">
        <v>831</v>
      </c>
      <c r="BL42" s="234" t="s">
        <v>817</v>
      </c>
      <c r="BM42" s="234" t="s">
        <v>832</v>
      </c>
      <c r="BN42" s="234" t="s">
        <v>817</v>
      </c>
      <c r="BO42" s="234" t="s">
        <v>817</v>
      </c>
      <c r="BP42" s="234" t="s">
        <v>833</v>
      </c>
      <c r="BQ42" s="234" t="s">
        <v>821</v>
      </c>
      <c r="BR42" s="234" t="s">
        <v>821</v>
      </c>
      <c r="BS42" s="234" t="s">
        <v>821</v>
      </c>
      <c r="BT42" s="234" t="s">
        <v>821</v>
      </c>
      <c r="BU42" s="234" t="s">
        <v>821</v>
      </c>
      <c r="BV42" s="234" t="s">
        <v>821</v>
      </c>
      <c r="BW42" s="234"/>
      <c r="BX42" s="234" t="s">
        <v>834</v>
      </c>
      <c r="BY42" s="234" t="s">
        <v>817</v>
      </c>
      <c r="BZ42" s="234" t="s">
        <v>818</v>
      </c>
      <c r="CA42" s="234" t="s">
        <v>815</v>
      </c>
    </row>
    <row r="43" customFormat="false" ht="14.5" hidden="false" customHeight="false" outlineLevel="0" collapsed="false">
      <c r="A43" s="178" t="str">
        <f aca="false">'Indicator Data'!A44</f>
        <v>Congo DR</v>
      </c>
      <c r="B43" s="220" t="str">
        <f aca="false">'Indicator Data'!B44</f>
        <v>COD</v>
      </c>
      <c r="C43" s="234" t="s">
        <v>811</v>
      </c>
      <c r="D43" s="234" t="s">
        <v>811</v>
      </c>
      <c r="E43" s="234" t="s">
        <v>812</v>
      </c>
      <c r="F43" s="234" t="s">
        <v>812</v>
      </c>
      <c r="G43" s="234" t="s">
        <v>812</v>
      </c>
      <c r="H43" s="234" t="s">
        <v>812</v>
      </c>
      <c r="I43" s="234" t="s">
        <v>812</v>
      </c>
      <c r="J43" s="234" t="s">
        <v>813</v>
      </c>
      <c r="K43" s="234" t="s">
        <v>813</v>
      </c>
      <c r="L43" s="234" t="s">
        <v>814</v>
      </c>
      <c r="M43" s="234" t="s">
        <v>815</v>
      </c>
      <c r="N43" s="234" t="s">
        <v>815</v>
      </c>
      <c r="O43" s="234" t="s">
        <v>815</v>
      </c>
      <c r="P43" s="234" t="s">
        <v>815</v>
      </c>
      <c r="Q43" s="234" t="s">
        <v>816</v>
      </c>
      <c r="R43" s="234" t="s">
        <v>816</v>
      </c>
      <c r="S43" s="234" t="s">
        <v>816</v>
      </c>
      <c r="T43" s="234" t="s">
        <v>816</v>
      </c>
      <c r="U43" s="234" t="s">
        <v>815</v>
      </c>
      <c r="V43" s="234" t="s">
        <v>815</v>
      </c>
      <c r="W43" s="234" t="s">
        <v>815</v>
      </c>
      <c r="X43" s="234" t="s">
        <v>817</v>
      </c>
      <c r="Y43" s="234" t="s">
        <v>817</v>
      </c>
      <c r="Z43" s="234" t="s">
        <v>817</v>
      </c>
      <c r="AA43" s="234" t="s">
        <v>818</v>
      </c>
      <c r="AB43" s="234" t="s">
        <v>819</v>
      </c>
      <c r="AC43" s="234" t="s">
        <v>819</v>
      </c>
      <c r="AD43" s="235" t="s">
        <v>820</v>
      </c>
      <c r="AE43" s="234" t="s">
        <v>821</v>
      </c>
      <c r="AF43" s="234" t="s">
        <v>822</v>
      </c>
      <c r="AG43" s="234" t="s">
        <v>818</v>
      </c>
      <c r="AH43" s="234" t="s">
        <v>815</v>
      </c>
      <c r="AI43" s="236" t="s">
        <v>823</v>
      </c>
      <c r="AJ43" s="236" t="s">
        <v>823</v>
      </c>
      <c r="AK43" s="234" t="s">
        <v>824</v>
      </c>
      <c r="AL43" s="234" t="s">
        <v>824</v>
      </c>
      <c r="AM43" s="234" t="s">
        <v>825</v>
      </c>
      <c r="AN43" s="234" t="s">
        <v>826</v>
      </c>
      <c r="AO43" s="234" t="s">
        <v>826</v>
      </c>
      <c r="AP43" s="234" t="s">
        <v>827</v>
      </c>
      <c r="AQ43" s="234" t="s">
        <v>827</v>
      </c>
      <c r="AR43" s="234" t="s">
        <v>821</v>
      </c>
      <c r="AS43" s="234" t="s">
        <v>821</v>
      </c>
      <c r="AT43" s="234" t="s">
        <v>821</v>
      </c>
      <c r="AU43" s="234" t="s">
        <v>821</v>
      </c>
      <c r="AV43" s="234" t="s">
        <v>821</v>
      </c>
      <c r="AW43" s="234" t="s">
        <v>821</v>
      </c>
      <c r="AX43" s="234" t="s">
        <v>821</v>
      </c>
      <c r="AY43" s="234" t="s">
        <v>824</v>
      </c>
      <c r="AZ43" s="234" t="s">
        <v>817</v>
      </c>
      <c r="BA43" s="234" t="s">
        <v>813</v>
      </c>
      <c r="BB43" s="234" t="s">
        <v>813</v>
      </c>
      <c r="BC43" s="234" t="s">
        <v>813</v>
      </c>
      <c r="BD43" s="236" t="s">
        <v>835</v>
      </c>
      <c r="BE43" s="234" t="s">
        <v>829</v>
      </c>
      <c r="BF43" s="234" t="s">
        <v>829</v>
      </c>
      <c r="BG43" s="234" t="s">
        <v>814</v>
      </c>
      <c r="BH43" s="234" t="s">
        <v>814</v>
      </c>
      <c r="BI43" s="234" t="s">
        <v>812</v>
      </c>
      <c r="BJ43" s="234" t="s">
        <v>830</v>
      </c>
      <c r="BK43" s="234" t="s">
        <v>831</v>
      </c>
      <c r="BL43" s="234" t="s">
        <v>817</v>
      </c>
      <c r="BM43" s="234" t="s">
        <v>832</v>
      </c>
      <c r="BN43" s="234" t="s">
        <v>817</v>
      </c>
      <c r="BO43" s="234" t="s">
        <v>817</v>
      </c>
      <c r="BP43" s="234" t="s">
        <v>833</v>
      </c>
      <c r="BQ43" s="234" t="s">
        <v>821</v>
      </c>
      <c r="BR43" s="234" t="s">
        <v>821</v>
      </c>
      <c r="BS43" s="234" t="s">
        <v>821</v>
      </c>
      <c r="BT43" s="234" t="s">
        <v>821</v>
      </c>
      <c r="BU43" s="234" t="s">
        <v>821</v>
      </c>
      <c r="BV43" s="234" t="s">
        <v>821</v>
      </c>
      <c r="BW43" s="234"/>
      <c r="BX43" s="234" t="s">
        <v>834</v>
      </c>
      <c r="BY43" s="234" t="s">
        <v>817</v>
      </c>
      <c r="BZ43" s="234" t="s">
        <v>818</v>
      </c>
      <c r="CA43" s="234" t="s">
        <v>815</v>
      </c>
    </row>
    <row r="44" customFormat="false" ht="14.5" hidden="false" customHeight="false" outlineLevel="0" collapsed="false">
      <c r="A44" s="178" t="str">
        <f aca="false">'Indicator Data'!A45</f>
        <v>Costa Rica</v>
      </c>
      <c r="B44" s="220" t="str">
        <f aca="false">'Indicator Data'!B45</f>
        <v>CRI</v>
      </c>
      <c r="C44" s="234" t="s">
        <v>811</v>
      </c>
      <c r="D44" s="234" t="s">
        <v>811</v>
      </c>
      <c r="E44" s="234" t="s">
        <v>812</v>
      </c>
      <c r="F44" s="234" t="s">
        <v>812</v>
      </c>
      <c r="G44" s="234" t="s">
        <v>812</v>
      </c>
      <c r="H44" s="234" t="s">
        <v>812</v>
      </c>
      <c r="I44" s="234" t="s">
        <v>812</v>
      </c>
      <c r="J44" s="234" t="s">
        <v>813</v>
      </c>
      <c r="K44" s="234" t="s">
        <v>813</v>
      </c>
      <c r="L44" s="234" t="s">
        <v>814</v>
      </c>
      <c r="M44" s="234" t="s">
        <v>815</v>
      </c>
      <c r="N44" s="234" t="s">
        <v>815</v>
      </c>
      <c r="O44" s="234" t="s">
        <v>815</v>
      </c>
      <c r="P44" s="234" t="s">
        <v>815</v>
      </c>
      <c r="Q44" s="234" t="s">
        <v>816</v>
      </c>
      <c r="R44" s="234" t="s">
        <v>816</v>
      </c>
      <c r="S44" s="234" t="s">
        <v>816</v>
      </c>
      <c r="T44" s="234" t="s">
        <v>816</v>
      </c>
      <c r="U44" s="234" t="s">
        <v>815</v>
      </c>
      <c r="V44" s="234" t="s">
        <v>815</v>
      </c>
      <c r="W44" s="234" t="s">
        <v>815</v>
      </c>
      <c r="X44" s="234" t="s">
        <v>817</v>
      </c>
      <c r="Y44" s="234" t="s">
        <v>817</v>
      </c>
      <c r="Z44" s="234" t="s">
        <v>817</v>
      </c>
      <c r="AA44" s="234" t="s">
        <v>818</v>
      </c>
      <c r="AB44" s="234" t="s">
        <v>819</v>
      </c>
      <c r="AC44" s="234" t="s">
        <v>819</v>
      </c>
      <c r="AD44" s="235" t="s">
        <v>820</v>
      </c>
      <c r="AE44" s="234" t="s">
        <v>821</v>
      </c>
      <c r="AF44" s="234" t="s">
        <v>822</v>
      </c>
      <c r="AG44" s="234" t="s">
        <v>818</v>
      </c>
      <c r="AH44" s="234" t="s">
        <v>815</v>
      </c>
      <c r="AI44" s="236" t="s">
        <v>823</v>
      </c>
      <c r="AJ44" s="236" t="s">
        <v>823</v>
      </c>
      <c r="AK44" s="234" t="s">
        <v>824</v>
      </c>
      <c r="AL44" s="234" t="s">
        <v>824</v>
      </c>
      <c r="AM44" s="234" t="s">
        <v>825</v>
      </c>
      <c r="AN44" s="234" t="s">
        <v>826</v>
      </c>
      <c r="AO44" s="234" t="s">
        <v>826</v>
      </c>
      <c r="AP44" s="234" t="s">
        <v>827</v>
      </c>
      <c r="AQ44" s="234" t="s">
        <v>827</v>
      </c>
      <c r="AR44" s="234" t="s">
        <v>821</v>
      </c>
      <c r="AS44" s="234" t="s">
        <v>821</v>
      </c>
      <c r="AT44" s="234" t="s">
        <v>821</v>
      </c>
      <c r="AU44" s="234" t="s">
        <v>821</v>
      </c>
      <c r="AV44" s="234" t="s">
        <v>821</v>
      </c>
      <c r="AW44" s="234" t="s">
        <v>821</v>
      </c>
      <c r="AX44" s="234" t="s">
        <v>821</v>
      </c>
      <c r="AY44" s="234" t="s">
        <v>824</v>
      </c>
      <c r="AZ44" s="234" t="s">
        <v>817</v>
      </c>
      <c r="BA44" s="234" t="s">
        <v>813</v>
      </c>
      <c r="BB44" s="234" t="s">
        <v>813</v>
      </c>
      <c r="BC44" s="234" t="s">
        <v>813</v>
      </c>
      <c r="BD44" s="236"/>
      <c r="BE44" s="234" t="s">
        <v>829</v>
      </c>
      <c r="BF44" s="234" t="s">
        <v>829</v>
      </c>
      <c r="BG44" s="234" t="s">
        <v>814</v>
      </c>
      <c r="BH44" s="234" t="s">
        <v>814</v>
      </c>
      <c r="BI44" s="234" t="s">
        <v>812</v>
      </c>
      <c r="BJ44" s="234" t="s">
        <v>830</v>
      </c>
      <c r="BK44" s="234" t="s">
        <v>831</v>
      </c>
      <c r="BL44" s="234" t="s">
        <v>817</v>
      </c>
      <c r="BM44" s="234" t="s">
        <v>832</v>
      </c>
      <c r="BN44" s="234" t="s">
        <v>817</v>
      </c>
      <c r="BO44" s="234" t="s">
        <v>817</v>
      </c>
      <c r="BP44" s="234" t="s">
        <v>833</v>
      </c>
      <c r="BQ44" s="234" t="s">
        <v>821</v>
      </c>
      <c r="BR44" s="234" t="s">
        <v>821</v>
      </c>
      <c r="BS44" s="234" t="s">
        <v>821</v>
      </c>
      <c r="BT44" s="234" t="s">
        <v>821</v>
      </c>
      <c r="BU44" s="234" t="s">
        <v>821</v>
      </c>
      <c r="BV44" s="234" t="s">
        <v>821</v>
      </c>
      <c r="BW44" s="234"/>
      <c r="BX44" s="234" t="s">
        <v>834</v>
      </c>
      <c r="BY44" s="234" t="s">
        <v>817</v>
      </c>
      <c r="BZ44" s="234" t="s">
        <v>818</v>
      </c>
      <c r="CA44" s="234" t="s">
        <v>815</v>
      </c>
    </row>
    <row r="45" customFormat="false" ht="14.5" hidden="false" customHeight="false" outlineLevel="0" collapsed="false">
      <c r="A45" s="178" t="str">
        <f aca="false">'Indicator Data'!A46</f>
        <v>Côte d'Ivoire</v>
      </c>
      <c r="B45" s="220" t="str">
        <f aca="false">'Indicator Data'!B46</f>
        <v>CIV</v>
      </c>
      <c r="C45" s="234" t="s">
        <v>811</v>
      </c>
      <c r="D45" s="234" t="s">
        <v>811</v>
      </c>
      <c r="E45" s="234" t="s">
        <v>812</v>
      </c>
      <c r="F45" s="234" t="s">
        <v>812</v>
      </c>
      <c r="G45" s="234" t="s">
        <v>812</v>
      </c>
      <c r="H45" s="234" t="s">
        <v>812</v>
      </c>
      <c r="I45" s="234" t="s">
        <v>812</v>
      </c>
      <c r="J45" s="234" t="s">
        <v>813</v>
      </c>
      <c r="K45" s="234" t="s">
        <v>813</v>
      </c>
      <c r="L45" s="234" t="s">
        <v>814</v>
      </c>
      <c r="M45" s="234" t="s">
        <v>815</v>
      </c>
      <c r="N45" s="234" t="s">
        <v>815</v>
      </c>
      <c r="O45" s="234" t="s">
        <v>815</v>
      </c>
      <c r="P45" s="234" t="s">
        <v>815</v>
      </c>
      <c r="Q45" s="234" t="s">
        <v>816</v>
      </c>
      <c r="R45" s="234" t="s">
        <v>816</v>
      </c>
      <c r="S45" s="234" t="s">
        <v>816</v>
      </c>
      <c r="T45" s="234" t="s">
        <v>816</v>
      </c>
      <c r="U45" s="234" t="s">
        <v>815</v>
      </c>
      <c r="V45" s="234" t="s">
        <v>815</v>
      </c>
      <c r="W45" s="234" t="s">
        <v>815</v>
      </c>
      <c r="X45" s="234" t="s">
        <v>817</v>
      </c>
      <c r="Y45" s="234" t="s">
        <v>817</v>
      </c>
      <c r="Z45" s="234" t="s">
        <v>817</v>
      </c>
      <c r="AA45" s="234" t="s">
        <v>818</v>
      </c>
      <c r="AB45" s="234" t="s">
        <v>819</v>
      </c>
      <c r="AC45" s="234" t="s">
        <v>819</v>
      </c>
      <c r="AD45" s="235" t="s">
        <v>820</v>
      </c>
      <c r="AE45" s="234" t="s">
        <v>821</v>
      </c>
      <c r="AF45" s="234" t="s">
        <v>822</v>
      </c>
      <c r="AG45" s="234" t="s">
        <v>818</v>
      </c>
      <c r="AH45" s="234" t="s">
        <v>815</v>
      </c>
      <c r="AI45" s="236" t="s">
        <v>823</v>
      </c>
      <c r="AJ45" s="236" t="s">
        <v>823</v>
      </c>
      <c r="AK45" s="234" t="s">
        <v>824</v>
      </c>
      <c r="AL45" s="234" t="s">
        <v>824</v>
      </c>
      <c r="AM45" s="234" t="s">
        <v>825</v>
      </c>
      <c r="AN45" s="234" t="s">
        <v>826</v>
      </c>
      <c r="AO45" s="234" t="s">
        <v>826</v>
      </c>
      <c r="AP45" s="234" t="s">
        <v>827</v>
      </c>
      <c r="AQ45" s="234" t="s">
        <v>827</v>
      </c>
      <c r="AR45" s="234" t="s">
        <v>821</v>
      </c>
      <c r="AS45" s="234" t="s">
        <v>821</v>
      </c>
      <c r="AT45" s="234" t="s">
        <v>821</v>
      </c>
      <c r="AU45" s="234" t="s">
        <v>821</v>
      </c>
      <c r="AV45" s="234" t="s">
        <v>821</v>
      </c>
      <c r="AW45" s="234" t="s">
        <v>821</v>
      </c>
      <c r="AX45" s="234" t="s">
        <v>821</v>
      </c>
      <c r="AY45" s="234" t="s">
        <v>824</v>
      </c>
      <c r="AZ45" s="234" t="s">
        <v>817</v>
      </c>
      <c r="BA45" s="234" t="s">
        <v>813</v>
      </c>
      <c r="BB45" s="234" t="s">
        <v>813</v>
      </c>
      <c r="BC45" s="234" t="s">
        <v>813</v>
      </c>
      <c r="BD45" s="236" t="s">
        <v>835</v>
      </c>
      <c r="BE45" s="234" t="s">
        <v>829</v>
      </c>
      <c r="BF45" s="234" t="s">
        <v>829</v>
      </c>
      <c r="BG45" s="234" t="s">
        <v>814</v>
      </c>
      <c r="BH45" s="234" t="s">
        <v>814</v>
      </c>
      <c r="BI45" s="234" t="s">
        <v>812</v>
      </c>
      <c r="BJ45" s="234" t="s">
        <v>830</v>
      </c>
      <c r="BK45" s="234" t="s">
        <v>831</v>
      </c>
      <c r="BL45" s="234" t="s">
        <v>817</v>
      </c>
      <c r="BM45" s="234" t="s">
        <v>832</v>
      </c>
      <c r="BN45" s="234" t="s">
        <v>817</v>
      </c>
      <c r="BO45" s="234" t="s">
        <v>817</v>
      </c>
      <c r="BP45" s="234" t="s">
        <v>833</v>
      </c>
      <c r="BQ45" s="234" t="s">
        <v>821</v>
      </c>
      <c r="BR45" s="234" t="s">
        <v>821</v>
      </c>
      <c r="BS45" s="234" t="s">
        <v>821</v>
      </c>
      <c r="BT45" s="234" t="s">
        <v>821</v>
      </c>
      <c r="BU45" s="234" t="s">
        <v>821</v>
      </c>
      <c r="BV45" s="234" t="s">
        <v>821</v>
      </c>
      <c r="BW45" s="234"/>
      <c r="BX45" s="234" t="s">
        <v>834</v>
      </c>
      <c r="BY45" s="234" t="s">
        <v>817</v>
      </c>
      <c r="BZ45" s="234" t="s">
        <v>818</v>
      </c>
      <c r="CA45" s="234" t="s">
        <v>815</v>
      </c>
    </row>
    <row r="46" customFormat="false" ht="14.5" hidden="false" customHeight="false" outlineLevel="0" collapsed="false">
      <c r="A46" s="178" t="str">
        <f aca="false">'Indicator Data'!A47</f>
        <v>Croatia</v>
      </c>
      <c r="B46" s="220" t="str">
        <f aca="false">'Indicator Data'!B47</f>
        <v>HRV</v>
      </c>
      <c r="C46" s="234" t="s">
        <v>811</v>
      </c>
      <c r="D46" s="234" t="s">
        <v>811</v>
      </c>
      <c r="E46" s="234" t="s">
        <v>812</v>
      </c>
      <c r="F46" s="234" t="s">
        <v>812</v>
      </c>
      <c r="G46" s="234" t="s">
        <v>812</v>
      </c>
      <c r="H46" s="234" t="s">
        <v>812</v>
      </c>
      <c r="I46" s="234" t="s">
        <v>812</v>
      </c>
      <c r="J46" s="234" t="s">
        <v>813</v>
      </c>
      <c r="K46" s="234" t="s">
        <v>813</v>
      </c>
      <c r="L46" s="234" t="s">
        <v>814</v>
      </c>
      <c r="M46" s="234" t="s">
        <v>815</v>
      </c>
      <c r="N46" s="234" t="s">
        <v>815</v>
      </c>
      <c r="O46" s="234" t="s">
        <v>815</v>
      </c>
      <c r="P46" s="234" t="s">
        <v>815</v>
      </c>
      <c r="Q46" s="234" t="s">
        <v>816</v>
      </c>
      <c r="R46" s="234" t="s">
        <v>816</v>
      </c>
      <c r="S46" s="234" t="s">
        <v>816</v>
      </c>
      <c r="T46" s="234" t="s">
        <v>816</v>
      </c>
      <c r="U46" s="234" t="s">
        <v>815</v>
      </c>
      <c r="V46" s="234" t="s">
        <v>815</v>
      </c>
      <c r="W46" s="234" t="s">
        <v>815</v>
      </c>
      <c r="X46" s="234" t="s">
        <v>817</v>
      </c>
      <c r="Y46" s="234" t="s">
        <v>817</v>
      </c>
      <c r="Z46" s="234" t="s">
        <v>817</v>
      </c>
      <c r="AA46" s="234" t="s">
        <v>818</v>
      </c>
      <c r="AB46" s="234" t="s">
        <v>819</v>
      </c>
      <c r="AC46" s="234" t="s">
        <v>819</v>
      </c>
      <c r="AD46" s="235" t="s">
        <v>820</v>
      </c>
      <c r="AE46" s="234" t="s">
        <v>821</v>
      </c>
      <c r="AF46" s="234" t="s">
        <v>822</v>
      </c>
      <c r="AG46" s="234" t="s">
        <v>818</v>
      </c>
      <c r="AH46" s="234" t="s">
        <v>815</v>
      </c>
      <c r="AI46" s="236" t="s">
        <v>823</v>
      </c>
      <c r="AJ46" s="236" t="s">
        <v>823</v>
      </c>
      <c r="AK46" s="234" t="s">
        <v>824</v>
      </c>
      <c r="AL46" s="234" t="s">
        <v>824</v>
      </c>
      <c r="AM46" s="234" t="s">
        <v>825</v>
      </c>
      <c r="AN46" s="234" t="s">
        <v>826</v>
      </c>
      <c r="AO46" s="234" t="s">
        <v>826</v>
      </c>
      <c r="AP46" s="234" t="s">
        <v>827</v>
      </c>
      <c r="AQ46" s="234" t="s">
        <v>827</v>
      </c>
      <c r="AR46" s="234" t="s">
        <v>821</v>
      </c>
      <c r="AS46" s="234" t="s">
        <v>821</v>
      </c>
      <c r="AT46" s="234" t="s">
        <v>821</v>
      </c>
      <c r="AU46" s="234" t="s">
        <v>821</v>
      </c>
      <c r="AV46" s="234" t="s">
        <v>821</v>
      </c>
      <c r="AW46" s="234" t="s">
        <v>821</v>
      </c>
      <c r="AX46" s="234" t="s">
        <v>821</v>
      </c>
      <c r="AY46" s="234" t="s">
        <v>824</v>
      </c>
      <c r="AZ46" s="234" t="s">
        <v>817</v>
      </c>
      <c r="BA46" s="234" t="s">
        <v>813</v>
      </c>
      <c r="BB46" s="234" t="s">
        <v>813</v>
      </c>
      <c r="BC46" s="234" t="s">
        <v>813</v>
      </c>
      <c r="BD46" s="236"/>
      <c r="BE46" s="234" t="s">
        <v>829</v>
      </c>
      <c r="BF46" s="234" t="s">
        <v>829</v>
      </c>
      <c r="BG46" s="234" t="s">
        <v>814</v>
      </c>
      <c r="BH46" s="234" t="s">
        <v>814</v>
      </c>
      <c r="BI46" s="234" t="s">
        <v>812</v>
      </c>
      <c r="BJ46" s="234" t="s">
        <v>830</v>
      </c>
      <c r="BK46" s="234" t="s">
        <v>831</v>
      </c>
      <c r="BL46" s="234" t="s">
        <v>817</v>
      </c>
      <c r="BM46" s="234" t="s">
        <v>832</v>
      </c>
      <c r="BN46" s="234" t="s">
        <v>817</v>
      </c>
      <c r="BO46" s="234" t="s">
        <v>817</v>
      </c>
      <c r="BP46" s="234" t="s">
        <v>833</v>
      </c>
      <c r="BQ46" s="234" t="s">
        <v>821</v>
      </c>
      <c r="BR46" s="234" t="s">
        <v>821</v>
      </c>
      <c r="BS46" s="234" t="s">
        <v>821</v>
      </c>
      <c r="BT46" s="234" t="s">
        <v>821</v>
      </c>
      <c r="BU46" s="234" t="s">
        <v>821</v>
      </c>
      <c r="BV46" s="234" t="s">
        <v>821</v>
      </c>
      <c r="BW46" s="234"/>
      <c r="BX46" s="234" t="s">
        <v>834</v>
      </c>
      <c r="BY46" s="234" t="s">
        <v>817</v>
      </c>
      <c r="BZ46" s="234" t="s">
        <v>818</v>
      </c>
      <c r="CA46" s="234" t="s">
        <v>815</v>
      </c>
    </row>
    <row r="47" customFormat="false" ht="14.5" hidden="false" customHeight="false" outlineLevel="0" collapsed="false">
      <c r="A47" s="178" t="str">
        <f aca="false">'Indicator Data'!A48</f>
        <v>Cuba</v>
      </c>
      <c r="B47" s="220" t="str">
        <f aca="false">'Indicator Data'!B48</f>
        <v>CUB</v>
      </c>
      <c r="C47" s="234" t="s">
        <v>811</v>
      </c>
      <c r="D47" s="234" t="s">
        <v>811</v>
      </c>
      <c r="E47" s="234" t="s">
        <v>812</v>
      </c>
      <c r="F47" s="234" t="s">
        <v>812</v>
      </c>
      <c r="G47" s="234" t="s">
        <v>812</v>
      </c>
      <c r="H47" s="234" t="s">
        <v>812</v>
      </c>
      <c r="I47" s="234" t="s">
        <v>812</v>
      </c>
      <c r="J47" s="234" t="s">
        <v>813</v>
      </c>
      <c r="K47" s="234" t="s">
        <v>813</v>
      </c>
      <c r="L47" s="234" t="s">
        <v>814</v>
      </c>
      <c r="M47" s="234" t="s">
        <v>815</v>
      </c>
      <c r="N47" s="234" t="s">
        <v>815</v>
      </c>
      <c r="O47" s="234" t="s">
        <v>815</v>
      </c>
      <c r="P47" s="234" t="s">
        <v>815</v>
      </c>
      <c r="Q47" s="234" t="s">
        <v>816</v>
      </c>
      <c r="R47" s="234" t="s">
        <v>816</v>
      </c>
      <c r="S47" s="234" t="s">
        <v>816</v>
      </c>
      <c r="T47" s="234" t="s">
        <v>816</v>
      </c>
      <c r="U47" s="234" t="s">
        <v>815</v>
      </c>
      <c r="V47" s="234" t="s">
        <v>815</v>
      </c>
      <c r="W47" s="234" t="s">
        <v>815</v>
      </c>
      <c r="X47" s="234" t="s">
        <v>817</v>
      </c>
      <c r="Y47" s="234" t="s">
        <v>817</v>
      </c>
      <c r="Z47" s="234" t="s">
        <v>817</v>
      </c>
      <c r="AA47" s="234" t="s">
        <v>818</v>
      </c>
      <c r="AB47" s="234" t="s">
        <v>819</v>
      </c>
      <c r="AC47" s="234" t="s">
        <v>819</v>
      </c>
      <c r="AD47" s="235" t="s">
        <v>820</v>
      </c>
      <c r="AE47" s="234" t="s">
        <v>821</v>
      </c>
      <c r="AF47" s="234" t="s">
        <v>822</v>
      </c>
      <c r="AG47" s="234" t="s">
        <v>818</v>
      </c>
      <c r="AH47" s="234" t="s">
        <v>815</v>
      </c>
      <c r="AI47" s="236" t="s">
        <v>823</v>
      </c>
      <c r="AJ47" s="236" t="s">
        <v>823</v>
      </c>
      <c r="AK47" s="234" t="s">
        <v>824</v>
      </c>
      <c r="AL47" s="234" t="s">
        <v>824</v>
      </c>
      <c r="AM47" s="234" t="s">
        <v>825</v>
      </c>
      <c r="AN47" s="234" t="s">
        <v>826</v>
      </c>
      <c r="AO47" s="234" t="s">
        <v>826</v>
      </c>
      <c r="AP47" s="234" t="s">
        <v>827</v>
      </c>
      <c r="AQ47" s="234" t="s">
        <v>827</v>
      </c>
      <c r="AR47" s="234" t="s">
        <v>821</v>
      </c>
      <c r="AS47" s="234" t="s">
        <v>821</v>
      </c>
      <c r="AT47" s="234" t="s">
        <v>821</v>
      </c>
      <c r="AU47" s="234" t="s">
        <v>821</v>
      </c>
      <c r="AV47" s="234" t="s">
        <v>821</v>
      </c>
      <c r="AW47" s="234" t="s">
        <v>821</v>
      </c>
      <c r="AX47" s="234" t="s">
        <v>821</v>
      </c>
      <c r="AY47" s="234" t="s">
        <v>824</v>
      </c>
      <c r="AZ47" s="234" t="s">
        <v>817</v>
      </c>
      <c r="BA47" s="234" t="s">
        <v>813</v>
      </c>
      <c r="BB47" s="234" t="s">
        <v>813</v>
      </c>
      <c r="BC47" s="234" t="s">
        <v>813</v>
      </c>
      <c r="BD47" s="236"/>
      <c r="BE47" s="234" t="s">
        <v>829</v>
      </c>
      <c r="BF47" s="234" t="s">
        <v>829</v>
      </c>
      <c r="BG47" s="234" t="s">
        <v>814</v>
      </c>
      <c r="BH47" s="234" t="s">
        <v>814</v>
      </c>
      <c r="BI47" s="234" t="s">
        <v>812</v>
      </c>
      <c r="BJ47" s="234" t="s">
        <v>830</v>
      </c>
      <c r="BK47" s="234" t="s">
        <v>831</v>
      </c>
      <c r="BL47" s="234" t="s">
        <v>817</v>
      </c>
      <c r="BM47" s="234" t="s">
        <v>832</v>
      </c>
      <c r="BN47" s="234" t="s">
        <v>817</v>
      </c>
      <c r="BO47" s="234" t="s">
        <v>817</v>
      </c>
      <c r="BP47" s="234" t="s">
        <v>833</v>
      </c>
      <c r="BQ47" s="234" t="s">
        <v>821</v>
      </c>
      <c r="BR47" s="234" t="s">
        <v>821</v>
      </c>
      <c r="BS47" s="234" t="s">
        <v>821</v>
      </c>
      <c r="BT47" s="234" t="s">
        <v>821</v>
      </c>
      <c r="BU47" s="234" t="s">
        <v>821</v>
      </c>
      <c r="BV47" s="234" t="s">
        <v>821</v>
      </c>
      <c r="BW47" s="234"/>
      <c r="BX47" s="234" t="s">
        <v>834</v>
      </c>
      <c r="BY47" s="234" t="s">
        <v>817</v>
      </c>
      <c r="BZ47" s="234" t="s">
        <v>818</v>
      </c>
      <c r="CA47" s="234" t="s">
        <v>815</v>
      </c>
    </row>
    <row r="48" customFormat="false" ht="14.5" hidden="false" customHeight="false" outlineLevel="0" collapsed="false">
      <c r="A48" s="178" t="str">
        <f aca="false">'Indicator Data'!A49</f>
        <v>Cyprus</v>
      </c>
      <c r="B48" s="220" t="str">
        <f aca="false">'Indicator Data'!B49</f>
        <v>CYP</v>
      </c>
      <c r="C48" s="234" t="s">
        <v>811</v>
      </c>
      <c r="D48" s="234" t="s">
        <v>811</v>
      </c>
      <c r="E48" s="234" t="s">
        <v>812</v>
      </c>
      <c r="F48" s="234" t="s">
        <v>812</v>
      </c>
      <c r="G48" s="234" t="s">
        <v>812</v>
      </c>
      <c r="H48" s="234" t="s">
        <v>812</v>
      </c>
      <c r="I48" s="234" t="s">
        <v>812</v>
      </c>
      <c r="J48" s="234" t="s">
        <v>813</v>
      </c>
      <c r="K48" s="234" t="s">
        <v>813</v>
      </c>
      <c r="L48" s="234" t="s">
        <v>814</v>
      </c>
      <c r="M48" s="234" t="s">
        <v>815</v>
      </c>
      <c r="N48" s="234" t="s">
        <v>815</v>
      </c>
      <c r="O48" s="234" t="s">
        <v>815</v>
      </c>
      <c r="P48" s="234" t="s">
        <v>815</v>
      </c>
      <c r="Q48" s="234" t="s">
        <v>816</v>
      </c>
      <c r="R48" s="234" t="s">
        <v>816</v>
      </c>
      <c r="S48" s="234" t="s">
        <v>816</v>
      </c>
      <c r="T48" s="234" t="s">
        <v>816</v>
      </c>
      <c r="U48" s="234" t="s">
        <v>815</v>
      </c>
      <c r="V48" s="234" t="s">
        <v>815</v>
      </c>
      <c r="W48" s="234" t="s">
        <v>815</v>
      </c>
      <c r="X48" s="234" t="s">
        <v>817</v>
      </c>
      <c r="Y48" s="234" t="s">
        <v>817</v>
      </c>
      <c r="Z48" s="234" t="s">
        <v>817</v>
      </c>
      <c r="AA48" s="234" t="s">
        <v>818</v>
      </c>
      <c r="AB48" s="234" t="s">
        <v>819</v>
      </c>
      <c r="AC48" s="234" t="s">
        <v>819</v>
      </c>
      <c r="AD48" s="235" t="s">
        <v>820</v>
      </c>
      <c r="AE48" s="234" t="s">
        <v>821</v>
      </c>
      <c r="AF48" s="234" t="s">
        <v>822</v>
      </c>
      <c r="AG48" s="234" t="s">
        <v>818</v>
      </c>
      <c r="AH48" s="234" t="s">
        <v>815</v>
      </c>
      <c r="AI48" s="236" t="s">
        <v>823</v>
      </c>
      <c r="AJ48" s="236" t="s">
        <v>823</v>
      </c>
      <c r="AK48" s="234" t="s">
        <v>824</v>
      </c>
      <c r="AL48" s="234" t="s">
        <v>824</v>
      </c>
      <c r="AM48" s="234" t="s">
        <v>825</v>
      </c>
      <c r="AN48" s="234" t="s">
        <v>826</v>
      </c>
      <c r="AO48" s="234" t="s">
        <v>826</v>
      </c>
      <c r="AP48" s="234" t="s">
        <v>827</v>
      </c>
      <c r="AQ48" s="234" t="s">
        <v>827</v>
      </c>
      <c r="AR48" s="234" t="s">
        <v>821</v>
      </c>
      <c r="AS48" s="234" t="s">
        <v>821</v>
      </c>
      <c r="AT48" s="234" t="s">
        <v>821</v>
      </c>
      <c r="AU48" s="234" t="s">
        <v>821</v>
      </c>
      <c r="AV48" s="234" t="s">
        <v>821</v>
      </c>
      <c r="AW48" s="234" t="s">
        <v>821</v>
      </c>
      <c r="AX48" s="234" t="s">
        <v>821</v>
      </c>
      <c r="AY48" s="234" t="s">
        <v>824</v>
      </c>
      <c r="AZ48" s="234" t="s">
        <v>817</v>
      </c>
      <c r="BA48" s="234" t="s">
        <v>813</v>
      </c>
      <c r="BB48" s="234" t="s">
        <v>813</v>
      </c>
      <c r="BC48" s="234" t="s">
        <v>813</v>
      </c>
      <c r="BD48" s="236" t="s">
        <v>835</v>
      </c>
      <c r="BE48" s="234" t="s">
        <v>829</v>
      </c>
      <c r="BF48" s="234" t="s">
        <v>829</v>
      </c>
      <c r="BG48" s="234" t="s">
        <v>814</v>
      </c>
      <c r="BH48" s="234" t="s">
        <v>814</v>
      </c>
      <c r="BI48" s="234" t="s">
        <v>812</v>
      </c>
      <c r="BJ48" s="234" t="s">
        <v>830</v>
      </c>
      <c r="BK48" s="234" t="s">
        <v>831</v>
      </c>
      <c r="BL48" s="234" t="s">
        <v>817</v>
      </c>
      <c r="BM48" s="234" t="s">
        <v>832</v>
      </c>
      <c r="BN48" s="234" t="s">
        <v>817</v>
      </c>
      <c r="BO48" s="234" t="s">
        <v>817</v>
      </c>
      <c r="BP48" s="234" t="s">
        <v>833</v>
      </c>
      <c r="BQ48" s="234" t="s">
        <v>821</v>
      </c>
      <c r="BR48" s="234" t="s">
        <v>821</v>
      </c>
      <c r="BS48" s="234" t="s">
        <v>821</v>
      </c>
      <c r="BT48" s="234" t="s">
        <v>821</v>
      </c>
      <c r="BU48" s="234" t="s">
        <v>821</v>
      </c>
      <c r="BV48" s="234" t="s">
        <v>821</v>
      </c>
      <c r="BW48" s="234"/>
      <c r="BX48" s="234" t="s">
        <v>834</v>
      </c>
      <c r="BY48" s="234" t="s">
        <v>817</v>
      </c>
      <c r="BZ48" s="234" t="s">
        <v>818</v>
      </c>
      <c r="CA48" s="234" t="s">
        <v>815</v>
      </c>
    </row>
    <row r="49" customFormat="false" ht="14.5" hidden="false" customHeight="false" outlineLevel="0" collapsed="false">
      <c r="A49" s="178" t="str">
        <f aca="false">'Indicator Data'!A50</f>
        <v>Czech Republic</v>
      </c>
      <c r="B49" s="220" t="str">
        <f aca="false">'Indicator Data'!B50</f>
        <v>CZE</v>
      </c>
      <c r="C49" s="234" t="s">
        <v>811</v>
      </c>
      <c r="D49" s="234" t="s">
        <v>811</v>
      </c>
      <c r="E49" s="234" t="s">
        <v>812</v>
      </c>
      <c r="F49" s="234" t="s">
        <v>812</v>
      </c>
      <c r="G49" s="234" t="s">
        <v>812</v>
      </c>
      <c r="H49" s="234" t="s">
        <v>812</v>
      </c>
      <c r="I49" s="234" t="s">
        <v>812</v>
      </c>
      <c r="J49" s="234" t="s">
        <v>813</v>
      </c>
      <c r="K49" s="234" t="s">
        <v>813</v>
      </c>
      <c r="L49" s="234" t="s">
        <v>814</v>
      </c>
      <c r="M49" s="234" t="s">
        <v>815</v>
      </c>
      <c r="N49" s="234" t="s">
        <v>815</v>
      </c>
      <c r="O49" s="234" t="s">
        <v>815</v>
      </c>
      <c r="P49" s="234" t="s">
        <v>815</v>
      </c>
      <c r="Q49" s="234" t="s">
        <v>816</v>
      </c>
      <c r="R49" s="234" t="s">
        <v>816</v>
      </c>
      <c r="S49" s="234" t="s">
        <v>816</v>
      </c>
      <c r="T49" s="234" t="s">
        <v>816</v>
      </c>
      <c r="U49" s="234" t="s">
        <v>815</v>
      </c>
      <c r="V49" s="234" t="s">
        <v>815</v>
      </c>
      <c r="W49" s="234" t="s">
        <v>815</v>
      </c>
      <c r="X49" s="234" t="s">
        <v>817</v>
      </c>
      <c r="Y49" s="234" t="s">
        <v>817</v>
      </c>
      <c r="Z49" s="234" t="s">
        <v>817</v>
      </c>
      <c r="AA49" s="234" t="s">
        <v>818</v>
      </c>
      <c r="AB49" s="234" t="s">
        <v>819</v>
      </c>
      <c r="AC49" s="234" t="s">
        <v>819</v>
      </c>
      <c r="AD49" s="235" t="s">
        <v>820</v>
      </c>
      <c r="AE49" s="234" t="s">
        <v>821</v>
      </c>
      <c r="AF49" s="234" t="s">
        <v>822</v>
      </c>
      <c r="AG49" s="234" t="s">
        <v>818</v>
      </c>
      <c r="AH49" s="234" t="s">
        <v>815</v>
      </c>
      <c r="AI49" s="236" t="s">
        <v>823</v>
      </c>
      <c r="AJ49" s="236" t="s">
        <v>823</v>
      </c>
      <c r="AK49" s="234" t="s">
        <v>824</v>
      </c>
      <c r="AL49" s="234" t="s">
        <v>824</v>
      </c>
      <c r="AM49" s="234" t="s">
        <v>825</v>
      </c>
      <c r="AN49" s="234" t="s">
        <v>826</v>
      </c>
      <c r="AO49" s="234" t="s">
        <v>826</v>
      </c>
      <c r="AP49" s="234" t="s">
        <v>827</v>
      </c>
      <c r="AQ49" s="234" t="s">
        <v>827</v>
      </c>
      <c r="AR49" s="234" t="s">
        <v>821</v>
      </c>
      <c r="AS49" s="234" t="s">
        <v>821</v>
      </c>
      <c r="AT49" s="234" t="s">
        <v>821</v>
      </c>
      <c r="AU49" s="234" t="s">
        <v>821</v>
      </c>
      <c r="AV49" s="234" t="s">
        <v>821</v>
      </c>
      <c r="AW49" s="234" t="s">
        <v>821</v>
      </c>
      <c r="AX49" s="234" t="s">
        <v>821</v>
      </c>
      <c r="AY49" s="234" t="s">
        <v>824</v>
      </c>
      <c r="AZ49" s="234" t="s">
        <v>817</v>
      </c>
      <c r="BA49" s="234" t="s">
        <v>813</v>
      </c>
      <c r="BB49" s="234" t="s">
        <v>813</v>
      </c>
      <c r="BC49" s="234" t="s">
        <v>813</v>
      </c>
      <c r="BD49" s="236"/>
      <c r="BE49" s="234" t="s">
        <v>829</v>
      </c>
      <c r="BF49" s="234" t="s">
        <v>829</v>
      </c>
      <c r="BG49" s="234" t="s">
        <v>814</v>
      </c>
      <c r="BH49" s="234" t="s">
        <v>814</v>
      </c>
      <c r="BI49" s="234" t="s">
        <v>812</v>
      </c>
      <c r="BJ49" s="234" t="s">
        <v>830</v>
      </c>
      <c r="BK49" s="234" t="s">
        <v>831</v>
      </c>
      <c r="BL49" s="234" t="s">
        <v>817</v>
      </c>
      <c r="BM49" s="234" t="s">
        <v>832</v>
      </c>
      <c r="BN49" s="234" t="s">
        <v>817</v>
      </c>
      <c r="BO49" s="234" t="s">
        <v>817</v>
      </c>
      <c r="BP49" s="234" t="s">
        <v>833</v>
      </c>
      <c r="BQ49" s="234" t="s">
        <v>821</v>
      </c>
      <c r="BR49" s="234" t="s">
        <v>821</v>
      </c>
      <c r="BS49" s="234" t="s">
        <v>821</v>
      </c>
      <c r="BT49" s="234" t="s">
        <v>821</v>
      </c>
      <c r="BU49" s="234" t="s">
        <v>821</v>
      </c>
      <c r="BV49" s="234" t="s">
        <v>821</v>
      </c>
      <c r="BW49" s="234"/>
      <c r="BX49" s="234" t="s">
        <v>834</v>
      </c>
      <c r="BY49" s="234" t="s">
        <v>817</v>
      </c>
      <c r="BZ49" s="234" t="s">
        <v>818</v>
      </c>
      <c r="CA49" s="234" t="s">
        <v>815</v>
      </c>
    </row>
    <row r="50" customFormat="false" ht="14.5" hidden="false" customHeight="false" outlineLevel="0" collapsed="false">
      <c r="A50" s="178" t="str">
        <f aca="false">'Indicator Data'!A51</f>
        <v>Denmark</v>
      </c>
      <c r="B50" s="220" t="str">
        <f aca="false">'Indicator Data'!B51</f>
        <v>DNK</v>
      </c>
      <c r="C50" s="234" t="s">
        <v>811</v>
      </c>
      <c r="D50" s="234" t="s">
        <v>811</v>
      </c>
      <c r="E50" s="234" t="s">
        <v>812</v>
      </c>
      <c r="F50" s="234" t="s">
        <v>812</v>
      </c>
      <c r="G50" s="234" t="s">
        <v>812</v>
      </c>
      <c r="H50" s="234" t="s">
        <v>812</v>
      </c>
      <c r="I50" s="234" t="s">
        <v>812</v>
      </c>
      <c r="J50" s="234" t="s">
        <v>813</v>
      </c>
      <c r="K50" s="234" t="s">
        <v>813</v>
      </c>
      <c r="L50" s="234" t="s">
        <v>814</v>
      </c>
      <c r="M50" s="234" t="s">
        <v>815</v>
      </c>
      <c r="N50" s="234" t="s">
        <v>815</v>
      </c>
      <c r="O50" s="234" t="s">
        <v>815</v>
      </c>
      <c r="P50" s="234" t="s">
        <v>815</v>
      </c>
      <c r="Q50" s="234" t="s">
        <v>816</v>
      </c>
      <c r="R50" s="234" t="s">
        <v>816</v>
      </c>
      <c r="S50" s="234" t="s">
        <v>816</v>
      </c>
      <c r="T50" s="234" t="s">
        <v>816</v>
      </c>
      <c r="U50" s="234" t="s">
        <v>815</v>
      </c>
      <c r="V50" s="234" t="s">
        <v>815</v>
      </c>
      <c r="W50" s="234" t="s">
        <v>815</v>
      </c>
      <c r="X50" s="234" t="s">
        <v>817</v>
      </c>
      <c r="Y50" s="234" t="s">
        <v>817</v>
      </c>
      <c r="Z50" s="234" t="s">
        <v>817</v>
      </c>
      <c r="AA50" s="234" t="s">
        <v>818</v>
      </c>
      <c r="AB50" s="234" t="s">
        <v>819</v>
      </c>
      <c r="AC50" s="234" t="s">
        <v>819</v>
      </c>
      <c r="AD50" s="235" t="s">
        <v>820</v>
      </c>
      <c r="AE50" s="234" t="s">
        <v>821</v>
      </c>
      <c r="AF50" s="234" t="s">
        <v>822</v>
      </c>
      <c r="AG50" s="234" t="s">
        <v>818</v>
      </c>
      <c r="AH50" s="234" t="s">
        <v>815</v>
      </c>
      <c r="AI50" s="236" t="s">
        <v>823</v>
      </c>
      <c r="AJ50" s="236" t="s">
        <v>823</v>
      </c>
      <c r="AK50" s="234" t="s">
        <v>824</v>
      </c>
      <c r="AL50" s="234" t="s">
        <v>824</v>
      </c>
      <c r="AM50" s="234" t="s">
        <v>825</v>
      </c>
      <c r="AN50" s="234" t="s">
        <v>826</v>
      </c>
      <c r="AO50" s="234" t="s">
        <v>826</v>
      </c>
      <c r="AP50" s="234" t="s">
        <v>827</v>
      </c>
      <c r="AQ50" s="234" t="s">
        <v>827</v>
      </c>
      <c r="AR50" s="234" t="s">
        <v>821</v>
      </c>
      <c r="AS50" s="234" t="s">
        <v>821</v>
      </c>
      <c r="AT50" s="234" t="s">
        <v>821</v>
      </c>
      <c r="AU50" s="234" t="s">
        <v>821</v>
      </c>
      <c r="AV50" s="234" t="s">
        <v>821</v>
      </c>
      <c r="AW50" s="234" t="s">
        <v>821</v>
      </c>
      <c r="AX50" s="234" t="s">
        <v>821</v>
      </c>
      <c r="AY50" s="234" t="s">
        <v>824</v>
      </c>
      <c r="AZ50" s="234" t="s">
        <v>817</v>
      </c>
      <c r="BA50" s="234" t="s">
        <v>813</v>
      </c>
      <c r="BB50" s="234" t="s">
        <v>813</v>
      </c>
      <c r="BC50" s="234" t="s">
        <v>813</v>
      </c>
      <c r="BD50" s="236"/>
      <c r="BE50" s="234" t="s">
        <v>829</v>
      </c>
      <c r="BF50" s="234" t="s">
        <v>829</v>
      </c>
      <c r="BG50" s="234" t="s">
        <v>814</v>
      </c>
      <c r="BH50" s="234" t="s">
        <v>814</v>
      </c>
      <c r="BI50" s="234" t="s">
        <v>812</v>
      </c>
      <c r="BJ50" s="234" t="s">
        <v>830</v>
      </c>
      <c r="BK50" s="234" t="s">
        <v>831</v>
      </c>
      <c r="BL50" s="234" t="s">
        <v>817</v>
      </c>
      <c r="BM50" s="234" t="s">
        <v>832</v>
      </c>
      <c r="BN50" s="234" t="s">
        <v>817</v>
      </c>
      <c r="BO50" s="234" t="s">
        <v>817</v>
      </c>
      <c r="BP50" s="234" t="s">
        <v>833</v>
      </c>
      <c r="BQ50" s="234" t="s">
        <v>821</v>
      </c>
      <c r="BR50" s="234" t="s">
        <v>821</v>
      </c>
      <c r="BS50" s="234" t="s">
        <v>821</v>
      </c>
      <c r="BT50" s="234" t="s">
        <v>821</v>
      </c>
      <c r="BU50" s="234" t="s">
        <v>821</v>
      </c>
      <c r="BV50" s="234" t="s">
        <v>821</v>
      </c>
      <c r="BW50" s="234"/>
      <c r="BX50" s="234" t="s">
        <v>834</v>
      </c>
      <c r="BY50" s="234" t="s">
        <v>817</v>
      </c>
      <c r="BZ50" s="234" t="s">
        <v>818</v>
      </c>
      <c r="CA50" s="234" t="s">
        <v>815</v>
      </c>
    </row>
    <row r="51" customFormat="false" ht="14.5" hidden="false" customHeight="false" outlineLevel="0" collapsed="false">
      <c r="A51" s="178" t="str">
        <f aca="false">'Indicator Data'!A52</f>
        <v>Djibouti</v>
      </c>
      <c r="B51" s="220" t="str">
        <f aca="false">'Indicator Data'!B52</f>
        <v>DJI</v>
      </c>
      <c r="C51" s="234" t="s">
        <v>811</v>
      </c>
      <c r="D51" s="234" t="s">
        <v>811</v>
      </c>
      <c r="E51" s="234" t="s">
        <v>812</v>
      </c>
      <c r="F51" s="234" t="s">
        <v>812</v>
      </c>
      <c r="G51" s="234" t="s">
        <v>812</v>
      </c>
      <c r="H51" s="234" t="s">
        <v>812</v>
      </c>
      <c r="I51" s="234" t="s">
        <v>812</v>
      </c>
      <c r="J51" s="234" t="s">
        <v>813</v>
      </c>
      <c r="K51" s="234" t="s">
        <v>813</v>
      </c>
      <c r="L51" s="234" t="s">
        <v>814</v>
      </c>
      <c r="M51" s="234" t="s">
        <v>815</v>
      </c>
      <c r="N51" s="234" t="s">
        <v>815</v>
      </c>
      <c r="O51" s="234" t="s">
        <v>815</v>
      </c>
      <c r="P51" s="234" t="s">
        <v>815</v>
      </c>
      <c r="Q51" s="234" t="s">
        <v>816</v>
      </c>
      <c r="R51" s="234" t="s">
        <v>816</v>
      </c>
      <c r="S51" s="234" t="s">
        <v>816</v>
      </c>
      <c r="T51" s="234" t="s">
        <v>816</v>
      </c>
      <c r="U51" s="234" t="s">
        <v>815</v>
      </c>
      <c r="V51" s="234" t="s">
        <v>815</v>
      </c>
      <c r="W51" s="234" t="s">
        <v>815</v>
      </c>
      <c r="X51" s="234" t="s">
        <v>817</v>
      </c>
      <c r="Y51" s="234" t="s">
        <v>817</v>
      </c>
      <c r="Z51" s="234" t="s">
        <v>817</v>
      </c>
      <c r="AA51" s="234" t="s">
        <v>818</v>
      </c>
      <c r="AB51" s="234" t="s">
        <v>819</v>
      </c>
      <c r="AC51" s="234" t="s">
        <v>819</v>
      </c>
      <c r="AD51" s="235" t="s">
        <v>820</v>
      </c>
      <c r="AE51" s="234" t="s">
        <v>821</v>
      </c>
      <c r="AF51" s="234" t="s">
        <v>822</v>
      </c>
      <c r="AG51" s="234" t="s">
        <v>818</v>
      </c>
      <c r="AH51" s="234" t="s">
        <v>815</v>
      </c>
      <c r="AI51" s="236" t="s">
        <v>823</v>
      </c>
      <c r="AJ51" s="236" t="s">
        <v>823</v>
      </c>
      <c r="AK51" s="234" t="s">
        <v>824</v>
      </c>
      <c r="AL51" s="234" t="s">
        <v>824</v>
      </c>
      <c r="AM51" s="234" t="s">
        <v>825</v>
      </c>
      <c r="AN51" s="234" t="s">
        <v>826</v>
      </c>
      <c r="AO51" s="234" t="s">
        <v>826</v>
      </c>
      <c r="AP51" s="234" t="s">
        <v>827</v>
      </c>
      <c r="AQ51" s="234" t="s">
        <v>827</v>
      </c>
      <c r="AR51" s="234" t="s">
        <v>821</v>
      </c>
      <c r="AS51" s="234" t="s">
        <v>821</v>
      </c>
      <c r="AT51" s="234" t="s">
        <v>821</v>
      </c>
      <c r="AU51" s="234" t="s">
        <v>821</v>
      </c>
      <c r="AV51" s="234" t="s">
        <v>821</v>
      </c>
      <c r="AW51" s="234" t="s">
        <v>821</v>
      </c>
      <c r="AX51" s="234" t="s">
        <v>821</v>
      </c>
      <c r="AY51" s="234" t="s">
        <v>824</v>
      </c>
      <c r="AZ51" s="234" t="s">
        <v>817</v>
      </c>
      <c r="BA51" s="234" t="s">
        <v>813</v>
      </c>
      <c r="BB51" s="234" t="s">
        <v>813</v>
      </c>
      <c r="BC51" s="234" t="s">
        <v>813</v>
      </c>
      <c r="BD51" s="236"/>
      <c r="BE51" s="234" t="s">
        <v>829</v>
      </c>
      <c r="BF51" s="234" t="s">
        <v>829</v>
      </c>
      <c r="BG51" s="234" t="s">
        <v>814</v>
      </c>
      <c r="BH51" s="234" t="s">
        <v>814</v>
      </c>
      <c r="BI51" s="234" t="s">
        <v>812</v>
      </c>
      <c r="BJ51" s="234" t="s">
        <v>830</v>
      </c>
      <c r="BK51" s="234" t="s">
        <v>831</v>
      </c>
      <c r="BL51" s="234" t="s">
        <v>817</v>
      </c>
      <c r="BM51" s="234" t="s">
        <v>832</v>
      </c>
      <c r="BN51" s="234" t="s">
        <v>817</v>
      </c>
      <c r="BO51" s="234" t="s">
        <v>817</v>
      </c>
      <c r="BP51" s="234" t="s">
        <v>833</v>
      </c>
      <c r="BQ51" s="234" t="s">
        <v>821</v>
      </c>
      <c r="BR51" s="234" t="s">
        <v>821</v>
      </c>
      <c r="BS51" s="234" t="s">
        <v>821</v>
      </c>
      <c r="BT51" s="234" t="s">
        <v>821</v>
      </c>
      <c r="BU51" s="234" t="s">
        <v>821</v>
      </c>
      <c r="BV51" s="234" t="s">
        <v>821</v>
      </c>
      <c r="BW51" s="234"/>
      <c r="BX51" s="234" t="s">
        <v>834</v>
      </c>
      <c r="BY51" s="234" t="s">
        <v>817</v>
      </c>
      <c r="BZ51" s="234" t="s">
        <v>818</v>
      </c>
      <c r="CA51" s="234" t="s">
        <v>815</v>
      </c>
    </row>
    <row r="52" customFormat="false" ht="14.5" hidden="false" customHeight="false" outlineLevel="0" collapsed="false">
      <c r="A52" s="178" t="str">
        <f aca="false">'Indicator Data'!A53</f>
        <v>Dominica</v>
      </c>
      <c r="B52" s="220" t="str">
        <f aca="false">'Indicator Data'!B53</f>
        <v>DMA</v>
      </c>
      <c r="C52" s="234" t="s">
        <v>811</v>
      </c>
      <c r="D52" s="234" t="s">
        <v>811</v>
      </c>
      <c r="E52" s="234" t="s">
        <v>812</v>
      </c>
      <c r="F52" s="234" t="s">
        <v>812</v>
      </c>
      <c r="G52" s="234" t="s">
        <v>812</v>
      </c>
      <c r="H52" s="234" t="s">
        <v>812</v>
      </c>
      <c r="I52" s="234" t="s">
        <v>812</v>
      </c>
      <c r="J52" s="234" t="s">
        <v>813</v>
      </c>
      <c r="K52" s="234" t="s">
        <v>813</v>
      </c>
      <c r="L52" s="234" t="s">
        <v>814</v>
      </c>
      <c r="M52" s="234" t="s">
        <v>815</v>
      </c>
      <c r="N52" s="234" t="s">
        <v>815</v>
      </c>
      <c r="O52" s="234" t="s">
        <v>815</v>
      </c>
      <c r="P52" s="234" t="s">
        <v>815</v>
      </c>
      <c r="Q52" s="234" t="s">
        <v>816</v>
      </c>
      <c r="R52" s="234" t="s">
        <v>816</v>
      </c>
      <c r="S52" s="234" t="s">
        <v>816</v>
      </c>
      <c r="T52" s="234" t="s">
        <v>816</v>
      </c>
      <c r="U52" s="234" t="s">
        <v>815</v>
      </c>
      <c r="V52" s="234" t="s">
        <v>815</v>
      </c>
      <c r="W52" s="234" t="s">
        <v>815</v>
      </c>
      <c r="X52" s="234" t="s">
        <v>817</v>
      </c>
      <c r="Y52" s="234" t="s">
        <v>817</v>
      </c>
      <c r="Z52" s="234" t="s">
        <v>817</v>
      </c>
      <c r="AA52" s="234" t="s">
        <v>818</v>
      </c>
      <c r="AB52" s="234" t="s">
        <v>819</v>
      </c>
      <c r="AC52" s="234" t="s">
        <v>819</v>
      </c>
      <c r="AD52" s="235" t="s">
        <v>820</v>
      </c>
      <c r="AE52" s="234" t="s">
        <v>821</v>
      </c>
      <c r="AF52" s="234" t="s">
        <v>822</v>
      </c>
      <c r="AG52" s="234" t="s">
        <v>818</v>
      </c>
      <c r="AH52" s="234" t="s">
        <v>815</v>
      </c>
      <c r="AI52" s="236" t="s">
        <v>823</v>
      </c>
      <c r="AJ52" s="236" t="s">
        <v>823</v>
      </c>
      <c r="AK52" s="234" t="s">
        <v>824</v>
      </c>
      <c r="AL52" s="234" t="s">
        <v>824</v>
      </c>
      <c r="AM52" s="234" t="s">
        <v>825</v>
      </c>
      <c r="AN52" s="234" t="s">
        <v>826</v>
      </c>
      <c r="AO52" s="234" t="s">
        <v>826</v>
      </c>
      <c r="AP52" s="234" t="s">
        <v>827</v>
      </c>
      <c r="AQ52" s="234" t="s">
        <v>827</v>
      </c>
      <c r="AR52" s="234" t="s">
        <v>821</v>
      </c>
      <c r="AS52" s="234" t="s">
        <v>821</v>
      </c>
      <c r="AT52" s="234" t="s">
        <v>821</v>
      </c>
      <c r="AU52" s="234" t="s">
        <v>821</v>
      </c>
      <c r="AV52" s="234" t="s">
        <v>821</v>
      </c>
      <c r="AW52" s="234" t="s">
        <v>821</v>
      </c>
      <c r="AX52" s="234" t="s">
        <v>821</v>
      </c>
      <c r="AY52" s="234" t="s">
        <v>824</v>
      </c>
      <c r="AZ52" s="234" t="s">
        <v>817</v>
      </c>
      <c r="BA52" s="234" t="s">
        <v>813</v>
      </c>
      <c r="BB52" s="234" t="s">
        <v>813</v>
      </c>
      <c r="BC52" s="234" t="s">
        <v>813</v>
      </c>
      <c r="BD52" s="236"/>
      <c r="BE52" s="234" t="s">
        <v>829</v>
      </c>
      <c r="BF52" s="234" t="s">
        <v>829</v>
      </c>
      <c r="BG52" s="234" t="s">
        <v>814</v>
      </c>
      <c r="BH52" s="234" t="s">
        <v>814</v>
      </c>
      <c r="BI52" s="234" t="s">
        <v>812</v>
      </c>
      <c r="BJ52" s="234" t="s">
        <v>830</v>
      </c>
      <c r="BK52" s="234" t="s">
        <v>831</v>
      </c>
      <c r="BL52" s="234" t="s">
        <v>817</v>
      </c>
      <c r="BM52" s="234" t="s">
        <v>832</v>
      </c>
      <c r="BN52" s="234" t="s">
        <v>817</v>
      </c>
      <c r="BO52" s="234" t="s">
        <v>817</v>
      </c>
      <c r="BP52" s="234" t="s">
        <v>833</v>
      </c>
      <c r="BQ52" s="234" t="s">
        <v>821</v>
      </c>
      <c r="BR52" s="234" t="s">
        <v>821</v>
      </c>
      <c r="BS52" s="234" t="s">
        <v>821</v>
      </c>
      <c r="BT52" s="234" t="s">
        <v>821</v>
      </c>
      <c r="BU52" s="234" t="s">
        <v>821</v>
      </c>
      <c r="BV52" s="234" t="s">
        <v>821</v>
      </c>
      <c r="BW52" s="234"/>
      <c r="BX52" s="234" t="s">
        <v>834</v>
      </c>
      <c r="BY52" s="234" t="s">
        <v>817</v>
      </c>
      <c r="BZ52" s="234" t="s">
        <v>818</v>
      </c>
      <c r="CA52" s="234" t="s">
        <v>815</v>
      </c>
    </row>
    <row r="53" customFormat="false" ht="14.5" hidden="false" customHeight="false" outlineLevel="0" collapsed="false">
      <c r="A53" s="178" t="str">
        <f aca="false">'Indicator Data'!A54</f>
        <v>Dominican Republic</v>
      </c>
      <c r="B53" s="220" t="str">
        <f aca="false">'Indicator Data'!B54</f>
        <v>DOM</v>
      </c>
      <c r="C53" s="234" t="s">
        <v>811</v>
      </c>
      <c r="D53" s="234" t="s">
        <v>811</v>
      </c>
      <c r="E53" s="234" t="s">
        <v>812</v>
      </c>
      <c r="F53" s="234" t="s">
        <v>812</v>
      </c>
      <c r="G53" s="234" t="s">
        <v>812</v>
      </c>
      <c r="H53" s="234" t="s">
        <v>812</v>
      </c>
      <c r="I53" s="234" t="s">
        <v>812</v>
      </c>
      <c r="J53" s="234" t="s">
        <v>813</v>
      </c>
      <c r="K53" s="234" t="s">
        <v>813</v>
      </c>
      <c r="L53" s="234" t="s">
        <v>814</v>
      </c>
      <c r="M53" s="234" t="s">
        <v>815</v>
      </c>
      <c r="N53" s="234" t="s">
        <v>815</v>
      </c>
      <c r="O53" s="234" t="s">
        <v>815</v>
      </c>
      <c r="P53" s="234" t="s">
        <v>815</v>
      </c>
      <c r="Q53" s="234" t="s">
        <v>816</v>
      </c>
      <c r="R53" s="234" t="s">
        <v>816</v>
      </c>
      <c r="S53" s="234" t="s">
        <v>816</v>
      </c>
      <c r="T53" s="234" t="s">
        <v>816</v>
      </c>
      <c r="U53" s="234" t="s">
        <v>815</v>
      </c>
      <c r="V53" s="234" t="s">
        <v>815</v>
      </c>
      <c r="W53" s="234" t="s">
        <v>815</v>
      </c>
      <c r="X53" s="234" t="s">
        <v>817</v>
      </c>
      <c r="Y53" s="234" t="s">
        <v>817</v>
      </c>
      <c r="Z53" s="234" t="s">
        <v>817</v>
      </c>
      <c r="AA53" s="234" t="s">
        <v>818</v>
      </c>
      <c r="AB53" s="234" t="s">
        <v>819</v>
      </c>
      <c r="AC53" s="234" t="s">
        <v>819</v>
      </c>
      <c r="AD53" s="235" t="s">
        <v>820</v>
      </c>
      <c r="AE53" s="234" t="s">
        <v>821</v>
      </c>
      <c r="AF53" s="234" t="s">
        <v>822</v>
      </c>
      <c r="AG53" s="234" t="s">
        <v>818</v>
      </c>
      <c r="AH53" s="234" t="s">
        <v>815</v>
      </c>
      <c r="AI53" s="236" t="s">
        <v>823</v>
      </c>
      <c r="AJ53" s="236" t="s">
        <v>823</v>
      </c>
      <c r="AK53" s="234" t="s">
        <v>824</v>
      </c>
      <c r="AL53" s="234" t="s">
        <v>824</v>
      </c>
      <c r="AM53" s="234" t="s">
        <v>825</v>
      </c>
      <c r="AN53" s="234" t="s">
        <v>826</v>
      </c>
      <c r="AO53" s="234" t="s">
        <v>826</v>
      </c>
      <c r="AP53" s="234" t="s">
        <v>827</v>
      </c>
      <c r="AQ53" s="234" t="s">
        <v>827</v>
      </c>
      <c r="AR53" s="234" t="s">
        <v>821</v>
      </c>
      <c r="AS53" s="234" t="s">
        <v>821</v>
      </c>
      <c r="AT53" s="234" t="s">
        <v>821</v>
      </c>
      <c r="AU53" s="234" t="s">
        <v>821</v>
      </c>
      <c r="AV53" s="234" t="s">
        <v>821</v>
      </c>
      <c r="AW53" s="234" t="s">
        <v>821</v>
      </c>
      <c r="AX53" s="234" t="s">
        <v>821</v>
      </c>
      <c r="AY53" s="234" t="s">
        <v>824</v>
      </c>
      <c r="AZ53" s="234" t="s">
        <v>817</v>
      </c>
      <c r="BA53" s="234" t="s">
        <v>813</v>
      </c>
      <c r="BB53" s="234" t="s">
        <v>813</v>
      </c>
      <c r="BC53" s="234" t="s">
        <v>813</v>
      </c>
      <c r="BD53" s="236"/>
      <c r="BE53" s="234" t="s">
        <v>829</v>
      </c>
      <c r="BF53" s="234" t="s">
        <v>829</v>
      </c>
      <c r="BG53" s="234" t="s">
        <v>814</v>
      </c>
      <c r="BH53" s="234" t="s">
        <v>814</v>
      </c>
      <c r="BI53" s="234" t="s">
        <v>812</v>
      </c>
      <c r="BJ53" s="234" t="s">
        <v>830</v>
      </c>
      <c r="BK53" s="234" t="s">
        <v>831</v>
      </c>
      <c r="BL53" s="234" t="s">
        <v>817</v>
      </c>
      <c r="BM53" s="234" t="s">
        <v>832</v>
      </c>
      <c r="BN53" s="234" t="s">
        <v>817</v>
      </c>
      <c r="BO53" s="234" t="s">
        <v>817</v>
      </c>
      <c r="BP53" s="234" t="s">
        <v>833</v>
      </c>
      <c r="BQ53" s="234" t="s">
        <v>821</v>
      </c>
      <c r="BR53" s="234" t="s">
        <v>821</v>
      </c>
      <c r="BS53" s="234" t="s">
        <v>821</v>
      </c>
      <c r="BT53" s="234" t="s">
        <v>821</v>
      </c>
      <c r="BU53" s="234" t="s">
        <v>821</v>
      </c>
      <c r="BV53" s="234" t="s">
        <v>821</v>
      </c>
      <c r="BW53" s="234"/>
      <c r="BX53" s="234" t="s">
        <v>834</v>
      </c>
      <c r="BY53" s="234" t="s">
        <v>817</v>
      </c>
      <c r="BZ53" s="234" t="s">
        <v>818</v>
      </c>
      <c r="CA53" s="234" t="s">
        <v>815</v>
      </c>
    </row>
    <row r="54" customFormat="false" ht="14.5" hidden="false" customHeight="false" outlineLevel="0" collapsed="false">
      <c r="A54" s="178" t="str">
        <f aca="false">'Indicator Data'!A55</f>
        <v>Ecuador</v>
      </c>
      <c r="B54" s="220" t="str">
        <f aca="false">'Indicator Data'!B55</f>
        <v>ECU</v>
      </c>
      <c r="C54" s="234" t="s">
        <v>811</v>
      </c>
      <c r="D54" s="234" t="s">
        <v>811</v>
      </c>
      <c r="E54" s="234" t="s">
        <v>812</v>
      </c>
      <c r="F54" s="234" t="s">
        <v>812</v>
      </c>
      <c r="G54" s="234" t="s">
        <v>812</v>
      </c>
      <c r="H54" s="234" t="s">
        <v>812</v>
      </c>
      <c r="I54" s="234" t="s">
        <v>812</v>
      </c>
      <c r="J54" s="234" t="s">
        <v>813</v>
      </c>
      <c r="K54" s="234" t="s">
        <v>813</v>
      </c>
      <c r="L54" s="234" t="s">
        <v>814</v>
      </c>
      <c r="M54" s="234" t="s">
        <v>815</v>
      </c>
      <c r="N54" s="234" t="s">
        <v>815</v>
      </c>
      <c r="O54" s="234" t="s">
        <v>815</v>
      </c>
      <c r="P54" s="234" t="s">
        <v>815</v>
      </c>
      <c r="Q54" s="234" t="s">
        <v>816</v>
      </c>
      <c r="R54" s="234" t="s">
        <v>816</v>
      </c>
      <c r="S54" s="234" t="s">
        <v>816</v>
      </c>
      <c r="T54" s="234" t="s">
        <v>816</v>
      </c>
      <c r="U54" s="234" t="s">
        <v>815</v>
      </c>
      <c r="V54" s="234" t="s">
        <v>815</v>
      </c>
      <c r="W54" s="234" t="s">
        <v>815</v>
      </c>
      <c r="X54" s="234" t="s">
        <v>817</v>
      </c>
      <c r="Y54" s="234" t="s">
        <v>817</v>
      </c>
      <c r="Z54" s="234" t="s">
        <v>817</v>
      </c>
      <c r="AA54" s="234" t="s">
        <v>818</v>
      </c>
      <c r="AB54" s="234" t="s">
        <v>819</v>
      </c>
      <c r="AC54" s="234" t="s">
        <v>819</v>
      </c>
      <c r="AD54" s="235" t="s">
        <v>820</v>
      </c>
      <c r="AE54" s="234" t="s">
        <v>821</v>
      </c>
      <c r="AF54" s="234" t="s">
        <v>822</v>
      </c>
      <c r="AG54" s="234" t="s">
        <v>818</v>
      </c>
      <c r="AH54" s="234" t="s">
        <v>815</v>
      </c>
      <c r="AI54" s="236" t="s">
        <v>823</v>
      </c>
      <c r="AJ54" s="236" t="s">
        <v>823</v>
      </c>
      <c r="AK54" s="234" t="s">
        <v>824</v>
      </c>
      <c r="AL54" s="234" t="s">
        <v>824</v>
      </c>
      <c r="AM54" s="234" t="s">
        <v>825</v>
      </c>
      <c r="AN54" s="234" t="s">
        <v>826</v>
      </c>
      <c r="AO54" s="234" t="s">
        <v>826</v>
      </c>
      <c r="AP54" s="234" t="s">
        <v>827</v>
      </c>
      <c r="AQ54" s="234" t="s">
        <v>827</v>
      </c>
      <c r="AR54" s="234" t="s">
        <v>821</v>
      </c>
      <c r="AS54" s="234" t="s">
        <v>821</v>
      </c>
      <c r="AT54" s="234" t="s">
        <v>821</v>
      </c>
      <c r="AU54" s="234" t="s">
        <v>821</v>
      </c>
      <c r="AV54" s="234" t="s">
        <v>821</v>
      </c>
      <c r="AW54" s="234" t="s">
        <v>821</v>
      </c>
      <c r="AX54" s="234" t="s">
        <v>821</v>
      </c>
      <c r="AY54" s="234" t="s">
        <v>824</v>
      </c>
      <c r="AZ54" s="234" t="s">
        <v>817</v>
      </c>
      <c r="BA54" s="234" t="s">
        <v>813</v>
      </c>
      <c r="BB54" s="234" t="s">
        <v>813</v>
      </c>
      <c r="BC54" s="234" t="s">
        <v>813</v>
      </c>
      <c r="BD54" s="236"/>
      <c r="BE54" s="234" t="s">
        <v>829</v>
      </c>
      <c r="BF54" s="234" t="s">
        <v>829</v>
      </c>
      <c r="BG54" s="234" t="s">
        <v>814</v>
      </c>
      <c r="BH54" s="234" t="s">
        <v>814</v>
      </c>
      <c r="BI54" s="234" t="s">
        <v>812</v>
      </c>
      <c r="BJ54" s="234" t="s">
        <v>830</v>
      </c>
      <c r="BK54" s="234" t="s">
        <v>831</v>
      </c>
      <c r="BL54" s="234" t="s">
        <v>817</v>
      </c>
      <c r="BM54" s="234" t="s">
        <v>832</v>
      </c>
      <c r="BN54" s="234" t="s">
        <v>817</v>
      </c>
      <c r="BO54" s="234" t="s">
        <v>817</v>
      </c>
      <c r="BP54" s="234" t="s">
        <v>833</v>
      </c>
      <c r="BQ54" s="234" t="s">
        <v>821</v>
      </c>
      <c r="BR54" s="234" t="s">
        <v>821</v>
      </c>
      <c r="BS54" s="234" t="s">
        <v>821</v>
      </c>
      <c r="BT54" s="234" t="s">
        <v>821</v>
      </c>
      <c r="BU54" s="234" t="s">
        <v>821</v>
      </c>
      <c r="BV54" s="234" t="s">
        <v>821</v>
      </c>
      <c r="BW54" s="234"/>
      <c r="BX54" s="234" t="s">
        <v>834</v>
      </c>
      <c r="BY54" s="234" t="s">
        <v>817</v>
      </c>
      <c r="BZ54" s="234" t="s">
        <v>818</v>
      </c>
      <c r="CA54" s="234" t="s">
        <v>815</v>
      </c>
    </row>
    <row r="55" customFormat="false" ht="14.5" hidden="false" customHeight="false" outlineLevel="0" collapsed="false">
      <c r="A55" s="178" t="str">
        <f aca="false">'Indicator Data'!A56</f>
        <v>Egypt</v>
      </c>
      <c r="B55" s="220" t="str">
        <f aca="false">'Indicator Data'!B56</f>
        <v>EGY</v>
      </c>
      <c r="C55" s="234" t="s">
        <v>811</v>
      </c>
      <c r="D55" s="234" t="s">
        <v>811</v>
      </c>
      <c r="E55" s="234" t="s">
        <v>812</v>
      </c>
      <c r="F55" s="234" t="s">
        <v>812</v>
      </c>
      <c r="G55" s="234" t="s">
        <v>812</v>
      </c>
      <c r="H55" s="234" t="s">
        <v>812</v>
      </c>
      <c r="I55" s="234" t="s">
        <v>812</v>
      </c>
      <c r="J55" s="234" t="s">
        <v>813</v>
      </c>
      <c r="K55" s="234" t="s">
        <v>813</v>
      </c>
      <c r="L55" s="234" t="s">
        <v>814</v>
      </c>
      <c r="M55" s="234" t="s">
        <v>815</v>
      </c>
      <c r="N55" s="234" t="s">
        <v>815</v>
      </c>
      <c r="O55" s="234" t="s">
        <v>815</v>
      </c>
      <c r="P55" s="234" t="s">
        <v>815</v>
      </c>
      <c r="Q55" s="234" t="s">
        <v>816</v>
      </c>
      <c r="R55" s="234" t="s">
        <v>816</v>
      </c>
      <c r="S55" s="234" t="s">
        <v>816</v>
      </c>
      <c r="T55" s="234" t="s">
        <v>816</v>
      </c>
      <c r="U55" s="234" t="s">
        <v>815</v>
      </c>
      <c r="V55" s="234" t="s">
        <v>815</v>
      </c>
      <c r="W55" s="234" t="s">
        <v>815</v>
      </c>
      <c r="X55" s="234" t="s">
        <v>817</v>
      </c>
      <c r="Y55" s="234" t="s">
        <v>817</v>
      </c>
      <c r="Z55" s="234" t="s">
        <v>817</v>
      </c>
      <c r="AA55" s="234" t="s">
        <v>818</v>
      </c>
      <c r="AB55" s="234" t="s">
        <v>819</v>
      </c>
      <c r="AC55" s="234" t="s">
        <v>819</v>
      </c>
      <c r="AD55" s="235" t="s">
        <v>820</v>
      </c>
      <c r="AE55" s="234" t="s">
        <v>821</v>
      </c>
      <c r="AF55" s="234" t="s">
        <v>822</v>
      </c>
      <c r="AG55" s="234" t="s">
        <v>818</v>
      </c>
      <c r="AH55" s="234" t="s">
        <v>815</v>
      </c>
      <c r="AI55" s="236" t="s">
        <v>823</v>
      </c>
      <c r="AJ55" s="236" t="s">
        <v>823</v>
      </c>
      <c r="AK55" s="234" t="s">
        <v>824</v>
      </c>
      <c r="AL55" s="234" t="s">
        <v>824</v>
      </c>
      <c r="AM55" s="234" t="s">
        <v>825</v>
      </c>
      <c r="AN55" s="234" t="s">
        <v>826</v>
      </c>
      <c r="AO55" s="234" t="s">
        <v>826</v>
      </c>
      <c r="AP55" s="234" t="s">
        <v>827</v>
      </c>
      <c r="AQ55" s="234" t="s">
        <v>827</v>
      </c>
      <c r="AR55" s="234" t="s">
        <v>821</v>
      </c>
      <c r="AS55" s="234" t="s">
        <v>821</v>
      </c>
      <c r="AT55" s="234" t="s">
        <v>821</v>
      </c>
      <c r="AU55" s="234" t="s">
        <v>821</v>
      </c>
      <c r="AV55" s="234" t="s">
        <v>821</v>
      </c>
      <c r="AW55" s="234" t="s">
        <v>821</v>
      </c>
      <c r="AX55" s="234" t="s">
        <v>821</v>
      </c>
      <c r="AY55" s="234" t="s">
        <v>824</v>
      </c>
      <c r="AZ55" s="234" t="s">
        <v>817</v>
      </c>
      <c r="BA55" s="234" t="s">
        <v>813</v>
      </c>
      <c r="BB55" s="234" t="s">
        <v>813</v>
      </c>
      <c r="BC55" s="234" t="s">
        <v>813</v>
      </c>
      <c r="BD55" s="236" t="s">
        <v>835</v>
      </c>
      <c r="BE55" s="234" t="s">
        <v>829</v>
      </c>
      <c r="BF55" s="234" t="s">
        <v>829</v>
      </c>
      <c r="BG55" s="234" t="s">
        <v>814</v>
      </c>
      <c r="BH55" s="234" t="s">
        <v>814</v>
      </c>
      <c r="BI55" s="234" t="s">
        <v>812</v>
      </c>
      <c r="BJ55" s="234" t="s">
        <v>830</v>
      </c>
      <c r="BK55" s="234" t="s">
        <v>831</v>
      </c>
      <c r="BL55" s="234" t="s">
        <v>817</v>
      </c>
      <c r="BM55" s="234" t="s">
        <v>832</v>
      </c>
      <c r="BN55" s="234" t="s">
        <v>817</v>
      </c>
      <c r="BO55" s="234" t="s">
        <v>817</v>
      </c>
      <c r="BP55" s="234" t="s">
        <v>833</v>
      </c>
      <c r="BQ55" s="234" t="s">
        <v>821</v>
      </c>
      <c r="BR55" s="234" t="s">
        <v>821</v>
      </c>
      <c r="BS55" s="234" t="s">
        <v>821</v>
      </c>
      <c r="BT55" s="234" t="s">
        <v>821</v>
      </c>
      <c r="BU55" s="234" t="s">
        <v>821</v>
      </c>
      <c r="BV55" s="234" t="s">
        <v>821</v>
      </c>
      <c r="BW55" s="234"/>
      <c r="BX55" s="234" t="s">
        <v>834</v>
      </c>
      <c r="BY55" s="234" t="s">
        <v>817</v>
      </c>
      <c r="BZ55" s="234" t="s">
        <v>818</v>
      </c>
      <c r="CA55" s="234" t="s">
        <v>815</v>
      </c>
    </row>
    <row r="56" customFormat="false" ht="14.5" hidden="false" customHeight="false" outlineLevel="0" collapsed="false">
      <c r="A56" s="178" t="str">
        <f aca="false">'Indicator Data'!A57</f>
        <v>El Salvador</v>
      </c>
      <c r="B56" s="220" t="str">
        <f aca="false">'Indicator Data'!B57</f>
        <v>SLV</v>
      </c>
      <c r="C56" s="234" t="s">
        <v>811</v>
      </c>
      <c r="D56" s="234" t="s">
        <v>811</v>
      </c>
      <c r="E56" s="234" t="s">
        <v>812</v>
      </c>
      <c r="F56" s="234" t="s">
        <v>812</v>
      </c>
      <c r="G56" s="234" t="s">
        <v>812</v>
      </c>
      <c r="H56" s="234" t="s">
        <v>812</v>
      </c>
      <c r="I56" s="234" t="s">
        <v>812</v>
      </c>
      <c r="J56" s="234" t="s">
        <v>813</v>
      </c>
      <c r="K56" s="234" t="s">
        <v>813</v>
      </c>
      <c r="L56" s="234" t="s">
        <v>814</v>
      </c>
      <c r="M56" s="234" t="s">
        <v>815</v>
      </c>
      <c r="N56" s="234" t="s">
        <v>815</v>
      </c>
      <c r="O56" s="234" t="s">
        <v>815</v>
      </c>
      <c r="P56" s="234" t="s">
        <v>815</v>
      </c>
      <c r="Q56" s="234" t="s">
        <v>816</v>
      </c>
      <c r="R56" s="234" t="s">
        <v>816</v>
      </c>
      <c r="S56" s="234" t="s">
        <v>816</v>
      </c>
      <c r="T56" s="234" t="s">
        <v>816</v>
      </c>
      <c r="U56" s="234" t="s">
        <v>815</v>
      </c>
      <c r="V56" s="234" t="s">
        <v>815</v>
      </c>
      <c r="W56" s="234" t="s">
        <v>815</v>
      </c>
      <c r="X56" s="234" t="s">
        <v>817</v>
      </c>
      <c r="Y56" s="234" t="s">
        <v>817</v>
      </c>
      <c r="Z56" s="234" t="s">
        <v>817</v>
      </c>
      <c r="AA56" s="234" t="s">
        <v>818</v>
      </c>
      <c r="AB56" s="234" t="s">
        <v>819</v>
      </c>
      <c r="AC56" s="234" t="s">
        <v>819</v>
      </c>
      <c r="AD56" s="235" t="s">
        <v>820</v>
      </c>
      <c r="AE56" s="234" t="s">
        <v>821</v>
      </c>
      <c r="AF56" s="234" t="s">
        <v>822</v>
      </c>
      <c r="AG56" s="234" t="s">
        <v>818</v>
      </c>
      <c r="AH56" s="234" t="s">
        <v>815</v>
      </c>
      <c r="AI56" s="236" t="s">
        <v>823</v>
      </c>
      <c r="AJ56" s="236" t="s">
        <v>823</v>
      </c>
      <c r="AK56" s="234" t="s">
        <v>824</v>
      </c>
      <c r="AL56" s="234" t="s">
        <v>824</v>
      </c>
      <c r="AM56" s="234" t="s">
        <v>825</v>
      </c>
      <c r="AN56" s="234" t="s">
        <v>826</v>
      </c>
      <c r="AO56" s="234" t="s">
        <v>826</v>
      </c>
      <c r="AP56" s="234" t="s">
        <v>827</v>
      </c>
      <c r="AQ56" s="234" t="s">
        <v>827</v>
      </c>
      <c r="AR56" s="234" t="s">
        <v>821</v>
      </c>
      <c r="AS56" s="234" t="s">
        <v>821</v>
      </c>
      <c r="AT56" s="234" t="s">
        <v>821</v>
      </c>
      <c r="AU56" s="234" t="s">
        <v>821</v>
      </c>
      <c r="AV56" s="234" t="s">
        <v>821</v>
      </c>
      <c r="AW56" s="234" t="s">
        <v>821</v>
      </c>
      <c r="AX56" s="234" t="s">
        <v>821</v>
      </c>
      <c r="AY56" s="234" t="s">
        <v>824</v>
      </c>
      <c r="AZ56" s="234" t="s">
        <v>817</v>
      </c>
      <c r="BA56" s="234" t="s">
        <v>813</v>
      </c>
      <c r="BB56" s="234" t="s">
        <v>813</v>
      </c>
      <c r="BC56" s="234" t="s">
        <v>813</v>
      </c>
      <c r="BD56" s="236" t="s">
        <v>829</v>
      </c>
      <c r="BE56" s="234" t="s">
        <v>829</v>
      </c>
      <c r="BF56" s="234" t="s">
        <v>829</v>
      </c>
      <c r="BG56" s="234" t="s">
        <v>814</v>
      </c>
      <c r="BH56" s="234" t="s">
        <v>814</v>
      </c>
      <c r="BI56" s="234" t="s">
        <v>812</v>
      </c>
      <c r="BJ56" s="234" t="s">
        <v>830</v>
      </c>
      <c r="BK56" s="234" t="s">
        <v>831</v>
      </c>
      <c r="BL56" s="234" t="s">
        <v>817</v>
      </c>
      <c r="BM56" s="234" t="s">
        <v>832</v>
      </c>
      <c r="BN56" s="234" t="s">
        <v>817</v>
      </c>
      <c r="BO56" s="234" t="s">
        <v>817</v>
      </c>
      <c r="BP56" s="234" t="s">
        <v>833</v>
      </c>
      <c r="BQ56" s="234" t="s">
        <v>821</v>
      </c>
      <c r="BR56" s="234" t="s">
        <v>821</v>
      </c>
      <c r="BS56" s="234" t="s">
        <v>821</v>
      </c>
      <c r="BT56" s="234" t="s">
        <v>821</v>
      </c>
      <c r="BU56" s="234" t="s">
        <v>821</v>
      </c>
      <c r="BV56" s="234" t="s">
        <v>821</v>
      </c>
      <c r="BW56" s="234"/>
      <c r="BX56" s="234" t="s">
        <v>834</v>
      </c>
      <c r="BY56" s="234" t="s">
        <v>817</v>
      </c>
      <c r="BZ56" s="234" t="s">
        <v>818</v>
      </c>
      <c r="CA56" s="234" t="s">
        <v>815</v>
      </c>
    </row>
    <row r="57" customFormat="false" ht="14.5" hidden="false" customHeight="false" outlineLevel="0" collapsed="false">
      <c r="A57" s="178" t="str">
        <f aca="false">'Indicator Data'!A58</f>
        <v>Equatorial Guinea</v>
      </c>
      <c r="B57" s="220" t="str">
        <f aca="false">'Indicator Data'!B58</f>
        <v>GNQ</v>
      </c>
      <c r="C57" s="234" t="s">
        <v>811</v>
      </c>
      <c r="D57" s="234" t="s">
        <v>811</v>
      </c>
      <c r="E57" s="234" t="s">
        <v>812</v>
      </c>
      <c r="F57" s="234" t="s">
        <v>812</v>
      </c>
      <c r="G57" s="234" t="s">
        <v>812</v>
      </c>
      <c r="H57" s="234" t="s">
        <v>812</v>
      </c>
      <c r="I57" s="234" t="s">
        <v>812</v>
      </c>
      <c r="J57" s="234" t="s">
        <v>813</v>
      </c>
      <c r="K57" s="234" t="s">
        <v>813</v>
      </c>
      <c r="L57" s="234" t="s">
        <v>814</v>
      </c>
      <c r="M57" s="234" t="s">
        <v>815</v>
      </c>
      <c r="N57" s="234" t="s">
        <v>815</v>
      </c>
      <c r="O57" s="234" t="s">
        <v>815</v>
      </c>
      <c r="P57" s="234" t="s">
        <v>815</v>
      </c>
      <c r="Q57" s="234" t="s">
        <v>816</v>
      </c>
      <c r="R57" s="234" t="s">
        <v>816</v>
      </c>
      <c r="S57" s="234" t="s">
        <v>816</v>
      </c>
      <c r="T57" s="234" t="s">
        <v>816</v>
      </c>
      <c r="U57" s="234" t="s">
        <v>815</v>
      </c>
      <c r="V57" s="234" t="s">
        <v>815</v>
      </c>
      <c r="W57" s="234" t="s">
        <v>815</v>
      </c>
      <c r="X57" s="234" t="s">
        <v>817</v>
      </c>
      <c r="Y57" s="234" t="s">
        <v>817</v>
      </c>
      <c r="Z57" s="234" t="s">
        <v>817</v>
      </c>
      <c r="AA57" s="234" t="s">
        <v>818</v>
      </c>
      <c r="AB57" s="234" t="s">
        <v>819</v>
      </c>
      <c r="AC57" s="234" t="s">
        <v>819</v>
      </c>
      <c r="AD57" s="235" t="s">
        <v>820</v>
      </c>
      <c r="AE57" s="234" t="s">
        <v>821</v>
      </c>
      <c r="AF57" s="234" t="s">
        <v>822</v>
      </c>
      <c r="AG57" s="234" t="s">
        <v>818</v>
      </c>
      <c r="AH57" s="234" t="s">
        <v>815</v>
      </c>
      <c r="AI57" s="236" t="s">
        <v>823</v>
      </c>
      <c r="AJ57" s="236" t="s">
        <v>823</v>
      </c>
      <c r="AK57" s="234" t="s">
        <v>824</v>
      </c>
      <c r="AL57" s="234" t="s">
        <v>824</v>
      </c>
      <c r="AM57" s="234" t="s">
        <v>825</v>
      </c>
      <c r="AN57" s="234" t="s">
        <v>826</v>
      </c>
      <c r="AO57" s="234" t="s">
        <v>826</v>
      </c>
      <c r="AP57" s="234" t="s">
        <v>827</v>
      </c>
      <c r="AQ57" s="234" t="s">
        <v>827</v>
      </c>
      <c r="AR57" s="234" t="s">
        <v>821</v>
      </c>
      <c r="AS57" s="234" t="s">
        <v>821</v>
      </c>
      <c r="AT57" s="234" t="s">
        <v>821</v>
      </c>
      <c r="AU57" s="234" t="s">
        <v>821</v>
      </c>
      <c r="AV57" s="234" t="s">
        <v>821</v>
      </c>
      <c r="AW57" s="234" t="s">
        <v>821</v>
      </c>
      <c r="AX57" s="234" t="s">
        <v>821</v>
      </c>
      <c r="AY57" s="234" t="s">
        <v>824</v>
      </c>
      <c r="AZ57" s="234" t="s">
        <v>817</v>
      </c>
      <c r="BA57" s="234" t="s">
        <v>813</v>
      </c>
      <c r="BB57" s="234" t="s">
        <v>813</v>
      </c>
      <c r="BC57" s="234" t="s">
        <v>813</v>
      </c>
      <c r="BD57" s="236"/>
      <c r="BE57" s="234" t="s">
        <v>829</v>
      </c>
      <c r="BF57" s="234" t="s">
        <v>829</v>
      </c>
      <c r="BG57" s="234" t="s">
        <v>814</v>
      </c>
      <c r="BH57" s="234" t="s">
        <v>814</v>
      </c>
      <c r="BI57" s="234" t="s">
        <v>812</v>
      </c>
      <c r="BJ57" s="234" t="s">
        <v>830</v>
      </c>
      <c r="BK57" s="234" t="s">
        <v>831</v>
      </c>
      <c r="BL57" s="234" t="s">
        <v>817</v>
      </c>
      <c r="BM57" s="234" t="s">
        <v>832</v>
      </c>
      <c r="BN57" s="234" t="s">
        <v>817</v>
      </c>
      <c r="BO57" s="234" t="s">
        <v>817</v>
      </c>
      <c r="BP57" s="234" t="s">
        <v>833</v>
      </c>
      <c r="BQ57" s="234" t="s">
        <v>821</v>
      </c>
      <c r="BR57" s="234" t="s">
        <v>821</v>
      </c>
      <c r="BS57" s="234" t="s">
        <v>821</v>
      </c>
      <c r="BT57" s="234" t="s">
        <v>821</v>
      </c>
      <c r="BU57" s="234" t="s">
        <v>821</v>
      </c>
      <c r="BV57" s="234" t="s">
        <v>821</v>
      </c>
      <c r="BW57" s="234"/>
      <c r="BX57" s="234" t="s">
        <v>834</v>
      </c>
      <c r="BY57" s="234" t="s">
        <v>817</v>
      </c>
      <c r="BZ57" s="234" t="s">
        <v>818</v>
      </c>
      <c r="CA57" s="234" t="s">
        <v>815</v>
      </c>
    </row>
    <row r="58" customFormat="false" ht="14.5" hidden="false" customHeight="false" outlineLevel="0" collapsed="false">
      <c r="A58" s="178" t="str">
        <f aca="false">'Indicator Data'!A59</f>
        <v>Eritrea</v>
      </c>
      <c r="B58" s="220" t="str">
        <f aca="false">'Indicator Data'!B59</f>
        <v>ERI</v>
      </c>
      <c r="C58" s="234" t="s">
        <v>811</v>
      </c>
      <c r="D58" s="234" t="s">
        <v>811</v>
      </c>
      <c r="E58" s="234" t="s">
        <v>812</v>
      </c>
      <c r="F58" s="234" t="s">
        <v>812</v>
      </c>
      <c r="G58" s="234" t="s">
        <v>812</v>
      </c>
      <c r="H58" s="234" t="s">
        <v>812</v>
      </c>
      <c r="I58" s="234" t="s">
        <v>812</v>
      </c>
      <c r="J58" s="234" t="s">
        <v>813</v>
      </c>
      <c r="K58" s="234" t="s">
        <v>813</v>
      </c>
      <c r="L58" s="234" t="s">
        <v>814</v>
      </c>
      <c r="M58" s="234" t="s">
        <v>815</v>
      </c>
      <c r="N58" s="234" t="s">
        <v>815</v>
      </c>
      <c r="O58" s="234" t="s">
        <v>815</v>
      </c>
      <c r="P58" s="234" t="s">
        <v>815</v>
      </c>
      <c r="Q58" s="234" t="s">
        <v>816</v>
      </c>
      <c r="R58" s="234" t="s">
        <v>816</v>
      </c>
      <c r="S58" s="234" t="s">
        <v>816</v>
      </c>
      <c r="T58" s="234" t="s">
        <v>816</v>
      </c>
      <c r="U58" s="234" t="s">
        <v>815</v>
      </c>
      <c r="V58" s="234" t="s">
        <v>815</v>
      </c>
      <c r="W58" s="234" t="s">
        <v>815</v>
      </c>
      <c r="X58" s="234" t="s">
        <v>817</v>
      </c>
      <c r="Y58" s="234" t="s">
        <v>817</v>
      </c>
      <c r="Z58" s="234" t="s">
        <v>817</v>
      </c>
      <c r="AA58" s="234" t="s">
        <v>818</v>
      </c>
      <c r="AB58" s="234" t="s">
        <v>819</v>
      </c>
      <c r="AC58" s="234" t="s">
        <v>819</v>
      </c>
      <c r="AD58" s="235" t="s">
        <v>820</v>
      </c>
      <c r="AE58" s="234" t="s">
        <v>821</v>
      </c>
      <c r="AF58" s="234" t="s">
        <v>822</v>
      </c>
      <c r="AG58" s="234" t="s">
        <v>818</v>
      </c>
      <c r="AH58" s="234" t="s">
        <v>815</v>
      </c>
      <c r="AI58" s="236" t="s">
        <v>823</v>
      </c>
      <c r="AJ58" s="236" t="s">
        <v>823</v>
      </c>
      <c r="AK58" s="234" t="s">
        <v>824</v>
      </c>
      <c r="AL58" s="234" t="s">
        <v>824</v>
      </c>
      <c r="AM58" s="234" t="s">
        <v>825</v>
      </c>
      <c r="AN58" s="234" t="s">
        <v>826</v>
      </c>
      <c r="AO58" s="234" t="s">
        <v>826</v>
      </c>
      <c r="AP58" s="234" t="s">
        <v>827</v>
      </c>
      <c r="AQ58" s="234" t="s">
        <v>827</v>
      </c>
      <c r="AR58" s="234" t="s">
        <v>821</v>
      </c>
      <c r="AS58" s="234" t="s">
        <v>821</v>
      </c>
      <c r="AT58" s="234" t="s">
        <v>821</v>
      </c>
      <c r="AU58" s="234" t="s">
        <v>821</v>
      </c>
      <c r="AV58" s="234" t="s">
        <v>821</v>
      </c>
      <c r="AW58" s="234" t="s">
        <v>821</v>
      </c>
      <c r="AX58" s="234" t="s">
        <v>821</v>
      </c>
      <c r="AY58" s="234" t="s">
        <v>824</v>
      </c>
      <c r="AZ58" s="234" t="s">
        <v>817</v>
      </c>
      <c r="BA58" s="234" t="s">
        <v>813</v>
      </c>
      <c r="BB58" s="234" t="s">
        <v>813</v>
      </c>
      <c r="BC58" s="234" t="s">
        <v>813</v>
      </c>
      <c r="BD58" s="236"/>
      <c r="BE58" s="234" t="s">
        <v>829</v>
      </c>
      <c r="BF58" s="234" t="s">
        <v>829</v>
      </c>
      <c r="BG58" s="234" t="s">
        <v>814</v>
      </c>
      <c r="BH58" s="234" t="s">
        <v>814</v>
      </c>
      <c r="BI58" s="234" t="s">
        <v>812</v>
      </c>
      <c r="BJ58" s="234" t="s">
        <v>830</v>
      </c>
      <c r="BK58" s="234" t="s">
        <v>831</v>
      </c>
      <c r="BL58" s="234" t="s">
        <v>817</v>
      </c>
      <c r="BM58" s="234" t="s">
        <v>832</v>
      </c>
      <c r="BN58" s="234" t="s">
        <v>817</v>
      </c>
      <c r="BO58" s="234" t="s">
        <v>817</v>
      </c>
      <c r="BP58" s="234" t="s">
        <v>833</v>
      </c>
      <c r="BQ58" s="234" t="s">
        <v>821</v>
      </c>
      <c r="BR58" s="234" t="s">
        <v>821</v>
      </c>
      <c r="BS58" s="234" t="s">
        <v>821</v>
      </c>
      <c r="BT58" s="234" t="s">
        <v>821</v>
      </c>
      <c r="BU58" s="234" t="s">
        <v>821</v>
      </c>
      <c r="BV58" s="234" t="s">
        <v>821</v>
      </c>
      <c r="BW58" s="234"/>
      <c r="BX58" s="234" t="s">
        <v>834</v>
      </c>
      <c r="BY58" s="234" t="s">
        <v>817</v>
      </c>
      <c r="BZ58" s="234" t="s">
        <v>818</v>
      </c>
      <c r="CA58" s="234" t="s">
        <v>815</v>
      </c>
    </row>
    <row r="59" customFormat="false" ht="14.5" hidden="false" customHeight="false" outlineLevel="0" collapsed="false">
      <c r="A59" s="178" t="str">
        <f aca="false">'Indicator Data'!A60</f>
        <v>Estonia</v>
      </c>
      <c r="B59" s="220" t="str">
        <f aca="false">'Indicator Data'!B60</f>
        <v>EST</v>
      </c>
      <c r="C59" s="234" t="s">
        <v>811</v>
      </c>
      <c r="D59" s="234" t="s">
        <v>811</v>
      </c>
      <c r="E59" s="234" t="s">
        <v>812</v>
      </c>
      <c r="F59" s="234" t="s">
        <v>812</v>
      </c>
      <c r="G59" s="234" t="s">
        <v>812</v>
      </c>
      <c r="H59" s="234" t="s">
        <v>812</v>
      </c>
      <c r="I59" s="234" t="s">
        <v>812</v>
      </c>
      <c r="J59" s="234" t="s">
        <v>813</v>
      </c>
      <c r="K59" s="234" t="s">
        <v>813</v>
      </c>
      <c r="L59" s="234" t="s">
        <v>814</v>
      </c>
      <c r="M59" s="234" t="s">
        <v>815</v>
      </c>
      <c r="N59" s="234" t="s">
        <v>815</v>
      </c>
      <c r="O59" s="234" t="s">
        <v>815</v>
      </c>
      <c r="P59" s="234" t="s">
        <v>815</v>
      </c>
      <c r="Q59" s="234" t="s">
        <v>816</v>
      </c>
      <c r="R59" s="234" t="s">
        <v>816</v>
      </c>
      <c r="S59" s="234" t="s">
        <v>816</v>
      </c>
      <c r="T59" s="234" t="s">
        <v>816</v>
      </c>
      <c r="U59" s="234" t="s">
        <v>815</v>
      </c>
      <c r="V59" s="234" t="s">
        <v>815</v>
      </c>
      <c r="W59" s="234" t="s">
        <v>815</v>
      </c>
      <c r="X59" s="234" t="s">
        <v>817</v>
      </c>
      <c r="Y59" s="234" t="s">
        <v>817</v>
      </c>
      <c r="Z59" s="234" t="s">
        <v>817</v>
      </c>
      <c r="AA59" s="234" t="s">
        <v>818</v>
      </c>
      <c r="AB59" s="234" t="s">
        <v>819</v>
      </c>
      <c r="AC59" s="234" t="s">
        <v>819</v>
      </c>
      <c r="AD59" s="235" t="s">
        <v>820</v>
      </c>
      <c r="AE59" s="234" t="s">
        <v>821</v>
      </c>
      <c r="AF59" s="234" t="s">
        <v>822</v>
      </c>
      <c r="AG59" s="234" t="s">
        <v>818</v>
      </c>
      <c r="AH59" s="234" t="s">
        <v>815</v>
      </c>
      <c r="AI59" s="236" t="s">
        <v>823</v>
      </c>
      <c r="AJ59" s="236" t="s">
        <v>823</v>
      </c>
      <c r="AK59" s="234" t="s">
        <v>824</v>
      </c>
      <c r="AL59" s="234" t="s">
        <v>824</v>
      </c>
      <c r="AM59" s="234" t="s">
        <v>825</v>
      </c>
      <c r="AN59" s="234" t="s">
        <v>826</v>
      </c>
      <c r="AO59" s="234" t="s">
        <v>826</v>
      </c>
      <c r="AP59" s="234" t="s">
        <v>827</v>
      </c>
      <c r="AQ59" s="234" t="s">
        <v>827</v>
      </c>
      <c r="AR59" s="234" t="s">
        <v>821</v>
      </c>
      <c r="AS59" s="234" t="s">
        <v>821</v>
      </c>
      <c r="AT59" s="234" t="s">
        <v>821</v>
      </c>
      <c r="AU59" s="234" t="s">
        <v>821</v>
      </c>
      <c r="AV59" s="234" t="s">
        <v>821</v>
      </c>
      <c r="AW59" s="234" t="s">
        <v>821</v>
      </c>
      <c r="AX59" s="234" t="s">
        <v>821</v>
      </c>
      <c r="AY59" s="234" t="s">
        <v>824</v>
      </c>
      <c r="AZ59" s="234" t="s">
        <v>817</v>
      </c>
      <c r="BA59" s="234" t="s">
        <v>813</v>
      </c>
      <c r="BB59" s="234" t="s">
        <v>813</v>
      </c>
      <c r="BC59" s="234" t="s">
        <v>813</v>
      </c>
      <c r="BD59" s="236"/>
      <c r="BE59" s="234" t="s">
        <v>829</v>
      </c>
      <c r="BF59" s="234" t="s">
        <v>829</v>
      </c>
      <c r="BG59" s="234" t="s">
        <v>814</v>
      </c>
      <c r="BH59" s="234" t="s">
        <v>814</v>
      </c>
      <c r="BI59" s="234" t="s">
        <v>812</v>
      </c>
      <c r="BJ59" s="234" t="s">
        <v>830</v>
      </c>
      <c r="BK59" s="234" t="s">
        <v>831</v>
      </c>
      <c r="BL59" s="234" t="s">
        <v>817</v>
      </c>
      <c r="BM59" s="234" t="s">
        <v>832</v>
      </c>
      <c r="BN59" s="234" t="s">
        <v>817</v>
      </c>
      <c r="BO59" s="234" t="s">
        <v>817</v>
      </c>
      <c r="BP59" s="234" t="s">
        <v>833</v>
      </c>
      <c r="BQ59" s="234" t="s">
        <v>821</v>
      </c>
      <c r="BR59" s="234" t="s">
        <v>821</v>
      </c>
      <c r="BS59" s="234" t="s">
        <v>821</v>
      </c>
      <c r="BT59" s="234" t="s">
        <v>821</v>
      </c>
      <c r="BU59" s="234" t="s">
        <v>821</v>
      </c>
      <c r="BV59" s="234" t="s">
        <v>821</v>
      </c>
      <c r="BW59" s="234"/>
      <c r="BX59" s="234" t="s">
        <v>834</v>
      </c>
      <c r="BY59" s="234" t="s">
        <v>817</v>
      </c>
      <c r="BZ59" s="234" t="s">
        <v>818</v>
      </c>
      <c r="CA59" s="234" t="s">
        <v>815</v>
      </c>
    </row>
    <row r="60" customFormat="false" ht="14.5" hidden="false" customHeight="false" outlineLevel="0" collapsed="false">
      <c r="A60" s="178" t="str">
        <f aca="false">'Indicator Data'!A61</f>
        <v>Eswatini</v>
      </c>
      <c r="B60" s="220" t="str">
        <f aca="false">'Indicator Data'!B61</f>
        <v>SWZ</v>
      </c>
      <c r="C60" s="234" t="s">
        <v>811</v>
      </c>
      <c r="D60" s="234" t="s">
        <v>811</v>
      </c>
      <c r="E60" s="234" t="s">
        <v>812</v>
      </c>
      <c r="F60" s="234" t="s">
        <v>812</v>
      </c>
      <c r="G60" s="234" t="s">
        <v>812</v>
      </c>
      <c r="H60" s="234" t="s">
        <v>812</v>
      </c>
      <c r="I60" s="234" t="s">
        <v>812</v>
      </c>
      <c r="J60" s="234" t="s">
        <v>813</v>
      </c>
      <c r="K60" s="234" t="s">
        <v>813</v>
      </c>
      <c r="L60" s="234" t="s">
        <v>814</v>
      </c>
      <c r="M60" s="234" t="s">
        <v>815</v>
      </c>
      <c r="N60" s="234" t="s">
        <v>815</v>
      </c>
      <c r="O60" s="234" t="s">
        <v>815</v>
      </c>
      <c r="P60" s="234" t="s">
        <v>815</v>
      </c>
      <c r="Q60" s="234" t="s">
        <v>816</v>
      </c>
      <c r="R60" s="234" t="s">
        <v>816</v>
      </c>
      <c r="S60" s="234" t="s">
        <v>816</v>
      </c>
      <c r="T60" s="234" t="s">
        <v>816</v>
      </c>
      <c r="U60" s="234" t="s">
        <v>815</v>
      </c>
      <c r="V60" s="234" t="s">
        <v>815</v>
      </c>
      <c r="W60" s="234" t="s">
        <v>815</v>
      </c>
      <c r="X60" s="234" t="s">
        <v>817</v>
      </c>
      <c r="Y60" s="234" t="s">
        <v>817</v>
      </c>
      <c r="Z60" s="234" t="s">
        <v>817</v>
      </c>
      <c r="AA60" s="234" t="s">
        <v>818</v>
      </c>
      <c r="AB60" s="234" t="s">
        <v>819</v>
      </c>
      <c r="AC60" s="234" t="s">
        <v>819</v>
      </c>
      <c r="AD60" s="235" t="s">
        <v>820</v>
      </c>
      <c r="AE60" s="234" t="s">
        <v>821</v>
      </c>
      <c r="AF60" s="234" t="s">
        <v>822</v>
      </c>
      <c r="AG60" s="234" t="s">
        <v>818</v>
      </c>
      <c r="AH60" s="234" t="s">
        <v>815</v>
      </c>
      <c r="AI60" s="236" t="s">
        <v>823</v>
      </c>
      <c r="AJ60" s="236" t="s">
        <v>823</v>
      </c>
      <c r="AK60" s="234" t="s">
        <v>824</v>
      </c>
      <c r="AL60" s="234" t="s">
        <v>824</v>
      </c>
      <c r="AM60" s="234" t="s">
        <v>825</v>
      </c>
      <c r="AN60" s="234" t="s">
        <v>826</v>
      </c>
      <c r="AO60" s="234" t="s">
        <v>826</v>
      </c>
      <c r="AP60" s="234" t="s">
        <v>827</v>
      </c>
      <c r="AQ60" s="234" t="s">
        <v>827</v>
      </c>
      <c r="AR60" s="234" t="s">
        <v>821</v>
      </c>
      <c r="AS60" s="234" t="s">
        <v>821</v>
      </c>
      <c r="AT60" s="234" t="s">
        <v>821</v>
      </c>
      <c r="AU60" s="234" t="s">
        <v>821</v>
      </c>
      <c r="AV60" s="234" t="s">
        <v>821</v>
      </c>
      <c r="AW60" s="234" t="s">
        <v>821</v>
      </c>
      <c r="AX60" s="234" t="s">
        <v>821</v>
      </c>
      <c r="AY60" s="234" t="s">
        <v>824</v>
      </c>
      <c r="AZ60" s="234" t="s">
        <v>817</v>
      </c>
      <c r="BA60" s="234" t="s">
        <v>813</v>
      </c>
      <c r="BB60" s="234" t="s">
        <v>813</v>
      </c>
      <c r="BC60" s="234" t="s">
        <v>813</v>
      </c>
      <c r="BD60" s="236"/>
      <c r="BE60" s="234" t="s">
        <v>829</v>
      </c>
      <c r="BF60" s="234" t="s">
        <v>829</v>
      </c>
      <c r="BG60" s="234" t="s">
        <v>814</v>
      </c>
      <c r="BH60" s="234" t="s">
        <v>814</v>
      </c>
      <c r="BI60" s="234" t="s">
        <v>812</v>
      </c>
      <c r="BJ60" s="234" t="s">
        <v>830</v>
      </c>
      <c r="BK60" s="234" t="s">
        <v>831</v>
      </c>
      <c r="BL60" s="234" t="s">
        <v>817</v>
      </c>
      <c r="BM60" s="234" t="s">
        <v>832</v>
      </c>
      <c r="BN60" s="234" t="s">
        <v>817</v>
      </c>
      <c r="BO60" s="234" t="s">
        <v>817</v>
      </c>
      <c r="BP60" s="234" t="s">
        <v>833</v>
      </c>
      <c r="BQ60" s="234" t="s">
        <v>821</v>
      </c>
      <c r="BR60" s="234" t="s">
        <v>821</v>
      </c>
      <c r="BS60" s="234" t="s">
        <v>821</v>
      </c>
      <c r="BT60" s="234" t="s">
        <v>821</v>
      </c>
      <c r="BU60" s="234" t="s">
        <v>821</v>
      </c>
      <c r="BV60" s="234" t="s">
        <v>821</v>
      </c>
      <c r="BW60" s="234"/>
      <c r="BX60" s="234" t="s">
        <v>834</v>
      </c>
      <c r="BY60" s="234" t="s">
        <v>817</v>
      </c>
      <c r="BZ60" s="234" t="s">
        <v>818</v>
      </c>
      <c r="CA60" s="234" t="s">
        <v>815</v>
      </c>
    </row>
    <row r="61" customFormat="false" ht="14.5" hidden="false" customHeight="false" outlineLevel="0" collapsed="false">
      <c r="A61" s="178" t="str">
        <f aca="false">'Indicator Data'!A62</f>
        <v>Ethiopia</v>
      </c>
      <c r="B61" s="220" t="str">
        <f aca="false">'Indicator Data'!B62</f>
        <v>ETH</v>
      </c>
      <c r="C61" s="234" t="s">
        <v>811</v>
      </c>
      <c r="D61" s="234" t="s">
        <v>811</v>
      </c>
      <c r="E61" s="234" t="s">
        <v>812</v>
      </c>
      <c r="F61" s="234" t="s">
        <v>812</v>
      </c>
      <c r="G61" s="234" t="s">
        <v>812</v>
      </c>
      <c r="H61" s="234" t="s">
        <v>812</v>
      </c>
      <c r="I61" s="234" t="s">
        <v>812</v>
      </c>
      <c r="J61" s="234" t="s">
        <v>813</v>
      </c>
      <c r="K61" s="234" t="s">
        <v>813</v>
      </c>
      <c r="L61" s="234" t="s">
        <v>814</v>
      </c>
      <c r="M61" s="234" t="s">
        <v>815</v>
      </c>
      <c r="N61" s="234" t="s">
        <v>815</v>
      </c>
      <c r="O61" s="234" t="s">
        <v>815</v>
      </c>
      <c r="P61" s="234" t="s">
        <v>815</v>
      </c>
      <c r="Q61" s="234" t="s">
        <v>816</v>
      </c>
      <c r="R61" s="234" t="s">
        <v>816</v>
      </c>
      <c r="S61" s="234" t="s">
        <v>816</v>
      </c>
      <c r="T61" s="234" t="s">
        <v>816</v>
      </c>
      <c r="U61" s="234" t="s">
        <v>815</v>
      </c>
      <c r="V61" s="234" t="s">
        <v>815</v>
      </c>
      <c r="W61" s="234" t="s">
        <v>815</v>
      </c>
      <c r="X61" s="234" t="s">
        <v>817</v>
      </c>
      <c r="Y61" s="234" t="s">
        <v>817</v>
      </c>
      <c r="Z61" s="234" t="s">
        <v>817</v>
      </c>
      <c r="AA61" s="234" t="s">
        <v>818</v>
      </c>
      <c r="AB61" s="234" t="s">
        <v>819</v>
      </c>
      <c r="AC61" s="234" t="s">
        <v>819</v>
      </c>
      <c r="AD61" s="235" t="s">
        <v>820</v>
      </c>
      <c r="AE61" s="234" t="s">
        <v>821</v>
      </c>
      <c r="AF61" s="234" t="s">
        <v>822</v>
      </c>
      <c r="AG61" s="234" t="s">
        <v>818</v>
      </c>
      <c r="AH61" s="234" t="s">
        <v>815</v>
      </c>
      <c r="AI61" s="236" t="s">
        <v>823</v>
      </c>
      <c r="AJ61" s="236" t="s">
        <v>823</v>
      </c>
      <c r="AK61" s="234" t="s">
        <v>824</v>
      </c>
      <c r="AL61" s="234" t="s">
        <v>824</v>
      </c>
      <c r="AM61" s="234" t="s">
        <v>825</v>
      </c>
      <c r="AN61" s="234" t="s">
        <v>826</v>
      </c>
      <c r="AO61" s="234" t="s">
        <v>826</v>
      </c>
      <c r="AP61" s="234" t="s">
        <v>827</v>
      </c>
      <c r="AQ61" s="234" t="s">
        <v>827</v>
      </c>
      <c r="AR61" s="234" t="s">
        <v>821</v>
      </c>
      <c r="AS61" s="234" t="s">
        <v>821</v>
      </c>
      <c r="AT61" s="234" t="s">
        <v>821</v>
      </c>
      <c r="AU61" s="234" t="s">
        <v>821</v>
      </c>
      <c r="AV61" s="234" t="s">
        <v>821</v>
      </c>
      <c r="AW61" s="234" t="s">
        <v>821</v>
      </c>
      <c r="AX61" s="234" t="s">
        <v>821</v>
      </c>
      <c r="AY61" s="234" t="s">
        <v>824</v>
      </c>
      <c r="AZ61" s="234" t="s">
        <v>817</v>
      </c>
      <c r="BA61" s="234" t="s">
        <v>813</v>
      </c>
      <c r="BB61" s="234" t="s">
        <v>813</v>
      </c>
      <c r="BC61" s="234" t="s">
        <v>813</v>
      </c>
      <c r="BD61" s="236" t="s">
        <v>828</v>
      </c>
      <c r="BE61" s="234" t="s">
        <v>829</v>
      </c>
      <c r="BF61" s="234" t="s">
        <v>829</v>
      </c>
      <c r="BG61" s="234" t="s">
        <v>814</v>
      </c>
      <c r="BH61" s="234" t="s">
        <v>814</v>
      </c>
      <c r="BI61" s="234" t="s">
        <v>812</v>
      </c>
      <c r="BJ61" s="234" t="s">
        <v>830</v>
      </c>
      <c r="BK61" s="234" t="s">
        <v>831</v>
      </c>
      <c r="BL61" s="234" t="s">
        <v>817</v>
      </c>
      <c r="BM61" s="234" t="s">
        <v>832</v>
      </c>
      <c r="BN61" s="234" t="s">
        <v>817</v>
      </c>
      <c r="BO61" s="234" t="s">
        <v>817</v>
      </c>
      <c r="BP61" s="234" t="s">
        <v>833</v>
      </c>
      <c r="BQ61" s="234" t="s">
        <v>821</v>
      </c>
      <c r="BR61" s="234" t="s">
        <v>821</v>
      </c>
      <c r="BS61" s="234" t="s">
        <v>821</v>
      </c>
      <c r="BT61" s="234" t="s">
        <v>821</v>
      </c>
      <c r="BU61" s="234" t="s">
        <v>821</v>
      </c>
      <c r="BV61" s="234" t="s">
        <v>821</v>
      </c>
      <c r="BW61" s="234"/>
      <c r="BX61" s="234" t="s">
        <v>834</v>
      </c>
      <c r="BY61" s="234" t="s">
        <v>817</v>
      </c>
      <c r="BZ61" s="234" t="s">
        <v>818</v>
      </c>
      <c r="CA61" s="234" t="s">
        <v>815</v>
      </c>
    </row>
    <row r="62" customFormat="false" ht="14.5" hidden="false" customHeight="false" outlineLevel="0" collapsed="false">
      <c r="A62" s="178" t="str">
        <f aca="false">'Indicator Data'!A63</f>
        <v>Fiji</v>
      </c>
      <c r="B62" s="220" t="str">
        <f aca="false">'Indicator Data'!B63</f>
        <v>FJI</v>
      </c>
      <c r="C62" s="234" t="s">
        <v>811</v>
      </c>
      <c r="D62" s="234" t="s">
        <v>811</v>
      </c>
      <c r="E62" s="234" t="s">
        <v>812</v>
      </c>
      <c r="F62" s="234" t="s">
        <v>812</v>
      </c>
      <c r="G62" s="234" t="s">
        <v>812</v>
      </c>
      <c r="H62" s="234" t="s">
        <v>812</v>
      </c>
      <c r="I62" s="234" t="s">
        <v>812</v>
      </c>
      <c r="J62" s="234" t="s">
        <v>813</v>
      </c>
      <c r="K62" s="234" t="s">
        <v>813</v>
      </c>
      <c r="L62" s="234" t="s">
        <v>814</v>
      </c>
      <c r="M62" s="234" t="s">
        <v>815</v>
      </c>
      <c r="N62" s="234" t="s">
        <v>815</v>
      </c>
      <c r="O62" s="234" t="s">
        <v>815</v>
      </c>
      <c r="P62" s="234" t="s">
        <v>815</v>
      </c>
      <c r="Q62" s="234" t="s">
        <v>816</v>
      </c>
      <c r="R62" s="234" t="s">
        <v>816</v>
      </c>
      <c r="S62" s="234" t="s">
        <v>816</v>
      </c>
      <c r="T62" s="234" t="s">
        <v>816</v>
      </c>
      <c r="U62" s="234" t="s">
        <v>815</v>
      </c>
      <c r="V62" s="234" t="s">
        <v>815</v>
      </c>
      <c r="W62" s="234" t="s">
        <v>815</v>
      </c>
      <c r="X62" s="234" t="s">
        <v>817</v>
      </c>
      <c r="Y62" s="234" t="s">
        <v>817</v>
      </c>
      <c r="Z62" s="234" t="s">
        <v>817</v>
      </c>
      <c r="AA62" s="234" t="s">
        <v>818</v>
      </c>
      <c r="AB62" s="234" t="s">
        <v>819</v>
      </c>
      <c r="AC62" s="234" t="s">
        <v>819</v>
      </c>
      <c r="AD62" s="235" t="s">
        <v>820</v>
      </c>
      <c r="AE62" s="234" t="s">
        <v>821</v>
      </c>
      <c r="AF62" s="234" t="s">
        <v>822</v>
      </c>
      <c r="AG62" s="234" t="s">
        <v>818</v>
      </c>
      <c r="AH62" s="234" t="s">
        <v>815</v>
      </c>
      <c r="AI62" s="236" t="s">
        <v>823</v>
      </c>
      <c r="AJ62" s="236" t="s">
        <v>823</v>
      </c>
      <c r="AK62" s="234" t="s">
        <v>824</v>
      </c>
      <c r="AL62" s="234" t="s">
        <v>824</v>
      </c>
      <c r="AM62" s="234" t="s">
        <v>825</v>
      </c>
      <c r="AN62" s="234" t="s">
        <v>826</v>
      </c>
      <c r="AO62" s="234" t="s">
        <v>826</v>
      </c>
      <c r="AP62" s="234" t="s">
        <v>827</v>
      </c>
      <c r="AQ62" s="234" t="s">
        <v>827</v>
      </c>
      <c r="AR62" s="234" t="s">
        <v>821</v>
      </c>
      <c r="AS62" s="234" t="s">
        <v>821</v>
      </c>
      <c r="AT62" s="234" t="s">
        <v>821</v>
      </c>
      <c r="AU62" s="234" t="s">
        <v>821</v>
      </c>
      <c r="AV62" s="234" t="s">
        <v>821</v>
      </c>
      <c r="AW62" s="234" t="s">
        <v>821</v>
      </c>
      <c r="AX62" s="234" t="s">
        <v>821</v>
      </c>
      <c r="AY62" s="234" t="s">
        <v>824</v>
      </c>
      <c r="AZ62" s="234" t="s">
        <v>817</v>
      </c>
      <c r="BA62" s="234" t="s">
        <v>813</v>
      </c>
      <c r="BB62" s="234" t="s">
        <v>813</v>
      </c>
      <c r="BC62" s="234" t="s">
        <v>813</v>
      </c>
      <c r="BD62" s="236"/>
      <c r="BE62" s="234" t="s">
        <v>829</v>
      </c>
      <c r="BF62" s="234" t="s">
        <v>829</v>
      </c>
      <c r="BG62" s="234" t="s">
        <v>814</v>
      </c>
      <c r="BH62" s="234" t="s">
        <v>814</v>
      </c>
      <c r="BI62" s="234" t="s">
        <v>812</v>
      </c>
      <c r="BJ62" s="234" t="s">
        <v>830</v>
      </c>
      <c r="BK62" s="234" t="s">
        <v>831</v>
      </c>
      <c r="BL62" s="234" t="s">
        <v>817</v>
      </c>
      <c r="BM62" s="234" t="s">
        <v>832</v>
      </c>
      <c r="BN62" s="234" t="s">
        <v>817</v>
      </c>
      <c r="BO62" s="234" t="s">
        <v>817</v>
      </c>
      <c r="BP62" s="234" t="s">
        <v>833</v>
      </c>
      <c r="BQ62" s="234" t="s">
        <v>821</v>
      </c>
      <c r="BR62" s="234" t="s">
        <v>821</v>
      </c>
      <c r="BS62" s="234" t="s">
        <v>821</v>
      </c>
      <c r="BT62" s="234" t="s">
        <v>821</v>
      </c>
      <c r="BU62" s="234" t="s">
        <v>821</v>
      </c>
      <c r="BV62" s="234" t="s">
        <v>821</v>
      </c>
      <c r="BW62" s="234"/>
      <c r="BX62" s="234" t="s">
        <v>834</v>
      </c>
      <c r="BY62" s="234" t="s">
        <v>817</v>
      </c>
      <c r="BZ62" s="234" t="s">
        <v>818</v>
      </c>
      <c r="CA62" s="234" t="s">
        <v>815</v>
      </c>
    </row>
    <row r="63" customFormat="false" ht="14.5" hidden="false" customHeight="false" outlineLevel="0" collapsed="false">
      <c r="A63" s="178" t="str">
        <f aca="false">'Indicator Data'!A64</f>
        <v>Finland</v>
      </c>
      <c r="B63" s="220" t="str">
        <f aca="false">'Indicator Data'!B64</f>
        <v>FIN</v>
      </c>
      <c r="C63" s="234" t="s">
        <v>811</v>
      </c>
      <c r="D63" s="234" t="s">
        <v>811</v>
      </c>
      <c r="E63" s="234" t="s">
        <v>812</v>
      </c>
      <c r="F63" s="234" t="s">
        <v>812</v>
      </c>
      <c r="G63" s="234" t="s">
        <v>812</v>
      </c>
      <c r="H63" s="234" t="s">
        <v>812</v>
      </c>
      <c r="I63" s="234" t="s">
        <v>812</v>
      </c>
      <c r="J63" s="234" t="s">
        <v>813</v>
      </c>
      <c r="K63" s="234" t="s">
        <v>813</v>
      </c>
      <c r="L63" s="234" t="s">
        <v>814</v>
      </c>
      <c r="M63" s="234" t="s">
        <v>815</v>
      </c>
      <c r="N63" s="234" t="s">
        <v>815</v>
      </c>
      <c r="O63" s="234" t="s">
        <v>815</v>
      </c>
      <c r="P63" s="234" t="s">
        <v>815</v>
      </c>
      <c r="Q63" s="234" t="s">
        <v>816</v>
      </c>
      <c r="R63" s="234" t="s">
        <v>816</v>
      </c>
      <c r="S63" s="234" t="s">
        <v>816</v>
      </c>
      <c r="T63" s="234" t="s">
        <v>816</v>
      </c>
      <c r="U63" s="234" t="s">
        <v>815</v>
      </c>
      <c r="V63" s="234" t="s">
        <v>815</v>
      </c>
      <c r="W63" s="234" t="s">
        <v>815</v>
      </c>
      <c r="X63" s="234" t="s">
        <v>817</v>
      </c>
      <c r="Y63" s="234" t="s">
        <v>817</v>
      </c>
      <c r="Z63" s="234" t="s">
        <v>817</v>
      </c>
      <c r="AA63" s="234" t="s">
        <v>818</v>
      </c>
      <c r="AB63" s="234" t="s">
        <v>819</v>
      </c>
      <c r="AC63" s="234" t="s">
        <v>819</v>
      </c>
      <c r="AD63" s="235" t="s">
        <v>820</v>
      </c>
      <c r="AE63" s="234" t="s">
        <v>821</v>
      </c>
      <c r="AF63" s="234" t="s">
        <v>822</v>
      </c>
      <c r="AG63" s="234" t="s">
        <v>818</v>
      </c>
      <c r="AH63" s="234" t="s">
        <v>815</v>
      </c>
      <c r="AI63" s="236" t="s">
        <v>823</v>
      </c>
      <c r="AJ63" s="236" t="s">
        <v>823</v>
      </c>
      <c r="AK63" s="234" t="s">
        <v>824</v>
      </c>
      <c r="AL63" s="234" t="s">
        <v>824</v>
      </c>
      <c r="AM63" s="234" t="s">
        <v>825</v>
      </c>
      <c r="AN63" s="234" t="s">
        <v>826</v>
      </c>
      <c r="AO63" s="234" t="s">
        <v>826</v>
      </c>
      <c r="AP63" s="234" t="s">
        <v>827</v>
      </c>
      <c r="AQ63" s="234" t="s">
        <v>827</v>
      </c>
      <c r="AR63" s="234" t="s">
        <v>821</v>
      </c>
      <c r="AS63" s="234" t="s">
        <v>821</v>
      </c>
      <c r="AT63" s="234" t="s">
        <v>821</v>
      </c>
      <c r="AU63" s="234" t="s">
        <v>821</v>
      </c>
      <c r="AV63" s="234" t="s">
        <v>821</v>
      </c>
      <c r="AW63" s="234" t="s">
        <v>821</v>
      </c>
      <c r="AX63" s="234" t="s">
        <v>821</v>
      </c>
      <c r="AY63" s="234" t="s">
        <v>824</v>
      </c>
      <c r="AZ63" s="234" t="s">
        <v>817</v>
      </c>
      <c r="BA63" s="234" t="s">
        <v>813</v>
      </c>
      <c r="BB63" s="234" t="s">
        <v>813</v>
      </c>
      <c r="BC63" s="234" t="s">
        <v>813</v>
      </c>
      <c r="BD63" s="236"/>
      <c r="BE63" s="234" t="s">
        <v>829</v>
      </c>
      <c r="BF63" s="234" t="s">
        <v>829</v>
      </c>
      <c r="BG63" s="234" t="s">
        <v>814</v>
      </c>
      <c r="BH63" s="234" t="s">
        <v>814</v>
      </c>
      <c r="BI63" s="234" t="s">
        <v>812</v>
      </c>
      <c r="BJ63" s="234" t="s">
        <v>830</v>
      </c>
      <c r="BK63" s="234" t="s">
        <v>831</v>
      </c>
      <c r="BL63" s="234" t="s">
        <v>817</v>
      </c>
      <c r="BM63" s="234" t="s">
        <v>832</v>
      </c>
      <c r="BN63" s="234" t="s">
        <v>817</v>
      </c>
      <c r="BO63" s="234" t="s">
        <v>817</v>
      </c>
      <c r="BP63" s="234" t="s">
        <v>833</v>
      </c>
      <c r="BQ63" s="234" t="s">
        <v>821</v>
      </c>
      <c r="BR63" s="234" t="s">
        <v>821</v>
      </c>
      <c r="BS63" s="234" t="s">
        <v>821</v>
      </c>
      <c r="BT63" s="234" t="s">
        <v>821</v>
      </c>
      <c r="BU63" s="234" t="s">
        <v>821</v>
      </c>
      <c r="BV63" s="234" t="s">
        <v>821</v>
      </c>
      <c r="BW63" s="234"/>
      <c r="BX63" s="234" t="s">
        <v>834</v>
      </c>
      <c r="BY63" s="234" t="s">
        <v>817</v>
      </c>
      <c r="BZ63" s="234" t="s">
        <v>818</v>
      </c>
      <c r="CA63" s="234" t="s">
        <v>815</v>
      </c>
    </row>
    <row r="64" customFormat="false" ht="14.5" hidden="false" customHeight="false" outlineLevel="0" collapsed="false">
      <c r="A64" s="178" t="str">
        <f aca="false">'Indicator Data'!A65</f>
        <v>France</v>
      </c>
      <c r="B64" s="220" t="str">
        <f aca="false">'Indicator Data'!B65</f>
        <v>FRA</v>
      </c>
      <c r="C64" s="234" t="s">
        <v>811</v>
      </c>
      <c r="D64" s="234" t="s">
        <v>811</v>
      </c>
      <c r="E64" s="234" t="s">
        <v>812</v>
      </c>
      <c r="F64" s="234" t="s">
        <v>812</v>
      </c>
      <c r="G64" s="234" t="s">
        <v>812</v>
      </c>
      <c r="H64" s="234" t="s">
        <v>812</v>
      </c>
      <c r="I64" s="234" t="s">
        <v>812</v>
      </c>
      <c r="J64" s="234" t="s">
        <v>813</v>
      </c>
      <c r="K64" s="234" t="s">
        <v>813</v>
      </c>
      <c r="L64" s="234" t="s">
        <v>814</v>
      </c>
      <c r="M64" s="234" t="s">
        <v>815</v>
      </c>
      <c r="N64" s="234" t="s">
        <v>815</v>
      </c>
      <c r="O64" s="234" t="s">
        <v>815</v>
      </c>
      <c r="P64" s="234" t="s">
        <v>815</v>
      </c>
      <c r="Q64" s="234" t="s">
        <v>816</v>
      </c>
      <c r="R64" s="234" t="s">
        <v>816</v>
      </c>
      <c r="S64" s="234" t="s">
        <v>816</v>
      </c>
      <c r="T64" s="234" t="s">
        <v>816</v>
      </c>
      <c r="U64" s="234" t="s">
        <v>815</v>
      </c>
      <c r="V64" s="234" t="s">
        <v>815</v>
      </c>
      <c r="W64" s="234" t="s">
        <v>815</v>
      </c>
      <c r="X64" s="234" t="s">
        <v>817</v>
      </c>
      <c r="Y64" s="234" t="s">
        <v>817</v>
      </c>
      <c r="Z64" s="234" t="s">
        <v>817</v>
      </c>
      <c r="AA64" s="234" t="s">
        <v>818</v>
      </c>
      <c r="AB64" s="234" t="s">
        <v>819</v>
      </c>
      <c r="AC64" s="234" t="s">
        <v>819</v>
      </c>
      <c r="AD64" s="235" t="s">
        <v>820</v>
      </c>
      <c r="AE64" s="234" t="s">
        <v>821</v>
      </c>
      <c r="AF64" s="234" t="s">
        <v>822</v>
      </c>
      <c r="AG64" s="234" t="s">
        <v>818</v>
      </c>
      <c r="AH64" s="234" t="s">
        <v>815</v>
      </c>
      <c r="AI64" s="236" t="s">
        <v>823</v>
      </c>
      <c r="AJ64" s="236" t="s">
        <v>823</v>
      </c>
      <c r="AK64" s="234" t="s">
        <v>824</v>
      </c>
      <c r="AL64" s="234" t="s">
        <v>824</v>
      </c>
      <c r="AM64" s="234" t="s">
        <v>825</v>
      </c>
      <c r="AN64" s="234" t="s">
        <v>826</v>
      </c>
      <c r="AO64" s="234" t="s">
        <v>826</v>
      </c>
      <c r="AP64" s="234" t="s">
        <v>827</v>
      </c>
      <c r="AQ64" s="234" t="s">
        <v>827</v>
      </c>
      <c r="AR64" s="234" t="s">
        <v>821</v>
      </c>
      <c r="AS64" s="234" t="s">
        <v>821</v>
      </c>
      <c r="AT64" s="234" t="s">
        <v>821</v>
      </c>
      <c r="AU64" s="234" t="s">
        <v>821</v>
      </c>
      <c r="AV64" s="234" t="s">
        <v>821</v>
      </c>
      <c r="AW64" s="234" t="s">
        <v>821</v>
      </c>
      <c r="AX64" s="234" t="s">
        <v>821</v>
      </c>
      <c r="AY64" s="234" t="s">
        <v>824</v>
      </c>
      <c r="AZ64" s="234" t="s">
        <v>817</v>
      </c>
      <c r="BA64" s="234" t="s">
        <v>813</v>
      </c>
      <c r="BB64" s="234" t="s">
        <v>813</v>
      </c>
      <c r="BC64" s="234" t="s">
        <v>813</v>
      </c>
      <c r="BD64" s="236"/>
      <c r="BE64" s="234" t="s">
        <v>829</v>
      </c>
      <c r="BF64" s="234" t="s">
        <v>829</v>
      </c>
      <c r="BG64" s="234" t="s">
        <v>814</v>
      </c>
      <c r="BH64" s="234" t="s">
        <v>814</v>
      </c>
      <c r="BI64" s="234" t="s">
        <v>812</v>
      </c>
      <c r="BJ64" s="234" t="s">
        <v>830</v>
      </c>
      <c r="BK64" s="234" t="s">
        <v>831</v>
      </c>
      <c r="BL64" s="234" t="s">
        <v>817</v>
      </c>
      <c r="BM64" s="234" t="s">
        <v>832</v>
      </c>
      <c r="BN64" s="234" t="s">
        <v>817</v>
      </c>
      <c r="BO64" s="234" t="s">
        <v>817</v>
      </c>
      <c r="BP64" s="234" t="s">
        <v>833</v>
      </c>
      <c r="BQ64" s="234" t="s">
        <v>821</v>
      </c>
      <c r="BR64" s="234" t="s">
        <v>821</v>
      </c>
      <c r="BS64" s="234" t="s">
        <v>821</v>
      </c>
      <c r="BT64" s="234" t="s">
        <v>821</v>
      </c>
      <c r="BU64" s="234" t="s">
        <v>821</v>
      </c>
      <c r="BV64" s="234" t="s">
        <v>821</v>
      </c>
      <c r="BW64" s="234"/>
      <c r="BX64" s="234" t="s">
        <v>834</v>
      </c>
      <c r="BY64" s="234" t="s">
        <v>817</v>
      </c>
      <c r="BZ64" s="234" t="s">
        <v>818</v>
      </c>
      <c r="CA64" s="234" t="s">
        <v>815</v>
      </c>
    </row>
    <row r="65" customFormat="false" ht="14.5" hidden="false" customHeight="false" outlineLevel="0" collapsed="false">
      <c r="A65" s="178" t="str">
        <f aca="false">'Indicator Data'!A66</f>
        <v>Gabon</v>
      </c>
      <c r="B65" s="220" t="str">
        <f aca="false">'Indicator Data'!B66</f>
        <v>GAB</v>
      </c>
      <c r="C65" s="234" t="s">
        <v>811</v>
      </c>
      <c r="D65" s="234" t="s">
        <v>811</v>
      </c>
      <c r="E65" s="234" t="s">
        <v>812</v>
      </c>
      <c r="F65" s="234" t="s">
        <v>812</v>
      </c>
      <c r="G65" s="234" t="s">
        <v>812</v>
      </c>
      <c r="H65" s="234" t="s">
        <v>812</v>
      </c>
      <c r="I65" s="234" t="s">
        <v>812</v>
      </c>
      <c r="J65" s="234" t="s">
        <v>813</v>
      </c>
      <c r="K65" s="234" t="s">
        <v>813</v>
      </c>
      <c r="L65" s="234" t="s">
        <v>814</v>
      </c>
      <c r="M65" s="234" t="s">
        <v>815</v>
      </c>
      <c r="N65" s="234" t="s">
        <v>815</v>
      </c>
      <c r="O65" s="234" t="s">
        <v>815</v>
      </c>
      <c r="P65" s="234" t="s">
        <v>815</v>
      </c>
      <c r="Q65" s="234" t="s">
        <v>816</v>
      </c>
      <c r="R65" s="234" t="s">
        <v>816</v>
      </c>
      <c r="S65" s="234" t="s">
        <v>816</v>
      </c>
      <c r="T65" s="234" t="s">
        <v>816</v>
      </c>
      <c r="U65" s="234" t="s">
        <v>815</v>
      </c>
      <c r="V65" s="234" t="s">
        <v>815</v>
      </c>
      <c r="W65" s="234" t="s">
        <v>815</v>
      </c>
      <c r="X65" s="234" t="s">
        <v>817</v>
      </c>
      <c r="Y65" s="234" t="s">
        <v>817</v>
      </c>
      <c r="Z65" s="234" t="s">
        <v>817</v>
      </c>
      <c r="AA65" s="234" t="s">
        <v>818</v>
      </c>
      <c r="AB65" s="234" t="s">
        <v>819</v>
      </c>
      <c r="AC65" s="234" t="s">
        <v>819</v>
      </c>
      <c r="AD65" s="235" t="s">
        <v>820</v>
      </c>
      <c r="AE65" s="234" t="s">
        <v>821</v>
      </c>
      <c r="AF65" s="234" t="s">
        <v>822</v>
      </c>
      <c r="AG65" s="234" t="s">
        <v>818</v>
      </c>
      <c r="AH65" s="234" t="s">
        <v>815</v>
      </c>
      <c r="AI65" s="236" t="s">
        <v>823</v>
      </c>
      <c r="AJ65" s="236" t="s">
        <v>823</v>
      </c>
      <c r="AK65" s="234" t="s">
        <v>824</v>
      </c>
      <c r="AL65" s="234" t="s">
        <v>824</v>
      </c>
      <c r="AM65" s="234" t="s">
        <v>825</v>
      </c>
      <c r="AN65" s="234" t="s">
        <v>826</v>
      </c>
      <c r="AO65" s="234" t="s">
        <v>826</v>
      </c>
      <c r="AP65" s="234" t="s">
        <v>827</v>
      </c>
      <c r="AQ65" s="234" t="s">
        <v>827</v>
      </c>
      <c r="AR65" s="234" t="s">
        <v>821</v>
      </c>
      <c r="AS65" s="234" t="s">
        <v>821</v>
      </c>
      <c r="AT65" s="234" t="s">
        <v>821</v>
      </c>
      <c r="AU65" s="234" t="s">
        <v>821</v>
      </c>
      <c r="AV65" s="234" t="s">
        <v>821</v>
      </c>
      <c r="AW65" s="234" t="s">
        <v>821</v>
      </c>
      <c r="AX65" s="234" t="s">
        <v>821</v>
      </c>
      <c r="AY65" s="234" t="s">
        <v>824</v>
      </c>
      <c r="AZ65" s="234" t="s">
        <v>817</v>
      </c>
      <c r="BA65" s="234" t="s">
        <v>813</v>
      </c>
      <c r="BB65" s="234" t="s">
        <v>813</v>
      </c>
      <c r="BC65" s="234" t="s">
        <v>813</v>
      </c>
      <c r="BD65" s="236"/>
      <c r="BE65" s="234" t="s">
        <v>829</v>
      </c>
      <c r="BF65" s="234" t="s">
        <v>829</v>
      </c>
      <c r="BG65" s="234" t="s">
        <v>814</v>
      </c>
      <c r="BH65" s="234" t="s">
        <v>814</v>
      </c>
      <c r="BI65" s="234" t="s">
        <v>812</v>
      </c>
      <c r="BJ65" s="234" t="s">
        <v>830</v>
      </c>
      <c r="BK65" s="234" t="s">
        <v>831</v>
      </c>
      <c r="BL65" s="234" t="s">
        <v>817</v>
      </c>
      <c r="BM65" s="234" t="s">
        <v>832</v>
      </c>
      <c r="BN65" s="234" t="s">
        <v>817</v>
      </c>
      <c r="BO65" s="234" t="s">
        <v>817</v>
      </c>
      <c r="BP65" s="234" t="s">
        <v>833</v>
      </c>
      <c r="BQ65" s="234" t="s">
        <v>821</v>
      </c>
      <c r="BR65" s="234" t="s">
        <v>821</v>
      </c>
      <c r="BS65" s="234" t="s">
        <v>821</v>
      </c>
      <c r="BT65" s="234" t="s">
        <v>821</v>
      </c>
      <c r="BU65" s="234" t="s">
        <v>821</v>
      </c>
      <c r="BV65" s="234" t="s">
        <v>821</v>
      </c>
      <c r="BW65" s="234"/>
      <c r="BX65" s="234" t="s">
        <v>834</v>
      </c>
      <c r="BY65" s="234" t="s">
        <v>817</v>
      </c>
      <c r="BZ65" s="234" t="s">
        <v>818</v>
      </c>
      <c r="CA65" s="234" t="s">
        <v>815</v>
      </c>
    </row>
    <row r="66" customFormat="false" ht="14.5" hidden="false" customHeight="false" outlineLevel="0" collapsed="false">
      <c r="A66" s="178" t="str">
        <f aca="false">'Indicator Data'!A67</f>
        <v>Gambia</v>
      </c>
      <c r="B66" s="220" t="str">
        <f aca="false">'Indicator Data'!B67</f>
        <v>GMB</v>
      </c>
      <c r="C66" s="234" t="s">
        <v>811</v>
      </c>
      <c r="D66" s="234" t="s">
        <v>811</v>
      </c>
      <c r="E66" s="234" t="s">
        <v>812</v>
      </c>
      <c r="F66" s="234" t="s">
        <v>812</v>
      </c>
      <c r="G66" s="234" t="s">
        <v>812</v>
      </c>
      <c r="H66" s="234" t="s">
        <v>812</v>
      </c>
      <c r="I66" s="234" t="s">
        <v>812</v>
      </c>
      <c r="J66" s="234" t="s">
        <v>813</v>
      </c>
      <c r="K66" s="234" t="s">
        <v>813</v>
      </c>
      <c r="L66" s="234" t="s">
        <v>814</v>
      </c>
      <c r="M66" s="234" t="s">
        <v>815</v>
      </c>
      <c r="N66" s="234" t="s">
        <v>815</v>
      </c>
      <c r="O66" s="234" t="s">
        <v>815</v>
      </c>
      <c r="P66" s="234" t="s">
        <v>815</v>
      </c>
      <c r="Q66" s="234" t="s">
        <v>816</v>
      </c>
      <c r="R66" s="234" t="s">
        <v>816</v>
      </c>
      <c r="S66" s="234" t="s">
        <v>816</v>
      </c>
      <c r="T66" s="234" t="s">
        <v>816</v>
      </c>
      <c r="U66" s="234" t="s">
        <v>815</v>
      </c>
      <c r="V66" s="234" t="s">
        <v>815</v>
      </c>
      <c r="W66" s="234" t="s">
        <v>815</v>
      </c>
      <c r="X66" s="234" t="s">
        <v>817</v>
      </c>
      <c r="Y66" s="234" t="s">
        <v>817</v>
      </c>
      <c r="Z66" s="234" t="s">
        <v>817</v>
      </c>
      <c r="AA66" s="234" t="s">
        <v>818</v>
      </c>
      <c r="AB66" s="234" t="s">
        <v>819</v>
      </c>
      <c r="AC66" s="234" t="s">
        <v>819</v>
      </c>
      <c r="AD66" s="235" t="s">
        <v>820</v>
      </c>
      <c r="AE66" s="234" t="s">
        <v>821</v>
      </c>
      <c r="AF66" s="234" t="s">
        <v>822</v>
      </c>
      <c r="AG66" s="234" t="s">
        <v>818</v>
      </c>
      <c r="AH66" s="234" t="s">
        <v>815</v>
      </c>
      <c r="AI66" s="236" t="s">
        <v>823</v>
      </c>
      <c r="AJ66" s="236" t="s">
        <v>823</v>
      </c>
      <c r="AK66" s="234" t="s">
        <v>824</v>
      </c>
      <c r="AL66" s="234" t="s">
        <v>824</v>
      </c>
      <c r="AM66" s="234" t="s">
        <v>825</v>
      </c>
      <c r="AN66" s="234" t="s">
        <v>826</v>
      </c>
      <c r="AO66" s="234" t="s">
        <v>826</v>
      </c>
      <c r="AP66" s="234" t="s">
        <v>827</v>
      </c>
      <c r="AQ66" s="234" t="s">
        <v>827</v>
      </c>
      <c r="AR66" s="234" t="s">
        <v>821</v>
      </c>
      <c r="AS66" s="234" t="s">
        <v>821</v>
      </c>
      <c r="AT66" s="234" t="s">
        <v>821</v>
      </c>
      <c r="AU66" s="234" t="s">
        <v>821</v>
      </c>
      <c r="AV66" s="234" t="s">
        <v>821</v>
      </c>
      <c r="AW66" s="234" t="s">
        <v>821</v>
      </c>
      <c r="AX66" s="234" t="s">
        <v>821</v>
      </c>
      <c r="AY66" s="234" t="s">
        <v>824</v>
      </c>
      <c r="AZ66" s="234" t="s">
        <v>817</v>
      </c>
      <c r="BA66" s="234" t="s">
        <v>813</v>
      </c>
      <c r="BB66" s="234" t="s">
        <v>813</v>
      </c>
      <c r="BC66" s="234" t="s">
        <v>813</v>
      </c>
      <c r="BD66" s="236"/>
      <c r="BE66" s="234" t="s">
        <v>829</v>
      </c>
      <c r="BF66" s="234" t="s">
        <v>829</v>
      </c>
      <c r="BG66" s="234" t="s">
        <v>814</v>
      </c>
      <c r="BH66" s="234" t="s">
        <v>814</v>
      </c>
      <c r="BI66" s="234" t="s">
        <v>812</v>
      </c>
      <c r="BJ66" s="234" t="s">
        <v>830</v>
      </c>
      <c r="BK66" s="234" t="s">
        <v>831</v>
      </c>
      <c r="BL66" s="234" t="s">
        <v>817</v>
      </c>
      <c r="BM66" s="234" t="s">
        <v>832</v>
      </c>
      <c r="BN66" s="234" t="s">
        <v>817</v>
      </c>
      <c r="BO66" s="234" t="s">
        <v>817</v>
      </c>
      <c r="BP66" s="234" t="s">
        <v>833</v>
      </c>
      <c r="BQ66" s="234" t="s">
        <v>821</v>
      </c>
      <c r="BR66" s="234" t="s">
        <v>821</v>
      </c>
      <c r="BS66" s="234" t="s">
        <v>821</v>
      </c>
      <c r="BT66" s="234" t="s">
        <v>821</v>
      </c>
      <c r="BU66" s="234" t="s">
        <v>821</v>
      </c>
      <c r="BV66" s="234" t="s">
        <v>821</v>
      </c>
      <c r="BW66" s="234"/>
      <c r="BX66" s="234" t="s">
        <v>834</v>
      </c>
      <c r="BY66" s="234" t="s">
        <v>817</v>
      </c>
      <c r="BZ66" s="234" t="s">
        <v>818</v>
      </c>
      <c r="CA66" s="234" t="s">
        <v>815</v>
      </c>
    </row>
    <row r="67" customFormat="false" ht="14.5" hidden="false" customHeight="false" outlineLevel="0" collapsed="false">
      <c r="A67" s="178" t="str">
        <f aca="false">'Indicator Data'!A68</f>
        <v>Georgia</v>
      </c>
      <c r="B67" s="220" t="str">
        <f aca="false">'Indicator Data'!B68</f>
        <v>GEO</v>
      </c>
      <c r="C67" s="234" t="s">
        <v>811</v>
      </c>
      <c r="D67" s="234" t="s">
        <v>811</v>
      </c>
      <c r="E67" s="234" t="s">
        <v>812</v>
      </c>
      <c r="F67" s="234" t="s">
        <v>812</v>
      </c>
      <c r="G67" s="234" t="s">
        <v>812</v>
      </c>
      <c r="H67" s="234" t="s">
        <v>812</v>
      </c>
      <c r="I67" s="234" t="s">
        <v>812</v>
      </c>
      <c r="J67" s="234" t="s">
        <v>813</v>
      </c>
      <c r="K67" s="234" t="s">
        <v>813</v>
      </c>
      <c r="L67" s="234" t="s">
        <v>814</v>
      </c>
      <c r="M67" s="234" t="s">
        <v>815</v>
      </c>
      <c r="N67" s="234" t="s">
        <v>815</v>
      </c>
      <c r="O67" s="234" t="s">
        <v>815</v>
      </c>
      <c r="P67" s="234" t="s">
        <v>815</v>
      </c>
      <c r="Q67" s="234" t="s">
        <v>816</v>
      </c>
      <c r="R67" s="234" t="s">
        <v>816</v>
      </c>
      <c r="S67" s="234" t="s">
        <v>816</v>
      </c>
      <c r="T67" s="234" t="s">
        <v>816</v>
      </c>
      <c r="U67" s="234" t="s">
        <v>815</v>
      </c>
      <c r="V67" s="234" t="s">
        <v>815</v>
      </c>
      <c r="W67" s="234" t="s">
        <v>815</v>
      </c>
      <c r="X67" s="234" t="s">
        <v>817</v>
      </c>
      <c r="Y67" s="234" t="s">
        <v>817</v>
      </c>
      <c r="Z67" s="234" t="s">
        <v>817</v>
      </c>
      <c r="AA67" s="234" t="s">
        <v>818</v>
      </c>
      <c r="AB67" s="234" t="s">
        <v>819</v>
      </c>
      <c r="AC67" s="234" t="s">
        <v>819</v>
      </c>
      <c r="AD67" s="235" t="s">
        <v>820</v>
      </c>
      <c r="AE67" s="234" t="s">
        <v>821</v>
      </c>
      <c r="AF67" s="234" t="s">
        <v>822</v>
      </c>
      <c r="AG67" s="234" t="s">
        <v>818</v>
      </c>
      <c r="AH67" s="234" t="s">
        <v>815</v>
      </c>
      <c r="AI67" s="236" t="s">
        <v>823</v>
      </c>
      <c r="AJ67" s="236" t="s">
        <v>823</v>
      </c>
      <c r="AK67" s="234" t="s">
        <v>824</v>
      </c>
      <c r="AL67" s="234" t="s">
        <v>824</v>
      </c>
      <c r="AM67" s="234" t="s">
        <v>825</v>
      </c>
      <c r="AN67" s="234" t="s">
        <v>826</v>
      </c>
      <c r="AO67" s="234" t="s">
        <v>826</v>
      </c>
      <c r="AP67" s="234" t="s">
        <v>827</v>
      </c>
      <c r="AQ67" s="234" t="s">
        <v>827</v>
      </c>
      <c r="AR67" s="234" t="s">
        <v>821</v>
      </c>
      <c r="AS67" s="234" t="s">
        <v>821</v>
      </c>
      <c r="AT67" s="234" t="s">
        <v>821</v>
      </c>
      <c r="AU67" s="234" t="s">
        <v>821</v>
      </c>
      <c r="AV67" s="234" t="s">
        <v>821</v>
      </c>
      <c r="AW67" s="234" t="s">
        <v>821</v>
      </c>
      <c r="AX67" s="234" t="s">
        <v>821</v>
      </c>
      <c r="AY67" s="234" t="s">
        <v>824</v>
      </c>
      <c r="AZ67" s="234" t="s">
        <v>817</v>
      </c>
      <c r="BA67" s="234" t="s">
        <v>813</v>
      </c>
      <c r="BB67" s="234" t="s">
        <v>813</v>
      </c>
      <c r="BC67" s="234" t="s">
        <v>813</v>
      </c>
      <c r="BD67" s="236" t="s">
        <v>835</v>
      </c>
      <c r="BE67" s="234" t="s">
        <v>829</v>
      </c>
      <c r="BF67" s="234" t="s">
        <v>829</v>
      </c>
      <c r="BG67" s="234" t="s">
        <v>814</v>
      </c>
      <c r="BH67" s="234" t="s">
        <v>814</v>
      </c>
      <c r="BI67" s="234" t="s">
        <v>812</v>
      </c>
      <c r="BJ67" s="234" t="s">
        <v>830</v>
      </c>
      <c r="BK67" s="234" t="s">
        <v>831</v>
      </c>
      <c r="BL67" s="234" t="s">
        <v>817</v>
      </c>
      <c r="BM67" s="234" t="s">
        <v>832</v>
      </c>
      <c r="BN67" s="234" t="s">
        <v>817</v>
      </c>
      <c r="BO67" s="234" t="s">
        <v>817</v>
      </c>
      <c r="BP67" s="234" t="s">
        <v>833</v>
      </c>
      <c r="BQ67" s="234" t="s">
        <v>821</v>
      </c>
      <c r="BR67" s="234" t="s">
        <v>821</v>
      </c>
      <c r="BS67" s="234" t="s">
        <v>821</v>
      </c>
      <c r="BT67" s="234" t="s">
        <v>821</v>
      </c>
      <c r="BU67" s="234" t="s">
        <v>821</v>
      </c>
      <c r="BV67" s="234" t="s">
        <v>821</v>
      </c>
      <c r="BW67" s="234"/>
      <c r="BX67" s="234" t="s">
        <v>834</v>
      </c>
      <c r="BY67" s="234" t="s">
        <v>817</v>
      </c>
      <c r="BZ67" s="234" t="s">
        <v>818</v>
      </c>
      <c r="CA67" s="234" t="s">
        <v>815</v>
      </c>
    </row>
    <row r="68" customFormat="false" ht="14.5" hidden="false" customHeight="false" outlineLevel="0" collapsed="false">
      <c r="A68" s="178" t="str">
        <f aca="false">'Indicator Data'!A69</f>
        <v>Germany</v>
      </c>
      <c r="B68" s="220" t="str">
        <f aca="false">'Indicator Data'!B69</f>
        <v>DEU</v>
      </c>
      <c r="C68" s="234" t="s">
        <v>811</v>
      </c>
      <c r="D68" s="234" t="s">
        <v>811</v>
      </c>
      <c r="E68" s="234" t="s">
        <v>812</v>
      </c>
      <c r="F68" s="234" t="s">
        <v>812</v>
      </c>
      <c r="G68" s="234" t="s">
        <v>812</v>
      </c>
      <c r="H68" s="234" t="s">
        <v>812</v>
      </c>
      <c r="I68" s="234" t="s">
        <v>812</v>
      </c>
      <c r="J68" s="234" t="s">
        <v>813</v>
      </c>
      <c r="K68" s="234" t="s">
        <v>813</v>
      </c>
      <c r="L68" s="234" t="s">
        <v>814</v>
      </c>
      <c r="M68" s="234" t="s">
        <v>815</v>
      </c>
      <c r="N68" s="234" t="s">
        <v>815</v>
      </c>
      <c r="O68" s="234" t="s">
        <v>815</v>
      </c>
      <c r="P68" s="234" t="s">
        <v>815</v>
      </c>
      <c r="Q68" s="234" t="s">
        <v>816</v>
      </c>
      <c r="R68" s="234" t="s">
        <v>816</v>
      </c>
      <c r="S68" s="234" t="s">
        <v>816</v>
      </c>
      <c r="T68" s="234" t="s">
        <v>816</v>
      </c>
      <c r="U68" s="234" t="s">
        <v>815</v>
      </c>
      <c r="V68" s="234" t="s">
        <v>815</v>
      </c>
      <c r="W68" s="234" t="s">
        <v>815</v>
      </c>
      <c r="X68" s="234" t="s">
        <v>817</v>
      </c>
      <c r="Y68" s="234" t="s">
        <v>817</v>
      </c>
      <c r="Z68" s="234" t="s">
        <v>817</v>
      </c>
      <c r="AA68" s="234" t="s">
        <v>818</v>
      </c>
      <c r="AB68" s="234" t="s">
        <v>819</v>
      </c>
      <c r="AC68" s="234" t="s">
        <v>819</v>
      </c>
      <c r="AD68" s="235" t="s">
        <v>820</v>
      </c>
      <c r="AE68" s="234" t="s">
        <v>821</v>
      </c>
      <c r="AF68" s="234" t="s">
        <v>822</v>
      </c>
      <c r="AG68" s="234" t="s">
        <v>818</v>
      </c>
      <c r="AH68" s="234" t="s">
        <v>815</v>
      </c>
      <c r="AI68" s="236" t="s">
        <v>823</v>
      </c>
      <c r="AJ68" s="236" t="s">
        <v>823</v>
      </c>
      <c r="AK68" s="234" t="s">
        <v>824</v>
      </c>
      <c r="AL68" s="234" t="s">
        <v>824</v>
      </c>
      <c r="AM68" s="234" t="s">
        <v>825</v>
      </c>
      <c r="AN68" s="234" t="s">
        <v>826</v>
      </c>
      <c r="AO68" s="234" t="s">
        <v>826</v>
      </c>
      <c r="AP68" s="234" t="s">
        <v>827</v>
      </c>
      <c r="AQ68" s="234" t="s">
        <v>827</v>
      </c>
      <c r="AR68" s="234" t="s">
        <v>821</v>
      </c>
      <c r="AS68" s="234" t="s">
        <v>821</v>
      </c>
      <c r="AT68" s="234" t="s">
        <v>821</v>
      </c>
      <c r="AU68" s="234" t="s">
        <v>821</v>
      </c>
      <c r="AV68" s="234" t="s">
        <v>821</v>
      </c>
      <c r="AW68" s="234" t="s">
        <v>821</v>
      </c>
      <c r="AX68" s="234" t="s">
        <v>821</v>
      </c>
      <c r="AY68" s="234" t="s">
        <v>824</v>
      </c>
      <c r="AZ68" s="234" t="s">
        <v>817</v>
      </c>
      <c r="BA68" s="234" t="s">
        <v>813</v>
      </c>
      <c r="BB68" s="234" t="s">
        <v>813</v>
      </c>
      <c r="BC68" s="234" t="s">
        <v>813</v>
      </c>
      <c r="BD68" s="236"/>
      <c r="BE68" s="234" t="s">
        <v>829</v>
      </c>
      <c r="BF68" s="234" t="s">
        <v>829</v>
      </c>
      <c r="BG68" s="234" t="s">
        <v>814</v>
      </c>
      <c r="BH68" s="234" t="s">
        <v>814</v>
      </c>
      <c r="BI68" s="234" t="s">
        <v>812</v>
      </c>
      <c r="BJ68" s="234" t="s">
        <v>830</v>
      </c>
      <c r="BK68" s="234" t="s">
        <v>831</v>
      </c>
      <c r="BL68" s="234" t="s">
        <v>817</v>
      </c>
      <c r="BM68" s="234" t="s">
        <v>832</v>
      </c>
      <c r="BN68" s="234" t="s">
        <v>817</v>
      </c>
      <c r="BO68" s="234" t="s">
        <v>817</v>
      </c>
      <c r="BP68" s="234" t="s">
        <v>833</v>
      </c>
      <c r="BQ68" s="234" t="s">
        <v>821</v>
      </c>
      <c r="BR68" s="234" t="s">
        <v>821</v>
      </c>
      <c r="BS68" s="234" t="s">
        <v>821</v>
      </c>
      <c r="BT68" s="234" t="s">
        <v>821</v>
      </c>
      <c r="BU68" s="234" t="s">
        <v>821</v>
      </c>
      <c r="BV68" s="234" t="s">
        <v>821</v>
      </c>
      <c r="BW68" s="234"/>
      <c r="BX68" s="234" t="s">
        <v>834</v>
      </c>
      <c r="BY68" s="234" t="s">
        <v>817</v>
      </c>
      <c r="BZ68" s="234" t="s">
        <v>818</v>
      </c>
      <c r="CA68" s="234" t="s">
        <v>815</v>
      </c>
    </row>
    <row r="69" customFormat="false" ht="14.5" hidden="false" customHeight="false" outlineLevel="0" collapsed="false">
      <c r="A69" s="178" t="str">
        <f aca="false">'Indicator Data'!A70</f>
        <v>Ghana</v>
      </c>
      <c r="B69" s="220" t="str">
        <f aca="false">'Indicator Data'!B70</f>
        <v>GHA</v>
      </c>
      <c r="C69" s="234" t="s">
        <v>811</v>
      </c>
      <c r="D69" s="234" t="s">
        <v>811</v>
      </c>
      <c r="E69" s="234" t="s">
        <v>812</v>
      </c>
      <c r="F69" s="234" t="s">
        <v>812</v>
      </c>
      <c r="G69" s="234" t="s">
        <v>812</v>
      </c>
      <c r="H69" s="234" t="s">
        <v>812</v>
      </c>
      <c r="I69" s="234" t="s">
        <v>812</v>
      </c>
      <c r="J69" s="234" t="s">
        <v>813</v>
      </c>
      <c r="K69" s="234" t="s">
        <v>813</v>
      </c>
      <c r="L69" s="234" t="s">
        <v>814</v>
      </c>
      <c r="M69" s="234" t="s">
        <v>815</v>
      </c>
      <c r="N69" s="234" t="s">
        <v>815</v>
      </c>
      <c r="O69" s="234" t="s">
        <v>815</v>
      </c>
      <c r="P69" s="234" t="s">
        <v>815</v>
      </c>
      <c r="Q69" s="234" t="s">
        <v>816</v>
      </c>
      <c r="R69" s="234" t="s">
        <v>816</v>
      </c>
      <c r="S69" s="234" t="s">
        <v>816</v>
      </c>
      <c r="T69" s="234" t="s">
        <v>816</v>
      </c>
      <c r="U69" s="234" t="s">
        <v>815</v>
      </c>
      <c r="V69" s="234" t="s">
        <v>815</v>
      </c>
      <c r="W69" s="234" t="s">
        <v>815</v>
      </c>
      <c r="X69" s="234" t="s">
        <v>817</v>
      </c>
      <c r="Y69" s="234" t="s">
        <v>817</v>
      </c>
      <c r="Z69" s="234" t="s">
        <v>817</v>
      </c>
      <c r="AA69" s="234" t="s">
        <v>818</v>
      </c>
      <c r="AB69" s="234" t="s">
        <v>819</v>
      </c>
      <c r="AC69" s="234" t="s">
        <v>819</v>
      </c>
      <c r="AD69" s="235" t="s">
        <v>820</v>
      </c>
      <c r="AE69" s="234" t="s">
        <v>821</v>
      </c>
      <c r="AF69" s="234" t="s">
        <v>822</v>
      </c>
      <c r="AG69" s="234" t="s">
        <v>818</v>
      </c>
      <c r="AH69" s="234" t="s">
        <v>815</v>
      </c>
      <c r="AI69" s="236" t="s">
        <v>823</v>
      </c>
      <c r="AJ69" s="236" t="s">
        <v>823</v>
      </c>
      <c r="AK69" s="234" t="s">
        <v>824</v>
      </c>
      <c r="AL69" s="234" t="s">
        <v>824</v>
      </c>
      <c r="AM69" s="234" t="s">
        <v>825</v>
      </c>
      <c r="AN69" s="234" t="s">
        <v>826</v>
      </c>
      <c r="AO69" s="234" t="s">
        <v>826</v>
      </c>
      <c r="AP69" s="234" t="s">
        <v>827</v>
      </c>
      <c r="AQ69" s="234" t="s">
        <v>827</v>
      </c>
      <c r="AR69" s="234" t="s">
        <v>821</v>
      </c>
      <c r="AS69" s="234" t="s">
        <v>821</v>
      </c>
      <c r="AT69" s="234" t="s">
        <v>821</v>
      </c>
      <c r="AU69" s="234" t="s">
        <v>821</v>
      </c>
      <c r="AV69" s="234" t="s">
        <v>821</v>
      </c>
      <c r="AW69" s="234" t="s">
        <v>821</v>
      </c>
      <c r="AX69" s="234" t="s">
        <v>821</v>
      </c>
      <c r="AY69" s="234" t="s">
        <v>824</v>
      </c>
      <c r="AZ69" s="234" t="s">
        <v>817</v>
      </c>
      <c r="BA69" s="234" t="s">
        <v>813</v>
      </c>
      <c r="BB69" s="234" t="s">
        <v>813</v>
      </c>
      <c r="BC69" s="234" t="s">
        <v>813</v>
      </c>
      <c r="BD69" s="236" t="s">
        <v>835</v>
      </c>
      <c r="BE69" s="234" t="s">
        <v>829</v>
      </c>
      <c r="BF69" s="234" t="s">
        <v>829</v>
      </c>
      <c r="BG69" s="234" t="s">
        <v>814</v>
      </c>
      <c r="BH69" s="234" t="s">
        <v>814</v>
      </c>
      <c r="BI69" s="234" t="s">
        <v>812</v>
      </c>
      <c r="BJ69" s="234" t="s">
        <v>830</v>
      </c>
      <c r="BK69" s="234" t="s">
        <v>831</v>
      </c>
      <c r="BL69" s="234" t="s">
        <v>817</v>
      </c>
      <c r="BM69" s="234" t="s">
        <v>832</v>
      </c>
      <c r="BN69" s="234" t="s">
        <v>817</v>
      </c>
      <c r="BO69" s="234" t="s">
        <v>817</v>
      </c>
      <c r="BP69" s="234" t="s">
        <v>833</v>
      </c>
      <c r="BQ69" s="234" t="s">
        <v>821</v>
      </c>
      <c r="BR69" s="234" t="s">
        <v>821</v>
      </c>
      <c r="BS69" s="234" t="s">
        <v>821</v>
      </c>
      <c r="BT69" s="234" t="s">
        <v>821</v>
      </c>
      <c r="BU69" s="234" t="s">
        <v>821</v>
      </c>
      <c r="BV69" s="234" t="s">
        <v>821</v>
      </c>
      <c r="BW69" s="234"/>
      <c r="BX69" s="234" t="s">
        <v>834</v>
      </c>
      <c r="BY69" s="234" t="s">
        <v>817</v>
      </c>
      <c r="BZ69" s="234" t="s">
        <v>818</v>
      </c>
      <c r="CA69" s="234" t="s">
        <v>815</v>
      </c>
    </row>
    <row r="70" customFormat="false" ht="14.5" hidden="false" customHeight="false" outlineLevel="0" collapsed="false">
      <c r="A70" s="178" t="str">
        <f aca="false">'Indicator Data'!A71</f>
        <v>Greece</v>
      </c>
      <c r="B70" s="220" t="str">
        <f aca="false">'Indicator Data'!B71</f>
        <v>GRC</v>
      </c>
      <c r="C70" s="234" t="s">
        <v>811</v>
      </c>
      <c r="D70" s="234" t="s">
        <v>811</v>
      </c>
      <c r="E70" s="234" t="s">
        <v>812</v>
      </c>
      <c r="F70" s="234" t="s">
        <v>812</v>
      </c>
      <c r="G70" s="234" t="s">
        <v>812</v>
      </c>
      <c r="H70" s="234" t="s">
        <v>812</v>
      </c>
      <c r="I70" s="234" t="s">
        <v>812</v>
      </c>
      <c r="J70" s="234" t="s">
        <v>813</v>
      </c>
      <c r="K70" s="234" t="s">
        <v>813</v>
      </c>
      <c r="L70" s="234" t="s">
        <v>814</v>
      </c>
      <c r="M70" s="234" t="s">
        <v>815</v>
      </c>
      <c r="N70" s="234" t="s">
        <v>815</v>
      </c>
      <c r="O70" s="234" t="s">
        <v>815</v>
      </c>
      <c r="P70" s="234" t="s">
        <v>815</v>
      </c>
      <c r="Q70" s="234" t="s">
        <v>816</v>
      </c>
      <c r="R70" s="234" t="s">
        <v>816</v>
      </c>
      <c r="S70" s="234" t="s">
        <v>816</v>
      </c>
      <c r="T70" s="234" t="s">
        <v>816</v>
      </c>
      <c r="U70" s="234" t="s">
        <v>815</v>
      </c>
      <c r="V70" s="234" t="s">
        <v>815</v>
      </c>
      <c r="W70" s="234" t="s">
        <v>815</v>
      </c>
      <c r="X70" s="234" t="s">
        <v>817</v>
      </c>
      <c r="Y70" s="234" t="s">
        <v>817</v>
      </c>
      <c r="Z70" s="234" t="s">
        <v>817</v>
      </c>
      <c r="AA70" s="234" t="s">
        <v>818</v>
      </c>
      <c r="AB70" s="234" t="s">
        <v>819</v>
      </c>
      <c r="AC70" s="234" t="s">
        <v>819</v>
      </c>
      <c r="AD70" s="235" t="s">
        <v>820</v>
      </c>
      <c r="AE70" s="234" t="s">
        <v>821</v>
      </c>
      <c r="AF70" s="234" t="s">
        <v>822</v>
      </c>
      <c r="AG70" s="234" t="s">
        <v>818</v>
      </c>
      <c r="AH70" s="234" t="s">
        <v>815</v>
      </c>
      <c r="AI70" s="236" t="s">
        <v>823</v>
      </c>
      <c r="AJ70" s="236" t="s">
        <v>823</v>
      </c>
      <c r="AK70" s="234" t="s">
        <v>824</v>
      </c>
      <c r="AL70" s="234" t="s">
        <v>824</v>
      </c>
      <c r="AM70" s="234" t="s">
        <v>825</v>
      </c>
      <c r="AN70" s="234" t="s">
        <v>826</v>
      </c>
      <c r="AO70" s="234" t="s">
        <v>826</v>
      </c>
      <c r="AP70" s="234" t="s">
        <v>827</v>
      </c>
      <c r="AQ70" s="234" t="s">
        <v>827</v>
      </c>
      <c r="AR70" s="234" t="s">
        <v>821</v>
      </c>
      <c r="AS70" s="234" t="s">
        <v>821</v>
      </c>
      <c r="AT70" s="234" t="s">
        <v>821</v>
      </c>
      <c r="AU70" s="234" t="s">
        <v>821</v>
      </c>
      <c r="AV70" s="234" t="s">
        <v>821</v>
      </c>
      <c r="AW70" s="234" t="s">
        <v>821</v>
      </c>
      <c r="AX70" s="234" t="s">
        <v>821</v>
      </c>
      <c r="AY70" s="234" t="s">
        <v>824</v>
      </c>
      <c r="AZ70" s="234" t="s">
        <v>817</v>
      </c>
      <c r="BA70" s="234" t="s">
        <v>813</v>
      </c>
      <c r="BB70" s="234" t="s">
        <v>813</v>
      </c>
      <c r="BC70" s="234" t="s">
        <v>813</v>
      </c>
      <c r="BD70" s="236"/>
      <c r="BE70" s="234" t="s">
        <v>829</v>
      </c>
      <c r="BF70" s="234" t="s">
        <v>829</v>
      </c>
      <c r="BG70" s="234" t="s">
        <v>814</v>
      </c>
      <c r="BH70" s="234" t="s">
        <v>814</v>
      </c>
      <c r="BI70" s="234" t="s">
        <v>812</v>
      </c>
      <c r="BJ70" s="234" t="s">
        <v>830</v>
      </c>
      <c r="BK70" s="234" t="s">
        <v>831</v>
      </c>
      <c r="BL70" s="234" t="s">
        <v>817</v>
      </c>
      <c r="BM70" s="234" t="s">
        <v>832</v>
      </c>
      <c r="BN70" s="234" t="s">
        <v>817</v>
      </c>
      <c r="BO70" s="234" t="s">
        <v>817</v>
      </c>
      <c r="BP70" s="234" t="s">
        <v>833</v>
      </c>
      <c r="BQ70" s="234" t="s">
        <v>821</v>
      </c>
      <c r="BR70" s="234" t="s">
        <v>821</v>
      </c>
      <c r="BS70" s="234" t="s">
        <v>821</v>
      </c>
      <c r="BT70" s="234" t="s">
        <v>821</v>
      </c>
      <c r="BU70" s="234" t="s">
        <v>821</v>
      </c>
      <c r="BV70" s="234" t="s">
        <v>821</v>
      </c>
      <c r="BW70" s="234"/>
      <c r="BX70" s="234" t="s">
        <v>834</v>
      </c>
      <c r="BY70" s="234" t="s">
        <v>817</v>
      </c>
      <c r="BZ70" s="234" t="s">
        <v>818</v>
      </c>
      <c r="CA70" s="234" t="s">
        <v>815</v>
      </c>
    </row>
    <row r="71" customFormat="false" ht="14.5" hidden="false" customHeight="false" outlineLevel="0" collapsed="false">
      <c r="A71" s="178" t="str">
        <f aca="false">'Indicator Data'!A72</f>
        <v>Grenada</v>
      </c>
      <c r="B71" s="220" t="str">
        <f aca="false">'Indicator Data'!B72</f>
        <v>GRD</v>
      </c>
      <c r="C71" s="234" t="s">
        <v>811</v>
      </c>
      <c r="D71" s="234" t="s">
        <v>811</v>
      </c>
      <c r="E71" s="234" t="s">
        <v>812</v>
      </c>
      <c r="F71" s="234" t="s">
        <v>812</v>
      </c>
      <c r="G71" s="234" t="s">
        <v>812</v>
      </c>
      <c r="H71" s="234" t="s">
        <v>812</v>
      </c>
      <c r="I71" s="234" t="s">
        <v>812</v>
      </c>
      <c r="J71" s="234" t="s">
        <v>813</v>
      </c>
      <c r="K71" s="234" t="s">
        <v>813</v>
      </c>
      <c r="L71" s="234" t="s">
        <v>814</v>
      </c>
      <c r="M71" s="234" t="s">
        <v>815</v>
      </c>
      <c r="N71" s="234" t="s">
        <v>815</v>
      </c>
      <c r="O71" s="234" t="s">
        <v>815</v>
      </c>
      <c r="P71" s="234" t="s">
        <v>815</v>
      </c>
      <c r="Q71" s="234" t="s">
        <v>816</v>
      </c>
      <c r="R71" s="234" t="s">
        <v>816</v>
      </c>
      <c r="S71" s="234" t="s">
        <v>816</v>
      </c>
      <c r="T71" s="234" t="s">
        <v>816</v>
      </c>
      <c r="U71" s="234" t="s">
        <v>815</v>
      </c>
      <c r="V71" s="234" t="s">
        <v>815</v>
      </c>
      <c r="W71" s="234" t="s">
        <v>815</v>
      </c>
      <c r="X71" s="234" t="s">
        <v>817</v>
      </c>
      <c r="Y71" s="234" t="s">
        <v>817</v>
      </c>
      <c r="Z71" s="234" t="s">
        <v>817</v>
      </c>
      <c r="AA71" s="234" t="s">
        <v>818</v>
      </c>
      <c r="AB71" s="234" t="s">
        <v>819</v>
      </c>
      <c r="AC71" s="234" t="s">
        <v>819</v>
      </c>
      <c r="AD71" s="235" t="s">
        <v>820</v>
      </c>
      <c r="AE71" s="234" t="s">
        <v>821</v>
      </c>
      <c r="AF71" s="234" t="s">
        <v>822</v>
      </c>
      <c r="AG71" s="234" t="s">
        <v>818</v>
      </c>
      <c r="AH71" s="234" t="s">
        <v>815</v>
      </c>
      <c r="AI71" s="236" t="s">
        <v>823</v>
      </c>
      <c r="AJ71" s="236" t="s">
        <v>823</v>
      </c>
      <c r="AK71" s="234" t="s">
        <v>824</v>
      </c>
      <c r="AL71" s="234" t="s">
        <v>824</v>
      </c>
      <c r="AM71" s="234" t="s">
        <v>825</v>
      </c>
      <c r="AN71" s="234" t="s">
        <v>826</v>
      </c>
      <c r="AO71" s="234" t="s">
        <v>826</v>
      </c>
      <c r="AP71" s="234" t="s">
        <v>827</v>
      </c>
      <c r="AQ71" s="234" t="s">
        <v>827</v>
      </c>
      <c r="AR71" s="234" t="s">
        <v>821</v>
      </c>
      <c r="AS71" s="234" t="s">
        <v>821</v>
      </c>
      <c r="AT71" s="234" t="s">
        <v>821</v>
      </c>
      <c r="AU71" s="234" t="s">
        <v>821</v>
      </c>
      <c r="AV71" s="234" t="s">
        <v>821</v>
      </c>
      <c r="AW71" s="234" t="s">
        <v>821</v>
      </c>
      <c r="AX71" s="234" t="s">
        <v>821</v>
      </c>
      <c r="AY71" s="234" t="s">
        <v>824</v>
      </c>
      <c r="AZ71" s="234" t="s">
        <v>817</v>
      </c>
      <c r="BA71" s="234" t="s">
        <v>813</v>
      </c>
      <c r="BB71" s="234" t="s">
        <v>813</v>
      </c>
      <c r="BC71" s="234" t="s">
        <v>813</v>
      </c>
      <c r="BD71" s="236"/>
      <c r="BE71" s="234" t="s">
        <v>829</v>
      </c>
      <c r="BF71" s="234" t="s">
        <v>829</v>
      </c>
      <c r="BG71" s="234" t="s">
        <v>814</v>
      </c>
      <c r="BH71" s="234" t="s">
        <v>814</v>
      </c>
      <c r="BI71" s="234" t="s">
        <v>812</v>
      </c>
      <c r="BJ71" s="234" t="s">
        <v>830</v>
      </c>
      <c r="BK71" s="234" t="s">
        <v>831</v>
      </c>
      <c r="BL71" s="234" t="s">
        <v>817</v>
      </c>
      <c r="BM71" s="234" t="s">
        <v>832</v>
      </c>
      <c r="BN71" s="234" t="s">
        <v>817</v>
      </c>
      <c r="BO71" s="234" t="s">
        <v>817</v>
      </c>
      <c r="BP71" s="234" t="s">
        <v>833</v>
      </c>
      <c r="BQ71" s="234" t="s">
        <v>821</v>
      </c>
      <c r="BR71" s="234" t="s">
        <v>821</v>
      </c>
      <c r="BS71" s="234" t="s">
        <v>821</v>
      </c>
      <c r="BT71" s="234" t="s">
        <v>821</v>
      </c>
      <c r="BU71" s="234" t="s">
        <v>821</v>
      </c>
      <c r="BV71" s="234" t="s">
        <v>821</v>
      </c>
      <c r="BW71" s="234"/>
      <c r="BX71" s="234" t="s">
        <v>834</v>
      </c>
      <c r="BY71" s="234" t="s">
        <v>817</v>
      </c>
      <c r="BZ71" s="234" t="s">
        <v>818</v>
      </c>
      <c r="CA71" s="234" t="s">
        <v>815</v>
      </c>
    </row>
    <row r="72" customFormat="false" ht="14.5" hidden="false" customHeight="false" outlineLevel="0" collapsed="false">
      <c r="A72" s="178" t="str">
        <f aca="false">'Indicator Data'!A73</f>
        <v>Guatemala</v>
      </c>
      <c r="B72" s="220" t="str">
        <f aca="false">'Indicator Data'!B73</f>
        <v>GTM</v>
      </c>
      <c r="C72" s="234" t="s">
        <v>811</v>
      </c>
      <c r="D72" s="234" t="s">
        <v>811</v>
      </c>
      <c r="E72" s="234" t="s">
        <v>812</v>
      </c>
      <c r="F72" s="234" t="s">
        <v>812</v>
      </c>
      <c r="G72" s="234" t="s">
        <v>812</v>
      </c>
      <c r="H72" s="234" t="s">
        <v>812</v>
      </c>
      <c r="I72" s="234" t="s">
        <v>812</v>
      </c>
      <c r="J72" s="234" t="s">
        <v>813</v>
      </c>
      <c r="K72" s="234" t="s">
        <v>813</v>
      </c>
      <c r="L72" s="234" t="s">
        <v>814</v>
      </c>
      <c r="M72" s="234" t="s">
        <v>815</v>
      </c>
      <c r="N72" s="234" t="s">
        <v>815</v>
      </c>
      <c r="O72" s="234" t="s">
        <v>815</v>
      </c>
      <c r="P72" s="234" t="s">
        <v>815</v>
      </c>
      <c r="Q72" s="234" t="s">
        <v>816</v>
      </c>
      <c r="R72" s="234" t="s">
        <v>816</v>
      </c>
      <c r="S72" s="234" t="s">
        <v>816</v>
      </c>
      <c r="T72" s="234" t="s">
        <v>816</v>
      </c>
      <c r="U72" s="234" t="s">
        <v>815</v>
      </c>
      <c r="V72" s="234" t="s">
        <v>815</v>
      </c>
      <c r="W72" s="234" t="s">
        <v>815</v>
      </c>
      <c r="X72" s="234" t="s">
        <v>817</v>
      </c>
      <c r="Y72" s="234" t="s">
        <v>817</v>
      </c>
      <c r="Z72" s="234" t="s">
        <v>817</v>
      </c>
      <c r="AA72" s="234" t="s">
        <v>818</v>
      </c>
      <c r="AB72" s="234" t="s">
        <v>819</v>
      </c>
      <c r="AC72" s="234" t="s">
        <v>819</v>
      </c>
      <c r="AD72" s="235" t="s">
        <v>820</v>
      </c>
      <c r="AE72" s="234" t="s">
        <v>821</v>
      </c>
      <c r="AF72" s="234" t="s">
        <v>822</v>
      </c>
      <c r="AG72" s="234" t="s">
        <v>818</v>
      </c>
      <c r="AH72" s="234" t="s">
        <v>815</v>
      </c>
      <c r="AI72" s="236" t="s">
        <v>823</v>
      </c>
      <c r="AJ72" s="236" t="s">
        <v>823</v>
      </c>
      <c r="AK72" s="234" t="s">
        <v>824</v>
      </c>
      <c r="AL72" s="234" t="s">
        <v>824</v>
      </c>
      <c r="AM72" s="234" t="s">
        <v>825</v>
      </c>
      <c r="AN72" s="234" t="s">
        <v>826</v>
      </c>
      <c r="AO72" s="234" t="s">
        <v>826</v>
      </c>
      <c r="AP72" s="234" t="s">
        <v>827</v>
      </c>
      <c r="AQ72" s="234" t="s">
        <v>827</v>
      </c>
      <c r="AR72" s="234" t="s">
        <v>821</v>
      </c>
      <c r="AS72" s="234" t="s">
        <v>821</v>
      </c>
      <c r="AT72" s="234" t="s">
        <v>821</v>
      </c>
      <c r="AU72" s="234" t="s">
        <v>821</v>
      </c>
      <c r="AV72" s="234" t="s">
        <v>821</v>
      </c>
      <c r="AW72" s="234" t="s">
        <v>821</v>
      </c>
      <c r="AX72" s="234" t="s">
        <v>821</v>
      </c>
      <c r="AY72" s="234" t="s">
        <v>824</v>
      </c>
      <c r="AZ72" s="234" t="s">
        <v>817</v>
      </c>
      <c r="BA72" s="234" t="s">
        <v>813</v>
      </c>
      <c r="BB72" s="234" t="s">
        <v>813</v>
      </c>
      <c r="BC72" s="234" t="s">
        <v>813</v>
      </c>
      <c r="BD72" s="236" t="s">
        <v>835</v>
      </c>
      <c r="BE72" s="234" t="s">
        <v>829</v>
      </c>
      <c r="BF72" s="234" t="s">
        <v>829</v>
      </c>
      <c r="BG72" s="234" t="s">
        <v>814</v>
      </c>
      <c r="BH72" s="234" t="s">
        <v>814</v>
      </c>
      <c r="BI72" s="234" t="s">
        <v>812</v>
      </c>
      <c r="BJ72" s="234" t="s">
        <v>830</v>
      </c>
      <c r="BK72" s="234" t="s">
        <v>831</v>
      </c>
      <c r="BL72" s="234" t="s">
        <v>817</v>
      </c>
      <c r="BM72" s="234" t="s">
        <v>832</v>
      </c>
      <c r="BN72" s="234" t="s">
        <v>817</v>
      </c>
      <c r="BO72" s="234" t="s">
        <v>817</v>
      </c>
      <c r="BP72" s="234" t="s">
        <v>833</v>
      </c>
      <c r="BQ72" s="234" t="s">
        <v>821</v>
      </c>
      <c r="BR72" s="234" t="s">
        <v>821</v>
      </c>
      <c r="BS72" s="234" t="s">
        <v>821</v>
      </c>
      <c r="BT72" s="234" t="s">
        <v>821</v>
      </c>
      <c r="BU72" s="234" t="s">
        <v>821</v>
      </c>
      <c r="BV72" s="234" t="s">
        <v>821</v>
      </c>
      <c r="BW72" s="234"/>
      <c r="BX72" s="234" t="s">
        <v>834</v>
      </c>
      <c r="BY72" s="234" t="s">
        <v>817</v>
      </c>
      <c r="BZ72" s="234" t="s">
        <v>818</v>
      </c>
      <c r="CA72" s="234" t="s">
        <v>815</v>
      </c>
    </row>
    <row r="73" customFormat="false" ht="14.5" hidden="false" customHeight="false" outlineLevel="0" collapsed="false">
      <c r="A73" s="178" t="str">
        <f aca="false">'Indicator Data'!A74</f>
        <v>Guinea</v>
      </c>
      <c r="B73" s="220" t="str">
        <f aca="false">'Indicator Data'!B74</f>
        <v>GIN</v>
      </c>
      <c r="C73" s="234" t="s">
        <v>811</v>
      </c>
      <c r="D73" s="234" t="s">
        <v>811</v>
      </c>
      <c r="E73" s="234" t="s">
        <v>812</v>
      </c>
      <c r="F73" s="234" t="s">
        <v>812</v>
      </c>
      <c r="G73" s="234" t="s">
        <v>812</v>
      </c>
      <c r="H73" s="234" t="s">
        <v>812</v>
      </c>
      <c r="I73" s="234" t="s">
        <v>812</v>
      </c>
      <c r="J73" s="234" t="s">
        <v>813</v>
      </c>
      <c r="K73" s="234" t="s">
        <v>813</v>
      </c>
      <c r="L73" s="234" t="s">
        <v>814</v>
      </c>
      <c r="M73" s="234" t="s">
        <v>815</v>
      </c>
      <c r="N73" s="234" t="s">
        <v>815</v>
      </c>
      <c r="O73" s="234" t="s">
        <v>815</v>
      </c>
      <c r="P73" s="234" t="s">
        <v>815</v>
      </c>
      <c r="Q73" s="234" t="s">
        <v>816</v>
      </c>
      <c r="R73" s="234" t="s">
        <v>816</v>
      </c>
      <c r="S73" s="234" t="s">
        <v>816</v>
      </c>
      <c r="T73" s="234" t="s">
        <v>816</v>
      </c>
      <c r="U73" s="234" t="s">
        <v>815</v>
      </c>
      <c r="V73" s="234" t="s">
        <v>815</v>
      </c>
      <c r="W73" s="234" t="s">
        <v>815</v>
      </c>
      <c r="X73" s="234" t="s">
        <v>817</v>
      </c>
      <c r="Y73" s="234" t="s">
        <v>817</v>
      </c>
      <c r="Z73" s="234" t="s">
        <v>817</v>
      </c>
      <c r="AA73" s="234" t="s">
        <v>818</v>
      </c>
      <c r="AB73" s="234" t="s">
        <v>819</v>
      </c>
      <c r="AC73" s="234" t="s">
        <v>819</v>
      </c>
      <c r="AD73" s="235" t="s">
        <v>820</v>
      </c>
      <c r="AE73" s="234" t="s">
        <v>821</v>
      </c>
      <c r="AF73" s="234" t="s">
        <v>822</v>
      </c>
      <c r="AG73" s="234" t="s">
        <v>818</v>
      </c>
      <c r="AH73" s="234" t="s">
        <v>815</v>
      </c>
      <c r="AI73" s="236" t="s">
        <v>823</v>
      </c>
      <c r="AJ73" s="236" t="s">
        <v>823</v>
      </c>
      <c r="AK73" s="234" t="s">
        <v>824</v>
      </c>
      <c r="AL73" s="234" t="s">
        <v>824</v>
      </c>
      <c r="AM73" s="234" t="s">
        <v>825</v>
      </c>
      <c r="AN73" s="234" t="s">
        <v>826</v>
      </c>
      <c r="AO73" s="234" t="s">
        <v>826</v>
      </c>
      <c r="AP73" s="234" t="s">
        <v>827</v>
      </c>
      <c r="AQ73" s="234" t="s">
        <v>827</v>
      </c>
      <c r="AR73" s="234" t="s">
        <v>821</v>
      </c>
      <c r="AS73" s="234" t="s">
        <v>821</v>
      </c>
      <c r="AT73" s="234" t="s">
        <v>821</v>
      </c>
      <c r="AU73" s="234" t="s">
        <v>821</v>
      </c>
      <c r="AV73" s="234" t="s">
        <v>821</v>
      </c>
      <c r="AW73" s="234" t="s">
        <v>821</v>
      </c>
      <c r="AX73" s="234" t="s">
        <v>821</v>
      </c>
      <c r="AY73" s="234" t="s">
        <v>824</v>
      </c>
      <c r="AZ73" s="234" t="s">
        <v>817</v>
      </c>
      <c r="BA73" s="234" t="s">
        <v>813</v>
      </c>
      <c r="BB73" s="234" t="s">
        <v>813</v>
      </c>
      <c r="BC73" s="234" t="s">
        <v>813</v>
      </c>
      <c r="BD73" s="236"/>
      <c r="BE73" s="234" t="s">
        <v>829</v>
      </c>
      <c r="BF73" s="234" t="s">
        <v>829</v>
      </c>
      <c r="BG73" s="234" t="s">
        <v>814</v>
      </c>
      <c r="BH73" s="234" t="s">
        <v>814</v>
      </c>
      <c r="BI73" s="234" t="s">
        <v>812</v>
      </c>
      <c r="BJ73" s="234" t="s">
        <v>830</v>
      </c>
      <c r="BK73" s="234" t="s">
        <v>831</v>
      </c>
      <c r="BL73" s="234" t="s">
        <v>817</v>
      </c>
      <c r="BM73" s="234" t="s">
        <v>832</v>
      </c>
      <c r="BN73" s="234" t="s">
        <v>817</v>
      </c>
      <c r="BO73" s="234" t="s">
        <v>817</v>
      </c>
      <c r="BP73" s="234" t="s">
        <v>833</v>
      </c>
      <c r="BQ73" s="234" t="s">
        <v>821</v>
      </c>
      <c r="BR73" s="234" t="s">
        <v>821</v>
      </c>
      <c r="BS73" s="234" t="s">
        <v>821</v>
      </c>
      <c r="BT73" s="234" t="s">
        <v>821</v>
      </c>
      <c r="BU73" s="234" t="s">
        <v>821</v>
      </c>
      <c r="BV73" s="234" t="s">
        <v>821</v>
      </c>
      <c r="BW73" s="234"/>
      <c r="BX73" s="234" t="s">
        <v>834</v>
      </c>
      <c r="BY73" s="234" t="s">
        <v>817</v>
      </c>
      <c r="BZ73" s="234" t="s">
        <v>818</v>
      </c>
      <c r="CA73" s="234" t="s">
        <v>815</v>
      </c>
    </row>
    <row r="74" customFormat="false" ht="14.5" hidden="false" customHeight="false" outlineLevel="0" collapsed="false">
      <c r="A74" s="178" t="str">
        <f aca="false">'Indicator Data'!A75</f>
        <v>Guinea-Bissau</v>
      </c>
      <c r="B74" s="220" t="str">
        <f aca="false">'Indicator Data'!B75</f>
        <v>GNB</v>
      </c>
      <c r="C74" s="234" t="s">
        <v>811</v>
      </c>
      <c r="D74" s="234" t="s">
        <v>811</v>
      </c>
      <c r="E74" s="234" t="s">
        <v>812</v>
      </c>
      <c r="F74" s="234" t="s">
        <v>812</v>
      </c>
      <c r="G74" s="234" t="s">
        <v>812</v>
      </c>
      <c r="H74" s="234" t="s">
        <v>812</v>
      </c>
      <c r="I74" s="234" t="s">
        <v>812</v>
      </c>
      <c r="J74" s="234" t="s">
        <v>813</v>
      </c>
      <c r="K74" s="234" t="s">
        <v>813</v>
      </c>
      <c r="L74" s="234" t="s">
        <v>814</v>
      </c>
      <c r="M74" s="234" t="s">
        <v>815</v>
      </c>
      <c r="N74" s="234" t="s">
        <v>815</v>
      </c>
      <c r="O74" s="234" t="s">
        <v>815</v>
      </c>
      <c r="P74" s="234" t="s">
        <v>815</v>
      </c>
      <c r="Q74" s="234" t="s">
        <v>816</v>
      </c>
      <c r="R74" s="234" t="s">
        <v>816</v>
      </c>
      <c r="S74" s="234" t="s">
        <v>816</v>
      </c>
      <c r="T74" s="234" t="s">
        <v>816</v>
      </c>
      <c r="U74" s="234" t="s">
        <v>815</v>
      </c>
      <c r="V74" s="234" t="s">
        <v>815</v>
      </c>
      <c r="W74" s="234" t="s">
        <v>815</v>
      </c>
      <c r="X74" s="234" t="s">
        <v>817</v>
      </c>
      <c r="Y74" s="234" t="s">
        <v>817</v>
      </c>
      <c r="Z74" s="234" t="s">
        <v>817</v>
      </c>
      <c r="AA74" s="234" t="s">
        <v>818</v>
      </c>
      <c r="AB74" s="234" t="s">
        <v>819</v>
      </c>
      <c r="AC74" s="234" t="s">
        <v>819</v>
      </c>
      <c r="AD74" s="235" t="s">
        <v>820</v>
      </c>
      <c r="AE74" s="234" t="s">
        <v>821</v>
      </c>
      <c r="AF74" s="234" t="s">
        <v>822</v>
      </c>
      <c r="AG74" s="234" t="s">
        <v>818</v>
      </c>
      <c r="AH74" s="234" t="s">
        <v>815</v>
      </c>
      <c r="AI74" s="236" t="s">
        <v>823</v>
      </c>
      <c r="AJ74" s="236" t="s">
        <v>823</v>
      </c>
      <c r="AK74" s="234" t="s">
        <v>824</v>
      </c>
      <c r="AL74" s="234" t="s">
        <v>824</v>
      </c>
      <c r="AM74" s="234" t="s">
        <v>825</v>
      </c>
      <c r="AN74" s="234" t="s">
        <v>826</v>
      </c>
      <c r="AO74" s="234" t="s">
        <v>826</v>
      </c>
      <c r="AP74" s="234" t="s">
        <v>827</v>
      </c>
      <c r="AQ74" s="234" t="s">
        <v>827</v>
      </c>
      <c r="AR74" s="234" t="s">
        <v>821</v>
      </c>
      <c r="AS74" s="234" t="s">
        <v>821</v>
      </c>
      <c r="AT74" s="234" t="s">
        <v>821</v>
      </c>
      <c r="AU74" s="234" t="s">
        <v>821</v>
      </c>
      <c r="AV74" s="234" t="s">
        <v>821</v>
      </c>
      <c r="AW74" s="234" t="s">
        <v>821</v>
      </c>
      <c r="AX74" s="234" t="s">
        <v>821</v>
      </c>
      <c r="AY74" s="234" t="s">
        <v>824</v>
      </c>
      <c r="AZ74" s="234" t="s">
        <v>817</v>
      </c>
      <c r="BA74" s="234" t="s">
        <v>813</v>
      </c>
      <c r="BB74" s="234" t="s">
        <v>813</v>
      </c>
      <c r="BC74" s="234" t="s">
        <v>813</v>
      </c>
      <c r="BD74" s="236"/>
      <c r="BE74" s="234" t="s">
        <v>829</v>
      </c>
      <c r="BF74" s="234" t="s">
        <v>829</v>
      </c>
      <c r="BG74" s="234" t="s">
        <v>814</v>
      </c>
      <c r="BH74" s="234" t="s">
        <v>814</v>
      </c>
      <c r="BI74" s="234" t="s">
        <v>812</v>
      </c>
      <c r="BJ74" s="234" t="s">
        <v>830</v>
      </c>
      <c r="BK74" s="234" t="s">
        <v>831</v>
      </c>
      <c r="BL74" s="234" t="s">
        <v>817</v>
      </c>
      <c r="BM74" s="234" t="s">
        <v>832</v>
      </c>
      <c r="BN74" s="234" t="s">
        <v>817</v>
      </c>
      <c r="BO74" s="234" t="s">
        <v>817</v>
      </c>
      <c r="BP74" s="234" t="s">
        <v>833</v>
      </c>
      <c r="BQ74" s="234" t="s">
        <v>821</v>
      </c>
      <c r="BR74" s="234" t="s">
        <v>821</v>
      </c>
      <c r="BS74" s="234" t="s">
        <v>821</v>
      </c>
      <c r="BT74" s="234" t="s">
        <v>821</v>
      </c>
      <c r="BU74" s="234" t="s">
        <v>821</v>
      </c>
      <c r="BV74" s="234" t="s">
        <v>821</v>
      </c>
      <c r="BW74" s="234"/>
      <c r="BX74" s="234" t="s">
        <v>834</v>
      </c>
      <c r="BY74" s="234" t="s">
        <v>817</v>
      </c>
      <c r="BZ74" s="234" t="s">
        <v>818</v>
      </c>
      <c r="CA74" s="234" t="s">
        <v>815</v>
      </c>
    </row>
    <row r="75" customFormat="false" ht="14.5" hidden="false" customHeight="false" outlineLevel="0" collapsed="false">
      <c r="A75" s="178" t="str">
        <f aca="false">'Indicator Data'!A76</f>
        <v>Guyana</v>
      </c>
      <c r="B75" s="220" t="str">
        <f aca="false">'Indicator Data'!B76</f>
        <v>GUY</v>
      </c>
      <c r="C75" s="234" t="s">
        <v>811</v>
      </c>
      <c r="D75" s="234" t="s">
        <v>811</v>
      </c>
      <c r="E75" s="234" t="s">
        <v>812</v>
      </c>
      <c r="F75" s="234" t="s">
        <v>812</v>
      </c>
      <c r="G75" s="234" t="s">
        <v>812</v>
      </c>
      <c r="H75" s="234" t="s">
        <v>812</v>
      </c>
      <c r="I75" s="234" t="s">
        <v>812</v>
      </c>
      <c r="J75" s="234" t="s">
        <v>813</v>
      </c>
      <c r="K75" s="234" t="s">
        <v>813</v>
      </c>
      <c r="L75" s="234" t="s">
        <v>814</v>
      </c>
      <c r="M75" s="234" t="s">
        <v>815</v>
      </c>
      <c r="N75" s="234" t="s">
        <v>815</v>
      </c>
      <c r="O75" s="234" t="s">
        <v>815</v>
      </c>
      <c r="P75" s="234" t="s">
        <v>815</v>
      </c>
      <c r="Q75" s="234" t="s">
        <v>816</v>
      </c>
      <c r="R75" s="234" t="s">
        <v>816</v>
      </c>
      <c r="S75" s="234" t="s">
        <v>816</v>
      </c>
      <c r="T75" s="234" t="s">
        <v>816</v>
      </c>
      <c r="U75" s="234" t="s">
        <v>815</v>
      </c>
      <c r="V75" s="234" t="s">
        <v>815</v>
      </c>
      <c r="W75" s="234" t="s">
        <v>815</v>
      </c>
      <c r="X75" s="234" t="s">
        <v>817</v>
      </c>
      <c r="Y75" s="234" t="s">
        <v>817</v>
      </c>
      <c r="Z75" s="234" t="s">
        <v>817</v>
      </c>
      <c r="AA75" s="234" t="s">
        <v>818</v>
      </c>
      <c r="AB75" s="234" t="s">
        <v>819</v>
      </c>
      <c r="AC75" s="234" t="s">
        <v>819</v>
      </c>
      <c r="AD75" s="235" t="s">
        <v>820</v>
      </c>
      <c r="AE75" s="234" t="s">
        <v>821</v>
      </c>
      <c r="AF75" s="234" t="s">
        <v>822</v>
      </c>
      <c r="AG75" s="234" t="s">
        <v>818</v>
      </c>
      <c r="AH75" s="234" t="s">
        <v>815</v>
      </c>
      <c r="AI75" s="236" t="s">
        <v>823</v>
      </c>
      <c r="AJ75" s="236" t="s">
        <v>823</v>
      </c>
      <c r="AK75" s="234" t="s">
        <v>824</v>
      </c>
      <c r="AL75" s="234" t="s">
        <v>824</v>
      </c>
      <c r="AM75" s="234" t="s">
        <v>825</v>
      </c>
      <c r="AN75" s="234" t="s">
        <v>826</v>
      </c>
      <c r="AO75" s="234" t="s">
        <v>826</v>
      </c>
      <c r="AP75" s="234" t="s">
        <v>827</v>
      </c>
      <c r="AQ75" s="234" t="s">
        <v>827</v>
      </c>
      <c r="AR75" s="234" t="s">
        <v>821</v>
      </c>
      <c r="AS75" s="234" t="s">
        <v>821</v>
      </c>
      <c r="AT75" s="234" t="s">
        <v>821</v>
      </c>
      <c r="AU75" s="234" t="s">
        <v>821</v>
      </c>
      <c r="AV75" s="234" t="s">
        <v>821</v>
      </c>
      <c r="AW75" s="234" t="s">
        <v>821</v>
      </c>
      <c r="AX75" s="234" t="s">
        <v>821</v>
      </c>
      <c r="AY75" s="234" t="s">
        <v>824</v>
      </c>
      <c r="AZ75" s="234" t="s">
        <v>817</v>
      </c>
      <c r="BA75" s="234" t="s">
        <v>813</v>
      </c>
      <c r="BB75" s="234" t="s">
        <v>813</v>
      </c>
      <c r="BC75" s="234" t="s">
        <v>813</v>
      </c>
      <c r="BD75" s="236"/>
      <c r="BE75" s="234" t="s">
        <v>829</v>
      </c>
      <c r="BF75" s="234" t="s">
        <v>829</v>
      </c>
      <c r="BG75" s="234" t="s">
        <v>814</v>
      </c>
      <c r="BH75" s="234" t="s">
        <v>814</v>
      </c>
      <c r="BI75" s="234" t="s">
        <v>812</v>
      </c>
      <c r="BJ75" s="234" t="s">
        <v>830</v>
      </c>
      <c r="BK75" s="234" t="s">
        <v>831</v>
      </c>
      <c r="BL75" s="234" t="s">
        <v>817</v>
      </c>
      <c r="BM75" s="234" t="s">
        <v>832</v>
      </c>
      <c r="BN75" s="234" t="s">
        <v>817</v>
      </c>
      <c r="BO75" s="234" t="s">
        <v>817</v>
      </c>
      <c r="BP75" s="234" t="s">
        <v>833</v>
      </c>
      <c r="BQ75" s="234" t="s">
        <v>821</v>
      </c>
      <c r="BR75" s="234" t="s">
        <v>821</v>
      </c>
      <c r="BS75" s="234" t="s">
        <v>821</v>
      </c>
      <c r="BT75" s="234" t="s">
        <v>821</v>
      </c>
      <c r="BU75" s="234" t="s">
        <v>821</v>
      </c>
      <c r="BV75" s="234" t="s">
        <v>821</v>
      </c>
      <c r="BW75" s="234"/>
      <c r="BX75" s="234" t="s">
        <v>834</v>
      </c>
      <c r="BY75" s="234" t="s">
        <v>817</v>
      </c>
      <c r="BZ75" s="234" t="s">
        <v>818</v>
      </c>
      <c r="CA75" s="234" t="s">
        <v>815</v>
      </c>
    </row>
    <row r="76" customFormat="false" ht="14.5" hidden="false" customHeight="false" outlineLevel="0" collapsed="false">
      <c r="A76" s="178" t="str">
        <f aca="false">'Indicator Data'!A77</f>
        <v>Haiti</v>
      </c>
      <c r="B76" s="220" t="str">
        <f aca="false">'Indicator Data'!B77</f>
        <v>HTI</v>
      </c>
      <c r="C76" s="234" t="s">
        <v>811</v>
      </c>
      <c r="D76" s="234" t="s">
        <v>811</v>
      </c>
      <c r="E76" s="234" t="s">
        <v>812</v>
      </c>
      <c r="F76" s="234" t="s">
        <v>812</v>
      </c>
      <c r="G76" s="234" t="s">
        <v>812</v>
      </c>
      <c r="H76" s="234" t="s">
        <v>812</v>
      </c>
      <c r="I76" s="234" t="s">
        <v>812</v>
      </c>
      <c r="J76" s="234" t="s">
        <v>813</v>
      </c>
      <c r="K76" s="234" t="s">
        <v>813</v>
      </c>
      <c r="L76" s="234" t="s">
        <v>814</v>
      </c>
      <c r="M76" s="234" t="s">
        <v>815</v>
      </c>
      <c r="N76" s="234" t="s">
        <v>815</v>
      </c>
      <c r="O76" s="234" t="s">
        <v>815</v>
      </c>
      <c r="P76" s="234" t="s">
        <v>815</v>
      </c>
      <c r="Q76" s="234" t="s">
        <v>816</v>
      </c>
      <c r="R76" s="234" t="s">
        <v>816</v>
      </c>
      <c r="S76" s="234" t="s">
        <v>816</v>
      </c>
      <c r="T76" s="234" t="s">
        <v>816</v>
      </c>
      <c r="U76" s="234" t="s">
        <v>815</v>
      </c>
      <c r="V76" s="234" t="s">
        <v>815</v>
      </c>
      <c r="W76" s="234" t="s">
        <v>815</v>
      </c>
      <c r="X76" s="234" t="s">
        <v>817</v>
      </c>
      <c r="Y76" s="234" t="s">
        <v>817</v>
      </c>
      <c r="Z76" s="234" t="s">
        <v>817</v>
      </c>
      <c r="AA76" s="234" t="s">
        <v>818</v>
      </c>
      <c r="AB76" s="234" t="s">
        <v>819</v>
      </c>
      <c r="AC76" s="234" t="s">
        <v>819</v>
      </c>
      <c r="AD76" s="235" t="s">
        <v>820</v>
      </c>
      <c r="AE76" s="234" t="s">
        <v>821</v>
      </c>
      <c r="AF76" s="234" t="s">
        <v>822</v>
      </c>
      <c r="AG76" s="234" t="s">
        <v>818</v>
      </c>
      <c r="AH76" s="234" t="s">
        <v>815</v>
      </c>
      <c r="AI76" s="236" t="s">
        <v>823</v>
      </c>
      <c r="AJ76" s="236" t="s">
        <v>823</v>
      </c>
      <c r="AK76" s="234" t="s">
        <v>824</v>
      </c>
      <c r="AL76" s="234" t="s">
        <v>824</v>
      </c>
      <c r="AM76" s="234" t="s">
        <v>825</v>
      </c>
      <c r="AN76" s="234" t="s">
        <v>826</v>
      </c>
      <c r="AO76" s="234" t="s">
        <v>826</v>
      </c>
      <c r="AP76" s="234" t="s">
        <v>827</v>
      </c>
      <c r="AQ76" s="234" t="s">
        <v>827</v>
      </c>
      <c r="AR76" s="234" t="s">
        <v>821</v>
      </c>
      <c r="AS76" s="234" t="s">
        <v>821</v>
      </c>
      <c r="AT76" s="234" t="s">
        <v>821</v>
      </c>
      <c r="AU76" s="234" t="s">
        <v>821</v>
      </c>
      <c r="AV76" s="234" t="s">
        <v>821</v>
      </c>
      <c r="AW76" s="234" t="s">
        <v>821</v>
      </c>
      <c r="AX76" s="234" t="s">
        <v>821</v>
      </c>
      <c r="AY76" s="234" t="s">
        <v>824</v>
      </c>
      <c r="AZ76" s="234" t="s">
        <v>817</v>
      </c>
      <c r="BA76" s="234" t="s">
        <v>813</v>
      </c>
      <c r="BB76" s="234" t="s">
        <v>813</v>
      </c>
      <c r="BC76" s="234" t="s">
        <v>813</v>
      </c>
      <c r="BD76" s="236" t="s">
        <v>835</v>
      </c>
      <c r="BE76" s="234" t="s">
        <v>829</v>
      </c>
      <c r="BF76" s="234" t="s">
        <v>829</v>
      </c>
      <c r="BG76" s="234" t="s">
        <v>814</v>
      </c>
      <c r="BH76" s="234" t="s">
        <v>814</v>
      </c>
      <c r="BI76" s="234" t="s">
        <v>812</v>
      </c>
      <c r="BJ76" s="234" t="s">
        <v>830</v>
      </c>
      <c r="BK76" s="234" t="s">
        <v>831</v>
      </c>
      <c r="BL76" s="234" t="s">
        <v>817</v>
      </c>
      <c r="BM76" s="234" t="s">
        <v>832</v>
      </c>
      <c r="BN76" s="234" t="s">
        <v>817</v>
      </c>
      <c r="BO76" s="234" t="s">
        <v>817</v>
      </c>
      <c r="BP76" s="234" t="s">
        <v>833</v>
      </c>
      <c r="BQ76" s="234" t="s">
        <v>821</v>
      </c>
      <c r="BR76" s="234" t="s">
        <v>821</v>
      </c>
      <c r="BS76" s="234" t="s">
        <v>821</v>
      </c>
      <c r="BT76" s="234" t="s">
        <v>821</v>
      </c>
      <c r="BU76" s="234" t="s">
        <v>821</v>
      </c>
      <c r="BV76" s="234" t="s">
        <v>821</v>
      </c>
      <c r="BW76" s="234"/>
      <c r="BX76" s="234" t="s">
        <v>834</v>
      </c>
      <c r="BY76" s="234" t="s">
        <v>817</v>
      </c>
      <c r="BZ76" s="234" t="s">
        <v>818</v>
      </c>
      <c r="CA76" s="234" t="s">
        <v>815</v>
      </c>
    </row>
    <row r="77" customFormat="false" ht="14.5" hidden="false" customHeight="false" outlineLevel="0" collapsed="false">
      <c r="A77" s="178" t="str">
        <f aca="false">'Indicator Data'!A78</f>
        <v>Honduras</v>
      </c>
      <c r="B77" s="220" t="str">
        <f aca="false">'Indicator Data'!B78</f>
        <v>HND</v>
      </c>
      <c r="C77" s="234" t="s">
        <v>811</v>
      </c>
      <c r="D77" s="234" t="s">
        <v>811</v>
      </c>
      <c r="E77" s="234" t="s">
        <v>812</v>
      </c>
      <c r="F77" s="234" t="s">
        <v>812</v>
      </c>
      <c r="G77" s="234" t="s">
        <v>812</v>
      </c>
      <c r="H77" s="234" t="s">
        <v>812</v>
      </c>
      <c r="I77" s="234" t="s">
        <v>812</v>
      </c>
      <c r="J77" s="234" t="s">
        <v>813</v>
      </c>
      <c r="K77" s="234" t="s">
        <v>813</v>
      </c>
      <c r="L77" s="234" t="s">
        <v>814</v>
      </c>
      <c r="M77" s="234" t="s">
        <v>815</v>
      </c>
      <c r="N77" s="234" t="s">
        <v>815</v>
      </c>
      <c r="O77" s="234" t="s">
        <v>815</v>
      </c>
      <c r="P77" s="234" t="s">
        <v>815</v>
      </c>
      <c r="Q77" s="234" t="s">
        <v>816</v>
      </c>
      <c r="R77" s="234" t="s">
        <v>816</v>
      </c>
      <c r="S77" s="234" t="s">
        <v>816</v>
      </c>
      <c r="T77" s="234" t="s">
        <v>816</v>
      </c>
      <c r="U77" s="234" t="s">
        <v>815</v>
      </c>
      <c r="V77" s="234" t="s">
        <v>815</v>
      </c>
      <c r="W77" s="234" t="s">
        <v>815</v>
      </c>
      <c r="X77" s="234" t="s">
        <v>817</v>
      </c>
      <c r="Y77" s="234" t="s">
        <v>817</v>
      </c>
      <c r="Z77" s="234" t="s">
        <v>817</v>
      </c>
      <c r="AA77" s="234" t="s">
        <v>818</v>
      </c>
      <c r="AB77" s="234" t="s">
        <v>819</v>
      </c>
      <c r="AC77" s="234" t="s">
        <v>819</v>
      </c>
      <c r="AD77" s="235" t="s">
        <v>820</v>
      </c>
      <c r="AE77" s="234" t="s">
        <v>821</v>
      </c>
      <c r="AF77" s="234" t="s">
        <v>822</v>
      </c>
      <c r="AG77" s="234" t="s">
        <v>818</v>
      </c>
      <c r="AH77" s="234" t="s">
        <v>815</v>
      </c>
      <c r="AI77" s="236" t="s">
        <v>823</v>
      </c>
      <c r="AJ77" s="236" t="s">
        <v>823</v>
      </c>
      <c r="AK77" s="234" t="s">
        <v>824</v>
      </c>
      <c r="AL77" s="234" t="s">
        <v>824</v>
      </c>
      <c r="AM77" s="234" t="s">
        <v>825</v>
      </c>
      <c r="AN77" s="234" t="s">
        <v>826</v>
      </c>
      <c r="AO77" s="234" t="s">
        <v>826</v>
      </c>
      <c r="AP77" s="234" t="s">
        <v>827</v>
      </c>
      <c r="AQ77" s="234" t="s">
        <v>827</v>
      </c>
      <c r="AR77" s="234" t="s">
        <v>821</v>
      </c>
      <c r="AS77" s="234" t="s">
        <v>821</v>
      </c>
      <c r="AT77" s="234" t="s">
        <v>821</v>
      </c>
      <c r="AU77" s="234" t="s">
        <v>821</v>
      </c>
      <c r="AV77" s="234" t="s">
        <v>821</v>
      </c>
      <c r="AW77" s="234" t="s">
        <v>821</v>
      </c>
      <c r="AX77" s="234" t="s">
        <v>821</v>
      </c>
      <c r="AY77" s="234" t="s">
        <v>824</v>
      </c>
      <c r="AZ77" s="234" t="s">
        <v>817</v>
      </c>
      <c r="BA77" s="234" t="s">
        <v>813</v>
      </c>
      <c r="BB77" s="234" t="s">
        <v>813</v>
      </c>
      <c r="BC77" s="234" t="s">
        <v>813</v>
      </c>
      <c r="BD77" s="236" t="s">
        <v>835</v>
      </c>
      <c r="BE77" s="234" t="s">
        <v>829</v>
      </c>
      <c r="BF77" s="234" t="s">
        <v>829</v>
      </c>
      <c r="BG77" s="234" t="s">
        <v>814</v>
      </c>
      <c r="BH77" s="234" t="s">
        <v>814</v>
      </c>
      <c r="BI77" s="234" t="s">
        <v>812</v>
      </c>
      <c r="BJ77" s="234" t="s">
        <v>830</v>
      </c>
      <c r="BK77" s="234" t="s">
        <v>831</v>
      </c>
      <c r="BL77" s="234" t="s">
        <v>817</v>
      </c>
      <c r="BM77" s="234" t="s">
        <v>832</v>
      </c>
      <c r="BN77" s="234" t="s">
        <v>817</v>
      </c>
      <c r="BO77" s="234" t="s">
        <v>817</v>
      </c>
      <c r="BP77" s="234" t="s">
        <v>833</v>
      </c>
      <c r="BQ77" s="234" t="s">
        <v>821</v>
      </c>
      <c r="BR77" s="234" t="s">
        <v>821</v>
      </c>
      <c r="BS77" s="234" t="s">
        <v>821</v>
      </c>
      <c r="BT77" s="234" t="s">
        <v>821</v>
      </c>
      <c r="BU77" s="234" t="s">
        <v>821</v>
      </c>
      <c r="BV77" s="234" t="s">
        <v>821</v>
      </c>
      <c r="BW77" s="234"/>
      <c r="BX77" s="234" t="s">
        <v>834</v>
      </c>
      <c r="BY77" s="234" t="s">
        <v>817</v>
      </c>
      <c r="BZ77" s="234" t="s">
        <v>818</v>
      </c>
      <c r="CA77" s="234" t="s">
        <v>815</v>
      </c>
    </row>
    <row r="78" customFormat="false" ht="14.5" hidden="false" customHeight="false" outlineLevel="0" collapsed="false">
      <c r="A78" s="178" t="str">
        <f aca="false">'Indicator Data'!A79</f>
        <v>Hungary</v>
      </c>
      <c r="B78" s="220" t="str">
        <f aca="false">'Indicator Data'!B79</f>
        <v>HUN</v>
      </c>
      <c r="C78" s="234" t="s">
        <v>811</v>
      </c>
      <c r="D78" s="234" t="s">
        <v>811</v>
      </c>
      <c r="E78" s="234" t="s">
        <v>812</v>
      </c>
      <c r="F78" s="234" t="s">
        <v>812</v>
      </c>
      <c r="G78" s="234" t="s">
        <v>812</v>
      </c>
      <c r="H78" s="234" t="s">
        <v>812</v>
      </c>
      <c r="I78" s="234" t="s">
        <v>812</v>
      </c>
      <c r="J78" s="234" t="s">
        <v>813</v>
      </c>
      <c r="K78" s="234" t="s">
        <v>813</v>
      </c>
      <c r="L78" s="234" t="s">
        <v>814</v>
      </c>
      <c r="M78" s="234" t="s">
        <v>815</v>
      </c>
      <c r="N78" s="234" t="s">
        <v>815</v>
      </c>
      <c r="O78" s="234" t="s">
        <v>815</v>
      </c>
      <c r="P78" s="234" t="s">
        <v>815</v>
      </c>
      <c r="Q78" s="234" t="s">
        <v>816</v>
      </c>
      <c r="R78" s="234" t="s">
        <v>816</v>
      </c>
      <c r="S78" s="234" t="s">
        <v>816</v>
      </c>
      <c r="T78" s="234" t="s">
        <v>816</v>
      </c>
      <c r="U78" s="234" t="s">
        <v>815</v>
      </c>
      <c r="V78" s="234" t="s">
        <v>815</v>
      </c>
      <c r="W78" s="234" t="s">
        <v>815</v>
      </c>
      <c r="X78" s="234" t="s">
        <v>817</v>
      </c>
      <c r="Y78" s="234" t="s">
        <v>817</v>
      </c>
      <c r="Z78" s="234" t="s">
        <v>817</v>
      </c>
      <c r="AA78" s="234" t="s">
        <v>818</v>
      </c>
      <c r="AB78" s="234" t="s">
        <v>819</v>
      </c>
      <c r="AC78" s="234" t="s">
        <v>819</v>
      </c>
      <c r="AD78" s="235" t="s">
        <v>820</v>
      </c>
      <c r="AE78" s="234" t="s">
        <v>821</v>
      </c>
      <c r="AF78" s="234" t="s">
        <v>822</v>
      </c>
      <c r="AG78" s="234" t="s">
        <v>818</v>
      </c>
      <c r="AH78" s="234" t="s">
        <v>815</v>
      </c>
      <c r="AI78" s="236" t="s">
        <v>823</v>
      </c>
      <c r="AJ78" s="236" t="s">
        <v>823</v>
      </c>
      <c r="AK78" s="234" t="s">
        <v>824</v>
      </c>
      <c r="AL78" s="234" t="s">
        <v>824</v>
      </c>
      <c r="AM78" s="234" t="s">
        <v>825</v>
      </c>
      <c r="AN78" s="234" t="s">
        <v>826</v>
      </c>
      <c r="AO78" s="234" t="s">
        <v>826</v>
      </c>
      <c r="AP78" s="234" t="s">
        <v>827</v>
      </c>
      <c r="AQ78" s="234" t="s">
        <v>827</v>
      </c>
      <c r="AR78" s="234" t="s">
        <v>821</v>
      </c>
      <c r="AS78" s="234" t="s">
        <v>821</v>
      </c>
      <c r="AT78" s="234" t="s">
        <v>821</v>
      </c>
      <c r="AU78" s="234" t="s">
        <v>821</v>
      </c>
      <c r="AV78" s="234" t="s">
        <v>821</v>
      </c>
      <c r="AW78" s="234" t="s">
        <v>821</v>
      </c>
      <c r="AX78" s="234" t="s">
        <v>821</v>
      </c>
      <c r="AY78" s="234" t="s">
        <v>824</v>
      </c>
      <c r="AZ78" s="234" t="s">
        <v>817</v>
      </c>
      <c r="BA78" s="234" t="s">
        <v>813</v>
      </c>
      <c r="BB78" s="234" t="s">
        <v>813</v>
      </c>
      <c r="BC78" s="234" t="s">
        <v>813</v>
      </c>
      <c r="BD78" s="236"/>
      <c r="BE78" s="234" t="s">
        <v>829</v>
      </c>
      <c r="BF78" s="234" t="s">
        <v>829</v>
      </c>
      <c r="BG78" s="234" t="s">
        <v>814</v>
      </c>
      <c r="BH78" s="234" t="s">
        <v>814</v>
      </c>
      <c r="BI78" s="234" t="s">
        <v>812</v>
      </c>
      <c r="BJ78" s="234" t="s">
        <v>830</v>
      </c>
      <c r="BK78" s="234" t="s">
        <v>831</v>
      </c>
      <c r="BL78" s="234" t="s">
        <v>817</v>
      </c>
      <c r="BM78" s="234" t="s">
        <v>832</v>
      </c>
      <c r="BN78" s="234" t="s">
        <v>817</v>
      </c>
      <c r="BO78" s="234" t="s">
        <v>817</v>
      </c>
      <c r="BP78" s="234" t="s">
        <v>833</v>
      </c>
      <c r="BQ78" s="234" t="s">
        <v>821</v>
      </c>
      <c r="BR78" s="234" t="s">
        <v>821</v>
      </c>
      <c r="BS78" s="234" t="s">
        <v>821</v>
      </c>
      <c r="BT78" s="234" t="s">
        <v>821</v>
      </c>
      <c r="BU78" s="234" t="s">
        <v>821</v>
      </c>
      <c r="BV78" s="234" t="s">
        <v>821</v>
      </c>
      <c r="BW78" s="234"/>
      <c r="BX78" s="234" t="s">
        <v>834</v>
      </c>
      <c r="BY78" s="234" t="s">
        <v>817</v>
      </c>
      <c r="BZ78" s="234" t="s">
        <v>818</v>
      </c>
      <c r="CA78" s="234" t="s">
        <v>815</v>
      </c>
    </row>
    <row r="79" customFormat="false" ht="14.5" hidden="false" customHeight="false" outlineLevel="0" collapsed="false">
      <c r="A79" s="178" t="str">
        <f aca="false">'Indicator Data'!A80</f>
        <v>Iceland</v>
      </c>
      <c r="B79" s="220" t="str">
        <f aca="false">'Indicator Data'!B80</f>
        <v>ISL</v>
      </c>
      <c r="C79" s="234" t="s">
        <v>811</v>
      </c>
      <c r="D79" s="234" t="s">
        <v>811</v>
      </c>
      <c r="E79" s="234" t="s">
        <v>812</v>
      </c>
      <c r="F79" s="234" t="s">
        <v>812</v>
      </c>
      <c r="G79" s="234" t="s">
        <v>812</v>
      </c>
      <c r="H79" s="234" t="s">
        <v>812</v>
      </c>
      <c r="I79" s="234" t="s">
        <v>812</v>
      </c>
      <c r="J79" s="234" t="s">
        <v>813</v>
      </c>
      <c r="K79" s="234" t="s">
        <v>813</v>
      </c>
      <c r="L79" s="234" t="s">
        <v>814</v>
      </c>
      <c r="M79" s="234" t="s">
        <v>815</v>
      </c>
      <c r="N79" s="234" t="s">
        <v>815</v>
      </c>
      <c r="O79" s="234" t="s">
        <v>815</v>
      </c>
      <c r="P79" s="234" t="s">
        <v>815</v>
      </c>
      <c r="Q79" s="234" t="s">
        <v>816</v>
      </c>
      <c r="R79" s="234" t="s">
        <v>816</v>
      </c>
      <c r="S79" s="234" t="s">
        <v>816</v>
      </c>
      <c r="T79" s="234" t="s">
        <v>816</v>
      </c>
      <c r="U79" s="234" t="s">
        <v>815</v>
      </c>
      <c r="V79" s="234" t="s">
        <v>815</v>
      </c>
      <c r="W79" s="234" t="s">
        <v>815</v>
      </c>
      <c r="X79" s="234" t="s">
        <v>817</v>
      </c>
      <c r="Y79" s="234" t="s">
        <v>817</v>
      </c>
      <c r="Z79" s="234" t="s">
        <v>817</v>
      </c>
      <c r="AA79" s="234" t="s">
        <v>818</v>
      </c>
      <c r="AB79" s="234" t="s">
        <v>819</v>
      </c>
      <c r="AC79" s="234" t="s">
        <v>819</v>
      </c>
      <c r="AD79" s="235" t="s">
        <v>820</v>
      </c>
      <c r="AE79" s="234" t="s">
        <v>821</v>
      </c>
      <c r="AF79" s="234" t="s">
        <v>822</v>
      </c>
      <c r="AG79" s="234" t="s">
        <v>818</v>
      </c>
      <c r="AH79" s="234" t="s">
        <v>815</v>
      </c>
      <c r="AI79" s="236" t="s">
        <v>823</v>
      </c>
      <c r="AJ79" s="236" t="s">
        <v>823</v>
      </c>
      <c r="AK79" s="234" t="s">
        <v>824</v>
      </c>
      <c r="AL79" s="234" t="s">
        <v>824</v>
      </c>
      <c r="AM79" s="234" t="s">
        <v>825</v>
      </c>
      <c r="AN79" s="234" t="s">
        <v>826</v>
      </c>
      <c r="AO79" s="234" t="s">
        <v>826</v>
      </c>
      <c r="AP79" s="234" t="s">
        <v>827</v>
      </c>
      <c r="AQ79" s="234" t="s">
        <v>827</v>
      </c>
      <c r="AR79" s="234" t="s">
        <v>821</v>
      </c>
      <c r="AS79" s="234" t="s">
        <v>821</v>
      </c>
      <c r="AT79" s="234" t="s">
        <v>821</v>
      </c>
      <c r="AU79" s="234" t="s">
        <v>821</v>
      </c>
      <c r="AV79" s="234" t="s">
        <v>821</v>
      </c>
      <c r="AW79" s="234" t="s">
        <v>821</v>
      </c>
      <c r="AX79" s="234" t="s">
        <v>821</v>
      </c>
      <c r="AY79" s="234" t="s">
        <v>824</v>
      </c>
      <c r="AZ79" s="234" t="s">
        <v>817</v>
      </c>
      <c r="BA79" s="234" t="s">
        <v>813</v>
      </c>
      <c r="BB79" s="234" t="s">
        <v>813</v>
      </c>
      <c r="BC79" s="234" t="s">
        <v>813</v>
      </c>
      <c r="BD79" s="236"/>
      <c r="BE79" s="234" t="s">
        <v>829</v>
      </c>
      <c r="BF79" s="234" t="s">
        <v>829</v>
      </c>
      <c r="BG79" s="234" t="s">
        <v>814</v>
      </c>
      <c r="BH79" s="234" t="s">
        <v>814</v>
      </c>
      <c r="BI79" s="234" t="s">
        <v>812</v>
      </c>
      <c r="BJ79" s="234" t="s">
        <v>830</v>
      </c>
      <c r="BK79" s="234" t="s">
        <v>831</v>
      </c>
      <c r="BL79" s="234" t="s">
        <v>817</v>
      </c>
      <c r="BM79" s="234" t="s">
        <v>832</v>
      </c>
      <c r="BN79" s="234" t="s">
        <v>817</v>
      </c>
      <c r="BO79" s="234" t="s">
        <v>817</v>
      </c>
      <c r="BP79" s="234" t="s">
        <v>833</v>
      </c>
      <c r="BQ79" s="234" t="s">
        <v>821</v>
      </c>
      <c r="BR79" s="234" t="s">
        <v>821</v>
      </c>
      <c r="BS79" s="234" t="s">
        <v>821</v>
      </c>
      <c r="BT79" s="234" t="s">
        <v>821</v>
      </c>
      <c r="BU79" s="234" t="s">
        <v>821</v>
      </c>
      <c r="BV79" s="234" t="s">
        <v>821</v>
      </c>
      <c r="BW79" s="234"/>
      <c r="BX79" s="234" t="s">
        <v>834</v>
      </c>
      <c r="BY79" s="234" t="s">
        <v>817</v>
      </c>
      <c r="BZ79" s="234" t="s">
        <v>818</v>
      </c>
      <c r="CA79" s="234" t="s">
        <v>815</v>
      </c>
    </row>
    <row r="80" customFormat="false" ht="14.5" hidden="false" customHeight="false" outlineLevel="0" collapsed="false">
      <c r="A80" s="178" t="str">
        <f aca="false">'Indicator Data'!A81</f>
        <v>India</v>
      </c>
      <c r="B80" s="220" t="str">
        <f aca="false">'Indicator Data'!B81</f>
        <v>IND</v>
      </c>
      <c r="C80" s="234" t="s">
        <v>811</v>
      </c>
      <c r="D80" s="234" t="s">
        <v>811</v>
      </c>
      <c r="E80" s="234" t="s">
        <v>812</v>
      </c>
      <c r="F80" s="234" t="s">
        <v>812</v>
      </c>
      <c r="G80" s="234" t="s">
        <v>812</v>
      </c>
      <c r="H80" s="234" t="s">
        <v>812</v>
      </c>
      <c r="I80" s="234" t="s">
        <v>812</v>
      </c>
      <c r="J80" s="234" t="s">
        <v>813</v>
      </c>
      <c r="K80" s="234" t="s">
        <v>813</v>
      </c>
      <c r="L80" s="234" t="s">
        <v>814</v>
      </c>
      <c r="M80" s="234" t="s">
        <v>815</v>
      </c>
      <c r="N80" s="234" t="s">
        <v>815</v>
      </c>
      <c r="O80" s="234" t="s">
        <v>815</v>
      </c>
      <c r="P80" s="234" t="s">
        <v>815</v>
      </c>
      <c r="Q80" s="234" t="s">
        <v>816</v>
      </c>
      <c r="R80" s="234" t="s">
        <v>816</v>
      </c>
      <c r="S80" s="234" t="s">
        <v>816</v>
      </c>
      <c r="T80" s="234" t="s">
        <v>816</v>
      </c>
      <c r="U80" s="234" t="s">
        <v>815</v>
      </c>
      <c r="V80" s="234" t="s">
        <v>815</v>
      </c>
      <c r="W80" s="234" t="s">
        <v>815</v>
      </c>
      <c r="X80" s="234" t="s">
        <v>817</v>
      </c>
      <c r="Y80" s="234" t="s">
        <v>817</v>
      </c>
      <c r="Z80" s="234" t="s">
        <v>817</v>
      </c>
      <c r="AA80" s="234" t="s">
        <v>818</v>
      </c>
      <c r="AB80" s="234" t="s">
        <v>819</v>
      </c>
      <c r="AC80" s="234" t="s">
        <v>819</v>
      </c>
      <c r="AD80" s="235" t="s">
        <v>820</v>
      </c>
      <c r="AE80" s="234" t="s">
        <v>821</v>
      </c>
      <c r="AF80" s="234" t="s">
        <v>822</v>
      </c>
      <c r="AG80" s="234" t="s">
        <v>818</v>
      </c>
      <c r="AH80" s="234" t="s">
        <v>815</v>
      </c>
      <c r="AI80" s="236" t="s">
        <v>823</v>
      </c>
      <c r="AJ80" s="236" t="s">
        <v>823</v>
      </c>
      <c r="AK80" s="234" t="s">
        <v>824</v>
      </c>
      <c r="AL80" s="234" t="s">
        <v>824</v>
      </c>
      <c r="AM80" s="234" t="s">
        <v>825</v>
      </c>
      <c r="AN80" s="234" t="s">
        <v>826</v>
      </c>
      <c r="AO80" s="234" t="s">
        <v>826</v>
      </c>
      <c r="AP80" s="234" t="s">
        <v>827</v>
      </c>
      <c r="AQ80" s="234" t="s">
        <v>827</v>
      </c>
      <c r="AR80" s="234" t="s">
        <v>821</v>
      </c>
      <c r="AS80" s="234" t="s">
        <v>821</v>
      </c>
      <c r="AT80" s="234" t="s">
        <v>821</v>
      </c>
      <c r="AU80" s="234" t="s">
        <v>821</v>
      </c>
      <c r="AV80" s="234" t="s">
        <v>821</v>
      </c>
      <c r="AW80" s="234" t="s">
        <v>821</v>
      </c>
      <c r="AX80" s="234" t="s">
        <v>821</v>
      </c>
      <c r="AY80" s="234" t="s">
        <v>824</v>
      </c>
      <c r="AZ80" s="234" t="s">
        <v>817</v>
      </c>
      <c r="BA80" s="234" t="s">
        <v>813</v>
      </c>
      <c r="BB80" s="234" t="s">
        <v>813</v>
      </c>
      <c r="BC80" s="234" t="s">
        <v>813</v>
      </c>
      <c r="BD80" s="236" t="s">
        <v>835</v>
      </c>
      <c r="BE80" s="234" t="s">
        <v>829</v>
      </c>
      <c r="BF80" s="234" t="s">
        <v>829</v>
      </c>
      <c r="BG80" s="234" t="s">
        <v>814</v>
      </c>
      <c r="BH80" s="234" t="s">
        <v>814</v>
      </c>
      <c r="BI80" s="234" t="s">
        <v>812</v>
      </c>
      <c r="BJ80" s="234" t="s">
        <v>830</v>
      </c>
      <c r="BK80" s="234" t="s">
        <v>831</v>
      </c>
      <c r="BL80" s="234" t="s">
        <v>817</v>
      </c>
      <c r="BM80" s="234" t="s">
        <v>832</v>
      </c>
      <c r="BN80" s="234" t="s">
        <v>817</v>
      </c>
      <c r="BO80" s="234" t="s">
        <v>817</v>
      </c>
      <c r="BP80" s="234" t="s">
        <v>833</v>
      </c>
      <c r="BQ80" s="234" t="s">
        <v>821</v>
      </c>
      <c r="BR80" s="234" t="s">
        <v>821</v>
      </c>
      <c r="BS80" s="234" t="s">
        <v>821</v>
      </c>
      <c r="BT80" s="234" t="s">
        <v>821</v>
      </c>
      <c r="BU80" s="234" t="s">
        <v>821</v>
      </c>
      <c r="BV80" s="234" t="s">
        <v>821</v>
      </c>
      <c r="BW80" s="234"/>
      <c r="BX80" s="234" t="s">
        <v>834</v>
      </c>
      <c r="BY80" s="234" t="s">
        <v>817</v>
      </c>
      <c r="BZ80" s="234" t="s">
        <v>818</v>
      </c>
      <c r="CA80" s="234" t="s">
        <v>815</v>
      </c>
    </row>
    <row r="81" customFormat="false" ht="14.5" hidden="false" customHeight="false" outlineLevel="0" collapsed="false">
      <c r="A81" s="178" t="str">
        <f aca="false">'Indicator Data'!A82</f>
        <v>Indonesia</v>
      </c>
      <c r="B81" s="220" t="str">
        <f aca="false">'Indicator Data'!B82</f>
        <v>IDN</v>
      </c>
      <c r="C81" s="234" t="s">
        <v>811</v>
      </c>
      <c r="D81" s="234" t="s">
        <v>811</v>
      </c>
      <c r="E81" s="234" t="s">
        <v>812</v>
      </c>
      <c r="F81" s="234" t="s">
        <v>812</v>
      </c>
      <c r="G81" s="234" t="s">
        <v>812</v>
      </c>
      <c r="H81" s="234" t="s">
        <v>812</v>
      </c>
      <c r="I81" s="234" t="s">
        <v>812</v>
      </c>
      <c r="J81" s="234" t="s">
        <v>813</v>
      </c>
      <c r="K81" s="234" t="s">
        <v>813</v>
      </c>
      <c r="L81" s="234" t="s">
        <v>814</v>
      </c>
      <c r="M81" s="234" t="s">
        <v>815</v>
      </c>
      <c r="N81" s="234" t="s">
        <v>815</v>
      </c>
      <c r="O81" s="234" t="s">
        <v>815</v>
      </c>
      <c r="P81" s="234" t="s">
        <v>815</v>
      </c>
      <c r="Q81" s="234" t="s">
        <v>816</v>
      </c>
      <c r="R81" s="234" t="s">
        <v>816</v>
      </c>
      <c r="S81" s="234" t="s">
        <v>816</v>
      </c>
      <c r="T81" s="234" t="s">
        <v>816</v>
      </c>
      <c r="U81" s="234" t="s">
        <v>815</v>
      </c>
      <c r="V81" s="234" t="s">
        <v>815</v>
      </c>
      <c r="W81" s="234" t="s">
        <v>815</v>
      </c>
      <c r="X81" s="234" t="s">
        <v>817</v>
      </c>
      <c r="Y81" s="234" t="s">
        <v>817</v>
      </c>
      <c r="Z81" s="234" t="s">
        <v>817</v>
      </c>
      <c r="AA81" s="234" t="s">
        <v>818</v>
      </c>
      <c r="AB81" s="234" t="s">
        <v>819</v>
      </c>
      <c r="AC81" s="234" t="s">
        <v>819</v>
      </c>
      <c r="AD81" s="235" t="s">
        <v>820</v>
      </c>
      <c r="AE81" s="234" t="s">
        <v>821</v>
      </c>
      <c r="AF81" s="234" t="s">
        <v>822</v>
      </c>
      <c r="AG81" s="234" t="s">
        <v>818</v>
      </c>
      <c r="AH81" s="234" t="s">
        <v>815</v>
      </c>
      <c r="AI81" s="236" t="s">
        <v>823</v>
      </c>
      <c r="AJ81" s="236" t="s">
        <v>823</v>
      </c>
      <c r="AK81" s="234" t="s">
        <v>824</v>
      </c>
      <c r="AL81" s="234" t="s">
        <v>824</v>
      </c>
      <c r="AM81" s="234" t="s">
        <v>825</v>
      </c>
      <c r="AN81" s="234" t="s">
        <v>826</v>
      </c>
      <c r="AO81" s="234" t="s">
        <v>826</v>
      </c>
      <c r="AP81" s="234" t="s">
        <v>827</v>
      </c>
      <c r="AQ81" s="234" t="s">
        <v>827</v>
      </c>
      <c r="AR81" s="234" t="s">
        <v>821</v>
      </c>
      <c r="AS81" s="234" t="s">
        <v>821</v>
      </c>
      <c r="AT81" s="234" t="s">
        <v>821</v>
      </c>
      <c r="AU81" s="234" t="s">
        <v>821</v>
      </c>
      <c r="AV81" s="234" t="s">
        <v>821</v>
      </c>
      <c r="AW81" s="234" t="s">
        <v>821</v>
      </c>
      <c r="AX81" s="234" t="s">
        <v>821</v>
      </c>
      <c r="AY81" s="234" t="s">
        <v>824</v>
      </c>
      <c r="AZ81" s="234" t="s">
        <v>817</v>
      </c>
      <c r="BA81" s="234" t="s">
        <v>813</v>
      </c>
      <c r="BB81" s="234" t="s">
        <v>813</v>
      </c>
      <c r="BC81" s="234" t="s">
        <v>813</v>
      </c>
      <c r="BD81" s="236" t="s">
        <v>835</v>
      </c>
      <c r="BE81" s="234" t="s">
        <v>829</v>
      </c>
      <c r="BF81" s="234" t="s">
        <v>829</v>
      </c>
      <c r="BG81" s="234" t="s">
        <v>814</v>
      </c>
      <c r="BH81" s="234" t="s">
        <v>814</v>
      </c>
      <c r="BI81" s="234" t="s">
        <v>812</v>
      </c>
      <c r="BJ81" s="234" t="s">
        <v>830</v>
      </c>
      <c r="BK81" s="234" t="s">
        <v>831</v>
      </c>
      <c r="BL81" s="234" t="s">
        <v>817</v>
      </c>
      <c r="BM81" s="234" t="s">
        <v>832</v>
      </c>
      <c r="BN81" s="234" t="s">
        <v>817</v>
      </c>
      <c r="BO81" s="234" t="s">
        <v>817</v>
      </c>
      <c r="BP81" s="234" t="s">
        <v>833</v>
      </c>
      <c r="BQ81" s="234" t="s">
        <v>821</v>
      </c>
      <c r="BR81" s="234" t="s">
        <v>821</v>
      </c>
      <c r="BS81" s="234" t="s">
        <v>821</v>
      </c>
      <c r="BT81" s="234" t="s">
        <v>821</v>
      </c>
      <c r="BU81" s="234" t="s">
        <v>821</v>
      </c>
      <c r="BV81" s="234" t="s">
        <v>821</v>
      </c>
      <c r="BW81" s="234"/>
      <c r="BX81" s="234" t="s">
        <v>834</v>
      </c>
      <c r="BY81" s="234" t="s">
        <v>817</v>
      </c>
      <c r="BZ81" s="234" t="s">
        <v>818</v>
      </c>
      <c r="CA81" s="234" t="s">
        <v>815</v>
      </c>
    </row>
    <row r="82" customFormat="false" ht="14.5" hidden="false" customHeight="false" outlineLevel="0" collapsed="false">
      <c r="A82" s="178" t="str">
        <f aca="false">'Indicator Data'!A83</f>
        <v>Iran</v>
      </c>
      <c r="B82" s="220" t="str">
        <f aca="false">'Indicator Data'!B83</f>
        <v>IRN</v>
      </c>
      <c r="C82" s="234" t="s">
        <v>811</v>
      </c>
      <c r="D82" s="234" t="s">
        <v>811</v>
      </c>
      <c r="E82" s="234" t="s">
        <v>812</v>
      </c>
      <c r="F82" s="234" t="s">
        <v>812</v>
      </c>
      <c r="G82" s="234" t="s">
        <v>812</v>
      </c>
      <c r="H82" s="234" t="s">
        <v>812</v>
      </c>
      <c r="I82" s="234" t="s">
        <v>812</v>
      </c>
      <c r="J82" s="234" t="s">
        <v>813</v>
      </c>
      <c r="K82" s="234" t="s">
        <v>813</v>
      </c>
      <c r="L82" s="234" t="s">
        <v>814</v>
      </c>
      <c r="M82" s="234" t="s">
        <v>815</v>
      </c>
      <c r="N82" s="234" t="s">
        <v>815</v>
      </c>
      <c r="O82" s="234" t="s">
        <v>815</v>
      </c>
      <c r="P82" s="234" t="s">
        <v>815</v>
      </c>
      <c r="Q82" s="234" t="s">
        <v>816</v>
      </c>
      <c r="R82" s="234" t="s">
        <v>816</v>
      </c>
      <c r="S82" s="234" t="s">
        <v>816</v>
      </c>
      <c r="T82" s="234" t="s">
        <v>816</v>
      </c>
      <c r="U82" s="234" t="s">
        <v>815</v>
      </c>
      <c r="V82" s="234" t="s">
        <v>815</v>
      </c>
      <c r="W82" s="234" t="s">
        <v>815</v>
      </c>
      <c r="X82" s="234" t="s">
        <v>817</v>
      </c>
      <c r="Y82" s="234" t="s">
        <v>817</v>
      </c>
      <c r="Z82" s="234" t="s">
        <v>817</v>
      </c>
      <c r="AA82" s="234" t="s">
        <v>818</v>
      </c>
      <c r="AB82" s="234" t="s">
        <v>819</v>
      </c>
      <c r="AC82" s="234" t="s">
        <v>819</v>
      </c>
      <c r="AD82" s="235" t="s">
        <v>820</v>
      </c>
      <c r="AE82" s="234" t="s">
        <v>821</v>
      </c>
      <c r="AF82" s="234" t="s">
        <v>822</v>
      </c>
      <c r="AG82" s="234" t="s">
        <v>818</v>
      </c>
      <c r="AH82" s="234" t="s">
        <v>815</v>
      </c>
      <c r="AI82" s="236" t="s">
        <v>823</v>
      </c>
      <c r="AJ82" s="236" t="s">
        <v>823</v>
      </c>
      <c r="AK82" s="234" t="s">
        <v>824</v>
      </c>
      <c r="AL82" s="234" t="s">
        <v>824</v>
      </c>
      <c r="AM82" s="234" t="s">
        <v>825</v>
      </c>
      <c r="AN82" s="234" t="s">
        <v>826</v>
      </c>
      <c r="AO82" s="234" t="s">
        <v>826</v>
      </c>
      <c r="AP82" s="234" t="s">
        <v>827</v>
      </c>
      <c r="AQ82" s="234" t="s">
        <v>827</v>
      </c>
      <c r="AR82" s="234" t="s">
        <v>821</v>
      </c>
      <c r="AS82" s="234" t="s">
        <v>821</v>
      </c>
      <c r="AT82" s="234" t="s">
        <v>821</v>
      </c>
      <c r="AU82" s="234" t="s">
        <v>821</v>
      </c>
      <c r="AV82" s="234" t="s">
        <v>821</v>
      </c>
      <c r="AW82" s="234" t="s">
        <v>821</v>
      </c>
      <c r="AX82" s="234" t="s">
        <v>821</v>
      </c>
      <c r="AY82" s="234" t="s">
        <v>824</v>
      </c>
      <c r="AZ82" s="234" t="s">
        <v>817</v>
      </c>
      <c r="BA82" s="234" t="s">
        <v>813</v>
      </c>
      <c r="BB82" s="234" t="s">
        <v>813</v>
      </c>
      <c r="BC82" s="234" t="s">
        <v>813</v>
      </c>
      <c r="BD82" s="236"/>
      <c r="BE82" s="234" t="s">
        <v>829</v>
      </c>
      <c r="BF82" s="234" t="s">
        <v>829</v>
      </c>
      <c r="BG82" s="234" t="s">
        <v>814</v>
      </c>
      <c r="BH82" s="234" t="s">
        <v>814</v>
      </c>
      <c r="BI82" s="234" t="s">
        <v>812</v>
      </c>
      <c r="BJ82" s="234" t="s">
        <v>830</v>
      </c>
      <c r="BK82" s="234" t="s">
        <v>831</v>
      </c>
      <c r="BL82" s="234" t="s">
        <v>817</v>
      </c>
      <c r="BM82" s="234" t="s">
        <v>832</v>
      </c>
      <c r="BN82" s="234" t="s">
        <v>817</v>
      </c>
      <c r="BO82" s="234" t="s">
        <v>817</v>
      </c>
      <c r="BP82" s="234" t="s">
        <v>833</v>
      </c>
      <c r="BQ82" s="234" t="s">
        <v>821</v>
      </c>
      <c r="BR82" s="234" t="s">
        <v>821</v>
      </c>
      <c r="BS82" s="234" t="s">
        <v>821</v>
      </c>
      <c r="BT82" s="234" t="s">
        <v>821</v>
      </c>
      <c r="BU82" s="234" t="s">
        <v>821</v>
      </c>
      <c r="BV82" s="234" t="s">
        <v>821</v>
      </c>
      <c r="BW82" s="234"/>
      <c r="BX82" s="234" t="s">
        <v>834</v>
      </c>
      <c r="BY82" s="234" t="s">
        <v>817</v>
      </c>
      <c r="BZ82" s="234" t="s">
        <v>818</v>
      </c>
      <c r="CA82" s="234" t="s">
        <v>815</v>
      </c>
    </row>
    <row r="83" customFormat="false" ht="14.5" hidden="false" customHeight="false" outlineLevel="0" collapsed="false">
      <c r="A83" s="178" t="str">
        <f aca="false">'Indicator Data'!A84</f>
        <v>Iraq</v>
      </c>
      <c r="B83" s="220" t="str">
        <f aca="false">'Indicator Data'!B84</f>
        <v>IRQ</v>
      </c>
      <c r="C83" s="234" t="s">
        <v>811</v>
      </c>
      <c r="D83" s="234" t="s">
        <v>811</v>
      </c>
      <c r="E83" s="234" t="s">
        <v>812</v>
      </c>
      <c r="F83" s="234" t="s">
        <v>812</v>
      </c>
      <c r="G83" s="234" t="s">
        <v>812</v>
      </c>
      <c r="H83" s="234" t="s">
        <v>812</v>
      </c>
      <c r="I83" s="234" t="s">
        <v>812</v>
      </c>
      <c r="J83" s="234" t="s">
        <v>813</v>
      </c>
      <c r="K83" s="234" t="s">
        <v>813</v>
      </c>
      <c r="L83" s="234" t="s">
        <v>814</v>
      </c>
      <c r="M83" s="234" t="s">
        <v>815</v>
      </c>
      <c r="N83" s="234" t="s">
        <v>815</v>
      </c>
      <c r="O83" s="234" t="s">
        <v>815</v>
      </c>
      <c r="P83" s="234" t="s">
        <v>815</v>
      </c>
      <c r="Q83" s="234" t="s">
        <v>816</v>
      </c>
      <c r="R83" s="234" t="s">
        <v>816</v>
      </c>
      <c r="S83" s="234" t="s">
        <v>816</v>
      </c>
      <c r="T83" s="234" t="s">
        <v>816</v>
      </c>
      <c r="U83" s="234" t="s">
        <v>815</v>
      </c>
      <c r="V83" s="234" t="s">
        <v>815</v>
      </c>
      <c r="W83" s="234" t="s">
        <v>815</v>
      </c>
      <c r="X83" s="234" t="s">
        <v>817</v>
      </c>
      <c r="Y83" s="234" t="s">
        <v>817</v>
      </c>
      <c r="Z83" s="234" t="s">
        <v>817</v>
      </c>
      <c r="AA83" s="234" t="s">
        <v>818</v>
      </c>
      <c r="AB83" s="234" t="s">
        <v>819</v>
      </c>
      <c r="AC83" s="234" t="s">
        <v>819</v>
      </c>
      <c r="AD83" s="235" t="s">
        <v>820</v>
      </c>
      <c r="AE83" s="234" t="s">
        <v>821</v>
      </c>
      <c r="AF83" s="234" t="s">
        <v>822</v>
      </c>
      <c r="AG83" s="234" t="s">
        <v>818</v>
      </c>
      <c r="AH83" s="234" t="s">
        <v>815</v>
      </c>
      <c r="AI83" s="236" t="s">
        <v>823</v>
      </c>
      <c r="AJ83" s="236" t="s">
        <v>823</v>
      </c>
      <c r="AK83" s="234" t="s">
        <v>824</v>
      </c>
      <c r="AL83" s="234" t="s">
        <v>824</v>
      </c>
      <c r="AM83" s="234" t="s">
        <v>825</v>
      </c>
      <c r="AN83" s="234" t="s">
        <v>826</v>
      </c>
      <c r="AO83" s="234" t="s">
        <v>826</v>
      </c>
      <c r="AP83" s="234" t="s">
        <v>827</v>
      </c>
      <c r="AQ83" s="234" t="s">
        <v>827</v>
      </c>
      <c r="AR83" s="234" t="s">
        <v>821</v>
      </c>
      <c r="AS83" s="234" t="s">
        <v>821</v>
      </c>
      <c r="AT83" s="234" t="s">
        <v>821</v>
      </c>
      <c r="AU83" s="234" t="s">
        <v>821</v>
      </c>
      <c r="AV83" s="234" t="s">
        <v>821</v>
      </c>
      <c r="AW83" s="234" t="s">
        <v>821</v>
      </c>
      <c r="AX83" s="234" t="s">
        <v>821</v>
      </c>
      <c r="AY83" s="234" t="s">
        <v>824</v>
      </c>
      <c r="AZ83" s="234" t="s">
        <v>817</v>
      </c>
      <c r="BA83" s="234" t="s">
        <v>813</v>
      </c>
      <c r="BB83" s="234" t="s">
        <v>813</v>
      </c>
      <c r="BC83" s="234" t="s">
        <v>813</v>
      </c>
      <c r="BD83" s="236" t="s">
        <v>828</v>
      </c>
      <c r="BE83" s="234" t="s">
        <v>829</v>
      </c>
      <c r="BF83" s="234" t="s">
        <v>829</v>
      </c>
      <c r="BG83" s="234" t="s">
        <v>814</v>
      </c>
      <c r="BH83" s="234" t="s">
        <v>814</v>
      </c>
      <c r="BI83" s="234" t="s">
        <v>812</v>
      </c>
      <c r="BJ83" s="234" t="s">
        <v>830</v>
      </c>
      <c r="BK83" s="234" t="s">
        <v>831</v>
      </c>
      <c r="BL83" s="234" t="s">
        <v>817</v>
      </c>
      <c r="BM83" s="234" t="s">
        <v>832</v>
      </c>
      <c r="BN83" s="234" t="s">
        <v>817</v>
      </c>
      <c r="BO83" s="234" t="s">
        <v>817</v>
      </c>
      <c r="BP83" s="234" t="s">
        <v>833</v>
      </c>
      <c r="BQ83" s="234" t="s">
        <v>821</v>
      </c>
      <c r="BR83" s="234" t="s">
        <v>821</v>
      </c>
      <c r="BS83" s="234" t="s">
        <v>821</v>
      </c>
      <c r="BT83" s="234" t="s">
        <v>821</v>
      </c>
      <c r="BU83" s="234" t="s">
        <v>821</v>
      </c>
      <c r="BV83" s="234" t="s">
        <v>821</v>
      </c>
      <c r="BW83" s="234"/>
      <c r="BX83" s="234" t="s">
        <v>834</v>
      </c>
      <c r="BY83" s="234" t="s">
        <v>817</v>
      </c>
      <c r="BZ83" s="234" t="s">
        <v>818</v>
      </c>
      <c r="CA83" s="234" t="s">
        <v>815</v>
      </c>
    </row>
    <row r="84" customFormat="false" ht="14.5" hidden="false" customHeight="false" outlineLevel="0" collapsed="false">
      <c r="A84" s="178" t="str">
        <f aca="false">'Indicator Data'!A85</f>
        <v>Ireland</v>
      </c>
      <c r="B84" s="220" t="str">
        <f aca="false">'Indicator Data'!B85</f>
        <v>IRL</v>
      </c>
      <c r="C84" s="234" t="s">
        <v>811</v>
      </c>
      <c r="D84" s="234" t="s">
        <v>811</v>
      </c>
      <c r="E84" s="234" t="s">
        <v>812</v>
      </c>
      <c r="F84" s="234" t="s">
        <v>812</v>
      </c>
      <c r="G84" s="234" t="s">
        <v>812</v>
      </c>
      <c r="H84" s="234" t="s">
        <v>812</v>
      </c>
      <c r="I84" s="234" t="s">
        <v>812</v>
      </c>
      <c r="J84" s="234" t="s">
        <v>813</v>
      </c>
      <c r="K84" s="234" t="s">
        <v>813</v>
      </c>
      <c r="L84" s="234" t="s">
        <v>814</v>
      </c>
      <c r="M84" s="234" t="s">
        <v>815</v>
      </c>
      <c r="N84" s="234" t="s">
        <v>815</v>
      </c>
      <c r="O84" s="234" t="s">
        <v>815</v>
      </c>
      <c r="P84" s="234" t="s">
        <v>815</v>
      </c>
      <c r="Q84" s="234" t="s">
        <v>816</v>
      </c>
      <c r="R84" s="234" t="s">
        <v>816</v>
      </c>
      <c r="S84" s="234" t="s">
        <v>816</v>
      </c>
      <c r="T84" s="234" t="s">
        <v>816</v>
      </c>
      <c r="U84" s="234" t="s">
        <v>815</v>
      </c>
      <c r="V84" s="234" t="s">
        <v>815</v>
      </c>
      <c r="W84" s="234" t="s">
        <v>815</v>
      </c>
      <c r="X84" s="234" t="s">
        <v>817</v>
      </c>
      <c r="Y84" s="234" t="s">
        <v>817</v>
      </c>
      <c r="Z84" s="234" t="s">
        <v>817</v>
      </c>
      <c r="AA84" s="234" t="s">
        <v>818</v>
      </c>
      <c r="AB84" s="234" t="s">
        <v>819</v>
      </c>
      <c r="AC84" s="234" t="s">
        <v>819</v>
      </c>
      <c r="AD84" s="235" t="s">
        <v>820</v>
      </c>
      <c r="AE84" s="234" t="s">
        <v>821</v>
      </c>
      <c r="AF84" s="234" t="s">
        <v>822</v>
      </c>
      <c r="AG84" s="234" t="s">
        <v>818</v>
      </c>
      <c r="AH84" s="234" t="s">
        <v>815</v>
      </c>
      <c r="AI84" s="236" t="s">
        <v>823</v>
      </c>
      <c r="AJ84" s="236" t="s">
        <v>823</v>
      </c>
      <c r="AK84" s="234" t="s">
        <v>824</v>
      </c>
      <c r="AL84" s="234" t="s">
        <v>824</v>
      </c>
      <c r="AM84" s="234" t="s">
        <v>825</v>
      </c>
      <c r="AN84" s="234" t="s">
        <v>826</v>
      </c>
      <c r="AO84" s="234" t="s">
        <v>826</v>
      </c>
      <c r="AP84" s="234" t="s">
        <v>827</v>
      </c>
      <c r="AQ84" s="234" t="s">
        <v>827</v>
      </c>
      <c r="AR84" s="234" t="s">
        <v>821</v>
      </c>
      <c r="AS84" s="234" t="s">
        <v>821</v>
      </c>
      <c r="AT84" s="234" t="s">
        <v>821</v>
      </c>
      <c r="AU84" s="234" t="s">
        <v>821</v>
      </c>
      <c r="AV84" s="234" t="s">
        <v>821</v>
      </c>
      <c r="AW84" s="234" t="s">
        <v>821</v>
      </c>
      <c r="AX84" s="234" t="s">
        <v>821</v>
      </c>
      <c r="AY84" s="234" t="s">
        <v>824</v>
      </c>
      <c r="AZ84" s="234" t="s">
        <v>817</v>
      </c>
      <c r="BA84" s="234" t="s">
        <v>813</v>
      </c>
      <c r="BB84" s="234" t="s">
        <v>813</v>
      </c>
      <c r="BC84" s="234" t="s">
        <v>813</v>
      </c>
      <c r="BD84" s="236"/>
      <c r="BE84" s="234" t="s">
        <v>829</v>
      </c>
      <c r="BF84" s="234" t="s">
        <v>829</v>
      </c>
      <c r="BG84" s="234" t="s">
        <v>814</v>
      </c>
      <c r="BH84" s="234" t="s">
        <v>814</v>
      </c>
      <c r="BI84" s="234" t="s">
        <v>812</v>
      </c>
      <c r="BJ84" s="234" t="s">
        <v>830</v>
      </c>
      <c r="BK84" s="234" t="s">
        <v>831</v>
      </c>
      <c r="BL84" s="234" t="s">
        <v>817</v>
      </c>
      <c r="BM84" s="234" t="s">
        <v>832</v>
      </c>
      <c r="BN84" s="234" t="s">
        <v>817</v>
      </c>
      <c r="BO84" s="234" t="s">
        <v>817</v>
      </c>
      <c r="BP84" s="234" t="s">
        <v>833</v>
      </c>
      <c r="BQ84" s="234" t="s">
        <v>821</v>
      </c>
      <c r="BR84" s="234" t="s">
        <v>821</v>
      </c>
      <c r="BS84" s="234" t="s">
        <v>821</v>
      </c>
      <c r="BT84" s="234" t="s">
        <v>821</v>
      </c>
      <c r="BU84" s="234" t="s">
        <v>821</v>
      </c>
      <c r="BV84" s="234" t="s">
        <v>821</v>
      </c>
      <c r="BW84" s="234"/>
      <c r="BX84" s="234" t="s">
        <v>834</v>
      </c>
      <c r="BY84" s="234" t="s">
        <v>817</v>
      </c>
      <c r="BZ84" s="234" t="s">
        <v>818</v>
      </c>
      <c r="CA84" s="234" t="s">
        <v>815</v>
      </c>
    </row>
    <row r="85" customFormat="false" ht="14.5" hidden="false" customHeight="false" outlineLevel="0" collapsed="false">
      <c r="A85" s="178" t="str">
        <f aca="false">'Indicator Data'!A86</f>
        <v>Israel</v>
      </c>
      <c r="B85" s="220" t="str">
        <f aca="false">'Indicator Data'!B86</f>
        <v>ISR</v>
      </c>
      <c r="C85" s="234" t="s">
        <v>811</v>
      </c>
      <c r="D85" s="234" t="s">
        <v>811</v>
      </c>
      <c r="E85" s="234" t="s">
        <v>812</v>
      </c>
      <c r="F85" s="234" t="s">
        <v>812</v>
      </c>
      <c r="G85" s="234" t="s">
        <v>812</v>
      </c>
      <c r="H85" s="234" t="s">
        <v>812</v>
      </c>
      <c r="I85" s="234" t="s">
        <v>812</v>
      </c>
      <c r="J85" s="234" t="s">
        <v>813</v>
      </c>
      <c r="K85" s="234" t="s">
        <v>813</v>
      </c>
      <c r="L85" s="234" t="s">
        <v>814</v>
      </c>
      <c r="M85" s="234" t="s">
        <v>815</v>
      </c>
      <c r="N85" s="234" t="s">
        <v>815</v>
      </c>
      <c r="O85" s="234" t="s">
        <v>815</v>
      </c>
      <c r="P85" s="234" t="s">
        <v>815</v>
      </c>
      <c r="Q85" s="234" t="s">
        <v>816</v>
      </c>
      <c r="R85" s="234" t="s">
        <v>816</v>
      </c>
      <c r="S85" s="234" t="s">
        <v>816</v>
      </c>
      <c r="T85" s="234" t="s">
        <v>816</v>
      </c>
      <c r="U85" s="234" t="s">
        <v>815</v>
      </c>
      <c r="V85" s="234" t="s">
        <v>815</v>
      </c>
      <c r="W85" s="234" t="s">
        <v>815</v>
      </c>
      <c r="X85" s="234" t="s">
        <v>817</v>
      </c>
      <c r="Y85" s="234" t="s">
        <v>817</v>
      </c>
      <c r="Z85" s="234" t="s">
        <v>817</v>
      </c>
      <c r="AA85" s="234" t="s">
        <v>818</v>
      </c>
      <c r="AB85" s="234" t="s">
        <v>819</v>
      </c>
      <c r="AC85" s="234" t="s">
        <v>819</v>
      </c>
      <c r="AD85" s="235" t="s">
        <v>820</v>
      </c>
      <c r="AE85" s="234" t="s">
        <v>821</v>
      </c>
      <c r="AF85" s="234" t="s">
        <v>822</v>
      </c>
      <c r="AG85" s="234" t="s">
        <v>818</v>
      </c>
      <c r="AH85" s="234" t="s">
        <v>815</v>
      </c>
      <c r="AI85" s="236" t="s">
        <v>823</v>
      </c>
      <c r="AJ85" s="236" t="s">
        <v>823</v>
      </c>
      <c r="AK85" s="234" t="s">
        <v>824</v>
      </c>
      <c r="AL85" s="234" t="s">
        <v>824</v>
      </c>
      <c r="AM85" s="234" t="s">
        <v>825</v>
      </c>
      <c r="AN85" s="234" t="s">
        <v>826</v>
      </c>
      <c r="AO85" s="234" t="s">
        <v>826</v>
      </c>
      <c r="AP85" s="234" t="s">
        <v>827</v>
      </c>
      <c r="AQ85" s="234" t="s">
        <v>827</v>
      </c>
      <c r="AR85" s="234" t="s">
        <v>821</v>
      </c>
      <c r="AS85" s="234" t="s">
        <v>821</v>
      </c>
      <c r="AT85" s="234" t="s">
        <v>821</v>
      </c>
      <c r="AU85" s="234" t="s">
        <v>821</v>
      </c>
      <c r="AV85" s="234" t="s">
        <v>821</v>
      </c>
      <c r="AW85" s="234" t="s">
        <v>821</v>
      </c>
      <c r="AX85" s="234" t="s">
        <v>821</v>
      </c>
      <c r="AY85" s="234" t="s">
        <v>824</v>
      </c>
      <c r="AZ85" s="234" t="s">
        <v>817</v>
      </c>
      <c r="BA85" s="234" t="s">
        <v>813</v>
      </c>
      <c r="BB85" s="234" t="s">
        <v>813</v>
      </c>
      <c r="BC85" s="234" t="s">
        <v>813</v>
      </c>
      <c r="BD85" s="236"/>
      <c r="BE85" s="234" t="s">
        <v>829</v>
      </c>
      <c r="BF85" s="234" t="s">
        <v>829</v>
      </c>
      <c r="BG85" s="234" t="s">
        <v>814</v>
      </c>
      <c r="BH85" s="234" t="s">
        <v>814</v>
      </c>
      <c r="BI85" s="234" t="s">
        <v>812</v>
      </c>
      <c r="BJ85" s="234" t="s">
        <v>830</v>
      </c>
      <c r="BK85" s="234" t="s">
        <v>831</v>
      </c>
      <c r="BL85" s="234" t="s">
        <v>817</v>
      </c>
      <c r="BM85" s="234" t="s">
        <v>832</v>
      </c>
      <c r="BN85" s="234" t="s">
        <v>817</v>
      </c>
      <c r="BO85" s="234" t="s">
        <v>817</v>
      </c>
      <c r="BP85" s="234" t="s">
        <v>833</v>
      </c>
      <c r="BQ85" s="234" t="s">
        <v>821</v>
      </c>
      <c r="BR85" s="234" t="s">
        <v>821</v>
      </c>
      <c r="BS85" s="234" t="s">
        <v>821</v>
      </c>
      <c r="BT85" s="234" t="s">
        <v>821</v>
      </c>
      <c r="BU85" s="234" t="s">
        <v>821</v>
      </c>
      <c r="BV85" s="234" t="s">
        <v>821</v>
      </c>
      <c r="BW85" s="234"/>
      <c r="BX85" s="234" t="s">
        <v>834</v>
      </c>
      <c r="BY85" s="234" t="s">
        <v>817</v>
      </c>
      <c r="BZ85" s="234" t="s">
        <v>818</v>
      </c>
      <c r="CA85" s="234" t="s">
        <v>815</v>
      </c>
    </row>
    <row r="86" customFormat="false" ht="14.5" hidden="false" customHeight="false" outlineLevel="0" collapsed="false">
      <c r="A86" s="178" t="str">
        <f aca="false">'Indicator Data'!A87</f>
        <v>Italy</v>
      </c>
      <c r="B86" s="220" t="str">
        <f aca="false">'Indicator Data'!B87</f>
        <v>ITA</v>
      </c>
      <c r="C86" s="234" t="s">
        <v>811</v>
      </c>
      <c r="D86" s="234" t="s">
        <v>811</v>
      </c>
      <c r="E86" s="234" t="s">
        <v>812</v>
      </c>
      <c r="F86" s="234" t="s">
        <v>812</v>
      </c>
      <c r="G86" s="234" t="s">
        <v>812</v>
      </c>
      <c r="H86" s="234" t="s">
        <v>812</v>
      </c>
      <c r="I86" s="234" t="s">
        <v>812</v>
      </c>
      <c r="J86" s="234" t="s">
        <v>813</v>
      </c>
      <c r="K86" s="234" t="s">
        <v>813</v>
      </c>
      <c r="L86" s="234" t="s">
        <v>814</v>
      </c>
      <c r="M86" s="234" t="s">
        <v>815</v>
      </c>
      <c r="N86" s="234" t="s">
        <v>815</v>
      </c>
      <c r="O86" s="234" t="s">
        <v>815</v>
      </c>
      <c r="P86" s="234" t="s">
        <v>815</v>
      </c>
      <c r="Q86" s="234" t="s">
        <v>816</v>
      </c>
      <c r="R86" s="234" t="s">
        <v>816</v>
      </c>
      <c r="S86" s="234" t="s">
        <v>816</v>
      </c>
      <c r="T86" s="234" t="s">
        <v>816</v>
      </c>
      <c r="U86" s="234" t="s">
        <v>815</v>
      </c>
      <c r="V86" s="234" t="s">
        <v>815</v>
      </c>
      <c r="W86" s="234" t="s">
        <v>815</v>
      </c>
      <c r="X86" s="234" t="s">
        <v>817</v>
      </c>
      <c r="Y86" s="234" t="s">
        <v>817</v>
      </c>
      <c r="Z86" s="234" t="s">
        <v>817</v>
      </c>
      <c r="AA86" s="234" t="s">
        <v>818</v>
      </c>
      <c r="AB86" s="234" t="s">
        <v>819</v>
      </c>
      <c r="AC86" s="234" t="s">
        <v>819</v>
      </c>
      <c r="AD86" s="235" t="s">
        <v>820</v>
      </c>
      <c r="AE86" s="234" t="s">
        <v>821</v>
      </c>
      <c r="AF86" s="234" t="s">
        <v>822</v>
      </c>
      <c r="AG86" s="234" t="s">
        <v>818</v>
      </c>
      <c r="AH86" s="234" t="s">
        <v>815</v>
      </c>
      <c r="AI86" s="236" t="s">
        <v>823</v>
      </c>
      <c r="AJ86" s="236" t="s">
        <v>823</v>
      </c>
      <c r="AK86" s="234" t="s">
        <v>824</v>
      </c>
      <c r="AL86" s="234" t="s">
        <v>824</v>
      </c>
      <c r="AM86" s="234" t="s">
        <v>825</v>
      </c>
      <c r="AN86" s="234" t="s">
        <v>826</v>
      </c>
      <c r="AO86" s="234" t="s">
        <v>826</v>
      </c>
      <c r="AP86" s="234" t="s">
        <v>827</v>
      </c>
      <c r="AQ86" s="234" t="s">
        <v>827</v>
      </c>
      <c r="AR86" s="234" t="s">
        <v>821</v>
      </c>
      <c r="AS86" s="234" t="s">
        <v>821</v>
      </c>
      <c r="AT86" s="234" t="s">
        <v>821</v>
      </c>
      <c r="AU86" s="234" t="s">
        <v>821</v>
      </c>
      <c r="AV86" s="234" t="s">
        <v>821</v>
      </c>
      <c r="AW86" s="234" t="s">
        <v>821</v>
      </c>
      <c r="AX86" s="234" t="s">
        <v>821</v>
      </c>
      <c r="AY86" s="234" t="s">
        <v>824</v>
      </c>
      <c r="AZ86" s="234" t="s">
        <v>817</v>
      </c>
      <c r="BA86" s="234" t="s">
        <v>813</v>
      </c>
      <c r="BB86" s="234" t="s">
        <v>813</v>
      </c>
      <c r="BC86" s="234" t="s">
        <v>813</v>
      </c>
      <c r="BD86" s="236"/>
      <c r="BE86" s="234" t="s">
        <v>829</v>
      </c>
      <c r="BF86" s="234" t="s">
        <v>829</v>
      </c>
      <c r="BG86" s="234" t="s">
        <v>814</v>
      </c>
      <c r="BH86" s="234" t="s">
        <v>814</v>
      </c>
      <c r="BI86" s="234" t="s">
        <v>812</v>
      </c>
      <c r="BJ86" s="234" t="s">
        <v>830</v>
      </c>
      <c r="BK86" s="234" t="s">
        <v>831</v>
      </c>
      <c r="BL86" s="234" t="s">
        <v>817</v>
      </c>
      <c r="BM86" s="234" t="s">
        <v>832</v>
      </c>
      <c r="BN86" s="234" t="s">
        <v>817</v>
      </c>
      <c r="BO86" s="234" t="s">
        <v>817</v>
      </c>
      <c r="BP86" s="234" t="s">
        <v>833</v>
      </c>
      <c r="BQ86" s="234" t="s">
        <v>821</v>
      </c>
      <c r="BR86" s="234" t="s">
        <v>821</v>
      </c>
      <c r="BS86" s="234" t="s">
        <v>821</v>
      </c>
      <c r="BT86" s="234" t="s">
        <v>821</v>
      </c>
      <c r="BU86" s="234" t="s">
        <v>821</v>
      </c>
      <c r="BV86" s="234" t="s">
        <v>821</v>
      </c>
      <c r="BW86" s="234"/>
      <c r="BX86" s="234" t="s">
        <v>834</v>
      </c>
      <c r="BY86" s="234" t="s">
        <v>817</v>
      </c>
      <c r="BZ86" s="234" t="s">
        <v>818</v>
      </c>
      <c r="CA86" s="234" t="s">
        <v>815</v>
      </c>
    </row>
    <row r="87" customFormat="false" ht="14.5" hidden="false" customHeight="false" outlineLevel="0" collapsed="false">
      <c r="A87" s="178" t="str">
        <f aca="false">'Indicator Data'!A88</f>
        <v>Jamaica</v>
      </c>
      <c r="B87" s="220" t="str">
        <f aca="false">'Indicator Data'!B88</f>
        <v>JAM</v>
      </c>
      <c r="C87" s="234" t="s">
        <v>811</v>
      </c>
      <c r="D87" s="234" t="s">
        <v>811</v>
      </c>
      <c r="E87" s="234" t="s">
        <v>812</v>
      </c>
      <c r="F87" s="234" t="s">
        <v>812</v>
      </c>
      <c r="G87" s="234" t="s">
        <v>812</v>
      </c>
      <c r="H87" s="234" t="s">
        <v>812</v>
      </c>
      <c r="I87" s="234" t="s">
        <v>812</v>
      </c>
      <c r="J87" s="234" t="s">
        <v>813</v>
      </c>
      <c r="K87" s="234" t="s">
        <v>813</v>
      </c>
      <c r="L87" s="234" t="s">
        <v>814</v>
      </c>
      <c r="M87" s="234" t="s">
        <v>815</v>
      </c>
      <c r="N87" s="234" t="s">
        <v>815</v>
      </c>
      <c r="O87" s="234" t="s">
        <v>815</v>
      </c>
      <c r="P87" s="234" t="s">
        <v>815</v>
      </c>
      <c r="Q87" s="234" t="s">
        <v>816</v>
      </c>
      <c r="R87" s="234" t="s">
        <v>816</v>
      </c>
      <c r="S87" s="234" t="s">
        <v>816</v>
      </c>
      <c r="T87" s="234" t="s">
        <v>816</v>
      </c>
      <c r="U87" s="234" t="s">
        <v>815</v>
      </c>
      <c r="V87" s="234" t="s">
        <v>815</v>
      </c>
      <c r="W87" s="234" t="s">
        <v>815</v>
      </c>
      <c r="X87" s="234" t="s">
        <v>817</v>
      </c>
      <c r="Y87" s="234" t="s">
        <v>817</v>
      </c>
      <c r="Z87" s="234" t="s">
        <v>817</v>
      </c>
      <c r="AA87" s="234" t="s">
        <v>818</v>
      </c>
      <c r="AB87" s="234" t="s">
        <v>819</v>
      </c>
      <c r="AC87" s="234" t="s">
        <v>819</v>
      </c>
      <c r="AD87" s="235" t="s">
        <v>820</v>
      </c>
      <c r="AE87" s="234" t="s">
        <v>821</v>
      </c>
      <c r="AF87" s="234" t="s">
        <v>822</v>
      </c>
      <c r="AG87" s="234" t="s">
        <v>818</v>
      </c>
      <c r="AH87" s="234" t="s">
        <v>815</v>
      </c>
      <c r="AI87" s="236" t="s">
        <v>823</v>
      </c>
      <c r="AJ87" s="236" t="s">
        <v>823</v>
      </c>
      <c r="AK87" s="234" t="s">
        <v>824</v>
      </c>
      <c r="AL87" s="234" t="s">
        <v>824</v>
      </c>
      <c r="AM87" s="234" t="s">
        <v>825</v>
      </c>
      <c r="AN87" s="234" t="s">
        <v>826</v>
      </c>
      <c r="AO87" s="234" t="s">
        <v>826</v>
      </c>
      <c r="AP87" s="234" t="s">
        <v>827</v>
      </c>
      <c r="AQ87" s="234" t="s">
        <v>827</v>
      </c>
      <c r="AR87" s="234" t="s">
        <v>821</v>
      </c>
      <c r="AS87" s="234" t="s">
        <v>821</v>
      </c>
      <c r="AT87" s="234" t="s">
        <v>821</v>
      </c>
      <c r="AU87" s="234" t="s">
        <v>821</v>
      </c>
      <c r="AV87" s="234" t="s">
        <v>821</v>
      </c>
      <c r="AW87" s="234" t="s">
        <v>821</v>
      </c>
      <c r="AX87" s="234" t="s">
        <v>821</v>
      </c>
      <c r="AY87" s="234" t="s">
        <v>824</v>
      </c>
      <c r="AZ87" s="234" t="s">
        <v>817</v>
      </c>
      <c r="BA87" s="234" t="s">
        <v>813</v>
      </c>
      <c r="BB87" s="234" t="s">
        <v>813</v>
      </c>
      <c r="BC87" s="234" t="s">
        <v>813</v>
      </c>
      <c r="BD87" s="236"/>
      <c r="BE87" s="234" t="s">
        <v>829</v>
      </c>
      <c r="BF87" s="234" t="s">
        <v>829</v>
      </c>
      <c r="BG87" s="234" t="s">
        <v>814</v>
      </c>
      <c r="BH87" s="234" t="s">
        <v>814</v>
      </c>
      <c r="BI87" s="234" t="s">
        <v>812</v>
      </c>
      <c r="BJ87" s="234" t="s">
        <v>830</v>
      </c>
      <c r="BK87" s="234" t="s">
        <v>831</v>
      </c>
      <c r="BL87" s="234" t="s">
        <v>817</v>
      </c>
      <c r="BM87" s="234" t="s">
        <v>832</v>
      </c>
      <c r="BN87" s="234" t="s">
        <v>817</v>
      </c>
      <c r="BO87" s="234" t="s">
        <v>817</v>
      </c>
      <c r="BP87" s="234" t="s">
        <v>833</v>
      </c>
      <c r="BQ87" s="234" t="s">
        <v>821</v>
      </c>
      <c r="BR87" s="234" t="s">
        <v>821</v>
      </c>
      <c r="BS87" s="234" t="s">
        <v>821</v>
      </c>
      <c r="BT87" s="234" t="s">
        <v>821</v>
      </c>
      <c r="BU87" s="234" t="s">
        <v>821</v>
      </c>
      <c r="BV87" s="234" t="s">
        <v>821</v>
      </c>
      <c r="BW87" s="234"/>
      <c r="BX87" s="234" t="s">
        <v>834</v>
      </c>
      <c r="BY87" s="234" t="s">
        <v>817</v>
      </c>
      <c r="BZ87" s="234" t="s">
        <v>818</v>
      </c>
      <c r="CA87" s="234" t="s">
        <v>815</v>
      </c>
    </row>
    <row r="88" customFormat="false" ht="14.5" hidden="false" customHeight="false" outlineLevel="0" collapsed="false">
      <c r="A88" s="178" t="str">
        <f aca="false">'Indicator Data'!A89</f>
        <v>Japan</v>
      </c>
      <c r="B88" s="220" t="str">
        <f aca="false">'Indicator Data'!B89</f>
        <v>JPN</v>
      </c>
      <c r="C88" s="234" t="s">
        <v>811</v>
      </c>
      <c r="D88" s="234" t="s">
        <v>811</v>
      </c>
      <c r="E88" s="234" t="s">
        <v>812</v>
      </c>
      <c r="F88" s="234" t="s">
        <v>812</v>
      </c>
      <c r="G88" s="234" t="s">
        <v>812</v>
      </c>
      <c r="H88" s="234" t="s">
        <v>812</v>
      </c>
      <c r="I88" s="234" t="s">
        <v>812</v>
      </c>
      <c r="J88" s="234" t="s">
        <v>813</v>
      </c>
      <c r="K88" s="234" t="s">
        <v>813</v>
      </c>
      <c r="L88" s="234" t="s">
        <v>814</v>
      </c>
      <c r="M88" s="234" t="s">
        <v>815</v>
      </c>
      <c r="N88" s="234" t="s">
        <v>815</v>
      </c>
      <c r="O88" s="234" t="s">
        <v>815</v>
      </c>
      <c r="P88" s="234" t="s">
        <v>815</v>
      </c>
      <c r="Q88" s="234" t="s">
        <v>816</v>
      </c>
      <c r="R88" s="234" t="s">
        <v>816</v>
      </c>
      <c r="S88" s="234" t="s">
        <v>816</v>
      </c>
      <c r="T88" s="234" t="s">
        <v>816</v>
      </c>
      <c r="U88" s="234" t="s">
        <v>815</v>
      </c>
      <c r="V88" s="234" t="s">
        <v>815</v>
      </c>
      <c r="W88" s="234" t="s">
        <v>815</v>
      </c>
      <c r="X88" s="234" t="s">
        <v>817</v>
      </c>
      <c r="Y88" s="234" t="s">
        <v>817</v>
      </c>
      <c r="Z88" s="234" t="s">
        <v>817</v>
      </c>
      <c r="AA88" s="234" t="s">
        <v>818</v>
      </c>
      <c r="AB88" s="234" t="s">
        <v>819</v>
      </c>
      <c r="AC88" s="234" t="s">
        <v>819</v>
      </c>
      <c r="AD88" s="235" t="s">
        <v>820</v>
      </c>
      <c r="AE88" s="234" t="s">
        <v>821</v>
      </c>
      <c r="AF88" s="234" t="s">
        <v>822</v>
      </c>
      <c r="AG88" s="234" t="s">
        <v>818</v>
      </c>
      <c r="AH88" s="234" t="s">
        <v>815</v>
      </c>
      <c r="AI88" s="236" t="s">
        <v>823</v>
      </c>
      <c r="AJ88" s="236" t="s">
        <v>823</v>
      </c>
      <c r="AK88" s="234" t="s">
        <v>824</v>
      </c>
      <c r="AL88" s="234" t="s">
        <v>824</v>
      </c>
      <c r="AM88" s="234" t="s">
        <v>825</v>
      </c>
      <c r="AN88" s="234" t="s">
        <v>826</v>
      </c>
      <c r="AO88" s="234" t="s">
        <v>826</v>
      </c>
      <c r="AP88" s="234" t="s">
        <v>827</v>
      </c>
      <c r="AQ88" s="234" t="s">
        <v>827</v>
      </c>
      <c r="AR88" s="234" t="s">
        <v>821</v>
      </c>
      <c r="AS88" s="234" t="s">
        <v>821</v>
      </c>
      <c r="AT88" s="234" t="s">
        <v>821</v>
      </c>
      <c r="AU88" s="234" t="s">
        <v>821</v>
      </c>
      <c r="AV88" s="234" t="s">
        <v>821</v>
      </c>
      <c r="AW88" s="234" t="s">
        <v>821</v>
      </c>
      <c r="AX88" s="234" t="s">
        <v>821</v>
      </c>
      <c r="AY88" s="234" t="s">
        <v>824</v>
      </c>
      <c r="AZ88" s="234" t="s">
        <v>817</v>
      </c>
      <c r="BA88" s="234" t="s">
        <v>813</v>
      </c>
      <c r="BB88" s="234" t="s">
        <v>813</v>
      </c>
      <c r="BC88" s="234" t="s">
        <v>813</v>
      </c>
      <c r="BD88" s="236"/>
      <c r="BE88" s="234" t="s">
        <v>829</v>
      </c>
      <c r="BF88" s="234" t="s">
        <v>829</v>
      </c>
      <c r="BG88" s="234" t="s">
        <v>814</v>
      </c>
      <c r="BH88" s="234" t="s">
        <v>814</v>
      </c>
      <c r="BI88" s="234" t="s">
        <v>812</v>
      </c>
      <c r="BJ88" s="234" t="s">
        <v>830</v>
      </c>
      <c r="BK88" s="234" t="s">
        <v>831</v>
      </c>
      <c r="BL88" s="234" t="s">
        <v>817</v>
      </c>
      <c r="BM88" s="234" t="s">
        <v>832</v>
      </c>
      <c r="BN88" s="234" t="s">
        <v>817</v>
      </c>
      <c r="BO88" s="234" t="s">
        <v>817</v>
      </c>
      <c r="BP88" s="234" t="s">
        <v>833</v>
      </c>
      <c r="BQ88" s="234" t="s">
        <v>821</v>
      </c>
      <c r="BR88" s="234" t="s">
        <v>821</v>
      </c>
      <c r="BS88" s="234" t="s">
        <v>821</v>
      </c>
      <c r="BT88" s="234" t="s">
        <v>821</v>
      </c>
      <c r="BU88" s="234" t="s">
        <v>821</v>
      </c>
      <c r="BV88" s="234" t="s">
        <v>821</v>
      </c>
      <c r="BW88" s="234"/>
      <c r="BX88" s="234" t="s">
        <v>834</v>
      </c>
      <c r="BY88" s="234" t="s">
        <v>817</v>
      </c>
      <c r="BZ88" s="234" t="s">
        <v>818</v>
      </c>
      <c r="CA88" s="234" t="s">
        <v>815</v>
      </c>
    </row>
    <row r="89" customFormat="false" ht="14.5" hidden="false" customHeight="false" outlineLevel="0" collapsed="false">
      <c r="A89" s="178" t="str">
        <f aca="false">'Indicator Data'!A90</f>
        <v>Jordan</v>
      </c>
      <c r="B89" s="220" t="str">
        <f aca="false">'Indicator Data'!B90</f>
        <v>JOR</v>
      </c>
      <c r="C89" s="234" t="s">
        <v>811</v>
      </c>
      <c r="D89" s="234" t="s">
        <v>811</v>
      </c>
      <c r="E89" s="234" t="s">
        <v>812</v>
      </c>
      <c r="F89" s="234" t="s">
        <v>812</v>
      </c>
      <c r="G89" s="234" t="s">
        <v>812</v>
      </c>
      <c r="H89" s="234" t="s">
        <v>812</v>
      </c>
      <c r="I89" s="234" t="s">
        <v>812</v>
      </c>
      <c r="J89" s="234" t="s">
        <v>813</v>
      </c>
      <c r="K89" s="234" t="s">
        <v>813</v>
      </c>
      <c r="L89" s="234" t="s">
        <v>814</v>
      </c>
      <c r="M89" s="234" t="s">
        <v>815</v>
      </c>
      <c r="N89" s="234" t="s">
        <v>815</v>
      </c>
      <c r="O89" s="234" t="s">
        <v>815</v>
      </c>
      <c r="P89" s="234" t="s">
        <v>815</v>
      </c>
      <c r="Q89" s="234" t="s">
        <v>816</v>
      </c>
      <c r="R89" s="234" t="s">
        <v>816</v>
      </c>
      <c r="S89" s="234" t="s">
        <v>816</v>
      </c>
      <c r="T89" s="234" t="s">
        <v>816</v>
      </c>
      <c r="U89" s="234" t="s">
        <v>815</v>
      </c>
      <c r="V89" s="234" t="s">
        <v>815</v>
      </c>
      <c r="W89" s="234" t="s">
        <v>815</v>
      </c>
      <c r="X89" s="234" t="s">
        <v>817</v>
      </c>
      <c r="Y89" s="234" t="s">
        <v>817</v>
      </c>
      <c r="Z89" s="234" t="s">
        <v>817</v>
      </c>
      <c r="AA89" s="234" t="s">
        <v>818</v>
      </c>
      <c r="AB89" s="234" t="s">
        <v>819</v>
      </c>
      <c r="AC89" s="234" t="s">
        <v>819</v>
      </c>
      <c r="AD89" s="235" t="s">
        <v>820</v>
      </c>
      <c r="AE89" s="234" t="s">
        <v>821</v>
      </c>
      <c r="AF89" s="234" t="s">
        <v>822</v>
      </c>
      <c r="AG89" s="234" t="s">
        <v>818</v>
      </c>
      <c r="AH89" s="234" t="s">
        <v>815</v>
      </c>
      <c r="AI89" s="236" t="s">
        <v>823</v>
      </c>
      <c r="AJ89" s="236" t="s">
        <v>823</v>
      </c>
      <c r="AK89" s="234" t="s">
        <v>824</v>
      </c>
      <c r="AL89" s="234" t="s">
        <v>824</v>
      </c>
      <c r="AM89" s="234" t="s">
        <v>825</v>
      </c>
      <c r="AN89" s="234" t="s">
        <v>826</v>
      </c>
      <c r="AO89" s="234" t="s">
        <v>826</v>
      </c>
      <c r="AP89" s="234" t="s">
        <v>827</v>
      </c>
      <c r="AQ89" s="234" t="s">
        <v>827</v>
      </c>
      <c r="AR89" s="234" t="s">
        <v>821</v>
      </c>
      <c r="AS89" s="234" t="s">
        <v>821</v>
      </c>
      <c r="AT89" s="234" t="s">
        <v>821</v>
      </c>
      <c r="AU89" s="234" t="s">
        <v>821</v>
      </c>
      <c r="AV89" s="234" t="s">
        <v>821</v>
      </c>
      <c r="AW89" s="234" t="s">
        <v>821</v>
      </c>
      <c r="AX89" s="234" t="s">
        <v>821</v>
      </c>
      <c r="AY89" s="234" t="s">
        <v>824</v>
      </c>
      <c r="AZ89" s="234" t="s">
        <v>817</v>
      </c>
      <c r="BA89" s="234" t="s">
        <v>813</v>
      </c>
      <c r="BB89" s="234" t="s">
        <v>813</v>
      </c>
      <c r="BC89" s="234" t="s">
        <v>813</v>
      </c>
      <c r="BD89" s="236"/>
      <c r="BE89" s="234" t="s">
        <v>837</v>
      </c>
      <c r="BF89" s="234" t="s">
        <v>829</v>
      </c>
      <c r="BG89" s="234" t="s">
        <v>814</v>
      </c>
      <c r="BH89" s="234" t="s">
        <v>814</v>
      </c>
      <c r="BI89" s="234" t="s">
        <v>812</v>
      </c>
      <c r="BJ89" s="234" t="s">
        <v>830</v>
      </c>
      <c r="BK89" s="234" t="s">
        <v>831</v>
      </c>
      <c r="BL89" s="234" t="s">
        <v>817</v>
      </c>
      <c r="BM89" s="234" t="s">
        <v>832</v>
      </c>
      <c r="BN89" s="234" t="s">
        <v>817</v>
      </c>
      <c r="BO89" s="234" t="s">
        <v>817</v>
      </c>
      <c r="BP89" s="234" t="s">
        <v>833</v>
      </c>
      <c r="BQ89" s="234" t="s">
        <v>821</v>
      </c>
      <c r="BR89" s="234" t="s">
        <v>821</v>
      </c>
      <c r="BS89" s="234" t="s">
        <v>821</v>
      </c>
      <c r="BT89" s="234" t="s">
        <v>821</v>
      </c>
      <c r="BU89" s="234" t="s">
        <v>821</v>
      </c>
      <c r="BV89" s="234" t="s">
        <v>821</v>
      </c>
      <c r="BW89" s="234"/>
      <c r="BX89" s="234" t="s">
        <v>834</v>
      </c>
      <c r="BY89" s="234" t="s">
        <v>817</v>
      </c>
      <c r="BZ89" s="234" t="s">
        <v>818</v>
      </c>
      <c r="CA89" s="234" t="s">
        <v>815</v>
      </c>
    </row>
    <row r="90" customFormat="false" ht="14.5" hidden="false" customHeight="false" outlineLevel="0" collapsed="false">
      <c r="A90" s="178" t="str">
        <f aca="false">'Indicator Data'!A91</f>
        <v>Kazakhstan</v>
      </c>
      <c r="B90" s="220" t="str">
        <f aca="false">'Indicator Data'!B91</f>
        <v>KAZ</v>
      </c>
      <c r="C90" s="234" t="s">
        <v>811</v>
      </c>
      <c r="D90" s="234" t="s">
        <v>811</v>
      </c>
      <c r="E90" s="234" t="s">
        <v>812</v>
      </c>
      <c r="F90" s="234" t="s">
        <v>812</v>
      </c>
      <c r="G90" s="234" t="s">
        <v>812</v>
      </c>
      <c r="H90" s="234" t="s">
        <v>812</v>
      </c>
      <c r="I90" s="234" t="s">
        <v>812</v>
      </c>
      <c r="J90" s="234" t="s">
        <v>813</v>
      </c>
      <c r="K90" s="234" t="s">
        <v>813</v>
      </c>
      <c r="L90" s="234" t="s">
        <v>814</v>
      </c>
      <c r="M90" s="234" t="s">
        <v>815</v>
      </c>
      <c r="N90" s="234" t="s">
        <v>815</v>
      </c>
      <c r="O90" s="234" t="s">
        <v>815</v>
      </c>
      <c r="P90" s="234" t="s">
        <v>815</v>
      </c>
      <c r="Q90" s="234" t="s">
        <v>816</v>
      </c>
      <c r="R90" s="234" t="s">
        <v>816</v>
      </c>
      <c r="S90" s="234" t="s">
        <v>816</v>
      </c>
      <c r="T90" s="234" t="s">
        <v>816</v>
      </c>
      <c r="U90" s="234" t="s">
        <v>815</v>
      </c>
      <c r="V90" s="234" t="s">
        <v>815</v>
      </c>
      <c r="W90" s="234" t="s">
        <v>815</v>
      </c>
      <c r="X90" s="234" t="s">
        <v>817</v>
      </c>
      <c r="Y90" s="234" t="s">
        <v>817</v>
      </c>
      <c r="Z90" s="234" t="s">
        <v>817</v>
      </c>
      <c r="AA90" s="234" t="s">
        <v>818</v>
      </c>
      <c r="AB90" s="234" t="s">
        <v>819</v>
      </c>
      <c r="AC90" s="234" t="s">
        <v>819</v>
      </c>
      <c r="AD90" s="235" t="s">
        <v>820</v>
      </c>
      <c r="AE90" s="234" t="s">
        <v>821</v>
      </c>
      <c r="AF90" s="234" t="s">
        <v>822</v>
      </c>
      <c r="AG90" s="234" t="s">
        <v>818</v>
      </c>
      <c r="AH90" s="234" t="s">
        <v>815</v>
      </c>
      <c r="AI90" s="236" t="s">
        <v>823</v>
      </c>
      <c r="AJ90" s="236" t="s">
        <v>823</v>
      </c>
      <c r="AK90" s="234" t="s">
        <v>824</v>
      </c>
      <c r="AL90" s="234" t="s">
        <v>824</v>
      </c>
      <c r="AM90" s="234" t="s">
        <v>825</v>
      </c>
      <c r="AN90" s="234" t="s">
        <v>826</v>
      </c>
      <c r="AO90" s="234" t="s">
        <v>826</v>
      </c>
      <c r="AP90" s="234" t="s">
        <v>827</v>
      </c>
      <c r="AQ90" s="234" t="s">
        <v>827</v>
      </c>
      <c r="AR90" s="234" t="s">
        <v>821</v>
      </c>
      <c r="AS90" s="234" t="s">
        <v>821</v>
      </c>
      <c r="AT90" s="234" t="s">
        <v>821</v>
      </c>
      <c r="AU90" s="234" t="s">
        <v>821</v>
      </c>
      <c r="AV90" s="234" t="s">
        <v>821</v>
      </c>
      <c r="AW90" s="234" t="s">
        <v>821</v>
      </c>
      <c r="AX90" s="234" t="s">
        <v>821</v>
      </c>
      <c r="AY90" s="234" t="s">
        <v>824</v>
      </c>
      <c r="AZ90" s="234" t="s">
        <v>817</v>
      </c>
      <c r="BA90" s="234" t="s">
        <v>813</v>
      </c>
      <c r="BB90" s="234" t="s">
        <v>813</v>
      </c>
      <c r="BC90" s="234" t="s">
        <v>813</v>
      </c>
      <c r="BD90" s="236"/>
      <c r="BE90" s="234" t="s">
        <v>829</v>
      </c>
      <c r="BF90" s="234" t="s">
        <v>829</v>
      </c>
      <c r="BG90" s="234" t="s">
        <v>814</v>
      </c>
      <c r="BH90" s="234" t="s">
        <v>814</v>
      </c>
      <c r="BI90" s="234" t="s">
        <v>812</v>
      </c>
      <c r="BJ90" s="234" t="s">
        <v>830</v>
      </c>
      <c r="BK90" s="234" t="s">
        <v>831</v>
      </c>
      <c r="BL90" s="234" t="s">
        <v>817</v>
      </c>
      <c r="BM90" s="234" t="s">
        <v>832</v>
      </c>
      <c r="BN90" s="234" t="s">
        <v>817</v>
      </c>
      <c r="BO90" s="234" t="s">
        <v>817</v>
      </c>
      <c r="BP90" s="234" t="s">
        <v>833</v>
      </c>
      <c r="BQ90" s="234" t="s">
        <v>821</v>
      </c>
      <c r="BR90" s="234" t="s">
        <v>821</v>
      </c>
      <c r="BS90" s="234" t="s">
        <v>821</v>
      </c>
      <c r="BT90" s="234" t="s">
        <v>821</v>
      </c>
      <c r="BU90" s="234" t="s">
        <v>821</v>
      </c>
      <c r="BV90" s="234" t="s">
        <v>821</v>
      </c>
      <c r="BW90" s="234"/>
      <c r="BX90" s="234" t="s">
        <v>834</v>
      </c>
      <c r="BY90" s="234" t="s">
        <v>817</v>
      </c>
      <c r="BZ90" s="234" t="s">
        <v>818</v>
      </c>
      <c r="CA90" s="234" t="s">
        <v>815</v>
      </c>
    </row>
    <row r="91" customFormat="false" ht="14.5" hidden="false" customHeight="false" outlineLevel="0" collapsed="false">
      <c r="A91" s="178" t="str">
        <f aca="false">'Indicator Data'!A92</f>
        <v>Kenya</v>
      </c>
      <c r="B91" s="220" t="str">
        <f aca="false">'Indicator Data'!B92</f>
        <v>KEN</v>
      </c>
      <c r="C91" s="234" t="s">
        <v>811</v>
      </c>
      <c r="D91" s="234" t="s">
        <v>811</v>
      </c>
      <c r="E91" s="234" t="s">
        <v>812</v>
      </c>
      <c r="F91" s="234" t="s">
        <v>812</v>
      </c>
      <c r="G91" s="234" t="s">
        <v>812</v>
      </c>
      <c r="H91" s="234" t="s">
        <v>812</v>
      </c>
      <c r="I91" s="234" t="s">
        <v>812</v>
      </c>
      <c r="J91" s="234" t="s">
        <v>813</v>
      </c>
      <c r="K91" s="234" t="s">
        <v>813</v>
      </c>
      <c r="L91" s="234" t="s">
        <v>814</v>
      </c>
      <c r="M91" s="234" t="s">
        <v>815</v>
      </c>
      <c r="N91" s="234" t="s">
        <v>815</v>
      </c>
      <c r="O91" s="234" t="s">
        <v>815</v>
      </c>
      <c r="P91" s="234" t="s">
        <v>815</v>
      </c>
      <c r="Q91" s="234" t="s">
        <v>816</v>
      </c>
      <c r="R91" s="234" t="s">
        <v>816</v>
      </c>
      <c r="S91" s="234" t="s">
        <v>816</v>
      </c>
      <c r="T91" s="234" t="s">
        <v>816</v>
      </c>
      <c r="U91" s="234" t="s">
        <v>815</v>
      </c>
      <c r="V91" s="234" t="s">
        <v>815</v>
      </c>
      <c r="W91" s="234" t="s">
        <v>815</v>
      </c>
      <c r="X91" s="234" t="s">
        <v>817</v>
      </c>
      <c r="Y91" s="234" t="s">
        <v>817</v>
      </c>
      <c r="Z91" s="234" t="s">
        <v>817</v>
      </c>
      <c r="AA91" s="234" t="s">
        <v>818</v>
      </c>
      <c r="AB91" s="234" t="s">
        <v>819</v>
      </c>
      <c r="AC91" s="234" t="s">
        <v>819</v>
      </c>
      <c r="AD91" s="235" t="s">
        <v>820</v>
      </c>
      <c r="AE91" s="234" t="s">
        <v>821</v>
      </c>
      <c r="AF91" s="234" t="s">
        <v>822</v>
      </c>
      <c r="AG91" s="234" t="s">
        <v>818</v>
      </c>
      <c r="AH91" s="234" t="s">
        <v>815</v>
      </c>
      <c r="AI91" s="236" t="s">
        <v>823</v>
      </c>
      <c r="AJ91" s="236" t="s">
        <v>823</v>
      </c>
      <c r="AK91" s="234" t="s">
        <v>824</v>
      </c>
      <c r="AL91" s="234" t="s">
        <v>824</v>
      </c>
      <c r="AM91" s="234" t="s">
        <v>825</v>
      </c>
      <c r="AN91" s="234" t="s">
        <v>826</v>
      </c>
      <c r="AO91" s="234" t="s">
        <v>826</v>
      </c>
      <c r="AP91" s="234" t="s">
        <v>827</v>
      </c>
      <c r="AQ91" s="234" t="s">
        <v>827</v>
      </c>
      <c r="AR91" s="234" t="s">
        <v>821</v>
      </c>
      <c r="AS91" s="234" t="s">
        <v>821</v>
      </c>
      <c r="AT91" s="234" t="s">
        <v>821</v>
      </c>
      <c r="AU91" s="234" t="s">
        <v>821</v>
      </c>
      <c r="AV91" s="234" t="s">
        <v>821</v>
      </c>
      <c r="AW91" s="234" t="s">
        <v>821</v>
      </c>
      <c r="AX91" s="234" t="s">
        <v>821</v>
      </c>
      <c r="AY91" s="234" t="s">
        <v>824</v>
      </c>
      <c r="AZ91" s="234" t="s">
        <v>817</v>
      </c>
      <c r="BA91" s="234" t="s">
        <v>813</v>
      </c>
      <c r="BB91" s="234" t="s">
        <v>813</v>
      </c>
      <c r="BC91" s="234" t="s">
        <v>813</v>
      </c>
      <c r="BD91" s="236" t="s">
        <v>835</v>
      </c>
      <c r="BE91" s="234" t="s">
        <v>829</v>
      </c>
      <c r="BF91" s="234" t="s">
        <v>829</v>
      </c>
      <c r="BG91" s="234" t="s">
        <v>814</v>
      </c>
      <c r="BH91" s="234" t="s">
        <v>814</v>
      </c>
      <c r="BI91" s="234" t="s">
        <v>812</v>
      </c>
      <c r="BJ91" s="234" t="s">
        <v>830</v>
      </c>
      <c r="BK91" s="234" t="s">
        <v>831</v>
      </c>
      <c r="BL91" s="234" t="s">
        <v>817</v>
      </c>
      <c r="BM91" s="234" t="s">
        <v>832</v>
      </c>
      <c r="BN91" s="234" t="s">
        <v>817</v>
      </c>
      <c r="BO91" s="234" t="s">
        <v>817</v>
      </c>
      <c r="BP91" s="234" t="s">
        <v>833</v>
      </c>
      <c r="BQ91" s="234" t="s">
        <v>821</v>
      </c>
      <c r="BR91" s="234" t="s">
        <v>821</v>
      </c>
      <c r="BS91" s="234" t="s">
        <v>821</v>
      </c>
      <c r="BT91" s="234" t="s">
        <v>821</v>
      </c>
      <c r="BU91" s="234" t="s">
        <v>821</v>
      </c>
      <c r="BV91" s="234" t="s">
        <v>821</v>
      </c>
      <c r="BW91" s="234"/>
      <c r="BX91" s="234" t="s">
        <v>834</v>
      </c>
      <c r="BY91" s="234" t="s">
        <v>817</v>
      </c>
      <c r="BZ91" s="234" t="s">
        <v>818</v>
      </c>
      <c r="CA91" s="234" t="s">
        <v>815</v>
      </c>
    </row>
    <row r="92" customFormat="false" ht="14.5" hidden="false" customHeight="false" outlineLevel="0" collapsed="false">
      <c r="A92" s="178" t="str">
        <f aca="false">'Indicator Data'!A93</f>
        <v>Kiribati</v>
      </c>
      <c r="B92" s="220" t="str">
        <f aca="false">'Indicator Data'!B93</f>
        <v>KIR</v>
      </c>
      <c r="C92" s="234" t="s">
        <v>811</v>
      </c>
      <c r="D92" s="234" t="s">
        <v>811</v>
      </c>
      <c r="E92" s="234" t="s">
        <v>812</v>
      </c>
      <c r="F92" s="234" t="s">
        <v>812</v>
      </c>
      <c r="G92" s="234" t="s">
        <v>812</v>
      </c>
      <c r="H92" s="234" t="s">
        <v>812</v>
      </c>
      <c r="I92" s="234" t="s">
        <v>812</v>
      </c>
      <c r="J92" s="234" t="s">
        <v>813</v>
      </c>
      <c r="K92" s="234" t="s">
        <v>813</v>
      </c>
      <c r="L92" s="234" t="s">
        <v>814</v>
      </c>
      <c r="M92" s="234" t="s">
        <v>815</v>
      </c>
      <c r="N92" s="234" t="s">
        <v>815</v>
      </c>
      <c r="O92" s="234" t="s">
        <v>815</v>
      </c>
      <c r="P92" s="234" t="s">
        <v>815</v>
      </c>
      <c r="Q92" s="234" t="s">
        <v>816</v>
      </c>
      <c r="R92" s="234" t="s">
        <v>816</v>
      </c>
      <c r="S92" s="234" t="s">
        <v>816</v>
      </c>
      <c r="T92" s="234" t="s">
        <v>816</v>
      </c>
      <c r="U92" s="234" t="s">
        <v>815</v>
      </c>
      <c r="V92" s="234" t="s">
        <v>815</v>
      </c>
      <c r="W92" s="234" t="s">
        <v>815</v>
      </c>
      <c r="X92" s="234" t="s">
        <v>817</v>
      </c>
      <c r="Y92" s="234" t="s">
        <v>817</v>
      </c>
      <c r="Z92" s="234" t="s">
        <v>817</v>
      </c>
      <c r="AA92" s="234" t="s">
        <v>818</v>
      </c>
      <c r="AB92" s="234" t="s">
        <v>819</v>
      </c>
      <c r="AC92" s="234" t="s">
        <v>819</v>
      </c>
      <c r="AD92" s="235" t="s">
        <v>820</v>
      </c>
      <c r="AE92" s="234" t="s">
        <v>821</v>
      </c>
      <c r="AF92" s="234" t="s">
        <v>822</v>
      </c>
      <c r="AG92" s="234" t="s">
        <v>818</v>
      </c>
      <c r="AH92" s="234" t="s">
        <v>815</v>
      </c>
      <c r="AI92" s="236" t="s">
        <v>823</v>
      </c>
      <c r="AJ92" s="236" t="s">
        <v>823</v>
      </c>
      <c r="AK92" s="234" t="s">
        <v>824</v>
      </c>
      <c r="AL92" s="234" t="s">
        <v>824</v>
      </c>
      <c r="AM92" s="234" t="s">
        <v>825</v>
      </c>
      <c r="AN92" s="234" t="s">
        <v>826</v>
      </c>
      <c r="AO92" s="234" t="s">
        <v>826</v>
      </c>
      <c r="AP92" s="234" t="s">
        <v>827</v>
      </c>
      <c r="AQ92" s="234" t="s">
        <v>827</v>
      </c>
      <c r="AR92" s="234" t="s">
        <v>821</v>
      </c>
      <c r="AS92" s="234" t="s">
        <v>821</v>
      </c>
      <c r="AT92" s="234" t="s">
        <v>821</v>
      </c>
      <c r="AU92" s="234" t="s">
        <v>821</v>
      </c>
      <c r="AV92" s="234" t="s">
        <v>821</v>
      </c>
      <c r="AW92" s="234" t="s">
        <v>821</v>
      </c>
      <c r="AX92" s="234" t="s">
        <v>821</v>
      </c>
      <c r="AY92" s="234" t="s">
        <v>824</v>
      </c>
      <c r="AZ92" s="234" t="s">
        <v>817</v>
      </c>
      <c r="BA92" s="234" t="s">
        <v>813</v>
      </c>
      <c r="BB92" s="234" t="s">
        <v>813</v>
      </c>
      <c r="BC92" s="234" t="s">
        <v>813</v>
      </c>
      <c r="BD92" s="236"/>
      <c r="BE92" s="234" t="s">
        <v>829</v>
      </c>
      <c r="BF92" s="234" t="s">
        <v>829</v>
      </c>
      <c r="BG92" s="234" t="s">
        <v>814</v>
      </c>
      <c r="BH92" s="234" t="s">
        <v>814</v>
      </c>
      <c r="BI92" s="234" t="s">
        <v>812</v>
      </c>
      <c r="BJ92" s="234" t="s">
        <v>830</v>
      </c>
      <c r="BK92" s="234" t="s">
        <v>831</v>
      </c>
      <c r="BL92" s="234" t="s">
        <v>817</v>
      </c>
      <c r="BM92" s="234" t="s">
        <v>832</v>
      </c>
      <c r="BN92" s="234" t="s">
        <v>817</v>
      </c>
      <c r="BO92" s="234" t="s">
        <v>817</v>
      </c>
      <c r="BP92" s="234" t="s">
        <v>833</v>
      </c>
      <c r="BQ92" s="234" t="s">
        <v>821</v>
      </c>
      <c r="BR92" s="234" t="s">
        <v>821</v>
      </c>
      <c r="BS92" s="234" t="s">
        <v>821</v>
      </c>
      <c r="BT92" s="234" t="s">
        <v>821</v>
      </c>
      <c r="BU92" s="234" t="s">
        <v>821</v>
      </c>
      <c r="BV92" s="234" t="s">
        <v>821</v>
      </c>
      <c r="BW92" s="234"/>
      <c r="BX92" s="234" t="s">
        <v>834</v>
      </c>
      <c r="BY92" s="234" t="s">
        <v>817</v>
      </c>
      <c r="BZ92" s="234" t="s">
        <v>818</v>
      </c>
      <c r="CA92" s="234" t="s">
        <v>815</v>
      </c>
    </row>
    <row r="93" customFormat="false" ht="14.5" hidden="false" customHeight="false" outlineLevel="0" collapsed="false">
      <c r="A93" s="178" t="str">
        <f aca="false">'Indicator Data'!A94</f>
        <v>Korea DPR</v>
      </c>
      <c r="B93" s="220" t="str">
        <f aca="false">'Indicator Data'!B94</f>
        <v>PRK</v>
      </c>
      <c r="C93" s="234" t="s">
        <v>811</v>
      </c>
      <c r="D93" s="234" t="s">
        <v>811</v>
      </c>
      <c r="E93" s="234" t="s">
        <v>812</v>
      </c>
      <c r="F93" s="234" t="s">
        <v>812</v>
      </c>
      <c r="G93" s="234" t="s">
        <v>812</v>
      </c>
      <c r="H93" s="234" t="s">
        <v>812</v>
      </c>
      <c r="I93" s="234" t="s">
        <v>812</v>
      </c>
      <c r="J93" s="234" t="s">
        <v>813</v>
      </c>
      <c r="K93" s="234" t="s">
        <v>813</v>
      </c>
      <c r="L93" s="234" t="s">
        <v>814</v>
      </c>
      <c r="M93" s="234" t="s">
        <v>815</v>
      </c>
      <c r="N93" s="234" t="s">
        <v>815</v>
      </c>
      <c r="O93" s="234" t="s">
        <v>815</v>
      </c>
      <c r="P93" s="234" t="s">
        <v>815</v>
      </c>
      <c r="Q93" s="234" t="s">
        <v>816</v>
      </c>
      <c r="R93" s="234" t="s">
        <v>816</v>
      </c>
      <c r="S93" s="234" t="s">
        <v>816</v>
      </c>
      <c r="T93" s="234" t="s">
        <v>816</v>
      </c>
      <c r="U93" s="234" t="s">
        <v>815</v>
      </c>
      <c r="V93" s="234" t="s">
        <v>815</v>
      </c>
      <c r="W93" s="234" t="s">
        <v>815</v>
      </c>
      <c r="X93" s="234" t="s">
        <v>817</v>
      </c>
      <c r="Y93" s="234" t="s">
        <v>817</v>
      </c>
      <c r="Z93" s="234" t="s">
        <v>817</v>
      </c>
      <c r="AA93" s="234" t="s">
        <v>818</v>
      </c>
      <c r="AB93" s="234" t="s">
        <v>819</v>
      </c>
      <c r="AC93" s="234" t="s">
        <v>819</v>
      </c>
      <c r="AD93" s="235" t="s">
        <v>820</v>
      </c>
      <c r="AE93" s="234" t="s">
        <v>821</v>
      </c>
      <c r="AF93" s="234" t="s">
        <v>822</v>
      </c>
      <c r="AG93" s="234" t="s">
        <v>818</v>
      </c>
      <c r="AH93" s="234" t="s">
        <v>815</v>
      </c>
      <c r="AI93" s="236" t="s">
        <v>823</v>
      </c>
      <c r="AJ93" s="236" t="s">
        <v>823</v>
      </c>
      <c r="AK93" s="234" t="s">
        <v>824</v>
      </c>
      <c r="AL93" s="234" t="s">
        <v>824</v>
      </c>
      <c r="AM93" s="234" t="s">
        <v>825</v>
      </c>
      <c r="AN93" s="234" t="s">
        <v>826</v>
      </c>
      <c r="AO93" s="234" t="s">
        <v>826</v>
      </c>
      <c r="AP93" s="234" t="s">
        <v>827</v>
      </c>
      <c r="AQ93" s="234" t="s">
        <v>827</v>
      </c>
      <c r="AR93" s="234" t="s">
        <v>821</v>
      </c>
      <c r="AS93" s="234" t="s">
        <v>821</v>
      </c>
      <c r="AT93" s="234" t="s">
        <v>821</v>
      </c>
      <c r="AU93" s="234" t="s">
        <v>821</v>
      </c>
      <c r="AV93" s="234" t="s">
        <v>821</v>
      </c>
      <c r="AW93" s="234" t="s">
        <v>821</v>
      </c>
      <c r="AX93" s="234" t="s">
        <v>821</v>
      </c>
      <c r="AY93" s="234" t="s">
        <v>824</v>
      </c>
      <c r="AZ93" s="234" t="s">
        <v>817</v>
      </c>
      <c r="BA93" s="234" t="s">
        <v>813</v>
      </c>
      <c r="BB93" s="234" t="s">
        <v>813</v>
      </c>
      <c r="BC93" s="234" t="s">
        <v>813</v>
      </c>
      <c r="BD93" s="236"/>
      <c r="BE93" s="234" t="s">
        <v>829</v>
      </c>
      <c r="BF93" s="234" t="s">
        <v>829</v>
      </c>
      <c r="BG93" s="234" t="s">
        <v>814</v>
      </c>
      <c r="BH93" s="234" t="s">
        <v>814</v>
      </c>
      <c r="BI93" s="234" t="s">
        <v>812</v>
      </c>
      <c r="BJ93" s="234" t="s">
        <v>830</v>
      </c>
      <c r="BK93" s="234" t="s">
        <v>831</v>
      </c>
      <c r="BL93" s="234" t="s">
        <v>817</v>
      </c>
      <c r="BM93" s="234" t="s">
        <v>832</v>
      </c>
      <c r="BN93" s="234" t="s">
        <v>817</v>
      </c>
      <c r="BO93" s="234" t="s">
        <v>817</v>
      </c>
      <c r="BP93" s="234" t="s">
        <v>833</v>
      </c>
      <c r="BQ93" s="234" t="s">
        <v>821</v>
      </c>
      <c r="BR93" s="234" t="s">
        <v>821</v>
      </c>
      <c r="BS93" s="234" t="s">
        <v>821</v>
      </c>
      <c r="BT93" s="234" t="s">
        <v>821</v>
      </c>
      <c r="BU93" s="234" t="s">
        <v>821</v>
      </c>
      <c r="BV93" s="234" t="s">
        <v>821</v>
      </c>
      <c r="BW93" s="234"/>
      <c r="BX93" s="234" t="s">
        <v>834</v>
      </c>
      <c r="BY93" s="234" t="s">
        <v>838</v>
      </c>
      <c r="BZ93" s="234" t="s">
        <v>818</v>
      </c>
      <c r="CA93" s="234" t="s">
        <v>815</v>
      </c>
    </row>
    <row r="94" customFormat="false" ht="14.5" hidden="false" customHeight="false" outlineLevel="0" collapsed="false">
      <c r="A94" s="178" t="str">
        <f aca="false">'Indicator Data'!A95</f>
        <v>Korea Republic of</v>
      </c>
      <c r="B94" s="220" t="str">
        <f aca="false">'Indicator Data'!B95</f>
        <v>KOR</v>
      </c>
      <c r="C94" s="234" t="s">
        <v>811</v>
      </c>
      <c r="D94" s="234" t="s">
        <v>811</v>
      </c>
      <c r="E94" s="234" t="s">
        <v>812</v>
      </c>
      <c r="F94" s="234" t="s">
        <v>812</v>
      </c>
      <c r="G94" s="234" t="s">
        <v>812</v>
      </c>
      <c r="H94" s="234" t="s">
        <v>812</v>
      </c>
      <c r="I94" s="234" t="s">
        <v>812</v>
      </c>
      <c r="J94" s="234" t="s">
        <v>813</v>
      </c>
      <c r="K94" s="234" t="s">
        <v>813</v>
      </c>
      <c r="L94" s="234" t="s">
        <v>814</v>
      </c>
      <c r="M94" s="234" t="s">
        <v>815</v>
      </c>
      <c r="N94" s="234" t="s">
        <v>815</v>
      </c>
      <c r="O94" s="234" t="s">
        <v>815</v>
      </c>
      <c r="P94" s="234" t="s">
        <v>815</v>
      </c>
      <c r="Q94" s="234" t="s">
        <v>816</v>
      </c>
      <c r="R94" s="234" t="s">
        <v>816</v>
      </c>
      <c r="S94" s="234" t="s">
        <v>816</v>
      </c>
      <c r="T94" s="234" t="s">
        <v>816</v>
      </c>
      <c r="U94" s="234" t="s">
        <v>815</v>
      </c>
      <c r="V94" s="234" t="s">
        <v>815</v>
      </c>
      <c r="W94" s="234" t="s">
        <v>815</v>
      </c>
      <c r="X94" s="234" t="s">
        <v>817</v>
      </c>
      <c r="Y94" s="234" t="s">
        <v>817</v>
      </c>
      <c r="Z94" s="234" t="s">
        <v>817</v>
      </c>
      <c r="AA94" s="234" t="s">
        <v>818</v>
      </c>
      <c r="AB94" s="234" t="s">
        <v>819</v>
      </c>
      <c r="AC94" s="234" t="s">
        <v>819</v>
      </c>
      <c r="AD94" s="235" t="s">
        <v>820</v>
      </c>
      <c r="AE94" s="234" t="s">
        <v>821</v>
      </c>
      <c r="AF94" s="234" t="s">
        <v>822</v>
      </c>
      <c r="AG94" s="234" t="s">
        <v>818</v>
      </c>
      <c r="AH94" s="234" t="s">
        <v>815</v>
      </c>
      <c r="AI94" s="236" t="s">
        <v>823</v>
      </c>
      <c r="AJ94" s="236" t="s">
        <v>823</v>
      </c>
      <c r="AK94" s="234" t="s">
        <v>824</v>
      </c>
      <c r="AL94" s="234" t="s">
        <v>824</v>
      </c>
      <c r="AM94" s="234" t="s">
        <v>825</v>
      </c>
      <c r="AN94" s="234" t="s">
        <v>826</v>
      </c>
      <c r="AO94" s="234" t="s">
        <v>826</v>
      </c>
      <c r="AP94" s="234" t="s">
        <v>827</v>
      </c>
      <c r="AQ94" s="234" t="s">
        <v>827</v>
      </c>
      <c r="AR94" s="234" t="s">
        <v>821</v>
      </c>
      <c r="AS94" s="234" t="s">
        <v>821</v>
      </c>
      <c r="AT94" s="234" t="s">
        <v>821</v>
      </c>
      <c r="AU94" s="234" t="s">
        <v>821</v>
      </c>
      <c r="AV94" s="234" t="s">
        <v>821</v>
      </c>
      <c r="AW94" s="234" t="s">
        <v>821</v>
      </c>
      <c r="AX94" s="234" t="s">
        <v>821</v>
      </c>
      <c r="AY94" s="234" t="s">
        <v>824</v>
      </c>
      <c r="AZ94" s="234" t="s">
        <v>817</v>
      </c>
      <c r="BA94" s="234" t="s">
        <v>813</v>
      </c>
      <c r="BB94" s="234" t="s">
        <v>813</v>
      </c>
      <c r="BC94" s="234" t="s">
        <v>813</v>
      </c>
      <c r="BD94" s="236"/>
      <c r="BE94" s="234" t="s">
        <v>829</v>
      </c>
      <c r="BF94" s="234" t="s">
        <v>829</v>
      </c>
      <c r="BG94" s="234" t="s">
        <v>814</v>
      </c>
      <c r="BH94" s="234" t="s">
        <v>814</v>
      </c>
      <c r="BI94" s="234" t="s">
        <v>812</v>
      </c>
      <c r="BJ94" s="234" t="s">
        <v>830</v>
      </c>
      <c r="BK94" s="234" t="s">
        <v>831</v>
      </c>
      <c r="BL94" s="234" t="s">
        <v>817</v>
      </c>
      <c r="BM94" s="234" t="s">
        <v>832</v>
      </c>
      <c r="BN94" s="234" t="s">
        <v>817</v>
      </c>
      <c r="BO94" s="234" t="s">
        <v>817</v>
      </c>
      <c r="BP94" s="234" t="s">
        <v>833</v>
      </c>
      <c r="BQ94" s="234" t="s">
        <v>821</v>
      </c>
      <c r="BR94" s="234" t="s">
        <v>821</v>
      </c>
      <c r="BS94" s="234" t="s">
        <v>821</v>
      </c>
      <c r="BT94" s="234" t="s">
        <v>821</v>
      </c>
      <c r="BU94" s="234" t="s">
        <v>821</v>
      </c>
      <c r="BV94" s="234" t="s">
        <v>821</v>
      </c>
      <c r="BW94" s="234"/>
      <c r="BX94" s="234" t="s">
        <v>834</v>
      </c>
      <c r="BY94" s="234" t="s">
        <v>817</v>
      </c>
      <c r="BZ94" s="234" t="s">
        <v>818</v>
      </c>
      <c r="CA94" s="234" t="s">
        <v>815</v>
      </c>
    </row>
    <row r="95" customFormat="false" ht="14.5" hidden="false" customHeight="false" outlineLevel="0" collapsed="false">
      <c r="A95" s="178" t="str">
        <f aca="false">'Indicator Data'!A96</f>
        <v>Kuwait</v>
      </c>
      <c r="B95" s="220" t="str">
        <f aca="false">'Indicator Data'!B96</f>
        <v>KWT</v>
      </c>
      <c r="C95" s="234" t="s">
        <v>811</v>
      </c>
      <c r="D95" s="234" t="s">
        <v>811</v>
      </c>
      <c r="E95" s="234" t="s">
        <v>812</v>
      </c>
      <c r="F95" s="234" t="s">
        <v>812</v>
      </c>
      <c r="G95" s="234" t="s">
        <v>812</v>
      </c>
      <c r="H95" s="234" t="s">
        <v>812</v>
      </c>
      <c r="I95" s="234" t="s">
        <v>812</v>
      </c>
      <c r="J95" s="234" t="s">
        <v>813</v>
      </c>
      <c r="K95" s="234" t="s">
        <v>813</v>
      </c>
      <c r="L95" s="234" t="s">
        <v>814</v>
      </c>
      <c r="M95" s="234" t="s">
        <v>815</v>
      </c>
      <c r="N95" s="234" t="s">
        <v>815</v>
      </c>
      <c r="O95" s="234" t="s">
        <v>815</v>
      </c>
      <c r="P95" s="234" t="s">
        <v>815</v>
      </c>
      <c r="Q95" s="234" t="s">
        <v>816</v>
      </c>
      <c r="R95" s="234" t="s">
        <v>816</v>
      </c>
      <c r="S95" s="234" t="s">
        <v>816</v>
      </c>
      <c r="T95" s="234" t="s">
        <v>816</v>
      </c>
      <c r="U95" s="234" t="s">
        <v>815</v>
      </c>
      <c r="V95" s="234" t="s">
        <v>815</v>
      </c>
      <c r="W95" s="234" t="s">
        <v>815</v>
      </c>
      <c r="X95" s="234" t="s">
        <v>817</v>
      </c>
      <c r="Y95" s="234" t="s">
        <v>817</v>
      </c>
      <c r="Z95" s="234" t="s">
        <v>817</v>
      </c>
      <c r="AA95" s="234" t="s">
        <v>818</v>
      </c>
      <c r="AB95" s="234" t="s">
        <v>819</v>
      </c>
      <c r="AC95" s="234" t="s">
        <v>819</v>
      </c>
      <c r="AD95" s="235" t="s">
        <v>820</v>
      </c>
      <c r="AE95" s="234" t="s">
        <v>821</v>
      </c>
      <c r="AF95" s="234" t="s">
        <v>822</v>
      </c>
      <c r="AG95" s="234" t="s">
        <v>818</v>
      </c>
      <c r="AH95" s="234" t="s">
        <v>815</v>
      </c>
      <c r="AI95" s="236" t="s">
        <v>823</v>
      </c>
      <c r="AJ95" s="236" t="s">
        <v>823</v>
      </c>
      <c r="AK95" s="234" t="s">
        <v>824</v>
      </c>
      <c r="AL95" s="234" t="s">
        <v>824</v>
      </c>
      <c r="AM95" s="234" t="s">
        <v>825</v>
      </c>
      <c r="AN95" s="234" t="s">
        <v>826</v>
      </c>
      <c r="AO95" s="234" t="s">
        <v>826</v>
      </c>
      <c r="AP95" s="234" t="s">
        <v>827</v>
      </c>
      <c r="AQ95" s="234" t="s">
        <v>827</v>
      </c>
      <c r="AR95" s="234" t="s">
        <v>821</v>
      </c>
      <c r="AS95" s="234" t="s">
        <v>821</v>
      </c>
      <c r="AT95" s="234" t="s">
        <v>821</v>
      </c>
      <c r="AU95" s="234" t="s">
        <v>821</v>
      </c>
      <c r="AV95" s="234" t="s">
        <v>821</v>
      </c>
      <c r="AW95" s="234" t="s">
        <v>821</v>
      </c>
      <c r="AX95" s="234" t="s">
        <v>821</v>
      </c>
      <c r="AY95" s="234" t="s">
        <v>824</v>
      </c>
      <c r="AZ95" s="234" t="s">
        <v>817</v>
      </c>
      <c r="BA95" s="234" t="s">
        <v>813</v>
      </c>
      <c r="BB95" s="234" t="s">
        <v>813</v>
      </c>
      <c r="BC95" s="234" t="s">
        <v>813</v>
      </c>
      <c r="BD95" s="236"/>
      <c r="BE95" s="234" t="s">
        <v>829</v>
      </c>
      <c r="BF95" s="234" t="s">
        <v>829</v>
      </c>
      <c r="BG95" s="234" t="s">
        <v>814</v>
      </c>
      <c r="BH95" s="234" t="s">
        <v>814</v>
      </c>
      <c r="BI95" s="234" t="s">
        <v>812</v>
      </c>
      <c r="BJ95" s="234" t="s">
        <v>830</v>
      </c>
      <c r="BK95" s="234" t="s">
        <v>831</v>
      </c>
      <c r="BL95" s="234" t="s">
        <v>817</v>
      </c>
      <c r="BM95" s="234" t="s">
        <v>832</v>
      </c>
      <c r="BN95" s="234" t="s">
        <v>817</v>
      </c>
      <c r="BO95" s="234" t="s">
        <v>817</v>
      </c>
      <c r="BP95" s="234" t="s">
        <v>833</v>
      </c>
      <c r="BQ95" s="234" t="s">
        <v>821</v>
      </c>
      <c r="BR95" s="234" t="s">
        <v>821</v>
      </c>
      <c r="BS95" s="234" t="s">
        <v>821</v>
      </c>
      <c r="BT95" s="234" t="s">
        <v>821</v>
      </c>
      <c r="BU95" s="234" t="s">
        <v>821</v>
      </c>
      <c r="BV95" s="234" t="s">
        <v>821</v>
      </c>
      <c r="BW95" s="234"/>
      <c r="BX95" s="234" t="s">
        <v>834</v>
      </c>
      <c r="BY95" s="234" t="s">
        <v>817</v>
      </c>
      <c r="BZ95" s="234" t="s">
        <v>818</v>
      </c>
      <c r="CA95" s="234" t="s">
        <v>815</v>
      </c>
    </row>
    <row r="96" customFormat="false" ht="14.5" hidden="false" customHeight="false" outlineLevel="0" collapsed="false">
      <c r="A96" s="178" t="str">
        <f aca="false">'Indicator Data'!A97</f>
        <v>Kyrgyzstan</v>
      </c>
      <c r="B96" s="220" t="str">
        <f aca="false">'Indicator Data'!B97</f>
        <v>KGZ</v>
      </c>
      <c r="C96" s="234" t="s">
        <v>811</v>
      </c>
      <c r="D96" s="234" t="s">
        <v>811</v>
      </c>
      <c r="E96" s="234" t="s">
        <v>812</v>
      </c>
      <c r="F96" s="234" t="s">
        <v>812</v>
      </c>
      <c r="G96" s="234" t="s">
        <v>812</v>
      </c>
      <c r="H96" s="234" t="s">
        <v>812</v>
      </c>
      <c r="I96" s="234" t="s">
        <v>812</v>
      </c>
      <c r="J96" s="234" t="s">
        <v>813</v>
      </c>
      <c r="K96" s="234" t="s">
        <v>813</v>
      </c>
      <c r="L96" s="234" t="s">
        <v>814</v>
      </c>
      <c r="M96" s="234" t="s">
        <v>815</v>
      </c>
      <c r="N96" s="234" t="s">
        <v>815</v>
      </c>
      <c r="O96" s="234" t="s">
        <v>815</v>
      </c>
      <c r="P96" s="234" t="s">
        <v>815</v>
      </c>
      <c r="Q96" s="234" t="s">
        <v>816</v>
      </c>
      <c r="R96" s="234" t="s">
        <v>816</v>
      </c>
      <c r="S96" s="234" t="s">
        <v>816</v>
      </c>
      <c r="T96" s="234" t="s">
        <v>816</v>
      </c>
      <c r="U96" s="234" t="s">
        <v>815</v>
      </c>
      <c r="V96" s="234" t="s">
        <v>815</v>
      </c>
      <c r="W96" s="234" t="s">
        <v>815</v>
      </c>
      <c r="X96" s="234" t="s">
        <v>817</v>
      </c>
      <c r="Y96" s="234" t="s">
        <v>817</v>
      </c>
      <c r="Z96" s="234" t="s">
        <v>817</v>
      </c>
      <c r="AA96" s="234" t="s">
        <v>818</v>
      </c>
      <c r="AB96" s="234" t="s">
        <v>819</v>
      </c>
      <c r="AC96" s="234" t="s">
        <v>819</v>
      </c>
      <c r="AD96" s="235" t="s">
        <v>820</v>
      </c>
      <c r="AE96" s="234" t="s">
        <v>821</v>
      </c>
      <c r="AF96" s="234" t="s">
        <v>822</v>
      </c>
      <c r="AG96" s="234" t="s">
        <v>818</v>
      </c>
      <c r="AH96" s="234" t="s">
        <v>815</v>
      </c>
      <c r="AI96" s="236" t="s">
        <v>823</v>
      </c>
      <c r="AJ96" s="236" t="s">
        <v>823</v>
      </c>
      <c r="AK96" s="234" t="s">
        <v>824</v>
      </c>
      <c r="AL96" s="234" t="s">
        <v>824</v>
      </c>
      <c r="AM96" s="234" t="s">
        <v>825</v>
      </c>
      <c r="AN96" s="234" t="s">
        <v>826</v>
      </c>
      <c r="AO96" s="234" t="s">
        <v>826</v>
      </c>
      <c r="AP96" s="234" t="s">
        <v>827</v>
      </c>
      <c r="AQ96" s="234" t="s">
        <v>827</v>
      </c>
      <c r="AR96" s="234" t="s">
        <v>821</v>
      </c>
      <c r="AS96" s="234" t="s">
        <v>821</v>
      </c>
      <c r="AT96" s="234" t="s">
        <v>821</v>
      </c>
      <c r="AU96" s="234" t="s">
        <v>821</v>
      </c>
      <c r="AV96" s="234" t="s">
        <v>821</v>
      </c>
      <c r="AW96" s="234" t="s">
        <v>821</v>
      </c>
      <c r="AX96" s="234" t="s">
        <v>821</v>
      </c>
      <c r="AY96" s="234" t="s">
        <v>824</v>
      </c>
      <c r="AZ96" s="234" t="s">
        <v>817</v>
      </c>
      <c r="BA96" s="234" t="s">
        <v>813</v>
      </c>
      <c r="BB96" s="234" t="s">
        <v>813</v>
      </c>
      <c r="BC96" s="234" t="s">
        <v>813</v>
      </c>
      <c r="BD96" s="236"/>
      <c r="BE96" s="234" t="s">
        <v>829</v>
      </c>
      <c r="BF96" s="234" t="s">
        <v>829</v>
      </c>
      <c r="BG96" s="234" t="s">
        <v>814</v>
      </c>
      <c r="BH96" s="234" t="s">
        <v>814</v>
      </c>
      <c r="BI96" s="234" t="s">
        <v>812</v>
      </c>
      <c r="BJ96" s="234" t="s">
        <v>830</v>
      </c>
      <c r="BK96" s="234" t="s">
        <v>831</v>
      </c>
      <c r="BL96" s="234" t="s">
        <v>817</v>
      </c>
      <c r="BM96" s="234" t="s">
        <v>832</v>
      </c>
      <c r="BN96" s="234" t="s">
        <v>817</v>
      </c>
      <c r="BO96" s="234" t="s">
        <v>817</v>
      </c>
      <c r="BP96" s="234" t="s">
        <v>833</v>
      </c>
      <c r="BQ96" s="234" t="s">
        <v>821</v>
      </c>
      <c r="BR96" s="234" t="s">
        <v>821</v>
      </c>
      <c r="BS96" s="234" t="s">
        <v>821</v>
      </c>
      <c r="BT96" s="234" t="s">
        <v>821</v>
      </c>
      <c r="BU96" s="234" t="s">
        <v>821</v>
      </c>
      <c r="BV96" s="234" t="s">
        <v>821</v>
      </c>
      <c r="BW96" s="234"/>
      <c r="BX96" s="234" t="s">
        <v>834</v>
      </c>
      <c r="BY96" s="234" t="s">
        <v>817</v>
      </c>
      <c r="BZ96" s="234" t="s">
        <v>818</v>
      </c>
      <c r="CA96" s="234" t="s">
        <v>815</v>
      </c>
    </row>
    <row r="97" customFormat="false" ht="14.5" hidden="false" customHeight="false" outlineLevel="0" collapsed="false">
      <c r="A97" s="178" t="str">
        <f aca="false">'Indicator Data'!A98</f>
        <v>Lao PDR</v>
      </c>
      <c r="B97" s="220" t="str">
        <f aca="false">'Indicator Data'!B98</f>
        <v>LAO</v>
      </c>
      <c r="C97" s="234" t="s">
        <v>811</v>
      </c>
      <c r="D97" s="234" t="s">
        <v>811</v>
      </c>
      <c r="E97" s="234" t="s">
        <v>812</v>
      </c>
      <c r="F97" s="234" t="s">
        <v>812</v>
      </c>
      <c r="G97" s="234" t="s">
        <v>812</v>
      </c>
      <c r="H97" s="234" t="s">
        <v>812</v>
      </c>
      <c r="I97" s="234" t="s">
        <v>812</v>
      </c>
      <c r="J97" s="234" t="s">
        <v>813</v>
      </c>
      <c r="K97" s="234" t="s">
        <v>813</v>
      </c>
      <c r="L97" s="234" t="s">
        <v>814</v>
      </c>
      <c r="M97" s="234" t="s">
        <v>815</v>
      </c>
      <c r="N97" s="234" t="s">
        <v>815</v>
      </c>
      <c r="O97" s="234" t="s">
        <v>815</v>
      </c>
      <c r="P97" s="234" t="s">
        <v>815</v>
      </c>
      <c r="Q97" s="234" t="s">
        <v>816</v>
      </c>
      <c r="R97" s="234" t="s">
        <v>816</v>
      </c>
      <c r="S97" s="234" t="s">
        <v>816</v>
      </c>
      <c r="T97" s="234" t="s">
        <v>816</v>
      </c>
      <c r="U97" s="234" t="s">
        <v>815</v>
      </c>
      <c r="V97" s="234" t="s">
        <v>815</v>
      </c>
      <c r="W97" s="234" t="s">
        <v>815</v>
      </c>
      <c r="X97" s="234" t="s">
        <v>817</v>
      </c>
      <c r="Y97" s="234" t="s">
        <v>817</v>
      </c>
      <c r="Z97" s="234" t="s">
        <v>817</v>
      </c>
      <c r="AA97" s="234" t="s">
        <v>818</v>
      </c>
      <c r="AB97" s="234" t="s">
        <v>819</v>
      </c>
      <c r="AC97" s="234" t="s">
        <v>819</v>
      </c>
      <c r="AD97" s="235" t="s">
        <v>820</v>
      </c>
      <c r="AE97" s="234" t="s">
        <v>821</v>
      </c>
      <c r="AF97" s="234" t="s">
        <v>822</v>
      </c>
      <c r="AG97" s="234" t="s">
        <v>818</v>
      </c>
      <c r="AH97" s="234" t="s">
        <v>815</v>
      </c>
      <c r="AI97" s="236" t="s">
        <v>823</v>
      </c>
      <c r="AJ97" s="236" t="s">
        <v>823</v>
      </c>
      <c r="AK97" s="234" t="s">
        <v>824</v>
      </c>
      <c r="AL97" s="234" t="s">
        <v>824</v>
      </c>
      <c r="AM97" s="234" t="s">
        <v>825</v>
      </c>
      <c r="AN97" s="234" t="s">
        <v>826</v>
      </c>
      <c r="AO97" s="234" t="s">
        <v>826</v>
      </c>
      <c r="AP97" s="234" t="s">
        <v>827</v>
      </c>
      <c r="AQ97" s="234" t="s">
        <v>827</v>
      </c>
      <c r="AR97" s="234" t="s">
        <v>821</v>
      </c>
      <c r="AS97" s="234" t="s">
        <v>821</v>
      </c>
      <c r="AT97" s="234" t="s">
        <v>821</v>
      </c>
      <c r="AU97" s="234" t="s">
        <v>821</v>
      </c>
      <c r="AV97" s="234" t="s">
        <v>821</v>
      </c>
      <c r="AW97" s="234" t="s">
        <v>821</v>
      </c>
      <c r="AX97" s="234" t="s">
        <v>821</v>
      </c>
      <c r="AY97" s="234" t="s">
        <v>824</v>
      </c>
      <c r="AZ97" s="234" t="s">
        <v>817</v>
      </c>
      <c r="BA97" s="234" t="s">
        <v>813</v>
      </c>
      <c r="BB97" s="234" t="s">
        <v>813</v>
      </c>
      <c r="BC97" s="234" t="s">
        <v>813</v>
      </c>
      <c r="BD97" s="236"/>
      <c r="BE97" s="234" t="s">
        <v>829</v>
      </c>
      <c r="BF97" s="234" t="s">
        <v>829</v>
      </c>
      <c r="BG97" s="234" t="s">
        <v>814</v>
      </c>
      <c r="BH97" s="234" t="s">
        <v>814</v>
      </c>
      <c r="BI97" s="234" t="s">
        <v>812</v>
      </c>
      <c r="BJ97" s="234" t="s">
        <v>830</v>
      </c>
      <c r="BK97" s="234" t="s">
        <v>831</v>
      </c>
      <c r="BL97" s="234" t="s">
        <v>817</v>
      </c>
      <c r="BM97" s="234" t="s">
        <v>832</v>
      </c>
      <c r="BN97" s="234" t="s">
        <v>817</v>
      </c>
      <c r="BO97" s="234" t="s">
        <v>817</v>
      </c>
      <c r="BP97" s="234" t="s">
        <v>833</v>
      </c>
      <c r="BQ97" s="234" t="s">
        <v>821</v>
      </c>
      <c r="BR97" s="234" t="s">
        <v>821</v>
      </c>
      <c r="BS97" s="234" t="s">
        <v>821</v>
      </c>
      <c r="BT97" s="234" t="s">
        <v>821</v>
      </c>
      <c r="BU97" s="234" t="s">
        <v>821</v>
      </c>
      <c r="BV97" s="234" t="s">
        <v>821</v>
      </c>
      <c r="BW97" s="234"/>
      <c r="BX97" s="234" t="s">
        <v>834</v>
      </c>
      <c r="BY97" s="234" t="s">
        <v>817</v>
      </c>
      <c r="BZ97" s="234" t="s">
        <v>818</v>
      </c>
      <c r="CA97" s="234" t="s">
        <v>815</v>
      </c>
    </row>
    <row r="98" customFormat="false" ht="14.5" hidden="false" customHeight="false" outlineLevel="0" collapsed="false">
      <c r="A98" s="178" t="str">
        <f aca="false">'Indicator Data'!A99</f>
        <v>Latvia</v>
      </c>
      <c r="B98" s="220" t="str">
        <f aca="false">'Indicator Data'!B99</f>
        <v>LVA</v>
      </c>
      <c r="C98" s="234" t="s">
        <v>811</v>
      </c>
      <c r="D98" s="234" t="s">
        <v>811</v>
      </c>
      <c r="E98" s="234" t="s">
        <v>812</v>
      </c>
      <c r="F98" s="234" t="s">
        <v>812</v>
      </c>
      <c r="G98" s="234" t="s">
        <v>812</v>
      </c>
      <c r="H98" s="234" t="s">
        <v>812</v>
      </c>
      <c r="I98" s="234" t="s">
        <v>812</v>
      </c>
      <c r="J98" s="234" t="s">
        <v>813</v>
      </c>
      <c r="K98" s="234" t="s">
        <v>813</v>
      </c>
      <c r="L98" s="234" t="s">
        <v>814</v>
      </c>
      <c r="M98" s="234" t="s">
        <v>815</v>
      </c>
      <c r="N98" s="234" t="s">
        <v>815</v>
      </c>
      <c r="O98" s="234" t="s">
        <v>815</v>
      </c>
      <c r="P98" s="234" t="s">
        <v>815</v>
      </c>
      <c r="Q98" s="234" t="s">
        <v>816</v>
      </c>
      <c r="R98" s="234" t="s">
        <v>816</v>
      </c>
      <c r="S98" s="234" t="s">
        <v>816</v>
      </c>
      <c r="T98" s="234" t="s">
        <v>816</v>
      </c>
      <c r="U98" s="234" t="s">
        <v>815</v>
      </c>
      <c r="V98" s="234" t="s">
        <v>815</v>
      </c>
      <c r="W98" s="234" t="s">
        <v>815</v>
      </c>
      <c r="X98" s="234" t="s">
        <v>817</v>
      </c>
      <c r="Y98" s="234" t="s">
        <v>817</v>
      </c>
      <c r="Z98" s="234" t="s">
        <v>817</v>
      </c>
      <c r="AA98" s="234" t="s">
        <v>818</v>
      </c>
      <c r="AB98" s="234" t="s">
        <v>819</v>
      </c>
      <c r="AC98" s="234" t="s">
        <v>819</v>
      </c>
      <c r="AD98" s="235" t="s">
        <v>820</v>
      </c>
      <c r="AE98" s="234" t="s">
        <v>821</v>
      </c>
      <c r="AF98" s="234" t="s">
        <v>822</v>
      </c>
      <c r="AG98" s="234" t="s">
        <v>818</v>
      </c>
      <c r="AH98" s="234" t="s">
        <v>815</v>
      </c>
      <c r="AI98" s="236" t="s">
        <v>823</v>
      </c>
      <c r="AJ98" s="236" t="s">
        <v>823</v>
      </c>
      <c r="AK98" s="234" t="s">
        <v>824</v>
      </c>
      <c r="AL98" s="234" t="s">
        <v>824</v>
      </c>
      <c r="AM98" s="234" t="s">
        <v>825</v>
      </c>
      <c r="AN98" s="234" t="s">
        <v>826</v>
      </c>
      <c r="AO98" s="234" t="s">
        <v>826</v>
      </c>
      <c r="AP98" s="234" t="s">
        <v>827</v>
      </c>
      <c r="AQ98" s="234" t="s">
        <v>827</v>
      </c>
      <c r="AR98" s="234" t="s">
        <v>821</v>
      </c>
      <c r="AS98" s="234" t="s">
        <v>821</v>
      </c>
      <c r="AT98" s="234" t="s">
        <v>821</v>
      </c>
      <c r="AU98" s="234" t="s">
        <v>821</v>
      </c>
      <c r="AV98" s="234" t="s">
        <v>821</v>
      </c>
      <c r="AW98" s="234" t="s">
        <v>821</v>
      </c>
      <c r="AX98" s="234" t="s">
        <v>821</v>
      </c>
      <c r="AY98" s="234" t="s">
        <v>824</v>
      </c>
      <c r="AZ98" s="234" t="s">
        <v>817</v>
      </c>
      <c r="BA98" s="234" t="s">
        <v>813</v>
      </c>
      <c r="BB98" s="234" t="s">
        <v>813</v>
      </c>
      <c r="BC98" s="234" t="s">
        <v>813</v>
      </c>
      <c r="BD98" s="236"/>
      <c r="BE98" s="234" t="s">
        <v>829</v>
      </c>
      <c r="BF98" s="234" t="s">
        <v>829</v>
      </c>
      <c r="BG98" s="234" t="s">
        <v>814</v>
      </c>
      <c r="BH98" s="234" t="s">
        <v>814</v>
      </c>
      <c r="BI98" s="234" t="s">
        <v>812</v>
      </c>
      <c r="BJ98" s="234" t="s">
        <v>830</v>
      </c>
      <c r="BK98" s="234" t="s">
        <v>831</v>
      </c>
      <c r="BL98" s="234" t="s">
        <v>817</v>
      </c>
      <c r="BM98" s="234" t="s">
        <v>832</v>
      </c>
      <c r="BN98" s="234" t="s">
        <v>817</v>
      </c>
      <c r="BO98" s="234" t="s">
        <v>817</v>
      </c>
      <c r="BP98" s="234" t="s">
        <v>833</v>
      </c>
      <c r="BQ98" s="234" t="s">
        <v>821</v>
      </c>
      <c r="BR98" s="234" t="s">
        <v>821</v>
      </c>
      <c r="BS98" s="234" t="s">
        <v>821</v>
      </c>
      <c r="BT98" s="234" t="s">
        <v>821</v>
      </c>
      <c r="BU98" s="234" t="s">
        <v>821</v>
      </c>
      <c r="BV98" s="234" t="s">
        <v>821</v>
      </c>
      <c r="BW98" s="234"/>
      <c r="BX98" s="234" t="s">
        <v>834</v>
      </c>
      <c r="BY98" s="234" t="s">
        <v>817</v>
      </c>
      <c r="BZ98" s="234" t="s">
        <v>818</v>
      </c>
      <c r="CA98" s="234" t="s">
        <v>815</v>
      </c>
    </row>
    <row r="99" customFormat="false" ht="14.5" hidden="false" customHeight="false" outlineLevel="0" collapsed="false">
      <c r="A99" s="178" t="str">
        <f aca="false">'Indicator Data'!A100</f>
        <v>Lebanon</v>
      </c>
      <c r="B99" s="220" t="str">
        <f aca="false">'Indicator Data'!B100</f>
        <v>LBN</v>
      </c>
      <c r="C99" s="234" t="s">
        <v>811</v>
      </c>
      <c r="D99" s="234" t="s">
        <v>811</v>
      </c>
      <c r="E99" s="234" t="s">
        <v>812</v>
      </c>
      <c r="F99" s="234" t="s">
        <v>812</v>
      </c>
      <c r="G99" s="234" t="s">
        <v>812</v>
      </c>
      <c r="H99" s="234" t="s">
        <v>812</v>
      </c>
      <c r="I99" s="234" t="s">
        <v>812</v>
      </c>
      <c r="J99" s="234" t="s">
        <v>813</v>
      </c>
      <c r="K99" s="234" t="s">
        <v>813</v>
      </c>
      <c r="L99" s="234" t="s">
        <v>814</v>
      </c>
      <c r="M99" s="234" t="s">
        <v>815</v>
      </c>
      <c r="N99" s="234" t="s">
        <v>815</v>
      </c>
      <c r="O99" s="234" t="s">
        <v>815</v>
      </c>
      <c r="P99" s="234" t="s">
        <v>815</v>
      </c>
      <c r="Q99" s="234" t="s">
        <v>816</v>
      </c>
      <c r="R99" s="234" t="s">
        <v>816</v>
      </c>
      <c r="S99" s="234" t="s">
        <v>816</v>
      </c>
      <c r="T99" s="234" t="s">
        <v>816</v>
      </c>
      <c r="U99" s="234" t="s">
        <v>815</v>
      </c>
      <c r="V99" s="234" t="s">
        <v>815</v>
      </c>
      <c r="W99" s="234" t="s">
        <v>815</v>
      </c>
      <c r="X99" s="234" t="s">
        <v>817</v>
      </c>
      <c r="Y99" s="234" t="s">
        <v>817</v>
      </c>
      <c r="Z99" s="234" t="s">
        <v>817</v>
      </c>
      <c r="AA99" s="234" t="s">
        <v>818</v>
      </c>
      <c r="AB99" s="234" t="s">
        <v>819</v>
      </c>
      <c r="AC99" s="234" t="s">
        <v>819</v>
      </c>
      <c r="AD99" s="235" t="s">
        <v>820</v>
      </c>
      <c r="AE99" s="234" t="s">
        <v>821</v>
      </c>
      <c r="AF99" s="234" t="s">
        <v>822</v>
      </c>
      <c r="AG99" s="234" t="s">
        <v>818</v>
      </c>
      <c r="AH99" s="234" t="s">
        <v>815</v>
      </c>
      <c r="AI99" s="236" t="s">
        <v>823</v>
      </c>
      <c r="AJ99" s="236" t="s">
        <v>823</v>
      </c>
      <c r="AK99" s="234" t="s">
        <v>824</v>
      </c>
      <c r="AL99" s="234" t="s">
        <v>824</v>
      </c>
      <c r="AM99" s="234" t="s">
        <v>825</v>
      </c>
      <c r="AN99" s="234" t="s">
        <v>826</v>
      </c>
      <c r="AO99" s="234" t="s">
        <v>826</v>
      </c>
      <c r="AP99" s="234" t="s">
        <v>827</v>
      </c>
      <c r="AQ99" s="234" t="s">
        <v>827</v>
      </c>
      <c r="AR99" s="234" t="s">
        <v>821</v>
      </c>
      <c r="AS99" s="234" t="s">
        <v>821</v>
      </c>
      <c r="AT99" s="234" t="s">
        <v>821</v>
      </c>
      <c r="AU99" s="234" t="s">
        <v>821</v>
      </c>
      <c r="AV99" s="234" t="s">
        <v>821</v>
      </c>
      <c r="AW99" s="234" t="s">
        <v>821</v>
      </c>
      <c r="AX99" s="234" t="s">
        <v>821</v>
      </c>
      <c r="AY99" s="234" t="s">
        <v>824</v>
      </c>
      <c r="AZ99" s="234" t="s">
        <v>817</v>
      </c>
      <c r="BA99" s="234" t="s">
        <v>813</v>
      </c>
      <c r="BB99" s="234" t="s">
        <v>813</v>
      </c>
      <c r="BC99" s="234" t="s">
        <v>813</v>
      </c>
      <c r="BD99" s="236" t="s">
        <v>835</v>
      </c>
      <c r="BE99" s="234" t="s">
        <v>837</v>
      </c>
      <c r="BF99" s="234" t="s">
        <v>829</v>
      </c>
      <c r="BG99" s="234" t="s">
        <v>814</v>
      </c>
      <c r="BH99" s="234" t="s">
        <v>814</v>
      </c>
      <c r="BI99" s="234" t="s">
        <v>812</v>
      </c>
      <c r="BJ99" s="234" t="s">
        <v>830</v>
      </c>
      <c r="BK99" s="234" t="s">
        <v>831</v>
      </c>
      <c r="BL99" s="234" t="s">
        <v>817</v>
      </c>
      <c r="BM99" s="234" t="s">
        <v>832</v>
      </c>
      <c r="BN99" s="234" t="s">
        <v>817</v>
      </c>
      <c r="BO99" s="234" t="s">
        <v>817</v>
      </c>
      <c r="BP99" s="234" t="s">
        <v>833</v>
      </c>
      <c r="BQ99" s="234" t="s">
        <v>821</v>
      </c>
      <c r="BR99" s="234" t="s">
        <v>821</v>
      </c>
      <c r="BS99" s="234" t="s">
        <v>821</v>
      </c>
      <c r="BT99" s="234" t="s">
        <v>821</v>
      </c>
      <c r="BU99" s="234" t="s">
        <v>821</v>
      </c>
      <c r="BV99" s="234" t="s">
        <v>821</v>
      </c>
      <c r="BW99" s="234"/>
      <c r="BX99" s="234" t="s">
        <v>834</v>
      </c>
      <c r="BY99" s="234" t="s">
        <v>817</v>
      </c>
      <c r="BZ99" s="234" t="s">
        <v>818</v>
      </c>
      <c r="CA99" s="234" t="s">
        <v>815</v>
      </c>
    </row>
    <row r="100" customFormat="false" ht="14.5" hidden="false" customHeight="false" outlineLevel="0" collapsed="false">
      <c r="A100" s="178" t="str">
        <f aca="false">'Indicator Data'!A101</f>
        <v>Lesotho</v>
      </c>
      <c r="B100" s="220" t="str">
        <f aca="false">'Indicator Data'!B101</f>
        <v>LSO</v>
      </c>
      <c r="C100" s="234" t="s">
        <v>811</v>
      </c>
      <c r="D100" s="234" t="s">
        <v>811</v>
      </c>
      <c r="E100" s="234" t="s">
        <v>812</v>
      </c>
      <c r="F100" s="234" t="s">
        <v>812</v>
      </c>
      <c r="G100" s="234" t="s">
        <v>812</v>
      </c>
      <c r="H100" s="234" t="s">
        <v>812</v>
      </c>
      <c r="I100" s="234" t="s">
        <v>812</v>
      </c>
      <c r="J100" s="234" t="s">
        <v>813</v>
      </c>
      <c r="K100" s="234" t="s">
        <v>813</v>
      </c>
      <c r="L100" s="234" t="s">
        <v>814</v>
      </c>
      <c r="M100" s="234" t="s">
        <v>815</v>
      </c>
      <c r="N100" s="234" t="s">
        <v>815</v>
      </c>
      <c r="O100" s="234" t="s">
        <v>815</v>
      </c>
      <c r="P100" s="234" t="s">
        <v>815</v>
      </c>
      <c r="Q100" s="234" t="s">
        <v>816</v>
      </c>
      <c r="R100" s="234" t="s">
        <v>816</v>
      </c>
      <c r="S100" s="234" t="s">
        <v>816</v>
      </c>
      <c r="T100" s="234" t="s">
        <v>816</v>
      </c>
      <c r="U100" s="234" t="s">
        <v>815</v>
      </c>
      <c r="V100" s="234" t="s">
        <v>815</v>
      </c>
      <c r="W100" s="234" t="s">
        <v>815</v>
      </c>
      <c r="X100" s="234" t="s">
        <v>817</v>
      </c>
      <c r="Y100" s="234" t="s">
        <v>817</v>
      </c>
      <c r="Z100" s="234" t="s">
        <v>817</v>
      </c>
      <c r="AA100" s="234" t="s">
        <v>818</v>
      </c>
      <c r="AB100" s="234" t="s">
        <v>819</v>
      </c>
      <c r="AC100" s="234" t="s">
        <v>819</v>
      </c>
      <c r="AD100" s="235" t="s">
        <v>820</v>
      </c>
      <c r="AE100" s="234" t="s">
        <v>821</v>
      </c>
      <c r="AF100" s="234" t="s">
        <v>822</v>
      </c>
      <c r="AG100" s="234" t="s">
        <v>818</v>
      </c>
      <c r="AH100" s="234" t="s">
        <v>815</v>
      </c>
      <c r="AI100" s="236" t="s">
        <v>823</v>
      </c>
      <c r="AJ100" s="236" t="s">
        <v>823</v>
      </c>
      <c r="AK100" s="234" t="s">
        <v>824</v>
      </c>
      <c r="AL100" s="234" t="s">
        <v>824</v>
      </c>
      <c r="AM100" s="234" t="s">
        <v>825</v>
      </c>
      <c r="AN100" s="234" t="s">
        <v>826</v>
      </c>
      <c r="AO100" s="234" t="s">
        <v>826</v>
      </c>
      <c r="AP100" s="234" t="s">
        <v>827</v>
      </c>
      <c r="AQ100" s="234" t="s">
        <v>827</v>
      </c>
      <c r="AR100" s="234" t="s">
        <v>821</v>
      </c>
      <c r="AS100" s="234" t="s">
        <v>821</v>
      </c>
      <c r="AT100" s="234" t="s">
        <v>821</v>
      </c>
      <c r="AU100" s="234" t="s">
        <v>821</v>
      </c>
      <c r="AV100" s="234" t="s">
        <v>821</v>
      </c>
      <c r="AW100" s="234" t="s">
        <v>821</v>
      </c>
      <c r="AX100" s="234" t="s">
        <v>821</v>
      </c>
      <c r="AY100" s="234" t="s">
        <v>824</v>
      </c>
      <c r="AZ100" s="234" t="s">
        <v>817</v>
      </c>
      <c r="BA100" s="234" t="s">
        <v>813</v>
      </c>
      <c r="BB100" s="234" t="s">
        <v>813</v>
      </c>
      <c r="BC100" s="234" t="s">
        <v>813</v>
      </c>
      <c r="BD100" s="236"/>
      <c r="BE100" s="234" t="s">
        <v>829</v>
      </c>
      <c r="BF100" s="234" t="s">
        <v>829</v>
      </c>
      <c r="BG100" s="234" t="s">
        <v>814</v>
      </c>
      <c r="BH100" s="234" t="s">
        <v>814</v>
      </c>
      <c r="BI100" s="234" t="s">
        <v>812</v>
      </c>
      <c r="BJ100" s="234" t="s">
        <v>830</v>
      </c>
      <c r="BK100" s="234" t="s">
        <v>831</v>
      </c>
      <c r="BL100" s="234" t="s">
        <v>817</v>
      </c>
      <c r="BM100" s="234" t="s">
        <v>832</v>
      </c>
      <c r="BN100" s="234" t="s">
        <v>817</v>
      </c>
      <c r="BO100" s="234" t="s">
        <v>817</v>
      </c>
      <c r="BP100" s="234" t="s">
        <v>833</v>
      </c>
      <c r="BQ100" s="234" t="s">
        <v>821</v>
      </c>
      <c r="BR100" s="234" t="s">
        <v>821</v>
      </c>
      <c r="BS100" s="234" t="s">
        <v>821</v>
      </c>
      <c r="BT100" s="234" t="s">
        <v>821</v>
      </c>
      <c r="BU100" s="234" t="s">
        <v>821</v>
      </c>
      <c r="BV100" s="234" t="s">
        <v>821</v>
      </c>
      <c r="BW100" s="234"/>
      <c r="BX100" s="234" t="s">
        <v>834</v>
      </c>
      <c r="BY100" s="234" t="s">
        <v>817</v>
      </c>
      <c r="BZ100" s="234" t="s">
        <v>818</v>
      </c>
      <c r="CA100" s="234" t="s">
        <v>815</v>
      </c>
    </row>
    <row r="101" customFormat="false" ht="14.5" hidden="false" customHeight="false" outlineLevel="0" collapsed="false">
      <c r="A101" s="178" t="str">
        <f aca="false">'Indicator Data'!A102</f>
        <v>Liberia</v>
      </c>
      <c r="B101" s="220" t="str">
        <f aca="false">'Indicator Data'!B102</f>
        <v>LBR</v>
      </c>
      <c r="C101" s="234" t="s">
        <v>811</v>
      </c>
      <c r="D101" s="234" t="s">
        <v>811</v>
      </c>
      <c r="E101" s="234" t="s">
        <v>812</v>
      </c>
      <c r="F101" s="234" t="s">
        <v>812</v>
      </c>
      <c r="G101" s="234" t="s">
        <v>812</v>
      </c>
      <c r="H101" s="234" t="s">
        <v>812</v>
      </c>
      <c r="I101" s="234" t="s">
        <v>812</v>
      </c>
      <c r="J101" s="234" t="s">
        <v>813</v>
      </c>
      <c r="K101" s="234" t="s">
        <v>813</v>
      </c>
      <c r="L101" s="234" t="s">
        <v>814</v>
      </c>
      <c r="M101" s="234" t="s">
        <v>815</v>
      </c>
      <c r="N101" s="234" t="s">
        <v>815</v>
      </c>
      <c r="O101" s="234" t="s">
        <v>815</v>
      </c>
      <c r="P101" s="234" t="s">
        <v>815</v>
      </c>
      <c r="Q101" s="234" t="s">
        <v>816</v>
      </c>
      <c r="R101" s="234" t="s">
        <v>816</v>
      </c>
      <c r="S101" s="234" t="s">
        <v>816</v>
      </c>
      <c r="T101" s="234" t="s">
        <v>816</v>
      </c>
      <c r="U101" s="234" t="s">
        <v>815</v>
      </c>
      <c r="V101" s="234" t="s">
        <v>815</v>
      </c>
      <c r="W101" s="234" t="s">
        <v>815</v>
      </c>
      <c r="X101" s="234" t="s">
        <v>817</v>
      </c>
      <c r="Y101" s="234" t="s">
        <v>817</v>
      </c>
      <c r="Z101" s="234" t="s">
        <v>817</v>
      </c>
      <c r="AA101" s="234" t="s">
        <v>818</v>
      </c>
      <c r="AB101" s="234" t="s">
        <v>819</v>
      </c>
      <c r="AC101" s="234" t="s">
        <v>819</v>
      </c>
      <c r="AD101" s="235" t="s">
        <v>820</v>
      </c>
      <c r="AE101" s="234" t="s">
        <v>821</v>
      </c>
      <c r="AF101" s="234" t="s">
        <v>822</v>
      </c>
      <c r="AG101" s="234" t="s">
        <v>818</v>
      </c>
      <c r="AH101" s="234" t="s">
        <v>815</v>
      </c>
      <c r="AI101" s="236" t="s">
        <v>823</v>
      </c>
      <c r="AJ101" s="236" t="s">
        <v>823</v>
      </c>
      <c r="AK101" s="234" t="s">
        <v>824</v>
      </c>
      <c r="AL101" s="234" t="s">
        <v>824</v>
      </c>
      <c r="AM101" s="234" t="s">
        <v>825</v>
      </c>
      <c r="AN101" s="234" t="s">
        <v>826</v>
      </c>
      <c r="AO101" s="234" t="s">
        <v>826</v>
      </c>
      <c r="AP101" s="234" t="s">
        <v>827</v>
      </c>
      <c r="AQ101" s="234" t="s">
        <v>827</v>
      </c>
      <c r="AR101" s="234" t="s">
        <v>821</v>
      </c>
      <c r="AS101" s="234" t="s">
        <v>821</v>
      </c>
      <c r="AT101" s="234" t="s">
        <v>821</v>
      </c>
      <c r="AU101" s="234" t="s">
        <v>821</v>
      </c>
      <c r="AV101" s="234" t="s">
        <v>821</v>
      </c>
      <c r="AW101" s="234" t="s">
        <v>821</v>
      </c>
      <c r="AX101" s="234" t="s">
        <v>821</v>
      </c>
      <c r="AY101" s="234" t="s">
        <v>824</v>
      </c>
      <c r="AZ101" s="234" t="s">
        <v>817</v>
      </c>
      <c r="BA101" s="234" t="s">
        <v>813</v>
      </c>
      <c r="BB101" s="234" t="s">
        <v>813</v>
      </c>
      <c r="BC101" s="234" t="s">
        <v>813</v>
      </c>
      <c r="BD101" s="236"/>
      <c r="BE101" s="234" t="s">
        <v>829</v>
      </c>
      <c r="BF101" s="234" t="s">
        <v>829</v>
      </c>
      <c r="BG101" s="234" t="s">
        <v>814</v>
      </c>
      <c r="BH101" s="234" t="s">
        <v>814</v>
      </c>
      <c r="BI101" s="234" t="s">
        <v>812</v>
      </c>
      <c r="BJ101" s="234" t="s">
        <v>830</v>
      </c>
      <c r="BK101" s="234" t="s">
        <v>831</v>
      </c>
      <c r="BL101" s="234" t="s">
        <v>817</v>
      </c>
      <c r="BM101" s="234" t="s">
        <v>832</v>
      </c>
      <c r="BN101" s="234" t="s">
        <v>817</v>
      </c>
      <c r="BO101" s="234" t="s">
        <v>817</v>
      </c>
      <c r="BP101" s="234" t="s">
        <v>833</v>
      </c>
      <c r="BQ101" s="234" t="s">
        <v>821</v>
      </c>
      <c r="BR101" s="234" t="s">
        <v>821</v>
      </c>
      <c r="BS101" s="234" t="s">
        <v>821</v>
      </c>
      <c r="BT101" s="234" t="s">
        <v>821</v>
      </c>
      <c r="BU101" s="234" t="s">
        <v>821</v>
      </c>
      <c r="BV101" s="234" t="s">
        <v>821</v>
      </c>
      <c r="BW101" s="234"/>
      <c r="BX101" s="234" t="s">
        <v>834</v>
      </c>
      <c r="BY101" s="234" t="s">
        <v>817</v>
      </c>
      <c r="BZ101" s="234" t="s">
        <v>818</v>
      </c>
      <c r="CA101" s="234" t="s">
        <v>815</v>
      </c>
    </row>
    <row r="102" customFormat="false" ht="14.5" hidden="false" customHeight="false" outlineLevel="0" collapsed="false">
      <c r="A102" s="178" t="str">
        <f aca="false">'Indicator Data'!A103</f>
        <v>Libya</v>
      </c>
      <c r="B102" s="220" t="str">
        <f aca="false">'Indicator Data'!B103</f>
        <v>LBY</v>
      </c>
      <c r="C102" s="234" t="s">
        <v>811</v>
      </c>
      <c r="D102" s="234" t="s">
        <v>811</v>
      </c>
      <c r="E102" s="234" t="s">
        <v>812</v>
      </c>
      <c r="F102" s="234" t="s">
        <v>812</v>
      </c>
      <c r="G102" s="234" t="s">
        <v>812</v>
      </c>
      <c r="H102" s="234" t="s">
        <v>812</v>
      </c>
      <c r="I102" s="234" t="s">
        <v>812</v>
      </c>
      <c r="J102" s="234" t="s">
        <v>813</v>
      </c>
      <c r="K102" s="234" t="s">
        <v>813</v>
      </c>
      <c r="L102" s="234" t="s">
        <v>814</v>
      </c>
      <c r="M102" s="234" t="s">
        <v>815</v>
      </c>
      <c r="N102" s="234" t="s">
        <v>815</v>
      </c>
      <c r="O102" s="234" t="s">
        <v>815</v>
      </c>
      <c r="P102" s="234" t="s">
        <v>815</v>
      </c>
      <c r="Q102" s="234" t="s">
        <v>816</v>
      </c>
      <c r="R102" s="234" t="s">
        <v>816</v>
      </c>
      <c r="S102" s="234" t="s">
        <v>816</v>
      </c>
      <c r="T102" s="234" t="s">
        <v>816</v>
      </c>
      <c r="U102" s="234" t="s">
        <v>815</v>
      </c>
      <c r="V102" s="234" t="s">
        <v>815</v>
      </c>
      <c r="W102" s="234" t="s">
        <v>815</v>
      </c>
      <c r="X102" s="234" t="s">
        <v>817</v>
      </c>
      <c r="Y102" s="234" t="s">
        <v>817</v>
      </c>
      <c r="Z102" s="234" t="s">
        <v>817</v>
      </c>
      <c r="AA102" s="234" t="s">
        <v>818</v>
      </c>
      <c r="AB102" s="234" t="s">
        <v>819</v>
      </c>
      <c r="AC102" s="234" t="s">
        <v>819</v>
      </c>
      <c r="AD102" s="235" t="s">
        <v>820</v>
      </c>
      <c r="AE102" s="234" t="s">
        <v>821</v>
      </c>
      <c r="AF102" s="234" t="s">
        <v>822</v>
      </c>
      <c r="AG102" s="234" t="s">
        <v>818</v>
      </c>
      <c r="AH102" s="234" t="s">
        <v>815</v>
      </c>
      <c r="AI102" s="236" t="s">
        <v>823</v>
      </c>
      <c r="AJ102" s="236" t="s">
        <v>823</v>
      </c>
      <c r="AK102" s="234" t="s">
        <v>824</v>
      </c>
      <c r="AL102" s="234" t="s">
        <v>824</v>
      </c>
      <c r="AM102" s="234" t="s">
        <v>825</v>
      </c>
      <c r="AN102" s="234" t="s">
        <v>826</v>
      </c>
      <c r="AO102" s="234" t="s">
        <v>826</v>
      </c>
      <c r="AP102" s="234" t="s">
        <v>827</v>
      </c>
      <c r="AQ102" s="234" t="s">
        <v>827</v>
      </c>
      <c r="AR102" s="234" t="s">
        <v>821</v>
      </c>
      <c r="AS102" s="234" t="s">
        <v>821</v>
      </c>
      <c r="AT102" s="234" t="s">
        <v>821</v>
      </c>
      <c r="AU102" s="234" t="s">
        <v>821</v>
      </c>
      <c r="AV102" s="234" t="s">
        <v>821</v>
      </c>
      <c r="AW102" s="234" t="s">
        <v>821</v>
      </c>
      <c r="AX102" s="234" t="s">
        <v>821</v>
      </c>
      <c r="AY102" s="234" t="s">
        <v>824</v>
      </c>
      <c r="AZ102" s="234" t="s">
        <v>817</v>
      </c>
      <c r="BA102" s="234" t="s">
        <v>813</v>
      </c>
      <c r="BB102" s="234" t="s">
        <v>813</v>
      </c>
      <c r="BC102" s="234" t="s">
        <v>813</v>
      </c>
      <c r="BD102" s="236" t="s">
        <v>835</v>
      </c>
      <c r="BE102" s="234" t="s">
        <v>829</v>
      </c>
      <c r="BF102" s="234" t="s">
        <v>829</v>
      </c>
      <c r="BG102" s="234" t="s">
        <v>814</v>
      </c>
      <c r="BH102" s="234" t="s">
        <v>814</v>
      </c>
      <c r="BI102" s="234" t="s">
        <v>812</v>
      </c>
      <c r="BJ102" s="234" t="s">
        <v>830</v>
      </c>
      <c r="BK102" s="234" t="s">
        <v>831</v>
      </c>
      <c r="BL102" s="234" t="s">
        <v>817</v>
      </c>
      <c r="BM102" s="234" t="s">
        <v>832</v>
      </c>
      <c r="BN102" s="234" t="s">
        <v>817</v>
      </c>
      <c r="BO102" s="234" t="s">
        <v>817</v>
      </c>
      <c r="BP102" s="234" t="s">
        <v>833</v>
      </c>
      <c r="BQ102" s="234" t="s">
        <v>821</v>
      </c>
      <c r="BR102" s="234" t="s">
        <v>821</v>
      </c>
      <c r="BS102" s="234" t="s">
        <v>821</v>
      </c>
      <c r="BT102" s="234" t="s">
        <v>821</v>
      </c>
      <c r="BU102" s="234" t="s">
        <v>821</v>
      </c>
      <c r="BV102" s="234" t="s">
        <v>821</v>
      </c>
      <c r="BW102" s="234"/>
      <c r="BX102" s="234" t="s">
        <v>834</v>
      </c>
      <c r="BY102" s="234" t="s">
        <v>817</v>
      </c>
      <c r="BZ102" s="234" t="s">
        <v>818</v>
      </c>
      <c r="CA102" s="234" t="s">
        <v>815</v>
      </c>
    </row>
    <row r="103" customFormat="false" ht="14.5" hidden="false" customHeight="false" outlineLevel="0" collapsed="false">
      <c r="A103" s="178" t="str">
        <f aca="false">'Indicator Data'!A104</f>
        <v>Liechtenstein</v>
      </c>
      <c r="B103" s="220" t="str">
        <f aca="false">'Indicator Data'!B104</f>
        <v>LIE</v>
      </c>
      <c r="C103" s="234" t="s">
        <v>811</v>
      </c>
      <c r="D103" s="234" t="s">
        <v>811</v>
      </c>
      <c r="E103" s="234" t="s">
        <v>812</v>
      </c>
      <c r="F103" s="234" t="s">
        <v>812</v>
      </c>
      <c r="G103" s="234" t="s">
        <v>812</v>
      </c>
      <c r="H103" s="234" t="s">
        <v>812</v>
      </c>
      <c r="I103" s="234" t="s">
        <v>812</v>
      </c>
      <c r="J103" s="234" t="s">
        <v>813</v>
      </c>
      <c r="K103" s="234" t="s">
        <v>813</v>
      </c>
      <c r="L103" s="234" t="s">
        <v>814</v>
      </c>
      <c r="M103" s="234" t="s">
        <v>815</v>
      </c>
      <c r="N103" s="234" t="s">
        <v>815</v>
      </c>
      <c r="O103" s="234" t="s">
        <v>815</v>
      </c>
      <c r="P103" s="234" t="s">
        <v>815</v>
      </c>
      <c r="Q103" s="234" t="s">
        <v>816</v>
      </c>
      <c r="R103" s="234" t="s">
        <v>816</v>
      </c>
      <c r="S103" s="234" t="s">
        <v>816</v>
      </c>
      <c r="T103" s="234" t="s">
        <v>816</v>
      </c>
      <c r="U103" s="234" t="s">
        <v>815</v>
      </c>
      <c r="V103" s="234" t="s">
        <v>815</v>
      </c>
      <c r="W103" s="234" t="s">
        <v>815</v>
      </c>
      <c r="X103" s="234" t="s">
        <v>817</v>
      </c>
      <c r="Y103" s="234" t="s">
        <v>817</v>
      </c>
      <c r="Z103" s="234" t="s">
        <v>817</v>
      </c>
      <c r="AA103" s="234" t="s">
        <v>818</v>
      </c>
      <c r="AB103" s="234" t="s">
        <v>819</v>
      </c>
      <c r="AC103" s="234" t="s">
        <v>819</v>
      </c>
      <c r="AD103" s="235" t="s">
        <v>820</v>
      </c>
      <c r="AE103" s="234" t="s">
        <v>821</v>
      </c>
      <c r="AF103" s="234" t="s">
        <v>822</v>
      </c>
      <c r="AG103" s="234" t="s">
        <v>818</v>
      </c>
      <c r="AH103" s="234" t="s">
        <v>815</v>
      </c>
      <c r="AI103" s="236" t="s">
        <v>823</v>
      </c>
      <c r="AJ103" s="236" t="s">
        <v>823</v>
      </c>
      <c r="AK103" s="234" t="s">
        <v>824</v>
      </c>
      <c r="AL103" s="234" t="s">
        <v>824</v>
      </c>
      <c r="AM103" s="234" t="s">
        <v>825</v>
      </c>
      <c r="AN103" s="234" t="s">
        <v>826</v>
      </c>
      <c r="AO103" s="234" t="s">
        <v>826</v>
      </c>
      <c r="AP103" s="234" t="s">
        <v>827</v>
      </c>
      <c r="AQ103" s="234" t="s">
        <v>827</v>
      </c>
      <c r="AR103" s="234" t="s">
        <v>821</v>
      </c>
      <c r="AS103" s="234" t="s">
        <v>821</v>
      </c>
      <c r="AT103" s="234" t="s">
        <v>821</v>
      </c>
      <c r="AU103" s="234" t="s">
        <v>821</v>
      </c>
      <c r="AV103" s="234" t="s">
        <v>821</v>
      </c>
      <c r="AW103" s="234" t="s">
        <v>821</v>
      </c>
      <c r="AX103" s="234" t="s">
        <v>821</v>
      </c>
      <c r="AY103" s="234" t="s">
        <v>824</v>
      </c>
      <c r="AZ103" s="234" t="s">
        <v>817</v>
      </c>
      <c r="BA103" s="234" t="s">
        <v>813</v>
      </c>
      <c r="BB103" s="234" t="s">
        <v>813</v>
      </c>
      <c r="BC103" s="234" t="s">
        <v>813</v>
      </c>
      <c r="BD103" s="236"/>
      <c r="BE103" s="234" t="s">
        <v>829</v>
      </c>
      <c r="BF103" s="234" t="s">
        <v>829</v>
      </c>
      <c r="BG103" s="234" t="s">
        <v>814</v>
      </c>
      <c r="BH103" s="234" t="s">
        <v>814</v>
      </c>
      <c r="BI103" s="234" t="s">
        <v>812</v>
      </c>
      <c r="BJ103" s="234" t="s">
        <v>830</v>
      </c>
      <c r="BK103" s="234" t="s">
        <v>831</v>
      </c>
      <c r="BL103" s="234" t="s">
        <v>817</v>
      </c>
      <c r="BM103" s="234" t="s">
        <v>832</v>
      </c>
      <c r="BN103" s="234" t="s">
        <v>817</v>
      </c>
      <c r="BO103" s="234" t="s">
        <v>817</v>
      </c>
      <c r="BP103" s="234" t="s">
        <v>833</v>
      </c>
      <c r="BQ103" s="234" t="s">
        <v>821</v>
      </c>
      <c r="BR103" s="234" t="s">
        <v>821</v>
      </c>
      <c r="BS103" s="234" t="s">
        <v>821</v>
      </c>
      <c r="BT103" s="234" t="s">
        <v>821</v>
      </c>
      <c r="BU103" s="234" t="s">
        <v>821</v>
      </c>
      <c r="BV103" s="234" t="s">
        <v>821</v>
      </c>
      <c r="BW103" s="234"/>
      <c r="BX103" s="234" t="s">
        <v>834</v>
      </c>
      <c r="BY103" s="234" t="s">
        <v>817</v>
      </c>
      <c r="BZ103" s="234" t="s">
        <v>818</v>
      </c>
      <c r="CA103" s="234" t="s">
        <v>815</v>
      </c>
    </row>
    <row r="104" customFormat="false" ht="14.5" hidden="false" customHeight="false" outlineLevel="0" collapsed="false">
      <c r="A104" s="178" t="str">
        <f aca="false">'Indicator Data'!A105</f>
        <v>Lithuania</v>
      </c>
      <c r="B104" s="220" t="str">
        <f aca="false">'Indicator Data'!B105</f>
        <v>LTU</v>
      </c>
      <c r="C104" s="234" t="s">
        <v>811</v>
      </c>
      <c r="D104" s="234" t="s">
        <v>811</v>
      </c>
      <c r="E104" s="234" t="s">
        <v>812</v>
      </c>
      <c r="F104" s="234" t="s">
        <v>812</v>
      </c>
      <c r="G104" s="234" t="s">
        <v>812</v>
      </c>
      <c r="H104" s="234" t="s">
        <v>812</v>
      </c>
      <c r="I104" s="234" t="s">
        <v>812</v>
      </c>
      <c r="J104" s="234" t="s">
        <v>813</v>
      </c>
      <c r="K104" s="234" t="s">
        <v>813</v>
      </c>
      <c r="L104" s="234" t="s">
        <v>814</v>
      </c>
      <c r="M104" s="234" t="s">
        <v>815</v>
      </c>
      <c r="N104" s="234" t="s">
        <v>815</v>
      </c>
      <c r="O104" s="234" t="s">
        <v>815</v>
      </c>
      <c r="P104" s="234" t="s">
        <v>815</v>
      </c>
      <c r="Q104" s="234" t="s">
        <v>816</v>
      </c>
      <c r="R104" s="234" t="s">
        <v>816</v>
      </c>
      <c r="S104" s="234" t="s">
        <v>816</v>
      </c>
      <c r="T104" s="234" t="s">
        <v>816</v>
      </c>
      <c r="U104" s="234" t="s">
        <v>815</v>
      </c>
      <c r="V104" s="234" t="s">
        <v>815</v>
      </c>
      <c r="W104" s="234" t="s">
        <v>815</v>
      </c>
      <c r="X104" s="234" t="s">
        <v>817</v>
      </c>
      <c r="Y104" s="234" t="s">
        <v>817</v>
      </c>
      <c r="Z104" s="234" t="s">
        <v>817</v>
      </c>
      <c r="AA104" s="234" t="s">
        <v>818</v>
      </c>
      <c r="AB104" s="234" t="s">
        <v>819</v>
      </c>
      <c r="AC104" s="234" t="s">
        <v>819</v>
      </c>
      <c r="AD104" s="235" t="s">
        <v>820</v>
      </c>
      <c r="AE104" s="234" t="s">
        <v>821</v>
      </c>
      <c r="AF104" s="234" t="s">
        <v>822</v>
      </c>
      <c r="AG104" s="234" t="s">
        <v>818</v>
      </c>
      <c r="AH104" s="234" t="s">
        <v>815</v>
      </c>
      <c r="AI104" s="236" t="s">
        <v>823</v>
      </c>
      <c r="AJ104" s="236" t="s">
        <v>823</v>
      </c>
      <c r="AK104" s="234" t="s">
        <v>824</v>
      </c>
      <c r="AL104" s="234" t="s">
        <v>824</v>
      </c>
      <c r="AM104" s="234" t="s">
        <v>825</v>
      </c>
      <c r="AN104" s="234" t="s">
        <v>826</v>
      </c>
      <c r="AO104" s="234" t="s">
        <v>826</v>
      </c>
      <c r="AP104" s="234" t="s">
        <v>827</v>
      </c>
      <c r="AQ104" s="234" t="s">
        <v>827</v>
      </c>
      <c r="AR104" s="234" t="s">
        <v>821</v>
      </c>
      <c r="AS104" s="234" t="s">
        <v>821</v>
      </c>
      <c r="AT104" s="234" t="s">
        <v>821</v>
      </c>
      <c r="AU104" s="234" t="s">
        <v>821</v>
      </c>
      <c r="AV104" s="234" t="s">
        <v>821</v>
      </c>
      <c r="AW104" s="234" t="s">
        <v>821</v>
      </c>
      <c r="AX104" s="234" t="s">
        <v>821</v>
      </c>
      <c r="AY104" s="234" t="s">
        <v>824</v>
      </c>
      <c r="AZ104" s="234" t="s">
        <v>817</v>
      </c>
      <c r="BA104" s="234" t="s">
        <v>813</v>
      </c>
      <c r="BB104" s="234" t="s">
        <v>813</v>
      </c>
      <c r="BC104" s="234" t="s">
        <v>813</v>
      </c>
      <c r="BD104" s="236"/>
      <c r="BE104" s="234" t="s">
        <v>829</v>
      </c>
      <c r="BF104" s="234" t="s">
        <v>829</v>
      </c>
      <c r="BG104" s="234" t="s">
        <v>814</v>
      </c>
      <c r="BH104" s="234" t="s">
        <v>814</v>
      </c>
      <c r="BI104" s="234" t="s">
        <v>812</v>
      </c>
      <c r="BJ104" s="234" t="s">
        <v>830</v>
      </c>
      <c r="BK104" s="234" t="s">
        <v>831</v>
      </c>
      <c r="BL104" s="234" t="s">
        <v>817</v>
      </c>
      <c r="BM104" s="234" t="s">
        <v>832</v>
      </c>
      <c r="BN104" s="234" t="s">
        <v>817</v>
      </c>
      <c r="BO104" s="234" t="s">
        <v>817</v>
      </c>
      <c r="BP104" s="234" t="s">
        <v>833</v>
      </c>
      <c r="BQ104" s="234" t="s">
        <v>821</v>
      </c>
      <c r="BR104" s="234" t="s">
        <v>821</v>
      </c>
      <c r="BS104" s="234" t="s">
        <v>821</v>
      </c>
      <c r="BT104" s="234" t="s">
        <v>821</v>
      </c>
      <c r="BU104" s="234" t="s">
        <v>821</v>
      </c>
      <c r="BV104" s="234" t="s">
        <v>821</v>
      </c>
      <c r="BW104" s="234"/>
      <c r="BX104" s="234" t="s">
        <v>834</v>
      </c>
      <c r="BY104" s="234" t="s">
        <v>817</v>
      </c>
      <c r="BZ104" s="234" t="s">
        <v>818</v>
      </c>
      <c r="CA104" s="234" t="s">
        <v>815</v>
      </c>
    </row>
    <row r="105" customFormat="false" ht="14.5" hidden="false" customHeight="false" outlineLevel="0" collapsed="false">
      <c r="A105" s="178" t="str">
        <f aca="false">'Indicator Data'!A106</f>
        <v>Luxembourg</v>
      </c>
      <c r="B105" s="220" t="str">
        <f aca="false">'Indicator Data'!B106</f>
        <v>LUX</v>
      </c>
      <c r="C105" s="234" t="s">
        <v>811</v>
      </c>
      <c r="D105" s="234" t="s">
        <v>811</v>
      </c>
      <c r="E105" s="234" t="s">
        <v>812</v>
      </c>
      <c r="F105" s="234" t="s">
        <v>812</v>
      </c>
      <c r="G105" s="234" t="s">
        <v>812</v>
      </c>
      <c r="H105" s="234" t="s">
        <v>812</v>
      </c>
      <c r="I105" s="234" t="s">
        <v>812</v>
      </c>
      <c r="J105" s="234" t="s">
        <v>813</v>
      </c>
      <c r="K105" s="234" t="s">
        <v>813</v>
      </c>
      <c r="L105" s="234" t="s">
        <v>814</v>
      </c>
      <c r="M105" s="234" t="s">
        <v>815</v>
      </c>
      <c r="N105" s="234" t="s">
        <v>815</v>
      </c>
      <c r="O105" s="234" t="s">
        <v>815</v>
      </c>
      <c r="P105" s="234" t="s">
        <v>815</v>
      </c>
      <c r="Q105" s="234" t="s">
        <v>816</v>
      </c>
      <c r="R105" s="234" t="s">
        <v>816</v>
      </c>
      <c r="S105" s="234" t="s">
        <v>816</v>
      </c>
      <c r="T105" s="234" t="s">
        <v>816</v>
      </c>
      <c r="U105" s="234" t="s">
        <v>815</v>
      </c>
      <c r="V105" s="234" t="s">
        <v>815</v>
      </c>
      <c r="W105" s="234" t="s">
        <v>815</v>
      </c>
      <c r="X105" s="234" t="s">
        <v>817</v>
      </c>
      <c r="Y105" s="234" t="s">
        <v>817</v>
      </c>
      <c r="Z105" s="234" t="s">
        <v>817</v>
      </c>
      <c r="AA105" s="234" t="s">
        <v>818</v>
      </c>
      <c r="AB105" s="234" t="s">
        <v>819</v>
      </c>
      <c r="AC105" s="234" t="s">
        <v>819</v>
      </c>
      <c r="AD105" s="235" t="s">
        <v>820</v>
      </c>
      <c r="AE105" s="234" t="s">
        <v>821</v>
      </c>
      <c r="AF105" s="234" t="s">
        <v>822</v>
      </c>
      <c r="AG105" s="234" t="s">
        <v>818</v>
      </c>
      <c r="AH105" s="234" t="s">
        <v>815</v>
      </c>
      <c r="AI105" s="236" t="s">
        <v>823</v>
      </c>
      <c r="AJ105" s="236" t="s">
        <v>823</v>
      </c>
      <c r="AK105" s="234" t="s">
        <v>824</v>
      </c>
      <c r="AL105" s="234" t="s">
        <v>824</v>
      </c>
      <c r="AM105" s="234" t="s">
        <v>825</v>
      </c>
      <c r="AN105" s="234" t="s">
        <v>826</v>
      </c>
      <c r="AO105" s="234" t="s">
        <v>826</v>
      </c>
      <c r="AP105" s="234" t="s">
        <v>827</v>
      </c>
      <c r="AQ105" s="234" t="s">
        <v>827</v>
      </c>
      <c r="AR105" s="234" t="s">
        <v>821</v>
      </c>
      <c r="AS105" s="234" t="s">
        <v>821</v>
      </c>
      <c r="AT105" s="234" t="s">
        <v>821</v>
      </c>
      <c r="AU105" s="234" t="s">
        <v>821</v>
      </c>
      <c r="AV105" s="234" t="s">
        <v>821</v>
      </c>
      <c r="AW105" s="234" t="s">
        <v>821</v>
      </c>
      <c r="AX105" s="234" t="s">
        <v>821</v>
      </c>
      <c r="AY105" s="234" t="s">
        <v>824</v>
      </c>
      <c r="AZ105" s="234" t="s">
        <v>817</v>
      </c>
      <c r="BA105" s="234" t="s">
        <v>813</v>
      </c>
      <c r="BB105" s="234" t="s">
        <v>813</v>
      </c>
      <c r="BC105" s="234" t="s">
        <v>813</v>
      </c>
      <c r="BD105" s="236"/>
      <c r="BE105" s="234" t="s">
        <v>829</v>
      </c>
      <c r="BF105" s="234" t="s">
        <v>829</v>
      </c>
      <c r="BG105" s="234" t="s">
        <v>814</v>
      </c>
      <c r="BH105" s="234" t="s">
        <v>814</v>
      </c>
      <c r="BI105" s="234" t="s">
        <v>812</v>
      </c>
      <c r="BJ105" s="234" t="s">
        <v>830</v>
      </c>
      <c r="BK105" s="234" t="s">
        <v>831</v>
      </c>
      <c r="BL105" s="234" t="s">
        <v>817</v>
      </c>
      <c r="BM105" s="234" t="s">
        <v>832</v>
      </c>
      <c r="BN105" s="234" t="s">
        <v>817</v>
      </c>
      <c r="BO105" s="234" t="s">
        <v>817</v>
      </c>
      <c r="BP105" s="234" t="s">
        <v>833</v>
      </c>
      <c r="BQ105" s="234" t="s">
        <v>821</v>
      </c>
      <c r="BR105" s="234" t="s">
        <v>821</v>
      </c>
      <c r="BS105" s="234" t="s">
        <v>821</v>
      </c>
      <c r="BT105" s="234" t="s">
        <v>821</v>
      </c>
      <c r="BU105" s="234" t="s">
        <v>821</v>
      </c>
      <c r="BV105" s="234" t="s">
        <v>821</v>
      </c>
      <c r="BW105" s="234"/>
      <c r="BX105" s="234" t="s">
        <v>834</v>
      </c>
      <c r="BY105" s="234" t="s">
        <v>817</v>
      </c>
      <c r="BZ105" s="234" t="s">
        <v>818</v>
      </c>
      <c r="CA105" s="234" t="s">
        <v>815</v>
      </c>
    </row>
    <row r="106" customFormat="false" ht="14.5" hidden="false" customHeight="false" outlineLevel="0" collapsed="false">
      <c r="A106" s="178" t="str">
        <f aca="false">'Indicator Data'!A107</f>
        <v>Madagascar</v>
      </c>
      <c r="B106" s="220" t="str">
        <f aca="false">'Indicator Data'!B107</f>
        <v>MDG</v>
      </c>
      <c r="C106" s="234" t="s">
        <v>811</v>
      </c>
      <c r="D106" s="234" t="s">
        <v>811</v>
      </c>
      <c r="E106" s="234" t="s">
        <v>812</v>
      </c>
      <c r="F106" s="234" t="s">
        <v>812</v>
      </c>
      <c r="G106" s="234" t="s">
        <v>812</v>
      </c>
      <c r="H106" s="234" t="s">
        <v>812</v>
      </c>
      <c r="I106" s="234" t="s">
        <v>812</v>
      </c>
      <c r="J106" s="234" t="s">
        <v>813</v>
      </c>
      <c r="K106" s="234" t="s">
        <v>813</v>
      </c>
      <c r="L106" s="234" t="s">
        <v>814</v>
      </c>
      <c r="M106" s="234" t="s">
        <v>815</v>
      </c>
      <c r="N106" s="234" t="s">
        <v>815</v>
      </c>
      <c r="O106" s="234" t="s">
        <v>815</v>
      </c>
      <c r="P106" s="234" t="s">
        <v>815</v>
      </c>
      <c r="Q106" s="234" t="s">
        <v>816</v>
      </c>
      <c r="R106" s="234" t="s">
        <v>816</v>
      </c>
      <c r="S106" s="234" t="s">
        <v>816</v>
      </c>
      <c r="T106" s="234" t="s">
        <v>816</v>
      </c>
      <c r="U106" s="234" t="s">
        <v>815</v>
      </c>
      <c r="V106" s="234" t="s">
        <v>815</v>
      </c>
      <c r="W106" s="234" t="s">
        <v>815</v>
      </c>
      <c r="X106" s="234" t="s">
        <v>817</v>
      </c>
      <c r="Y106" s="234" t="s">
        <v>817</v>
      </c>
      <c r="Z106" s="234" t="s">
        <v>817</v>
      </c>
      <c r="AA106" s="234" t="s">
        <v>818</v>
      </c>
      <c r="AB106" s="234" t="s">
        <v>819</v>
      </c>
      <c r="AC106" s="234" t="s">
        <v>819</v>
      </c>
      <c r="AD106" s="235" t="s">
        <v>820</v>
      </c>
      <c r="AE106" s="234" t="s">
        <v>821</v>
      </c>
      <c r="AF106" s="234" t="s">
        <v>822</v>
      </c>
      <c r="AG106" s="234" t="s">
        <v>818</v>
      </c>
      <c r="AH106" s="234" t="s">
        <v>815</v>
      </c>
      <c r="AI106" s="236" t="s">
        <v>823</v>
      </c>
      <c r="AJ106" s="236" t="s">
        <v>823</v>
      </c>
      <c r="AK106" s="234" t="s">
        <v>824</v>
      </c>
      <c r="AL106" s="234" t="s">
        <v>824</v>
      </c>
      <c r="AM106" s="234" t="s">
        <v>825</v>
      </c>
      <c r="AN106" s="234" t="s">
        <v>826</v>
      </c>
      <c r="AO106" s="234" t="s">
        <v>826</v>
      </c>
      <c r="AP106" s="234" t="s">
        <v>827</v>
      </c>
      <c r="AQ106" s="234" t="s">
        <v>827</v>
      </c>
      <c r="AR106" s="234" t="s">
        <v>821</v>
      </c>
      <c r="AS106" s="234" t="s">
        <v>821</v>
      </c>
      <c r="AT106" s="234" t="s">
        <v>821</v>
      </c>
      <c r="AU106" s="234" t="s">
        <v>821</v>
      </c>
      <c r="AV106" s="234" t="s">
        <v>821</v>
      </c>
      <c r="AW106" s="234" t="s">
        <v>821</v>
      </c>
      <c r="AX106" s="234" t="s">
        <v>821</v>
      </c>
      <c r="AY106" s="234" t="s">
        <v>824</v>
      </c>
      <c r="AZ106" s="234" t="s">
        <v>817</v>
      </c>
      <c r="BA106" s="234" t="s">
        <v>813</v>
      </c>
      <c r="BB106" s="234" t="s">
        <v>813</v>
      </c>
      <c r="BC106" s="234" t="s">
        <v>813</v>
      </c>
      <c r="BD106" s="236" t="s">
        <v>835</v>
      </c>
      <c r="BE106" s="234" t="s">
        <v>829</v>
      </c>
      <c r="BF106" s="234" t="s">
        <v>829</v>
      </c>
      <c r="BG106" s="234" t="s">
        <v>814</v>
      </c>
      <c r="BH106" s="234" t="s">
        <v>814</v>
      </c>
      <c r="BI106" s="234" t="s">
        <v>812</v>
      </c>
      <c r="BJ106" s="234" t="s">
        <v>830</v>
      </c>
      <c r="BK106" s="234" t="s">
        <v>831</v>
      </c>
      <c r="BL106" s="234" t="s">
        <v>817</v>
      </c>
      <c r="BM106" s="234" t="s">
        <v>832</v>
      </c>
      <c r="BN106" s="234" t="s">
        <v>817</v>
      </c>
      <c r="BO106" s="234" t="s">
        <v>817</v>
      </c>
      <c r="BP106" s="234" t="s">
        <v>833</v>
      </c>
      <c r="BQ106" s="234" t="s">
        <v>821</v>
      </c>
      <c r="BR106" s="234" t="s">
        <v>821</v>
      </c>
      <c r="BS106" s="234" t="s">
        <v>821</v>
      </c>
      <c r="BT106" s="234" t="s">
        <v>821</v>
      </c>
      <c r="BU106" s="234" t="s">
        <v>821</v>
      </c>
      <c r="BV106" s="234" t="s">
        <v>821</v>
      </c>
      <c r="BW106" s="234"/>
      <c r="BX106" s="234" t="s">
        <v>834</v>
      </c>
      <c r="BY106" s="234" t="s">
        <v>817</v>
      </c>
      <c r="BZ106" s="234" t="s">
        <v>818</v>
      </c>
      <c r="CA106" s="234" t="s">
        <v>815</v>
      </c>
    </row>
    <row r="107" customFormat="false" ht="14.5" hidden="false" customHeight="false" outlineLevel="0" collapsed="false">
      <c r="A107" s="178" t="str">
        <f aca="false">'Indicator Data'!A108</f>
        <v>Malawi</v>
      </c>
      <c r="B107" s="220" t="str">
        <f aca="false">'Indicator Data'!B108</f>
        <v>MWI</v>
      </c>
      <c r="C107" s="234" t="s">
        <v>811</v>
      </c>
      <c r="D107" s="234" t="s">
        <v>811</v>
      </c>
      <c r="E107" s="234" t="s">
        <v>812</v>
      </c>
      <c r="F107" s="234" t="s">
        <v>812</v>
      </c>
      <c r="G107" s="234" t="s">
        <v>812</v>
      </c>
      <c r="H107" s="234" t="s">
        <v>812</v>
      </c>
      <c r="I107" s="234" t="s">
        <v>812</v>
      </c>
      <c r="J107" s="234" t="s">
        <v>813</v>
      </c>
      <c r="K107" s="234" t="s">
        <v>813</v>
      </c>
      <c r="L107" s="234" t="s">
        <v>814</v>
      </c>
      <c r="M107" s="234" t="s">
        <v>815</v>
      </c>
      <c r="N107" s="234" t="s">
        <v>815</v>
      </c>
      <c r="O107" s="234" t="s">
        <v>815</v>
      </c>
      <c r="P107" s="234" t="s">
        <v>815</v>
      </c>
      <c r="Q107" s="234" t="s">
        <v>816</v>
      </c>
      <c r="R107" s="234" t="s">
        <v>816</v>
      </c>
      <c r="S107" s="234" t="s">
        <v>816</v>
      </c>
      <c r="T107" s="234" t="s">
        <v>816</v>
      </c>
      <c r="U107" s="234" t="s">
        <v>815</v>
      </c>
      <c r="V107" s="234" t="s">
        <v>815</v>
      </c>
      <c r="W107" s="234" t="s">
        <v>815</v>
      </c>
      <c r="X107" s="234" t="s">
        <v>817</v>
      </c>
      <c r="Y107" s="234" t="s">
        <v>817</v>
      </c>
      <c r="Z107" s="234" t="s">
        <v>817</v>
      </c>
      <c r="AA107" s="234" t="s">
        <v>818</v>
      </c>
      <c r="AB107" s="234" t="s">
        <v>819</v>
      </c>
      <c r="AC107" s="234" t="s">
        <v>819</v>
      </c>
      <c r="AD107" s="235" t="s">
        <v>820</v>
      </c>
      <c r="AE107" s="234" t="s">
        <v>821</v>
      </c>
      <c r="AF107" s="234" t="s">
        <v>822</v>
      </c>
      <c r="AG107" s="234" t="s">
        <v>818</v>
      </c>
      <c r="AH107" s="234" t="s">
        <v>815</v>
      </c>
      <c r="AI107" s="236" t="s">
        <v>823</v>
      </c>
      <c r="AJ107" s="236" t="s">
        <v>823</v>
      </c>
      <c r="AK107" s="234" t="s">
        <v>824</v>
      </c>
      <c r="AL107" s="234" t="s">
        <v>824</v>
      </c>
      <c r="AM107" s="234" t="s">
        <v>825</v>
      </c>
      <c r="AN107" s="234" t="s">
        <v>826</v>
      </c>
      <c r="AO107" s="234" t="s">
        <v>826</v>
      </c>
      <c r="AP107" s="234" t="s">
        <v>827</v>
      </c>
      <c r="AQ107" s="234" t="s">
        <v>827</v>
      </c>
      <c r="AR107" s="234" t="s">
        <v>821</v>
      </c>
      <c r="AS107" s="234" t="s">
        <v>821</v>
      </c>
      <c r="AT107" s="234" t="s">
        <v>821</v>
      </c>
      <c r="AU107" s="234" t="s">
        <v>821</v>
      </c>
      <c r="AV107" s="234" t="s">
        <v>821</v>
      </c>
      <c r="AW107" s="234" t="s">
        <v>821</v>
      </c>
      <c r="AX107" s="234" t="s">
        <v>821</v>
      </c>
      <c r="AY107" s="234" t="s">
        <v>824</v>
      </c>
      <c r="AZ107" s="234" t="s">
        <v>817</v>
      </c>
      <c r="BA107" s="234" t="s">
        <v>813</v>
      </c>
      <c r="BB107" s="234" t="s">
        <v>813</v>
      </c>
      <c r="BC107" s="234" t="s">
        <v>813</v>
      </c>
      <c r="BD107" s="236" t="s">
        <v>835</v>
      </c>
      <c r="BE107" s="234" t="s">
        <v>829</v>
      </c>
      <c r="BF107" s="234" t="s">
        <v>829</v>
      </c>
      <c r="BG107" s="234" t="s">
        <v>814</v>
      </c>
      <c r="BH107" s="234" t="s">
        <v>814</v>
      </c>
      <c r="BI107" s="234" t="s">
        <v>812</v>
      </c>
      <c r="BJ107" s="234" t="s">
        <v>830</v>
      </c>
      <c r="BK107" s="234" t="s">
        <v>831</v>
      </c>
      <c r="BL107" s="234" t="s">
        <v>817</v>
      </c>
      <c r="BM107" s="234" t="s">
        <v>832</v>
      </c>
      <c r="BN107" s="234" t="s">
        <v>817</v>
      </c>
      <c r="BO107" s="234" t="s">
        <v>817</v>
      </c>
      <c r="BP107" s="234" t="s">
        <v>833</v>
      </c>
      <c r="BQ107" s="234" t="s">
        <v>821</v>
      </c>
      <c r="BR107" s="234" t="s">
        <v>821</v>
      </c>
      <c r="BS107" s="234" t="s">
        <v>821</v>
      </c>
      <c r="BT107" s="234" t="s">
        <v>821</v>
      </c>
      <c r="BU107" s="234" t="s">
        <v>821</v>
      </c>
      <c r="BV107" s="234" t="s">
        <v>821</v>
      </c>
      <c r="BW107" s="234"/>
      <c r="BX107" s="234" t="s">
        <v>834</v>
      </c>
      <c r="BY107" s="234" t="s">
        <v>817</v>
      </c>
      <c r="BZ107" s="234" t="s">
        <v>818</v>
      </c>
      <c r="CA107" s="234" t="s">
        <v>815</v>
      </c>
    </row>
    <row r="108" customFormat="false" ht="14.5" hidden="false" customHeight="false" outlineLevel="0" collapsed="false">
      <c r="A108" s="178" t="str">
        <f aca="false">'Indicator Data'!A109</f>
        <v>Malaysia</v>
      </c>
      <c r="B108" s="220" t="str">
        <f aca="false">'Indicator Data'!B109</f>
        <v>MYS</v>
      </c>
      <c r="C108" s="234" t="s">
        <v>811</v>
      </c>
      <c r="D108" s="234" t="s">
        <v>811</v>
      </c>
      <c r="E108" s="234" t="s">
        <v>812</v>
      </c>
      <c r="F108" s="234" t="s">
        <v>812</v>
      </c>
      <c r="G108" s="234" t="s">
        <v>812</v>
      </c>
      <c r="H108" s="234" t="s">
        <v>812</v>
      </c>
      <c r="I108" s="234" t="s">
        <v>812</v>
      </c>
      <c r="J108" s="234" t="s">
        <v>813</v>
      </c>
      <c r="K108" s="234" t="s">
        <v>813</v>
      </c>
      <c r="L108" s="234" t="s">
        <v>814</v>
      </c>
      <c r="M108" s="234" t="s">
        <v>815</v>
      </c>
      <c r="N108" s="234" t="s">
        <v>815</v>
      </c>
      <c r="O108" s="234" t="s">
        <v>815</v>
      </c>
      <c r="P108" s="234" t="s">
        <v>815</v>
      </c>
      <c r="Q108" s="234" t="s">
        <v>816</v>
      </c>
      <c r="R108" s="234" t="s">
        <v>816</v>
      </c>
      <c r="S108" s="234" t="s">
        <v>816</v>
      </c>
      <c r="T108" s="234" t="s">
        <v>816</v>
      </c>
      <c r="U108" s="234" t="s">
        <v>815</v>
      </c>
      <c r="V108" s="234" t="s">
        <v>815</v>
      </c>
      <c r="W108" s="234" t="s">
        <v>815</v>
      </c>
      <c r="X108" s="234" t="s">
        <v>817</v>
      </c>
      <c r="Y108" s="234" t="s">
        <v>817</v>
      </c>
      <c r="Z108" s="234" t="s">
        <v>817</v>
      </c>
      <c r="AA108" s="234" t="s">
        <v>818</v>
      </c>
      <c r="AB108" s="234" t="s">
        <v>819</v>
      </c>
      <c r="AC108" s="234" t="s">
        <v>819</v>
      </c>
      <c r="AD108" s="235" t="s">
        <v>820</v>
      </c>
      <c r="AE108" s="234" t="s">
        <v>821</v>
      </c>
      <c r="AF108" s="234" t="s">
        <v>822</v>
      </c>
      <c r="AG108" s="234" t="s">
        <v>818</v>
      </c>
      <c r="AH108" s="234" t="s">
        <v>815</v>
      </c>
      <c r="AI108" s="236" t="s">
        <v>823</v>
      </c>
      <c r="AJ108" s="236" t="s">
        <v>823</v>
      </c>
      <c r="AK108" s="234" t="s">
        <v>824</v>
      </c>
      <c r="AL108" s="234" t="s">
        <v>824</v>
      </c>
      <c r="AM108" s="234" t="s">
        <v>825</v>
      </c>
      <c r="AN108" s="234" t="s">
        <v>826</v>
      </c>
      <c r="AO108" s="234" t="s">
        <v>826</v>
      </c>
      <c r="AP108" s="234" t="s">
        <v>827</v>
      </c>
      <c r="AQ108" s="234" t="s">
        <v>827</v>
      </c>
      <c r="AR108" s="234" t="s">
        <v>821</v>
      </c>
      <c r="AS108" s="234" t="s">
        <v>821</v>
      </c>
      <c r="AT108" s="234" t="s">
        <v>821</v>
      </c>
      <c r="AU108" s="234" t="s">
        <v>821</v>
      </c>
      <c r="AV108" s="234" t="s">
        <v>821</v>
      </c>
      <c r="AW108" s="234" t="s">
        <v>821</v>
      </c>
      <c r="AX108" s="234" t="s">
        <v>821</v>
      </c>
      <c r="AY108" s="234" t="s">
        <v>824</v>
      </c>
      <c r="AZ108" s="234" t="s">
        <v>817</v>
      </c>
      <c r="BA108" s="234" t="s">
        <v>813</v>
      </c>
      <c r="BB108" s="234" t="s">
        <v>813</v>
      </c>
      <c r="BC108" s="234" t="s">
        <v>813</v>
      </c>
      <c r="BD108" s="236"/>
      <c r="BE108" s="234" t="s">
        <v>829</v>
      </c>
      <c r="BF108" s="234" t="s">
        <v>829</v>
      </c>
      <c r="BG108" s="234" t="s">
        <v>814</v>
      </c>
      <c r="BH108" s="234" t="s">
        <v>814</v>
      </c>
      <c r="BI108" s="234" t="s">
        <v>812</v>
      </c>
      <c r="BJ108" s="234" t="s">
        <v>830</v>
      </c>
      <c r="BK108" s="234" t="s">
        <v>831</v>
      </c>
      <c r="BL108" s="234" t="s">
        <v>817</v>
      </c>
      <c r="BM108" s="234" t="s">
        <v>832</v>
      </c>
      <c r="BN108" s="234" t="s">
        <v>817</v>
      </c>
      <c r="BO108" s="234" t="s">
        <v>817</v>
      </c>
      <c r="BP108" s="234" t="s">
        <v>833</v>
      </c>
      <c r="BQ108" s="234" t="s">
        <v>821</v>
      </c>
      <c r="BR108" s="234" t="s">
        <v>821</v>
      </c>
      <c r="BS108" s="234" t="s">
        <v>821</v>
      </c>
      <c r="BT108" s="234" t="s">
        <v>821</v>
      </c>
      <c r="BU108" s="234" t="s">
        <v>821</v>
      </c>
      <c r="BV108" s="234" t="s">
        <v>821</v>
      </c>
      <c r="BW108" s="234"/>
      <c r="BX108" s="234" t="s">
        <v>834</v>
      </c>
      <c r="BY108" s="234" t="s">
        <v>817</v>
      </c>
      <c r="BZ108" s="234" t="s">
        <v>818</v>
      </c>
      <c r="CA108" s="234" t="s">
        <v>815</v>
      </c>
    </row>
    <row r="109" customFormat="false" ht="14.5" hidden="false" customHeight="false" outlineLevel="0" collapsed="false">
      <c r="A109" s="178" t="str">
        <f aca="false">'Indicator Data'!A110</f>
        <v>Maldives</v>
      </c>
      <c r="B109" s="220" t="str">
        <f aca="false">'Indicator Data'!B110</f>
        <v>MDV</v>
      </c>
      <c r="C109" s="234" t="s">
        <v>811</v>
      </c>
      <c r="D109" s="234" t="s">
        <v>811</v>
      </c>
      <c r="E109" s="234" t="s">
        <v>812</v>
      </c>
      <c r="F109" s="234" t="s">
        <v>812</v>
      </c>
      <c r="G109" s="234" t="s">
        <v>812</v>
      </c>
      <c r="H109" s="234" t="s">
        <v>812</v>
      </c>
      <c r="I109" s="234" t="s">
        <v>812</v>
      </c>
      <c r="J109" s="234" t="s">
        <v>813</v>
      </c>
      <c r="K109" s="234" t="s">
        <v>813</v>
      </c>
      <c r="L109" s="234" t="s">
        <v>814</v>
      </c>
      <c r="M109" s="234" t="s">
        <v>815</v>
      </c>
      <c r="N109" s="234" t="s">
        <v>815</v>
      </c>
      <c r="O109" s="234" t="s">
        <v>815</v>
      </c>
      <c r="P109" s="234" t="s">
        <v>815</v>
      </c>
      <c r="Q109" s="234" t="s">
        <v>816</v>
      </c>
      <c r="R109" s="234" t="s">
        <v>816</v>
      </c>
      <c r="S109" s="234" t="s">
        <v>816</v>
      </c>
      <c r="T109" s="234" t="s">
        <v>816</v>
      </c>
      <c r="U109" s="234" t="s">
        <v>815</v>
      </c>
      <c r="V109" s="234" t="s">
        <v>815</v>
      </c>
      <c r="W109" s="234" t="s">
        <v>815</v>
      </c>
      <c r="X109" s="234" t="s">
        <v>817</v>
      </c>
      <c r="Y109" s="234" t="s">
        <v>817</v>
      </c>
      <c r="Z109" s="234" t="s">
        <v>817</v>
      </c>
      <c r="AA109" s="234" t="s">
        <v>818</v>
      </c>
      <c r="AB109" s="234" t="s">
        <v>819</v>
      </c>
      <c r="AC109" s="234" t="s">
        <v>819</v>
      </c>
      <c r="AD109" s="235" t="s">
        <v>820</v>
      </c>
      <c r="AE109" s="234" t="s">
        <v>821</v>
      </c>
      <c r="AF109" s="234" t="s">
        <v>822</v>
      </c>
      <c r="AG109" s="234" t="s">
        <v>818</v>
      </c>
      <c r="AH109" s="234" t="s">
        <v>815</v>
      </c>
      <c r="AI109" s="236" t="s">
        <v>823</v>
      </c>
      <c r="AJ109" s="236" t="s">
        <v>823</v>
      </c>
      <c r="AK109" s="234" t="s">
        <v>824</v>
      </c>
      <c r="AL109" s="234" t="s">
        <v>824</v>
      </c>
      <c r="AM109" s="234" t="s">
        <v>825</v>
      </c>
      <c r="AN109" s="234" t="s">
        <v>826</v>
      </c>
      <c r="AO109" s="234" t="s">
        <v>826</v>
      </c>
      <c r="AP109" s="234" t="s">
        <v>827</v>
      </c>
      <c r="AQ109" s="234" t="s">
        <v>827</v>
      </c>
      <c r="AR109" s="234" t="s">
        <v>821</v>
      </c>
      <c r="AS109" s="234" t="s">
        <v>821</v>
      </c>
      <c r="AT109" s="234" t="s">
        <v>821</v>
      </c>
      <c r="AU109" s="234" t="s">
        <v>821</v>
      </c>
      <c r="AV109" s="234" t="s">
        <v>821</v>
      </c>
      <c r="AW109" s="234" t="s">
        <v>821</v>
      </c>
      <c r="AX109" s="234" t="s">
        <v>821</v>
      </c>
      <c r="AY109" s="234" t="s">
        <v>824</v>
      </c>
      <c r="AZ109" s="234" t="s">
        <v>817</v>
      </c>
      <c r="BA109" s="234" t="s">
        <v>813</v>
      </c>
      <c r="BB109" s="234" t="s">
        <v>813</v>
      </c>
      <c r="BC109" s="234" t="s">
        <v>813</v>
      </c>
      <c r="BD109" s="236"/>
      <c r="BE109" s="234" t="s">
        <v>829</v>
      </c>
      <c r="BF109" s="234" t="s">
        <v>829</v>
      </c>
      <c r="BG109" s="234" t="s">
        <v>814</v>
      </c>
      <c r="BH109" s="234" t="s">
        <v>814</v>
      </c>
      <c r="BI109" s="234" t="s">
        <v>812</v>
      </c>
      <c r="BJ109" s="234" t="s">
        <v>830</v>
      </c>
      <c r="BK109" s="234" t="s">
        <v>831</v>
      </c>
      <c r="BL109" s="234" t="s">
        <v>817</v>
      </c>
      <c r="BM109" s="234" t="s">
        <v>832</v>
      </c>
      <c r="BN109" s="234" t="s">
        <v>817</v>
      </c>
      <c r="BO109" s="234" t="s">
        <v>817</v>
      </c>
      <c r="BP109" s="234" t="s">
        <v>833</v>
      </c>
      <c r="BQ109" s="234" t="s">
        <v>821</v>
      </c>
      <c r="BR109" s="234" t="s">
        <v>821</v>
      </c>
      <c r="BS109" s="234" t="s">
        <v>821</v>
      </c>
      <c r="BT109" s="234" t="s">
        <v>821</v>
      </c>
      <c r="BU109" s="234" t="s">
        <v>821</v>
      </c>
      <c r="BV109" s="234" t="s">
        <v>821</v>
      </c>
      <c r="BW109" s="234"/>
      <c r="BX109" s="234" t="s">
        <v>834</v>
      </c>
      <c r="BY109" s="234" t="s">
        <v>817</v>
      </c>
      <c r="BZ109" s="234" t="s">
        <v>818</v>
      </c>
      <c r="CA109" s="234" t="s">
        <v>815</v>
      </c>
    </row>
    <row r="110" customFormat="false" ht="14.5" hidden="false" customHeight="false" outlineLevel="0" collapsed="false">
      <c r="A110" s="178" t="str">
        <f aca="false">'Indicator Data'!A111</f>
        <v>Mali</v>
      </c>
      <c r="B110" s="220" t="str">
        <f aca="false">'Indicator Data'!B111</f>
        <v>MLI</v>
      </c>
      <c r="C110" s="234" t="s">
        <v>811</v>
      </c>
      <c r="D110" s="234" t="s">
        <v>811</v>
      </c>
      <c r="E110" s="234" t="s">
        <v>812</v>
      </c>
      <c r="F110" s="234" t="s">
        <v>812</v>
      </c>
      <c r="G110" s="234" t="s">
        <v>812</v>
      </c>
      <c r="H110" s="234" t="s">
        <v>812</v>
      </c>
      <c r="I110" s="234" t="s">
        <v>812</v>
      </c>
      <c r="J110" s="234" t="s">
        <v>813</v>
      </c>
      <c r="K110" s="234" t="s">
        <v>813</v>
      </c>
      <c r="L110" s="234" t="s">
        <v>814</v>
      </c>
      <c r="M110" s="234" t="s">
        <v>815</v>
      </c>
      <c r="N110" s="234" t="s">
        <v>815</v>
      </c>
      <c r="O110" s="234" t="s">
        <v>815</v>
      </c>
      <c r="P110" s="234" t="s">
        <v>815</v>
      </c>
      <c r="Q110" s="234" t="s">
        <v>816</v>
      </c>
      <c r="R110" s="234" t="s">
        <v>816</v>
      </c>
      <c r="S110" s="234" t="s">
        <v>816</v>
      </c>
      <c r="T110" s="234" t="s">
        <v>816</v>
      </c>
      <c r="U110" s="234" t="s">
        <v>815</v>
      </c>
      <c r="V110" s="234" t="s">
        <v>815</v>
      </c>
      <c r="W110" s="234" t="s">
        <v>815</v>
      </c>
      <c r="X110" s="234" t="s">
        <v>817</v>
      </c>
      <c r="Y110" s="234" t="s">
        <v>817</v>
      </c>
      <c r="Z110" s="234" t="s">
        <v>817</v>
      </c>
      <c r="AA110" s="234" t="s">
        <v>818</v>
      </c>
      <c r="AB110" s="234" t="s">
        <v>819</v>
      </c>
      <c r="AC110" s="234" t="s">
        <v>819</v>
      </c>
      <c r="AD110" s="235" t="s">
        <v>820</v>
      </c>
      <c r="AE110" s="234" t="s">
        <v>821</v>
      </c>
      <c r="AF110" s="234" t="s">
        <v>822</v>
      </c>
      <c r="AG110" s="234" t="s">
        <v>818</v>
      </c>
      <c r="AH110" s="234" t="s">
        <v>815</v>
      </c>
      <c r="AI110" s="236" t="s">
        <v>823</v>
      </c>
      <c r="AJ110" s="236" t="s">
        <v>823</v>
      </c>
      <c r="AK110" s="234" t="s">
        <v>824</v>
      </c>
      <c r="AL110" s="234" t="s">
        <v>824</v>
      </c>
      <c r="AM110" s="234" t="s">
        <v>825</v>
      </c>
      <c r="AN110" s="234" t="s">
        <v>826</v>
      </c>
      <c r="AO110" s="234" t="s">
        <v>826</v>
      </c>
      <c r="AP110" s="234" t="s">
        <v>827</v>
      </c>
      <c r="AQ110" s="234" t="s">
        <v>827</v>
      </c>
      <c r="AR110" s="234" t="s">
        <v>821</v>
      </c>
      <c r="AS110" s="234" t="s">
        <v>821</v>
      </c>
      <c r="AT110" s="234" t="s">
        <v>821</v>
      </c>
      <c r="AU110" s="234" t="s">
        <v>821</v>
      </c>
      <c r="AV110" s="234" t="s">
        <v>821</v>
      </c>
      <c r="AW110" s="234" t="s">
        <v>821</v>
      </c>
      <c r="AX110" s="234" t="s">
        <v>821</v>
      </c>
      <c r="AY110" s="234" t="s">
        <v>824</v>
      </c>
      <c r="AZ110" s="234" t="s">
        <v>817</v>
      </c>
      <c r="BA110" s="234" t="s">
        <v>813</v>
      </c>
      <c r="BB110" s="234" t="s">
        <v>813</v>
      </c>
      <c r="BC110" s="234" t="s">
        <v>813</v>
      </c>
      <c r="BD110" s="236" t="s">
        <v>828</v>
      </c>
      <c r="BE110" s="234" t="s">
        <v>829</v>
      </c>
      <c r="BF110" s="234" t="s">
        <v>829</v>
      </c>
      <c r="BG110" s="234" t="s">
        <v>814</v>
      </c>
      <c r="BH110" s="234" t="s">
        <v>814</v>
      </c>
      <c r="BI110" s="234" t="s">
        <v>812</v>
      </c>
      <c r="BJ110" s="234" t="s">
        <v>830</v>
      </c>
      <c r="BK110" s="234" t="s">
        <v>831</v>
      </c>
      <c r="BL110" s="234" t="s">
        <v>817</v>
      </c>
      <c r="BM110" s="234" t="s">
        <v>832</v>
      </c>
      <c r="BN110" s="234" t="s">
        <v>817</v>
      </c>
      <c r="BO110" s="234" t="s">
        <v>817</v>
      </c>
      <c r="BP110" s="234" t="s">
        <v>833</v>
      </c>
      <c r="BQ110" s="234" t="s">
        <v>821</v>
      </c>
      <c r="BR110" s="234" t="s">
        <v>821</v>
      </c>
      <c r="BS110" s="234" t="s">
        <v>821</v>
      </c>
      <c r="BT110" s="234" t="s">
        <v>821</v>
      </c>
      <c r="BU110" s="234" t="s">
        <v>821</v>
      </c>
      <c r="BV110" s="234" t="s">
        <v>821</v>
      </c>
      <c r="BW110" s="234"/>
      <c r="BX110" s="234" t="s">
        <v>834</v>
      </c>
      <c r="BY110" s="234" t="s">
        <v>817</v>
      </c>
      <c r="BZ110" s="234" t="s">
        <v>818</v>
      </c>
      <c r="CA110" s="234" t="s">
        <v>815</v>
      </c>
    </row>
    <row r="111" customFormat="false" ht="14.5" hidden="false" customHeight="false" outlineLevel="0" collapsed="false">
      <c r="A111" s="178" t="str">
        <f aca="false">'Indicator Data'!A112</f>
        <v>Malta</v>
      </c>
      <c r="B111" s="220" t="str">
        <f aca="false">'Indicator Data'!B112</f>
        <v>MLT</v>
      </c>
      <c r="C111" s="234" t="s">
        <v>811</v>
      </c>
      <c r="D111" s="234" t="s">
        <v>811</v>
      </c>
      <c r="E111" s="234" t="s">
        <v>812</v>
      </c>
      <c r="F111" s="234" t="s">
        <v>812</v>
      </c>
      <c r="G111" s="234" t="s">
        <v>812</v>
      </c>
      <c r="H111" s="234" t="s">
        <v>812</v>
      </c>
      <c r="I111" s="234" t="s">
        <v>812</v>
      </c>
      <c r="J111" s="234" t="s">
        <v>813</v>
      </c>
      <c r="K111" s="234" t="s">
        <v>813</v>
      </c>
      <c r="L111" s="234" t="s">
        <v>814</v>
      </c>
      <c r="M111" s="234" t="s">
        <v>815</v>
      </c>
      <c r="N111" s="234" t="s">
        <v>815</v>
      </c>
      <c r="O111" s="234" t="s">
        <v>815</v>
      </c>
      <c r="P111" s="234" t="s">
        <v>815</v>
      </c>
      <c r="Q111" s="234" t="s">
        <v>816</v>
      </c>
      <c r="R111" s="234" t="s">
        <v>816</v>
      </c>
      <c r="S111" s="234" t="s">
        <v>816</v>
      </c>
      <c r="T111" s="234" t="s">
        <v>816</v>
      </c>
      <c r="U111" s="234" t="s">
        <v>815</v>
      </c>
      <c r="V111" s="234" t="s">
        <v>815</v>
      </c>
      <c r="W111" s="234" t="s">
        <v>815</v>
      </c>
      <c r="X111" s="234" t="s">
        <v>817</v>
      </c>
      <c r="Y111" s="234" t="s">
        <v>817</v>
      </c>
      <c r="Z111" s="234" t="s">
        <v>817</v>
      </c>
      <c r="AA111" s="234" t="s">
        <v>818</v>
      </c>
      <c r="AB111" s="234" t="s">
        <v>819</v>
      </c>
      <c r="AC111" s="234" t="s">
        <v>819</v>
      </c>
      <c r="AD111" s="235" t="s">
        <v>820</v>
      </c>
      <c r="AE111" s="234" t="s">
        <v>821</v>
      </c>
      <c r="AF111" s="234" t="s">
        <v>822</v>
      </c>
      <c r="AG111" s="234" t="s">
        <v>818</v>
      </c>
      <c r="AH111" s="234" t="s">
        <v>815</v>
      </c>
      <c r="AI111" s="236" t="s">
        <v>823</v>
      </c>
      <c r="AJ111" s="236" t="s">
        <v>823</v>
      </c>
      <c r="AK111" s="234" t="s">
        <v>824</v>
      </c>
      <c r="AL111" s="234" t="s">
        <v>824</v>
      </c>
      <c r="AM111" s="234" t="s">
        <v>825</v>
      </c>
      <c r="AN111" s="234" t="s">
        <v>826</v>
      </c>
      <c r="AO111" s="234" t="s">
        <v>826</v>
      </c>
      <c r="AP111" s="234" t="s">
        <v>827</v>
      </c>
      <c r="AQ111" s="234" t="s">
        <v>827</v>
      </c>
      <c r="AR111" s="234" t="s">
        <v>821</v>
      </c>
      <c r="AS111" s="234" t="s">
        <v>821</v>
      </c>
      <c r="AT111" s="234" t="s">
        <v>821</v>
      </c>
      <c r="AU111" s="234" t="s">
        <v>821</v>
      </c>
      <c r="AV111" s="234" t="s">
        <v>821</v>
      </c>
      <c r="AW111" s="234" t="s">
        <v>821</v>
      </c>
      <c r="AX111" s="234" t="s">
        <v>821</v>
      </c>
      <c r="AY111" s="234" t="s">
        <v>824</v>
      </c>
      <c r="AZ111" s="234" t="s">
        <v>817</v>
      </c>
      <c r="BA111" s="234" t="s">
        <v>813</v>
      </c>
      <c r="BB111" s="234" t="s">
        <v>813</v>
      </c>
      <c r="BC111" s="234" t="s">
        <v>813</v>
      </c>
      <c r="BD111" s="236"/>
      <c r="BE111" s="234" t="s">
        <v>829</v>
      </c>
      <c r="BF111" s="234" t="s">
        <v>829</v>
      </c>
      <c r="BG111" s="234" t="s">
        <v>814</v>
      </c>
      <c r="BH111" s="234" t="s">
        <v>814</v>
      </c>
      <c r="BI111" s="234" t="s">
        <v>812</v>
      </c>
      <c r="BJ111" s="234" t="s">
        <v>830</v>
      </c>
      <c r="BK111" s="234" t="s">
        <v>831</v>
      </c>
      <c r="BL111" s="234" t="s">
        <v>817</v>
      </c>
      <c r="BM111" s="234" t="s">
        <v>832</v>
      </c>
      <c r="BN111" s="234" t="s">
        <v>817</v>
      </c>
      <c r="BO111" s="234" t="s">
        <v>817</v>
      </c>
      <c r="BP111" s="234" t="s">
        <v>833</v>
      </c>
      <c r="BQ111" s="234" t="s">
        <v>821</v>
      </c>
      <c r="BR111" s="234" t="s">
        <v>821</v>
      </c>
      <c r="BS111" s="234" t="s">
        <v>821</v>
      </c>
      <c r="BT111" s="234" t="s">
        <v>821</v>
      </c>
      <c r="BU111" s="234" t="s">
        <v>821</v>
      </c>
      <c r="BV111" s="234" t="s">
        <v>821</v>
      </c>
      <c r="BW111" s="234"/>
      <c r="BX111" s="234" t="s">
        <v>834</v>
      </c>
      <c r="BY111" s="234" t="s">
        <v>817</v>
      </c>
      <c r="BZ111" s="234" t="s">
        <v>818</v>
      </c>
      <c r="CA111" s="234" t="s">
        <v>815</v>
      </c>
    </row>
    <row r="112" customFormat="false" ht="14.5" hidden="false" customHeight="false" outlineLevel="0" collapsed="false">
      <c r="A112" s="178" t="str">
        <f aca="false">'Indicator Data'!A113</f>
        <v>Marshall Islands</v>
      </c>
      <c r="B112" s="220" t="str">
        <f aca="false">'Indicator Data'!B113</f>
        <v>MHL</v>
      </c>
      <c r="C112" s="234" t="s">
        <v>811</v>
      </c>
      <c r="D112" s="234" t="s">
        <v>811</v>
      </c>
      <c r="E112" s="234" t="s">
        <v>812</v>
      </c>
      <c r="F112" s="234" t="s">
        <v>812</v>
      </c>
      <c r="G112" s="234" t="s">
        <v>812</v>
      </c>
      <c r="H112" s="234" t="s">
        <v>812</v>
      </c>
      <c r="I112" s="234" t="s">
        <v>812</v>
      </c>
      <c r="J112" s="234" t="s">
        <v>813</v>
      </c>
      <c r="K112" s="234" t="s">
        <v>813</v>
      </c>
      <c r="L112" s="234" t="s">
        <v>814</v>
      </c>
      <c r="M112" s="234" t="s">
        <v>815</v>
      </c>
      <c r="N112" s="234" t="s">
        <v>815</v>
      </c>
      <c r="O112" s="234" t="s">
        <v>815</v>
      </c>
      <c r="P112" s="234" t="s">
        <v>815</v>
      </c>
      <c r="Q112" s="234" t="s">
        <v>816</v>
      </c>
      <c r="R112" s="234" t="s">
        <v>816</v>
      </c>
      <c r="S112" s="234" t="s">
        <v>816</v>
      </c>
      <c r="T112" s="234" t="s">
        <v>816</v>
      </c>
      <c r="U112" s="234" t="s">
        <v>815</v>
      </c>
      <c r="V112" s="234" t="s">
        <v>815</v>
      </c>
      <c r="W112" s="234" t="s">
        <v>815</v>
      </c>
      <c r="X112" s="234" t="s">
        <v>817</v>
      </c>
      <c r="Y112" s="234" t="s">
        <v>817</v>
      </c>
      <c r="Z112" s="234" t="s">
        <v>817</v>
      </c>
      <c r="AA112" s="234" t="s">
        <v>818</v>
      </c>
      <c r="AB112" s="234" t="s">
        <v>819</v>
      </c>
      <c r="AC112" s="234" t="s">
        <v>819</v>
      </c>
      <c r="AD112" s="235" t="s">
        <v>820</v>
      </c>
      <c r="AE112" s="234" t="s">
        <v>821</v>
      </c>
      <c r="AF112" s="234" t="s">
        <v>822</v>
      </c>
      <c r="AG112" s="234" t="s">
        <v>818</v>
      </c>
      <c r="AH112" s="234" t="s">
        <v>815</v>
      </c>
      <c r="AI112" s="236" t="s">
        <v>823</v>
      </c>
      <c r="AJ112" s="236" t="s">
        <v>823</v>
      </c>
      <c r="AK112" s="234" t="s">
        <v>824</v>
      </c>
      <c r="AL112" s="234" t="s">
        <v>824</v>
      </c>
      <c r="AM112" s="234" t="s">
        <v>825</v>
      </c>
      <c r="AN112" s="234" t="s">
        <v>826</v>
      </c>
      <c r="AO112" s="234" t="s">
        <v>826</v>
      </c>
      <c r="AP112" s="234" t="s">
        <v>827</v>
      </c>
      <c r="AQ112" s="234" t="s">
        <v>827</v>
      </c>
      <c r="AR112" s="234" t="s">
        <v>821</v>
      </c>
      <c r="AS112" s="234" t="s">
        <v>821</v>
      </c>
      <c r="AT112" s="234" t="s">
        <v>821</v>
      </c>
      <c r="AU112" s="234" t="s">
        <v>821</v>
      </c>
      <c r="AV112" s="234" t="s">
        <v>821</v>
      </c>
      <c r="AW112" s="234" t="s">
        <v>821</v>
      </c>
      <c r="AX112" s="234" t="s">
        <v>821</v>
      </c>
      <c r="AY112" s="234" t="s">
        <v>824</v>
      </c>
      <c r="AZ112" s="234" t="s">
        <v>817</v>
      </c>
      <c r="BA112" s="234" t="s">
        <v>813</v>
      </c>
      <c r="BB112" s="234" t="s">
        <v>813</v>
      </c>
      <c r="BC112" s="234" t="s">
        <v>813</v>
      </c>
      <c r="BD112" s="236"/>
      <c r="BE112" s="234" t="s">
        <v>829</v>
      </c>
      <c r="BF112" s="234" t="s">
        <v>829</v>
      </c>
      <c r="BG112" s="234" t="s">
        <v>814</v>
      </c>
      <c r="BH112" s="234" t="s">
        <v>814</v>
      </c>
      <c r="BI112" s="234" t="s">
        <v>812</v>
      </c>
      <c r="BJ112" s="234" t="s">
        <v>830</v>
      </c>
      <c r="BK112" s="234" t="s">
        <v>831</v>
      </c>
      <c r="BL112" s="234" t="s">
        <v>817</v>
      </c>
      <c r="BM112" s="234" t="s">
        <v>832</v>
      </c>
      <c r="BN112" s="234" t="s">
        <v>817</v>
      </c>
      <c r="BO112" s="234" t="s">
        <v>817</v>
      </c>
      <c r="BP112" s="234" t="s">
        <v>833</v>
      </c>
      <c r="BQ112" s="234" t="s">
        <v>821</v>
      </c>
      <c r="BR112" s="234" t="s">
        <v>821</v>
      </c>
      <c r="BS112" s="234" t="s">
        <v>821</v>
      </c>
      <c r="BT112" s="234" t="s">
        <v>821</v>
      </c>
      <c r="BU112" s="234" t="s">
        <v>821</v>
      </c>
      <c r="BV112" s="234" t="s">
        <v>821</v>
      </c>
      <c r="BW112" s="234"/>
      <c r="BX112" s="234" t="s">
        <v>834</v>
      </c>
      <c r="BY112" s="234" t="s">
        <v>817</v>
      </c>
      <c r="BZ112" s="234" t="s">
        <v>818</v>
      </c>
      <c r="CA112" s="234" t="s">
        <v>815</v>
      </c>
    </row>
    <row r="113" customFormat="false" ht="14.5" hidden="false" customHeight="false" outlineLevel="0" collapsed="false">
      <c r="A113" s="178" t="str">
        <f aca="false">'Indicator Data'!A114</f>
        <v>Mauritania</v>
      </c>
      <c r="B113" s="220" t="str">
        <f aca="false">'Indicator Data'!B114</f>
        <v>MRT</v>
      </c>
      <c r="C113" s="234" t="s">
        <v>811</v>
      </c>
      <c r="D113" s="234" t="s">
        <v>811</v>
      </c>
      <c r="E113" s="234" t="s">
        <v>812</v>
      </c>
      <c r="F113" s="234" t="s">
        <v>812</v>
      </c>
      <c r="G113" s="234" t="s">
        <v>812</v>
      </c>
      <c r="H113" s="234" t="s">
        <v>812</v>
      </c>
      <c r="I113" s="234" t="s">
        <v>812</v>
      </c>
      <c r="J113" s="234" t="s">
        <v>813</v>
      </c>
      <c r="K113" s="234" t="s">
        <v>813</v>
      </c>
      <c r="L113" s="234" t="s">
        <v>814</v>
      </c>
      <c r="M113" s="234" t="s">
        <v>815</v>
      </c>
      <c r="N113" s="234" t="s">
        <v>815</v>
      </c>
      <c r="O113" s="234" t="s">
        <v>815</v>
      </c>
      <c r="P113" s="234" t="s">
        <v>815</v>
      </c>
      <c r="Q113" s="234" t="s">
        <v>816</v>
      </c>
      <c r="R113" s="234" t="s">
        <v>816</v>
      </c>
      <c r="S113" s="234" t="s">
        <v>816</v>
      </c>
      <c r="T113" s="234" t="s">
        <v>816</v>
      </c>
      <c r="U113" s="234" t="s">
        <v>815</v>
      </c>
      <c r="V113" s="234" t="s">
        <v>815</v>
      </c>
      <c r="W113" s="234" t="s">
        <v>815</v>
      </c>
      <c r="X113" s="234" t="s">
        <v>817</v>
      </c>
      <c r="Y113" s="234" t="s">
        <v>817</v>
      </c>
      <c r="Z113" s="234" t="s">
        <v>817</v>
      </c>
      <c r="AA113" s="234" t="s">
        <v>818</v>
      </c>
      <c r="AB113" s="234" t="s">
        <v>819</v>
      </c>
      <c r="AC113" s="234" t="s">
        <v>819</v>
      </c>
      <c r="AD113" s="235" t="s">
        <v>820</v>
      </c>
      <c r="AE113" s="234" t="s">
        <v>821</v>
      </c>
      <c r="AF113" s="234" t="s">
        <v>822</v>
      </c>
      <c r="AG113" s="234" t="s">
        <v>818</v>
      </c>
      <c r="AH113" s="234" t="s">
        <v>815</v>
      </c>
      <c r="AI113" s="236" t="s">
        <v>823</v>
      </c>
      <c r="AJ113" s="236" t="s">
        <v>823</v>
      </c>
      <c r="AK113" s="234" t="s">
        <v>824</v>
      </c>
      <c r="AL113" s="234" t="s">
        <v>824</v>
      </c>
      <c r="AM113" s="234" t="s">
        <v>825</v>
      </c>
      <c r="AN113" s="234" t="s">
        <v>826</v>
      </c>
      <c r="AO113" s="234" t="s">
        <v>826</v>
      </c>
      <c r="AP113" s="234" t="s">
        <v>827</v>
      </c>
      <c r="AQ113" s="234" t="s">
        <v>827</v>
      </c>
      <c r="AR113" s="234" t="s">
        <v>821</v>
      </c>
      <c r="AS113" s="234" t="s">
        <v>821</v>
      </c>
      <c r="AT113" s="234" t="s">
        <v>821</v>
      </c>
      <c r="AU113" s="234" t="s">
        <v>821</v>
      </c>
      <c r="AV113" s="234" t="s">
        <v>821</v>
      </c>
      <c r="AW113" s="234" t="s">
        <v>821</v>
      </c>
      <c r="AX113" s="234" t="s">
        <v>821</v>
      </c>
      <c r="AY113" s="234" t="s">
        <v>824</v>
      </c>
      <c r="AZ113" s="234" t="s">
        <v>817</v>
      </c>
      <c r="BA113" s="234" t="s">
        <v>813</v>
      </c>
      <c r="BB113" s="234" t="s">
        <v>813</v>
      </c>
      <c r="BC113" s="234" t="s">
        <v>813</v>
      </c>
      <c r="BD113" s="236"/>
      <c r="BE113" s="234" t="s">
        <v>829</v>
      </c>
      <c r="BF113" s="234" t="s">
        <v>829</v>
      </c>
      <c r="BG113" s="234" t="s">
        <v>814</v>
      </c>
      <c r="BH113" s="234" t="s">
        <v>814</v>
      </c>
      <c r="BI113" s="234" t="s">
        <v>812</v>
      </c>
      <c r="BJ113" s="234" t="s">
        <v>830</v>
      </c>
      <c r="BK113" s="234" t="s">
        <v>831</v>
      </c>
      <c r="BL113" s="234" t="s">
        <v>817</v>
      </c>
      <c r="BM113" s="234" t="s">
        <v>832</v>
      </c>
      <c r="BN113" s="234" t="s">
        <v>817</v>
      </c>
      <c r="BO113" s="234" t="s">
        <v>817</v>
      </c>
      <c r="BP113" s="234" t="s">
        <v>833</v>
      </c>
      <c r="BQ113" s="234" t="s">
        <v>821</v>
      </c>
      <c r="BR113" s="234" t="s">
        <v>821</v>
      </c>
      <c r="BS113" s="234" t="s">
        <v>821</v>
      </c>
      <c r="BT113" s="234" t="s">
        <v>821</v>
      </c>
      <c r="BU113" s="234" t="s">
        <v>821</v>
      </c>
      <c r="BV113" s="234" t="s">
        <v>821</v>
      </c>
      <c r="BW113" s="234"/>
      <c r="BX113" s="234" t="s">
        <v>834</v>
      </c>
      <c r="BY113" s="234" t="s">
        <v>817</v>
      </c>
      <c r="BZ113" s="234" t="s">
        <v>818</v>
      </c>
      <c r="CA113" s="234" t="s">
        <v>815</v>
      </c>
    </row>
    <row r="114" customFormat="false" ht="14.5" hidden="false" customHeight="false" outlineLevel="0" collapsed="false">
      <c r="A114" s="178" t="str">
        <f aca="false">'Indicator Data'!A115</f>
        <v>Mauritius</v>
      </c>
      <c r="B114" s="220" t="str">
        <f aca="false">'Indicator Data'!B115</f>
        <v>MUS</v>
      </c>
      <c r="C114" s="234" t="s">
        <v>811</v>
      </c>
      <c r="D114" s="234" t="s">
        <v>811</v>
      </c>
      <c r="E114" s="234" t="s">
        <v>812</v>
      </c>
      <c r="F114" s="234" t="s">
        <v>812</v>
      </c>
      <c r="G114" s="234" t="s">
        <v>812</v>
      </c>
      <c r="H114" s="234" t="s">
        <v>812</v>
      </c>
      <c r="I114" s="234" t="s">
        <v>812</v>
      </c>
      <c r="J114" s="234" t="s">
        <v>813</v>
      </c>
      <c r="K114" s="234" t="s">
        <v>813</v>
      </c>
      <c r="L114" s="234" t="s">
        <v>814</v>
      </c>
      <c r="M114" s="234" t="s">
        <v>815</v>
      </c>
      <c r="N114" s="234" t="s">
        <v>815</v>
      </c>
      <c r="O114" s="234" t="s">
        <v>815</v>
      </c>
      <c r="P114" s="234" t="s">
        <v>815</v>
      </c>
      <c r="Q114" s="234" t="s">
        <v>816</v>
      </c>
      <c r="R114" s="234" t="s">
        <v>816</v>
      </c>
      <c r="S114" s="234" t="s">
        <v>816</v>
      </c>
      <c r="T114" s="234" t="s">
        <v>816</v>
      </c>
      <c r="U114" s="234" t="s">
        <v>815</v>
      </c>
      <c r="V114" s="234" t="s">
        <v>815</v>
      </c>
      <c r="W114" s="234" t="s">
        <v>815</v>
      </c>
      <c r="X114" s="234" t="s">
        <v>817</v>
      </c>
      <c r="Y114" s="234" t="s">
        <v>817</v>
      </c>
      <c r="Z114" s="234" t="s">
        <v>817</v>
      </c>
      <c r="AA114" s="234" t="s">
        <v>818</v>
      </c>
      <c r="AB114" s="234" t="s">
        <v>819</v>
      </c>
      <c r="AC114" s="234" t="s">
        <v>819</v>
      </c>
      <c r="AD114" s="235" t="s">
        <v>820</v>
      </c>
      <c r="AE114" s="234" t="s">
        <v>821</v>
      </c>
      <c r="AF114" s="234" t="s">
        <v>822</v>
      </c>
      <c r="AG114" s="234" t="s">
        <v>818</v>
      </c>
      <c r="AH114" s="234" t="s">
        <v>815</v>
      </c>
      <c r="AI114" s="236" t="s">
        <v>823</v>
      </c>
      <c r="AJ114" s="236" t="s">
        <v>823</v>
      </c>
      <c r="AK114" s="234" t="s">
        <v>824</v>
      </c>
      <c r="AL114" s="234" t="s">
        <v>824</v>
      </c>
      <c r="AM114" s="234" t="s">
        <v>825</v>
      </c>
      <c r="AN114" s="234" t="s">
        <v>826</v>
      </c>
      <c r="AO114" s="234" t="s">
        <v>826</v>
      </c>
      <c r="AP114" s="234" t="s">
        <v>827</v>
      </c>
      <c r="AQ114" s="234" t="s">
        <v>827</v>
      </c>
      <c r="AR114" s="234" t="s">
        <v>821</v>
      </c>
      <c r="AS114" s="234" t="s">
        <v>821</v>
      </c>
      <c r="AT114" s="234" t="s">
        <v>821</v>
      </c>
      <c r="AU114" s="234" t="s">
        <v>821</v>
      </c>
      <c r="AV114" s="234" t="s">
        <v>821</v>
      </c>
      <c r="AW114" s="234" t="s">
        <v>821</v>
      </c>
      <c r="AX114" s="234" t="s">
        <v>821</v>
      </c>
      <c r="AY114" s="234" t="s">
        <v>824</v>
      </c>
      <c r="AZ114" s="234" t="s">
        <v>817</v>
      </c>
      <c r="BA114" s="234" t="s">
        <v>813</v>
      </c>
      <c r="BB114" s="234" t="s">
        <v>813</v>
      </c>
      <c r="BC114" s="234" t="s">
        <v>813</v>
      </c>
      <c r="BD114" s="236"/>
      <c r="BE114" s="234" t="s">
        <v>829</v>
      </c>
      <c r="BF114" s="234" t="s">
        <v>829</v>
      </c>
      <c r="BG114" s="234" t="s">
        <v>814</v>
      </c>
      <c r="BH114" s="234" t="s">
        <v>814</v>
      </c>
      <c r="BI114" s="234" t="s">
        <v>812</v>
      </c>
      <c r="BJ114" s="234" t="s">
        <v>830</v>
      </c>
      <c r="BK114" s="234" t="s">
        <v>831</v>
      </c>
      <c r="BL114" s="234" t="s">
        <v>817</v>
      </c>
      <c r="BM114" s="234" t="s">
        <v>832</v>
      </c>
      <c r="BN114" s="234" t="s">
        <v>817</v>
      </c>
      <c r="BO114" s="234" t="s">
        <v>817</v>
      </c>
      <c r="BP114" s="234" t="s">
        <v>833</v>
      </c>
      <c r="BQ114" s="234" t="s">
        <v>821</v>
      </c>
      <c r="BR114" s="234" t="s">
        <v>821</v>
      </c>
      <c r="BS114" s="234" t="s">
        <v>821</v>
      </c>
      <c r="BT114" s="234" t="s">
        <v>821</v>
      </c>
      <c r="BU114" s="234" t="s">
        <v>821</v>
      </c>
      <c r="BV114" s="234" t="s">
        <v>821</v>
      </c>
      <c r="BW114" s="234"/>
      <c r="BX114" s="234" t="s">
        <v>834</v>
      </c>
      <c r="BY114" s="234" t="s">
        <v>817</v>
      </c>
      <c r="BZ114" s="234" t="s">
        <v>818</v>
      </c>
      <c r="CA114" s="234" t="s">
        <v>815</v>
      </c>
    </row>
    <row r="115" customFormat="false" ht="14.5" hidden="false" customHeight="false" outlineLevel="0" collapsed="false">
      <c r="A115" s="178" t="str">
        <f aca="false">'Indicator Data'!A116</f>
        <v>Mexico</v>
      </c>
      <c r="B115" s="220" t="str">
        <f aca="false">'Indicator Data'!B116</f>
        <v>MEX</v>
      </c>
      <c r="C115" s="234" t="s">
        <v>811</v>
      </c>
      <c r="D115" s="234" t="s">
        <v>811</v>
      </c>
      <c r="E115" s="234" t="s">
        <v>812</v>
      </c>
      <c r="F115" s="234" t="s">
        <v>812</v>
      </c>
      <c r="G115" s="234" t="s">
        <v>812</v>
      </c>
      <c r="H115" s="234" t="s">
        <v>812</v>
      </c>
      <c r="I115" s="234" t="s">
        <v>812</v>
      </c>
      <c r="J115" s="234" t="s">
        <v>813</v>
      </c>
      <c r="K115" s="234" t="s">
        <v>813</v>
      </c>
      <c r="L115" s="234" t="s">
        <v>814</v>
      </c>
      <c r="M115" s="234" t="s">
        <v>815</v>
      </c>
      <c r="N115" s="234" t="s">
        <v>815</v>
      </c>
      <c r="O115" s="234" t="s">
        <v>815</v>
      </c>
      <c r="P115" s="234" t="s">
        <v>815</v>
      </c>
      <c r="Q115" s="234" t="s">
        <v>816</v>
      </c>
      <c r="R115" s="234" t="s">
        <v>816</v>
      </c>
      <c r="S115" s="234" t="s">
        <v>816</v>
      </c>
      <c r="T115" s="234" t="s">
        <v>816</v>
      </c>
      <c r="U115" s="234" t="s">
        <v>815</v>
      </c>
      <c r="V115" s="234" t="s">
        <v>815</v>
      </c>
      <c r="W115" s="234" t="s">
        <v>815</v>
      </c>
      <c r="X115" s="234" t="s">
        <v>817</v>
      </c>
      <c r="Y115" s="234" t="s">
        <v>817</v>
      </c>
      <c r="Z115" s="234" t="s">
        <v>817</v>
      </c>
      <c r="AA115" s="234" t="s">
        <v>818</v>
      </c>
      <c r="AB115" s="234" t="s">
        <v>819</v>
      </c>
      <c r="AC115" s="234" t="s">
        <v>819</v>
      </c>
      <c r="AD115" s="235" t="s">
        <v>820</v>
      </c>
      <c r="AE115" s="234" t="s">
        <v>821</v>
      </c>
      <c r="AF115" s="234" t="s">
        <v>822</v>
      </c>
      <c r="AG115" s="234" t="s">
        <v>818</v>
      </c>
      <c r="AH115" s="234" t="s">
        <v>815</v>
      </c>
      <c r="AI115" s="236" t="s">
        <v>823</v>
      </c>
      <c r="AJ115" s="236" t="s">
        <v>823</v>
      </c>
      <c r="AK115" s="234" t="s">
        <v>824</v>
      </c>
      <c r="AL115" s="234" t="s">
        <v>824</v>
      </c>
      <c r="AM115" s="234" t="s">
        <v>825</v>
      </c>
      <c r="AN115" s="234" t="s">
        <v>826</v>
      </c>
      <c r="AO115" s="234" t="s">
        <v>826</v>
      </c>
      <c r="AP115" s="234" t="s">
        <v>827</v>
      </c>
      <c r="AQ115" s="234" t="s">
        <v>827</v>
      </c>
      <c r="AR115" s="234" t="s">
        <v>821</v>
      </c>
      <c r="AS115" s="234" t="s">
        <v>821</v>
      </c>
      <c r="AT115" s="234" t="s">
        <v>821</v>
      </c>
      <c r="AU115" s="234" t="s">
        <v>821</v>
      </c>
      <c r="AV115" s="234" t="s">
        <v>821</v>
      </c>
      <c r="AW115" s="234" t="s">
        <v>821</v>
      </c>
      <c r="AX115" s="234" t="s">
        <v>821</v>
      </c>
      <c r="AY115" s="234" t="s">
        <v>824</v>
      </c>
      <c r="AZ115" s="234" t="s">
        <v>817</v>
      </c>
      <c r="BA115" s="234" t="s">
        <v>813</v>
      </c>
      <c r="BB115" s="234" t="s">
        <v>813</v>
      </c>
      <c r="BC115" s="234" t="s">
        <v>813</v>
      </c>
      <c r="BD115" s="236" t="s">
        <v>835</v>
      </c>
      <c r="BE115" s="234" t="s">
        <v>829</v>
      </c>
      <c r="BF115" s="234" t="s">
        <v>829</v>
      </c>
      <c r="BG115" s="234" t="s">
        <v>814</v>
      </c>
      <c r="BH115" s="234" t="s">
        <v>814</v>
      </c>
      <c r="BI115" s="234" t="s">
        <v>812</v>
      </c>
      <c r="BJ115" s="234" t="s">
        <v>830</v>
      </c>
      <c r="BK115" s="234" t="s">
        <v>831</v>
      </c>
      <c r="BL115" s="234" t="s">
        <v>817</v>
      </c>
      <c r="BM115" s="234" t="s">
        <v>832</v>
      </c>
      <c r="BN115" s="234" t="s">
        <v>817</v>
      </c>
      <c r="BO115" s="234" t="s">
        <v>817</v>
      </c>
      <c r="BP115" s="234" t="s">
        <v>833</v>
      </c>
      <c r="BQ115" s="234" t="s">
        <v>821</v>
      </c>
      <c r="BR115" s="234" t="s">
        <v>821</v>
      </c>
      <c r="BS115" s="234" t="s">
        <v>821</v>
      </c>
      <c r="BT115" s="234" t="s">
        <v>821</v>
      </c>
      <c r="BU115" s="234" t="s">
        <v>821</v>
      </c>
      <c r="BV115" s="234" t="s">
        <v>821</v>
      </c>
      <c r="BW115" s="234"/>
      <c r="BX115" s="234" t="s">
        <v>834</v>
      </c>
      <c r="BY115" s="234" t="s">
        <v>817</v>
      </c>
      <c r="BZ115" s="234" t="s">
        <v>818</v>
      </c>
      <c r="CA115" s="234" t="s">
        <v>815</v>
      </c>
    </row>
    <row r="116" customFormat="false" ht="14.5" hidden="false" customHeight="false" outlineLevel="0" collapsed="false">
      <c r="A116" s="178" t="str">
        <f aca="false">'Indicator Data'!A117</f>
        <v>Micronesia</v>
      </c>
      <c r="B116" s="220" t="str">
        <f aca="false">'Indicator Data'!B117</f>
        <v>FSM</v>
      </c>
      <c r="C116" s="234" t="s">
        <v>811</v>
      </c>
      <c r="D116" s="234" t="s">
        <v>811</v>
      </c>
      <c r="E116" s="234" t="s">
        <v>812</v>
      </c>
      <c r="F116" s="234" t="s">
        <v>812</v>
      </c>
      <c r="G116" s="234" t="s">
        <v>812</v>
      </c>
      <c r="H116" s="234" t="s">
        <v>812</v>
      </c>
      <c r="I116" s="234" t="s">
        <v>812</v>
      </c>
      <c r="J116" s="234" t="s">
        <v>813</v>
      </c>
      <c r="K116" s="234" t="s">
        <v>813</v>
      </c>
      <c r="L116" s="234" t="s">
        <v>814</v>
      </c>
      <c r="M116" s="234" t="s">
        <v>815</v>
      </c>
      <c r="N116" s="234" t="s">
        <v>815</v>
      </c>
      <c r="O116" s="234" t="s">
        <v>815</v>
      </c>
      <c r="P116" s="234" t="s">
        <v>815</v>
      </c>
      <c r="Q116" s="234" t="s">
        <v>816</v>
      </c>
      <c r="R116" s="234" t="s">
        <v>816</v>
      </c>
      <c r="S116" s="234" t="s">
        <v>816</v>
      </c>
      <c r="T116" s="234" t="s">
        <v>816</v>
      </c>
      <c r="U116" s="234" t="s">
        <v>815</v>
      </c>
      <c r="V116" s="234" t="s">
        <v>815</v>
      </c>
      <c r="W116" s="234" t="s">
        <v>815</v>
      </c>
      <c r="X116" s="234" t="s">
        <v>817</v>
      </c>
      <c r="Y116" s="234" t="s">
        <v>817</v>
      </c>
      <c r="Z116" s="234" t="s">
        <v>817</v>
      </c>
      <c r="AA116" s="234" t="s">
        <v>818</v>
      </c>
      <c r="AB116" s="234" t="s">
        <v>819</v>
      </c>
      <c r="AC116" s="234" t="s">
        <v>819</v>
      </c>
      <c r="AD116" s="235" t="s">
        <v>820</v>
      </c>
      <c r="AE116" s="234" t="s">
        <v>821</v>
      </c>
      <c r="AF116" s="234" t="s">
        <v>822</v>
      </c>
      <c r="AG116" s="234" t="s">
        <v>818</v>
      </c>
      <c r="AH116" s="234" t="s">
        <v>815</v>
      </c>
      <c r="AI116" s="236" t="s">
        <v>823</v>
      </c>
      <c r="AJ116" s="236" t="s">
        <v>823</v>
      </c>
      <c r="AK116" s="234" t="s">
        <v>824</v>
      </c>
      <c r="AL116" s="234" t="s">
        <v>824</v>
      </c>
      <c r="AM116" s="234" t="s">
        <v>825</v>
      </c>
      <c r="AN116" s="234" t="s">
        <v>826</v>
      </c>
      <c r="AO116" s="234" t="s">
        <v>826</v>
      </c>
      <c r="AP116" s="234" t="s">
        <v>827</v>
      </c>
      <c r="AQ116" s="234" t="s">
        <v>827</v>
      </c>
      <c r="AR116" s="234" t="s">
        <v>821</v>
      </c>
      <c r="AS116" s="234" t="s">
        <v>821</v>
      </c>
      <c r="AT116" s="234" t="s">
        <v>821</v>
      </c>
      <c r="AU116" s="234" t="s">
        <v>821</v>
      </c>
      <c r="AV116" s="234" t="s">
        <v>821</v>
      </c>
      <c r="AW116" s="234" t="s">
        <v>821</v>
      </c>
      <c r="AX116" s="234" t="s">
        <v>821</v>
      </c>
      <c r="AY116" s="234" t="s">
        <v>824</v>
      </c>
      <c r="AZ116" s="234" t="s">
        <v>817</v>
      </c>
      <c r="BA116" s="234" t="s">
        <v>813</v>
      </c>
      <c r="BB116" s="234" t="s">
        <v>813</v>
      </c>
      <c r="BC116" s="234" t="s">
        <v>813</v>
      </c>
      <c r="BD116" s="236"/>
      <c r="BE116" s="234" t="s">
        <v>829</v>
      </c>
      <c r="BF116" s="234" t="s">
        <v>829</v>
      </c>
      <c r="BG116" s="234" t="s">
        <v>814</v>
      </c>
      <c r="BH116" s="234" t="s">
        <v>814</v>
      </c>
      <c r="BI116" s="234" t="s">
        <v>812</v>
      </c>
      <c r="BJ116" s="234" t="s">
        <v>830</v>
      </c>
      <c r="BK116" s="234" t="s">
        <v>831</v>
      </c>
      <c r="BL116" s="234" t="s">
        <v>817</v>
      </c>
      <c r="BM116" s="234" t="s">
        <v>832</v>
      </c>
      <c r="BN116" s="234" t="s">
        <v>817</v>
      </c>
      <c r="BO116" s="234" t="s">
        <v>817</v>
      </c>
      <c r="BP116" s="234" t="s">
        <v>833</v>
      </c>
      <c r="BQ116" s="234" t="s">
        <v>821</v>
      </c>
      <c r="BR116" s="234" t="s">
        <v>821</v>
      </c>
      <c r="BS116" s="234" t="s">
        <v>821</v>
      </c>
      <c r="BT116" s="234" t="s">
        <v>821</v>
      </c>
      <c r="BU116" s="234" t="s">
        <v>821</v>
      </c>
      <c r="BV116" s="234" t="s">
        <v>821</v>
      </c>
      <c r="BW116" s="234"/>
      <c r="BX116" s="234" t="s">
        <v>834</v>
      </c>
      <c r="BY116" s="234" t="s">
        <v>817</v>
      </c>
      <c r="BZ116" s="234" t="s">
        <v>818</v>
      </c>
      <c r="CA116" s="234" t="s">
        <v>815</v>
      </c>
    </row>
    <row r="117" customFormat="false" ht="14.5" hidden="false" customHeight="false" outlineLevel="0" collapsed="false">
      <c r="A117" s="178" t="str">
        <f aca="false">'Indicator Data'!A118</f>
        <v>Moldova Republic of</v>
      </c>
      <c r="B117" s="220" t="str">
        <f aca="false">'Indicator Data'!B118</f>
        <v>MDA</v>
      </c>
      <c r="C117" s="234" t="s">
        <v>811</v>
      </c>
      <c r="D117" s="234" t="s">
        <v>811</v>
      </c>
      <c r="E117" s="234" t="s">
        <v>812</v>
      </c>
      <c r="F117" s="234" t="s">
        <v>812</v>
      </c>
      <c r="G117" s="234" t="s">
        <v>812</v>
      </c>
      <c r="H117" s="234" t="s">
        <v>812</v>
      </c>
      <c r="I117" s="234" t="s">
        <v>812</v>
      </c>
      <c r="J117" s="234" t="s">
        <v>813</v>
      </c>
      <c r="K117" s="234" t="s">
        <v>813</v>
      </c>
      <c r="L117" s="234" t="s">
        <v>814</v>
      </c>
      <c r="M117" s="234" t="s">
        <v>815</v>
      </c>
      <c r="N117" s="234" t="s">
        <v>815</v>
      </c>
      <c r="O117" s="234" t="s">
        <v>815</v>
      </c>
      <c r="P117" s="234" t="s">
        <v>815</v>
      </c>
      <c r="Q117" s="234" t="s">
        <v>816</v>
      </c>
      <c r="R117" s="234" t="s">
        <v>816</v>
      </c>
      <c r="S117" s="234" t="s">
        <v>816</v>
      </c>
      <c r="T117" s="234" t="s">
        <v>816</v>
      </c>
      <c r="U117" s="234" t="s">
        <v>815</v>
      </c>
      <c r="V117" s="234" t="s">
        <v>815</v>
      </c>
      <c r="W117" s="234" t="s">
        <v>815</v>
      </c>
      <c r="X117" s="234" t="s">
        <v>817</v>
      </c>
      <c r="Y117" s="234" t="s">
        <v>817</v>
      </c>
      <c r="Z117" s="234" t="s">
        <v>817</v>
      </c>
      <c r="AA117" s="234" t="s">
        <v>818</v>
      </c>
      <c r="AB117" s="234" t="s">
        <v>819</v>
      </c>
      <c r="AC117" s="234" t="s">
        <v>819</v>
      </c>
      <c r="AD117" s="235" t="s">
        <v>820</v>
      </c>
      <c r="AE117" s="234" t="s">
        <v>821</v>
      </c>
      <c r="AF117" s="234" t="s">
        <v>822</v>
      </c>
      <c r="AG117" s="234" t="s">
        <v>818</v>
      </c>
      <c r="AH117" s="234" t="s">
        <v>815</v>
      </c>
      <c r="AI117" s="236" t="s">
        <v>823</v>
      </c>
      <c r="AJ117" s="236" t="s">
        <v>823</v>
      </c>
      <c r="AK117" s="234" t="s">
        <v>824</v>
      </c>
      <c r="AL117" s="234" t="s">
        <v>824</v>
      </c>
      <c r="AM117" s="234" t="s">
        <v>825</v>
      </c>
      <c r="AN117" s="234" t="s">
        <v>826</v>
      </c>
      <c r="AO117" s="234" t="s">
        <v>826</v>
      </c>
      <c r="AP117" s="234" t="s">
        <v>827</v>
      </c>
      <c r="AQ117" s="234" t="s">
        <v>827</v>
      </c>
      <c r="AR117" s="234" t="s">
        <v>821</v>
      </c>
      <c r="AS117" s="234" t="s">
        <v>821</v>
      </c>
      <c r="AT117" s="234" t="s">
        <v>821</v>
      </c>
      <c r="AU117" s="234" t="s">
        <v>821</v>
      </c>
      <c r="AV117" s="234" t="s">
        <v>821</v>
      </c>
      <c r="AW117" s="234" t="s">
        <v>821</v>
      </c>
      <c r="AX117" s="234" t="s">
        <v>821</v>
      </c>
      <c r="AY117" s="234" t="s">
        <v>824</v>
      </c>
      <c r="AZ117" s="234" t="s">
        <v>817</v>
      </c>
      <c r="BA117" s="234" t="s">
        <v>813</v>
      </c>
      <c r="BB117" s="234" t="s">
        <v>813</v>
      </c>
      <c r="BC117" s="234" t="s">
        <v>813</v>
      </c>
      <c r="BD117" s="236"/>
      <c r="BE117" s="234" t="s">
        <v>829</v>
      </c>
      <c r="BF117" s="234" t="s">
        <v>829</v>
      </c>
      <c r="BG117" s="234" t="s">
        <v>814</v>
      </c>
      <c r="BH117" s="234" t="s">
        <v>814</v>
      </c>
      <c r="BI117" s="234" t="s">
        <v>812</v>
      </c>
      <c r="BJ117" s="234" t="s">
        <v>830</v>
      </c>
      <c r="BK117" s="234" t="s">
        <v>831</v>
      </c>
      <c r="BL117" s="234" t="s">
        <v>817</v>
      </c>
      <c r="BM117" s="234" t="s">
        <v>832</v>
      </c>
      <c r="BN117" s="234" t="s">
        <v>817</v>
      </c>
      <c r="BO117" s="234" t="s">
        <v>817</v>
      </c>
      <c r="BP117" s="234" t="s">
        <v>833</v>
      </c>
      <c r="BQ117" s="234" t="s">
        <v>821</v>
      </c>
      <c r="BR117" s="234" t="s">
        <v>821</v>
      </c>
      <c r="BS117" s="234" t="s">
        <v>821</v>
      </c>
      <c r="BT117" s="234" t="s">
        <v>821</v>
      </c>
      <c r="BU117" s="234" t="s">
        <v>821</v>
      </c>
      <c r="BV117" s="234" t="s">
        <v>821</v>
      </c>
      <c r="BW117" s="234"/>
      <c r="BX117" s="234" t="s">
        <v>834</v>
      </c>
      <c r="BY117" s="234" t="s">
        <v>817</v>
      </c>
      <c r="BZ117" s="234" t="s">
        <v>818</v>
      </c>
      <c r="CA117" s="234" t="s">
        <v>815</v>
      </c>
    </row>
    <row r="118" customFormat="false" ht="14.5" hidden="false" customHeight="false" outlineLevel="0" collapsed="false">
      <c r="A118" s="178" t="str">
        <f aca="false">'Indicator Data'!A119</f>
        <v>Mongolia</v>
      </c>
      <c r="B118" s="220" t="str">
        <f aca="false">'Indicator Data'!B119</f>
        <v>MNG</v>
      </c>
      <c r="C118" s="234" t="s">
        <v>811</v>
      </c>
      <c r="D118" s="234" t="s">
        <v>811</v>
      </c>
      <c r="E118" s="234" t="s">
        <v>812</v>
      </c>
      <c r="F118" s="234" t="s">
        <v>812</v>
      </c>
      <c r="G118" s="234" t="s">
        <v>812</v>
      </c>
      <c r="H118" s="234" t="s">
        <v>812</v>
      </c>
      <c r="I118" s="234" t="s">
        <v>812</v>
      </c>
      <c r="J118" s="234" t="s">
        <v>813</v>
      </c>
      <c r="K118" s="234" t="s">
        <v>813</v>
      </c>
      <c r="L118" s="234" t="s">
        <v>814</v>
      </c>
      <c r="M118" s="234" t="s">
        <v>815</v>
      </c>
      <c r="N118" s="234" t="s">
        <v>815</v>
      </c>
      <c r="O118" s="234" t="s">
        <v>815</v>
      </c>
      <c r="P118" s="234" t="s">
        <v>815</v>
      </c>
      <c r="Q118" s="234" t="s">
        <v>816</v>
      </c>
      <c r="R118" s="234" t="s">
        <v>816</v>
      </c>
      <c r="S118" s="234" t="s">
        <v>816</v>
      </c>
      <c r="T118" s="234" t="s">
        <v>816</v>
      </c>
      <c r="U118" s="234" t="s">
        <v>815</v>
      </c>
      <c r="V118" s="234" t="s">
        <v>815</v>
      </c>
      <c r="W118" s="234" t="s">
        <v>815</v>
      </c>
      <c r="X118" s="234" t="s">
        <v>817</v>
      </c>
      <c r="Y118" s="234" t="s">
        <v>817</v>
      </c>
      <c r="Z118" s="234" t="s">
        <v>817</v>
      </c>
      <c r="AA118" s="234" t="s">
        <v>818</v>
      </c>
      <c r="AB118" s="234" t="s">
        <v>819</v>
      </c>
      <c r="AC118" s="234" t="s">
        <v>819</v>
      </c>
      <c r="AD118" s="235" t="s">
        <v>820</v>
      </c>
      <c r="AE118" s="234" t="s">
        <v>821</v>
      </c>
      <c r="AF118" s="234" t="s">
        <v>822</v>
      </c>
      <c r="AG118" s="234" t="s">
        <v>818</v>
      </c>
      <c r="AH118" s="234" t="s">
        <v>815</v>
      </c>
      <c r="AI118" s="236" t="s">
        <v>823</v>
      </c>
      <c r="AJ118" s="236" t="s">
        <v>823</v>
      </c>
      <c r="AK118" s="234" t="s">
        <v>824</v>
      </c>
      <c r="AL118" s="234" t="s">
        <v>824</v>
      </c>
      <c r="AM118" s="234" t="s">
        <v>825</v>
      </c>
      <c r="AN118" s="234" t="s">
        <v>826</v>
      </c>
      <c r="AO118" s="234" t="s">
        <v>826</v>
      </c>
      <c r="AP118" s="234" t="s">
        <v>827</v>
      </c>
      <c r="AQ118" s="234" t="s">
        <v>827</v>
      </c>
      <c r="AR118" s="234" t="s">
        <v>821</v>
      </c>
      <c r="AS118" s="234" t="s">
        <v>821</v>
      </c>
      <c r="AT118" s="234" t="s">
        <v>821</v>
      </c>
      <c r="AU118" s="234" t="s">
        <v>821</v>
      </c>
      <c r="AV118" s="234" t="s">
        <v>821</v>
      </c>
      <c r="AW118" s="234" t="s">
        <v>821</v>
      </c>
      <c r="AX118" s="234" t="s">
        <v>821</v>
      </c>
      <c r="AY118" s="234" t="s">
        <v>824</v>
      </c>
      <c r="AZ118" s="234" t="s">
        <v>817</v>
      </c>
      <c r="BA118" s="234" t="s">
        <v>813</v>
      </c>
      <c r="BB118" s="234" t="s">
        <v>813</v>
      </c>
      <c r="BC118" s="234" t="s">
        <v>813</v>
      </c>
      <c r="BD118" s="236"/>
      <c r="BE118" s="234" t="s">
        <v>829</v>
      </c>
      <c r="BF118" s="234" t="s">
        <v>829</v>
      </c>
      <c r="BG118" s="234" t="s">
        <v>814</v>
      </c>
      <c r="BH118" s="234" t="s">
        <v>814</v>
      </c>
      <c r="BI118" s="234" t="s">
        <v>812</v>
      </c>
      <c r="BJ118" s="234" t="s">
        <v>830</v>
      </c>
      <c r="BK118" s="234" t="s">
        <v>831</v>
      </c>
      <c r="BL118" s="234" t="s">
        <v>817</v>
      </c>
      <c r="BM118" s="234" t="s">
        <v>832</v>
      </c>
      <c r="BN118" s="234" t="s">
        <v>817</v>
      </c>
      <c r="BO118" s="234" t="s">
        <v>817</v>
      </c>
      <c r="BP118" s="234" t="s">
        <v>833</v>
      </c>
      <c r="BQ118" s="234" t="s">
        <v>821</v>
      </c>
      <c r="BR118" s="234" t="s">
        <v>821</v>
      </c>
      <c r="BS118" s="234" t="s">
        <v>821</v>
      </c>
      <c r="BT118" s="234" t="s">
        <v>821</v>
      </c>
      <c r="BU118" s="234" t="s">
        <v>821</v>
      </c>
      <c r="BV118" s="234" t="s">
        <v>821</v>
      </c>
      <c r="BW118" s="234"/>
      <c r="BX118" s="234" t="s">
        <v>834</v>
      </c>
      <c r="BY118" s="234" t="s">
        <v>817</v>
      </c>
      <c r="BZ118" s="234" t="s">
        <v>818</v>
      </c>
      <c r="CA118" s="234" t="s">
        <v>815</v>
      </c>
    </row>
    <row r="119" customFormat="false" ht="14.5" hidden="false" customHeight="false" outlineLevel="0" collapsed="false">
      <c r="A119" s="178" t="str">
        <f aca="false">'Indicator Data'!A120</f>
        <v>Montenegro</v>
      </c>
      <c r="B119" s="220" t="str">
        <f aca="false">'Indicator Data'!B120</f>
        <v>MNE</v>
      </c>
      <c r="C119" s="234" t="s">
        <v>811</v>
      </c>
      <c r="D119" s="234" t="s">
        <v>811</v>
      </c>
      <c r="E119" s="234" t="s">
        <v>812</v>
      </c>
      <c r="F119" s="234" t="s">
        <v>812</v>
      </c>
      <c r="G119" s="234" t="s">
        <v>812</v>
      </c>
      <c r="H119" s="234" t="s">
        <v>812</v>
      </c>
      <c r="I119" s="234" t="s">
        <v>812</v>
      </c>
      <c r="J119" s="234" t="s">
        <v>813</v>
      </c>
      <c r="K119" s="234" t="s">
        <v>813</v>
      </c>
      <c r="L119" s="234" t="s">
        <v>814</v>
      </c>
      <c r="M119" s="234" t="s">
        <v>815</v>
      </c>
      <c r="N119" s="234" t="s">
        <v>815</v>
      </c>
      <c r="O119" s="234" t="s">
        <v>815</v>
      </c>
      <c r="P119" s="234" t="s">
        <v>815</v>
      </c>
      <c r="Q119" s="234" t="s">
        <v>816</v>
      </c>
      <c r="R119" s="234" t="s">
        <v>816</v>
      </c>
      <c r="S119" s="234" t="s">
        <v>816</v>
      </c>
      <c r="T119" s="234" t="s">
        <v>816</v>
      </c>
      <c r="U119" s="234" t="s">
        <v>815</v>
      </c>
      <c r="V119" s="234" t="s">
        <v>815</v>
      </c>
      <c r="W119" s="234" t="s">
        <v>815</v>
      </c>
      <c r="X119" s="234" t="s">
        <v>817</v>
      </c>
      <c r="Y119" s="234" t="s">
        <v>817</v>
      </c>
      <c r="Z119" s="234" t="s">
        <v>817</v>
      </c>
      <c r="AA119" s="234" t="s">
        <v>818</v>
      </c>
      <c r="AB119" s="234" t="s">
        <v>819</v>
      </c>
      <c r="AC119" s="234" t="s">
        <v>819</v>
      </c>
      <c r="AD119" s="235" t="s">
        <v>820</v>
      </c>
      <c r="AE119" s="234" t="s">
        <v>821</v>
      </c>
      <c r="AF119" s="234" t="s">
        <v>822</v>
      </c>
      <c r="AG119" s="234" t="s">
        <v>818</v>
      </c>
      <c r="AH119" s="234" t="s">
        <v>815</v>
      </c>
      <c r="AI119" s="236" t="s">
        <v>823</v>
      </c>
      <c r="AJ119" s="236" t="s">
        <v>823</v>
      </c>
      <c r="AK119" s="234" t="s">
        <v>824</v>
      </c>
      <c r="AL119" s="234" t="s">
        <v>824</v>
      </c>
      <c r="AM119" s="234" t="s">
        <v>825</v>
      </c>
      <c r="AN119" s="234" t="s">
        <v>826</v>
      </c>
      <c r="AO119" s="234" t="s">
        <v>826</v>
      </c>
      <c r="AP119" s="234" t="s">
        <v>827</v>
      </c>
      <c r="AQ119" s="234" t="s">
        <v>827</v>
      </c>
      <c r="AR119" s="234" t="s">
        <v>821</v>
      </c>
      <c r="AS119" s="234" t="s">
        <v>821</v>
      </c>
      <c r="AT119" s="234" t="s">
        <v>821</v>
      </c>
      <c r="AU119" s="234" t="s">
        <v>821</v>
      </c>
      <c r="AV119" s="234" t="s">
        <v>821</v>
      </c>
      <c r="AW119" s="234" t="s">
        <v>821</v>
      </c>
      <c r="AX119" s="234" t="s">
        <v>821</v>
      </c>
      <c r="AY119" s="234" t="s">
        <v>824</v>
      </c>
      <c r="AZ119" s="234" t="s">
        <v>817</v>
      </c>
      <c r="BA119" s="234" t="s">
        <v>813</v>
      </c>
      <c r="BB119" s="234" t="s">
        <v>813</v>
      </c>
      <c r="BC119" s="234" t="s">
        <v>813</v>
      </c>
      <c r="BD119" s="236"/>
      <c r="BE119" s="234" t="s">
        <v>829</v>
      </c>
      <c r="BF119" s="234" t="s">
        <v>829</v>
      </c>
      <c r="BG119" s="234" t="s">
        <v>814</v>
      </c>
      <c r="BH119" s="234" t="s">
        <v>814</v>
      </c>
      <c r="BI119" s="234" t="s">
        <v>812</v>
      </c>
      <c r="BJ119" s="234" t="s">
        <v>830</v>
      </c>
      <c r="BK119" s="234" t="s">
        <v>831</v>
      </c>
      <c r="BL119" s="234" t="s">
        <v>817</v>
      </c>
      <c r="BM119" s="234" t="s">
        <v>832</v>
      </c>
      <c r="BN119" s="234" t="s">
        <v>817</v>
      </c>
      <c r="BO119" s="234" t="s">
        <v>817</v>
      </c>
      <c r="BP119" s="234" t="s">
        <v>833</v>
      </c>
      <c r="BQ119" s="234" t="s">
        <v>821</v>
      </c>
      <c r="BR119" s="234" t="s">
        <v>821</v>
      </c>
      <c r="BS119" s="234" t="s">
        <v>821</v>
      </c>
      <c r="BT119" s="234" t="s">
        <v>821</v>
      </c>
      <c r="BU119" s="234" t="s">
        <v>821</v>
      </c>
      <c r="BV119" s="234" t="s">
        <v>821</v>
      </c>
      <c r="BW119" s="234"/>
      <c r="BX119" s="234" t="s">
        <v>834</v>
      </c>
      <c r="BY119" s="234" t="s">
        <v>817</v>
      </c>
      <c r="BZ119" s="234" t="s">
        <v>818</v>
      </c>
      <c r="CA119" s="234" t="s">
        <v>815</v>
      </c>
    </row>
    <row r="120" customFormat="false" ht="14.5" hidden="false" customHeight="false" outlineLevel="0" collapsed="false">
      <c r="A120" s="178" t="str">
        <f aca="false">'Indicator Data'!A121</f>
        <v>Morocco</v>
      </c>
      <c r="B120" s="220" t="str">
        <f aca="false">'Indicator Data'!B121</f>
        <v>MAR</v>
      </c>
      <c r="C120" s="234" t="s">
        <v>811</v>
      </c>
      <c r="D120" s="234" t="s">
        <v>811</v>
      </c>
      <c r="E120" s="234" t="s">
        <v>812</v>
      </c>
      <c r="F120" s="234" t="s">
        <v>812</v>
      </c>
      <c r="G120" s="234" t="s">
        <v>812</v>
      </c>
      <c r="H120" s="234" t="s">
        <v>812</v>
      </c>
      <c r="I120" s="234" t="s">
        <v>812</v>
      </c>
      <c r="J120" s="234" t="s">
        <v>813</v>
      </c>
      <c r="K120" s="234" t="s">
        <v>813</v>
      </c>
      <c r="L120" s="234" t="s">
        <v>814</v>
      </c>
      <c r="M120" s="234" t="s">
        <v>815</v>
      </c>
      <c r="N120" s="234" t="s">
        <v>815</v>
      </c>
      <c r="O120" s="234" t="s">
        <v>815</v>
      </c>
      <c r="P120" s="234" t="s">
        <v>815</v>
      </c>
      <c r="Q120" s="234" t="s">
        <v>816</v>
      </c>
      <c r="R120" s="234" t="s">
        <v>816</v>
      </c>
      <c r="S120" s="234" t="s">
        <v>816</v>
      </c>
      <c r="T120" s="234" t="s">
        <v>816</v>
      </c>
      <c r="U120" s="234" t="s">
        <v>815</v>
      </c>
      <c r="V120" s="234" t="s">
        <v>815</v>
      </c>
      <c r="W120" s="234" t="s">
        <v>815</v>
      </c>
      <c r="X120" s="234" t="s">
        <v>817</v>
      </c>
      <c r="Y120" s="234" t="s">
        <v>817</v>
      </c>
      <c r="Z120" s="234" t="s">
        <v>817</v>
      </c>
      <c r="AA120" s="234" t="s">
        <v>818</v>
      </c>
      <c r="AB120" s="234" t="s">
        <v>819</v>
      </c>
      <c r="AC120" s="234" t="s">
        <v>819</v>
      </c>
      <c r="AD120" s="235" t="s">
        <v>820</v>
      </c>
      <c r="AE120" s="234" t="s">
        <v>821</v>
      </c>
      <c r="AF120" s="234" t="s">
        <v>822</v>
      </c>
      <c r="AG120" s="234" t="s">
        <v>818</v>
      </c>
      <c r="AH120" s="234" t="s">
        <v>815</v>
      </c>
      <c r="AI120" s="236" t="s">
        <v>823</v>
      </c>
      <c r="AJ120" s="236" t="s">
        <v>823</v>
      </c>
      <c r="AK120" s="234" t="s">
        <v>824</v>
      </c>
      <c r="AL120" s="234" t="s">
        <v>824</v>
      </c>
      <c r="AM120" s="234" t="s">
        <v>825</v>
      </c>
      <c r="AN120" s="234" t="s">
        <v>826</v>
      </c>
      <c r="AO120" s="234" t="s">
        <v>826</v>
      </c>
      <c r="AP120" s="234" t="s">
        <v>827</v>
      </c>
      <c r="AQ120" s="234" t="s">
        <v>827</v>
      </c>
      <c r="AR120" s="234" t="s">
        <v>821</v>
      </c>
      <c r="AS120" s="234" t="s">
        <v>821</v>
      </c>
      <c r="AT120" s="234" t="s">
        <v>821</v>
      </c>
      <c r="AU120" s="234" t="s">
        <v>821</v>
      </c>
      <c r="AV120" s="234" t="s">
        <v>821</v>
      </c>
      <c r="AW120" s="234" t="s">
        <v>821</v>
      </c>
      <c r="AX120" s="234" t="s">
        <v>821</v>
      </c>
      <c r="AY120" s="234" t="s">
        <v>824</v>
      </c>
      <c r="AZ120" s="234" t="s">
        <v>817</v>
      </c>
      <c r="BA120" s="234" t="s">
        <v>813</v>
      </c>
      <c r="BB120" s="234" t="s">
        <v>813</v>
      </c>
      <c r="BC120" s="234" t="s">
        <v>813</v>
      </c>
      <c r="BD120" s="236"/>
      <c r="BE120" s="234" t="s">
        <v>829</v>
      </c>
      <c r="BF120" s="234" t="s">
        <v>829</v>
      </c>
      <c r="BG120" s="234" t="s">
        <v>814</v>
      </c>
      <c r="BH120" s="234" t="s">
        <v>814</v>
      </c>
      <c r="BI120" s="234" t="s">
        <v>812</v>
      </c>
      <c r="BJ120" s="234" t="s">
        <v>830</v>
      </c>
      <c r="BK120" s="234" t="s">
        <v>831</v>
      </c>
      <c r="BL120" s="234" t="s">
        <v>817</v>
      </c>
      <c r="BM120" s="234" t="s">
        <v>832</v>
      </c>
      <c r="BN120" s="234" t="s">
        <v>817</v>
      </c>
      <c r="BO120" s="234" t="s">
        <v>817</v>
      </c>
      <c r="BP120" s="234" t="s">
        <v>833</v>
      </c>
      <c r="BQ120" s="234" t="s">
        <v>821</v>
      </c>
      <c r="BR120" s="234" t="s">
        <v>821</v>
      </c>
      <c r="BS120" s="234" t="s">
        <v>821</v>
      </c>
      <c r="BT120" s="234" t="s">
        <v>821</v>
      </c>
      <c r="BU120" s="234" t="s">
        <v>821</v>
      </c>
      <c r="BV120" s="234" t="s">
        <v>821</v>
      </c>
      <c r="BW120" s="234"/>
      <c r="BX120" s="234" t="s">
        <v>834</v>
      </c>
      <c r="BY120" s="234" t="s">
        <v>817</v>
      </c>
      <c r="BZ120" s="234" t="s">
        <v>818</v>
      </c>
      <c r="CA120" s="234" t="s">
        <v>815</v>
      </c>
    </row>
    <row r="121" customFormat="false" ht="14.5" hidden="false" customHeight="false" outlineLevel="0" collapsed="false">
      <c r="A121" s="178" t="str">
        <f aca="false">'Indicator Data'!A122</f>
        <v>Mozambique</v>
      </c>
      <c r="B121" s="220" t="str">
        <f aca="false">'Indicator Data'!B122</f>
        <v>MOZ</v>
      </c>
      <c r="C121" s="234" t="s">
        <v>811</v>
      </c>
      <c r="D121" s="234" t="s">
        <v>811</v>
      </c>
      <c r="E121" s="234" t="s">
        <v>812</v>
      </c>
      <c r="F121" s="234" t="s">
        <v>812</v>
      </c>
      <c r="G121" s="234" t="s">
        <v>812</v>
      </c>
      <c r="H121" s="234" t="s">
        <v>812</v>
      </c>
      <c r="I121" s="234" t="s">
        <v>812</v>
      </c>
      <c r="J121" s="234" t="s">
        <v>813</v>
      </c>
      <c r="K121" s="234" t="s">
        <v>813</v>
      </c>
      <c r="L121" s="234" t="s">
        <v>814</v>
      </c>
      <c r="M121" s="234" t="s">
        <v>815</v>
      </c>
      <c r="N121" s="234" t="s">
        <v>815</v>
      </c>
      <c r="O121" s="234" t="s">
        <v>815</v>
      </c>
      <c r="P121" s="234" t="s">
        <v>815</v>
      </c>
      <c r="Q121" s="234" t="s">
        <v>816</v>
      </c>
      <c r="R121" s="234" t="s">
        <v>816</v>
      </c>
      <c r="S121" s="234" t="s">
        <v>816</v>
      </c>
      <c r="T121" s="234" t="s">
        <v>816</v>
      </c>
      <c r="U121" s="234" t="s">
        <v>815</v>
      </c>
      <c r="V121" s="234" t="s">
        <v>815</v>
      </c>
      <c r="W121" s="234" t="s">
        <v>815</v>
      </c>
      <c r="X121" s="234" t="s">
        <v>817</v>
      </c>
      <c r="Y121" s="234" t="s">
        <v>817</v>
      </c>
      <c r="Z121" s="234" t="s">
        <v>817</v>
      </c>
      <c r="AA121" s="234" t="s">
        <v>818</v>
      </c>
      <c r="AB121" s="234" t="s">
        <v>819</v>
      </c>
      <c r="AC121" s="234" t="s">
        <v>819</v>
      </c>
      <c r="AD121" s="235" t="s">
        <v>820</v>
      </c>
      <c r="AE121" s="234" t="s">
        <v>821</v>
      </c>
      <c r="AF121" s="234" t="s">
        <v>822</v>
      </c>
      <c r="AG121" s="234" t="s">
        <v>818</v>
      </c>
      <c r="AH121" s="234" t="s">
        <v>815</v>
      </c>
      <c r="AI121" s="236" t="s">
        <v>823</v>
      </c>
      <c r="AJ121" s="236" t="s">
        <v>823</v>
      </c>
      <c r="AK121" s="234" t="s">
        <v>824</v>
      </c>
      <c r="AL121" s="234" t="s">
        <v>824</v>
      </c>
      <c r="AM121" s="234" t="s">
        <v>825</v>
      </c>
      <c r="AN121" s="234" t="s">
        <v>826</v>
      </c>
      <c r="AO121" s="234" t="s">
        <v>826</v>
      </c>
      <c r="AP121" s="234" t="s">
        <v>827</v>
      </c>
      <c r="AQ121" s="234" t="s">
        <v>827</v>
      </c>
      <c r="AR121" s="234" t="s">
        <v>821</v>
      </c>
      <c r="AS121" s="234" t="s">
        <v>821</v>
      </c>
      <c r="AT121" s="234" t="s">
        <v>821</v>
      </c>
      <c r="AU121" s="234" t="s">
        <v>821</v>
      </c>
      <c r="AV121" s="234" t="s">
        <v>821</v>
      </c>
      <c r="AW121" s="234" t="s">
        <v>821</v>
      </c>
      <c r="AX121" s="234" t="s">
        <v>821</v>
      </c>
      <c r="AY121" s="234" t="s">
        <v>824</v>
      </c>
      <c r="AZ121" s="234" t="s">
        <v>817</v>
      </c>
      <c r="BA121" s="234" t="s">
        <v>813</v>
      </c>
      <c r="BB121" s="234" t="s">
        <v>813</v>
      </c>
      <c r="BC121" s="234" t="s">
        <v>813</v>
      </c>
      <c r="BD121" s="236" t="s">
        <v>829</v>
      </c>
      <c r="BE121" s="234" t="s">
        <v>829</v>
      </c>
      <c r="BF121" s="234" t="s">
        <v>829</v>
      </c>
      <c r="BG121" s="234" t="s">
        <v>814</v>
      </c>
      <c r="BH121" s="234" t="s">
        <v>814</v>
      </c>
      <c r="BI121" s="234" t="s">
        <v>812</v>
      </c>
      <c r="BJ121" s="234" t="s">
        <v>830</v>
      </c>
      <c r="BK121" s="234" t="s">
        <v>831</v>
      </c>
      <c r="BL121" s="234" t="s">
        <v>817</v>
      </c>
      <c r="BM121" s="234" t="s">
        <v>832</v>
      </c>
      <c r="BN121" s="234" t="s">
        <v>817</v>
      </c>
      <c r="BO121" s="234" t="s">
        <v>817</v>
      </c>
      <c r="BP121" s="234" t="s">
        <v>833</v>
      </c>
      <c r="BQ121" s="234" t="s">
        <v>821</v>
      </c>
      <c r="BR121" s="234" t="s">
        <v>821</v>
      </c>
      <c r="BS121" s="234" t="s">
        <v>821</v>
      </c>
      <c r="BT121" s="234" t="s">
        <v>821</v>
      </c>
      <c r="BU121" s="234" t="s">
        <v>821</v>
      </c>
      <c r="BV121" s="234" t="s">
        <v>821</v>
      </c>
      <c r="BW121" s="234"/>
      <c r="BX121" s="234" t="s">
        <v>834</v>
      </c>
      <c r="BY121" s="234" t="s">
        <v>817</v>
      </c>
      <c r="BZ121" s="234" t="s">
        <v>818</v>
      </c>
      <c r="CA121" s="234" t="s">
        <v>815</v>
      </c>
    </row>
    <row r="122" customFormat="false" ht="14.5" hidden="false" customHeight="false" outlineLevel="0" collapsed="false">
      <c r="A122" s="178" t="str">
        <f aca="false">'Indicator Data'!A123</f>
        <v>Myanmar</v>
      </c>
      <c r="B122" s="220" t="str">
        <f aca="false">'Indicator Data'!B123</f>
        <v>MMR</v>
      </c>
      <c r="C122" s="234" t="s">
        <v>811</v>
      </c>
      <c r="D122" s="234" t="s">
        <v>811</v>
      </c>
      <c r="E122" s="234" t="s">
        <v>812</v>
      </c>
      <c r="F122" s="234" t="s">
        <v>812</v>
      </c>
      <c r="G122" s="234" t="s">
        <v>812</v>
      </c>
      <c r="H122" s="234" t="s">
        <v>812</v>
      </c>
      <c r="I122" s="234" t="s">
        <v>812</v>
      </c>
      <c r="J122" s="234" t="s">
        <v>813</v>
      </c>
      <c r="K122" s="234" t="s">
        <v>813</v>
      </c>
      <c r="L122" s="234" t="s">
        <v>814</v>
      </c>
      <c r="M122" s="234" t="s">
        <v>815</v>
      </c>
      <c r="N122" s="234" t="s">
        <v>815</v>
      </c>
      <c r="O122" s="234" t="s">
        <v>815</v>
      </c>
      <c r="P122" s="234" t="s">
        <v>815</v>
      </c>
      <c r="Q122" s="234" t="s">
        <v>816</v>
      </c>
      <c r="R122" s="234" t="s">
        <v>816</v>
      </c>
      <c r="S122" s="234" t="s">
        <v>816</v>
      </c>
      <c r="T122" s="234" t="s">
        <v>816</v>
      </c>
      <c r="U122" s="234" t="s">
        <v>815</v>
      </c>
      <c r="V122" s="234" t="s">
        <v>815</v>
      </c>
      <c r="W122" s="234" t="s">
        <v>815</v>
      </c>
      <c r="X122" s="234" t="s">
        <v>817</v>
      </c>
      <c r="Y122" s="234" t="s">
        <v>817</v>
      </c>
      <c r="Z122" s="234" t="s">
        <v>817</v>
      </c>
      <c r="AA122" s="234" t="s">
        <v>818</v>
      </c>
      <c r="AB122" s="234" t="s">
        <v>819</v>
      </c>
      <c r="AC122" s="234" t="s">
        <v>819</v>
      </c>
      <c r="AD122" s="235" t="s">
        <v>820</v>
      </c>
      <c r="AE122" s="234" t="s">
        <v>821</v>
      </c>
      <c r="AF122" s="234" t="s">
        <v>822</v>
      </c>
      <c r="AG122" s="234" t="s">
        <v>818</v>
      </c>
      <c r="AH122" s="234" t="s">
        <v>815</v>
      </c>
      <c r="AI122" s="236" t="s">
        <v>823</v>
      </c>
      <c r="AJ122" s="236" t="s">
        <v>823</v>
      </c>
      <c r="AK122" s="234" t="s">
        <v>824</v>
      </c>
      <c r="AL122" s="234" t="s">
        <v>824</v>
      </c>
      <c r="AM122" s="234" t="s">
        <v>825</v>
      </c>
      <c r="AN122" s="234" t="s">
        <v>826</v>
      </c>
      <c r="AO122" s="234" t="s">
        <v>826</v>
      </c>
      <c r="AP122" s="234" t="s">
        <v>827</v>
      </c>
      <c r="AQ122" s="234" t="s">
        <v>827</v>
      </c>
      <c r="AR122" s="234" t="s">
        <v>821</v>
      </c>
      <c r="AS122" s="234" t="s">
        <v>821</v>
      </c>
      <c r="AT122" s="234" t="s">
        <v>821</v>
      </c>
      <c r="AU122" s="234" t="s">
        <v>821</v>
      </c>
      <c r="AV122" s="234" t="s">
        <v>821</v>
      </c>
      <c r="AW122" s="234" t="s">
        <v>821</v>
      </c>
      <c r="AX122" s="234" t="s">
        <v>821</v>
      </c>
      <c r="AY122" s="234" t="s">
        <v>824</v>
      </c>
      <c r="AZ122" s="234" t="s">
        <v>817</v>
      </c>
      <c r="BA122" s="234" t="s">
        <v>813</v>
      </c>
      <c r="BB122" s="234" t="s">
        <v>813</v>
      </c>
      <c r="BC122" s="234" t="s">
        <v>813</v>
      </c>
      <c r="BD122" s="236" t="s">
        <v>835</v>
      </c>
      <c r="BE122" s="234" t="s">
        <v>829</v>
      </c>
      <c r="BF122" s="234" t="s">
        <v>829</v>
      </c>
      <c r="BG122" s="234" t="s">
        <v>814</v>
      </c>
      <c r="BH122" s="234" t="s">
        <v>814</v>
      </c>
      <c r="BI122" s="234" t="s">
        <v>812</v>
      </c>
      <c r="BJ122" s="234" t="s">
        <v>830</v>
      </c>
      <c r="BK122" s="234" t="s">
        <v>831</v>
      </c>
      <c r="BL122" s="234" t="s">
        <v>817</v>
      </c>
      <c r="BM122" s="234" t="s">
        <v>832</v>
      </c>
      <c r="BN122" s="234" t="s">
        <v>817</v>
      </c>
      <c r="BO122" s="234" t="s">
        <v>817</v>
      </c>
      <c r="BP122" s="234" t="s">
        <v>833</v>
      </c>
      <c r="BQ122" s="234" t="s">
        <v>821</v>
      </c>
      <c r="BR122" s="234" t="s">
        <v>821</v>
      </c>
      <c r="BS122" s="234" t="s">
        <v>821</v>
      </c>
      <c r="BT122" s="234" t="s">
        <v>821</v>
      </c>
      <c r="BU122" s="234" t="s">
        <v>821</v>
      </c>
      <c r="BV122" s="234" t="s">
        <v>821</v>
      </c>
      <c r="BW122" s="234"/>
      <c r="BX122" s="234" t="s">
        <v>834</v>
      </c>
      <c r="BY122" s="234" t="s">
        <v>817</v>
      </c>
      <c r="BZ122" s="234" t="s">
        <v>818</v>
      </c>
      <c r="CA122" s="234" t="s">
        <v>815</v>
      </c>
    </row>
    <row r="123" customFormat="false" ht="14.5" hidden="false" customHeight="false" outlineLevel="0" collapsed="false">
      <c r="A123" s="178" t="str">
        <f aca="false">'Indicator Data'!A124</f>
        <v>Namibia</v>
      </c>
      <c r="B123" s="220" t="str">
        <f aca="false">'Indicator Data'!B124</f>
        <v>NAM</v>
      </c>
      <c r="C123" s="234" t="s">
        <v>811</v>
      </c>
      <c r="D123" s="234" t="s">
        <v>811</v>
      </c>
      <c r="E123" s="234" t="s">
        <v>812</v>
      </c>
      <c r="F123" s="234" t="s">
        <v>812</v>
      </c>
      <c r="G123" s="234" t="s">
        <v>812</v>
      </c>
      <c r="H123" s="234" t="s">
        <v>812</v>
      </c>
      <c r="I123" s="234" t="s">
        <v>812</v>
      </c>
      <c r="J123" s="234" t="s">
        <v>813</v>
      </c>
      <c r="K123" s="234" t="s">
        <v>813</v>
      </c>
      <c r="L123" s="234" t="s">
        <v>814</v>
      </c>
      <c r="M123" s="234" t="s">
        <v>815</v>
      </c>
      <c r="N123" s="234" t="s">
        <v>815</v>
      </c>
      <c r="O123" s="234" t="s">
        <v>815</v>
      </c>
      <c r="P123" s="234" t="s">
        <v>815</v>
      </c>
      <c r="Q123" s="234" t="s">
        <v>816</v>
      </c>
      <c r="R123" s="234" t="s">
        <v>816</v>
      </c>
      <c r="S123" s="234" t="s">
        <v>816</v>
      </c>
      <c r="T123" s="234" t="s">
        <v>816</v>
      </c>
      <c r="U123" s="234" t="s">
        <v>815</v>
      </c>
      <c r="V123" s="234" t="s">
        <v>815</v>
      </c>
      <c r="W123" s="234" t="s">
        <v>815</v>
      </c>
      <c r="X123" s="234" t="s">
        <v>817</v>
      </c>
      <c r="Y123" s="234" t="s">
        <v>817</v>
      </c>
      <c r="Z123" s="234" t="s">
        <v>817</v>
      </c>
      <c r="AA123" s="234" t="s">
        <v>818</v>
      </c>
      <c r="AB123" s="234" t="s">
        <v>819</v>
      </c>
      <c r="AC123" s="234" t="s">
        <v>819</v>
      </c>
      <c r="AD123" s="235" t="s">
        <v>820</v>
      </c>
      <c r="AE123" s="234" t="s">
        <v>821</v>
      </c>
      <c r="AF123" s="234" t="s">
        <v>822</v>
      </c>
      <c r="AG123" s="234" t="s">
        <v>818</v>
      </c>
      <c r="AH123" s="234" t="s">
        <v>815</v>
      </c>
      <c r="AI123" s="236" t="s">
        <v>823</v>
      </c>
      <c r="AJ123" s="236" t="s">
        <v>823</v>
      </c>
      <c r="AK123" s="234" t="s">
        <v>824</v>
      </c>
      <c r="AL123" s="234" t="s">
        <v>824</v>
      </c>
      <c r="AM123" s="234" t="s">
        <v>825</v>
      </c>
      <c r="AN123" s="234" t="s">
        <v>826</v>
      </c>
      <c r="AO123" s="234" t="s">
        <v>826</v>
      </c>
      <c r="AP123" s="234" t="s">
        <v>827</v>
      </c>
      <c r="AQ123" s="234" t="s">
        <v>827</v>
      </c>
      <c r="AR123" s="234" t="s">
        <v>821</v>
      </c>
      <c r="AS123" s="234" t="s">
        <v>821</v>
      </c>
      <c r="AT123" s="234" t="s">
        <v>821</v>
      </c>
      <c r="AU123" s="234" t="s">
        <v>821</v>
      </c>
      <c r="AV123" s="234" t="s">
        <v>821</v>
      </c>
      <c r="AW123" s="234" t="s">
        <v>821</v>
      </c>
      <c r="AX123" s="234" t="s">
        <v>821</v>
      </c>
      <c r="AY123" s="234" t="s">
        <v>824</v>
      </c>
      <c r="AZ123" s="234" t="s">
        <v>817</v>
      </c>
      <c r="BA123" s="234" t="s">
        <v>813</v>
      </c>
      <c r="BB123" s="234" t="s">
        <v>813</v>
      </c>
      <c r="BC123" s="234" t="s">
        <v>813</v>
      </c>
      <c r="BD123" s="236"/>
      <c r="BE123" s="234" t="s">
        <v>829</v>
      </c>
      <c r="BF123" s="234" t="s">
        <v>829</v>
      </c>
      <c r="BG123" s="234" t="s">
        <v>814</v>
      </c>
      <c r="BH123" s="234" t="s">
        <v>814</v>
      </c>
      <c r="BI123" s="234" t="s">
        <v>812</v>
      </c>
      <c r="BJ123" s="234" t="s">
        <v>830</v>
      </c>
      <c r="BK123" s="234" t="s">
        <v>831</v>
      </c>
      <c r="BL123" s="234" t="s">
        <v>817</v>
      </c>
      <c r="BM123" s="234" t="s">
        <v>832</v>
      </c>
      <c r="BN123" s="234" t="s">
        <v>817</v>
      </c>
      <c r="BO123" s="234" t="s">
        <v>817</v>
      </c>
      <c r="BP123" s="234" t="s">
        <v>833</v>
      </c>
      <c r="BQ123" s="234" t="s">
        <v>821</v>
      </c>
      <c r="BR123" s="234" t="s">
        <v>821</v>
      </c>
      <c r="BS123" s="234" t="s">
        <v>821</v>
      </c>
      <c r="BT123" s="234" t="s">
        <v>821</v>
      </c>
      <c r="BU123" s="234" t="s">
        <v>821</v>
      </c>
      <c r="BV123" s="234" t="s">
        <v>821</v>
      </c>
      <c r="BW123" s="234"/>
      <c r="BX123" s="234" t="s">
        <v>834</v>
      </c>
      <c r="BY123" s="234" t="s">
        <v>817</v>
      </c>
      <c r="BZ123" s="234" t="s">
        <v>818</v>
      </c>
      <c r="CA123" s="234" t="s">
        <v>815</v>
      </c>
    </row>
    <row r="124" customFormat="false" ht="14.5" hidden="false" customHeight="false" outlineLevel="0" collapsed="false">
      <c r="A124" s="178" t="str">
        <f aca="false">'Indicator Data'!A125</f>
        <v>Nauru</v>
      </c>
      <c r="B124" s="220" t="str">
        <f aca="false">'Indicator Data'!B125</f>
        <v>NRU</v>
      </c>
      <c r="C124" s="234" t="s">
        <v>811</v>
      </c>
      <c r="D124" s="234" t="s">
        <v>811</v>
      </c>
      <c r="E124" s="234" t="s">
        <v>812</v>
      </c>
      <c r="F124" s="234" t="s">
        <v>812</v>
      </c>
      <c r="G124" s="234" t="s">
        <v>812</v>
      </c>
      <c r="H124" s="234" t="s">
        <v>812</v>
      </c>
      <c r="I124" s="234" t="s">
        <v>812</v>
      </c>
      <c r="J124" s="234" t="s">
        <v>813</v>
      </c>
      <c r="K124" s="234" t="s">
        <v>813</v>
      </c>
      <c r="L124" s="234" t="s">
        <v>814</v>
      </c>
      <c r="M124" s="234" t="s">
        <v>815</v>
      </c>
      <c r="N124" s="234" t="s">
        <v>815</v>
      </c>
      <c r="O124" s="234" t="s">
        <v>815</v>
      </c>
      <c r="P124" s="234" t="s">
        <v>815</v>
      </c>
      <c r="Q124" s="234" t="s">
        <v>816</v>
      </c>
      <c r="R124" s="234" t="s">
        <v>816</v>
      </c>
      <c r="S124" s="234" t="s">
        <v>816</v>
      </c>
      <c r="T124" s="234" t="s">
        <v>816</v>
      </c>
      <c r="U124" s="234" t="s">
        <v>815</v>
      </c>
      <c r="V124" s="234" t="s">
        <v>815</v>
      </c>
      <c r="W124" s="234" t="s">
        <v>815</v>
      </c>
      <c r="X124" s="234" t="s">
        <v>817</v>
      </c>
      <c r="Y124" s="234" t="s">
        <v>817</v>
      </c>
      <c r="Z124" s="234" t="s">
        <v>817</v>
      </c>
      <c r="AA124" s="234" t="s">
        <v>818</v>
      </c>
      <c r="AB124" s="234" t="s">
        <v>819</v>
      </c>
      <c r="AC124" s="234" t="s">
        <v>819</v>
      </c>
      <c r="AD124" s="235" t="s">
        <v>820</v>
      </c>
      <c r="AE124" s="234" t="s">
        <v>821</v>
      </c>
      <c r="AF124" s="234" t="s">
        <v>822</v>
      </c>
      <c r="AG124" s="234" t="s">
        <v>818</v>
      </c>
      <c r="AH124" s="234" t="s">
        <v>815</v>
      </c>
      <c r="AI124" s="236" t="s">
        <v>823</v>
      </c>
      <c r="AJ124" s="236" t="s">
        <v>823</v>
      </c>
      <c r="AK124" s="234" t="s">
        <v>824</v>
      </c>
      <c r="AL124" s="234" t="s">
        <v>824</v>
      </c>
      <c r="AM124" s="234" t="s">
        <v>825</v>
      </c>
      <c r="AN124" s="234" t="s">
        <v>826</v>
      </c>
      <c r="AO124" s="234" t="s">
        <v>826</v>
      </c>
      <c r="AP124" s="234" t="s">
        <v>827</v>
      </c>
      <c r="AQ124" s="234" t="s">
        <v>827</v>
      </c>
      <c r="AR124" s="234" t="s">
        <v>821</v>
      </c>
      <c r="AS124" s="234" t="s">
        <v>821</v>
      </c>
      <c r="AT124" s="234" t="s">
        <v>821</v>
      </c>
      <c r="AU124" s="234" t="s">
        <v>821</v>
      </c>
      <c r="AV124" s="234" t="s">
        <v>821</v>
      </c>
      <c r="AW124" s="234" t="s">
        <v>821</v>
      </c>
      <c r="AX124" s="234" t="s">
        <v>821</v>
      </c>
      <c r="AY124" s="234" t="s">
        <v>824</v>
      </c>
      <c r="AZ124" s="234" t="s">
        <v>817</v>
      </c>
      <c r="BA124" s="234" t="s">
        <v>813</v>
      </c>
      <c r="BB124" s="234" t="s">
        <v>813</v>
      </c>
      <c r="BC124" s="234" t="s">
        <v>813</v>
      </c>
      <c r="BD124" s="236"/>
      <c r="BE124" s="234" t="s">
        <v>829</v>
      </c>
      <c r="BF124" s="234" t="s">
        <v>829</v>
      </c>
      <c r="BG124" s="234" t="s">
        <v>814</v>
      </c>
      <c r="BH124" s="234" t="s">
        <v>814</v>
      </c>
      <c r="BI124" s="234" t="s">
        <v>812</v>
      </c>
      <c r="BJ124" s="234" t="s">
        <v>830</v>
      </c>
      <c r="BK124" s="234" t="s">
        <v>831</v>
      </c>
      <c r="BL124" s="234" t="s">
        <v>817</v>
      </c>
      <c r="BM124" s="234" t="s">
        <v>832</v>
      </c>
      <c r="BN124" s="234" t="s">
        <v>817</v>
      </c>
      <c r="BO124" s="234" t="s">
        <v>817</v>
      </c>
      <c r="BP124" s="234" t="s">
        <v>833</v>
      </c>
      <c r="BQ124" s="234" t="s">
        <v>821</v>
      </c>
      <c r="BR124" s="234" t="s">
        <v>821</v>
      </c>
      <c r="BS124" s="234" t="s">
        <v>821</v>
      </c>
      <c r="BT124" s="234" t="s">
        <v>821</v>
      </c>
      <c r="BU124" s="234" t="s">
        <v>821</v>
      </c>
      <c r="BV124" s="234" t="s">
        <v>821</v>
      </c>
      <c r="BW124" s="234"/>
      <c r="BX124" s="234" t="s">
        <v>834</v>
      </c>
      <c r="BY124" s="234" t="s">
        <v>817</v>
      </c>
      <c r="BZ124" s="234" t="s">
        <v>818</v>
      </c>
      <c r="CA124" s="234" t="s">
        <v>815</v>
      </c>
    </row>
    <row r="125" customFormat="false" ht="14.5" hidden="false" customHeight="false" outlineLevel="0" collapsed="false">
      <c r="A125" s="178" t="str">
        <f aca="false">'Indicator Data'!A126</f>
        <v>Nepal</v>
      </c>
      <c r="B125" s="220" t="str">
        <f aca="false">'Indicator Data'!B126</f>
        <v>NPL</v>
      </c>
      <c r="C125" s="234" t="s">
        <v>811</v>
      </c>
      <c r="D125" s="234" t="s">
        <v>811</v>
      </c>
      <c r="E125" s="234" t="s">
        <v>812</v>
      </c>
      <c r="F125" s="234" t="s">
        <v>812</v>
      </c>
      <c r="G125" s="234" t="s">
        <v>812</v>
      </c>
      <c r="H125" s="234" t="s">
        <v>812</v>
      </c>
      <c r="I125" s="234" t="s">
        <v>812</v>
      </c>
      <c r="J125" s="234" t="s">
        <v>813</v>
      </c>
      <c r="K125" s="234" t="s">
        <v>813</v>
      </c>
      <c r="L125" s="234" t="s">
        <v>814</v>
      </c>
      <c r="M125" s="234" t="s">
        <v>815</v>
      </c>
      <c r="N125" s="234" t="s">
        <v>815</v>
      </c>
      <c r="O125" s="234" t="s">
        <v>815</v>
      </c>
      <c r="P125" s="234" t="s">
        <v>815</v>
      </c>
      <c r="Q125" s="234" t="s">
        <v>816</v>
      </c>
      <c r="R125" s="234" t="s">
        <v>816</v>
      </c>
      <c r="S125" s="234" t="s">
        <v>816</v>
      </c>
      <c r="T125" s="234" t="s">
        <v>816</v>
      </c>
      <c r="U125" s="234" t="s">
        <v>815</v>
      </c>
      <c r="V125" s="234" t="s">
        <v>815</v>
      </c>
      <c r="W125" s="234" t="s">
        <v>815</v>
      </c>
      <c r="X125" s="234" t="s">
        <v>817</v>
      </c>
      <c r="Y125" s="234" t="s">
        <v>817</v>
      </c>
      <c r="Z125" s="234" t="s">
        <v>817</v>
      </c>
      <c r="AA125" s="234" t="s">
        <v>818</v>
      </c>
      <c r="AB125" s="234" t="s">
        <v>819</v>
      </c>
      <c r="AC125" s="234" t="s">
        <v>819</v>
      </c>
      <c r="AD125" s="235" t="s">
        <v>820</v>
      </c>
      <c r="AE125" s="234" t="s">
        <v>821</v>
      </c>
      <c r="AF125" s="234" t="s">
        <v>822</v>
      </c>
      <c r="AG125" s="234" t="s">
        <v>818</v>
      </c>
      <c r="AH125" s="234" t="s">
        <v>815</v>
      </c>
      <c r="AI125" s="236" t="s">
        <v>823</v>
      </c>
      <c r="AJ125" s="236" t="s">
        <v>823</v>
      </c>
      <c r="AK125" s="234" t="s">
        <v>824</v>
      </c>
      <c r="AL125" s="234" t="s">
        <v>824</v>
      </c>
      <c r="AM125" s="234" t="s">
        <v>825</v>
      </c>
      <c r="AN125" s="234" t="s">
        <v>826</v>
      </c>
      <c r="AO125" s="234" t="s">
        <v>826</v>
      </c>
      <c r="AP125" s="234" t="s">
        <v>827</v>
      </c>
      <c r="AQ125" s="234" t="s">
        <v>827</v>
      </c>
      <c r="AR125" s="234" t="s">
        <v>821</v>
      </c>
      <c r="AS125" s="234" t="s">
        <v>821</v>
      </c>
      <c r="AT125" s="234" t="s">
        <v>821</v>
      </c>
      <c r="AU125" s="234" t="s">
        <v>821</v>
      </c>
      <c r="AV125" s="234" t="s">
        <v>821</v>
      </c>
      <c r="AW125" s="234" t="s">
        <v>821</v>
      </c>
      <c r="AX125" s="234" t="s">
        <v>821</v>
      </c>
      <c r="AY125" s="234" t="s">
        <v>824</v>
      </c>
      <c r="AZ125" s="234" t="s">
        <v>817</v>
      </c>
      <c r="BA125" s="234" t="s">
        <v>813</v>
      </c>
      <c r="BB125" s="234" t="s">
        <v>813</v>
      </c>
      <c r="BC125" s="234" t="s">
        <v>813</v>
      </c>
      <c r="BD125" s="236"/>
      <c r="BE125" s="234" t="s">
        <v>829</v>
      </c>
      <c r="BF125" s="234" t="s">
        <v>829</v>
      </c>
      <c r="BG125" s="234" t="s">
        <v>814</v>
      </c>
      <c r="BH125" s="234" t="s">
        <v>814</v>
      </c>
      <c r="BI125" s="234" t="s">
        <v>812</v>
      </c>
      <c r="BJ125" s="234" t="s">
        <v>830</v>
      </c>
      <c r="BK125" s="234" t="s">
        <v>831</v>
      </c>
      <c r="BL125" s="234" t="s">
        <v>817</v>
      </c>
      <c r="BM125" s="234" t="s">
        <v>832</v>
      </c>
      <c r="BN125" s="234" t="s">
        <v>817</v>
      </c>
      <c r="BO125" s="234" t="s">
        <v>817</v>
      </c>
      <c r="BP125" s="234" t="s">
        <v>833</v>
      </c>
      <c r="BQ125" s="234" t="s">
        <v>821</v>
      </c>
      <c r="BR125" s="234" t="s">
        <v>821</v>
      </c>
      <c r="BS125" s="234" t="s">
        <v>821</v>
      </c>
      <c r="BT125" s="234" t="s">
        <v>821</v>
      </c>
      <c r="BU125" s="234" t="s">
        <v>821</v>
      </c>
      <c r="BV125" s="234" t="s">
        <v>821</v>
      </c>
      <c r="BW125" s="234"/>
      <c r="BX125" s="234" t="s">
        <v>834</v>
      </c>
      <c r="BY125" s="234" t="s">
        <v>817</v>
      </c>
      <c r="BZ125" s="234" t="s">
        <v>818</v>
      </c>
      <c r="CA125" s="234" t="s">
        <v>815</v>
      </c>
    </row>
    <row r="126" customFormat="false" ht="14.5" hidden="false" customHeight="false" outlineLevel="0" collapsed="false">
      <c r="A126" s="178" t="str">
        <f aca="false">'Indicator Data'!A127</f>
        <v>Netherlands</v>
      </c>
      <c r="B126" s="220" t="str">
        <f aca="false">'Indicator Data'!B127</f>
        <v>NLD</v>
      </c>
      <c r="C126" s="234" t="s">
        <v>811</v>
      </c>
      <c r="D126" s="234" t="s">
        <v>811</v>
      </c>
      <c r="E126" s="234" t="s">
        <v>812</v>
      </c>
      <c r="F126" s="234" t="s">
        <v>812</v>
      </c>
      <c r="G126" s="234" t="s">
        <v>812</v>
      </c>
      <c r="H126" s="234" t="s">
        <v>812</v>
      </c>
      <c r="I126" s="234" t="s">
        <v>812</v>
      </c>
      <c r="J126" s="234" t="s">
        <v>813</v>
      </c>
      <c r="K126" s="234" t="s">
        <v>813</v>
      </c>
      <c r="L126" s="234" t="s">
        <v>814</v>
      </c>
      <c r="M126" s="234" t="s">
        <v>815</v>
      </c>
      <c r="N126" s="234" t="s">
        <v>815</v>
      </c>
      <c r="O126" s="234" t="s">
        <v>815</v>
      </c>
      <c r="P126" s="234" t="s">
        <v>815</v>
      </c>
      <c r="Q126" s="234" t="s">
        <v>816</v>
      </c>
      <c r="R126" s="234" t="s">
        <v>816</v>
      </c>
      <c r="S126" s="234" t="s">
        <v>816</v>
      </c>
      <c r="T126" s="234" t="s">
        <v>816</v>
      </c>
      <c r="U126" s="234" t="s">
        <v>815</v>
      </c>
      <c r="V126" s="234" t="s">
        <v>815</v>
      </c>
      <c r="W126" s="234" t="s">
        <v>815</v>
      </c>
      <c r="X126" s="234" t="s">
        <v>817</v>
      </c>
      <c r="Y126" s="234" t="s">
        <v>817</v>
      </c>
      <c r="Z126" s="234" t="s">
        <v>817</v>
      </c>
      <c r="AA126" s="234" t="s">
        <v>818</v>
      </c>
      <c r="AB126" s="234" t="s">
        <v>819</v>
      </c>
      <c r="AC126" s="234" t="s">
        <v>819</v>
      </c>
      <c r="AD126" s="235" t="s">
        <v>820</v>
      </c>
      <c r="AE126" s="234" t="s">
        <v>821</v>
      </c>
      <c r="AF126" s="234" t="s">
        <v>822</v>
      </c>
      <c r="AG126" s="234" t="s">
        <v>818</v>
      </c>
      <c r="AH126" s="234" t="s">
        <v>815</v>
      </c>
      <c r="AI126" s="236" t="s">
        <v>823</v>
      </c>
      <c r="AJ126" s="236" t="s">
        <v>823</v>
      </c>
      <c r="AK126" s="234" t="s">
        <v>824</v>
      </c>
      <c r="AL126" s="234" t="s">
        <v>824</v>
      </c>
      <c r="AM126" s="234" t="s">
        <v>825</v>
      </c>
      <c r="AN126" s="234" t="s">
        <v>826</v>
      </c>
      <c r="AO126" s="234" t="s">
        <v>826</v>
      </c>
      <c r="AP126" s="234" t="s">
        <v>827</v>
      </c>
      <c r="AQ126" s="234" t="s">
        <v>827</v>
      </c>
      <c r="AR126" s="234" t="s">
        <v>821</v>
      </c>
      <c r="AS126" s="234" t="s">
        <v>821</v>
      </c>
      <c r="AT126" s="234" t="s">
        <v>821</v>
      </c>
      <c r="AU126" s="234" t="s">
        <v>821</v>
      </c>
      <c r="AV126" s="234" t="s">
        <v>821</v>
      </c>
      <c r="AW126" s="234" t="s">
        <v>821</v>
      </c>
      <c r="AX126" s="234" t="s">
        <v>821</v>
      </c>
      <c r="AY126" s="234" t="s">
        <v>824</v>
      </c>
      <c r="AZ126" s="234" t="s">
        <v>817</v>
      </c>
      <c r="BA126" s="234" t="s">
        <v>813</v>
      </c>
      <c r="BB126" s="234" t="s">
        <v>813</v>
      </c>
      <c r="BC126" s="234" t="s">
        <v>813</v>
      </c>
      <c r="BD126" s="236"/>
      <c r="BE126" s="234" t="s">
        <v>829</v>
      </c>
      <c r="BF126" s="234" t="s">
        <v>829</v>
      </c>
      <c r="BG126" s="234" t="s">
        <v>814</v>
      </c>
      <c r="BH126" s="234" t="s">
        <v>814</v>
      </c>
      <c r="BI126" s="234" t="s">
        <v>812</v>
      </c>
      <c r="BJ126" s="234" t="s">
        <v>830</v>
      </c>
      <c r="BK126" s="234" t="s">
        <v>831</v>
      </c>
      <c r="BL126" s="234" t="s">
        <v>817</v>
      </c>
      <c r="BM126" s="234" t="s">
        <v>832</v>
      </c>
      <c r="BN126" s="234" t="s">
        <v>817</v>
      </c>
      <c r="BO126" s="234" t="s">
        <v>817</v>
      </c>
      <c r="BP126" s="234" t="s">
        <v>833</v>
      </c>
      <c r="BQ126" s="234" t="s">
        <v>821</v>
      </c>
      <c r="BR126" s="234" t="s">
        <v>821</v>
      </c>
      <c r="BS126" s="234" t="s">
        <v>821</v>
      </c>
      <c r="BT126" s="234" t="s">
        <v>821</v>
      </c>
      <c r="BU126" s="234" t="s">
        <v>821</v>
      </c>
      <c r="BV126" s="234" t="s">
        <v>821</v>
      </c>
      <c r="BW126" s="234"/>
      <c r="BX126" s="234" t="s">
        <v>834</v>
      </c>
      <c r="BY126" s="234" t="s">
        <v>817</v>
      </c>
      <c r="BZ126" s="234" t="s">
        <v>818</v>
      </c>
      <c r="CA126" s="234" t="s">
        <v>815</v>
      </c>
    </row>
    <row r="127" customFormat="false" ht="14.5" hidden="false" customHeight="false" outlineLevel="0" collapsed="false">
      <c r="A127" s="178" t="str">
        <f aca="false">'Indicator Data'!A128</f>
        <v>New Zealand</v>
      </c>
      <c r="B127" s="220" t="str">
        <f aca="false">'Indicator Data'!B128</f>
        <v>NZL</v>
      </c>
      <c r="C127" s="234" t="s">
        <v>811</v>
      </c>
      <c r="D127" s="234" t="s">
        <v>811</v>
      </c>
      <c r="E127" s="234" t="s">
        <v>812</v>
      </c>
      <c r="F127" s="234" t="s">
        <v>812</v>
      </c>
      <c r="G127" s="234" t="s">
        <v>812</v>
      </c>
      <c r="H127" s="234" t="s">
        <v>812</v>
      </c>
      <c r="I127" s="234" t="s">
        <v>812</v>
      </c>
      <c r="J127" s="234" t="s">
        <v>813</v>
      </c>
      <c r="K127" s="234" t="s">
        <v>813</v>
      </c>
      <c r="L127" s="234" t="s">
        <v>814</v>
      </c>
      <c r="M127" s="234" t="s">
        <v>815</v>
      </c>
      <c r="N127" s="234" t="s">
        <v>815</v>
      </c>
      <c r="O127" s="234" t="s">
        <v>815</v>
      </c>
      <c r="P127" s="234" t="s">
        <v>815</v>
      </c>
      <c r="Q127" s="234" t="s">
        <v>816</v>
      </c>
      <c r="R127" s="234" t="s">
        <v>816</v>
      </c>
      <c r="S127" s="234" t="s">
        <v>816</v>
      </c>
      <c r="T127" s="234" t="s">
        <v>816</v>
      </c>
      <c r="U127" s="234" t="s">
        <v>815</v>
      </c>
      <c r="V127" s="234" t="s">
        <v>815</v>
      </c>
      <c r="W127" s="234" t="s">
        <v>815</v>
      </c>
      <c r="X127" s="234" t="s">
        <v>817</v>
      </c>
      <c r="Y127" s="234" t="s">
        <v>817</v>
      </c>
      <c r="Z127" s="234" t="s">
        <v>817</v>
      </c>
      <c r="AA127" s="234" t="s">
        <v>818</v>
      </c>
      <c r="AB127" s="234" t="s">
        <v>819</v>
      </c>
      <c r="AC127" s="234" t="s">
        <v>819</v>
      </c>
      <c r="AD127" s="235" t="s">
        <v>820</v>
      </c>
      <c r="AE127" s="234" t="s">
        <v>821</v>
      </c>
      <c r="AF127" s="234" t="s">
        <v>822</v>
      </c>
      <c r="AG127" s="234" t="s">
        <v>818</v>
      </c>
      <c r="AH127" s="234" t="s">
        <v>815</v>
      </c>
      <c r="AI127" s="236" t="s">
        <v>823</v>
      </c>
      <c r="AJ127" s="236" t="s">
        <v>823</v>
      </c>
      <c r="AK127" s="234" t="s">
        <v>824</v>
      </c>
      <c r="AL127" s="234" t="s">
        <v>824</v>
      </c>
      <c r="AM127" s="234" t="s">
        <v>825</v>
      </c>
      <c r="AN127" s="234" t="s">
        <v>826</v>
      </c>
      <c r="AO127" s="234" t="s">
        <v>826</v>
      </c>
      <c r="AP127" s="234" t="s">
        <v>827</v>
      </c>
      <c r="AQ127" s="234" t="s">
        <v>827</v>
      </c>
      <c r="AR127" s="234" t="s">
        <v>821</v>
      </c>
      <c r="AS127" s="234" t="s">
        <v>821</v>
      </c>
      <c r="AT127" s="234" t="s">
        <v>821</v>
      </c>
      <c r="AU127" s="234" t="s">
        <v>821</v>
      </c>
      <c r="AV127" s="234" t="s">
        <v>821</v>
      </c>
      <c r="AW127" s="234" t="s">
        <v>821</v>
      </c>
      <c r="AX127" s="234" t="s">
        <v>821</v>
      </c>
      <c r="AY127" s="234" t="s">
        <v>824</v>
      </c>
      <c r="AZ127" s="234" t="s">
        <v>817</v>
      </c>
      <c r="BA127" s="234" t="s">
        <v>813</v>
      </c>
      <c r="BB127" s="234" t="s">
        <v>813</v>
      </c>
      <c r="BC127" s="234" t="s">
        <v>813</v>
      </c>
      <c r="BD127" s="236"/>
      <c r="BE127" s="234" t="s">
        <v>829</v>
      </c>
      <c r="BF127" s="234" t="s">
        <v>829</v>
      </c>
      <c r="BG127" s="234" t="s">
        <v>814</v>
      </c>
      <c r="BH127" s="234" t="s">
        <v>814</v>
      </c>
      <c r="BI127" s="234" t="s">
        <v>812</v>
      </c>
      <c r="BJ127" s="234" t="s">
        <v>830</v>
      </c>
      <c r="BK127" s="234" t="s">
        <v>831</v>
      </c>
      <c r="BL127" s="234" t="s">
        <v>817</v>
      </c>
      <c r="BM127" s="234" t="s">
        <v>832</v>
      </c>
      <c r="BN127" s="234" t="s">
        <v>817</v>
      </c>
      <c r="BO127" s="234" t="s">
        <v>817</v>
      </c>
      <c r="BP127" s="234" t="s">
        <v>833</v>
      </c>
      <c r="BQ127" s="234" t="s">
        <v>821</v>
      </c>
      <c r="BR127" s="234" t="s">
        <v>821</v>
      </c>
      <c r="BS127" s="234" t="s">
        <v>821</v>
      </c>
      <c r="BT127" s="234" t="s">
        <v>821</v>
      </c>
      <c r="BU127" s="234" t="s">
        <v>821</v>
      </c>
      <c r="BV127" s="234" t="s">
        <v>821</v>
      </c>
      <c r="BW127" s="234"/>
      <c r="BX127" s="234" t="s">
        <v>834</v>
      </c>
      <c r="BY127" s="234" t="s">
        <v>817</v>
      </c>
      <c r="BZ127" s="234" t="s">
        <v>818</v>
      </c>
      <c r="CA127" s="234" t="s">
        <v>815</v>
      </c>
    </row>
    <row r="128" customFormat="false" ht="14.5" hidden="false" customHeight="false" outlineLevel="0" collapsed="false">
      <c r="A128" s="178" t="str">
        <f aca="false">'Indicator Data'!A129</f>
        <v>Nicaragua</v>
      </c>
      <c r="B128" s="220" t="str">
        <f aca="false">'Indicator Data'!B129</f>
        <v>NIC</v>
      </c>
      <c r="C128" s="234" t="s">
        <v>811</v>
      </c>
      <c r="D128" s="234" t="s">
        <v>811</v>
      </c>
      <c r="E128" s="234" t="s">
        <v>812</v>
      </c>
      <c r="F128" s="234" t="s">
        <v>812</v>
      </c>
      <c r="G128" s="234" t="s">
        <v>812</v>
      </c>
      <c r="H128" s="234" t="s">
        <v>812</v>
      </c>
      <c r="I128" s="234" t="s">
        <v>812</v>
      </c>
      <c r="J128" s="234" t="s">
        <v>813</v>
      </c>
      <c r="K128" s="234" t="s">
        <v>813</v>
      </c>
      <c r="L128" s="234" t="s">
        <v>814</v>
      </c>
      <c r="M128" s="234" t="s">
        <v>815</v>
      </c>
      <c r="N128" s="234" t="s">
        <v>815</v>
      </c>
      <c r="O128" s="234" t="s">
        <v>815</v>
      </c>
      <c r="P128" s="234" t="s">
        <v>815</v>
      </c>
      <c r="Q128" s="234" t="s">
        <v>816</v>
      </c>
      <c r="R128" s="234" t="s">
        <v>816</v>
      </c>
      <c r="S128" s="234" t="s">
        <v>816</v>
      </c>
      <c r="T128" s="234" t="s">
        <v>816</v>
      </c>
      <c r="U128" s="234" t="s">
        <v>815</v>
      </c>
      <c r="V128" s="234" t="s">
        <v>815</v>
      </c>
      <c r="W128" s="234" t="s">
        <v>815</v>
      </c>
      <c r="X128" s="234" t="s">
        <v>817</v>
      </c>
      <c r="Y128" s="234" t="s">
        <v>817</v>
      </c>
      <c r="Z128" s="234" t="s">
        <v>817</v>
      </c>
      <c r="AA128" s="234" t="s">
        <v>818</v>
      </c>
      <c r="AB128" s="234" t="s">
        <v>819</v>
      </c>
      <c r="AC128" s="234" t="s">
        <v>819</v>
      </c>
      <c r="AD128" s="235" t="s">
        <v>820</v>
      </c>
      <c r="AE128" s="234" t="s">
        <v>821</v>
      </c>
      <c r="AF128" s="234" t="s">
        <v>822</v>
      </c>
      <c r="AG128" s="234" t="s">
        <v>818</v>
      </c>
      <c r="AH128" s="234" t="s">
        <v>815</v>
      </c>
      <c r="AI128" s="236" t="s">
        <v>823</v>
      </c>
      <c r="AJ128" s="236" t="s">
        <v>823</v>
      </c>
      <c r="AK128" s="234" t="s">
        <v>824</v>
      </c>
      <c r="AL128" s="234" t="s">
        <v>824</v>
      </c>
      <c r="AM128" s="234" t="s">
        <v>825</v>
      </c>
      <c r="AN128" s="234" t="s">
        <v>826</v>
      </c>
      <c r="AO128" s="234" t="s">
        <v>826</v>
      </c>
      <c r="AP128" s="234" t="s">
        <v>827</v>
      </c>
      <c r="AQ128" s="234" t="s">
        <v>827</v>
      </c>
      <c r="AR128" s="234" t="s">
        <v>821</v>
      </c>
      <c r="AS128" s="234" t="s">
        <v>821</v>
      </c>
      <c r="AT128" s="234" t="s">
        <v>821</v>
      </c>
      <c r="AU128" s="234" t="s">
        <v>821</v>
      </c>
      <c r="AV128" s="234" t="s">
        <v>821</v>
      </c>
      <c r="AW128" s="234" t="s">
        <v>821</v>
      </c>
      <c r="AX128" s="234" t="s">
        <v>821</v>
      </c>
      <c r="AY128" s="234" t="s">
        <v>824</v>
      </c>
      <c r="AZ128" s="234" t="s">
        <v>817</v>
      </c>
      <c r="BA128" s="234" t="s">
        <v>813</v>
      </c>
      <c r="BB128" s="234" t="s">
        <v>813</v>
      </c>
      <c r="BC128" s="234" t="s">
        <v>813</v>
      </c>
      <c r="BD128" s="236"/>
      <c r="BE128" s="234" t="s">
        <v>829</v>
      </c>
      <c r="BF128" s="234" t="s">
        <v>829</v>
      </c>
      <c r="BG128" s="234" t="s">
        <v>814</v>
      </c>
      <c r="BH128" s="234" t="s">
        <v>814</v>
      </c>
      <c r="BI128" s="234" t="s">
        <v>812</v>
      </c>
      <c r="BJ128" s="234" t="s">
        <v>830</v>
      </c>
      <c r="BK128" s="234" t="s">
        <v>831</v>
      </c>
      <c r="BL128" s="234" t="s">
        <v>817</v>
      </c>
      <c r="BM128" s="234" t="s">
        <v>832</v>
      </c>
      <c r="BN128" s="234" t="s">
        <v>817</v>
      </c>
      <c r="BO128" s="234" t="s">
        <v>817</v>
      </c>
      <c r="BP128" s="234" t="s">
        <v>833</v>
      </c>
      <c r="BQ128" s="234" t="s">
        <v>821</v>
      </c>
      <c r="BR128" s="234" t="s">
        <v>821</v>
      </c>
      <c r="BS128" s="234" t="s">
        <v>821</v>
      </c>
      <c r="BT128" s="234" t="s">
        <v>821</v>
      </c>
      <c r="BU128" s="234" t="s">
        <v>821</v>
      </c>
      <c r="BV128" s="234" t="s">
        <v>821</v>
      </c>
      <c r="BW128" s="234"/>
      <c r="BX128" s="234" t="s">
        <v>834</v>
      </c>
      <c r="BY128" s="234" t="s">
        <v>817</v>
      </c>
      <c r="BZ128" s="234" t="s">
        <v>818</v>
      </c>
      <c r="CA128" s="234" t="s">
        <v>815</v>
      </c>
    </row>
    <row r="129" customFormat="false" ht="14.5" hidden="false" customHeight="false" outlineLevel="0" collapsed="false">
      <c r="A129" s="178" t="str">
        <f aca="false">'Indicator Data'!A130</f>
        <v>Niger</v>
      </c>
      <c r="B129" s="220" t="str">
        <f aca="false">'Indicator Data'!B130</f>
        <v>NER</v>
      </c>
      <c r="C129" s="234" t="s">
        <v>811</v>
      </c>
      <c r="D129" s="234" t="s">
        <v>811</v>
      </c>
      <c r="E129" s="234" t="s">
        <v>812</v>
      </c>
      <c r="F129" s="234" t="s">
        <v>812</v>
      </c>
      <c r="G129" s="234" t="s">
        <v>812</v>
      </c>
      <c r="H129" s="234" t="s">
        <v>812</v>
      </c>
      <c r="I129" s="234" t="s">
        <v>812</v>
      </c>
      <c r="J129" s="234" t="s">
        <v>813</v>
      </c>
      <c r="K129" s="234" t="s">
        <v>813</v>
      </c>
      <c r="L129" s="234" t="s">
        <v>814</v>
      </c>
      <c r="M129" s="234" t="s">
        <v>815</v>
      </c>
      <c r="N129" s="234" t="s">
        <v>815</v>
      </c>
      <c r="O129" s="234" t="s">
        <v>815</v>
      </c>
      <c r="P129" s="234" t="s">
        <v>815</v>
      </c>
      <c r="Q129" s="234" t="s">
        <v>816</v>
      </c>
      <c r="R129" s="234" t="s">
        <v>816</v>
      </c>
      <c r="S129" s="234" t="s">
        <v>816</v>
      </c>
      <c r="T129" s="234" t="s">
        <v>816</v>
      </c>
      <c r="U129" s="234" t="s">
        <v>815</v>
      </c>
      <c r="V129" s="234" t="s">
        <v>815</v>
      </c>
      <c r="W129" s="234" t="s">
        <v>815</v>
      </c>
      <c r="X129" s="234" t="s">
        <v>817</v>
      </c>
      <c r="Y129" s="234" t="s">
        <v>817</v>
      </c>
      <c r="Z129" s="234" t="s">
        <v>817</v>
      </c>
      <c r="AA129" s="234" t="s">
        <v>818</v>
      </c>
      <c r="AB129" s="234" t="s">
        <v>819</v>
      </c>
      <c r="AC129" s="234" t="s">
        <v>819</v>
      </c>
      <c r="AD129" s="235" t="s">
        <v>820</v>
      </c>
      <c r="AE129" s="234" t="s">
        <v>821</v>
      </c>
      <c r="AF129" s="234" t="s">
        <v>822</v>
      </c>
      <c r="AG129" s="234" t="s">
        <v>818</v>
      </c>
      <c r="AH129" s="234" t="s">
        <v>815</v>
      </c>
      <c r="AI129" s="236" t="s">
        <v>823</v>
      </c>
      <c r="AJ129" s="236" t="s">
        <v>823</v>
      </c>
      <c r="AK129" s="234" t="s">
        <v>824</v>
      </c>
      <c r="AL129" s="234" t="s">
        <v>824</v>
      </c>
      <c r="AM129" s="234" t="s">
        <v>825</v>
      </c>
      <c r="AN129" s="234" t="s">
        <v>826</v>
      </c>
      <c r="AO129" s="234" t="s">
        <v>826</v>
      </c>
      <c r="AP129" s="234" t="s">
        <v>827</v>
      </c>
      <c r="AQ129" s="234" t="s">
        <v>827</v>
      </c>
      <c r="AR129" s="234" t="s">
        <v>821</v>
      </c>
      <c r="AS129" s="234" t="s">
        <v>821</v>
      </c>
      <c r="AT129" s="234" t="s">
        <v>821</v>
      </c>
      <c r="AU129" s="234" t="s">
        <v>821</v>
      </c>
      <c r="AV129" s="234" t="s">
        <v>821</v>
      </c>
      <c r="AW129" s="234" t="s">
        <v>821</v>
      </c>
      <c r="AX129" s="234" t="s">
        <v>821</v>
      </c>
      <c r="AY129" s="234" t="s">
        <v>824</v>
      </c>
      <c r="AZ129" s="234" t="s">
        <v>817</v>
      </c>
      <c r="BA129" s="234" t="s">
        <v>813</v>
      </c>
      <c r="BB129" s="234" t="s">
        <v>813</v>
      </c>
      <c r="BC129" s="234" t="s">
        <v>813</v>
      </c>
      <c r="BD129" s="236" t="s">
        <v>835</v>
      </c>
      <c r="BE129" s="234" t="s">
        <v>829</v>
      </c>
      <c r="BF129" s="234" t="s">
        <v>829</v>
      </c>
      <c r="BG129" s="234" t="s">
        <v>814</v>
      </c>
      <c r="BH129" s="234" t="s">
        <v>814</v>
      </c>
      <c r="BI129" s="234" t="s">
        <v>812</v>
      </c>
      <c r="BJ129" s="234" t="s">
        <v>830</v>
      </c>
      <c r="BK129" s="234" t="s">
        <v>831</v>
      </c>
      <c r="BL129" s="234" t="s">
        <v>817</v>
      </c>
      <c r="BM129" s="234" t="s">
        <v>832</v>
      </c>
      <c r="BN129" s="234" t="s">
        <v>817</v>
      </c>
      <c r="BO129" s="234" t="s">
        <v>817</v>
      </c>
      <c r="BP129" s="234" t="s">
        <v>833</v>
      </c>
      <c r="BQ129" s="234" t="s">
        <v>821</v>
      </c>
      <c r="BR129" s="234" t="s">
        <v>821</v>
      </c>
      <c r="BS129" s="234" t="s">
        <v>821</v>
      </c>
      <c r="BT129" s="234" t="s">
        <v>821</v>
      </c>
      <c r="BU129" s="234" t="s">
        <v>821</v>
      </c>
      <c r="BV129" s="234" t="s">
        <v>821</v>
      </c>
      <c r="BW129" s="234"/>
      <c r="BX129" s="234" t="s">
        <v>834</v>
      </c>
      <c r="BY129" s="234" t="s">
        <v>817</v>
      </c>
      <c r="BZ129" s="234" t="s">
        <v>818</v>
      </c>
      <c r="CA129" s="234" t="s">
        <v>815</v>
      </c>
    </row>
    <row r="130" customFormat="false" ht="14.5" hidden="false" customHeight="false" outlineLevel="0" collapsed="false">
      <c r="A130" s="178" t="str">
        <f aca="false">'Indicator Data'!A131</f>
        <v>Nigeria</v>
      </c>
      <c r="B130" s="220" t="str">
        <f aca="false">'Indicator Data'!B131</f>
        <v>NGA</v>
      </c>
      <c r="C130" s="234" t="s">
        <v>811</v>
      </c>
      <c r="D130" s="234" t="s">
        <v>811</v>
      </c>
      <c r="E130" s="234" t="s">
        <v>812</v>
      </c>
      <c r="F130" s="234" t="s">
        <v>812</v>
      </c>
      <c r="G130" s="234" t="s">
        <v>812</v>
      </c>
      <c r="H130" s="234" t="s">
        <v>812</v>
      </c>
      <c r="I130" s="234" t="s">
        <v>812</v>
      </c>
      <c r="J130" s="234" t="s">
        <v>813</v>
      </c>
      <c r="K130" s="234" t="s">
        <v>813</v>
      </c>
      <c r="L130" s="234" t="s">
        <v>814</v>
      </c>
      <c r="M130" s="234" t="s">
        <v>815</v>
      </c>
      <c r="N130" s="234" t="s">
        <v>815</v>
      </c>
      <c r="O130" s="234" t="s">
        <v>815</v>
      </c>
      <c r="P130" s="234" t="s">
        <v>815</v>
      </c>
      <c r="Q130" s="234" t="s">
        <v>816</v>
      </c>
      <c r="R130" s="234" t="s">
        <v>816</v>
      </c>
      <c r="S130" s="234" t="s">
        <v>816</v>
      </c>
      <c r="T130" s="234" t="s">
        <v>816</v>
      </c>
      <c r="U130" s="234" t="s">
        <v>815</v>
      </c>
      <c r="V130" s="234" t="s">
        <v>815</v>
      </c>
      <c r="W130" s="234" t="s">
        <v>815</v>
      </c>
      <c r="X130" s="234" t="s">
        <v>817</v>
      </c>
      <c r="Y130" s="234" t="s">
        <v>817</v>
      </c>
      <c r="Z130" s="234" t="s">
        <v>817</v>
      </c>
      <c r="AA130" s="234" t="s">
        <v>818</v>
      </c>
      <c r="AB130" s="234" t="s">
        <v>819</v>
      </c>
      <c r="AC130" s="234" t="s">
        <v>819</v>
      </c>
      <c r="AD130" s="235" t="s">
        <v>820</v>
      </c>
      <c r="AE130" s="234" t="s">
        <v>821</v>
      </c>
      <c r="AF130" s="234" t="s">
        <v>822</v>
      </c>
      <c r="AG130" s="234" t="s">
        <v>818</v>
      </c>
      <c r="AH130" s="234" t="s">
        <v>815</v>
      </c>
      <c r="AI130" s="236" t="s">
        <v>823</v>
      </c>
      <c r="AJ130" s="236" t="s">
        <v>823</v>
      </c>
      <c r="AK130" s="234" t="s">
        <v>824</v>
      </c>
      <c r="AL130" s="234" t="s">
        <v>824</v>
      </c>
      <c r="AM130" s="234" t="s">
        <v>825</v>
      </c>
      <c r="AN130" s="234" t="s">
        <v>826</v>
      </c>
      <c r="AO130" s="234" t="s">
        <v>826</v>
      </c>
      <c r="AP130" s="234" t="s">
        <v>827</v>
      </c>
      <c r="AQ130" s="234" t="s">
        <v>827</v>
      </c>
      <c r="AR130" s="234" t="s">
        <v>821</v>
      </c>
      <c r="AS130" s="234" t="s">
        <v>821</v>
      </c>
      <c r="AT130" s="234" t="s">
        <v>821</v>
      </c>
      <c r="AU130" s="234" t="s">
        <v>821</v>
      </c>
      <c r="AV130" s="234" t="s">
        <v>821</v>
      </c>
      <c r="AW130" s="234" t="s">
        <v>821</v>
      </c>
      <c r="AX130" s="234" t="s">
        <v>821</v>
      </c>
      <c r="AY130" s="234" t="s">
        <v>824</v>
      </c>
      <c r="AZ130" s="234" t="s">
        <v>817</v>
      </c>
      <c r="BA130" s="234" t="s">
        <v>813</v>
      </c>
      <c r="BB130" s="234" t="s">
        <v>813</v>
      </c>
      <c r="BC130" s="234" t="s">
        <v>813</v>
      </c>
      <c r="BD130" s="236" t="s">
        <v>835</v>
      </c>
      <c r="BE130" s="234" t="s">
        <v>829</v>
      </c>
      <c r="BF130" s="234" t="s">
        <v>829</v>
      </c>
      <c r="BG130" s="234" t="s">
        <v>814</v>
      </c>
      <c r="BH130" s="234" t="s">
        <v>814</v>
      </c>
      <c r="BI130" s="234" t="s">
        <v>812</v>
      </c>
      <c r="BJ130" s="234" t="s">
        <v>830</v>
      </c>
      <c r="BK130" s="234" t="s">
        <v>831</v>
      </c>
      <c r="BL130" s="234" t="s">
        <v>817</v>
      </c>
      <c r="BM130" s="234" t="s">
        <v>832</v>
      </c>
      <c r="BN130" s="234" t="s">
        <v>817</v>
      </c>
      <c r="BO130" s="234" t="s">
        <v>817</v>
      </c>
      <c r="BP130" s="234" t="s">
        <v>833</v>
      </c>
      <c r="BQ130" s="234" t="s">
        <v>821</v>
      </c>
      <c r="BR130" s="234" t="s">
        <v>821</v>
      </c>
      <c r="BS130" s="234" t="s">
        <v>821</v>
      </c>
      <c r="BT130" s="234" t="s">
        <v>821</v>
      </c>
      <c r="BU130" s="234" t="s">
        <v>821</v>
      </c>
      <c r="BV130" s="234" t="s">
        <v>821</v>
      </c>
      <c r="BW130" s="234"/>
      <c r="BX130" s="234" t="s">
        <v>834</v>
      </c>
      <c r="BY130" s="234" t="s">
        <v>817</v>
      </c>
      <c r="BZ130" s="234" t="s">
        <v>818</v>
      </c>
      <c r="CA130" s="234" t="s">
        <v>815</v>
      </c>
    </row>
    <row r="131" customFormat="false" ht="14.5" hidden="false" customHeight="false" outlineLevel="0" collapsed="false">
      <c r="A131" s="178" t="str">
        <f aca="false">'Indicator Data'!A132</f>
        <v>North Macedonia</v>
      </c>
      <c r="B131" s="220" t="str">
        <f aca="false">'Indicator Data'!B132</f>
        <v>MKD</v>
      </c>
      <c r="C131" s="234" t="s">
        <v>811</v>
      </c>
      <c r="D131" s="234" t="s">
        <v>811</v>
      </c>
      <c r="E131" s="234" t="s">
        <v>812</v>
      </c>
      <c r="F131" s="234" t="s">
        <v>812</v>
      </c>
      <c r="G131" s="234" t="s">
        <v>812</v>
      </c>
      <c r="H131" s="234" t="s">
        <v>812</v>
      </c>
      <c r="I131" s="234" t="s">
        <v>812</v>
      </c>
      <c r="J131" s="234" t="s">
        <v>813</v>
      </c>
      <c r="K131" s="234" t="s">
        <v>813</v>
      </c>
      <c r="L131" s="234" t="s">
        <v>814</v>
      </c>
      <c r="M131" s="234" t="s">
        <v>815</v>
      </c>
      <c r="N131" s="234" t="s">
        <v>815</v>
      </c>
      <c r="O131" s="234" t="s">
        <v>815</v>
      </c>
      <c r="P131" s="234" t="s">
        <v>815</v>
      </c>
      <c r="Q131" s="234" t="s">
        <v>816</v>
      </c>
      <c r="R131" s="234" t="s">
        <v>816</v>
      </c>
      <c r="S131" s="234" t="s">
        <v>816</v>
      </c>
      <c r="T131" s="234" t="s">
        <v>816</v>
      </c>
      <c r="U131" s="234" t="s">
        <v>815</v>
      </c>
      <c r="V131" s="234" t="s">
        <v>815</v>
      </c>
      <c r="W131" s="234" t="s">
        <v>815</v>
      </c>
      <c r="X131" s="234" t="s">
        <v>817</v>
      </c>
      <c r="Y131" s="234" t="s">
        <v>817</v>
      </c>
      <c r="Z131" s="234" t="s">
        <v>817</v>
      </c>
      <c r="AA131" s="234" t="s">
        <v>818</v>
      </c>
      <c r="AB131" s="234" t="s">
        <v>819</v>
      </c>
      <c r="AC131" s="234" t="s">
        <v>819</v>
      </c>
      <c r="AD131" s="235" t="s">
        <v>820</v>
      </c>
      <c r="AE131" s="234" t="s">
        <v>821</v>
      </c>
      <c r="AF131" s="234" t="s">
        <v>822</v>
      </c>
      <c r="AG131" s="234" t="s">
        <v>818</v>
      </c>
      <c r="AH131" s="234" t="s">
        <v>815</v>
      </c>
      <c r="AI131" s="236" t="s">
        <v>823</v>
      </c>
      <c r="AJ131" s="236" t="s">
        <v>823</v>
      </c>
      <c r="AK131" s="234" t="s">
        <v>824</v>
      </c>
      <c r="AL131" s="234" t="s">
        <v>824</v>
      </c>
      <c r="AM131" s="234" t="s">
        <v>825</v>
      </c>
      <c r="AN131" s="234" t="s">
        <v>826</v>
      </c>
      <c r="AO131" s="234" t="s">
        <v>826</v>
      </c>
      <c r="AP131" s="234" t="s">
        <v>827</v>
      </c>
      <c r="AQ131" s="234" t="s">
        <v>827</v>
      </c>
      <c r="AR131" s="234" t="s">
        <v>821</v>
      </c>
      <c r="AS131" s="234" t="s">
        <v>821</v>
      </c>
      <c r="AT131" s="234" t="s">
        <v>821</v>
      </c>
      <c r="AU131" s="234" t="s">
        <v>821</v>
      </c>
      <c r="AV131" s="234" t="s">
        <v>821</v>
      </c>
      <c r="AW131" s="234" t="s">
        <v>821</v>
      </c>
      <c r="AX131" s="234" t="s">
        <v>821</v>
      </c>
      <c r="AY131" s="234" t="s">
        <v>824</v>
      </c>
      <c r="AZ131" s="234" t="s">
        <v>817</v>
      </c>
      <c r="BA131" s="234" t="s">
        <v>813</v>
      </c>
      <c r="BB131" s="234" t="s">
        <v>813</v>
      </c>
      <c r="BC131" s="234" t="s">
        <v>813</v>
      </c>
      <c r="BD131" s="236" t="s">
        <v>835</v>
      </c>
      <c r="BE131" s="234" t="s">
        <v>829</v>
      </c>
      <c r="BF131" s="234" t="s">
        <v>829</v>
      </c>
      <c r="BG131" s="234" t="s">
        <v>814</v>
      </c>
      <c r="BH131" s="234" t="s">
        <v>814</v>
      </c>
      <c r="BI131" s="234" t="s">
        <v>812</v>
      </c>
      <c r="BJ131" s="234" t="s">
        <v>830</v>
      </c>
      <c r="BK131" s="234" t="s">
        <v>831</v>
      </c>
      <c r="BL131" s="234" t="s">
        <v>817</v>
      </c>
      <c r="BM131" s="234" t="s">
        <v>832</v>
      </c>
      <c r="BN131" s="234" t="s">
        <v>817</v>
      </c>
      <c r="BO131" s="234" t="s">
        <v>817</v>
      </c>
      <c r="BP131" s="234" t="s">
        <v>833</v>
      </c>
      <c r="BQ131" s="234" t="s">
        <v>821</v>
      </c>
      <c r="BR131" s="234" t="s">
        <v>821</v>
      </c>
      <c r="BS131" s="234" t="s">
        <v>821</v>
      </c>
      <c r="BT131" s="234" t="s">
        <v>821</v>
      </c>
      <c r="BU131" s="234" t="s">
        <v>821</v>
      </c>
      <c r="BV131" s="234" t="s">
        <v>821</v>
      </c>
      <c r="BW131" s="234"/>
      <c r="BX131" s="234" t="s">
        <v>834</v>
      </c>
      <c r="BY131" s="234" t="s">
        <v>817</v>
      </c>
      <c r="BZ131" s="234" t="s">
        <v>818</v>
      </c>
      <c r="CA131" s="234" t="s">
        <v>815</v>
      </c>
    </row>
    <row r="132" customFormat="false" ht="14.5" hidden="false" customHeight="false" outlineLevel="0" collapsed="false">
      <c r="A132" s="178" t="str">
        <f aca="false">'Indicator Data'!A133</f>
        <v>Norway</v>
      </c>
      <c r="B132" s="220" t="str">
        <f aca="false">'Indicator Data'!B133</f>
        <v>NOR</v>
      </c>
      <c r="C132" s="234" t="s">
        <v>811</v>
      </c>
      <c r="D132" s="234" t="s">
        <v>811</v>
      </c>
      <c r="E132" s="234" t="s">
        <v>812</v>
      </c>
      <c r="F132" s="234" t="s">
        <v>812</v>
      </c>
      <c r="G132" s="234" t="s">
        <v>812</v>
      </c>
      <c r="H132" s="234" t="s">
        <v>812</v>
      </c>
      <c r="I132" s="234" t="s">
        <v>812</v>
      </c>
      <c r="J132" s="234" t="s">
        <v>813</v>
      </c>
      <c r="K132" s="234" t="s">
        <v>813</v>
      </c>
      <c r="L132" s="234" t="s">
        <v>814</v>
      </c>
      <c r="M132" s="234" t="s">
        <v>815</v>
      </c>
      <c r="N132" s="234" t="s">
        <v>815</v>
      </c>
      <c r="O132" s="234" t="s">
        <v>815</v>
      </c>
      <c r="P132" s="234" t="s">
        <v>815</v>
      </c>
      <c r="Q132" s="234" t="s">
        <v>816</v>
      </c>
      <c r="R132" s="234" t="s">
        <v>816</v>
      </c>
      <c r="S132" s="234" t="s">
        <v>816</v>
      </c>
      <c r="T132" s="234" t="s">
        <v>816</v>
      </c>
      <c r="U132" s="234" t="s">
        <v>815</v>
      </c>
      <c r="V132" s="234" t="s">
        <v>815</v>
      </c>
      <c r="W132" s="234" t="s">
        <v>815</v>
      </c>
      <c r="X132" s="234" t="s">
        <v>817</v>
      </c>
      <c r="Y132" s="234" t="s">
        <v>817</v>
      </c>
      <c r="Z132" s="234" t="s">
        <v>817</v>
      </c>
      <c r="AA132" s="234" t="s">
        <v>818</v>
      </c>
      <c r="AB132" s="234" t="s">
        <v>819</v>
      </c>
      <c r="AC132" s="234" t="s">
        <v>819</v>
      </c>
      <c r="AD132" s="235" t="s">
        <v>820</v>
      </c>
      <c r="AE132" s="234" t="s">
        <v>821</v>
      </c>
      <c r="AF132" s="234" t="s">
        <v>822</v>
      </c>
      <c r="AG132" s="234" t="s">
        <v>818</v>
      </c>
      <c r="AH132" s="234" t="s">
        <v>815</v>
      </c>
      <c r="AI132" s="236" t="s">
        <v>823</v>
      </c>
      <c r="AJ132" s="236" t="s">
        <v>823</v>
      </c>
      <c r="AK132" s="234" t="s">
        <v>824</v>
      </c>
      <c r="AL132" s="234" t="s">
        <v>824</v>
      </c>
      <c r="AM132" s="234" t="s">
        <v>825</v>
      </c>
      <c r="AN132" s="234" t="s">
        <v>826</v>
      </c>
      <c r="AO132" s="234" t="s">
        <v>826</v>
      </c>
      <c r="AP132" s="234" t="s">
        <v>827</v>
      </c>
      <c r="AQ132" s="234" t="s">
        <v>827</v>
      </c>
      <c r="AR132" s="234" t="s">
        <v>821</v>
      </c>
      <c r="AS132" s="234" t="s">
        <v>821</v>
      </c>
      <c r="AT132" s="234" t="s">
        <v>821</v>
      </c>
      <c r="AU132" s="234" t="s">
        <v>821</v>
      </c>
      <c r="AV132" s="234" t="s">
        <v>821</v>
      </c>
      <c r="AW132" s="234" t="s">
        <v>821</v>
      </c>
      <c r="AX132" s="234" t="s">
        <v>821</v>
      </c>
      <c r="AY132" s="234" t="s">
        <v>824</v>
      </c>
      <c r="AZ132" s="234" t="s">
        <v>817</v>
      </c>
      <c r="BA132" s="234" t="s">
        <v>813</v>
      </c>
      <c r="BB132" s="234" t="s">
        <v>813</v>
      </c>
      <c r="BC132" s="234" t="s">
        <v>813</v>
      </c>
      <c r="BD132" s="236"/>
      <c r="BE132" s="234" t="s">
        <v>829</v>
      </c>
      <c r="BF132" s="234" t="s">
        <v>829</v>
      </c>
      <c r="BG132" s="234" t="s">
        <v>814</v>
      </c>
      <c r="BH132" s="234" t="s">
        <v>814</v>
      </c>
      <c r="BI132" s="234" t="s">
        <v>812</v>
      </c>
      <c r="BJ132" s="234" t="s">
        <v>830</v>
      </c>
      <c r="BK132" s="234" t="s">
        <v>831</v>
      </c>
      <c r="BL132" s="234" t="s">
        <v>817</v>
      </c>
      <c r="BM132" s="234" t="s">
        <v>832</v>
      </c>
      <c r="BN132" s="234" t="s">
        <v>817</v>
      </c>
      <c r="BO132" s="234" t="s">
        <v>817</v>
      </c>
      <c r="BP132" s="234" t="s">
        <v>833</v>
      </c>
      <c r="BQ132" s="234" t="s">
        <v>821</v>
      </c>
      <c r="BR132" s="234" t="s">
        <v>821</v>
      </c>
      <c r="BS132" s="234" t="s">
        <v>821</v>
      </c>
      <c r="BT132" s="234" t="s">
        <v>821</v>
      </c>
      <c r="BU132" s="234" t="s">
        <v>821</v>
      </c>
      <c r="BV132" s="234" t="s">
        <v>821</v>
      </c>
      <c r="BW132" s="234"/>
      <c r="BX132" s="234" t="s">
        <v>834</v>
      </c>
      <c r="BY132" s="234" t="s">
        <v>817</v>
      </c>
      <c r="BZ132" s="234" t="s">
        <v>818</v>
      </c>
      <c r="CA132" s="234" t="s">
        <v>815</v>
      </c>
    </row>
    <row r="133" customFormat="false" ht="14.5" hidden="false" customHeight="false" outlineLevel="0" collapsed="false">
      <c r="A133" s="178" t="str">
        <f aca="false">'Indicator Data'!A134</f>
        <v>Oman</v>
      </c>
      <c r="B133" s="220" t="str">
        <f aca="false">'Indicator Data'!B134</f>
        <v>OMN</v>
      </c>
      <c r="C133" s="234" t="s">
        <v>811</v>
      </c>
      <c r="D133" s="234" t="s">
        <v>811</v>
      </c>
      <c r="E133" s="234" t="s">
        <v>812</v>
      </c>
      <c r="F133" s="234" t="s">
        <v>812</v>
      </c>
      <c r="G133" s="234" t="s">
        <v>812</v>
      </c>
      <c r="H133" s="234" t="s">
        <v>812</v>
      </c>
      <c r="I133" s="234" t="s">
        <v>812</v>
      </c>
      <c r="J133" s="234" t="s">
        <v>813</v>
      </c>
      <c r="K133" s="234" t="s">
        <v>813</v>
      </c>
      <c r="L133" s="234" t="s">
        <v>814</v>
      </c>
      <c r="M133" s="234" t="s">
        <v>815</v>
      </c>
      <c r="N133" s="234" t="s">
        <v>815</v>
      </c>
      <c r="O133" s="234" t="s">
        <v>815</v>
      </c>
      <c r="P133" s="234" t="s">
        <v>815</v>
      </c>
      <c r="Q133" s="234" t="s">
        <v>816</v>
      </c>
      <c r="R133" s="234" t="s">
        <v>816</v>
      </c>
      <c r="S133" s="234" t="s">
        <v>816</v>
      </c>
      <c r="T133" s="234" t="s">
        <v>816</v>
      </c>
      <c r="U133" s="234" t="s">
        <v>815</v>
      </c>
      <c r="V133" s="234" t="s">
        <v>815</v>
      </c>
      <c r="W133" s="234" t="s">
        <v>815</v>
      </c>
      <c r="X133" s="234" t="s">
        <v>817</v>
      </c>
      <c r="Y133" s="234" t="s">
        <v>817</v>
      </c>
      <c r="Z133" s="234" t="s">
        <v>817</v>
      </c>
      <c r="AA133" s="234" t="s">
        <v>818</v>
      </c>
      <c r="AB133" s="234" t="s">
        <v>819</v>
      </c>
      <c r="AC133" s="234" t="s">
        <v>819</v>
      </c>
      <c r="AD133" s="235" t="s">
        <v>820</v>
      </c>
      <c r="AE133" s="234" t="s">
        <v>821</v>
      </c>
      <c r="AF133" s="234" t="s">
        <v>822</v>
      </c>
      <c r="AG133" s="234" t="s">
        <v>818</v>
      </c>
      <c r="AH133" s="234" t="s">
        <v>815</v>
      </c>
      <c r="AI133" s="236" t="s">
        <v>823</v>
      </c>
      <c r="AJ133" s="236" t="s">
        <v>823</v>
      </c>
      <c r="AK133" s="234" t="s">
        <v>824</v>
      </c>
      <c r="AL133" s="234" t="s">
        <v>824</v>
      </c>
      <c r="AM133" s="234" t="s">
        <v>825</v>
      </c>
      <c r="AN133" s="234" t="s">
        <v>826</v>
      </c>
      <c r="AO133" s="234" t="s">
        <v>826</v>
      </c>
      <c r="AP133" s="234" t="s">
        <v>827</v>
      </c>
      <c r="AQ133" s="234" t="s">
        <v>827</v>
      </c>
      <c r="AR133" s="234" t="s">
        <v>821</v>
      </c>
      <c r="AS133" s="234" t="s">
        <v>821</v>
      </c>
      <c r="AT133" s="234" t="s">
        <v>821</v>
      </c>
      <c r="AU133" s="234" t="s">
        <v>821</v>
      </c>
      <c r="AV133" s="234" t="s">
        <v>821</v>
      </c>
      <c r="AW133" s="234" t="s">
        <v>821</v>
      </c>
      <c r="AX133" s="234" t="s">
        <v>821</v>
      </c>
      <c r="AY133" s="234" t="s">
        <v>824</v>
      </c>
      <c r="AZ133" s="234" t="s">
        <v>817</v>
      </c>
      <c r="BA133" s="234" t="s">
        <v>813</v>
      </c>
      <c r="BB133" s="234" t="s">
        <v>813</v>
      </c>
      <c r="BC133" s="234" t="s">
        <v>813</v>
      </c>
      <c r="BD133" s="236"/>
      <c r="BE133" s="234" t="s">
        <v>829</v>
      </c>
      <c r="BF133" s="234" t="s">
        <v>829</v>
      </c>
      <c r="BG133" s="234" t="s">
        <v>814</v>
      </c>
      <c r="BH133" s="234" t="s">
        <v>814</v>
      </c>
      <c r="BI133" s="234" t="s">
        <v>812</v>
      </c>
      <c r="BJ133" s="234" t="s">
        <v>830</v>
      </c>
      <c r="BK133" s="234" t="s">
        <v>831</v>
      </c>
      <c r="BL133" s="234" t="s">
        <v>817</v>
      </c>
      <c r="BM133" s="234" t="s">
        <v>832</v>
      </c>
      <c r="BN133" s="234" t="s">
        <v>817</v>
      </c>
      <c r="BO133" s="234" t="s">
        <v>817</v>
      </c>
      <c r="BP133" s="234" t="s">
        <v>833</v>
      </c>
      <c r="BQ133" s="234" t="s">
        <v>821</v>
      </c>
      <c r="BR133" s="234" t="s">
        <v>821</v>
      </c>
      <c r="BS133" s="234" t="s">
        <v>821</v>
      </c>
      <c r="BT133" s="234" t="s">
        <v>821</v>
      </c>
      <c r="BU133" s="234" t="s">
        <v>821</v>
      </c>
      <c r="BV133" s="234" t="s">
        <v>821</v>
      </c>
      <c r="BW133" s="234"/>
      <c r="BX133" s="234" t="s">
        <v>834</v>
      </c>
      <c r="BY133" s="234" t="s">
        <v>817</v>
      </c>
      <c r="BZ133" s="234" t="s">
        <v>818</v>
      </c>
      <c r="CA133" s="234" t="s">
        <v>815</v>
      </c>
    </row>
    <row r="134" customFormat="false" ht="14.5" hidden="false" customHeight="false" outlineLevel="0" collapsed="false">
      <c r="A134" s="178" t="str">
        <f aca="false">'Indicator Data'!A135</f>
        <v>Pakistan</v>
      </c>
      <c r="B134" s="220" t="str">
        <f aca="false">'Indicator Data'!B135</f>
        <v>PAK</v>
      </c>
      <c r="C134" s="234" t="s">
        <v>811</v>
      </c>
      <c r="D134" s="234" t="s">
        <v>811</v>
      </c>
      <c r="E134" s="234" t="s">
        <v>812</v>
      </c>
      <c r="F134" s="234" t="s">
        <v>812</v>
      </c>
      <c r="G134" s="234" t="s">
        <v>812</v>
      </c>
      <c r="H134" s="234" t="s">
        <v>812</v>
      </c>
      <c r="I134" s="234" t="s">
        <v>812</v>
      </c>
      <c r="J134" s="234" t="s">
        <v>813</v>
      </c>
      <c r="K134" s="234" t="s">
        <v>813</v>
      </c>
      <c r="L134" s="234" t="s">
        <v>814</v>
      </c>
      <c r="M134" s="234" t="s">
        <v>815</v>
      </c>
      <c r="N134" s="234" t="s">
        <v>815</v>
      </c>
      <c r="O134" s="234" t="s">
        <v>815</v>
      </c>
      <c r="P134" s="234" t="s">
        <v>815</v>
      </c>
      <c r="Q134" s="234" t="s">
        <v>816</v>
      </c>
      <c r="R134" s="234" t="s">
        <v>816</v>
      </c>
      <c r="S134" s="234" t="s">
        <v>816</v>
      </c>
      <c r="T134" s="234" t="s">
        <v>816</v>
      </c>
      <c r="U134" s="234" t="s">
        <v>815</v>
      </c>
      <c r="V134" s="234" t="s">
        <v>815</v>
      </c>
      <c r="W134" s="234" t="s">
        <v>815</v>
      </c>
      <c r="X134" s="234" t="s">
        <v>817</v>
      </c>
      <c r="Y134" s="234" t="s">
        <v>817</v>
      </c>
      <c r="Z134" s="234" t="s">
        <v>817</v>
      </c>
      <c r="AA134" s="234" t="s">
        <v>818</v>
      </c>
      <c r="AB134" s="234" t="s">
        <v>819</v>
      </c>
      <c r="AC134" s="234" t="s">
        <v>819</v>
      </c>
      <c r="AD134" s="235" t="s">
        <v>820</v>
      </c>
      <c r="AE134" s="234" t="s">
        <v>821</v>
      </c>
      <c r="AF134" s="234" t="s">
        <v>822</v>
      </c>
      <c r="AG134" s="234" t="s">
        <v>818</v>
      </c>
      <c r="AH134" s="234" t="s">
        <v>815</v>
      </c>
      <c r="AI134" s="236" t="s">
        <v>823</v>
      </c>
      <c r="AJ134" s="236" t="s">
        <v>823</v>
      </c>
      <c r="AK134" s="234" t="s">
        <v>824</v>
      </c>
      <c r="AL134" s="234" t="s">
        <v>824</v>
      </c>
      <c r="AM134" s="234" t="s">
        <v>825</v>
      </c>
      <c r="AN134" s="234" t="s">
        <v>826</v>
      </c>
      <c r="AO134" s="234" t="s">
        <v>826</v>
      </c>
      <c r="AP134" s="234" t="s">
        <v>827</v>
      </c>
      <c r="AQ134" s="234" t="s">
        <v>827</v>
      </c>
      <c r="AR134" s="234" t="s">
        <v>821</v>
      </c>
      <c r="AS134" s="234" t="s">
        <v>821</v>
      </c>
      <c r="AT134" s="234" t="s">
        <v>821</v>
      </c>
      <c r="AU134" s="234" t="s">
        <v>821</v>
      </c>
      <c r="AV134" s="234" t="s">
        <v>821</v>
      </c>
      <c r="AW134" s="234" t="s">
        <v>821</v>
      </c>
      <c r="AX134" s="234" t="s">
        <v>821</v>
      </c>
      <c r="AY134" s="234" t="s">
        <v>824</v>
      </c>
      <c r="AZ134" s="234" t="s">
        <v>817</v>
      </c>
      <c r="BA134" s="234" t="s">
        <v>813</v>
      </c>
      <c r="BB134" s="234" t="s">
        <v>813</v>
      </c>
      <c r="BC134" s="234" t="s">
        <v>813</v>
      </c>
      <c r="BD134" s="236" t="s">
        <v>835</v>
      </c>
      <c r="BE134" s="234" t="s">
        <v>829</v>
      </c>
      <c r="BF134" s="234" t="s">
        <v>829</v>
      </c>
      <c r="BG134" s="234" t="s">
        <v>814</v>
      </c>
      <c r="BH134" s="234" t="s">
        <v>814</v>
      </c>
      <c r="BI134" s="234" t="s">
        <v>812</v>
      </c>
      <c r="BJ134" s="234" t="s">
        <v>830</v>
      </c>
      <c r="BK134" s="234" t="s">
        <v>831</v>
      </c>
      <c r="BL134" s="234" t="s">
        <v>817</v>
      </c>
      <c r="BM134" s="234" t="s">
        <v>832</v>
      </c>
      <c r="BN134" s="234" t="s">
        <v>817</v>
      </c>
      <c r="BO134" s="234" t="s">
        <v>817</v>
      </c>
      <c r="BP134" s="234" t="s">
        <v>833</v>
      </c>
      <c r="BQ134" s="234" t="s">
        <v>821</v>
      </c>
      <c r="BR134" s="234" t="s">
        <v>821</v>
      </c>
      <c r="BS134" s="234" t="s">
        <v>821</v>
      </c>
      <c r="BT134" s="234" t="s">
        <v>821</v>
      </c>
      <c r="BU134" s="234" t="s">
        <v>821</v>
      </c>
      <c r="BV134" s="234" t="s">
        <v>821</v>
      </c>
      <c r="BW134" s="234"/>
      <c r="BX134" s="234" t="s">
        <v>834</v>
      </c>
      <c r="BY134" s="234" t="s">
        <v>817</v>
      </c>
      <c r="BZ134" s="234" t="s">
        <v>818</v>
      </c>
      <c r="CA134" s="234" t="s">
        <v>815</v>
      </c>
    </row>
    <row r="135" customFormat="false" ht="14.5" hidden="false" customHeight="false" outlineLevel="0" collapsed="false">
      <c r="A135" s="178" t="str">
        <f aca="false">'Indicator Data'!A136</f>
        <v>Palau</v>
      </c>
      <c r="B135" s="220" t="str">
        <f aca="false">'Indicator Data'!B136</f>
        <v>PLW</v>
      </c>
      <c r="C135" s="234" t="s">
        <v>811</v>
      </c>
      <c r="D135" s="234" t="s">
        <v>811</v>
      </c>
      <c r="E135" s="234" t="s">
        <v>812</v>
      </c>
      <c r="F135" s="234" t="s">
        <v>812</v>
      </c>
      <c r="G135" s="234" t="s">
        <v>812</v>
      </c>
      <c r="H135" s="234" t="s">
        <v>812</v>
      </c>
      <c r="I135" s="234" t="s">
        <v>812</v>
      </c>
      <c r="J135" s="234" t="s">
        <v>813</v>
      </c>
      <c r="K135" s="234" t="s">
        <v>813</v>
      </c>
      <c r="L135" s="234" t="s">
        <v>814</v>
      </c>
      <c r="M135" s="234" t="s">
        <v>815</v>
      </c>
      <c r="N135" s="234" t="s">
        <v>815</v>
      </c>
      <c r="O135" s="234" t="s">
        <v>815</v>
      </c>
      <c r="P135" s="234" t="s">
        <v>815</v>
      </c>
      <c r="Q135" s="234" t="s">
        <v>816</v>
      </c>
      <c r="R135" s="234" t="s">
        <v>816</v>
      </c>
      <c r="S135" s="234" t="s">
        <v>816</v>
      </c>
      <c r="T135" s="234" t="s">
        <v>816</v>
      </c>
      <c r="U135" s="234" t="s">
        <v>815</v>
      </c>
      <c r="V135" s="234" t="s">
        <v>815</v>
      </c>
      <c r="W135" s="234" t="s">
        <v>815</v>
      </c>
      <c r="X135" s="234" t="s">
        <v>817</v>
      </c>
      <c r="Y135" s="234" t="s">
        <v>817</v>
      </c>
      <c r="Z135" s="234" t="s">
        <v>817</v>
      </c>
      <c r="AA135" s="234" t="s">
        <v>818</v>
      </c>
      <c r="AB135" s="234" t="s">
        <v>819</v>
      </c>
      <c r="AC135" s="234" t="s">
        <v>819</v>
      </c>
      <c r="AD135" s="235" t="s">
        <v>820</v>
      </c>
      <c r="AE135" s="234" t="s">
        <v>821</v>
      </c>
      <c r="AF135" s="234" t="s">
        <v>822</v>
      </c>
      <c r="AG135" s="234" t="s">
        <v>818</v>
      </c>
      <c r="AH135" s="234" t="s">
        <v>815</v>
      </c>
      <c r="AI135" s="236" t="s">
        <v>823</v>
      </c>
      <c r="AJ135" s="236" t="s">
        <v>823</v>
      </c>
      <c r="AK135" s="234" t="s">
        <v>824</v>
      </c>
      <c r="AL135" s="234" t="s">
        <v>824</v>
      </c>
      <c r="AM135" s="234" t="s">
        <v>825</v>
      </c>
      <c r="AN135" s="234" t="s">
        <v>826</v>
      </c>
      <c r="AO135" s="234" t="s">
        <v>826</v>
      </c>
      <c r="AP135" s="234" t="s">
        <v>827</v>
      </c>
      <c r="AQ135" s="234" t="s">
        <v>827</v>
      </c>
      <c r="AR135" s="234" t="s">
        <v>821</v>
      </c>
      <c r="AS135" s="234" t="s">
        <v>821</v>
      </c>
      <c r="AT135" s="234" t="s">
        <v>821</v>
      </c>
      <c r="AU135" s="234" t="s">
        <v>821</v>
      </c>
      <c r="AV135" s="234" t="s">
        <v>821</v>
      </c>
      <c r="AW135" s="234" t="s">
        <v>821</v>
      </c>
      <c r="AX135" s="234" t="s">
        <v>821</v>
      </c>
      <c r="AY135" s="234" t="s">
        <v>824</v>
      </c>
      <c r="AZ135" s="234" t="s">
        <v>817</v>
      </c>
      <c r="BA135" s="234" t="s">
        <v>813</v>
      </c>
      <c r="BB135" s="234" t="s">
        <v>813</v>
      </c>
      <c r="BC135" s="234" t="s">
        <v>813</v>
      </c>
      <c r="BD135" s="236"/>
      <c r="BE135" s="234" t="s">
        <v>829</v>
      </c>
      <c r="BF135" s="234" t="s">
        <v>829</v>
      </c>
      <c r="BG135" s="234" t="s">
        <v>814</v>
      </c>
      <c r="BH135" s="234" t="s">
        <v>814</v>
      </c>
      <c r="BI135" s="234" t="s">
        <v>812</v>
      </c>
      <c r="BJ135" s="234" t="s">
        <v>830</v>
      </c>
      <c r="BK135" s="234" t="s">
        <v>831</v>
      </c>
      <c r="BL135" s="234" t="s">
        <v>817</v>
      </c>
      <c r="BM135" s="234" t="s">
        <v>832</v>
      </c>
      <c r="BN135" s="234" t="s">
        <v>817</v>
      </c>
      <c r="BO135" s="234" t="s">
        <v>817</v>
      </c>
      <c r="BP135" s="234" t="s">
        <v>833</v>
      </c>
      <c r="BQ135" s="234" t="s">
        <v>821</v>
      </c>
      <c r="BR135" s="234" t="s">
        <v>821</v>
      </c>
      <c r="BS135" s="234" t="s">
        <v>821</v>
      </c>
      <c r="BT135" s="234" t="s">
        <v>821</v>
      </c>
      <c r="BU135" s="234" t="s">
        <v>821</v>
      </c>
      <c r="BV135" s="234" t="s">
        <v>821</v>
      </c>
      <c r="BW135" s="234"/>
      <c r="BX135" s="234" t="s">
        <v>834</v>
      </c>
      <c r="BY135" s="234" t="s">
        <v>817</v>
      </c>
      <c r="BZ135" s="234" t="s">
        <v>818</v>
      </c>
      <c r="CA135" s="234" t="s">
        <v>815</v>
      </c>
    </row>
    <row r="136" customFormat="false" ht="14.5" hidden="false" customHeight="false" outlineLevel="0" collapsed="false">
      <c r="A136" s="178" t="str">
        <f aca="false">'Indicator Data'!A137</f>
        <v>Palestine</v>
      </c>
      <c r="B136" s="220" t="str">
        <f aca="false">'Indicator Data'!B137</f>
        <v>PSE</v>
      </c>
      <c r="C136" s="234" t="s">
        <v>811</v>
      </c>
      <c r="D136" s="234" t="s">
        <v>811</v>
      </c>
      <c r="E136" s="234" t="s">
        <v>812</v>
      </c>
      <c r="F136" s="234" t="s">
        <v>812</v>
      </c>
      <c r="G136" s="234" t="s">
        <v>812</v>
      </c>
      <c r="H136" s="234" t="s">
        <v>812</v>
      </c>
      <c r="I136" s="234" t="s">
        <v>812</v>
      </c>
      <c r="J136" s="234" t="s">
        <v>813</v>
      </c>
      <c r="K136" s="234" t="s">
        <v>813</v>
      </c>
      <c r="L136" s="234" t="s">
        <v>814</v>
      </c>
      <c r="M136" s="234" t="s">
        <v>815</v>
      </c>
      <c r="N136" s="234" t="s">
        <v>815</v>
      </c>
      <c r="O136" s="234" t="s">
        <v>815</v>
      </c>
      <c r="P136" s="234" t="s">
        <v>815</v>
      </c>
      <c r="Q136" s="234" t="s">
        <v>816</v>
      </c>
      <c r="R136" s="234" t="s">
        <v>816</v>
      </c>
      <c r="S136" s="234" t="s">
        <v>816</v>
      </c>
      <c r="T136" s="234" t="s">
        <v>816</v>
      </c>
      <c r="U136" s="234" t="s">
        <v>815</v>
      </c>
      <c r="V136" s="234" t="s">
        <v>815</v>
      </c>
      <c r="W136" s="234" t="s">
        <v>815</v>
      </c>
      <c r="X136" s="234" t="s">
        <v>817</v>
      </c>
      <c r="Y136" s="234" t="s">
        <v>817</v>
      </c>
      <c r="Z136" s="234" t="s">
        <v>817</v>
      </c>
      <c r="AA136" s="234" t="s">
        <v>818</v>
      </c>
      <c r="AB136" s="234" t="s">
        <v>819</v>
      </c>
      <c r="AC136" s="234" t="s">
        <v>819</v>
      </c>
      <c r="AD136" s="235" t="s">
        <v>820</v>
      </c>
      <c r="AE136" s="234" t="s">
        <v>821</v>
      </c>
      <c r="AF136" s="234" t="s">
        <v>822</v>
      </c>
      <c r="AG136" s="234" t="s">
        <v>818</v>
      </c>
      <c r="AH136" s="234" t="s">
        <v>815</v>
      </c>
      <c r="AI136" s="236" t="s">
        <v>823</v>
      </c>
      <c r="AJ136" s="236" t="s">
        <v>823</v>
      </c>
      <c r="AK136" s="234" t="s">
        <v>824</v>
      </c>
      <c r="AL136" s="234" t="s">
        <v>824</v>
      </c>
      <c r="AM136" s="234" t="s">
        <v>825</v>
      </c>
      <c r="AN136" s="234" t="s">
        <v>826</v>
      </c>
      <c r="AO136" s="234" t="s">
        <v>826</v>
      </c>
      <c r="AP136" s="234" t="s">
        <v>827</v>
      </c>
      <c r="AQ136" s="234" t="s">
        <v>827</v>
      </c>
      <c r="AR136" s="234" t="s">
        <v>821</v>
      </c>
      <c r="AS136" s="234" t="s">
        <v>821</v>
      </c>
      <c r="AT136" s="234" t="s">
        <v>821</v>
      </c>
      <c r="AU136" s="234" t="s">
        <v>821</v>
      </c>
      <c r="AV136" s="234" t="s">
        <v>821</v>
      </c>
      <c r="AW136" s="234" t="s">
        <v>821</v>
      </c>
      <c r="AX136" s="234" t="s">
        <v>821</v>
      </c>
      <c r="AY136" s="234" t="s">
        <v>824</v>
      </c>
      <c r="AZ136" s="234" t="s">
        <v>817</v>
      </c>
      <c r="BA136" s="234" t="s">
        <v>813</v>
      </c>
      <c r="BB136" s="234" t="s">
        <v>813</v>
      </c>
      <c r="BC136" s="234" t="s">
        <v>813</v>
      </c>
      <c r="BD136" s="236" t="s">
        <v>835</v>
      </c>
      <c r="BE136" s="234" t="s">
        <v>837</v>
      </c>
      <c r="BF136" s="234" t="s">
        <v>829</v>
      </c>
      <c r="BG136" s="234" t="s">
        <v>814</v>
      </c>
      <c r="BH136" s="234" t="s">
        <v>814</v>
      </c>
      <c r="BI136" s="234" t="s">
        <v>812</v>
      </c>
      <c r="BJ136" s="234" t="s">
        <v>830</v>
      </c>
      <c r="BK136" s="234" t="s">
        <v>831</v>
      </c>
      <c r="BL136" s="234" t="s">
        <v>817</v>
      </c>
      <c r="BM136" s="234" t="s">
        <v>832</v>
      </c>
      <c r="BN136" s="234" t="s">
        <v>817</v>
      </c>
      <c r="BO136" s="234" t="s">
        <v>817</v>
      </c>
      <c r="BP136" s="234" t="s">
        <v>833</v>
      </c>
      <c r="BQ136" s="234" t="s">
        <v>821</v>
      </c>
      <c r="BR136" s="234" t="s">
        <v>821</v>
      </c>
      <c r="BS136" s="234" t="s">
        <v>821</v>
      </c>
      <c r="BT136" s="234" t="s">
        <v>821</v>
      </c>
      <c r="BU136" s="234" t="s">
        <v>821</v>
      </c>
      <c r="BV136" s="234" t="s">
        <v>821</v>
      </c>
      <c r="BW136" s="234"/>
      <c r="BX136" s="234" t="s">
        <v>834</v>
      </c>
      <c r="BY136" s="234" t="s">
        <v>817</v>
      </c>
      <c r="BZ136" s="234" t="s">
        <v>818</v>
      </c>
      <c r="CA136" s="234" t="s">
        <v>815</v>
      </c>
    </row>
    <row r="137" customFormat="false" ht="14.5" hidden="false" customHeight="false" outlineLevel="0" collapsed="false">
      <c r="A137" s="178" t="str">
        <f aca="false">'Indicator Data'!A138</f>
        <v>Panama</v>
      </c>
      <c r="B137" s="220" t="str">
        <f aca="false">'Indicator Data'!B138</f>
        <v>PAN</v>
      </c>
      <c r="C137" s="234" t="s">
        <v>811</v>
      </c>
      <c r="D137" s="234" t="s">
        <v>811</v>
      </c>
      <c r="E137" s="234" t="s">
        <v>812</v>
      </c>
      <c r="F137" s="234" t="s">
        <v>812</v>
      </c>
      <c r="G137" s="234" t="s">
        <v>812</v>
      </c>
      <c r="H137" s="234" t="s">
        <v>812</v>
      </c>
      <c r="I137" s="234" t="s">
        <v>812</v>
      </c>
      <c r="J137" s="234" t="s">
        <v>813</v>
      </c>
      <c r="K137" s="234" t="s">
        <v>813</v>
      </c>
      <c r="L137" s="234" t="s">
        <v>814</v>
      </c>
      <c r="M137" s="234" t="s">
        <v>815</v>
      </c>
      <c r="N137" s="234" t="s">
        <v>815</v>
      </c>
      <c r="O137" s="234" t="s">
        <v>815</v>
      </c>
      <c r="P137" s="234" t="s">
        <v>815</v>
      </c>
      <c r="Q137" s="234" t="s">
        <v>816</v>
      </c>
      <c r="R137" s="234" t="s">
        <v>816</v>
      </c>
      <c r="S137" s="234" t="s">
        <v>816</v>
      </c>
      <c r="T137" s="234" t="s">
        <v>816</v>
      </c>
      <c r="U137" s="234" t="s">
        <v>815</v>
      </c>
      <c r="V137" s="234" t="s">
        <v>815</v>
      </c>
      <c r="W137" s="234" t="s">
        <v>815</v>
      </c>
      <c r="X137" s="234" t="s">
        <v>817</v>
      </c>
      <c r="Y137" s="234" t="s">
        <v>817</v>
      </c>
      <c r="Z137" s="234" t="s">
        <v>817</v>
      </c>
      <c r="AA137" s="234" t="s">
        <v>818</v>
      </c>
      <c r="AB137" s="234" t="s">
        <v>819</v>
      </c>
      <c r="AC137" s="234" t="s">
        <v>819</v>
      </c>
      <c r="AD137" s="235" t="s">
        <v>820</v>
      </c>
      <c r="AE137" s="234" t="s">
        <v>821</v>
      </c>
      <c r="AF137" s="234" t="s">
        <v>822</v>
      </c>
      <c r="AG137" s="234" t="s">
        <v>818</v>
      </c>
      <c r="AH137" s="234" t="s">
        <v>815</v>
      </c>
      <c r="AI137" s="236" t="s">
        <v>823</v>
      </c>
      <c r="AJ137" s="236" t="s">
        <v>823</v>
      </c>
      <c r="AK137" s="234" t="s">
        <v>824</v>
      </c>
      <c r="AL137" s="234" t="s">
        <v>824</v>
      </c>
      <c r="AM137" s="234" t="s">
        <v>825</v>
      </c>
      <c r="AN137" s="234" t="s">
        <v>826</v>
      </c>
      <c r="AO137" s="234" t="s">
        <v>826</v>
      </c>
      <c r="AP137" s="234" t="s">
        <v>827</v>
      </c>
      <c r="AQ137" s="234" t="s">
        <v>827</v>
      </c>
      <c r="AR137" s="234" t="s">
        <v>821</v>
      </c>
      <c r="AS137" s="234" t="s">
        <v>821</v>
      </c>
      <c r="AT137" s="234" t="s">
        <v>821</v>
      </c>
      <c r="AU137" s="234" t="s">
        <v>821</v>
      </c>
      <c r="AV137" s="234" t="s">
        <v>821</v>
      </c>
      <c r="AW137" s="234" t="s">
        <v>821</v>
      </c>
      <c r="AX137" s="234" t="s">
        <v>821</v>
      </c>
      <c r="AY137" s="234" t="s">
        <v>824</v>
      </c>
      <c r="AZ137" s="234" t="s">
        <v>817</v>
      </c>
      <c r="BA137" s="234" t="s">
        <v>813</v>
      </c>
      <c r="BB137" s="234" t="s">
        <v>813</v>
      </c>
      <c r="BC137" s="234" t="s">
        <v>813</v>
      </c>
      <c r="BD137" s="236"/>
      <c r="BE137" s="234" t="s">
        <v>829</v>
      </c>
      <c r="BF137" s="234" t="s">
        <v>829</v>
      </c>
      <c r="BG137" s="234" t="s">
        <v>814</v>
      </c>
      <c r="BH137" s="234" t="s">
        <v>814</v>
      </c>
      <c r="BI137" s="234" t="s">
        <v>812</v>
      </c>
      <c r="BJ137" s="234" t="s">
        <v>830</v>
      </c>
      <c r="BK137" s="234" t="s">
        <v>831</v>
      </c>
      <c r="BL137" s="234" t="s">
        <v>817</v>
      </c>
      <c r="BM137" s="234" t="s">
        <v>832</v>
      </c>
      <c r="BN137" s="234" t="s">
        <v>817</v>
      </c>
      <c r="BO137" s="234" t="s">
        <v>817</v>
      </c>
      <c r="BP137" s="234" t="s">
        <v>833</v>
      </c>
      <c r="BQ137" s="234" t="s">
        <v>821</v>
      </c>
      <c r="BR137" s="234" t="s">
        <v>821</v>
      </c>
      <c r="BS137" s="234" t="s">
        <v>821</v>
      </c>
      <c r="BT137" s="234" t="s">
        <v>821</v>
      </c>
      <c r="BU137" s="234" t="s">
        <v>821</v>
      </c>
      <c r="BV137" s="234" t="s">
        <v>821</v>
      </c>
      <c r="BW137" s="234"/>
      <c r="BX137" s="234" t="s">
        <v>834</v>
      </c>
      <c r="BY137" s="234" t="s">
        <v>817</v>
      </c>
      <c r="BZ137" s="234" t="s">
        <v>818</v>
      </c>
      <c r="CA137" s="234" t="s">
        <v>815</v>
      </c>
    </row>
    <row r="138" customFormat="false" ht="14.5" hidden="false" customHeight="false" outlineLevel="0" collapsed="false">
      <c r="A138" s="178" t="str">
        <f aca="false">'Indicator Data'!A139</f>
        <v>Papua New Guinea</v>
      </c>
      <c r="B138" s="220" t="str">
        <f aca="false">'Indicator Data'!B139</f>
        <v>PNG</v>
      </c>
      <c r="C138" s="234" t="s">
        <v>811</v>
      </c>
      <c r="D138" s="234" t="s">
        <v>811</v>
      </c>
      <c r="E138" s="234" t="s">
        <v>812</v>
      </c>
      <c r="F138" s="234" t="s">
        <v>812</v>
      </c>
      <c r="G138" s="234" t="s">
        <v>812</v>
      </c>
      <c r="H138" s="234" t="s">
        <v>812</v>
      </c>
      <c r="I138" s="234" t="s">
        <v>812</v>
      </c>
      <c r="J138" s="234" t="s">
        <v>813</v>
      </c>
      <c r="K138" s="234" t="s">
        <v>813</v>
      </c>
      <c r="L138" s="234" t="s">
        <v>814</v>
      </c>
      <c r="M138" s="234" t="s">
        <v>815</v>
      </c>
      <c r="N138" s="234" t="s">
        <v>815</v>
      </c>
      <c r="O138" s="234" t="s">
        <v>815</v>
      </c>
      <c r="P138" s="234" t="s">
        <v>815</v>
      </c>
      <c r="Q138" s="234" t="s">
        <v>816</v>
      </c>
      <c r="R138" s="234" t="s">
        <v>816</v>
      </c>
      <c r="S138" s="234" t="s">
        <v>816</v>
      </c>
      <c r="T138" s="234" t="s">
        <v>816</v>
      </c>
      <c r="U138" s="234" t="s">
        <v>815</v>
      </c>
      <c r="V138" s="234" t="s">
        <v>815</v>
      </c>
      <c r="W138" s="234" t="s">
        <v>815</v>
      </c>
      <c r="X138" s="234" t="s">
        <v>817</v>
      </c>
      <c r="Y138" s="234" t="s">
        <v>817</v>
      </c>
      <c r="Z138" s="234" t="s">
        <v>817</v>
      </c>
      <c r="AA138" s="234" t="s">
        <v>818</v>
      </c>
      <c r="AB138" s="234" t="s">
        <v>819</v>
      </c>
      <c r="AC138" s="234" t="s">
        <v>819</v>
      </c>
      <c r="AD138" s="235" t="s">
        <v>820</v>
      </c>
      <c r="AE138" s="234" t="s">
        <v>821</v>
      </c>
      <c r="AF138" s="234" t="s">
        <v>822</v>
      </c>
      <c r="AG138" s="234" t="s">
        <v>818</v>
      </c>
      <c r="AH138" s="234" t="s">
        <v>815</v>
      </c>
      <c r="AI138" s="236" t="s">
        <v>823</v>
      </c>
      <c r="AJ138" s="236" t="s">
        <v>823</v>
      </c>
      <c r="AK138" s="234" t="s">
        <v>824</v>
      </c>
      <c r="AL138" s="234" t="s">
        <v>824</v>
      </c>
      <c r="AM138" s="234" t="s">
        <v>825</v>
      </c>
      <c r="AN138" s="234" t="s">
        <v>826</v>
      </c>
      <c r="AO138" s="234" t="s">
        <v>826</v>
      </c>
      <c r="AP138" s="234" t="s">
        <v>827</v>
      </c>
      <c r="AQ138" s="234" t="s">
        <v>827</v>
      </c>
      <c r="AR138" s="234" t="s">
        <v>821</v>
      </c>
      <c r="AS138" s="234" t="s">
        <v>821</v>
      </c>
      <c r="AT138" s="234" t="s">
        <v>821</v>
      </c>
      <c r="AU138" s="234" t="s">
        <v>821</v>
      </c>
      <c r="AV138" s="234" t="s">
        <v>821</v>
      </c>
      <c r="AW138" s="234" t="s">
        <v>821</v>
      </c>
      <c r="AX138" s="234" t="s">
        <v>821</v>
      </c>
      <c r="AY138" s="234" t="s">
        <v>824</v>
      </c>
      <c r="AZ138" s="234" t="s">
        <v>817</v>
      </c>
      <c r="BA138" s="234" t="s">
        <v>813</v>
      </c>
      <c r="BB138" s="234" t="s">
        <v>813</v>
      </c>
      <c r="BC138" s="234" t="s">
        <v>813</v>
      </c>
      <c r="BD138" s="236" t="s">
        <v>835</v>
      </c>
      <c r="BE138" s="234" t="s">
        <v>829</v>
      </c>
      <c r="BF138" s="234" t="s">
        <v>829</v>
      </c>
      <c r="BG138" s="234" t="s">
        <v>814</v>
      </c>
      <c r="BH138" s="234" t="s">
        <v>814</v>
      </c>
      <c r="BI138" s="234" t="s">
        <v>812</v>
      </c>
      <c r="BJ138" s="234" t="s">
        <v>830</v>
      </c>
      <c r="BK138" s="234" t="s">
        <v>831</v>
      </c>
      <c r="BL138" s="234" t="s">
        <v>817</v>
      </c>
      <c r="BM138" s="234" t="s">
        <v>832</v>
      </c>
      <c r="BN138" s="234" t="s">
        <v>817</v>
      </c>
      <c r="BO138" s="234" t="s">
        <v>817</v>
      </c>
      <c r="BP138" s="234" t="s">
        <v>833</v>
      </c>
      <c r="BQ138" s="234" t="s">
        <v>821</v>
      </c>
      <c r="BR138" s="234" t="s">
        <v>821</v>
      </c>
      <c r="BS138" s="234" t="s">
        <v>821</v>
      </c>
      <c r="BT138" s="234" t="s">
        <v>821</v>
      </c>
      <c r="BU138" s="234" t="s">
        <v>821</v>
      </c>
      <c r="BV138" s="234" t="s">
        <v>821</v>
      </c>
      <c r="BW138" s="234"/>
      <c r="BX138" s="234" t="s">
        <v>834</v>
      </c>
      <c r="BY138" s="234" t="s">
        <v>817</v>
      </c>
      <c r="BZ138" s="234" t="s">
        <v>818</v>
      </c>
      <c r="CA138" s="234" t="s">
        <v>815</v>
      </c>
    </row>
    <row r="139" customFormat="false" ht="14.5" hidden="false" customHeight="false" outlineLevel="0" collapsed="false">
      <c r="A139" s="178" t="str">
        <f aca="false">'Indicator Data'!A140</f>
        <v>Paraguay</v>
      </c>
      <c r="B139" s="220" t="str">
        <f aca="false">'Indicator Data'!B140</f>
        <v>PRY</v>
      </c>
      <c r="C139" s="234" t="s">
        <v>811</v>
      </c>
      <c r="D139" s="234" t="s">
        <v>811</v>
      </c>
      <c r="E139" s="234" t="s">
        <v>812</v>
      </c>
      <c r="F139" s="234" t="s">
        <v>812</v>
      </c>
      <c r="G139" s="234" t="s">
        <v>812</v>
      </c>
      <c r="H139" s="234" t="s">
        <v>812</v>
      </c>
      <c r="I139" s="234" t="s">
        <v>812</v>
      </c>
      <c r="J139" s="234" t="s">
        <v>813</v>
      </c>
      <c r="K139" s="234" t="s">
        <v>813</v>
      </c>
      <c r="L139" s="234" t="s">
        <v>814</v>
      </c>
      <c r="M139" s="234" t="s">
        <v>815</v>
      </c>
      <c r="N139" s="234" t="s">
        <v>815</v>
      </c>
      <c r="O139" s="234" t="s">
        <v>815</v>
      </c>
      <c r="P139" s="234" t="s">
        <v>815</v>
      </c>
      <c r="Q139" s="234" t="s">
        <v>816</v>
      </c>
      <c r="R139" s="234" t="s">
        <v>816</v>
      </c>
      <c r="S139" s="234" t="s">
        <v>816</v>
      </c>
      <c r="T139" s="234" t="s">
        <v>816</v>
      </c>
      <c r="U139" s="234" t="s">
        <v>815</v>
      </c>
      <c r="V139" s="234" t="s">
        <v>815</v>
      </c>
      <c r="W139" s="234" t="s">
        <v>815</v>
      </c>
      <c r="X139" s="234" t="s">
        <v>817</v>
      </c>
      <c r="Y139" s="234" t="s">
        <v>817</v>
      </c>
      <c r="Z139" s="234" t="s">
        <v>817</v>
      </c>
      <c r="AA139" s="234" t="s">
        <v>818</v>
      </c>
      <c r="AB139" s="234" t="s">
        <v>819</v>
      </c>
      <c r="AC139" s="234" t="s">
        <v>819</v>
      </c>
      <c r="AD139" s="235" t="s">
        <v>820</v>
      </c>
      <c r="AE139" s="234" t="s">
        <v>821</v>
      </c>
      <c r="AF139" s="234" t="s">
        <v>822</v>
      </c>
      <c r="AG139" s="234" t="s">
        <v>818</v>
      </c>
      <c r="AH139" s="234" t="s">
        <v>815</v>
      </c>
      <c r="AI139" s="236" t="s">
        <v>823</v>
      </c>
      <c r="AJ139" s="236" t="s">
        <v>823</v>
      </c>
      <c r="AK139" s="234" t="s">
        <v>824</v>
      </c>
      <c r="AL139" s="234" t="s">
        <v>824</v>
      </c>
      <c r="AM139" s="234" t="s">
        <v>825</v>
      </c>
      <c r="AN139" s="234" t="s">
        <v>826</v>
      </c>
      <c r="AO139" s="234" t="s">
        <v>826</v>
      </c>
      <c r="AP139" s="234" t="s">
        <v>827</v>
      </c>
      <c r="AQ139" s="234" t="s">
        <v>827</v>
      </c>
      <c r="AR139" s="234" t="s">
        <v>821</v>
      </c>
      <c r="AS139" s="234" t="s">
        <v>821</v>
      </c>
      <c r="AT139" s="234" t="s">
        <v>821</v>
      </c>
      <c r="AU139" s="234" t="s">
        <v>821</v>
      </c>
      <c r="AV139" s="234" t="s">
        <v>821</v>
      </c>
      <c r="AW139" s="234" t="s">
        <v>821</v>
      </c>
      <c r="AX139" s="234" t="s">
        <v>821</v>
      </c>
      <c r="AY139" s="234" t="s">
        <v>824</v>
      </c>
      <c r="AZ139" s="234" t="s">
        <v>817</v>
      </c>
      <c r="BA139" s="234" t="s">
        <v>813</v>
      </c>
      <c r="BB139" s="234" t="s">
        <v>813</v>
      </c>
      <c r="BC139" s="234" t="s">
        <v>813</v>
      </c>
      <c r="BD139" s="236"/>
      <c r="BE139" s="234" t="s">
        <v>829</v>
      </c>
      <c r="BF139" s="234" t="s">
        <v>829</v>
      </c>
      <c r="BG139" s="234" t="s">
        <v>814</v>
      </c>
      <c r="BH139" s="234" t="s">
        <v>814</v>
      </c>
      <c r="BI139" s="234" t="s">
        <v>812</v>
      </c>
      <c r="BJ139" s="234" t="s">
        <v>830</v>
      </c>
      <c r="BK139" s="234" t="s">
        <v>831</v>
      </c>
      <c r="BL139" s="234" t="s">
        <v>817</v>
      </c>
      <c r="BM139" s="234" t="s">
        <v>832</v>
      </c>
      <c r="BN139" s="234" t="s">
        <v>817</v>
      </c>
      <c r="BO139" s="234" t="s">
        <v>817</v>
      </c>
      <c r="BP139" s="234" t="s">
        <v>833</v>
      </c>
      <c r="BQ139" s="234" t="s">
        <v>821</v>
      </c>
      <c r="BR139" s="234" t="s">
        <v>821</v>
      </c>
      <c r="BS139" s="234" t="s">
        <v>821</v>
      </c>
      <c r="BT139" s="234" t="s">
        <v>821</v>
      </c>
      <c r="BU139" s="234" t="s">
        <v>821</v>
      </c>
      <c r="BV139" s="234" t="s">
        <v>821</v>
      </c>
      <c r="BW139" s="234"/>
      <c r="BX139" s="234" t="s">
        <v>834</v>
      </c>
      <c r="BY139" s="234" t="s">
        <v>817</v>
      </c>
      <c r="BZ139" s="234" t="s">
        <v>818</v>
      </c>
      <c r="CA139" s="234" t="s">
        <v>815</v>
      </c>
    </row>
    <row r="140" customFormat="false" ht="14.5" hidden="false" customHeight="false" outlineLevel="0" collapsed="false">
      <c r="A140" s="178" t="str">
        <f aca="false">'Indicator Data'!A141</f>
        <v>Peru</v>
      </c>
      <c r="B140" s="220" t="str">
        <f aca="false">'Indicator Data'!B141</f>
        <v>PER</v>
      </c>
      <c r="C140" s="234" t="s">
        <v>811</v>
      </c>
      <c r="D140" s="234" t="s">
        <v>811</v>
      </c>
      <c r="E140" s="234" t="s">
        <v>812</v>
      </c>
      <c r="F140" s="234" t="s">
        <v>812</v>
      </c>
      <c r="G140" s="234" t="s">
        <v>812</v>
      </c>
      <c r="H140" s="234" t="s">
        <v>812</v>
      </c>
      <c r="I140" s="234" t="s">
        <v>812</v>
      </c>
      <c r="J140" s="234" t="s">
        <v>813</v>
      </c>
      <c r="K140" s="234" t="s">
        <v>813</v>
      </c>
      <c r="L140" s="234" t="s">
        <v>814</v>
      </c>
      <c r="M140" s="234" t="s">
        <v>815</v>
      </c>
      <c r="N140" s="234" t="s">
        <v>815</v>
      </c>
      <c r="O140" s="234" t="s">
        <v>815</v>
      </c>
      <c r="P140" s="234" t="s">
        <v>815</v>
      </c>
      <c r="Q140" s="234" t="s">
        <v>816</v>
      </c>
      <c r="R140" s="234" t="s">
        <v>816</v>
      </c>
      <c r="S140" s="234" t="s">
        <v>816</v>
      </c>
      <c r="T140" s="234" t="s">
        <v>816</v>
      </c>
      <c r="U140" s="234" t="s">
        <v>815</v>
      </c>
      <c r="V140" s="234" t="s">
        <v>815</v>
      </c>
      <c r="W140" s="234" t="s">
        <v>815</v>
      </c>
      <c r="X140" s="234" t="s">
        <v>817</v>
      </c>
      <c r="Y140" s="234" t="s">
        <v>817</v>
      </c>
      <c r="Z140" s="234" t="s">
        <v>817</v>
      </c>
      <c r="AA140" s="234" t="s">
        <v>818</v>
      </c>
      <c r="AB140" s="234" t="s">
        <v>819</v>
      </c>
      <c r="AC140" s="234" t="s">
        <v>819</v>
      </c>
      <c r="AD140" s="235" t="s">
        <v>820</v>
      </c>
      <c r="AE140" s="234" t="s">
        <v>821</v>
      </c>
      <c r="AF140" s="234" t="s">
        <v>822</v>
      </c>
      <c r="AG140" s="234" t="s">
        <v>818</v>
      </c>
      <c r="AH140" s="234" t="s">
        <v>815</v>
      </c>
      <c r="AI140" s="236" t="s">
        <v>823</v>
      </c>
      <c r="AJ140" s="236" t="s">
        <v>823</v>
      </c>
      <c r="AK140" s="234" t="s">
        <v>824</v>
      </c>
      <c r="AL140" s="234" t="s">
        <v>824</v>
      </c>
      <c r="AM140" s="234" t="s">
        <v>825</v>
      </c>
      <c r="AN140" s="234" t="s">
        <v>826</v>
      </c>
      <c r="AO140" s="234" t="s">
        <v>826</v>
      </c>
      <c r="AP140" s="234" t="s">
        <v>827</v>
      </c>
      <c r="AQ140" s="234" t="s">
        <v>827</v>
      </c>
      <c r="AR140" s="234" t="s">
        <v>821</v>
      </c>
      <c r="AS140" s="234" t="s">
        <v>821</v>
      </c>
      <c r="AT140" s="234" t="s">
        <v>821</v>
      </c>
      <c r="AU140" s="234" t="s">
        <v>821</v>
      </c>
      <c r="AV140" s="234" t="s">
        <v>821</v>
      </c>
      <c r="AW140" s="234" t="s">
        <v>821</v>
      </c>
      <c r="AX140" s="234" t="s">
        <v>821</v>
      </c>
      <c r="AY140" s="234" t="s">
        <v>824</v>
      </c>
      <c r="AZ140" s="234" t="s">
        <v>817</v>
      </c>
      <c r="BA140" s="234" t="s">
        <v>813</v>
      </c>
      <c r="BB140" s="234" t="s">
        <v>813</v>
      </c>
      <c r="BC140" s="234" t="s">
        <v>813</v>
      </c>
      <c r="BD140" s="236" t="s">
        <v>835</v>
      </c>
      <c r="BE140" s="234" t="s">
        <v>829</v>
      </c>
      <c r="BF140" s="234" t="s">
        <v>829</v>
      </c>
      <c r="BG140" s="234" t="s">
        <v>814</v>
      </c>
      <c r="BH140" s="234" t="s">
        <v>814</v>
      </c>
      <c r="BI140" s="234" t="s">
        <v>812</v>
      </c>
      <c r="BJ140" s="234" t="s">
        <v>830</v>
      </c>
      <c r="BK140" s="234" t="s">
        <v>831</v>
      </c>
      <c r="BL140" s="234" t="s">
        <v>817</v>
      </c>
      <c r="BM140" s="234" t="s">
        <v>832</v>
      </c>
      <c r="BN140" s="234" t="s">
        <v>817</v>
      </c>
      <c r="BO140" s="234" t="s">
        <v>817</v>
      </c>
      <c r="BP140" s="234" t="s">
        <v>833</v>
      </c>
      <c r="BQ140" s="234" t="s">
        <v>821</v>
      </c>
      <c r="BR140" s="234" t="s">
        <v>821</v>
      </c>
      <c r="BS140" s="234" t="s">
        <v>821</v>
      </c>
      <c r="BT140" s="234" t="s">
        <v>821</v>
      </c>
      <c r="BU140" s="234" t="s">
        <v>821</v>
      </c>
      <c r="BV140" s="234" t="s">
        <v>821</v>
      </c>
      <c r="BW140" s="234"/>
      <c r="BX140" s="234" t="s">
        <v>834</v>
      </c>
      <c r="BY140" s="234" t="s">
        <v>817</v>
      </c>
      <c r="BZ140" s="234" t="s">
        <v>818</v>
      </c>
      <c r="CA140" s="234" t="s">
        <v>815</v>
      </c>
    </row>
    <row r="141" customFormat="false" ht="14.5" hidden="false" customHeight="false" outlineLevel="0" collapsed="false">
      <c r="A141" s="178" t="str">
        <f aca="false">'Indicator Data'!A142</f>
        <v>Philippines</v>
      </c>
      <c r="B141" s="220" t="str">
        <f aca="false">'Indicator Data'!B142</f>
        <v>PHL</v>
      </c>
      <c r="C141" s="234" t="s">
        <v>811</v>
      </c>
      <c r="D141" s="234" t="s">
        <v>811</v>
      </c>
      <c r="E141" s="234" t="s">
        <v>812</v>
      </c>
      <c r="F141" s="234" t="s">
        <v>812</v>
      </c>
      <c r="G141" s="234" t="s">
        <v>812</v>
      </c>
      <c r="H141" s="234" t="s">
        <v>812</v>
      </c>
      <c r="I141" s="234" t="s">
        <v>812</v>
      </c>
      <c r="J141" s="234" t="s">
        <v>813</v>
      </c>
      <c r="K141" s="234" t="s">
        <v>813</v>
      </c>
      <c r="L141" s="234" t="s">
        <v>814</v>
      </c>
      <c r="M141" s="234" t="s">
        <v>815</v>
      </c>
      <c r="N141" s="234" t="s">
        <v>815</v>
      </c>
      <c r="O141" s="234" t="s">
        <v>815</v>
      </c>
      <c r="P141" s="234" t="s">
        <v>815</v>
      </c>
      <c r="Q141" s="234" t="s">
        <v>816</v>
      </c>
      <c r="R141" s="234" t="s">
        <v>816</v>
      </c>
      <c r="S141" s="234" t="s">
        <v>816</v>
      </c>
      <c r="T141" s="234" t="s">
        <v>816</v>
      </c>
      <c r="U141" s="234" t="s">
        <v>815</v>
      </c>
      <c r="V141" s="234" t="s">
        <v>815</v>
      </c>
      <c r="W141" s="234" t="s">
        <v>815</v>
      </c>
      <c r="X141" s="234" t="s">
        <v>817</v>
      </c>
      <c r="Y141" s="234" t="s">
        <v>817</v>
      </c>
      <c r="Z141" s="234" t="s">
        <v>817</v>
      </c>
      <c r="AA141" s="234" t="s">
        <v>818</v>
      </c>
      <c r="AB141" s="234" t="s">
        <v>819</v>
      </c>
      <c r="AC141" s="234" t="s">
        <v>819</v>
      </c>
      <c r="AD141" s="235" t="s">
        <v>820</v>
      </c>
      <c r="AE141" s="234" t="s">
        <v>821</v>
      </c>
      <c r="AF141" s="234" t="s">
        <v>822</v>
      </c>
      <c r="AG141" s="234" t="s">
        <v>818</v>
      </c>
      <c r="AH141" s="234" t="s">
        <v>815</v>
      </c>
      <c r="AI141" s="236" t="s">
        <v>823</v>
      </c>
      <c r="AJ141" s="236" t="s">
        <v>823</v>
      </c>
      <c r="AK141" s="234" t="s">
        <v>824</v>
      </c>
      <c r="AL141" s="234" t="s">
        <v>824</v>
      </c>
      <c r="AM141" s="234" t="s">
        <v>825</v>
      </c>
      <c r="AN141" s="234" t="s">
        <v>826</v>
      </c>
      <c r="AO141" s="234" t="s">
        <v>826</v>
      </c>
      <c r="AP141" s="234" t="s">
        <v>827</v>
      </c>
      <c r="AQ141" s="234" t="s">
        <v>827</v>
      </c>
      <c r="AR141" s="234" t="s">
        <v>821</v>
      </c>
      <c r="AS141" s="234" t="s">
        <v>821</v>
      </c>
      <c r="AT141" s="234" t="s">
        <v>821</v>
      </c>
      <c r="AU141" s="234" t="s">
        <v>821</v>
      </c>
      <c r="AV141" s="234" t="s">
        <v>821</v>
      </c>
      <c r="AW141" s="234" t="s">
        <v>821</v>
      </c>
      <c r="AX141" s="234" t="s">
        <v>821</v>
      </c>
      <c r="AY141" s="234" t="s">
        <v>824</v>
      </c>
      <c r="AZ141" s="234" t="s">
        <v>817</v>
      </c>
      <c r="BA141" s="234" t="s">
        <v>813</v>
      </c>
      <c r="BB141" s="234" t="s">
        <v>813</v>
      </c>
      <c r="BC141" s="234" t="s">
        <v>813</v>
      </c>
      <c r="BD141" s="236" t="s">
        <v>835</v>
      </c>
      <c r="BE141" s="234" t="s">
        <v>829</v>
      </c>
      <c r="BF141" s="234" t="s">
        <v>829</v>
      </c>
      <c r="BG141" s="234" t="s">
        <v>814</v>
      </c>
      <c r="BH141" s="234" t="s">
        <v>814</v>
      </c>
      <c r="BI141" s="234" t="s">
        <v>812</v>
      </c>
      <c r="BJ141" s="234" t="s">
        <v>830</v>
      </c>
      <c r="BK141" s="234" t="s">
        <v>831</v>
      </c>
      <c r="BL141" s="234" t="s">
        <v>817</v>
      </c>
      <c r="BM141" s="234" t="s">
        <v>832</v>
      </c>
      <c r="BN141" s="234" t="s">
        <v>817</v>
      </c>
      <c r="BO141" s="234" t="s">
        <v>817</v>
      </c>
      <c r="BP141" s="234" t="s">
        <v>833</v>
      </c>
      <c r="BQ141" s="234" t="s">
        <v>821</v>
      </c>
      <c r="BR141" s="234" t="s">
        <v>821</v>
      </c>
      <c r="BS141" s="234" t="s">
        <v>821</v>
      </c>
      <c r="BT141" s="234" t="s">
        <v>821</v>
      </c>
      <c r="BU141" s="234" t="s">
        <v>821</v>
      </c>
      <c r="BV141" s="234" t="s">
        <v>821</v>
      </c>
      <c r="BW141" s="234"/>
      <c r="BX141" s="234" t="s">
        <v>834</v>
      </c>
      <c r="BY141" s="234" t="s">
        <v>817</v>
      </c>
      <c r="BZ141" s="234" t="s">
        <v>818</v>
      </c>
      <c r="CA141" s="234" t="s">
        <v>815</v>
      </c>
    </row>
    <row r="142" customFormat="false" ht="14.5" hidden="false" customHeight="false" outlineLevel="0" collapsed="false">
      <c r="A142" s="178" t="str">
        <f aca="false">'Indicator Data'!A143</f>
        <v>Poland</v>
      </c>
      <c r="B142" s="220" t="str">
        <f aca="false">'Indicator Data'!B143</f>
        <v>POL</v>
      </c>
      <c r="C142" s="234" t="s">
        <v>811</v>
      </c>
      <c r="D142" s="234" t="s">
        <v>811</v>
      </c>
      <c r="E142" s="234" t="s">
        <v>812</v>
      </c>
      <c r="F142" s="234" t="s">
        <v>812</v>
      </c>
      <c r="G142" s="234" t="s">
        <v>812</v>
      </c>
      <c r="H142" s="234" t="s">
        <v>812</v>
      </c>
      <c r="I142" s="234" t="s">
        <v>812</v>
      </c>
      <c r="J142" s="234" t="s">
        <v>813</v>
      </c>
      <c r="K142" s="234" t="s">
        <v>813</v>
      </c>
      <c r="L142" s="234" t="s">
        <v>814</v>
      </c>
      <c r="M142" s="234" t="s">
        <v>815</v>
      </c>
      <c r="N142" s="234" t="s">
        <v>815</v>
      </c>
      <c r="O142" s="234" t="s">
        <v>815</v>
      </c>
      <c r="P142" s="234" t="s">
        <v>815</v>
      </c>
      <c r="Q142" s="234" t="s">
        <v>816</v>
      </c>
      <c r="R142" s="234" t="s">
        <v>816</v>
      </c>
      <c r="S142" s="234" t="s">
        <v>816</v>
      </c>
      <c r="T142" s="234" t="s">
        <v>816</v>
      </c>
      <c r="U142" s="234" t="s">
        <v>815</v>
      </c>
      <c r="V142" s="234" t="s">
        <v>815</v>
      </c>
      <c r="W142" s="234" t="s">
        <v>815</v>
      </c>
      <c r="X142" s="234" t="s">
        <v>817</v>
      </c>
      <c r="Y142" s="234" t="s">
        <v>817</v>
      </c>
      <c r="Z142" s="234" t="s">
        <v>817</v>
      </c>
      <c r="AA142" s="234" t="s">
        <v>818</v>
      </c>
      <c r="AB142" s="234" t="s">
        <v>819</v>
      </c>
      <c r="AC142" s="234" t="s">
        <v>819</v>
      </c>
      <c r="AD142" s="235" t="s">
        <v>820</v>
      </c>
      <c r="AE142" s="234" t="s">
        <v>821</v>
      </c>
      <c r="AF142" s="234" t="s">
        <v>822</v>
      </c>
      <c r="AG142" s="234" t="s">
        <v>818</v>
      </c>
      <c r="AH142" s="234" t="s">
        <v>815</v>
      </c>
      <c r="AI142" s="236" t="s">
        <v>823</v>
      </c>
      <c r="AJ142" s="236" t="s">
        <v>823</v>
      </c>
      <c r="AK142" s="234" t="s">
        <v>824</v>
      </c>
      <c r="AL142" s="234" t="s">
        <v>824</v>
      </c>
      <c r="AM142" s="234" t="s">
        <v>825</v>
      </c>
      <c r="AN142" s="234" t="s">
        <v>826</v>
      </c>
      <c r="AO142" s="234" t="s">
        <v>826</v>
      </c>
      <c r="AP142" s="234" t="s">
        <v>827</v>
      </c>
      <c r="AQ142" s="234" t="s">
        <v>827</v>
      </c>
      <c r="AR142" s="234" t="s">
        <v>821</v>
      </c>
      <c r="AS142" s="234" t="s">
        <v>821</v>
      </c>
      <c r="AT142" s="234" t="s">
        <v>821</v>
      </c>
      <c r="AU142" s="234" t="s">
        <v>821</v>
      </c>
      <c r="AV142" s="234" t="s">
        <v>821</v>
      </c>
      <c r="AW142" s="234" t="s">
        <v>821</v>
      </c>
      <c r="AX142" s="234" t="s">
        <v>821</v>
      </c>
      <c r="AY142" s="234" t="s">
        <v>824</v>
      </c>
      <c r="AZ142" s="234" t="s">
        <v>817</v>
      </c>
      <c r="BA142" s="234" t="s">
        <v>813</v>
      </c>
      <c r="BB142" s="234" t="s">
        <v>813</v>
      </c>
      <c r="BC142" s="234" t="s">
        <v>813</v>
      </c>
      <c r="BD142" s="236"/>
      <c r="BE142" s="234" t="s">
        <v>829</v>
      </c>
      <c r="BF142" s="234" t="s">
        <v>829</v>
      </c>
      <c r="BG142" s="234" t="s">
        <v>814</v>
      </c>
      <c r="BH142" s="234" t="s">
        <v>814</v>
      </c>
      <c r="BI142" s="234" t="s">
        <v>812</v>
      </c>
      <c r="BJ142" s="234" t="s">
        <v>830</v>
      </c>
      <c r="BK142" s="234" t="s">
        <v>831</v>
      </c>
      <c r="BL142" s="234" t="s">
        <v>817</v>
      </c>
      <c r="BM142" s="234" t="s">
        <v>832</v>
      </c>
      <c r="BN142" s="234" t="s">
        <v>817</v>
      </c>
      <c r="BO142" s="234" t="s">
        <v>817</v>
      </c>
      <c r="BP142" s="234" t="s">
        <v>833</v>
      </c>
      <c r="BQ142" s="234" t="s">
        <v>821</v>
      </c>
      <c r="BR142" s="234" t="s">
        <v>821</v>
      </c>
      <c r="BS142" s="234" t="s">
        <v>821</v>
      </c>
      <c r="BT142" s="234" t="s">
        <v>821</v>
      </c>
      <c r="BU142" s="234" t="s">
        <v>821</v>
      </c>
      <c r="BV142" s="234" t="s">
        <v>821</v>
      </c>
      <c r="BW142" s="234"/>
      <c r="BX142" s="234" t="s">
        <v>834</v>
      </c>
      <c r="BY142" s="234" t="s">
        <v>817</v>
      </c>
      <c r="BZ142" s="234" t="s">
        <v>818</v>
      </c>
      <c r="CA142" s="234" t="s">
        <v>815</v>
      </c>
    </row>
    <row r="143" customFormat="false" ht="14.5" hidden="false" customHeight="false" outlineLevel="0" collapsed="false">
      <c r="A143" s="178" t="str">
        <f aca="false">'Indicator Data'!A144</f>
        <v>Portugal</v>
      </c>
      <c r="B143" s="220" t="str">
        <f aca="false">'Indicator Data'!B144</f>
        <v>PRT</v>
      </c>
      <c r="C143" s="234" t="s">
        <v>811</v>
      </c>
      <c r="D143" s="234" t="s">
        <v>811</v>
      </c>
      <c r="E143" s="234" t="s">
        <v>812</v>
      </c>
      <c r="F143" s="234" t="s">
        <v>812</v>
      </c>
      <c r="G143" s="234" t="s">
        <v>812</v>
      </c>
      <c r="H143" s="234" t="s">
        <v>812</v>
      </c>
      <c r="I143" s="234" t="s">
        <v>812</v>
      </c>
      <c r="J143" s="234" t="s">
        <v>813</v>
      </c>
      <c r="K143" s="234" t="s">
        <v>813</v>
      </c>
      <c r="L143" s="234" t="s">
        <v>814</v>
      </c>
      <c r="M143" s="234" t="s">
        <v>815</v>
      </c>
      <c r="N143" s="234" t="s">
        <v>815</v>
      </c>
      <c r="O143" s="234" t="s">
        <v>815</v>
      </c>
      <c r="P143" s="234" t="s">
        <v>815</v>
      </c>
      <c r="Q143" s="234" t="s">
        <v>816</v>
      </c>
      <c r="R143" s="234" t="s">
        <v>816</v>
      </c>
      <c r="S143" s="234" t="s">
        <v>816</v>
      </c>
      <c r="T143" s="234" t="s">
        <v>816</v>
      </c>
      <c r="U143" s="234" t="s">
        <v>815</v>
      </c>
      <c r="V143" s="234" t="s">
        <v>815</v>
      </c>
      <c r="W143" s="234" t="s">
        <v>815</v>
      </c>
      <c r="X143" s="234" t="s">
        <v>817</v>
      </c>
      <c r="Y143" s="234" t="s">
        <v>817</v>
      </c>
      <c r="Z143" s="234" t="s">
        <v>817</v>
      </c>
      <c r="AA143" s="234" t="s">
        <v>818</v>
      </c>
      <c r="AB143" s="234" t="s">
        <v>819</v>
      </c>
      <c r="AC143" s="234" t="s">
        <v>819</v>
      </c>
      <c r="AD143" s="235" t="s">
        <v>820</v>
      </c>
      <c r="AE143" s="234" t="s">
        <v>821</v>
      </c>
      <c r="AF143" s="234" t="s">
        <v>822</v>
      </c>
      <c r="AG143" s="234" t="s">
        <v>818</v>
      </c>
      <c r="AH143" s="234" t="s">
        <v>815</v>
      </c>
      <c r="AI143" s="236" t="s">
        <v>823</v>
      </c>
      <c r="AJ143" s="236" t="s">
        <v>823</v>
      </c>
      <c r="AK143" s="234" t="s">
        <v>824</v>
      </c>
      <c r="AL143" s="234" t="s">
        <v>824</v>
      </c>
      <c r="AM143" s="234" t="s">
        <v>825</v>
      </c>
      <c r="AN143" s="234" t="s">
        <v>826</v>
      </c>
      <c r="AO143" s="234" t="s">
        <v>826</v>
      </c>
      <c r="AP143" s="234" t="s">
        <v>827</v>
      </c>
      <c r="AQ143" s="234" t="s">
        <v>827</v>
      </c>
      <c r="AR143" s="234" t="s">
        <v>821</v>
      </c>
      <c r="AS143" s="234" t="s">
        <v>821</v>
      </c>
      <c r="AT143" s="234" t="s">
        <v>821</v>
      </c>
      <c r="AU143" s="234" t="s">
        <v>821</v>
      </c>
      <c r="AV143" s="234" t="s">
        <v>821</v>
      </c>
      <c r="AW143" s="234" t="s">
        <v>821</v>
      </c>
      <c r="AX143" s="234" t="s">
        <v>821</v>
      </c>
      <c r="AY143" s="234" t="s">
        <v>824</v>
      </c>
      <c r="AZ143" s="234" t="s">
        <v>817</v>
      </c>
      <c r="BA143" s="234" t="s">
        <v>813</v>
      </c>
      <c r="BB143" s="234" t="s">
        <v>813</v>
      </c>
      <c r="BC143" s="234" t="s">
        <v>813</v>
      </c>
      <c r="BD143" s="236"/>
      <c r="BE143" s="234" t="s">
        <v>829</v>
      </c>
      <c r="BF143" s="234" t="s">
        <v>829</v>
      </c>
      <c r="BG143" s="234" t="s">
        <v>814</v>
      </c>
      <c r="BH143" s="234" t="s">
        <v>814</v>
      </c>
      <c r="BI143" s="234" t="s">
        <v>812</v>
      </c>
      <c r="BJ143" s="234" t="s">
        <v>830</v>
      </c>
      <c r="BK143" s="234" t="s">
        <v>831</v>
      </c>
      <c r="BL143" s="234" t="s">
        <v>817</v>
      </c>
      <c r="BM143" s="234" t="s">
        <v>832</v>
      </c>
      <c r="BN143" s="234" t="s">
        <v>817</v>
      </c>
      <c r="BO143" s="234" t="s">
        <v>817</v>
      </c>
      <c r="BP143" s="234" t="s">
        <v>833</v>
      </c>
      <c r="BQ143" s="234" t="s">
        <v>821</v>
      </c>
      <c r="BR143" s="234" t="s">
        <v>821</v>
      </c>
      <c r="BS143" s="234" t="s">
        <v>821</v>
      </c>
      <c r="BT143" s="234" t="s">
        <v>821</v>
      </c>
      <c r="BU143" s="234" t="s">
        <v>821</v>
      </c>
      <c r="BV143" s="234" t="s">
        <v>821</v>
      </c>
      <c r="BW143" s="234"/>
      <c r="BX143" s="234" t="s">
        <v>834</v>
      </c>
      <c r="BY143" s="234" t="s">
        <v>817</v>
      </c>
      <c r="BZ143" s="234" t="s">
        <v>818</v>
      </c>
      <c r="CA143" s="234" t="s">
        <v>815</v>
      </c>
    </row>
    <row r="144" customFormat="false" ht="14.5" hidden="false" customHeight="false" outlineLevel="0" collapsed="false">
      <c r="A144" s="178" t="str">
        <f aca="false">'Indicator Data'!A145</f>
        <v>Qatar</v>
      </c>
      <c r="B144" s="220" t="str">
        <f aca="false">'Indicator Data'!B145</f>
        <v>QAT</v>
      </c>
      <c r="C144" s="234" t="s">
        <v>811</v>
      </c>
      <c r="D144" s="234" t="s">
        <v>811</v>
      </c>
      <c r="E144" s="234" t="s">
        <v>812</v>
      </c>
      <c r="F144" s="234" t="s">
        <v>812</v>
      </c>
      <c r="G144" s="234" t="s">
        <v>812</v>
      </c>
      <c r="H144" s="234" t="s">
        <v>812</v>
      </c>
      <c r="I144" s="234" t="s">
        <v>812</v>
      </c>
      <c r="J144" s="234" t="s">
        <v>813</v>
      </c>
      <c r="K144" s="234" t="s">
        <v>813</v>
      </c>
      <c r="L144" s="234" t="s">
        <v>814</v>
      </c>
      <c r="M144" s="234" t="s">
        <v>815</v>
      </c>
      <c r="N144" s="234" t="s">
        <v>815</v>
      </c>
      <c r="O144" s="234" t="s">
        <v>815</v>
      </c>
      <c r="P144" s="234" t="s">
        <v>815</v>
      </c>
      <c r="Q144" s="234" t="s">
        <v>816</v>
      </c>
      <c r="R144" s="234" t="s">
        <v>816</v>
      </c>
      <c r="S144" s="234" t="s">
        <v>816</v>
      </c>
      <c r="T144" s="234" t="s">
        <v>816</v>
      </c>
      <c r="U144" s="234" t="s">
        <v>815</v>
      </c>
      <c r="V144" s="234" t="s">
        <v>815</v>
      </c>
      <c r="W144" s="234" t="s">
        <v>815</v>
      </c>
      <c r="X144" s="234" t="s">
        <v>817</v>
      </c>
      <c r="Y144" s="234" t="s">
        <v>817</v>
      </c>
      <c r="Z144" s="234" t="s">
        <v>817</v>
      </c>
      <c r="AA144" s="234" t="s">
        <v>818</v>
      </c>
      <c r="AB144" s="234" t="s">
        <v>819</v>
      </c>
      <c r="AC144" s="234" t="s">
        <v>819</v>
      </c>
      <c r="AD144" s="235" t="s">
        <v>820</v>
      </c>
      <c r="AE144" s="234" t="s">
        <v>821</v>
      </c>
      <c r="AF144" s="234" t="s">
        <v>822</v>
      </c>
      <c r="AG144" s="234" t="s">
        <v>818</v>
      </c>
      <c r="AH144" s="234" t="s">
        <v>815</v>
      </c>
      <c r="AI144" s="236" t="s">
        <v>823</v>
      </c>
      <c r="AJ144" s="236" t="s">
        <v>823</v>
      </c>
      <c r="AK144" s="234" t="s">
        <v>824</v>
      </c>
      <c r="AL144" s="234" t="s">
        <v>824</v>
      </c>
      <c r="AM144" s="234" t="s">
        <v>825</v>
      </c>
      <c r="AN144" s="234" t="s">
        <v>826</v>
      </c>
      <c r="AO144" s="234" t="s">
        <v>826</v>
      </c>
      <c r="AP144" s="234" t="s">
        <v>827</v>
      </c>
      <c r="AQ144" s="234" t="s">
        <v>827</v>
      </c>
      <c r="AR144" s="234" t="s">
        <v>821</v>
      </c>
      <c r="AS144" s="234" t="s">
        <v>821</v>
      </c>
      <c r="AT144" s="234" t="s">
        <v>821</v>
      </c>
      <c r="AU144" s="234" t="s">
        <v>821</v>
      </c>
      <c r="AV144" s="234" t="s">
        <v>821</v>
      </c>
      <c r="AW144" s="234" t="s">
        <v>821</v>
      </c>
      <c r="AX144" s="234" t="s">
        <v>821</v>
      </c>
      <c r="AY144" s="234" t="s">
        <v>824</v>
      </c>
      <c r="AZ144" s="234" t="s">
        <v>817</v>
      </c>
      <c r="BA144" s="234" t="s">
        <v>813</v>
      </c>
      <c r="BB144" s="234" t="s">
        <v>813</v>
      </c>
      <c r="BC144" s="234" t="s">
        <v>813</v>
      </c>
      <c r="BD144" s="236"/>
      <c r="BE144" s="234" t="s">
        <v>829</v>
      </c>
      <c r="BF144" s="234" t="s">
        <v>829</v>
      </c>
      <c r="BG144" s="234" t="s">
        <v>814</v>
      </c>
      <c r="BH144" s="234" t="s">
        <v>814</v>
      </c>
      <c r="BI144" s="234" t="s">
        <v>812</v>
      </c>
      <c r="BJ144" s="234" t="s">
        <v>830</v>
      </c>
      <c r="BK144" s="234" t="s">
        <v>831</v>
      </c>
      <c r="BL144" s="234" t="s">
        <v>817</v>
      </c>
      <c r="BM144" s="234" t="s">
        <v>832</v>
      </c>
      <c r="BN144" s="234" t="s">
        <v>817</v>
      </c>
      <c r="BO144" s="234" t="s">
        <v>817</v>
      </c>
      <c r="BP144" s="234" t="s">
        <v>833</v>
      </c>
      <c r="BQ144" s="234" t="s">
        <v>821</v>
      </c>
      <c r="BR144" s="234" t="s">
        <v>821</v>
      </c>
      <c r="BS144" s="234" t="s">
        <v>821</v>
      </c>
      <c r="BT144" s="234" t="s">
        <v>821</v>
      </c>
      <c r="BU144" s="234" t="s">
        <v>821</v>
      </c>
      <c r="BV144" s="234" t="s">
        <v>821</v>
      </c>
      <c r="BW144" s="234"/>
      <c r="BX144" s="234" t="s">
        <v>834</v>
      </c>
      <c r="BY144" s="234" t="s">
        <v>817</v>
      </c>
      <c r="BZ144" s="234" t="s">
        <v>818</v>
      </c>
      <c r="CA144" s="234" t="s">
        <v>815</v>
      </c>
    </row>
    <row r="145" customFormat="false" ht="14.5" hidden="false" customHeight="false" outlineLevel="0" collapsed="false">
      <c r="A145" s="178" t="str">
        <f aca="false">'Indicator Data'!A146</f>
        <v>Romania</v>
      </c>
      <c r="B145" s="220" t="str">
        <f aca="false">'Indicator Data'!B146</f>
        <v>ROU</v>
      </c>
      <c r="C145" s="234" t="s">
        <v>811</v>
      </c>
      <c r="D145" s="234" t="s">
        <v>811</v>
      </c>
      <c r="E145" s="234" t="s">
        <v>812</v>
      </c>
      <c r="F145" s="234" t="s">
        <v>812</v>
      </c>
      <c r="G145" s="234" t="s">
        <v>812</v>
      </c>
      <c r="H145" s="234" t="s">
        <v>812</v>
      </c>
      <c r="I145" s="234" t="s">
        <v>812</v>
      </c>
      <c r="J145" s="234" t="s">
        <v>813</v>
      </c>
      <c r="K145" s="234" t="s">
        <v>813</v>
      </c>
      <c r="L145" s="234" t="s">
        <v>814</v>
      </c>
      <c r="M145" s="234" t="s">
        <v>815</v>
      </c>
      <c r="N145" s="234" t="s">
        <v>815</v>
      </c>
      <c r="O145" s="234" t="s">
        <v>815</v>
      </c>
      <c r="P145" s="234" t="s">
        <v>815</v>
      </c>
      <c r="Q145" s="234" t="s">
        <v>816</v>
      </c>
      <c r="R145" s="234" t="s">
        <v>816</v>
      </c>
      <c r="S145" s="234" t="s">
        <v>816</v>
      </c>
      <c r="T145" s="234" t="s">
        <v>816</v>
      </c>
      <c r="U145" s="234" t="s">
        <v>815</v>
      </c>
      <c r="V145" s="234" t="s">
        <v>815</v>
      </c>
      <c r="W145" s="234" t="s">
        <v>815</v>
      </c>
      <c r="X145" s="234" t="s">
        <v>817</v>
      </c>
      <c r="Y145" s="234" t="s">
        <v>817</v>
      </c>
      <c r="Z145" s="234" t="s">
        <v>817</v>
      </c>
      <c r="AA145" s="234" t="s">
        <v>818</v>
      </c>
      <c r="AB145" s="234" t="s">
        <v>819</v>
      </c>
      <c r="AC145" s="234" t="s">
        <v>819</v>
      </c>
      <c r="AD145" s="235" t="s">
        <v>820</v>
      </c>
      <c r="AE145" s="234" t="s">
        <v>821</v>
      </c>
      <c r="AF145" s="234" t="s">
        <v>822</v>
      </c>
      <c r="AG145" s="234" t="s">
        <v>818</v>
      </c>
      <c r="AH145" s="234" t="s">
        <v>815</v>
      </c>
      <c r="AI145" s="236" t="s">
        <v>823</v>
      </c>
      <c r="AJ145" s="236" t="s">
        <v>823</v>
      </c>
      <c r="AK145" s="234" t="s">
        <v>824</v>
      </c>
      <c r="AL145" s="234" t="s">
        <v>824</v>
      </c>
      <c r="AM145" s="234" t="s">
        <v>825</v>
      </c>
      <c r="AN145" s="234" t="s">
        <v>826</v>
      </c>
      <c r="AO145" s="234" t="s">
        <v>826</v>
      </c>
      <c r="AP145" s="234" t="s">
        <v>827</v>
      </c>
      <c r="AQ145" s="234" t="s">
        <v>827</v>
      </c>
      <c r="AR145" s="234" t="s">
        <v>821</v>
      </c>
      <c r="AS145" s="234" t="s">
        <v>821</v>
      </c>
      <c r="AT145" s="234" t="s">
        <v>821</v>
      </c>
      <c r="AU145" s="234" t="s">
        <v>821</v>
      </c>
      <c r="AV145" s="234" t="s">
        <v>821</v>
      </c>
      <c r="AW145" s="234" t="s">
        <v>821</v>
      </c>
      <c r="AX145" s="234" t="s">
        <v>821</v>
      </c>
      <c r="AY145" s="234" t="s">
        <v>824</v>
      </c>
      <c r="AZ145" s="234" t="s">
        <v>817</v>
      </c>
      <c r="BA145" s="234" t="s">
        <v>813</v>
      </c>
      <c r="BB145" s="234" t="s">
        <v>813</v>
      </c>
      <c r="BC145" s="234" t="s">
        <v>813</v>
      </c>
      <c r="BD145" s="236"/>
      <c r="BE145" s="234" t="s">
        <v>829</v>
      </c>
      <c r="BF145" s="234" t="s">
        <v>829</v>
      </c>
      <c r="BG145" s="234" t="s">
        <v>814</v>
      </c>
      <c r="BH145" s="234" t="s">
        <v>814</v>
      </c>
      <c r="BI145" s="234" t="s">
        <v>812</v>
      </c>
      <c r="BJ145" s="234" t="s">
        <v>830</v>
      </c>
      <c r="BK145" s="234" t="s">
        <v>831</v>
      </c>
      <c r="BL145" s="234" t="s">
        <v>817</v>
      </c>
      <c r="BM145" s="234" t="s">
        <v>832</v>
      </c>
      <c r="BN145" s="234" t="s">
        <v>817</v>
      </c>
      <c r="BO145" s="234" t="s">
        <v>817</v>
      </c>
      <c r="BP145" s="234" t="s">
        <v>833</v>
      </c>
      <c r="BQ145" s="234" t="s">
        <v>821</v>
      </c>
      <c r="BR145" s="234" t="s">
        <v>821</v>
      </c>
      <c r="BS145" s="234" t="s">
        <v>821</v>
      </c>
      <c r="BT145" s="234" t="s">
        <v>821</v>
      </c>
      <c r="BU145" s="234" t="s">
        <v>821</v>
      </c>
      <c r="BV145" s="234" t="s">
        <v>821</v>
      </c>
      <c r="BW145" s="234"/>
      <c r="BX145" s="234" t="s">
        <v>834</v>
      </c>
      <c r="BY145" s="234" t="s">
        <v>817</v>
      </c>
      <c r="BZ145" s="234" t="s">
        <v>818</v>
      </c>
      <c r="CA145" s="234" t="s">
        <v>815</v>
      </c>
    </row>
    <row r="146" customFormat="false" ht="14.5" hidden="false" customHeight="false" outlineLevel="0" collapsed="false">
      <c r="A146" s="178" t="str">
        <f aca="false">'Indicator Data'!A147</f>
        <v>Russian Federation</v>
      </c>
      <c r="B146" s="220" t="str">
        <f aca="false">'Indicator Data'!B147</f>
        <v>RUS</v>
      </c>
      <c r="C146" s="234" t="s">
        <v>811</v>
      </c>
      <c r="D146" s="234" t="s">
        <v>811</v>
      </c>
      <c r="E146" s="234" t="s">
        <v>812</v>
      </c>
      <c r="F146" s="234" t="s">
        <v>812</v>
      </c>
      <c r="G146" s="234" t="s">
        <v>812</v>
      </c>
      <c r="H146" s="234" t="s">
        <v>812</v>
      </c>
      <c r="I146" s="234" t="s">
        <v>812</v>
      </c>
      <c r="J146" s="234" t="s">
        <v>813</v>
      </c>
      <c r="K146" s="234" t="s">
        <v>813</v>
      </c>
      <c r="L146" s="234" t="s">
        <v>814</v>
      </c>
      <c r="M146" s="234" t="s">
        <v>815</v>
      </c>
      <c r="N146" s="234" t="s">
        <v>815</v>
      </c>
      <c r="O146" s="234" t="s">
        <v>815</v>
      </c>
      <c r="P146" s="234" t="s">
        <v>815</v>
      </c>
      <c r="Q146" s="234" t="s">
        <v>816</v>
      </c>
      <c r="R146" s="234" t="s">
        <v>816</v>
      </c>
      <c r="S146" s="234" t="s">
        <v>816</v>
      </c>
      <c r="T146" s="234" t="s">
        <v>816</v>
      </c>
      <c r="U146" s="234" t="s">
        <v>815</v>
      </c>
      <c r="V146" s="234" t="s">
        <v>815</v>
      </c>
      <c r="W146" s="234" t="s">
        <v>815</v>
      </c>
      <c r="X146" s="234" t="s">
        <v>817</v>
      </c>
      <c r="Y146" s="234" t="s">
        <v>817</v>
      </c>
      <c r="Z146" s="234" t="s">
        <v>817</v>
      </c>
      <c r="AA146" s="234" t="s">
        <v>818</v>
      </c>
      <c r="AB146" s="234" t="s">
        <v>819</v>
      </c>
      <c r="AC146" s="234" t="s">
        <v>819</v>
      </c>
      <c r="AD146" s="235" t="s">
        <v>820</v>
      </c>
      <c r="AE146" s="234" t="s">
        <v>821</v>
      </c>
      <c r="AF146" s="234" t="s">
        <v>822</v>
      </c>
      <c r="AG146" s="234" t="s">
        <v>818</v>
      </c>
      <c r="AH146" s="234" t="s">
        <v>815</v>
      </c>
      <c r="AI146" s="236" t="s">
        <v>823</v>
      </c>
      <c r="AJ146" s="236" t="s">
        <v>823</v>
      </c>
      <c r="AK146" s="234" t="s">
        <v>824</v>
      </c>
      <c r="AL146" s="234" t="s">
        <v>824</v>
      </c>
      <c r="AM146" s="234" t="s">
        <v>825</v>
      </c>
      <c r="AN146" s="234" t="s">
        <v>826</v>
      </c>
      <c r="AO146" s="234" t="s">
        <v>826</v>
      </c>
      <c r="AP146" s="234" t="s">
        <v>827</v>
      </c>
      <c r="AQ146" s="234" t="s">
        <v>827</v>
      </c>
      <c r="AR146" s="234" t="s">
        <v>821</v>
      </c>
      <c r="AS146" s="234" t="s">
        <v>821</v>
      </c>
      <c r="AT146" s="234" t="s">
        <v>821</v>
      </c>
      <c r="AU146" s="234" t="s">
        <v>821</v>
      </c>
      <c r="AV146" s="234" t="s">
        <v>821</v>
      </c>
      <c r="AW146" s="234" t="s">
        <v>821</v>
      </c>
      <c r="AX146" s="234" t="s">
        <v>821</v>
      </c>
      <c r="AY146" s="234" t="s">
        <v>824</v>
      </c>
      <c r="AZ146" s="234" t="s">
        <v>817</v>
      </c>
      <c r="BA146" s="234" t="s">
        <v>813</v>
      </c>
      <c r="BB146" s="234" t="s">
        <v>813</v>
      </c>
      <c r="BC146" s="234" t="s">
        <v>813</v>
      </c>
      <c r="BD146" s="236" t="s">
        <v>835</v>
      </c>
      <c r="BE146" s="234" t="s">
        <v>829</v>
      </c>
      <c r="BF146" s="234" t="s">
        <v>829</v>
      </c>
      <c r="BG146" s="234" t="s">
        <v>814</v>
      </c>
      <c r="BH146" s="234" t="s">
        <v>814</v>
      </c>
      <c r="BI146" s="234" t="s">
        <v>812</v>
      </c>
      <c r="BJ146" s="234" t="s">
        <v>830</v>
      </c>
      <c r="BK146" s="234" t="s">
        <v>831</v>
      </c>
      <c r="BL146" s="234" t="s">
        <v>817</v>
      </c>
      <c r="BM146" s="234" t="s">
        <v>832</v>
      </c>
      <c r="BN146" s="234" t="s">
        <v>817</v>
      </c>
      <c r="BO146" s="234" t="s">
        <v>817</v>
      </c>
      <c r="BP146" s="234" t="s">
        <v>833</v>
      </c>
      <c r="BQ146" s="234" t="s">
        <v>821</v>
      </c>
      <c r="BR146" s="234" t="s">
        <v>821</v>
      </c>
      <c r="BS146" s="234" t="s">
        <v>821</v>
      </c>
      <c r="BT146" s="234" t="s">
        <v>821</v>
      </c>
      <c r="BU146" s="234" t="s">
        <v>821</v>
      </c>
      <c r="BV146" s="234" t="s">
        <v>821</v>
      </c>
      <c r="BW146" s="234"/>
      <c r="BX146" s="234" t="s">
        <v>834</v>
      </c>
      <c r="BY146" s="234" t="s">
        <v>817</v>
      </c>
      <c r="BZ146" s="234" t="s">
        <v>818</v>
      </c>
      <c r="CA146" s="234" t="s">
        <v>815</v>
      </c>
    </row>
    <row r="147" customFormat="false" ht="14.5" hidden="false" customHeight="false" outlineLevel="0" collapsed="false">
      <c r="A147" s="178" t="str">
        <f aca="false">'Indicator Data'!A148</f>
        <v>Rwanda</v>
      </c>
      <c r="B147" s="220" t="str">
        <f aca="false">'Indicator Data'!B148</f>
        <v>RWA</v>
      </c>
      <c r="C147" s="234" t="s">
        <v>811</v>
      </c>
      <c r="D147" s="234" t="s">
        <v>811</v>
      </c>
      <c r="E147" s="234" t="s">
        <v>812</v>
      </c>
      <c r="F147" s="234" t="s">
        <v>812</v>
      </c>
      <c r="G147" s="234" t="s">
        <v>812</v>
      </c>
      <c r="H147" s="234" t="s">
        <v>812</v>
      </c>
      <c r="I147" s="234" t="s">
        <v>812</v>
      </c>
      <c r="J147" s="234" t="s">
        <v>813</v>
      </c>
      <c r="K147" s="234" t="s">
        <v>813</v>
      </c>
      <c r="L147" s="234" t="s">
        <v>814</v>
      </c>
      <c r="M147" s="234" t="s">
        <v>815</v>
      </c>
      <c r="N147" s="234" t="s">
        <v>815</v>
      </c>
      <c r="O147" s="234" t="s">
        <v>815</v>
      </c>
      <c r="P147" s="234" t="s">
        <v>815</v>
      </c>
      <c r="Q147" s="234" t="s">
        <v>816</v>
      </c>
      <c r="R147" s="234" t="s">
        <v>816</v>
      </c>
      <c r="S147" s="234" t="s">
        <v>816</v>
      </c>
      <c r="T147" s="234" t="s">
        <v>816</v>
      </c>
      <c r="U147" s="234" t="s">
        <v>815</v>
      </c>
      <c r="V147" s="234" t="s">
        <v>815</v>
      </c>
      <c r="W147" s="234" t="s">
        <v>815</v>
      </c>
      <c r="X147" s="234" t="s">
        <v>817</v>
      </c>
      <c r="Y147" s="234" t="s">
        <v>817</v>
      </c>
      <c r="Z147" s="234" t="s">
        <v>817</v>
      </c>
      <c r="AA147" s="234" t="s">
        <v>818</v>
      </c>
      <c r="AB147" s="234" t="s">
        <v>819</v>
      </c>
      <c r="AC147" s="234" t="s">
        <v>819</v>
      </c>
      <c r="AD147" s="235" t="s">
        <v>820</v>
      </c>
      <c r="AE147" s="234" t="s">
        <v>821</v>
      </c>
      <c r="AF147" s="234" t="s">
        <v>822</v>
      </c>
      <c r="AG147" s="234" t="s">
        <v>818</v>
      </c>
      <c r="AH147" s="234" t="s">
        <v>815</v>
      </c>
      <c r="AI147" s="236" t="s">
        <v>823</v>
      </c>
      <c r="AJ147" s="236" t="s">
        <v>823</v>
      </c>
      <c r="AK147" s="234" t="s">
        <v>824</v>
      </c>
      <c r="AL147" s="234" t="s">
        <v>824</v>
      </c>
      <c r="AM147" s="234" t="s">
        <v>825</v>
      </c>
      <c r="AN147" s="234" t="s">
        <v>826</v>
      </c>
      <c r="AO147" s="234" t="s">
        <v>826</v>
      </c>
      <c r="AP147" s="234" t="s">
        <v>827</v>
      </c>
      <c r="AQ147" s="234" t="s">
        <v>827</v>
      </c>
      <c r="AR147" s="234" t="s">
        <v>821</v>
      </c>
      <c r="AS147" s="234" t="s">
        <v>821</v>
      </c>
      <c r="AT147" s="234" t="s">
        <v>821</v>
      </c>
      <c r="AU147" s="234" t="s">
        <v>821</v>
      </c>
      <c r="AV147" s="234" t="s">
        <v>821</v>
      </c>
      <c r="AW147" s="234" t="s">
        <v>821</v>
      </c>
      <c r="AX147" s="234" t="s">
        <v>821</v>
      </c>
      <c r="AY147" s="234" t="s">
        <v>824</v>
      </c>
      <c r="AZ147" s="234" t="s">
        <v>817</v>
      </c>
      <c r="BA147" s="234" t="s">
        <v>813</v>
      </c>
      <c r="BB147" s="234" t="s">
        <v>813</v>
      </c>
      <c r="BC147" s="234" t="s">
        <v>813</v>
      </c>
      <c r="BD147" s="236"/>
      <c r="BE147" s="234" t="s">
        <v>829</v>
      </c>
      <c r="BF147" s="234" t="s">
        <v>829</v>
      </c>
      <c r="BG147" s="234" t="s">
        <v>814</v>
      </c>
      <c r="BH147" s="234" t="s">
        <v>814</v>
      </c>
      <c r="BI147" s="234" t="s">
        <v>812</v>
      </c>
      <c r="BJ147" s="234" t="s">
        <v>830</v>
      </c>
      <c r="BK147" s="234" t="s">
        <v>831</v>
      </c>
      <c r="BL147" s="234" t="s">
        <v>817</v>
      </c>
      <c r="BM147" s="234" t="s">
        <v>832</v>
      </c>
      <c r="BN147" s="234" t="s">
        <v>817</v>
      </c>
      <c r="BO147" s="234" t="s">
        <v>817</v>
      </c>
      <c r="BP147" s="234" t="s">
        <v>833</v>
      </c>
      <c r="BQ147" s="234" t="s">
        <v>821</v>
      </c>
      <c r="BR147" s="234" t="s">
        <v>821</v>
      </c>
      <c r="BS147" s="234" t="s">
        <v>821</v>
      </c>
      <c r="BT147" s="234" t="s">
        <v>821</v>
      </c>
      <c r="BU147" s="234" t="s">
        <v>821</v>
      </c>
      <c r="BV147" s="234" t="s">
        <v>821</v>
      </c>
      <c r="BW147" s="234"/>
      <c r="BX147" s="234" t="s">
        <v>834</v>
      </c>
      <c r="BY147" s="234" t="s">
        <v>817</v>
      </c>
      <c r="BZ147" s="234" t="s">
        <v>818</v>
      </c>
      <c r="CA147" s="234" t="s">
        <v>815</v>
      </c>
    </row>
    <row r="148" customFormat="false" ht="14.5" hidden="false" customHeight="false" outlineLevel="0" collapsed="false">
      <c r="A148" s="178" t="str">
        <f aca="false">'Indicator Data'!A149</f>
        <v>Saint Kitts and Nevis</v>
      </c>
      <c r="B148" s="220" t="str">
        <f aca="false">'Indicator Data'!B149</f>
        <v>KNA</v>
      </c>
      <c r="C148" s="234" t="s">
        <v>811</v>
      </c>
      <c r="D148" s="234" t="s">
        <v>811</v>
      </c>
      <c r="E148" s="234" t="s">
        <v>812</v>
      </c>
      <c r="F148" s="234" t="s">
        <v>812</v>
      </c>
      <c r="G148" s="234" t="s">
        <v>812</v>
      </c>
      <c r="H148" s="234" t="s">
        <v>812</v>
      </c>
      <c r="I148" s="234" t="s">
        <v>812</v>
      </c>
      <c r="J148" s="234" t="s">
        <v>813</v>
      </c>
      <c r="K148" s="234" t="s">
        <v>813</v>
      </c>
      <c r="L148" s="234" t="s">
        <v>814</v>
      </c>
      <c r="M148" s="234" t="s">
        <v>815</v>
      </c>
      <c r="N148" s="234" t="s">
        <v>815</v>
      </c>
      <c r="O148" s="234" t="s">
        <v>815</v>
      </c>
      <c r="P148" s="234" t="s">
        <v>815</v>
      </c>
      <c r="Q148" s="234" t="s">
        <v>816</v>
      </c>
      <c r="R148" s="234" t="s">
        <v>816</v>
      </c>
      <c r="S148" s="234" t="s">
        <v>816</v>
      </c>
      <c r="T148" s="234" t="s">
        <v>816</v>
      </c>
      <c r="U148" s="234" t="s">
        <v>815</v>
      </c>
      <c r="V148" s="234" t="s">
        <v>815</v>
      </c>
      <c r="W148" s="234" t="s">
        <v>815</v>
      </c>
      <c r="X148" s="234" t="s">
        <v>817</v>
      </c>
      <c r="Y148" s="234" t="s">
        <v>817</v>
      </c>
      <c r="Z148" s="234" t="s">
        <v>817</v>
      </c>
      <c r="AA148" s="234" t="s">
        <v>818</v>
      </c>
      <c r="AB148" s="234" t="s">
        <v>819</v>
      </c>
      <c r="AC148" s="234" t="s">
        <v>819</v>
      </c>
      <c r="AD148" s="235" t="s">
        <v>820</v>
      </c>
      <c r="AE148" s="234" t="s">
        <v>821</v>
      </c>
      <c r="AF148" s="234" t="s">
        <v>822</v>
      </c>
      <c r="AG148" s="234" t="s">
        <v>818</v>
      </c>
      <c r="AH148" s="234" t="s">
        <v>815</v>
      </c>
      <c r="AI148" s="236" t="s">
        <v>823</v>
      </c>
      <c r="AJ148" s="236" t="s">
        <v>823</v>
      </c>
      <c r="AK148" s="234" t="s">
        <v>824</v>
      </c>
      <c r="AL148" s="234" t="s">
        <v>824</v>
      </c>
      <c r="AM148" s="234" t="s">
        <v>825</v>
      </c>
      <c r="AN148" s="234" t="s">
        <v>826</v>
      </c>
      <c r="AO148" s="234" t="s">
        <v>826</v>
      </c>
      <c r="AP148" s="234" t="s">
        <v>827</v>
      </c>
      <c r="AQ148" s="234" t="s">
        <v>827</v>
      </c>
      <c r="AR148" s="234" t="s">
        <v>821</v>
      </c>
      <c r="AS148" s="234" t="s">
        <v>821</v>
      </c>
      <c r="AT148" s="234" t="s">
        <v>821</v>
      </c>
      <c r="AU148" s="234" t="s">
        <v>821</v>
      </c>
      <c r="AV148" s="234" t="s">
        <v>821</v>
      </c>
      <c r="AW148" s="234" t="s">
        <v>821</v>
      </c>
      <c r="AX148" s="234" t="s">
        <v>821</v>
      </c>
      <c r="AY148" s="234" t="s">
        <v>824</v>
      </c>
      <c r="AZ148" s="234" t="s">
        <v>817</v>
      </c>
      <c r="BA148" s="234" t="s">
        <v>813</v>
      </c>
      <c r="BB148" s="234" t="s">
        <v>813</v>
      </c>
      <c r="BC148" s="234" t="s">
        <v>813</v>
      </c>
      <c r="BD148" s="236"/>
      <c r="BE148" s="234" t="s">
        <v>829</v>
      </c>
      <c r="BF148" s="234" t="s">
        <v>829</v>
      </c>
      <c r="BG148" s="234" t="s">
        <v>814</v>
      </c>
      <c r="BH148" s="234" t="s">
        <v>814</v>
      </c>
      <c r="BI148" s="234" t="s">
        <v>812</v>
      </c>
      <c r="BJ148" s="234" t="s">
        <v>830</v>
      </c>
      <c r="BK148" s="234" t="s">
        <v>831</v>
      </c>
      <c r="BL148" s="234" t="s">
        <v>817</v>
      </c>
      <c r="BM148" s="234" t="s">
        <v>832</v>
      </c>
      <c r="BN148" s="234" t="s">
        <v>817</v>
      </c>
      <c r="BO148" s="234" t="s">
        <v>817</v>
      </c>
      <c r="BP148" s="234" t="s">
        <v>833</v>
      </c>
      <c r="BQ148" s="234" t="s">
        <v>821</v>
      </c>
      <c r="BR148" s="234" t="s">
        <v>821</v>
      </c>
      <c r="BS148" s="234" t="s">
        <v>821</v>
      </c>
      <c r="BT148" s="234" t="s">
        <v>821</v>
      </c>
      <c r="BU148" s="234" t="s">
        <v>821</v>
      </c>
      <c r="BV148" s="234" t="s">
        <v>821</v>
      </c>
      <c r="BW148" s="234"/>
      <c r="BX148" s="234" t="s">
        <v>834</v>
      </c>
      <c r="BY148" s="234" t="s">
        <v>817</v>
      </c>
      <c r="BZ148" s="234" t="s">
        <v>818</v>
      </c>
      <c r="CA148" s="234" t="s">
        <v>815</v>
      </c>
    </row>
    <row r="149" customFormat="false" ht="14.5" hidden="false" customHeight="false" outlineLevel="0" collapsed="false">
      <c r="A149" s="178" t="str">
        <f aca="false">'Indicator Data'!A150</f>
        <v>Saint Lucia</v>
      </c>
      <c r="B149" s="220" t="str">
        <f aca="false">'Indicator Data'!B150</f>
        <v>LCA</v>
      </c>
      <c r="C149" s="234" t="s">
        <v>811</v>
      </c>
      <c r="D149" s="234" t="s">
        <v>811</v>
      </c>
      <c r="E149" s="234" t="s">
        <v>812</v>
      </c>
      <c r="F149" s="234" t="s">
        <v>812</v>
      </c>
      <c r="G149" s="234" t="s">
        <v>812</v>
      </c>
      <c r="H149" s="234" t="s">
        <v>812</v>
      </c>
      <c r="I149" s="234" t="s">
        <v>812</v>
      </c>
      <c r="J149" s="234" t="s">
        <v>813</v>
      </c>
      <c r="K149" s="234" t="s">
        <v>813</v>
      </c>
      <c r="L149" s="234" t="s">
        <v>814</v>
      </c>
      <c r="M149" s="234" t="s">
        <v>815</v>
      </c>
      <c r="N149" s="234" t="s">
        <v>815</v>
      </c>
      <c r="O149" s="234" t="s">
        <v>815</v>
      </c>
      <c r="P149" s="234" t="s">
        <v>815</v>
      </c>
      <c r="Q149" s="234" t="s">
        <v>816</v>
      </c>
      <c r="R149" s="234" t="s">
        <v>816</v>
      </c>
      <c r="S149" s="234" t="s">
        <v>816</v>
      </c>
      <c r="T149" s="234" t="s">
        <v>816</v>
      </c>
      <c r="U149" s="234" t="s">
        <v>815</v>
      </c>
      <c r="V149" s="234" t="s">
        <v>815</v>
      </c>
      <c r="W149" s="234" t="s">
        <v>815</v>
      </c>
      <c r="X149" s="234" t="s">
        <v>817</v>
      </c>
      <c r="Y149" s="234" t="s">
        <v>817</v>
      </c>
      <c r="Z149" s="234" t="s">
        <v>817</v>
      </c>
      <c r="AA149" s="234" t="s">
        <v>818</v>
      </c>
      <c r="AB149" s="234" t="s">
        <v>819</v>
      </c>
      <c r="AC149" s="234" t="s">
        <v>819</v>
      </c>
      <c r="AD149" s="235" t="s">
        <v>820</v>
      </c>
      <c r="AE149" s="234" t="s">
        <v>821</v>
      </c>
      <c r="AF149" s="234" t="s">
        <v>822</v>
      </c>
      <c r="AG149" s="234" t="s">
        <v>818</v>
      </c>
      <c r="AH149" s="234" t="s">
        <v>815</v>
      </c>
      <c r="AI149" s="236" t="s">
        <v>823</v>
      </c>
      <c r="AJ149" s="236" t="s">
        <v>823</v>
      </c>
      <c r="AK149" s="234" t="s">
        <v>824</v>
      </c>
      <c r="AL149" s="234" t="s">
        <v>824</v>
      </c>
      <c r="AM149" s="234" t="s">
        <v>825</v>
      </c>
      <c r="AN149" s="234" t="s">
        <v>826</v>
      </c>
      <c r="AO149" s="234" t="s">
        <v>826</v>
      </c>
      <c r="AP149" s="234" t="s">
        <v>827</v>
      </c>
      <c r="AQ149" s="234" t="s">
        <v>827</v>
      </c>
      <c r="AR149" s="234" t="s">
        <v>821</v>
      </c>
      <c r="AS149" s="234" t="s">
        <v>821</v>
      </c>
      <c r="AT149" s="234" t="s">
        <v>821</v>
      </c>
      <c r="AU149" s="234" t="s">
        <v>821</v>
      </c>
      <c r="AV149" s="234" t="s">
        <v>821</v>
      </c>
      <c r="AW149" s="234" t="s">
        <v>821</v>
      </c>
      <c r="AX149" s="234" t="s">
        <v>821</v>
      </c>
      <c r="AY149" s="234" t="s">
        <v>824</v>
      </c>
      <c r="AZ149" s="234" t="s">
        <v>817</v>
      </c>
      <c r="BA149" s="234" t="s">
        <v>813</v>
      </c>
      <c r="BB149" s="234" t="s">
        <v>813</v>
      </c>
      <c r="BC149" s="234" t="s">
        <v>813</v>
      </c>
      <c r="BD149" s="236"/>
      <c r="BE149" s="234" t="s">
        <v>829</v>
      </c>
      <c r="BF149" s="234" t="s">
        <v>829</v>
      </c>
      <c r="BG149" s="234" t="s">
        <v>814</v>
      </c>
      <c r="BH149" s="234" t="s">
        <v>814</v>
      </c>
      <c r="BI149" s="234" t="s">
        <v>812</v>
      </c>
      <c r="BJ149" s="234" t="s">
        <v>830</v>
      </c>
      <c r="BK149" s="234" t="s">
        <v>831</v>
      </c>
      <c r="BL149" s="234" t="s">
        <v>817</v>
      </c>
      <c r="BM149" s="234" t="s">
        <v>832</v>
      </c>
      <c r="BN149" s="234" t="s">
        <v>817</v>
      </c>
      <c r="BO149" s="234" t="s">
        <v>817</v>
      </c>
      <c r="BP149" s="234" t="s">
        <v>833</v>
      </c>
      <c r="BQ149" s="234" t="s">
        <v>821</v>
      </c>
      <c r="BR149" s="234" t="s">
        <v>821</v>
      </c>
      <c r="BS149" s="234" t="s">
        <v>821</v>
      </c>
      <c r="BT149" s="234" t="s">
        <v>821</v>
      </c>
      <c r="BU149" s="234" t="s">
        <v>821</v>
      </c>
      <c r="BV149" s="234" t="s">
        <v>821</v>
      </c>
      <c r="BW149" s="234"/>
      <c r="BX149" s="234" t="s">
        <v>834</v>
      </c>
      <c r="BY149" s="234" t="s">
        <v>817</v>
      </c>
      <c r="BZ149" s="234" t="s">
        <v>818</v>
      </c>
      <c r="CA149" s="234" t="s">
        <v>815</v>
      </c>
    </row>
    <row r="150" customFormat="false" ht="14.5" hidden="false" customHeight="false" outlineLevel="0" collapsed="false">
      <c r="A150" s="178" t="str">
        <f aca="false">'Indicator Data'!A151</f>
        <v>Saint Vincent and the Grenadines</v>
      </c>
      <c r="B150" s="220" t="str">
        <f aca="false">'Indicator Data'!B151</f>
        <v>VCT</v>
      </c>
      <c r="C150" s="234" t="s">
        <v>811</v>
      </c>
      <c r="D150" s="234" t="s">
        <v>811</v>
      </c>
      <c r="E150" s="234" t="s">
        <v>812</v>
      </c>
      <c r="F150" s="234" t="s">
        <v>812</v>
      </c>
      <c r="G150" s="234" t="s">
        <v>812</v>
      </c>
      <c r="H150" s="234" t="s">
        <v>812</v>
      </c>
      <c r="I150" s="234" t="s">
        <v>812</v>
      </c>
      <c r="J150" s="234" t="s">
        <v>813</v>
      </c>
      <c r="K150" s="234" t="s">
        <v>813</v>
      </c>
      <c r="L150" s="234" t="s">
        <v>814</v>
      </c>
      <c r="M150" s="234" t="s">
        <v>815</v>
      </c>
      <c r="N150" s="234" t="s">
        <v>815</v>
      </c>
      <c r="O150" s="234" t="s">
        <v>815</v>
      </c>
      <c r="P150" s="234" t="s">
        <v>815</v>
      </c>
      <c r="Q150" s="234" t="s">
        <v>816</v>
      </c>
      <c r="R150" s="234" t="s">
        <v>816</v>
      </c>
      <c r="S150" s="234" t="s">
        <v>816</v>
      </c>
      <c r="T150" s="234" t="s">
        <v>816</v>
      </c>
      <c r="U150" s="234" t="s">
        <v>815</v>
      </c>
      <c r="V150" s="234" t="s">
        <v>815</v>
      </c>
      <c r="W150" s="234" t="s">
        <v>815</v>
      </c>
      <c r="X150" s="234" t="s">
        <v>817</v>
      </c>
      <c r="Y150" s="234" t="s">
        <v>817</v>
      </c>
      <c r="Z150" s="234" t="s">
        <v>817</v>
      </c>
      <c r="AA150" s="234" t="s">
        <v>818</v>
      </c>
      <c r="AB150" s="234" t="s">
        <v>819</v>
      </c>
      <c r="AC150" s="234" t="s">
        <v>819</v>
      </c>
      <c r="AD150" s="235" t="s">
        <v>820</v>
      </c>
      <c r="AE150" s="234" t="s">
        <v>821</v>
      </c>
      <c r="AF150" s="234" t="s">
        <v>822</v>
      </c>
      <c r="AG150" s="234" t="s">
        <v>818</v>
      </c>
      <c r="AH150" s="234" t="s">
        <v>815</v>
      </c>
      <c r="AI150" s="236" t="s">
        <v>823</v>
      </c>
      <c r="AJ150" s="236" t="s">
        <v>823</v>
      </c>
      <c r="AK150" s="234" t="s">
        <v>824</v>
      </c>
      <c r="AL150" s="234" t="s">
        <v>824</v>
      </c>
      <c r="AM150" s="234" t="s">
        <v>825</v>
      </c>
      <c r="AN150" s="234" t="s">
        <v>826</v>
      </c>
      <c r="AO150" s="234" t="s">
        <v>826</v>
      </c>
      <c r="AP150" s="234" t="s">
        <v>827</v>
      </c>
      <c r="AQ150" s="234" t="s">
        <v>827</v>
      </c>
      <c r="AR150" s="234" t="s">
        <v>821</v>
      </c>
      <c r="AS150" s="234" t="s">
        <v>821</v>
      </c>
      <c r="AT150" s="234" t="s">
        <v>821</v>
      </c>
      <c r="AU150" s="234" t="s">
        <v>821</v>
      </c>
      <c r="AV150" s="234" t="s">
        <v>821</v>
      </c>
      <c r="AW150" s="234" t="s">
        <v>821</v>
      </c>
      <c r="AX150" s="234" t="s">
        <v>821</v>
      </c>
      <c r="AY150" s="234" t="s">
        <v>824</v>
      </c>
      <c r="AZ150" s="234" t="s">
        <v>817</v>
      </c>
      <c r="BA150" s="234" t="s">
        <v>813</v>
      </c>
      <c r="BB150" s="234" t="s">
        <v>813</v>
      </c>
      <c r="BC150" s="234" t="s">
        <v>813</v>
      </c>
      <c r="BD150" s="236"/>
      <c r="BE150" s="234" t="s">
        <v>829</v>
      </c>
      <c r="BF150" s="234" t="s">
        <v>829</v>
      </c>
      <c r="BG150" s="234" t="s">
        <v>814</v>
      </c>
      <c r="BH150" s="234" t="s">
        <v>814</v>
      </c>
      <c r="BI150" s="234" t="s">
        <v>812</v>
      </c>
      <c r="BJ150" s="234" t="s">
        <v>830</v>
      </c>
      <c r="BK150" s="234" t="s">
        <v>831</v>
      </c>
      <c r="BL150" s="234" t="s">
        <v>817</v>
      </c>
      <c r="BM150" s="234" t="s">
        <v>832</v>
      </c>
      <c r="BN150" s="234" t="s">
        <v>817</v>
      </c>
      <c r="BO150" s="234" t="s">
        <v>817</v>
      </c>
      <c r="BP150" s="234" t="s">
        <v>833</v>
      </c>
      <c r="BQ150" s="234" t="s">
        <v>821</v>
      </c>
      <c r="BR150" s="234" t="s">
        <v>821</v>
      </c>
      <c r="BS150" s="234" t="s">
        <v>821</v>
      </c>
      <c r="BT150" s="234" t="s">
        <v>821</v>
      </c>
      <c r="BU150" s="234" t="s">
        <v>821</v>
      </c>
      <c r="BV150" s="234" t="s">
        <v>821</v>
      </c>
      <c r="BW150" s="234"/>
      <c r="BX150" s="234" t="s">
        <v>834</v>
      </c>
      <c r="BY150" s="234" t="s">
        <v>817</v>
      </c>
      <c r="BZ150" s="234" t="s">
        <v>818</v>
      </c>
      <c r="CA150" s="234" t="s">
        <v>815</v>
      </c>
    </row>
    <row r="151" customFormat="false" ht="14.5" hidden="false" customHeight="false" outlineLevel="0" collapsed="false">
      <c r="A151" s="178" t="str">
        <f aca="false">'Indicator Data'!A152</f>
        <v>Samoa</v>
      </c>
      <c r="B151" s="220" t="str">
        <f aca="false">'Indicator Data'!B152</f>
        <v>WSM</v>
      </c>
      <c r="C151" s="234" t="s">
        <v>811</v>
      </c>
      <c r="D151" s="234" t="s">
        <v>811</v>
      </c>
      <c r="E151" s="234" t="s">
        <v>812</v>
      </c>
      <c r="F151" s="234" t="s">
        <v>812</v>
      </c>
      <c r="G151" s="234" t="s">
        <v>812</v>
      </c>
      <c r="H151" s="234" t="s">
        <v>812</v>
      </c>
      <c r="I151" s="234" t="s">
        <v>812</v>
      </c>
      <c r="J151" s="234" t="s">
        <v>813</v>
      </c>
      <c r="K151" s="234" t="s">
        <v>813</v>
      </c>
      <c r="L151" s="234" t="s">
        <v>814</v>
      </c>
      <c r="M151" s="234" t="s">
        <v>815</v>
      </c>
      <c r="N151" s="234" t="s">
        <v>815</v>
      </c>
      <c r="O151" s="234" t="s">
        <v>815</v>
      </c>
      <c r="P151" s="234" t="s">
        <v>815</v>
      </c>
      <c r="Q151" s="234" t="s">
        <v>816</v>
      </c>
      <c r="R151" s="234" t="s">
        <v>816</v>
      </c>
      <c r="S151" s="234" t="s">
        <v>816</v>
      </c>
      <c r="T151" s="234" t="s">
        <v>816</v>
      </c>
      <c r="U151" s="234" t="s">
        <v>815</v>
      </c>
      <c r="V151" s="234" t="s">
        <v>815</v>
      </c>
      <c r="W151" s="234" t="s">
        <v>815</v>
      </c>
      <c r="X151" s="234" t="s">
        <v>817</v>
      </c>
      <c r="Y151" s="234" t="s">
        <v>817</v>
      </c>
      <c r="Z151" s="234" t="s">
        <v>817</v>
      </c>
      <c r="AA151" s="234" t="s">
        <v>818</v>
      </c>
      <c r="AB151" s="234" t="s">
        <v>819</v>
      </c>
      <c r="AC151" s="234" t="s">
        <v>819</v>
      </c>
      <c r="AD151" s="235" t="s">
        <v>820</v>
      </c>
      <c r="AE151" s="234" t="s">
        <v>821</v>
      </c>
      <c r="AF151" s="234" t="s">
        <v>822</v>
      </c>
      <c r="AG151" s="234" t="s">
        <v>818</v>
      </c>
      <c r="AH151" s="234" t="s">
        <v>815</v>
      </c>
      <c r="AI151" s="236" t="s">
        <v>823</v>
      </c>
      <c r="AJ151" s="236" t="s">
        <v>823</v>
      </c>
      <c r="AK151" s="234" t="s">
        <v>824</v>
      </c>
      <c r="AL151" s="234" t="s">
        <v>824</v>
      </c>
      <c r="AM151" s="234" t="s">
        <v>825</v>
      </c>
      <c r="AN151" s="234" t="s">
        <v>826</v>
      </c>
      <c r="AO151" s="234" t="s">
        <v>826</v>
      </c>
      <c r="AP151" s="234" t="s">
        <v>827</v>
      </c>
      <c r="AQ151" s="234" t="s">
        <v>827</v>
      </c>
      <c r="AR151" s="234" t="s">
        <v>821</v>
      </c>
      <c r="AS151" s="234" t="s">
        <v>821</v>
      </c>
      <c r="AT151" s="234" t="s">
        <v>821</v>
      </c>
      <c r="AU151" s="234" t="s">
        <v>821</v>
      </c>
      <c r="AV151" s="234" t="s">
        <v>821</v>
      </c>
      <c r="AW151" s="234" t="s">
        <v>821</v>
      </c>
      <c r="AX151" s="234" t="s">
        <v>821</v>
      </c>
      <c r="AY151" s="234" t="s">
        <v>824</v>
      </c>
      <c r="AZ151" s="234" t="s">
        <v>817</v>
      </c>
      <c r="BA151" s="234" t="s">
        <v>813</v>
      </c>
      <c r="BB151" s="234" t="s">
        <v>813</v>
      </c>
      <c r="BC151" s="234" t="s">
        <v>813</v>
      </c>
      <c r="BD151" s="236"/>
      <c r="BE151" s="234" t="s">
        <v>829</v>
      </c>
      <c r="BF151" s="234" t="s">
        <v>829</v>
      </c>
      <c r="BG151" s="234" t="s">
        <v>814</v>
      </c>
      <c r="BH151" s="234" t="s">
        <v>814</v>
      </c>
      <c r="BI151" s="234" t="s">
        <v>812</v>
      </c>
      <c r="BJ151" s="234" t="s">
        <v>830</v>
      </c>
      <c r="BK151" s="234" t="s">
        <v>831</v>
      </c>
      <c r="BL151" s="234" t="s">
        <v>817</v>
      </c>
      <c r="BM151" s="234" t="s">
        <v>832</v>
      </c>
      <c r="BN151" s="234" t="s">
        <v>817</v>
      </c>
      <c r="BO151" s="234" t="s">
        <v>817</v>
      </c>
      <c r="BP151" s="234" t="s">
        <v>833</v>
      </c>
      <c r="BQ151" s="234" t="s">
        <v>821</v>
      </c>
      <c r="BR151" s="234" t="s">
        <v>821</v>
      </c>
      <c r="BS151" s="234" t="s">
        <v>821</v>
      </c>
      <c r="BT151" s="234" t="s">
        <v>821</v>
      </c>
      <c r="BU151" s="234" t="s">
        <v>821</v>
      </c>
      <c r="BV151" s="234" t="s">
        <v>821</v>
      </c>
      <c r="BW151" s="234"/>
      <c r="BX151" s="234" t="s">
        <v>834</v>
      </c>
      <c r="BY151" s="234" t="s">
        <v>817</v>
      </c>
      <c r="BZ151" s="234" t="s">
        <v>818</v>
      </c>
      <c r="CA151" s="234" t="s">
        <v>815</v>
      </c>
    </row>
    <row r="152" customFormat="false" ht="14.5" hidden="false" customHeight="false" outlineLevel="0" collapsed="false">
      <c r="A152" s="178" t="str">
        <f aca="false">'Indicator Data'!A153</f>
        <v>Sao Tome and Principe</v>
      </c>
      <c r="B152" s="220" t="str">
        <f aca="false">'Indicator Data'!B153</f>
        <v>STP</v>
      </c>
      <c r="C152" s="234" t="s">
        <v>811</v>
      </c>
      <c r="D152" s="234" t="s">
        <v>811</v>
      </c>
      <c r="E152" s="234" t="s">
        <v>812</v>
      </c>
      <c r="F152" s="234" t="s">
        <v>812</v>
      </c>
      <c r="G152" s="234" t="s">
        <v>812</v>
      </c>
      <c r="H152" s="234" t="s">
        <v>812</v>
      </c>
      <c r="I152" s="234" t="s">
        <v>812</v>
      </c>
      <c r="J152" s="234" t="s">
        <v>813</v>
      </c>
      <c r="K152" s="234" t="s">
        <v>813</v>
      </c>
      <c r="L152" s="234" t="s">
        <v>814</v>
      </c>
      <c r="M152" s="234" t="s">
        <v>815</v>
      </c>
      <c r="N152" s="234" t="s">
        <v>815</v>
      </c>
      <c r="O152" s="234" t="s">
        <v>815</v>
      </c>
      <c r="P152" s="234" t="s">
        <v>815</v>
      </c>
      <c r="Q152" s="234" t="s">
        <v>816</v>
      </c>
      <c r="R152" s="234" t="s">
        <v>816</v>
      </c>
      <c r="S152" s="234" t="s">
        <v>816</v>
      </c>
      <c r="T152" s="234" t="s">
        <v>816</v>
      </c>
      <c r="U152" s="234" t="s">
        <v>815</v>
      </c>
      <c r="V152" s="234" t="s">
        <v>815</v>
      </c>
      <c r="W152" s="234" t="s">
        <v>815</v>
      </c>
      <c r="X152" s="234" t="s">
        <v>817</v>
      </c>
      <c r="Y152" s="234" t="s">
        <v>817</v>
      </c>
      <c r="Z152" s="234" t="s">
        <v>817</v>
      </c>
      <c r="AA152" s="234" t="s">
        <v>818</v>
      </c>
      <c r="AB152" s="234" t="s">
        <v>819</v>
      </c>
      <c r="AC152" s="234" t="s">
        <v>819</v>
      </c>
      <c r="AD152" s="235" t="s">
        <v>820</v>
      </c>
      <c r="AE152" s="234" t="s">
        <v>821</v>
      </c>
      <c r="AF152" s="234" t="s">
        <v>822</v>
      </c>
      <c r="AG152" s="234" t="s">
        <v>818</v>
      </c>
      <c r="AH152" s="234" t="s">
        <v>815</v>
      </c>
      <c r="AI152" s="236" t="s">
        <v>823</v>
      </c>
      <c r="AJ152" s="236" t="s">
        <v>823</v>
      </c>
      <c r="AK152" s="234" t="s">
        <v>824</v>
      </c>
      <c r="AL152" s="234" t="s">
        <v>824</v>
      </c>
      <c r="AM152" s="234" t="s">
        <v>825</v>
      </c>
      <c r="AN152" s="234" t="s">
        <v>826</v>
      </c>
      <c r="AO152" s="234" t="s">
        <v>826</v>
      </c>
      <c r="AP152" s="234" t="s">
        <v>827</v>
      </c>
      <c r="AQ152" s="234" t="s">
        <v>827</v>
      </c>
      <c r="AR152" s="234" t="s">
        <v>821</v>
      </c>
      <c r="AS152" s="234" t="s">
        <v>821</v>
      </c>
      <c r="AT152" s="234" t="s">
        <v>821</v>
      </c>
      <c r="AU152" s="234" t="s">
        <v>821</v>
      </c>
      <c r="AV152" s="234" t="s">
        <v>821</v>
      </c>
      <c r="AW152" s="234" t="s">
        <v>821</v>
      </c>
      <c r="AX152" s="234" t="s">
        <v>821</v>
      </c>
      <c r="AY152" s="234" t="s">
        <v>824</v>
      </c>
      <c r="AZ152" s="234" t="s">
        <v>817</v>
      </c>
      <c r="BA152" s="234" t="s">
        <v>813</v>
      </c>
      <c r="BB152" s="234" t="s">
        <v>813</v>
      </c>
      <c r="BC152" s="234" t="s">
        <v>813</v>
      </c>
      <c r="BD152" s="236"/>
      <c r="BE152" s="234" t="s">
        <v>829</v>
      </c>
      <c r="BF152" s="234" t="s">
        <v>829</v>
      </c>
      <c r="BG152" s="234" t="s">
        <v>814</v>
      </c>
      <c r="BH152" s="234" t="s">
        <v>814</v>
      </c>
      <c r="BI152" s="234" t="s">
        <v>812</v>
      </c>
      <c r="BJ152" s="234" t="s">
        <v>830</v>
      </c>
      <c r="BK152" s="234" t="s">
        <v>831</v>
      </c>
      <c r="BL152" s="234" t="s">
        <v>817</v>
      </c>
      <c r="BM152" s="234" t="s">
        <v>832</v>
      </c>
      <c r="BN152" s="234" t="s">
        <v>817</v>
      </c>
      <c r="BO152" s="234" t="s">
        <v>817</v>
      </c>
      <c r="BP152" s="234" t="s">
        <v>833</v>
      </c>
      <c r="BQ152" s="234" t="s">
        <v>821</v>
      </c>
      <c r="BR152" s="234" t="s">
        <v>821</v>
      </c>
      <c r="BS152" s="234" t="s">
        <v>821</v>
      </c>
      <c r="BT152" s="234" t="s">
        <v>821</v>
      </c>
      <c r="BU152" s="234" t="s">
        <v>821</v>
      </c>
      <c r="BV152" s="234" t="s">
        <v>821</v>
      </c>
      <c r="BW152" s="234"/>
      <c r="BX152" s="234" t="s">
        <v>834</v>
      </c>
      <c r="BY152" s="234" t="s">
        <v>817</v>
      </c>
      <c r="BZ152" s="234" t="s">
        <v>818</v>
      </c>
      <c r="CA152" s="234" t="s">
        <v>815</v>
      </c>
    </row>
    <row r="153" customFormat="false" ht="14.5" hidden="false" customHeight="false" outlineLevel="0" collapsed="false">
      <c r="A153" s="178" t="str">
        <f aca="false">'Indicator Data'!A154</f>
        <v>Saudi Arabia</v>
      </c>
      <c r="B153" s="220" t="str">
        <f aca="false">'Indicator Data'!B154</f>
        <v>SAU</v>
      </c>
      <c r="C153" s="234" t="s">
        <v>811</v>
      </c>
      <c r="D153" s="234" t="s">
        <v>811</v>
      </c>
      <c r="E153" s="234" t="s">
        <v>812</v>
      </c>
      <c r="F153" s="234" t="s">
        <v>812</v>
      </c>
      <c r="G153" s="234" t="s">
        <v>812</v>
      </c>
      <c r="H153" s="234" t="s">
        <v>812</v>
      </c>
      <c r="I153" s="234" t="s">
        <v>812</v>
      </c>
      <c r="J153" s="234" t="s">
        <v>813</v>
      </c>
      <c r="K153" s="234" t="s">
        <v>813</v>
      </c>
      <c r="L153" s="234" t="s">
        <v>814</v>
      </c>
      <c r="M153" s="234" t="s">
        <v>815</v>
      </c>
      <c r="N153" s="234" t="s">
        <v>815</v>
      </c>
      <c r="O153" s="234" t="s">
        <v>815</v>
      </c>
      <c r="P153" s="234" t="s">
        <v>815</v>
      </c>
      <c r="Q153" s="234" t="s">
        <v>816</v>
      </c>
      <c r="R153" s="234" t="s">
        <v>816</v>
      </c>
      <c r="S153" s="234" t="s">
        <v>816</v>
      </c>
      <c r="T153" s="234" t="s">
        <v>816</v>
      </c>
      <c r="U153" s="234" t="s">
        <v>815</v>
      </c>
      <c r="V153" s="234" t="s">
        <v>815</v>
      </c>
      <c r="W153" s="234" t="s">
        <v>815</v>
      </c>
      <c r="X153" s="234" t="s">
        <v>817</v>
      </c>
      <c r="Y153" s="234" t="s">
        <v>817</v>
      </c>
      <c r="Z153" s="234" t="s">
        <v>817</v>
      </c>
      <c r="AA153" s="234" t="s">
        <v>818</v>
      </c>
      <c r="AB153" s="234" t="s">
        <v>819</v>
      </c>
      <c r="AC153" s="234" t="s">
        <v>819</v>
      </c>
      <c r="AD153" s="235" t="s">
        <v>820</v>
      </c>
      <c r="AE153" s="234" t="s">
        <v>821</v>
      </c>
      <c r="AF153" s="234" t="s">
        <v>822</v>
      </c>
      <c r="AG153" s="234" t="s">
        <v>818</v>
      </c>
      <c r="AH153" s="234" t="s">
        <v>815</v>
      </c>
      <c r="AI153" s="236" t="s">
        <v>823</v>
      </c>
      <c r="AJ153" s="236" t="s">
        <v>823</v>
      </c>
      <c r="AK153" s="234" t="s">
        <v>824</v>
      </c>
      <c r="AL153" s="234" t="s">
        <v>824</v>
      </c>
      <c r="AM153" s="234" t="s">
        <v>825</v>
      </c>
      <c r="AN153" s="234" t="s">
        <v>826</v>
      </c>
      <c r="AO153" s="234" t="s">
        <v>826</v>
      </c>
      <c r="AP153" s="234" t="s">
        <v>827</v>
      </c>
      <c r="AQ153" s="234" t="s">
        <v>827</v>
      </c>
      <c r="AR153" s="234" t="s">
        <v>821</v>
      </c>
      <c r="AS153" s="234" t="s">
        <v>821</v>
      </c>
      <c r="AT153" s="234" t="s">
        <v>821</v>
      </c>
      <c r="AU153" s="234" t="s">
        <v>821</v>
      </c>
      <c r="AV153" s="234" t="s">
        <v>821</v>
      </c>
      <c r="AW153" s="234" t="s">
        <v>821</v>
      </c>
      <c r="AX153" s="234" t="s">
        <v>821</v>
      </c>
      <c r="AY153" s="234" t="s">
        <v>824</v>
      </c>
      <c r="AZ153" s="234" t="s">
        <v>817</v>
      </c>
      <c r="BA153" s="234" t="s">
        <v>813</v>
      </c>
      <c r="BB153" s="234" t="s">
        <v>813</v>
      </c>
      <c r="BC153" s="234" t="s">
        <v>813</v>
      </c>
      <c r="BD153" s="236"/>
      <c r="BE153" s="234" t="s">
        <v>829</v>
      </c>
      <c r="BF153" s="234" t="s">
        <v>829</v>
      </c>
      <c r="BG153" s="234" t="s">
        <v>814</v>
      </c>
      <c r="BH153" s="234" t="s">
        <v>814</v>
      </c>
      <c r="BI153" s="234" t="s">
        <v>812</v>
      </c>
      <c r="BJ153" s="234" t="s">
        <v>830</v>
      </c>
      <c r="BK153" s="234" t="s">
        <v>831</v>
      </c>
      <c r="BL153" s="234" t="s">
        <v>817</v>
      </c>
      <c r="BM153" s="234" t="s">
        <v>832</v>
      </c>
      <c r="BN153" s="234" t="s">
        <v>817</v>
      </c>
      <c r="BO153" s="234" t="s">
        <v>817</v>
      </c>
      <c r="BP153" s="234" t="s">
        <v>833</v>
      </c>
      <c r="BQ153" s="234" t="s">
        <v>821</v>
      </c>
      <c r="BR153" s="234" t="s">
        <v>821</v>
      </c>
      <c r="BS153" s="234" t="s">
        <v>821</v>
      </c>
      <c r="BT153" s="234" t="s">
        <v>821</v>
      </c>
      <c r="BU153" s="234" t="s">
        <v>821</v>
      </c>
      <c r="BV153" s="234" t="s">
        <v>821</v>
      </c>
      <c r="BW153" s="234"/>
      <c r="BX153" s="234" t="s">
        <v>834</v>
      </c>
      <c r="BY153" s="234" t="s">
        <v>817</v>
      </c>
      <c r="BZ153" s="234" t="s">
        <v>818</v>
      </c>
      <c r="CA153" s="234" t="s">
        <v>815</v>
      </c>
    </row>
    <row r="154" customFormat="false" ht="14.5" hidden="false" customHeight="false" outlineLevel="0" collapsed="false">
      <c r="A154" s="178" t="str">
        <f aca="false">'Indicator Data'!A155</f>
        <v>Senegal</v>
      </c>
      <c r="B154" s="220" t="str">
        <f aca="false">'Indicator Data'!B155</f>
        <v>SEN</v>
      </c>
      <c r="C154" s="234" t="s">
        <v>811</v>
      </c>
      <c r="D154" s="234" t="s">
        <v>811</v>
      </c>
      <c r="E154" s="234" t="s">
        <v>812</v>
      </c>
      <c r="F154" s="234" t="s">
        <v>812</v>
      </c>
      <c r="G154" s="234" t="s">
        <v>812</v>
      </c>
      <c r="H154" s="234" t="s">
        <v>812</v>
      </c>
      <c r="I154" s="234" t="s">
        <v>812</v>
      </c>
      <c r="J154" s="234" t="s">
        <v>813</v>
      </c>
      <c r="K154" s="234" t="s">
        <v>813</v>
      </c>
      <c r="L154" s="234" t="s">
        <v>814</v>
      </c>
      <c r="M154" s="234" t="s">
        <v>815</v>
      </c>
      <c r="N154" s="234" t="s">
        <v>815</v>
      </c>
      <c r="O154" s="234" t="s">
        <v>815</v>
      </c>
      <c r="P154" s="234" t="s">
        <v>815</v>
      </c>
      <c r="Q154" s="234" t="s">
        <v>816</v>
      </c>
      <c r="R154" s="234" t="s">
        <v>816</v>
      </c>
      <c r="S154" s="234" t="s">
        <v>816</v>
      </c>
      <c r="T154" s="234" t="s">
        <v>816</v>
      </c>
      <c r="U154" s="234" t="s">
        <v>815</v>
      </c>
      <c r="V154" s="234" t="s">
        <v>815</v>
      </c>
      <c r="W154" s="234" t="s">
        <v>815</v>
      </c>
      <c r="X154" s="234" t="s">
        <v>817</v>
      </c>
      <c r="Y154" s="234" t="s">
        <v>817</v>
      </c>
      <c r="Z154" s="234" t="s">
        <v>817</v>
      </c>
      <c r="AA154" s="234" t="s">
        <v>818</v>
      </c>
      <c r="AB154" s="234" t="s">
        <v>819</v>
      </c>
      <c r="AC154" s="234" t="s">
        <v>819</v>
      </c>
      <c r="AD154" s="235" t="s">
        <v>820</v>
      </c>
      <c r="AE154" s="234" t="s">
        <v>821</v>
      </c>
      <c r="AF154" s="234" t="s">
        <v>822</v>
      </c>
      <c r="AG154" s="234" t="s">
        <v>818</v>
      </c>
      <c r="AH154" s="234" t="s">
        <v>815</v>
      </c>
      <c r="AI154" s="236" t="s">
        <v>823</v>
      </c>
      <c r="AJ154" s="236" t="s">
        <v>823</v>
      </c>
      <c r="AK154" s="234" t="s">
        <v>824</v>
      </c>
      <c r="AL154" s="234" t="s">
        <v>824</v>
      </c>
      <c r="AM154" s="234" t="s">
        <v>825</v>
      </c>
      <c r="AN154" s="234" t="s">
        <v>826</v>
      </c>
      <c r="AO154" s="234" t="s">
        <v>826</v>
      </c>
      <c r="AP154" s="234" t="s">
        <v>827</v>
      </c>
      <c r="AQ154" s="234" t="s">
        <v>827</v>
      </c>
      <c r="AR154" s="234" t="s">
        <v>821</v>
      </c>
      <c r="AS154" s="234" t="s">
        <v>821</v>
      </c>
      <c r="AT154" s="234" t="s">
        <v>821</v>
      </c>
      <c r="AU154" s="234" t="s">
        <v>821</v>
      </c>
      <c r="AV154" s="234" t="s">
        <v>821</v>
      </c>
      <c r="AW154" s="234" t="s">
        <v>821</v>
      </c>
      <c r="AX154" s="234" t="s">
        <v>821</v>
      </c>
      <c r="AY154" s="234" t="s">
        <v>824</v>
      </c>
      <c r="AZ154" s="234" t="s">
        <v>817</v>
      </c>
      <c r="BA154" s="234" t="s">
        <v>813</v>
      </c>
      <c r="BB154" s="234" t="s">
        <v>813</v>
      </c>
      <c r="BC154" s="234" t="s">
        <v>813</v>
      </c>
      <c r="BD154" s="236" t="s">
        <v>835</v>
      </c>
      <c r="BE154" s="234" t="s">
        <v>829</v>
      </c>
      <c r="BF154" s="234" t="s">
        <v>829</v>
      </c>
      <c r="BG154" s="234" t="s">
        <v>814</v>
      </c>
      <c r="BH154" s="234" t="s">
        <v>814</v>
      </c>
      <c r="BI154" s="234" t="s">
        <v>812</v>
      </c>
      <c r="BJ154" s="234" t="s">
        <v>830</v>
      </c>
      <c r="BK154" s="234" t="s">
        <v>831</v>
      </c>
      <c r="BL154" s="234" t="s">
        <v>817</v>
      </c>
      <c r="BM154" s="234" t="s">
        <v>832</v>
      </c>
      <c r="BN154" s="234" t="s">
        <v>817</v>
      </c>
      <c r="BO154" s="234" t="s">
        <v>817</v>
      </c>
      <c r="BP154" s="234" t="s">
        <v>833</v>
      </c>
      <c r="BQ154" s="234" t="s">
        <v>821</v>
      </c>
      <c r="BR154" s="234" t="s">
        <v>821</v>
      </c>
      <c r="BS154" s="234" t="s">
        <v>821</v>
      </c>
      <c r="BT154" s="234" t="s">
        <v>821</v>
      </c>
      <c r="BU154" s="234" t="s">
        <v>821</v>
      </c>
      <c r="BV154" s="234" t="s">
        <v>821</v>
      </c>
      <c r="BW154" s="234"/>
      <c r="BX154" s="234" t="s">
        <v>834</v>
      </c>
      <c r="BY154" s="234" t="s">
        <v>817</v>
      </c>
      <c r="BZ154" s="234" t="s">
        <v>818</v>
      </c>
      <c r="CA154" s="234" t="s">
        <v>815</v>
      </c>
    </row>
    <row r="155" customFormat="false" ht="14.5" hidden="false" customHeight="false" outlineLevel="0" collapsed="false">
      <c r="A155" s="178" t="str">
        <f aca="false">'Indicator Data'!A156</f>
        <v>Serbia</v>
      </c>
      <c r="B155" s="220" t="str">
        <f aca="false">'Indicator Data'!B156</f>
        <v>SRB</v>
      </c>
      <c r="C155" s="234" t="s">
        <v>811</v>
      </c>
      <c r="D155" s="234" t="s">
        <v>811</v>
      </c>
      <c r="E155" s="234" t="s">
        <v>812</v>
      </c>
      <c r="F155" s="234" t="s">
        <v>812</v>
      </c>
      <c r="G155" s="234" t="s">
        <v>812</v>
      </c>
      <c r="H155" s="234" t="s">
        <v>812</v>
      </c>
      <c r="I155" s="234" t="s">
        <v>812</v>
      </c>
      <c r="J155" s="234" t="s">
        <v>813</v>
      </c>
      <c r="K155" s="234" t="s">
        <v>813</v>
      </c>
      <c r="L155" s="234" t="s">
        <v>814</v>
      </c>
      <c r="M155" s="234" t="s">
        <v>815</v>
      </c>
      <c r="N155" s="234" t="s">
        <v>815</v>
      </c>
      <c r="O155" s="234" t="s">
        <v>815</v>
      </c>
      <c r="P155" s="234" t="s">
        <v>815</v>
      </c>
      <c r="Q155" s="234" t="s">
        <v>816</v>
      </c>
      <c r="R155" s="234" t="s">
        <v>816</v>
      </c>
      <c r="S155" s="234" t="s">
        <v>816</v>
      </c>
      <c r="T155" s="234" t="s">
        <v>816</v>
      </c>
      <c r="U155" s="234" t="s">
        <v>815</v>
      </c>
      <c r="V155" s="234" t="s">
        <v>815</v>
      </c>
      <c r="W155" s="234" t="s">
        <v>815</v>
      </c>
      <c r="X155" s="234" t="s">
        <v>817</v>
      </c>
      <c r="Y155" s="234" t="s">
        <v>817</v>
      </c>
      <c r="Z155" s="234" t="s">
        <v>817</v>
      </c>
      <c r="AA155" s="234" t="s">
        <v>818</v>
      </c>
      <c r="AB155" s="234" t="s">
        <v>819</v>
      </c>
      <c r="AC155" s="234" t="s">
        <v>819</v>
      </c>
      <c r="AD155" s="235" t="s">
        <v>820</v>
      </c>
      <c r="AE155" s="234" t="s">
        <v>821</v>
      </c>
      <c r="AF155" s="234" t="s">
        <v>822</v>
      </c>
      <c r="AG155" s="234" t="s">
        <v>818</v>
      </c>
      <c r="AH155" s="234" t="s">
        <v>815</v>
      </c>
      <c r="AI155" s="236" t="s">
        <v>823</v>
      </c>
      <c r="AJ155" s="236" t="s">
        <v>823</v>
      </c>
      <c r="AK155" s="234" t="s">
        <v>824</v>
      </c>
      <c r="AL155" s="234" t="s">
        <v>824</v>
      </c>
      <c r="AM155" s="234" t="s">
        <v>825</v>
      </c>
      <c r="AN155" s="234" t="s">
        <v>826</v>
      </c>
      <c r="AO155" s="234" t="s">
        <v>826</v>
      </c>
      <c r="AP155" s="234" t="s">
        <v>827</v>
      </c>
      <c r="AQ155" s="234" t="s">
        <v>827</v>
      </c>
      <c r="AR155" s="234" t="s">
        <v>821</v>
      </c>
      <c r="AS155" s="234" t="s">
        <v>821</v>
      </c>
      <c r="AT155" s="234" t="s">
        <v>821</v>
      </c>
      <c r="AU155" s="234" t="s">
        <v>821</v>
      </c>
      <c r="AV155" s="234" t="s">
        <v>821</v>
      </c>
      <c r="AW155" s="234" t="s">
        <v>821</v>
      </c>
      <c r="AX155" s="234" t="s">
        <v>821</v>
      </c>
      <c r="AY155" s="234" t="s">
        <v>824</v>
      </c>
      <c r="AZ155" s="234" t="s">
        <v>817</v>
      </c>
      <c r="BA155" s="234" t="s">
        <v>813</v>
      </c>
      <c r="BB155" s="234" t="s">
        <v>813</v>
      </c>
      <c r="BC155" s="234" t="s">
        <v>813</v>
      </c>
      <c r="BD155" s="236"/>
      <c r="BE155" s="234" t="s">
        <v>829</v>
      </c>
      <c r="BF155" s="234" t="s">
        <v>829</v>
      </c>
      <c r="BG155" s="234" t="s">
        <v>814</v>
      </c>
      <c r="BH155" s="234" t="s">
        <v>814</v>
      </c>
      <c r="BI155" s="234" t="s">
        <v>812</v>
      </c>
      <c r="BJ155" s="234" t="s">
        <v>830</v>
      </c>
      <c r="BK155" s="234" t="s">
        <v>831</v>
      </c>
      <c r="BL155" s="234" t="s">
        <v>817</v>
      </c>
      <c r="BM155" s="234" t="s">
        <v>832</v>
      </c>
      <c r="BN155" s="234" t="s">
        <v>817</v>
      </c>
      <c r="BO155" s="234" t="s">
        <v>817</v>
      </c>
      <c r="BP155" s="234" t="s">
        <v>833</v>
      </c>
      <c r="BQ155" s="234" t="s">
        <v>821</v>
      </c>
      <c r="BR155" s="234" t="s">
        <v>821</v>
      </c>
      <c r="BS155" s="234" t="s">
        <v>821</v>
      </c>
      <c r="BT155" s="234" t="s">
        <v>821</v>
      </c>
      <c r="BU155" s="234" t="s">
        <v>821</v>
      </c>
      <c r="BV155" s="234" t="s">
        <v>821</v>
      </c>
      <c r="BW155" s="234"/>
      <c r="BX155" s="234" t="s">
        <v>834</v>
      </c>
      <c r="BY155" s="234" t="s">
        <v>817</v>
      </c>
      <c r="BZ155" s="234" t="s">
        <v>818</v>
      </c>
      <c r="CA155" s="234" t="s">
        <v>815</v>
      </c>
    </row>
    <row r="156" customFormat="false" ht="14.5" hidden="false" customHeight="false" outlineLevel="0" collapsed="false">
      <c r="A156" s="178" t="str">
        <f aca="false">'Indicator Data'!A157</f>
        <v>Seychelles</v>
      </c>
      <c r="B156" s="220" t="str">
        <f aca="false">'Indicator Data'!B157</f>
        <v>SYC</v>
      </c>
      <c r="C156" s="234" t="s">
        <v>811</v>
      </c>
      <c r="D156" s="234" t="s">
        <v>811</v>
      </c>
      <c r="E156" s="234" t="s">
        <v>812</v>
      </c>
      <c r="F156" s="234" t="s">
        <v>812</v>
      </c>
      <c r="G156" s="234" t="s">
        <v>812</v>
      </c>
      <c r="H156" s="234" t="s">
        <v>812</v>
      </c>
      <c r="I156" s="234" t="s">
        <v>812</v>
      </c>
      <c r="J156" s="234" t="s">
        <v>813</v>
      </c>
      <c r="K156" s="234" t="s">
        <v>813</v>
      </c>
      <c r="L156" s="234" t="s">
        <v>814</v>
      </c>
      <c r="M156" s="234" t="s">
        <v>815</v>
      </c>
      <c r="N156" s="234" t="s">
        <v>815</v>
      </c>
      <c r="O156" s="234" t="s">
        <v>815</v>
      </c>
      <c r="P156" s="234" t="s">
        <v>815</v>
      </c>
      <c r="Q156" s="234" t="s">
        <v>816</v>
      </c>
      <c r="R156" s="234" t="s">
        <v>816</v>
      </c>
      <c r="S156" s="234" t="s">
        <v>816</v>
      </c>
      <c r="T156" s="234" t="s">
        <v>816</v>
      </c>
      <c r="U156" s="234" t="s">
        <v>815</v>
      </c>
      <c r="V156" s="234" t="s">
        <v>815</v>
      </c>
      <c r="W156" s="234" t="s">
        <v>815</v>
      </c>
      <c r="X156" s="234" t="s">
        <v>817</v>
      </c>
      <c r="Y156" s="234" t="s">
        <v>817</v>
      </c>
      <c r="Z156" s="234" t="s">
        <v>817</v>
      </c>
      <c r="AA156" s="234" t="s">
        <v>818</v>
      </c>
      <c r="AB156" s="234" t="s">
        <v>819</v>
      </c>
      <c r="AC156" s="234" t="s">
        <v>819</v>
      </c>
      <c r="AD156" s="235" t="s">
        <v>820</v>
      </c>
      <c r="AE156" s="234" t="s">
        <v>821</v>
      </c>
      <c r="AF156" s="234" t="s">
        <v>822</v>
      </c>
      <c r="AG156" s="234" t="s">
        <v>818</v>
      </c>
      <c r="AH156" s="234" t="s">
        <v>815</v>
      </c>
      <c r="AI156" s="236" t="s">
        <v>823</v>
      </c>
      <c r="AJ156" s="236" t="s">
        <v>823</v>
      </c>
      <c r="AK156" s="234" t="s">
        <v>824</v>
      </c>
      <c r="AL156" s="234" t="s">
        <v>824</v>
      </c>
      <c r="AM156" s="234" t="s">
        <v>825</v>
      </c>
      <c r="AN156" s="234" t="s">
        <v>826</v>
      </c>
      <c r="AO156" s="234" t="s">
        <v>826</v>
      </c>
      <c r="AP156" s="234" t="s">
        <v>827</v>
      </c>
      <c r="AQ156" s="234" t="s">
        <v>827</v>
      </c>
      <c r="AR156" s="234" t="s">
        <v>821</v>
      </c>
      <c r="AS156" s="234" t="s">
        <v>821</v>
      </c>
      <c r="AT156" s="234" t="s">
        <v>821</v>
      </c>
      <c r="AU156" s="234" t="s">
        <v>821</v>
      </c>
      <c r="AV156" s="234" t="s">
        <v>821</v>
      </c>
      <c r="AW156" s="234" t="s">
        <v>821</v>
      </c>
      <c r="AX156" s="234" t="s">
        <v>821</v>
      </c>
      <c r="AY156" s="234" t="s">
        <v>824</v>
      </c>
      <c r="AZ156" s="234" t="s">
        <v>817</v>
      </c>
      <c r="BA156" s="234" t="s">
        <v>813</v>
      </c>
      <c r="BB156" s="234" t="s">
        <v>813</v>
      </c>
      <c r="BC156" s="234" t="s">
        <v>813</v>
      </c>
      <c r="BD156" s="236"/>
      <c r="BE156" s="234" t="s">
        <v>829</v>
      </c>
      <c r="BF156" s="234" t="s">
        <v>829</v>
      </c>
      <c r="BG156" s="234" t="s">
        <v>814</v>
      </c>
      <c r="BH156" s="234" t="s">
        <v>814</v>
      </c>
      <c r="BI156" s="234" t="s">
        <v>812</v>
      </c>
      <c r="BJ156" s="234" t="s">
        <v>830</v>
      </c>
      <c r="BK156" s="234" t="s">
        <v>831</v>
      </c>
      <c r="BL156" s="234" t="s">
        <v>817</v>
      </c>
      <c r="BM156" s="234" t="s">
        <v>832</v>
      </c>
      <c r="BN156" s="234" t="s">
        <v>817</v>
      </c>
      <c r="BO156" s="234" t="s">
        <v>817</v>
      </c>
      <c r="BP156" s="234" t="s">
        <v>833</v>
      </c>
      <c r="BQ156" s="234" t="s">
        <v>821</v>
      </c>
      <c r="BR156" s="234" t="s">
        <v>821</v>
      </c>
      <c r="BS156" s="234" t="s">
        <v>821</v>
      </c>
      <c r="BT156" s="234" t="s">
        <v>821</v>
      </c>
      <c r="BU156" s="234" t="s">
        <v>821</v>
      </c>
      <c r="BV156" s="234" t="s">
        <v>821</v>
      </c>
      <c r="BW156" s="234"/>
      <c r="BX156" s="234" t="s">
        <v>834</v>
      </c>
      <c r="BY156" s="234" t="s">
        <v>817</v>
      </c>
      <c r="BZ156" s="234" t="s">
        <v>818</v>
      </c>
      <c r="CA156" s="234" t="s">
        <v>815</v>
      </c>
    </row>
    <row r="157" customFormat="false" ht="14.5" hidden="false" customHeight="false" outlineLevel="0" collapsed="false">
      <c r="A157" s="178" t="str">
        <f aca="false">'Indicator Data'!A158</f>
        <v>Sierra Leone</v>
      </c>
      <c r="B157" s="220" t="str">
        <f aca="false">'Indicator Data'!B158</f>
        <v>SLE</v>
      </c>
      <c r="C157" s="234" t="s">
        <v>811</v>
      </c>
      <c r="D157" s="234" t="s">
        <v>811</v>
      </c>
      <c r="E157" s="234" t="s">
        <v>812</v>
      </c>
      <c r="F157" s="234" t="s">
        <v>812</v>
      </c>
      <c r="G157" s="234" t="s">
        <v>812</v>
      </c>
      <c r="H157" s="234" t="s">
        <v>812</v>
      </c>
      <c r="I157" s="234" t="s">
        <v>812</v>
      </c>
      <c r="J157" s="234" t="s">
        <v>813</v>
      </c>
      <c r="K157" s="234" t="s">
        <v>813</v>
      </c>
      <c r="L157" s="234" t="s">
        <v>814</v>
      </c>
      <c r="M157" s="234" t="s">
        <v>815</v>
      </c>
      <c r="N157" s="234" t="s">
        <v>815</v>
      </c>
      <c r="O157" s="234" t="s">
        <v>815</v>
      </c>
      <c r="P157" s="234" t="s">
        <v>815</v>
      </c>
      <c r="Q157" s="234" t="s">
        <v>816</v>
      </c>
      <c r="R157" s="234" t="s">
        <v>816</v>
      </c>
      <c r="S157" s="234" t="s">
        <v>816</v>
      </c>
      <c r="T157" s="234" t="s">
        <v>816</v>
      </c>
      <c r="U157" s="234" t="s">
        <v>815</v>
      </c>
      <c r="V157" s="234" t="s">
        <v>815</v>
      </c>
      <c r="W157" s="234" t="s">
        <v>815</v>
      </c>
      <c r="X157" s="234" t="s">
        <v>817</v>
      </c>
      <c r="Y157" s="234" t="s">
        <v>817</v>
      </c>
      <c r="Z157" s="234" t="s">
        <v>817</v>
      </c>
      <c r="AA157" s="234" t="s">
        <v>818</v>
      </c>
      <c r="AB157" s="234" t="s">
        <v>819</v>
      </c>
      <c r="AC157" s="234" t="s">
        <v>819</v>
      </c>
      <c r="AD157" s="235" t="s">
        <v>820</v>
      </c>
      <c r="AE157" s="234" t="s">
        <v>821</v>
      </c>
      <c r="AF157" s="234" t="s">
        <v>822</v>
      </c>
      <c r="AG157" s="234" t="s">
        <v>818</v>
      </c>
      <c r="AH157" s="234" t="s">
        <v>815</v>
      </c>
      <c r="AI157" s="236" t="s">
        <v>823</v>
      </c>
      <c r="AJ157" s="236" t="s">
        <v>823</v>
      </c>
      <c r="AK157" s="234" t="s">
        <v>824</v>
      </c>
      <c r="AL157" s="234" t="s">
        <v>824</v>
      </c>
      <c r="AM157" s="234" t="s">
        <v>825</v>
      </c>
      <c r="AN157" s="234" t="s">
        <v>826</v>
      </c>
      <c r="AO157" s="234" t="s">
        <v>826</v>
      </c>
      <c r="AP157" s="234" t="s">
        <v>827</v>
      </c>
      <c r="AQ157" s="234" t="s">
        <v>827</v>
      </c>
      <c r="AR157" s="234" t="s">
        <v>821</v>
      </c>
      <c r="AS157" s="234" t="s">
        <v>821</v>
      </c>
      <c r="AT157" s="234" t="s">
        <v>821</v>
      </c>
      <c r="AU157" s="234" t="s">
        <v>821</v>
      </c>
      <c r="AV157" s="234" t="s">
        <v>821</v>
      </c>
      <c r="AW157" s="234" t="s">
        <v>821</v>
      </c>
      <c r="AX157" s="234" t="s">
        <v>821</v>
      </c>
      <c r="AY157" s="234" t="s">
        <v>824</v>
      </c>
      <c r="AZ157" s="234" t="s">
        <v>817</v>
      </c>
      <c r="BA157" s="234" t="s">
        <v>813</v>
      </c>
      <c r="BB157" s="234" t="s">
        <v>813</v>
      </c>
      <c r="BC157" s="234" t="s">
        <v>813</v>
      </c>
      <c r="BD157" s="236"/>
      <c r="BE157" s="234" t="s">
        <v>829</v>
      </c>
      <c r="BF157" s="234" t="s">
        <v>829</v>
      </c>
      <c r="BG157" s="234" t="s">
        <v>814</v>
      </c>
      <c r="BH157" s="234" t="s">
        <v>814</v>
      </c>
      <c r="BI157" s="234" t="s">
        <v>812</v>
      </c>
      <c r="BJ157" s="234" t="s">
        <v>830</v>
      </c>
      <c r="BK157" s="234" t="s">
        <v>831</v>
      </c>
      <c r="BL157" s="234" t="s">
        <v>817</v>
      </c>
      <c r="BM157" s="234" t="s">
        <v>832</v>
      </c>
      <c r="BN157" s="234" t="s">
        <v>817</v>
      </c>
      <c r="BO157" s="234" t="s">
        <v>817</v>
      </c>
      <c r="BP157" s="234" t="s">
        <v>833</v>
      </c>
      <c r="BQ157" s="234" t="s">
        <v>821</v>
      </c>
      <c r="BR157" s="234" t="s">
        <v>821</v>
      </c>
      <c r="BS157" s="234" t="s">
        <v>821</v>
      </c>
      <c r="BT157" s="234" t="s">
        <v>821</v>
      </c>
      <c r="BU157" s="234" t="s">
        <v>821</v>
      </c>
      <c r="BV157" s="234" t="s">
        <v>821</v>
      </c>
      <c r="BW157" s="234"/>
      <c r="BX157" s="234" t="s">
        <v>834</v>
      </c>
      <c r="BY157" s="234" t="s">
        <v>817</v>
      </c>
      <c r="BZ157" s="234" t="s">
        <v>818</v>
      </c>
      <c r="CA157" s="234" t="s">
        <v>815</v>
      </c>
    </row>
    <row r="158" customFormat="false" ht="14.5" hidden="false" customHeight="false" outlineLevel="0" collapsed="false">
      <c r="A158" s="178" t="str">
        <f aca="false">'Indicator Data'!A159</f>
        <v>Singapore</v>
      </c>
      <c r="B158" s="220" t="str">
        <f aca="false">'Indicator Data'!B159</f>
        <v>SGP</v>
      </c>
      <c r="C158" s="234" t="s">
        <v>811</v>
      </c>
      <c r="D158" s="234" t="s">
        <v>811</v>
      </c>
      <c r="E158" s="234" t="s">
        <v>812</v>
      </c>
      <c r="F158" s="234" t="s">
        <v>812</v>
      </c>
      <c r="G158" s="234" t="s">
        <v>812</v>
      </c>
      <c r="H158" s="234" t="s">
        <v>812</v>
      </c>
      <c r="I158" s="234" t="s">
        <v>812</v>
      </c>
      <c r="J158" s="234" t="s">
        <v>813</v>
      </c>
      <c r="K158" s="234" t="s">
        <v>813</v>
      </c>
      <c r="L158" s="234" t="s">
        <v>814</v>
      </c>
      <c r="M158" s="234" t="s">
        <v>815</v>
      </c>
      <c r="N158" s="234" t="s">
        <v>815</v>
      </c>
      <c r="O158" s="234" t="s">
        <v>815</v>
      </c>
      <c r="P158" s="234" t="s">
        <v>815</v>
      </c>
      <c r="Q158" s="234" t="s">
        <v>816</v>
      </c>
      <c r="R158" s="234" t="s">
        <v>816</v>
      </c>
      <c r="S158" s="234" t="s">
        <v>816</v>
      </c>
      <c r="T158" s="234" t="s">
        <v>816</v>
      </c>
      <c r="U158" s="234" t="s">
        <v>815</v>
      </c>
      <c r="V158" s="234" t="s">
        <v>815</v>
      </c>
      <c r="W158" s="234" t="s">
        <v>815</v>
      </c>
      <c r="X158" s="234" t="s">
        <v>817</v>
      </c>
      <c r="Y158" s="234" t="s">
        <v>817</v>
      </c>
      <c r="Z158" s="234" t="s">
        <v>817</v>
      </c>
      <c r="AA158" s="234" t="s">
        <v>818</v>
      </c>
      <c r="AB158" s="234" t="s">
        <v>819</v>
      </c>
      <c r="AC158" s="234" t="s">
        <v>819</v>
      </c>
      <c r="AD158" s="235" t="s">
        <v>820</v>
      </c>
      <c r="AE158" s="234" t="s">
        <v>821</v>
      </c>
      <c r="AF158" s="234" t="s">
        <v>822</v>
      </c>
      <c r="AG158" s="234" t="s">
        <v>818</v>
      </c>
      <c r="AH158" s="234" t="s">
        <v>815</v>
      </c>
      <c r="AI158" s="236" t="s">
        <v>823</v>
      </c>
      <c r="AJ158" s="236" t="s">
        <v>823</v>
      </c>
      <c r="AK158" s="234" t="s">
        <v>824</v>
      </c>
      <c r="AL158" s="234" t="s">
        <v>824</v>
      </c>
      <c r="AM158" s="234" t="s">
        <v>825</v>
      </c>
      <c r="AN158" s="234" t="s">
        <v>826</v>
      </c>
      <c r="AO158" s="234" t="s">
        <v>826</v>
      </c>
      <c r="AP158" s="234" t="s">
        <v>827</v>
      </c>
      <c r="AQ158" s="234" t="s">
        <v>827</v>
      </c>
      <c r="AR158" s="234" t="s">
        <v>821</v>
      </c>
      <c r="AS158" s="234" t="s">
        <v>821</v>
      </c>
      <c r="AT158" s="234" t="s">
        <v>821</v>
      </c>
      <c r="AU158" s="234" t="s">
        <v>821</v>
      </c>
      <c r="AV158" s="234" t="s">
        <v>821</v>
      </c>
      <c r="AW158" s="234" t="s">
        <v>821</v>
      </c>
      <c r="AX158" s="234" t="s">
        <v>821</v>
      </c>
      <c r="AY158" s="234" t="s">
        <v>824</v>
      </c>
      <c r="AZ158" s="234" t="s">
        <v>817</v>
      </c>
      <c r="BA158" s="234" t="s">
        <v>813</v>
      </c>
      <c r="BB158" s="234" t="s">
        <v>813</v>
      </c>
      <c r="BC158" s="234" t="s">
        <v>813</v>
      </c>
      <c r="BD158" s="236"/>
      <c r="BE158" s="234" t="s">
        <v>829</v>
      </c>
      <c r="BF158" s="234" t="s">
        <v>829</v>
      </c>
      <c r="BG158" s="234" t="s">
        <v>814</v>
      </c>
      <c r="BH158" s="234" t="s">
        <v>814</v>
      </c>
      <c r="BI158" s="234" t="s">
        <v>812</v>
      </c>
      <c r="BJ158" s="234" t="s">
        <v>830</v>
      </c>
      <c r="BK158" s="234" t="s">
        <v>831</v>
      </c>
      <c r="BL158" s="234" t="s">
        <v>817</v>
      </c>
      <c r="BM158" s="234" t="s">
        <v>832</v>
      </c>
      <c r="BN158" s="234" t="s">
        <v>817</v>
      </c>
      <c r="BO158" s="234" t="s">
        <v>817</v>
      </c>
      <c r="BP158" s="234" t="s">
        <v>833</v>
      </c>
      <c r="BQ158" s="234" t="s">
        <v>821</v>
      </c>
      <c r="BR158" s="234" t="s">
        <v>821</v>
      </c>
      <c r="BS158" s="234" t="s">
        <v>821</v>
      </c>
      <c r="BT158" s="234" t="s">
        <v>821</v>
      </c>
      <c r="BU158" s="234" t="s">
        <v>821</v>
      </c>
      <c r="BV158" s="234" t="s">
        <v>821</v>
      </c>
      <c r="BW158" s="234"/>
      <c r="BX158" s="234" t="s">
        <v>834</v>
      </c>
      <c r="BY158" s="234" t="s">
        <v>817</v>
      </c>
      <c r="BZ158" s="234" t="s">
        <v>818</v>
      </c>
      <c r="CA158" s="234" t="s">
        <v>815</v>
      </c>
    </row>
    <row r="159" customFormat="false" ht="14.5" hidden="false" customHeight="false" outlineLevel="0" collapsed="false">
      <c r="A159" s="178" t="str">
        <f aca="false">'Indicator Data'!A160</f>
        <v>Slovakia</v>
      </c>
      <c r="B159" s="220" t="str">
        <f aca="false">'Indicator Data'!B160</f>
        <v>SVK</v>
      </c>
      <c r="C159" s="234" t="s">
        <v>811</v>
      </c>
      <c r="D159" s="234" t="s">
        <v>811</v>
      </c>
      <c r="E159" s="234" t="s">
        <v>812</v>
      </c>
      <c r="F159" s="234" t="s">
        <v>812</v>
      </c>
      <c r="G159" s="234" t="s">
        <v>812</v>
      </c>
      <c r="H159" s="234" t="s">
        <v>812</v>
      </c>
      <c r="I159" s="234" t="s">
        <v>812</v>
      </c>
      <c r="J159" s="234" t="s">
        <v>813</v>
      </c>
      <c r="K159" s="234" t="s">
        <v>813</v>
      </c>
      <c r="L159" s="234" t="s">
        <v>814</v>
      </c>
      <c r="M159" s="234" t="s">
        <v>815</v>
      </c>
      <c r="N159" s="234" t="s">
        <v>815</v>
      </c>
      <c r="O159" s="234" t="s">
        <v>815</v>
      </c>
      <c r="P159" s="234" t="s">
        <v>815</v>
      </c>
      <c r="Q159" s="234" t="s">
        <v>816</v>
      </c>
      <c r="R159" s="234" t="s">
        <v>816</v>
      </c>
      <c r="S159" s="234" t="s">
        <v>816</v>
      </c>
      <c r="T159" s="234" t="s">
        <v>816</v>
      </c>
      <c r="U159" s="234" t="s">
        <v>815</v>
      </c>
      <c r="V159" s="234" t="s">
        <v>815</v>
      </c>
      <c r="W159" s="234" t="s">
        <v>815</v>
      </c>
      <c r="X159" s="234" t="s">
        <v>817</v>
      </c>
      <c r="Y159" s="234" t="s">
        <v>817</v>
      </c>
      <c r="Z159" s="234" t="s">
        <v>817</v>
      </c>
      <c r="AA159" s="234" t="s">
        <v>818</v>
      </c>
      <c r="AB159" s="234" t="s">
        <v>819</v>
      </c>
      <c r="AC159" s="234" t="s">
        <v>819</v>
      </c>
      <c r="AD159" s="235" t="s">
        <v>820</v>
      </c>
      <c r="AE159" s="234" t="s">
        <v>821</v>
      </c>
      <c r="AF159" s="234" t="s">
        <v>822</v>
      </c>
      <c r="AG159" s="234" t="s">
        <v>818</v>
      </c>
      <c r="AH159" s="234" t="s">
        <v>815</v>
      </c>
      <c r="AI159" s="236" t="s">
        <v>823</v>
      </c>
      <c r="AJ159" s="236" t="s">
        <v>823</v>
      </c>
      <c r="AK159" s="234" t="s">
        <v>824</v>
      </c>
      <c r="AL159" s="234" t="s">
        <v>824</v>
      </c>
      <c r="AM159" s="234" t="s">
        <v>825</v>
      </c>
      <c r="AN159" s="234" t="s">
        <v>826</v>
      </c>
      <c r="AO159" s="234" t="s">
        <v>826</v>
      </c>
      <c r="AP159" s="234" t="s">
        <v>827</v>
      </c>
      <c r="AQ159" s="234" t="s">
        <v>827</v>
      </c>
      <c r="AR159" s="234" t="s">
        <v>821</v>
      </c>
      <c r="AS159" s="234" t="s">
        <v>821</v>
      </c>
      <c r="AT159" s="234" t="s">
        <v>821</v>
      </c>
      <c r="AU159" s="234" t="s">
        <v>821</v>
      </c>
      <c r="AV159" s="234" t="s">
        <v>821</v>
      </c>
      <c r="AW159" s="234" t="s">
        <v>821</v>
      </c>
      <c r="AX159" s="234" t="s">
        <v>821</v>
      </c>
      <c r="AY159" s="234" t="s">
        <v>824</v>
      </c>
      <c r="AZ159" s="234" t="s">
        <v>817</v>
      </c>
      <c r="BA159" s="234" t="s">
        <v>813</v>
      </c>
      <c r="BB159" s="234" t="s">
        <v>813</v>
      </c>
      <c r="BC159" s="234" t="s">
        <v>813</v>
      </c>
      <c r="BD159" s="236"/>
      <c r="BE159" s="234" t="s">
        <v>829</v>
      </c>
      <c r="BF159" s="234" t="s">
        <v>829</v>
      </c>
      <c r="BG159" s="234" t="s">
        <v>814</v>
      </c>
      <c r="BH159" s="234" t="s">
        <v>814</v>
      </c>
      <c r="BI159" s="234" t="s">
        <v>812</v>
      </c>
      <c r="BJ159" s="234" t="s">
        <v>830</v>
      </c>
      <c r="BK159" s="234" t="s">
        <v>831</v>
      </c>
      <c r="BL159" s="234" t="s">
        <v>817</v>
      </c>
      <c r="BM159" s="234" t="s">
        <v>832</v>
      </c>
      <c r="BN159" s="234" t="s">
        <v>817</v>
      </c>
      <c r="BO159" s="234" t="s">
        <v>817</v>
      </c>
      <c r="BP159" s="234" t="s">
        <v>833</v>
      </c>
      <c r="BQ159" s="234" t="s">
        <v>821</v>
      </c>
      <c r="BR159" s="234" t="s">
        <v>821</v>
      </c>
      <c r="BS159" s="234" t="s">
        <v>821</v>
      </c>
      <c r="BT159" s="234" t="s">
        <v>821</v>
      </c>
      <c r="BU159" s="234" t="s">
        <v>821</v>
      </c>
      <c r="BV159" s="234" t="s">
        <v>821</v>
      </c>
      <c r="BW159" s="234"/>
      <c r="BX159" s="234" t="s">
        <v>834</v>
      </c>
      <c r="BY159" s="234" t="s">
        <v>817</v>
      </c>
      <c r="BZ159" s="234" t="s">
        <v>818</v>
      </c>
      <c r="CA159" s="234" t="s">
        <v>815</v>
      </c>
    </row>
    <row r="160" customFormat="false" ht="14.5" hidden="false" customHeight="false" outlineLevel="0" collapsed="false">
      <c r="A160" s="178" t="str">
        <f aca="false">'Indicator Data'!A161</f>
        <v>Slovenia</v>
      </c>
      <c r="B160" s="220" t="str">
        <f aca="false">'Indicator Data'!B161</f>
        <v>SVN</v>
      </c>
      <c r="C160" s="234" t="s">
        <v>811</v>
      </c>
      <c r="D160" s="234" t="s">
        <v>811</v>
      </c>
      <c r="E160" s="234" t="s">
        <v>812</v>
      </c>
      <c r="F160" s="234" t="s">
        <v>812</v>
      </c>
      <c r="G160" s="234" t="s">
        <v>812</v>
      </c>
      <c r="H160" s="234" t="s">
        <v>812</v>
      </c>
      <c r="I160" s="234" t="s">
        <v>812</v>
      </c>
      <c r="J160" s="234" t="s">
        <v>813</v>
      </c>
      <c r="K160" s="234" t="s">
        <v>813</v>
      </c>
      <c r="L160" s="234" t="s">
        <v>814</v>
      </c>
      <c r="M160" s="234" t="s">
        <v>815</v>
      </c>
      <c r="N160" s="234" t="s">
        <v>815</v>
      </c>
      <c r="O160" s="234" t="s">
        <v>815</v>
      </c>
      <c r="P160" s="234" t="s">
        <v>815</v>
      </c>
      <c r="Q160" s="234" t="s">
        <v>816</v>
      </c>
      <c r="R160" s="234" t="s">
        <v>816</v>
      </c>
      <c r="S160" s="234" t="s">
        <v>816</v>
      </c>
      <c r="T160" s="234" t="s">
        <v>816</v>
      </c>
      <c r="U160" s="234" t="s">
        <v>815</v>
      </c>
      <c r="V160" s="234" t="s">
        <v>815</v>
      </c>
      <c r="W160" s="234" t="s">
        <v>815</v>
      </c>
      <c r="X160" s="234" t="s">
        <v>817</v>
      </c>
      <c r="Y160" s="234" t="s">
        <v>817</v>
      </c>
      <c r="Z160" s="234" t="s">
        <v>817</v>
      </c>
      <c r="AA160" s="234" t="s">
        <v>818</v>
      </c>
      <c r="AB160" s="234" t="s">
        <v>819</v>
      </c>
      <c r="AC160" s="234" t="s">
        <v>819</v>
      </c>
      <c r="AD160" s="235" t="s">
        <v>820</v>
      </c>
      <c r="AE160" s="234" t="s">
        <v>821</v>
      </c>
      <c r="AF160" s="234" t="s">
        <v>822</v>
      </c>
      <c r="AG160" s="234" t="s">
        <v>818</v>
      </c>
      <c r="AH160" s="234" t="s">
        <v>815</v>
      </c>
      <c r="AI160" s="236" t="s">
        <v>823</v>
      </c>
      <c r="AJ160" s="236" t="s">
        <v>823</v>
      </c>
      <c r="AK160" s="234" t="s">
        <v>824</v>
      </c>
      <c r="AL160" s="234" t="s">
        <v>824</v>
      </c>
      <c r="AM160" s="234" t="s">
        <v>825</v>
      </c>
      <c r="AN160" s="234" t="s">
        <v>826</v>
      </c>
      <c r="AO160" s="234" t="s">
        <v>826</v>
      </c>
      <c r="AP160" s="234" t="s">
        <v>827</v>
      </c>
      <c r="AQ160" s="234" t="s">
        <v>827</v>
      </c>
      <c r="AR160" s="234" t="s">
        <v>821</v>
      </c>
      <c r="AS160" s="234" t="s">
        <v>821</v>
      </c>
      <c r="AT160" s="234" t="s">
        <v>821</v>
      </c>
      <c r="AU160" s="234" t="s">
        <v>821</v>
      </c>
      <c r="AV160" s="234" t="s">
        <v>821</v>
      </c>
      <c r="AW160" s="234" t="s">
        <v>821</v>
      </c>
      <c r="AX160" s="234" t="s">
        <v>821</v>
      </c>
      <c r="AY160" s="234" t="s">
        <v>824</v>
      </c>
      <c r="AZ160" s="234" t="s">
        <v>817</v>
      </c>
      <c r="BA160" s="234" t="s">
        <v>813</v>
      </c>
      <c r="BB160" s="234" t="s">
        <v>813</v>
      </c>
      <c r="BC160" s="234" t="s">
        <v>813</v>
      </c>
      <c r="BD160" s="236"/>
      <c r="BE160" s="234" t="s">
        <v>829</v>
      </c>
      <c r="BF160" s="234" t="s">
        <v>829</v>
      </c>
      <c r="BG160" s="234" t="s">
        <v>814</v>
      </c>
      <c r="BH160" s="234" t="s">
        <v>814</v>
      </c>
      <c r="BI160" s="234" t="s">
        <v>812</v>
      </c>
      <c r="BJ160" s="234" t="s">
        <v>830</v>
      </c>
      <c r="BK160" s="234" t="s">
        <v>831</v>
      </c>
      <c r="BL160" s="234" t="s">
        <v>817</v>
      </c>
      <c r="BM160" s="234" t="s">
        <v>832</v>
      </c>
      <c r="BN160" s="234" t="s">
        <v>817</v>
      </c>
      <c r="BO160" s="234" t="s">
        <v>817</v>
      </c>
      <c r="BP160" s="234" t="s">
        <v>833</v>
      </c>
      <c r="BQ160" s="234" t="s">
        <v>821</v>
      </c>
      <c r="BR160" s="234" t="s">
        <v>821</v>
      </c>
      <c r="BS160" s="234" t="s">
        <v>821</v>
      </c>
      <c r="BT160" s="234" t="s">
        <v>821</v>
      </c>
      <c r="BU160" s="234" t="s">
        <v>821</v>
      </c>
      <c r="BV160" s="234" t="s">
        <v>821</v>
      </c>
      <c r="BW160" s="234"/>
      <c r="BX160" s="234" t="s">
        <v>834</v>
      </c>
      <c r="BY160" s="234" t="s">
        <v>817</v>
      </c>
      <c r="BZ160" s="234" t="s">
        <v>818</v>
      </c>
      <c r="CA160" s="234" t="s">
        <v>815</v>
      </c>
    </row>
    <row r="161" customFormat="false" ht="14.5" hidden="false" customHeight="false" outlineLevel="0" collapsed="false">
      <c r="A161" s="178" t="str">
        <f aca="false">'Indicator Data'!A162</f>
        <v>Solomon Islands</v>
      </c>
      <c r="B161" s="220" t="str">
        <f aca="false">'Indicator Data'!B162</f>
        <v>SLB</v>
      </c>
      <c r="C161" s="234" t="s">
        <v>811</v>
      </c>
      <c r="D161" s="234" t="s">
        <v>811</v>
      </c>
      <c r="E161" s="234" t="s">
        <v>812</v>
      </c>
      <c r="F161" s="234" t="s">
        <v>812</v>
      </c>
      <c r="G161" s="234" t="s">
        <v>812</v>
      </c>
      <c r="H161" s="234" t="s">
        <v>812</v>
      </c>
      <c r="I161" s="234" t="s">
        <v>812</v>
      </c>
      <c r="J161" s="234" t="s">
        <v>813</v>
      </c>
      <c r="K161" s="234" t="s">
        <v>813</v>
      </c>
      <c r="L161" s="234" t="s">
        <v>814</v>
      </c>
      <c r="M161" s="234" t="s">
        <v>815</v>
      </c>
      <c r="N161" s="234" t="s">
        <v>815</v>
      </c>
      <c r="O161" s="234" t="s">
        <v>815</v>
      </c>
      <c r="P161" s="234" t="s">
        <v>815</v>
      </c>
      <c r="Q161" s="234" t="s">
        <v>816</v>
      </c>
      <c r="R161" s="234" t="s">
        <v>816</v>
      </c>
      <c r="S161" s="234" t="s">
        <v>816</v>
      </c>
      <c r="T161" s="234" t="s">
        <v>816</v>
      </c>
      <c r="U161" s="234" t="s">
        <v>815</v>
      </c>
      <c r="V161" s="234" t="s">
        <v>815</v>
      </c>
      <c r="W161" s="234" t="s">
        <v>815</v>
      </c>
      <c r="X161" s="234" t="s">
        <v>817</v>
      </c>
      <c r="Y161" s="234" t="s">
        <v>817</v>
      </c>
      <c r="Z161" s="234" t="s">
        <v>817</v>
      </c>
      <c r="AA161" s="234" t="s">
        <v>818</v>
      </c>
      <c r="AB161" s="234" t="s">
        <v>819</v>
      </c>
      <c r="AC161" s="234" t="s">
        <v>819</v>
      </c>
      <c r="AD161" s="235" t="s">
        <v>820</v>
      </c>
      <c r="AE161" s="234" t="s">
        <v>821</v>
      </c>
      <c r="AF161" s="234" t="s">
        <v>822</v>
      </c>
      <c r="AG161" s="234" t="s">
        <v>818</v>
      </c>
      <c r="AH161" s="234" t="s">
        <v>815</v>
      </c>
      <c r="AI161" s="236" t="s">
        <v>823</v>
      </c>
      <c r="AJ161" s="236" t="s">
        <v>823</v>
      </c>
      <c r="AK161" s="234" t="s">
        <v>824</v>
      </c>
      <c r="AL161" s="234" t="s">
        <v>824</v>
      </c>
      <c r="AM161" s="234" t="s">
        <v>825</v>
      </c>
      <c r="AN161" s="234" t="s">
        <v>826</v>
      </c>
      <c r="AO161" s="234" t="s">
        <v>826</v>
      </c>
      <c r="AP161" s="234" t="s">
        <v>827</v>
      </c>
      <c r="AQ161" s="234" t="s">
        <v>827</v>
      </c>
      <c r="AR161" s="234" t="s">
        <v>821</v>
      </c>
      <c r="AS161" s="234" t="s">
        <v>821</v>
      </c>
      <c r="AT161" s="234" t="s">
        <v>821</v>
      </c>
      <c r="AU161" s="234" t="s">
        <v>821</v>
      </c>
      <c r="AV161" s="234" t="s">
        <v>821</v>
      </c>
      <c r="AW161" s="234" t="s">
        <v>821</v>
      </c>
      <c r="AX161" s="234" t="s">
        <v>821</v>
      </c>
      <c r="AY161" s="234" t="s">
        <v>824</v>
      </c>
      <c r="AZ161" s="234" t="s">
        <v>817</v>
      </c>
      <c r="BA161" s="234" t="s">
        <v>813</v>
      </c>
      <c r="BB161" s="234" t="s">
        <v>813</v>
      </c>
      <c r="BC161" s="234" t="s">
        <v>813</v>
      </c>
      <c r="BD161" s="236"/>
      <c r="BE161" s="234" t="s">
        <v>829</v>
      </c>
      <c r="BF161" s="234" t="s">
        <v>829</v>
      </c>
      <c r="BG161" s="234" t="s">
        <v>814</v>
      </c>
      <c r="BH161" s="234" t="s">
        <v>814</v>
      </c>
      <c r="BI161" s="234" t="s">
        <v>812</v>
      </c>
      <c r="BJ161" s="234" t="s">
        <v>830</v>
      </c>
      <c r="BK161" s="234" t="s">
        <v>831</v>
      </c>
      <c r="BL161" s="234" t="s">
        <v>817</v>
      </c>
      <c r="BM161" s="234" t="s">
        <v>832</v>
      </c>
      <c r="BN161" s="234" t="s">
        <v>817</v>
      </c>
      <c r="BO161" s="234" t="s">
        <v>817</v>
      </c>
      <c r="BP161" s="234" t="s">
        <v>833</v>
      </c>
      <c r="BQ161" s="234" t="s">
        <v>821</v>
      </c>
      <c r="BR161" s="234" t="s">
        <v>821</v>
      </c>
      <c r="BS161" s="234" t="s">
        <v>821</v>
      </c>
      <c r="BT161" s="234" t="s">
        <v>821</v>
      </c>
      <c r="BU161" s="234" t="s">
        <v>821</v>
      </c>
      <c r="BV161" s="234" t="s">
        <v>821</v>
      </c>
      <c r="BW161" s="234"/>
      <c r="BX161" s="234" t="s">
        <v>834</v>
      </c>
      <c r="BY161" s="234" t="s">
        <v>817</v>
      </c>
      <c r="BZ161" s="234" t="s">
        <v>818</v>
      </c>
      <c r="CA161" s="234" t="s">
        <v>815</v>
      </c>
    </row>
    <row r="162" customFormat="false" ht="14.5" hidden="false" customHeight="false" outlineLevel="0" collapsed="false">
      <c r="A162" s="178" t="str">
        <f aca="false">'Indicator Data'!A163</f>
        <v>Somalia</v>
      </c>
      <c r="B162" s="220" t="str">
        <f aca="false">'Indicator Data'!B163</f>
        <v>SOM</v>
      </c>
      <c r="C162" s="234" t="s">
        <v>811</v>
      </c>
      <c r="D162" s="234" t="s">
        <v>811</v>
      </c>
      <c r="E162" s="234" t="s">
        <v>812</v>
      </c>
      <c r="F162" s="234" t="s">
        <v>812</v>
      </c>
      <c r="G162" s="234" t="s">
        <v>812</v>
      </c>
      <c r="H162" s="234" t="s">
        <v>812</v>
      </c>
      <c r="I162" s="234" t="s">
        <v>812</v>
      </c>
      <c r="J162" s="234" t="s">
        <v>813</v>
      </c>
      <c r="K162" s="234" t="s">
        <v>813</v>
      </c>
      <c r="L162" s="234" t="s">
        <v>814</v>
      </c>
      <c r="M162" s="234" t="s">
        <v>815</v>
      </c>
      <c r="N162" s="234" t="s">
        <v>815</v>
      </c>
      <c r="O162" s="234" t="s">
        <v>815</v>
      </c>
      <c r="P162" s="234" t="s">
        <v>815</v>
      </c>
      <c r="Q162" s="234" t="s">
        <v>816</v>
      </c>
      <c r="R162" s="234" t="s">
        <v>816</v>
      </c>
      <c r="S162" s="234" t="s">
        <v>816</v>
      </c>
      <c r="T162" s="234" t="s">
        <v>816</v>
      </c>
      <c r="U162" s="234" t="s">
        <v>815</v>
      </c>
      <c r="V162" s="234" t="s">
        <v>815</v>
      </c>
      <c r="W162" s="234" t="s">
        <v>815</v>
      </c>
      <c r="X162" s="234" t="s">
        <v>817</v>
      </c>
      <c r="Y162" s="234" t="s">
        <v>817</v>
      </c>
      <c r="Z162" s="234" t="s">
        <v>817</v>
      </c>
      <c r="AA162" s="234" t="s">
        <v>818</v>
      </c>
      <c r="AB162" s="234" t="s">
        <v>819</v>
      </c>
      <c r="AC162" s="234" t="s">
        <v>819</v>
      </c>
      <c r="AD162" s="235" t="s">
        <v>820</v>
      </c>
      <c r="AE162" s="234" t="s">
        <v>821</v>
      </c>
      <c r="AF162" s="234" t="s">
        <v>822</v>
      </c>
      <c r="AG162" s="234" t="s">
        <v>818</v>
      </c>
      <c r="AH162" s="234" t="s">
        <v>815</v>
      </c>
      <c r="AI162" s="236" t="s">
        <v>823</v>
      </c>
      <c r="AJ162" s="236" t="s">
        <v>823</v>
      </c>
      <c r="AK162" s="234" t="s">
        <v>824</v>
      </c>
      <c r="AL162" s="234" t="s">
        <v>824</v>
      </c>
      <c r="AM162" s="234" t="s">
        <v>825</v>
      </c>
      <c r="AN162" s="234" t="s">
        <v>826</v>
      </c>
      <c r="AO162" s="234" t="s">
        <v>826</v>
      </c>
      <c r="AP162" s="234" t="s">
        <v>827</v>
      </c>
      <c r="AQ162" s="234" t="s">
        <v>827</v>
      </c>
      <c r="AR162" s="234" t="s">
        <v>821</v>
      </c>
      <c r="AS162" s="234" t="s">
        <v>821</v>
      </c>
      <c r="AT162" s="234" t="s">
        <v>821</v>
      </c>
      <c r="AU162" s="234" t="s">
        <v>821</v>
      </c>
      <c r="AV162" s="234" t="s">
        <v>821</v>
      </c>
      <c r="AW162" s="234" t="s">
        <v>821</v>
      </c>
      <c r="AX162" s="234" t="s">
        <v>821</v>
      </c>
      <c r="AY162" s="234" t="s">
        <v>824</v>
      </c>
      <c r="AZ162" s="234" t="s">
        <v>817</v>
      </c>
      <c r="BA162" s="234" t="s">
        <v>813</v>
      </c>
      <c r="BB162" s="234" t="s">
        <v>813</v>
      </c>
      <c r="BC162" s="234" t="s">
        <v>813</v>
      </c>
      <c r="BD162" s="236" t="s">
        <v>835</v>
      </c>
      <c r="BE162" s="234" t="s">
        <v>829</v>
      </c>
      <c r="BF162" s="234" t="s">
        <v>829</v>
      </c>
      <c r="BG162" s="234" t="s">
        <v>814</v>
      </c>
      <c r="BH162" s="234" t="s">
        <v>814</v>
      </c>
      <c r="BI162" s="234" t="s">
        <v>812</v>
      </c>
      <c r="BJ162" s="234" t="s">
        <v>830</v>
      </c>
      <c r="BK162" s="234" t="s">
        <v>831</v>
      </c>
      <c r="BL162" s="234" t="s">
        <v>817</v>
      </c>
      <c r="BM162" s="234" t="s">
        <v>832</v>
      </c>
      <c r="BN162" s="234" t="s">
        <v>817</v>
      </c>
      <c r="BO162" s="234" t="s">
        <v>817</v>
      </c>
      <c r="BP162" s="234" t="s">
        <v>833</v>
      </c>
      <c r="BQ162" s="234" t="s">
        <v>821</v>
      </c>
      <c r="BR162" s="234" t="s">
        <v>821</v>
      </c>
      <c r="BS162" s="234" t="s">
        <v>821</v>
      </c>
      <c r="BT162" s="234" t="s">
        <v>821</v>
      </c>
      <c r="BU162" s="234" t="s">
        <v>821</v>
      </c>
      <c r="BV162" s="234" t="s">
        <v>821</v>
      </c>
      <c r="BW162" s="234"/>
      <c r="BX162" s="234" t="s">
        <v>834</v>
      </c>
      <c r="BY162" s="234" t="s">
        <v>817</v>
      </c>
      <c r="BZ162" s="234" t="s">
        <v>818</v>
      </c>
      <c r="CA162" s="234" t="s">
        <v>815</v>
      </c>
    </row>
    <row r="163" customFormat="false" ht="14.5" hidden="false" customHeight="false" outlineLevel="0" collapsed="false">
      <c r="A163" s="178" t="str">
        <f aca="false">'Indicator Data'!A164</f>
        <v>South Africa</v>
      </c>
      <c r="B163" s="220" t="str">
        <f aca="false">'Indicator Data'!B164</f>
        <v>ZAF</v>
      </c>
      <c r="C163" s="234" t="s">
        <v>811</v>
      </c>
      <c r="D163" s="234" t="s">
        <v>811</v>
      </c>
      <c r="E163" s="234" t="s">
        <v>812</v>
      </c>
      <c r="F163" s="234" t="s">
        <v>812</v>
      </c>
      <c r="G163" s="234" t="s">
        <v>812</v>
      </c>
      <c r="H163" s="234" t="s">
        <v>812</v>
      </c>
      <c r="I163" s="234" t="s">
        <v>812</v>
      </c>
      <c r="J163" s="234" t="s">
        <v>813</v>
      </c>
      <c r="K163" s="234" t="s">
        <v>813</v>
      </c>
      <c r="L163" s="234" t="s">
        <v>814</v>
      </c>
      <c r="M163" s="234" t="s">
        <v>815</v>
      </c>
      <c r="N163" s="234" t="s">
        <v>815</v>
      </c>
      <c r="O163" s="234" t="s">
        <v>815</v>
      </c>
      <c r="P163" s="234" t="s">
        <v>815</v>
      </c>
      <c r="Q163" s="234" t="s">
        <v>816</v>
      </c>
      <c r="R163" s="234" t="s">
        <v>816</v>
      </c>
      <c r="S163" s="234" t="s">
        <v>816</v>
      </c>
      <c r="T163" s="234" t="s">
        <v>816</v>
      </c>
      <c r="U163" s="234" t="s">
        <v>815</v>
      </c>
      <c r="V163" s="234" t="s">
        <v>815</v>
      </c>
      <c r="W163" s="234" t="s">
        <v>815</v>
      </c>
      <c r="X163" s="234" t="s">
        <v>817</v>
      </c>
      <c r="Y163" s="234" t="s">
        <v>817</v>
      </c>
      <c r="Z163" s="234" t="s">
        <v>817</v>
      </c>
      <c r="AA163" s="234" t="s">
        <v>818</v>
      </c>
      <c r="AB163" s="234" t="s">
        <v>819</v>
      </c>
      <c r="AC163" s="234" t="s">
        <v>819</v>
      </c>
      <c r="AD163" s="235" t="s">
        <v>820</v>
      </c>
      <c r="AE163" s="234" t="s">
        <v>821</v>
      </c>
      <c r="AF163" s="234" t="s">
        <v>822</v>
      </c>
      <c r="AG163" s="234" t="s">
        <v>818</v>
      </c>
      <c r="AH163" s="234" t="s">
        <v>815</v>
      </c>
      <c r="AI163" s="236" t="s">
        <v>823</v>
      </c>
      <c r="AJ163" s="236" t="s">
        <v>823</v>
      </c>
      <c r="AK163" s="234" t="s">
        <v>824</v>
      </c>
      <c r="AL163" s="234" t="s">
        <v>824</v>
      </c>
      <c r="AM163" s="234" t="s">
        <v>825</v>
      </c>
      <c r="AN163" s="234" t="s">
        <v>826</v>
      </c>
      <c r="AO163" s="234" t="s">
        <v>826</v>
      </c>
      <c r="AP163" s="234" t="s">
        <v>827</v>
      </c>
      <c r="AQ163" s="234" t="s">
        <v>827</v>
      </c>
      <c r="AR163" s="234" t="s">
        <v>821</v>
      </c>
      <c r="AS163" s="234" t="s">
        <v>821</v>
      </c>
      <c r="AT163" s="234" t="s">
        <v>821</v>
      </c>
      <c r="AU163" s="234" t="s">
        <v>821</v>
      </c>
      <c r="AV163" s="234" t="s">
        <v>821</v>
      </c>
      <c r="AW163" s="234" t="s">
        <v>821</v>
      </c>
      <c r="AX163" s="234" t="s">
        <v>821</v>
      </c>
      <c r="AY163" s="234" t="s">
        <v>824</v>
      </c>
      <c r="AZ163" s="234" t="s">
        <v>817</v>
      </c>
      <c r="BA163" s="234" t="s">
        <v>813</v>
      </c>
      <c r="BB163" s="234" t="s">
        <v>813</v>
      </c>
      <c r="BC163" s="234" t="s">
        <v>813</v>
      </c>
      <c r="BD163" s="236" t="s">
        <v>835</v>
      </c>
      <c r="BE163" s="234" t="s">
        <v>829</v>
      </c>
      <c r="BF163" s="234" t="s">
        <v>829</v>
      </c>
      <c r="BG163" s="234" t="s">
        <v>814</v>
      </c>
      <c r="BH163" s="234" t="s">
        <v>814</v>
      </c>
      <c r="BI163" s="234" t="s">
        <v>812</v>
      </c>
      <c r="BJ163" s="234" t="s">
        <v>830</v>
      </c>
      <c r="BK163" s="234" t="s">
        <v>831</v>
      </c>
      <c r="BL163" s="234" t="s">
        <v>817</v>
      </c>
      <c r="BM163" s="234" t="s">
        <v>832</v>
      </c>
      <c r="BN163" s="234" t="s">
        <v>817</v>
      </c>
      <c r="BO163" s="234" t="s">
        <v>817</v>
      </c>
      <c r="BP163" s="234" t="s">
        <v>833</v>
      </c>
      <c r="BQ163" s="234" t="s">
        <v>821</v>
      </c>
      <c r="BR163" s="234" t="s">
        <v>821</v>
      </c>
      <c r="BS163" s="234" t="s">
        <v>821</v>
      </c>
      <c r="BT163" s="234" t="s">
        <v>821</v>
      </c>
      <c r="BU163" s="234" t="s">
        <v>821</v>
      </c>
      <c r="BV163" s="234" t="s">
        <v>821</v>
      </c>
      <c r="BW163" s="234"/>
      <c r="BX163" s="234" t="s">
        <v>834</v>
      </c>
      <c r="BY163" s="234" t="s">
        <v>817</v>
      </c>
      <c r="BZ163" s="234" t="s">
        <v>818</v>
      </c>
      <c r="CA163" s="234" t="s">
        <v>815</v>
      </c>
    </row>
    <row r="164" customFormat="false" ht="14.5" hidden="false" customHeight="false" outlineLevel="0" collapsed="false">
      <c r="A164" s="178" t="str">
        <f aca="false">'Indicator Data'!A165</f>
        <v>South Sudan</v>
      </c>
      <c r="B164" s="220" t="str">
        <f aca="false">'Indicator Data'!B165</f>
        <v>SSD</v>
      </c>
      <c r="C164" s="234" t="s">
        <v>811</v>
      </c>
      <c r="D164" s="234" t="s">
        <v>811</v>
      </c>
      <c r="E164" s="234" t="s">
        <v>812</v>
      </c>
      <c r="F164" s="234" t="s">
        <v>812</v>
      </c>
      <c r="G164" s="234" t="s">
        <v>812</v>
      </c>
      <c r="H164" s="234" t="s">
        <v>812</v>
      </c>
      <c r="I164" s="234" t="s">
        <v>812</v>
      </c>
      <c r="J164" s="234" t="s">
        <v>813</v>
      </c>
      <c r="K164" s="234" t="s">
        <v>813</v>
      </c>
      <c r="L164" s="234" t="s">
        <v>814</v>
      </c>
      <c r="M164" s="234" t="s">
        <v>815</v>
      </c>
      <c r="N164" s="234" t="s">
        <v>815</v>
      </c>
      <c r="O164" s="234" t="s">
        <v>815</v>
      </c>
      <c r="P164" s="234" t="s">
        <v>815</v>
      </c>
      <c r="Q164" s="234" t="s">
        <v>816</v>
      </c>
      <c r="R164" s="234" t="s">
        <v>816</v>
      </c>
      <c r="S164" s="234" t="s">
        <v>816</v>
      </c>
      <c r="T164" s="234" t="s">
        <v>816</v>
      </c>
      <c r="U164" s="234" t="s">
        <v>815</v>
      </c>
      <c r="V164" s="234" t="s">
        <v>815</v>
      </c>
      <c r="W164" s="234" t="s">
        <v>815</v>
      </c>
      <c r="X164" s="234" t="s">
        <v>817</v>
      </c>
      <c r="Y164" s="234" t="s">
        <v>817</v>
      </c>
      <c r="Z164" s="234" t="s">
        <v>817</v>
      </c>
      <c r="AA164" s="234" t="s">
        <v>818</v>
      </c>
      <c r="AB164" s="234" t="s">
        <v>819</v>
      </c>
      <c r="AC164" s="234" t="s">
        <v>819</v>
      </c>
      <c r="AD164" s="235" t="s">
        <v>820</v>
      </c>
      <c r="AE164" s="234" t="s">
        <v>821</v>
      </c>
      <c r="AF164" s="234" t="s">
        <v>822</v>
      </c>
      <c r="AG164" s="234" t="s">
        <v>818</v>
      </c>
      <c r="AH164" s="234" t="s">
        <v>815</v>
      </c>
      <c r="AI164" s="236" t="s">
        <v>823</v>
      </c>
      <c r="AJ164" s="236" t="s">
        <v>823</v>
      </c>
      <c r="AK164" s="234" t="s">
        <v>824</v>
      </c>
      <c r="AL164" s="234" t="s">
        <v>824</v>
      </c>
      <c r="AM164" s="234" t="s">
        <v>825</v>
      </c>
      <c r="AN164" s="234" t="s">
        <v>826</v>
      </c>
      <c r="AO164" s="234" t="s">
        <v>826</v>
      </c>
      <c r="AP164" s="234" t="s">
        <v>827</v>
      </c>
      <c r="AQ164" s="234" t="s">
        <v>827</v>
      </c>
      <c r="AR164" s="234" t="s">
        <v>821</v>
      </c>
      <c r="AS164" s="234" t="s">
        <v>821</v>
      </c>
      <c r="AT164" s="234" t="s">
        <v>821</v>
      </c>
      <c r="AU164" s="234" t="s">
        <v>821</v>
      </c>
      <c r="AV164" s="234" t="s">
        <v>821</v>
      </c>
      <c r="AW164" s="234" t="s">
        <v>821</v>
      </c>
      <c r="AX164" s="234" t="s">
        <v>821</v>
      </c>
      <c r="AY164" s="234" t="s">
        <v>824</v>
      </c>
      <c r="AZ164" s="234" t="s">
        <v>817</v>
      </c>
      <c r="BA164" s="234" t="s">
        <v>813</v>
      </c>
      <c r="BB164" s="234" t="s">
        <v>813</v>
      </c>
      <c r="BC164" s="234" t="s">
        <v>813</v>
      </c>
      <c r="BD164" s="236" t="s">
        <v>828</v>
      </c>
      <c r="BE164" s="234" t="s">
        <v>829</v>
      </c>
      <c r="BF164" s="234" t="s">
        <v>829</v>
      </c>
      <c r="BG164" s="234" t="s">
        <v>814</v>
      </c>
      <c r="BH164" s="234" t="s">
        <v>814</v>
      </c>
      <c r="BI164" s="234" t="s">
        <v>812</v>
      </c>
      <c r="BJ164" s="234" t="s">
        <v>830</v>
      </c>
      <c r="BK164" s="234" t="s">
        <v>831</v>
      </c>
      <c r="BL164" s="234" t="s">
        <v>817</v>
      </c>
      <c r="BM164" s="234" t="s">
        <v>832</v>
      </c>
      <c r="BN164" s="234" t="s">
        <v>817</v>
      </c>
      <c r="BO164" s="234" t="s">
        <v>817</v>
      </c>
      <c r="BP164" s="234" t="s">
        <v>833</v>
      </c>
      <c r="BQ164" s="234" t="s">
        <v>821</v>
      </c>
      <c r="BR164" s="234" t="s">
        <v>821</v>
      </c>
      <c r="BS164" s="234" t="s">
        <v>821</v>
      </c>
      <c r="BT164" s="234" t="s">
        <v>821</v>
      </c>
      <c r="BU164" s="234" t="s">
        <v>821</v>
      </c>
      <c r="BV164" s="234" t="s">
        <v>821</v>
      </c>
      <c r="BW164" s="234"/>
      <c r="BX164" s="234" t="s">
        <v>834</v>
      </c>
      <c r="BY164" s="234" t="s">
        <v>817</v>
      </c>
      <c r="BZ164" s="234" t="s">
        <v>818</v>
      </c>
      <c r="CA164" s="234" t="s">
        <v>815</v>
      </c>
    </row>
    <row r="165" customFormat="false" ht="14.5" hidden="false" customHeight="false" outlineLevel="0" collapsed="false">
      <c r="A165" s="178" t="str">
        <f aca="false">'Indicator Data'!A166</f>
        <v>Spain</v>
      </c>
      <c r="B165" s="220" t="str">
        <f aca="false">'Indicator Data'!B166</f>
        <v>ESP</v>
      </c>
      <c r="C165" s="234" t="s">
        <v>811</v>
      </c>
      <c r="D165" s="234" t="s">
        <v>811</v>
      </c>
      <c r="E165" s="234" t="s">
        <v>812</v>
      </c>
      <c r="F165" s="234" t="s">
        <v>812</v>
      </c>
      <c r="G165" s="234" t="s">
        <v>812</v>
      </c>
      <c r="H165" s="234" t="s">
        <v>812</v>
      </c>
      <c r="I165" s="234" t="s">
        <v>812</v>
      </c>
      <c r="J165" s="234" t="s">
        <v>813</v>
      </c>
      <c r="K165" s="234" t="s">
        <v>813</v>
      </c>
      <c r="L165" s="234" t="s">
        <v>814</v>
      </c>
      <c r="M165" s="234" t="s">
        <v>815</v>
      </c>
      <c r="N165" s="234" t="s">
        <v>815</v>
      </c>
      <c r="O165" s="234" t="s">
        <v>815</v>
      </c>
      <c r="P165" s="234" t="s">
        <v>815</v>
      </c>
      <c r="Q165" s="234" t="s">
        <v>816</v>
      </c>
      <c r="R165" s="234" t="s">
        <v>816</v>
      </c>
      <c r="S165" s="234" t="s">
        <v>816</v>
      </c>
      <c r="T165" s="234" t="s">
        <v>816</v>
      </c>
      <c r="U165" s="234" t="s">
        <v>815</v>
      </c>
      <c r="V165" s="234" t="s">
        <v>815</v>
      </c>
      <c r="W165" s="234" t="s">
        <v>815</v>
      </c>
      <c r="X165" s="234" t="s">
        <v>817</v>
      </c>
      <c r="Y165" s="234" t="s">
        <v>817</v>
      </c>
      <c r="Z165" s="234" t="s">
        <v>817</v>
      </c>
      <c r="AA165" s="234" t="s">
        <v>818</v>
      </c>
      <c r="AB165" s="234" t="s">
        <v>819</v>
      </c>
      <c r="AC165" s="234" t="s">
        <v>819</v>
      </c>
      <c r="AD165" s="235" t="s">
        <v>820</v>
      </c>
      <c r="AE165" s="234" t="s">
        <v>821</v>
      </c>
      <c r="AF165" s="234" t="s">
        <v>822</v>
      </c>
      <c r="AG165" s="234" t="s">
        <v>818</v>
      </c>
      <c r="AH165" s="234" t="s">
        <v>815</v>
      </c>
      <c r="AI165" s="236" t="s">
        <v>823</v>
      </c>
      <c r="AJ165" s="236" t="s">
        <v>823</v>
      </c>
      <c r="AK165" s="234" t="s">
        <v>824</v>
      </c>
      <c r="AL165" s="234" t="s">
        <v>824</v>
      </c>
      <c r="AM165" s="234" t="s">
        <v>825</v>
      </c>
      <c r="AN165" s="234" t="s">
        <v>826</v>
      </c>
      <c r="AO165" s="234" t="s">
        <v>826</v>
      </c>
      <c r="AP165" s="234" t="s">
        <v>827</v>
      </c>
      <c r="AQ165" s="234" t="s">
        <v>827</v>
      </c>
      <c r="AR165" s="234" t="s">
        <v>821</v>
      </c>
      <c r="AS165" s="234" t="s">
        <v>821</v>
      </c>
      <c r="AT165" s="234" t="s">
        <v>821</v>
      </c>
      <c r="AU165" s="234" t="s">
        <v>821</v>
      </c>
      <c r="AV165" s="234" t="s">
        <v>821</v>
      </c>
      <c r="AW165" s="234" t="s">
        <v>821</v>
      </c>
      <c r="AX165" s="234" t="s">
        <v>821</v>
      </c>
      <c r="AY165" s="234" t="s">
        <v>824</v>
      </c>
      <c r="AZ165" s="234" t="s">
        <v>817</v>
      </c>
      <c r="BA165" s="234" t="s">
        <v>813</v>
      </c>
      <c r="BB165" s="234" t="s">
        <v>813</v>
      </c>
      <c r="BC165" s="234" t="s">
        <v>813</v>
      </c>
      <c r="BD165" s="236"/>
      <c r="BE165" s="234" t="s">
        <v>829</v>
      </c>
      <c r="BF165" s="234" t="s">
        <v>829</v>
      </c>
      <c r="BG165" s="234" t="s">
        <v>814</v>
      </c>
      <c r="BH165" s="234" t="s">
        <v>814</v>
      </c>
      <c r="BI165" s="234" t="s">
        <v>812</v>
      </c>
      <c r="BJ165" s="234" t="s">
        <v>830</v>
      </c>
      <c r="BK165" s="234" t="s">
        <v>831</v>
      </c>
      <c r="BL165" s="234" t="s">
        <v>817</v>
      </c>
      <c r="BM165" s="234" t="s">
        <v>832</v>
      </c>
      <c r="BN165" s="234" t="s">
        <v>817</v>
      </c>
      <c r="BO165" s="234" t="s">
        <v>817</v>
      </c>
      <c r="BP165" s="234" t="s">
        <v>833</v>
      </c>
      <c r="BQ165" s="234" t="s">
        <v>821</v>
      </c>
      <c r="BR165" s="234" t="s">
        <v>821</v>
      </c>
      <c r="BS165" s="234" t="s">
        <v>821</v>
      </c>
      <c r="BT165" s="234" t="s">
        <v>821</v>
      </c>
      <c r="BU165" s="234" t="s">
        <v>821</v>
      </c>
      <c r="BV165" s="234" t="s">
        <v>821</v>
      </c>
      <c r="BW165" s="234"/>
      <c r="BX165" s="234" t="s">
        <v>834</v>
      </c>
      <c r="BY165" s="234" t="s">
        <v>817</v>
      </c>
      <c r="BZ165" s="234" t="s">
        <v>818</v>
      </c>
      <c r="CA165" s="234" t="s">
        <v>815</v>
      </c>
    </row>
    <row r="166" customFormat="false" ht="14.5" hidden="false" customHeight="false" outlineLevel="0" collapsed="false">
      <c r="A166" s="178" t="str">
        <f aca="false">'Indicator Data'!A167</f>
        <v>Sri Lanka</v>
      </c>
      <c r="B166" s="220" t="str">
        <f aca="false">'Indicator Data'!B167</f>
        <v>LKA</v>
      </c>
      <c r="C166" s="234" t="s">
        <v>811</v>
      </c>
      <c r="D166" s="234" t="s">
        <v>811</v>
      </c>
      <c r="E166" s="234" t="s">
        <v>812</v>
      </c>
      <c r="F166" s="234" t="s">
        <v>812</v>
      </c>
      <c r="G166" s="234" t="s">
        <v>812</v>
      </c>
      <c r="H166" s="234" t="s">
        <v>812</v>
      </c>
      <c r="I166" s="234" t="s">
        <v>812</v>
      </c>
      <c r="J166" s="234" t="s">
        <v>813</v>
      </c>
      <c r="K166" s="234" t="s">
        <v>813</v>
      </c>
      <c r="L166" s="234" t="s">
        <v>814</v>
      </c>
      <c r="M166" s="234" t="s">
        <v>815</v>
      </c>
      <c r="N166" s="234" t="s">
        <v>815</v>
      </c>
      <c r="O166" s="234" t="s">
        <v>815</v>
      </c>
      <c r="P166" s="234" t="s">
        <v>815</v>
      </c>
      <c r="Q166" s="234" t="s">
        <v>816</v>
      </c>
      <c r="R166" s="234" t="s">
        <v>816</v>
      </c>
      <c r="S166" s="234" t="s">
        <v>816</v>
      </c>
      <c r="T166" s="234" t="s">
        <v>816</v>
      </c>
      <c r="U166" s="234" t="s">
        <v>815</v>
      </c>
      <c r="V166" s="234" t="s">
        <v>815</v>
      </c>
      <c r="W166" s="234" t="s">
        <v>815</v>
      </c>
      <c r="X166" s="234" t="s">
        <v>817</v>
      </c>
      <c r="Y166" s="234" t="s">
        <v>817</v>
      </c>
      <c r="Z166" s="234" t="s">
        <v>817</v>
      </c>
      <c r="AA166" s="234" t="s">
        <v>818</v>
      </c>
      <c r="AB166" s="234" t="s">
        <v>819</v>
      </c>
      <c r="AC166" s="234" t="s">
        <v>819</v>
      </c>
      <c r="AD166" s="235" t="s">
        <v>820</v>
      </c>
      <c r="AE166" s="234" t="s">
        <v>821</v>
      </c>
      <c r="AF166" s="234" t="s">
        <v>822</v>
      </c>
      <c r="AG166" s="234" t="s">
        <v>818</v>
      </c>
      <c r="AH166" s="234" t="s">
        <v>815</v>
      </c>
      <c r="AI166" s="236" t="s">
        <v>823</v>
      </c>
      <c r="AJ166" s="236" t="s">
        <v>823</v>
      </c>
      <c r="AK166" s="234" t="s">
        <v>824</v>
      </c>
      <c r="AL166" s="234" t="s">
        <v>824</v>
      </c>
      <c r="AM166" s="234" t="s">
        <v>825</v>
      </c>
      <c r="AN166" s="234" t="s">
        <v>826</v>
      </c>
      <c r="AO166" s="234" t="s">
        <v>826</v>
      </c>
      <c r="AP166" s="234" t="s">
        <v>827</v>
      </c>
      <c r="AQ166" s="234" t="s">
        <v>827</v>
      </c>
      <c r="AR166" s="234" t="s">
        <v>821</v>
      </c>
      <c r="AS166" s="234" t="s">
        <v>821</v>
      </c>
      <c r="AT166" s="234" t="s">
        <v>821</v>
      </c>
      <c r="AU166" s="234" t="s">
        <v>821</v>
      </c>
      <c r="AV166" s="234" t="s">
        <v>821</v>
      </c>
      <c r="AW166" s="234" t="s">
        <v>821</v>
      </c>
      <c r="AX166" s="234" t="s">
        <v>821</v>
      </c>
      <c r="AY166" s="234" t="s">
        <v>824</v>
      </c>
      <c r="AZ166" s="234" t="s">
        <v>817</v>
      </c>
      <c r="BA166" s="234" t="s">
        <v>813</v>
      </c>
      <c r="BB166" s="234" t="s">
        <v>813</v>
      </c>
      <c r="BC166" s="234" t="s">
        <v>813</v>
      </c>
      <c r="BD166" s="236" t="s">
        <v>835</v>
      </c>
      <c r="BE166" s="234" t="s">
        <v>829</v>
      </c>
      <c r="BF166" s="234" t="s">
        <v>829</v>
      </c>
      <c r="BG166" s="234" t="s">
        <v>814</v>
      </c>
      <c r="BH166" s="234" t="s">
        <v>814</v>
      </c>
      <c r="BI166" s="234" t="s">
        <v>812</v>
      </c>
      <c r="BJ166" s="234" t="s">
        <v>830</v>
      </c>
      <c r="BK166" s="234" t="s">
        <v>831</v>
      </c>
      <c r="BL166" s="234" t="s">
        <v>817</v>
      </c>
      <c r="BM166" s="234" t="s">
        <v>832</v>
      </c>
      <c r="BN166" s="234" t="s">
        <v>817</v>
      </c>
      <c r="BO166" s="234" t="s">
        <v>817</v>
      </c>
      <c r="BP166" s="234" t="s">
        <v>833</v>
      </c>
      <c r="BQ166" s="234" t="s">
        <v>821</v>
      </c>
      <c r="BR166" s="234" t="s">
        <v>821</v>
      </c>
      <c r="BS166" s="234" t="s">
        <v>821</v>
      </c>
      <c r="BT166" s="234" t="s">
        <v>821</v>
      </c>
      <c r="BU166" s="234" t="s">
        <v>821</v>
      </c>
      <c r="BV166" s="234" t="s">
        <v>821</v>
      </c>
      <c r="BW166" s="234"/>
      <c r="BX166" s="234" t="s">
        <v>834</v>
      </c>
      <c r="BY166" s="234" t="s">
        <v>817</v>
      </c>
      <c r="BZ166" s="234" t="s">
        <v>818</v>
      </c>
      <c r="CA166" s="234" t="s">
        <v>815</v>
      </c>
    </row>
    <row r="167" customFormat="false" ht="14.5" hidden="false" customHeight="false" outlineLevel="0" collapsed="false">
      <c r="A167" s="178" t="str">
        <f aca="false">'Indicator Data'!A168</f>
        <v>Sudan</v>
      </c>
      <c r="B167" s="220" t="str">
        <f aca="false">'Indicator Data'!B168</f>
        <v>SDN</v>
      </c>
      <c r="C167" s="234" t="s">
        <v>811</v>
      </c>
      <c r="D167" s="234" t="s">
        <v>811</v>
      </c>
      <c r="E167" s="234" t="s">
        <v>812</v>
      </c>
      <c r="F167" s="234" t="s">
        <v>812</v>
      </c>
      <c r="G167" s="234" t="s">
        <v>812</v>
      </c>
      <c r="H167" s="234" t="s">
        <v>812</v>
      </c>
      <c r="I167" s="234" t="s">
        <v>812</v>
      </c>
      <c r="J167" s="234" t="s">
        <v>813</v>
      </c>
      <c r="K167" s="234" t="s">
        <v>813</v>
      </c>
      <c r="L167" s="234" t="s">
        <v>814</v>
      </c>
      <c r="M167" s="234" t="s">
        <v>815</v>
      </c>
      <c r="N167" s="234" t="s">
        <v>815</v>
      </c>
      <c r="O167" s="234" t="s">
        <v>815</v>
      </c>
      <c r="P167" s="234" t="s">
        <v>815</v>
      </c>
      <c r="Q167" s="234" t="s">
        <v>816</v>
      </c>
      <c r="R167" s="234" t="s">
        <v>816</v>
      </c>
      <c r="S167" s="234" t="s">
        <v>816</v>
      </c>
      <c r="T167" s="234" t="s">
        <v>816</v>
      </c>
      <c r="U167" s="234" t="s">
        <v>815</v>
      </c>
      <c r="V167" s="234" t="s">
        <v>815</v>
      </c>
      <c r="W167" s="234" t="s">
        <v>815</v>
      </c>
      <c r="X167" s="234" t="s">
        <v>817</v>
      </c>
      <c r="Y167" s="234" t="s">
        <v>817</v>
      </c>
      <c r="Z167" s="234" t="s">
        <v>817</v>
      </c>
      <c r="AA167" s="234" t="s">
        <v>818</v>
      </c>
      <c r="AB167" s="234" t="s">
        <v>819</v>
      </c>
      <c r="AC167" s="234" t="s">
        <v>819</v>
      </c>
      <c r="AD167" s="235" t="s">
        <v>820</v>
      </c>
      <c r="AE167" s="234" t="s">
        <v>821</v>
      </c>
      <c r="AF167" s="234" t="s">
        <v>822</v>
      </c>
      <c r="AG167" s="234" t="s">
        <v>818</v>
      </c>
      <c r="AH167" s="234" t="s">
        <v>815</v>
      </c>
      <c r="AI167" s="236" t="s">
        <v>823</v>
      </c>
      <c r="AJ167" s="236" t="s">
        <v>823</v>
      </c>
      <c r="AK167" s="234" t="s">
        <v>824</v>
      </c>
      <c r="AL167" s="234" t="s">
        <v>824</v>
      </c>
      <c r="AM167" s="234" t="s">
        <v>825</v>
      </c>
      <c r="AN167" s="234" t="s">
        <v>826</v>
      </c>
      <c r="AO167" s="234" t="s">
        <v>826</v>
      </c>
      <c r="AP167" s="234" t="s">
        <v>827</v>
      </c>
      <c r="AQ167" s="234" t="s">
        <v>827</v>
      </c>
      <c r="AR167" s="234" t="s">
        <v>821</v>
      </c>
      <c r="AS167" s="234" t="s">
        <v>821</v>
      </c>
      <c r="AT167" s="234" t="s">
        <v>821</v>
      </c>
      <c r="AU167" s="234" t="s">
        <v>821</v>
      </c>
      <c r="AV167" s="234" t="s">
        <v>821</v>
      </c>
      <c r="AW167" s="234" t="s">
        <v>821</v>
      </c>
      <c r="AX167" s="234" t="s">
        <v>821</v>
      </c>
      <c r="AY167" s="234" t="s">
        <v>824</v>
      </c>
      <c r="AZ167" s="234" t="s">
        <v>817</v>
      </c>
      <c r="BA167" s="234" t="s">
        <v>813</v>
      </c>
      <c r="BB167" s="234" t="s">
        <v>813</v>
      </c>
      <c r="BC167" s="234" t="s">
        <v>813</v>
      </c>
      <c r="BD167" s="236" t="s">
        <v>835</v>
      </c>
      <c r="BE167" s="234" t="s">
        <v>829</v>
      </c>
      <c r="BF167" s="234" t="s">
        <v>829</v>
      </c>
      <c r="BG167" s="234" t="s">
        <v>814</v>
      </c>
      <c r="BH167" s="234" t="s">
        <v>814</v>
      </c>
      <c r="BI167" s="234" t="s">
        <v>812</v>
      </c>
      <c r="BJ167" s="234" t="s">
        <v>830</v>
      </c>
      <c r="BK167" s="234" t="s">
        <v>831</v>
      </c>
      <c r="BL167" s="234" t="s">
        <v>817</v>
      </c>
      <c r="BM167" s="234" t="s">
        <v>832</v>
      </c>
      <c r="BN167" s="234" t="s">
        <v>817</v>
      </c>
      <c r="BO167" s="234" t="s">
        <v>817</v>
      </c>
      <c r="BP167" s="234" t="s">
        <v>833</v>
      </c>
      <c r="BQ167" s="234" t="s">
        <v>821</v>
      </c>
      <c r="BR167" s="234" t="s">
        <v>821</v>
      </c>
      <c r="BS167" s="234" t="s">
        <v>821</v>
      </c>
      <c r="BT167" s="234" t="s">
        <v>821</v>
      </c>
      <c r="BU167" s="234" t="s">
        <v>821</v>
      </c>
      <c r="BV167" s="234" t="s">
        <v>821</v>
      </c>
      <c r="BW167" s="234"/>
      <c r="BX167" s="234" t="s">
        <v>834</v>
      </c>
      <c r="BY167" s="234" t="s">
        <v>817</v>
      </c>
      <c r="BZ167" s="234" t="s">
        <v>818</v>
      </c>
      <c r="CA167" s="234" t="s">
        <v>815</v>
      </c>
    </row>
    <row r="168" customFormat="false" ht="14.5" hidden="false" customHeight="false" outlineLevel="0" collapsed="false">
      <c r="A168" s="178" t="str">
        <f aca="false">'Indicator Data'!A169</f>
        <v>Suriname</v>
      </c>
      <c r="B168" s="220" t="str">
        <f aca="false">'Indicator Data'!B169</f>
        <v>SUR</v>
      </c>
      <c r="C168" s="234" t="s">
        <v>811</v>
      </c>
      <c r="D168" s="234" t="s">
        <v>811</v>
      </c>
      <c r="E168" s="234" t="s">
        <v>812</v>
      </c>
      <c r="F168" s="234" t="s">
        <v>812</v>
      </c>
      <c r="G168" s="234" t="s">
        <v>812</v>
      </c>
      <c r="H168" s="234" t="s">
        <v>812</v>
      </c>
      <c r="I168" s="234" t="s">
        <v>812</v>
      </c>
      <c r="J168" s="234" t="s">
        <v>813</v>
      </c>
      <c r="K168" s="234" t="s">
        <v>813</v>
      </c>
      <c r="L168" s="234" t="s">
        <v>814</v>
      </c>
      <c r="M168" s="234" t="s">
        <v>815</v>
      </c>
      <c r="N168" s="234" t="s">
        <v>815</v>
      </c>
      <c r="O168" s="234" t="s">
        <v>815</v>
      </c>
      <c r="P168" s="234" t="s">
        <v>815</v>
      </c>
      <c r="Q168" s="234" t="s">
        <v>816</v>
      </c>
      <c r="R168" s="234" t="s">
        <v>816</v>
      </c>
      <c r="S168" s="234" t="s">
        <v>816</v>
      </c>
      <c r="T168" s="234" t="s">
        <v>816</v>
      </c>
      <c r="U168" s="234" t="s">
        <v>815</v>
      </c>
      <c r="V168" s="234" t="s">
        <v>815</v>
      </c>
      <c r="W168" s="234" t="s">
        <v>815</v>
      </c>
      <c r="X168" s="234" t="s">
        <v>817</v>
      </c>
      <c r="Y168" s="234" t="s">
        <v>817</v>
      </c>
      <c r="Z168" s="234" t="s">
        <v>817</v>
      </c>
      <c r="AA168" s="234" t="s">
        <v>818</v>
      </c>
      <c r="AB168" s="234" t="s">
        <v>819</v>
      </c>
      <c r="AC168" s="234" t="s">
        <v>819</v>
      </c>
      <c r="AD168" s="235" t="s">
        <v>820</v>
      </c>
      <c r="AE168" s="234" t="s">
        <v>821</v>
      </c>
      <c r="AF168" s="234" t="s">
        <v>822</v>
      </c>
      <c r="AG168" s="234" t="s">
        <v>818</v>
      </c>
      <c r="AH168" s="234" t="s">
        <v>815</v>
      </c>
      <c r="AI168" s="236" t="s">
        <v>823</v>
      </c>
      <c r="AJ168" s="236" t="s">
        <v>823</v>
      </c>
      <c r="AK168" s="234" t="s">
        <v>824</v>
      </c>
      <c r="AL168" s="234" t="s">
        <v>824</v>
      </c>
      <c r="AM168" s="234" t="s">
        <v>825</v>
      </c>
      <c r="AN168" s="234" t="s">
        <v>826</v>
      </c>
      <c r="AO168" s="234" t="s">
        <v>826</v>
      </c>
      <c r="AP168" s="234" t="s">
        <v>827</v>
      </c>
      <c r="AQ168" s="234" t="s">
        <v>827</v>
      </c>
      <c r="AR168" s="234" t="s">
        <v>821</v>
      </c>
      <c r="AS168" s="234" t="s">
        <v>821</v>
      </c>
      <c r="AT168" s="234" t="s">
        <v>821</v>
      </c>
      <c r="AU168" s="234" t="s">
        <v>821</v>
      </c>
      <c r="AV168" s="234" t="s">
        <v>821</v>
      </c>
      <c r="AW168" s="234" t="s">
        <v>821</v>
      </c>
      <c r="AX168" s="234" t="s">
        <v>821</v>
      </c>
      <c r="AY168" s="234" t="s">
        <v>824</v>
      </c>
      <c r="AZ168" s="234" t="s">
        <v>817</v>
      </c>
      <c r="BA168" s="234" t="s">
        <v>813</v>
      </c>
      <c r="BB168" s="234" t="s">
        <v>813</v>
      </c>
      <c r="BC168" s="234" t="s">
        <v>813</v>
      </c>
      <c r="BD168" s="236"/>
      <c r="BE168" s="234" t="s">
        <v>829</v>
      </c>
      <c r="BF168" s="234" t="s">
        <v>829</v>
      </c>
      <c r="BG168" s="234" t="s">
        <v>814</v>
      </c>
      <c r="BH168" s="234" t="s">
        <v>814</v>
      </c>
      <c r="BI168" s="234" t="s">
        <v>812</v>
      </c>
      <c r="BJ168" s="234" t="s">
        <v>830</v>
      </c>
      <c r="BK168" s="234" t="s">
        <v>831</v>
      </c>
      <c r="BL168" s="234" t="s">
        <v>817</v>
      </c>
      <c r="BM168" s="234" t="s">
        <v>832</v>
      </c>
      <c r="BN168" s="234" t="s">
        <v>817</v>
      </c>
      <c r="BO168" s="234" t="s">
        <v>817</v>
      </c>
      <c r="BP168" s="234" t="s">
        <v>833</v>
      </c>
      <c r="BQ168" s="234" t="s">
        <v>821</v>
      </c>
      <c r="BR168" s="234" t="s">
        <v>821</v>
      </c>
      <c r="BS168" s="234" t="s">
        <v>821</v>
      </c>
      <c r="BT168" s="234" t="s">
        <v>821</v>
      </c>
      <c r="BU168" s="234" t="s">
        <v>821</v>
      </c>
      <c r="BV168" s="234" t="s">
        <v>821</v>
      </c>
      <c r="BW168" s="234"/>
      <c r="BX168" s="234" t="s">
        <v>834</v>
      </c>
      <c r="BY168" s="234" t="s">
        <v>817</v>
      </c>
      <c r="BZ168" s="234" t="s">
        <v>818</v>
      </c>
      <c r="CA168" s="234" t="s">
        <v>815</v>
      </c>
    </row>
    <row r="169" customFormat="false" ht="14.5" hidden="false" customHeight="false" outlineLevel="0" collapsed="false">
      <c r="A169" s="178" t="str">
        <f aca="false">'Indicator Data'!A170</f>
        <v>Sweden</v>
      </c>
      <c r="B169" s="220" t="str">
        <f aca="false">'Indicator Data'!B170</f>
        <v>SWE</v>
      </c>
      <c r="C169" s="234" t="s">
        <v>811</v>
      </c>
      <c r="D169" s="234" t="s">
        <v>811</v>
      </c>
      <c r="E169" s="234" t="s">
        <v>812</v>
      </c>
      <c r="F169" s="234" t="s">
        <v>812</v>
      </c>
      <c r="G169" s="234" t="s">
        <v>812</v>
      </c>
      <c r="H169" s="234" t="s">
        <v>812</v>
      </c>
      <c r="I169" s="234" t="s">
        <v>812</v>
      </c>
      <c r="J169" s="234" t="s">
        <v>813</v>
      </c>
      <c r="K169" s="234" t="s">
        <v>813</v>
      </c>
      <c r="L169" s="234" t="s">
        <v>814</v>
      </c>
      <c r="M169" s="234" t="s">
        <v>815</v>
      </c>
      <c r="N169" s="234" t="s">
        <v>815</v>
      </c>
      <c r="O169" s="234" t="s">
        <v>815</v>
      </c>
      <c r="P169" s="234" t="s">
        <v>815</v>
      </c>
      <c r="Q169" s="234" t="s">
        <v>816</v>
      </c>
      <c r="R169" s="234" t="s">
        <v>816</v>
      </c>
      <c r="S169" s="234" t="s">
        <v>816</v>
      </c>
      <c r="T169" s="234" t="s">
        <v>816</v>
      </c>
      <c r="U169" s="234" t="s">
        <v>815</v>
      </c>
      <c r="V169" s="234" t="s">
        <v>815</v>
      </c>
      <c r="W169" s="234" t="s">
        <v>815</v>
      </c>
      <c r="X169" s="234" t="s">
        <v>817</v>
      </c>
      <c r="Y169" s="234" t="s">
        <v>817</v>
      </c>
      <c r="Z169" s="234" t="s">
        <v>817</v>
      </c>
      <c r="AA169" s="234" t="s">
        <v>818</v>
      </c>
      <c r="AB169" s="234" t="s">
        <v>819</v>
      </c>
      <c r="AC169" s="234" t="s">
        <v>819</v>
      </c>
      <c r="AD169" s="235" t="s">
        <v>820</v>
      </c>
      <c r="AE169" s="234" t="s">
        <v>821</v>
      </c>
      <c r="AF169" s="234" t="s">
        <v>822</v>
      </c>
      <c r="AG169" s="234" t="s">
        <v>818</v>
      </c>
      <c r="AH169" s="234" t="s">
        <v>815</v>
      </c>
      <c r="AI169" s="236" t="s">
        <v>823</v>
      </c>
      <c r="AJ169" s="236" t="s">
        <v>823</v>
      </c>
      <c r="AK169" s="234" t="s">
        <v>824</v>
      </c>
      <c r="AL169" s="234" t="s">
        <v>824</v>
      </c>
      <c r="AM169" s="234" t="s">
        <v>825</v>
      </c>
      <c r="AN169" s="234" t="s">
        <v>826</v>
      </c>
      <c r="AO169" s="234" t="s">
        <v>826</v>
      </c>
      <c r="AP169" s="234" t="s">
        <v>827</v>
      </c>
      <c r="AQ169" s="234" t="s">
        <v>827</v>
      </c>
      <c r="AR169" s="234" t="s">
        <v>821</v>
      </c>
      <c r="AS169" s="234" t="s">
        <v>821</v>
      </c>
      <c r="AT169" s="234" t="s">
        <v>821</v>
      </c>
      <c r="AU169" s="234" t="s">
        <v>821</v>
      </c>
      <c r="AV169" s="234" t="s">
        <v>821</v>
      </c>
      <c r="AW169" s="234" t="s">
        <v>821</v>
      </c>
      <c r="AX169" s="234" t="s">
        <v>821</v>
      </c>
      <c r="AY169" s="234" t="s">
        <v>824</v>
      </c>
      <c r="AZ169" s="234" t="s">
        <v>817</v>
      </c>
      <c r="BA169" s="234" t="s">
        <v>813</v>
      </c>
      <c r="BB169" s="234" t="s">
        <v>813</v>
      </c>
      <c r="BC169" s="234" t="s">
        <v>813</v>
      </c>
      <c r="BD169" s="236"/>
      <c r="BE169" s="234" t="s">
        <v>829</v>
      </c>
      <c r="BF169" s="234" t="s">
        <v>829</v>
      </c>
      <c r="BG169" s="234" t="s">
        <v>814</v>
      </c>
      <c r="BH169" s="234" t="s">
        <v>814</v>
      </c>
      <c r="BI169" s="234" t="s">
        <v>812</v>
      </c>
      <c r="BJ169" s="234" t="s">
        <v>830</v>
      </c>
      <c r="BK169" s="234" t="s">
        <v>831</v>
      </c>
      <c r="BL169" s="234" t="s">
        <v>817</v>
      </c>
      <c r="BM169" s="234" t="s">
        <v>832</v>
      </c>
      <c r="BN169" s="234" t="s">
        <v>817</v>
      </c>
      <c r="BO169" s="234" t="s">
        <v>817</v>
      </c>
      <c r="BP169" s="234" t="s">
        <v>833</v>
      </c>
      <c r="BQ169" s="234" t="s">
        <v>821</v>
      </c>
      <c r="BR169" s="234" t="s">
        <v>821</v>
      </c>
      <c r="BS169" s="234" t="s">
        <v>821</v>
      </c>
      <c r="BT169" s="234" t="s">
        <v>821</v>
      </c>
      <c r="BU169" s="234" t="s">
        <v>821</v>
      </c>
      <c r="BV169" s="234" t="s">
        <v>821</v>
      </c>
      <c r="BW169" s="234"/>
      <c r="BX169" s="234" t="s">
        <v>834</v>
      </c>
      <c r="BY169" s="234" t="s">
        <v>817</v>
      </c>
      <c r="BZ169" s="234" t="s">
        <v>818</v>
      </c>
      <c r="CA169" s="234" t="s">
        <v>815</v>
      </c>
    </row>
    <row r="170" customFormat="false" ht="14.5" hidden="false" customHeight="false" outlineLevel="0" collapsed="false">
      <c r="A170" s="178" t="str">
        <f aca="false">'Indicator Data'!A171</f>
        <v>Switzerland</v>
      </c>
      <c r="B170" s="220" t="str">
        <f aca="false">'Indicator Data'!B171</f>
        <v>CHE</v>
      </c>
      <c r="C170" s="234" t="s">
        <v>811</v>
      </c>
      <c r="D170" s="234" t="s">
        <v>811</v>
      </c>
      <c r="E170" s="234" t="s">
        <v>812</v>
      </c>
      <c r="F170" s="234" t="s">
        <v>812</v>
      </c>
      <c r="G170" s="234" t="s">
        <v>812</v>
      </c>
      <c r="H170" s="234" t="s">
        <v>812</v>
      </c>
      <c r="I170" s="234" t="s">
        <v>812</v>
      </c>
      <c r="J170" s="234" t="s">
        <v>813</v>
      </c>
      <c r="K170" s="234" t="s">
        <v>813</v>
      </c>
      <c r="L170" s="234" t="s">
        <v>814</v>
      </c>
      <c r="M170" s="234" t="s">
        <v>815</v>
      </c>
      <c r="N170" s="234" t="s">
        <v>815</v>
      </c>
      <c r="O170" s="234" t="s">
        <v>815</v>
      </c>
      <c r="P170" s="234" t="s">
        <v>815</v>
      </c>
      <c r="Q170" s="234" t="s">
        <v>816</v>
      </c>
      <c r="R170" s="234" t="s">
        <v>816</v>
      </c>
      <c r="S170" s="234" t="s">
        <v>816</v>
      </c>
      <c r="T170" s="234" t="s">
        <v>816</v>
      </c>
      <c r="U170" s="234" t="s">
        <v>815</v>
      </c>
      <c r="V170" s="234" t="s">
        <v>815</v>
      </c>
      <c r="W170" s="234" t="s">
        <v>815</v>
      </c>
      <c r="X170" s="234" t="s">
        <v>817</v>
      </c>
      <c r="Y170" s="234" t="s">
        <v>817</v>
      </c>
      <c r="Z170" s="234" t="s">
        <v>817</v>
      </c>
      <c r="AA170" s="234" t="s">
        <v>818</v>
      </c>
      <c r="AB170" s="234" t="s">
        <v>819</v>
      </c>
      <c r="AC170" s="234" t="s">
        <v>819</v>
      </c>
      <c r="AD170" s="235" t="s">
        <v>820</v>
      </c>
      <c r="AE170" s="234" t="s">
        <v>821</v>
      </c>
      <c r="AF170" s="234" t="s">
        <v>822</v>
      </c>
      <c r="AG170" s="234" t="s">
        <v>818</v>
      </c>
      <c r="AH170" s="234" t="s">
        <v>815</v>
      </c>
      <c r="AI170" s="236" t="s">
        <v>823</v>
      </c>
      <c r="AJ170" s="236" t="s">
        <v>823</v>
      </c>
      <c r="AK170" s="234" t="s">
        <v>824</v>
      </c>
      <c r="AL170" s="234" t="s">
        <v>824</v>
      </c>
      <c r="AM170" s="234" t="s">
        <v>825</v>
      </c>
      <c r="AN170" s="234" t="s">
        <v>826</v>
      </c>
      <c r="AO170" s="234" t="s">
        <v>826</v>
      </c>
      <c r="AP170" s="234" t="s">
        <v>827</v>
      </c>
      <c r="AQ170" s="234" t="s">
        <v>827</v>
      </c>
      <c r="AR170" s="234" t="s">
        <v>821</v>
      </c>
      <c r="AS170" s="234" t="s">
        <v>821</v>
      </c>
      <c r="AT170" s="234" t="s">
        <v>821</v>
      </c>
      <c r="AU170" s="234" t="s">
        <v>821</v>
      </c>
      <c r="AV170" s="234" t="s">
        <v>821</v>
      </c>
      <c r="AW170" s="234" t="s">
        <v>821</v>
      </c>
      <c r="AX170" s="234" t="s">
        <v>821</v>
      </c>
      <c r="AY170" s="234" t="s">
        <v>824</v>
      </c>
      <c r="AZ170" s="234" t="s">
        <v>817</v>
      </c>
      <c r="BA170" s="234" t="s">
        <v>813</v>
      </c>
      <c r="BB170" s="234" t="s">
        <v>813</v>
      </c>
      <c r="BC170" s="234" t="s">
        <v>813</v>
      </c>
      <c r="BD170" s="236"/>
      <c r="BE170" s="234" t="s">
        <v>829</v>
      </c>
      <c r="BF170" s="234" t="s">
        <v>829</v>
      </c>
      <c r="BG170" s="234" t="s">
        <v>814</v>
      </c>
      <c r="BH170" s="234" t="s">
        <v>814</v>
      </c>
      <c r="BI170" s="234" t="s">
        <v>812</v>
      </c>
      <c r="BJ170" s="234" t="s">
        <v>830</v>
      </c>
      <c r="BK170" s="234" t="s">
        <v>831</v>
      </c>
      <c r="BL170" s="234" t="s">
        <v>817</v>
      </c>
      <c r="BM170" s="234" t="s">
        <v>832</v>
      </c>
      <c r="BN170" s="234" t="s">
        <v>817</v>
      </c>
      <c r="BO170" s="234" t="s">
        <v>817</v>
      </c>
      <c r="BP170" s="234" t="s">
        <v>833</v>
      </c>
      <c r="BQ170" s="234" t="s">
        <v>821</v>
      </c>
      <c r="BR170" s="234" t="s">
        <v>821</v>
      </c>
      <c r="BS170" s="234" t="s">
        <v>821</v>
      </c>
      <c r="BT170" s="234" t="s">
        <v>821</v>
      </c>
      <c r="BU170" s="234" t="s">
        <v>821</v>
      </c>
      <c r="BV170" s="234" t="s">
        <v>821</v>
      </c>
      <c r="BW170" s="234"/>
      <c r="BX170" s="234" t="s">
        <v>834</v>
      </c>
      <c r="BY170" s="234" t="s">
        <v>817</v>
      </c>
      <c r="BZ170" s="234" t="s">
        <v>818</v>
      </c>
      <c r="CA170" s="234" t="s">
        <v>815</v>
      </c>
    </row>
    <row r="171" customFormat="false" ht="14.5" hidden="false" customHeight="false" outlineLevel="0" collapsed="false">
      <c r="A171" s="178" t="str">
        <f aca="false">'Indicator Data'!A172</f>
        <v>Syria</v>
      </c>
      <c r="B171" s="220" t="str">
        <f aca="false">'Indicator Data'!B172</f>
        <v>SYR</v>
      </c>
      <c r="C171" s="234" t="s">
        <v>811</v>
      </c>
      <c r="D171" s="234" t="s">
        <v>811</v>
      </c>
      <c r="E171" s="234" t="s">
        <v>812</v>
      </c>
      <c r="F171" s="234" t="s">
        <v>812</v>
      </c>
      <c r="G171" s="234" t="s">
        <v>812</v>
      </c>
      <c r="H171" s="234" t="s">
        <v>812</v>
      </c>
      <c r="I171" s="234" t="s">
        <v>812</v>
      </c>
      <c r="J171" s="234" t="s">
        <v>813</v>
      </c>
      <c r="K171" s="234" t="s">
        <v>813</v>
      </c>
      <c r="L171" s="234" t="s">
        <v>814</v>
      </c>
      <c r="M171" s="234" t="s">
        <v>815</v>
      </c>
      <c r="N171" s="234" t="s">
        <v>815</v>
      </c>
      <c r="O171" s="234" t="s">
        <v>815</v>
      </c>
      <c r="P171" s="234" t="s">
        <v>815</v>
      </c>
      <c r="Q171" s="234" t="s">
        <v>816</v>
      </c>
      <c r="R171" s="234" t="s">
        <v>816</v>
      </c>
      <c r="S171" s="234" t="s">
        <v>816</v>
      </c>
      <c r="T171" s="234" t="s">
        <v>816</v>
      </c>
      <c r="U171" s="234" t="s">
        <v>815</v>
      </c>
      <c r="V171" s="234" t="s">
        <v>815</v>
      </c>
      <c r="W171" s="234" t="s">
        <v>815</v>
      </c>
      <c r="X171" s="234" t="s">
        <v>817</v>
      </c>
      <c r="Y171" s="234" t="s">
        <v>817</v>
      </c>
      <c r="Z171" s="234" t="s">
        <v>817</v>
      </c>
      <c r="AA171" s="234" t="s">
        <v>818</v>
      </c>
      <c r="AB171" s="234" t="s">
        <v>819</v>
      </c>
      <c r="AC171" s="234" t="s">
        <v>819</v>
      </c>
      <c r="AD171" s="235" t="s">
        <v>820</v>
      </c>
      <c r="AE171" s="234" t="s">
        <v>821</v>
      </c>
      <c r="AF171" s="234" t="s">
        <v>822</v>
      </c>
      <c r="AG171" s="234" t="s">
        <v>818</v>
      </c>
      <c r="AH171" s="234" t="s">
        <v>815</v>
      </c>
      <c r="AI171" s="236" t="s">
        <v>823</v>
      </c>
      <c r="AJ171" s="236" t="s">
        <v>823</v>
      </c>
      <c r="AK171" s="234" t="s">
        <v>824</v>
      </c>
      <c r="AL171" s="234" t="s">
        <v>824</v>
      </c>
      <c r="AM171" s="234" t="s">
        <v>825</v>
      </c>
      <c r="AN171" s="234" t="s">
        <v>826</v>
      </c>
      <c r="AO171" s="234" t="s">
        <v>826</v>
      </c>
      <c r="AP171" s="234" t="s">
        <v>827</v>
      </c>
      <c r="AQ171" s="234" t="s">
        <v>827</v>
      </c>
      <c r="AR171" s="234" t="s">
        <v>821</v>
      </c>
      <c r="AS171" s="234" t="s">
        <v>821</v>
      </c>
      <c r="AT171" s="234" t="s">
        <v>821</v>
      </c>
      <c r="AU171" s="234" t="s">
        <v>821</v>
      </c>
      <c r="AV171" s="234" t="s">
        <v>821</v>
      </c>
      <c r="AW171" s="234" t="s">
        <v>821</v>
      </c>
      <c r="AX171" s="234" t="s">
        <v>821</v>
      </c>
      <c r="AY171" s="234" t="s">
        <v>824</v>
      </c>
      <c r="AZ171" s="234" t="s">
        <v>817</v>
      </c>
      <c r="BA171" s="234" t="s">
        <v>813</v>
      </c>
      <c r="BB171" s="234" t="s">
        <v>813</v>
      </c>
      <c r="BC171" s="234" t="s">
        <v>813</v>
      </c>
      <c r="BD171" s="236" t="s">
        <v>835</v>
      </c>
      <c r="BE171" s="234" t="s">
        <v>837</v>
      </c>
      <c r="BF171" s="234" t="s">
        <v>829</v>
      </c>
      <c r="BG171" s="234" t="s">
        <v>814</v>
      </c>
      <c r="BH171" s="234" t="s">
        <v>814</v>
      </c>
      <c r="BI171" s="234" t="s">
        <v>812</v>
      </c>
      <c r="BJ171" s="234" t="s">
        <v>830</v>
      </c>
      <c r="BK171" s="234" t="s">
        <v>831</v>
      </c>
      <c r="BL171" s="234" t="s">
        <v>817</v>
      </c>
      <c r="BM171" s="234" t="s">
        <v>832</v>
      </c>
      <c r="BN171" s="234" t="s">
        <v>817</v>
      </c>
      <c r="BO171" s="234" t="s">
        <v>817</v>
      </c>
      <c r="BP171" s="234" t="s">
        <v>833</v>
      </c>
      <c r="BQ171" s="234" t="s">
        <v>821</v>
      </c>
      <c r="BR171" s="234" t="s">
        <v>821</v>
      </c>
      <c r="BS171" s="234" t="s">
        <v>821</v>
      </c>
      <c r="BT171" s="234" t="s">
        <v>821</v>
      </c>
      <c r="BU171" s="234" t="s">
        <v>821</v>
      </c>
      <c r="BV171" s="234" t="s">
        <v>821</v>
      </c>
      <c r="BW171" s="234"/>
      <c r="BX171" s="234" t="s">
        <v>834</v>
      </c>
      <c r="BY171" s="234" t="s">
        <v>839</v>
      </c>
      <c r="BZ171" s="234" t="s">
        <v>818</v>
      </c>
      <c r="CA171" s="234" t="s">
        <v>815</v>
      </c>
    </row>
    <row r="172" customFormat="false" ht="14.5" hidden="false" customHeight="false" outlineLevel="0" collapsed="false">
      <c r="A172" s="178" t="str">
        <f aca="false">'Indicator Data'!A173</f>
        <v>Tajikistan</v>
      </c>
      <c r="B172" s="220" t="str">
        <f aca="false">'Indicator Data'!B173</f>
        <v>TJK</v>
      </c>
      <c r="C172" s="234" t="s">
        <v>811</v>
      </c>
      <c r="D172" s="234" t="s">
        <v>811</v>
      </c>
      <c r="E172" s="234" t="s">
        <v>812</v>
      </c>
      <c r="F172" s="234" t="s">
        <v>812</v>
      </c>
      <c r="G172" s="234" t="s">
        <v>812</v>
      </c>
      <c r="H172" s="234" t="s">
        <v>812</v>
      </c>
      <c r="I172" s="234" t="s">
        <v>812</v>
      </c>
      <c r="J172" s="234" t="s">
        <v>813</v>
      </c>
      <c r="K172" s="234" t="s">
        <v>813</v>
      </c>
      <c r="L172" s="234" t="s">
        <v>814</v>
      </c>
      <c r="M172" s="234" t="s">
        <v>815</v>
      </c>
      <c r="N172" s="234" t="s">
        <v>815</v>
      </c>
      <c r="O172" s="234" t="s">
        <v>815</v>
      </c>
      <c r="P172" s="234" t="s">
        <v>815</v>
      </c>
      <c r="Q172" s="234" t="s">
        <v>816</v>
      </c>
      <c r="R172" s="234" t="s">
        <v>816</v>
      </c>
      <c r="S172" s="234" t="s">
        <v>816</v>
      </c>
      <c r="T172" s="234" t="s">
        <v>816</v>
      </c>
      <c r="U172" s="234" t="s">
        <v>815</v>
      </c>
      <c r="V172" s="234" t="s">
        <v>815</v>
      </c>
      <c r="W172" s="234" t="s">
        <v>815</v>
      </c>
      <c r="X172" s="234" t="s">
        <v>817</v>
      </c>
      <c r="Y172" s="234" t="s">
        <v>817</v>
      </c>
      <c r="Z172" s="234" t="s">
        <v>817</v>
      </c>
      <c r="AA172" s="234" t="s">
        <v>818</v>
      </c>
      <c r="AB172" s="234" t="s">
        <v>819</v>
      </c>
      <c r="AC172" s="234" t="s">
        <v>819</v>
      </c>
      <c r="AD172" s="235" t="s">
        <v>820</v>
      </c>
      <c r="AE172" s="234" t="s">
        <v>821</v>
      </c>
      <c r="AF172" s="234" t="s">
        <v>822</v>
      </c>
      <c r="AG172" s="234" t="s">
        <v>818</v>
      </c>
      <c r="AH172" s="234" t="s">
        <v>815</v>
      </c>
      <c r="AI172" s="236" t="s">
        <v>823</v>
      </c>
      <c r="AJ172" s="236" t="s">
        <v>823</v>
      </c>
      <c r="AK172" s="234" t="s">
        <v>824</v>
      </c>
      <c r="AL172" s="234" t="s">
        <v>824</v>
      </c>
      <c r="AM172" s="234" t="s">
        <v>825</v>
      </c>
      <c r="AN172" s="234" t="s">
        <v>826</v>
      </c>
      <c r="AO172" s="234" t="s">
        <v>826</v>
      </c>
      <c r="AP172" s="234" t="s">
        <v>827</v>
      </c>
      <c r="AQ172" s="234" t="s">
        <v>827</v>
      </c>
      <c r="AR172" s="234" t="s">
        <v>821</v>
      </c>
      <c r="AS172" s="234" t="s">
        <v>821</v>
      </c>
      <c r="AT172" s="234" t="s">
        <v>821</v>
      </c>
      <c r="AU172" s="234" t="s">
        <v>821</v>
      </c>
      <c r="AV172" s="234" t="s">
        <v>821</v>
      </c>
      <c r="AW172" s="234" t="s">
        <v>821</v>
      </c>
      <c r="AX172" s="234" t="s">
        <v>821</v>
      </c>
      <c r="AY172" s="234" t="s">
        <v>824</v>
      </c>
      <c r="AZ172" s="234" t="s">
        <v>817</v>
      </c>
      <c r="BA172" s="234" t="s">
        <v>813</v>
      </c>
      <c r="BB172" s="234" t="s">
        <v>813</v>
      </c>
      <c r="BC172" s="234" t="s">
        <v>813</v>
      </c>
      <c r="BD172" s="236"/>
      <c r="BE172" s="234" t="s">
        <v>829</v>
      </c>
      <c r="BF172" s="234" t="s">
        <v>829</v>
      </c>
      <c r="BG172" s="234" t="s">
        <v>814</v>
      </c>
      <c r="BH172" s="234" t="s">
        <v>814</v>
      </c>
      <c r="BI172" s="234" t="s">
        <v>812</v>
      </c>
      <c r="BJ172" s="234" t="s">
        <v>830</v>
      </c>
      <c r="BK172" s="234" t="s">
        <v>831</v>
      </c>
      <c r="BL172" s="234" t="s">
        <v>817</v>
      </c>
      <c r="BM172" s="234" t="s">
        <v>832</v>
      </c>
      <c r="BN172" s="234" t="s">
        <v>817</v>
      </c>
      <c r="BO172" s="234" t="s">
        <v>817</v>
      </c>
      <c r="BP172" s="234" t="s">
        <v>833</v>
      </c>
      <c r="BQ172" s="234" t="s">
        <v>821</v>
      </c>
      <c r="BR172" s="234" t="s">
        <v>821</v>
      </c>
      <c r="BS172" s="234" t="s">
        <v>821</v>
      </c>
      <c r="BT172" s="234" t="s">
        <v>821</v>
      </c>
      <c r="BU172" s="234" t="s">
        <v>821</v>
      </c>
      <c r="BV172" s="234" t="s">
        <v>821</v>
      </c>
      <c r="BW172" s="234"/>
      <c r="BX172" s="234" t="s">
        <v>834</v>
      </c>
      <c r="BY172" s="234" t="s">
        <v>817</v>
      </c>
      <c r="BZ172" s="234" t="s">
        <v>818</v>
      </c>
      <c r="CA172" s="234" t="s">
        <v>815</v>
      </c>
    </row>
    <row r="173" customFormat="false" ht="14.5" hidden="false" customHeight="false" outlineLevel="0" collapsed="false">
      <c r="A173" s="178" t="str">
        <f aca="false">'Indicator Data'!A174</f>
        <v>Tanzania</v>
      </c>
      <c r="B173" s="220" t="str">
        <f aca="false">'Indicator Data'!B174</f>
        <v>TZA</v>
      </c>
      <c r="C173" s="234" t="s">
        <v>811</v>
      </c>
      <c r="D173" s="234" t="s">
        <v>811</v>
      </c>
      <c r="E173" s="234" t="s">
        <v>812</v>
      </c>
      <c r="F173" s="234" t="s">
        <v>812</v>
      </c>
      <c r="G173" s="234" t="s">
        <v>812</v>
      </c>
      <c r="H173" s="234" t="s">
        <v>812</v>
      </c>
      <c r="I173" s="234" t="s">
        <v>812</v>
      </c>
      <c r="J173" s="234" t="s">
        <v>813</v>
      </c>
      <c r="K173" s="234" t="s">
        <v>813</v>
      </c>
      <c r="L173" s="234" t="s">
        <v>814</v>
      </c>
      <c r="M173" s="234" t="s">
        <v>815</v>
      </c>
      <c r="N173" s="234" t="s">
        <v>815</v>
      </c>
      <c r="O173" s="234" t="s">
        <v>815</v>
      </c>
      <c r="P173" s="234" t="s">
        <v>815</v>
      </c>
      <c r="Q173" s="234" t="s">
        <v>816</v>
      </c>
      <c r="R173" s="234" t="s">
        <v>816</v>
      </c>
      <c r="S173" s="234" t="s">
        <v>816</v>
      </c>
      <c r="T173" s="234" t="s">
        <v>816</v>
      </c>
      <c r="U173" s="234" t="s">
        <v>815</v>
      </c>
      <c r="V173" s="234" t="s">
        <v>815</v>
      </c>
      <c r="W173" s="234" t="s">
        <v>815</v>
      </c>
      <c r="X173" s="234" t="s">
        <v>817</v>
      </c>
      <c r="Y173" s="234" t="s">
        <v>817</v>
      </c>
      <c r="Z173" s="234" t="s">
        <v>817</v>
      </c>
      <c r="AA173" s="234" t="s">
        <v>818</v>
      </c>
      <c r="AB173" s="234" t="s">
        <v>819</v>
      </c>
      <c r="AC173" s="234" t="s">
        <v>819</v>
      </c>
      <c r="AD173" s="235" t="s">
        <v>820</v>
      </c>
      <c r="AE173" s="234" t="s">
        <v>821</v>
      </c>
      <c r="AF173" s="234" t="s">
        <v>822</v>
      </c>
      <c r="AG173" s="234" t="s">
        <v>818</v>
      </c>
      <c r="AH173" s="234" t="s">
        <v>815</v>
      </c>
      <c r="AI173" s="236" t="s">
        <v>823</v>
      </c>
      <c r="AJ173" s="236" t="s">
        <v>823</v>
      </c>
      <c r="AK173" s="234" t="s">
        <v>824</v>
      </c>
      <c r="AL173" s="234" t="s">
        <v>824</v>
      </c>
      <c r="AM173" s="234" t="s">
        <v>825</v>
      </c>
      <c r="AN173" s="234" t="s">
        <v>826</v>
      </c>
      <c r="AO173" s="234" t="s">
        <v>826</v>
      </c>
      <c r="AP173" s="234" t="s">
        <v>827</v>
      </c>
      <c r="AQ173" s="234" t="s">
        <v>827</v>
      </c>
      <c r="AR173" s="234" t="s">
        <v>821</v>
      </c>
      <c r="AS173" s="234" t="s">
        <v>821</v>
      </c>
      <c r="AT173" s="234" t="s">
        <v>821</v>
      </c>
      <c r="AU173" s="234" t="s">
        <v>821</v>
      </c>
      <c r="AV173" s="234" t="s">
        <v>821</v>
      </c>
      <c r="AW173" s="234" t="s">
        <v>821</v>
      </c>
      <c r="AX173" s="234" t="s">
        <v>821</v>
      </c>
      <c r="AY173" s="234" t="s">
        <v>824</v>
      </c>
      <c r="AZ173" s="234" t="s">
        <v>817</v>
      </c>
      <c r="BA173" s="234" t="s">
        <v>813</v>
      </c>
      <c r="BB173" s="234" t="s">
        <v>813</v>
      </c>
      <c r="BC173" s="234" t="s">
        <v>813</v>
      </c>
      <c r="BD173" s="236"/>
      <c r="BE173" s="234" t="s">
        <v>829</v>
      </c>
      <c r="BF173" s="234" t="s">
        <v>829</v>
      </c>
      <c r="BG173" s="234" t="s">
        <v>814</v>
      </c>
      <c r="BH173" s="234" t="s">
        <v>814</v>
      </c>
      <c r="BI173" s="234" t="s">
        <v>812</v>
      </c>
      <c r="BJ173" s="234" t="s">
        <v>830</v>
      </c>
      <c r="BK173" s="234" t="s">
        <v>831</v>
      </c>
      <c r="BL173" s="234" t="s">
        <v>817</v>
      </c>
      <c r="BM173" s="234" t="s">
        <v>832</v>
      </c>
      <c r="BN173" s="234" t="s">
        <v>817</v>
      </c>
      <c r="BO173" s="234" t="s">
        <v>817</v>
      </c>
      <c r="BP173" s="234" t="s">
        <v>833</v>
      </c>
      <c r="BQ173" s="234" t="s">
        <v>821</v>
      </c>
      <c r="BR173" s="234" t="s">
        <v>821</v>
      </c>
      <c r="BS173" s="234" t="s">
        <v>821</v>
      </c>
      <c r="BT173" s="234" t="s">
        <v>821</v>
      </c>
      <c r="BU173" s="234" t="s">
        <v>821</v>
      </c>
      <c r="BV173" s="234" t="s">
        <v>821</v>
      </c>
      <c r="BW173" s="234"/>
      <c r="BX173" s="234" t="s">
        <v>834</v>
      </c>
      <c r="BY173" s="234" t="s">
        <v>817</v>
      </c>
      <c r="BZ173" s="234" t="s">
        <v>818</v>
      </c>
      <c r="CA173" s="234" t="s">
        <v>815</v>
      </c>
    </row>
    <row r="174" customFormat="false" ht="14.5" hidden="false" customHeight="false" outlineLevel="0" collapsed="false">
      <c r="A174" s="178" t="str">
        <f aca="false">'Indicator Data'!A175</f>
        <v>Thailand</v>
      </c>
      <c r="B174" s="220" t="str">
        <f aca="false">'Indicator Data'!B175</f>
        <v>THA</v>
      </c>
      <c r="C174" s="234" t="s">
        <v>811</v>
      </c>
      <c r="D174" s="234" t="s">
        <v>811</v>
      </c>
      <c r="E174" s="234" t="s">
        <v>812</v>
      </c>
      <c r="F174" s="234" t="s">
        <v>812</v>
      </c>
      <c r="G174" s="234" t="s">
        <v>812</v>
      </c>
      <c r="H174" s="234" t="s">
        <v>812</v>
      </c>
      <c r="I174" s="234" t="s">
        <v>812</v>
      </c>
      <c r="J174" s="234" t="s">
        <v>813</v>
      </c>
      <c r="K174" s="234" t="s">
        <v>813</v>
      </c>
      <c r="L174" s="234" t="s">
        <v>814</v>
      </c>
      <c r="M174" s="234" t="s">
        <v>815</v>
      </c>
      <c r="N174" s="234" t="s">
        <v>815</v>
      </c>
      <c r="O174" s="234" t="s">
        <v>815</v>
      </c>
      <c r="P174" s="234" t="s">
        <v>815</v>
      </c>
      <c r="Q174" s="234" t="s">
        <v>816</v>
      </c>
      <c r="R174" s="234" t="s">
        <v>816</v>
      </c>
      <c r="S174" s="234" t="s">
        <v>816</v>
      </c>
      <c r="T174" s="234" t="s">
        <v>816</v>
      </c>
      <c r="U174" s="234" t="s">
        <v>815</v>
      </c>
      <c r="V174" s="234" t="s">
        <v>815</v>
      </c>
      <c r="W174" s="234" t="s">
        <v>815</v>
      </c>
      <c r="X174" s="234" t="s">
        <v>817</v>
      </c>
      <c r="Y174" s="234" t="s">
        <v>817</v>
      </c>
      <c r="Z174" s="234" t="s">
        <v>817</v>
      </c>
      <c r="AA174" s="234" t="s">
        <v>818</v>
      </c>
      <c r="AB174" s="234" t="s">
        <v>819</v>
      </c>
      <c r="AC174" s="234" t="s">
        <v>819</v>
      </c>
      <c r="AD174" s="235" t="s">
        <v>820</v>
      </c>
      <c r="AE174" s="234" t="s">
        <v>821</v>
      </c>
      <c r="AF174" s="234" t="s">
        <v>822</v>
      </c>
      <c r="AG174" s="234" t="s">
        <v>818</v>
      </c>
      <c r="AH174" s="234" t="s">
        <v>815</v>
      </c>
      <c r="AI174" s="236" t="s">
        <v>823</v>
      </c>
      <c r="AJ174" s="236" t="s">
        <v>823</v>
      </c>
      <c r="AK174" s="234" t="s">
        <v>824</v>
      </c>
      <c r="AL174" s="234" t="s">
        <v>824</v>
      </c>
      <c r="AM174" s="234" t="s">
        <v>825</v>
      </c>
      <c r="AN174" s="234" t="s">
        <v>826</v>
      </c>
      <c r="AO174" s="234" t="s">
        <v>826</v>
      </c>
      <c r="AP174" s="234" t="s">
        <v>827</v>
      </c>
      <c r="AQ174" s="234" t="s">
        <v>827</v>
      </c>
      <c r="AR174" s="234" t="s">
        <v>821</v>
      </c>
      <c r="AS174" s="234" t="s">
        <v>821</v>
      </c>
      <c r="AT174" s="234" t="s">
        <v>821</v>
      </c>
      <c r="AU174" s="234" t="s">
        <v>821</v>
      </c>
      <c r="AV174" s="234" t="s">
        <v>821</v>
      </c>
      <c r="AW174" s="234" t="s">
        <v>821</v>
      </c>
      <c r="AX174" s="234" t="s">
        <v>821</v>
      </c>
      <c r="AY174" s="234" t="s">
        <v>824</v>
      </c>
      <c r="AZ174" s="234" t="s">
        <v>817</v>
      </c>
      <c r="BA174" s="234" t="s">
        <v>813</v>
      </c>
      <c r="BB174" s="234" t="s">
        <v>813</v>
      </c>
      <c r="BC174" s="234" t="s">
        <v>813</v>
      </c>
      <c r="BD174" s="236" t="s">
        <v>835</v>
      </c>
      <c r="BE174" s="234" t="s">
        <v>829</v>
      </c>
      <c r="BF174" s="234" t="s">
        <v>829</v>
      </c>
      <c r="BG174" s="234" t="s">
        <v>814</v>
      </c>
      <c r="BH174" s="234" t="s">
        <v>814</v>
      </c>
      <c r="BI174" s="234" t="s">
        <v>812</v>
      </c>
      <c r="BJ174" s="234" t="s">
        <v>830</v>
      </c>
      <c r="BK174" s="234" t="s">
        <v>831</v>
      </c>
      <c r="BL174" s="234" t="s">
        <v>817</v>
      </c>
      <c r="BM174" s="234" t="s">
        <v>832</v>
      </c>
      <c r="BN174" s="234" t="s">
        <v>817</v>
      </c>
      <c r="BO174" s="234" t="s">
        <v>817</v>
      </c>
      <c r="BP174" s="234" t="s">
        <v>833</v>
      </c>
      <c r="BQ174" s="234" t="s">
        <v>821</v>
      </c>
      <c r="BR174" s="234" t="s">
        <v>821</v>
      </c>
      <c r="BS174" s="234" t="s">
        <v>821</v>
      </c>
      <c r="BT174" s="234" t="s">
        <v>821</v>
      </c>
      <c r="BU174" s="234" t="s">
        <v>821</v>
      </c>
      <c r="BV174" s="234" t="s">
        <v>821</v>
      </c>
      <c r="BW174" s="234"/>
      <c r="BX174" s="234" t="s">
        <v>834</v>
      </c>
      <c r="BY174" s="234" t="s">
        <v>817</v>
      </c>
      <c r="BZ174" s="234" t="s">
        <v>818</v>
      </c>
      <c r="CA174" s="234" t="s">
        <v>815</v>
      </c>
    </row>
    <row r="175" customFormat="false" ht="14.5" hidden="false" customHeight="false" outlineLevel="0" collapsed="false">
      <c r="A175" s="178" t="str">
        <f aca="false">'Indicator Data'!A176</f>
        <v>Timor-Leste</v>
      </c>
      <c r="B175" s="220" t="str">
        <f aca="false">'Indicator Data'!B176</f>
        <v>TLS</v>
      </c>
      <c r="C175" s="234" t="s">
        <v>811</v>
      </c>
      <c r="D175" s="234" t="s">
        <v>811</v>
      </c>
      <c r="E175" s="234" t="s">
        <v>812</v>
      </c>
      <c r="F175" s="234" t="s">
        <v>812</v>
      </c>
      <c r="G175" s="234" t="s">
        <v>812</v>
      </c>
      <c r="H175" s="234" t="s">
        <v>812</v>
      </c>
      <c r="I175" s="234" t="s">
        <v>812</v>
      </c>
      <c r="J175" s="234" t="s">
        <v>813</v>
      </c>
      <c r="K175" s="234" t="s">
        <v>813</v>
      </c>
      <c r="L175" s="234" t="s">
        <v>814</v>
      </c>
      <c r="M175" s="234" t="s">
        <v>815</v>
      </c>
      <c r="N175" s="234" t="s">
        <v>815</v>
      </c>
      <c r="O175" s="234" t="s">
        <v>815</v>
      </c>
      <c r="P175" s="234" t="s">
        <v>815</v>
      </c>
      <c r="Q175" s="234" t="s">
        <v>816</v>
      </c>
      <c r="R175" s="234" t="s">
        <v>816</v>
      </c>
      <c r="S175" s="234" t="s">
        <v>816</v>
      </c>
      <c r="T175" s="234" t="s">
        <v>816</v>
      </c>
      <c r="U175" s="234" t="s">
        <v>815</v>
      </c>
      <c r="V175" s="234" t="s">
        <v>815</v>
      </c>
      <c r="W175" s="234" t="s">
        <v>815</v>
      </c>
      <c r="X175" s="234" t="s">
        <v>817</v>
      </c>
      <c r="Y175" s="234" t="s">
        <v>817</v>
      </c>
      <c r="Z175" s="234" t="s">
        <v>817</v>
      </c>
      <c r="AA175" s="234" t="s">
        <v>818</v>
      </c>
      <c r="AB175" s="234" t="s">
        <v>819</v>
      </c>
      <c r="AC175" s="234" t="s">
        <v>819</v>
      </c>
      <c r="AD175" s="235" t="s">
        <v>820</v>
      </c>
      <c r="AE175" s="234" t="s">
        <v>821</v>
      </c>
      <c r="AF175" s="234" t="s">
        <v>822</v>
      </c>
      <c r="AG175" s="234" t="s">
        <v>818</v>
      </c>
      <c r="AH175" s="234" t="s">
        <v>815</v>
      </c>
      <c r="AI175" s="236" t="s">
        <v>823</v>
      </c>
      <c r="AJ175" s="236" t="s">
        <v>823</v>
      </c>
      <c r="AK175" s="234" t="s">
        <v>824</v>
      </c>
      <c r="AL175" s="234" t="s">
        <v>824</v>
      </c>
      <c r="AM175" s="234" t="s">
        <v>825</v>
      </c>
      <c r="AN175" s="234" t="s">
        <v>826</v>
      </c>
      <c r="AO175" s="234" t="s">
        <v>826</v>
      </c>
      <c r="AP175" s="234" t="s">
        <v>827</v>
      </c>
      <c r="AQ175" s="234" t="s">
        <v>827</v>
      </c>
      <c r="AR175" s="234" t="s">
        <v>821</v>
      </c>
      <c r="AS175" s="234" t="s">
        <v>821</v>
      </c>
      <c r="AT175" s="234" t="s">
        <v>821</v>
      </c>
      <c r="AU175" s="234" t="s">
        <v>821</v>
      </c>
      <c r="AV175" s="234" t="s">
        <v>821</v>
      </c>
      <c r="AW175" s="234" t="s">
        <v>821</v>
      </c>
      <c r="AX175" s="234" t="s">
        <v>821</v>
      </c>
      <c r="AY175" s="234" t="s">
        <v>824</v>
      </c>
      <c r="AZ175" s="234" t="s">
        <v>817</v>
      </c>
      <c r="BA175" s="234" t="s">
        <v>813</v>
      </c>
      <c r="BB175" s="234" t="s">
        <v>813</v>
      </c>
      <c r="BC175" s="234" t="s">
        <v>813</v>
      </c>
      <c r="BD175" s="236"/>
      <c r="BE175" s="234" t="s">
        <v>829</v>
      </c>
      <c r="BF175" s="234" t="s">
        <v>829</v>
      </c>
      <c r="BG175" s="234" t="s">
        <v>814</v>
      </c>
      <c r="BH175" s="234" t="s">
        <v>814</v>
      </c>
      <c r="BI175" s="234" t="s">
        <v>812</v>
      </c>
      <c r="BJ175" s="234" t="s">
        <v>830</v>
      </c>
      <c r="BK175" s="234" t="s">
        <v>831</v>
      </c>
      <c r="BL175" s="234" t="s">
        <v>817</v>
      </c>
      <c r="BM175" s="234" t="s">
        <v>832</v>
      </c>
      <c r="BN175" s="234" t="s">
        <v>817</v>
      </c>
      <c r="BO175" s="234" t="s">
        <v>817</v>
      </c>
      <c r="BP175" s="234" t="s">
        <v>833</v>
      </c>
      <c r="BQ175" s="234" t="s">
        <v>821</v>
      </c>
      <c r="BR175" s="234" t="s">
        <v>821</v>
      </c>
      <c r="BS175" s="234" t="s">
        <v>821</v>
      </c>
      <c r="BT175" s="234" t="s">
        <v>821</v>
      </c>
      <c r="BU175" s="234" t="s">
        <v>821</v>
      </c>
      <c r="BV175" s="234" t="s">
        <v>821</v>
      </c>
      <c r="BW175" s="234"/>
      <c r="BX175" s="234" t="s">
        <v>834</v>
      </c>
      <c r="BY175" s="234" t="s">
        <v>817</v>
      </c>
      <c r="BZ175" s="234" t="s">
        <v>818</v>
      </c>
      <c r="CA175" s="234" t="s">
        <v>815</v>
      </c>
    </row>
    <row r="176" customFormat="false" ht="14.5" hidden="false" customHeight="false" outlineLevel="0" collapsed="false">
      <c r="A176" s="178" t="str">
        <f aca="false">'Indicator Data'!A177</f>
        <v>Togo</v>
      </c>
      <c r="B176" s="220" t="str">
        <f aca="false">'Indicator Data'!B177</f>
        <v>TGO</v>
      </c>
      <c r="C176" s="234" t="s">
        <v>811</v>
      </c>
      <c r="D176" s="234" t="s">
        <v>811</v>
      </c>
      <c r="E176" s="234" t="s">
        <v>812</v>
      </c>
      <c r="F176" s="234" t="s">
        <v>812</v>
      </c>
      <c r="G176" s="234" t="s">
        <v>812</v>
      </c>
      <c r="H176" s="234" t="s">
        <v>812</v>
      </c>
      <c r="I176" s="234" t="s">
        <v>812</v>
      </c>
      <c r="J176" s="234" t="s">
        <v>813</v>
      </c>
      <c r="K176" s="234" t="s">
        <v>813</v>
      </c>
      <c r="L176" s="234" t="s">
        <v>814</v>
      </c>
      <c r="M176" s="234" t="s">
        <v>815</v>
      </c>
      <c r="N176" s="234" t="s">
        <v>815</v>
      </c>
      <c r="O176" s="234" t="s">
        <v>815</v>
      </c>
      <c r="P176" s="234" t="s">
        <v>815</v>
      </c>
      <c r="Q176" s="234" t="s">
        <v>816</v>
      </c>
      <c r="R176" s="234" t="s">
        <v>816</v>
      </c>
      <c r="S176" s="234" t="s">
        <v>816</v>
      </c>
      <c r="T176" s="234" t="s">
        <v>816</v>
      </c>
      <c r="U176" s="234" t="s">
        <v>815</v>
      </c>
      <c r="V176" s="234" t="s">
        <v>815</v>
      </c>
      <c r="W176" s="234" t="s">
        <v>815</v>
      </c>
      <c r="X176" s="234" t="s">
        <v>817</v>
      </c>
      <c r="Y176" s="234" t="s">
        <v>817</v>
      </c>
      <c r="Z176" s="234" t="s">
        <v>817</v>
      </c>
      <c r="AA176" s="234" t="s">
        <v>818</v>
      </c>
      <c r="AB176" s="234" t="s">
        <v>819</v>
      </c>
      <c r="AC176" s="234" t="s">
        <v>819</v>
      </c>
      <c r="AD176" s="235" t="s">
        <v>820</v>
      </c>
      <c r="AE176" s="234" t="s">
        <v>821</v>
      </c>
      <c r="AF176" s="234" t="s">
        <v>822</v>
      </c>
      <c r="AG176" s="234" t="s">
        <v>818</v>
      </c>
      <c r="AH176" s="234" t="s">
        <v>815</v>
      </c>
      <c r="AI176" s="236" t="s">
        <v>823</v>
      </c>
      <c r="AJ176" s="236" t="s">
        <v>823</v>
      </c>
      <c r="AK176" s="234" t="s">
        <v>824</v>
      </c>
      <c r="AL176" s="234" t="s">
        <v>824</v>
      </c>
      <c r="AM176" s="234" t="s">
        <v>825</v>
      </c>
      <c r="AN176" s="234" t="s">
        <v>826</v>
      </c>
      <c r="AO176" s="234" t="s">
        <v>826</v>
      </c>
      <c r="AP176" s="234" t="s">
        <v>827</v>
      </c>
      <c r="AQ176" s="234" t="s">
        <v>827</v>
      </c>
      <c r="AR176" s="234" t="s">
        <v>821</v>
      </c>
      <c r="AS176" s="234" t="s">
        <v>821</v>
      </c>
      <c r="AT176" s="234" t="s">
        <v>821</v>
      </c>
      <c r="AU176" s="234" t="s">
        <v>821</v>
      </c>
      <c r="AV176" s="234" t="s">
        <v>821</v>
      </c>
      <c r="AW176" s="234" t="s">
        <v>821</v>
      </c>
      <c r="AX176" s="234" t="s">
        <v>821</v>
      </c>
      <c r="AY176" s="234" t="s">
        <v>824</v>
      </c>
      <c r="AZ176" s="234" t="s">
        <v>817</v>
      </c>
      <c r="BA176" s="234" t="s">
        <v>813</v>
      </c>
      <c r="BB176" s="234" t="s">
        <v>813</v>
      </c>
      <c r="BC176" s="234" t="s">
        <v>813</v>
      </c>
      <c r="BD176" s="236" t="s">
        <v>835</v>
      </c>
      <c r="BE176" s="234" t="s">
        <v>829</v>
      </c>
      <c r="BF176" s="234" t="s">
        <v>829</v>
      </c>
      <c r="BG176" s="234" t="s">
        <v>814</v>
      </c>
      <c r="BH176" s="234" t="s">
        <v>814</v>
      </c>
      <c r="BI176" s="234" t="s">
        <v>812</v>
      </c>
      <c r="BJ176" s="234" t="s">
        <v>830</v>
      </c>
      <c r="BK176" s="234" t="s">
        <v>831</v>
      </c>
      <c r="BL176" s="234" t="s">
        <v>817</v>
      </c>
      <c r="BM176" s="234" t="s">
        <v>832</v>
      </c>
      <c r="BN176" s="234" t="s">
        <v>817</v>
      </c>
      <c r="BO176" s="234" t="s">
        <v>817</v>
      </c>
      <c r="BP176" s="234" t="s">
        <v>833</v>
      </c>
      <c r="BQ176" s="234" t="s">
        <v>821</v>
      </c>
      <c r="BR176" s="234" t="s">
        <v>821</v>
      </c>
      <c r="BS176" s="234" t="s">
        <v>821</v>
      </c>
      <c r="BT176" s="234" t="s">
        <v>821</v>
      </c>
      <c r="BU176" s="234" t="s">
        <v>821</v>
      </c>
      <c r="BV176" s="234" t="s">
        <v>821</v>
      </c>
      <c r="BW176" s="234"/>
      <c r="BX176" s="234" t="s">
        <v>834</v>
      </c>
      <c r="BY176" s="234" t="s">
        <v>817</v>
      </c>
      <c r="BZ176" s="234" t="s">
        <v>818</v>
      </c>
      <c r="CA176" s="234" t="s">
        <v>815</v>
      </c>
    </row>
    <row r="177" customFormat="false" ht="14.5" hidden="false" customHeight="false" outlineLevel="0" collapsed="false">
      <c r="A177" s="178" t="str">
        <f aca="false">'Indicator Data'!A178</f>
        <v>Tonga</v>
      </c>
      <c r="B177" s="220" t="str">
        <f aca="false">'Indicator Data'!B178</f>
        <v>TON</v>
      </c>
      <c r="C177" s="234" t="s">
        <v>811</v>
      </c>
      <c r="D177" s="234" t="s">
        <v>811</v>
      </c>
      <c r="E177" s="234" t="s">
        <v>812</v>
      </c>
      <c r="F177" s="234" t="s">
        <v>812</v>
      </c>
      <c r="G177" s="234" t="s">
        <v>812</v>
      </c>
      <c r="H177" s="234" t="s">
        <v>812</v>
      </c>
      <c r="I177" s="234" t="s">
        <v>812</v>
      </c>
      <c r="J177" s="234" t="s">
        <v>813</v>
      </c>
      <c r="K177" s="234" t="s">
        <v>813</v>
      </c>
      <c r="L177" s="234" t="s">
        <v>814</v>
      </c>
      <c r="M177" s="234" t="s">
        <v>815</v>
      </c>
      <c r="N177" s="234" t="s">
        <v>815</v>
      </c>
      <c r="O177" s="234" t="s">
        <v>815</v>
      </c>
      <c r="P177" s="234" t="s">
        <v>815</v>
      </c>
      <c r="Q177" s="234" t="s">
        <v>816</v>
      </c>
      <c r="R177" s="234" t="s">
        <v>816</v>
      </c>
      <c r="S177" s="234" t="s">
        <v>816</v>
      </c>
      <c r="T177" s="234" t="s">
        <v>816</v>
      </c>
      <c r="U177" s="234" t="s">
        <v>815</v>
      </c>
      <c r="V177" s="234" t="s">
        <v>815</v>
      </c>
      <c r="W177" s="234" t="s">
        <v>815</v>
      </c>
      <c r="X177" s="234" t="s">
        <v>817</v>
      </c>
      <c r="Y177" s="234" t="s">
        <v>817</v>
      </c>
      <c r="Z177" s="234" t="s">
        <v>817</v>
      </c>
      <c r="AA177" s="234" t="s">
        <v>818</v>
      </c>
      <c r="AB177" s="234" t="s">
        <v>819</v>
      </c>
      <c r="AC177" s="234" t="s">
        <v>819</v>
      </c>
      <c r="AD177" s="235" t="s">
        <v>820</v>
      </c>
      <c r="AE177" s="234" t="s">
        <v>821</v>
      </c>
      <c r="AF177" s="234" t="s">
        <v>822</v>
      </c>
      <c r="AG177" s="234" t="s">
        <v>818</v>
      </c>
      <c r="AH177" s="234" t="s">
        <v>815</v>
      </c>
      <c r="AI177" s="236" t="s">
        <v>823</v>
      </c>
      <c r="AJ177" s="236" t="s">
        <v>823</v>
      </c>
      <c r="AK177" s="234" t="s">
        <v>824</v>
      </c>
      <c r="AL177" s="234" t="s">
        <v>824</v>
      </c>
      <c r="AM177" s="234" t="s">
        <v>825</v>
      </c>
      <c r="AN177" s="234" t="s">
        <v>826</v>
      </c>
      <c r="AO177" s="234" t="s">
        <v>826</v>
      </c>
      <c r="AP177" s="234" t="s">
        <v>827</v>
      </c>
      <c r="AQ177" s="234" t="s">
        <v>827</v>
      </c>
      <c r="AR177" s="234" t="s">
        <v>821</v>
      </c>
      <c r="AS177" s="234" t="s">
        <v>821</v>
      </c>
      <c r="AT177" s="234" t="s">
        <v>821</v>
      </c>
      <c r="AU177" s="234" t="s">
        <v>821</v>
      </c>
      <c r="AV177" s="234" t="s">
        <v>821</v>
      </c>
      <c r="AW177" s="234" t="s">
        <v>821</v>
      </c>
      <c r="AX177" s="234" t="s">
        <v>821</v>
      </c>
      <c r="AY177" s="234" t="s">
        <v>824</v>
      </c>
      <c r="AZ177" s="234" t="s">
        <v>817</v>
      </c>
      <c r="BA177" s="234" t="s">
        <v>813</v>
      </c>
      <c r="BB177" s="234" t="s">
        <v>813</v>
      </c>
      <c r="BC177" s="234" t="s">
        <v>813</v>
      </c>
      <c r="BD177" s="236"/>
      <c r="BE177" s="234" t="s">
        <v>829</v>
      </c>
      <c r="BF177" s="234" t="s">
        <v>829</v>
      </c>
      <c r="BG177" s="234" t="s">
        <v>814</v>
      </c>
      <c r="BH177" s="234" t="s">
        <v>814</v>
      </c>
      <c r="BI177" s="234" t="s">
        <v>812</v>
      </c>
      <c r="BJ177" s="234" t="s">
        <v>830</v>
      </c>
      <c r="BK177" s="234" t="s">
        <v>831</v>
      </c>
      <c r="BL177" s="234" t="s">
        <v>817</v>
      </c>
      <c r="BM177" s="234" t="s">
        <v>832</v>
      </c>
      <c r="BN177" s="234" t="s">
        <v>817</v>
      </c>
      <c r="BO177" s="234" t="s">
        <v>817</v>
      </c>
      <c r="BP177" s="234" t="s">
        <v>833</v>
      </c>
      <c r="BQ177" s="234" t="s">
        <v>821</v>
      </c>
      <c r="BR177" s="234" t="s">
        <v>821</v>
      </c>
      <c r="BS177" s="234" t="s">
        <v>821</v>
      </c>
      <c r="BT177" s="234" t="s">
        <v>821</v>
      </c>
      <c r="BU177" s="234" t="s">
        <v>821</v>
      </c>
      <c r="BV177" s="234" t="s">
        <v>821</v>
      </c>
      <c r="BW177" s="234"/>
      <c r="BX177" s="234" t="s">
        <v>834</v>
      </c>
      <c r="BY177" s="234" t="s">
        <v>817</v>
      </c>
      <c r="BZ177" s="234" t="s">
        <v>818</v>
      </c>
      <c r="CA177" s="234" t="s">
        <v>815</v>
      </c>
    </row>
    <row r="178" customFormat="false" ht="14.5" hidden="false" customHeight="false" outlineLevel="0" collapsed="false">
      <c r="A178" s="178" t="str">
        <f aca="false">'Indicator Data'!A179</f>
        <v>Trinidad and Tobago</v>
      </c>
      <c r="B178" s="220" t="str">
        <f aca="false">'Indicator Data'!B179</f>
        <v>TTO</v>
      </c>
      <c r="C178" s="234" t="s">
        <v>811</v>
      </c>
      <c r="D178" s="234" t="s">
        <v>811</v>
      </c>
      <c r="E178" s="234" t="s">
        <v>812</v>
      </c>
      <c r="F178" s="234" t="s">
        <v>812</v>
      </c>
      <c r="G178" s="234" t="s">
        <v>812</v>
      </c>
      <c r="H178" s="234" t="s">
        <v>812</v>
      </c>
      <c r="I178" s="234" t="s">
        <v>812</v>
      </c>
      <c r="J178" s="234" t="s">
        <v>813</v>
      </c>
      <c r="K178" s="234" t="s">
        <v>813</v>
      </c>
      <c r="L178" s="234" t="s">
        <v>814</v>
      </c>
      <c r="M178" s="234" t="s">
        <v>815</v>
      </c>
      <c r="N178" s="234" t="s">
        <v>815</v>
      </c>
      <c r="O178" s="234" t="s">
        <v>815</v>
      </c>
      <c r="P178" s="234" t="s">
        <v>815</v>
      </c>
      <c r="Q178" s="234" t="s">
        <v>816</v>
      </c>
      <c r="R178" s="234" t="s">
        <v>816</v>
      </c>
      <c r="S178" s="234" t="s">
        <v>816</v>
      </c>
      <c r="T178" s="234" t="s">
        <v>816</v>
      </c>
      <c r="U178" s="234" t="s">
        <v>815</v>
      </c>
      <c r="V178" s="234" t="s">
        <v>815</v>
      </c>
      <c r="W178" s="234" t="s">
        <v>815</v>
      </c>
      <c r="X178" s="234" t="s">
        <v>817</v>
      </c>
      <c r="Y178" s="234" t="s">
        <v>817</v>
      </c>
      <c r="Z178" s="234" t="s">
        <v>817</v>
      </c>
      <c r="AA178" s="234" t="s">
        <v>818</v>
      </c>
      <c r="AB178" s="234" t="s">
        <v>819</v>
      </c>
      <c r="AC178" s="234" t="s">
        <v>819</v>
      </c>
      <c r="AD178" s="235" t="s">
        <v>820</v>
      </c>
      <c r="AE178" s="234" t="s">
        <v>821</v>
      </c>
      <c r="AF178" s="234" t="s">
        <v>822</v>
      </c>
      <c r="AG178" s="234" t="s">
        <v>818</v>
      </c>
      <c r="AH178" s="234" t="s">
        <v>815</v>
      </c>
      <c r="AI178" s="236" t="s">
        <v>823</v>
      </c>
      <c r="AJ178" s="236" t="s">
        <v>823</v>
      </c>
      <c r="AK178" s="234" t="s">
        <v>824</v>
      </c>
      <c r="AL178" s="234" t="s">
        <v>824</v>
      </c>
      <c r="AM178" s="234" t="s">
        <v>825</v>
      </c>
      <c r="AN178" s="234" t="s">
        <v>826</v>
      </c>
      <c r="AO178" s="234" t="s">
        <v>826</v>
      </c>
      <c r="AP178" s="234" t="s">
        <v>827</v>
      </c>
      <c r="AQ178" s="234" t="s">
        <v>827</v>
      </c>
      <c r="AR178" s="234" t="s">
        <v>821</v>
      </c>
      <c r="AS178" s="234" t="s">
        <v>821</v>
      </c>
      <c r="AT178" s="234" t="s">
        <v>821</v>
      </c>
      <c r="AU178" s="234" t="s">
        <v>821</v>
      </c>
      <c r="AV178" s="234" t="s">
        <v>821</v>
      </c>
      <c r="AW178" s="234" t="s">
        <v>821</v>
      </c>
      <c r="AX178" s="234" t="s">
        <v>821</v>
      </c>
      <c r="AY178" s="234" t="s">
        <v>824</v>
      </c>
      <c r="AZ178" s="234" t="s">
        <v>817</v>
      </c>
      <c r="BA178" s="234" t="s">
        <v>813</v>
      </c>
      <c r="BB178" s="234" t="s">
        <v>813</v>
      </c>
      <c r="BC178" s="234" t="s">
        <v>813</v>
      </c>
      <c r="BD178" s="236"/>
      <c r="BE178" s="234" t="s">
        <v>829</v>
      </c>
      <c r="BF178" s="234" t="s">
        <v>829</v>
      </c>
      <c r="BG178" s="234" t="s">
        <v>814</v>
      </c>
      <c r="BH178" s="234" t="s">
        <v>814</v>
      </c>
      <c r="BI178" s="234" t="s">
        <v>812</v>
      </c>
      <c r="BJ178" s="234" t="s">
        <v>830</v>
      </c>
      <c r="BK178" s="234" t="s">
        <v>831</v>
      </c>
      <c r="BL178" s="234" t="s">
        <v>817</v>
      </c>
      <c r="BM178" s="234" t="s">
        <v>832</v>
      </c>
      <c r="BN178" s="234" t="s">
        <v>817</v>
      </c>
      <c r="BO178" s="234" t="s">
        <v>817</v>
      </c>
      <c r="BP178" s="234" t="s">
        <v>833</v>
      </c>
      <c r="BQ178" s="234" t="s">
        <v>821</v>
      </c>
      <c r="BR178" s="234" t="s">
        <v>821</v>
      </c>
      <c r="BS178" s="234" t="s">
        <v>821</v>
      </c>
      <c r="BT178" s="234" t="s">
        <v>821</v>
      </c>
      <c r="BU178" s="234" t="s">
        <v>821</v>
      </c>
      <c r="BV178" s="234" t="s">
        <v>821</v>
      </c>
      <c r="BW178" s="234"/>
      <c r="BX178" s="234" t="s">
        <v>834</v>
      </c>
      <c r="BY178" s="234" t="s">
        <v>817</v>
      </c>
      <c r="BZ178" s="234" t="s">
        <v>818</v>
      </c>
      <c r="CA178" s="234" t="s">
        <v>815</v>
      </c>
    </row>
    <row r="179" customFormat="false" ht="14.5" hidden="false" customHeight="false" outlineLevel="0" collapsed="false">
      <c r="A179" s="178" t="str">
        <f aca="false">'Indicator Data'!A180</f>
        <v>Tunisia</v>
      </c>
      <c r="B179" s="220" t="str">
        <f aca="false">'Indicator Data'!B180</f>
        <v>TUN</v>
      </c>
      <c r="C179" s="234" t="s">
        <v>811</v>
      </c>
      <c r="D179" s="234" t="s">
        <v>811</v>
      </c>
      <c r="E179" s="234" t="s">
        <v>812</v>
      </c>
      <c r="F179" s="234" t="s">
        <v>812</v>
      </c>
      <c r="G179" s="234" t="s">
        <v>812</v>
      </c>
      <c r="H179" s="234" t="s">
        <v>812</v>
      </c>
      <c r="I179" s="234" t="s">
        <v>812</v>
      </c>
      <c r="J179" s="234" t="s">
        <v>813</v>
      </c>
      <c r="K179" s="234" t="s">
        <v>813</v>
      </c>
      <c r="L179" s="234" t="s">
        <v>814</v>
      </c>
      <c r="M179" s="234" t="s">
        <v>815</v>
      </c>
      <c r="N179" s="234" t="s">
        <v>815</v>
      </c>
      <c r="O179" s="234" t="s">
        <v>815</v>
      </c>
      <c r="P179" s="234" t="s">
        <v>815</v>
      </c>
      <c r="Q179" s="234" t="s">
        <v>816</v>
      </c>
      <c r="R179" s="234" t="s">
        <v>816</v>
      </c>
      <c r="S179" s="234" t="s">
        <v>816</v>
      </c>
      <c r="T179" s="234" t="s">
        <v>816</v>
      </c>
      <c r="U179" s="234" t="s">
        <v>815</v>
      </c>
      <c r="V179" s="234" t="s">
        <v>815</v>
      </c>
      <c r="W179" s="234" t="s">
        <v>815</v>
      </c>
      <c r="X179" s="234" t="s">
        <v>817</v>
      </c>
      <c r="Y179" s="234" t="s">
        <v>817</v>
      </c>
      <c r="Z179" s="234" t="s">
        <v>817</v>
      </c>
      <c r="AA179" s="234" t="s">
        <v>818</v>
      </c>
      <c r="AB179" s="234" t="s">
        <v>819</v>
      </c>
      <c r="AC179" s="234" t="s">
        <v>819</v>
      </c>
      <c r="AD179" s="235" t="s">
        <v>820</v>
      </c>
      <c r="AE179" s="234" t="s">
        <v>821</v>
      </c>
      <c r="AF179" s="234" t="s">
        <v>822</v>
      </c>
      <c r="AG179" s="234" t="s">
        <v>818</v>
      </c>
      <c r="AH179" s="234" t="s">
        <v>815</v>
      </c>
      <c r="AI179" s="236" t="s">
        <v>823</v>
      </c>
      <c r="AJ179" s="236" t="s">
        <v>823</v>
      </c>
      <c r="AK179" s="234" t="s">
        <v>824</v>
      </c>
      <c r="AL179" s="234" t="s">
        <v>824</v>
      </c>
      <c r="AM179" s="234" t="s">
        <v>825</v>
      </c>
      <c r="AN179" s="234" t="s">
        <v>826</v>
      </c>
      <c r="AO179" s="234" t="s">
        <v>826</v>
      </c>
      <c r="AP179" s="234" t="s">
        <v>827</v>
      </c>
      <c r="AQ179" s="234" t="s">
        <v>827</v>
      </c>
      <c r="AR179" s="234" t="s">
        <v>821</v>
      </c>
      <c r="AS179" s="234" t="s">
        <v>821</v>
      </c>
      <c r="AT179" s="234" t="s">
        <v>821</v>
      </c>
      <c r="AU179" s="234" t="s">
        <v>821</v>
      </c>
      <c r="AV179" s="234" t="s">
        <v>821</v>
      </c>
      <c r="AW179" s="234" t="s">
        <v>821</v>
      </c>
      <c r="AX179" s="234" t="s">
        <v>821</v>
      </c>
      <c r="AY179" s="234" t="s">
        <v>824</v>
      </c>
      <c r="AZ179" s="234" t="s">
        <v>817</v>
      </c>
      <c r="BA179" s="234" t="s">
        <v>813</v>
      </c>
      <c r="BB179" s="234" t="s">
        <v>813</v>
      </c>
      <c r="BC179" s="234" t="s">
        <v>813</v>
      </c>
      <c r="BD179" s="236" t="s">
        <v>835</v>
      </c>
      <c r="BE179" s="234" t="s">
        <v>829</v>
      </c>
      <c r="BF179" s="234" t="s">
        <v>829</v>
      </c>
      <c r="BG179" s="234" t="s">
        <v>814</v>
      </c>
      <c r="BH179" s="234" t="s">
        <v>814</v>
      </c>
      <c r="BI179" s="234" t="s">
        <v>812</v>
      </c>
      <c r="BJ179" s="234" t="s">
        <v>830</v>
      </c>
      <c r="BK179" s="234" t="s">
        <v>831</v>
      </c>
      <c r="BL179" s="234" t="s">
        <v>817</v>
      </c>
      <c r="BM179" s="234" t="s">
        <v>832</v>
      </c>
      <c r="BN179" s="234" t="s">
        <v>817</v>
      </c>
      <c r="BO179" s="234" t="s">
        <v>817</v>
      </c>
      <c r="BP179" s="234" t="s">
        <v>833</v>
      </c>
      <c r="BQ179" s="234" t="s">
        <v>821</v>
      </c>
      <c r="BR179" s="234" t="s">
        <v>821</v>
      </c>
      <c r="BS179" s="234" t="s">
        <v>821</v>
      </c>
      <c r="BT179" s="234" t="s">
        <v>821</v>
      </c>
      <c r="BU179" s="234" t="s">
        <v>821</v>
      </c>
      <c r="BV179" s="234" t="s">
        <v>821</v>
      </c>
      <c r="BW179" s="234"/>
      <c r="BX179" s="234" t="s">
        <v>834</v>
      </c>
      <c r="BY179" s="234" t="s">
        <v>817</v>
      </c>
      <c r="BZ179" s="234" t="s">
        <v>818</v>
      </c>
      <c r="CA179" s="234" t="s">
        <v>815</v>
      </c>
    </row>
    <row r="180" customFormat="false" ht="14.5" hidden="false" customHeight="false" outlineLevel="0" collapsed="false">
      <c r="A180" s="178" t="str">
        <f aca="false">'Indicator Data'!A181</f>
        <v>Turkey</v>
      </c>
      <c r="B180" s="220" t="str">
        <f aca="false">'Indicator Data'!B181</f>
        <v>TUR</v>
      </c>
      <c r="C180" s="234" t="s">
        <v>811</v>
      </c>
      <c r="D180" s="234" t="s">
        <v>811</v>
      </c>
      <c r="E180" s="234" t="s">
        <v>812</v>
      </c>
      <c r="F180" s="234" t="s">
        <v>812</v>
      </c>
      <c r="G180" s="234" t="s">
        <v>812</v>
      </c>
      <c r="H180" s="234" t="s">
        <v>812</v>
      </c>
      <c r="I180" s="234" t="s">
        <v>812</v>
      </c>
      <c r="J180" s="234" t="s">
        <v>813</v>
      </c>
      <c r="K180" s="234" t="s">
        <v>813</v>
      </c>
      <c r="L180" s="234" t="s">
        <v>814</v>
      </c>
      <c r="M180" s="234" t="s">
        <v>815</v>
      </c>
      <c r="N180" s="234" t="s">
        <v>815</v>
      </c>
      <c r="O180" s="234" t="s">
        <v>815</v>
      </c>
      <c r="P180" s="234" t="s">
        <v>815</v>
      </c>
      <c r="Q180" s="234" t="s">
        <v>816</v>
      </c>
      <c r="R180" s="234" t="s">
        <v>816</v>
      </c>
      <c r="S180" s="234" t="s">
        <v>816</v>
      </c>
      <c r="T180" s="234" t="s">
        <v>816</v>
      </c>
      <c r="U180" s="234" t="s">
        <v>815</v>
      </c>
      <c r="V180" s="234" t="s">
        <v>815</v>
      </c>
      <c r="W180" s="234" t="s">
        <v>815</v>
      </c>
      <c r="X180" s="234" t="s">
        <v>817</v>
      </c>
      <c r="Y180" s="234" t="s">
        <v>817</v>
      </c>
      <c r="Z180" s="234" t="s">
        <v>817</v>
      </c>
      <c r="AA180" s="234" t="s">
        <v>818</v>
      </c>
      <c r="AB180" s="234" t="s">
        <v>819</v>
      </c>
      <c r="AC180" s="234" t="s">
        <v>819</v>
      </c>
      <c r="AD180" s="235" t="s">
        <v>820</v>
      </c>
      <c r="AE180" s="234" t="s">
        <v>821</v>
      </c>
      <c r="AF180" s="234" t="s">
        <v>822</v>
      </c>
      <c r="AG180" s="234" t="s">
        <v>818</v>
      </c>
      <c r="AH180" s="234" t="s">
        <v>815</v>
      </c>
      <c r="AI180" s="236" t="s">
        <v>823</v>
      </c>
      <c r="AJ180" s="236" t="s">
        <v>823</v>
      </c>
      <c r="AK180" s="234" t="s">
        <v>824</v>
      </c>
      <c r="AL180" s="234" t="s">
        <v>824</v>
      </c>
      <c r="AM180" s="234" t="s">
        <v>825</v>
      </c>
      <c r="AN180" s="234" t="s">
        <v>826</v>
      </c>
      <c r="AO180" s="234" t="s">
        <v>826</v>
      </c>
      <c r="AP180" s="234" t="s">
        <v>827</v>
      </c>
      <c r="AQ180" s="234" t="s">
        <v>827</v>
      </c>
      <c r="AR180" s="234" t="s">
        <v>821</v>
      </c>
      <c r="AS180" s="234" t="s">
        <v>821</v>
      </c>
      <c r="AT180" s="234" t="s">
        <v>821</v>
      </c>
      <c r="AU180" s="234" t="s">
        <v>821</v>
      </c>
      <c r="AV180" s="234" t="s">
        <v>821</v>
      </c>
      <c r="AW180" s="234" t="s">
        <v>821</v>
      </c>
      <c r="AX180" s="234" t="s">
        <v>821</v>
      </c>
      <c r="AY180" s="234" t="s">
        <v>824</v>
      </c>
      <c r="AZ180" s="234" t="s">
        <v>817</v>
      </c>
      <c r="BA180" s="234" t="s">
        <v>813</v>
      </c>
      <c r="BB180" s="234" t="s">
        <v>813</v>
      </c>
      <c r="BC180" s="234" t="s">
        <v>813</v>
      </c>
      <c r="BD180" s="236" t="s">
        <v>835</v>
      </c>
      <c r="BE180" s="234" t="s">
        <v>829</v>
      </c>
      <c r="BF180" s="234" t="s">
        <v>829</v>
      </c>
      <c r="BG180" s="234" t="s">
        <v>814</v>
      </c>
      <c r="BH180" s="234" t="s">
        <v>814</v>
      </c>
      <c r="BI180" s="234" t="s">
        <v>812</v>
      </c>
      <c r="BJ180" s="234" t="s">
        <v>830</v>
      </c>
      <c r="BK180" s="234" t="s">
        <v>831</v>
      </c>
      <c r="BL180" s="234" t="s">
        <v>817</v>
      </c>
      <c r="BM180" s="234" t="s">
        <v>832</v>
      </c>
      <c r="BN180" s="234" t="s">
        <v>817</v>
      </c>
      <c r="BO180" s="234" t="s">
        <v>817</v>
      </c>
      <c r="BP180" s="234" t="s">
        <v>833</v>
      </c>
      <c r="BQ180" s="234" t="s">
        <v>821</v>
      </c>
      <c r="BR180" s="234" t="s">
        <v>821</v>
      </c>
      <c r="BS180" s="234" t="s">
        <v>821</v>
      </c>
      <c r="BT180" s="234" t="s">
        <v>821</v>
      </c>
      <c r="BU180" s="234" t="s">
        <v>821</v>
      </c>
      <c r="BV180" s="234" t="s">
        <v>821</v>
      </c>
      <c r="BW180" s="234"/>
      <c r="BX180" s="234" t="s">
        <v>834</v>
      </c>
      <c r="BY180" s="234" t="s">
        <v>817</v>
      </c>
      <c r="BZ180" s="234" t="s">
        <v>818</v>
      </c>
      <c r="CA180" s="234" t="s">
        <v>815</v>
      </c>
    </row>
    <row r="181" customFormat="false" ht="14.5" hidden="false" customHeight="false" outlineLevel="0" collapsed="false">
      <c r="A181" s="178" t="str">
        <f aca="false">'Indicator Data'!A182</f>
        <v>Turkmenistan</v>
      </c>
      <c r="B181" s="220" t="str">
        <f aca="false">'Indicator Data'!B182</f>
        <v>TKM</v>
      </c>
      <c r="C181" s="234" t="s">
        <v>811</v>
      </c>
      <c r="D181" s="234" t="s">
        <v>811</v>
      </c>
      <c r="E181" s="234" t="s">
        <v>812</v>
      </c>
      <c r="F181" s="234" t="s">
        <v>812</v>
      </c>
      <c r="G181" s="234" t="s">
        <v>812</v>
      </c>
      <c r="H181" s="234" t="s">
        <v>812</v>
      </c>
      <c r="I181" s="234" t="s">
        <v>812</v>
      </c>
      <c r="J181" s="234" t="s">
        <v>813</v>
      </c>
      <c r="K181" s="234" t="s">
        <v>813</v>
      </c>
      <c r="L181" s="234" t="s">
        <v>814</v>
      </c>
      <c r="M181" s="234" t="s">
        <v>815</v>
      </c>
      <c r="N181" s="234" t="s">
        <v>815</v>
      </c>
      <c r="O181" s="234" t="s">
        <v>815</v>
      </c>
      <c r="P181" s="234" t="s">
        <v>815</v>
      </c>
      <c r="Q181" s="234" t="s">
        <v>816</v>
      </c>
      <c r="R181" s="234" t="s">
        <v>816</v>
      </c>
      <c r="S181" s="234" t="s">
        <v>816</v>
      </c>
      <c r="T181" s="234" t="s">
        <v>816</v>
      </c>
      <c r="U181" s="234" t="s">
        <v>815</v>
      </c>
      <c r="V181" s="234" t="s">
        <v>815</v>
      </c>
      <c r="W181" s="234" t="s">
        <v>815</v>
      </c>
      <c r="X181" s="234" t="s">
        <v>817</v>
      </c>
      <c r="Y181" s="234" t="s">
        <v>817</v>
      </c>
      <c r="Z181" s="234" t="s">
        <v>817</v>
      </c>
      <c r="AA181" s="234" t="s">
        <v>818</v>
      </c>
      <c r="AB181" s="234" t="s">
        <v>819</v>
      </c>
      <c r="AC181" s="234" t="s">
        <v>819</v>
      </c>
      <c r="AD181" s="235" t="s">
        <v>820</v>
      </c>
      <c r="AE181" s="234" t="s">
        <v>821</v>
      </c>
      <c r="AF181" s="234" t="s">
        <v>822</v>
      </c>
      <c r="AG181" s="234" t="s">
        <v>818</v>
      </c>
      <c r="AH181" s="234" t="s">
        <v>815</v>
      </c>
      <c r="AI181" s="236" t="s">
        <v>823</v>
      </c>
      <c r="AJ181" s="236" t="s">
        <v>823</v>
      </c>
      <c r="AK181" s="234" t="s">
        <v>824</v>
      </c>
      <c r="AL181" s="234" t="s">
        <v>824</v>
      </c>
      <c r="AM181" s="234" t="s">
        <v>825</v>
      </c>
      <c r="AN181" s="234" t="s">
        <v>826</v>
      </c>
      <c r="AO181" s="234" t="s">
        <v>826</v>
      </c>
      <c r="AP181" s="234" t="s">
        <v>827</v>
      </c>
      <c r="AQ181" s="234" t="s">
        <v>827</v>
      </c>
      <c r="AR181" s="234" t="s">
        <v>821</v>
      </c>
      <c r="AS181" s="234" t="s">
        <v>821</v>
      </c>
      <c r="AT181" s="234" t="s">
        <v>821</v>
      </c>
      <c r="AU181" s="234" t="s">
        <v>821</v>
      </c>
      <c r="AV181" s="234" t="s">
        <v>821</v>
      </c>
      <c r="AW181" s="234" t="s">
        <v>821</v>
      </c>
      <c r="AX181" s="234" t="s">
        <v>821</v>
      </c>
      <c r="AY181" s="234" t="s">
        <v>824</v>
      </c>
      <c r="AZ181" s="234" t="s">
        <v>817</v>
      </c>
      <c r="BA181" s="234" t="s">
        <v>813</v>
      </c>
      <c r="BB181" s="234" t="s">
        <v>813</v>
      </c>
      <c r="BC181" s="234" t="s">
        <v>813</v>
      </c>
      <c r="BD181" s="236"/>
      <c r="BE181" s="234" t="s">
        <v>829</v>
      </c>
      <c r="BF181" s="234" t="s">
        <v>829</v>
      </c>
      <c r="BG181" s="234" t="s">
        <v>814</v>
      </c>
      <c r="BH181" s="234" t="s">
        <v>814</v>
      </c>
      <c r="BI181" s="234" t="s">
        <v>812</v>
      </c>
      <c r="BJ181" s="234" t="s">
        <v>830</v>
      </c>
      <c r="BK181" s="234" t="s">
        <v>831</v>
      </c>
      <c r="BL181" s="234" t="s">
        <v>817</v>
      </c>
      <c r="BM181" s="234" t="s">
        <v>832</v>
      </c>
      <c r="BN181" s="234" t="s">
        <v>817</v>
      </c>
      <c r="BO181" s="234" t="s">
        <v>817</v>
      </c>
      <c r="BP181" s="234" t="s">
        <v>833</v>
      </c>
      <c r="BQ181" s="234" t="s">
        <v>821</v>
      </c>
      <c r="BR181" s="234" t="s">
        <v>821</v>
      </c>
      <c r="BS181" s="234" t="s">
        <v>821</v>
      </c>
      <c r="BT181" s="234" t="s">
        <v>821</v>
      </c>
      <c r="BU181" s="234" t="s">
        <v>821</v>
      </c>
      <c r="BV181" s="234" t="s">
        <v>821</v>
      </c>
      <c r="BW181" s="234"/>
      <c r="BX181" s="234" t="s">
        <v>834</v>
      </c>
      <c r="BY181" s="234" t="s">
        <v>817</v>
      </c>
      <c r="BZ181" s="234" t="s">
        <v>818</v>
      </c>
      <c r="CA181" s="234" t="s">
        <v>815</v>
      </c>
    </row>
    <row r="182" customFormat="false" ht="14.5" hidden="false" customHeight="false" outlineLevel="0" collapsed="false">
      <c r="A182" s="178" t="str">
        <f aca="false">'Indicator Data'!A183</f>
        <v>Tuvalu</v>
      </c>
      <c r="B182" s="220" t="str">
        <f aca="false">'Indicator Data'!B183</f>
        <v>TUV</v>
      </c>
      <c r="C182" s="234" t="s">
        <v>811</v>
      </c>
      <c r="D182" s="234" t="s">
        <v>811</v>
      </c>
      <c r="E182" s="234" t="s">
        <v>812</v>
      </c>
      <c r="F182" s="234" t="s">
        <v>812</v>
      </c>
      <c r="G182" s="234" t="s">
        <v>812</v>
      </c>
      <c r="H182" s="234" t="s">
        <v>812</v>
      </c>
      <c r="I182" s="234" t="s">
        <v>812</v>
      </c>
      <c r="J182" s="234" t="s">
        <v>813</v>
      </c>
      <c r="K182" s="234" t="s">
        <v>813</v>
      </c>
      <c r="L182" s="234" t="s">
        <v>814</v>
      </c>
      <c r="M182" s="234" t="s">
        <v>815</v>
      </c>
      <c r="N182" s="234" t="s">
        <v>815</v>
      </c>
      <c r="O182" s="234" t="s">
        <v>815</v>
      </c>
      <c r="P182" s="234" t="s">
        <v>815</v>
      </c>
      <c r="Q182" s="234" t="s">
        <v>816</v>
      </c>
      <c r="R182" s="234" t="s">
        <v>816</v>
      </c>
      <c r="S182" s="234" t="s">
        <v>816</v>
      </c>
      <c r="T182" s="234" t="s">
        <v>816</v>
      </c>
      <c r="U182" s="234" t="s">
        <v>815</v>
      </c>
      <c r="V182" s="234" t="s">
        <v>815</v>
      </c>
      <c r="W182" s="234" t="s">
        <v>815</v>
      </c>
      <c r="X182" s="234" t="s">
        <v>817</v>
      </c>
      <c r="Y182" s="234" t="s">
        <v>817</v>
      </c>
      <c r="Z182" s="234" t="s">
        <v>817</v>
      </c>
      <c r="AA182" s="234" t="s">
        <v>818</v>
      </c>
      <c r="AB182" s="234" t="s">
        <v>819</v>
      </c>
      <c r="AC182" s="234" t="s">
        <v>819</v>
      </c>
      <c r="AD182" s="235" t="s">
        <v>820</v>
      </c>
      <c r="AE182" s="234" t="s">
        <v>821</v>
      </c>
      <c r="AF182" s="234" t="s">
        <v>822</v>
      </c>
      <c r="AG182" s="234" t="s">
        <v>818</v>
      </c>
      <c r="AH182" s="234" t="s">
        <v>815</v>
      </c>
      <c r="AI182" s="236" t="s">
        <v>823</v>
      </c>
      <c r="AJ182" s="236" t="s">
        <v>823</v>
      </c>
      <c r="AK182" s="234" t="s">
        <v>824</v>
      </c>
      <c r="AL182" s="234" t="s">
        <v>824</v>
      </c>
      <c r="AM182" s="234" t="s">
        <v>825</v>
      </c>
      <c r="AN182" s="234" t="s">
        <v>826</v>
      </c>
      <c r="AO182" s="234" t="s">
        <v>826</v>
      </c>
      <c r="AP182" s="234" t="s">
        <v>827</v>
      </c>
      <c r="AQ182" s="234" t="s">
        <v>827</v>
      </c>
      <c r="AR182" s="234" t="s">
        <v>821</v>
      </c>
      <c r="AS182" s="234" t="s">
        <v>821</v>
      </c>
      <c r="AT182" s="234" t="s">
        <v>821</v>
      </c>
      <c r="AU182" s="234" t="s">
        <v>821</v>
      </c>
      <c r="AV182" s="234" t="s">
        <v>821</v>
      </c>
      <c r="AW182" s="234" t="s">
        <v>821</v>
      </c>
      <c r="AX182" s="234" t="s">
        <v>821</v>
      </c>
      <c r="AY182" s="234" t="s">
        <v>824</v>
      </c>
      <c r="AZ182" s="234" t="s">
        <v>817</v>
      </c>
      <c r="BA182" s="234" t="s">
        <v>813</v>
      </c>
      <c r="BB182" s="234" t="s">
        <v>813</v>
      </c>
      <c r="BC182" s="234" t="s">
        <v>813</v>
      </c>
      <c r="BD182" s="236"/>
      <c r="BE182" s="234" t="s">
        <v>829</v>
      </c>
      <c r="BF182" s="234" t="s">
        <v>829</v>
      </c>
      <c r="BG182" s="234" t="s">
        <v>814</v>
      </c>
      <c r="BH182" s="234" t="s">
        <v>814</v>
      </c>
      <c r="BI182" s="234" t="s">
        <v>812</v>
      </c>
      <c r="BJ182" s="234" t="s">
        <v>830</v>
      </c>
      <c r="BK182" s="234" t="s">
        <v>831</v>
      </c>
      <c r="BL182" s="234" t="s">
        <v>817</v>
      </c>
      <c r="BM182" s="234" t="s">
        <v>832</v>
      </c>
      <c r="BN182" s="234" t="s">
        <v>817</v>
      </c>
      <c r="BO182" s="234" t="s">
        <v>817</v>
      </c>
      <c r="BP182" s="234" t="s">
        <v>833</v>
      </c>
      <c r="BQ182" s="234" t="s">
        <v>821</v>
      </c>
      <c r="BR182" s="234" t="s">
        <v>821</v>
      </c>
      <c r="BS182" s="234" t="s">
        <v>821</v>
      </c>
      <c r="BT182" s="234" t="s">
        <v>821</v>
      </c>
      <c r="BU182" s="234" t="s">
        <v>821</v>
      </c>
      <c r="BV182" s="234" t="s">
        <v>821</v>
      </c>
      <c r="BW182" s="234"/>
      <c r="BX182" s="234" t="s">
        <v>834</v>
      </c>
      <c r="BY182" s="234" t="s">
        <v>817</v>
      </c>
      <c r="BZ182" s="234" t="s">
        <v>818</v>
      </c>
      <c r="CA182" s="234" t="s">
        <v>815</v>
      </c>
    </row>
    <row r="183" customFormat="false" ht="14.5" hidden="false" customHeight="false" outlineLevel="0" collapsed="false">
      <c r="A183" s="178" t="str">
        <f aca="false">'Indicator Data'!A184</f>
        <v>Uganda</v>
      </c>
      <c r="B183" s="220" t="str">
        <f aca="false">'Indicator Data'!B184</f>
        <v>UGA</v>
      </c>
      <c r="C183" s="234" t="s">
        <v>811</v>
      </c>
      <c r="D183" s="234" t="s">
        <v>811</v>
      </c>
      <c r="E183" s="234" t="s">
        <v>812</v>
      </c>
      <c r="F183" s="234" t="s">
        <v>812</v>
      </c>
      <c r="G183" s="234" t="s">
        <v>812</v>
      </c>
      <c r="H183" s="234" t="s">
        <v>812</v>
      </c>
      <c r="I183" s="234" t="s">
        <v>812</v>
      </c>
      <c r="J183" s="234" t="s">
        <v>813</v>
      </c>
      <c r="K183" s="234" t="s">
        <v>813</v>
      </c>
      <c r="L183" s="234" t="s">
        <v>814</v>
      </c>
      <c r="M183" s="234" t="s">
        <v>815</v>
      </c>
      <c r="N183" s="234" t="s">
        <v>815</v>
      </c>
      <c r="O183" s="234" t="s">
        <v>815</v>
      </c>
      <c r="P183" s="234" t="s">
        <v>815</v>
      </c>
      <c r="Q183" s="234" t="s">
        <v>816</v>
      </c>
      <c r="R183" s="234" t="s">
        <v>816</v>
      </c>
      <c r="S183" s="234" t="s">
        <v>816</v>
      </c>
      <c r="T183" s="234" t="s">
        <v>816</v>
      </c>
      <c r="U183" s="234" t="s">
        <v>815</v>
      </c>
      <c r="V183" s="234" t="s">
        <v>815</v>
      </c>
      <c r="W183" s="234" t="s">
        <v>815</v>
      </c>
      <c r="X183" s="234" t="s">
        <v>817</v>
      </c>
      <c r="Y183" s="234" t="s">
        <v>817</v>
      </c>
      <c r="Z183" s="234" t="s">
        <v>817</v>
      </c>
      <c r="AA183" s="234" t="s">
        <v>818</v>
      </c>
      <c r="AB183" s="234" t="s">
        <v>819</v>
      </c>
      <c r="AC183" s="234" t="s">
        <v>819</v>
      </c>
      <c r="AD183" s="235" t="s">
        <v>820</v>
      </c>
      <c r="AE183" s="234" t="s">
        <v>821</v>
      </c>
      <c r="AF183" s="234" t="s">
        <v>822</v>
      </c>
      <c r="AG183" s="234" t="s">
        <v>818</v>
      </c>
      <c r="AH183" s="234" t="s">
        <v>815</v>
      </c>
      <c r="AI183" s="236" t="s">
        <v>823</v>
      </c>
      <c r="AJ183" s="236" t="s">
        <v>823</v>
      </c>
      <c r="AK183" s="234" t="s">
        <v>824</v>
      </c>
      <c r="AL183" s="234" t="s">
        <v>824</v>
      </c>
      <c r="AM183" s="234" t="s">
        <v>825</v>
      </c>
      <c r="AN183" s="234" t="s">
        <v>826</v>
      </c>
      <c r="AO183" s="234" t="s">
        <v>826</v>
      </c>
      <c r="AP183" s="234" t="s">
        <v>827</v>
      </c>
      <c r="AQ183" s="234" t="s">
        <v>827</v>
      </c>
      <c r="AR183" s="234" t="s">
        <v>821</v>
      </c>
      <c r="AS183" s="234" t="s">
        <v>821</v>
      </c>
      <c r="AT183" s="234" t="s">
        <v>821</v>
      </c>
      <c r="AU183" s="234" t="s">
        <v>821</v>
      </c>
      <c r="AV183" s="234" t="s">
        <v>821</v>
      </c>
      <c r="AW183" s="234" t="s">
        <v>821</v>
      </c>
      <c r="AX183" s="234" t="s">
        <v>821</v>
      </c>
      <c r="AY183" s="234" t="s">
        <v>824</v>
      </c>
      <c r="AZ183" s="234" t="s">
        <v>817</v>
      </c>
      <c r="BA183" s="234" t="s">
        <v>813</v>
      </c>
      <c r="BB183" s="234" t="s">
        <v>813</v>
      </c>
      <c r="BC183" s="234" t="s">
        <v>813</v>
      </c>
      <c r="BD183" s="236" t="s">
        <v>835</v>
      </c>
      <c r="BE183" s="234" t="s">
        <v>829</v>
      </c>
      <c r="BF183" s="234" t="s">
        <v>829</v>
      </c>
      <c r="BG183" s="234" t="s">
        <v>814</v>
      </c>
      <c r="BH183" s="234" t="s">
        <v>814</v>
      </c>
      <c r="BI183" s="234" t="s">
        <v>812</v>
      </c>
      <c r="BJ183" s="234" t="s">
        <v>830</v>
      </c>
      <c r="BK183" s="234" t="s">
        <v>831</v>
      </c>
      <c r="BL183" s="234" t="s">
        <v>817</v>
      </c>
      <c r="BM183" s="234" t="s">
        <v>832</v>
      </c>
      <c r="BN183" s="234" t="s">
        <v>817</v>
      </c>
      <c r="BO183" s="234" t="s">
        <v>817</v>
      </c>
      <c r="BP183" s="234" t="s">
        <v>833</v>
      </c>
      <c r="BQ183" s="234" t="s">
        <v>821</v>
      </c>
      <c r="BR183" s="234" t="s">
        <v>821</v>
      </c>
      <c r="BS183" s="234" t="s">
        <v>821</v>
      </c>
      <c r="BT183" s="234" t="s">
        <v>821</v>
      </c>
      <c r="BU183" s="234" t="s">
        <v>821</v>
      </c>
      <c r="BV183" s="234" t="s">
        <v>821</v>
      </c>
      <c r="BW183" s="234"/>
      <c r="BX183" s="234" t="s">
        <v>834</v>
      </c>
      <c r="BY183" s="234" t="s">
        <v>817</v>
      </c>
      <c r="BZ183" s="234" t="s">
        <v>818</v>
      </c>
      <c r="CA183" s="234" t="s">
        <v>815</v>
      </c>
    </row>
    <row r="184" customFormat="false" ht="14.5" hidden="false" customHeight="false" outlineLevel="0" collapsed="false">
      <c r="A184" s="178" t="str">
        <f aca="false">'Indicator Data'!A185</f>
        <v>Ukraine</v>
      </c>
      <c r="B184" s="220" t="str">
        <f aca="false">'Indicator Data'!B185</f>
        <v>UKR</v>
      </c>
      <c r="C184" s="234" t="s">
        <v>811</v>
      </c>
      <c r="D184" s="234" t="s">
        <v>811</v>
      </c>
      <c r="E184" s="234" t="s">
        <v>812</v>
      </c>
      <c r="F184" s="234" t="s">
        <v>812</v>
      </c>
      <c r="G184" s="234" t="s">
        <v>812</v>
      </c>
      <c r="H184" s="234" t="s">
        <v>812</v>
      </c>
      <c r="I184" s="234" t="s">
        <v>812</v>
      </c>
      <c r="J184" s="234" t="s">
        <v>813</v>
      </c>
      <c r="K184" s="234" t="s">
        <v>813</v>
      </c>
      <c r="L184" s="234" t="s">
        <v>814</v>
      </c>
      <c r="M184" s="234" t="s">
        <v>815</v>
      </c>
      <c r="N184" s="234" t="s">
        <v>815</v>
      </c>
      <c r="O184" s="234" t="s">
        <v>815</v>
      </c>
      <c r="P184" s="234" t="s">
        <v>815</v>
      </c>
      <c r="Q184" s="234" t="s">
        <v>816</v>
      </c>
      <c r="R184" s="234" t="s">
        <v>816</v>
      </c>
      <c r="S184" s="234" t="s">
        <v>816</v>
      </c>
      <c r="T184" s="234" t="s">
        <v>816</v>
      </c>
      <c r="U184" s="234" t="s">
        <v>815</v>
      </c>
      <c r="V184" s="234" t="s">
        <v>815</v>
      </c>
      <c r="W184" s="234" t="s">
        <v>815</v>
      </c>
      <c r="X184" s="234" t="s">
        <v>817</v>
      </c>
      <c r="Y184" s="234" t="s">
        <v>817</v>
      </c>
      <c r="Z184" s="234" t="s">
        <v>817</v>
      </c>
      <c r="AA184" s="234" t="s">
        <v>818</v>
      </c>
      <c r="AB184" s="234" t="s">
        <v>819</v>
      </c>
      <c r="AC184" s="234" t="s">
        <v>819</v>
      </c>
      <c r="AD184" s="235" t="s">
        <v>820</v>
      </c>
      <c r="AE184" s="234" t="s">
        <v>821</v>
      </c>
      <c r="AF184" s="234" t="s">
        <v>822</v>
      </c>
      <c r="AG184" s="234" t="s">
        <v>818</v>
      </c>
      <c r="AH184" s="234" t="s">
        <v>815</v>
      </c>
      <c r="AI184" s="236" t="s">
        <v>823</v>
      </c>
      <c r="AJ184" s="236" t="s">
        <v>823</v>
      </c>
      <c r="AK184" s="234" t="s">
        <v>824</v>
      </c>
      <c r="AL184" s="234" t="s">
        <v>824</v>
      </c>
      <c r="AM184" s="234" t="s">
        <v>825</v>
      </c>
      <c r="AN184" s="234" t="s">
        <v>826</v>
      </c>
      <c r="AO184" s="234" t="s">
        <v>826</v>
      </c>
      <c r="AP184" s="234" t="s">
        <v>827</v>
      </c>
      <c r="AQ184" s="234" t="s">
        <v>827</v>
      </c>
      <c r="AR184" s="234" t="s">
        <v>821</v>
      </c>
      <c r="AS184" s="234" t="s">
        <v>821</v>
      </c>
      <c r="AT184" s="234" t="s">
        <v>821</v>
      </c>
      <c r="AU184" s="234" t="s">
        <v>821</v>
      </c>
      <c r="AV184" s="234" t="s">
        <v>821</v>
      </c>
      <c r="AW184" s="234" t="s">
        <v>821</v>
      </c>
      <c r="AX184" s="234" t="s">
        <v>821</v>
      </c>
      <c r="AY184" s="234" t="s">
        <v>824</v>
      </c>
      <c r="AZ184" s="234" t="s">
        <v>817</v>
      </c>
      <c r="BA184" s="234" t="s">
        <v>813</v>
      </c>
      <c r="BB184" s="234" t="s">
        <v>813</v>
      </c>
      <c r="BC184" s="234" t="s">
        <v>813</v>
      </c>
      <c r="BD184" s="236" t="s">
        <v>828</v>
      </c>
      <c r="BE184" s="234" t="s">
        <v>829</v>
      </c>
      <c r="BF184" s="234" t="s">
        <v>829</v>
      </c>
      <c r="BG184" s="234" t="s">
        <v>814</v>
      </c>
      <c r="BH184" s="234" t="s">
        <v>814</v>
      </c>
      <c r="BI184" s="234" t="s">
        <v>812</v>
      </c>
      <c r="BJ184" s="234" t="s">
        <v>830</v>
      </c>
      <c r="BK184" s="234" t="s">
        <v>831</v>
      </c>
      <c r="BL184" s="234" t="s">
        <v>817</v>
      </c>
      <c r="BM184" s="234" t="s">
        <v>832</v>
      </c>
      <c r="BN184" s="234" t="s">
        <v>817</v>
      </c>
      <c r="BO184" s="234" t="s">
        <v>817</v>
      </c>
      <c r="BP184" s="234" t="s">
        <v>833</v>
      </c>
      <c r="BQ184" s="234" t="s">
        <v>821</v>
      </c>
      <c r="BR184" s="234" t="s">
        <v>821</v>
      </c>
      <c r="BS184" s="234" t="s">
        <v>821</v>
      </c>
      <c r="BT184" s="234" t="s">
        <v>821</v>
      </c>
      <c r="BU184" s="234" t="s">
        <v>821</v>
      </c>
      <c r="BV184" s="234" t="s">
        <v>821</v>
      </c>
      <c r="BW184" s="234"/>
      <c r="BX184" s="234" t="s">
        <v>834</v>
      </c>
      <c r="BY184" s="234" t="s">
        <v>817</v>
      </c>
      <c r="BZ184" s="234" t="s">
        <v>818</v>
      </c>
      <c r="CA184" s="234" t="s">
        <v>815</v>
      </c>
    </row>
    <row r="185" customFormat="false" ht="14.5" hidden="false" customHeight="false" outlineLevel="0" collapsed="false">
      <c r="A185" s="178" t="str">
        <f aca="false">'Indicator Data'!A186</f>
        <v>United Arab Emirates</v>
      </c>
      <c r="B185" s="220" t="str">
        <f aca="false">'Indicator Data'!B186</f>
        <v>ARE</v>
      </c>
      <c r="C185" s="234" t="s">
        <v>811</v>
      </c>
      <c r="D185" s="234" t="s">
        <v>811</v>
      </c>
      <c r="E185" s="234" t="s">
        <v>812</v>
      </c>
      <c r="F185" s="234" t="s">
        <v>812</v>
      </c>
      <c r="G185" s="234" t="s">
        <v>812</v>
      </c>
      <c r="H185" s="234" t="s">
        <v>812</v>
      </c>
      <c r="I185" s="234" t="s">
        <v>812</v>
      </c>
      <c r="J185" s="234" t="s">
        <v>813</v>
      </c>
      <c r="K185" s="234" t="s">
        <v>813</v>
      </c>
      <c r="L185" s="234" t="s">
        <v>814</v>
      </c>
      <c r="M185" s="234" t="s">
        <v>815</v>
      </c>
      <c r="N185" s="234" t="s">
        <v>815</v>
      </c>
      <c r="O185" s="234" t="s">
        <v>815</v>
      </c>
      <c r="P185" s="234" t="s">
        <v>815</v>
      </c>
      <c r="Q185" s="234" t="s">
        <v>816</v>
      </c>
      <c r="R185" s="234" t="s">
        <v>816</v>
      </c>
      <c r="S185" s="234" t="s">
        <v>816</v>
      </c>
      <c r="T185" s="234" t="s">
        <v>816</v>
      </c>
      <c r="U185" s="234" t="s">
        <v>815</v>
      </c>
      <c r="V185" s="234" t="s">
        <v>815</v>
      </c>
      <c r="W185" s="234" t="s">
        <v>815</v>
      </c>
      <c r="X185" s="234" t="s">
        <v>817</v>
      </c>
      <c r="Y185" s="234" t="s">
        <v>817</v>
      </c>
      <c r="Z185" s="234" t="s">
        <v>817</v>
      </c>
      <c r="AA185" s="234" t="s">
        <v>818</v>
      </c>
      <c r="AB185" s="234" t="s">
        <v>819</v>
      </c>
      <c r="AC185" s="234" t="s">
        <v>819</v>
      </c>
      <c r="AD185" s="235" t="s">
        <v>820</v>
      </c>
      <c r="AE185" s="234" t="s">
        <v>821</v>
      </c>
      <c r="AF185" s="234" t="s">
        <v>822</v>
      </c>
      <c r="AG185" s="234" t="s">
        <v>818</v>
      </c>
      <c r="AH185" s="234" t="s">
        <v>815</v>
      </c>
      <c r="AI185" s="236" t="s">
        <v>823</v>
      </c>
      <c r="AJ185" s="236" t="s">
        <v>823</v>
      </c>
      <c r="AK185" s="234" t="s">
        <v>824</v>
      </c>
      <c r="AL185" s="234" t="s">
        <v>824</v>
      </c>
      <c r="AM185" s="234" t="s">
        <v>825</v>
      </c>
      <c r="AN185" s="234" t="s">
        <v>826</v>
      </c>
      <c r="AO185" s="234" t="s">
        <v>826</v>
      </c>
      <c r="AP185" s="234" t="s">
        <v>827</v>
      </c>
      <c r="AQ185" s="234" t="s">
        <v>827</v>
      </c>
      <c r="AR185" s="234" t="s">
        <v>821</v>
      </c>
      <c r="AS185" s="234" t="s">
        <v>821</v>
      </c>
      <c r="AT185" s="234" t="s">
        <v>821</v>
      </c>
      <c r="AU185" s="234" t="s">
        <v>821</v>
      </c>
      <c r="AV185" s="234" t="s">
        <v>821</v>
      </c>
      <c r="AW185" s="234" t="s">
        <v>821</v>
      </c>
      <c r="AX185" s="234" t="s">
        <v>821</v>
      </c>
      <c r="AY185" s="234" t="s">
        <v>824</v>
      </c>
      <c r="AZ185" s="234" t="s">
        <v>817</v>
      </c>
      <c r="BA185" s="234" t="s">
        <v>813</v>
      </c>
      <c r="BB185" s="234" t="s">
        <v>813</v>
      </c>
      <c r="BC185" s="234" t="s">
        <v>813</v>
      </c>
      <c r="BD185" s="236"/>
      <c r="BE185" s="234" t="s">
        <v>829</v>
      </c>
      <c r="BF185" s="234" t="s">
        <v>829</v>
      </c>
      <c r="BG185" s="234" t="s">
        <v>814</v>
      </c>
      <c r="BH185" s="234" t="s">
        <v>814</v>
      </c>
      <c r="BI185" s="234" t="s">
        <v>812</v>
      </c>
      <c r="BJ185" s="234" t="s">
        <v>830</v>
      </c>
      <c r="BK185" s="234" t="s">
        <v>831</v>
      </c>
      <c r="BL185" s="234" t="s">
        <v>817</v>
      </c>
      <c r="BM185" s="234" t="s">
        <v>832</v>
      </c>
      <c r="BN185" s="234" t="s">
        <v>817</v>
      </c>
      <c r="BO185" s="234" t="s">
        <v>817</v>
      </c>
      <c r="BP185" s="234" t="s">
        <v>833</v>
      </c>
      <c r="BQ185" s="234" t="s">
        <v>821</v>
      </c>
      <c r="BR185" s="234" t="s">
        <v>821</v>
      </c>
      <c r="BS185" s="234" t="s">
        <v>821</v>
      </c>
      <c r="BT185" s="234" t="s">
        <v>821</v>
      </c>
      <c r="BU185" s="234" t="s">
        <v>821</v>
      </c>
      <c r="BV185" s="234" t="s">
        <v>821</v>
      </c>
      <c r="BW185" s="234"/>
      <c r="BX185" s="234" t="s">
        <v>834</v>
      </c>
      <c r="BY185" s="234" t="s">
        <v>817</v>
      </c>
      <c r="BZ185" s="234" t="s">
        <v>818</v>
      </c>
      <c r="CA185" s="234" t="s">
        <v>815</v>
      </c>
    </row>
    <row r="186" customFormat="false" ht="14.5" hidden="false" customHeight="false" outlineLevel="0" collapsed="false">
      <c r="A186" s="178" t="str">
        <f aca="false">'Indicator Data'!A187</f>
        <v>United Kingdom</v>
      </c>
      <c r="B186" s="220" t="str">
        <f aca="false">'Indicator Data'!B187</f>
        <v>GBR</v>
      </c>
      <c r="C186" s="234" t="s">
        <v>811</v>
      </c>
      <c r="D186" s="234" t="s">
        <v>811</v>
      </c>
      <c r="E186" s="234" t="s">
        <v>812</v>
      </c>
      <c r="F186" s="234" t="s">
        <v>812</v>
      </c>
      <c r="G186" s="234" t="s">
        <v>812</v>
      </c>
      <c r="H186" s="234" t="s">
        <v>812</v>
      </c>
      <c r="I186" s="234" t="s">
        <v>812</v>
      </c>
      <c r="J186" s="234" t="s">
        <v>813</v>
      </c>
      <c r="K186" s="234" t="s">
        <v>813</v>
      </c>
      <c r="L186" s="234" t="s">
        <v>814</v>
      </c>
      <c r="M186" s="234" t="s">
        <v>815</v>
      </c>
      <c r="N186" s="234" t="s">
        <v>815</v>
      </c>
      <c r="O186" s="234" t="s">
        <v>815</v>
      </c>
      <c r="P186" s="234" t="s">
        <v>815</v>
      </c>
      <c r="Q186" s="234" t="s">
        <v>816</v>
      </c>
      <c r="R186" s="234" t="s">
        <v>816</v>
      </c>
      <c r="S186" s="234" t="s">
        <v>816</v>
      </c>
      <c r="T186" s="234" t="s">
        <v>816</v>
      </c>
      <c r="U186" s="234" t="s">
        <v>815</v>
      </c>
      <c r="V186" s="234" t="s">
        <v>815</v>
      </c>
      <c r="W186" s="234" t="s">
        <v>815</v>
      </c>
      <c r="X186" s="234" t="s">
        <v>817</v>
      </c>
      <c r="Y186" s="234" t="s">
        <v>817</v>
      </c>
      <c r="Z186" s="234" t="s">
        <v>817</v>
      </c>
      <c r="AA186" s="234" t="s">
        <v>818</v>
      </c>
      <c r="AB186" s="234" t="s">
        <v>819</v>
      </c>
      <c r="AC186" s="234" t="s">
        <v>819</v>
      </c>
      <c r="AD186" s="235" t="s">
        <v>820</v>
      </c>
      <c r="AE186" s="234" t="s">
        <v>821</v>
      </c>
      <c r="AF186" s="234" t="s">
        <v>822</v>
      </c>
      <c r="AG186" s="234" t="s">
        <v>818</v>
      </c>
      <c r="AH186" s="234" t="s">
        <v>815</v>
      </c>
      <c r="AI186" s="236" t="s">
        <v>823</v>
      </c>
      <c r="AJ186" s="236" t="s">
        <v>823</v>
      </c>
      <c r="AK186" s="234" t="s">
        <v>824</v>
      </c>
      <c r="AL186" s="234" t="s">
        <v>824</v>
      </c>
      <c r="AM186" s="234" t="s">
        <v>825</v>
      </c>
      <c r="AN186" s="234" t="s">
        <v>826</v>
      </c>
      <c r="AO186" s="234" t="s">
        <v>826</v>
      </c>
      <c r="AP186" s="234" t="s">
        <v>827</v>
      </c>
      <c r="AQ186" s="234" t="s">
        <v>827</v>
      </c>
      <c r="AR186" s="234" t="s">
        <v>821</v>
      </c>
      <c r="AS186" s="234" t="s">
        <v>821</v>
      </c>
      <c r="AT186" s="234" t="s">
        <v>821</v>
      </c>
      <c r="AU186" s="234" t="s">
        <v>821</v>
      </c>
      <c r="AV186" s="234" t="s">
        <v>821</v>
      </c>
      <c r="AW186" s="234" t="s">
        <v>821</v>
      </c>
      <c r="AX186" s="234" t="s">
        <v>821</v>
      </c>
      <c r="AY186" s="234" t="s">
        <v>824</v>
      </c>
      <c r="AZ186" s="234" t="s">
        <v>817</v>
      </c>
      <c r="BA186" s="234" t="s">
        <v>813</v>
      </c>
      <c r="BB186" s="234" t="s">
        <v>813</v>
      </c>
      <c r="BC186" s="234" t="s">
        <v>813</v>
      </c>
      <c r="BD186" s="236"/>
      <c r="BE186" s="234" t="s">
        <v>829</v>
      </c>
      <c r="BF186" s="234" t="s">
        <v>829</v>
      </c>
      <c r="BG186" s="234" t="s">
        <v>814</v>
      </c>
      <c r="BH186" s="234" t="s">
        <v>814</v>
      </c>
      <c r="BI186" s="234" t="s">
        <v>812</v>
      </c>
      <c r="BJ186" s="234" t="s">
        <v>830</v>
      </c>
      <c r="BK186" s="234" t="s">
        <v>831</v>
      </c>
      <c r="BL186" s="234" t="s">
        <v>817</v>
      </c>
      <c r="BM186" s="234" t="s">
        <v>832</v>
      </c>
      <c r="BN186" s="234" t="s">
        <v>817</v>
      </c>
      <c r="BO186" s="234" t="s">
        <v>817</v>
      </c>
      <c r="BP186" s="234" t="s">
        <v>833</v>
      </c>
      <c r="BQ186" s="234" t="s">
        <v>821</v>
      </c>
      <c r="BR186" s="234" t="s">
        <v>821</v>
      </c>
      <c r="BS186" s="234" t="s">
        <v>821</v>
      </c>
      <c r="BT186" s="234" t="s">
        <v>821</v>
      </c>
      <c r="BU186" s="234" t="s">
        <v>821</v>
      </c>
      <c r="BV186" s="234" t="s">
        <v>821</v>
      </c>
      <c r="BW186" s="234"/>
      <c r="BX186" s="234" t="s">
        <v>834</v>
      </c>
      <c r="BY186" s="234" t="s">
        <v>817</v>
      </c>
      <c r="BZ186" s="234" t="s">
        <v>818</v>
      </c>
      <c r="CA186" s="234" t="s">
        <v>815</v>
      </c>
    </row>
    <row r="187" customFormat="false" ht="14.5" hidden="false" customHeight="false" outlineLevel="0" collapsed="false">
      <c r="A187" s="178" t="str">
        <f aca="false">'Indicator Data'!A188</f>
        <v>United States of America</v>
      </c>
      <c r="B187" s="220" t="str">
        <f aca="false">'Indicator Data'!B188</f>
        <v>USA</v>
      </c>
      <c r="C187" s="234" t="s">
        <v>811</v>
      </c>
      <c r="D187" s="234" t="s">
        <v>811</v>
      </c>
      <c r="E187" s="234" t="s">
        <v>812</v>
      </c>
      <c r="F187" s="234" t="s">
        <v>812</v>
      </c>
      <c r="G187" s="234" t="s">
        <v>812</v>
      </c>
      <c r="H187" s="234" t="s">
        <v>812</v>
      </c>
      <c r="I187" s="234" t="s">
        <v>812</v>
      </c>
      <c r="J187" s="234" t="s">
        <v>813</v>
      </c>
      <c r="K187" s="234" t="s">
        <v>813</v>
      </c>
      <c r="L187" s="234" t="s">
        <v>814</v>
      </c>
      <c r="M187" s="234" t="s">
        <v>815</v>
      </c>
      <c r="N187" s="234" t="s">
        <v>815</v>
      </c>
      <c r="O187" s="234" t="s">
        <v>815</v>
      </c>
      <c r="P187" s="234" t="s">
        <v>815</v>
      </c>
      <c r="Q187" s="234" t="s">
        <v>816</v>
      </c>
      <c r="R187" s="234" t="s">
        <v>816</v>
      </c>
      <c r="S187" s="234" t="s">
        <v>816</v>
      </c>
      <c r="T187" s="234" t="s">
        <v>816</v>
      </c>
      <c r="U187" s="234" t="s">
        <v>815</v>
      </c>
      <c r="V187" s="234" t="s">
        <v>815</v>
      </c>
      <c r="W187" s="234" t="s">
        <v>815</v>
      </c>
      <c r="X187" s="234" t="s">
        <v>817</v>
      </c>
      <c r="Y187" s="234" t="s">
        <v>817</v>
      </c>
      <c r="Z187" s="234" t="s">
        <v>817</v>
      </c>
      <c r="AA187" s="234" t="s">
        <v>818</v>
      </c>
      <c r="AB187" s="234" t="s">
        <v>819</v>
      </c>
      <c r="AC187" s="234" t="s">
        <v>819</v>
      </c>
      <c r="AD187" s="235" t="s">
        <v>820</v>
      </c>
      <c r="AE187" s="234" t="s">
        <v>821</v>
      </c>
      <c r="AF187" s="234" t="s">
        <v>822</v>
      </c>
      <c r="AG187" s="234" t="s">
        <v>818</v>
      </c>
      <c r="AH187" s="234" t="s">
        <v>815</v>
      </c>
      <c r="AI187" s="236" t="s">
        <v>823</v>
      </c>
      <c r="AJ187" s="236" t="s">
        <v>823</v>
      </c>
      <c r="AK187" s="234" t="s">
        <v>824</v>
      </c>
      <c r="AL187" s="234" t="s">
        <v>824</v>
      </c>
      <c r="AM187" s="234" t="s">
        <v>825</v>
      </c>
      <c r="AN187" s="234" t="s">
        <v>826</v>
      </c>
      <c r="AO187" s="234" t="s">
        <v>826</v>
      </c>
      <c r="AP187" s="234" t="s">
        <v>827</v>
      </c>
      <c r="AQ187" s="234" t="s">
        <v>827</v>
      </c>
      <c r="AR187" s="234" t="s">
        <v>821</v>
      </c>
      <c r="AS187" s="234" t="s">
        <v>821</v>
      </c>
      <c r="AT187" s="234" t="s">
        <v>821</v>
      </c>
      <c r="AU187" s="234" t="s">
        <v>821</v>
      </c>
      <c r="AV187" s="234" t="s">
        <v>821</v>
      </c>
      <c r="AW187" s="234" t="s">
        <v>821</v>
      </c>
      <c r="AX187" s="234" t="s">
        <v>821</v>
      </c>
      <c r="AY187" s="234" t="s">
        <v>824</v>
      </c>
      <c r="AZ187" s="234" t="s">
        <v>817</v>
      </c>
      <c r="BA187" s="234" t="s">
        <v>813</v>
      </c>
      <c r="BB187" s="234" t="s">
        <v>813</v>
      </c>
      <c r="BC187" s="234" t="s">
        <v>813</v>
      </c>
      <c r="BD187" s="236"/>
      <c r="BE187" s="234" t="s">
        <v>829</v>
      </c>
      <c r="BF187" s="234" t="s">
        <v>829</v>
      </c>
      <c r="BG187" s="234" t="s">
        <v>814</v>
      </c>
      <c r="BH187" s="234" t="s">
        <v>814</v>
      </c>
      <c r="BI187" s="234" t="s">
        <v>812</v>
      </c>
      <c r="BJ187" s="234" t="s">
        <v>830</v>
      </c>
      <c r="BK187" s="234" t="s">
        <v>831</v>
      </c>
      <c r="BL187" s="234" t="s">
        <v>817</v>
      </c>
      <c r="BM187" s="234" t="s">
        <v>832</v>
      </c>
      <c r="BN187" s="234" t="s">
        <v>817</v>
      </c>
      <c r="BO187" s="234" t="s">
        <v>817</v>
      </c>
      <c r="BP187" s="234" t="s">
        <v>839</v>
      </c>
      <c r="BQ187" s="234" t="s">
        <v>821</v>
      </c>
      <c r="BR187" s="234" t="s">
        <v>821</v>
      </c>
      <c r="BS187" s="234" t="s">
        <v>821</v>
      </c>
      <c r="BT187" s="234" t="s">
        <v>821</v>
      </c>
      <c r="BU187" s="234" t="s">
        <v>821</v>
      </c>
      <c r="BV187" s="234" t="s">
        <v>821</v>
      </c>
      <c r="BW187" s="234"/>
      <c r="BX187" s="234" t="s">
        <v>834</v>
      </c>
      <c r="BY187" s="234" t="s">
        <v>817</v>
      </c>
      <c r="BZ187" s="234" t="s">
        <v>818</v>
      </c>
      <c r="CA187" s="234" t="s">
        <v>815</v>
      </c>
    </row>
    <row r="188" customFormat="false" ht="14.5" hidden="false" customHeight="false" outlineLevel="0" collapsed="false">
      <c r="A188" s="178" t="str">
        <f aca="false">'Indicator Data'!A189</f>
        <v>Uruguay</v>
      </c>
      <c r="B188" s="220" t="str">
        <f aca="false">'Indicator Data'!B189</f>
        <v>URY</v>
      </c>
      <c r="C188" s="234" t="s">
        <v>811</v>
      </c>
      <c r="D188" s="234" t="s">
        <v>811</v>
      </c>
      <c r="E188" s="234" t="s">
        <v>812</v>
      </c>
      <c r="F188" s="234" t="s">
        <v>812</v>
      </c>
      <c r="G188" s="234" t="s">
        <v>812</v>
      </c>
      <c r="H188" s="234" t="s">
        <v>812</v>
      </c>
      <c r="I188" s="234" t="s">
        <v>812</v>
      </c>
      <c r="J188" s="234" t="s">
        <v>813</v>
      </c>
      <c r="K188" s="234" t="s">
        <v>813</v>
      </c>
      <c r="L188" s="234" t="s">
        <v>814</v>
      </c>
      <c r="M188" s="234" t="s">
        <v>815</v>
      </c>
      <c r="N188" s="234" t="s">
        <v>815</v>
      </c>
      <c r="O188" s="234" t="s">
        <v>815</v>
      </c>
      <c r="P188" s="234" t="s">
        <v>815</v>
      </c>
      <c r="Q188" s="234" t="s">
        <v>816</v>
      </c>
      <c r="R188" s="234" t="s">
        <v>816</v>
      </c>
      <c r="S188" s="234" t="s">
        <v>816</v>
      </c>
      <c r="T188" s="234" t="s">
        <v>816</v>
      </c>
      <c r="U188" s="234" t="s">
        <v>815</v>
      </c>
      <c r="V188" s="234" t="s">
        <v>815</v>
      </c>
      <c r="W188" s="234" t="s">
        <v>815</v>
      </c>
      <c r="X188" s="234" t="s">
        <v>817</v>
      </c>
      <c r="Y188" s="234" t="s">
        <v>817</v>
      </c>
      <c r="Z188" s="234" t="s">
        <v>817</v>
      </c>
      <c r="AA188" s="234" t="s">
        <v>818</v>
      </c>
      <c r="AB188" s="234" t="s">
        <v>819</v>
      </c>
      <c r="AC188" s="234" t="s">
        <v>819</v>
      </c>
      <c r="AD188" s="235" t="s">
        <v>820</v>
      </c>
      <c r="AE188" s="234" t="s">
        <v>821</v>
      </c>
      <c r="AF188" s="234" t="s">
        <v>822</v>
      </c>
      <c r="AG188" s="234" t="s">
        <v>818</v>
      </c>
      <c r="AH188" s="234" t="s">
        <v>815</v>
      </c>
      <c r="AI188" s="236" t="s">
        <v>823</v>
      </c>
      <c r="AJ188" s="236" t="s">
        <v>823</v>
      </c>
      <c r="AK188" s="234" t="s">
        <v>824</v>
      </c>
      <c r="AL188" s="234" t="s">
        <v>824</v>
      </c>
      <c r="AM188" s="234" t="s">
        <v>825</v>
      </c>
      <c r="AN188" s="234" t="s">
        <v>826</v>
      </c>
      <c r="AO188" s="234" t="s">
        <v>826</v>
      </c>
      <c r="AP188" s="234" t="s">
        <v>827</v>
      </c>
      <c r="AQ188" s="234" t="s">
        <v>827</v>
      </c>
      <c r="AR188" s="234" t="s">
        <v>821</v>
      </c>
      <c r="AS188" s="234" t="s">
        <v>821</v>
      </c>
      <c r="AT188" s="234" t="s">
        <v>821</v>
      </c>
      <c r="AU188" s="234" t="s">
        <v>821</v>
      </c>
      <c r="AV188" s="234" t="s">
        <v>821</v>
      </c>
      <c r="AW188" s="234" t="s">
        <v>821</v>
      </c>
      <c r="AX188" s="234" t="s">
        <v>821</v>
      </c>
      <c r="AY188" s="234" t="s">
        <v>824</v>
      </c>
      <c r="AZ188" s="234" t="s">
        <v>817</v>
      </c>
      <c r="BA188" s="234" t="s">
        <v>813</v>
      </c>
      <c r="BB188" s="234" t="s">
        <v>813</v>
      </c>
      <c r="BC188" s="234" t="s">
        <v>813</v>
      </c>
      <c r="BD188" s="236"/>
      <c r="BE188" s="234" t="s">
        <v>829</v>
      </c>
      <c r="BF188" s="234" t="s">
        <v>829</v>
      </c>
      <c r="BG188" s="234" t="s">
        <v>814</v>
      </c>
      <c r="BH188" s="234" t="s">
        <v>814</v>
      </c>
      <c r="BI188" s="234" t="s">
        <v>812</v>
      </c>
      <c r="BJ188" s="234" t="s">
        <v>830</v>
      </c>
      <c r="BK188" s="234" t="s">
        <v>831</v>
      </c>
      <c r="BL188" s="234" t="s">
        <v>817</v>
      </c>
      <c r="BM188" s="234" t="s">
        <v>832</v>
      </c>
      <c r="BN188" s="234" t="s">
        <v>817</v>
      </c>
      <c r="BO188" s="234" t="s">
        <v>817</v>
      </c>
      <c r="BP188" s="234" t="s">
        <v>833</v>
      </c>
      <c r="BQ188" s="234" t="s">
        <v>821</v>
      </c>
      <c r="BR188" s="234" t="s">
        <v>821</v>
      </c>
      <c r="BS188" s="234" t="s">
        <v>821</v>
      </c>
      <c r="BT188" s="234" t="s">
        <v>821</v>
      </c>
      <c r="BU188" s="234" t="s">
        <v>821</v>
      </c>
      <c r="BV188" s="234" t="s">
        <v>821</v>
      </c>
      <c r="BW188" s="234"/>
      <c r="BX188" s="234" t="s">
        <v>834</v>
      </c>
      <c r="BY188" s="234" t="s">
        <v>817</v>
      </c>
      <c r="BZ188" s="234" t="s">
        <v>818</v>
      </c>
      <c r="CA188" s="234" t="s">
        <v>815</v>
      </c>
    </row>
    <row r="189" customFormat="false" ht="14.5" hidden="false" customHeight="false" outlineLevel="0" collapsed="false">
      <c r="A189" s="178" t="str">
        <f aca="false">'Indicator Data'!A190</f>
        <v>Uzbekistan</v>
      </c>
      <c r="B189" s="220" t="str">
        <f aca="false">'Indicator Data'!B190</f>
        <v>UZB</v>
      </c>
      <c r="C189" s="234" t="s">
        <v>811</v>
      </c>
      <c r="D189" s="234" t="s">
        <v>811</v>
      </c>
      <c r="E189" s="234" t="s">
        <v>812</v>
      </c>
      <c r="F189" s="234" t="s">
        <v>812</v>
      </c>
      <c r="G189" s="234" t="s">
        <v>812</v>
      </c>
      <c r="H189" s="234" t="s">
        <v>812</v>
      </c>
      <c r="I189" s="234" t="s">
        <v>812</v>
      </c>
      <c r="J189" s="234" t="s">
        <v>813</v>
      </c>
      <c r="K189" s="234" t="s">
        <v>813</v>
      </c>
      <c r="L189" s="234" t="s">
        <v>814</v>
      </c>
      <c r="M189" s="234" t="s">
        <v>815</v>
      </c>
      <c r="N189" s="234" t="s">
        <v>815</v>
      </c>
      <c r="O189" s="234" t="s">
        <v>815</v>
      </c>
      <c r="P189" s="234" t="s">
        <v>815</v>
      </c>
      <c r="Q189" s="234" t="s">
        <v>816</v>
      </c>
      <c r="R189" s="234" t="s">
        <v>816</v>
      </c>
      <c r="S189" s="234" t="s">
        <v>816</v>
      </c>
      <c r="T189" s="234" t="s">
        <v>816</v>
      </c>
      <c r="U189" s="234" t="s">
        <v>815</v>
      </c>
      <c r="V189" s="234" t="s">
        <v>815</v>
      </c>
      <c r="W189" s="234" t="s">
        <v>815</v>
      </c>
      <c r="X189" s="234" t="s">
        <v>817</v>
      </c>
      <c r="Y189" s="234" t="s">
        <v>817</v>
      </c>
      <c r="Z189" s="234" t="s">
        <v>817</v>
      </c>
      <c r="AA189" s="234" t="s">
        <v>818</v>
      </c>
      <c r="AB189" s="234" t="s">
        <v>819</v>
      </c>
      <c r="AC189" s="234" t="s">
        <v>819</v>
      </c>
      <c r="AD189" s="235" t="s">
        <v>820</v>
      </c>
      <c r="AE189" s="234" t="s">
        <v>821</v>
      </c>
      <c r="AF189" s="234" t="s">
        <v>822</v>
      </c>
      <c r="AG189" s="234" t="s">
        <v>818</v>
      </c>
      <c r="AH189" s="234" t="s">
        <v>815</v>
      </c>
      <c r="AI189" s="236" t="s">
        <v>823</v>
      </c>
      <c r="AJ189" s="236" t="s">
        <v>823</v>
      </c>
      <c r="AK189" s="234" t="s">
        <v>824</v>
      </c>
      <c r="AL189" s="234" t="s">
        <v>824</v>
      </c>
      <c r="AM189" s="234" t="s">
        <v>825</v>
      </c>
      <c r="AN189" s="234" t="s">
        <v>826</v>
      </c>
      <c r="AO189" s="234" t="s">
        <v>826</v>
      </c>
      <c r="AP189" s="234" t="s">
        <v>827</v>
      </c>
      <c r="AQ189" s="234" t="s">
        <v>827</v>
      </c>
      <c r="AR189" s="234" t="s">
        <v>821</v>
      </c>
      <c r="AS189" s="234" t="s">
        <v>821</v>
      </c>
      <c r="AT189" s="234" t="s">
        <v>821</v>
      </c>
      <c r="AU189" s="234" t="s">
        <v>821</v>
      </c>
      <c r="AV189" s="234" t="s">
        <v>821</v>
      </c>
      <c r="AW189" s="234" t="s">
        <v>821</v>
      </c>
      <c r="AX189" s="234" t="s">
        <v>821</v>
      </c>
      <c r="AY189" s="234" t="s">
        <v>824</v>
      </c>
      <c r="AZ189" s="234" t="s">
        <v>817</v>
      </c>
      <c r="BA189" s="234" t="s">
        <v>813</v>
      </c>
      <c r="BB189" s="234" t="s">
        <v>813</v>
      </c>
      <c r="BC189" s="234" t="s">
        <v>813</v>
      </c>
      <c r="BD189" s="236"/>
      <c r="BE189" s="234" t="s">
        <v>829</v>
      </c>
      <c r="BF189" s="234" t="s">
        <v>829</v>
      </c>
      <c r="BG189" s="234" t="s">
        <v>814</v>
      </c>
      <c r="BH189" s="234" t="s">
        <v>814</v>
      </c>
      <c r="BI189" s="234" t="s">
        <v>812</v>
      </c>
      <c r="BJ189" s="234" t="s">
        <v>830</v>
      </c>
      <c r="BK189" s="234" t="s">
        <v>831</v>
      </c>
      <c r="BL189" s="234" t="s">
        <v>817</v>
      </c>
      <c r="BM189" s="234" t="s">
        <v>832</v>
      </c>
      <c r="BN189" s="234" t="s">
        <v>817</v>
      </c>
      <c r="BO189" s="234" t="s">
        <v>817</v>
      </c>
      <c r="BP189" s="234" t="s">
        <v>833</v>
      </c>
      <c r="BQ189" s="234" t="s">
        <v>821</v>
      </c>
      <c r="BR189" s="234" t="s">
        <v>821</v>
      </c>
      <c r="BS189" s="234" t="s">
        <v>821</v>
      </c>
      <c r="BT189" s="234" t="s">
        <v>821</v>
      </c>
      <c r="BU189" s="234" t="s">
        <v>821</v>
      </c>
      <c r="BV189" s="234" t="s">
        <v>821</v>
      </c>
      <c r="BW189" s="234"/>
      <c r="BX189" s="234" t="s">
        <v>834</v>
      </c>
      <c r="BY189" s="234" t="s">
        <v>817</v>
      </c>
      <c r="BZ189" s="234" t="s">
        <v>818</v>
      </c>
      <c r="CA189" s="234" t="s">
        <v>815</v>
      </c>
    </row>
    <row r="190" customFormat="false" ht="14.5" hidden="false" customHeight="false" outlineLevel="0" collapsed="false">
      <c r="A190" s="178" t="str">
        <f aca="false">'Indicator Data'!A191</f>
        <v>Vanuatu</v>
      </c>
      <c r="B190" s="220" t="str">
        <f aca="false">'Indicator Data'!B191</f>
        <v>VUT</v>
      </c>
      <c r="C190" s="234" t="s">
        <v>811</v>
      </c>
      <c r="D190" s="234" t="s">
        <v>811</v>
      </c>
      <c r="E190" s="234" t="s">
        <v>812</v>
      </c>
      <c r="F190" s="234" t="s">
        <v>812</v>
      </c>
      <c r="G190" s="234" t="s">
        <v>812</v>
      </c>
      <c r="H190" s="234" t="s">
        <v>812</v>
      </c>
      <c r="I190" s="234" t="s">
        <v>812</v>
      </c>
      <c r="J190" s="234" t="s">
        <v>813</v>
      </c>
      <c r="K190" s="234" t="s">
        <v>813</v>
      </c>
      <c r="L190" s="234" t="s">
        <v>814</v>
      </c>
      <c r="M190" s="234" t="s">
        <v>815</v>
      </c>
      <c r="N190" s="234" t="s">
        <v>815</v>
      </c>
      <c r="O190" s="234" t="s">
        <v>815</v>
      </c>
      <c r="P190" s="234" t="s">
        <v>815</v>
      </c>
      <c r="Q190" s="234" t="s">
        <v>816</v>
      </c>
      <c r="R190" s="234" t="s">
        <v>816</v>
      </c>
      <c r="S190" s="234" t="s">
        <v>816</v>
      </c>
      <c r="T190" s="234" t="s">
        <v>816</v>
      </c>
      <c r="U190" s="234" t="s">
        <v>815</v>
      </c>
      <c r="V190" s="234" t="s">
        <v>815</v>
      </c>
      <c r="W190" s="234" t="s">
        <v>815</v>
      </c>
      <c r="X190" s="234" t="s">
        <v>817</v>
      </c>
      <c r="Y190" s="234" t="s">
        <v>817</v>
      </c>
      <c r="Z190" s="234" t="s">
        <v>817</v>
      </c>
      <c r="AA190" s="234" t="s">
        <v>818</v>
      </c>
      <c r="AB190" s="234" t="s">
        <v>819</v>
      </c>
      <c r="AC190" s="234" t="s">
        <v>819</v>
      </c>
      <c r="AD190" s="235" t="s">
        <v>820</v>
      </c>
      <c r="AE190" s="234" t="s">
        <v>821</v>
      </c>
      <c r="AF190" s="234" t="s">
        <v>822</v>
      </c>
      <c r="AG190" s="234" t="s">
        <v>818</v>
      </c>
      <c r="AH190" s="234" t="s">
        <v>815</v>
      </c>
      <c r="AI190" s="236" t="s">
        <v>823</v>
      </c>
      <c r="AJ190" s="236" t="s">
        <v>823</v>
      </c>
      <c r="AK190" s="234" t="s">
        <v>824</v>
      </c>
      <c r="AL190" s="234" t="s">
        <v>824</v>
      </c>
      <c r="AM190" s="234" t="s">
        <v>825</v>
      </c>
      <c r="AN190" s="234" t="s">
        <v>826</v>
      </c>
      <c r="AO190" s="234" t="s">
        <v>826</v>
      </c>
      <c r="AP190" s="234" t="s">
        <v>827</v>
      </c>
      <c r="AQ190" s="234" t="s">
        <v>827</v>
      </c>
      <c r="AR190" s="234" t="s">
        <v>821</v>
      </c>
      <c r="AS190" s="234" t="s">
        <v>821</v>
      </c>
      <c r="AT190" s="234" t="s">
        <v>821</v>
      </c>
      <c r="AU190" s="234" t="s">
        <v>821</v>
      </c>
      <c r="AV190" s="234" t="s">
        <v>821</v>
      </c>
      <c r="AW190" s="234" t="s">
        <v>821</v>
      </c>
      <c r="AX190" s="234" t="s">
        <v>821</v>
      </c>
      <c r="AY190" s="234" t="s">
        <v>824</v>
      </c>
      <c r="AZ190" s="234" t="s">
        <v>817</v>
      </c>
      <c r="BA190" s="234" t="s">
        <v>813</v>
      </c>
      <c r="BB190" s="234" t="s">
        <v>813</v>
      </c>
      <c r="BC190" s="234" t="s">
        <v>813</v>
      </c>
      <c r="BD190" s="236"/>
      <c r="BE190" s="234" t="s">
        <v>829</v>
      </c>
      <c r="BF190" s="234" t="s">
        <v>829</v>
      </c>
      <c r="BG190" s="234" t="s">
        <v>814</v>
      </c>
      <c r="BH190" s="234" t="s">
        <v>814</v>
      </c>
      <c r="BI190" s="234" t="s">
        <v>812</v>
      </c>
      <c r="BJ190" s="234" t="s">
        <v>830</v>
      </c>
      <c r="BK190" s="234" t="s">
        <v>831</v>
      </c>
      <c r="BL190" s="234" t="s">
        <v>817</v>
      </c>
      <c r="BM190" s="234" t="s">
        <v>832</v>
      </c>
      <c r="BN190" s="234" t="s">
        <v>817</v>
      </c>
      <c r="BO190" s="234" t="s">
        <v>817</v>
      </c>
      <c r="BP190" s="234" t="s">
        <v>833</v>
      </c>
      <c r="BQ190" s="234" t="s">
        <v>821</v>
      </c>
      <c r="BR190" s="234" t="s">
        <v>821</v>
      </c>
      <c r="BS190" s="234" t="s">
        <v>821</v>
      </c>
      <c r="BT190" s="234" t="s">
        <v>821</v>
      </c>
      <c r="BU190" s="234" t="s">
        <v>821</v>
      </c>
      <c r="BV190" s="234" t="s">
        <v>821</v>
      </c>
      <c r="BW190" s="234"/>
      <c r="BX190" s="234" t="s">
        <v>834</v>
      </c>
      <c r="BY190" s="234" t="s">
        <v>817</v>
      </c>
      <c r="BZ190" s="234" t="s">
        <v>818</v>
      </c>
      <c r="CA190" s="234" t="s">
        <v>815</v>
      </c>
    </row>
    <row r="191" customFormat="false" ht="14.5" hidden="false" customHeight="false" outlineLevel="0" collapsed="false">
      <c r="A191" s="178" t="str">
        <f aca="false">'Indicator Data'!A192</f>
        <v>Venezuela</v>
      </c>
      <c r="B191" s="220" t="str">
        <f aca="false">'Indicator Data'!B192</f>
        <v>VEN</v>
      </c>
      <c r="C191" s="234" t="s">
        <v>811</v>
      </c>
      <c r="D191" s="234" t="s">
        <v>811</v>
      </c>
      <c r="E191" s="234" t="s">
        <v>812</v>
      </c>
      <c r="F191" s="234" t="s">
        <v>812</v>
      </c>
      <c r="G191" s="234" t="s">
        <v>812</v>
      </c>
      <c r="H191" s="234" t="s">
        <v>812</v>
      </c>
      <c r="I191" s="234" t="s">
        <v>812</v>
      </c>
      <c r="J191" s="234" t="s">
        <v>813</v>
      </c>
      <c r="K191" s="234" t="s">
        <v>813</v>
      </c>
      <c r="L191" s="234" t="s">
        <v>814</v>
      </c>
      <c r="M191" s="234" t="s">
        <v>815</v>
      </c>
      <c r="N191" s="234" t="s">
        <v>815</v>
      </c>
      <c r="O191" s="234" t="s">
        <v>815</v>
      </c>
      <c r="P191" s="234" t="s">
        <v>815</v>
      </c>
      <c r="Q191" s="234" t="s">
        <v>816</v>
      </c>
      <c r="R191" s="234" t="s">
        <v>816</v>
      </c>
      <c r="S191" s="234" t="s">
        <v>816</v>
      </c>
      <c r="T191" s="234" t="s">
        <v>816</v>
      </c>
      <c r="U191" s="234" t="s">
        <v>815</v>
      </c>
      <c r="V191" s="234" t="s">
        <v>815</v>
      </c>
      <c r="W191" s="234" t="s">
        <v>815</v>
      </c>
      <c r="X191" s="234" t="s">
        <v>817</v>
      </c>
      <c r="Y191" s="234" t="s">
        <v>817</v>
      </c>
      <c r="Z191" s="234" t="s">
        <v>817</v>
      </c>
      <c r="AA191" s="234" t="s">
        <v>818</v>
      </c>
      <c r="AB191" s="234" t="s">
        <v>819</v>
      </c>
      <c r="AC191" s="234" t="s">
        <v>819</v>
      </c>
      <c r="AD191" s="235" t="s">
        <v>820</v>
      </c>
      <c r="AE191" s="234" t="s">
        <v>821</v>
      </c>
      <c r="AF191" s="234" t="s">
        <v>822</v>
      </c>
      <c r="AG191" s="234" t="s">
        <v>818</v>
      </c>
      <c r="AH191" s="234" t="s">
        <v>815</v>
      </c>
      <c r="AI191" s="236" t="s">
        <v>823</v>
      </c>
      <c r="AJ191" s="236" t="s">
        <v>823</v>
      </c>
      <c r="AK191" s="234" t="s">
        <v>824</v>
      </c>
      <c r="AL191" s="234" t="s">
        <v>824</v>
      </c>
      <c r="AM191" s="234" t="s">
        <v>825</v>
      </c>
      <c r="AN191" s="234" t="s">
        <v>826</v>
      </c>
      <c r="AO191" s="234" t="s">
        <v>826</v>
      </c>
      <c r="AP191" s="234" t="s">
        <v>827</v>
      </c>
      <c r="AQ191" s="234" t="s">
        <v>827</v>
      </c>
      <c r="AR191" s="234" t="s">
        <v>821</v>
      </c>
      <c r="AS191" s="234" t="s">
        <v>821</v>
      </c>
      <c r="AT191" s="234" t="s">
        <v>821</v>
      </c>
      <c r="AU191" s="234" t="s">
        <v>821</v>
      </c>
      <c r="AV191" s="234" t="s">
        <v>821</v>
      </c>
      <c r="AW191" s="234" t="s">
        <v>821</v>
      </c>
      <c r="AX191" s="234" t="s">
        <v>821</v>
      </c>
      <c r="AY191" s="234" t="s">
        <v>824</v>
      </c>
      <c r="AZ191" s="234" t="s">
        <v>817</v>
      </c>
      <c r="BA191" s="234" t="s">
        <v>813</v>
      </c>
      <c r="BB191" s="234" t="s">
        <v>813</v>
      </c>
      <c r="BC191" s="234" t="s">
        <v>813</v>
      </c>
      <c r="BD191" s="236"/>
      <c r="BE191" s="234" t="s">
        <v>829</v>
      </c>
      <c r="BF191" s="234" t="s">
        <v>829</v>
      </c>
      <c r="BG191" s="234" t="s">
        <v>814</v>
      </c>
      <c r="BH191" s="234" t="s">
        <v>814</v>
      </c>
      <c r="BI191" s="234" t="s">
        <v>812</v>
      </c>
      <c r="BJ191" s="234" t="s">
        <v>830</v>
      </c>
      <c r="BK191" s="234" t="s">
        <v>831</v>
      </c>
      <c r="BL191" s="234" t="s">
        <v>817</v>
      </c>
      <c r="BM191" s="234" t="s">
        <v>832</v>
      </c>
      <c r="BN191" s="234" t="s">
        <v>817</v>
      </c>
      <c r="BO191" s="234" t="s">
        <v>817</v>
      </c>
      <c r="BP191" s="234" t="s">
        <v>833</v>
      </c>
      <c r="BQ191" s="234" t="s">
        <v>821</v>
      </c>
      <c r="BR191" s="234" t="s">
        <v>821</v>
      </c>
      <c r="BS191" s="234" t="s">
        <v>821</v>
      </c>
      <c r="BT191" s="234" t="s">
        <v>821</v>
      </c>
      <c r="BU191" s="234" t="s">
        <v>821</v>
      </c>
      <c r="BV191" s="234" t="s">
        <v>821</v>
      </c>
      <c r="BW191" s="234"/>
      <c r="BX191" s="234" t="s">
        <v>834</v>
      </c>
      <c r="BY191" s="234" t="s">
        <v>817</v>
      </c>
      <c r="BZ191" s="234" t="s">
        <v>818</v>
      </c>
      <c r="CA191" s="234" t="s">
        <v>815</v>
      </c>
    </row>
    <row r="192" customFormat="false" ht="14.5" hidden="false" customHeight="false" outlineLevel="0" collapsed="false">
      <c r="A192" s="178" t="str">
        <f aca="false">'Indicator Data'!A193</f>
        <v>Viet Nam</v>
      </c>
      <c r="B192" s="220" t="str">
        <f aca="false">'Indicator Data'!B193</f>
        <v>VNM</v>
      </c>
      <c r="C192" s="234" t="s">
        <v>811</v>
      </c>
      <c r="D192" s="234" t="s">
        <v>811</v>
      </c>
      <c r="E192" s="234" t="s">
        <v>812</v>
      </c>
      <c r="F192" s="234" t="s">
        <v>812</v>
      </c>
      <c r="G192" s="234" t="s">
        <v>812</v>
      </c>
      <c r="H192" s="234" t="s">
        <v>812</v>
      </c>
      <c r="I192" s="234" t="s">
        <v>812</v>
      </c>
      <c r="J192" s="234" t="s">
        <v>813</v>
      </c>
      <c r="K192" s="234" t="s">
        <v>813</v>
      </c>
      <c r="L192" s="234" t="s">
        <v>814</v>
      </c>
      <c r="M192" s="234" t="s">
        <v>815</v>
      </c>
      <c r="N192" s="234" t="s">
        <v>815</v>
      </c>
      <c r="O192" s="234" t="s">
        <v>815</v>
      </c>
      <c r="P192" s="234" t="s">
        <v>815</v>
      </c>
      <c r="Q192" s="234" t="s">
        <v>816</v>
      </c>
      <c r="R192" s="234" t="s">
        <v>816</v>
      </c>
      <c r="S192" s="234" t="s">
        <v>816</v>
      </c>
      <c r="T192" s="234" t="s">
        <v>816</v>
      </c>
      <c r="U192" s="234" t="s">
        <v>815</v>
      </c>
      <c r="V192" s="234" t="s">
        <v>815</v>
      </c>
      <c r="W192" s="234" t="s">
        <v>815</v>
      </c>
      <c r="X192" s="234" t="s">
        <v>817</v>
      </c>
      <c r="Y192" s="234" t="s">
        <v>817</v>
      </c>
      <c r="Z192" s="234" t="s">
        <v>817</v>
      </c>
      <c r="AA192" s="234" t="s">
        <v>818</v>
      </c>
      <c r="AB192" s="234" t="s">
        <v>819</v>
      </c>
      <c r="AC192" s="234" t="s">
        <v>819</v>
      </c>
      <c r="AD192" s="235" t="s">
        <v>820</v>
      </c>
      <c r="AE192" s="234" t="s">
        <v>821</v>
      </c>
      <c r="AF192" s="234" t="s">
        <v>822</v>
      </c>
      <c r="AG192" s="234" t="s">
        <v>818</v>
      </c>
      <c r="AH192" s="234" t="s">
        <v>815</v>
      </c>
      <c r="AI192" s="236" t="s">
        <v>823</v>
      </c>
      <c r="AJ192" s="236" t="s">
        <v>823</v>
      </c>
      <c r="AK192" s="234" t="s">
        <v>824</v>
      </c>
      <c r="AL192" s="234" t="s">
        <v>824</v>
      </c>
      <c r="AM192" s="234" t="s">
        <v>825</v>
      </c>
      <c r="AN192" s="234" t="s">
        <v>826</v>
      </c>
      <c r="AO192" s="234" t="s">
        <v>826</v>
      </c>
      <c r="AP192" s="234" t="s">
        <v>827</v>
      </c>
      <c r="AQ192" s="234" t="s">
        <v>827</v>
      </c>
      <c r="AR192" s="234" t="s">
        <v>821</v>
      </c>
      <c r="AS192" s="234" t="s">
        <v>821</v>
      </c>
      <c r="AT192" s="234" t="s">
        <v>821</v>
      </c>
      <c r="AU192" s="234" t="s">
        <v>821</v>
      </c>
      <c r="AV192" s="234" t="s">
        <v>821</v>
      </c>
      <c r="AW192" s="234" t="s">
        <v>821</v>
      </c>
      <c r="AX192" s="234" t="s">
        <v>821</v>
      </c>
      <c r="AY192" s="234" t="s">
        <v>824</v>
      </c>
      <c r="AZ192" s="234" t="s">
        <v>817</v>
      </c>
      <c r="BA192" s="234" t="s">
        <v>813</v>
      </c>
      <c r="BB192" s="234" t="s">
        <v>813</v>
      </c>
      <c r="BC192" s="234" t="s">
        <v>813</v>
      </c>
      <c r="BD192" s="236"/>
      <c r="BE192" s="234" t="s">
        <v>829</v>
      </c>
      <c r="BF192" s="234" t="s">
        <v>829</v>
      </c>
      <c r="BG192" s="234" t="s">
        <v>814</v>
      </c>
      <c r="BH192" s="234" t="s">
        <v>814</v>
      </c>
      <c r="BI192" s="234" t="s">
        <v>812</v>
      </c>
      <c r="BJ192" s="234" t="s">
        <v>830</v>
      </c>
      <c r="BK192" s="234" t="s">
        <v>831</v>
      </c>
      <c r="BL192" s="234" t="s">
        <v>817</v>
      </c>
      <c r="BM192" s="234" t="s">
        <v>832</v>
      </c>
      <c r="BN192" s="234" t="s">
        <v>817</v>
      </c>
      <c r="BO192" s="234" t="s">
        <v>817</v>
      </c>
      <c r="BP192" s="234" t="s">
        <v>833</v>
      </c>
      <c r="BQ192" s="234" t="s">
        <v>821</v>
      </c>
      <c r="BR192" s="234" t="s">
        <v>821</v>
      </c>
      <c r="BS192" s="234" t="s">
        <v>821</v>
      </c>
      <c r="BT192" s="234" t="s">
        <v>821</v>
      </c>
      <c r="BU192" s="234" t="s">
        <v>821</v>
      </c>
      <c r="BV192" s="234" t="s">
        <v>821</v>
      </c>
      <c r="BW192" s="234"/>
      <c r="BX192" s="234" t="s">
        <v>834</v>
      </c>
      <c r="BY192" s="234" t="s">
        <v>817</v>
      </c>
      <c r="BZ192" s="234" t="s">
        <v>818</v>
      </c>
      <c r="CA192" s="234" t="s">
        <v>815</v>
      </c>
    </row>
    <row r="193" customFormat="false" ht="14.5" hidden="false" customHeight="false" outlineLevel="0" collapsed="false">
      <c r="A193" s="178" t="str">
        <f aca="false">'Indicator Data'!A194</f>
        <v>Yemen</v>
      </c>
      <c r="B193" s="220" t="str">
        <f aca="false">'Indicator Data'!B194</f>
        <v>YEM</v>
      </c>
      <c r="C193" s="234" t="s">
        <v>811</v>
      </c>
      <c r="D193" s="234" t="s">
        <v>811</v>
      </c>
      <c r="E193" s="234" t="s">
        <v>812</v>
      </c>
      <c r="F193" s="234" t="s">
        <v>812</v>
      </c>
      <c r="G193" s="234" t="s">
        <v>812</v>
      </c>
      <c r="H193" s="234" t="s">
        <v>812</v>
      </c>
      <c r="I193" s="234" t="s">
        <v>812</v>
      </c>
      <c r="J193" s="234" t="s">
        <v>813</v>
      </c>
      <c r="K193" s="234" t="s">
        <v>813</v>
      </c>
      <c r="L193" s="234" t="s">
        <v>814</v>
      </c>
      <c r="M193" s="234" t="s">
        <v>815</v>
      </c>
      <c r="N193" s="234" t="s">
        <v>815</v>
      </c>
      <c r="O193" s="234" t="s">
        <v>815</v>
      </c>
      <c r="P193" s="234" t="s">
        <v>815</v>
      </c>
      <c r="Q193" s="234" t="s">
        <v>816</v>
      </c>
      <c r="R193" s="234" t="s">
        <v>816</v>
      </c>
      <c r="S193" s="234" t="s">
        <v>816</v>
      </c>
      <c r="T193" s="234" t="s">
        <v>816</v>
      </c>
      <c r="U193" s="234" t="s">
        <v>815</v>
      </c>
      <c r="V193" s="234" t="s">
        <v>815</v>
      </c>
      <c r="W193" s="234" t="s">
        <v>815</v>
      </c>
      <c r="X193" s="234" t="s">
        <v>817</v>
      </c>
      <c r="Y193" s="234" t="s">
        <v>817</v>
      </c>
      <c r="Z193" s="234" t="s">
        <v>817</v>
      </c>
      <c r="AA193" s="234" t="s">
        <v>818</v>
      </c>
      <c r="AB193" s="234" t="s">
        <v>819</v>
      </c>
      <c r="AC193" s="234" t="s">
        <v>819</v>
      </c>
      <c r="AD193" s="235" t="s">
        <v>820</v>
      </c>
      <c r="AE193" s="234" t="s">
        <v>821</v>
      </c>
      <c r="AF193" s="234" t="s">
        <v>822</v>
      </c>
      <c r="AG193" s="234" t="s">
        <v>818</v>
      </c>
      <c r="AH193" s="234" t="s">
        <v>815</v>
      </c>
      <c r="AI193" s="236" t="s">
        <v>823</v>
      </c>
      <c r="AJ193" s="236" t="s">
        <v>823</v>
      </c>
      <c r="AK193" s="234" t="s">
        <v>824</v>
      </c>
      <c r="AL193" s="234" t="s">
        <v>824</v>
      </c>
      <c r="AM193" s="234" t="s">
        <v>825</v>
      </c>
      <c r="AN193" s="234" t="s">
        <v>826</v>
      </c>
      <c r="AO193" s="234" t="s">
        <v>826</v>
      </c>
      <c r="AP193" s="234" t="s">
        <v>827</v>
      </c>
      <c r="AQ193" s="234" t="s">
        <v>827</v>
      </c>
      <c r="AR193" s="234" t="s">
        <v>821</v>
      </c>
      <c r="AS193" s="234" t="s">
        <v>821</v>
      </c>
      <c r="AT193" s="234" t="s">
        <v>821</v>
      </c>
      <c r="AU193" s="234" t="s">
        <v>821</v>
      </c>
      <c r="AV193" s="234" t="s">
        <v>821</v>
      </c>
      <c r="AW193" s="234" t="s">
        <v>821</v>
      </c>
      <c r="AX193" s="234" t="s">
        <v>821</v>
      </c>
      <c r="AY193" s="234" t="s">
        <v>824</v>
      </c>
      <c r="AZ193" s="234" t="s">
        <v>817</v>
      </c>
      <c r="BA193" s="234" t="s">
        <v>813</v>
      </c>
      <c r="BB193" s="234" t="s">
        <v>813</v>
      </c>
      <c r="BC193" s="234" t="s">
        <v>813</v>
      </c>
      <c r="BD193" s="236" t="s">
        <v>835</v>
      </c>
      <c r="BE193" s="234" t="s">
        <v>829</v>
      </c>
      <c r="BF193" s="234" t="s">
        <v>829</v>
      </c>
      <c r="BG193" s="234" t="s">
        <v>814</v>
      </c>
      <c r="BH193" s="234" t="s">
        <v>814</v>
      </c>
      <c r="BI193" s="234" t="s">
        <v>812</v>
      </c>
      <c r="BJ193" s="234" t="s">
        <v>830</v>
      </c>
      <c r="BK193" s="234" t="s">
        <v>831</v>
      </c>
      <c r="BL193" s="234" t="s">
        <v>817</v>
      </c>
      <c r="BM193" s="234" t="s">
        <v>832</v>
      </c>
      <c r="BN193" s="234" t="s">
        <v>817</v>
      </c>
      <c r="BO193" s="234" t="s">
        <v>817</v>
      </c>
      <c r="BP193" s="234" t="s">
        <v>833</v>
      </c>
      <c r="BQ193" s="234" t="s">
        <v>821</v>
      </c>
      <c r="BR193" s="234" t="s">
        <v>821</v>
      </c>
      <c r="BS193" s="234" t="s">
        <v>821</v>
      </c>
      <c r="BT193" s="234" t="s">
        <v>821</v>
      </c>
      <c r="BU193" s="234" t="s">
        <v>821</v>
      </c>
      <c r="BV193" s="234" t="s">
        <v>821</v>
      </c>
      <c r="BW193" s="234"/>
      <c r="BX193" s="234" t="s">
        <v>834</v>
      </c>
      <c r="BY193" s="234" t="s">
        <v>817</v>
      </c>
      <c r="BZ193" s="234" t="s">
        <v>818</v>
      </c>
      <c r="CA193" s="234" t="s">
        <v>815</v>
      </c>
    </row>
    <row r="194" customFormat="false" ht="14.5" hidden="false" customHeight="false" outlineLevel="0" collapsed="false">
      <c r="A194" s="178" t="str">
        <f aca="false">'Indicator Data'!A195</f>
        <v>Zambia</v>
      </c>
      <c r="B194" s="220" t="str">
        <f aca="false">'Indicator Data'!B195</f>
        <v>ZMB</v>
      </c>
      <c r="C194" s="234" t="s">
        <v>811</v>
      </c>
      <c r="D194" s="234" t="s">
        <v>811</v>
      </c>
      <c r="E194" s="234" t="s">
        <v>812</v>
      </c>
      <c r="F194" s="234" t="s">
        <v>812</v>
      </c>
      <c r="G194" s="234" t="s">
        <v>812</v>
      </c>
      <c r="H194" s="234" t="s">
        <v>812</v>
      </c>
      <c r="I194" s="234" t="s">
        <v>812</v>
      </c>
      <c r="J194" s="234" t="s">
        <v>813</v>
      </c>
      <c r="K194" s="234" t="s">
        <v>813</v>
      </c>
      <c r="L194" s="234" t="s">
        <v>814</v>
      </c>
      <c r="M194" s="234" t="s">
        <v>815</v>
      </c>
      <c r="N194" s="234" t="s">
        <v>815</v>
      </c>
      <c r="O194" s="234" t="s">
        <v>815</v>
      </c>
      <c r="P194" s="234" t="s">
        <v>815</v>
      </c>
      <c r="Q194" s="234" t="s">
        <v>816</v>
      </c>
      <c r="R194" s="234" t="s">
        <v>816</v>
      </c>
      <c r="S194" s="234" t="s">
        <v>816</v>
      </c>
      <c r="T194" s="234" t="s">
        <v>816</v>
      </c>
      <c r="U194" s="234" t="s">
        <v>815</v>
      </c>
      <c r="V194" s="234" t="s">
        <v>815</v>
      </c>
      <c r="W194" s="234" t="s">
        <v>815</v>
      </c>
      <c r="X194" s="234" t="s">
        <v>817</v>
      </c>
      <c r="Y194" s="234" t="s">
        <v>817</v>
      </c>
      <c r="Z194" s="234" t="s">
        <v>817</v>
      </c>
      <c r="AA194" s="234" t="s">
        <v>818</v>
      </c>
      <c r="AB194" s="234" t="s">
        <v>819</v>
      </c>
      <c r="AC194" s="234" t="s">
        <v>819</v>
      </c>
      <c r="AD194" s="235" t="s">
        <v>820</v>
      </c>
      <c r="AE194" s="234" t="s">
        <v>821</v>
      </c>
      <c r="AF194" s="234" t="s">
        <v>822</v>
      </c>
      <c r="AG194" s="234" t="s">
        <v>818</v>
      </c>
      <c r="AH194" s="234" t="s">
        <v>815</v>
      </c>
      <c r="AI194" s="236" t="s">
        <v>823</v>
      </c>
      <c r="AJ194" s="236" t="s">
        <v>823</v>
      </c>
      <c r="AK194" s="234" t="s">
        <v>824</v>
      </c>
      <c r="AL194" s="234" t="s">
        <v>824</v>
      </c>
      <c r="AM194" s="234" t="s">
        <v>825</v>
      </c>
      <c r="AN194" s="234" t="s">
        <v>826</v>
      </c>
      <c r="AO194" s="234" t="s">
        <v>826</v>
      </c>
      <c r="AP194" s="234" t="s">
        <v>827</v>
      </c>
      <c r="AQ194" s="234" t="s">
        <v>827</v>
      </c>
      <c r="AR194" s="234" t="s">
        <v>821</v>
      </c>
      <c r="AS194" s="234" t="s">
        <v>821</v>
      </c>
      <c r="AT194" s="234" t="s">
        <v>821</v>
      </c>
      <c r="AU194" s="234" t="s">
        <v>821</v>
      </c>
      <c r="AV194" s="234" t="s">
        <v>821</v>
      </c>
      <c r="AW194" s="234" t="s">
        <v>821</v>
      </c>
      <c r="AX194" s="234" t="s">
        <v>821</v>
      </c>
      <c r="AY194" s="234" t="s">
        <v>824</v>
      </c>
      <c r="AZ194" s="234" t="s">
        <v>817</v>
      </c>
      <c r="BA194" s="234" t="s">
        <v>813</v>
      </c>
      <c r="BB194" s="234" t="s">
        <v>813</v>
      </c>
      <c r="BC194" s="234" t="s">
        <v>813</v>
      </c>
      <c r="BD194" s="236"/>
      <c r="BE194" s="234" t="s">
        <v>829</v>
      </c>
      <c r="BF194" s="234" t="s">
        <v>829</v>
      </c>
      <c r="BG194" s="234" t="s">
        <v>814</v>
      </c>
      <c r="BH194" s="234" t="s">
        <v>814</v>
      </c>
      <c r="BI194" s="234" t="s">
        <v>812</v>
      </c>
      <c r="BJ194" s="234" t="s">
        <v>830</v>
      </c>
      <c r="BK194" s="234" t="s">
        <v>831</v>
      </c>
      <c r="BL194" s="234" t="s">
        <v>817</v>
      </c>
      <c r="BM194" s="234" t="s">
        <v>832</v>
      </c>
      <c r="BN194" s="234" t="s">
        <v>817</v>
      </c>
      <c r="BO194" s="234" t="s">
        <v>817</v>
      </c>
      <c r="BP194" s="234" t="s">
        <v>833</v>
      </c>
      <c r="BQ194" s="234" t="s">
        <v>821</v>
      </c>
      <c r="BR194" s="234" t="s">
        <v>821</v>
      </c>
      <c r="BS194" s="234" t="s">
        <v>821</v>
      </c>
      <c r="BT194" s="234" t="s">
        <v>821</v>
      </c>
      <c r="BU194" s="234" t="s">
        <v>821</v>
      </c>
      <c r="BV194" s="234" t="s">
        <v>821</v>
      </c>
      <c r="BW194" s="234"/>
      <c r="BX194" s="234" t="s">
        <v>834</v>
      </c>
      <c r="BY194" s="234" t="s">
        <v>817</v>
      </c>
      <c r="BZ194" s="234" t="s">
        <v>818</v>
      </c>
      <c r="CA194" s="234" t="s">
        <v>815</v>
      </c>
    </row>
    <row r="195" customFormat="false" ht="14.5" hidden="false" customHeight="false" outlineLevel="0" collapsed="false">
      <c r="A195" s="178" t="str">
        <f aca="false">'Indicator Data'!A196</f>
        <v>Zimbabwe</v>
      </c>
      <c r="B195" s="220" t="str">
        <f aca="false">'Indicator Data'!B196</f>
        <v>ZWE</v>
      </c>
      <c r="C195" s="234" t="s">
        <v>811</v>
      </c>
      <c r="D195" s="234" t="s">
        <v>811</v>
      </c>
      <c r="E195" s="234" t="s">
        <v>812</v>
      </c>
      <c r="F195" s="234" t="s">
        <v>812</v>
      </c>
      <c r="G195" s="234" t="s">
        <v>812</v>
      </c>
      <c r="H195" s="234" t="s">
        <v>812</v>
      </c>
      <c r="I195" s="234" t="s">
        <v>812</v>
      </c>
      <c r="J195" s="234" t="s">
        <v>813</v>
      </c>
      <c r="K195" s="234" t="s">
        <v>813</v>
      </c>
      <c r="L195" s="234" t="s">
        <v>814</v>
      </c>
      <c r="M195" s="234" t="s">
        <v>815</v>
      </c>
      <c r="N195" s="234" t="s">
        <v>815</v>
      </c>
      <c r="O195" s="234" t="s">
        <v>815</v>
      </c>
      <c r="P195" s="234" t="s">
        <v>815</v>
      </c>
      <c r="Q195" s="234" t="s">
        <v>816</v>
      </c>
      <c r="R195" s="234" t="s">
        <v>816</v>
      </c>
      <c r="S195" s="234" t="s">
        <v>816</v>
      </c>
      <c r="T195" s="234" t="s">
        <v>816</v>
      </c>
      <c r="U195" s="234" t="s">
        <v>815</v>
      </c>
      <c r="V195" s="234" t="s">
        <v>815</v>
      </c>
      <c r="W195" s="234" t="s">
        <v>815</v>
      </c>
      <c r="X195" s="234" t="s">
        <v>817</v>
      </c>
      <c r="Y195" s="234" t="s">
        <v>817</v>
      </c>
      <c r="Z195" s="234" t="s">
        <v>817</v>
      </c>
      <c r="AA195" s="234" t="s">
        <v>818</v>
      </c>
      <c r="AB195" s="234" t="s">
        <v>819</v>
      </c>
      <c r="AC195" s="234" t="s">
        <v>819</v>
      </c>
      <c r="AD195" s="235" t="s">
        <v>820</v>
      </c>
      <c r="AE195" s="234" t="s">
        <v>821</v>
      </c>
      <c r="AF195" s="234" t="s">
        <v>822</v>
      </c>
      <c r="AG195" s="234" t="s">
        <v>818</v>
      </c>
      <c r="AH195" s="234" t="s">
        <v>815</v>
      </c>
      <c r="AI195" s="236" t="s">
        <v>823</v>
      </c>
      <c r="AJ195" s="236" t="s">
        <v>823</v>
      </c>
      <c r="AK195" s="234" t="s">
        <v>824</v>
      </c>
      <c r="AL195" s="234" t="s">
        <v>824</v>
      </c>
      <c r="AM195" s="234" t="s">
        <v>825</v>
      </c>
      <c r="AN195" s="234" t="s">
        <v>826</v>
      </c>
      <c r="AO195" s="234" t="s">
        <v>826</v>
      </c>
      <c r="AP195" s="234" t="s">
        <v>827</v>
      </c>
      <c r="AQ195" s="234" t="s">
        <v>827</v>
      </c>
      <c r="AR195" s="234" t="s">
        <v>821</v>
      </c>
      <c r="AS195" s="234" t="s">
        <v>821</v>
      </c>
      <c r="AT195" s="234" t="s">
        <v>821</v>
      </c>
      <c r="AU195" s="234" t="s">
        <v>821</v>
      </c>
      <c r="AV195" s="234" t="s">
        <v>821</v>
      </c>
      <c r="AW195" s="234" t="s">
        <v>821</v>
      </c>
      <c r="AX195" s="234" t="s">
        <v>821</v>
      </c>
      <c r="AY195" s="234" t="s">
        <v>824</v>
      </c>
      <c r="AZ195" s="234" t="s">
        <v>817</v>
      </c>
      <c r="BA195" s="234" t="s">
        <v>813</v>
      </c>
      <c r="BB195" s="234" t="s">
        <v>813</v>
      </c>
      <c r="BC195" s="234" t="s">
        <v>813</v>
      </c>
      <c r="BD195" s="236"/>
      <c r="BE195" s="234" t="s">
        <v>829</v>
      </c>
      <c r="BF195" s="234" t="s">
        <v>829</v>
      </c>
      <c r="BG195" s="234" t="s">
        <v>814</v>
      </c>
      <c r="BH195" s="234" t="s">
        <v>814</v>
      </c>
      <c r="BI195" s="234" t="s">
        <v>812</v>
      </c>
      <c r="BJ195" s="234" t="s">
        <v>830</v>
      </c>
      <c r="BK195" s="234" t="s">
        <v>831</v>
      </c>
      <c r="BL195" s="234" t="s">
        <v>817</v>
      </c>
      <c r="BM195" s="234" t="s">
        <v>832</v>
      </c>
      <c r="BN195" s="234" t="s">
        <v>817</v>
      </c>
      <c r="BO195" s="234" t="s">
        <v>817</v>
      </c>
      <c r="BP195" s="234" t="s">
        <v>833</v>
      </c>
      <c r="BQ195" s="234" t="s">
        <v>821</v>
      </c>
      <c r="BR195" s="234" t="s">
        <v>821</v>
      </c>
      <c r="BS195" s="234" t="s">
        <v>821</v>
      </c>
      <c r="BT195" s="234" t="s">
        <v>821</v>
      </c>
      <c r="BU195" s="234" t="s">
        <v>821</v>
      </c>
      <c r="BV195" s="234" t="s">
        <v>821</v>
      </c>
      <c r="BW195" s="234"/>
      <c r="BX195" s="234" t="s">
        <v>834</v>
      </c>
      <c r="BY195" s="234" t="s">
        <v>817</v>
      </c>
      <c r="BZ195" s="234" t="s">
        <v>818</v>
      </c>
      <c r="CA195" s="234" t="s">
        <v>815</v>
      </c>
    </row>
  </sheetData>
  <mergeCells count="1">
    <mergeCell ref="A1:CA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A196"/>
  <sheetViews>
    <sheetView showFormulas="false" showGridLines="false" showRowColHeaders="true" showZeros="true" rightToLeft="false" tabSelected="false" showOutlineSymbols="true" defaultGridColor="true" view="normal" topLeftCell="A1" colorId="64" zoomScale="80" zoomScaleNormal="80" zoomScalePageLayoutView="100" workbookViewId="0">
      <pane xSplit="2" ySplit="4" topLeftCell="AH97" activePane="bottomRight" state="frozen"/>
      <selection pane="topLeft" activeCell="A1" activeCellId="0" sqref="A1"/>
      <selection pane="topRight" activeCell="AH1" activeCellId="0" sqref="AH1"/>
      <selection pane="bottomLeft" activeCell="A97" activeCellId="0" sqref="A97"/>
      <selection pane="bottomRight" activeCell="AO185" activeCellId="0" sqref="AO185"/>
    </sheetView>
  </sheetViews>
  <sheetFormatPr defaultColWidth="9.09375" defaultRowHeight="14.5" zeroHeight="false" outlineLevelRow="0" outlineLevelCol="0"/>
  <cols>
    <col collapsed="false" customWidth="true" hidden="false" outlineLevel="0" max="1" min="1" style="1" width="49.45"/>
    <col collapsed="false" customWidth="true" hidden="false" outlineLevel="0" max="2" min="2" style="1" width="5.54"/>
    <col collapsed="false" customWidth="true" hidden="false" outlineLevel="0" max="51" min="3" style="1" width="11.45"/>
    <col collapsed="false" customWidth="false" hidden="false" outlineLevel="0" max="58" min="52" style="1" width="9.09"/>
    <col collapsed="false" customWidth="false" hidden="false" outlineLevel="0" max="60" min="59" style="237" width="9.09"/>
    <col collapsed="false" customWidth="false" hidden="false" outlineLevel="0" max="1024" min="61" style="1" width="9.09"/>
  </cols>
  <sheetData>
    <row r="1" customFormat="false" ht="14.5" hidden="false" customHeight="false" outlineLevel="0" collapsed="false">
      <c r="A1" s="219"/>
      <c r="B1" s="219"/>
      <c r="C1" s="219"/>
      <c r="D1" s="219"/>
      <c r="E1" s="219"/>
      <c r="F1" s="219"/>
      <c r="G1" s="219"/>
      <c r="H1" s="219"/>
      <c r="I1" s="219"/>
      <c r="J1" s="219"/>
      <c r="K1" s="219"/>
      <c r="L1" s="219"/>
      <c r="M1" s="219"/>
      <c r="N1" s="219"/>
      <c r="O1" s="219"/>
      <c r="P1" s="219"/>
      <c r="Q1" s="219"/>
      <c r="R1" s="219"/>
      <c r="S1" s="219"/>
      <c r="T1" s="219"/>
      <c r="U1" s="219"/>
      <c r="V1" s="219"/>
      <c r="W1" s="219"/>
      <c r="X1" s="219"/>
      <c r="Y1" s="219"/>
      <c r="Z1" s="219"/>
      <c r="AA1" s="219"/>
      <c r="AB1" s="219"/>
      <c r="AC1" s="219"/>
      <c r="AD1" s="219"/>
      <c r="AE1" s="219"/>
      <c r="AF1" s="219"/>
      <c r="AG1" s="219"/>
      <c r="AH1" s="219"/>
      <c r="AI1" s="219"/>
      <c r="AJ1" s="219"/>
      <c r="AK1" s="219"/>
      <c r="AL1" s="219"/>
      <c r="AM1" s="219"/>
      <c r="AN1" s="219"/>
      <c r="AO1" s="219"/>
      <c r="AP1" s="219"/>
      <c r="AQ1" s="219"/>
      <c r="AR1" s="219"/>
      <c r="AS1" s="219"/>
      <c r="AT1" s="219"/>
      <c r="AU1" s="219"/>
      <c r="AV1" s="219"/>
      <c r="AW1" s="219"/>
      <c r="AX1" s="219"/>
      <c r="AY1" s="219"/>
      <c r="AZ1" s="219"/>
      <c r="BA1" s="219"/>
      <c r="BB1" s="219"/>
      <c r="BC1" s="219"/>
      <c r="BD1" s="219"/>
      <c r="BE1" s="219"/>
      <c r="BF1" s="219"/>
      <c r="BG1" s="219"/>
      <c r="BH1" s="219"/>
      <c r="BI1" s="219"/>
      <c r="BJ1" s="219"/>
      <c r="BK1" s="219"/>
      <c r="BL1" s="219"/>
      <c r="BM1" s="219"/>
      <c r="BN1" s="219"/>
      <c r="BO1" s="219"/>
      <c r="BP1" s="219"/>
      <c r="BQ1" s="219"/>
      <c r="BR1" s="219"/>
      <c r="BS1" s="219"/>
      <c r="BT1" s="219"/>
      <c r="BU1" s="219"/>
      <c r="BV1" s="219"/>
      <c r="BW1" s="219"/>
      <c r="BX1" s="219"/>
      <c r="BY1" s="219"/>
      <c r="BZ1" s="219"/>
      <c r="CA1" s="219"/>
    </row>
    <row r="2" s="186" customFormat="true" ht="121.5" hidden="false" customHeight="true" outlineLevel="0" collapsed="false">
      <c r="A2" s="178" t="s">
        <v>62</v>
      </c>
      <c r="B2" s="220" t="s">
        <v>63</v>
      </c>
      <c r="C2" s="221" t="str">
        <f aca="false">'Indicator Data'!C2</f>
        <v>Physical exposure to earthquake MMI VI</v>
      </c>
      <c r="D2" s="221" t="str">
        <f aca="false">'Indicator Data'!D2</f>
        <v>Physical exposure to earthquake MMI VIII</v>
      </c>
      <c r="E2" s="221" t="str">
        <f aca="false">'Indicator Data'!E2</f>
        <v>Annual Expected Exposed People to Floods</v>
      </c>
      <c r="F2" s="221" t="str">
        <f aca="false">'Indicator Data'!F2</f>
        <v>Annual Expected Exposed People to Tsunamis</v>
      </c>
      <c r="G2" s="221" t="str">
        <f aca="false">'Indicator Data'!G2</f>
        <v>Annual Expected Exposed People to Cyclone's Wind SS1</v>
      </c>
      <c r="H2" s="221" t="str">
        <f aca="false">'Indicator Data'!H2</f>
        <v>Annual Expected Exposed People to Cyclone's Wind SS3</v>
      </c>
      <c r="I2" s="221" t="str">
        <f aca="false">'Indicator Data'!I2</f>
        <v>Annual Expected Exposed People to Cyclone Surge</v>
      </c>
      <c r="J2" s="221" t="str">
        <f aca="false">'Indicator Data'!J2</f>
        <v>Total affected by Drought</v>
      </c>
      <c r="K2" s="221" t="str">
        <f aca="false">'Indicator Data'!K2</f>
        <v>Frequency of Drought events</v>
      </c>
      <c r="L2" s="221" t="str">
        <f aca="false">'Indicator Data'!L2</f>
        <v>Agriculture Drought probability</v>
      </c>
      <c r="M2" s="221" t="str">
        <f aca="false">'Indicator Data'!M2</f>
        <v>Population exposed to CCHF (zoonoses)</v>
      </c>
      <c r="N2" s="221" t="str">
        <f aca="false">'Indicator Data'!N2</f>
        <v>Population exposed to EVD (zoonoses)</v>
      </c>
      <c r="O2" s="221" t="str">
        <f aca="false">'Indicator Data'!O2</f>
        <v>Population exposed to Lassa Fever (zoonoses)</v>
      </c>
      <c r="P2" s="221" t="str">
        <f aca="false">'Indicator Data'!P2</f>
        <v>Population exposed to MVD (zoonoses)</v>
      </c>
      <c r="Q2" s="221" t="str">
        <f aca="false">'Indicator Data'!Q2</f>
        <v>Populations at risk of Plasmodium vivax malaria (vector borne)</v>
      </c>
      <c r="R2" s="221" t="str">
        <f aca="false">'Indicator Data'!R2</f>
        <v>% of Populations at risk of Plasmodium vivax malaria (vector borne)</v>
      </c>
      <c r="S2" s="221" t="str">
        <f aca="false">'Indicator Data'!S2</f>
        <v>Populations at risk of Plasmodium falciparum malaria (vector borne)</v>
      </c>
      <c r="T2" s="221" t="str">
        <f aca="false">'Indicator Data'!T2</f>
        <v>% of Populations at risk of Plasmodium falciparum malaria (vector borne)</v>
      </c>
      <c r="U2" s="221" t="str">
        <f aca="false">'Indicator Data'!U2</f>
        <v>Population exposed to Zika (vector borne)</v>
      </c>
      <c r="V2" s="221" t="str">
        <f aca="false">'Indicator Data'!V2</f>
        <v>Population at Risk to Aedes (vector borne)</v>
      </c>
      <c r="W2" s="221" t="str">
        <f aca="false">'Indicator Data'!W2</f>
        <v>Population exposed to Dengue (vector borne)</v>
      </c>
      <c r="X2" s="221" t="str">
        <f aca="false">'Indicator Data'!X2</f>
        <v>Population density (people per sq. km of land area)</v>
      </c>
      <c r="Y2" s="221" t="str">
        <f aca="false">'Indicator Data'!Y2</f>
        <v>Urban population growth (annual %)</v>
      </c>
      <c r="Z2" s="221" t="str">
        <f aca="false">'Indicator Data'!Z2</f>
        <v>Population living in urban areas (%)</v>
      </c>
      <c r="AA2" s="221" t="str">
        <f aca="false">'Indicator Data'!AA2</f>
        <v>Household size</v>
      </c>
      <c r="AB2" s="221" t="str">
        <f aca="false">'Indicator Data'!AB2</f>
        <v>People practicing open defecation (% of population)</v>
      </c>
      <c r="AC2" s="221" t="str">
        <f aca="false">'Indicator Data'!AC2</f>
        <v>People with basic handwashing facilities including soap and water (% of population)</v>
      </c>
      <c r="AD2" s="221" t="str">
        <f aca="false">'Indicator Data'!AD2</f>
        <v>Number of vets</v>
      </c>
      <c r="AE2" s="221" t="str">
        <f aca="false">'Indicator Data'!AE2</f>
        <v>IHR capacity score: Food safety</v>
      </c>
      <c r="AF2" s="221" t="str">
        <f aca="false">'Indicator Data'!AF2</f>
        <v>Population living in slums (% of urban population)</v>
      </c>
      <c r="AG2" s="221" t="str">
        <f aca="false">'Indicator Data'!AG2</f>
        <v>Children under 5 (% of population)</v>
      </c>
      <c r="AH2" s="221" t="str">
        <f aca="false">'Indicator Data'!AH2</f>
        <v>GCRI Internal Conflict probability</v>
      </c>
      <c r="AI2" s="221" t="str">
        <f aca="false">'Indicator Data'!AI2</f>
        <v>National Power Conflict Intensity (Highly Violent)</v>
      </c>
      <c r="AJ2" s="221" t="str">
        <f aca="false">'Indicator Data'!AJ2</f>
        <v>Subnational Conflict Intensity (Highly Violent)</v>
      </c>
      <c r="AK2" s="221" t="str">
        <f aca="false">'Indicator Data'!AK2</f>
        <v>Human Development Index</v>
      </c>
      <c r="AL2" s="221" t="str">
        <f aca="false">'Indicator Data'!AL2</f>
        <v>Multidimensional Poverty Index</v>
      </c>
      <c r="AM2" s="221" t="str">
        <f aca="false">'Indicator Data'!AM2</f>
        <v>Humanitarian Aid (FTS)</v>
      </c>
      <c r="AN2" s="221" t="str">
        <f aca="false">'Indicator Data'!AN2</f>
        <v>Development Aid (ODA)</v>
      </c>
      <c r="AO2" s="221" t="str">
        <f aca="false">'Indicator Data'!AO2</f>
        <v>Development Aid (ODA)</v>
      </c>
      <c r="AP2" s="221" t="str">
        <f aca="false">'Indicator Data'!AP2</f>
        <v>Net ODA received (% of GNI)</v>
      </c>
      <c r="AQ2" s="221" t="str">
        <f aca="false">'Indicator Data'!AQ2</f>
        <v>Volume of remittances (in USD) as a proportion of total GDP (%)</v>
      </c>
      <c r="AR2" s="221" t="str">
        <f aca="false">'Indicator Data'!AR2</f>
        <v>Mortality rate, under-5</v>
      </c>
      <c r="AS2" s="221" t="str">
        <f aca="false">'Indicator Data'!AS2</f>
        <v>U5 Under weight</v>
      </c>
      <c r="AT2" s="221" t="str">
        <f aca="false">'Indicator Data'!AT2</f>
        <v>Incidence of Tuberculosis</v>
      </c>
      <c r="AU2" s="221" t="str">
        <f aca="false">'Indicator Data'!AU2</f>
        <v>Estimated number of people living with HIV - Adult (&gt;15) rate</v>
      </c>
      <c r="AV2" s="221" t="str">
        <f aca="false">'Indicator Data'!AV2</f>
        <v>Incidence of HIV (per 1,000 uninfected population ages 15-49)</v>
      </c>
      <c r="AW2" s="221" t="str">
        <f aca="false">'Indicator Data'!AW2</f>
        <v>Malaria incidence per 1,000 population at risk</v>
      </c>
      <c r="AX2" s="221" t="str">
        <f aca="false">'Indicator Data'!AX2</f>
        <v>Number of people requiring interventions against neglected tropical diseases</v>
      </c>
      <c r="AY2" s="221" t="str">
        <f aca="false">'Indicator Data'!AY2</f>
        <v>Gender Inequality Index</v>
      </c>
      <c r="AZ2" s="221" t="str">
        <f aca="false">'Indicator Data'!AZ2</f>
        <v>Income Gini coefficient</v>
      </c>
      <c r="BA2" s="221" t="str">
        <f aca="false">'Indicator Data'!BA2</f>
        <v>People affected by Natural Disasters</v>
      </c>
      <c r="BB2" s="221" t="str">
        <f aca="false">'Indicator Data'!BB2</f>
        <v>People affected by Natural Disasters</v>
      </c>
      <c r="BC2" s="221" t="str">
        <f aca="false">'Indicator Data'!BC2</f>
        <v>People affected by Natural Disasters</v>
      </c>
      <c r="BD2" s="221" t="str">
        <f aca="false">'Indicator Data'!BD2</f>
        <v>Internally displaced persons (IDPs)</v>
      </c>
      <c r="BE2" s="221" t="str">
        <f aca="false">'Indicator Data'!BE2</f>
        <v>Refugees and asylum-seekers by country of asylum</v>
      </c>
      <c r="BF2" s="221" t="str">
        <f aca="false">'Indicator Data'!BF2</f>
        <v>Returned Refugees</v>
      </c>
      <c r="BG2" s="221" t="str">
        <f aca="false">'Indicator Data'!BG2</f>
        <v>Average Dietary Energy Supply Adequacy </v>
      </c>
      <c r="BH2" s="221" t="str">
        <f aca="false">'Indicator Data'!BH2</f>
        <v>Prevalence of Undernourishment</v>
      </c>
      <c r="BI2" s="221" t="str">
        <f aca="false">'Indicator Data'!BI2</f>
        <v>HFA Scores Last recent</v>
      </c>
      <c r="BJ2" s="221" t="str">
        <f aca="false">'Indicator Data'!BJ2</f>
        <v>Government Effectiveness</v>
      </c>
      <c r="BK2" s="221" t="str">
        <f aca="false">'Indicator Data'!BK2</f>
        <v>Corruption Perception Index</v>
      </c>
      <c r="BL2" s="221" t="str">
        <f aca="false">'Indicator Data'!BL2</f>
        <v>Access to electricity</v>
      </c>
      <c r="BM2" s="221" t="str">
        <f aca="false">'Indicator Data'!BM2</f>
        <v>Adult literacy rate</v>
      </c>
      <c r="BN2" s="221" t="str">
        <f aca="false">'Indicator Data'!BN2</f>
        <v>Individuals using the Internet</v>
      </c>
      <c r="BO2" s="221" t="str">
        <f aca="false">'Indicator Data'!BO2</f>
        <v>Mobile cellular subscriptions</v>
      </c>
      <c r="BP2" s="221" t="str">
        <f aca="false">'Indicator Data'!BP2</f>
        <v>Road lenght</v>
      </c>
      <c r="BQ2" s="221" t="str">
        <f aca="false">'Indicator Data'!BQ2</f>
        <v>People using at least basic sanitation services (% of population)</v>
      </c>
      <c r="BR2" s="221" t="str">
        <f aca="false">'Indicator Data'!BR2</f>
        <v>People using at least basic drinking water services (% of population)</v>
      </c>
      <c r="BS2" s="221" t="str">
        <f aca="false">'Indicator Data'!BS2</f>
        <v>Physicians Density</v>
      </c>
      <c r="BT2" s="221" t="str">
        <f aca="false">'Indicator Data'!BT2</f>
        <v>Proportion of the target population with access to 3 doses of diphtheria-tetanus-pertussis (DTP3) (%)</v>
      </c>
      <c r="BU2" s="221" t="str">
        <f aca="false">'Indicator Data'!BU2</f>
        <v>Proportion of the target population with access to measles-containing-vaccine second-dose (MCV2) (%)</v>
      </c>
      <c r="BV2" s="221" t="str">
        <f aca="false">'Indicator Data'!BV2</f>
        <v>Proportion of the target population with access to pneumococcal conjugate 3rd dose (PCV3) (%)</v>
      </c>
      <c r="BW2" s="221" t="str">
        <f aca="false">'Indicator Data'!BW2</f>
        <v>Current health expenditure per capita</v>
      </c>
      <c r="BX2" s="221" t="str">
        <f aca="false">'Indicator Data'!BX2</f>
        <v>Maternal Mortality Ratio (modeled estimate)</v>
      </c>
      <c r="BY2" s="221" t="str">
        <f aca="false">'Indicator Data'!BY2</f>
        <v>GDP per capita (current US$)</v>
      </c>
      <c r="BZ2" s="221" t="str">
        <f aca="false">'Indicator Data'!BZ2</f>
        <v>Total Population</v>
      </c>
      <c r="CA2" s="221" t="str">
        <f aca="false">'Indicator Data'!CA2</f>
        <v>Total Population (GHS-POP-R2019)</v>
      </c>
    </row>
    <row r="3" customFormat="false" ht="26" hidden="false" customHeight="false" outlineLevel="0" collapsed="false">
      <c r="A3" s="187" t="s">
        <v>301</v>
      </c>
      <c r="B3" s="220"/>
      <c r="C3" s="224" t="n">
        <f aca="false">'Indicator Data'!C3</f>
        <v>2015</v>
      </c>
      <c r="D3" s="224" t="n">
        <f aca="false">'Indicator Data'!D3</f>
        <v>2015</v>
      </c>
      <c r="E3" s="224" t="n">
        <f aca="false">'Indicator Data'!E3</f>
        <v>2015</v>
      </c>
      <c r="F3" s="224" t="n">
        <f aca="false">'Indicator Data'!F3</f>
        <v>2015</v>
      </c>
      <c r="G3" s="224" t="n">
        <f aca="false">'Indicator Data'!G3</f>
        <v>2015</v>
      </c>
      <c r="H3" s="224" t="n">
        <f aca="false">'Indicator Data'!H3</f>
        <v>2015</v>
      </c>
      <c r="I3" s="224" t="n">
        <f aca="false">'Indicator Data'!I3</f>
        <v>2015</v>
      </c>
      <c r="J3" s="224" t="str">
        <f aca="false">'Indicator Data'!J3</f>
        <v>1987-2021</v>
      </c>
      <c r="K3" s="224" t="str">
        <f aca="false">'Indicator Data'!K3</f>
        <v>1987-2021</v>
      </c>
      <c r="L3" s="224" t="str">
        <f aca="false">'Indicator Data'!L3</f>
        <v>1986-2020</v>
      </c>
      <c r="M3" s="224" t="n">
        <f aca="false">'Indicator Data'!M3</f>
        <v>2015</v>
      </c>
      <c r="N3" s="224" t="n">
        <f aca="false">'Indicator Data'!N3</f>
        <v>2015</v>
      </c>
      <c r="O3" s="224" t="n">
        <f aca="false">'Indicator Data'!O3</f>
        <v>2015</v>
      </c>
      <c r="P3" s="224" t="n">
        <f aca="false">'Indicator Data'!P3</f>
        <v>2015</v>
      </c>
      <c r="Q3" s="224" t="n">
        <f aca="false">'Indicator Data'!Q3</f>
        <v>2020</v>
      </c>
      <c r="R3" s="224" t="n">
        <f aca="false">'Indicator Data'!R3</f>
        <v>2020</v>
      </c>
      <c r="S3" s="224" t="n">
        <f aca="false">'Indicator Data'!S3</f>
        <v>2020</v>
      </c>
      <c r="T3" s="224" t="n">
        <f aca="false">'Indicator Data'!T3</f>
        <v>2020</v>
      </c>
      <c r="U3" s="224" t="n">
        <f aca="false">'Indicator Data'!U3</f>
        <v>2015</v>
      </c>
      <c r="V3" s="224" t="n">
        <f aca="false">'Indicator Data'!V3</f>
        <v>2015</v>
      </c>
      <c r="W3" s="224" t="n">
        <f aca="false">'Indicator Data'!W3</f>
        <v>2015</v>
      </c>
      <c r="X3" s="224" t="n">
        <f aca="false">'Indicator Data'!X3</f>
        <v>2020</v>
      </c>
      <c r="Y3" s="224" t="n">
        <f aca="false">'Indicator Data'!Y3</f>
        <v>2020</v>
      </c>
      <c r="Z3" s="224" t="n">
        <f aca="false">'Indicator Data'!Z3</f>
        <v>2020</v>
      </c>
      <c r="AA3" s="224" t="str">
        <f aca="false">'Indicator Data'!AA3</f>
        <v>2008-2018</v>
      </c>
      <c r="AB3" s="224" t="str">
        <f aca="false">'Indicator Data'!AB3</f>
        <v>2014-2020</v>
      </c>
      <c r="AC3" s="224" t="str">
        <f aca="false">'Indicator Data'!AC3</f>
        <v>2014-2020</v>
      </c>
      <c r="AD3" s="224" t="str">
        <f aca="false">'Indicator Data'!AD3</f>
        <v>2015-2019</v>
      </c>
      <c r="AE3" s="224" t="n">
        <f aca="false">'Indicator Data'!AE3</f>
        <v>2020</v>
      </c>
      <c r="AF3" s="224" t="n">
        <f aca="false">'Indicator Data'!AF3</f>
        <v>2018</v>
      </c>
      <c r="AG3" s="224" t="n">
        <f aca="false">'Indicator Data'!AG3</f>
        <v>2020</v>
      </c>
      <c r="AH3" s="224" t="n">
        <f aca="false">'Indicator Data'!AH3</f>
        <v>2022</v>
      </c>
      <c r="AI3" s="224" t="n">
        <f aca="false">'Indicator Data'!AI3</f>
        <v>2021</v>
      </c>
      <c r="AJ3" s="224" t="n">
        <f aca="false">'Indicator Data'!AJ3</f>
        <v>2021</v>
      </c>
      <c r="AK3" s="224" t="n">
        <f aca="false">'Indicator Data'!AK3</f>
        <v>2019</v>
      </c>
      <c r="AL3" s="224" t="str">
        <f aca="false">'Indicator Data'!AL3</f>
        <v>2008-2019</v>
      </c>
      <c r="AM3" s="224" t="str">
        <f aca="false">'Indicator Data'!AM3</f>
        <v>2020-2022</v>
      </c>
      <c r="AN3" s="224" t="n">
        <f aca="false">'Indicator Data'!AN3</f>
        <v>2019</v>
      </c>
      <c r="AO3" s="224" t="n">
        <f aca="false">'Indicator Data'!AO3</f>
        <v>2020</v>
      </c>
      <c r="AP3" s="224" t="n">
        <f aca="false">'Indicator Data'!AP3</f>
        <v>2020</v>
      </c>
      <c r="AQ3" s="224" t="str">
        <f aca="false">'Indicator Data'!AQ3</f>
        <v>2016-2020</v>
      </c>
      <c r="AR3" s="224" t="n">
        <f aca="false">'Indicator Data'!AR3</f>
        <v>2020</v>
      </c>
      <c r="AS3" s="224" t="str">
        <f aca="false">'Indicator Data'!AS3</f>
        <v>2010-2020</v>
      </c>
      <c r="AT3" s="224" t="n">
        <f aca="false">'Indicator Data'!AT3</f>
        <v>2020</v>
      </c>
      <c r="AU3" s="224" t="n">
        <f aca="false">'Indicator Data'!AU3</f>
        <v>2020</v>
      </c>
      <c r="AV3" s="224" t="n">
        <f aca="false">'Indicator Data'!AV3</f>
        <v>2020</v>
      </c>
      <c r="AW3" s="224" t="n">
        <f aca="false">'Indicator Data'!AW3</f>
        <v>2020</v>
      </c>
      <c r="AX3" s="224" t="n">
        <f aca="false">'Indicator Data'!AX3</f>
        <v>2020</v>
      </c>
      <c r="AY3" s="224" t="n">
        <f aca="false">'Indicator Data'!AY3</f>
        <v>2019</v>
      </c>
      <c r="AZ3" s="224" t="str">
        <f aca="false">'Indicator Data'!AZ3</f>
        <v>2010-2020</v>
      </c>
      <c r="BA3" s="224" t="n">
        <f aca="false">'Indicator Data'!BA3</f>
        <v>2020</v>
      </c>
      <c r="BB3" s="224" t="n">
        <f aca="false">'Indicator Data'!BB3</f>
        <v>2021</v>
      </c>
      <c r="BC3" s="224" t="n">
        <f aca="false">'Indicator Data'!BC3</f>
        <v>2022</v>
      </c>
      <c r="BD3" s="224" t="str">
        <f aca="false">'Indicator Data'!BD3</f>
        <v>2021-2022</v>
      </c>
      <c r="BE3" s="224" t="str">
        <f aca="false">'Indicator Data'!BE3</f>
        <v>2021-2022</v>
      </c>
      <c r="BF3" s="224" t="n">
        <f aca="false">'Indicator Data'!BF3</f>
        <v>2021</v>
      </c>
      <c r="BG3" s="224" t="str">
        <f aca="false">'Indicator Data'!BG3</f>
        <v>2019-2021</v>
      </c>
      <c r="BH3" s="224" t="str">
        <f aca="false">'Indicator Data'!BH3</f>
        <v>2019-2021</v>
      </c>
      <c r="BI3" s="224" t="str">
        <f aca="false">'Indicator Data'!BI3</f>
        <v>2013-2015</v>
      </c>
      <c r="BJ3" s="224" t="n">
        <f aca="false">'Indicator Data'!BJ3</f>
        <v>2020</v>
      </c>
      <c r="BK3" s="224" t="n">
        <f aca="false">'Indicator Data'!BK3</f>
        <v>2021</v>
      </c>
      <c r="BL3" s="224" t="n">
        <f aca="false">'Indicator Data'!BL3</f>
        <v>2020</v>
      </c>
      <c r="BM3" s="224" t="str">
        <f aca="false">'Indicator Data'!BM3</f>
        <v>2010-2020</v>
      </c>
      <c r="BN3" s="224" t="n">
        <f aca="false">'Indicator Data'!BN3</f>
        <v>2020</v>
      </c>
      <c r="BO3" s="224" t="n">
        <f aca="false">'Indicator Data'!BO3</f>
        <v>2020</v>
      </c>
      <c r="BP3" s="224" t="n">
        <f aca="false">'Indicator Data'!BP3</f>
        <v>2014</v>
      </c>
      <c r="BQ3" s="224" t="str">
        <f aca="false">'Indicator Data'!BQ3</f>
        <v>2015-2020</v>
      </c>
      <c r="BR3" s="224" t="str">
        <f aca="false">'Indicator Data'!BR3</f>
        <v>2016-2020</v>
      </c>
      <c r="BS3" s="224" t="str">
        <f aca="false">'Indicator Data'!BS3</f>
        <v>2011-2018</v>
      </c>
      <c r="BT3" s="224" t="n">
        <f aca="false">'Indicator Data'!BT3</f>
        <v>2020</v>
      </c>
      <c r="BU3" s="224" t="n">
        <f aca="false">'Indicator Data'!BU3</f>
        <v>2020</v>
      </c>
      <c r="BV3" s="224" t="n">
        <f aca="false">'Indicator Data'!BV3</f>
        <v>2020</v>
      </c>
      <c r="BW3" s="224" t="n">
        <f aca="false">'Indicator Data'!BW3</f>
        <v>2019</v>
      </c>
      <c r="BX3" s="224" t="n">
        <f aca="false">'Indicator Data'!BX3</f>
        <v>2017</v>
      </c>
      <c r="BY3" s="224" t="n">
        <f aca="false">'Indicator Data'!BY3</f>
        <v>2020</v>
      </c>
      <c r="BZ3" s="224" t="n">
        <f aca="false">'Indicator Data'!BZ3</f>
        <v>2021</v>
      </c>
      <c r="CA3" s="224" t="n">
        <f aca="false">'Indicator Data'!CA3</f>
        <v>2015</v>
      </c>
    </row>
    <row r="4" customFormat="false" ht="14.5" hidden="false" customHeight="false" outlineLevel="0" collapsed="false">
      <c r="A4" s="233" t="s">
        <v>394</v>
      </c>
      <c r="B4" s="220"/>
      <c r="C4" s="224" t="s">
        <v>810</v>
      </c>
      <c r="D4" s="224" t="s">
        <v>810</v>
      </c>
      <c r="E4" s="224" t="s">
        <v>810</v>
      </c>
      <c r="F4" s="224" t="s">
        <v>810</v>
      </c>
      <c r="G4" s="224" t="s">
        <v>810</v>
      </c>
      <c r="H4" s="224" t="s">
        <v>810</v>
      </c>
      <c r="I4" s="224" t="s">
        <v>810</v>
      </c>
      <c r="J4" s="224" t="s">
        <v>810</v>
      </c>
      <c r="K4" s="224" t="s">
        <v>810</v>
      </c>
      <c r="L4" s="224" t="s">
        <v>810</v>
      </c>
      <c r="M4" s="224" t="s">
        <v>810</v>
      </c>
      <c r="N4" s="224" t="s">
        <v>810</v>
      </c>
      <c r="O4" s="224" t="s">
        <v>810</v>
      </c>
      <c r="P4" s="224" t="s">
        <v>810</v>
      </c>
      <c r="Q4" s="224" t="s">
        <v>810</v>
      </c>
      <c r="R4" s="224" t="s">
        <v>810</v>
      </c>
      <c r="S4" s="224" t="s">
        <v>810</v>
      </c>
      <c r="T4" s="224" t="s">
        <v>810</v>
      </c>
      <c r="U4" s="224" t="s">
        <v>810</v>
      </c>
      <c r="V4" s="224" t="s">
        <v>810</v>
      </c>
      <c r="W4" s="224" t="s">
        <v>810</v>
      </c>
      <c r="X4" s="224" t="s">
        <v>810</v>
      </c>
      <c r="Y4" s="224" t="s">
        <v>810</v>
      </c>
      <c r="Z4" s="224" t="s">
        <v>810</v>
      </c>
      <c r="AA4" s="224" t="s">
        <v>810</v>
      </c>
      <c r="AB4" s="224" t="s">
        <v>810</v>
      </c>
      <c r="AC4" s="224" t="s">
        <v>810</v>
      </c>
      <c r="AD4" s="224" t="s">
        <v>810</v>
      </c>
      <c r="AE4" s="224" t="s">
        <v>810</v>
      </c>
      <c r="AF4" s="224" t="s">
        <v>810</v>
      </c>
      <c r="AG4" s="224" t="s">
        <v>810</v>
      </c>
      <c r="AH4" s="224" t="s">
        <v>810</v>
      </c>
      <c r="AI4" s="224" t="s">
        <v>810</v>
      </c>
      <c r="AJ4" s="224" t="s">
        <v>810</v>
      </c>
      <c r="AK4" s="224" t="s">
        <v>810</v>
      </c>
      <c r="AL4" s="224" t="s">
        <v>810</v>
      </c>
      <c r="AM4" s="224" t="s">
        <v>810</v>
      </c>
      <c r="AN4" s="224" t="s">
        <v>810</v>
      </c>
      <c r="AO4" s="224" t="s">
        <v>810</v>
      </c>
      <c r="AP4" s="224" t="s">
        <v>810</v>
      </c>
      <c r="AQ4" s="224" t="s">
        <v>810</v>
      </c>
      <c r="AR4" s="224" t="s">
        <v>810</v>
      </c>
      <c r="AS4" s="224" t="s">
        <v>810</v>
      </c>
      <c r="AT4" s="224" t="s">
        <v>810</v>
      </c>
      <c r="AU4" s="224" t="s">
        <v>810</v>
      </c>
      <c r="AV4" s="224" t="s">
        <v>810</v>
      </c>
      <c r="AW4" s="224" t="s">
        <v>810</v>
      </c>
      <c r="AX4" s="224" t="s">
        <v>810</v>
      </c>
      <c r="AY4" s="224" t="s">
        <v>810</v>
      </c>
      <c r="AZ4" s="224" t="s">
        <v>810</v>
      </c>
      <c r="BA4" s="224" t="s">
        <v>810</v>
      </c>
      <c r="BB4" s="224" t="s">
        <v>810</v>
      </c>
      <c r="BC4" s="224" t="s">
        <v>810</v>
      </c>
      <c r="BD4" s="224" t="s">
        <v>810</v>
      </c>
      <c r="BE4" s="224" t="s">
        <v>810</v>
      </c>
      <c r="BF4" s="224" t="s">
        <v>810</v>
      </c>
      <c r="BG4" s="224" t="s">
        <v>810</v>
      </c>
      <c r="BH4" s="224" t="s">
        <v>810</v>
      </c>
      <c r="BI4" s="224" t="s">
        <v>810</v>
      </c>
      <c r="BJ4" s="224" t="s">
        <v>810</v>
      </c>
      <c r="BK4" s="224" t="s">
        <v>810</v>
      </c>
      <c r="BL4" s="224" t="s">
        <v>810</v>
      </c>
      <c r="BM4" s="224" t="s">
        <v>810</v>
      </c>
      <c r="BN4" s="224" t="s">
        <v>810</v>
      </c>
      <c r="BO4" s="224" t="s">
        <v>810</v>
      </c>
      <c r="BP4" s="224" t="s">
        <v>810</v>
      </c>
      <c r="BQ4" s="224" t="s">
        <v>810</v>
      </c>
      <c r="BR4" s="224" t="s">
        <v>810</v>
      </c>
      <c r="BS4" s="224" t="s">
        <v>810</v>
      </c>
      <c r="BT4" s="224" t="s">
        <v>810</v>
      </c>
      <c r="BU4" s="224" t="s">
        <v>810</v>
      </c>
      <c r="BV4" s="224" t="s">
        <v>810</v>
      </c>
      <c r="BW4" s="224" t="s">
        <v>810</v>
      </c>
      <c r="BX4" s="224" t="s">
        <v>810</v>
      </c>
      <c r="BY4" s="224" t="s">
        <v>810</v>
      </c>
      <c r="BZ4" s="224" t="s">
        <v>810</v>
      </c>
      <c r="CA4" s="224" t="s">
        <v>810</v>
      </c>
    </row>
    <row r="5" customFormat="false" ht="14.5" hidden="false" customHeight="false" outlineLevel="0" collapsed="false">
      <c r="A5" s="178" t="str">
        <f aca="false">'Indicator Data'!A6</f>
        <v>Afghanistan</v>
      </c>
      <c r="B5" s="220" t="str">
        <f aca="false">'Indicator Data'!B6</f>
        <v>AFG</v>
      </c>
      <c r="C5" s="234"/>
      <c r="D5" s="234"/>
      <c r="E5" s="234"/>
      <c r="F5" s="234"/>
      <c r="G5" s="234"/>
      <c r="H5" s="234"/>
      <c r="I5" s="234"/>
      <c r="J5" s="234"/>
      <c r="K5" s="234"/>
      <c r="L5" s="234"/>
      <c r="M5" s="234"/>
      <c r="N5" s="234"/>
      <c r="O5" s="234"/>
      <c r="P5" s="234"/>
      <c r="R5" s="234"/>
      <c r="S5" s="234"/>
      <c r="T5" s="234"/>
      <c r="U5" s="234"/>
      <c r="V5" s="234"/>
      <c r="W5" s="234"/>
      <c r="X5" s="234"/>
      <c r="Y5" s="234"/>
      <c r="Z5" s="234"/>
      <c r="AA5" s="234"/>
      <c r="AB5" s="234"/>
      <c r="AC5" s="234"/>
      <c r="AD5" s="234"/>
      <c r="AE5" s="234"/>
      <c r="AF5" s="234"/>
      <c r="AG5" s="234"/>
      <c r="AH5" s="234"/>
      <c r="AI5" s="234"/>
      <c r="AJ5" s="234"/>
      <c r="AK5" s="236" t="str">
        <f aca="false">IF(ISNUMBER('Indicator Data'!AK6),"","Imputed using GDP p.c.")</f>
        <v/>
      </c>
      <c r="AL5" s="234"/>
      <c r="AM5" s="234"/>
      <c r="AN5" s="234"/>
      <c r="AO5" s="234"/>
      <c r="AP5" s="234"/>
      <c r="AQ5" s="234"/>
      <c r="AR5" s="234"/>
      <c r="AS5" s="234"/>
      <c r="AT5" s="234"/>
      <c r="AU5" s="234"/>
      <c r="AV5" s="234"/>
      <c r="AW5" s="234"/>
      <c r="AX5" s="234"/>
      <c r="AY5" s="234"/>
      <c r="AZ5" s="234"/>
      <c r="BA5" s="109"/>
      <c r="BI5" s="237"/>
    </row>
    <row r="6" customFormat="false" ht="14.5" hidden="false" customHeight="false" outlineLevel="0" collapsed="false">
      <c r="A6" s="178" t="str">
        <f aca="false">'Indicator Data'!A7</f>
        <v>Albania</v>
      </c>
      <c r="B6" s="220" t="str">
        <f aca="false">'Indicator Data'!B7</f>
        <v>ALB</v>
      </c>
      <c r="C6" s="234"/>
      <c r="D6" s="234"/>
      <c r="E6" s="234"/>
      <c r="F6" s="234"/>
      <c r="G6" s="234"/>
      <c r="H6" s="234"/>
      <c r="I6" s="234"/>
      <c r="J6" s="234"/>
      <c r="K6" s="234"/>
      <c r="L6" s="234"/>
      <c r="M6" s="234"/>
      <c r="N6" s="234"/>
      <c r="O6" s="234"/>
      <c r="P6" s="234"/>
      <c r="R6" s="234"/>
      <c r="S6" s="234"/>
      <c r="T6" s="234"/>
      <c r="U6" s="234"/>
      <c r="V6" s="234"/>
      <c r="W6" s="234"/>
      <c r="X6" s="234"/>
      <c r="Y6" s="234"/>
      <c r="Z6" s="234"/>
      <c r="AA6" s="234"/>
      <c r="AB6" s="234"/>
      <c r="AC6" s="234"/>
      <c r="AD6" s="234"/>
      <c r="AE6" s="234"/>
      <c r="AF6" s="234"/>
      <c r="AG6" s="234"/>
      <c r="AH6" s="234"/>
      <c r="AI6" s="234"/>
      <c r="AJ6" s="234"/>
      <c r="AK6" s="236" t="str">
        <f aca="false">IF(ISNUMBER('Indicator Data'!AK7),"","Imputed using GDP p.c.")</f>
        <v/>
      </c>
      <c r="AL6" s="234"/>
      <c r="AM6" s="234"/>
      <c r="AN6" s="234"/>
      <c r="AO6" s="234"/>
      <c r="AP6" s="234"/>
      <c r="AQ6" s="234"/>
      <c r="AR6" s="234"/>
      <c r="AS6" s="234"/>
      <c r="AT6" s="234"/>
      <c r="AU6" s="234"/>
      <c r="AV6" s="234"/>
      <c r="AW6" s="234"/>
      <c r="AX6" s="234"/>
      <c r="AY6" s="234"/>
      <c r="AZ6" s="234"/>
      <c r="BA6" s="109"/>
      <c r="BI6" s="237"/>
    </row>
    <row r="7" customFormat="false" ht="14.5" hidden="false" customHeight="false" outlineLevel="0" collapsed="false">
      <c r="A7" s="178" t="str">
        <f aca="false">'Indicator Data'!A8</f>
        <v>Algeria</v>
      </c>
      <c r="B7" s="220" t="str">
        <f aca="false">'Indicator Data'!B8</f>
        <v>DZA</v>
      </c>
      <c r="C7" s="234"/>
      <c r="D7" s="234"/>
      <c r="E7" s="234"/>
      <c r="F7" s="234"/>
      <c r="G7" s="234"/>
      <c r="H7" s="234"/>
      <c r="I7" s="234"/>
      <c r="J7" s="234"/>
      <c r="K7" s="234"/>
      <c r="L7" s="234"/>
      <c r="M7" s="234"/>
      <c r="N7" s="234"/>
      <c r="O7" s="234"/>
      <c r="P7" s="234"/>
      <c r="R7" s="234"/>
      <c r="S7" s="234"/>
      <c r="T7" s="234"/>
      <c r="U7" s="234"/>
      <c r="V7" s="234"/>
      <c r="W7" s="234"/>
      <c r="X7" s="234"/>
      <c r="Y7" s="234"/>
      <c r="Z7" s="234"/>
      <c r="AA7" s="234"/>
      <c r="AB7" s="234"/>
      <c r="AC7" s="234"/>
      <c r="AD7" s="234"/>
      <c r="AE7" s="234"/>
      <c r="AF7" s="234"/>
      <c r="AG7" s="234"/>
      <c r="AH7" s="234"/>
      <c r="AI7" s="234"/>
      <c r="AJ7" s="234"/>
      <c r="AK7" s="236" t="str">
        <f aca="false">IF(ISNUMBER('Indicator Data'!AK8),"","Imputed using GDP p.c.")</f>
        <v/>
      </c>
      <c r="AL7" s="234"/>
      <c r="AM7" s="234"/>
      <c r="AN7" s="234"/>
      <c r="AO7" s="234"/>
      <c r="AP7" s="234"/>
      <c r="AQ7" s="234"/>
      <c r="AR7" s="234"/>
      <c r="AS7" s="234"/>
      <c r="AT7" s="234"/>
      <c r="AU7" s="234"/>
      <c r="AV7" s="234"/>
      <c r="AW7" s="234"/>
      <c r="AX7" s="234"/>
      <c r="AY7" s="234"/>
      <c r="AZ7" s="234"/>
      <c r="BA7" s="109"/>
      <c r="BI7" s="237"/>
    </row>
    <row r="8" customFormat="false" ht="14.5" hidden="false" customHeight="false" outlineLevel="0" collapsed="false">
      <c r="A8" s="178" t="str">
        <f aca="false">'Indicator Data'!A9</f>
        <v>Angola</v>
      </c>
      <c r="B8" s="220" t="str">
        <f aca="false">'Indicator Data'!B9</f>
        <v>AGO</v>
      </c>
      <c r="C8" s="234"/>
      <c r="D8" s="234"/>
      <c r="E8" s="234"/>
      <c r="F8" s="234"/>
      <c r="G8" s="234"/>
      <c r="H8" s="234"/>
      <c r="I8" s="234"/>
      <c r="J8" s="234"/>
      <c r="K8" s="234"/>
      <c r="L8" s="234"/>
      <c r="M8" s="234"/>
      <c r="N8" s="234"/>
      <c r="O8" s="234"/>
      <c r="P8" s="234"/>
      <c r="R8" s="234"/>
      <c r="S8" s="234"/>
      <c r="T8" s="234"/>
      <c r="U8" s="234"/>
      <c r="V8" s="234"/>
      <c r="W8" s="234"/>
      <c r="X8" s="234"/>
      <c r="Y8" s="234"/>
      <c r="Z8" s="234"/>
      <c r="AA8" s="234"/>
      <c r="AB8" s="234"/>
      <c r="AC8" s="234"/>
      <c r="AD8" s="234"/>
      <c r="AE8" s="234"/>
      <c r="AF8" s="234"/>
      <c r="AG8" s="234"/>
      <c r="AH8" s="234"/>
      <c r="AI8" s="234"/>
      <c r="AJ8" s="234"/>
      <c r="AK8" s="236" t="str">
        <f aca="false">IF(ISNUMBER('Indicator Data'!AK9),"","Imputed using GDP p.c.")</f>
        <v/>
      </c>
      <c r="AL8" s="234"/>
      <c r="AM8" s="234"/>
      <c r="AN8" s="234"/>
      <c r="AO8" s="234"/>
      <c r="AP8" s="234"/>
      <c r="AQ8" s="234"/>
      <c r="AR8" s="234"/>
      <c r="AS8" s="234"/>
      <c r="AT8" s="234"/>
      <c r="AU8" s="234"/>
      <c r="AV8" s="234"/>
      <c r="AW8" s="234"/>
      <c r="AX8" s="234"/>
      <c r="AY8" s="234"/>
      <c r="AZ8" s="234"/>
      <c r="BA8" s="109"/>
      <c r="BI8" s="237"/>
    </row>
    <row r="9" customFormat="false" ht="14.5" hidden="false" customHeight="false" outlineLevel="0" collapsed="false">
      <c r="A9" s="178" t="str">
        <f aca="false">'Indicator Data'!A10</f>
        <v>Antigua and Barbuda</v>
      </c>
      <c r="B9" s="220" t="str">
        <f aca="false">'Indicator Data'!B10</f>
        <v>ATG</v>
      </c>
      <c r="C9" s="234"/>
      <c r="D9" s="234"/>
      <c r="E9" s="234"/>
      <c r="F9" s="234"/>
      <c r="G9" s="234"/>
      <c r="H9" s="234"/>
      <c r="I9" s="234"/>
      <c r="J9" s="234"/>
      <c r="K9" s="234"/>
      <c r="L9" s="234"/>
      <c r="M9" s="234"/>
      <c r="N9" s="234"/>
      <c r="O9" s="234"/>
      <c r="P9" s="234"/>
      <c r="R9" s="234"/>
      <c r="S9" s="234"/>
      <c r="T9" s="234"/>
      <c r="U9" s="234"/>
      <c r="V9" s="234"/>
      <c r="W9" s="234"/>
      <c r="X9" s="234"/>
      <c r="Y9" s="234"/>
      <c r="Z9" s="234"/>
      <c r="AA9" s="234"/>
      <c r="AB9" s="234"/>
      <c r="AC9" s="234"/>
      <c r="AD9" s="234"/>
      <c r="AE9" s="234"/>
      <c r="AF9" s="234"/>
      <c r="AG9" s="234"/>
      <c r="AH9" s="234"/>
      <c r="AI9" s="234"/>
      <c r="AJ9" s="234"/>
      <c r="AK9" s="236" t="str">
        <f aca="false">IF(ISNUMBER('Indicator Data'!AK10),"","Imputed using GDP p.c.")</f>
        <v/>
      </c>
      <c r="AM9" s="234"/>
      <c r="AN9" s="234"/>
      <c r="AO9" s="234"/>
      <c r="AP9" s="234"/>
      <c r="AQ9" s="234"/>
      <c r="AR9" s="234"/>
      <c r="AS9" s="234"/>
      <c r="AT9" s="234"/>
      <c r="AU9" s="234"/>
      <c r="AV9" s="234"/>
      <c r="AW9" s="234"/>
      <c r="AX9" s="234"/>
      <c r="AY9" s="234"/>
      <c r="AZ9" s="234"/>
      <c r="BA9" s="109"/>
      <c r="BG9" s="238"/>
      <c r="BH9" s="238" t="s">
        <v>840</v>
      </c>
      <c r="BI9" s="237"/>
    </row>
    <row r="10" customFormat="false" ht="14.5" hidden="false" customHeight="false" outlineLevel="0" collapsed="false">
      <c r="A10" s="178" t="str">
        <f aca="false">'Indicator Data'!A11</f>
        <v>Argentina</v>
      </c>
      <c r="B10" s="220" t="str">
        <f aca="false">'Indicator Data'!B11</f>
        <v>ARG</v>
      </c>
      <c r="C10" s="234"/>
      <c r="D10" s="234"/>
      <c r="E10" s="234"/>
      <c r="F10" s="234"/>
      <c r="G10" s="234"/>
      <c r="H10" s="234"/>
      <c r="I10" s="234"/>
      <c r="J10" s="234"/>
      <c r="K10" s="234"/>
      <c r="L10" s="234"/>
      <c r="M10" s="234"/>
      <c r="N10" s="234"/>
      <c r="O10" s="234"/>
      <c r="P10" s="234"/>
      <c r="R10" s="234"/>
      <c r="S10" s="234"/>
      <c r="T10" s="234"/>
      <c r="U10" s="234"/>
      <c r="V10" s="234"/>
      <c r="W10" s="234"/>
      <c r="X10" s="234"/>
      <c r="Y10" s="234"/>
      <c r="Z10" s="234"/>
      <c r="AA10" s="234"/>
      <c r="AB10" s="234"/>
      <c r="AC10" s="234"/>
      <c r="AD10" s="234"/>
      <c r="AE10" s="234"/>
      <c r="AF10" s="234"/>
      <c r="AG10" s="234"/>
      <c r="AH10" s="234"/>
      <c r="AI10" s="234"/>
      <c r="AJ10" s="234"/>
      <c r="AK10" s="236" t="str">
        <f aca="false">IF(ISNUMBER('Indicator Data'!AK11),"","Imputed using GDP p.c.")</f>
        <v/>
      </c>
      <c r="AM10" s="234"/>
      <c r="AN10" s="234"/>
      <c r="AO10" s="234"/>
      <c r="AP10" s="234"/>
      <c r="AQ10" s="234"/>
      <c r="AR10" s="234"/>
      <c r="AS10" s="234"/>
      <c r="AT10" s="234"/>
      <c r="AU10" s="234"/>
      <c r="AV10" s="234"/>
      <c r="AW10" s="234"/>
      <c r="AX10" s="234"/>
      <c r="AY10" s="234"/>
      <c r="AZ10" s="234"/>
      <c r="BA10" s="109"/>
      <c r="BG10" s="238"/>
      <c r="BH10" s="238"/>
      <c r="BI10" s="237"/>
    </row>
    <row r="11" customFormat="false" ht="14.5" hidden="false" customHeight="false" outlineLevel="0" collapsed="false">
      <c r="A11" s="178" t="str">
        <f aca="false">'Indicator Data'!A12</f>
        <v>Armenia</v>
      </c>
      <c r="B11" s="220" t="str">
        <f aca="false">'Indicator Data'!B12</f>
        <v>ARM</v>
      </c>
      <c r="C11" s="234"/>
      <c r="D11" s="234"/>
      <c r="E11" s="234"/>
      <c r="F11" s="234"/>
      <c r="G11" s="234"/>
      <c r="H11" s="234"/>
      <c r="I11" s="234"/>
      <c r="J11" s="234"/>
      <c r="K11" s="234"/>
      <c r="L11" s="234"/>
      <c r="M11" s="234"/>
      <c r="N11" s="234"/>
      <c r="O11" s="234"/>
      <c r="P11" s="234"/>
      <c r="R11" s="234"/>
      <c r="S11" s="234"/>
      <c r="T11" s="234"/>
      <c r="U11" s="234"/>
      <c r="V11" s="234"/>
      <c r="W11" s="234"/>
      <c r="X11" s="234"/>
      <c r="Y11" s="234"/>
      <c r="Z11" s="234"/>
      <c r="AA11" s="234"/>
      <c r="AB11" s="234"/>
      <c r="AC11" s="234"/>
      <c r="AD11" s="234"/>
      <c r="AE11" s="234"/>
      <c r="AF11" s="234"/>
      <c r="AG11" s="234"/>
      <c r="AH11" s="234"/>
      <c r="AI11" s="234"/>
      <c r="AJ11" s="234"/>
      <c r="AK11" s="236" t="str">
        <f aca="false">IF(ISNUMBER('Indicator Data'!AK12),"","Imputed using GDP p.c.")</f>
        <v/>
      </c>
      <c r="AM11" s="234"/>
      <c r="AN11" s="234"/>
      <c r="AO11" s="234"/>
      <c r="AP11" s="234"/>
      <c r="AQ11" s="234"/>
      <c r="AR11" s="234"/>
      <c r="AS11" s="234"/>
      <c r="AT11" s="234"/>
      <c r="AU11" s="234"/>
      <c r="AV11" s="234"/>
      <c r="AW11" s="234"/>
      <c r="AX11" s="234"/>
      <c r="AY11" s="234"/>
      <c r="AZ11" s="234"/>
      <c r="BA11" s="109"/>
      <c r="BG11" s="238"/>
      <c r="BH11" s="238"/>
      <c r="BI11" s="237"/>
    </row>
    <row r="12" customFormat="false" ht="14.5" hidden="false" customHeight="false" outlineLevel="0" collapsed="false">
      <c r="A12" s="178" t="str">
        <f aca="false">'Indicator Data'!A13</f>
        <v>Australia</v>
      </c>
      <c r="B12" s="220" t="str">
        <f aca="false">'Indicator Data'!B13</f>
        <v>AUS</v>
      </c>
      <c r="C12" s="234"/>
      <c r="D12" s="234"/>
      <c r="E12" s="234"/>
      <c r="F12" s="234"/>
      <c r="G12" s="234"/>
      <c r="H12" s="234"/>
      <c r="I12" s="234"/>
      <c r="J12" s="234"/>
      <c r="K12" s="234"/>
      <c r="L12" s="234"/>
      <c r="M12" s="234"/>
      <c r="N12" s="234"/>
      <c r="O12" s="234"/>
      <c r="P12" s="234"/>
      <c r="R12" s="234"/>
      <c r="S12" s="234"/>
      <c r="T12" s="234"/>
      <c r="U12" s="234"/>
      <c r="V12" s="234"/>
      <c r="W12" s="234"/>
      <c r="X12" s="234"/>
      <c r="Y12" s="234"/>
      <c r="Z12" s="234"/>
      <c r="AA12" s="234"/>
      <c r="AB12" s="234"/>
      <c r="AC12" s="234"/>
      <c r="AD12" s="234"/>
      <c r="AE12" s="234"/>
      <c r="AF12" s="234"/>
      <c r="AG12" s="234"/>
      <c r="AH12" s="234"/>
      <c r="AI12" s="234"/>
      <c r="AJ12" s="234"/>
      <c r="AK12" s="236" t="str">
        <f aca="false">IF(ISNUMBER('Indicator Data'!AK13),"","Imputed using GDP p.c.")</f>
        <v/>
      </c>
      <c r="AM12" s="234"/>
      <c r="AN12" s="234"/>
      <c r="AO12" s="234"/>
      <c r="AP12" s="234"/>
      <c r="AQ12" s="234"/>
      <c r="AR12" s="234"/>
      <c r="AS12" s="234"/>
      <c r="AT12" s="234"/>
      <c r="AU12" s="234"/>
      <c r="AV12" s="234"/>
      <c r="AW12" s="234"/>
      <c r="AX12" s="234"/>
      <c r="AY12" s="234"/>
      <c r="AZ12" s="234"/>
      <c r="BA12" s="109"/>
      <c r="BG12" s="238"/>
      <c r="BH12" s="238"/>
      <c r="BI12" s="237"/>
    </row>
    <row r="13" customFormat="false" ht="14.5" hidden="false" customHeight="false" outlineLevel="0" collapsed="false">
      <c r="A13" s="178" t="str">
        <f aca="false">'Indicator Data'!A14</f>
        <v>Austria</v>
      </c>
      <c r="B13" s="220" t="str">
        <f aca="false">'Indicator Data'!B14</f>
        <v>AUT</v>
      </c>
      <c r="C13" s="234"/>
      <c r="D13" s="234"/>
      <c r="E13" s="234"/>
      <c r="F13" s="234"/>
      <c r="G13" s="234"/>
      <c r="H13" s="234"/>
      <c r="I13" s="234"/>
      <c r="J13" s="234"/>
      <c r="K13" s="234"/>
      <c r="L13" s="234"/>
      <c r="M13" s="234"/>
      <c r="N13" s="234"/>
      <c r="O13" s="234"/>
      <c r="P13" s="234"/>
      <c r="R13" s="234"/>
      <c r="S13" s="234"/>
      <c r="T13" s="234"/>
      <c r="U13" s="234"/>
      <c r="V13" s="234"/>
      <c r="W13" s="234"/>
      <c r="X13" s="234"/>
      <c r="Y13" s="234"/>
      <c r="Z13" s="234"/>
      <c r="AA13" s="234"/>
      <c r="AB13" s="234"/>
      <c r="AC13" s="234"/>
      <c r="AD13" s="234"/>
      <c r="AE13" s="234"/>
      <c r="AF13" s="234"/>
      <c r="AG13" s="234"/>
      <c r="AH13" s="234"/>
      <c r="AI13" s="234"/>
      <c r="AJ13" s="234"/>
      <c r="AK13" s="236" t="str">
        <f aca="false">IF(ISNUMBER('Indicator Data'!AK14),"","Imputed using GDP p.c.")</f>
        <v/>
      </c>
      <c r="AM13" s="234"/>
      <c r="AN13" s="234"/>
      <c r="AO13" s="234"/>
      <c r="AP13" s="234"/>
      <c r="AQ13" s="234"/>
      <c r="AR13" s="234"/>
      <c r="AS13" s="234"/>
      <c r="AT13" s="234"/>
      <c r="AU13" s="234"/>
      <c r="AV13" s="234"/>
      <c r="AW13" s="234"/>
      <c r="AX13" s="234"/>
      <c r="AY13" s="234"/>
      <c r="AZ13" s="234"/>
      <c r="BA13" s="109"/>
      <c r="BG13" s="238"/>
      <c r="BH13" s="238"/>
      <c r="BI13" s="237"/>
    </row>
    <row r="14" customFormat="false" ht="14.5" hidden="false" customHeight="false" outlineLevel="0" collapsed="false">
      <c r="A14" s="178" t="str">
        <f aca="false">'Indicator Data'!A15</f>
        <v>Azerbaijan</v>
      </c>
      <c r="B14" s="220" t="str">
        <f aca="false">'Indicator Data'!B15</f>
        <v>AZE</v>
      </c>
      <c r="C14" s="234"/>
      <c r="D14" s="234"/>
      <c r="E14" s="234"/>
      <c r="F14" s="234"/>
      <c r="G14" s="234"/>
      <c r="H14" s="234"/>
      <c r="I14" s="234"/>
      <c r="J14" s="234"/>
      <c r="K14" s="234"/>
      <c r="L14" s="234"/>
      <c r="M14" s="234"/>
      <c r="N14" s="234"/>
      <c r="O14" s="234"/>
      <c r="P14" s="234"/>
      <c r="R14" s="234"/>
      <c r="S14" s="234"/>
      <c r="T14" s="234"/>
      <c r="U14" s="234"/>
      <c r="V14" s="234"/>
      <c r="W14" s="234"/>
      <c r="X14" s="234"/>
      <c r="Y14" s="234"/>
      <c r="Z14" s="234"/>
      <c r="AA14" s="234"/>
      <c r="AB14" s="234"/>
      <c r="AC14" s="234"/>
      <c r="AD14" s="234"/>
      <c r="AE14" s="234"/>
      <c r="AF14" s="234"/>
      <c r="AG14" s="234"/>
      <c r="AH14" s="234"/>
      <c r="AI14" s="234"/>
      <c r="AJ14" s="234"/>
      <c r="AK14" s="236" t="str">
        <f aca="false">IF(ISNUMBER('Indicator Data'!AK15),"","Imputed using GDP p.c.")</f>
        <v/>
      </c>
      <c r="AM14" s="234"/>
      <c r="AN14" s="234"/>
      <c r="AO14" s="234"/>
      <c r="AP14" s="234"/>
      <c r="AQ14" s="234"/>
      <c r="AR14" s="234"/>
      <c r="AS14" s="234"/>
      <c r="AT14" s="234"/>
      <c r="AU14" s="234"/>
      <c r="AV14" s="234"/>
      <c r="AW14" s="234"/>
      <c r="AX14" s="234"/>
      <c r="AY14" s="234"/>
      <c r="AZ14" s="234"/>
      <c r="BA14" s="109"/>
      <c r="BG14" s="238"/>
      <c r="BH14" s="238"/>
      <c r="BI14" s="237"/>
    </row>
    <row r="15" customFormat="false" ht="14.5" hidden="false" customHeight="false" outlineLevel="0" collapsed="false">
      <c r="A15" s="178" t="str">
        <f aca="false">'Indicator Data'!A16</f>
        <v>Bahamas</v>
      </c>
      <c r="B15" s="220" t="str">
        <f aca="false">'Indicator Data'!B16</f>
        <v>BHS</v>
      </c>
      <c r="C15" s="234"/>
      <c r="D15" s="234"/>
      <c r="E15" s="234"/>
      <c r="F15" s="234"/>
      <c r="G15" s="234"/>
      <c r="H15" s="234"/>
      <c r="I15" s="234"/>
      <c r="J15" s="234"/>
      <c r="K15" s="234"/>
      <c r="L15" s="234"/>
      <c r="M15" s="234"/>
      <c r="N15" s="234"/>
      <c r="O15" s="234"/>
      <c r="P15" s="234"/>
      <c r="R15" s="234"/>
      <c r="S15" s="234"/>
      <c r="T15" s="234"/>
      <c r="U15" s="234"/>
      <c r="V15" s="234"/>
      <c r="W15" s="234"/>
      <c r="X15" s="234"/>
      <c r="Y15" s="234"/>
      <c r="Z15" s="234"/>
      <c r="AA15" s="234"/>
      <c r="AB15" s="234"/>
      <c r="AC15" s="234"/>
      <c r="AD15" s="234"/>
      <c r="AE15" s="234"/>
      <c r="AF15" s="234"/>
      <c r="AG15" s="234"/>
      <c r="AH15" s="234"/>
      <c r="AI15" s="234"/>
      <c r="AJ15" s="234"/>
      <c r="AK15" s="236" t="str">
        <f aca="false">IF(ISNUMBER('Indicator Data'!AK16),"","Imputed using GDP p.c.")</f>
        <v/>
      </c>
      <c r="AM15" s="234"/>
      <c r="AN15" s="234"/>
      <c r="AO15" s="234"/>
      <c r="AP15" s="234"/>
      <c r="AQ15" s="234"/>
      <c r="AR15" s="234"/>
      <c r="AS15" s="234"/>
      <c r="AT15" s="234"/>
      <c r="AU15" s="234"/>
      <c r="AV15" s="234"/>
      <c r="AW15" s="234"/>
      <c r="AX15" s="234"/>
      <c r="AY15" s="234"/>
      <c r="AZ15" s="234"/>
      <c r="BA15" s="109"/>
      <c r="BG15" s="238"/>
      <c r="BH15" s="238" t="s">
        <v>840</v>
      </c>
      <c r="BI15" s="237"/>
    </row>
    <row r="16" customFormat="false" ht="14.5" hidden="false" customHeight="false" outlineLevel="0" collapsed="false">
      <c r="A16" s="178" t="str">
        <f aca="false">'Indicator Data'!A17</f>
        <v>Bahrain</v>
      </c>
      <c r="B16" s="220" t="str">
        <f aca="false">'Indicator Data'!B17</f>
        <v>BHR</v>
      </c>
      <c r="C16" s="234"/>
      <c r="D16" s="234"/>
      <c r="E16" s="234"/>
      <c r="F16" s="234"/>
      <c r="G16" s="234"/>
      <c r="H16" s="234"/>
      <c r="I16" s="234"/>
      <c r="J16" s="234"/>
      <c r="K16" s="234"/>
      <c r="L16" s="234"/>
      <c r="M16" s="234"/>
      <c r="N16" s="234"/>
      <c r="O16" s="234"/>
      <c r="P16" s="234"/>
      <c r="R16" s="234"/>
      <c r="S16" s="234"/>
      <c r="T16" s="234"/>
      <c r="U16" s="234"/>
      <c r="V16" s="234"/>
      <c r="W16" s="234"/>
      <c r="X16" s="234"/>
      <c r="Y16" s="234"/>
      <c r="Z16" s="234"/>
      <c r="AA16" s="234"/>
      <c r="AB16" s="234"/>
      <c r="AC16" s="234"/>
      <c r="AD16" s="234"/>
      <c r="AE16" s="234"/>
      <c r="AF16" s="234"/>
      <c r="AG16" s="234"/>
      <c r="AH16" s="234"/>
      <c r="AI16" s="234"/>
      <c r="AJ16" s="234"/>
      <c r="AK16" s="236" t="str">
        <f aca="false">IF(ISNUMBER('Indicator Data'!AK17),"","Imputed using GDP p.c.")</f>
        <v/>
      </c>
      <c r="AM16" s="234"/>
      <c r="AN16" s="234"/>
      <c r="AO16" s="234"/>
      <c r="AP16" s="234"/>
      <c r="AQ16" s="234"/>
      <c r="AR16" s="234"/>
      <c r="AS16" s="234"/>
      <c r="AT16" s="234"/>
      <c r="AU16" s="234"/>
      <c r="AV16" s="234"/>
      <c r="AW16" s="234"/>
      <c r="AX16" s="234"/>
      <c r="AY16" s="234"/>
      <c r="AZ16" s="234"/>
      <c r="BA16" s="109"/>
      <c r="BG16" s="238" t="s">
        <v>841</v>
      </c>
      <c r="BH16" s="238" t="s">
        <v>842</v>
      </c>
      <c r="BI16" s="237"/>
    </row>
    <row r="17" customFormat="false" ht="14.5" hidden="false" customHeight="false" outlineLevel="0" collapsed="false">
      <c r="A17" s="178" t="str">
        <f aca="false">'Indicator Data'!A18</f>
        <v>Bangladesh</v>
      </c>
      <c r="B17" s="220" t="str">
        <f aca="false">'Indicator Data'!B18</f>
        <v>BGD</v>
      </c>
      <c r="C17" s="234"/>
      <c r="D17" s="234"/>
      <c r="E17" s="234"/>
      <c r="F17" s="234"/>
      <c r="G17" s="234"/>
      <c r="H17" s="234"/>
      <c r="I17" s="234"/>
      <c r="J17" s="234"/>
      <c r="K17" s="234"/>
      <c r="L17" s="234"/>
      <c r="M17" s="234"/>
      <c r="N17" s="234"/>
      <c r="O17" s="234"/>
      <c r="P17" s="234"/>
      <c r="R17" s="234"/>
      <c r="S17" s="234"/>
      <c r="T17" s="234"/>
      <c r="U17" s="234"/>
      <c r="V17" s="234"/>
      <c r="W17" s="234"/>
      <c r="X17" s="234"/>
      <c r="Y17" s="234"/>
      <c r="Z17" s="234"/>
      <c r="AA17" s="234"/>
      <c r="AB17" s="234"/>
      <c r="AC17" s="234"/>
      <c r="AD17" s="234"/>
      <c r="AE17" s="234"/>
      <c r="AF17" s="234"/>
      <c r="AG17" s="234"/>
      <c r="AH17" s="234"/>
      <c r="AI17" s="234"/>
      <c r="AJ17" s="234"/>
      <c r="AK17" s="236" t="str">
        <f aca="false">IF(ISNUMBER('Indicator Data'!AK18),"","Imputed using GDP p.c.")</f>
        <v/>
      </c>
      <c r="AM17" s="234"/>
      <c r="AN17" s="234"/>
      <c r="AO17" s="234"/>
      <c r="AP17" s="234"/>
      <c r="AQ17" s="234"/>
      <c r="AR17" s="234"/>
      <c r="AS17" s="234"/>
      <c r="AT17" s="234"/>
      <c r="AU17" s="234"/>
      <c r="AV17" s="234"/>
      <c r="AW17" s="234"/>
      <c r="AX17" s="234"/>
      <c r="AY17" s="234"/>
      <c r="AZ17" s="234"/>
      <c r="BA17" s="109"/>
      <c r="BG17" s="238"/>
      <c r="BH17" s="238"/>
      <c r="BI17" s="237"/>
    </row>
    <row r="18" customFormat="false" ht="14.5" hidden="false" customHeight="false" outlineLevel="0" collapsed="false">
      <c r="A18" s="178" t="str">
        <f aca="false">'Indicator Data'!A19</f>
        <v>Barbados</v>
      </c>
      <c r="B18" s="220" t="str">
        <f aca="false">'Indicator Data'!B19</f>
        <v>BRB</v>
      </c>
      <c r="C18" s="234"/>
      <c r="D18" s="234"/>
      <c r="E18" s="234"/>
      <c r="F18" s="234"/>
      <c r="G18" s="234"/>
      <c r="H18" s="234"/>
      <c r="I18" s="234"/>
      <c r="J18" s="234"/>
      <c r="K18" s="234"/>
      <c r="L18" s="234"/>
      <c r="M18" s="234"/>
      <c r="N18" s="234"/>
      <c r="O18" s="234"/>
      <c r="P18" s="234"/>
      <c r="R18" s="234"/>
      <c r="S18" s="234"/>
      <c r="T18" s="234"/>
      <c r="U18" s="234"/>
      <c r="V18" s="234"/>
      <c r="W18" s="234"/>
      <c r="X18" s="234"/>
      <c r="Y18" s="234"/>
      <c r="Z18" s="234"/>
      <c r="AA18" s="234"/>
      <c r="AB18" s="234"/>
      <c r="AC18" s="234"/>
      <c r="AD18" s="234"/>
      <c r="AE18" s="234"/>
      <c r="AF18" s="234"/>
      <c r="AG18" s="234"/>
      <c r="AH18" s="234"/>
      <c r="AI18" s="234"/>
      <c r="AJ18" s="234"/>
      <c r="AK18" s="236" t="str">
        <f aca="false">IF(ISNUMBER('Indicator Data'!AK19),"","Imputed using GDP p.c.")</f>
        <v/>
      </c>
      <c r="AM18" s="234"/>
      <c r="AN18" s="234"/>
      <c r="AO18" s="234"/>
      <c r="AP18" s="234"/>
      <c r="AQ18" s="234"/>
      <c r="AR18" s="234"/>
      <c r="AS18" s="234"/>
      <c r="AT18" s="234"/>
      <c r="AU18" s="234"/>
      <c r="AV18" s="234"/>
      <c r="AW18" s="234"/>
      <c r="AX18" s="234"/>
      <c r="AY18" s="234"/>
      <c r="AZ18" s="234"/>
      <c r="BA18" s="109"/>
      <c r="BG18" s="238"/>
      <c r="BH18" s="238"/>
      <c r="BI18" s="237"/>
    </row>
    <row r="19" customFormat="false" ht="14.5" hidden="false" customHeight="false" outlineLevel="0" collapsed="false">
      <c r="A19" s="178" t="str">
        <f aca="false">'Indicator Data'!A20</f>
        <v>Belarus</v>
      </c>
      <c r="B19" s="220" t="str">
        <f aca="false">'Indicator Data'!B20</f>
        <v>BLR</v>
      </c>
      <c r="C19" s="234"/>
      <c r="D19" s="234"/>
      <c r="E19" s="234"/>
      <c r="F19" s="234"/>
      <c r="G19" s="234"/>
      <c r="H19" s="234"/>
      <c r="I19" s="234"/>
      <c r="J19" s="234"/>
      <c r="K19" s="234"/>
      <c r="L19" s="234"/>
      <c r="M19" s="234"/>
      <c r="N19" s="234"/>
      <c r="O19" s="234"/>
      <c r="P19" s="234"/>
      <c r="R19" s="234"/>
      <c r="S19" s="234"/>
      <c r="T19" s="234"/>
      <c r="U19" s="234"/>
      <c r="V19" s="234"/>
      <c r="W19" s="234"/>
      <c r="X19" s="234"/>
      <c r="Y19" s="234"/>
      <c r="Z19" s="234"/>
      <c r="AA19" s="234"/>
      <c r="AB19" s="234"/>
      <c r="AC19" s="234"/>
      <c r="AD19" s="234"/>
      <c r="AE19" s="234"/>
      <c r="AF19" s="234"/>
      <c r="AG19" s="234"/>
      <c r="AH19" s="234"/>
      <c r="AI19" s="234"/>
      <c r="AJ19" s="234"/>
      <c r="AK19" s="236" t="str">
        <f aca="false">IF(ISNUMBER('Indicator Data'!AK20),"","Imputed using GDP p.c.")</f>
        <v/>
      </c>
      <c r="AM19" s="234"/>
      <c r="AN19" s="234"/>
      <c r="AO19" s="234"/>
      <c r="AP19" s="234"/>
      <c r="AQ19" s="234"/>
      <c r="AR19" s="234"/>
      <c r="AS19" s="234"/>
      <c r="AT19" s="234"/>
      <c r="AU19" s="234"/>
      <c r="AV19" s="234"/>
      <c r="AW19" s="234"/>
      <c r="AX19" s="234"/>
      <c r="AY19" s="234"/>
      <c r="AZ19" s="234"/>
      <c r="BA19" s="109"/>
      <c r="BG19" s="238"/>
      <c r="BH19" s="238"/>
      <c r="BI19" s="237"/>
    </row>
    <row r="20" customFormat="false" ht="14.5" hidden="false" customHeight="false" outlineLevel="0" collapsed="false">
      <c r="A20" s="178" t="str">
        <f aca="false">'Indicator Data'!A21</f>
        <v>Belgium</v>
      </c>
      <c r="B20" s="220" t="str">
        <f aca="false">'Indicator Data'!B21</f>
        <v>BEL</v>
      </c>
      <c r="C20" s="234"/>
      <c r="D20" s="234"/>
      <c r="E20" s="234"/>
      <c r="F20" s="234"/>
      <c r="G20" s="234"/>
      <c r="H20" s="234"/>
      <c r="I20" s="234"/>
      <c r="J20" s="234"/>
      <c r="K20" s="234"/>
      <c r="L20" s="234"/>
      <c r="M20" s="234"/>
      <c r="N20" s="234"/>
      <c r="O20" s="234"/>
      <c r="P20" s="234"/>
      <c r="R20" s="234"/>
      <c r="S20" s="234"/>
      <c r="T20" s="234"/>
      <c r="U20" s="234"/>
      <c r="V20" s="234"/>
      <c r="W20" s="234"/>
      <c r="X20" s="234"/>
      <c r="Y20" s="234"/>
      <c r="Z20" s="234"/>
      <c r="AA20" s="234"/>
      <c r="AB20" s="234"/>
      <c r="AC20" s="234"/>
      <c r="AD20" s="234"/>
      <c r="AE20" s="234"/>
      <c r="AF20" s="234"/>
      <c r="AG20" s="234"/>
      <c r="AH20" s="234"/>
      <c r="AI20" s="234"/>
      <c r="AJ20" s="234"/>
      <c r="AK20" s="236" t="str">
        <f aca="false">IF(ISNUMBER('Indicator Data'!AK21),"","Imputed using GDP p.c.")</f>
        <v/>
      </c>
      <c r="AM20" s="234"/>
      <c r="AN20" s="234"/>
      <c r="AO20" s="234"/>
      <c r="AP20" s="234"/>
      <c r="AQ20" s="234"/>
      <c r="AR20" s="234"/>
      <c r="AS20" s="234"/>
      <c r="AT20" s="234"/>
      <c r="AU20" s="234"/>
      <c r="AV20" s="234"/>
      <c r="AW20" s="234"/>
      <c r="AX20" s="234"/>
      <c r="AY20" s="234"/>
      <c r="AZ20" s="234"/>
      <c r="BA20" s="109"/>
      <c r="BG20" s="238"/>
      <c r="BH20" s="238"/>
      <c r="BI20" s="237"/>
    </row>
    <row r="21" customFormat="false" ht="14.5" hidden="false" customHeight="false" outlineLevel="0" collapsed="false">
      <c r="A21" s="178" t="str">
        <f aca="false">'Indicator Data'!A22</f>
        <v>Belize</v>
      </c>
      <c r="B21" s="220" t="str">
        <f aca="false">'Indicator Data'!B22</f>
        <v>BLZ</v>
      </c>
      <c r="C21" s="234"/>
      <c r="D21" s="234"/>
      <c r="E21" s="234"/>
      <c r="F21" s="234"/>
      <c r="G21" s="234"/>
      <c r="H21" s="234"/>
      <c r="I21" s="234"/>
      <c r="J21" s="234"/>
      <c r="K21" s="234"/>
      <c r="L21" s="234"/>
      <c r="M21" s="234"/>
      <c r="N21" s="234"/>
      <c r="O21" s="234"/>
      <c r="P21" s="234"/>
      <c r="R21" s="234"/>
      <c r="S21" s="234"/>
      <c r="T21" s="234"/>
      <c r="U21" s="234"/>
      <c r="V21" s="234"/>
      <c r="W21" s="234"/>
      <c r="X21" s="234"/>
      <c r="Y21" s="234"/>
      <c r="Z21" s="234"/>
      <c r="AA21" s="234"/>
      <c r="AB21" s="234"/>
      <c r="AC21" s="234"/>
      <c r="AD21" s="234"/>
      <c r="AE21" s="234"/>
      <c r="AF21" s="234"/>
      <c r="AG21" s="234"/>
      <c r="AH21" s="234"/>
      <c r="AI21" s="234"/>
      <c r="AJ21" s="234"/>
      <c r="AK21" s="236" t="str">
        <f aca="false">IF(ISNUMBER('Indicator Data'!AK22),"","Imputed using GDP p.c.")</f>
        <v/>
      </c>
      <c r="AM21" s="234"/>
      <c r="AN21" s="234"/>
      <c r="AO21" s="234"/>
      <c r="AP21" s="234"/>
      <c r="AQ21" s="234"/>
      <c r="AR21" s="234"/>
      <c r="AS21" s="234"/>
      <c r="AT21" s="234"/>
      <c r="AU21" s="234"/>
      <c r="AV21" s="234"/>
      <c r="AW21" s="234"/>
      <c r="AX21" s="234"/>
      <c r="AY21" s="234"/>
      <c r="AZ21" s="234"/>
      <c r="BA21" s="109"/>
      <c r="BG21" s="238"/>
      <c r="BH21" s="238"/>
      <c r="BI21" s="237"/>
    </row>
    <row r="22" customFormat="false" ht="14.5" hidden="false" customHeight="false" outlineLevel="0" collapsed="false">
      <c r="A22" s="178" t="str">
        <f aca="false">'Indicator Data'!A23</f>
        <v>Benin</v>
      </c>
      <c r="B22" s="220" t="str">
        <f aca="false">'Indicator Data'!B23</f>
        <v>BEN</v>
      </c>
      <c r="C22" s="234"/>
      <c r="D22" s="234"/>
      <c r="E22" s="234"/>
      <c r="F22" s="234"/>
      <c r="G22" s="234"/>
      <c r="H22" s="234"/>
      <c r="I22" s="234"/>
      <c r="J22" s="234"/>
      <c r="K22" s="234"/>
      <c r="L22" s="234"/>
      <c r="M22" s="234"/>
      <c r="N22" s="234"/>
      <c r="O22" s="234"/>
      <c r="P22" s="234"/>
      <c r="R22" s="234"/>
      <c r="S22" s="234"/>
      <c r="T22" s="234"/>
      <c r="U22" s="234"/>
      <c r="V22" s="234"/>
      <c r="W22" s="234"/>
      <c r="X22" s="234"/>
      <c r="Y22" s="234"/>
      <c r="Z22" s="234"/>
      <c r="AA22" s="234"/>
      <c r="AB22" s="234"/>
      <c r="AC22" s="234"/>
      <c r="AD22" s="234"/>
      <c r="AE22" s="234"/>
      <c r="AF22" s="234"/>
      <c r="AG22" s="234"/>
      <c r="AH22" s="234"/>
      <c r="AI22" s="234"/>
      <c r="AJ22" s="234"/>
      <c r="AK22" s="236" t="str">
        <f aca="false">IF(ISNUMBER('Indicator Data'!AK23),"","Imputed using GDP p.c.")</f>
        <v/>
      </c>
      <c r="AM22" s="234"/>
      <c r="AN22" s="234"/>
      <c r="AO22" s="234"/>
      <c r="AP22" s="234"/>
      <c r="AQ22" s="234"/>
      <c r="AR22" s="234"/>
      <c r="AS22" s="234"/>
      <c r="AT22" s="234"/>
      <c r="AU22" s="234"/>
      <c r="AV22" s="234"/>
      <c r="AW22" s="234"/>
      <c r="AX22" s="234"/>
      <c r="AY22" s="234"/>
      <c r="AZ22" s="234"/>
      <c r="BA22" s="109"/>
      <c r="BG22" s="238"/>
      <c r="BH22" s="238"/>
      <c r="BI22" s="237"/>
    </row>
    <row r="23" customFormat="false" ht="14.5" hidden="false" customHeight="false" outlineLevel="0" collapsed="false">
      <c r="A23" s="178" t="str">
        <f aca="false">'Indicator Data'!A24</f>
        <v>Bhutan</v>
      </c>
      <c r="B23" s="220" t="str">
        <f aca="false">'Indicator Data'!B24</f>
        <v>BTN</v>
      </c>
      <c r="C23" s="234"/>
      <c r="D23" s="234"/>
      <c r="E23" s="234"/>
      <c r="F23" s="234"/>
      <c r="G23" s="234"/>
      <c r="H23" s="234"/>
      <c r="I23" s="234"/>
      <c r="J23" s="234"/>
      <c r="K23" s="234"/>
      <c r="L23" s="234"/>
      <c r="M23" s="234"/>
      <c r="N23" s="234"/>
      <c r="O23" s="234"/>
      <c r="P23" s="234"/>
      <c r="R23" s="234"/>
      <c r="S23" s="234"/>
      <c r="T23" s="234"/>
      <c r="U23" s="234"/>
      <c r="V23" s="234"/>
      <c r="W23" s="234"/>
      <c r="X23" s="234"/>
      <c r="Y23" s="234"/>
      <c r="Z23" s="234"/>
      <c r="AA23" s="234"/>
      <c r="AB23" s="234"/>
      <c r="AC23" s="234"/>
      <c r="AD23" s="234"/>
      <c r="AE23" s="234"/>
      <c r="AF23" s="234"/>
      <c r="AG23" s="234"/>
      <c r="AH23" s="234"/>
      <c r="AI23" s="234"/>
      <c r="AJ23" s="234"/>
      <c r="AK23" s="236" t="str">
        <f aca="false">IF(ISNUMBER('Indicator Data'!AK24),"","Imputed using GDP p.c.")</f>
        <v/>
      </c>
      <c r="AM23" s="234"/>
      <c r="AN23" s="234"/>
      <c r="AO23" s="234"/>
      <c r="AP23" s="234"/>
      <c r="AQ23" s="234"/>
      <c r="AR23" s="234"/>
      <c r="AS23" s="234"/>
      <c r="AT23" s="234"/>
      <c r="AU23" s="234"/>
      <c r="AV23" s="234"/>
      <c r="AW23" s="234"/>
      <c r="AX23" s="234"/>
      <c r="AY23" s="234"/>
      <c r="AZ23" s="234"/>
      <c r="BA23" s="109"/>
      <c r="BG23" s="238" t="s">
        <v>843</v>
      </c>
      <c r="BH23" s="238" t="s">
        <v>843</v>
      </c>
      <c r="BI23" s="237"/>
    </row>
    <row r="24" customFormat="false" ht="14.5" hidden="false" customHeight="false" outlineLevel="0" collapsed="false">
      <c r="A24" s="178" t="str">
        <f aca="false">'Indicator Data'!A25</f>
        <v>Bolivia</v>
      </c>
      <c r="B24" s="220" t="str">
        <f aca="false">'Indicator Data'!B25</f>
        <v>BOL</v>
      </c>
      <c r="C24" s="234"/>
      <c r="D24" s="234"/>
      <c r="E24" s="234"/>
      <c r="F24" s="234"/>
      <c r="G24" s="234"/>
      <c r="H24" s="234"/>
      <c r="I24" s="234"/>
      <c r="J24" s="234"/>
      <c r="K24" s="234"/>
      <c r="L24" s="234"/>
      <c r="M24" s="234"/>
      <c r="N24" s="234"/>
      <c r="O24" s="234"/>
      <c r="P24" s="234"/>
      <c r="R24" s="234"/>
      <c r="S24" s="234"/>
      <c r="T24" s="234"/>
      <c r="U24" s="234"/>
      <c r="V24" s="234"/>
      <c r="W24" s="234"/>
      <c r="X24" s="234"/>
      <c r="Y24" s="234"/>
      <c r="Z24" s="234"/>
      <c r="AA24" s="234"/>
      <c r="AB24" s="234"/>
      <c r="AC24" s="234"/>
      <c r="AD24" s="234"/>
      <c r="AE24" s="234"/>
      <c r="AF24" s="234"/>
      <c r="AG24" s="234"/>
      <c r="AH24" s="234"/>
      <c r="AI24" s="234"/>
      <c r="AJ24" s="234"/>
      <c r="AK24" s="236" t="str">
        <f aca="false">IF(ISNUMBER('Indicator Data'!AK25),"","Imputed using GDP p.c.")</f>
        <v/>
      </c>
      <c r="AM24" s="234"/>
      <c r="AN24" s="234"/>
      <c r="AO24" s="234"/>
      <c r="AP24" s="234"/>
      <c r="AQ24" s="234"/>
      <c r="AR24" s="234"/>
      <c r="AS24" s="234"/>
      <c r="AT24" s="234"/>
      <c r="AU24" s="234"/>
      <c r="AV24" s="234"/>
      <c r="AW24" s="234"/>
      <c r="AX24" s="234"/>
      <c r="AY24" s="234"/>
      <c r="AZ24" s="234"/>
      <c r="BA24" s="109"/>
      <c r="BG24" s="238"/>
      <c r="BH24" s="238"/>
      <c r="BI24" s="237"/>
    </row>
    <row r="25" customFormat="false" ht="14.5" hidden="false" customHeight="false" outlineLevel="0" collapsed="false">
      <c r="A25" s="178" t="str">
        <f aca="false">'Indicator Data'!A26</f>
        <v>Bosnia and Herzegovina</v>
      </c>
      <c r="B25" s="220" t="str">
        <f aca="false">'Indicator Data'!B26</f>
        <v>BIH</v>
      </c>
      <c r="C25" s="234"/>
      <c r="D25" s="234"/>
      <c r="E25" s="234"/>
      <c r="F25" s="234"/>
      <c r="G25" s="234"/>
      <c r="H25" s="234"/>
      <c r="I25" s="234"/>
      <c r="J25" s="234"/>
      <c r="K25" s="234"/>
      <c r="L25" s="234"/>
      <c r="M25" s="234"/>
      <c r="N25" s="234"/>
      <c r="O25" s="234"/>
      <c r="P25" s="234"/>
      <c r="R25" s="234"/>
      <c r="S25" s="234"/>
      <c r="T25" s="234"/>
      <c r="U25" s="234"/>
      <c r="V25" s="234"/>
      <c r="W25" s="234"/>
      <c r="X25" s="234"/>
      <c r="Y25" s="234"/>
      <c r="Z25" s="234"/>
      <c r="AA25" s="234"/>
      <c r="AB25" s="234"/>
      <c r="AC25" s="234"/>
      <c r="AD25" s="234"/>
      <c r="AE25" s="234"/>
      <c r="AF25" s="234"/>
      <c r="AG25" s="234"/>
      <c r="AH25" s="234"/>
      <c r="AI25" s="234"/>
      <c r="AJ25" s="234"/>
      <c r="AK25" s="236" t="str">
        <f aca="false">IF(ISNUMBER('Indicator Data'!AK26),"","Imputed using GDP p.c.")</f>
        <v/>
      </c>
      <c r="AM25" s="234"/>
      <c r="AN25" s="234"/>
      <c r="AO25" s="234"/>
      <c r="AP25" s="234"/>
      <c r="AQ25" s="234"/>
      <c r="AR25" s="234"/>
      <c r="AS25" s="234"/>
      <c r="AT25" s="234"/>
      <c r="AU25" s="234"/>
      <c r="AV25" s="234"/>
      <c r="AW25" s="234"/>
      <c r="AX25" s="234"/>
      <c r="AY25" s="234"/>
      <c r="AZ25" s="234"/>
      <c r="BA25" s="109"/>
      <c r="BG25" s="238"/>
      <c r="BH25" s="238"/>
      <c r="BI25" s="237"/>
    </row>
    <row r="26" customFormat="false" ht="14.5" hidden="false" customHeight="false" outlineLevel="0" collapsed="false">
      <c r="A26" s="178" t="str">
        <f aca="false">'Indicator Data'!A27</f>
        <v>Botswana</v>
      </c>
      <c r="B26" s="220" t="str">
        <f aca="false">'Indicator Data'!B27</f>
        <v>BWA</v>
      </c>
      <c r="C26" s="234"/>
      <c r="D26" s="234"/>
      <c r="E26" s="234"/>
      <c r="F26" s="234"/>
      <c r="G26" s="234"/>
      <c r="H26" s="234"/>
      <c r="I26" s="234"/>
      <c r="J26" s="234"/>
      <c r="K26" s="234"/>
      <c r="L26" s="234"/>
      <c r="M26" s="234"/>
      <c r="N26" s="234"/>
      <c r="O26" s="234"/>
      <c r="P26" s="234"/>
      <c r="R26" s="234"/>
      <c r="S26" s="234"/>
      <c r="T26" s="234"/>
      <c r="U26" s="234"/>
      <c r="V26" s="234"/>
      <c r="W26" s="234"/>
      <c r="X26" s="234"/>
      <c r="Y26" s="234"/>
      <c r="Z26" s="234"/>
      <c r="AA26" s="234"/>
      <c r="AB26" s="234"/>
      <c r="AC26" s="234"/>
      <c r="AD26" s="234"/>
      <c r="AE26" s="234"/>
      <c r="AF26" s="234"/>
      <c r="AG26" s="234"/>
      <c r="AH26" s="234"/>
      <c r="AI26" s="234"/>
      <c r="AJ26" s="234"/>
      <c r="AK26" s="236" t="str">
        <f aca="false">IF(ISNUMBER('Indicator Data'!AK27),"","Imputed using GDP p.c.")</f>
        <v/>
      </c>
      <c r="AM26" s="234"/>
      <c r="AN26" s="234"/>
      <c r="AO26" s="234"/>
      <c r="AP26" s="234"/>
      <c r="AQ26" s="234"/>
      <c r="AR26" s="234"/>
      <c r="AS26" s="234"/>
      <c r="AT26" s="234"/>
      <c r="AU26" s="234"/>
      <c r="AV26" s="234"/>
      <c r="AW26" s="234"/>
      <c r="AX26" s="234"/>
      <c r="AY26" s="234"/>
      <c r="AZ26" s="234"/>
      <c r="BA26" s="109"/>
      <c r="BG26" s="238"/>
      <c r="BH26" s="238"/>
      <c r="BI26" s="237"/>
    </row>
    <row r="27" customFormat="false" ht="14.5" hidden="false" customHeight="false" outlineLevel="0" collapsed="false">
      <c r="A27" s="178" t="str">
        <f aca="false">'Indicator Data'!A28</f>
        <v>Brazil</v>
      </c>
      <c r="B27" s="220" t="str">
        <f aca="false">'Indicator Data'!B28</f>
        <v>BRA</v>
      </c>
      <c r="C27" s="234"/>
      <c r="D27" s="234"/>
      <c r="E27" s="234"/>
      <c r="F27" s="234"/>
      <c r="G27" s="234"/>
      <c r="H27" s="234"/>
      <c r="I27" s="234"/>
      <c r="J27" s="234"/>
      <c r="K27" s="234"/>
      <c r="L27" s="234"/>
      <c r="M27" s="234"/>
      <c r="N27" s="234"/>
      <c r="O27" s="234"/>
      <c r="P27" s="234"/>
      <c r="R27" s="234"/>
      <c r="S27" s="234"/>
      <c r="T27" s="234"/>
      <c r="U27" s="234"/>
      <c r="V27" s="234"/>
      <c r="W27" s="234"/>
      <c r="X27" s="234"/>
      <c r="Y27" s="234"/>
      <c r="Z27" s="234"/>
      <c r="AA27" s="234"/>
      <c r="AB27" s="234"/>
      <c r="AC27" s="234"/>
      <c r="AD27" s="234"/>
      <c r="AE27" s="234"/>
      <c r="AF27" s="234"/>
      <c r="AG27" s="234"/>
      <c r="AH27" s="234"/>
      <c r="AI27" s="234"/>
      <c r="AJ27" s="234"/>
      <c r="AK27" s="236" t="str">
        <f aca="false">IF(ISNUMBER('Indicator Data'!AK28),"","Imputed using GDP p.c.")</f>
        <v/>
      </c>
      <c r="AM27" s="234"/>
      <c r="AN27" s="234"/>
      <c r="AO27" s="234"/>
      <c r="AP27" s="234"/>
      <c r="AQ27" s="234"/>
      <c r="AR27" s="234"/>
      <c r="AS27" s="234"/>
      <c r="AT27" s="234"/>
      <c r="AU27" s="234"/>
      <c r="AV27" s="234"/>
      <c r="AW27" s="234"/>
      <c r="AX27" s="234"/>
      <c r="AY27" s="234"/>
      <c r="AZ27" s="234"/>
      <c r="BA27" s="109"/>
      <c r="BG27" s="238"/>
      <c r="BH27" s="238"/>
      <c r="BI27" s="237"/>
    </row>
    <row r="28" customFormat="false" ht="14.5" hidden="false" customHeight="false" outlineLevel="0" collapsed="false">
      <c r="A28" s="178" t="str">
        <f aca="false">'Indicator Data'!A29</f>
        <v>Brunei Darussalam</v>
      </c>
      <c r="B28" s="220" t="str">
        <f aca="false">'Indicator Data'!B29</f>
        <v>BRN</v>
      </c>
      <c r="C28" s="234"/>
      <c r="D28" s="234"/>
      <c r="E28" s="234"/>
      <c r="F28" s="234"/>
      <c r="G28" s="234"/>
      <c r="H28" s="234"/>
      <c r="I28" s="234"/>
      <c r="J28" s="234"/>
      <c r="K28" s="234"/>
      <c r="L28" s="234"/>
      <c r="M28" s="234"/>
      <c r="N28" s="234"/>
      <c r="O28" s="234"/>
      <c r="P28" s="234"/>
      <c r="R28" s="234"/>
      <c r="S28" s="234"/>
      <c r="T28" s="234"/>
      <c r="U28" s="234"/>
      <c r="V28" s="234"/>
      <c r="W28" s="234"/>
      <c r="X28" s="234"/>
      <c r="Y28" s="234"/>
      <c r="Z28" s="234"/>
      <c r="AA28" s="234"/>
      <c r="AB28" s="234"/>
      <c r="AC28" s="234"/>
      <c r="AD28" s="234"/>
      <c r="AE28" s="234"/>
      <c r="AF28" s="234"/>
      <c r="AG28" s="234"/>
      <c r="AH28" s="234"/>
      <c r="AI28" s="234"/>
      <c r="AJ28" s="234"/>
      <c r="AK28" s="236" t="str">
        <f aca="false">IF(ISNUMBER('Indicator Data'!AK29),"","Imputed using GDP p.c.")</f>
        <v/>
      </c>
      <c r="AM28" s="234"/>
      <c r="AN28" s="234"/>
      <c r="AO28" s="234"/>
      <c r="AP28" s="234"/>
      <c r="AQ28" s="234"/>
      <c r="AR28" s="234"/>
      <c r="AS28" s="234"/>
      <c r="AT28" s="234"/>
      <c r="AU28" s="234"/>
      <c r="AV28" s="234"/>
      <c r="AW28" s="234"/>
      <c r="AX28" s="234"/>
      <c r="AY28" s="234"/>
      <c r="AZ28" s="234"/>
      <c r="BA28" s="109"/>
      <c r="BG28" s="238"/>
      <c r="BH28" s="238"/>
      <c r="BI28" s="237"/>
    </row>
    <row r="29" customFormat="false" ht="14.5" hidden="false" customHeight="false" outlineLevel="0" collapsed="false">
      <c r="A29" s="178" t="str">
        <f aca="false">'Indicator Data'!A30</f>
        <v>Bulgaria</v>
      </c>
      <c r="B29" s="220" t="str">
        <f aca="false">'Indicator Data'!B30</f>
        <v>BGR</v>
      </c>
      <c r="C29" s="234"/>
      <c r="D29" s="234"/>
      <c r="E29" s="234"/>
      <c r="F29" s="234"/>
      <c r="G29" s="234"/>
      <c r="H29" s="234"/>
      <c r="I29" s="234"/>
      <c r="J29" s="234"/>
      <c r="K29" s="234"/>
      <c r="L29" s="234"/>
      <c r="M29" s="234"/>
      <c r="N29" s="234"/>
      <c r="O29" s="234"/>
      <c r="P29" s="234"/>
      <c r="R29" s="234"/>
      <c r="S29" s="234"/>
      <c r="T29" s="234"/>
      <c r="U29" s="234"/>
      <c r="V29" s="234"/>
      <c r="W29" s="234"/>
      <c r="X29" s="234"/>
      <c r="Y29" s="234"/>
      <c r="Z29" s="234"/>
      <c r="AA29" s="234"/>
      <c r="AB29" s="234"/>
      <c r="AC29" s="234"/>
      <c r="AD29" s="234"/>
      <c r="AE29" s="234"/>
      <c r="AF29" s="234"/>
      <c r="AG29" s="234"/>
      <c r="AH29" s="234"/>
      <c r="AI29" s="234"/>
      <c r="AJ29" s="234"/>
      <c r="AK29" s="236" t="str">
        <f aca="false">IF(ISNUMBER('Indicator Data'!AK30),"","Imputed using GDP p.c.")</f>
        <v/>
      </c>
      <c r="AM29" s="234"/>
      <c r="AN29" s="234"/>
      <c r="AO29" s="234"/>
      <c r="AP29" s="234"/>
      <c r="AQ29" s="234"/>
      <c r="AR29" s="234"/>
      <c r="AS29" s="234"/>
      <c r="AT29" s="234"/>
      <c r="AU29" s="234"/>
      <c r="AV29" s="234"/>
      <c r="AW29" s="234"/>
      <c r="AX29" s="234"/>
      <c r="AY29" s="234"/>
      <c r="AZ29" s="234"/>
      <c r="BA29" s="109"/>
      <c r="BG29" s="238"/>
      <c r="BH29" s="238"/>
      <c r="BI29" s="237"/>
    </row>
    <row r="30" customFormat="false" ht="14.5" hidden="false" customHeight="false" outlineLevel="0" collapsed="false">
      <c r="A30" s="178" t="str">
        <f aca="false">'Indicator Data'!A31</f>
        <v>Burkina Faso</v>
      </c>
      <c r="B30" s="220" t="str">
        <f aca="false">'Indicator Data'!B31</f>
        <v>BFA</v>
      </c>
      <c r="C30" s="234"/>
      <c r="D30" s="234"/>
      <c r="E30" s="234"/>
      <c r="F30" s="234"/>
      <c r="G30" s="234"/>
      <c r="H30" s="234"/>
      <c r="I30" s="234"/>
      <c r="J30" s="234"/>
      <c r="K30" s="234"/>
      <c r="L30" s="234"/>
      <c r="M30" s="234"/>
      <c r="N30" s="234"/>
      <c r="O30" s="234"/>
      <c r="P30" s="234"/>
      <c r="R30" s="234"/>
      <c r="S30" s="234"/>
      <c r="T30" s="234"/>
      <c r="U30" s="234"/>
      <c r="V30" s="234"/>
      <c r="W30" s="234"/>
      <c r="X30" s="234"/>
      <c r="Y30" s="234"/>
      <c r="Z30" s="234"/>
      <c r="AA30" s="234"/>
      <c r="AB30" s="234"/>
      <c r="AC30" s="234"/>
      <c r="AD30" s="234"/>
      <c r="AE30" s="234"/>
      <c r="AF30" s="234"/>
      <c r="AG30" s="234"/>
      <c r="AH30" s="234"/>
      <c r="AI30" s="234"/>
      <c r="AJ30" s="234"/>
      <c r="AK30" s="236" t="str">
        <f aca="false">IF(ISNUMBER('Indicator Data'!AK31),"","Imputed using GDP p.c.")</f>
        <v/>
      </c>
      <c r="AM30" s="234"/>
      <c r="AN30" s="234"/>
      <c r="AO30" s="234"/>
      <c r="AP30" s="234"/>
      <c r="AQ30" s="234"/>
      <c r="AR30" s="234"/>
      <c r="AS30" s="234"/>
      <c r="AT30" s="234"/>
      <c r="AU30" s="234"/>
      <c r="AV30" s="234"/>
      <c r="AW30" s="234"/>
      <c r="AX30" s="234"/>
      <c r="AY30" s="234"/>
      <c r="AZ30" s="234"/>
      <c r="BA30" s="109"/>
      <c r="BG30" s="238"/>
      <c r="BH30" s="238"/>
      <c r="BI30" s="237"/>
    </row>
    <row r="31" customFormat="false" ht="14.5" hidden="false" customHeight="false" outlineLevel="0" collapsed="false">
      <c r="A31" s="178" t="str">
        <f aca="false">'Indicator Data'!A32</f>
        <v>Burundi</v>
      </c>
      <c r="B31" s="220" t="str">
        <f aca="false">'Indicator Data'!B32</f>
        <v>BDI</v>
      </c>
      <c r="C31" s="234"/>
      <c r="D31" s="234"/>
      <c r="E31" s="234"/>
      <c r="F31" s="234"/>
      <c r="G31" s="234"/>
      <c r="H31" s="234"/>
      <c r="I31" s="234"/>
      <c r="J31" s="234"/>
      <c r="K31" s="234"/>
      <c r="L31" s="234"/>
      <c r="M31" s="234"/>
      <c r="N31" s="234"/>
      <c r="O31" s="234"/>
      <c r="P31" s="234"/>
      <c r="R31" s="234"/>
      <c r="S31" s="234"/>
      <c r="T31" s="234"/>
      <c r="U31" s="234"/>
      <c r="V31" s="234"/>
      <c r="W31" s="234"/>
      <c r="X31" s="234"/>
      <c r="Y31" s="234"/>
      <c r="Z31" s="234"/>
      <c r="AA31" s="234"/>
      <c r="AB31" s="234"/>
      <c r="AC31" s="234"/>
      <c r="AD31" s="234"/>
      <c r="AE31" s="234"/>
      <c r="AF31" s="234"/>
      <c r="AG31" s="234"/>
      <c r="AH31" s="234"/>
      <c r="AI31" s="234"/>
      <c r="AJ31" s="234"/>
      <c r="AK31" s="236" t="str">
        <f aca="false">IF(ISNUMBER('Indicator Data'!AK32),"","Imputed using GDP p.c.")</f>
        <v/>
      </c>
      <c r="AM31" s="234"/>
      <c r="AN31" s="234"/>
      <c r="AO31" s="234"/>
      <c r="AP31" s="234"/>
      <c r="AQ31" s="234"/>
      <c r="AR31" s="234"/>
      <c r="AS31" s="234"/>
      <c r="AT31" s="234"/>
      <c r="AU31" s="234"/>
      <c r="AV31" s="234"/>
      <c r="AW31" s="234"/>
      <c r="AX31" s="234"/>
      <c r="AY31" s="234"/>
      <c r="AZ31" s="234"/>
      <c r="BA31" s="109"/>
      <c r="BG31" s="238" t="s">
        <v>842</v>
      </c>
      <c r="BH31" s="238" t="s">
        <v>842</v>
      </c>
      <c r="BI31" s="237"/>
    </row>
    <row r="32" customFormat="false" ht="14.5" hidden="false" customHeight="false" outlineLevel="0" collapsed="false">
      <c r="A32" s="178" t="str">
        <f aca="false">'Indicator Data'!A33</f>
        <v>Cabo Verde</v>
      </c>
      <c r="B32" s="220" t="str">
        <f aca="false">'Indicator Data'!B33</f>
        <v>CPV</v>
      </c>
      <c r="C32" s="234"/>
      <c r="D32" s="234"/>
      <c r="E32" s="234"/>
      <c r="F32" s="234"/>
      <c r="G32" s="234"/>
      <c r="H32" s="234"/>
      <c r="I32" s="234"/>
      <c r="J32" s="234"/>
      <c r="K32" s="234"/>
      <c r="L32" s="234"/>
      <c r="M32" s="234"/>
      <c r="N32" s="234"/>
      <c r="O32" s="234"/>
      <c r="P32" s="234"/>
      <c r="R32" s="234"/>
      <c r="S32" s="234"/>
      <c r="T32" s="234"/>
      <c r="U32" s="234"/>
      <c r="V32" s="234"/>
      <c r="W32" s="234"/>
      <c r="X32" s="234"/>
      <c r="Y32" s="234"/>
      <c r="Z32" s="234"/>
      <c r="AA32" s="234"/>
      <c r="AB32" s="234"/>
      <c r="AC32" s="234"/>
      <c r="AD32" s="234"/>
      <c r="AE32" s="234"/>
      <c r="AF32" s="234"/>
      <c r="AG32" s="234"/>
      <c r="AH32" s="234"/>
      <c r="AI32" s="234"/>
      <c r="AJ32" s="234"/>
      <c r="AK32" s="236" t="str">
        <f aca="false">IF(ISNUMBER('Indicator Data'!AK33),"","Imputed using GDP p.c.")</f>
        <v/>
      </c>
      <c r="AM32" s="234"/>
      <c r="AN32" s="234"/>
      <c r="AO32" s="234"/>
      <c r="AP32" s="234"/>
      <c r="AQ32" s="234"/>
      <c r="AR32" s="234"/>
      <c r="AS32" s="234"/>
      <c r="AT32" s="234"/>
      <c r="AU32" s="234"/>
      <c r="AV32" s="234"/>
      <c r="AW32" s="234"/>
      <c r="AX32" s="234"/>
      <c r="AY32" s="234"/>
      <c r="AZ32" s="234"/>
      <c r="BA32" s="109"/>
      <c r="BG32" s="238"/>
      <c r="BH32" s="238"/>
      <c r="BI32" s="237"/>
    </row>
    <row r="33" customFormat="false" ht="14.5" hidden="false" customHeight="false" outlineLevel="0" collapsed="false">
      <c r="A33" s="178" t="str">
        <f aca="false">'Indicator Data'!A34</f>
        <v>Cambodia</v>
      </c>
      <c r="B33" s="220" t="str">
        <f aca="false">'Indicator Data'!B34</f>
        <v>KHM</v>
      </c>
      <c r="C33" s="234"/>
      <c r="D33" s="234"/>
      <c r="E33" s="234"/>
      <c r="F33" s="234"/>
      <c r="G33" s="234"/>
      <c r="H33" s="234"/>
      <c r="I33" s="234"/>
      <c r="J33" s="234"/>
      <c r="K33" s="234"/>
      <c r="L33" s="234"/>
      <c r="M33" s="234"/>
      <c r="N33" s="234"/>
      <c r="O33" s="234"/>
      <c r="P33" s="234"/>
      <c r="R33" s="234"/>
      <c r="S33" s="234"/>
      <c r="T33" s="234"/>
      <c r="U33" s="234"/>
      <c r="V33" s="234"/>
      <c r="W33" s="234"/>
      <c r="X33" s="234"/>
      <c r="Y33" s="234"/>
      <c r="Z33" s="234"/>
      <c r="AA33" s="234"/>
      <c r="AB33" s="234"/>
      <c r="AC33" s="234"/>
      <c r="AD33" s="234"/>
      <c r="AE33" s="234"/>
      <c r="AF33" s="234"/>
      <c r="AG33" s="234"/>
      <c r="AH33" s="234"/>
      <c r="AI33" s="234"/>
      <c r="AJ33" s="234"/>
      <c r="AK33" s="236" t="str">
        <f aca="false">IF(ISNUMBER('Indicator Data'!AK34),"","Imputed using GDP p.c.")</f>
        <v/>
      </c>
      <c r="AM33" s="234"/>
      <c r="AN33" s="234"/>
      <c r="AO33" s="234"/>
      <c r="AP33" s="234"/>
      <c r="AQ33" s="234"/>
      <c r="AR33" s="234"/>
      <c r="AS33" s="234"/>
      <c r="AT33" s="234"/>
      <c r="AU33" s="234"/>
      <c r="AV33" s="234"/>
      <c r="AW33" s="234"/>
      <c r="AX33" s="234"/>
      <c r="AY33" s="234"/>
      <c r="AZ33" s="234"/>
      <c r="BA33" s="109"/>
      <c r="BG33" s="238"/>
      <c r="BH33" s="238"/>
      <c r="BI33" s="237"/>
    </row>
    <row r="34" customFormat="false" ht="14.5" hidden="false" customHeight="false" outlineLevel="0" collapsed="false">
      <c r="A34" s="178" t="str">
        <f aca="false">'Indicator Data'!A35</f>
        <v>Cameroon</v>
      </c>
      <c r="B34" s="220" t="str">
        <f aca="false">'Indicator Data'!B35</f>
        <v>CMR</v>
      </c>
      <c r="C34" s="234"/>
      <c r="D34" s="234"/>
      <c r="E34" s="234"/>
      <c r="F34" s="234"/>
      <c r="G34" s="234"/>
      <c r="H34" s="234"/>
      <c r="I34" s="234"/>
      <c r="J34" s="234"/>
      <c r="K34" s="234"/>
      <c r="L34" s="234"/>
      <c r="M34" s="234"/>
      <c r="N34" s="234"/>
      <c r="O34" s="234"/>
      <c r="P34" s="234"/>
      <c r="R34" s="234"/>
      <c r="S34" s="234"/>
      <c r="T34" s="234"/>
      <c r="U34" s="234"/>
      <c r="V34" s="234"/>
      <c r="W34" s="234"/>
      <c r="X34" s="234"/>
      <c r="Y34" s="234"/>
      <c r="Z34" s="234"/>
      <c r="AA34" s="234"/>
      <c r="AB34" s="234"/>
      <c r="AC34" s="234"/>
      <c r="AD34" s="234"/>
      <c r="AE34" s="234"/>
      <c r="AF34" s="234"/>
      <c r="AG34" s="234"/>
      <c r="AH34" s="234"/>
      <c r="AI34" s="234"/>
      <c r="AJ34" s="234"/>
      <c r="AK34" s="236" t="str">
        <f aca="false">IF(ISNUMBER('Indicator Data'!AK35),"","Imputed using GDP p.c.")</f>
        <v/>
      </c>
      <c r="AM34" s="234"/>
      <c r="AN34" s="234"/>
      <c r="AO34" s="234"/>
      <c r="AP34" s="234"/>
      <c r="AQ34" s="234"/>
      <c r="AR34" s="234"/>
      <c r="AS34" s="234"/>
      <c r="AT34" s="234"/>
      <c r="AU34" s="234"/>
      <c r="AV34" s="234"/>
      <c r="AW34" s="234"/>
      <c r="AX34" s="234"/>
      <c r="AY34" s="234"/>
      <c r="AZ34" s="234"/>
      <c r="BA34" s="109"/>
      <c r="BG34" s="238"/>
      <c r="BH34" s="238"/>
      <c r="BI34" s="237"/>
    </row>
    <row r="35" customFormat="false" ht="14.5" hidden="false" customHeight="false" outlineLevel="0" collapsed="false">
      <c r="A35" s="178" t="str">
        <f aca="false">'Indicator Data'!A36</f>
        <v>Canada</v>
      </c>
      <c r="B35" s="220" t="str">
        <f aca="false">'Indicator Data'!B36</f>
        <v>CAN</v>
      </c>
      <c r="C35" s="234"/>
      <c r="D35" s="234"/>
      <c r="E35" s="234"/>
      <c r="F35" s="234"/>
      <c r="G35" s="234"/>
      <c r="H35" s="234"/>
      <c r="I35" s="234"/>
      <c r="J35" s="234"/>
      <c r="K35" s="234"/>
      <c r="L35" s="234"/>
      <c r="M35" s="234"/>
      <c r="N35" s="234"/>
      <c r="O35" s="234"/>
      <c r="P35" s="234"/>
      <c r="R35" s="234"/>
      <c r="S35" s="234"/>
      <c r="T35" s="234"/>
      <c r="U35" s="234"/>
      <c r="V35" s="234"/>
      <c r="W35" s="234"/>
      <c r="X35" s="234"/>
      <c r="Y35" s="234"/>
      <c r="Z35" s="234"/>
      <c r="AA35" s="234"/>
      <c r="AB35" s="234"/>
      <c r="AC35" s="234"/>
      <c r="AD35" s="234"/>
      <c r="AE35" s="234"/>
      <c r="AF35" s="234"/>
      <c r="AG35" s="234"/>
      <c r="AH35" s="234"/>
      <c r="AI35" s="234"/>
      <c r="AJ35" s="234"/>
      <c r="AK35" s="236" t="str">
        <f aca="false">IF(ISNUMBER('Indicator Data'!AK36),"","Imputed using GDP p.c.")</f>
        <v/>
      </c>
      <c r="AM35" s="234"/>
      <c r="AN35" s="234"/>
      <c r="AO35" s="234"/>
      <c r="AP35" s="234"/>
      <c r="AQ35" s="234"/>
      <c r="AR35" s="234"/>
      <c r="AS35" s="234"/>
      <c r="AT35" s="234"/>
      <c r="AU35" s="234"/>
      <c r="AV35" s="234"/>
      <c r="AW35" s="234"/>
      <c r="AX35" s="234"/>
      <c r="AY35" s="234"/>
      <c r="AZ35" s="234"/>
      <c r="BA35" s="109"/>
      <c r="BG35" s="238"/>
      <c r="BH35" s="238"/>
      <c r="BI35" s="237"/>
    </row>
    <row r="36" customFormat="false" ht="14.5" hidden="false" customHeight="false" outlineLevel="0" collapsed="false">
      <c r="A36" s="178" t="str">
        <f aca="false">'Indicator Data'!A37</f>
        <v>Central African Republic</v>
      </c>
      <c r="B36" s="220" t="str">
        <f aca="false">'Indicator Data'!B37</f>
        <v>CAF</v>
      </c>
      <c r="C36" s="234"/>
      <c r="D36" s="234"/>
      <c r="E36" s="234"/>
      <c r="F36" s="234"/>
      <c r="G36" s="234"/>
      <c r="H36" s="234"/>
      <c r="I36" s="234"/>
      <c r="J36" s="234"/>
      <c r="K36" s="234"/>
      <c r="L36" s="234"/>
      <c r="M36" s="234"/>
      <c r="N36" s="234"/>
      <c r="O36" s="234"/>
      <c r="P36" s="234"/>
      <c r="R36" s="234"/>
      <c r="S36" s="234"/>
      <c r="T36" s="234"/>
      <c r="U36" s="234"/>
      <c r="V36" s="234"/>
      <c r="W36" s="234"/>
      <c r="X36" s="234"/>
      <c r="Y36" s="234"/>
      <c r="Z36" s="234"/>
      <c r="AA36" s="234"/>
      <c r="AB36" s="234"/>
      <c r="AC36" s="234"/>
      <c r="AD36" s="234"/>
      <c r="AE36" s="234"/>
      <c r="AF36" s="234"/>
      <c r="AG36" s="234"/>
      <c r="AH36" s="234"/>
      <c r="AI36" s="234"/>
      <c r="AJ36" s="234"/>
      <c r="AK36" s="236" t="str">
        <f aca="false">IF(ISNUMBER('Indicator Data'!AK37),"","Imputed using GDP p.c.")</f>
        <v/>
      </c>
      <c r="AM36" s="234"/>
      <c r="AN36" s="234"/>
      <c r="AO36" s="234"/>
      <c r="AP36" s="234"/>
      <c r="AQ36" s="234"/>
      <c r="AR36" s="234"/>
      <c r="AS36" s="234"/>
      <c r="AT36" s="234"/>
      <c r="AU36" s="234"/>
      <c r="AV36" s="234"/>
      <c r="AW36" s="234"/>
      <c r="AX36" s="234"/>
      <c r="AY36" s="234"/>
      <c r="AZ36" s="234"/>
      <c r="BA36" s="109"/>
      <c r="BG36" s="238"/>
      <c r="BH36" s="238" t="s">
        <v>844</v>
      </c>
      <c r="BI36" s="237"/>
    </row>
    <row r="37" customFormat="false" ht="14.5" hidden="false" customHeight="false" outlineLevel="0" collapsed="false">
      <c r="A37" s="178" t="str">
        <f aca="false">'Indicator Data'!A38</f>
        <v>Chad</v>
      </c>
      <c r="B37" s="220" t="str">
        <f aca="false">'Indicator Data'!B38</f>
        <v>TCD</v>
      </c>
      <c r="C37" s="234"/>
      <c r="D37" s="234"/>
      <c r="E37" s="234"/>
      <c r="F37" s="234"/>
      <c r="G37" s="234"/>
      <c r="H37" s="234"/>
      <c r="I37" s="234"/>
      <c r="J37" s="234"/>
      <c r="K37" s="234"/>
      <c r="L37" s="234"/>
      <c r="M37" s="234"/>
      <c r="N37" s="234"/>
      <c r="O37" s="234"/>
      <c r="P37" s="234"/>
      <c r="R37" s="234"/>
      <c r="S37" s="234"/>
      <c r="T37" s="234"/>
      <c r="U37" s="234"/>
      <c r="V37" s="234"/>
      <c r="W37" s="234"/>
      <c r="X37" s="234"/>
      <c r="Y37" s="234"/>
      <c r="Z37" s="234"/>
      <c r="AA37" s="234"/>
      <c r="AB37" s="234"/>
      <c r="AC37" s="234"/>
      <c r="AD37" s="234"/>
      <c r="AE37" s="234"/>
      <c r="AF37" s="234"/>
      <c r="AG37" s="234"/>
      <c r="AH37" s="234"/>
      <c r="AI37" s="234"/>
      <c r="AJ37" s="234"/>
      <c r="AK37" s="236" t="str">
        <f aca="false">IF(ISNUMBER('Indicator Data'!AK38),"","Imputed using GDP p.c.")</f>
        <v/>
      </c>
      <c r="AM37" s="234"/>
      <c r="AN37" s="234"/>
      <c r="AO37" s="234"/>
      <c r="AP37" s="234"/>
      <c r="AQ37" s="234"/>
      <c r="AR37" s="234"/>
      <c r="AS37" s="234"/>
      <c r="AT37" s="234"/>
      <c r="AU37" s="234"/>
      <c r="AV37" s="234"/>
      <c r="AW37" s="234"/>
      <c r="AX37" s="234"/>
      <c r="AY37" s="234"/>
      <c r="AZ37" s="234"/>
      <c r="BA37" s="109"/>
      <c r="BG37" s="238"/>
      <c r="BH37" s="238"/>
      <c r="BI37" s="237"/>
    </row>
    <row r="38" customFormat="false" ht="14.5" hidden="false" customHeight="false" outlineLevel="0" collapsed="false">
      <c r="A38" s="178" t="str">
        <f aca="false">'Indicator Data'!A39</f>
        <v>Chile</v>
      </c>
      <c r="B38" s="220" t="str">
        <f aca="false">'Indicator Data'!B39</f>
        <v>CHL</v>
      </c>
      <c r="C38" s="234"/>
      <c r="D38" s="234"/>
      <c r="E38" s="234"/>
      <c r="F38" s="234"/>
      <c r="G38" s="234"/>
      <c r="H38" s="234"/>
      <c r="I38" s="234"/>
      <c r="J38" s="234"/>
      <c r="K38" s="234"/>
      <c r="L38" s="234"/>
      <c r="M38" s="234"/>
      <c r="N38" s="234"/>
      <c r="O38" s="234"/>
      <c r="P38" s="234"/>
      <c r="R38" s="234"/>
      <c r="S38" s="234"/>
      <c r="T38" s="234"/>
      <c r="U38" s="234"/>
      <c r="V38" s="234"/>
      <c r="W38" s="234"/>
      <c r="X38" s="234"/>
      <c r="Y38" s="234"/>
      <c r="Z38" s="234"/>
      <c r="AA38" s="234"/>
      <c r="AB38" s="234"/>
      <c r="AC38" s="234"/>
      <c r="AD38" s="234"/>
      <c r="AE38" s="234"/>
      <c r="AF38" s="234"/>
      <c r="AG38" s="234"/>
      <c r="AH38" s="234"/>
      <c r="AI38" s="234"/>
      <c r="AJ38" s="234"/>
      <c r="AK38" s="236" t="str">
        <f aca="false">IF(ISNUMBER('Indicator Data'!AK39),"","Imputed using GDP p.c.")</f>
        <v/>
      </c>
      <c r="AM38" s="234"/>
      <c r="AN38" s="234"/>
      <c r="AO38" s="234"/>
      <c r="AP38" s="234"/>
      <c r="AQ38" s="234"/>
      <c r="AR38" s="234"/>
      <c r="AS38" s="234"/>
      <c r="AT38" s="234"/>
      <c r="AU38" s="234"/>
      <c r="AV38" s="234"/>
      <c r="AW38" s="234"/>
      <c r="AX38" s="234"/>
      <c r="AY38" s="234"/>
      <c r="AZ38" s="234"/>
      <c r="BA38" s="109"/>
      <c r="BG38" s="238"/>
      <c r="BH38" s="238"/>
      <c r="BI38" s="237"/>
    </row>
    <row r="39" customFormat="false" ht="14.5" hidden="false" customHeight="false" outlineLevel="0" collapsed="false">
      <c r="A39" s="178" t="str">
        <f aca="false">'Indicator Data'!A40</f>
        <v>China</v>
      </c>
      <c r="B39" s="220" t="str">
        <f aca="false">'Indicator Data'!B40</f>
        <v>CHN</v>
      </c>
      <c r="C39" s="234"/>
      <c r="D39" s="234"/>
      <c r="E39" s="234"/>
      <c r="F39" s="234"/>
      <c r="G39" s="234"/>
      <c r="H39" s="234"/>
      <c r="I39" s="234"/>
      <c r="J39" s="234"/>
      <c r="K39" s="234"/>
      <c r="L39" s="234"/>
      <c r="M39" s="234"/>
      <c r="N39" s="234"/>
      <c r="O39" s="234"/>
      <c r="P39" s="234"/>
      <c r="R39" s="234"/>
      <c r="S39" s="234"/>
      <c r="T39" s="234"/>
      <c r="U39" s="234"/>
      <c r="V39" s="234"/>
      <c r="W39" s="234"/>
      <c r="X39" s="234"/>
      <c r="Y39" s="234"/>
      <c r="Z39" s="234"/>
      <c r="AA39" s="234"/>
      <c r="AB39" s="234"/>
      <c r="AC39" s="234"/>
      <c r="AD39" s="234"/>
      <c r="AE39" s="234"/>
      <c r="AF39" s="234"/>
      <c r="AG39" s="234"/>
      <c r="AH39" s="234"/>
      <c r="AI39" s="234"/>
      <c r="AJ39" s="234"/>
      <c r="AK39" s="236" t="str">
        <f aca="false">IF(ISNUMBER('Indicator Data'!AK40),"","Imputed using GDP p.c.")</f>
        <v/>
      </c>
      <c r="AM39" s="234"/>
      <c r="AN39" s="234"/>
      <c r="AO39" s="234"/>
      <c r="AP39" s="234"/>
      <c r="AQ39" s="234"/>
      <c r="AR39" s="234"/>
      <c r="AS39" s="234"/>
      <c r="AT39" s="234"/>
      <c r="AU39" s="234"/>
      <c r="AV39" s="234"/>
      <c r="AW39" s="234"/>
      <c r="AX39" s="234"/>
      <c r="AY39" s="234"/>
      <c r="AZ39" s="234"/>
      <c r="BA39" s="109"/>
      <c r="BG39" s="238"/>
      <c r="BH39" s="238"/>
      <c r="BI39" s="237"/>
    </row>
    <row r="40" customFormat="false" ht="14.5" hidden="false" customHeight="false" outlineLevel="0" collapsed="false">
      <c r="A40" s="178" t="str">
        <f aca="false">'Indicator Data'!A41</f>
        <v>Colombia</v>
      </c>
      <c r="B40" s="220" t="str">
        <f aca="false">'Indicator Data'!B41</f>
        <v>COL</v>
      </c>
      <c r="C40" s="234"/>
      <c r="D40" s="234"/>
      <c r="E40" s="234"/>
      <c r="F40" s="234"/>
      <c r="G40" s="234"/>
      <c r="H40" s="234"/>
      <c r="I40" s="234"/>
      <c r="J40" s="234"/>
      <c r="K40" s="234"/>
      <c r="L40" s="234"/>
      <c r="M40" s="234"/>
      <c r="N40" s="234"/>
      <c r="O40" s="234"/>
      <c r="P40" s="234"/>
      <c r="R40" s="234"/>
      <c r="S40" s="234"/>
      <c r="T40" s="234"/>
      <c r="U40" s="234"/>
      <c r="V40" s="234"/>
      <c r="W40" s="234"/>
      <c r="X40" s="234"/>
      <c r="Y40" s="234"/>
      <c r="Z40" s="234"/>
      <c r="AA40" s="234"/>
      <c r="AB40" s="234"/>
      <c r="AC40" s="234"/>
      <c r="AD40" s="234"/>
      <c r="AE40" s="234"/>
      <c r="AF40" s="234"/>
      <c r="AG40" s="234"/>
      <c r="AH40" s="234"/>
      <c r="AI40" s="234"/>
      <c r="AJ40" s="234"/>
      <c r="AK40" s="236" t="str">
        <f aca="false">IF(ISNUMBER('Indicator Data'!AK41),"","Imputed using GDP p.c.")</f>
        <v/>
      </c>
      <c r="AM40" s="234"/>
      <c r="AN40" s="234"/>
      <c r="AO40" s="234"/>
      <c r="AP40" s="234"/>
      <c r="AQ40" s="234"/>
      <c r="AR40" s="234"/>
      <c r="AS40" s="234"/>
      <c r="AT40" s="234"/>
      <c r="AU40" s="234"/>
      <c r="AV40" s="234"/>
      <c r="AW40" s="234"/>
      <c r="AX40" s="234"/>
      <c r="AY40" s="234"/>
      <c r="AZ40" s="234"/>
      <c r="BA40" s="109"/>
      <c r="BG40" s="238"/>
      <c r="BH40" s="238"/>
      <c r="BI40" s="237"/>
    </row>
    <row r="41" customFormat="false" ht="14.5" hidden="false" customHeight="false" outlineLevel="0" collapsed="false">
      <c r="A41" s="178" t="str">
        <f aca="false">'Indicator Data'!A42</f>
        <v>Comoros</v>
      </c>
      <c r="B41" s="220" t="str">
        <f aca="false">'Indicator Data'!B42</f>
        <v>COM</v>
      </c>
      <c r="C41" s="234"/>
      <c r="D41" s="234"/>
      <c r="E41" s="234"/>
      <c r="F41" s="234"/>
      <c r="G41" s="234"/>
      <c r="H41" s="234"/>
      <c r="I41" s="234"/>
      <c r="J41" s="234"/>
      <c r="K41" s="234"/>
      <c r="L41" s="234"/>
      <c r="M41" s="234"/>
      <c r="N41" s="234"/>
      <c r="O41" s="234"/>
      <c r="P41" s="234"/>
      <c r="R41" s="234"/>
      <c r="S41" s="234"/>
      <c r="T41" s="234"/>
      <c r="U41" s="234"/>
      <c r="V41" s="234"/>
      <c r="W41" s="234"/>
      <c r="X41" s="234"/>
      <c r="Y41" s="234"/>
      <c r="Z41" s="234"/>
      <c r="AA41" s="234"/>
      <c r="AB41" s="234"/>
      <c r="AC41" s="234"/>
      <c r="AD41" s="234"/>
      <c r="AE41" s="234"/>
      <c r="AF41" s="234"/>
      <c r="AG41" s="234"/>
      <c r="AH41" s="234"/>
      <c r="AI41" s="234"/>
      <c r="AJ41" s="234"/>
      <c r="AK41" s="236" t="str">
        <f aca="false">IF(ISNUMBER('Indicator Data'!AK42),"","Imputed using GDP p.c.")</f>
        <v/>
      </c>
      <c r="AM41" s="234"/>
      <c r="AN41" s="234"/>
      <c r="AO41" s="234"/>
      <c r="AP41" s="234"/>
      <c r="AQ41" s="234"/>
      <c r="AR41" s="234"/>
      <c r="AS41" s="234"/>
      <c r="AT41" s="234"/>
      <c r="AU41" s="234"/>
      <c r="AV41" s="234"/>
      <c r="AW41" s="234"/>
      <c r="AX41" s="234"/>
      <c r="AY41" s="234"/>
      <c r="AZ41" s="234"/>
      <c r="BA41" s="109"/>
      <c r="BG41" s="238"/>
      <c r="BH41" s="238" t="s">
        <v>845</v>
      </c>
      <c r="BI41" s="237"/>
    </row>
    <row r="42" customFormat="false" ht="14.5" hidden="false" customHeight="false" outlineLevel="0" collapsed="false">
      <c r="A42" s="178" t="str">
        <f aca="false">'Indicator Data'!A43</f>
        <v>Congo</v>
      </c>
      <c r="B42" s="220" t="str">
        <f aca="false">'Indicator Data'!B43</f>
        <v>COG</v>
      </c>
      <c r="C42" s="234"/>
      <c r="D42" s="234"/>
      <c r="E42" s="234"/>
      <c r="F42" s="234"/>
      <c r="G42" s="234"/>
      <c r="H42" s="234"/>
      <c r="I42" s="234"/>
      <c r="J42" s="234"/>
      <c r="K42" s="234"/>
      <c r="L42" s="234"/>
      <c r="M42" s="234"/>
      <c r="N42" s="234"/>
      <c r="O42" s="234"/>
      <c r="P42" s="234"/>
      <c r="R42" s="234"/>
      <c r="S42" s="234"/>
      <c r="T42" s="234"/>
      <c r="U42" s="234"/>
      <c r="V42" s="234"/>
      <c r="W42" s="234"/>
      <c r="X42" s="234"/>
      <c r="Y42" s="234"/>
      <c r="Z42" s="234"/>
      <c r="AA42" s="234"/>
      <c r="AB42" s="234"/>
      <c r="AC42" s="234"/>
      <c r="AD42" s="234"/>
      <c r="AE42" s="234"/>
      <c r="AF42" s="234"/>
      <c r="AG42" s="234"/>
      <c r="AH42" s="234"/>
      <c r="AI42" s="234"/>
      <c r="AJ42" s="234"/>
      <c r="AK42" s="236" t="str">
        <f aca="false">IF(ISNUMBER('Indicator Data'!AK43),"","Imputed using GDP p.c.")</f>
        <v/>
      </c>
      <c r="AM42" s="234"/>
      <c r="AN42" s="234"/>
      <c r="AO42" s="234"/>
      <c r="AP42" s="234"/>
      <c r="AQ42" s="234"/>
      <c r="AR42" s="234"/>
      <c r="AS42" s="234"/>
      <c r="AT42" s="234"/>
      <c r="AU42" s="234"/>
      <c r="AV42" s="234"/>
      <c r="AW42" s="234"/>
      <c r="AX42" s="234"/>
      <c r="AY42" s="234"/>
      <c r="AZ42" s="234"/>
      <c r="BA42" s="109"/>
      <c r="BG42" s="238"/>
      <c r="BH42" s="238"/>
      <c r="BI42" s="237"/>
    </row>
    <row r="43" customFormat="false" ht="14.5" hidden="false" customHeight="false" outlineLevel="0" collapsed="false">
      <c r="A43" s="178" t="str">
        <f aca="false">'Indicator Data'!A44</f>
        <v>Congo DR</v>
      </c>
      <c r="B43" s="220" t="str">
        <f aca="false">'Indicator Data'!B44</f>
        <v>COD</v>
      </c>
      <c r="C43" s="234"/>
      <c r="D43" s="234"/>
      <c r="E43" s="234"/>
      <c r="F43" s="234"/>
      <c r="G43" s="234"/>
      <c r="H43" s="234"/>
      <c r="I43" s="234"/>
      <c r="J43" s="234"/>
      <c r="K43" s="234"/>
      <c r="L43" s="234"/>
      <c r="M43" s="234"/>
      <c r="N43" s="234"/>
      <c r="O43" s="234"/>
      <c r="P43" s="234"/>
      <c r="R43" s="234"/>
      <c r="S43" s="234"/>
      <c r="T43" s="234"/>
      <c r="U43" s="234"/>
      <c r="V43" s="234"/>
      <c r="W43" s="234"/>
      <c r="X43" s="234"/>
      <c r="Y43" s="234"/>
      <c r="Z43" s="234"/>
      <c r="AA43" s="234"/>
      <c r="AB43" s="234"/>
      <c r="AC43" s="234"/>
      <c r="AD43" s="234"/>
      <c r="AE43" s="234"/>
      <c r="AF43" s="234"/>
      <c r="AG43" s="234"/>
      <c r="AH43" s="234"/>
      <c r="AI43" s="234"/>
      <c r="AJ43" s="234"/>
      <c r="AK43" s="236" t="str">
        <f aca="false">IF(ISNUMBER('Indicator Data'!AK44),"","Imputed using GDP p.c.")</f>
        <v/>
      </c>
      <c r="AM43" s="234"/>
      <c r="AN43" s="234"/>
      <c r="AO43" s="234"/>
      <c r="AP43" s="234"/>
      <c r="AQ43" s="234"/>
      <c r="AR43" s="234"/>
      <c r="AS43" s="234"/>
      <c r="AT43" s="234"/>
      <c r="AU43" s="234"/>
      <c r="AV43" s="234"/>
      <c r="AW43" s="234"/>
      <c r="AX43" s="234"/>
      <c r="AY43" s="234"/>
      <c r="AZ43" s="234"/>
      <c r="BA43" s="109"/>
      <c r="BG43" s="238"/>
      <c r="BH43" s="238" t="s">
        <v>842</v>
      </c>
      <c r="BI43" s="237"/>
    </row>
    <row r="44" customFormat="false" ht="14.5" hidden="false" customHeight="false" outlineLevel="0" collapsed="false">
      <c r="A44" s="178" t="str">
        <f aca="false">'Indicator Data'!A45</f>
        <v>Costa Rica</v>
      </c>
      <c r="B44" s="220" t="str">
        <f aca="false">'Indicator Data'!B45</f>
        <v>CRI</v>
      </c>
      <c r="C44" s="234"/>
      <c r="D44" s="234"/>
      <c r="E44" s="234"/>
      <c r="F44" s="234"/>
      <c r="G44" s="234"/>
      <c r="H44" s="234"/>
      <c r="I44" s="234"/>
      <c r="J44" s="234"/>
      <c r="K44" s="234"/>
      <c r="L44" s="234"/>
      <c r="M44" s="234"/>
      <c r="N44" s="234"/>
      <c r="O44" s="234"/>
      <c r="P44" s="234"/>
      <c r="R44" s="234"/>
      <c r="S44" s="234"/>
      <c r="T44" s="234"/>
      <c r="U44" s="234"/>
      <c r="V44" s="234"/>
      <c r="W44" s="234"/>
      <c r="X44" s="234"/>
      <c r="Y44" s="234"/>
      <c r="Z44" s="234"/>
      <c r="AA44" s="234"/>
      <c r="AB44" s="234"/>
      <c r="AC44" s="234"/>
      <c r="AD44" s="234"/>
      <c r="AE44" s="234"/>
      <c r="AF44" s="234"/>
      <c r="AG44" s="234"/>
      <c r="AH44" s="234"/>
      <c r="AI44" s="234"/>
      <c r="AJ44" s="234"/>
      <c r="AK44" s="236" t="str">
        <f aca="false">IF(ISNUMBER('Indicator Data'!AK45),"","Imputed using GDP p.c.")</f>
        <v/>
      </c>
      <c r="AM44" s="234"/>
      <c r="AN44" s="234"/>
      <c r="AO44" s="234"/>
      <c r="AP44" s="234"/>
      <c r="AQ44" s="234"/>
      <c r="AR44" s="234"/>
      <c r="AS44" s="234"/>
      <c r="AT44" s="234"/>
      <c r="AU44" s="234"/>
      <c r="AV44" s="234"/>
      <c r="AW44" s="234"/>
      <c r="AX44" s="234"/>
      <c r="AY44" s="234"/>
      <c r="AZ44" s="234"/>
      <c r="BA44" s="109"/>
      <c r="BG44" s="238"/>
      <c r="BH44" s="238"/>
      <c r="BI44" s="237"/>
    </row>
    <row r="45" customFormat="false" ht="14.5" hidden="false" customHeight="false" outlineLevel="0" collapsed="false">
      <c r="A45" s="178" t="str">
        <f aca="false">'Indicator Data'!A46</f>
        <v>Côte d'Ivoire</v>
      </c>
      <c r="B45" s="220" t="str">
        <f aca="false">'Indicator Data'!B46</f>
        <v>CIV</v>
      </c>
      <c r="C45" s="234"/>
      <c r="D45" s="234"/>
      <c r="E45" s="234"/>
      <c r="F45" s="234"/>
      <c r="G45" s="234"/>
      <c r="H45" s="234"/>
      <c r="I45" s="234"/>
      <c r="J45" s="234"/>
      <c r="K45" s="234"/>
      <c r="L45" s="234"/>
      <c r="M45" s="234"/>
      <c r="N45" s="234"/>
      <c r="O45" s="234"/>
      <c r="P45" s="234"/>
      <c r="R45" s="234"/>
      <c r="S45" s="234"/>
      <c r="T45" s="234"/>
      <c r="U45" s="234"/>
      <c r="V45" s="234"/>
      <c r="W45" s="234"/>
      <c r="X45" s="234"/>
      <c r="Y45" s="234"/>
      <c r="Z45" s="234"/>
      <c r="AA45" s="234"/>
      <c r="AB45" s="234"/>
      <c r="AC45" s="234"/>
      <c r="AD45" s="234"/>
      <c r="AE45" s="234"/>
      <c r="AF45" s="234"/>
      <c r="AG45" s="234"/>
      <c r="AH45" s="234"/>
      <c r="AI45" s="234"/>
      <c r="AJ45" s="234"/>
      <c r="AK45" s="236" t="str">
        <f aca="false">IF(ISNUMBER('Indicator Data'!AK46),"","Imputed using GDP p.c.")</f>
        <v/>
      </c>
      <c r="AM45" s="234"/>
      <c r="AN45" s="234"/>
      <c r="AO45" s="234"/>
      <c r="AP45" s="234"/>
      <c r="AQ45" s="234"/>
      <c r="AR45" s="234"/>
      <c r="AS45" s="234"/>
      <c r="AT45" s="234"/>
      <c r="AU45" s="234"/>
      <c r="AV45" s="234"/>
      <c r="AW45" s="234"/>
      <c r="AX45" s="234"/>
      <c r="AY45" s="234"/>
      <c r="AZ45" s="234"/>
      <c r="BA45" s="109"/>
      <c r="BG45" s="238"/>
      <c r="BH45" s="238"/>
      <c r="BI45" s="237"/>
    </row>
    <row r="46" customFormat="false" ht="14.5" hidden="false" customHeight="false" outlineLevel="0" collapsed="false">
      <c r="A46" s="178" t="str">
        <f aca="false">'Indicator Data'!A47</f>
        <v>Croatia</v>
      </c>
      <c r="B46" s="220" t="str">
        <f aca="false">'Indicator Data'!B47</f>
        <v>HRV</v>
      </c>
      <c r="C46" s="234"/>
      <c r="D46" s="234"/>
      <c r="E46" s="234"/>
      <c r="F46" s="234"/>
      <c r="G46" s="234"/>
      <c r="H46" s="234"/>
      <c r="I46" s="234"/>
      <c r="J46" s="234"/>
      <c r="K46" s="234"/>
      <c r="L46" s="234"/>
      <c r="M46" s="234"/>
      <c r="N46" s="234"/>
      <c r="O46" s="234"/>
      <c r="P46" s="234"/>
      <c r="R46" s="234"/>
      <c r="S46" s="234"/>
      <c r="T46" s="234"/>
      <c r="U46" s="234"/>
      <c r="V46" s="234"/>
      <c r="W46" s="234"/>
      <c r="X46" s="234"/>
      <c r="Y46" s="234"/>
      <c r="Z46" s="234"/>
      <c r="AA46" s="234"/>
      <c r="AB46" s="234"/>
      <c r="AC46" s="234"/>
      <c r="AD46" s="234"/>
      <c r="AE46" s="234"/>
      <c r="AF46" s="234"/>
      <c r="AG46" s="234"/>
      <c r="AH46" s="234"/>
      <c r="AI46" s="234"/>
      <c r="AJ46" s="234"/>
      <c r="AK46" s="236" t="str">
        <f aca="false">IF(ISNUMBER('Indicator Data'!AK47),"","Imputed using GDP p.c.")</f>
        <v/>
      </c>
      <c r="AM46" s="234"/>
      <c r="AN46" s="234"/>
      <c r="AO46" s="234"/>
      <c r="AP46" s="234"/>
      <c r="AQ46" s="234"/>
      <c r="AR46" s="234"/>
      <c r="AS46" s="234"/>
      <c r="AT46" s="234"/>
      <c r="AU46" s="234"/>
      <c r="AV46" s="234"/>
      <c r="AW46" s="234"/>
      <c r="AX46" s="234"/>
      <c r="AY46" s="234"/>
      <c r="AZ46" s="234"/>
      <c r="BA46" s="109"/>
      <c r="BG46" s="238"/>
      <c r="BH46" s="238"/>
      <c r="BI46" s="237"/>
    </row>
    <row r="47" customFormat="false" ht="14.5" hidden="false" customHeight="false" outlineLevel="0" collapsed="false">
      <c r="A47" s="178" t="str">
        <f aca="false">'Indicator Data'!A48</f>
        <v>Cuba</v>
      </c>
      <c r="B47" s="220" t="str">
        <f aca="false">'Indicator Data'!B48</f>
        <v>CUB</v>
      </c>
      <c r="C47" s="234"/>
      <c r="D47" s="234"/>
      <c r="E47" s="234"/>
      <c r="F47" s="234"/>
      <c r="G47" s="234"/>
      <c r="H47" s="234"/>
      <c r="I47" s="234"/>
      <c r="J47" s="234"/>
      <c r="K47" s="234"/>
      <c r="L47" s="234"/>
      <c r="M47" s="234"/>
      <c r="N47" s="234"/>
      <c r="O47" s="234"/>
      <c r="P47" s="234"/>
      <c r="R47" s="234"/>
      <c r="S47" s="234"/>
      <c r="T47" s="234"/>
      <c r="U47" s="234"/>
      <c r="V47" s="234"/>
      <c r="W47" s="234"/>
      <c r="X47" s="234"/>
      <c r="Y47" s="234"/>
      <c r="Z47" s="234"/>
      <c r="AA47" s="234"/>
      <c r="AB47" s="234"/>
      <c r="AC47" s="234"/>
      <c r="AD47" s="234"/>
      <c r="AE47" s="234"/>
      <c r="AF47" s="234"/>
      <c r="AG47" s="234"/>
      <c r="AH47" s="234"/>
      <c r="AI47" s="234"/>
      <c r="AJ47" s="234"/>
      <c r="AK47" s="236" t="str">
        <f aca="false">IF(ISNUMBER('Indicator Data'!AK48),"","Imputed using GDP p.c.")</f>
        <v/>
      </c>
      <c r="AM47" s="234"/>
      <c r="AN47" s="234"/>
      <c r="AO47" s="234"/>
      <c r="AP47" s="234"/>
      <c r="AQ47" s="234"/>
      <c r="AR47" s="234"/>
      <c r="AS47" s="234"/>
      <c r="AT47" s="234"/>
      <c r="AU47" s="234"/>
      <c r="AV47" s="234"/>
      <c r="AW47" s="234"/>
      <c r="AX47" s="234"/>
      <c r="AY47" s="234"/>
      <c r="AZ47" s="234"/>
      <c r="BA47" s="109"/>
      <c r="BG47" s="238"/>
      <c r="BH47" s="238"/>
      <c r="BI47" s="237"/>
    </row>
    <row r="48" customFormat="false" ht="14.5" hidden="false" customHeight="false" outlineLevel="0" collapsed="false">
      <c r="A48" s="178" t="str">
        <f aca="false">'Indicator Data'!A49</f>
        <v>Cyprus</v>
      </c>
      <c r="B48" s="220" t="str">
        <f aca="false">'Indicator Data'!B49</f>
        <v>CYP</v>
      </c>
      <c r="C48" s="234"/>
      <c r="D48" s="234"/>
      <c r="E48" s="234"/>
      <c r="F48" s="234"/>
      <c r="G48" s="234"/>
      <c r="H48" s="234"/>
      <c r="I48" s="234"/>
      <c r="J48" s="234"/>
      <c r="K48" s="234"/>
      <c r="L48" s="234"/>
      <c r="M48" s="234"/>
      <c r="N48" s="234"/>
      <c r="O48" s="234"/>
      <c r="P48" s="234"/>
      <c r="R48" s="234"/>
      <c r="S48" s="234"/>
      <c r="T48" s="234"/>
      <c r="U48" s="234"/>
      <c r="V48" s="234"/>
      <c r="W48" s="234"/>
      <c r="X48" s="234"/>
      <c r="Y48" s="234"/>
      <c r="Z48" s="234"/>
      <c r="AA48" s="234"/>
      <c r="AB48" s="234"/>
      <c r="AC48" s="234"/>
      <c r="AD48" s="234"/>
      <c r="AE48" s="234"/>
      <c r="AF48" s="234"/>
      <c r="AG48" s="234"/>
      <c r="AH48" s="234"/>
      <c r="AI48" s="234"/>
      <c r="AJ48" s="234"/>
      <c r="AK48" s="236" t="str">
        <f aca="false">IF(ISNUMBER('Indicator Data'!AK49),"","Imputed using GDP p.c.")</f>
        <v/>
      </c>
      <c r="AM48" s="234"/>
      <c r="AN48" s="234"/>
      <c r="AO48" s="234"/>
      <c r="AP48" s="234"/>
      <c r="AQ48" s="234"/>
      <c r="AR48" s="234"/>
      <c r="AS48" s="234"/>
      <c r="AT48" s="234"/>
      <c r="AU48" s="234"/>
      <c r="AV48" s="234"/>
      <c r="AW48" s="234"/>
      <c r="AX48" s="234"/>
      <c r="AY48" s="234"/>
      <c r="AZ48" s="234"/>
      <c r="BA48" s="109"/>
      <c r="BG48" s="238"/>
      <c r="BH48" s="238"/>
      <c r="BI48" s="237"/>
    </row>
    <row r="49" customFormat="false" ht="14.5" hidden="false" customHeight="false" outlineLevel="0" collapsed="false">
      <c r="A49" s="178" t="str">
        <f aca="false">'Indicator Data'!A50</f>
        <v>Czech Republic</v>
      </c>
      <c r="B49" s="220" t="str">
        <f aca="false">'Indicator Data'!B50</f>
        <v>CZE</v>
      </c>
      <c r="C49" s="234"/>
      <c r="D49" s="234"/>
      <c r="E49" s="234"/>
      <c r="F49" s="234"/>
      <c r="G49" s="234"/>
      <c r="H49" s="234"/>
      <c r="I49" s="234"/>
      <c r="J49" s="234"/>
      <c r="K49" s="234"/>
      <c r="L49" s="234"/>
      <c r="M49" s="234"/>
      <c r="N49" s="234"/>
      <c r="O49" s="234"/>
      <c r="P49" s="234"/>
      <c r="R49" s="234"/>
      <c r="S49" s="234"/>
      <c r="T49" s="234"/>
      <c r="U49" s="234"/>
      <c r="V49" s="234"/>
      <c r="W49" s="234"/>
      <c r="X49" s="234"/>
      <c r="Y49" s="234"/>
      <c r="Z49" s="234"/>
      <c r="AA49" s="234"/>
      <c r="AB49" s="234"/>
      <c r="AC49" s="234"/>
      <c r="AD49" s="234"/>
      <c r="AE49" s="234"/>
      <c r="AF49" s="234"/>
      <c r="AG49" s="234"/>
      <c r="AH49" s="234"/>
      <c r="AI49" s="234"/>
      <c r="AJ49" s="234"/>
      <c r="AK49" s="236" t="str">
        <f aca="false">IF(ISNUMBER('Indicator Data'!AK50),"","Imputed using GDP p.c.")</f>
        <v/>
      </c>
      <c r="AM49" s="234"/>
      <c r="AN49" s="234"/>
      <c r="AO49" s="234"/>
      <c r="AP49" s="234"/>
      <c r="AQ49" s="234"/>
      <c r="AR49" s="234"/>
      <c r="AS49" s="234"/>
      <c r="AT49" s="234"/>
      <c r="AU49" s="234"/>
      <c r="AV49" s="234"/>
      <c r="AW49" s="234"/>
      <c r="AX49" s="234"/>
      <c r="AY49" s="234"/>
      <c r="AZ49" s="234"/>
      <c r="BA49" s="109"/>
      <c r="BG49" s="238"/>
      <c r="BH49" s="238"/>
      <c r="BI49" s="237"/>
    </row>
    <row r="50" customFormat="false" ht="14.5" hidden="false" customHeight="false" outlineLevel="0" collapsed="false">
      <c r="A50" s="178" t="str">
        <f aca="false">'Indicator Data'!A51</f>
        <v>Denmark</v>
      </c>
      <c r="B50" s="220" t="str">
        <f aca="false">'Indicator Data'!B51</f>
        <v>DNK</v>
      </c>
      <c r="C50" s="234"/>
      <c r="D50" s="234"/>
      <c r="E50" s="234"/>
      <c r="F50" s="234"/>
      <c r="G50" s="234"/>
      <c r="H50" s="234"/>
      <c r="I50" s="234"/>
      <c r="J50" s="234"/>
      <c r="K50" s="234"/>
      <c r="L50" s="234"/>
      <c r="M50" s="234"/>
      <c r="N50" s="234"/>
      <c r="O50" s="234"/>
      <c r="P50" s="234"/>
      <c r="R50" s="234"/>
      <c r="S50" s="234"/>
      <c r="T50" s="234"/>
      <c r="U50" s="234"/>
      <c r="V50" s="234"/>
      <c r="W50" s="234"/>
      <c r="X50" s="234"/>
      <c r="Y50" s="234"/>
      <c r="Z50" s="234"/>
      <c r="AA50" s="234"/>
      <c r="AB50" s="234"/>
      <c r="AC50" s="234"/>
      <c r="AD50" s="234"/>
      <c r="AE50" s="234"/>
      <c r="AF50" s="234"/>
      <c r="AG50" s="234"/>
      <c r="AH50" s="234"/>
      <c r="AI50" s="234"/>
      <c r="AJ50" s="234"/>
      <c r="AK50" s="236" t="str">
        <f aca="false">IF(ISNUMBER('Indicator Data'!AK51),"","Imputed using GDP p.c.")</f>
        <v/>
      </c>
      <c r="AM50" s="234"/>
      <c r="AN50" s="234"/>
      <c r="AO50" s="234"/>
      <c r="AP50" s="234"/>
      <c r="AQ50" s="234"/>
      <c r="AR50" s="234"/>
      <c r="AS50" s="234"/>
      <c r="AT50" s="234"/>
      <c r="AU50" s="234"/>
      <c r="AV50" s="234"/>
      <c r="AW50" s="234"/>
      <c r="AX50" s="234"/>
      <c r="AY50" s="234"/>
      <c r="AZ50" s="234"/>
      <c r="BA50" s="109"/>
      <c r="BG50" s="238"/>
      <c r="BH50" s="238"/>
      <c r="BI50" s="237"/>
    </row>
    <row r="51" customFormat="false" ht="14.5" hidden="false" customHeight="false" outlineLevel="0" collapsed="false">
      <c r="A51" s="178" t="str">
        <f aca="false">'Indicator Data'!A52</f>
        <v>Djibouti</v>
      </c>
      <c r="B51" s="220" t="str">
        <f aca="false">'Indicator Data'!B52</f>
        <v>DJI</v>
      </c>
      <c r="C51" s="234"/>
      <c r="D51" s="234"/>
      <c r="E51" s="234"/>
      <c r="F51" s="234"/>
      <c r="G51" s="234"/>
      <c r="H51" s="234"/>
      <c r="I51" s="234"/>
      <c r="J51" s="234"/>
      <c r="K51" s="234"/>
      <c r="L51" s="234"/>
      <c r="M51" s="234"/>
      <c r="N51" s="234"/>
      <c r="O51" s="234"/>
      <c r="P51" s="234"/>
      <c r="R51" s="234"/>
      <c r="S51" s="234"/>
      <c r="T51" s="234"/>
      <c r="U51" s="234"/>
      <c r="V51" s="234"/>
      <c r="W51" s="234"/>
      <c r="X51" s="234"/>
      <c r="Y51" s="234"/>
      <c r="Z51" s="234"/>
      <c r="AA51" s="234"/>
      <c r="AB51" s="234"/>
      <c r="AC51" s="234"/>
      <c r="AD51" s="234"/>
      <c r="AE51" s="234"/>
      <c r="AF51" s="234"/>
      <c r="AG51" s="234"/>
      <c r="AH51" s="234"/>
      <c r="AI51" s="234"/>
      <c r="AJ51" s="234"/>
      <c r="AK51" s="236" t="str">
        <f aca="false">IF(ISNUMBER('Indicator Data'!AK52),"","Imputed using GDP p.c.")</f>
        <v/>
      </c>
      <c r="AM51" s="234"/>
      <c r="AN51" s="234"/>
      <c r="AO51" s="234"/>
      <c r="AP51" s="234"/>
      <c r="AQ51" s="234"/>
      <c r="AR51" s="234"/>
      <c r="AS51" s="234"/>
      <c r="AT51" s="234"/>
      <c r="AU51" s="234"/>
      <c r="AV51" s="234"/>
      <c r="AW51" s="234"/>
      <c r="AX51" s="234"/>
      <c r="AY51" s="234"/>
      <c r="AZ51" s="234"/>
      <c r="BA51" s="109"/>
      <c r="BG51" s="238"/>
      <c r="BH51" s="238" t="s">
        <v>845</v>
      </c>
      <c r="BI51" s="237"/>
    </row>
    <row r="52" customFormat="false" ht="14.5" hidden="false" customHeight="false" outlineLevel="0" collapsed="false">
      <c r="A52" s="178" t="str">
        <f aca="false">'Indicator Data'!A53</f>
        <v>Dominica</v>
      </c>
      <c r="B52" s="220" t="str">
        <f aca="false">'Indicator Data'!B53</f>
        <v>DMA</v>
      </c>
      <c r="C52" s="234"/>
      <c r="D52" s="234"/>
      <c r="E52" s="234"/>
      <c r="F52" s="234"/>
      <c r="G52" s="234"/>
      <c r="H52" s="234"/>
      <c r="I52" s="234"/>
      <c r="J52" s="234"/>
      <c r="K52" s="234"/>
      <c r="L52" s="234"/>
      <c r="M52" s="234"/>
      <c r="N52" s="234"/>
      <c r="O52" s="234"/>
      <c r="P52" s="234"/>
      <c r="R52" s="234"/>
      <c r="S52" s="234"/>
      <c r="T52" s="234"/>
      <c r="U52" s="234"/>
      <c r="V52" s="234"/>
      <c r="W52" s="234"/>
      <c r="X52" s="234"/>
      <c r="Y52" s="234"/>
      <c r="Z52" s="234"/>
      <c r="AA52" s="234"/>
      <c r="AB52" s="234"/>
      <c r="AC52" s="234"/>
      <c r="AD52" s="234"/>
      <c r="AE52" s="234"/>
      <c r="AF52" s="234"/>
      <c r="AG52" s="234"/>
      <c r="AH52" s="234"/>
      <c r="AI52" s="234"/>
      <c r="AJ52" s="234"/>
      <c r="AK52" s="236" t="str">
        <f aca="false">IF(ISNUMBER('Indicator Data'!AK53),"","Imputed using GDP p.c.")</f>
        <v/>
      </c>
      <c r="AM52" s="234"/>
      <c r="AN52" s="234"/>
      <c r="AO52" s="234"/>
      <c r="AP52" s="234"/>
      <c r="AQ52" s="234"/>
      <c r="AR52" s="234"/>
      <c r="AS52" s="234"/>
      <c r="AT52" s="234"/>
      <c r="AU52" s="234"/>
      <c r="AV52" s="234"/>
      <c r="AW52" s="234"/>
      <c r="AX52" s="234"/>
      <c r="AY52" s="234"/>
      <c r="AZ52" s="234"/>
      <c r="BA52" s="109"/>
      <c r="BG52" s="238"/>
      <c r="BH52" s="238"/>
      <c r="BI52" s="237"/>
    </row>
    <row r="53" customFormat="false" ht="14.5" hidden="false" customHeight="false" outlineLevel="0" collapsed="false">
      <c r="A53" s="178" t="str">
        <f aca="false">'Indicator Data'!A54</f>
        <v>Dominican Republic</v>
      </c>
      <c r="B53" s="220" t="str">
        <f aca="false">'Indicator Data'!B54</f>
        <v>DOM</v>
      </c>
      <c r="C53" s="234"/>
      <c r="D53" s="234"/>
      <c r="E53" s="234"/>
      <c r="F53" s="234"/>
      <c r="G53" s="234"/>
      <c r="H53" s="234"/>
      <c r="I53" s="234"/>
      <c r="J53" s="234"/>
      <c r="K53" s="234"/>
      <c r="L53" s="234"/>
      <c r="M53" s="234"/>
      <c r="N53" s="234"/>
      <c r="O53" s="234"/>
      <c r="P53" s="234"/>
      <c r="R53" s="234"/>
      <c r="S53" s="234"/>
      <c r="T53" s="234"/>
      <c r="U53" s="234"/>
      <c r="V53" s="234"/>
      <c r="W53" s="234"/>
      <c r="X53" s="234"/>
      <c r="Y53" s="234"/>
      <c r="Z53" s="234"/>
      <c r="AA53" s="234"/>
      <c r="AB53" s="234"/>
      <c r="AC53" s="234"/>
      <c r="AD53" s="234"/>
      <c r="AE53" s="234"/>
      <c r="AF53" s="234"/>
      <c r="AG53" s="234"/>
      <c r="AH53" s="234"/>
      <c r="AI53" s="234"/>
      <c r="AJ53" s="234"/>
      <c r="AK53" s="236" t="str">
        <f aca="false">IF(ISNUMBER('Indicator Data'!AK54),"","Imputed using GDP p.c.")</f>
        <v/>
      </c>
      <c r="AM53" s="234"/>
      <c r="AN53" s="234"/>
      <c r="AO53" s="234"/>
      <c r="AP53" s="234"/>
      <c r="AQ53" s="234"/>
      <c r="AR53" s="234"/>
      <c r="AS53" s="234"/>
      <c r="AT53" s="234"/>
      <c r="AU53" s="234"/>
      <c r="AV53" s="234"/>
      <c r="AW53" s="234"/>
      <c r="AX53" s="234"/>
      <c r="AY53" s="234"/>
      <c r="AZ53" s="234"/>
      <c r="BA53" s="109"/>
      <c r="BG53" s="238"/>
      <c r="BH53" s="238"/>
      <c r="BI53" s="237"/>
    </row>
    <row r="54" customFormat="false" ht="14.5" hidden="false" customHeight="false" outlineLevel="0" collapsed="false">
      <c r="A54" s="178" t="str">
        <f aca="false">'Indicator Data'!A55</f>
        <v>Ecuador</v>
      </c>
      <c r="B54" s="220" t="str">
        <f aca="false">'Indicator Data'!B55</f>
        <v>ECU</v>
      </c>
      <c r="C54" s="234"/>
      <c r="D54" s="234"/>
      <c r="E54" s="234"/>
      <c r="F54" s="234"/>
      <c r="G54" s="234"/>
      <c r="H54" s="234"/>
      <c r="I54" s="234"/>
      <c r="J54" s="234"/>
      <c r="K54" s="234"/>
      <c r="L54" s="234"/>
      <c r="M54" s="234"/>
      <c r="N54" s="234"/>
      <c r="O54" s="234"/>
      <c r="P54" s="234"/>
      <c r="R54" s="234"/>
      <c r="S54" s="234"/>
      <c r="T54" s="234"/>
      <c r="U54" s="234"/>
      <c r="V54" s="234"/>
      <c r="W54" s="234"/>
      <c r="X54" s="234"/>
      <c r="Y54" s="234"/>
      <c r="Z54" s="234"/>
      <c r="AA54" s="234"/>
      <c r="AB54" s="234"/>
      <c r="AC54" s="234"/>
      <c r="AD54" s="234"/>
      <c r="AE54" s="234"/>
      <c r="AF54" s="234"/>
      <c r="AG54" s="234"/>
      <c r="AH54" s="234"/>
      <c r="AI54" s="234"/>
      <c r="AJ54" s="234"/>
      <c r="AK54" s="236" t="str">
        <f aca="false">IF(ISNUMBER('Indicator Data'!AK55),"","Imputed using GDP p.c.")</f>
        <v/>
      </c>
      <c r="AM54" s="234"/>
      <c r="AN54" s="234"/>
      <c r="AO54" s="234"/>
      <c r="AP54" s="234"/>
      <c r="AQ54" s="234"/>
      <c r="AR54" s="234"/>
      <c r="AS54" s="234"/>
      <c r="AT54" s="234"/>
      <c r="AU54" s="234"/>
      <c r="AV54" s="234"/>
      <c r="AW54" s="234"/>
      <c r="AX54" s="234"/>
      <c r="AY54" s="234"/>
      <c r="AZ54" s="234"/>
      <c r="BA54" s="109"/>
      <c r="BG54" s="238"/>
      <c r="BH54" s="238"/>
      <c r="BI54" s="237"/>
    </row>
    <row r="55" customFormat="false" ht="14.5" hidden="false" customHeight="false" outlineLevel="0" collapsed="false">
      <c r="A55" s="178" t="str">
        <f aca="false">'Indicator Data'!A56</f>
        <v>Egypt</v>
      </c>
      <c r="B55" s="220" t="str">
        <f aca="false">'Indicator Data'!B56</f>
        <v>EGY</v>
      </c>
      <c r="C55" s="234"/>
      <c r="D55" s="234"/>
      <c r="E55" s="234"/>
      <c r="F55" s="234"/>
      <c r="G55" s="234"/>
      <c r="H55" s="234"/>
      <c r="I55" s="234"/>
      <c r="J55" s="234"/>
      <c r="K55" s="234"/>
      <c r="L55" s="234"/>
      <c r="M55" s="234"/>
      <c r="N55" s="234"/>
      <c r="O55" s="234"/>
      <c r="P55" s="234"/>
      <c r="R55" s="234"/>
      <c r="S55" s="234"/>
      <c r="T55" s="234"/>
      <c r="U55" s="234"/>
      <c r="V55" s="234"/>
      <c r="W55" s="234"/>
      <c r="X55" s="234"/>
      <c r="Y55" s="234"/>
      <c r="Z55" s="234"/>
      <c r="AA55" s="234"/>
      <c r="AB55" s="234"/>
      <c r="AC55" s="234"/>
      <c r="AD55" s="234"/>
      <c r="AE55" s="234"/>
      <c r="AF55" s="234"/>
      <c r="AG55" s="234"/>
      <c r="AH55" s="234"/>
      <c r="AI55" s="234"/>
      <c r="AJ55" s="234"/>
      <c r="AK55" s="236" t="str">
        <f aca="false">IF(ISNUMBER('Indicator Data'!AK56),"","Imputed using GDP p.c.")</f>
        <v/>
      </c>
      <c r="AM55" s="234"/>
      <c r="AN55" s="234"/>
      <c r="AO55" s="234"/>
      <c r="AP55" s="234"/>
      <c r="AQ55" s="234"/>
      <c r="AR55" s="234"/>
      <c r="AS55" s="234"/>
      <c r="AT55" s="234"/>
      <c r="AU55" s="234"/>
      <c r="AV55" s="234"/>
      <c r="AW55" s="234"/>
      <c r="AX55" s="234"/>
      <c r="AY55" s="234"/>
      <c r="AZ55" s="234"/>
      <c r="BA55" s="109"/>
      <c r="BG55" s="238"/>
      <c r="BH55" s="238"/>
      <c r="BI55" s="237"/>
    </row>
    <row r="56" customFormat="false" ht="14.5" hidden="false" customHeight="false" outlineLevel="0" collapsed="false">
      <c r="A56" s="178" t="str">
        <f aca="false">'Indicator Data'!A57</f>
        <v>El Salvador</v>
      </c>
      <c r="B56" s="220" t="str">
        <f aca="false">'Indicator Data'!B57</f>
        <v>SLV</v>
      </c>
      <c r="C56" s="234"/>
      <c r="D56" s="234"/>
      <c r="E56" s="234"/>
      <c r="F56" s="234"/>
      <c r="G56" s="234"/>
      <c r="H56" s="234"/>
      <c r="I56" s="234"/>
      <c r="J56" s="234"/>
      <c r="K56" s="234"/>
      <c r="L56" s="234"/>
      <c r="M56" s="234"/>
      <c r="N56" s="234"/>
      <c r="O56" s="234"/>
      <c r="P56" s="234"/>
      <c r="R56" s="234"/>
      <c r="S56" s="234"/>
      <c r="T56" s="234"/>
      <c r="U56" s="234"/>
      <c r="V56" s="234"/>
      <c r="W56" s="234"/>
      <c r="X56" s="234"/>
      <c r="Y56" s="234"/>
      <c r="Z56" s="234"/>
      <c r="AA56" s="234"/>
      <c r="AB56" s="234"/>
      <c r="AC56" s="234"/>
      <c r="AD56" s="234"/>
      <c r="AE56" s="234"/>
      <c r="AF56" s="234"/>
      <c r="AG56" s="234"/>
      <c r="AH56" s="234"/>
      <c r="AI56" s="234"/>
      <c r="AJ56" s="234"/>
      <c r="AK56" s="236" t="str">
        <f aca="false">IF(ISNUMBER('Indicator Data'!AK57),"","Imputed using GDP p.c.")</f>
        <v/>
      </c>
      <c r="AM56" s="234"/>
      <c r="AN56" s="234"/>
      <c r="AO56" s="234"/>
      <c r="AP56" s="234"/>
      <c r="AQ56" s="234"/>
      <c r="AR56" s="234"/>
      <c r="AS56" s="234"/>
      <c r="AT56" s="234"/>
      <c r="AU56" s="234"/>
      <c r="AV56" s="234"/>
      <c r="AW56" s="234"/>
      <c r="AX56" s="234"/>
      <c r="AY56" s="234"/>
      <c r="AZ56" s="234"/>
      <c r="BA56" s="109"/>
      <c r="BG56" s="238"/>
      <c r="BH56" s="238"/>
      <c r="BI56" s="237"/>
    </row>
    <row r="57" customFormat="false" ht="14.5" hidden="false" customHeight="false" outlineLevel="0" collapsed="false">
      <c r="A57" s="178" t="str">
        <f aca="false">'Indicator Data'!A58</f>
        <v>Equatorial Guinea</v>
      </c>
      <c r="B57" s="220" t="str">
        <f aca="false">'Indicator Data'!B58</f>
        <v>GNQ</v>
      </c>
      <c r="C57" s="234"/>
      <c r="D57" s="234"/>
      <c r="E57" s="234"/>
      <c r="F57" s="234"/>
      <c r="G57" s="234"/>
      <c r="H57" s="234"/>
      <c r="I57" s="234"/>
      <c r="J57" s="234"/>
      <c r="K57" s="234"/>
      <c r="L57" s="234"/>
      <c r="M57" s="234"/>
      <c r="N57" s="234"/>
      <c r="O57" s="234"/>
      <c r="P57" s="234"/>
      <c r="R57" s="234"/>
      <c r="S57" s="234"/>
      <c r="T57" s="234"/>
      <c r="U57" s="234"/>
      <c r="V57" s="234"/>
      <c r="W57" s="234"/>
      <c r="X57" s="234"/>
      <c r="Y57" s="234"/>
      <c r="Z57" s="234"/>
      <c r="AA57" s="234"/>
      <c r="AB57" s="234"/>
      <c r="AC57" s="234"/>
      <c r="AD57" s="234"/>
      <c r="AE57" s="234"/>
      <c r="AF57" s="234"/>
      <c r="AG57" s="234"/>
      <c r="AH57" s="234"/>
      <c r="AI57" s="234"/>
      <c r="AJ57" s="234"/>
      <c r="AK57" s="236" t="str">
        <f aca="false">IF(ISNUMBER('Indicator Data'!AK58),"","Imputed using GDP p.c.")</f>
        <v/>
      </c>
      <c r="AM57" s="234"/>
      <c r="AN57" s="234"/>
      <c r="AO57" s="234"/>
      <c r="AP57" s="234"/>
      <c r="AQ57" s="234"/>
      <c r="AR57" s="234"/>
      <c r="AS57" s="234"/>
      <c r="AT57" s="234"/>
      <c r="AU57" s="234"/>
      <c r="AV57" s="234"/>
      <c r="AW57" s="234"/>
      <c r="AX57" s="234"/>
      <c r="AY57" s="234"/>
      <c r="AZ57" s="234"/>
      <c r="BA57" s="109"/>
      <c r="BG57" s="238" t="s">
        <v>842</v>
      </c>
      <c r="BH57" s="238" t="s">
        <v>846</v>
      </c>
      <c r="BI57" s="237"/>
    </row>
    <row r="58" customFormat="false" ht="14.5" hidden="false" customHeight="false" outlineLevel="0" collapsed="false">
      <c r="A58" s="178" t="str">
        <f aca="false">'Indicator Data'!A59</f>
        <v>Eritrea</v>
      </c>
      <c r="B58" s="220" t="str">
        <f aca="false">'Indicator Data'!B59</f>
        <v>ERI</v>
      </c>
      <c r="C58" s="234"/>
      <c r="D58" s="234"/>
      <c r="E58" s="234"/>
      <c r="F58" s="234"/>
      <c r="G58" s="234"/>
      <c r="H58" s="234"/>
      <c r="I58" s="234"/>
      <c r="J58" s="234"/>
      <c r="K58" s="234"/>
      <c r="L58" s="234"/>
      <c r="M58" s="234"/>
      <c r="N58" s="234"/>
      <c r="O58" s="234"/>
      <c r="P58" s="234"/>
      <c r="R58" s="234"/>
      <c r="S58" s="234"/>
      <c r="T58" s="234"/>
      <c r="U58" s="234"/>
      <c r="V58" s="234"/>
      <c r="W58" s="234"/>
      <c r="X58" s="234"/>
      <c r="Y58" s="234"/>
      <c r="Z58" s="234"/>
      <c r="AA58" s="234"/>
      <c r="AB58" s="234"/>
      <c r="AC58" s="234"/>
      <c r="AD58" s="234"/>
      <c r="AE58" s="234"/>
      <c r="AF58" s="234"/>
      <c r="AG58" s="234"/>
      <c r="AH58" s="234"/>
      <c r="AI58" s="234"/>
      <c r="AJ58" s="234"/>
      <c r="AK58" s="236" t="str">
        <f aca="false">IF(ISNUMBER('Indicator Data'!AK59),"","Imputed using GDP p.c.")</f>
        <v/>
      </c>
      <c r="AM58" s="234"/>
      <c r="AN58" s="234"/>
      <c r="AO58" s="234"/>
      <c r="AP58" s="234"/>
      <c r="AQ58" s="234"/>
      <c r="AR58" s="234"/>
      <c r="AS58" s="234"/>
      <c r="AT58" s="234"/>
      <c r="AU58" s="234"/>
      <c r="AV58" s="234"/>
      <c r="AW58" s="234"/>
      <c r="AX58" s="234"/>
      <c r="AY58" s="234"/>
      <c r="AZ58" s="234"/>
      <c r="BA58" s="109"/>
      <c r="BG58" s="238" t="s">
        <v>842</v>
      </c>
      <c r="BH58" s="238" t="s">
        <v>847</v>
      </c>
      <c r="BI58" s="237"/>
    </row>
    <row r="59" customFormat="false" ht="14.5" hidden="false" customHeight="false" outlineLevel="0" collapsed="false">
      <c r="A59" s="178" t="str">
        <f aca="false">'Indicator Data'!A60</f>
        <v>Estonia</v>
      </c>
      <c r="B59" s="220" t="str">
        <f aca="false">'Indicator Data'!B60</f>
        <v>EST</v>
      </c>
      <c r="C59" s="234"/>
      <c r="D59" s="234"/>
      <c r="E59" s="234"/>
      <c r="F59" s="234"/>
      <c r="G59" s="234"/>
      <c r="H59" s="234"/>
      <c r="I59" s="234"/>
      <c r="J59" s="234"/>
      <c r="K59" s="234"/>
      <c r="L59" s="234"/>
      <c r="M59" s="234"/>
      <c r="N59" s="234"/>
      <c r="O59" s="234"/>
      <c r="P59" s="234"/>
      <c r="R59" s="234"/>
      <c r="S59" s="234"/>
      <c r="T59" s="234"/>
      <c r="U59" s="234"/>
      <c r="V59" s="234"/>
      <c r="W59" s="234"/>
      <c r="X59" s="234"/>
      <c r="Y59" s="234"/>
      <c r="Z59" s="234"/>
      <c r="AA59" s="234"/>
      <c r="AB59" s="234"/>
      <c r="AC59" s="234"/>
      <c r="AD59" s="234"/>
      <c r="AE59" s="234"/>
      <c r="AF59" s="234"/>
      <c r="AG59" s="234"/>
      <c r="AH59" s="234"/>
      <c r="AI59" s="234"/>
      <c r="AJ59" s="234"/>
      <c r="AK59" s="236" t="str">
        <f aca="false">IF(ISNUMBER('Indicator Data'!AK60),"","Imputed using GDP p.c.")</f>
        <v/>
      </c>
      <c r="AM59" s="234"/>
      <c r="AN59" s="234"/>
      <c r="AO59" s="234"/>
      <c r="AP59" s="234"/>
      <c r="AQ59" s="234"/>
      <c r="AR59" s="234"/>
      <c r="AS59" s="234"/>
      <c r="AT59" s="234"/>
      <c r="AU59" s="234"/>
      <c r="AV59" s="234"/>
      <c r="AW59" s="234"/>
      <c r="AX59" s="234"/>
      <c r="AY59" s="234"/>
      <c r="AZ59" s="234"/>
      <c r="BA59" s="109"/>
      <c r="BG59" s="238"/>
      <c r="BH59" s="238"/>
      <c r="BI59" s="237"/>
    </row>
    <row r="60" customFormat="false" ht="14.5" hidden="false" customHeight="false" outlineLevel="0" collapsed="false">
      <c r="A60" s="178" t="str">
        <f aca="false">'Indicator Data'!A61</f>
        <v>Eswatini</v>
      </c>
      <c r="B60" s="220" t="str">
        <f aca="false">'Indicator Data'!B61</f>
        <v>SWZ</v>
      </c>
      <c r="C60" s="234"/>
      <c r="D60" s="234"/>
      <c r="E60" s="234"/>
      <c r="F60" s="234"/>
      <c r="G60" s="234"/>
      <c r="H60" s="234"/>
      <c r="I60" s="234"/>
      <c r="J60" s="234"/>
      <c r="K60" s="234"/>
      <c r="L60" s="234"/>
      <c r="M60" s="234"/>
      <c r="N60" s="234"/>
      <c r="O60" s="234"/>
      <c r="P60" s="234"/>
      <c r="R60" s="234"/>
      <c r="S60" s="234"/>
      <c r="T60" s="234"/>
      <c r="U60" s="234"/>
      <c r="V60" s="234"/>
      <c r="W60" s="234"/>
      <c r="X60" s="234"/>
      <c r="Y60" s="234"/>
      <c r="Z60" s="234"/>
      <c r="AA60" s="234"/>
      <c r="AB60" s="234"/>
      <c r="AC60" s="234"/>
      <c r="AD60" s="234"/>
      <c r="AE60" s="234"/>
      <c r="AF60" s="234"/>
      <c r="AG60" s="234"/>
      <c r="AH60" s="234"/>
      <c r="AI60" s="234"/>
      <c r="AJ60" s="234"/>
      <c r="AK60" s="236" t="str">
        <f aca="false">IF(ISNUMBER('Indicator Data'!AK61),"","Imputed using GDP p.c.")</f>
        <v/>
      </c>
      <c r="AM60" s="234"/>
      <c r="AN60" s="234"/>
      <c r="AO60" s="234"/>
      <c r="AP60" s="234"/>
      <c r="AQ60" s="234"/>
      <c r="AR60" s="234"/>
      <c r="AS60" s="234"/>
      <c r="AT60" s="234"/>
      <c r="AU60" s="234"/>
      <c r="AV60" s="234"/>
      <c r="AW60" s="234"/>
      <c r="AX60" s="234"/>
      <c r="AY60" s="234"/>
      <c r="AZ60" s="234"/>
      <c r="BA60" s="109"/>
      <c r="BG60" s="238"/>
      <c r="BH60" s="238"/>
      <c r="BI60" s="237"/>
    </row>
    <row r="61" customFormat="false" ht="14.5" hidden="false" customHeight="false" outlineLevel="0" collapsed="false">
      <c r="A61" s="178" t="str">
        <f aca="false">'Indicator Data'!A62</f>
        <v>Ethiopia</v>
      </c>
      <c r="B61" s="220" t="str">
        <f aca="false">'Indicator Data'!B62</f>
        <v>ETH</v>
      </c>
      <c r="C61" s="234"/>
      <c r="D61" s="234"/>
      <c r="E61" s="234"/>
      <c r="F61" s="234"/>
      <c r="G61" s="234"/>
      <c r="H61" s="234"/>
      <c r="I61" s="234"/>
      <c r="J61" s="234"/>
      <c r="K61" s="234"/>
      <c r="L61" s="234"/>
      <c r="M61" s="234"/>
      <c r="N61" s="234"/>
      <c r="O61" s="234"/>
      <c r="P61" s="234"/>
      <c r="R61" s="234"/>
      <c r="S61" s="234"/>
      <c r="T61" s="234"/>
      <c r="U61" s="234"/>
      <c r="V61" s="234"/>
      <c r="W61" s="234"/>
      <c r="X61" s="234"/>
      <c r="Y61" s="234"/>
      <c r="Z61" s="234"/>
      <c r="AA61" s="234"/>
      <c r="AB61" s="234"/>
      <c r="AC61" s="234"/>
      <c r="AD61" s="234"/>
      <c r="AE61" s="234"/>
      <c r="AF61" s="234"/>
      <c r="AG61" s="234"/>
      <c r="AH61" s="234"/>
      <c r="AI61" s="234"/>
      <c r="AJ61" s="234"/>
      <c r="AK61" s="236" t="str">
        <f aca="false">IF(ISNUMBER('Indicator Data'!AK62),"","Imputed using GDP p.c.")</f>
        <v/>
      </c>
      <c r="AM61" s="234"/>
      <c r="AN61" s="234"/>
      <c r="AO61" s="234"/>
      <c r="AP61" s="234"/>
      <c r="AQ61" s="234"/>
      <c r="AR61" s="234"/>
      <c r="AS61" s="234"/>
      <c r="AT61" s="234"/>
      <c r="AU61" s="234"/>
      <c r="AV61" s="234"/>
      <c r="AW61" s="234"/>
      <c r="AX61" s="234"/>
      <c r="AY61" s="234"/>
      <c r="AZ61" s="234"/>
      <c r="BA61" s="109"/>
      <c r="BG61" s="238"/>
      <c r="BH61" s="238"/>
      <c r="BI61" s="237"/>
    </row>
    <row r="62" customFormat="false" ht="14.5" hidden="false" customHeight="false" outlineLevel="0" collapsed="false">
      <c r="A62" s="178" t="str">
        <f aca="false">'Indicator Data'!A63</f>
        <v>Fiji</v>
      </c>
      <c r="B62" s="220" t="str">
        <f aca="false">'Indicator Data'!B63</f>
        <v>FJI</v>
      </c>
      <c r="C62" s="234"/>
      <c r="D62" s="234"/>
      <c r="E62" s="234"/>
      <c r="F62" s="234"/>
      <c r="G62" s="234"/>
      <c r="H62" s="234"/>
      <c r="I62" s="234"/>
      <c r="J62" s="234"/>
      <c r="K62" s="234"/>
      <c r="L62" s="234"/>
      <c r="M62" s="234"/>
      <c r="N62" s="234"/>
      <c r="O62" s="234"/>
      <c r="P62" s="234"/>
      <c r="R62" s="234"/>
      <c r="S62" s="234"/>
      <c r="T62" s="234"/>
      <c r="U62" s="234"/>
      <c r="V62" s="234"/>
      <c r="W62" s="234"/>
      <c r="X62" s="234"/>
      <c r="Y62" s="234"/>
      <c r="Z62" s="234"/>
      <c r="AA62" s="234"/>
      <c r="AB62" s="234"/>
      <c r="AC62" s="234"/>
      <c r="AD62" s="234"/>
      <c r="AE62" s="234"/>
      <c r="AF62" s="234"/>
      <c r="AG62" s="234"/>
      <c r="AH62" s="234"/>
      <c r="AI62" s="234"/>
      <c r="AJ62" s="234"/>
      <c r="AK62" s="236" t="str">
        <f aca="false">IF(ISNUMBER('Indicator Data'!AK63),"","Imputed using GDP p.c.")</f>
        <v/>
      </c>
      <c r="AM62" s="234"/>
      <c r="AN62" s="234"/>
      <c r="AO62" s="234"/>
      <c r="AP62" s="234"/>
      <c r="AQ62" s="234"/>
      <c r="AR62" s="234"/>
      <c r="AS62" s="234"/>
      <c r="AT62" s="234"/>
      <c r="AU62" s="234"/>
      <c r="AV62" s="234"/>
      <c r="AW62" s="234"/>
      <c r="AX62" s="234"/>
      <c r="AY62" s="234"/>
      <c r="AZ62" s="234"/>
      <c r="BA62" s="109"/>
      <c r="BG62" s="238"/>
      <c r="BH62" s="238"/>
      <c r="BI62" s="237"/>
    </row>
    <row r="63" customFormat="false" ht="14.5" hidden="false" customHeight="false" outlineLevel="0" collapsed="false">
      <c r="A63" s="178" t="str">
        <f aca="false">'Indicator Data'!A64</f>
        <v>Finland</v>
      </c>
      <c r="B63" s="220" t="str">
        <f aca="false">'Indicator Data'!B64</f>
        <v>FIN</v>
      </c>
      <c r="C63" s="234"/>
      <c r="D63" s="234"/>
      <c r="E63" s="234"/>
      <c r="F63" s="234"/>
      <c r="G63" s="234"/>
      <c r="H63" s="234"/>
      <c r="I63" s="234"/>
      <c r="J63" s="234"/>
      <c r="K63" s="234"/>
      <c r="L63" s="234"/>
      <c r="M63" s="234"/>
      <c r="N63" s="234"/>
      <c r="O63" s="234"/>
      <c r="P63" s="234"/>
      <c r="R63" s="234"/>
      <c r="S63" s="234"/>
      <c r="T63" s="234"/>
      <c r="U63" s="234"/>
      <c r="V63" s="234"/>
      <c r="W63" s="234"/>
      <c r="X63" s="234"/>
      <c r="Y63" s="234"/>
      <c r="Z63" s="234"/>
      <c r="AA63" s="234"/>
      <c r="AB63" s="234"/>
      <c r="AC63" s="234"/>
      <c r="AD63" s="234"/>
      <c r="AE63" s="234"/>
      <c r="AF63" s="234"/>
      <c r="AG63" s="234"/>
      <c r="AH63" s="234"/>
      <c r="AI63" s="234"/>
      <c r="AJ63" s="234"/>
      <c r="AK63" s="236" t="str">
        <f aca="false">IF(ISNUMBER('Indicator Data'!AK64),"","Imputed using GDP p.c.")</f>
        <v/>
      </c>
      <c r="AM63" s="234"/>
      <c r="AN63" s="234"/>
      <c r="AO63" s="234"/>
      <c r="AP63" s="234"/>
      <c r="AQ63" s="234"/>
      <c r="AR63" s="234"/>
      <c r="AS63" s="234"/>
      <c r="AT63" s="234"/>
      <c r="AU63" s="234"/>
      <c r="AV63" s="234"/>
      <c r="AW63" s="234"/>
      <c r="AX63" s="234"/>
      <c r="AY63" s="234"/>
      <c r="AZ63" s="234"/>
      <c r="BA63" s="109"/>
      <c r="BG63" s="238"/>
      <c r="BH63" s="238"/>
      <c r="BI63" s="237"/>
    </row>
    <row r="64" customFormat="false" ht="14.5" hidden="false" customHeight="false" outlineLevel="0" collapsed="false">
      <c r="A64" s="178" t="str">
        <f aca="false">'Indicator Data'!A65</f>
        <v>France</v>
      </c>
      <c r="B64" s="220" t="str">
        <f aca="false">'Indicator Data'!B65</f>
        <v>FRA</v>
      </c>
      <c r="C64" s="234"/>
      <c r="D64" s="234"/>
      <c r="E64" s="234"/>
      <c r="F64" s="234"/>
      <c r="G64" s="234"/>
      <c r="H64" s="234"/>
      <c r="I64" s="234"/>
      <c r="J64" s="234"/>
      <c r="K64" s="234"/>
      <c r="L64" s="234"/>
      <c r="M64" s="234"/>
      <c r="N64" s="234"/>
      <c r="O64" s="234"/>
      <c r="P64" s="234"/>
      <c r="R64" s="234"/>
      <c r="S64" s="234"/>
      <c r="T64" s="234"/>
      <c r="U64" s="234"/>
      <c r="V64" s="234"/>
      <c r="W64" s="234"/>
      <c r="X64" s="234"/>
      <c r="Y64" s="234"/>
      <c r="Z64" s="234"/>
      <c r="AA64" s="234"/>
      <c r="AB64" s="234"/>
      <c r="AC64" s="234"/>
      <c r="AD64" s="234"/>
      <c r="AE64" s="234"/>
      <c r="AF64" s="234"/>
      <c r="AG64" s="234"/>
      <c r="AH64" s="234"/>
      <c r="AI64" s="234"/>
      <c r="AJ64" s="234"/>
      <c r="AK64" s="236" t="str">
        <f aca="false">IF(ISNUMBER('Indicator Data'!AK65),"","Imputed using GDP p.c.")</f>
        <v/>
      </c>
      <c r="AM64" s="234"/>
      <c r="AN64" s="234"/>
      <c r="AO64" s="234"/>
      <c r="AP64" s="234"/>
      <c r="AQ64" s="234"/>
      <c r="AR64" s="234"/>
      <c r="AS64" s="234"/>
      <c r="AT64" s="234"/>
      <c r="AU64" s="234"/>
      <c r="AV64" s="234"/>
      <c r="AW64" s="234"/>
      <c r="AX64" s="234"/>
      <c r="AY64" s="234"/>
      <c r="AZ64" s="234"/>
      <c r="BA64" s="109"/>
      <c r="BG64" s="238"/>
      <c r="BH64" s="238"/>
      <c r="BI64" s="237"/>
    </row>
    <row r="65" customFormat="false" ht="14.5" hidden="false" customHeight="false" outlineLevel="0" collapsed="false">
      <c r="A65" s="178" t="str">
        <f aca="false">'Indicator Data'!A66</f>
        <v>Gabon</v>
      </c>
      <c r="B65" s="220" t="str">
        <f aca="false">'Indicator Data'!B66</f>
        <v>GAB</v>
      </c>
      <c r="C65" s="234"/>
      <c r="D65" s="234"/>
      <c r="E65" s="234"/>
      <c r="F65" s="234"/>
      <c r="G65" s="234"/>
      <c r="H65" s="234"/>
      <c r="I65" s="234"/>
      <c r="J65" s="234"/>
      <c r="K65" s="234"/>
      <c r="L65" s="234"/>
      <c r="M65" s="234"/>
      <c r="N65" s="234"/>
      <c r="O65" s="234"/>
      <c r="P65" s="234"/>
      <c r="R65" s="234"/>
      <c r="S65" s="234"/>
      <c r="T65" s="234"/>
      <c r="U65" s="234"/>
      <c r="V65" s="234"/>
      <c r="W65" s="234"/>
      <c r="X65" s="234"/>
      <c r="Y65" s="234"/>
      <c r="Z65" s="234"/>
      <c r="AA65" s="234"/>
      <c r="AB65" s="234"/>
      <c r="AC65" s="234"/>
      <c r="AD65" s="234"/>
      <c r="AE65" s="234"/>
      <c r="AF65" s="234"/>
      <c r="AG65" s="234"/>
      <c r="AH65" s="234"/>
      <c r="AI65" s="234"/>
      <c r="AJ65" s="234"/>
      <c r="AK65" s="236" t="str">
        <f aca="false">IF(ISNUMBER('Indicator Data'!AK66),"","Imputed using GDP p.c.")</f>
        <v/>
      </c>
      <c r="AM65" s="234"/>
      <c r="AN65" s="234"/>
      <c r="AO65" s="234"/>
      <c r="AP65" s="234"/>
      <c r="AQ65" s="234"/>
      <c r="AR65" s="234"/>
      <c r="AS65" s="234"/>
      <c r="AT65" s="234"/>
      <c r="AU65" s="234"/>
      <c r="AV65" s="234"/>
      <c r="AW65" s="234"/>
      <c r="AX65" s="234"/>
      <c r="AY65" s="234"/>
      <c r="AZ65" s="234"/>
      <c r="BA65" s="109"/>
      <c r="BG65" s="238"/>
      <c r="BH65" s="238"/>
      <c r="BI65" s="237"/>
    </row>
    <row r="66" customFormat="false" ht="14.5" hidden="false" customHeight="false" outlineLevel="0" collapsed="false">
      <c r="A66" s="178" t="str">
        <f aca="false">'Indicator Data'!A67</f>
        <v>Gambia</v>
      </c>
      <c r="B66" s="220" t="str">
        <f aca="false">'Indicator Data'!B67</f>
        <v>GMB</v>
      </c>
      <c r="C66" s="234"/>
      <c r="D66" s="234"/>
      <c r="E66" s="234"/>
      <c r="F66" s="234"/>
      <c r="G66" s="234"/>
      <c r="H66" s="234"/>
      <c r="I66" s="234"/>
      <c r="J66" s="234"/>
      <c r="K66" s="234"/>
      <c r="L66" s="234"/>
      <c r="M66" s="234"/>
      <c r="N66" s="234"/>
      <c r="O66" s="234"/>
      <c r="P66" s="234"/>
      <c r="R66" s="234"/>
      <c r="S66" s="234"/>
      <c r="T66" s="234"/>
      <c r="U66" s="234"/>
      <c r="V66" s="234"/>
      <c r="W66" s="234"/>
      <c r="X66" s="234"/>
      <c r="Y66" s="234"/>
      <c r="Z66" s="234"/>
      <c r="AA66" s="234"/>
      <c r="AB66" s="234"/>
      <c r="AC66" s="234"/>
      <c r="AD66" s="234"/>
      <c r="AE66" s="234"/>
      <c r="AF66" s="234"/>
      <c r="AG66" s="234"/>
      <c r="AH66" s="234"/>
      <c r="AI66" s="234"/>
      <c r="AJ66" s="234"/>
      <c r="AK66" s="236" t="str">
        <f aca="false">IF(ISNUMBER('Indicator Data'!AK67),"","Imputed using GDP p.c.")</f>
        <v/>
      </c>
      <c r="AM66" s="234"/>
      <c r="AN66" s="234"/>
      <c r="AO66" s="234"/>
      <c r="AP66" s="234"/>
      <c r="AQ66" s="234"/>
      <c r="AR66" s="234"/>
      <c r="AS66" s="234"/>
      <c r="AT66" s="234"/>
      <c r="AU66" s="234"/>
      <c r="AV66" s="234"/>
      <c r="AW66" s="234"/>
      <c r="AX66" s="234"/>
      <c r="AY66" s="234"/>
      <c r="AZ66" s="234"/>
      <c r="BA66" s="109"/>
      <c r="BG66" s="238"/>
      <c r="BH66" s="238"/>
      <c r="BI66" s="237"/>
    </row>
    <row r="67" customFormat="false" ht="14.5" hidden="false" customHeight="false" outlineLevel="0" collapsed="false">
      <c r="A67" s="178" t="str">
        <f aca="false">'Indicator Data'!A68</f>
        <v>Georgia</v>
      </c>
      <c r="B67" s="220" t="str">
        <f aca="false">'Indicator Data'!B68</f>
        <v>GEO</v>
      </c>
      <c r="C67" s="234"/>
      <c r="D67" s="234"/>
      <c r="E67" s="234"/>
      <c r="F67" s="234"/>
      <c r="G67" s="234"/>
      <c r="H67" s="234"/>
      <c r="I67" s="234"/>
      <c r="J67" s="234"/>
      <c r="K67" s="234"/>
      <c r="L67" s="234"/>
      <c r="M67" s="234"/>
      <c r="N67" s="234"/>
      <c r="O67" s="234"/>
      <c r="P67" s="234"/>
      <c r="R67" s="234"/>
      <c r="S67" s="234"/>
      <c r="T67" s="234"/>
      <c r="U67" s="234"/>
      <c r="V67" s="234"/>
      <c r="W67" s="234"/>
      <c r="X67" s="234"/>
      <c r="Y67" s="234"/>
      <c r="Z67" s="234"/>
      <c r="AA67" s="234"/>
      <c r="AB67" s="234"/>
      <c r="AC67" s="234"/>
      <c r="AD67" s="234"/>
      <c r="AE67" s="234"/>
      <c r="AF67" s="234"/>
      <c r="AG67" s="234"/>
      <c r="AH67" s="234"/>
      <c r="AI67" s="234"/>
      <c r="AJ67" s="234"/>
      <c r="AK67" s="236" t="str">
        <f aca="false">IF(ISNUMBER('Indicator Data'!AK68),"","Imputed using GDP p.c.")</f>
        <v/>
      </c>
      <c r="AM67" s="234"/>
      <c r="AN67" s="234"/>
      <c r="AO67" s="234"/>
      <c r="AP67" s="234"/>
      <c r="AQ67" s="234"/>
      <c r="AR67" s="234"/>
      <c r="AS67" s="234"/>
      <c r="AT67" s="234"/>
      <c r="AU67" s="234"/>
      <c r="AV67" s="234"/>
      <c r="AW67" s="234"/>
      <c r="AX67" s="234"/>
      <c r="AY67" s="234"/>
      <c r="AZ67" s="234"/>
      <c r="BA67" s="109"/>
      <c r="BG67" s="238"/>
      <c r="BH67" s="238"/>
      <c r="BI67" s="237"/>
    </row>
    <row r="68" customFormat="false" ht="14.5" hidden="false" customHeight="false" outlineLevel="0" collapsed="false">
      <c r="A68" s="178" t="str">
        <f aca="false">'Indicator Data'!A69</f>
        <v>Germany</v>
      </c>
      <c r="B68" s="220" t="str">
        <f aca="false">'Indicator Data'!B69</f>
        <v>DEU</v>
      </c>
      <c r="C68" s="234"/>
      <c r="D68" s="234"/>
      <c r="E68" s="234"/>
      <c r="F68" s="234"/>
      <c r="G68" s="234"/>
      <c r="H68" s="234"/>
      <c r="I68" s="234"/>
      <c r="J68" s="234"/>
      <c r="K68" s="234"/>
      <c r="L68" s="234"/>
      <c r="M68" s="234"/>
      <c r="N68" s="234"/>
      <c r="O68" s="234"/>
      <c r="P68" s="234"/>
      <c r="R68" s="234"/>
      <c r="S68" s="234"/>
      <c r="T68" s="234"/>
      <c r="U68" s="234"/>
      <c r="V68" s="234"/>
      <c r="W68" s="234"/>
      <c r="X68" s="234"/>
      <c r="Y68" s="234"/>
      <c r="Z68" s="234"/>
      <c r="AA68" s="234"/>
      <c r="AB68" s="234"/>
      <c r="AC68" s="234"/>
      <c r="AD68" s="234"/>
      <c r="AE68" s="234"/>
      <c r="AF68" s="234"/>
      <c r="AG68" s="234"/>
      <c r="AH68" s="234"/>
      <c r="AI68" s="234"/>
      <c r="AJ68" s="234"/>
      <c r="AK68" s="236" t="str">
        <f aca="false">IF(ISNUMBER('Indicator Data'!AK69),"","Imputed using GDP p.c.")</f>
        <v/>
      </c>
      <c r="AM68" s="234"/>
      <c r="AN68" s="234"/>
      <c r="AO68" s="234"/>
      <c r="AP68" s="234"/>
      <c r="AQ68" s="234"/>
      <c r="AR68" s="234"/>
      <c r="AS68" s="234"/>
      <c r="AT68" s="234"/>
      <c r="AU68" s="234"/>
      <c r="AV68" s="234"/>
      <c r="AW68" s="234"/>
      <c r="AX68" s="234"/>
      <c r="AY68" s="234"/>
      <c r="AZ68" s="234"/>
      <c r="BA68" s="109"/>
      <c r="BG68" s="238"/>
      <c r="BH68" s="238"/>
      <c r="BI68" s="237"/>
    </row>
    <row r="69" customFormat="false" ht="14.5" hidden="false" customHeight="false" outlineLevel="0" collapsed="false">
      <c r="A69" s="178" t="str">
        <f aca="false">'Indicator Data'!A70</f>
        <v>Ghana</v>
      </c>
      <c r="B69" s="220" t="str">
        <f aca="false">'Indicator Data'!B70</f>
        <v>GHA</v>
      </c>
      <c r="C69" s="234"/>
      <c r="D69" s="234"/>
      <c r="E69" s="234"/>
      <c r="F69" s="234"/>
      <c r="G69" s="234"/>
      <c r="H69" s="234"/>
      <c r="I69" s="234"/>
      <c r="J69" s="234"/>
      <c r="K69" s="234"/>
      <c r="L69" s="234"/>
      <c r="M69" s="234"/>
      <c r="N69" s="234"/>
      <c r="O69" s="234"/>
      <c r="P69" s="234"/>
      <c r="R69" s="234"/>
      <c r="S69" s="234"/>
      <c r="T69" s="234"/>
      <c r="U69" s="234"/>
      <c r="V69" s="234"/>
      <c r="W69" s="234"/>
      <c r="X69" s="234"/>
      <c r="Y69" s="234"/>
      <c r="Z69" s="234"/>
      <c r="AA69" s="234"/>
      <c r="AB69" s="234"/>
      <c r="AC69" s="234"/>
      <c r="AD69" s="234"/>
      <c r="AE69" s="234"/>
      <c r="AF69" s="234"/>
      <c r="AG69" s="234"/>
      <c r="AH69" s="234"/>
      <c r="AI69" s="234"/>
      <c r="AJ69" s="234"/>
      <c r="AK69" s="236" t="str">
        <f aca="false">IF(ISNUMBER('Indicator Data'!AK70),"","Imputed using GDP p.c.")</f>
        <v/>
      </c>
      <c r="AM69" s="234"/>
      <c r="AN69" s="234"/>
      <c r="AO69" s="234"/>
      <c r="AP69" s="234"/>
      <c r="AQ69" s="234"/>
      <c r="AR69" s="234"/>
      <c r="AS69" s="234"/>
      <c r="AT69" s="234"/>
      <c r="AU69" s="234"/>
      <c r="AV69" s="234"/>
      <c r="AW69" s="234"/>
      <c r="AX69" s="234"/>
      <c r="AY69" s="234"/>
      <c r="AZ69" s="234"/>
      <c r="BA69" s="109"/>
      <c r="BG69" s="238"/>
      <c r="BH69" s="238"/>
      <c r="BI69" s="237"/>
    </row>
    <row r="70" customFormat="false" ht="14.5" hidden="false" customHeight="false" outlineLevel="0" collapsed="false">
      <c r="A70" s="178" t="str">
        <f aca="false">'Indicator Data'!A71</f>
        <v>Greece</v>
      </c>
      <c r="B70" s="220" t="str">
        <f aca="false">'Indicator Data'!B71</f>
        <v>GRC</v>
      </c>
      <c r="C70" s="234"/>
      <c r="D70" s="234"/>
      <c r="E70" s="234"/>
      <c r="F70" s="234"/>
      <c r="G70" s="234"/>
      <c r="H70" s="234"/>
      <c r="I70" s="234"/>
      <c r="J70" s="234"/>
      <c r="K70" s="234"/>
      <c r="L70" s="234"/>
      <c r="M70" s="234"/>
      <c r="N70" s="234"/>
      <c r="O70" s="234"/>
      <c r="P70" s="234"/>
      <c r="R70" s="234"/>
      <c r="S70" s="234"/>
      <c r="T70" s="234"/>
      <c r="U70" s="234"/>
      <c r="V70" s="234"/>
      <c r="W70" s="234"/>
      <c r="X70" s="234"/>
      <c r="Y70" s="234"/>
      <c r="Z70" s="234"/>
      <c r="AA70" s="234"/>
      <c r="AB70" s="234"/>
      <c r="AC70" s="234"/>
      <c r="AD70" s="234"/>
      <c r="AE70" s="234"/>
      <c r="AF70" s="234"/>
      <c r="AG70" s="234"/>
      <c r="AH70" s="234"/>
      <c r="AI70" s="234"/>
      <c r="AJ70" s="234"/>
      <c r="AK70" s="236" t="str">
        <f aca="false">IF(ISNUMBER('Indicator Data'!AK71),"","Imputed using GDP p.c.")</f>
        <v/>
      </c>
      <c r="AM70" s="234"/>
      <c r="AN70" s="234"/>
      <c r="AO70" s="234"/>
      <c r="AP70" s="234"/>
      <c r="AQ70" s="234"/>
      <c r="AR70" s="234"/>
      <c r="AS70" s="234"/>
      <c r="AT70" s="234"/>
      <c r="AU70" s="234"/>
      <c r="AV70" s="234"/>
      <c r="AW70" s="234"/>
      <c r="AX70" s="234"/>
      <c r="AY70" s="234"/>
      <c r="AZ70" s="234"/>
      <c r="BA70" s="109"/>
      <c r="BG70" s="238"/>
      <c r="BH70" s="238"/>
      <c r="BI70" s="237"/>
    </row>
    <row r="71" customFormat="false" ht="14.5" hidden="false" customHeight="false" outlineLevel="0" collapsed="false">
      <c r="A71" s="178" t="str">
        <f aca="false">'Indicator Data'!A72</f>
        <v>Grenada</v>
      </c>
      <c r="B71" s="220" t="str">
        <f aca="false">'Indicator Data'!B72</f>
        <v>GRD</v>
      </c>
      <c r="C71" s="234"/>
      <c r="D71" s="234"/>
      <c r="E71" s="234"/>
      <c r="F71" s="234"/>
      <c r="G71" s="234"/>
      <c r="H71" s="234"/>
      <c r="I71" s="234"/>
      <c r="J71" s="234"/>
      <c r="K71" s="234"/>
      <c r="L71" s="234"/>
      <c r="M71" s="234"/>
      <c r="N71" s="234"/>
      <c r="O71" s="234"/>
      <c r="P71" s="234"/>
      <c r="R71" s="234"/>
      <c r="S71" s="234"/>
      <c r="T71" s="234"/>
      <c r="U71" s="234"/>
      <c r="V71" s="234"/>
      <c r="W71" s="234"/>
      <c r="X71" s="234"/>
      <c r="Y71" s="234"/>
      <c r="Z71" s="234"/>
      <c r="AA71" s="234"/>
      <c r="AB71" s="234"/>
      <c r="AC71" s="234"/>
      <c r="AD71" s="234"/>
      <c r="AE71" s="234"/>
      <c r="AF71" s="234"/>
      <c r="AG71" s="234"/>
      <c r="AH71" s="234"/>
      <c r="AI71" s="234"/>
      <c r="AJ71" s="234"/>
      <c r="AK71" s="236" t="str">
        <f aca="false">IF(ISNUMBER('Indicator Data'!AK72),"","Imputed using GDP p.c.")</f>
        <v/>
      </c>
      <c r="AM71" s="234"/>
      <c r="AN71" s="234"/>
      <c r="AO71" s="234"/>
      <c r="AP71" s="234"/>
      <c r="AQ71" s="234"/>
      <c r="AR71" s="234"/>
      <c r="AS71" s="234"/>
      <c r="AT71" s="234"/>
      <c r="AU71" s="234"/>
      <c r="AV71" s="234"/>
      <c r="AW71" s="234"/>
      <c r="AX71" s="234"/>
      <c r="AY71" s="234"/>
      <c r="AZ71" s="234"/>
      <c r="BA71" s="109"/>
      <c r="BG71" s="238"/>
      <c r="BH71" s="238" t="s">
        <v>840</v>
      </c>
      <c r="BI71" s="237"/>
    </row>
    <row r="72" customFormat="false" ht="14.5" hidden="false" customHeight="false" outlineLevel="0" collapsed="false">
      <c r="A72" s="178" t="str">
        <f aca="false">'Indicator Data'!A73</f>
        <v>Guatemala</v>
      </c>
      <c r="B72" s="220" t="str">
        <f aca="false">'Indicator Data'!B73</f>
        <v>GTM</v>
      </c>
      <c r="C72" s="234"/>
      <c r="D72" s="234"/>
      <c r="E72" s="234"/>
      <c r="F72" s="234"/>
      <c r="G72" s="234"/>
      <c r="H72" s="234"/>
      <c r="I72" s="234"/>
      <c r="J72" s="234"/>
      <c r="K72" s="234"/>
      <c r="L72" s="234"/>
      <c r="M72" s="234"/>
      <c r="N72" s="234"/>
      <c r="O72" s="234"/>
      <c r="P72" s="234"/>
      <c r="R72" s="234"/>
      <c r="S72" s="234"/>
      <c r="T72" s="234"/>
      <c r="U72" s="234"/>
      <c r="V72" s="234"/>
      <c r="W72" s="234"/>
      <c r="X72" s="234"/>
      <c r="Y72" s="234"/>
      <c r="Z72" s="234"/>
      <c r="AA72" s="234"/>
      <c r="AB72" s="234"/>
      <c r="AC72" s="234"/>
      <c r="AD72" s="234"/>
      <c r="AE72" s="234"/>
      <c r="AF72" s="234"/>
      <c r="AG72" s="234"/>
      <c r="AH72" s="234"/>
      <c r="AI72" s="234"/>
      <c r="AJ72" s="234"/>
      <c r="AK72" s="236" t="str">
        <f aca="false">IF(ISNUMBER('Indicator Data'!AK73),"","Imputed using GDP p.c.")</f>
        <v/>
      </c>
      <c r="AM72" s="234"/>
      <c r="AN72" s="234"/>
      <c r="AO72" s="234"/>
      <c r="AP72" s="234"/>
      <c r="AQ72" s="234"/>
      <c r="AR72" s="234"/>
      <c r="AS72" s="234"/>
      <c r="AT72" s="234"/>
      <c r="AU72" s="234"/>
      <c r="AV72" s="234"/>
      <c r="AW72" s="234"/>
      <c r="AX72" s="234"/>
      <c r="AY72" s="234"/>
      <c r="AZ72" s="234"/>
      <c r="BA72" s="109"/>
      <c r="BG72" s="238"/>
      <c r="BH72" s="238"/>
      <c r="BI72" s="237"/>
    </row>
    <row r="73" customFormat="false" ht="14.5" hidden="false" customHeight="false" outlineLevel="0" collapsed="false">
      <c r="A73" s="178" t="str">
        <f aca="false">'Indicator Data'!A74</f>
        <v>Guinea</v>
      </c>
      <c r="B73" s="220" t="str">
        <f aca="false">'Indicator Data'!B74</f>
        <v>GIN</v>
      </c>
      <c r="C73" s="234"/>
      <c r="D73" s="234"/>
      <c r="E73" s="234"/>
      <c r="F73" s="234"/>
      <c r="G73" s="234"/>
      <c r="H73" s="234"/>
      <c r="I73" s="234"/>
      <c r="J73" s="234"/>
      <c r="K73" s="234"/>
      <c r="L73" s="234"/>
      <c r="M73" s="234"/>
      <c r="N73" s="234"/>
      <c r="O73" s="234"/>
      <c r="P73" s="234"/>
      <c r="R73" s="234"/>
      <c r="S73" s="234"/>
      <c r="T73" s="234"/>
      <c r="U73" s="234"/>
      <c r="V73" s="234"/>
      <c r="W73" s="234"/>
      <c r="X73" s="234"/>
      <c r="Y73" s="234"/>
      <c r="Z73" s="234"/>
      <c r="AA73" s="234"/>
      <c r="AB73" s="234"/>
      <c r="AC73" s="234"/>
      <c r="AD73" s="234"/>
      <c r="AE73" s="234"/>
      <c r="AF73" s="234"/>
      <c r="AG73" s="234"/>
      <c r="AH73" s="234"/>
      <c r="AI73" s="234"/>
      <c r="AJ73" s="234"/>
      <c r="AK73" s="236" t="str">
        <f aca="false">IF(ISNUMBER('Indicator Data'!AK74),"","Imputed using GDP p.c.")</f>
        <v/>
      </c>
      <c r="AM73" s="234"/>
      <c r="AN73" s="234"/>
      <c r="AO73" s="234"/>
      <c r="AP73" s="234"/>
      <c r="AQ73" s="234"/>
      <c r="AR73" s="234"/>
      <c r="AS73" s="234"/>
      <c r="AT73" s="234"/>
      <c r="AU73" s="234"/>
      <c r="AV73" s="234"/>
      <c r="AW73" s="234"/>
      <c r="AX73" s="234"/>
      <c r="AY73" s="234"/>
      <c r="AZ73" s="234"/>
      <c r="BA73" s="109"/>
      <c r="BG73" s="238"/>
      <c r="BH73" s="238" t="s">
        <v>848</v>
      </c>
      <c r="BI73" s="237"/>
    </row>
    <row r="74" customFormat="false" ht="14.5" hidden="false" customHeight="false" outlineLevel="0" collapsed="false">
      <c r="A74" s="178" t="str">
        <f aca="false">'Indicator Data'!A75</f>
        <v>Guinea-Bissau</v>
      </c>
      <c r="B74" s="220" t="str">
        <f aca="false">'Indicator Data'!B75</f>
        <v>GNB</v>
      </c>
      <c r="C74" s="234"/>
      <c r="D74" s="234"/>
      <c r="E74" s="234"/>
      <c r="F74" s="234"/>
      <c r="G74" s="234"/>
      <c r="H74" s="234"/>
      <c r="I74" s="234"/>
      <c r="J74" s="234"/>
      <c r="K74" s="234"/>
      <c r="L74" s="234"/>
      <c r="M74" s="234"/>
      <c r="N74" s="234"/>
      <c r="O74" s="234"/>
      <c r="P74" s="234"/>
      <c r="R74" s="234"/>
      <c r="S74" s="234"/>
      <c r="T74" s="234"/>
      <c r="U74" s="234"/>
      <c r="V74" s="234"/>
      <c r="W74" s="234"/>
      <c r="X74" s="234"/>
      <c r="Y74" s="234"/>
      <c r="Z74" s="234"/>
      <c r="AA74" s="234"/>
      <c r="AB74" s="234"/>
      <c r="AC74" s="234"/>
      <c r="AD74" s="234"/>
      <c r="AE74" s="234"/>
      <c r="AF74" s="234"/>
      <c r="AG74" s="234"/>
      <c r="AH74" s="234"/>
      <c r="AI74" s="234"/>
      <c r="AJ74" s="234"/>
      <c r="AK74" s="236" t="str">
        <f aca="false">IF(ISNUMBER('Indicator Data'!AK75),"","Imputed using GDP p.c.")</f>
        <v/>
      </c>
      <c r="AM74" s="234"/>
      <c r="AN74" s="234"/>
      <c r="AO74" s="234"/>
      <c r="AP74" s="234"/>
      <c r="AQ74" s="234"/>
      <c r="AR74" s="234"/>
      <c r="AS74" s="234"/>
      <c r="AT74" s="234"/>
      <c r="AU74" s="234"/>
      <c r="AV74" s="234"/>
      <c r="AW74" s="234"/>
      <c r="AX74" s="234"/>
      <c r="AY74" s="234"/>
      <c r="AZ74" s="234"/>
      <c r="BA74" s="109"/>
      <c r="BG74" s="238"/>
      <c r="BH74" s="238" t="s">
        <v>848</v>
      </c>
      <c r="BI74" s="237"/>
    </row>
    <row r="75" customFormat="false" ht="14.5" hidden="false" customHeight="false" outlineLevel="0" collapsed="false">
      <c r="A75" s="178" t="str">
        <f aca="false">'Indicator Data'!A76</f>
        <v>Guyana</v>
      </c>
      <c r="B75" s="220" t="str">
        <f aca="false">'Indicator Data'!B76</f>
        <v>GUY</v>
      </c>
      <c r="C75" s="234"/>
      <c r="D75" s="234"/>
      <c r="E75" s="234"/>
      <c r="F75" s="234"/>
      <c r="G75" s="234"/>
      <c r="H75" s="234"/>
      <c r="I75" s="234"/>
      <c r="J75" s="234"/>
      <c r="K75" s="234"/>
      <c r="L75" s="234"/>
      <c r="M75" s="234"/>
      <c r="N75" s="234"/>
      <c r="O75" s="234"/>
      <c r="P75" s="234"/>
      <c r="R75" s="234"/>
      <c r="S75" s="234"/>
      <c r="T75" s="234"/>
      <c r="U75" s="234"/>
      <c r="V75" s="234"/>
      <c r="W75" s="234"/>
      <c r="X75" s="234"/>
      <c r="Y75" s="234"/>
      <c r="Z75" s="234"/>
      <c r="AA75" s="234"/>
      <c r="AB75" s="234"/>
      <c r="AC75" s="234"/>
      <c r="AD75" s="234"/>
      <c r="AE75" s="234"/>
      <c r="AF75" s="234"/>
      <c r="AG75" s="234"/>
      <c r="AH75" s="234"/>
      <c r="AI75" s="234"/>
      <c r="AJ75" s="234"/>
      <c r="AK75" s="236" t="str">
        <f aca="false">IF(ISNUMBER('Indicator Data'!AK76),"","Imputed using GDP p.c.")</f>
        <v/>
      </c>
      <c r="AM75" s="234"/>
      <c r="AN75" s="234"/>
      <c r="AO75" s="234"/>
      <c r="AP75" s="234"/>
      <c r="AQ75" s="234"/>
      <c r="AR75" s="234"/>
      <c r="AS75" s="234"/>
      <c r="AT75" s="234"/>
      <c r="AU75" s="234"/>
      <c r="AV75" s="234"/>
      <c r="AW75" s="234"/>
      <c r="AX75" s="234"/>
      <c r="AY75" s="234"/>
      <c r="AZ75" s="234"/>
      <c r="BA75" s="109"/>
      <c r="BG75" s="238"/>
      <c r="BH75" s="238"/>
      <c r="BI75" s="237"/>
    </row>
    <row r="76" customFormat="false" ht="14.5" hidden="false" customHeight="false" outlineLevel="0" collapsed="false">
      <c r="A76" s="178" t="str">
        <f aca="false">'Indicator Data'!A77</f>
        <v>Haiti</v>
      </c>
      <c r="B76" s="220" t="str">
        <f aca="false">'Indicator Data'!B77</f>
        <v>HTI</v>
      </c>
      <c r="C76" s="234"/>
      <c r="D76" s="234"/>
      <c r="E76" s="234"/>
      <c r="F76" s="234"/>
      <c r="G76" s="234"/>
      <c r="H76" s="234"/>
      <c r="I76" s="234"/>
      <c r="J76" s="234"/>
      <c r="K76" s="234"/>
      <c r="L76" s="234"/>
      <c r="M76" s="234"/>
      <c r="N76" s="234"/>
      <c r="O76" s="234"/>
      <c r="P76" s="234"/>
      <c r="R76" s="234"/>
      <c r="S76" s="234"/>
      <c r="T76" s="234"/>
      <c r="U76" s="234"/>
      <c r="V76" s="234"/>
      <c r="W76" s="234"/>
      <c r="X76" s="234"/>
      <c r="Y76" s="234"/>
      <c r="Z76" s="234"/>
      <c r="AA76" s="234"/>
      <c r="AB76" s="234"/>
      <c r="AC76" s="234"/>
      <c r="AD76" s="234"/>
      <c r="AE76" s="234"/>
      <c r="AF76" s="234"/>
      <c r="AG76" s="234"/>
      <c r="AH76" s="234"/>
      <c r="AI76" s="234"/>
      <c r="AJ76" s="234"/>
      <c r="AK76" s="236" t="str">
        <f aca="false">IF(ISNUMBER('Indicator Data'!AK77),"","Imputed using GDP p.c.")</f>
        <v/>
      </c>
      <c r="AM76" s="234"/>
      <c r="AN76" s="234"/>
      <c r="AO76" s="234"/>
      <c r="AP76" s="234"/>
      <c r="AQ76" s="234"/>
      <c r="AR76" s="234"/>
      <c r="AS76" s="234"/>
      <c r="AT76" s="234"/>
      <c r="AU76" s="234"/>
      <c r="AV76" s="234"/>
      <c r="AW76" s="234"/>
      <c r="AX76" s="234"/>
      <c r="AY76" s="234"/>
      <c r="AZ76" s="234"/>
      <c r="BA76" s="109"/>
      <c r="BG76" s="238"/>
      <c r="BH76" s="238"/>
      <c r="BI76" s="237"/>
    </row>
    <row r="77" customFormat="false" ht="14.5" hidden="false" customHeight="false" outlineLevel="0" collapsed="false">
      <c r="A77" s="178" t="str">
        <f aca="false">'Indicator Data'!A78</f>
        <v>Honduras</v>
      </c>
      <c r="B77" s="220" t="str">
        <f aca="false">'Indicator Data'!B78</f>
        <v>HND</v>
      </c>
      <c r="C77" s="234"/>
      <c r="D77" s="234"/>
      <c r="E77" s="234"/>
      <c r="F77" s="234"/>
      <c r="G77" s="234"/>
      <c r="H77" s="234"/>
      <c r="I77" s="234"/>
      <c r="J77" s="234"/>
      <c r="K77" s="234"/>
      <c r="L77" s="234"/>
      <c r="M77" s="234"/>
      <c r="N77" s="234"/>
      <c r="O77" s="234"/>
      <c r="P77" s="234"/>
      <c r="R77" s="234"/>
      <c r="S77" s="234"/>
      <c r="T77" s="234"/>
      <c r="U77" s="234"/>
      <c r="V77" s="234"/>
      <c r="W77" s="234"/>
      <c r="X77" s="234"/>
      <c r="Y77" s="234"/>
      <c r="Z77" s="234"/>
      <c r="AA77" s="234"/>
      <c r="AB77" s="234"/>
      <c r="AC77" s="234"/>
      <c r="AD77" s="234"/>
      <c r="AE77" s="234"/>
      <c r="AF77" s="234"/>
      <c r="AG77" s="234"/>
      <c r="AH77" s="234"/>
      <c r="AI77" s="234"/>
      <c r="AJ77" s="234"/>
      <c r="AK77" s="236" t="str">
        <f aca="false">IF(ISNUMBER('Indicator Data'!AK78),"","Imputed using GDP p.c.")</f>
        <v/>
      </c>
      <c r="AM77" s="234"/>
      <c r="AN77" s="234"/>
      <c r="AO77" s="234"/>
      <c r="AP77" s="234"/>
      <c r="AQ77" s="234"/>
      <c r="AR77" s="234"/>
      <c r="AS77" s="234"/>
      <c r="AT77" s="234"/>
      <c r="AU77" s="234"/>
      <c r="AV77" s="234"/>
      <c r="AW77" s="234"/>
      <c r="AX77" s="234"/>
      <c r="AY77" s="234"/>
      <c r="AZ77" s="234"/>
      <c r="BA77" s="109"/>
      <c r="BG77" s="238"/>
      <c r="BH77" s="238"/>
      <c r="BI77" s="237"/>
    </row>
    <row r="78" customFormat="false" ht="14.5" hidden="false" customHeight="false" outlineLevel="0" collapsed="false">
      <c r="A78" s="178" t="str">
        <f aca="false">'Indicator Data'!A79</f>
        <v>Hungary</v>
      </c>
      <c r="B78" s="220" t="str">
        <f aca="false">'Indicator Data'!B79</f>
        <v>HUN</v>
      </c>
      <c r="C78" s="234"/>
      <c r="D78" s="234"/>
      <c r="E78" s="234"/>
      <c r="F78" s="234"/>
      <c r="G78" s="234"/>
      <c r="H78" s="234"/>
      <c r="I78" s="234"/>
      <c r="J78" s="234"/>
      <c r="K78" s="234"/>
      <c r="L78" s="234"/>
      <c r="M78" s="234"/>
      <c r="N78" s="234"/>
      <c r="O78" s="234"/>
      <c r="P78" s="234"/>
      <c r="R78" s="234"/>
      <c r="S78" s="234"/>
      <c r="T78" s="234"/>
      <c r="U78" s="234"/>
      <c r="V78" s="234"/>
      <c r="W78" s="234"/>
      <c r="X78" s="234"/>
      <c r="Y78" s="234"/>
      <c r="Z78" s="234"/>
      <c r="AA78" s="234"/>
      <c r="AB78" s="234"/>
      <c r="AC78" s="234"/>
      <c r="AD78" s="234"/>
      <c r="AE78" s="234"/>
      <c r="AF78" s="234"/>
      <c r="AG78" s="234"/>
      <c r="AH78" s="234"/>
      <c r="AI78" s="234"/>
      <c r="AJ78" s="234"/>
      <c r="AK78" s="236" t="str">
        <f aca="false">IF(ISNUMBER('Indicator Data'!AK79),"","Imputed using GDP p.c.")</f>
        <v/>
      </c>
      <c r="AM78" s="234"/>
      <c r="AN78" s="234"/>
      <c r="AO78" s="234"/>
      <c r="AP78" s="234"/>
      <c r="AQ78" s="234"/>
      <c r="AR78" s="234"/>
      <c r="AS78" s="234"/>
      <c r="AT78" s="234"/>
      <c r="AU78" s="234"/>
      <c r="AV78" s="234"/>
      <c r="AW78" s="234"/>
      <c r="AX78" s="234"/>
      <c r="AY78" s="234"/>
      <c r="AZ78" s="234"/>
      <c r="BA78" s="109"/>
      <c r="BG78" s="238"/>
      <c r="BH78" s="238"/>
      <c r="BI78" s="237"/>
    </row>
    <row r="79" customFormat="false" ht="14.5" hidden="false" customHeight="false" outlineLevel="0" collapsed="false">
      <c r="A79" s="178" t="str">
        <f aca="false">'Indicator Data'!A80</f>
        <v>Iceland</v>
      </c>
      <c r="B79" s="220" t="str">
        <f aca="false">'Indicator Data'!B80</f>
        <v>ISL</v>
      </c>
      <c r="C79" s="234"/>
      <c r="D79" s="234"/>
      <c r="E79" s="234"/>
      <c r="F79" s="234"/>
      <c r="G79" s="234"/>
      <c r="H79" s="234"/>
      <c r="I79" s="234"/>
      <c r="J79" s="234"/>
      <c r="K79" s="234"/>
      <c r="L79" s="234"/>
      <c r="M79" s="234"/>
      <c r="N79" s="234"/>
      <c r="O79" s="234"/>
      <c r="P79" s="234"/>
      <c r="R79" s="234"/>
      <c r="S79" s="234"/>
      <c r="T79" s="234"/>
      <c r="U79" s="234"/>
      <c r="V79" s="234"/>
      <c r="W79" s="234"/>
      <c r="X79" s="234"/>
      <c r="Y79" s="234"/>
      <c r="Z79" s="234"/>
      <c r="AA79" s="234"/>
      <c r="AB79" s="234"/>
      <c r="AC79" s="234"/>
      <c r="AD79" s="234"/>
      <c r="AE79" s="234"/>
      <c r="AF79" s="234"/>
      <c r="AG79" s="234"/>
      <c r="AH79" s="234"/>
      <c r="AI79" s="234"/>
      <c r="AJ79" s="234"/>
      <c r="AK79" s="236" t="str">
        <f aca="false">IF(ISNUMBER('Indicator Data'!AK80),"","Imputed using GDP p.c.")</f>
        <v/>
      </c>
      <c r="AM79" s="234"/>
      <c r="AN79" s="234"/>
      <c r="AO79" s="234"/>
      <c r="AP79" s="234"/>
      <c r="AQ79" s="234"/>
      <c r="AR79" s="234"/>
      <c r="AS79" s="234"/>
      <c r="AT79" s="234"/>
      <c r="AU79" s="234"/>
      <c r="AV79" s="234"/>
      <c r="AW79" s="234"/>
      <c r="AX79" s="234"/>
      <c r="AY79" s="234"/>
      <c r="AZ79" s="234"/>
      <c r="BA79" s="109"/>
      <c r="BG79" s="238"/>
      <c r="BH79" s="238"/>
      <c r="BI79" s="237"/>
    </row>
    <row r="80" customFormat="false" ht="14.5" hidden="false" customHeight="false" outlineLevel="0" collapsed="false">
      <c r="A80" s="178" t="str">
        <f aca="false">'Indicator Data'!A81</f>
        <v>India</v>
      </c>
      <c r="B80" s="220" t="str">
        <f aca="false">'Indicator Data'!B81</f>
        <v>IND</v>
      </c>
      <c r="C80" s="234"/>
      <c r="D80" s="234"/>
      <c r="E80" s="234"/>
      <c r="F80" s="234"/>
      <c r="G80" s="234"/>
      <c r="H80" s="234"/>
      <c r="I80" s="234"/>
      <c r="J80" s="234"/>
      <c r="K80" s="234"/>
      <c r="L80" s="234"/>
      <c r="M80" s="234"/>
      <c r="N80" s="234"/>
      <c r="O80" s="234"/>
      <c r="P80" s="234"/>
      <c r="R80" s="234"/>
      <c r="S80" s="234"/>
      <c r="T80" s="234"/>
      <c r="U80" s="234"/>
      <c r="V80" s="234"/>
      <c r="W80" s="234"/>
      <c r="X80" s="234"/>
      <c r="Y80" s="234"/>
      <c r="Z80" s="234"/>
      <c r="AA80" s="234"/>
      <c r="AB80" s="234"/>
      <c r="AC80" s="234"/>
      <c r="AD80" s="234"/>
      <c r="AE80" s="234"/>
      <c r="AF80" s="234"/>
      <c r="AG80" s="234"/>
      <c r="AH80" s="234"/>
      <c r="AI80" s="234"/>
      <c r="AJ80" s="234"/>
      <c r="AK80" s="236" t="str">
        <f aca="false">IF(ISNUMBER('Indicator Data'!AK81),"","Imputed using GDP p.c.")</f>
        <v/>
      </c>
      <c r="AM80" s="234"/>
      <c r="AN80" s="234"/>
      <c r="AO80" s="234"/>
      <c r="AP80" s="234"/>
      <c r="AQ80" s="234"/>
      <c r="AR80" s="234"/>
      <c r="AS80" s="234"/>
      <c r="AT80" s="234"/>
      <c r="AU80" s="234"/>
      <c r="AV80" s="234"/>
      <c r="AW80" s="234"/>
      <c r="AX80" s="234"/>
      <c r="AY80" s="234"/>
      <c r="AZ80" s="234"/>
      <c r="BA80" s="109"/>
      <c r="BG80" s="238"/>
      <c r="BH80" s="238"/>
      <c r="BI80" s="237"/>
    </row>
    <row r="81" customFormat="false" ht="14.5" hidden="false" customHeight="false" outlineLevel="0" collapsed="false">
      <c r="A81" s="178" t="str">
        <f aca="false">'Indicator Data'!A82</f>
        <v>Indonesia</v>
      </c>
      <c r="B81" s="220" t="str">
        <f aca="false">'Indicator Data'!B82</f>
        <v>IDN</v>
      </c>
      <c r="C81" s="234"/>
      <c r="D81" s="234"/>
      <c r="E81" s="234"/>
      <c r="F81" s="234"/>
      <c r="G81" s="234"/>
      <c r="H81" s="234"/>
      <c r="I81" s="234"/>
      <c r="J81" s="234"/>
      <c r="K81" s="234"/>
      <c r="L81" s="234"/>
      <c r="M81" s="234"/>
      <c r="N81" s="234"/>
      <c r="O81" s="234"/>
      <c r="P81" s="234"/>
      <c r="R81" s="234"/>
      <c r="S81" s="234"/>
      <c r="T81" s="234"/>
      <c r="U81" s="234"/>
      <c r="V81" s="234"/>
      <c r="W81" s="234"/>
      <c r="X81" s="234"/>
      <c r="Y81" s="234"/>
      <c r="Z81" s="234"/>
      <c r="AA81" s="234"/>
      <c r="AB81" s="234"/>
      <c r="AC81" s="234"/>
      <c r="AD81" s="234"/>
      <c r="AE81" s="234"/>
      <c r="AF81" s="234"/>
      <c r="AG81" s="234"/>
      <c r="AH81" s="234"/>
      <c r="AI81" s="234"/>
      <c r="AJ81" s="234"/>
      <c r="AK81" s="236" t="str">
        <f aca="false">IF(ISNUMBER('Indicator Data'!AK82),"","Imputed using GDP p.c.")</f>
        <v/>
      </c>
      <c r="AM81" s="234"/>
      <c r="AN81" s="234"/>
      <c r="AO81" s="234"/>
      <c r="AP81" s="234"/>
      <c r="AQ81" s="234"/>
      <c r="AR81" s="234"/>
      <c r="AS81" s="234"/>
      <c r="AT81" s="234"/>
      <c r="AU81" s="234"/>
      <c r="AV81" s="234"/>
      <c r="AW81" s="234"/>
      <c r="AX81" s="234"/>
      <c r="AY81" s="234"/>
      <c r="AZ81" s="234"/>
      <c r="BA81" s="109"/>
      <c r="BG81" s="238"/>
      <c r="BH81" s="238"/>
      <c r="BI81" s="237"/>
    </row>
    <row r="82" customFormat="false" ht="14.5" hidden="false" customHeight="false" outlineLevel="0" collapsed="false">
      <c r="A82" s="178" t="str">
        <f aca="false">'Indicator Data'!A83</f>
        <v>Iran</v>
      </c>
      <c r="B82" s="220" t="str">
        <f aca="false">'Indicator Data'!B83</f>
        <v>IRN</v>
      </c>
      <c r="C82" s="234"/>
      <c r="D82" s="234"/>
      <c r="E82" s="234"/>
      <c r="F82" s="234"/>
      <c r="G82" s="234"/>
      <c r="H82" s="234"/>
      <c r="I82" s="234"/>
      <c r="J82" s="234"/>
      <c r="K82" s="234"/>
      <c r="L82" s="234"/>
      <c r="M82" s="234"/>
      <c r="N82" s="234"/>
      <c r="O82" s="234"/>
      <c r="P82" s="234"/>
      <c r="R82" s="234"/>
      <c r="S82" s="234"/>
      <c r="T82" s="234"/>
      <c r="U82" s="234"/>
      <c r="V82" s="234"/>
      <c r="W82" s="234"/>
      <c r="X82" s="234"/>
      <c r="Y82" s="234"/>
      <c r="Z82" s="234"/>
      <c r="AA82" s="234"/>
      <c r="AB82" s="234"/>
      <c r="AC82" s="234"/>
      <c r="AD82" s="234"/>
      <c r="AE82" s="234"/>
      <c r="AF82" s="234"/>
      <c r="AG82" s="234"/>
      <c r="AH82" s="234"/>
      <c r="AI82" s="234"/>
      <c r="AJ82" s="234"/>
      <c r="AK82" s="236" t="str">
        <f aca="false">IF(ISNUMBER('Indicator Data'!AK83),"","Imputed using GDP p.c.")</f>
        <v/>
      </c>
      <c r="AM82" s="234"/>
      <c r="AN82" s="234"/>
      <c r="AO82" s="234"/>
      <c r="AP82" s="234"/>
      <c r="AQ82" s="234"/>
      <c r="AR82" s="234"/>
      <c r="AS82" s="234"/>
      <c r="AT82" s="234"/>
      <c r="AU82" s="234"/>
      <c r="AV82" s="234"/>
      <c r="AW82" s="234"/>
      <c r="AX82" s="234"/>
      <c r="AY82" s="234"/>
      <c r="AZ82" s="234"/>
      <c r="BA82" s="109"/>
      <c r="BG82" s="238"/>
      <c r="BH82" s="238"/>
      <c r="BI82" s="237"/>
    </row>
    <row r="83" customFormat="false" ht="14.5" hidden="false" customHeight="false" outlineLevel="0" collapsed="false">
      <c r="A83" s="178" t="str">
        <f aca="false">'Indicator Data'!A84</f>
        <v>Iraq</v>
      </c>
      <c r="B83" s="220" t="str">
        <f aca="false">'Indicator Data'!B84</f>
        <v>IRQ</v>
      </c>
      <c r="C83" s="234"/>
      <c r="D83" s="234"/>
      <c r="E83" s="234"/>
      <c r="F83" s="234"/>
      <c r="G83" s="234"/>
      <c r="H83" s="234"/>
      <c r="I83" s="234"/>
      <c r="J83" s="234"/>
      <c r="K83" s="234"/>
      <c r="L83" s="234"/>
      <c r="M83" s="234"/>
      <c r="N83" s="234"/>
      <c r="O83" s="234"/>
      <c r="P83" s="234"/>
      <c r="R83" s="234"/>
      <c r="S83" s="234"/>
      <c r="T83" s="234"/>
      <c r="U83" s="234"/>
      <c r="V83" s="234"/>
      <c r="W83" s="234"/>
      <c r="X83" s="234"/>
      <c r="Y83" s="234"/>
      <c r="Z83" s="234"/>
      <c r="AA83" s="234"/>
      <c r="AB83" s="234"/>
      <c r="AC83" s="234"/>
      <c r="AD83" s="234"/>
      <c r="AE83" s="234"/>
      <c r="AF83" s="234"/>
      <c r="AG83" s="234"/>
      <c r="AH83" s="234"/>
      <c r="AI83" s="234"/>
      <c r="AJ83" s="234"/>
      <c r="AK83" s="236" t="str">
        <f aca="false">IF(ISNUMBER('Indicator Data'!AK84),"","Imputed using GDP p.c.")</f>
        <v/>
      </c>
      <c r="AM83" s="234"/>
      <c r="AN83" s="234"/>
      <c r="AO83" s="234"/>
      <c r="AP83" s="234"/>
      <c r="AQ83" s="234"/>
      <c r="AR83" s="234"/>
      <c r="AS83" s="234"/>
      <c r="AT83" s="234"/>
      <c r="AU83" s="234"/>
      <c r="AV83" s="234"/>
      <c r="AW83" s="234"/>
      <c r="AX83" s="234"/>
      <c r="AY83" s="234"/>
      <c r="AZ83" s="234"/>
      <c r="BA83" s="109"/>
      <c r="BG83" s="238"/>
      <c r="BH83" s="238"/>
      <c r="BI83" s="237"/>
    </row>
    <row r="84" customFormat="false" ht="14.5" hidden="false" customHeight="false" outlineLevel="0" collapsed="false">
      <c r="A84" s="178" t="str">
        <f aca="false">'Indicator Data'!A85</f>
        <v>Ireland</v>
      </c>
      <c r="B84" s="220" t="str">
        <f aca="false">'Indicator Data'!B85</f>
        <v>IRL</v>
      </c>
      <c r="C84" s="234"/>
      <c r="D84" s="234"/>
      <c r="E84" s="234"/>
      <c r="F84" s="234"/>
      <c r="G84" s="234"/>
      <c r="H84" s="234"/>
      <c r="I84" s="234"/>
      <c r="J84" s="234"/>
      <c r="K84" s="234"/>
      <c r="L84" s="234"/>
      <c r="M84" s="234"/>
      <c r="N84" s="234"/>
      <c r="O84" s="234"/>
      <c r="P84" s="234"/>
      <c r="R84" s="234"/>
      <c r="S84" s="234"/>
      <c r="T84" s="234"/>
      <c r="U84" s="234"/>
      <c r="V84" s="234"/>
      <c r="W84" s="234"/>
      <c r="X84" s="234"/>
      <c r="Y84" s="234"/>
      <c r="Z84" s="234"/>
      <c r="AA84" s="234"/>
      <c r="AB84" s="234"/>
      <c r="AC84" s="234"/>
      <c r="AD84" s="234"/>
      <c r="AE84" s="234"/>
      <c r="AF84" s="234"/>
      <c r="AG84" s="234"/>
      <c r="AH84" s="234"/>
      <c r="AI84" s="234"/>
      <c r="AJ84" s="234"/>
      <c r="AK84" s="236" t="str">
        <f aca="false">IF(ISNUMBER('Indicator Data'!AK85),"","Imputed using GDP p.c.")</f>
        <v/>
      </c>
      <c r="AM84" s="234"/>
      <c r="AN84" s="234"/>
      <c r="AO84" s="234"/>
      <c r="AP84" s="234"/>
      <c r="AQ84" s="234"/>
      <c r="AR84" s="234"/>
      <c r="AS84" s="234"/>
      <c r="AT84" s="234"/>
      <c r="AU84" s="234"/>
      <c r="AV84" s="234"/>
      <c r="AW84" s="234"/>
      <c r="AX84" s="234"/>
      <c r="AY84" s="234"/>
      <c r="AZ84" s="234"/>
      <c r="BA84" s="109"/>
      <c r="BG84" s="238"/>
      <c r="BH84" s="238"/>
      <c r="BI84" s="237"/>
    </row>
    <row r="85" customFormat="false" ht="14.5" hidden="false" customHeight="false" outlineLevel="0" collapsed="false">
      <c r="A85" s="178" t="str">
        <f aca="false">'Indicator Data'!A86</f>
        <v>Israel</v>
      </c>
      <c r="B85" s="220" t="str">
        <f aca="false">'Indicator Data'!B86</f>
        <v>ISR</v>
      </c>
      <c r="C85" s="234"/>
      <c r="D85" s="234"/>
      <c r="E85" s="234"/>
      <c r="F85" s="234"/>
      <c r="G85" s="234"/>
      <c r="H85" s="234"/>
      <c r="I85" s="234"/>
      <c r="J85" s="234"/>
      <c r="K85" s="234"/>
      <c r="L85" s="234"/>
      <c r="M85" s="234"/>
      <c r="N85" s="234"/>
      <c r="O85" s="234"/>
      <c r="P85" s="234"/>
      <c r="R85" s="234"/>
      <c r="S85" s="234"/>
      <c r="T85" s="234"/>
      <c r="U85" s="234"/>
      <c r="V85" s="234"/>
      <c r="W85" s="234"/>
      <c r="X85" s="234"/>
      <c r="Y85" s="234"/>
      <c r="Z85" s="234"/>
      <c r="AA85" s="234"/>
      <c r="AB85" s="234"/>
      <c r="AC85" s="234"/>
      <c r="AD85" s="234"/>
      <c r="AE85" s="234"/>
      <c r="AF85" s="234"/>
      <c r="AG85" s="234"/>
      <c r="AH85" s="234"/>
      <c r="AI85" s="234"/>
      <c r="AJ85" s="234"/>
      <c r="AK85" s="236" t="str">
        <f aca="false">IF(ISNUMBER('Indicator Data'!AK86),"","Imputed using GDP p.c.")</f>
        <v/>
      </c>
      <c r="AM85" s="234"/>
      <c r="AN85" s="234"/>
      <c r="AO85" s="234"/>
      <c r="AP85" s="234"/>
      <c r="AQ85" s="234"/>
      <c r="AR85" s="234"/>
      <c r="AS85" s="234"/>
      <c r="AT85" s="234"/>
      <c r="AU85" s="234"/>
      <c r="AV85" s="234"/>
      <c r="AW85" s="234"/>
      <c r="AX85" s="234"/>
      <c r="AY85" s="234"/>
      <c r="AZ85" s="234"/>
      <c r="BA85" s="109"/>
      <c r="BG85" s="238"/>
      <c r="BH85" s="238"/>
      <c r="BI85" s="237"/>
    </row>
    <row r="86" customFormat="false" ht="14.5" hidden="false" customHeight="false" outlineLevel="0" collapsed="false">
      <c r="A86" s="178" t="str">
        <f aca="false">'Indicator Data'!A87</f>
        <v>Italy</v>
      </c>
      <c r="B86" s="220" t="str">
        <f aca="false">'Indicator Data'!B87</f>
        <v>ITA</v>
      </c>
      <c r="C86" s="234"/>
      <c r="D86" s="234"/>
      <c r="E86" s="234"/>
      <c r="F86" s="234"/>
      <c r="G86" s="234"/>
      <c r="H86" s="234"/>
      <c r="I86" s="234"/>
      <c r="J86" s="234"/>
      <c r="K86" s="234"/>
      <c r="L86" s="234"/>
      <c r="M86" s="234"/>
      <c r="N86" s="234"/>
      <c r="O86" s="234"/>
      <c r="P86" s="234"/>
      <c r="R86" s="234"/>
      <c r="S86" s="234"/>
      <c r="T86" s="234"/>
      <c r="U86" s="234"/>
      <c r="V86" s="234"/>
      <c r="W86" s="234"/>
      <c r="X86" s="234"/>
      <c r="Y86" s="234"/>
      <c r="Z86" s="234"/>
      <c r="AA86" s="234"/>
      <c r="AB86" s="234"/>
      <c r="AC86" s="234"/>
      <c r="AD86" s="234"/>
      <c r="AE86" s="234"/>
      <c r="AF86" s="234"/>
      <c r="AG86" s="234"/>
      <c r="AH86" s="234"/>
      <c r="AI86" s="234"/>
      <c r="AJ86" s="234"/>
      <c r="AK86" s="236" t="str">
        <f aca="false">IF(ISNUMBER('Indicator Data'!AK87),"","Imputed using GDP p.c.")</f>
        <v/>
      </c>
      <c r="AM86" s="234"/>
      <c r="AN86" s="234"/>
      <c r="AO86" s="234"/>
      <c r="AP86" s="234"/>
      <c r="AQ86" s="234"/>
      <c r="AR86" s="234"/>
      <c r="AS86" s="234"/>
      <c r="AT86" s="234"/>
      <c r="AU86" s="234"/>
      <c r="AV86" s="234"/>
      <c r="AW86" s="234"/>
      <c r="AX86" s="234"/>
      <c r="AY86" s="234"/>
      <c r="AZ86" s="234"/>
      <c r="BA86" s="109"/>
      <c r="BG86" s="238"/>
      <c r="BH86" s="238"/>
      <c r="BI86" s="237"/>
    </row>
    <row r="87" customFormat="false" ht="14.5" hidden="false" customHeight="false" outlineLevel="0" collapsed="false">
      <c r="A87" s="178" t="str">
        <f aca="false">'Indicator Data'!A88</f>
        <v>Jamaica</v>
      </c>
      <c r="B87" s="220" t="str">
        <f aca="false">'Indicator Data'!B88</f>
        <v>JAM</v>
      </c>
      <c r="C87" s="234"/>
      <c r="D87" s="234"/>
      <c r="E87" s="234"/>
      <c r="F87" s="234"/>
      <c r="G87" s="234"/>
      <c r="H87" s="234"/>
      <c r="I87" s="234"/>
      <c r="J87" s="234"/>
      <c r="K87" s="234"/>
      <c r="L87" s="234"/>
      <c r="M87" s="234"/>
      <c r="N87" s="234"/>
      <c r="O87" s="234"/>
      <c r="P87" s="234"/>
      <c r="R87" s="234"/>
      <c r="S87" s="234"/>
      <c r="T87" s="234"/>
      <c r="U87" s="234"/>
      <c r="V87" s="234"/>
      <c r="W87" s="234"/>
      <c r="X87" s="234"/>
      <c r="Y87" s="234"/>
      <c r="Z87" s="234"/>
      <c r="AA87" s="234"/>
      <c r="AB87" s="234"/>
      <c r="AC87" s="234"/>
      <c r="AD87" s="234"/>
      <c r="AE87" s="234"/>
      <c r="AF87" s="234"/>
      <c r="AG87" s="234"/>
      <c r="AH87" s="234"/>
      <c r="AI87" s="234"/>
      <c r="AJ87" s="234"/>
      <c r="AK87" s="236" t="str">
        <f aca="false">IF(ISNUMBER('Indicator Data'!AK88),"","Imputed using GDP p.c.")</f>
        <v/>
      </c>
      <c r="AM87" s="234"/>
      <c r="AN87" s="234"/>
      <c r="AO87" s="234"/>
      <c r="AP87" s="234"/>
      <c r="AQ87" s="234"/>
      <c r="AR87" s="234"/>
      <c r="AS87" s="234"/>
      <c r="AT87" s="234"/>
      <c r="AU87" s="234"/>
      <c r="AV87" s="234"/>
      <c r="AW87" s="234"/>
      <c r="AX87" s="234"/>
      <c r="AY87" s="234"/>
      <c r="AZ87" s="234"/>
      <c r="BA87" s="109"/>
      <c r="BG87" s="238"/>
      <c r="BH87" s="238"/>
      <c r="BI87" s="237"/>
    </row>
    <row r="88" customFormat="false" ht="14.5" hidden="false" customHeight="false" outlineLevel="0" collapsed="false">
      <c r="A88" s="178" t="str">
        <f aca="false">'Indicator Data'!A89</f>
        <v>Japan</v>
      </c>
      <c r="B88" s="220" t="str">
        <f aca="false">'Indicator Data'!B89</f>
        <v>JPN</v>
      </c>
      <c r="C88" s="234"/>
      <c r="D88" s="234"/>
      <c r="E88" s="234"/>
      <c r="F88" s="234"/>
      <c r="G88" s="234"/>
      <c r="H88" s="234"/>
      <c r="I88" s="234"/>
      <c r="J88" s="234"/>
      <c r="K88" s="234"/>
      <c r="L88" s="234"/>
      <c r="M88" s="234"/>
      <c r="N88" s="234"/>
      <c r="O88" s="234"/>
      <c r="P88" s="234"/>
      <c r="R88" s="234"/>
      <c r="S88" s="234"/>
      <c r="T88" s="234"/>
      <c r="U88" s="234"/>
      <c r="V88" s="234"/>
      <c r="W88" s="234"/>
      <c r="X88" s="234"/>
      <c r="Y88" s="234"/>
      <c r="Z88" s="234"/>
      <c r="AA88" s="234"/>
      <c r="AB88" s="234"/>
      <c r="AC88" s="234"/>
      <c r="AD88" s="234"/>
      <c r="AE88" s="234"/>
      <c r="AF88" s="234"/>
      <c r="AG88" s="234"/>
      <c r="AH88" s="234"/>
      <c r="AI88" s="234"/>
      <c r="AJ88" s="234"/>
      <c r="AK88" s="236" t="str">
        <f aca="false">IF(ISNUMBER('Indicator Data'!AK89),"","Imputed using GDP p.c.")</f>
        <v/>
      </c>
      <c r="AM88" s="234"/>
      <c r="AN88" s="234"/>
      <c r="AO88" s="234"/>
      <c r="AP88" s="234"/>
      <c r="AQ88" s="234"/>
      <c r="AR88" s="234"/>
      <c r="AS88" s="234"/>
      <c r="AT88" s="234"/>
      <c r="AU88" s="234"/>
      <c r="AV88" s="234"/>
      <c r="AW88" s="234"/>
      <c r="AX88" s="234"/>
      <c r="AY88" s="234"/>
      <c r="AZ88" s="234"/>
      <c r="BA88" s="109"/>
      <c r="BG88" s="238"/>
      <c r="BH88" s="238"/>
      <c r="BI88" s="237"/>
    </row>
    <row r="89" customFormat="false" ht="14.5" hidden="false" customHeight="false" outlineLevel="0" collapsed="false">
      <c r="A89" s="178" t="str">
        <f aca="false">'Indicator Data'!A90</f>
        <v>Jordan</v>
      </c>
      <c r="B89" s="220" t="str">
        <f aca="false">'Indicator Data'!B90</f>
        <v>JOR</v>
      </c>
      <c r="C89" s="234"/>
      <c r="D89" s="234"/>
      <c r="E89" s="234"/>
      <c r="F89" s="234"/>
      <c r="G89" s="234"/>
      <c r="H89" s="234"/>
      <c r="I89" s="234"/>
      <c r="J89" s="234"/>
      <c r="K89" s="234"/>
      <c r="L89" s="234"/>
      <c r="M89" s="234"/>
      <c r="N89" s="234"/>
      <c r="O89" s="234"/>
      <c r="P89" s="234"/>
      <c r="R89" s="234"/>
      <c r="S89" s="234"/>
      <c r="T89" s="234"/>
      <c r="U89" s="234"/>
      <c r="V89" s="234"/>
      <c r="W89" s="234"/>
      <c r="X89" s="234"/>
      <c r="Y89" s="234"/>
      <c r="Z89" s="234"/>
      <c r="AA89" s="234"/>
      <c r="AB89" s="234"/>
      <c r="AC89" s="234"/>
      <c r="AD89" s="234"/>
      <c r="AE89" s="234"/>
      <c r="AF89" s="234"/>
      <c r="AG89" s="234"/>
      <c r="AH89" s="234"/>
      <c r="AI89" s="234"/>
      <c r="AJ89" s="234"/>
      <c r="AK89" s="236" t="str">
        <f aca="false">IF(ISNUMBER('Indicator Data'!AK90),"","Imputed using GDP p.c.")</f>
        <v/>
      </c>
      <c r="AM89" s="234"/>
      <c r="AN89" s="234"/>
      <c r="AO89" s="234"/>
      <c r="AP89" s="234"/>
      <c r="AQ89" s="234"/>
      <c r="AR89" s="234"/>
      <c r="AS89" s="234"/>
      <c r="AT89" s="234"/>
      <c r="AU89" s="234"/>
      <c r="AV89" s="234"/>
      <c r="AW89" s="234"/>
      <c r="AX89" s="234"/>
      <c r="AY89" s="234"/>
      <c r="AZ89" s="234"/>
      <c r="BA89" s="109"/>
      <c r="BG89" s="238"/>
      <c r="BH89" s="238"/>
      <c r="BI89" s="237"/>
    </row>
    <row r="90" customFormat="false" ht="14.5" hidden="false" customHeight="false" outlineLevel="0" collapsed="false">
      <c r="A90" s="178" t="str">
        <f aca="false">'Indicator Data'!A91</f>
        <v>Kazakhstan</v>
      </c>
      <c r="B90" s="220" t="str">
        <f aca="false">'Indicator Data'!B91</f>
        <v>KAZ</v>
      </c>
      <c r="C90" s="234"/>
      <c r="D90" s="234"/>
      <c r="E90" s="234"/>
      <c r="F90" s="234"/>
      <c r="G90" s="234"/>
      <c r="H90" s="234"/>
      <c r="I90" s="234"/>
      <c r="J90" s="234"/>
      <c r="K90" s="234"/>
      <c r="L90" s="234"/>
      <c r="M90" s="234"/>
      <c r="N90" s="234"/>
      <c r="O90" s="234"/>
      <c r="P90" s="234"/>
      <c r="R90" s="234"/>
      <c r="S90" s="234"/>
      <c r="T90" s="234"/>
      <c r="U90" s="234"/>
      <c r="V90" s="234"/>
      <c r="W90" s="234"/>
      <c r="X90" s="234"/>
      <c r="Y90" s="234"/>
      <c r="Z90" s="234"/>
      <c r="AA90" s="234"/>
      <c r="AB90" s="234"/>
      <c r="AC90" s="234"/>
      <c r="AD90" s="234"/>
      <c r="AE90" s="234"/>
      <c r="AF90" s="234"/>
      <c r="AG90" s="234"/>
      <c r="AH90" s="234"/>
      <c r="AI90" s="234"/>
      <c r="AJ90" s="234"/>
      <c r="AK90" s="236" t="str">
        <f aca="false">IF(ISNUMBER('Indicator Data'!AK91),"","Imputed using GDP p.c.")</f>
        <v/>
      </c>
      <c r="AM90" s="234"/>
      <c r="AN90" s="234"/>
      <c r="AO90" s="234"/>
      <c r="AP90" s="234"/>
      <c r="AQ90" s="234"/>
      <c r="AR90" s="234"/>
      <c r="AS90" s="234"/>
      <c r="AT90" s="234"/>
      <c r="AU90" s="234"/>
      <c r="AV90" s="234"/>
      <c r="AW90" s="234"/>
      <c r="AX90" s="234"/>
      <c r="AY90" s="234"/>
      <c r="AZ90" s="234"/>
      <c r="BA90" s="109"/>
      <c r="BG90" s="238"/>
      <c r="BH90" s="238"/>
      <c r="BI90" s="237"/>
    </row>
    <row r="91" customFormat="false" ht="14.5" hidden="false" customHeight="false" outlineLevel="0" collapsed="false">
      <c r="A91" s="178" t="str">
        <f aca="false">'Indicator Data'!A92</f>
        <v>Kenya</v>
      </c>
      <c r="B91" s="220" t="str">
        <f aca="false">'Indicator Data'!B92</f>
        <v>KEN</v>
      </c>
      <c r="C91" s="234"/>
      <c r="D91" s="234"/>
      <c r="E91" s="234"/>
      <c r="F91" s="234"/>
      <c r="G91" s="234"/>
      <c r="H91" s="234"/>
      <c r="I91" s="234"/>
      <c r="J91" s="234"/>
      <c r="K91" s="234"/>
      <c r="L91" s="234"/>
      <c r="M91" s="234"/>
      <c r="N91" s="234"/>
      <c r="O91" s="234"/>
      <c r="P91" s="234"/>
      <c r="R91" s="234"/>
      <c r="S91" s="234"/>
      <c r="T91" s="234"/>
      <c r="U91" s="234"/>
      <c r="V91" s="234"/>
      <c r="W91" s="234"/>
      <c r="X91" s="234"/>
      <c r="Y91" s="234"/>
      <c r="Z91" s="234"/>
      <c r="AA91" s="234"/>
      <c r="AB91" s="234"/>
      <c r="AC91" s="234"/>
      <c r="AD91" s="234"/>
      <c r="AE91" s="234"/>
      <c r="AF91" s="234"/>
      <c r="AG91" s="234"/>
      <c r="AH91" s="234"/>
      <c r="AI91" s="234"/>
      <c r="AJ91" s="234"/>
      <c r="AK91" s="236" t="str">
        <f aca="false">IF(ISNUMBER('Indicator Data'!AK92),"","Imputed using GDP p.c.")</f>
        <v/>
      </c>
      <c r="AM91" s="234"/>
      <c r="AN91" s="234"/>
      <c r="AO91" s="234"/>
      <c r="AP91" s="234"/>
      <c r="AQ91" s="234"/>
      <c r="AR91" s="234"/>
      <c r="AS91" s="234"/>
      <c r="AT91" s="234"/>
      <c r="AU91" s="234"/>
      <c r="AV91" s="234"/>
      <c r="AW91" s="234"/>
      <c r="AX91" s="234"/>
      <c r="AY91" s="234"/>
      <c r="AZ91" s="234"/>
      <c r="BA91" s="109"/>
      <c r="BG91" s="238"/>
      <c r="BH91" s="238"/>
      <c r="BI91" s="237"/>
    </row>
    <row r="92" customFormat="false" ht="14.5" hidden="false" customHeight="false" outlineLevel="0" collapsed="false">
      <c r="A92" s="178" t="str">
        <f aca="false">'Indicator Data'!A93</f>
        <v>Kiribati</v>
      </c>
      <c r="B92" s="220" t="str">
        <f aca="false">'Indicator Data'!B93</f>
        <v>KIR</v>
      </c>
      <c r="C92" s="234"/>
      <c r="D92" s="234"/>
      <c r="E92" s="234"/>
      <c r="F92" s="234"/>
      <c r="G92" s="234"/>
      <c r="H92" s="234"/>
      <c r="I92" s="234"/>
      <c r="J92" s="234"/>
      <c r="K92" s="234"/>
      <c r="L92" s="234"/>
      <c r="M92" s="234"/>
      <c r="N92" s="234"/>
      <c r="O92" s="234"/>
      <c r="P92" s="234"/>
      <c r="R92" s="234"/>
      <c r="S92" s="234"/>
      <c r="T92" s="234"/>
      <c r="U92" s="234"/>
      <c r="V92" s="234"/>
      <c r="W92" s="234"/>
      <c r="X92" s="234"/>
      <c r="Y92" s="234"/>
      <c r="Z92" s="234"/>
      <c r="AA92" s="234"/>
      <c r="AB92" s="234"/>
      <c r="AC92" s="234"/>
      <c r="AD92" s="234"/>
      <c r="AE92" s="234"/>
      <c r="AF92" s="234"/>
      <c r="AG92" s="234"/>
      <c r="AH92" s="234"/>
      <c r="AI92" s="234"/>
      <c r="AJ92" s="234"/>
      <c r="AK92" s="236" t="str">
        <f aca="false">IF(ISNUMBER('Indicator Data'!AK93),"","Imputed using GDP p.c.")</f>
        <v/>
      </c>
      <c r="AM92" s="234"/>
      <c r="AN92" s="234"/>
      <c r="AO92" s="234"/>
      <c r="AP92" s="234"/>
      <c r="AQ92" s="234"/>
      <c r="AR92" s="234"/>
      <c r="AS92" s="234"/>
      <c r="AT92" s="234"/>
      <c r="AU92" s="234"/>
      <c r="AV92" s="234"/>
      <c r="AW92" s="234"/>
      <c r="AX92" s="234"/>
      <c r="AY92" s="234"/>
      <c r="AZ92" s="234"/>
      <c r="BA92" s="109"/>
      <c r="BG92" s="238"/>
      <c r="BH92" s="238"/>
      <c r="BI92" s="237"/>
    </row>
    <row r="93" customFormat="false" ht="14.5" hidden="false" customHeight="false" outlineLevel="0" collapsed="false">
      <c r="A93" s="178" t="str">
        <f aca="false">'Indicator Data'!A94</f>
        <v>Korea DPR</v>
      </c>
      <c r="B93" s="220" t="str">
        <f aca="false">'Indicator Data'!B94</f>
        <v>PRK</v>
      </c>
      <c r="C93" s="234"/>
      <c r="D93" s="234"/>
      <c r="E93" s="234"/>
      <c r="F93" s="234"/>
      <c r="G93" s="234"/>
      <c r="H93" s="234"/>
      <c r="I93" s="234"/>
      <c r="J93" s="234"/>
      <c r="K93" s="234"/>
      <c r="L93" s="234"/>
      <c r="M93" s="234"/>
      <c r="N93" s="234"/>
      <c r="O93" s="234"/>
      <c r="P93" s="234"/>
      <c r="R93" s="234"/>
      <c r="S93" s="234"/>
      <c r="T93" s="234"/>
      <c r="U93" s="234"/>
      <c r="V93" s="234"/>
      <c r="W93" s="234"/>
      <c r="X93" s="234"/>
      <c r="Y93" s="234"/>
      <c r="Z93" s="234"/>
      <c r="AA93" s="234"/>
      <c r="AB93" s="234"/>
      <c r="AC93" s="234"/>
      <c r="AD93" s="234"/>
      <c r="AE93" s="234"/>
      <c r="AF93" s="234"/>
      <c r="AG93" s="234"/>
      <c r="AH93" s="234"/>
      <c r="AI93" s="234"/>
      <c r="AJ93" s="234"/>
      <c r="AK93" s="236" t="str">
        <f aca="false">IF(ISNUMBER('Indicator Data'!AK94),"","Imputed using GDP p.c.")</f>
        <v>Imputed using GDP p.c.</v>
      </c>
      <c r="AM93" s="234"/>
      <c r="AN93" s="234"/>
      <c r="AO93" s="234"/>
      <c r="AP93" s="234"/>
      <c r="AQ93" s="234"/>
      <c r="AR93" s="234"/>
      <c r="AS93" s="234"/>
      <c r="AT93" s="234"/>
      <c r="AU93" s="234"/>
      <c r="AV93" s="234"/>
      <c r="AW93" s="234"/>
      <c r="AX93" s="234"/>
      <c r="AY93" s="234"/>
      <c r="AZ93" s="234"/>
      <c r="BA93" s="109"/>
      <c r="BG93" s="238"/>
      <c r="BH93" s="238"/>
      <c r="BI93" s="237"/>
    </row>
    <row r="94" customFormat="false" ht="14.5" hidden="false" customHeight="false" outlineLevel="0" collapsed="false">
      <c r="A94" s="178" t="str">
        <f aca="false">'Indicator Data'!A95</f>
        <v>Korea Republic of</v>
      </c>
      <c r="B94" s="220" t="str">
        <f aca="false">'Indicator Data'!B95</f>
        <v>KOR</v>
      </c>
      <c r="C94" s="234"/>
      <c r="D94" s="234"/>
      <c r="E94" s="234"/>
      <c r="F94" s="234"/>
      <c r="G94" s="234"/>
      <c r="H94" s="234"/>
      <c r="I94" s="234"/>
      <c r="J94" s="234"/>
      <c r="K94" s="234"/>
      <c r="L94" s="234"/>
      <c r="M94" s="234"/>
      <c r="N94" s="234"/>
      <c r="O94" s="234"/>
      <c r="P94" s="234"/>
      <c r="R94" s="234"/>
      <c r="S94" s="234"/>
      <c r="T94" s="234"/>
      <c r="U94" s="234"/>
      <c r="V94" s="234"/>
      <c r="W94" s="234"/>
      <c r="X94" s="234"/>
      <c r="Y94" s="234"/>
      <c r="Z94" s="234"/>
      <c r="AA94" s="234"/>
      <c r="AB94" s="234"/>
      <c r="AC94" s="234"/>
      <c r="AD94" s="234"/>
      <c r="AE94" s="234"/>
      <c r="AF94" s="234"/>
      <c r="AG94" s="234"/>
      <c r="AH94" s="234"/>
      <c r="AI94" s="234"/>
      <c r="AJ94" s="234"/>
      <c r="AK94" s="236"/>
      <c r="AM94" s="234"/>
      <c r="AN94" s="234"/>
      <c r="AO94" s="234"/>
      <c r="AP94" s="234"/>
      <c r="AQ94" s="234"/>
      <c r="AR94" s="234"/>
      <c r="AS94" s="234"/>
      <c r="AT94" s="234"/>
      <c r="AU94" s="234"/>
      <c r="AV94" s="234"/>
      <c r="AW94" s="234"/>
      <c r="AX94" s="234"/>
      <c r="AY94" s="234"/>
      <c r="AZ94" s="234"/>
      <c r="BA94" s="109"/>
      <c r="BG94" s="238"/>
      <c r="BH94" s="238"/>
      <c r="BI94" s="237"/>
    </row>
    <row r="95" customFormat="false" ht="14.5" hidden="false" customHeight="false" outlineLevel="0" collapsed="false">
      <c r="A95" s="178" t="str">
        <f aca="false">'Indicator Data'!A96</f>
        <v>Kuwait</v>
      </c>
      <c r="B95" s="220" t="str">
        <f aca="false">'Indicator Data'!B96</f>
        <v>KWT</v>
      </c>
      <c r="C95" s="234"/>
      <c r="D95" s="234"/>
      <c r="E95" s="234"/>
      <c r="F95" s="234"/>
      <c r="G95" s="234"/>
      <c r="H95" s="234"/>
      <c r="I95" s="234"/>
      <c r="J95" s="234"/>
      <c r="K95" s="234"/>
      <c r="L95" s="234"/>
      <c r="M95" s="234"/>
      <c r="N95" s="234"/>
      <c r="O95" s="234"/>
      <c r="P95" s="234"/>
      <c r="R95" s="234"/>
      <c r="S95" s="234"/>
      <c r="T95" s="234"/>
      <c r="U95" s="234"/>
      <c r="V95" s="234"/>
      <c r="W95" s="234"/>
      <c r="X95" s="234"/>
      <c r="Y95" s="234"/>
      <c r="Z95" s="234"/>
      <c r="AA95" s="234"/>
      <c r="AB95" s="234"/>
      <c r="AC95" s="234"/>
      <c r="AD95" s="234"/>
      <c r="AE95" s="234"/>
      <c r="AF95" s="234"/>
      <c r="AG95" s="234"/>
      <c r="AH95" s="234"/>
      <c r="AI95" s="234"/>
      <c r="AJ95" s="234"/>
      <c r="AK95" s="236" t="str">
        <f aca="false">IF(ISNUMBER('Indicator Data'!AK96),"","Imputed using GDP p.c.")</f>
        <v/>
      </c>
      <c r="AM95" s="234"/>
      <c r="AN95" s="234"/>
      <c r="AO95" s="234"/>
      <c r="AP95" s="234"/>
      <c r="AQ95" s="234"/>
      <c r="AR95" s="234"/>
      <c r="AS95" s="234"/>
      <c r="AT95" s="234"/>
      <c r="AU95" s="234"/>
      <c r="AV95" s="234"/>
      <c r="AW95" s="234"/>
      <c r="AX95" s="234"/>
      <c r="AY95" s="234"/>
      <c r="AZ95" s="234"/>
      <c r="BA95" s="109"/>
      <c r="BG95" s="238"/>
      <c r="BH95" s="238"/>
      <c r="BI95" s="237"/>
    </row>
    <row r="96" customFormat="false" ht="14.5" hidden="false" customHeight="false" outlineLevel="0" collapsed="false">
      <c r="A96" s="178" t="str">
        <f aca="false">'Indicator Data'!A97</f>
        <v>Kyrgyzstan</v>
      </c>
      <c r="B96" s="220" t="str">
        <f aca="false">'Indicator Data'!B97</f>
        <v>KGZ</v>
      </c>
      <c r="C96" s="234"/>
      <c r="D96" s="234"/>
      <c r="E96" s="234"/>
      <c r="F96" s="234"/>
      <c r="G96" s="234"/>
      <c r="H96" s="234"/>
      <c r="I96" s="234"/>
      <c r="J96" s="234"/>
      <c r="K96" s="234"/>
      <c r="L96" s="234"/>
      <c r="M96" s="234"/>
      <c r="N96" s="234"/>
      <c r="O96" s="234"/>
      <c r="P96" s="234"/>
      <c r="R96" s="234"/>
      <c r="S96" s="234"/>
      <c r="T96" s="234"/>
      <c r="U96" s="234"/>
      <c r="V96" s="234"/>
      <c r="W96" s="234"/>
      <c r="X96" s="234"/>
      <c r="Y96" s="234"/>
      <c r="Z96" s="234"/>
      <c r="AA96" s="234"/>
      <c r="AB96" s="234"/>
      <c r="AC96" s="234"/>
      <c r="AD96" s="234"/>
      <c r="AE96" s="234"/>
      <c r="AF96" s="234"/>
      <c r="AG96" s="234"/>
      <c r="AH96" s="234"/>
      <c r="AI96" s="234"/>
      <c r="AJ96" s="234"/>
      <c r="AK96" s="236" t="str">
        <f aca="false">IF(ISNUMBER('Indicator Data'!AK97),"","Imputed using GDP p.c.")</f>
        <v/>
      </c>
      <c r="AM96" s="234"/>
      <c r="AN96" s="234"/>
      <c r="AO96" s="234"/>
      <c r="AP96" s="234"/>
      <c r="AQ96" s="234"/>
      <c r="AR96" s="234"/>
      <c r="AS96" s="234"/>
      <c r="AT96" s="234"/>
      <c r="AU96" s="234"/>
      <c r="AV96" s="234"/>
      <c r="AW96" s="234"/>
      <c r="AX96" s="234"/>
      <c r="AY96" s="234"/>
      <c r="AZ96" s="234"/>
      <c r="BA96" s="109"/>
      <c r="BG96" s="238"/>
      <c r="BH96" s="238"/>
      <c r="BI96" s="237"/>
    </row>
    <row r="97" customFormat="false" ht="14.5" hidden="false" customHeight="false" outlineLevel="0" collapsed="false">
      <c r="A97" s="178" t="str">
        <f aca="false">'Indicator Data'!A98</f>
        <v>Lao PDR</v>
      </c>
      <c r="B97" s="220" t="str">
        <f aca="false">'Indicator Data'!B98</f>
        <v>LAO</v>
      </c>
      <c r="C97" s="234"/>
      <c r="D97" s="234"/>
      <c r="E97" s="234"/>
      <c r="F97" s="234"/>
      <c r="G97" s="234"/>
      <c r="H97" s="234"/>
      <c r="I97" s="234"/>
      <c r="J97" s="234"/>
      <c r="K97" s="234"/>
      <c r="L97" s="234"/>
      <c r="M97" s="234"/>
      <c r="N97" s="234"/>
      <c r="O97" s="234"/>
      <c r="P97" s="234"/>
      <c r="R97" s="234"/>
      <c r="S97" s="234"/>
      <c r="T97" s="234"/>
      <c r="U97" s="234"/>
      <c r="V97" s="234"/>
      <c r="W97" s="234"/>
      <c r="X97" s="234"/>
      <c r="Y97" s="234"/>
      <c r="Z97" s="234"/>
      <c r="AA97" s="234"/>
      <c r="AB97" s="234"/>
      <c r="AC97" s="234"/>
      <c r="AD97" s="234"/>
      <c r="AE97" s="234"/>
      <c r="AF97" s="234"/>
      <c r="AG97" s="234"/>
      <c r="AH97" s="234"/>
      <c r="AI97" s="234"/>
      <c r="AJ97" s="234"/>
      <c r="AK97" s="236" t="str">
        <f aca="false">IF(ISNUMBER('Indicator Data'!AK98),"","Imputed using GDP p.c.")</f>
        <v/>
      </c>
      <c r="AM97" s="234"/>
      <c r="AN97" s="234"/>
      <c r="AO97" s="234"/>
      <c r="AP97" s="234"/>
      <c r="AQ97" s="234"/>
      <c r="AR97" s="234"/>
      <c r="AS97" s="234"/>
      <c r="AT97" s="234"/>
      <c r="AU97" s="234"/>
      <c r="AV97" s="234"/>
      <c r="AW97" s="234"/>
      <c r="AX97" s="234"/>
      <c r="AY97" s="234"/>
      <c r="AZ97" s="234"/>
      <c r="BA97" s="109"/>
      <c r="BG97" s="238"/>
      <c r="BH97" s="238" t="s">
        <v>849</v>
      </c>
      <c r="BI97" s="237"/>
    </row>
    <row r="98" customFormat="false" ht="14.5" hidden="false" customHeight="false" outlineLevel="0" collapsed="false">
      <c r="A98" s="178" t="str">
        <f aca="false">'Indicator Data'!A99</f>
        <v>Latvia</v>
      </c>
      <c r="B98" s="220" t="str">
        <f aca="false">'Indicator Data'!B99</f>
        <v>LVA</v>
      </c>
      <c r="C98" s="234"/>
      <c r="D98" s="234"/>
      <c r="E98" s="234"/>
      <c r="F98" s="234"/>
      <c r="G98" s="234"/>
      <c r="H98" s="234"/>
      <c r="I98" s="234"/>
      <c r="J98" s="234"/>
      <c r="K98" s="234"/>
      <c r="L98" s="234"/>
      <c r="M98" s="234"/>
      <c r="N98" s="234"/>
      <c r="O98" s="234"/>
      <c r="P98" s="234"/>
      <c r="R98" s="234"/>
      <c r="S98" s="234"/>
      <c r="T98" s="234"/>
      <c r="U98" s="234"/>
      <c r="V98" s="234"/>
      <c r="W98" s="234"/>
      <c r="X98" s="234"/>
      <c r="Y98" s="234"/>
      <c r="Z98" s="234"/>
      <c r="AA98" s="234"/>
      <c r="AB98" s="234"/>
      <c r="AC98" s="234"/>
      <c r="AD98" s="234"/>
      <c r="AE98" s="234"/>
      <c r="AF98" s="234"/>
      <c r="AG98" s="234"/>
      <c r="AH98" s="234"/>
      <c r="AI98" s="234"/>
      <c r="AJ98" s="234"/>
      <c r="AK98" s="236" t="str">
        <f aca="false">IF(ISNUMBER('Indicator Data'!AK99),"","Imputed using GDP p.c.")</f>
        <v/>
      </c>
      <c r="AM98" s="234"/>
      <c r="AN98" s="234"/>
      <c r="AO98" s="234"/>
      <c r="AP98" s="234"/>
      <c r="AQ98" s="234"/>
      <c r="AR98" s="234"/>
      <c r="AS98" s="234"/>
      <c r="AT98" s="234"/>
      <c r="AU98" s="234"/>
      <c r="AV98" s="234"/>
      <c r="AW98" s="234"/>
      <c r="AX98" s="234"/>
      <c r="AY98" s="234"/>
      <c r="AZ98" s="234"/>
      <c r="BA98" s="109"/>
      <c r="BG98" s="238"/>
      <c r="BH98" s="238"/>
      <c r="BI98" s="237"/>
    </row>
    <row r="99" customFormat="false" ht="14.5" hidden="false" customHeight="false" outlineLevel="0" collapsed="false">
      <c r="A99" s="178" t="str">
        <f aca="false">'Indicator Data'!A100</f>
        <v>Lebanon</v>
      </c>
      <c r="B99" s="220" t="str">
        <f aca="false">'Indicator Data'!B100</f>
        <v>LBN</v>
      </c>
      <c r="C99" s="234"/>
      <c r="D99" s="234"/>
      <c r="E99" s="234"/>
      <c r="F99" s="234"/>
      <c r="G99" s="234"/>
      <c r="H99" s="234"/>
      <c r="I99" s="234"/>
      <c r="J99" s="234"/>
      <c r="K99" s="234"/>
      <c r="L99" s="234"/>
      <c r="M99" s="234"/>
      <c r="N99" s="234"/>
      <c r="O99" s="234"/>
      <c r="P99" s="234"/>
      <c r="R99" s="234"/>
      <c r="S99" s="234"/>
      <c r="T99" s="234"/>
      <c r="U99" s="234"/>
      <c r="V99" s="234"/>
      <c r="W99" s="234"/>
      <c r="X99" s="234"/>
      <c r="Y99" s="234"/>
      <c r="Z99" s="234"/>
      <c r="AA99" s="234"/>
      <c r="AB99" s="234"/>
      <c r="AC99" s="234"/>
      <c r="AD99" s="234"/>
      <c r="AE99" s="234"/>
      <c r="AF99" s="234"/>
      <c r="AG99" s="234"/>
      <c r="AH99" s="234"/>
      <c r="AI99" s="234"/>
      <c r="AJ99" s="234"/>
      <c r="AK99" s="236" t="str">
        <f aca="false">IF(ISNUMBER('Indicator Data'!AK100),"","Imputed using GDP p.c.")</f>
        <v/>
      </c>
      <c r="AM99" s="234"/>
      <c r="AN99" s="234"/>
      <c r="AO99" s="234"/>
      <c r="AP99" s="234"/>
      <c r="AQ99" s="234"/>
      <c r="AR99" s="234"/>
      <c r="AS99" s="234"/>
      <c r="AT99" s="234"/>
      <c r="AU99" s="234"/>
      <c r="AV99" s="234"/>
      <c r="AW99" s="234"/>
      <c r="AX99" s="234"/>
      <c r="AY99" s="234"/>
      <c r="AZ99" s="234"/>
      <c r="BA99" s="109"/>
      <c r="BG99" s="238"/>
      <c r="BH99" s="238"/>
      <c r="BI99" s="237"/>
    </row>
    <row r="100" customFormat="false" ht="14.5" hidden="false" customHeight="false" outlineLevel="0" collapsed="false">
      <c r="A100" s="178" t="str">
        <f aca="false">'Indicator Data'!A101</f>
        <v>Lesotho</v>
      </c>
      <c r="B100" s="220" t="str">
        <f aca="false">'Indicator Data'!B101</f>
        <v>LSO</v>
      </c>
      <c r="C100" s="234"/>
      <c r="D100" s="234"/>
      <c r="E100" s="234"/>
      <c r="F100" s="234"/>
      <c r="G100" s="234"/>
      <c r="H100" s="234"/>
      <c r="I100" s="234"/>
      <c r="J100" s="234"/>
      <c r="K100" s="234"/>
      <c r="L100" s="234"/>
      <c r="M100" s="234"/>
      <c r="N100" s="234"/>
      <c r="O100" s="234"/>
      <c r="P100" s="234"/>
      <c r="R100" s="234"/>
      <c r="S100" s="234"/>
      <c r="T100" s="234"/>
      <c r="U100" s="234"/>
      <c r="V100" s="234"/>
      <c r="W100" s="234"/>
      <c r="X100" s="234"/>
      <c r="Y100" s="234"/>
      <c r="Z100" s="234"/>
      <c r="AA100" s="234"/>
      <c r="AB100" s="234"/>
      <c r="AC100" s="234"/>
      <c r="AD100" s="234"/>
      <c r="AE100" s="234"/>
      <c r="AF100" s="234"/>
      <c r="AG100" s="234"/>
      <c r="AH100" s="234"/>
      <c r="AI100" s="234"/>
      <c r="AJ100" s="234"/>
      <c r="AK100" s="236" t="str">
        <f aca="false">IF(ISNUMBER('Indicator Data'!AK101),"","Imputed using GDP p.c.")</f>
        <v/>
      </c>
      <c r="AM100" s="234"/>
      <c r="AN100" s="234"/>
      <c r="AO100" s="234"/>
      <c r="AP100" s="234"/>
      <c r="AQ100" s="234"/>
      <c r="AR100" s="234"/>
      <c r="AS100" s="234"/>
      <c r="AT100" s="234"/>
      <c r="AU100" s="234"/>
      <c r="AV100" s="234"/>
      <c r="AW100" s="234"/>
      <c r="AX100" s="234"/>
      <c r="AY100" s="234"/>
      <c r="AZ100" s="234"/>
      <c r="BA100" s="109"/>
      <c r="BG100" s="238"/>
      <c r="BH100" s="238"/>
      <c r="BI100" s="237"/>
    </row>
    <row r="101" customFormat="false" ht="14.5" hidden="false" customHeight="false" outlineLevel="0" collapsed="false">
      <c r="A101" s="178" t="str">
        <f aca="false">'Indicator Data'!A102</f>
        <v>Liberia</v>
      </c>
      <c r="B101" s="220" t="str">
        <f aca="false">'Indicator Data'!B102</f>
        <v>LBR</v>
      </c>
      <c r="C101" s="234"/>
      <c r="D101" s="234"/>
      <c r="E101" s="234"/>
      <c r="F101" s="234"/>
      <c r="G101" s="234"/>
      <c r="H101" s="234"/>
      <c r="I101" s="234"/>
      <c r="J101" s="234"/>
      <c r="K101" s="234"/>
      <c r="L101" s="234"/>
      <c r="M101" s="234"/>
      <c r="N101" s="234"/>
      <c r="O101" s="234"/>
      <c r="P101" s="234"/>
      <c r="R101" s="234"/>
      <c r="S101" s="234"/>
      <c r="T101" s="234"/>
      <c r="U101" s="234"/>
      <c r="V101" s="234"/>
      <c r="W101" s="234"/>
      <c r="X101" s="234"/>
      <c r="Y101" s="234"/>
      <c r="Z101" s="234"/>
      <c r="AA101" s="234"/>
      <c r="AB101" s="234"/>
      <c r="AC101" s="234"/>
      <c r="AD101" s="234"/>
      <c r="AE101" s="234"/>
      <c r="AF101" s="234"/>
      <c r="AG101" s="234"/>
      <c r="AH101" s="234"/>
      <c r="AI101" s="234"/>
      <c r="AJ101" s="234"/>
      <c r="AK101" s="236" t="str">
        <f aca="false">IF(ISNUMBER('Indicator Data'!AK102),"","Imputed using GDP p.c.")</f>
        <v/>
      </c>
      <c r="AM101" s="234"/>
      <c r="AN101" s="234"/>
      <c r="AO101" s="234"/>
      <c r="AP101" s="234"/>
      <c r="AQ101" s="234"/>
      <c r="AR101" s="234"/>
      <c r="AS101" s="234"/>
      <c r="AT101" s="234"/>
      <c r="AU101" s="234"/>
      <c r="AV101" s="234"/>
      <c r="AW101" s="234"/>
      <c r="AX101" s="234"/>
      <c r="AY101" s="234"/>
      <c r="AZ101" s="234"/>
      <c r="BA101" s="109"/>
      <c r="BG101" s="238"/>
      <c r="BH101" s="238"/>
      <c r="BI101" s="237"/>
    </row>
    <row r="102" customFormat="false" ht="14.5" hidden="false" customHeight="false" outlineLevel="0" collapsed="false">
      <c r="A102" s="178" t="str">
        <f aca="false">'Indicator Data'!A103</f>
        <v>Libya</v>
      </c>
      <c r="B102" s="220" t="str">
        <f aca="false">'Indicator Data'!B103</f>
        <v>LBY</v>
      </c>
      <c r="C102" s="234"/>
      <c r="D102" s="234"/>
      <c r="E102" s="234"/>
      <c r="F102" s="234"/>
      <c r="G102" s="234"/>
      <c r="H102" s="234"/>
      <c r="I102" s="234"/>
      <c r="J102" s="234"/>
      <c r="K102" s="234"/>
      <c r="L102" s="234"/>
      <c r="M102" s="234"/>
      <c r="N102" s="234"/>
      <c r="O102" s="234"/>
      <c r="P102" s="234"/>
      <c r="R102" s="234"/>
      <c r="S102" s="234"/>
      <c r="T102" s="234"/>
      <c r="U102" s="234"/>
      <c r="V102" s="234"/>
      <c r="W102" s="234"/>
      <c r="X102" s="234"/>
      <c r="Y102" s="234"/>
      <c r="Z102" s="234"/>
      <c r="AA102" s="234"/>
      <c r="AB102" s="234"/>
      <c r="AC102" s="234"/>
      <c r="AD102" s="234"/>
      <c r="AE102" s="234"/>
      <c r="AF102" s="234"/>
      <c r="AG102" s="234"/>
      <c r="AH102" s="234"/>
      <c r="AI102" s="234"/>
      <c r="AJ102" s="234"/>
      <c r="AK102" s="236" t="str">
        <f aca="false">IF(ISNUMBER('Indicator Data'!AK103),"","Imputed using GDP p.c.")</f>
        <v/>
      </c>
      <c r="AM102" s="234"/>
      <c r="AN102" s="234"/>
      <c r="AO102" s="234"/>
      <c r="AP102" s="234"/>
      <c r="AQ102" s="234"/>
      <c r="AR102" s="234"/>
      <c r="AS102" s="234"/>
      <c r="AT102" s="234"/>
      <c r="AU102" s="234"/>
      <c r="AV102" s="234"/>
      <c r="AW102" s="234"/>
      <c r="AX102" s="234"/>
      <c r="AY102" s="234"/>
      <c r="AZ102" s="234"/>
      <c r="BA102" s="109"/>
      <c r="BG102" s="238" t="s">
        <v>850</v>
      </c>
      <c r="BH102" s="238" t="s">
        <v>850</v>
      </c>
      <c r="BI102" s="237"/>
    </row>
    <row r="103" customFormat="false" ht="14.5" hidden="false" customHeight="false" outlineLevel="0" collapsed="false">
      <c r="A103" s="178" t="str">
        <f aca="false">'Indicator Data'!A104</f>
        <v>Liechtenstein</v>
      </c>
      <c r="B103" s="220" t="str">
        <f aca="false">'Indicator Data'!B104</f>
        <v>LIE</v>
      </c>
      <c r="C103" s="234"/>
      <c r="D103" s="234"/>
      <c r="E103" s="234"/>
      <c r="F103" s="234"/>
      <c r="G103" s="234"/>
      <c r="H103" s="234"/>
      <c r="I103" s="234"/>
      <c r="J103" s="234"/>
      <c r="K103" s="234"/>
      <c r="L103" s="234"/>
      <c r="M103" s="234"/>
      <c r="N103" s="234"/>
      <c r="O103" s="234"/>
      <c r="P103" s="234"/>
      <c r="R103" s="234"/>
      <c r="S103" s="234"/>
      <c r="T103" s="234"/>
      <c r="U103" s="234"/>
      <c r="V103" s="234"/>
      <c r="W103" s="234"/>
      <c r="X103" s="234"/>
      <c r="Y103" s="234"/>
      <c r="Z103" s="234"/>
      <c r="AA103" s="234"/>
      <c r="AB103" s="234"/>
      <c r="AC103" s="234"/>
      <c r="AD103" s="234"/>
      <c r="AE103" s="234"/>
      <c r="AF103" s="234"/>
      <c r="AG103" s="234"/>
      <c r="AH103" s="234"/>
      <c r="AI103" s="234"/>
      <c r="AJ103" s="234"/>
      <c r="AK103" s="236" t="str">
        <f aca="false">IF(ISNUMBER('Indicator Data'!AK104),"","Imputed using GDP p.c.")</f>
        <v/>
      </c>
      <c r="AM103" s="234"/>
      <c r="AN103" s="234"/>
      <c r="AO103" s="234"/>
      <c r="AP103" s="234"/>
      <c r="AQ103" s="234"/>
      <c r="AR103" s="234"/>
      <c r="AS103" s="234"/>
      <c r="AT103" s="234"/>
      <c r="AU103" s="234"/>
      <c r="AV103" s="234"/>
      <c r="AW103" s="234"/>
      <c r="AX103" s="234"/>
      <c r="AY103" s="234"/>
      <c r="AZ103" s="234"/>
      <c r="BA103" s="109"/>
      <c r="BG103" s="238" t="s">
        <v>851</v>
      </c>
      <c r="BH103" s="238" t="s">
        <v>851</v>
      </c>
      <c r="BI103" s="237"/>
    </row>
    <row r="104" customFormat="false" ht="14.5" hidden="false" customHeight="false" outlineLevel="0" collapsed="false">
      <c r="A104" s="178" t="str">
        <f aca="false">'Indicator Data'!A105</f>
        <v>Lithuania</v>
      </c>
      <c r="B104" s="220" t="str">
        <f aca="false">'Indicator Data'!B105</f>
        <v>LTU</v>
      </c>
      <c r="C104" s="234"/>
      <c r="D104" s="234"/>
      <c r="E104" s="234"/>
      <c r="F104" s="234"/>
      <c r="G104" s="234"/>
      <c r="H104" s="234"/>
      <c r="I104" s="234"/>
      <c r="J104" s="234"/>
      <c r="K104" s="234"/>
      <c r="L104" s="234"/>
      <c r="M104" s="234"/>
      <c r="N104" s="234"/>
      <c r="O104" s="234"/>
      <c r="P104" s="234"/>
      <c r="R104" s="234"/>
      <c r="S104" s="234"/>
      <c r="T104" s="234"/>
      <c r="U104" s="234"/>
      <c r="V104" s="234"/>
      <c r="W104" s="234"/>
      <c r="X104" s="234"/>
      <c r="Y104" s="234"/>
      <c r="Z104" s="234"/>
      <c r="AA104" s="234"/>
      <c r="AB104" s="234"/>
      <c r="AC104" s="234"/>
      <c r="AD104" s="234"/>
      <c r="AE104" s="234"/>
      <c r="AF104" s="234"/>
      <c r="AG104" s="234"/>
      <c r="AH104" s="234"/>
      <c r="AI104" s="234"/>
      <c r="AJ104" s="234"/>
      <c r="AK104" s="236" t="str">
        <f aca="false">IF(ISNUMBER('Indicator Data'!AK105),"","Imputed using GDP p.c.")</f>
        <v/>
      </c>
      <c r="AM104" s="234"/>
      <c r="AN104" s="234"/>
      <c r="AO104" s="234"/>
      <c r="AP104" s="234"/>
      <c r="AQ104" s="234"/>
      <c r="AR104" s="234"/>
      <c r="AS104" s="234"/>
      <c r="AT104" s="234"/>
      <c r="AU104" s="234"/>
      <c r="AV104" s="234"/>
      <c r="AW104" s="234"/>
      <c r="AX104" s="234"/>
      <c r="AY104" s="234"/>
      <c r="AZ104" s="234"/>
      <c r="BA104" s="109"/>
      <c r="BG104" s="238"/>
      <c r="BH104" s="238"/>
      <c r="BI104" s="237"/>
    </row>
    <row r="105" customFormat="false" ht="14.5" hidden="false" customHeight="false" outlineLevel="0" collapsed="false">
      <c r="A105" s="178" t="str">
        <f aca="false">'Indicator Data'!A106</f>
        <v>Luxembourg</v>
      </c>
      <c r="B105" s="220" t="str">
        <f aca="false">'Indicator Data'!B106</f>
        <v>LUX</v>
      </c>
      <c r="C105" s="234"/>
      <c r="D105" s="234"/>
      <c r="E105" s="234"/>
      <c r="F105" s="234"/>
      <c r="G105" s="234"/>
      <c r="H105" s="234"/>
      <c r="I105" s="234"/>
      <c r="J105" s="234"/>
      <c r="K105" s="234"/>
      <c r="L105" s="234"/>
      <c r="M105" s="234"/>
      <c r="N105" s="234"/>
      <c r="O105" s="234"/>
      <c r="P105" s="234"/>
      <c r="R105" s="234"/>
      <c r="S105" s="234"/>
      <c r="T105" s="234"/>
      <c r="U105" s="234"/>
      <c r="V105" s="234"/>
      <c r="W105" s="234"/>
      <c r="X105" s="234"/>
      <c r="Y105" s="234"/>
      <c r="Z105" s="234"/>
      <c r="AA105" s="234"/>
      <c r="AB105" s="234"/>
      <c r="AC105" s="234"/>
      <c r="AD105" s="234"/>
      <c r="AE105" s="234"/>
      <c r="AF105" s="234"/>
      <c r="AG105" s="234"/>
      <c r="AH105" s="234"/>
      <c r="AI105" s="234"/>
      <c r="AJ105" s="234"/>
      <c r="AK105" s="236" t="str">
        <f aca="false">IF(ISNUMBER('Indicator Data'!AK106),"","Imputed using GDP p.c.")</f>
        <v/>
      </c>
      <c r="AM105" s="234"/>
      <c r="AN105" s="234"/>
      <c r="AO105" s="234"/>
      <c r="AP105" s="234"/>
      <c r="AQ105" s="234"/>
      <c r="AR105" s="234"/>
      <c r="AS105" s="234"/>
      <c r="AT105" s="234"/>
      <c r="AU105" s="234"/>
      <c r="AV105" s="234"/>
      <c r="AW105" s="234"/>
      <c r="AX105" s="234"/>
      <c r="AY105" s="234"/>
      <c r="AZ105" s="234"/>
      <c r="BA105" s="109"/>
      <c r="BG105" s="238"/>
      <c r="BH105" s="238"/>
      <c r="BI105" s="237"/>
    </row>
    <row r="106" customFormat="false" ht="14.5" hidden="false" customHeight="false" outlineLevel="0" collapsed="false">
      <c r="A106" s="178" t="str">
        <f aca="false">'Indicator Data'!A107</f>
        <v>Madagascar</v>
      </c>
      <c r="B106" s="220" t="str">
        <f aca="false">'Indicator Data'!B107</f>
        <v>MDG</v>
      </c>
      <c r="C106" s="234"/>
      <c r="D106" s="234"/>
      <c r="E106" s="234"/>
      <c r="F106" s="234"/>
      <c r="G106" s="234"/>
      <c r="H106" s="234"/>
      <c r="I106" s="234"/>
      <c r="J106" s="234"/>
      <c r="K106" s="234"/>
      <c r="L106" s="234"/>
      <c r="M106" s="234"/>
      <c r="N106" s="234"/>
      <c r="O106" s="234"/>
      <c r="P106" s="234"/>
      <c r="R106" s="234"/>
      <c r="S106" s="234"/>
      <c r="T106" s="234"/>
      <c r="U106" s="234"/>
      <c r="V106" s="234"/>
      <c r="W106" s="234"/>
      <c r="X106" s="234"/>
      <c r="Y106" s="234"/>
      <c r="Z106" s="234"/>
      <c r="AA106" s="234"/>
      <c r="AB106" s="234"/>
      <c r="AC106" s="234"/>
      <c r="AD106" s="234"/>
      <c r="AE106" s="234"/>
      <c r="AF106" s="234"/>
      <c r="AG106" s="234"/>
      <c r="AH106" s="234"/>
      <c r="AI106" s="234"/>
      <c r="AJ106" s="234"/>
      <c r="AK106" s="236" t="str">
        <f aca="false">IF(ISNUMBER('Indicator Data'!AK107),"","Imputed using GDP p.c.")</f>
        <v/>
      </c>
      <c r="AM106" s="234"/>
      <c r="AN106" s="234"/>
      <c r="AO106" s="234"/>
      <c r="AP106" s="234"/>
      <c r="AQ106" s="234"/>
      <c r="AR106" s="234"/>
      <c r="AS106" s="234"/>
      <c r="AT106" s="234"/>
      <c r="AU106" s="234"/>
      <c r="AV106" s="234"/>
      <c r="AW106" s="234"/>
      <c r="AX106" s="234"/>
      <c r="AY106" s="234"/>
      <c r="AZ106" s="234"/>
      <c r="BA106" s="109"/>
      <c r="BG106" s="238"/>
      <c r="BH106" s="238"/>
      <c r="BI106" s="237"/>
    </row>
    <row r="107" customFormat="false" ht="14.5" hidden="false" customHeight="false" outlineLevel="0" collapsed="false">
      <c r="A107" s="178" t="str">
        <f aca="false">'Indicator Data'!A108</f>
        <v>Malawi</v>
      </c>
      <c r="B107" s="220" t="str">
        <f aca="false">'Indicator Data'!B108</f>
        <v>MWI</v>
      </c>
      <c r="C107" s="234"/>
      <c r="D107" s="234"/>
      <c r="E107" s="234"/>
      <c r="F107" s="234"/>
      <c r="G107" s="234"/>
      <c r="H107" s="234"/>
      <c r="I107" s="234"/>
      <c r="J107" s="234"/>
      <c r="K107" s="234"/>
      <c r="L107" s="234"/>
      <c r="M107" s="234"/>
      <c r="N107" s="234"/>
      <c r="O107" s="234"/>
      <c r="P107" s="234"/>
      <c r="R107" s="234"/>
      <c r="S107" s="234"/>
      <c r="T107" s="234"/>
      <c r="U107" s="234"/>
      <c r="V107" s="234"/>
      <c r="W107" s="234"/>
      <c r="X107" s="234"/>
      <c r="Y107" s="234"/>
      <c r="Z107" s="234"/>
      <c r="AA107" s="234"/>
      <c r="AB107" s="234"/>
      <c r="AC107" s="234"/>
      <c r="AD107" s="234"/>
      <c r="AE107" s="234"/>
      <c r="AF107" s="234"/>
      <c r="AG107" s="234"/>
      <c r="AH107" s="234"/>
      <c r="AI107" s="234"/>
      <c r="AJ107" s="234"/>
      <c r="AK107" s="236" t="str">
        <f aca="false">IF(ISNUMBER('Indicator Data'!AK108),"","Imputed using GDP p.c.")</f>
        <v/>
      </c>
      <c r="AM107" s="234"/>
      <c r="AN107" s="234"/>
      <c r="AO107" s="234"/>
      <c r="AP107" s="234"/>
      <c r="AQ107" s="234"/>
      <c r="AR107" s="234"/>
      <c r="AS107" s="234"/>
      <c r="AT107" s="234"/>
      <c r="AU107" s="234"/>
      <c r="AV107" s="234"/>
      <c r="AW107" s="234"/>
      <c r="AX107" s="234"/>
      <c r="AY107" s="234"/>
      <c r="AZ107" s="234"/>
      <c r="BA107" s="109"/>
      <c r="BG107" s="238"/>
      <c r="BH107" s="238"/>
      <c r="BI107" s="237"/>
    </row>
    <row r="108" customFormat="false" ht="14.5" hidden="false" customHeight="false" outlineLevel="0" collapsed="false">
      <c r="A108" s="178" t="str">
        <f aca="false">'Indicator Data'!A109</f>
        <v>Malaysia</v>
      </c>
      <c r="B108" s="220" t="str">
        <f aca="false">'Indicator Data'!B109</f>
        <v>MYS</v>
      </c>
      <c r="C108" s="234"/>
      <c r="D108" s="234"/>
      <c r="E108" s="234"/>
      <c r="F108" s="234"/>
      <c r="G108" s="234"/>
      <c r="H108" s="234"/>
      <c r="I108" s="234"/>
      <c r="J108" s="234"/>
      <c r="K108" s="234"/>
      <c r="L108" s="234"/>
      <c r="M108" s="234"/>
      <c r="N108" s="234"/>
      <c r="O108" s="234"/>
      <c r="P108" s="234"/>
      <c r="R108" s="234"/>
      <c r="S108" s="234"/>
      <c r="T108" s="234"/>
      <c r="U108" s="234"/>
      <c r="V108" s="234"/>
      <c r="W108" s="234"/>
      <c r="X108" s="234"/>
      <c r="Y108" s="234"/>
      <c r="Z108" s="234"/>
      <c r="AA108" s="234"/>
      <c r="AB108" s="234"/>
      <c r="AC108" s="234"/>
      <c r="AD108" s="234"/>
      <c r="AE108" s="234"/>
      <c r="AF108" s="234"/>
      <c r="AG108" s="234"/>
      <c r="AH108" s="234"/>
      <c r="AI108" s="234"/>
      <c r="AJ108" s="234"/>
      <c r="AK108" s="236" t="str">
        <f aca="false">IF(ISNUMBER('Indicator Data'!AK109),"","Imputed using GDP p.c.")</f>
        <v/>
      </c>
      <c r="AM108" s="234"/>
      <c r="AN108" s="234"/>
      <c r="AO108" s="234"/>
      <c r="AP108" s="234"/>
      <c r="AQ108" s="234"/>
      <c r="AR108" s="234"/>
      <c r="AS108" s="234"/>
      <c r="AT108" s="234"/>
      <c r="AU108" s="234"/>
      <c r="AV108" s="234"/>
      <c r="AW108" s="234"/>
      <c r="AX108" s="234"/>
      <c r="AY108" s="234"/>
      <c r="AZ108" s="234"/>
      <c r="BA108" s="109"/>
      <c r="BG108" s="238"/>
      <c r="BH108" s="238"/>
      <c r="BI108" s="237"/>
    </row>
    <row r="109" customFormat="false" ht="14.5" hidden="false" customHeight="false" outlineLevel="0" collapsed="false">
      <c r="A109" s="178" t="str">
        <f aca="false">'Indicator Data'!A110</f>
        <v>Maldives</v>
      </c>
      <c r="B109" s="220" t="str">
        <f aca="false">'Indicator Data'!B110</f>
        <v>MDV</v>
      </c>
      <c r="C109" s="234"/>
      <c r="D109" s="234"/>
      <c r="E109" s="234"/>
      <c r="F109" s="234"/>
      <c r="G109" s="234"/>
      <c r="H109" s="234"/>
      <c r="I109" s="234"/>
      <c r="J109" s="234"/>
      <c r="K109" s="234"/>
      <c r="L109" s="234"/>
      <c r="M109" s="234"/>
      <c r="N109" s="234"/>
      <c r="O109" s="234"/>
      <c r="P109" s="234"/>
      <c r="R109" s="234"/>
      <c r="S109" s="234"/>
      <c r="T109" s="234"/>
      <c r="U109" s="234"/>
      <c r="V109" s="234"/>
      <c r="W109" s="234"/>
      <c r="X109" s="234"/>
      <c r="Y109" s="234"/>
      <c r="Z109" s="234"/>
      <c r="AA109" s="234"/>
      <c r="AB109" s="234"/>
      <c r="AC109" s="234"/>
      <c r="AD109" s="234"/>
      <c r="AE109" s="234"/>
      <c r="AF109" s="234"/>
      <c r="AG109" s="234"/>
      <c r="AH109" s="234"/>
      <c r="AI109" s="234"/>
      <c r="AJ109" s="234"/>
      <c r="AK109" s="236" t="str">
        <f aca="false">IF(ISNUMBER('Indicator Data'!AK110),"","Imputed using GDP p.c.")</f>
        <v/>
      </c>
      <c r="AM109" s="234"/>
      <c r="AN109" s="234"/>
      <c r="AO109" s="234"/>
      <c r="AP109" s="234"/>
      <c r="AQ109" s="234"/>
      <c r="AR109" s="234"/>
      <c r="AS109" s="234"/>
      <c r="AT109" s="234"/>
      <c r="AU109" s="234"/>
      <c r="AV109" s="234"/>
      <c r="AW109" s="234"/>
      <c r="AX109" s="234"/>
      <c r="AY109" s="234"/>
      <c r="AZ109" s="234"/>
      <c r="BA109" s="109"/>
      <c r="BG109" s="238"/>
      <c r="BH109" s="238" t="s">
        <v>843</v>
      </c>
      <c r="BI109" s="237"/>
    </row>
    <row r="110" customFormat="false" ht="14.5" hidden="false" customHeight="false" outlineLevel="0" collapsed="false">
      <c r="A110" s="178" t="str">
        <f aca="false">'Indicator Data'!A111</f>
        <v>Mali</v>
      </c>
      <c r="B110" s="220" t="str">
        <f aca="false">'Indicator Data'!B111</f>
        <v>MLI</v>
      </c>
      <c r="C110" s="234"/>
      <c r="D110" s="234"/>
      <c r="E110" s="234"/>
      <c r="F110" s="234"/>
      <c r="G110" s="234"/>
      <c r="H110" s="234"/>
      <c r="I110" s="234"/>
      <c r="J110" s="234"/>
      <c r="K110" s="234"/>
      <c r="L110" s="234"/>
      <c r="M110" s="234"/>
      <c r="N110" s="234"/>
      <c r="O110" s="234"/>
      <c r="P110" s="234"/>
      <c r="R110" s="234"/>
      <c r="S110" s="234"/>
      <c r="T110" s="234"/>
      <c r="U110" s="234"/>
      <c r="V110" s="234"/>
      <c r="W110" s="234"/>
      <c r="X110" s="234"/>
      <c r="Y110" s="234"/>
      <c r="Z110" s="234"/>
      <c r="AA110" s="234"/>
      <c r="AB110" s="234"/>
      <c r="AC110" s="234"/>
      <c r="AD110" s="234"/>
      <c r="AE110" s="234"/>
      <c r="AF110" s="234"/>
      <c r="AG110" s="234"/>
      <c r="AH110" s="234"/>
      <c r="AI110" s="234"/>
      <c r="AJ110" s="234"/>
      <c r="AK110" s="236" t="str">
        <f aca="false">IF(ISNUMBER('Indicator Data'!AK111),"","Imputed using GDP p.c.")</f>
        <v/>
      </c>
      <c r="AM110" s="234"/>
      <c r="AN110" s="234"/>
      <c r="AO110" s="234"/>
      <c r="AP110" s="234"/>
      <c r="AQ110" s="234"/>
      <c r="AR110" s="234"/>
      <c r="AS110" s="234"/>
      <c r="AT110" s="234"/>
      <c r="AU110" s="234"/>
      <c r="AV110" s="234"/>
      <c r="AW110" s="234"/>
      <c r="AX110" s="234"/>
      <c r="AY110" s="234"/>
      <c r="AZ110" s="234"/>
      <c r="BA110" s="109"/>
      <c r="BG110" s="238"/>
      <c r="BH110" s="238"/>
      <c r="BI110" s="237"/>
    </row>
    <row r="111" customFormat="false" ht="14.5" hidden="false" customHeight="false" outlineLevel="0" collapsed="false">
      <c r="A111" s="178" t="str">
        <f aca="false">'Indicator Data'!A112</f>
        <v>Malta</v>
      </c>
      <c r="B111" s="220" t="str">
        <f aca="false">'Indicator Data'!B112</f>
        <v>MLT</v>
      </c>
      <c r="C111" s="234"/>
      <c r="D111" s="234"/>
      <c r="E111" s="234"/>
      <c r="F111" s="234"/>
      <c r="G111" s="234"/>
      <c r="H111" s="234"/>
      <c r="I111" s="234"/>
      <c r="J111" s="234"/>
      <c r="K111" s="234"/>
      <c r="L111" s="234"/>
      <c r="M111" s="234"/>
      <c r="N111" s="234"/>
      <c r="O111" s="234"/>
      <c r="P111" s="234"/>
      <c r="R111" s="234"/>
      <c r="S111" s="234"/>
      <c r="T111" s="234"/>
      <c r="U111" s="234"/>
      <c r="V111" s="234"/>
      <c r="W111" s="234"/>
      <c r="X111" s="234"/>
      <c r="Y111" s="234"/>
      <c r="Z111" s="234"/>
      <c r="AA111" s="234"/>
      <c r="AB111" s="234"/>
      <c r="AC111" s="234"/>
      <c r="AD111" s="234"/>
      <c r="AE111" s="234"/>
      <c r="AF111" s="234"/>
      <c r="AG111" s="234"/>
      <c r="AH111" s="234"/>
      <c r="AI111" s="234"/>
      <c r="AJ111" s="234"/>
      <c r="AK111" s="236" t="str">
        <f aca="false">IF(ISNUMBER('Indicator Data'!AK112),"","Imputed using GDP p.c.")</f>
        <v/>
      </c>
      <c r="AM111" s="234"/>
      <c r="AN111" s="234"/>
      <c r="AO111" s="234"/>
      <c r="AP111" s="234"/>
      <c r="AQ111" s="234"/>
      <c r="AR111" s="234"/>
      <c r="AS111" s="234"/>
      <c r="AT111" s="234"/>
      <c r="AU111" s="234"/>
      <c r="AV111" s="234"/>
      <c r="AW111" s="234"/>
      <c r="AX111" s="234"/>
      <c r="AY111" s="234"/>
      <c r="AZ111" s="234"/>
      <c r="BA111" s="109"/>
      <c r="BI111" s="237"/>
    </row>
    <row r="112" customFormat="false" ht="14.5" hidden="false" customHeight="false" outlineLevel="0" collapsed="false">
      <c r="A112" s="178" t="str">
        <f aca="false">'Indicator Data'!A113</f>
        <v>Marshall Islands</v>
      </c>
      <c r="B112" s="220" t="str">
        <f aca="false">'Indicator Data'!B113</f>
        <v>MHL</v>
      </c>
      <c r="C112" s="234"/>
      <c r="D112" s="234"/>
      <c r="E112" s="234"/>
      <c r="F112" s="234"/>
      <c r="G112" s="234"/>
      <c r="H112" s="234"/>
      <c r="I112" s="234"/>
      <c r="J112" s="234"/>
      <c r="K112" s="234"/>
      <c r="L112" s="234"/>
      <c r="M112" s="234"/>
      <c r="N112" s="234"/>
      <c r="O112" s="234"/>
      <c r="P112" s="234"/>
      <c r="R112" s="234"/>
      <c r="S112" s="234"/>
      <c r="T112" s="234"/>
      <c r="U112" s="234"/>
      <c r="V112" s="234"/>
      <c r="W112" s="234"/>
      <c r="X112" s="234"/>
      <c r="Y112" s="234"/>
      <c r="Z112" s="234"/>
      <c r="AA112" s="234"/>
      <c r="AB112" s="234"/>
      <c r="AC112" s="234"/>
      <c r="AD112" s="234"/>
      <c r="AE112" s="234"/>
      <c r="AF112" s="234"/>
      <c r="AG112" s="234"/>
      <c r="AH112" s="234"/>
      <c r="AI112" s="234"/>
      <c r="AJ112" s="234"/>
      <c r="AK112" s="236" t="str">
        <f aca="false">IF(ISNUMBER('Indicator Data'!AK113),"","Imputed using GDP p.c.")</f>
        <v/>
      </c>
      <c r="AM112" s="234"/>
      <c r="AN112" s="234"/>
      <c r="AO112" s="234"/>
      <c r="AP112" s="234"/>
      <c r="AQ112" s="234"/>
      <c r="AR112" s="234"/>
      <c r="AS112" s="234"/>
      <c r="AT112" s="234"/>
      <c r="AU112" s="234"/>
      <c r="AV112" s="234"/>
      <c r="AW112" s="234"/>
      <c r="AX112" s="234"/>
      <c r="AY112" s="234"/>
      <c r="AZ112" s="234"/>
      <c r="BA112" s="109"/>
      <c r="BG112" s="238" t="s">
        <v>852</v>
      </c>
      <c r="BH112" s="238" t="s">
        <v>853</v>
      </c>
      <c r="BI112" s="237"/>
    </row>
    <row r="113" customFormat="false" ht="14.5" hidden="false" customHeight="false" outlineLevel="0" collapsed="false">
      <c r="A113" s="178" t="str">
        <f aca="false">'Indicator Data'!A114</f>
        <v>Mauritania</v>
      </c>
      <c r="B113" s="220" t="str">
        <f aca="false">'Indicator Data'!B114</f>
        <v>MRT</v>
      </c>
      <c r="C113" s="234"/>
      <c r="D113" s="234"/>
      <c r="E113" s="234"/>
      <c r="F113" s="234"/>
      <c r="G113" s="234"/>
      <c r="H113" s="234"/>
      <c r="I113" s="234"/>
      <c r="J113" s="234"/>
      <c r="K113" s="234"/>
      <c r="L113" s="234"/>
      <c r="M113" s="234"/>
      <c r="N113" s="234"/>
      <c r="O113" s="234"/>
      <c r="P113" s="234"/>
      <c r="R113" s="234"/>
      <c r="S113" s="234"/>
      <c r="T113" s="234"/>
      <c r="U113" s="234"/>
      <c r="V113" s="234"/>
      <c r="W113" s="234"/>
      <c r="X113" s="234"/>
      <c r="Y113" s="234"/>
      <c r="Z113" s="234"/>
      <c r="AA113" s="234"/>
      <c r="AB113" s="234"/>
      <c r="AC113" s="234"/>
      <c r="AD113" s="234"/>
      <c r="AE113" s="234"/>
      <c r="AF113" s="234"/>
      <c r="AG113" s="234"/>
      <c r="AH113" s="234"/>
      <c r="AI113" s="234"/>
      <c r="AJ113" s="234"/>
      <c r="AK113" s="236" t="str">
        <f aca="false">IF(ISNUMBER('Indicator Data'!AK114),"","Imputed using GDP p.c.")</f>
        <v/>
      </c>
      <c r="AM113" s="234"/>
      <c r="AN113" s="234"/>
      <c r="AO113" s="234"/>
      <c r="AP113" s="234"/>
      <c r="AQ113" s="234"/>
      <c r="AR113" s="234"/>
      <c r="AS113" s="234"/>
      <c r="AT113" s="234"/>
      <c r="AU113" s="234"/>
      <c r="AV113" s="234"/>
      <c r="AW113" s="234"/>
      <c r="AX113" s="234"/>
      <c r="AY113" s="234"/>
      <c r="AZ113" s="234"/>
      <c r="BA113" s="109"/>
      <c r="BG113" s="238"/>
      <c r="BH113" s="238"/>
      <c r="BI113" s="237"/>
    </row>
    <row r="114" customFormat="false" ht="14.5" hidden="false" customHeight="false" outlineLevel="0" collapsed="false">
      <c r="A114" s="178" t="str">
        <f aca="false">'Indicator Data'!A115</f>
        <v>Mauritius</v>
      </c>
      <c r="B114" s="220" t="str">
        <f aca="false">'Indicator Data'!B115</f>
        <v>MUS</v>
      </c>
      <c r="C114" s="234"/>
      <c r="D114" s="234"/>
      <c r="E114" s="234"/>
      <c r="F114" s="234"/>
      <c r="G114" s="234"/>
      <c r="H114" s="234"/>
      <c r="I114" s="234"/>
      <c r="J114" s="234"/>
      <c r="K114" s="234"/>
      <c r="L114" s="234"/>
      <c r="M114" s="234"/>
      <c r="N114" s="234"/>
      <c r="O114" s="234"/>
      <c r="P114" s="234"/>
      <c r="R114" s="234"/>
      <c r="S114" s="234"/>
      <c r="T114" s="234"/>
      <c r="U114" s="234"/>
      <c r="V114" s="234"/>
      <c r="W114" s="234"/>
      <c r="X114" s="234"/>
      <c r="Y114" s="234"/>
      <c r="Z114" s="234"/>
      <c r="AA114" s="234"/>
      <c r="AB114" s="234"/>
      <c r="AC114" s="234"/>
      <c r="AD114" s="234"/>
      <c r="AE114" s="234"/>
      <c r="AF114" s="234"/>
      <c r="AG114" s="234"/>
      <c r="AH114" s="234"/>
      <c r="AI114" s="234"/>
      <c r="AJ114" s="234"/>
      <c r="AK114" s="236" t="str">
        <f aca="false">IF(ISNUMBER('Indicator Data'!AK115),"","Imputed using GDP p.c.")</f>
        <v/>
      </c>
      <c r="AM114" s="234"/>
      <c r="AN114" s="234"/>
      <c r="AO114" s="234"/>
      <c r="AP114" s="234"/>
      <c r="AQ114" s="234"/>
      <c r="AR114" s="234"/>
      <c r="AS114" s="234"/>
      <c r="AT114" s="234"/>
      <c r="AU114" s="234"/>
      <c r="AV114" s="234"/>
      <c r="AW114" s="234"/>
      <c r="AX114" s="234"/>
      <c r="AY114" s="234"/>
      <c r="AZ114" s="234"/>
      <c r="BA114" s="109"/>
      <c r="BG114" s="238"/>
      <c r="BH114" s="238"/>
      <c r="BI114" s="237"/>
    </row>
    <row r="115" customFormat="false" ht="14.5" hidden="false" customHeight="false" outlineLevel="0" collapsed="false">
      <c r="A115" s="178" t="str">
        <f aca="false">'Indicator Data'!A116</f>
        <v>Mexico</v>
      </c>
      <c r="B115" s="220" t="str">
        <f aca="false">'Indicator Data'!B116</f>
        <v>MEX</v>
      </c>
      <c r="C115" s="234"/>
      <c r="D115" s="234"/>
      <c r="E115" s="234"/>
      <c r="F115" s="234"/>
      <c r="G115" s="234"/>
      <c r="H115" s="234"/>
      <c r="I115" s="234"/>
      <c r="J115" s="234"/>
      <c r="K115" s="234"/>
      <c r="L115" s="234"/>
      <c r="M115" s="234"/>
      <c r="N115" s="234"/>
      <c r="O115" s="234"/>
      <c r="P115" s="234"/>
      <c r="R115" s="234"/>
      <c r="S115" s="234"/>
      <c r="T115" s="234"/>
      <c r="U115" s="234"/>
      <c r="V115" s="234"/>
      <c r="W115" s="234"/>
      <c r="X115" s="234"/>
      <c r="Y115" s="234"/>
      <c r="Z115" s="234"/>
      <c r="AA115" s="234"/>
      <c r="AB115" s="234"/>
      <c r="AC115" s="234"/>
      <c r="AD115" s="234"/>
      <c r="AE115" s="234"/>
      <c r="AF115" s="234"/>
      <c r="AG115" s="234"/>
      <c r="AH115" s="234"/>
      <c r="AI115" s="234"/>
      <c r="AJ115" s="234"/>
      <c r="AK115" s="236" t="str">
        <f aca="false">IF(ISNUMBER('Indicator Data'!AK116),"","Imputed using GDP p.c.")</f>
        <v/>
      </c>
      <c r="AM115" s="234"/>
      <c r="AN115" s="234"/>
      <c r="AO115" s="234"/>
      <c r="AP115" s="234"/>
      <c r="AQ115" s="234"/>
      <c r="AR115" s="234"/>
      <c r="AS115" s="234"/>
      <c r="AT115" s="234"/>
      <c r="AU115" s="234"/>
      <c r="AV115" s="234"/>
      <c r="AW115" s="234"/>
      <c r="AX115" s="234"/>
      <c r="AY115" s="234"/>
      <c r="AZ115" s="234"/>
      <c r="BA115" s="109"/>
      <c r="BG115" s="238"/>
      <c r="BH115" s="238"/>
      <c r="BI115" s="237"/>
    </row>
    <row r="116" customFormat="false" ht="14.5" hidden="false" customHeight="false" outlineLevel="0" collapsed="false">
      <c r="A116" s="178" t="str">
        <f aca="false">'Indicator Data'!A117</f>
        <v>Micronesia</v>
      </c>
      <c r="B116" s="220" t="str">
        <f aca="false">'Indicator Data'!B117</f>
        <v>FSM</v>
      </c>
      <c r="C116" s="234"/>
      <c r="D116" s="234"/>
      <c r="E116" s="234"/>
      <c r="F116" s="234"/>
      <c r="G116" s="234"/>
      <c r="H116" s="234"/>
      <c r="I116" s="234"/>
      <c r="J116" s="234"/>
      <c r="K116" s="234"/>
      <c r="L116" s="234"/>
      <c r="M116" s="234"/>
      <c r="N116" s="234"/>
      <c r="O116" s="234"/>
      <c r="P116" s="234"/>
      <c r="R116" s="234"/>
      <c r="S116" s="234"/>
      <c r="T116" s="234"/>
      <c r="U116" s="234"/>
      <c r="V116" s="234"/>
      <c r="W116" s="234"/>
      <c r="X116" s="234"/>
      <c r="Y116" s="234"/>
      <c r="Z116" s="234"/>
      <c r="AA116" s="234"/>
      <c r="AB116" s="234"/>
      <c r="AC116" s="234"/>
      <c r="AD116" s="234"/>
      <c r="AE116" s="234"/>
      <c r="AF116" s="234"/>
      <c r="AG116" s="234"/>
      <c r="AH116" s="234"/>
      <c r="AI116" s="234"/>
      <c r="AJ116" s="234"/>
      <c r="AK116" s="236" t="str">
        <f aca="false">IF(ISNUMBER('Indicator Data'!AK117),"","Imputed using GDP p.c.")</f>
        <v/>
      </c>
      <c r="AM116" s="234"/>
      <c r="AN116" s="234"/>
      <c r="AO116" s="234"/>
      <c r="AP116" s="234"/>
      <c r="AQ116" s="234"/>
      <c r="AR116" s="234"/>
      <c r="AS116" s="234"/>
      <c r="AT116" s="234"/>
      <c r="AU116" s="234"/>
      <c r="AV116" s="234"/>
      <c r="AW116" s="234"/>
      <c r="AX116" s="234"/>
      <c r="AY116" s="234"/>
      <c r="AZ116" s="234"/>
      <c r="BA116" s="109"/>
      <c r="BG116" s="238" t="s">
        <v>852</v>
      </c>
      <c r="BH116" s="238" t="s">
        <v>853</v>
      </c>
      <c r="BI116" s="237"/>
    </row>
    <row r="117" customFormat="false" ht="14.5" hidden="false" customHeight="false" outlineLevel="0" collapsed="false">
      <c r="A117" s="178" t="str">
        <f aca="false">'Indicator Data'!A118</f>
        <v>Moldova Republic of</v>
      </c>
      <c r="B117" s="220" t="str">
        <f aca="false">'Indicator Data'!B118</f>
        <v>MDA</v>
      </c>
      <c r="C117" s="234"/>
      <c r="D117" s="234"/>
      <c r="E117" s="234"/>
      <c r="F117" s="234"/>
      <c r="G117" s="234"/>
      <c r="H117" s="234"/>
      <c r="I117" s="234"/>
      <c r="J117" s="234"/>
      <c r="K117" s="234"/>
      <c r="L117" s="234"/>
      <c r="M117" s="234"/>
      <c r="N117" s="234"/>
      <c r="O117" s="234"/>
      <c r="P117" s="234"/>
      <c r="R117" s="234"/>
      <c r="S117" s="234"/>
      <c r="T117" s="234"/>
      <c r="U117" s="234"/>
      <c r="V117" s="234"/>
      <c r="W117" s="234"/>
      <c r="X117" s="234"/>
      <c r="Y117" s="234"/>
      <c r="Z117" s="234"/>
      <c r="AA117" s="234"/>
      <c r="AB117" s="234"/>
      <c r="AC117" s="234"/>
      <c r="AD117" s="234"/>
      <c r="AE117" s="234"/>
      <c r="AF117" s="234"/>
      <c r="AG117" s="234"/>
      <c r="AH117" s="234"/>
      <c r="AI117" s="234"/>
      <c r="AJ117" s="234"/>
      <c r="AK117" s="236" t="str">
        <f aca="false">IF(ISNUMBER('Indicator Data'!AK118),"","Imputed using GDP p.c.")</f>
        <v/>
      </c>
      <c r="AM117" s="234"/>
      <c r="AN117" s="234"/>
      <c r="AO117" s="234"/>
      <c r="AP117" s="234"/>
      <c r="AQ117" s="234"/>
      <c r="AR117" s="234"/>
      <c r="AS117" s="234"/>
      <c r="AT117" s="234"/>
      <c r="AU117" s="234"/>
      <c r="AV117" s="234"/>
      <c r="AW117" s="234"/>
      <c r="AX117" s="234"/>
      <c r="AY117" s="234"/>
      <c r="AZ117" s="234"/>
      <c r="BA117" s="109"/>
      <c r="BG117" s="238"/>
      <c r="BH117" s="238" t="s">
        <v>854</v>
      </c>
      <c r="BI117" s="237"/>
    </row>
    <row r="118" customFormat="false" ht="14.5" hidden="false" customHeight="false" outlineLevel="0" collapsed="false">
      <c r="A118" s="178" t="str">
        <f aca="false">'Indicator Data'!A119</f>
        <v>Mongolia</v>
      </c>
      <c r="B118" s="220" t="str">
        <f aca="false">'Indicator Data'!B119</f>
        <v>MNG</v>
      </c>
      <c r="C118" s="234"/>
      <c r="D118" s="234"/>
      <c r="E118" s="234"/>
      <c r="F118" s="234"/>
      <c r="G118" s="234"/>
      <c r="H118" s="234"/>
      <c r="I118" s="234"/>
      <c r="J118" s="234"/>
      <c r="K118" s="234"/>
      <c r="L118" s="234"/>
      <c r="M118" s="234"/>
      <c r="N118" s="234"/>
      <c r="O118" s="234"/>
      <c r="P118" s="234"/>
      <c r="R118" s="234"/>
      <c r="S118" s="234"/>
      <c r="T118" s="234"/>
      <c r="U118" s="234"/>
      <c r="V118" s="234"/>
      <c r="W118" s="234"/>
      <c r="X118" s="234"/>
      <c r="Y118" s="234"/>
      <c r="Z118" s="234"/>
      <c r="AA118" s="234"/>
      <c r="AB118" s="234"/>
      <c r="AC118" s="234"/>
      <c r="AD118" s="234"/>
      <c r="AE118" s="234"/>
      <c r="AF118" s="234"/>
      <c r="AG118" s="234"/>
      <c r="AH118" s="234"/>
      <c r="AI118" s="234"/>
      <c r="AJ118" s="234"/>
      <c r="AK118" s="236" t="str">
        <f aca="false">IF(ISNUMBER('Indicator Data'!AK119),"","Imputed using GDP p.c.")</f>
        <v/>
      </c>
      <c r="AM118" s="234"/>
      <c r="AN118" s="234"/>
      <c r="AO118" s="234"/>
      <c r="AP118" s="234"/>
      <c r="AQ118" s="234"/>
      <c r="AR118" s="234"/>
      <c r="AS118" s="234"/>
      <c r="AT118" s="234"/>
      <c r="AU118" s="234"/>
      <c r="AV118" s="234"/>
      <c r="AW118" s="234"/>
      <c r="AX118" s="234"/>
      <c r="AY118" s="234"/>
      <c r="AZ118" s="234"/>
      <c r="BA118" s="109"/>
      <c r="BG118" s="238"/>
      <c r="BH118" s="238"/>
      <c r="BI118" s="237"/>
    </row>
    <row r="119" customFormat="false" ht="14.5" hidden="false" customHeight="false" outlineLevel="0" collapsed="false">
      <c r="A119" s="178" t="str">
        <f aca="false">'Indicator Data'!A120</f>
        <v>Montenegro</v>
      </c>
      <c r="B119" s="220" t="str">
        <f aca="false">'Indicator Data'!B120</f>
        <v>MNE</v>
      </c>
      <c r="C119" s="234"/>
      <c r="D119" s="234"/>
      <c r="E119" s="234"/>
      <c r="F119" s="234"/>
      <c r="G119" s="234"/>
      <c r="H119" s="234"/>
      <c r="I119" s="234"/>
      <c r="J119" s="234"/>
      <c r="K119" s="234"/>
      <c r="L119" s="234"/>
      <c r="M119" s="234"/>
      <c r="N119" s="234"/>
      <c r="O119" s="234"/>
      <c r="P119" s="234"/>
      <c r="R119" s="234"/>
      <c r="S119" s="234"/>
      <c r="T119" s="234"/>
      <c r="U119" s="234"/>
      <c r="V119" s="234"/>
      <c r="W119" s="234"/>
      <c r="X119" s="234"/>
      <c r="Y119" s="234"/>
      <c r="Z119" s="234"/>
      <c r="AA119" s="234"/>
      <c r="AB119" s="234"/>
      <c r="AC119" s="234"/>
      <c r="AD119" s="234"/>
      <c r="AE119" s="234"/>
      <c r="AF119" s="234"/>
      <c r="AG119" s="234"/>
      <c r="AH119" s="234"/>
      <c r="AI119" s="234"/>
      <c r="AJ119" s="234"/>
      <c r="AK119" s="236" t="str">
        <f aca="false">IF(ISNUMBER('Indicator Data'!AK120),"","Imputed using GDP p.c.")</f>
        <v/>
      </c>
      <c r="AM119" s="234"/>
      <c r="AN119" s="234"/>
      <c r="AO119" s="234"/>
      <c r="AP119" s="234"/>
      <c r="AQ119" s="234"/>
      <c r="AR119" s="234"/>
      <c r="AS119" s="234"/>
      <c r="AT119" s="234"/>
      <c r="AU119" s="234"/>
      <c r="AV119" s="234"/>
      <c r="AW119" s="234"/>
      <c r="AX119" s="234"/>
      <c r="AY119" s="234"/>
      <c r="AZ119" s="234"/>
      <c r="BA119" s="109"/>
      <c r="BG119" s="238"/>
      <c r="BH119" s="238"/>
      <c r="BI119" s="237"/>
    </row>
    <row r="120" customFormat="false" ht="14.5" hidden="false" customHeight="false" outlineLevel="0" collapsed="false">
      <c r="A120" s="178" t="str">
        <f aca="false">'Indicator Data'!A121</f>
        <v>Morocco</v>
      </c>
      <c r="B120" s="220" t="str">
        <f aca="false">'Indicator Data'!B121</f>
        <v>MAR</v>
      </c>
      <c r="C120" s="234"/>
      <c r="D120" s="234"/>
      <c r="E120" s="234"/>
      <c r="F120" s="234"/>
      <c r="G120" s="234"/>
      <c r="H120" s="234"/>
      <c r="I120" s="234"/>
      <c r="J120" s="234"/>
      <c r="K120" s="234"/>
      <c r="L120" s="234"/>
      <c r="M120" s="234"/>
      <c r="N120" s="234"/>
      <c r="O120" s="234"/>
      <c r="P120" s="234"/>
      <c r="R120" s="234"/>
      <c r="S120" s="234"/>
      <c r="T120" s="234"/>
      <c r="U120" s="234"/>
      <c r="V120" s="234"/>
      <c r="W120" s="234"/>
      <c r="X120" s="234"/>
      <c r="Y120" s="234"/>
      <c r="Z120" s="234"/>
      <c r="AA120" s="234"/>
      <c r="AB120" s="234"/>
      <c r="AC120" s="234"/>
      <c r="AD120" s="234"/>
      <c r="AE120" s="234"/>
      <c r="AF120" s="234"/>
      <c r="AG120" s="234"/>
      <c r="AH120" s="234"/>
      <c r="AI120" s="234"/>
      <c r="AJ120" s="234"/>
      <c r="AK120" s="236" t="str">
        <f aca="false">IF(ISNUMBER('Indicator Data'!AK121),"","Imputed using GDP p.c.")</f>
        <v/>
      </c>
      <c r="AM120" s="234"/>
      <c r="AN120" s="234"/>
      <c r="AO120" s="234"/>
      <c r="AP120" s="234"/>
      <c r="AQ120" s="234"/>
      <c r="AR120" s="234"/>
      <c r="AS120" s="234"/>
      <c r="AT120" s="234"/>
      <c r="AU120" s="234"/>
      <c r="AV120" s="234"/>
      <c r="AW120" s="234"/>
      <c r="AX120" s="234"/>
      <c r="AY120" s="234"/>
      <c r="AZ120" s="234"/>
      <c r="BA120" s="109"/>
      <c r="BG120" s="238"/>
      <c r="BH120" s="238"/>
      <c r="BI120" s="237"/>
    </row>
    <row r="121" customFormat="false" ht="14.5" hidden="false" customHeight="false" outlineLevel="0" collapsed="false">
      <c r="A121" s="178" t="str">
        <f aca="false">'Indicator Data'!A122</f>
        <v>Mozambique</v>
      </c>
      <c r="B121" s="220" t="str">
        <f aca="false">'Indicator Data'!B122</f>
        <v>MOZ</v>
      </c>
      <c r="C121" s="234"/>
      <c r="D121" s="234"/>
      <c r="E121" s="234"/>
      <c r="F121" s="234"/>
      <c r="G121" s="234"/>
      <c r="H121" s="234"/>
      <c r="I121" s="234"/>
      <c r="J121" s="234"/>
      <c r="K121" s="234"/>
      <c r="L121" s="234"/>
      <c r="M121" s="234"/>
      <c r="N121" s="234"/>
      <c r="O121" s="234"/>
      <c r="P121" s="234"/>
      <c r="R121" s="234"/>
      <c r="S121" s="234"/>
      <c r="T121" s="234"/>
      <c r="U121" s="234"/>
      <c r="V121" s="234"/>
      <c r="W121" s="234"/>
      <c r="X121" s="234"/>
      <c r="Y121" s="234"/>
      <c r="Z121" s="234"/>
      <c r="AA121" s="234"/>
      <c r="AB121" s="234"/>
      <c r="AC121" s="234"/>
      <c r="AD121" s="234"/>
      <c r="AE121" s="234"/>
      <c r="AF121" s="234"/>
      <c r="AG121" s="234"/>
      <c r="AH121" s="234"/>
      <c r="AI121" s="234"/>
      <c r="AJ121" s="234"/>
      <c r="AK121" s="236" t="str">
        <f aca="false">IF(ISNUMBER('Indicator Data'!AK122),"","Imputed using GDP p.c.")</f>
        <v/>
      </c>
      <c r="AM121" s="234"/>
      <c r="AN121" s="234"/>
      <c r="AO121" s="234"/>
      <c r="AP121" s="234"/>
      <c r="AQ121" s="234"/>
      <c r="AR121" s="234"/>
      <c r="AS121" s="234"/>
      <c r="AT121" s="234"/>
      <c r="AU121" s="234"/>
      <c r="AV121" s="234"/>
      <c r="AW121" s="234"/>
      <c r="AX121" s="234"/>
      <c r="AY121" s="234"/>
      <c r="AZ121" s="234"/>
      <c r="BA121" s="109"/>
      <c r="BG121" s="238"/>
      <c r="BH121" s="238"/>
      <c r="BI121" s="237"/>
    </row>
    <row r="122" customFormat="false" ht="14.5" hidden="false" customHeight="false" outlineLevel="0" collapsed="false">
      <c r="A122" s="178" t="str">
        <f aca="false">'Indicator Data'!A123</f>
        <v>Myanmar</v>
      </c>
      <c r="B122" s="220" t="str">
        <f aca="false">'Indicator Data'!B123</f>
        <v>MMR</v>
      </c>
      <c r="C122" s="234"/>
      <c r="D122" s="234"/>
      <c r="E122" s="234"/>
      <c r="F122" s="234"/>
      <c r="G122" s="234"/>
      <c r="H122" s="234"/>
      <c r="I122" s="234"/>
      <c r="J122" s="234"/>
      <c r="K122" s="234"/>
      <c r="L122" s="234"/>
      <c r="M122" s="234"/>
      <c r="N122" s="234"/>
      <c r="O122" s="234"/>
      <c r="P122" s="234"/>
      <c r="R122" s="234"/>
      <c r="S122" s="234"/>
      <c r="T122" s="234"/>
      <c r="U122" s="234"/>
      <c r="V122" s="234"/>
      <c r="W122" s="234"/>
      <c r="X122" s="234"/>
      <c r="Y122" s="234"/>
      <c r="Z122" s="234"/>
      <c r="AA122" s="234"/>
      <c r="AB122" s="234"/>
      <c r="AC122" s="234"/>
      <c r="AD122" s="234"/>
      <c r="AE122" s="234"/>
      <c r="AF122" s="234"/>
      <c r="AG122" s="234"/>
      <c r="AH122" s="234"/>
      <c r="AI122" s="234"/>
      <c r="AJ122" s="234"/>
      <c r="AK122" s="236" t="str">
        <f aca="false">IF(ISNUMBER('Indicator Data'!AK123),"","Imputed using GDP p.c.")</f>
        <v/>
      </c>
      <c r="AM122" s="234"/>
      <c r="AN122" s="234"/>
      <c r="AO122" s="234"/>
      <c r="AP122" s="234"/>
      <c r="AQ122" s="234"/>
      <c r="AR122" s="234"/>
      <c r="AS122" s="234"/>
      <c r="AT122" s="234"/>
      <c r="AU122" s="234"/>
      <c r="AV122" s="234"/>
      <c r="AW122" s="234"/>
      <c r="AX122" s="234"/>
      <c r="AY122" s="234"/>
      <c r="AZ122" s="234"/>
      <c r="BA122" s="109"/>
      <c r="BG122" s="238"/>
      <c r="BH122" s="238"/>
      <c r="BI122" s="237"/>
    </row>
    <row r="123" customFormat="false" ht="14.5" hidden="false" customHeight="false" outlineLevel="0" collapsed="false">
      <c r="A123" s="178" t="str">
        <f aca="false">'Indicator Data'!A124</f>
        <v>Namibia</v>
      </c>
      <c r="B123" s="220" t="str">
        <f aca="false">'Indicator Data'!B124</f>
        <v>NAM</v>
      </c>
      <c r="C123" s="234"/>
      <c r="D123" s="234"/>
      <c r="E123" s="234"/>
      <c r="F123" s="234"/>
      <c r="G123" s="234"/>
      <c r="H123" s="234"/>
      <c r="I123" s="234"/>
      <c r="J123" s="234"/>
      <c r="K123" s="234"/>
      <c r="L123" s="234"/>
      <c r="M123" s="234"/>
      <c r="N123" s="234"/>
      <c r="O123" s="234"/>
      <c r="P123" s="234"/>
      <c r="R123" s="234"/>
      <c r="S123" s="234"/>
      <c r="T123" s="234"/>
      <c r="U123" s="234"/>
      <c r="V123" s="234"/>
      <c r="W123" s="234"/>
      <c r="X123" s="234"/>
      <c r="Y123" s="234"/>
      <c r="Z123" s="234"/>
      <c r="AA123" s="234"/>
      <c r="AB123" s="234"/>
      <c r="AC123" s="234"/>
      <c r="AD123" s="234"/>
      <c r="AE123" s="234"/>
      <c r="AF123" s="234"/>
      <c r="AG123" s="234"/>
      <c r="AH123" s="234"/>
      <c r="AI123" s="234"/>
      <c r="AJ123" s="234"/>
      <c r="AK123" s="236" t="str">
        <f aca="false">IF(ISNUMBER('Indicator Data'!AK124),"","Imputed using GDP p.c.")</f>
        <v/>
      </c>
      <c r="AM123" s="234"/>
      <c r="AN123" s="234"/>
      <c r="AO123" s="234"/>
      <c r="AP123" s="234"/>
      <c r="AQ123" s="234"/>
      <c r="AR123" s="234"/>
      <c r="AS123" s="234"/>
      <c r="AT123" s="234"/>
      <c r="AU123" s="234"/>
      <c r="AV123" s="234"/>
      <c r="AW123" s="234"/>
      <c r="AX123" s="234"/>
      <c r="AY123" s="234"/>
      <c r="AZ123" s="234"/>
      <c r="BA123" s="109"/>
      <c r="BG123" s="238" t="s">
        <v>843</v>
      </c>
      <c r="BH123" s="238"/>
      <c r="BI123" s="237"/>
    </row>
    <row r="124" customFormat="false" ht="14.5" hidden="false" customHeight="false" outlineLevel="0" collapsed="false">
      <c r="A124" s="178" t="str">
        <f aca="false">'Indicator Data'!A125</f>
        <v>Nauru</v>
      </c>
      <c r="B124" s="220" t="str">
        <f aca="false">'Indicator Data'!B125</f>
        <v>NRU</v>
      </c>
      <c r="C124" s="234"/>
      <c r="D124" s="234"/>
      <c r="E124" s="234"/>
      <c r="F124" s="234"/>
      <c r="G124" s="234"/>
      <c r="H124" s="234"/>
      <c r="I124" s="234"/>
      <c r="J124" s="234"/>
      <c r="K124" s="234"/>
      <c r="L124" s="234"/>
      <c r="M124" s="234"/>
      <c r="N124" s="234"/>
      <c r="O124" s="234"/>
      <c r="P124" s="234"/>
      <c r="R124" s="234"/>
      <c r="S124" s="234"/>
      <c r="T124" s="234"/>
      <c r="U124" s="234"/>
      <c r="V124" s="234"/>
      <c r="W124" s="234"/>
      <c r="X124" s="234"/>
      <c r="Y124" s="234"/>
      <c r="Z124" s="234"/>
      <c r="AA124" s="234"/>
      <c r="AB124" s="234"/>
      <c r="AC124" s="234"/>
      <c r="AD124" s="234"/>
      <c r="AE124" s="234"/>
      <c r="AF124" s="234"/>
      <c r="AG124" s="234"/>
      <c r="AH124" s="234"/>
      <c r="AI124" s="234"/>
      <c r="AJ124" s="234"/>
      <c r="AK124" s="236" t="str">
        <f aca="false">IF(ISNUMBER('Indicator Data'!AK125),"","Imputed using GDP p.c.")</f>
        <v>Imputed using GDP p.c.</v>
      </c>
      <c r="AM124" s="234"/>
      <c r="AN124" s="234"/>
      <c r="AO124" s="234"/>
      <c r="AP124" s="234"/>
      <c r="AQ124" s="234"/>
      <c r="AR124" s="234"/>
      <c r="AS124" s="234"/>
      <c r="AT124" s="234"/>
      <c r="AU124" s="234"/>
      <c r="AV124" s="234"/>
      <c r="AW124" s="234"/>
      <c r="AX124" s="234"/>
      <c r="AY124" s="234"/>
      <c r="AZ124" s="234"/>
      <c r="BA124" s="109"/>
      <c r="BG124" s="238" t="s">
        <v>852</v>
      </c>
      <c r="BH124" s="238" t="s">
        <v>853</v>
      </c>
      <c r="BI124" s="237"/>
    </row>
    <row r="125" customFormat="false" ht="14.5" hidden="false" customHeight="false" outlineLevel="0" collapsed="false">
      <c r="A125" s="178" t="str">
        <f aca="false">'Indicator Data'!A126</f>
        <v>Nepal</v>
      </c>
      <c r="B125" s="220" t="str">
        <f aca="false">'Indicator Data'!B126</f>
        <v>NPL</v>
      </c>
      <c r="C125" s="234"/>
      <c r="D125" s="234"/>
      <c r="E125" s="234"/>
      <c r="F125" s="234"/>
      <c r="G125" s="234"/>
      <c r="H125" s="234"/>
      <c r="I125" s="234"/>
      <c r="J125" s="234"/>
      <c r="K125" s="234"/>
      <c r="L125" s="234"/>
      <c r="M125" s="234"/>
      <c r="N125" s="234"/>
      <c r="O125" s="234"/>
      <c r="P125" s="234"/>
      <c r="R125" s="234"/>
      <c r="S125" s="234"/>
      <c r="T125" s="234"/>
      <c r="U125" s="234"/>
      <c r="V125" s="234"/>
      <c r="W125" s="234"/>
      <c r="X125" s="234"/>
      <c r="Y125" s="234"/>
      <c r="Z125" s="234"/>
      <c r="AA125" s="234"/>
      <c r="AB125" s="234"/>
      <c r="AC125" s="234"/>
      <c r="AD125" s="234"/>
      <c r="AE125" s="234"/>
      <c r="AF125" s="234"/>
      <c r="AG125" s="234"/>
      <c r="AH125" s="234"/>
      <c r="AI125" s="234"/>
      <c r="AJ125" s="234"/>
      <c r="AK125" s="236" t="str">
        <f aca="false">IF(ISNUMBER('Indicator Data'!AK126),"","Imputed using GDP p.c.")</f>
        <v/>
      </c>
      <c r="AM125" s="234"/>
      <c r="AN125" s="234"/>
      <c r="AO125" s="234"/>
      <c r="AP125" s="234"/>
      <c r="AQ125" s="234"/>
      <c r="AR125" s="234"/>
      <c r="AS125" s="234"/>
      <c r="AT125" s="234"/>
      <c r="AU125" s="234"/>
      <c r="AV125" s="234"/>
      <c r="AW125" s="234"/>
      <c r="AX125" s="234"/>
      <c r="AY125" s="234"/>
      <c r="AZ125" s="234"/>
      <c r="BA125" s="109"/>
      <c r="BG125" s="238"/>
      <c r="BH125" s="238"/>
      <c r="BI125" s="237"/>
    </row>
    <row r="126" customFormat="false" ht="14.5" hidden="false" customHeight="false" outlineLevel="0" collapsed="false">
      <c r="A126" s="178" t="str">
        <f aca="false">'Indicator Data'!A127</f>
        <v>Netherlands</v>
      </c>
      <c r="B126" s="220" t="str">
        <f aca="false">'Indicator Data'!B127</f>
        <v>NLD</v>
      </c>
      <c r="C126" s="234"/>
      <c r="D126" s="234"/>
      <c r="E126" s="234"/>
      <c r="F126" s="234"/>
      <c r="G126" s="234"/>
      <c r="H126" s="234"/>
      <c r="I126" s="234"/>
      <c r="J126" s="234"/>
      <c r="K126" s="234"/>
      <c r="L126" s="234"/>
      <c r="M126" s="234"/>
      <c r="N126" s="234"/>
      <c r="O126" s="234"/>
      <c r="P126" s="234"/>
      <c r="R126" s="234"/>
      <c r="S126" s="234"/>
      <c r="T126" s="234"/>
      <c r="U126" s="234"/>
      <c r="V126" s="234"/>
      <c r="W126" s="234"/>
      <c r="X126" s="234"/>
      <c r="Y126" s="234"/>
      <c r="Z126" s="234"/>
      <c r="AA126" s="234"/>
      <c r="AB126" s="234"/>
      <c r="AC126" s="234"/>
      <c r="AD126" s="234"/>
      <c r="AE126" s="234"/>
      <c r="AF126" s="234"/>
      <c r="AG126" s="234"/>
      <c r="AH126" s="234"/>
      <c r="AI126" s="234"/>
      <c r="AJ126" s="234"/>
      <c r="AK126" s="236" t="str">
        <f aca="false">IF(ISNUMBER('Indicator Data'!AK127),"","Imputed using GDP p.c.")</f>
        <v/>
      </c>
      <c r="AM126" s="234"/>
      <c r="AN126" s="234"/>
      <c r="AO126" s="234"/>
      <c r="AP126" s="234"/>
      <c r="AQ126" s="234"/>
      <c r="AR126" s="234"/>
      <c r="AS126" s="234"/>
      <c r="AT126" s="234"/>
      <c r="AU126" s="234"/>
      <c r="AV126" s="234"/>
      <c r="AW126" s="234"/>
      <c r="AX126" s="234"/>
      <c r="AY126" s="234"/>
      <c r="AZ126" s="234"/>
      <c r="BA126" s="109"/>
      <c r="BG126" s="238"/>
      <c r="BH126" s="238"/>
      <c r="BI126" s="237"/>
    </row>
    <row r="127" customFormat="false" ht="14.5" hidden="false" customHeight="false" outlineLevel="0" collapsed="false">
      <c r="A127" s="178" t="str">
        <f aca="false">'Indicator Data'!A128</f>
        <v>New Zealand</v>
      </c>
      <c r="B127" s="220" t="str">
        <f aca="false">'Indicator Data'!B128</f>
        <v>NZL</v>
      </c>
      <c r="C127" s="234"/>
      <c r="D127" s="234"/>
      <c r="E127" s="234"/>
      <c r="F127" s="234"/>
      <c r="G127" s="234"/>
      <c r="H127" s="234"/>
      <c r="I127" s="234"/>
      <c r="J127" s="234"/>
      <c r="K127" s="234"/>
      <c r="L127" s="234"/>
      <c r="M127" s="234"/>
      <c r="N127" s="234"/>
      <c r="O127" s="234"/>
      <c r="P127" s="234"/>
      <c r="R127" s="234"/>
      <c r="S127" s="234"/>
      <c r="T127" s="234"/>
      <c r="U127" s="234"/>
      <c r="V127" s="234"/>
      <c r="W127" s="234"/>
      <c r="X127" s="234"/>
      <c r="Y127" s="234"/>
      <c r="Z127" s="234"/>
      <c r="AA127" s="234"/>
      <c r="AB127" s="234"/>
      <c r="AC127" s="234"/>
      <c r="AD127" s="234"/>
      <c r="AE127" s="234"/>
      <c r="AF127" s="234"/>
      <c r="AG127" s="234"/>
      <c r="AH127" s="234"/>
      <c r="AI127" s="234"/>
      <c r="AJ127" s="234"/>
      <c r="AK127" s="236" t="str">
        <f aca="false">IF(ISNUMBER('Indicator Data'!AK128),"","Imputed using GDP p.c.")</f>
        <v/>
      </c>
      <c r="AM127" s="234"/>
      <c r="AN127" s="234"/>
      <c r="AO127" s="234"/>
      <c r="AP127" s="234"/>
      <c r="AQ127" s="234"/>
      <c r="AR127" s="234"/>
      <c r="AS127" s="234"/>
      <c r="AT127" s="234"/>
      <c r="AU127" s="234"/>
      <c r="AV127" s="234"/>
      <c r="AW127" s="234"/>
      <c r="AX127" s="234"/>
      <c r="AY127" s="234"/>
      <c r="AZ127" s="234"/>
      <c r="BA127" s="109"/>
      <c r="BG127" s="238"/>
      <c r="BH127" s="238"/>
      <c r="BI127" s="237"/>
    </row>
    <row r="128" customFormat="false" ht="14.5" hidden="false" customHeight="false" outlineLevel="0" collapsed="false">
      <c r="A128" s="178" t="str">
        <f aca="false">'Indicator Data'!A129</f>
        <v>Nicaragua</v>
      </c>
      <c r="B128" s="220" t="str">
        <f aca="false">'Indicator Data'!B129</f>
        <v>NIC</v>
      </c>
      <c r="C128" s="234"/>
      <c r="D128" s="234"/>
      <c r="E128" s="234"/>
      <c r="F128" s="234"/>
      <c r="G128" s="234"/>
      <c r="H128" s="234"/>
      <c r="I128" s="234"/>
      <c r="J128" s="234"/>
      <c r="K128" s="234"/>
      <c r="L128" s="234"/>
      <c r="M128" s="234"/>
      <c r="N128" s="234"/>
      <c r="O128" s="234"/>
      <c r="P128" s="234"/>
      <c r="R128" s="234"/>
      <c r="S128" s="234"/>
      <c r="T128" s="234"/>
      <c r="U128" s="234"/>
      <c r="V128" s="234"/>
      <c r="W128" s="234"/>
      <c r="X128" s="234"/>
      <c r="Y128" s="234"/>
      <c r="Z128" s="234"/>
      <c r="AA128" s="234"/>
      <c r="AB128" s="234"/>
      <c r="AC128" s="234"/>
      <c r="AD128" s="234"/>
      <c r="AE128" s="234"/>
      <c r="AF128" s="234"/>
      <c r="AG128" s="234"/>
      <c r="AH128" s="234"/>
      <c r="AI128" s="234"/>
      <c r="AJ128" s="234"/>
      <c r="AK128" s="236" t="str">
        <f aca="false">IF(ISNUMBER('Indicator Data'!AK129),"","Imputed using GDP p.c.")</f>
        <v/>
      </c>
      <c r="AM128" s="234"/>
      <c r="AN128" s="234"/>
      <c r="AO128" s="234"/>
      <c r="AP128" s="234"/>
      <c r="AQ128" s="234"/>
      <c r="AR128" s="234"/>
      <c r="AS128" s="234"/>
      <c r="AT128" s="234"/>
      <c r="AU128" s="234"/>
      <c r="AV128" s="234"/>
      <c r="AW128" s="234"/>
      <c r="AX128" s="234"/>
      <c r="AY128" s="234"/>
      <c r="AZ128" s="234"/>
      <c r="BA128" s="109"/>
      <c r="BG128" s="238"/>
      <c r="BH128" s="238"/>
      <c r="BI128" s="237"/>
    </row>
    <row r="129" customFormat="false" ht="14.5" hidden="false" customHeight="false" outlineLevel="0" collapsed="false">
      <c r="A129" s="178" t="str">
        <f aca="false">'Indicator Data'!A130</f>
        <v>Niger</v>
      </c>
      <c r="B129" s="220" t="str">
        <f aca="false">'Indicator Data'!B130</f>
        <v>NER</v>
      </c>
      <c r="C129" s="234"/>
      <c r="D129" s="234"/>
      <c r="E129" s="234"/>
      <c r="F129" s="234"/>
      <c r="G129" s="234"/>
      <c r="H129" s="234"/>
      <c r="I129" s="234"/>
      <c r="J129" s="234"/>
      <c r="K129" s="234"/>
      <c r="L129" s="234"/>
      <c r="M129" s="234"/>
      <c r="N129" s="234"/>
      <c r="O129" s="234"/>
      <c r="P129" s="234"/>
      <c r="R129" s="234"/>
      <c r="S129" s="234"/>
      <c r="T129" s="234"/>
      <c r="U129" s="234"/>
      <c r="V129" s="234"/>
      <c r="W129" s="234"/>
      <c r="X129" s="234"/>
      <c r="Y129" s="234"/>
      <c r="Z129" s="234"/>
      <c r="AA129" s="234"/>
      <c r="AB129" s="234"/>
      <c r="AC129" s="234"/>
      <c r="AD129" s="234"/>
      <c r="AE129" s="234"/>
      <c r="AF129" s="234"/>
      <c r="AG129" s="234"/>
      <c r="AH129" s="234"/>
      <c r="AI129" s="234"/>
      <c r="AJ129" s="234"/>
      <c r="AK129" s="236" t="str">
        <f aca="false">IF(ISNUMBER('Indicator Data'!AK130),"","Imputed using GDP p.c.")</f>
        <v/>
      </c>
      <c r="AM129" s="234"/>
      <c r="AN129" s="234"/>
      <c r="AO129" s="234"/>
      <c r="AP129" s="234"/>
      <c r="AQ129" s="234"/>
      <c r="AR129" s="234"/>
      <c r="AS129" s="234"/>
      <c r="AT129" s="234"/>
      <c r="AU129" s="234"/>
      <c r="AV129" s="234"/>
      <c r="AW129" s="234"/>
      <c r="AX129" s="234"/>
      <c r="AY129" s="234"/>
      <c r="AZ129" s="234"/>
      <c r="BA129" s="109"/>
      <c r="BG129" s="238"/>
      <c r="BH129" s="238" t="s">
        <v>848</v>
      </c>
      <c r="BI129" s="237"/>
    </row>
    <row r="130" customFormat="false" ht="14.5" hidden="false" customHeight="false" outlineLevel="0" collapsed="false">
      <c r="A130" s="178" t="str">
        <f aca="false">'Indicator Data'!A131</f>
        <v>Nigeria</v>
      </c>
      <c r="B130" s="220" t="str">
        <f aca="false">'Indicator Data'!B131</f>
        <v>NGA</v>
      </c>
      <c r="C130" s="234"/>
      <c r="D130" s="234"/>
      <c r="E130" s="234"/>
      <c r="F130" s="234"/>
      <c r="G130" s="234"/>
      <c r="H130" s="234"/>
      <c r="I130" s="234"/>
      <c r="J130" s="234"/>
      <c r="K130" s="234"/>
      <c r="L130" s="234"/>
      <c r="M130" s="234"/>
      <c r="N130" s="234"/>
      <c r="O130" s="234"/>
      <c r="P130" s="234"/>
      <c r="R130" s="234"/>
      <c r="S130" s="234"/>
      <c r="T130" s="234"/>
      <c r="U130" s="234"/>
      <c r="V130" s="234"/>
      <c r="W130" s="234"/>
      <c r="X130" s="234"/>
      <c r="Y130" s="234"/>
      <c r="Z130" s="234"/>
      <c r="AA130" s="234"/>
      <c r="AB130" s="234"/>
      <c r="AC130" s="234"/>
      <c r="AD130" s="234"/>
      <c r="AE130" s="234"/>
      <c r="AF130" s="234"/>
      <c r="AG130" s="234"/>
      <c r="AH130" s="234"/>
      <c r="AI130" s="234"/>
      <c r="AJ130" s="234"/>
      <c r="AK130" s="236" t="str">
        <f aca="false">IF(ISNUMBER('Indicator Data'!AK131),"","Imputed using GDP p.c.")</f>
        <v/>
      </c>
      <c r="AM130" s="234"/>
      <c r="AN130" s="234"/>
      <c r="AO130" s="234"/>
      <c r="AP130" s="234"/>
      <c r="AQ130" s="234"/>
      <c r="AR130" s="234"/>
      <c r="AS130" s="234"/>
      <c r="AT130" s="234"/>
      <c r="AU130" s="234"/>
      <c r="AV130" s="234"/>
      <c r="AW130" s="234"/>
      <c r="AX130" s="234"/>
      <c r="AY130" s="234"/>
      <c r="AZ130" s="234"/>
      <c r="BA130" s="109"/>
      <c r="BG130" s="238"/>
      <c r="BH130" s="238"/>
      <c r="BI130" s="237"/>
    </row>
    <row r="131" customFormat="false" ht="14.5" hidden="false" customHeight="false" outlineLevel="0" collapsed="false">
      <c r="A131" s="178" t="str">
        <f aca="false">'Indicator Data'!A132</f>
        <v>North Macedonia</v>
      </c>
      <c r="B131" s="220" t="str">
        <f aca="false">'Indicator Data'!B132</f>
        <v>MKD</v>
      </c>
      <c r="C131" s="234"/>
      <c r="D131" s="234"/>
      <c r="E131" s="234"/>
      <c r="F131" s="234"/>
      <c r="G131" s="234"/>
      <c r="H131" s="234"/>
      <c r="I131" s="234"/>
      <c r="J131" s="234"/>
      <c r="K131" s="234"/>
      <c r="L131" s="234"/>
      <c r="M131" s="234"/>
      <c r="N131" s="234"/>
      <c r="O131" s="234"/>
      <c r="P131" s="234"/>
      <c r="R131" s="234"/>
      <c r="S131" s="234"/>
      <c r="T131" s="234"/>
      <c r="U131" s="234"/>
      <c r="V131" s="234"/>
      <c r="W131" s="234"/>
      <c r="X131" s="234"/>
      <c r="Y131" s="234"/>
      <c r="Z131" s="234"/>
      <c r="AA131" s="234"/>
      <c r="AB131" s="234"/>
      <c r="AC131" s="234"/>
      <c r="AD131" s="234"/>
      <c r="AE131" s="234"/>
      <c r="AF131" s="234"/>
      <c r="AG131" s="234"/>
      <c r="AH131" s="234"/>
      <c r="AI131" s="234"/>
      <c r="AJ131" s="234"/>
      <c r="AK131" s="236" t="str">
        <f aca="false">IF(ISNUMBER('Indicator Data'!AK132),"","Imputed using GDP p.c.")</f>
        <v/>
      </c>
      <c r="AM131" s="234"/>
      <c r="AN131" s="234"/>
      <c r="AO131" s="234"/>
      <c r="AP131" s="234"/>
      <c r="AQ131" s="234"/>
      <c r="AR131" s="234"/>
      <c r="AS131" s="234"/>
      <c r="AT131" s="234"/>
      <c r="AU131" s="234"/>
      <c r="AV131" s="234"/>
      <c r="AW131" s="234"/>
      <c r="AX131" s="234"/>
      <c r="AY131" s="234"/>
      <c r="AZ131" s="234"/>
      <c r="BA131" s="109"/>
      <c r="BG131" s="238"/>
      <c r="BH131" s="238"/>
      <c r="BI131" s="237"/>
    </row>
    <row r="132" customFormat="false" ht="14.5" hidden="false" customHeight="false" outlineLevel="0" collapsed="false">
      <c r="A132" s="178" t="str">
        <f aca="false">'Indicator Data'!A133</f>
        <v>Norway</v>
      </c>
      <c r="B132" s="220" t="str">
        <f aca="false">'Indicator Data'!B133</f>
        <v>NOR</v>
      </c>
      <c r="C132" s="234"/>
      <c r="D132" s="234"/>
      <c r="E132" s="234"/>
      <c r="F132" s="234"/>
      <c r="G132" s="234"/>
      <c r="H132" s="234"/>
      <c r="I132" s="234"/>
      <c r="J132" s="234"/>
      <c r="K132" s="234"/>
      <c r="L132" s="234"/>
      <c r="M132" s="234"/>
      <c r="N132" s="234"/>
      <c r="O132" s="234"/>
      <c r="P132" s="234"/>
      <c r="R132" s="234"/>
      <c r="S132" s="234"/>
      <c r="T132" s="234"/>
      <c r="U132" s="234"/>
      <c r="V132" s="234"/>
      <c r="W132" s="234"/>
      <c r="X132" s="234"/>
      <c r="Y132" s="234"/>
      <c r="Z132" s="234"/>
      <c r="AA132" s="234"/>
      <c r="AB132" s="234"/>
      <c r="AC132" s="234"/>
      <c r="AD132" s="234"/>
      <c r="AE132" s="234"/>
      <c r="AF132" s="234"/>
      <c r="AG132" s="234"/>
      <c r="AH132" s="234"/>
      <c r="AI132" s="234"/>
      <c r="AJ132" s="234"/>
      <c r="AK132" s="236" t="str">
        <f aca="false">IF(ISNUMBER('Indicator Data'!AK133),"","Imputed using GDP p.c.")</f>
        <v/>
      </c>
      <c r="AM132" s="234"/>
      <c r="AN132" s="234"/>
      <c r="AO132" s="234"/>
      <c r="AP132" s="234"/>
      <c r="AQ132" s="234"/>
      <c r="AR132" s="234"/>
      <c r="AS132" s="234"/>
      <c r="AT132" s="234"/>
      <c r="AU132" s="234"/>
      <c r="AV132" s="234"/>
      <c r="AW132" s="234"/>
      <c r="AX132" s="234"/>
      <c r="AY132" s="234"/>
      <c r="AZ132" s="234"/>
      <c r="BA132" s="109"/>
      <c r="BG132" s="238"/>
      <c r="BH132" s="238"/>
      <c r="BI132" s="237"/>
    </row>
    <row r="133" customFormat="false" ht="14.5" hidden="false" customHeight="false" outlineLevel="0" collapsed="false">
      <c r="A133" s="178" t="str">
        <f aca="false">'Indicator Data'!A134</f>
        <v>Oman</v>
      </c>
      <c r="B133" s="220" t="str">
        <f aca="false">'Indicator Data'!B134</f>
        <v>OMN</v>
      </c>
      <c r="C133" s="234"/>
      <c r="D133" s="234"/>
      <c r="E133" s="234"/>
      <c r="F133" s="234"/>
      <c r="G133" s="234"/>
      <c r="H133" s="234"/>
      <c r="I133" s="234"/>
      <c r="J133" s="234"/>
      <c r="K133" s="234"/>
      <c r="L133" s="234"/>
      <c r="M133" s="234"/>
      <c r="N133" s="234"/>
      <c r="O133" s="234"/>
      <c r="P133" s="234"/>
      <c r="R133" s="234"/>
      <c r="S133" s="234"/>
      <c r="T133" s="234"/>
      <c r="U133" s="234"/>
      <c r="V133" s="234"/>
      <c r="W133" s="234"/>
      <c r="X133" s="234"/>
      <c r="Y133" s="234"/>
      <c r="Z133" s="234"/>
      <c r="AA133" s="234"/>
      <c r="AB133" s="234"/>
      <c r="AC133" s="234"/>
      <c r="AD133" s="234"/>
      <c r="AE133" s="234"/>
      <c r="AF133" s="234"/>
      <c r="AG133" s="234"/>
      <c r="AH133" s="234"/>
      <c r="AI133" s="234"/>
      <c r="AJ133" s="234"/>
      <c r="AK133" s="236" t="str">
        <f aca="false">IF(ISNUMBER('Indicator Data'!AK134),"","Imputed using GDP p.c.")</f>
        <v/>
      </c>
      <c r="AM133" s="234"/>
      <c r="AN133" s="234"/>
      <c r="AO133" s="234"/>
      <c r="AP133" s="234"/>
      <c r="AQ133" s="234"/>
      <c r="AR133" s="234"/>
      <c r="AS133" s="234"/>
      <c r="AT133" s="234"/>
      <c r="AU133" s="234"/>
      <c r="AV133" s="234"/>
      <c r="AW133" s="234"/>
      <c r="AX133" s="234"/>
      <c r="AY133" s="234"/>
      <c r="AZ133" s="234"/>
      <c r="BA133" s="109"/>
      <c r="BG133" s="238"/>
      <c r="BH133" s="238"/>
      <c r="BI133" s="237"/>
    </row>
    <row r="134" customFormat="false" ht="14.5" hidden="false" customHeight="false" outlineLevel="0" collapsed="false">
      <c r="A134" s="178" t="str">
        <f aca="false">'Indicator Data'!A135</f>
        <v>Pakistan</v>
      </c>
      <c r="B134" s="220" t="str">
        <f aca="false">'Indicator Data'!B135</f>
        <v>PAK</v>
      </c>
      <c r="C134" s="234"/>
      <c r="D134" s="234"/>
      <c r="E134" s="234"/>
      <c r="F134" s="234"/>
      <c r="G134" s="234"/>
      <c r="H134" s="234"/>
      <c r="I134" s="234"/>
      <c r="J134" s="234"/>
      <c r="K134" s="234"/>
      <c r="L134" s="234"/>
      <c r="M134" s="234"/>
      <c r="N134" s="234"/>
      <c r="O134" s="234"/>
      <c r="P134" s="234"/>
      <c r="R134" s="234"/>
      <c r="S134" s="234"/>
      <c r="T134" s="234"/>
      <c r="U134" s="234"/>
      <c r="V134" s="234"/>
      <c r="W134" s="234"/>
      <c r="X134" s="234"/>
      <c r="Y134" s="234"/>
      <c r="Z134" s="234"/>
      <c r="AA134" s="234"/>
      <c r="AB134" s="234"/>
      <c r="AC134" s="234"/>
      <c r="AD134" s="234"/>
      <c r="AE134" s="234"/>
      <c r="AF134" s="234"/>
      <c r="AG134" s="234"/>
      <c r="AH134" s="234"/>
      <c r="AI134" s="234"/>
      <c r="AJ134" s="234"/>
      <c r="AK134" s="236" t="str">
        <f aca="false">IF(ISNUMBER('Indicator Data'!AK135),"","Imputed using GDP p.c.")</f>
        <v/>
      </c>
      <c r="AM134" s="234"/>
      <c r="AN134" s="234"/>
      <c r="AO134" s="234"/>
      <c r="AP134" s="234"/>
      <c r="AQ134" s="234"/>
      <c r="AR134" s="234"/>
      <c r="AS134" s="234"/>
      <c r="AT134" s="234"/>
      <c r="AU134" s="234"/>
      <c r="AV134" s="234"/>
      <c r="AW134" s="234"/>
      <c r="AX134" s="234"/>
      <c r="AY134" s="234"/>
      <c r="AZ134" s="234"/>
      <c r="BA134" s="109"/>
      <c r="BI134" s="237"/>
    </row>
    <row r="135" customFormat="false" ht="14.5" hidden="false" customHeight="false" outlineLevel="0" collapsed="false">
      <c r="A135" s="178" t="str">
        <f aca="false">'Indicator Data'!A136</f>
        <v>Palau</v>
      </c>
      <c r="B135" s="220" t="str">
        <f aca="false">'Indicator Data'!B136</f>
        <v>PLW</v>
      </c>
      <c r="C135" s="234"/>
      <c r="D135" s="234"/>
      <c r="E135" s="234"/>
      <c r="F135" s="234"/>
      <c r="G135" s="234"/>
      <c r="H135" s="234"/>
      <c r="I135" s="234"/>
      <c r="J135" s="234"/>
      <c r="K135" s="234"/>
      <c r="L135" s="234"/>
      <c r="M135" s="234"/>
      <c r="N135" s="234"/>
      <c r="O135" s="234"/>
      <c r="P135" s="234"/>
      <c r="R135" s="234"/>
      <c r="S135" s="234"/>
      <c r="T135" s="234"/>
      <c r="U135" s="234"/>
      <c r="V135" s="234"/>
      <c r="W135" s="234"/>
      <c r="X135" s="234"/>
      <c r="Y135" s="234"/>
      <c r="Z135" s="234"/>
      <c r="AA135" s="234"/>
      <c r="AB135" s="234"/>
      <c r="AC135" s="234"/>
      <c r="AD135" s="234"/>
      <c r="AE135" s="234"/>
      <c r="AF135" s="234"/>
      <c r="AG135" s="234"/>
      <c r="AH135" s="234"/>
      <c r="AI135" s="234"/>
      <c r="AJ135" s="234"/>
      <c r="AK135" s="236" t="str">
        <f aca="false">IF(ISNUMBER('Indicator Data'!AK136),"","Imputed using GDP p.c.")</f>
        <v/>
      </c>
      <c r="AM135" s="234"/>
      <c r="AN135" s="234"/>
      <c r="AO135" s="234"/>
      <c r="AP135" s="234"/>
      <c r="AQ135" s="234"/>
      <c r="AR135" s="234"/>
      <c r="AS135" s="234"/>
      <c r="AT135" s="234"/>
      <c r="AU135" s="234"/>
      <c r="AV135" s="234"/>
      <c r="AW135" s="234"/>
      <c r="AX135" s="234"/>
      <c r="AY135" s="234"/>
      <c r="AZ135" s="234"/>
      <c r="BA135" s="109"/>
      <c r="BG135" s="238" t="s">
        <v>852</v>
      </c>
      <c r="BH135" s="238" t="s">
        <v>853</v>
      </c>
      <c r="BI135" s="237"/>
    </row>
    <row r="136" customFormat="false" ht="14.5" hidden="false" customHeight="false" outlineLevel="0" collapsed="false">
      <c r="A136" s="178" t="str">
        <f aca="false">'Indicator Data'!A137</f>
        <v>Palestine</v>
      </c>
      <c r="B136" s="220" t="str">
        <f aca="false">'Indicator Data'!B137</f>
        <v>PSE</v>
      </c>
      <c r="C136" s="234"/>
      <c r="D136" s="234"/>
      <c r="E136" s="234"/>
      <c r="F136" s="234"/>
      <c r="G136" s="234"/>
      <c r="H136" s="234"/>
      <c r="I136" s="234"/>
      <c r="J136" s="234"/>
      <c r="K136" s="234"/>
      <c r="L136" s="234"/>
      <c r="M136" s="234"/>
      <c r="N136" s="234"/>
      <c r="O136" s="234"/>
      <c r="P136" s="234"/>
      <c r="R136" s="234"/>
      <c r="S136" s="234"/>
      <c r="T136" s="234"/>
      <c r="U136" s="234"/>
      <c r="V136" s="234"/>
      <c r="W136" s="234"/>
      <c r="X136" s="234"/>
      <c r="Y136" s="234"/>
      <c r="Z136" s="234"/>
      <c r="AA136" s="234"/>
      <c r="AB136" s="234"/>
      <c r="AC136" s="234"/>
      <c r="AD136" s="234"/>
      <c r="AE136" s="234"/>
      <c r="AF136" s="234"/>
      <c r="AG136" s="234"/>
      <c r="AH136" s="234"/>
      <c r="AI136" s="234"/>
      <c r="AJ136" s="234"/>
      <c r="AK136" s="236" t="str">
        <f aca="false">IF(ISNUMBER('Indicator Data'!AK137),"","Imputed using GDP p.c.")</f>
        <v/>
      </c>
      <c r="AM136" s="234"/>
      <c r="AN136" s="234"/>
      <c r="AO136" s="234"/>
      <c r="AP136" s="234"/>
      <c r="AQ136" s="234"/>
      <c r="AR136" s="234"/>
      <c r="AS136" s="234"/>
      <c r="AT136" s="234"/>
      <c r="AU136" s="234"/>
      <c r="AV136" s="234"/>
      <c r="AW136" s="234"/>
      <c r="AX136" s="234"/>
      <c r="AY136" s="234"/>
      <c r="AZ136" s="234"/>
      <c r="BA136" s="109"/>
      <c r="BG136" s="238"/>
      <c r="BH136" s="238" t="s">
        <v>855</v>
      </c>
      <c r="BI136" s="237"/>
    </row>
    <row r="137" customFormat="false" ht="14.5" hidden="false" customHeight="false" outlineLevel="0" collapsed="false">
      <c r="A137" s="178" t="str">
        <f aca="false">'Indicator Data'!A138</f>
        <v>Panama</v>
      </c>
      <c r="B137" s="220" t="str">
        <f aca="false">'Indicator Data'!B138</f>
        <v>PAN</v>
      </c>
      <c r="C137" s="234"/>
      <c r="D137" s="234"/>
      <c r="E137" s="234"/>
      <c r="F137" s="234"/>
      <c r="G137" s="234"/>
      <c r="H137" s="234"/>
      <c r="I137" s="234"/>
      <c r="J137" s="234"/>
      <c r="K137" s="234"/>
      <c r="L137" s="234"/>
      <c r="M137" s="234"/>
      <c r="N137" s="234"/>
      <c r="O137" s="234"/>
      <c r="P137" s="234"/>
      <c r="R137" s="234"/>
      <c r="S137" s="234"/>
      <c r="T137" s="234"/>
      <c r="U137" s="234"/>
      <c r="V137" s="234"/>
      <c r="W137" s="234"/>
      <c r="X137" s="234"/>
      <c r="Y137" s="234"/>
      <c r="Z137" s="234"/>
      <c r="AA137" s="234"/>
      <c r="AB137" s="234"/>
      <c r="AC137" s="234"/>
      <c r="AD137" s="234"/>
      <c r="AE137" s="234"/>
      <c r="AF137" s="234"/>
      <c r="AG137" s="234"/>
      <c r="AH137" s="234"/>
      <c r="AI137" s="234"/>
      <c r="AJ137" s="234"/>
      <c r="AK137" s="236" t="str">
        <f aca="false">IF(ISNUMBER('Indicator Data'!AK138),"","Imputed using GDP p.c.")</f>
        <v/>
      </c>
      <c r="AM137" s="234"/>
      <c r="AN137" s="234"/>
      <c r="AO137" s="234"/>
      <c r="AP137" s="234"/>
      <c r="AQ137" s="234"/>
      <c r="AR137" s="234"/>
      <c r="AS137" s="234"/>
      <c r="AT137" s="234"/>
      <c r="AU137" s="234"/>
      <c r="AV137" s="234"/>
      <c r="AW137" s="234"/>
      <c r="AX137" s="234"/>
      <c r="AY137" s="234"/>
      <c r="AZ137" s="234"/>
      <c r="BA137" s="109"/>
      <c r="BG137" s="238"/>
      <c r="BH137" s="238"/>
      <c r="BI137" s="237"/>
    </row>
    <row r="138" customFormat="false" ht="14.5" hidden="false" customHeight="false" outlineLevel="0" collapsed="false">
      <c r="A138" s="178" t="str">
        <f aca="false">'Indicator Data'!A139</f>
        <v>Papua New Guinea</v>
      </c>
      <c r="B138" s="220" t="str">
        <f aca="false">'Indicator Data'!B139</f>
        <v>PNG</v>
      </c>
      <c r="C138" s="234"/>
      <c r="D138" s="234"/>
      <c r="E138" s="234"/>
      <c r="F138" s="234"/>
      <c r="G138" s="234"/>
      <c r="H138" s="234"/>
      <c r="I138" s="234"/>
      <c r="J138" s="234"/>
      <c r="K138" s="234"/>
      <c r="L138" s="234"/>
      <c r="M138" s="234"/>
      <c r="N138" s="234"/>
      <c r="O138" s="234"/>
      <c r="P138" s="234"/>
      <c r="R138" s="234"/>
      <c r="S138" s="234"/>
      <c r="T138" s="234"/>
      <c r="U138" s="234"/>
      <c r="V138" s="234"/>
      <c r="W138" s="234"/>
      <c r="X138" s="234"/>
      <c r="Y138" s="234"/>
      <c r="Z138" s="234"/>
      <c r="AA138" s="234"/>
      <c r="AB138" s="234"/>
      <c r="AC138" s="234"/>
      <c r="AD138" s="234"/>
      <c r="AE138" s="234"/>
      <c r="AF138" s="234"/>
      <c r="AG138" s="234"/>
      <c r="AH138" s="234"/>
      <c r="AI138" s="234"/>
      <c r="AJ138" s="234"/>
      <c r="AK138" s="236" t="str">
        <f aca="false">IF(ISNUMBER('Indicator Data'!AK139),"","Imputed using GDP p.c.")</f>
        <v/>
      </c>
      <c r="AM138" s="234"/>
      <c r="AN138" s="234"/>
      <c r="AO138" s="234"/>
      <c r="AP138" s="234"/>
      <c r="AQ138" s="234"/>
      <c r="AR138" s="234"/>
      <c r="AS138" s="234"/>
      <c r="AT138" s="234"/>
      <c r="AU138" s="234"/>
      <c r="AV138" s="234"/>
      <c r="AW138" s="234"/>
      <c r="AX138" s="234"/>
      <c r="AY138" s="234"/>
      <c r="AZ138" s="234"/>
      <c r="BA138" s="109"/>
      <c r="BG138" s="238"/>
      <c r="BH138" s="238" t="s">
        <v>856</v>
      </c>
      <c r="BI138" s="237"/>
    </row>
    <row r="139" customFormat="false" ht="14.5" hidden="false" customHeight="false" outlineLevel="0" collapsed="false">
      <c r="A139" s="178" t="str">
        <f aca="false">'Indicator Data'!A140</f>
        <v>Paraguay</v>
      </c>
      <c r="B139" s="220" t="str">
        <f aca="false">'Indicator Data'!B140</f>
        <v>PRY</v>
      </c>
      <c r="C139" s="234"/>
      <c r="D139" s="234"/>
      <c r="E139" s="234"/>
      <c r="F139" s="234"/>
      <c r="G139" s="234"/>
      <c r="H139" s="234"/>
      <c r="I139" s="234"/>
      <c r="J139" s="234"/>
      <c r="K139" s="234"/>
      <c r="L139" s="234"/>
      <c r="M139" s="234"/>
      <c r="N139" s="234"/>
      <c r="O139" s="234"/>
      <c r="P139" s="234"/>
      <c r="R139" s="234"/>
      <c r="S139" s="234"/>
      <c r="T139" s="234"/>
      <c r="U139" s="234"/>
      <c r="V139" s="234"/>
      <c r="W139" s="234"/>
      <c r="X139" s="234"/>
      <c r="Y139" s="234"/>
      <c r="Z139" s="234"/>
      <c r="AA139" s="234"/>
      <c r="AB139" s="234"/>
      <c r="AC139" s="234"/>
      <c r="AD139" s="234"/>
      <c r="AE139" s="234"/>
      <c r="AF139" s="234"/>
      <c r="AG139" s="234"/>
      <c r="AH139" s="234"/>
      <c r="AI139" s="234"/>
      <c r="AJ139" s="234"/>
      <c r="AK139" s="236" t="str">
        <f aca="false">IF(ISNUMBER('Indicator Data'!AK140),"","Imputed using GDP p.c.")</f>
        <v/>
      </c>
      <c r="AM139" s="234"/>
      <c r="AN139" s="234"/>
      <c r="AO139" s="234"/>
      <c r="AP139" s="234"/>
      <c r="AQ139" s="234"/>
      <c r="AR139" s="234"/>
      <c r="AS139" s="234"/>
      <c r="AT139" s="234"/>
      <c r="AU139" s="234"/>
      <c r="AV139" s="234"/>
      <c r="AW139" s="234"/>
      <c r="AX139" s="234"/>
      <c r="AY139" s="234"/>
      <c r="AZ139" s="234"/>
      <c r="BA139" s="109"/>
      <c r="BG139" s="238"/>
      <c r="BH139" s="238"/>
      <c r="BI139" s="237"/>
    </row>
    <row r="140" customFormat="false" ht="14.5" hidden="false" customHeight="false" outlineLevel="0" collapsed="false">
      <c r="A140" s="178" t="str">
        <f aca="false">'Indicator Data'!A141</f>
        <v>Peru</v>
      </c>
      <c r="B140" s="220" t="str">
        <f aca="false">'Indicator Data'!B141</f>
        <v>PER</v>
      </c>
      <c r="C140" s="234"/>
      <c r="D140" s="234"/>
      <c r="E140" s="234"/>
      <c r="F140" s="234"/>
      <c r="G140" s="234"/>
      <c r="H140" s="234"/>
      <c r="I140" s="234"/>
      <c r="J140" s="234"/>
      <c r="K140" s="234"/>
      <c r="L140" s="234"/>
      <c r="M140" s="234"/>
      <c r="N140" s="234"/>
      <c r="O140" s="234"/>
      <c r="P140" s="234"/>
      <c r="R140" s="234"/>
      <c r="S140" s="234"/>
      <c r="T140" s="234"/>
      <c r="U140" s="234"/>
      <c r="V140" s="234"/>
      <c r="W140" s="234"/>
      <c r="X140" s="234"/>
      <c r="Y140" s="234"/>
      <c r="Z140" s="234"/>
      <c r="AA140" s="234"/>
      <c r="AB140" s="234"/>
      <c r="AC140" s="234"/>
      <c r="AD140" s="234"/>
      <c r="AE140" s="234"/>
      <c r="AF140" s="234"/>
      <c r="AG140" s="234"/>
      <c r="AH140" s="234"/>
      <c r="AI140" s="234"/>
      <c r="AJ140" s="234"/>
      <c r="AK140" s="236" t="str">
        <f aca="false">IF(ISNUMBER('Indicator Data'!AK141),"","Imputed using GDP p.c.")</f>
        <v/>
      </c>
      <c r="AM140" s="234"/>
      <c r="AN140" s="234"/>
      <c r="AO140" s="234"/>
      <c r="AP140" s="234"/>
      <c r="AQ140" s="234"/>
      <c r="AR140" s="234"/>
      <c r="AS140" s="234"/>
      <c r="AT140" s="234"/>
      <c r="AU140" s="234"/>
      <c r="AV140" s="234"/>
      <c r="AW140" s="234"/>
      <c r="AX140" s="234"/>
      <c r="AY140" s="234"/>
      <c r="AZ140" s="234"/>
      <c r="BA140" s="109"/>
      <c r="BG140" s="238"/>
      <c r="BH140" s="238"/>
      <c r="BI140" s="237"/>
    </row>
    <row r="141" customFormat="false" ht="14.5" hidden="false" customHeight="false" outlineLevel="0" collapsed="false">
      <c r="A141" s="178" t="str">
        <f aca="false">'Indicator Data'!A142</f>
        <v>Philippines</v>
      </c>
      <c r="B141" s="220" t="str">
        <f aca="false">'Indicator Data'!B142</f>
        <v>PHL</v>
      </c>
      <c r="C141" s="234"/>
      <c r="D141" s="234"/>
      <c r="E141" s="234"/>
      <c r="F141" s="234"/>
      <c r="G141" s="234"/>
      <c r="H141" s="234"/>
      <c r="I141" s="234"/>
      <c r="J141" s="234"/>
      <c r="K141" s="234"/>
      <c r="L141" s="234"/>
      <c r="M141" s="234"/>
      <c r="N141" s="234"/>
      <c r="O141" s="234"/>
      <c r="P141" s="234"/>
      <c r="R141" s="234"/>
      <c r="S141" s="234"/>
      <c r="T141" s="234"/>
      <c r="U141" s="234"/>
      <c r="V141" s="234"/>
      <c r="W141" s="234"/>
      <c r="X141" s="234"/>
      <c r="Y141" s="234"/>
      <c r="Z141" s="234"/>
      <c r="AA141" s="234"/>
      <c r="AB141" s="234"/>
      <c r="AC141" s="234"/>
      <c r="AD141" s="234"/>
      <c r="AE141" s="234"/>
      <c r="AF141" s="234"/>
      <c r="AG141" s="234"/>
      <c r="AH141" s="234"/>
      <c r="AI141" s="234"/>
      <c r="AJ141" s="234"/>
      <c r="AK141" s="236" t="str">
        <f aca="false">IF(ISNUMBER('Indicator Data'!AK142),"","Imputed using GDP p.c.")</f>
        <v/>
      </c>
      <c r="AM141" s="234"/>
      <c r="AN141" s="234"/>
      <c r="AO141" s="234"/>
      <c r="AP141" s="234"/>
      <c r="AQ141" s="234"/>
      <c r="AR141" s="234"/>
      <c r="AS141" s="234"/>
      <c r="AT141" s="234"/>
      <c r="AU141" s="234"/>
      <c r="AV141" s="234"/>
      <c r="AW141" s="234"/>
      <c r="AX141" s="234"/>
      <c r="AY141" s="234"/>
      <c r="AZ141" s="234"/>
      <c r="BA141" s="109"/>
      <c r="BG141" s="238"/>
      <c r="BH141" s="238"/>
      <c r="BI141" s="237"/>
    </row>
    <row r="142" customFormat="false" ht="14.5" hidden="false" customHeight="false" outlineLevel="0" collapsed="false">
      <c r="A142" s="178" t="str">
        <f aca="false">'Indicator Data'!A143</f>
        <v>Poland</v>
      </c>
      <c r="B142" s="220" t="str">
        <f aca="false">'Indicator Data'!B143</f>
        <v>POL</v>
      </c>
      <c r="C142" s="234"/>
      <c r="D142" s="234"/>
      <c r="E142" s="234"/>
      <c r="F142" s="234"/>
      <c r="G142" s="234"/>
      <c r="H142" s="234"/>
      <c r="I142" s="234"/>
      <c r="J142" s="234"/>
      <c r="K142" s="234"/>
      <c r="L142" s="234"/>
      <c r="M142" s="234"/>
      <c r="N142" s="234"/>
      <c r="O142" s="234"/>
      <c r="P142" s="234"/>
      <c r="R142" s="234"/>
      <c r="S142" s="234"/>
      <c r="T142" s="234"/>
      <c r="U142" s="234"/>
      <c r="V142" s="234"/>
      <c r="W142" s="234"/>
      <c r="X142" s="234"/>
      <c r="Y142" s="234"/>
      <c r="Z142" s="234"/>
      <c r="AA142" s="234"/>
      <c r="AB142" s="234"/>
      <c r="AC142" s="234"/>
      <c r="AD142" s="234"/>
      <c r="AE142" s="234"/>
      <c r="AF142" s="234"/>
      <c r="AG142" s="234"/>
      <c r="AH142" s="234"/>
      <c r="AI142" s="234"/>
      <c r="AJ142" s="234"/>
      <c r="AK142" s="236" t="str">
        <f aca="false">IF(ISNUMBER('Indicator Data'!AK143),"","Imputed using GDP p.c.")</f>
        <v/>
      </c>
      <c r="AM142" s="234"/>
      <c r="AN142" s="234"/>
      <c r="AO142" s="234"/>
      <c r="AP142" s="234"/>
      <c r="AQ142" s="234"/>
      <c r="AR142" s="234"/>
      <c r="AS142" s="234"/>
      <c r="AT142" s="234"/>
      <c r="AU142" s="234"/>
      <c r="AV142" s="234"/>
      <c r="AW142" s="234"/>
      <c r="AX142" s="234"/>
      <c r="AY142" s="234"/>
      <c r="AZ142" s="234"/>
      <c r="BA142" s="109"/>
      <c r="BG142" s="238"/>
      <c r="BH142" s="238"/>
      <c r="BI142" s="237"/>
    </row>
    <row r="143" customFormat="false" ht="14.5" hidden="false" customHeight="false" outlineLevel="0" collapsed="false">
      <c r="A143" s="178" t="str">
        <f aca="false">'Indicator Data'!A144</f>
        <v>Portugal</v>
      </c>
      <c r="B143" s="220" t="str">
        <f aca="false">'Indicator Data'!B144</f>
        <v>PRT</v>
      </c>
      <c r="C143" s="234"/>
      <c r="D143" s="234"/>
      <c r="E143" s="234"/>
      <c r="F143" s="234"/>
      <c r="G143" s="234"/>
      <c r="H143" s="234"/>
      <c r="I143" s="234"/>
      <c r="J143" s="234"/>
      <c r="K143" s="234"/>
      <c r="L143" s="234"/>
      <c r="M143" s="234"/>
      <c r="N143" s="234"/>
      <c r="O143" s="234"/>
      <c r="P143" s="234"/>
      <c r="R143" s="234"/>
      <c r="S143" s="234"/>
      <c r="T143" s="234"/>
      <c r="U143" s="234"/>
      <c r="V143" s="234"/>
      <c r="W143" s="234"/>
      <c r="X143" s="234"/>
      <c r="Y143" s="234"/>
      <c r="Z143" s="234"/>
      <c r="AA143" s="234"/>
      <c r="AB143" s="234"/>
      <c r="AC143" s="234"/>
      <c r="AD143" s="234"/>
      <c r="AE143" s="234"/>
      <c r="AF143" s="234"/>
      <c r="AG143" s="234"/>
      <c r="AH143" s="234"/>
      <c r="AI143" s="234"/>
      <c r="AJ143" s="234"/>
      <c r="AK143" s="236" t="str">
        <f aca="false">IF(ISNUMBER('Indicator Data'!AK144),"","Imputed using GDP p.c.")</f>
        <v/>
      </c>
      <c r="AM143" s="234"/>
      <c r="AN143" s="234"/>
      <c r="AO143" s="234"/>
      <c r="AP143" s="234"/>
      <c r="AQ143" s="234"/>
      <c r="AR143" s="234"/>
      <c r="AS143" s="234"/>
      <c r="AT143" s="234"/>
      <c r="AU143" s="234"/>
      <c r="AV143" s="234"/>
      <c r="AW143" s="234"/>
      <c r="AX143" s="234"/>
      <c r="AY143" s="234"/>
      <c r="AZ143" s="234"/>
      <c r="BA143" s="109"/>
      <c r="BG143" s="238"/>
      <c r="BH143" s="238"/>
      <c r="BI143" s="237"/>
    </row>
    <row r="144" customFormat="false" ht="14.5" hidden="false" customHeight="false" outlineLevel="0" collapsed="false">
      <c r="A144" s="178" t="str">
        <f aca="false">'Indicator Data'!A145</f>
        <v>Qatar</v>
      </c>
      <c r="B144" s="220" t="str">
        <f aca="false">'Indicator Data'!B145</f>
        <v>QAT</v>
      </c>
      <c r="C144" s="234"/>
      <c r="D144" s="234"/>
      <c r="E144" s="234"/>
      <c r="F144" s="234"/>
      <c r="G144" s="234"/>
      <c r="H144" s="234"/>
      <c r="I144" s="234"/>
      <c r="J144" s="234"/>
      <c r="K144" s="234"/>
      <c r="L144" s="234"/>
      <c r="M144" s="234"/>
      <c r="N144" s="234"/>
      <c r="O144" s="234"/>
      <c r="P144" s="234"/>
      <c r="R144" s="234"/>
      <c r="S144" s="234"/>
      <c r="T144" s="234"/>
      <c r="U144" s="234"/>
      <c r="V144" s="234"/>
      <c r="W144" s="234"/>
      <c r="X144" s="234"/>
      <c r="Y144" s="234"/>
      <c r="Z144" s="234"/>
      <c r="AA144" s="234"/>
      <c r="AB144" s="234"/>
      <c r="AC144" s="234"/>
      <c r="AD144" s="234"/>
      <c r="AE144" s="234"/>
      <c r="AF144" s="234"/>
      <c r="AG144" s="234"/>
      <c r="AH144" s="234"/>
      <c r="AI144" s="234"/>
      <c r="AJ144" s="234"/>
      <c r="AK144" s="236" t="str">
        <f aca="false">IF(ISNUMBER('Indicator Data'!AK145),"","Imputed using GDP p.c.")</f>
        <v/>
      </c>
      <c r="AM144" s="234"/>
      <c r="AN144" s="234"/>
      <c r="AO144" s="234"/>
      <c r="AP144" s="234"/>
      <c r="AQ144" s="234"/>
      <c r="AR144" s="234"/>
      <c r="AS144" s="234"/>
      <c r="AT144" s="234"/>
      <c r="AU144" s="234"/>
      <c r="AV144" s="234"/>
      <c r="AW144" s="234"/>
      <c r="AX144" s="234"/>
      <c r="AY144" s="234"/>
      <c r="AZ144" s="234"/>
      <c r="BA144" s="109"/>
      <c r="BG144" s="238" t="s">
        <v>842</v>
      </c>
      <c r="BH144" s="238" t="s">
        <v>857</v>
      </c>
      <c r="BI144" s="237"/>
    </row>
    <row r="145" customFormat="false" ht="14.5" hidden="false" customHeight="false" outlineLevel="0" collapsed="false">
      <c r="A145" s="178" t="str">
        <f aca="false">'Indicator Data'!A146</f>
        <v>Romania</v>
      </c>
      <c r="B145" s="220" t="str">
        <f aca="false">'Indicator Data'!B146</f>
        <v>ROU</v>
      </c>
      <c r="C145" s="234"/>
      <c r="D145" s="234"/>
      <c r="E145" s="234"/>
      <c r="F145" s="234"/>
      <c r="G145" s="234"/>
      <c r="H145" s="234"/>
      <c r="I145" s="234"/>
      <c r="J145" s="234"/>
      <c r="K145" s="234"/>
      <c r="L145" s="234"/>
      <c r="M145" s="234"/>
      <c r="N145" s="234"/>
      <c r="O145" s="234"/>
      <c r="P145" s="234"/>
      <c r="R145" s="234"/>
      <c r="S145" s="234"/>
      <c r="T145" s="234"/>
      <c r="U145" s="234"/>
      <c r="V145" s="234"/>
      <c r="W145" s="234"/>
      <c r="X145" s="234"/>
      <c r="Y145" s="234"/>
      <c r="Z145" s="234"/>
      <c r="AA145" s="234"/>
      <c r="AB145" s="234"/>
      <c r="AC145" s="234"/>
      <c r="AD145" s="234"/>
      <c r="AE145" s="234"/>
      <c r="AF145" s="234"/>
      <c r="AG145" s="234"/>
      <c r="AH145" s="234"/>
      <c r="AI145" s="234"/>
      <c r="AJ145" s="234"/>
      <c r="AK145" s="236" t="str">
        <f aca="false">IF(ISNUMBER('Indicator Data'!AK146),"","Imputed using GDP p.c.")</f>
        <v/>
      </c>
      <c r="AM145" s="234"/>
      <c r="AN145" s="234"/>
      <c r="AO145" s="234"/>
      <c r="AP145" s="234"/>
      <c r="AQ145" s="234"/>
      <c r="AR145" s="234"/>
      <c r="AS145" s="234"/>
      <c r="AT145" s="234"/>
      <c r="AU145" s="234"/>
      <c r="AV145" s="234"/>
      <c r="AW145" s="234"/>
      <c r="AX145" s="234"/>
      <c r="AY145" s="234"/>
      <c r="AZ145" s="234"/>
      <c r="BA145" s="109"/>
      <c r="BG145" s="238"/>
      <c r="BH145" s="238"/>
      <c r="BI145" s="237"/>
    </row>
    <row r="146" customFormat="false" ht="14.5" hidden="false" customHeight="false" outlineLevel="0" collapsed="false">
      <c r="A146" s="178" t="str">
        <f aca="false">'Indicator Data'!A147</f>
        <v>Russian Federation</v>
      </c>
      <c r="B146" s="220" t="str">
        <f aca="false">'Indicator Data'!B147</f>
        <v>RUS</v>
      </c>
      <c r="C146" s="234"/>
      <c r="D146" s="234"/>
      <c r="E146" s="234"/>
      <c r="F146" s="234"/>
      <c r="G146" s="234"/>
      <c r="H146" s="234"/>
      <c r="I146" s="234"/>
      <c r="J146" s="234"/>
      <c r="K146" s="234"/>
      <c r="L146" s="234"/>
      <c r="M146" s="234"/>
      <c r="N146" s="234"/>
      <c r="O146" s="234"/>
      <c r="P146" s="234"/>
      <c r="R146" s="234"/>
      <c r="S146" s="234"/>
      <c r="T146" s="234"/>
      <c r="U146" s="234"/>
      <c r="V146" s="234"/>
      <c r="W146" s="234"/>
      <c r="X146" s="234"/>
      <c r="Y146" s="234"/>
      <c r="Z146" s="234"/>
      <c r="AA146" s="234"/>
      <c r="AB146" s="234"/>
      <c r="AC146" s="234"/>
      <c r="AD146" s="234"/>
      <c r="AE146" s="234"/>
      <c r="AF146" s="234"/>
      <c r="AG146" s="234"/>
      <c r="AH146" s="234"/>
      <c r="AI146" s="234"/>
      <c r="AJ146" s="234"/>
      <c r="AK146" s="236" t="str">
        <f aca="false">IF(ISNUMBER('Indicator Data'!AK147),"","Imputed using GDP p.c.")</f>
        <v/>
      </c>
      <c r="AM146" s="234"/>
      <c r="AN146" s="234"/>
      <c r="AO146" s="234"/>
      <c r="AP146" s="234"/>
      <c r="AQ146" s="234"/>
      <c r="AR146" s="234"/>
      <c r="AS146" s="234"/>
      <c r="AT146" s="234"/>
      <c r="AU146" s="234"/>
      <c r="AV146" s="234"/>
      <c r="AW146" s="234"/>
      <c r="AX146" s="234"/>
      <c r="AY146" s="234"/>
      <c r="AZ146" s="234"/>
      <c r="BA146" s="109"/>
      <c r="BG146" s="238"/>
      <c r="BH146" s="238"/>
      <c r="BI146" s="237"/>
    </row>
    <row r="147" customFormat="false" ht="14.5" hidden="false" customHeight="false" outlineLevel="0" collapsed="false">
      <c r="A147" s="178" t="str">
        <f aca="false">'Indicator Data'!A148</f>
        <v>Rwanda</v>
      </c>
      <c r="B147" s="220" t="str">
        <f aca="false">'Indicator Data'!B148</f>
        <v>RWA</v>
      </c>
      <c r="C147" s="234"/>
      <c r="D147" s="234"/>
      <c r="E147" s="234"/>
      <c r="F147" s="234"/>
      <c r="G147" s="234"/>
      <c r="H147" s="234"/>
      <c r="I147" s="234"/>
      <c r="J147" s="234"/>
      <c r="K147" s="234"/>
      <c r="L147" s="234"/>
      <c r="M147" s="234"/>
      <c r="N147" s="234"/>
      <c r="O147" s="234"/>
      <c r="P147" s="234"/>
      <c r="R147" s="234"/>
      <c r="S147" s="234"/>
      <c r="T147" s="234"/>
      <c r="U147" s="234"/>
      <c r="V147" s="234"/>
      <c r="W147" s="234"/>
      <c r="X147" s="234"/>
      <c r="Y147" s="234"/>
      <c r="Z147" s="234"/>
      <c r="AA147" s="234"/>
      <c r="AB147" s="234"/>
      <c r="AC147" s="234"/>
      <c r="AD147" s="234"/>
      <c r="AE147" s="234"/>
      <c r="AF147" s="234"/>
      <c r="AG147" s="234"/>
      <c r="AH147" s="234"/>
      <c r="AI147" s="234"/>
      <c r="AJ147" s="234"/>
      <c r="AK147" s="236" t="str">
        <f aca="false">IF(ISNUMBER('Indicator Data'!AK148),"","Imputed using GDP p.c.")</f>
        <v/>
      </c>
      <c r="AM147" s="234"/>
      <c r="AN147" s="234"/>
      <c r="AO147" s="234"/>
      <c r="AP147" s="234"/>
      <c r="AQ147" s="234"/>
      <c r="AR147" s="234"/>
      <c r="AS147" s="234"/>
      <c r="AT147" s="234"/>
      <c r="AU147" s="234"/>
      <c r="AV147" s="234"/>
      <c r="AW147" s="234"/>
      <c r="AX147" s="234"/>
      <c r="AY147" s="234"/>
      <c r="AZ147" s="234"/>
      <c r="BA147" s="109"/>
      <c r="BG147" s="238"/>
      <c r="BH147" s="238"/>
      <c r="BI147" s="237"/>
    </row>
    <row r="148" customFormat="false" ht="14.5" hidden="false" customHeight="false" outlineLevel="0" collapsed="false">
      <c r="A148" s="178" t="str">
        <f aca="false">'Indicator Data'!A149</f>
        <v>Saint Kitts and Nevis</v>
      </c>
      <c r="B148" s="220" t="str">
        <f aca="false">'Indicator Data'!B149</f>
        <v>KNA</v>
      </c>
      <c r="C148" s="234"/>
      <c r="D148" s="234"/>
      <c r="E148" s="234"/>
      <c r="F148" s="234"/>
      <c r="G148" s="234"/>
      <c r="H148" s="234"/>
      <c r="I148" s="234"/>
      <c r="J148" s="234"/>
      <c r="K148" s="234"/>
      <c r="L148" s="234"/>
      <c r="M148" s="234"/>
      <c r="N148" s="234"/>
      <c r="O148" s="234"/>
      <c r="P148" s="234"/>
      <c r="R148" s="234"/>
      <c r="S148" s="234"/>
      <c r="T148" s="234"/>
      <c r="U148" s="234"/>
      <c r="V148" s="234"/>
      <c r="W148" s="234"/>
      <c r="X148" s="234"/>
      <c r="Y148" s="234"/>
      <c r="Z148" s="234"/>
      <c r="AA148" s="234"/>
      <c r="AB148" s="234"/>
      <c r="AC148" s="234"/>
      <c r="AD148" s="234"/>
      <c r="AE148" s="234"/>
      <c r="AF148" s="234"/>
      <c r="AG148" s="234"/>
      <c r="AH148" s="234"/>
      <c r="AI148" s="234"/>
      <c r="AJ148" s="234"/>
      <c r="AK148" s="236" t="str">
        <f aca="false">IF(ISNUMBER('Indicator Data'!AK149),"","Imputed using GDP p.c.")</f>
        <v/>
      </c>
      <c r="AM148" s="234"/>
      <c r="AN148" s="234"/>
      <c r="AO148" s="234"/>
      <c r="AP148" s="234"/>
      <c r="AQ148" s="234"/>
      <c r="AR148" s="234"/>
      <c r="AS148" s="234"/>
      <c r="AT148" s="234"/>
      <c r="AU148" s="234"/>
      <c r="AV148" s="234"/>
      <c r="AW148" s="234"/>
      <c r="AX148" s="234"/>
      <c r="AY148" s="234"/>
      <c r="AZ148" s="234"/>
      <c r="BA148" s="109"/>
      <c r="BG148" s="238"/>
      <c r="BH148" s="238" t="s">
        <v>840</v>
      </c>
      <c r="BI148" s="237"/>
    </row>
    <row r="149" customFormat="false" ht="14.5" hidden="false" customHeight="false" outlineLevel="0" collapsed="false">
      <c r="A149" s="178" t="str">
        <f aca="false">'Indicator Data'!A150</f>
        <v>Saint Lucia</v>
      </c>
      <c r="B149" s="220" t="str">
        <f aca="false">'Indicator Data'!B150</f>
        <v>LCA</v>
      </c>
      <c r="C149" s="234"/>
      <c r="D149" s="234"/>
      <c r="E149" s="234"/>
      <c r="F149" s="234"/>
      <c r="G149" s="234"/>
      <c r="H149" s="234"/>
      <c r="I149" s="234"/>
      <c r="J149" s="234"/>
      <c r="K149" s="234"/>
      <c r="L149" s="234"/>
      <c r="M149" s="234"/>
      <c r="N149" s="234"/>
      <c r="O149" s="234"/>
      <c r="P149" s="234"/>
      <c r="R149" s="234"/>
      <c r="S149" s="234"/>
      <c r="T149" s="234"/>
      <c r="U149" s="234"/>
      <c r="V149" s="234"/>
      <c r="W149" s="234"/>
      <c r="X149" s="234"/>
      <c r="Y149" s="234"/>
      <c r="Z149" s="234"/>
      <c r="AA149" s="234"/>
      <c r="AB149" s="234"/>
      <c r="AC149" s="234"/>
      <c r="AD149" s="234"/>
      <c r="AE149" s="234"/>
      <c r="AF149" s="234"/>
      <c r="AG149" s="234"/>
      <c r="AH149" s="234"/>
      <c r="AI149" s="234"/>
      <c r="AJ149" s="234"/>
      <c r="AK149" s="236" t="str">
        <f aca="false">IF(ISNUMBER('Indicator Data'!AK150),"","Imputed using GDP p.c.")</f>
        <v/>
      </c>
      <c r="AM149" s="234"/>
      <c r="AN149" s="234"/>
      <c r="AO149" s="234"/>
      <c r="AP149" s="234"/>
      <c r="AQ149" s="234"/>
      <c r="AR149" s="234"/>
      <c r="AS149" s="234"/>
      <c r="AT149" s="234"/>
      <c r="AU149" s="234"/>
      <c r="AV149" s="234"/>
      <c r="AW149" s="234"/>
      <c r="AX149" s="234"/>
      <c r="AY149" s="234"/>
      <c r="AZ149" s="234"/>
      <c r="BA149" s="109"/>
      <c r="BG149" s="238"/>
      <c r="BH149" s="238" t="s">
        <v>840</v>
      </c>
      <c r="BI149" s="237"/>
    </row>
    <row r="150" customFormat="false" ht="14.5" hidden="false" customHeight="false" outlineLevel="0" collapsed="false">
      <c r="A150" s="178" t="str">
        <f aca="false">'Indicator Data'!A151</f>
        <v>Saint Vincent and the Grenadines</v>
      </c>
      <c r="B150" s="220" t="str">
        <f aca="false">'Indicator Data'!B151</f>
        <v>VCT</v>
      </c>
      <c r="C150" s="234"/>
      <c r="D150" s="234"/>
      <c r="E150" s="234"/>
      <c r="F150" s="234"/>
      <c r="G150" s="234"/>
      <c r="H150" s="234"/>
      <c r="I150" s="234"/>
      <c r="J150" s="234"/>
      <c r="K150" s="234"/>
      <c r="L150" s="234"/>
      <c r="M150" s="234"/>
      <c r="N150" s="234"/>
      <c r="O150" s="234"/>
      <c r="P150" s="234"/>
      <c r="R150" s="234"/>
      <c r="S150" s="234"/>
      <c r="T150" s="234"/>
      <c r="U150" s="234"/>
      <c r="V150" s="234"/>
      <c r="W150" s="234"/>
      <c r="X150" s="234"/>
      <c r="Y150" s="234"/>
      <c r="Z150" s="234"/>
      <c r="AA150" s="234"/>
      <c r="AB150" s="234"/>
      <c r="AC150" s="234"/>
      <c r="AD150" s="234"/>
      <c r="AE150" s="234"/>
      <c r="AF150" s="234"/>
      <c r="AG150" s="234"/>
      <c r="AH150" s="234"/>
      <c r="AI150" s="234"/>
      <c r="AJ150" s="234"/>
      <c r="AK150" s="236" t="str">
        <f aca="false">IF(ISNUMBER('Indicator Data'!AK151),"","Imputed using GDP p.c.")</f>
        <v/>
      </c>
      <c r="AM150" s="234"/>
      <c r="AN150" s="234"/>
      <c r="AO150" s="234"/>
      <c r="AP150" s="234"/>
      <c r="AQ150" s="234"/>
      <c r="AR150" s="234"/>
      <c r="AS150" s="234"/>
      <c r="AT150" s="234"/>
      <c r="AU150" s="234"/>
      <c r="AV150" s="234"/>
      <c r="AW150" s="234"/>
      <c r="AX150" s="234"/>
      <c r="AY150" s="234"/>
      <c r="AZ150" s="234"/>
      <c r="BA150" s="109"/>
      <c r="BG150" s="238"/>
      <c r="BH150" s="238"/>
      <c r="BI150" s="237"/>
    </row>
    <row r="151" customFormat="false" ht="14.5" hidden="false" customHeight="false" outlineLevel="0" collapsed="false">
      <c r="A151" s="178" t="str">
        <f aca="false">'Indicator Data'!A152</f>
        <v>Samoa</v>
      </c>
      <c r="B151" s="220" t="str">
        <f aca="false">'Indicator Data'!B152</f>
        <v>WSM</v>
      </c>
      <c r="C151" s="234"/>
      <c r="D151" s="234"/>
      <c r="E151" s="234"/>
      <c r="F151" s="234"/>
      <c r="G151" s="234"/>
      <c r="H151" s="234"/>
      <c r="I151" s="234"/>
      <c r="J151" s="234"/>
      <c r="K151" s="234"/>
      <c r="L151" s="234"/>
      <c r="M151" s="234"/>
      <c r="N151" s="234"/>
      <c r="O151" s="234"/>
      <c r="P151" s="234"/>
      <c r="R151" s="234"/>
      <c r="S151" s="234"/>
      <c r="T151" s="234"/>
      <c r="U151" s="234"/>
      <c r="V151" s="234"/>
      <c r="W151" s="234"/>
      <c r="X151" s="234"/>
      <c r="Y151" s="234"/>
      <c r="Z151" s="234"/>
      <c r="AA151" s="234"/>
      <c r="AB151" s="234"/>
      <c r="AC151" s="234"/>
      <c r="AD151" s="234"/>
      <c r="AE151" s="234"/>
      <c r="AF151" s="234"/>
      <c r="AG151" s="234"/>
      <c r="AH151" s="234"/>
      <c r="AI151" s="234"/>
      <c r="AJ151" s="234"/>
      <c r="AK151" s="236" t="str">
        <f aca="false">IF(ISNUMBER('Indicator Data'!AK152),"","Imputed using GDP p.c.")</f>
        <v/>
      </c>
      <c r="AM151" s="234"/>
      <c r="AN151" s="234"/>
      <c r="AO151" s="234"/>
      <c r="AP151" s="234"/>
      <c r="AQ151" s="234"/>
      <c r="AR151" s="234"/>
      <c r="AS151" s="234"/>
      <c r="AT151" s="234"/>
      <c r="AU151" s="234"/>
      <c r="AV151" s="234"/>
      <c r="AW151" s="234"/>
      <c r="AX151" s="234"/>
      <c r="AY151" s="234"/>
      <c r="AZ151" s="234"/>
      <c r="BA151" s="109"/>
      <c r="BG151" s="238"/>
      <c r="BH151" s="238"/>
      <c r="BI151" s="237"/>
    </row>
    <row r="152" customFormat="false" ht="14.5" hidden="false" customHeight="false" outlineLevel="0" collapsed="false">
      <c r="A152" s="178" t="str">
        <f aca="false">'Indicator Data'!A153</f>
        <v>Sao Tome and Principe</v>
      </c>
      <c r="B152" s="220" t="str">
        <f aca="false">'Indicator Data'!B153</f>
        <v>STP</v>
      </c>
      <c r="C152" s="234"/>
      <c r="D152" s="234"/>
      <c r="E152" s="234"/>
      <c r="F152" s="234"/>
      <c r="G152" s="234"/>
      <c r="H152" s="234"/>
      <c r="I152" s="234"/>
      <c r="J152" s="234"/>
      <c r="K152" s="234"/>
      <c r="L152" s="234"/>
      <c r="M152" s="234"/>
      <c r="N152" s="234"/>
      <c r="O152" s="234"/>
      <c r="P152" s="234"/>
      <c r="R152" s="234"/>
      <c r="S152" s="234"/>
      <c r="T152" s="234"/>
      <c r="U152" s="234"/>
      <c r="V152" s="234"/>
      <c r="W152" s="234"/>
      <c r="X152" s="234"/>
      <c r="Y152" s="234"/>
      <c r="Z152" s="234"/>
      <c r="AA152" s="234"/>
      <c r="AB152" s="234"/>
      <c r="AC152" s="234"/>
      <c r="AD152" s="234"/>
      <c r="AE152" s="234"/>
      <c r="AF152" s="234"/>
      <c r="AG152" s="234"/>
      <c r="AH152" s="234"/>
      <c r="AI152" s="234"/>
      <c r="AJ152" s="234"/>
      <c r="AK152" s="236" t="str">
        <f aca="false">IF(ISNUMBER('Indicator Data'!AK153),"","Imputed using GDP p.c.")</f>
        <v/>
      </c>
      <c r="AM152" s="234"/>
      <c r="AN152" s="234"/>
      <c r="AO152" s="234"/>
      <c r="AP152" s="234"/>
      <c r="AQ152" s="234"/>
      <c r="AR152" s="234"/>
      <c r="AS152" s="234"/>
      <c r="AT152" s="234"/>
      <c r="AU152" s="234"/>
      <c r="AV152" s="234"/>
      <c r="AW152" s="234"/>
      <c r="AX152" s="234"/>
      <c r="AY152" s="234"/>
      <c r="AZ152" s="234"/>
      <c r="BA152" s="109"/>
      <c r="BG152" s="238"/>
      <c r="BH152" s="238"/>
      <c r="BI152" s="237"/>
    </row>
    <row r="153" customFormat="false" ht="14.5" hidden="false" customHeight="false" outlineLevel="0" collapsed="false">
      <c r="A153" s="178" t="str">
        <f aca="false">'Indicator Data'!A154</f>
        <v>Saudi Arabia</v>
      </c>
      <c r="B153" s="220" t="str">
        <f aca="false">'Indicator Data'!B154</f>
        <v>SAU</v>
      </c>
      <c r="C153" s="234"/>
      <c r="D153" s="234"/>
      <c r="E153" s="234"/>
      <c r="F153" s="234"/>
      <c r="G153" s="234"/>
      <c r="H153" s="234"/>
      <c r="I153" s="234"/>
      <c r="J153" s="234"/>
      <c r="K153" s="234"/>
      <c r="L153" s="234"/>
      <c r="M153" s="234"/>
      <c r="N153" s="234"/>
      <c r="O153" s="234"/>
      <c r="P153" s="234"/>
      <c r="R153" s="234"/>
      <c r="S153" s="234"/>
      <c r="T153" s="234"/>
      <c r="U153" s="234"/>
      <c r="V153" s="234"/>
      <c r="W153" s="234"/>
      <c r="X153" s="234"/>
      <c r="Y153" s="234"/>
      <c r="Z153" s="234"/>
      <c r="AA153" s="234"/>
      <c r="AB153" s="234"/>
      <c r="AC153" s="234"/>
      <c r="AD153" s="234"/>
      <c r="AE153" s="234"/>
      <c r="AF153" s="234"/>
      <c r="AG153" s="234"/>
      <c r="AH153" s="234"/>
      <c r="AI153" s="234"/>
      <c r="AJ153" s="234"/>
      <c r="AK153" s="236" t="str">
        <f aca="false">IF(ISNUMBER('Indicator Data'!AK154),"","Imputed using GDP p.c.")</f>
        <v/>
      </c>
      <c r="AM153" s="234"/>
      <c r="AN153" s="234"/>
      <c r="AO153" s="234"/>
      <c r="AP153" s="234"/>
      <c r="AQ153" s="234"/>
      <c r="AR153" s="234"/>
      <c r="AS153" s="234"/>
      <c r="AT153" s="234"/>
      <c r="AU153" s="234"/>
      <c r="AV153" s="234"/>
      <c r="AW153" s="234"/>
      <c r="AX153" s="234"/>
      <c r="AY153" s="234"/>
      <c r="AZ153" s="234"/>
      <c r="BA153" s="109"/>
      <c r="BG153" s="238"/>
      <c r="BH153" s="238"/>
      <c r="BI153" s="237"/>
    </row>
    <row r="154" customFormat="false" ht="14.5" hidden="false" customHeight="false" outlineLevel="0" collapsed="false">
      <c r="A154" s="178" t="str">
        <f aca="false">'Indicator Data'!A155</f>
        <v>Senegal</v>
      </c>
      <c r="B154" s="220" t="str">
        <f aca="false">'Indicator Data'!B155</f>
        <v>SEN</v>
      </c>
      <c r="C154" s="234"/>
      <c r="D154" s="234"/>
      <c r="E154" s="234"/>
      <c r="F154" s="234"/>
      <c r="G154" s="234"/>
      <c r="H154" s="234"/>
      <c r="I154" s="234"/>
      <c r="J154" s="234"/>
      <c r="K154" s="234"/>
      <c r="L154" s="234"/>
      <c r="M154" s="234"/>
      <c r="N154" s="234"/>
      <c r="O154" s="234"/>
      <c r="P154" s="234"/>
      <c r="R154" s="234"/>
      <c r="S154" s="234"/>
      <c r="T154" s="234"/>
      <c r="U154" s="234"/>
      <c r="V154" s="234"/>
      <c r="W154" s="234"/>
      <c r="X154" s="234"/>
      <c r="Y154" s="234"/>
      <c r="Z154" s="234"/>
      <c r="AA154" s="234"/>
      <c r="AB154" s="234"/>
      <c r="AC154" s="234"/>
      <c r="AD154" s="234"/>
      <c r="AE154" s="234"/>
      <c r="AF154" s="234"/>
      <c r="AG154" s="234"/>
      <c r="AH154" s="234"/>
      <c r="AI154" s="234"/>
      <c r="AJ154" s="234"/>
      <c r="AK154" s="236" t="str">
        <f aca="false">IF(ISNUMBER('Indicator Data'!AK155),"","Imputed using GDP p.c.")</f>
        <v/>
      </c>
      <c r="AM154" s="234"/>
      <c r="AN154" s="234"/>
      <c r="AO154" s="234"/>
      <c r="AP154" s="234"/>
      <c r="AQ154" s="234"/>
      <c r="AR154" s="234"/>
      <c r="AS154" s="234"/>
      <c r="AT154" s="234"/>
      <c r="AU154" s="234"/>
      <c r="AV154" s="234"/>
      <c r="AW154" s="234"/>
      <c r="AX154" s="234"/>
      <c r="AY154" s="234"/>
      <c r="AZ154" s="234"/>
      <c r="BA154" s="109"/>
      <c r="BG154" s="238"/>
      <c r="BI154" s="237"/>
    </row>
    <row r="155" customFormat="false" ht="14.5" hidden="false" customHeight="false" outlineLevel="0" collapsed="false">
      <c r="A155" s="178" t="str">
        <f aca="false">'Indicator Data'!A156</f>
        <v>Serbia</v>
      </c>
      <c r="B155" s="220" t="str">
        <f aca="false">'Indicator Data'!B156</f>
        <v>SRB</v>
      </c>
      <c r="C155" s="234"/>
      <c r="D155" s="234"/>
      <c r="E155" s="234"/>
      <c r="F155" s="234"/>
      <c r="G155" s="234"/>
      <c r="H155" s="234"/>
      <c r="I155" s="234"/>
      <c r="J155" s="234"/>
      <c r="K155" s="234"/>
      <c r="L155" s="234"/>
      <c r="M155" s="234"/>
      <c r="N155" s="234"/>
      <c r="O155" s="234"/>
      <c r="P155" s="234"/>
      <c r="R155" s="234"/>
      <c r="S155" s="234"/>
      <c r="T155" s="234"/>
      <c r="U155" s="234"/>
      <c r="V155" s="234"/>
      <c r="W155" s="234"/>
      <c r="X155" s="234"/>
      <c r="Y155" s="234"/>
      <c r="Z155" s="234"/>
      <c r="AA155" s="234"/>
      <c r="AB155" s="234"/>
      <c r="AC155" s="234"/>
      <c r="AD155" s="234"/>
      <c r="AE155" s="234"/>
      <c r="AF155" s="234"/>
      <c r="AG155" s="234"/>
      <c r="AH155" s="234"/>
      <c r="AI155" s="234"/>
      <c r="AJ155" s="234"/>
      <c r="AK155" s="236" t="str">
        <f aca="false">IF(ISNUMBER('Indicator Data'!AK156),"","Imputed using GDP p.c.")</f>
        <v/>
      </c>
      <c r="AM155" s="234"/>
      <c r="AN155" s="234"/>
      <c r="AO155" s="234"/>
      <c r="AP155" s="234"/>
      <c r="AQ155" s="234"/>
      <c r="AR155" s="234"/>
      <c r="AS155" s="234"/>
      <c r="AT155" s="234"/>
      <c r="AU155" s="234"/>
      <c r="AV155" s="234"/>
      <c r="AW155" s="234"/>
      <c r="AX155" s="234"/>
      <c r="AY155" s="234"/>
      <c r="AZ155" s="234"/>
      <c r="BA155" s="109"/>
      <c r="BG155" s="238"/>
      <c r="BH155" s="238"/>
      <c r="BI155" s="237"/>
    </row>
    <row r="156" customFormat="false" ht="14.5" hidden="false" customHeight="false" outlineLevel="0" collapsed="false">
      <c r="A156" s="178" t="str">
        <f aca="false">'Indicator Data'!A157</f>
        <v>Seychelles</v>
      </c>
      <c r="B156" s="220" t="str">
        <f aca="false">'Indicator Data'!B157</f>
        <v>SYC</v>
      </c>
      <c r="C156" s="234"/>
      <c r="D156" s="234"/>
      <c r="E156" s="234"/>
      <c r="F156" s="234"/>
      <c r="G156" s="234"/>
      <c r="H156" s="234"/>
      <c r="I156" s="234"/>
      <c r="J156" s="234"/>
      <c r="K156" s="234"/>
      <c r="L156" s="234"/>
      <c r="M156" s="234"/>
      <c r="N156" s="234"/>
      <c r="O156" s="234"/>
      <c r="P156" s="234"/>
      <c r="R156" s="234"/>
      <c r="S156" s="234"/>
      <c r="T156" s="234"/>
      <c r="U156" s="234"/>
      <c r="V156" s="234"/>
      <c r="W156" s="234"/>
      <c r="X156" s="234"/>
      <c r="Y156" s="234"/>
      <c r="Z156" s="234"/>
      <c r="AA156" s="234"/>
      <c r="AB156" s="234"/>
      <c r="AC156" s="234"/>
      <c r="AD156" s="234"/>
      <c r="AE156" s="234"/>
      <c r="AF156" s="234"/>
      <c r="AG156" s="234"/>
      <c r="AH156" s="234"/>
      <c r="AI156" s="234"/>
      <c r="AJ156" s="234"/>
      <c r="AK156" s="236" t="str">
        <f aca="false">IF(ISNUMBER('Indicator Data'!AK157),"","Imputed using GDP p.c.")</f>
        <v/>
      </c>
      <c r="AM156" s="234"/>
      <c r="AN156" s="234"/>
      <c r="AO156" s="234"/>
      <c r="AP156" s="234"/>
      <c r="AQ156" s="234"/>
      <c r="AR156" s="234"/>
      <c r="AS156" s="234"/>
      <c r="AT156" s="234"/>
      <c r="AU156" s="234"/>
      <c r="AV156" s="234"/>
      <c r="AW156" s="234"/>
      <c r="AX156" s="234"/>
      <c r="AY156" s="234"/>
      <c r="AZ156" s="234"/>
      <c r="BA156" s="109"/>
      <c r="BG156" s="238" t="s">
        <v>842</v>
      </c>
      <c r="BH156" s="238" t="s">
        <v>842</v>
      </c>
      <c r="BI156" s="237"/>
    </row>
    <row r="157" customFormat="false" ht="14.5" hidden="false" customHeight="false" outlineLevel="0" collapsed="false">
      <c r="A157" s="178" t="str">
        <f aca="false">'Indicator Data'!A158</f>
        <v>Sierra Leone</v>
      </c>
      <c r="B157" s="220" t="str">
        <f aca="false">'Indicator Data'!B158</f>
        <v>SLE</v>
      </c>
      <c r="C157" s="234"/>
      <c r="D157" s="234"/>
      <c r="E157" s="234"/>
      <c r="F157" s="234"/>
      <c r="G157" s="234"/>
      <c r="H157" s="234"/>
      <c r="I157" s="234"/>
      <c r="J157" s="234"/>
      <c r="K157" s="234"/>
      <c r="L157" s="234"/>
      <c r="M157" s="234"/>
      <c r="N157" s="234"/>
      <c r="O157" s="234"/>
      <c r="P157" s="234"/>
      <c r="R157" s="234"/>
      <c r="S157" s="234"/>
      <c r="T157" s="234"/>
      <c r="U157" s="234"/>
      <c r="V157" s="234"/>
      <c r="W157" s="234"/>
      <c r="X157" s="234"/>
      <c r="Y157" s="234"/>
      <c r="Z157" s="234"/>
      <c r="AA157" s="234"/>
      <c r="AB157" s="234"/>
      <c r="AC157" s="234"/>
      <c r="AD157" s="234"/>
      <c r="AE157" s="234"/>
      <c r="AF157" s="234"/>
      <c r="AG157" s="234"/>
      <c r="AH157" s="234"/>
      <c r="AI157" s="234"/>
      <c r="AJ157" s="234"/>
      <c r="AK157" s="236" t="str">
        <f aca="false">IF(ISNUMBER('Indicator Data'!AK158),"","Imputed using GDP p.c.")</f>
        <v/>
      </c>
      <c r="AM157" s="234"/>
      <c r="AN157" s="234"/>
      <c r="AO157" s="234"/>
      <c r="AP157" s="234"/>
      <c r="AQ157" s="234"/>
      <c r="AR157" s="234"/>
      <c r="AS157" s="234"/>
      <c r="AT157" s="234"/>
      <c r="AU157" s="234"/>
      <c r="AV157" s="234"/>
      <c r="AW157" s="234"/>
      <c r="AX157" s="234"/>
      <c r="AY157" s="234"/>
      <c r="AZ157" s="234"/>
      <c r="BA157" s="109"/>
      <c r="BG157" s="238"/>
      <c r="BH157" s="238"/>
      <c r="BI157" s="237"/>
    </row>
    <row r="158" customFormat="false" ht="14.5" hidden="false" customHeight="false" outlineLevel="0" collapsed="false">
      <c r="A158" s="178" t="str">
        <f aca="false">'Indicator Data'!A159</f>
        <v>Singapore</v>
      </c>
      <c r="B158" s="220" t="str">
        <f aca="false">'Indicator Data'!B159</f>
        <v>SGP</v>
      </c>
      <c r="C158" s="234"/>
      <c r="D158" s="234"/>
      <c r="E158" s="234"/>
      <c r="F158" s="234"/>
      <c r="G158" s="234"/>
      <c r="H158" s="234"/>
      <c r="I158" s="234"/>
      <c r="J158" s="234"/>
      <c r="K158" s="234"/>
      <c r="L158" s="234"/>
      <c r="M158" s="234"/>
      <c r="N158" s="234"/>
      <c r="O158" s="234"/>
      <c r="P158" s="234"/>
      <c r="R158" s="234"/>
      <c r="S158" s="234"/>
      <c r="T158" s="234"/>
      <c r="U158" s="234"/>
      <c r="V158" s="234"/>
      <c r="W158" s="234"/>
      <c r="X158" s="234"/>
      <c r="Y158" s="234"/>
      <c r="Z158" s="234"/>
      <c r="AA158" s="234"/>
      <c r="AB158" s="234"/>
      <c r="AC158" s="234"/>
      <c r="AD158" s="234"/>
      <c r="AE158" s="234"/>
      <c r="AF158" s="234"/>
      <c r="AG158" s="234"/>
      <c r="AH158" s="234"/>
      <c r="AI158" s="234"/>
      <c r="AJ158" s="234"/>
      <c r="AK158" s="236" t="str">
        <f aca="false">IF(ISNUMBER('Indicator Data'!AK159),"","Imputed using GDP p.c.")</f>
        <v/>
      </c>
      <c r="AM158" s="234"/>
      <c r="AN158" s="234"/>
      <c r="AO158" s="234"/>
      <c r="AP158" s="234"/>
      <c r="AQ158" s="234"/>
      <c r="AR158" s="234"/>
      <c r="AS158" s="234"/>
      <c r="AT158" s="234"/>
      <c r="AU158" s="234"/>
      <c r="AV158" s="234"/>
      <c r="AW158" s="234"/>
      <c r="AX158" s="234"/>
      <c r="AY158" s="234"/>
      <c r="AZ158" s="234"/>
      <c r="BA158" s="109"/>
      <c r="BG158" s="238" t="s">
        <v>842</v>
      </c>
      <c r="BH158" s="238" t="s">
        <v>842</v>
      </c>
      <c r="BI158" s="237"/>
    </row>
    <row r="159" customFormat="false" ht="14.5" hidden="false" customHeight="false" outlineLevel="0" collapsed="false">
      <c r="A159" s="178" t="str">
        <f aca="false">'Indicator Data'!A160</f>
        <v>Slovakia</v>
      </c>
      <c r="B159" s="220" t="str">
        <f aca="false">'Indicator Data'!B160</f>
        <v>SVK</v>
      </c>
      <c r="C159" s="234"/>
      <c r="D159" s="234"/>
      <c r="E159" s="234"/>
      <c r="F159" s="234"/>
      <c r="G159" s="234"/>
      <c r="H159" s="234"/>
      <c r="I159" s="234"/>
      <c r="J159" s="234"/>
      <c r="K159" s="234"/>
      <c r="L159" s="234"/>
      <c r="M159" s="234"/>
      <c r="N159" s="234"/>
      <c r="O159" s="234"/>
      <c r="P159" s="234"/>
      <c r="R159" s="234"/>
      <c r="S159" s="234"/>
      <c r="T159" s="234"/>
      <c r="U159" s="234"/>
      <c r="V159" s="234"/>
      <c r="W159" s="234"/>
      <c r="X159" s="234"/>
      <c r="Y159" s="234"/>
      <c r="Z159" s="234"/>
      <c r="AA159" s="234"/>
      <c r="AB159" s="234"/>
      <c r="AC159" s="234"/>
      <c r="AD159" s="234"/>
      <c r="AE159" s="234"/>
      <c r="AF159" s="234"/>
      <c r="AG159" s="234"/>
      <c r="AH159" s="234"/>
      <c r="AI159" s="234"/>
      <c r="AJ159" s="234"/>
      <c r="AK159" s="236" t="str">
        <f aca="false">IF(ISNUMBER('Indicator Data'!AK160),"","Imputed using GDP p.c.")</f>
        <v/>
      </c>
      <c r="AM159" s="234"/>
      <c r="AN159" s="234"/>
      <c r="AO159" s="234"/>
      <c r="AP159" s="234"/>
      <c r="AQ159" s="234"/>
      <c r="AR159" s="234"/>
      <c r="AS159" s="234"/>
      <c r="AT159" s="234"/>
      <c r="AU159" s="234"/>
      <c r="AV159" s="234"/>
      <c r="AW159" s="234"/>
      <c r="AX159" s="234"/>
      <c r="AY159" s="234"/>
      <c r="AZ159" s="234"/>
      <c r="BA159" s="109"/>
      <c r="BG159" s="238"/>
      <c r="BH159" s="238"/>
      <c r="BI159" s="237"/>
    </row>
    <row r="160" customFormat="false" ht="14.5" hidden="false" customHeight="false" outlineLevel="0" collapsed="false">
      <c r="A160" s="178" t="str">
        <f aca="false">'Indicator Data'!A161</f>
        <v>Slovenia</v>
      </c>
      <c r="B160" s="220" t="str">
        <f aca="false">'Indicator Data'!B161</f>
        <v>SVN</v>
      </c>
      <c r="C160" s="234"/>
      <c r="D160" s="234"/>
      <c r="E160" s="234"/>
      <c r="F160" s="234"/>
      <c r="G160" s="234"/>
      <c r="H160" s="234"/>
      <c r="I160" s="234"/>
      <c r="J160" s="234"/>
      <c r="K160" s="234"/>
      <c r="L160" s="234"/>
      <c r="M160" s="234"/>
      <c r="N160" s="234"/>
      <c r="O160" s="234"/>
      <c r="P160" s="234"/>
      <c r="R160" s="234"/>
      <c r="S160" s="234"/>
      <c r="T160" s="234"/>
      <c r="U160" s="234"/>
      <c r="V160" s="234"/>
      <c r="W160" s="234"/>
      <c r="X160" s="234"/>
      <c r="Y160" s="234"/>
      <c r="Z160" s="234"/>
      <c r="AA160" s="234"/>
      <c r="AB160" s="234"/>
      <c r="AC160" s="234"/>
      <c r="AD160" s="234"/>
      <c r="AE160" s="234"/>
      <c r="AF160" s="234"/>
      <c r="AG160" s="234"/>
      <c r="AH160" s="234"/>
      <c r="AI160" s="234"/>
      <c r="AJ160" s="234"/>
      <c r="AK160" s="236" t="str">
        <f aca="false">IF(ISNUMBER('Indicator Data'!AK161),"","Imputed using GDP p.c.")</f>
        <v/>
      </c>
      <c r="AM160" s="234"/>
      <c r="AN160" s="234"/>
      <c r="AO160" s="234"/>
      <c r="AP160" s="234"/>
      <c r="AQ160" s="234"/>
      <c r="AR160" s="234"/>
      <c r="AS160" s="234"/>
      <c r="AT160" s="234"/>
      <c r="AU160" s="234"/>
      <c r="AV160" s="234"/>
      <c r="AW160" s="234"/>
      <c r="AX160" s="234"/>
      <c r="AY160" s="234"/>
      <c r="AZ160" s="234"/>
      <c r="BA160" s="109"/>
      <c r="BI160" s="237"/>
    </row>
    <row r="161" customFormat="false" ht="14.5" hidden="false" customHeight="false" outlineLevel="0" collapsed="false">
      <c r="A161" s="178" t="str">
        <f aca="false">'Indicator Data'!A162</f>
        <v>Solomon Islands</v>
      </c>
      <c r="B161" s="220" t="str">
        <f aca="false">'Indicator Data'!B162</f>
        <v>SLB</v>
      </c>
      <c r="C161" s="234"/>
      <c r="D161" s="234"/>
      <c r="E161" s="234"/>
      <c r="F161" s="234"/>
      <c r="G161" s="234"/>
      <c r="H161" s="234"/>
      <c r="I161" s="234"/>
      <c r="J161" s="234"/>
      <c r="K161" s="234"/>
      <c r="L161" s="234"/>
      <c r="M161" s="234"/>
      <c r="N161" s="234"/>
      <c r="O161" s="234"/>
      <c r="P161" s="234"/>
      <c r="R161" s="234"/>
      <c r="S161" s="234"/>
      <c r="T161" s="234"/>
      <c r="U161" s="234"/>
      <c r="V161" s="234"/>
      <c r="W161" s="234"/>
      <c r="X161" s="234"/>
      <c r="Y161" s="234"/>
      <c r="Z161" s="234"/>
      <c r="AA161" s="234"/>
      <c r="AB161" s="234"/>
      <c r="AC161" s="234"/>
      <c r="AD161" s="234"/>
      <c r="AE161" s="234"/>
      <c r="AF161" s="234"/>
      <c r="AG161" s="234"/>
      <c r="AH161" s="234"/>
      <c r="AI161" s="234"/>
      <c r="AJ161" s="234"/>
      <c r="AK161" s="236" t="str">
        <f aca="false">IF(ISNUMBER('Indicator Data'!AK162),"","Imputed using GDP p.c.")</f>
        <v/>
      </c>
      <c r="AM161" s="234"/>
      <c r="AN161" s="234"/>
      <c r="AO161" s="234"/>
      <c r="AP161" s="234"/>
      <c r="AQ161" s="234"/>
      <c r="AR161" s="234"/>
      <c r="AS161" s="234"/>
      <c r="AT161" s="234"/>
      <c r="AU161" s="234"/>
      <c r="AV161" s="234"/>
      <c r="AW161" s="234"/>
      <c r="AX161" s="234"/>
      <c r="AY161" s="234"/>
      <c r="AZ161" s="234"/>
      <c r="BA161" s="109"/>
      <c r="BI161" s="237"/>
    </row>
    <row r="162" customFormat="false" ht="14.5" hidden="false" customHeight="false" outlineLevel="0" collapsed="false">
      <c r="A162" s="178" t="str">
        <f aca="false">'Indicator Data'!A163</f>
        <v>Somalia</v>
      </c>
      <c r="B162" s="220" t="str">
        <f aca="false">'Indicator Data'!B163</f>
        <v>SOM</v>
      </c>
      <c r="C162" s="234"/>
      <c r="D162" s="234"/>
      <c r="E162" s="234"/>
      <c r="F162" s="234"/>
      <c r="G162" s="234"/>
      <c r="H162" s="234"/>
      <c r="I162" s="234"/>
      <c r="J162" s="234"/>
      <c r="K162" s="234"/>
      <c r="L162" s="234"/>
      <c r="M162" s="234"/>
      <c r="N162" s="234"/>
      <c r="O162" s="234"/>
      <c r="P162" s="234"/>
      <c r="R162" s="234"/>
      <c r="S162" s="234"/>
      <c r="T162" s="234"/>
      <c r="U162" s="234"/>
      <c r="V162" s="234"/>
      <c r="W162" s="234"/>
      <c r="X162" s="234"/>
      <c r="Y162" s="234"/>
      <c r="Z162" s="234"/>
      <c r="AA162" s="234"/>
      <c r="AB162" s="234"/>
      <c r="AC162" s="234"/>
      <c r="AD162" s="234"/>
      <c r="AE162" s="234"/>
      <c r="AF162" s="234"/>
      <c r="AG162" s="234"/>
      <c r="AH162" s="234"/>
      <c r="AI162" s="234"/>
      <c r="AJ162" s="234"/>
      <c r="AK162" s="236" t="str">
        <f aca="false">IF(ISNUMBER('Indicator Data'!AK163),"","Imputed using GDP p.c.")</f>
        <v>Imputed using GDP p.c.</v>
      </c>
      <c r="AM162" s="234"/>
      <c r="AN162" s="234"/>
      <c r="AO162" s="234"/>
      <c r="AP162" s="234"/>
      <c r="AQ162" s="234"/>
      <c r="AR162" s="234"/>
      <c r="AS162" s="234"/>
      <c r="AT162" s="234"/>
      <c r="AU162" s="234"/>
      <c r="AV162" s="234"/>
      <c r="AW162" s="234"/>
      <c r="AX162" s="234"/>
      <c r="AY162" s="234"/>
      <c r="AZ162" s="234"/>
      <c r="BA162" s="109"/>
      <c r="BG162" s="238"/>
      <c r="BH162" s="238" t="s">
        <v>842</v>
      </c>
      <c r="BI162" s="237"/>
    </row>
    <row r="163" customFormat="false" ht="14.5" hidden="false" customHeight="false" outlineLevel="0" collapsed="false">
      <c r="A163" s="178" t="str">
        <f aca="false">'Indicator Data'!A164</f>
        <v>South Africa</v>
      </c>
      <c r="B163" s="220" t="str">
        <f aca="false">'Indicator Data'!B164</f>
        <v>ZAF</v>
      </c>
      <c r="C163" s="234"/>
      <c r="D163" s="234"/>
      <c r="E163" s="234"/>
      <c r="F163" s="234"/>
      <c r="G163" s="234"/>
      <c r="H163" s="234"/>
      <c r="I163" s="234"/>
      <c r="J163" s="234"/>
      <c r="K163" s="234"/>
      <c r="L163" s="234"/>
      <c r="M163" s="234"/>
      <c r="N163" s="234"/>
      <c r="O163" s="234"/>
      <c r="P163" s="234"/>
      <c r="R163" s="234"/>
      <c r="S163" s="234"/>
      <c r="T163" s="234"/>
      <c r="U163" s="234"/>
      <c r="V163" s="234"/>
      <c r="W163" s="234"/>
      <c r="X163" s="234"/>
      <c r="Y163" s="234"/>
      <c r="Z163" s="234"/>
      <c r="AA163" s="234"/>
      <c r="AB163" s="234"/>
      <c r="AC163" s="234"/>
      <c r="AD163" s="234"/>
      <c r="AE163" s="234"/>
      <c r="AF163" s="234"/>
      <c r="AG163" s="234"/>
      <c r="AH163" s="234"/>
      <c r="AI163" s="234"/>
      <c r="AJ163" s="234"/>
      <c r="AK163" s="236" t="str">
        <f aca="false">IF(ISNUMBER('Indicator Data'!AK164),"","Imputed using GDP p.c.")</f>
        <v/>
      </c>
      <c r="AM163" s="234"/>
      <c r="AN163" s="234"/>
      <c r="AO163" s="234"/>
      <c r="AP163" s="234"/>
      <c r="AQ163" s="234"/>
      <c r="AR163" s="234"/>
      <c r="AS163" s="234"/>
      <c r="AT163" s="234"/>
      <c r="AU163" s="234"/>
      <c r="AV163" s="234"/>
      <c r="AW163" s="234"/>
      <c r="AX163" s="234"/>
      <c r="AY163" s="234"/>
      <c r="AZ163" s="234"/>
      <c r="BA163" s="109"/>
      <c r="BG163" s="238"/>
      <c r="BH163" s="238"/>
      <c r="BI163" s="237"/>
    </row>
    <row r="164" customFormat="false" ht="14.5" hidden="false" customHeight="false" outlineLevel="0" collapsed="false">
      <c r="A164" s="178" t="str">
        <f aca="false">'Indicator Data'!A165</f>
        <v>South Sudan</v>
      </c>
      <c r="B164" s="220" t="str">
        <f aca="false">'Indicator Data'!B165</f>
        <v>SSD</v>
      </c>
      <c r="C164" s="234"/>
      <c r="D164" s="234"/>
      <c r="E164" s="234"/>
      <c r="F164" s="234"/>
      <c r="G164" s="234"/>
      <c r="H164" s="234"/>
      <c r="I164" s="234"/>
      <c r="J164" s="234"/>
      <c r="K164" s="234"/>
      <c r="L164" s="234"/>
      <c r="M164" s="234"/>
      <c r="N164" s="234"/>
      <c r="O164" s="234"/>
      <c r="P164" s="234"/>
      <c r="R164" s="234"/>
      <c r="S164" s="234"/>
      <c r="T164" s="234"/>
      <c r="U164" s="234"/>
      <c r="V164" s="234"/>
      <c r="W164" s="234"/>
      <c r="X164" s="234"/>
      <c r="Y164" s="234"/>
      <c r="Z164" s="234"/>
      <c r="AA164" s="234"/>
      <c r="AB164" s="234"/>
      <c r="AC164" s="234"/>
      <c r="AD164" s="234"/>
      <c r="AE164" s="234"/>
      <c r="AF164" s="234"/>
      <c r="AG164" s="234"/>
      <c r="AH164" s="234"/>
      <c r="AI164" s="234"/>
      <c r="AJ164" s="234"/>
      <c r="AK164" s="236" t="str">
        <f aca="false">IF(ISNUMBER('Indicator Data'!AK165),"","Imputed using GDP p.c.")</f>
        <v/>
      </c>
      <c r="AM164" s="234"/>
      <c r="AN164" s="234"/>
      <c r="AO164" s="234"/>
      <c r="AP164" s="234"/>
      <c r="AQ164" s="234"/>
      <c r="AR164" s="234"/>
      <c r="AS164" s="234"/>
      <c r="AT164" s="234"/>
      <c r="AU164" s="234"/>
      <c r="AV164" s="234"/>
      <c r="AW164" s="234"/>
      <c r="AX164" s="234"/>
      <c r="AY164" s="234"/>
      <c r="AZ164" s="234"/>
      <c r="BA164" s="109"/>
      <c r="BG164" s="238" t="s">
        <v>845</v>
      </c>
      <c r="BH164" s="238" t="s">
        <v>845</v>
      </c>
      <c r="BI164" s="237"/>
    </row>
    <row r="165" customFormat="false" ht="14.5" hidden="false" customHeight="false" outlineLevel="0" collapsed="false">
      <c r="A165" s="178" t="str">
        <f aca="false">'Indicator Data'!A166</f>
        <v>Spain</v>
      </c>
      <c r="B165" s="220" t="str">
        <f aca="false">'Indicator Data'!B166</f>
        <v>ESP</v>
      </c>
      <c r="C165" s="234"/>
      <c r="D165" s="234"/>
      <c r="E165" s="234"/>
      <c r="F165" s="234"/>
      <c r="G165" s="234"/>
      <c r="H165" s="234"/>
      <c r="I165" s="234"/>
      <c r="J165" s="234"/>
      <c r="K165" s="234"/>
      <c r="L165" s="234"/>
      <c r="M165" s="234"/>
      <c r="N165" s="234"/>
      <c r="O165" s="234"/>
      <c r="P165" s="234"/>
      <c r="R165" s="234"/>
      <c r="S165" s="234"/>
      <c r="T165" s="234"/>
      <c r="U165" s="234"/>
      <c r="V165" s="234"/>
      <c r="W165" s="234"/>
      <c r="X165" s="234"/>
      <c r="Y165" s="234"/>
      <c r="Z165" s="234"/>
      <c r="AA165" s="234"/>
      <c r="AB165" s="234"/>
      <c r="AC165" s="234"/>
      <c r="AD165" s="234"/>
      <c r="AE165" s="234"/>
      <c r="AF165" s="234"/>
      <c r="AG165" s="234"/>
      <c r="AH165" s="234"/>
      <c r="AI165" s="234"/>
      <c r="AJ165" s="234"/>
      <c r="AK165" s="236" t="str">
        <f aca="false">IF(ISNUMBER('Indicator Data'!AK166),"","Imputed using GDP p.c.")</f>
        <v/>
      </c>
      <c r="AM165" s="234"/>
      <c r="AN165" s="234"/>
      <c r="AO165" s="234"/>
      <c r="AP165" s="234"/>
      <c r="AQ165" s="234"/>
      <c r="AR165" s="234"/>
      <c r="AS165" s="234"/>
      <c r="AT165" s="234"/>
      <c r="AU165" s="234"/>
      <c r="AV165" s="234"/>
      <c r="AW165" s="234"/>
      <c r="AX165" s="234"/>
      <c r="AY165" s="234"/>
      <c r="AZ165" s="234"/>
      <c r="BA165" s="109"/>
      <c r="BG165" s="238"/>
      <c r="BH165" s="238"/>
      <c r="BI165" s="237"/>
    </row>
    <row r="166" customFormat="false" ht="14.5" hidden="false" customHeight="false" outlineLevel="0" collapsed="false">
      <c r="A166" s="178" t="str">
        <f aca="false">'Indicator Data'!A167</f>
        <v>Sri Lanka</v>
      </c>
      <c r="B166" s="220" t="str">
        <f aca="false">'Indicator Data'!B167</f>
        <v>LKA</v>
      </c>
      <c r="C166" s="234"/>
      <c r="D166" s="234"/>
      <c r="E166" s="234"/>
      <c r="F166" s="234"/>
      <c r="G166" s="234"/>
      <c r="H166" s="234"/>
      <c r="I166" s="234"/>
      <c r="J166" s="234"/>
      <c r="K166" s="234"/>
      <c r="L166" s="234"/>
      <c r="M166" s="234"/>
      <c r="N166" s="234"/>
      <c r="O166" s="234"/>
      <c r="P166" s="234"/>
      <c r="R166" s="234"/>
      <c r="S166" s="234"/>
      <c r="T166" s="234"/>
      <c r="U166" s="234"/>
      <c r="V166" s="234"/>
      <c r="W166" s="234"/>
      <c r="X166" s="234"/>
      <c r="Y166" s="234"/>
      <c r="Z166" s="234"/>
      <c r="AA166" s="234"/>
      <c r="AB166" s="234"/>
      <c r="AC166" s="234"/>
      <c r="AD166" s="234"/>
      <c r="AE166" s="234"/>
      <c r="AF166" s="234"/>
      <c r="AG166" s="234"/>
      <c r="AH166" s="234"/>
      <c r="AI166" s="234"/>
      <c r="AJ166" s="234"/>
      <c r="AK166" s="236" t="str">
        <f aca="false">IF(ISNUMBER('Indicator Data'!AK167),"","Imputed using GDP p.c.")</f>
        <v/>
      </c>
      <c r="AM166" s="234"/>
      <c r="AN166" s="234"/>
      <c r="AO166" s="234"/>
      <c r="AP166" s="234"/>
      <c r="AQ166" s="234"/>
      <c r="AR166" s="234"/>
      <c r="AS166" s="234"/>
      <c r="AT166" s="234"/>
      <c r="AU166" s="234"/>
      <c r="AV166" s="234"/>
      <c r="AW166" s="234"/>
      <c r="AX166" s="234"/>
      <c r="AY166" s="234"/>
      <c r="AZ166" s="234"/>
      <c r="BA166" s="109"/>
      <c r="BI166" s="237"/>
    </row>
    <row r="167" customFormat="false" ht="14.5" hidden="false" customHeight="false" outlineLevel="0" collapsed="false">
      <c r="A167" s="178" t="str">
        <f aca="false">'Indicator Data'!A168</f>
        <v>Sudan</v>
      </c>
      <c r="B167" s="220" t="str">
        <f aca="false">'Indicator Data'!B168</f>
        <v>SDN</v>
      </c>
      <c r="C167" s="234"/>
      <c r="D167" s="234"/>
      <c r="E167" s="234"/>
      <c r="F167" s="234"/>
      <c r="G167" s="234"/>
      <c r="H167" s="234"/>
      <c r="I167" s="234"/>
      <c r="J167" s="234"/>
      <c r="K167" s="234"/>
      <c r="L167" s="234"/>
      <c r="M167" s="234"/>
      <c r="N167" s="234"/>
      <c r="O167" s="234"/>
      <c r="P167" s="234"/>
      <c r="R167" s="234"/>
      <c r="S167" s="234"/>
      <c r="T167" s="234"/>
      <c r="U167" s="234"/>
      <c r="V167" s="234"/>
      <c r="W167" s="234"/>
      <c r="X167" s="234"/>
      <c r="Y167" s="234"/>
      <c r="Z167" s="234"/>
      <c r="AA167" s="234"/>
      <c r="AB167" s="234"/>
      <c r="AC167" s="234"/>
      <c r="AD167" s="234"/>
      <c r="AE167" s="234"/>
      <c r="AF167" s="234"/>
      <c r="AG167" s="234"/>
      <c r="AH167" s="234"/>
      <c r="AI167" s="234"/>
      <c r="AJ167" s="234"/>
      <c r="AK167" s="236" t="str">
        <f aca="false">IF(ISNUMBER('Indicator Data'!AK168),"","Imputed using GDP p.c.")</f>
        <v/>
      </c>
      <c r="AM167" s="234"/>
      <c r="AN167" s="234"/>
      <c r="AO167" s="234"/>
      <c r="AP167" s="234"/>
      <c r="AQ167" s="234"/>
      <c r="AR167" s="234"/>
      <c r="AS167" s="234"/>
      <c r="AT167" s="234"/>
      <c r="AU167" s="234"/>
      <c r="AV167" s="234"/>
      <c r="AW167" s="234"/>
      <c r="AX167" s="234"/>
      <c r="AY167" s="234"/>
      <c r="AZ167" s="234"/>
      <c r="BA167" s="109"/>
      <c r="BG167" s="238"/>
      <c r="BH167" s="238"/>
      <c r="BI167" s="237"/>
    </row>
    <row r="168" customFormat="false" ht="14.5" hidden="false" customHeight="false" outlineLevel="0" collapsed="false">
      <c r="A168" s="178" t="str">
        <f aca="false">'Indicator Data'!A169</f>
        <v>Suriname</v>
      </c>
      <c r="B168" s="220" t="str">
        <f aca="false">'Indicator Data'!B169</f>
        <v>SUR</v>
      </c>
      <c r="C168" s="234"/>
      <c r="D168" s="234"/>
      <c r="E168" s="234"/>
      <c r="F168" s="234"/>
      <c r="G168" s="234"/>
      <c r="H168" s="234"/>
      <c r="I168" s="234"/>
      <c r="J168" s="234"/>
      <c r="K168" s="234"/>
      <c r="L168" s="234"/>
      <c r="M168" s="234"/>
      <c r="N168" s="234"/>
      <c r="O168" s="234"/>
      <c r="P168" s="234"/>
      <c r="R168" s="234"/>
      <c r="S168" s="234"/>
      <c r="T168" s="234"/>
      <c r="U168" s="234"/>
      <c r="V168" s="234"/>
      <c r="W168" s="234"/>
      <c r="X168" s="234"/>
      <c r="Y168" s="234"/>
      <c r="Z168" s="234"/>
      <c r="AA168" s="234"/>
      <c r="AB168" s="234"/>
      <c r="AC168" s="234"/>
      <c r="AD168" s="234"/>
      <c r="AE168" s="234"/>
      <c r="AF168" s="234"/>
      <c r="AG168" s="234"/>
      <c r="AH168" s="234"/>
      <c r="AI168" s="234"/>
      <c r="AJ168" s="234"/>
      <c r="AK168" s="236" t="str">
        <f aca="false">IF(ISNUMBER('Indicator Data'!AK169),"","Imputed using GDP p.c.")</f>
        <v/>
      </c>
      <c r="AM168" s="234"/>
      <c r="AN168" s="234"/>
      <c r="AO168" s="234"/>
      <c r="AP168" s="234"/>
      <c r="AQ168" s="234"/>
      <c r="AR168" s="234"/>
      <c r="AS168" s="234"/>
      <c r="AT168" s="234"/>
      <c r="AU168" s="234"/>
      <c r="AV168" s="234"/>
      <c r="AW168" s="234"/>
      <c r="AX168" s="234"/>
      <c r="AY168" s="234"/>
      <c r="AZ168" s="234"/>
      <c r="BA168" s="109"/>
      <c r="BG168" s="238"/>
      <c r="BH168" s="238"/>
      <c r="BI168" s="237"/>
    </row>
    <row r="169" customFormat="false" ht="14.5" hidden="false" customHeight="false" outlineLevel="0" collapsed="false">
      <c r="A169" s="178" t="str">
        <f aca="false">'Indicator Data'!A170</f>
        <v>Sweden</v>
      </c>
      <c r="B169" s="220" t="str">
        <f aca="false">'Indicator Data'!B170</f>
        <v>SWE</v>
      </c>
      <c r="C169" s="234"/>
      <c r="D169" s="234"/>
      <c r="E169" s="234"/>
      <c r="F169" s="234"/>
      <c r="G169" s="234"/>
      <c r="H169" s="234"/>
      <c r="I169" s="234"/>
      <c r="J169" s="234"/>
      <c r="K169" s="234"/>
      <c r="L169" s="234"/>
      <c r="M169" s="234"/>
      <c r="N169" s="234"/>
      <c r="O169" s="234"/>
      <c r="P169" s="234"/>
      <c r="R169" s="234"/>
      <c r="S169" s="234"/>
      <c r="T169" s="234"/>
      <c r="U169" s="234"/>
      <c r="V169" s="234"/>
      <c r="W169" s="234"/>
      <c r="X169" s="234"/>
      <c r="Y169" s="234"/>
      <c r="Z169" s="234"/>
      <c r="AA169" s="234"/>
      <c r="AB169" s="234"/>
      <c r="AC169" s="234"/>
      <c r="AD169" s="234"/>
      <c r="AE169" s="234"/>
      <c r="AF169" s="234"/>
      <c r="AG169" s="234"/>
      <c r="AH169" s="234"/>
      <c r="AI169" s="234"/>
      <c r="AJ169" s="234"/>
      <c r="AK169" s="236" t="str">
        <f aca="false">IF(ISNUMBER('Indicator Data'!AK170),"","Imputed using GDP p.c.")</f>
        <v/>
      </c>
      <c r="AM169" s="234"/>
      <c r="AN169" s="234"/>
      <c r="AO169" s="234"/>
      <c r="AP169" s="234"/>
      <c r="AQ169" s="234"/>
      <c r="AR169" s="234"/>
      <c r="AS169" s="234"/>
      <c r="AT169" s="234"/>
      <c r="AU169" s="234"/>
      <c r="AV169" s="234"/>
      <c r="AW169" s="234"/>
      <c r="AX169" s="234"/>
      <c r="AY169" s="234"/>
      <c r="AZ169" s="234"/>
      <c r="BA169" s="109"/>
      <c r="BG169" s="238"/>
      <c r="BH169" s="238"/>
      <c r="BI169" s="237"/>
    </row>
    <row r="170" customFormat="false" ht="14.5" hidden="false" customHeight="false" outlineLevel="0" collapsed="false">
      <c r="A170" s="178" t="str">
        <f aca="false">'Indicator Data'!A171</f>
        <v>Switzerland</v>
      </c>
      <c r="B170" s="220" t="str">
        <f aca="false">'Indicator Data'!B171</f>
        <v>CHE</v>
      </c>
      <c r="C170" s="234"/>
      <c r="D170" s="234"/>
      <c r="E170" s="234"/>
      <c r="F170" s="234"/>
      <c r="G170" s="234"/>
      <c r="H170" s="234"/>
      <c r="I170" s="234"/>
      <c r="J170" s="234"/>
      <c r="K170" s="234"/>
      <c r="L170" s="234"/>
      <c r="M170" s="234"/>
      <c r="N170" s="234"/>
      <c r="O170" s="234"/>
      <c r="P170" s="234"/>
      <c r="R170" s="234"/>
      <c r="S170" s="234"/>
      <c r="T170" s="234"/>
      <c r="U170" s="234"/>
      <c r="V170" s="234"/>
      <c r="W170" s="234"/>
      <c r="X170" s="234"/>
      <c r="Y170" s="234"/>
      <c r="Z170" s="234"/>
      <c r="AA170" s="234"/>
      <c r="AB170" s="234"/>
      <c r="AC170" s="234"/>
      <c r="AD170" s="234"/>
      <c r="AE170" s="234"/>
      <c r="AF170" s="234"/>
      <c r="AG170" s="234"/>
      <c r="AH170" s="234"/>
      <c r="AI170" s="234"/>
      <c r="AJ170" s="234"/>
      <c r="AK170" s="236" t="str">
        <f aca="false">IF(ISNUMBER('Indicator Data'!AK171),"","Imputed using GDP p.c.")</f>
        <v/>
      </c>
      <c r="AM170" s="234"/>
      <c r="AN170" s="234"/>
      <c r="AO170" s="234"/>
      <c r="AP170" s="234"/>
      <c r="AQ170" s="234"/>
      <c r="AR170" s="234"/>
      <c r="AS170" s="234"/>
      <c r="AT170" s="234"/>
      <c r="AU170" s="234"/>
      <c r="AV170" s="234"/>
      <c r="AW170" s="234"/>
      <c r="AX170" s="234"/>
      <c r="AY170" s="234"/>
      <c r="AZ170" s="234"/>
      <c r="BA170" s="109"/>
      <c r="BI170" s="237"/>
    </row>
    <row r="171" customFormat="false" ht="14.5" hidden="false" customHeight="false" outlineLevel="0" collapsed="false">
      <c r="A171" s="178" t="str">
        <f aca="false">'Indicator Data'!A172</f>
        <v>Syria</v>
      </c>
      <c r="B171" s="220" t="str">
        <f aca="false">'Indicator Data'!B172</f>
        <v>SYR</v>
      </c>
      <c r="C171" s="234"/>
      <c r="D171" s="234"/>
      <c r="E171" s="234"/>
      <c r="F171" s="234"/>
      <c r="G171" s="234"/>
      <c r="H171" s="234"/>
      <c r="I171" s="234"/>
      <c r="J171" s="234"/>
      <c r="K171" s="234"/>
      <c r="L171" s="234"/>
      <c r="M171" s="234"/>
      <c r="N171" s="234"/>
      <c r="O171" s="234"/>
      <c r="P171" s="234"/>
      <c r="R171" s="234"/>
      <c r="S171" s="234"/>
      <c r="T171" s="234"/>
      <c r="U171" s="234"/>
      <c r="V171" s="234"/>
      <c r="W171" s="234"/>
      <c r="X171" s="234"/>
      <c r="Y171" s="234"/>
      <c r="Z171" s="234"/>
      <c r="AA171" s="234"/>
      <c r="AB171" s="234"/>
      <c r="AC171" s="234"/>
      <c r="AD171" s="234"/>
      <c r="AE171" s="234"/>
      <c r="AF171" s="234"/>
      <c r="AG171" s="234"/>
      <c r="AH171" s="234"/>
      <c r="AI171" s="234"/>
      <c r="AJ171" s="234"/>
      <c r="AK171" s="236" t="str">
        <f aca="false">IF(ISNUMBER('Indicator Data'!AK172),"","Imputed using GDP p.c.")</f>
        <v/>
      </c>
      <c r="AM171" s="234"/>
      <c r="AN171" s="234"/>
      <c r="AO171" s="234"/>
      <c r="AP171" s="234"/>
      <c r="AQ171" s="234"/>
      <c r="AR171" s="234"/>
      <c r="AS171" s="234"/>
      <c r="AT171" s="234"/>
      <c r="AU171" s="234"/>
      <c r="AV171" s="234"/>
      <c r="AW171" s="234"/>
      <c r="AX171" s="234"/>
      <c r="AY171" s="234"/>
      <c r="AZ171" s="234"/>
      <c r="BA171" s="109"/>
      <c r="BG171" s="238"/>
      <c r="BH171" s="238" t="s">
        <v>842</v>
      </c>
      <c r="BI171" s="237"/>
    </row>
    <row r="172" customFormat="false" ht="14.5" hidden="false" customHeight="false" outlineLevel="0" collapsed="false">
      <c r="A172" s="178" t="str">
        <f aca="false">'Indicator Data'!A173</f>
        <v>Tajikistan</v>
      </c>
      <c r="B172" s="220" t="str">
        <f aca="false">'Indicator Data'!B173</f>
        <v>TJK</v>
      </c>
      <c r="C172" s="234"/>
      <c r="D172" s="234"/>
      <c r="E172" s="234"/>
      <c r="F172" s="234"/>
      <c r="G172" s="234"/>
      <c r="H172" s="234"/>
      <c r="I172" s="234"/>
      <c r="J172" s="234"/>
      <c r="K172" s="234"/>
      <c r="L172" s="234"/>
      <c r="M172" s="234"/>
      <c r="N172" s="234"/>
      <c r="O172" s="234"/>
      <c r="P172" s="234"/>
      <c r="R172" s="234"/>
      <c r="S172" s="234"/>
      <c r="T172" s="234"/>
      <c r="U172" s="234"/>
      <c r="V172" s="234"/>
      <c r="W172" s="234"/>
      <c r="X172" s="234"/>
      <c r="Y172" s="234"/>
      <c r="Z172" s="234"/>
      <c r="AA172" s="234"/>
      <c r="AB172" s="234"/>
      <c r="AC172" s="234"/>
      <c r="AD172" s="234"/>
      <c r="AE172" s="234"/>
      <c r="AF172" s="234"/>
      <c r="AG172" s="234"/>
      <c r="AH172" s="234"/>
      <c r="AI172" s="234"/>
      <c r="AJ172" s="234"/>
      <c r="AK172" s="236" t="str">
        <f aca="false">IF(ISNUMBER('Indicator Data'!AK173),"","Imputed using GDP p.c.")</f>
        <v/>
      </c>
      <c r="AM172" s="234"/>
      <c r="AN172" s="234"/>
      <c r="AO172" s="234"/>
      <c r="AP172" s="234"/>
      <c r="AQ172" s="234"/>
      <c r="AR172" s="234"/>
      <c r="AS172" s="234"/>
      <c r="AT172" s="234"/>
      <c r="AU172" s="234"/>
      <c r="AV172" s="234"/>
      <c r="AW172" s="234"/>
      <c r="AX172" s="234"/>
      <c r="AY172" s="234"/>
      <c r="AZ172" s="234"/>
      <c r="BA172" s="109"/>
      <c r="BG172" s="238"/>
      <c r="BH172" s="238" t="s">
        <v>842</v>
      </c>
      <c r="BI172" s="237"/>
    </row>
    <row r="173" customFormat="false" ht="14.5" hidden="false" customHeight="false" outlineLevel="0" collapsed="false">
      <c r="A173" s="178" t="str">
        <f aca="false">'Indicator Data'!A174</f>
        <v>Tanzania</v>
      </c>
      <c r="B173" s="220" t="str">
        <f aca="false">'Indicator Data'!B174</f>
        <v>TZA</v>
      </c>
      <c r="C173" s="234"/>
      <c r="D173" s="234"/>
      <c r="E173" s="234"/>
      <c r="F173" s="234"/>
      <c r="G173" s="234"/>
      <c r="H173" s="234"/>
      <c r="I173" s="234"/>
      <c r="J173" s="234"/>
      <c r="K173" s="234"/>
      <c r="L173" s="234"/>
      <c r="M173" s="234"/>
      <c r="N173" s="234"/>
      <c r="O173" s="234"/>
      <c r="P173" s="234"/>
      <c r="R173" s="234"/>
      <c r="S173" s="234"/>
      <c r="T173" s="234"/>
      <c r="U173" s="234"/>
      <c r="V173" s="234"/>
      <c r="W173" s="234"/>
      <c r="X173" s="234"/>
      <c r="Y173" s="234"/>
      <c r="Z173" s="234"/>
      <c r="AA173" s="234"/>
      <c r="AB173" s="234"/>
      <c r="AC173" s="234"/>
      <c r="AD173" s="234"/>
      <c r="AE173" s="234"/>
      <c r="AF173" s="234"/>
      <c r="AG173" s="234"/>
      <c r="AH173" s="234"/>
      <c r="AI173" s="234"/>
      <c r="AJ173" s="234"/>
      <c r="AK173" s="236" t="str">
        <f aca="false">IF(ISNUMBER('Indicator Data'!AK174),"","Imputed using GDP p.c.")</f>
        <v/>
      </c>
      <c r="AM173" s="234"/>
      <c r="AN173" s="234"/>
      <c r="AO173" s="234"/>
      <c r="AP173" s="234"/>
      <c r="AQ173" s="234"/>
      <c r="AR173" s="234"/>
      <c r="AS173" s="234"/>
      <c r="AT173" s="234"/>
      <c r="AU173" s="234"/>
      <c r="AV173" s="234"/>
      <c r="AW173" s="234"/>
      <c r="AX173" s="234"/>
      <c r="AY173" s="234"/>
      <c r="AZ173" s="234"/>
      <c r="BA173" s="109"/>
      <c r="BG173" s="238"/>
      <c r="BH173" s="238"/>
      <c r="BI173" s="237"/>
    </row>
    <row r="174" customFormat="false" ht="14.5" hidden="false" customHeight="false" outlineLevel="0" collapsed="false">
      <c r="A174" s="178" t="str">
        <f aca="false">'Indicator Data'!A175</f>
        <v>Thailand</v>
      </c>
      <c r="B174" s="220" t="str">
        <f aca="false">'Indicator Data'!B175</f>
        <v>THA</v>
      </c>
      <c r="C174" s="234"/>
      <c r="D174" s="234"/>
      <c r="E174" s="234"/>
      <c r="F174" s="234"/>
      <c r="G174" s="234"/>
      <c r="H174" s="234"/>
      <c r="I174" s="234"/>
      <c r="J174" s="234"/>
      <c r="K174" s="234"/>
      <c r="L174" s="234"/>
      <c r="M174" s="234"/>
      <c r="N174" s="234"/>
      <c r="O174" s="234"/>
      <c r="P174" s="234"/>
      <c r="R174" s="234"/>
      <c r="S174" s="234"/>
      <c r="T174" s="234"/>
      <c r="U174" s="234"/>
      <c r="V174" s="234"/>
      <c r="W174" s="234"/>
      <c r="X174" s="234"/>
      <c r="Y174" s="234"/>
      <c r="Z174" s="234"/>
      <c r="AA174" s="234"/>
      <c r="AB174" s="234"/>
      <c r="AC174" s="234"/>
      <c r="AD174" s="234"/>
      <c r="AE174" s="234"/>
      <c r="AF174" s="234"/>
      <c r="AG174" s="234"/>
      <c r="AH174" s="234"/>
      <c r="AI174" s="234"/>
      <c r="AJ174" s="234"/>
      <c r="AK174" s="236" t="str">
        <f aca="false">IF(ISNUMBER('Indicator Data'!AK175),"","Imputed using GDP p.c.")</f>
        <v/>
      </c>
      <c r="AM174" s="234"/>
      <c r="AN174" s="234"/>
      <c r="AO174" s="234"/>
      <c r="AP174" s="234"/>
      <c r="AQ174" s="234"/>
      <c r="AR174" s="234"/>
      <c r="AS174" s="234"/>
      <c r="AT174" s="234"/>
      <c r="AU174" s="234"/>
      <c r="AV174" s="234"/>
      <c r="AW174" s="234"/>
      <c r="AX174" s="234"/>
      <c r="AY174" s="234"/>
      <c r="AZ174" s="234"/>
      <c r="BA174" s="109"/>
      <c r="BG174" s="238"/>
      <c r="BH174" s="238"/>
      <c r="BI174" s="237"/>
    </row>
    <row r="175" customFormat="false" ht="14.5" hidden="false" customHeight="false" outlineLevel="0" collapsed="false">
      <c r="A175" s="178" t="str">
        <f aca="false">'Indicator Data'!A176</f>
        <v>Timor-Leste</v>
      </c>
      <c r="B175" s="220" t="str">
        <f aca="false">'Indicator Data'!B176</f>
        <v>TLS</v>
      </c>
      <c r="C175" s="234"/>
      <c r="D175" s="234"/>
      <c r="E175" s="234"/>
      <c r="F175" s="234"/>
      <c r="G175" s="234"/>
      <c r="H175" s="234"/>
      <c r="I175" s="234"/>
      <c r="J175" s="234"/>
      <c r="K175" s="234"/>
      <c r="L175" s="234"/>
      <c r="M175" s="234"/>
      <c r="N175" s="234"/>
      <c r="O175" s="234"/>
      <c r="P175" s="234"/>
      <c r="R175" s="234"/>
      <c r="S175" s="234"/>
      <c r="T175" s="234"/>
      <c r="U175" s="234"/>
      <c r="V175" s="234"/>
      <c r="W175" s="234"/>
      <c r="X175" s="234"/>
      <c r="Y175" s="234"/>
      <c r="Z175" s="234"/>
      <c r="AA175" s="234"/>
      <c r="AB175" s="234"/>
      <c r="AC175" s="234"/>
      <c r="AD175" s="234"/>
      <c r="AE175" s="234"/>
      <c r="AF175" s="234"/>
      <c r="AG175" s="234"/>
      <c r="AH175" s="234"/>
      <c r="AI175" s="234"/>
      <c r="AJ175" s="234"/>
      <c r="AK175" s="236" t="str">
        <f aca="false">IF(ISNUMBER('Indicator Data'!AK176),"","Imputed using GDP p.c.")</f>
        <v/>
      </c>
      <c r="AM175" s="234"/>
      <c r="AN175" s="234"/>
      <c r="AO175" s="234"/>
      <c r="AP175" s="234"/>
      <c r="AQ175" s="234"/>
      <c r="AR175" s="234"/>
      <c r="AS175" s="234"/>
      <c r="AT175" s="234"/>
      <c r="AU175" s="234"/>
      <c r="AV175" s="234"/>
      <c r="AW175" s="234"/>
      <c r="AX175" s="234"/>
      <c r="AY175" s="234"/>
      <c r="AZ175" s="234"/>
      <c r="BA175" s="109"/>
      <c r="BG175" s="238"/>
      <c r="BH175" s="238"/>
      <c r="BI175" s="237"/>
    </row>
    <row r="176" customFormat="false" ht="14.5" hidden="false" customHeight="false" outlineLevel="0" collapsed="false">
      <c r="A176" s="178" t="str">
        <f aca="false">'Indicator Data'!A177</f>
        <v>Togo</v>
      </c>
      <c r="B176" s="220" t="str">
        <f aca="false">'Indicator Data'!B177</f>
        <v>TGO</v>
      </c>
      <c r="C176" s="234"/>
      <c r="D176" s="234"/>
      <c r="E176" s="234"/>
      <c r="F176" s="234"/>
      <c r="G176" s="234"/>
      <c r="H176" s="234"/>
      <c r="I176" s="234"/>
      <c r="J176" s="234"/>
      <c r="K176" s="234"/>
      <c r="L176" s="234"/>
      <c r="M176" s="234"/>
      <c r="N176" s="234"/>
      <c r="O176" s="234"/>
      <c r="P176" s="234"/>
      <c r="R176" s="234"/>
      <c r="S176" s="234"/>
      <c r="T176" s="234"/>
      <c r="U176" s="234"/>
      <c r="V176" s="234"/>
      <c r="W176" s="234"/>
      <c r="X176" s="234"/>
      <c r="Y176" s="234"/>
      <c r="Z176" s="234"/>
      <c r="AA176" s="234"/>
      <c r="AB176" s="234"/>
      <c r="AC176" s="234"/>
      <c r="AD176" s="234"/>
      <c r="AE176" s="234"/>
      <c r="AF176" s="234"/>
      <c r="AG176" s="234"/>
      <c r="AH176" s="234"/>
      <c r="AI176" s="234"/>
      <c r="AJ176" s="234"/>
      <c r="AK176" s="236" t="str">
        <f aca="false">IF(ISNUMBER('Indicator Data'!AK177),"","Imputed using GDP p.c.")</f>
        <v/>
      </c>
      <c r="AM176" s="234"/>
      <c r="AN176" s="234"/>
      <c r="AO176" s="234"/>
      <c r="AP176" s="234"/>
      <c r="AQ176" s="234"/>
      <c r="AR176" s="234"/>
      <c r="AS176" s="234"/>
      <c r="AT176" s="234"/>
      <c r="AU176" s="234"/>
      <c r="AV176" s="234"/>
      <c r="AW176" s="234"/>
      <c r="AX176" s="234"/>
      <c r="AY176" s="234"/>
      <c r="AZ176" s="234"/>
      <c r="BA176" s="109"/>
      <c r="BG176" s="238"/>
      <c r="BH176" s="238"/>
      <c r="BI176" s="237"/>
    </row>
    <row r="177" customFormat="false" ht="14.5" hidden="false" customHeight="false" outlineLevel="0" collapsed="false">
      <c r="A177" s="178" t="str">
        <f aca="false">'Indicator Data'!A178</f>
        <v>Tonga</v>
      </c>
      <c r="B177" s="220" t="str">
        <f aca="false">'Indicator Data'!B178</f>
        <v>TON</v>
      </c>
      <c r="C177" s="234"/>
      <c r="D177" s="234"/>
      <c r="E177" s="234"/>
      <c r="F177" s="234"/>
      <c r="G177" s="234"/>
      <c r="H177" s="234"/>
      <c r="I177" s="234"/>
      <c r="J177" s="234"/>
      <c r="K177" s="234"/>
      <c r="L177" s="234"/>
      <c r="M177" s="234"/>
      <c r="N177" s="234"/>
      <c r="O177" s="234"/>
      <c r="P177" s="234"/>
      <c r="R177" s="234"/>
      <c r="S177" s="234"/>
      <c r="T177" s="234"/>
      <c r="U177" s="234"/>
      <c r="V177" s="234"/>
      <c r="W177" s="234"/>
      <c r="X177" s="234"/>
      <c r="Y177" s="234"/>
      <c r="Z177" s="234"/>
      <c r="AA177" s="234"/>
      <c r="AB177" s="234"/>
      <c r="AC177" s="234"/>
      <c r="AD177" s="234"/>
      <c r="AE177" s="234"/>
      <c r="AF177" s="234"/>
      <c r="AG177" s="234"/>
      <c r="AH177" s="234"/>
      <c r="AI177" s="234"/>
      <c r="AJ177" s="234"/>
      <c r="AK177" s="236" t="str">
        <f aca="false">IF(ISNUMBER('Indicator Data'!AK178),"","Imputed using GDP p.c.")</f>
        <v/>
      </c>
      <c r="AM177" s="234"/>
      <c r="AN177" s="234"/>
      <c r="AO177" s="234"/>
      <c r="AP177" s="234"/>
      <c r="AQ177" s="234"/>
      <c r="AR177" s="234"/>
      <c r="AS177" s="234"/>
      <c r="AT177" s="234"/>
      <c r="AU177" s="234"/>
      <c r="AV177" s="234"/>
      <c r="AW177" s="234"/>
      <c r="AX177" s="234"/>
      <c r="AY177" s="234"/>
      <c r="AZ177" s="234"/>
      <c r="BA177" s="109"/>
      <c r="BG177" s="238" t="s">
        <v>858</v>
      </c>
      <c r="BH177" s="238" t="s">
        <v>858</v>
      </c>
      <c r="BI177" s="237"/>
    </row>
    <row r="178" customFormat="false" ht="14.5" hidden="false" customHeight="false" outlineLevel="0" collapsed="false">
      <c r="A178" s="178" t="str">
        <f aca="false">'Indicator Data'!A179</f>
        <v>Trinidad and Tobago</v>
      </c>
      <c r="B178" s="220" t="str">
        <f aca="false">'Indicator Data'!B179</f>
        <v>TTO</v>
      </c>
      <c r="C178" s="234"/>
      <c r="D178" s="234"/>
      <c r="E178" s="234"/>
      <c r="F178" s="234"/>
      <c r="G178" s="234"/>
      <c r="H178" s="234"/>
      <c r="I178" s="234"/>
      <c r="J178" s="234"/>
      <c r="K178" s="234"/>
      <c r="L178" s="234"/>
      <c r="M178" s="234"/>
      <c r="N178" s="234"/>
      <c r="O178" s="234"/>
      <c r="P178" s="234"/>
      <c r="R178" s="234"/>
      <c r="S178" s="234"/>
      <c r="T178" s="234"/>
      <c r="U178" s="234"/>
      <c r="V178" s="234"/>
      <c r="W178" s="234"/>
      <c r="X178" s="234"/>
      <c r="Y178" s="234"/>
      <c r="Z178" s="234"/>
      <c r="AA178" s="234"/>
      <c r="AB178" s="234"/>
      <c r="AC178" s="234"/>
      <c r="AD178" s="234"/>
      <c r="AE178" s="234"/>
      <c r="AF178" s="234"/>
      <c r="AG178" s="234"/>
      <c r="AH178" s="234"/>
      <c r="AI178" s="234"/>
      <c r="AJ178" s="234"/>
      <c r="AK178" s="236" t="str">
        <f aca="false">IF(ISNUMBER('Indicator Data'!AK179),"","Imputed using GDP p.c.")</f>
        <v/>
      </c>
      <c r="AM178" s="234"/>
      <c r="AN178" s="234"/>
      <c r="AO178" s="234"/>
      <c r="AP178" s="234"/>
      <c r="AQ178" s="234"/>
      <c r="AR178" s="234"/>
      <c r="AS178" s="234"/>
      <c r="AT178" s="234"/>
      <c r="AU178" s="234"/>
      <c r="AV178" s="234"/>
      <c r="AW178" s="234"/>
      <c r="AX178" s="234"/>
      <c r="AY178" s="234"/>
      <c r="AZ178" s="234"/>
      <c r="BA178" s="109"/>
      <c r="BG178" s="238"/>
      <c r="BH178" s="238"/>
      <c r="BI178" s="237"/>
    </row>
    <row r="179" customFormat="false" ht="14.5" hidden="false" customHeight="false" outlineLevel="0" collapsed="false">
      <c r="A179" s="178" t="str">
        <f aca="false">'Indicator Data'!A180</f>
        <v>Tunisia</v>
      </c>
      <c r="B179" s="220" t="str">
        <f aca="false">'Indicator Data'!B180</f>
        <v>TUN</v>
      </c>
      <c r="C179" s="234"/>
      <c r="D179" s="234"/>
      <c r="E179" s="234"/>
      <c r="F179" s="234"/>
      <c r="G179" s="234"/>
      <c r="H179" s="234"/>
      <c r="I179" s="234"/>
      <c r="J179" s="234"/>
      <c r="K179" s="234"/>
      <c r="L179" s="234"/>
      <c r="M179" s="234"/>
      <c r="N179" s="234"/>
      <c r="O179" s="234"/>
      <c r="P179" s="234"/>
      <c r="R179" s="234"/>
      <c r="S179" s="234"/>
      <c r="T179" s="234"/>
      <c r="U179" s="234"/>
      <c r="V179" s="234"/>
      <c r="W179" s="234"/>
      <c r="X179" s="234"/>
      <c r="Y179" s="234"/>
      <c r="Z179" s="234"/>
      <c r="AA179" s="234"/>
      <c r="AB179" s="234"/>
      <c r="AC179" s="234"/>
      <c r="AD179" s="234"/>
      <c r="AE179" s="234"/>
      <c r="AF179" s="234"/>
      <c r="AG179" s="234"/>
      <c r="AH179" s="234"/>
      <c r="AI179" s="234"/>
      <c r="AJ179" s="234"/>
      <c r="AK179" s="236" t="str">
        <f aca="false">IF(ISNUMBER('Indicator Data'!AK180),"","Imputed using GDP p.c.")</f>
        <v/>
      </c>
      <c r="AM179" s="234"/>
      <c r="AN179" s="234"/>
      <c r="AO179" s="234"/>
      <c r="AP179" s="234"/>
      <c r="AQ179" s="234"/>
      <c r="AR179" s="234"/>
      <c r="AS179" s="234"/>
      <c r="AT179" s="234"/>
      <c r="AU179" s="234"/>
      <c r="AV179" s="234"/>
      <c r="AW179" s="234"/>
      <c r="AX179" s="234"/>
      <c r="AY179" s="234"/>
      <c r="AZ179" s="234"/>
      <c r="BA179" s="109"/>
      <c r="BG179" s="238"/>
      <c r="BH179" s="238"/>
      <c r="BI179" s="237"/>
    </row>
    <row r="180" customFormat="false" ht="14.5" hidden="false" customHeight="false" outlineLevel="0" collapsed="false">
      <c r="A180" s="178" t="str">
        <f aca="false">'Indicator Data'!A181</f>
        <v>Turkey</v>
      </c>
      <c r="B180" s="220" t="str">
        <f aca="false">'Indicator Data'!B181</f>
        <v>TUR</v>
      </c>
      <c r="C180" s="234"/>
      <c r="D180" s="234"/>
      <c r="E180" s="234"/>
      <c r="F180" s="234"/>
      <c r="G180" s="234"/>
      <c r="H180" s="234"/>
      <c r="I180" s="234"/>
      <c r="J180" s="234"/>
      <c r="K180" s="234"/>
      <c r="L180" s="234"/>
      <c r="M180" s="234"/>
      <c r="N180" s="234"/>
      <c r="O180" s="234"/>
      <c r="P180" s="234"/>
      <c r="R180" s="234"/>
      <c r="S180" s="234"/>
      <c r="T180" s="234"/>
      <c r="U180" s="234"/>
      <c r="V180" s="234"/>
      <c r="W180" s="234"/>
      <c r="X180" s="234"/>
      <c r="Y180" s="234"/>
      <c r="Z180" s="234"/>
      <c r="AA180" s="234"/>
      <c r="AB180" s="234"/>
      <c r="AC180" s="234"/>
      <c r="AD180" s="234"/>
      <c r="AE180" s="234"/>
      <c r="AF180" s="234"/>
      <c r="AG180" s="234"/>
      <c r="AH180" s="234"/>
      <c r="AI180" s="234"/>
      <c r="AJ180" s="234"/>
      <c r="AK180" s="236" t="str">
        <f aca="false">IF(ISNUMBER('Indicator Data'!AK181),"","Imputed using GDP p.c.")</f>
        <v/>
      </c>
      <c r="AM180" s="234"/>
      <c r="AN180" s="234"/>
      <c r="AO180" s="234"/>
      <c r="AP180" s="234"/>
      <c r="AQ180" s="234"/>
      <c r="AR180" s="234"/>
      <c r="AS180" s="234"/>
      <c r="AT180" s="234"/>
      <c r="AU180" s="234"/>
      <c r="AV180" s="234"/>
      <c r="AW180" s="234"/>
      <c r="AX180" s="234"/>
      <c r="AY180" s="234"/>
      <c r="AZ180" s="234"/>
      <c r="BA180" s="109"/>
      <c r="BG180" s="238"/>
      <c r="BH180" s="238"/>
      <c r="BI180" s="237"/>
    </row>
    <row r="181" customFormat="false" ht="14.5" hidden="false" customHeight="false" outlineLevel="0" collapsed="false">
      <c r="A181" s="178" t="str">
        <f aca="false">'Indicator Data'!A182</f>
        <v>Turkmenistan</v>
      </c>
      <c r="B181" s="220" t="str">
        <f aca="false">'Indicator Data'!B182</f>
        <v>TKM</v>
      </c>
      <c r="C181" s="234"/>
      <c r="D181" s="234"/>
      <c r="E181" s="234"/>
      <c r="F181" s="234"/>
      <c r="G181" s="234"/>
      <c r="H181" s="234"/>
      <c r="I181" s="234"/>
      <c r="J181" s="234"/>
      <c r="K181" s="234"/>
      <c r="L181" s="234"/>
      <c r="M181" s="234"/>
      <c r="N181" s="234"/>
      <c r="O181" s="234"/>
      <c r="P181" s="234"/>
      <c r="R181" s="234"/>
      <c r="S181" s="234"/>
      <c r="T181" s="234"/>
      <c r="U181" s="234"/>
      <c r="V181" s="234"/>
      <c r="W181" s="234"/>
      <c r="X181" s="234"/>
      <c r="Y181" s="234"/>
      <c r="Z181" s="234"/>
      <c r="AA181" s="234"/>
      <c r="AB181" s="234"/>
      <c r="AC181" s="234"/>
      <c r="AD181" s="234"/>
      <c r="AE181" s="234"/>
      <c r="AF181" s="234"/>
      <c r="AG181" s="234"/>
      <c r="AH181" s="234"/>
      <c r="AI181" s="234"/>
      <c r="AJ181" s="234"/>
      <c r="AK181" s="236" t="str">
        <f aca="false">IF(ISNUMBER('Indicator Data'!AK182),"","Imputed using GDP p.c.")</f>
        <v/>
      </c>
      <c r="AM181" s="234"/>
      <c r="AN181" s="234"/>
      <c r="AO181" s="234"/>
      <c r="AP181" s="234"/>
      <c r="AQ181" s="234"/>
      <c r="AR181" s="234"/>
      <c r="AS181" s="234"/>
      <c r="AT181" s="234"/>
      <c r="AU181" s="234"/>
      <c r="AV181" s="234"/>
      <c r="AW181" s="234"/>
      <c r="AX181" s="234"/>
      <c r="AY181" s="234"/>
      <c r="AZ181" s="234"/>
      <c r="BA181" s="109"/>
      <c r="BG181" s="238"/>
      <c r="BH181" s="238"/>
      <c r="BI181" s="237"/>
    </row>
    <row r="182" customFormat="false" ht="14.5" hidden="false" customHeight="false" outlineLevel="0" collapsed="false">
      <c r="A182" s="178" t="str">
        <f aca="false">'Indicator Data'!A183</f>
        <v>Tuvalu</v>
      </c>
      <c r="B182" s="220" t="str">
        <f aca="false">'Indicator Data'!B183</f>
        <v>TUV</v>
      </c>
      <c r="C182" s="234"/>
      <c r="D182" s="234"/>
      <c r="E182" s="234"/>
      <c r="F182" s="234"/>
      <c r="G182" s="234"/>
      <c r="H182" s="234"/>
      <c r="I182" s="234"/>
      <c r="J182" s="234"/>
      <c r="K182" s="234"/>
      <c r="L182" s="234"/>
      <c r="M182" s="234"/>
      <c r="N182" s="234"/>
      <c r="O182" s="234"/>
      <c r="P182" s="234"/>
      <c r="R182" s="234"/>
      <c r="S182" s="234"/>
      <c r="T182" s="234"/>
      <c r="U182" s="234"/>
      <c r="V182" s="234"/>
      <c r="W182" s="234"/>
      <c r="X182" s="234"/>
      <c r="Y182" s="234"/>
      <c r="Z182" s="234"/>
      <c r="AA182" s="234"/>
      <c r="AB182" s="234"/>
      <c r="AC182" s="234"/>
      <c r="AD182" s="234"/>
      <c r="AE182" s="234"/>
      <c r="AF182" s="234"/>
      <c r="AG182" s="234"/>
      <c r="AH182" s="234"/>
      <c r="AI182" s="234"/>
      <c r="AJ182" s="234"/>
      <c r="AK182" s="236" t="str">
        <f aca="false">IF(ISNUMBER('Indicator Data'!AK183),"","Imputed using GDP p.c.")</f>
        <v>Imputed using GDP p.c.</v>
      </c>
      <c r="AM182" s="234"/>
      <c r="AN182" s="234"/>
      <c r="AO182" s="234"/>
      <c r="AP182" s="234"/>
      <c r="AQ182" s="234"/>
      <c r="AR182" s="234"/>
      <c r="AS182" s="234"/>
      <c r="AT182" s="234"/>
      <c r="AU182" s="234"/>
      <c r="AV182" s="234"/>
      <c r="AW182" s="234"/>
      <c r="AX182" s="234"/>
      <c r="AY182" s="234"/>
      <c r="AZ182" s="234"/>
      <c r="BA182" s="109"/>
      <c r="BG182" s="238" t="s">
        <v>858</v>
      </c>
      <c r="BH182" s="238" t="s">
        <v>858</v>
      </c>
      <c r="BI182" s="237"/>
    </row>
    <row r="183" customFormat="false" ht="14.5" hidden="false" customHeight="false" outlineLevel="0" collapsed="false">
      <c r="A183" s="178" t="str">
        <f aca="false">'Indicator Data'!A184</f>
        <v>Uganda</v>
      </c>
      <c r="B183" s="220" t="str">
        <f aca="false">'Indicator Data'!B184</f>
        <v>UGA</v>
      </c>
      <c r="C183" s="234"/>
      <c r="D183" s="234"/>
      <c r="E183" s="234"/>
      <c r="F183" s="234"/>
      <c r="G183" s="234"/>
      <c r="H183" s="234"/>
      <c r="I183" s="234"/>
      <c r="J183" s="234"/>
      <c r="K183" s="234"/>
      <c r="L183" s="234"/>
      <c r="M183" s="234"/>
      <c r="N183" s="234"/>
      <c r="O183" s="234"/>
      <c r="P183" s="234"/>
      <c r="R183" s="234"/>
      <c r="S183" s="234"/>
      <c r="T183" s="234"/>
      <c r="U183" s="234"/>
      <c r="V183" s="234"/>
      <c r="W183" s="234"/>
      <c r="X183" s="234"/>
      <c r="Y183" s="234"/>
      <c r="Z183" s="234"/>
      <c r="AA183" s="234"/>
      <c r="AB183" s="234"/>
      <c r="AC183" s="234"/>
      <c r="AD183" s="234"/>
      <c r="AE183" s="234"/>
      <c r="AF183" s="234"/>
      <c r="AG183" s="234"/>
      <c r="AH183" s="234"/>
      <c r="AI183" s="234"/>
      <c r="AJ183" s="234"/>
      <c r="AK183" s="236" t="str">
        <f aca="false">IF(ISNUMBER('Indicator Data'!AK184),"","Imputed using GDP p.c.")</f>
        <v/>
      </c>
      <c r="AM183" s="234"/>
      <c r="AN183" s="234"/>
      <c r="AO183" s="234"/>
      <c r="AP183" s="234"/>
      <c r="AQ183" s="234"/>
      <c r="AR183" s="234"/>
      <c r="AS183" s="234"/>
      <c r="AT183" s="234"/>
      <c r="AU183" s="234"/>
      <c r="AV183" s="234"/>
      <c r="AW183" s="234"/>
      <c r="AX183" s="234"/>
      <c r="AY183" s="234"/>
      <c r="AZ183" s="234"/>
      <c r="BA183" s="109"/>
      <c r="BG183" s="238" t="s">
        <v>842</v>
      </c>
      <c r="BH183" s="238"/>
      <c r="BI183" s="237"/>
    </row>
    <row r="184" customFormat="false" ht="14.5" hidden="false" customHeight="false" outlineLevel="0" collapsed="false">
      <c r="A184" s="178" t="str">
        <f aca="false">'Indicator Data'!A185</f>
        <v>Ukraine</v>
      </c>
      <c r="B184" s="220" t="str">
        <f aca="false">'Indicator Data'!B185</f>
        <v>UKR</v>
      </c>
      <c r="C184" s="234"/>
      <c r="D184" s="234"/>
      <c r="E184" s="234"/>
      <c r="F184" s="234"/>
      <c r="G184" s="234"/>
      <c r="H184" s="234"/>
      <c r="I184" s="234"/>
      <c r="J184" s="234"/>
      <c r="K184" s="234"/>
      <c r="L184" s="234"/>
      <c r="M184" s="234"/>
      <c r="N184" s="234"/>
      <c r="O184" s="234"/>
      <c r="P184" s="234"/>
      <c r="R184" s="234"/>
      <c r="S184" s="234"/>
      <c r="T184" s="234"/>
      <c r="U184" s="234"/>
      <c r="V184" s="234"/>
      <c r="W184" s="234"/>
      <c r="X184" s="234"/>
      <c r="Y184" s="234"/>
      <c r="Z184" s="234"/>
      <c r="AA184" s="234"/>
      <c r="AB184" s="234"/>
      <c r="AC184" s="234"/>
      <c r="AD184" s="234"/>
      <c r="AE184" s="234"/>
      <c r="AF184" s="234"/>
      <c r="AG184" s="234"/>
      <c r="AH184" s="234"/>
      <c r="AI184" s="234"/>
      <c r="AJ184" s="234"/>
      <c r="AK184" s="236" t="str">
        <f aca="false">IF(ISNUMBER('Indicator Data'!AK185),"","Imputed using GDP p.c.")</f>
        <v/>
      </c>
      <c r="AM184" s="234"/>
      <c r="AN184" s="234"/>
      <c r="AO184" s="234"/>
      <c r="AP184" s="234"/>
      <c r="AQ184" s="234"/>
      <c r="AR184" s="234"/>
      <c r="AS184" s="234"/>
      <c r="AT184" s="234"/>
      <c r="AU184" s="234"/>
      <c r="AV184" s="234"/>
      <c r="AW184" s="234"/>
      <c r="AX184" s="234"/>
      <c r="AY184" s="234"/>
      <c r="AZ184" s="234"/>
      <c r="BA184" s="109"/>
      <c r="BG184" s="238"/>
      <c r="BH184" s="238"/>
      <c r="BI184" s="237"/>
    </row>
    <row r="185" customFormat="false" ht="14.5" hidden="false" customHeight="false" outlineLevel="0" collapsed="false">
      <c r="A185" s="178" t="str">
        <f aca="false">'Indicator Data'!A186</f>
        <v>United Arab Emirates</v>
      </c>
      <c r="B185" s="220" t="str">
        <f aca="false">'Indicator Data'!B186</f>
        <v>ARE</v>
      </c>
      <c r="C185" s="234"/>
      <c r="D185" s="234"/>
      <c r="E185" s="234"/>
      <c r="F185" s="234"/>
      <c r="G185" s="234"/>
      <c r="H185" s="234"/>
      <c r="I185" s="234"/>
      <c r="J185" s="234"/>
      <c r="K185" s="234"/>
      <c r="L185" s="234"/>
      <c r="M185" s="234"/>
      <c r="N185" s="234"/>
      <c r="O185" s="234"/>
      <c r="P185" s="234"/>
      <c r="R185" s="234"/>
      <c r="S185" s="234"/>
      <c r="T185" s="234"/>
      <c r="U185" s="234"/>
      <c r="V185" s="234"/>
      <c r="W185" s="234"/>
      <c r="X185" s="234"/>
      <c r="Y185" s="234"/>
      <c r="Z185" s="234"/>
      <c r="AA185" s="234"/>
      <c r="AB185" s="234"/>
      <c r="AC185" s="234"/>
      <c r="AD185" s="234"/>
      <c r="AE185" s="234"/>
      <c r="AF185" s="234"/>
      <c r="AG185" s="234"/>
      <c r="AH185" s="234"/>
      <c r="AI185" s="234"/>
      <c r="AJ185" s="234"/>
      <c r="AK185" s="236" t="str">
        <f aca="false">IF(ISNUMBER('Indicator Data'!AK186),"","Imputed using GDP p.c.")</f>
        <v/>
      </c>
      <c r="AM185" s="234"/>
      <c r="AN185" s="234"/>
      <c r="AO185" s="234"/>
      <c r="AP185" s="234"/>
      <c r="AQ185" s="234"/>
      <c r="AR185" s="234"/>
      <c r="AS185" s="234"/>
      <c r="AT185" s="234"/>
      <c r="AU185" s="234"/>
      <c r="AV185" s="234"/>
      <c r="AW185" s="234"/>
      <c r="AX185" s="234"/>
      <c r="AY185" s="234"/>
      <c r="AZ185" s="234"/>
      <c r="BA185" s="109"/>
      <c r="BG185" s="238"/>
      <c r="BH185" s="238"/>
      <c r="BI185" s="237"/>
    </row>
    <row r="186" customFormat="false" ht="14.5" hidden="false" customHeight="false" outlineLevel="0" collapsed="false">
      <c r="A186" s="178" t="str">
        <f aca="false">'Indicator Data'!A187</f>
        <v>United Kingdom</v>
      </c>
      <c r="B186" s="220" t="str">
        <f aca="false">'Indicator Data'!B187</f>
        <v>GBR</v>
      </c>
      <c r="C186" s="234"/>
      <c r="D186" s="234"/>
      <c r="E186" s="234"/>
      <c r="F186" s="234"/>
      <c r="G186" s="234"/>
      <c r="H186" s="234"/>
      <c r="I186" s="234"/>
      <c r="J186" s="234"/>
      <c r="K186" s="234"/>
      <c r="L186" s="234"/>
      <c r="M186" s="234"/>
      <c r="N186" s="234"/>
      <c r="O186" s="234"/>
      <c r="P186" s="234"/>
      <c r="R186" s="234"/>
      <c r="S186" s="234"/>
      <c r="T186" s="234"/>
      <c r="U186" s="234"/>
      <c r="V186" s="234"/>
      <c r="W186" s="234"/>
      <c r="X186" s="234"/>
      <c r="Y186" s="234"/>
      <c r="Z186" s="234"/>
      <c r="AA186" s="234"/>
      <c r="AB186" s="234"/>
      <c r="AC186" s="234"/>
      <c r="AD186" s="234"/>
      <c r="AE186" s="234"/>
      <c r="AF186" s="234"/>
      <c r="AG186" s="234"/>
      <c r="AH186" s="234"/>
      <c r="AI186" s="234"/>
      <c r="AJ186" s="234"/>
      <c r="AK186" s="236" t="str">
        <f aca="false">IF(ISNUMBER('Indicator Data'!AK187),"","Imputed using GDP p.c.")</f>
        <v/>
      </c>
      <c r="AM186" s="234"/>
      <c r="AN186" s="234"/>
      <c r="AO186" s="234"/>
      <c r="AP186" s="234"/>
      <c r="AQ186" s="234"/>
      <c r="AR186" s="234"/>
      <c r="AS186" s="234"/>
      <c r="AT186" s="234"/>
      <c r="AU186" s="234"/>
      <c r="AV186" s="234"/>
      <c r="AW186" s="234"/>
      <c r="AX186" s="234"/>
      <c r="AY186" s="234"/>
      <c r="AZ186" s="234"/>
      <c r="BA186" s="109"/>
      <c r="BG186" s="238"/>
      <c r="BH186" s="238"/>
      <c r="BI186" s="237"/>
    </row>
    <row r="187" customFormat="false" ht="14.5" hidden="false" customHeight="false" outlineLevel="0" collapsed="false">
      <c r="A187" s="178" t="str">
        <f aca="false">'Indicator Data'!A188</f>
        <v>United States of America</v>
      </c>
      <c r="B187" s="220" t="str">
        <f aca="false">'Indicator Data'!B188</f>
        <v>USA</v>
      </c>
      <c r="C187" s="234"/>
      <c r="D187" s="234"/>
      <c r="E187" s="234"/>
      <c r="F187" s="234"/>
      <c r="G187" s="234"/>
      <c r="H187" s="234"/>
      <c r="I187" s="234"/>
      <c r="J187" s="234"/>
      <c r="K187" s="234"/>
      <c r="L187" s="234"/>
      <c r="M187" s="234"/>
      <c r="N187" s="234"/>
      <c r="O187" s="234"/>
      <c r="P187" s="234"/>
      <c r="R187" s="234"/>
      <c r="S187" s="234"/>
      <c r="T187" s="234"/>
      <c r="U187" s="234"/>
      <c r="V187" s="234"/>
      <c r="W187" s="234"/>
      <c r="X187" s="234"/>
      <c r="Y187" s="234"/>
      <c r="Z187" s="234"/>
      <c r="AA187" s="234"/>
      <c r="AB187" s="234"/>
      <c r="AC187" s="234"/>
      <c r="AD187" s="234"/>
      <c r="AE187" s="234"/>
      <c r="AF187" s="234"/>
      <c r="AG187" s="234"/>
      <c r="AH187" s="234"/>
      <c r="AI187" s="234"/>
      <c r="AJ187" s="234"/>
      <c r="AK187" s="236" t="str">
        <f aca="false">IF(ISNUMBER('Indicator Data'!AK188),"","Imputed using GDP p.c.")</f>
        <v/>
      </c>
      <c r="AM187" s="234"/>
      <c r="AN187" s="234"/>
      <c r="AO187" s="234"/>
      <c r="AP187" s="234"/>
      <c r="AQ187" s="234"/>
      <c r="AR187" s="234"/>
      <c r="AS187" s="234"/>
      <c r="AT187" s="234"/>
      <c r="AU187" s="234"/>
      <c r="AV187" s="234"/>
      <c r="AW187" s="234"/>
      <c r="AX187" s="234"/>
      <c r="AY187" s="234"/>
      <c r="AZ187" s="234"/>
      <c r="BA187" s="109"/>
      <c r="BG187" s="238"/>
      <c r="BH187" s="238"/>
      <c r="BI187" s="237"/>
    </row>
    <row r="188" customFormat="false" ht="14.5" hidden="false" customHeight="false" outlineLevel="0" collapsed="false">
      <c r="A188" s="178" t="str">
        <f aca="false">'Indicator Data'!A189</f>
        <v>Uruguay</v>
      </c>
      <c r="B188" s="220" t="str">
        <f aca="false">'Indicator Data'!B189</f>
        <v>URY</v>
      </c>
      <c r="C188" s="234"/>
      <c r="D188" s="234"/>
      <c r="E188" s="234"/>
      <c r="F188" s="234"/>
      <c r="G188" s="234"/>
      <c r="H188" s="234"/>
      <c r="I188" s="234"/>
      <c r="J188" s="234"/>
      <c r="K188" s="234"/>
      <c r="L188" s="234"/>
      <c r="M188" s="234"/>
      <c r="N188" s="234"/>
      <c r="O188" s="234"/>
      <c r="P188" s="234"/>
      <c r="R188" s="234"/>
      <c r="S188" s="234"/>
      <c r="T188" s="234"/>
      <c r="U188" s="234"/>
      <c r="V188" s="234"/>
      <c r="W188" s="234"/>
      <c r="X188" s="234"/>
      <c r="Y188" s="234"/>
      <c r="Z188" s="234"/>
      <c r="AA188" s="234"/>
      <c r="AB188" s="234"/>
      <c r="AC188" s="234"/>
      <c r="AD188" s="234"/>
      <c r="AE188" s="234"/>
      <c r="AF188" s="234"/>
      <c r="AG188" s="234"/>
      <c r="AH188" s="234"/>
      <c r="AI188" s="234"/>
      <c r="AJ188" s="234"/>
      <c r="AK188" s="236" t="str">
        <f aca="false">IF(ISNUMBER('Indicator Data'!AK189),"","Imputed using GDP p.c.")</f>
        <v/>
      </c>
      <c r="AM188" s="234"/>
      <c r="AN188" s="234"/>
      <c r="AO188" s="234"/>
      <c r="AP188" s="234"/>
      <c r="AQ188" s="234"/>
      <c r="AR188" s="234"/>
      <c r="AS188" s="234"/>
      <c r="AT188" s="234"/>
      <c r="AU188" s="234"/>
      <c r="AV188" s="234"/>
      <c r="AW188" s="234"/>
      <c r="AX188" s="234"/>
      <c r="AY188" s="234"/>
      <c r="AZ188" s="234"/>
      <c r="BA188" s="109"/>
      <c r="BG188" s="238"/>
      <c r="BH188" s="238"/>
      <c r="BI188" s="237"/>
    </row>
    <row r="189" customFormat="false" ht="14.5" hidden="false" customHeight="false" outlineLevel="0" collapsed="false">
      <c r="A189" s="178" t="str">
        <f aca="false">'Indicator Data'!A190</f>
        <v>Uzbekistan</v>
      </c>
      <c r="B189" s="220" t="str">
        <f aca="false">'Indicator Data'!B190</f>
        <v>UZB</v>
      </c>
      <c r="C189" s="234"/>
      <c r="D189" s="234"/>
      <c r="E189" s="234"/>
      <c r="F189" s="234"/>
      <c r="G189" s="234"/>
      <c r="H189" s="234"/>
      <c r="I189" s="234"/>
      <c r="J189" s="234"/>
      <c r="K189" s="234"/>
      <c r="L189" s="234"/>
      <c r="M189" s="234"/>
      <c r="N189" s="234"/>
      <c r="O189" s="234"/>
      <c r="P189" s="234"/>
      <c r="R189" s="234"/>
      <c r="S189" s="234"/>
      <c r="T189" s="234"/>
      <c r="U189" s="234"/>
      <c r="V189" s="234"/>
      <c r="W189" s="234"/>
      <c r="X189" s="234"/>
      <c r="Y189" s="234"/>
      <c r="Z189" s="234"/>
      <c r="AA189" s="234"/>
      <c r="AB189" s="234"/>
      <c r="AC189" s="234"/>
      <c r="AD189" s="234"/>
      <c r="AE189" s="234"/>
      <c r="AF189" s="234"/>
      <c r="AG189" s="234"/>
      <c r="AH189" s="234"/>
      <c r="AI189" s="234"/>
      <c r="AJ189" s="234"/>
      <c r="AK189" s="236" t="str">
        <f aca="false">IF(ISNUMBER('Indicator Data'!AK190),"","Imputed using GDP p.c.")</f>
        <v/>
      </c>
      <c r="AM189" s="234"/>
      <c r="AN189" s="234"/>
      <c r="AO189" s="234"/>
      <c r="AP189" s="234"/>
      <c r="AQ189" s="234"/>
      <c r="AR189" s="234"/>
      <c r="AS189" s="234"/>
      <c r="AT189" s="234"/>
      <c r="AU189" s="234"/>
      <c r="AV189" s="234"/>
      <c r="AW189" s="234"/>
      <c r="AX189" s="234"/>
      <c r="AY189" s="234"/>
      <c r="AZ189" s="234"/>
      <c r="BA189" s="109"/>
      <c r="BG189" s="238"/>
      <c r="BH189" s="238"/>
      <c r="BI189" s="237"/>
    </row>
    <row r="190" customFormat="false" ht="14.5" hidden="false" customHeight="false" outlineLevel="0" collapsed="false">
      <c r="A190" s="178" t="str">
        <f aca="false">'Indicator Data'!A191</f>
        <v>Vanuatu</v>
      </c>
      <c r="B190" s="220" t="str">
        <f aca="false">'Indicator Data'!B191</f>
        <v>VUT</v>
      </c>
      <c r="C190" s="234"/>
      <c r="D190" s="234"/>
      <c r="E190" s="234"/>
      <c r="F190" s="234"/>
      <c r="G190" s="234"/>
      <c r="H190" s="234"/>
      <c r="I190" s="234"/>
      <c r="J190" s="234"/>
      <c r="K190" s="234"/>
      <c r="L190" s="234"/>
      <c r="M190" s="234"/>
      <c r="N190" s="234"/>
      <c r="O190" s="234"/>
      <c r="P190" s="234"/>
      <c r="R190" s="234"/>
      <c r="S190" s="234"/>
      <c r="T190" s="234"/>
      <c r="U190" s="234"/>
      <c r="V190" s="234"/>
      <c r="W190" s="234"/>
      <c r="X190" s="234"/>
      <c r="Y190" s="234"/>
      <c r="Z190" s="234"/>
      <c r="AA190" s="234"/>
      <c r="AB190" s="234"/>
      <c r="AC190" s="234"/>
      <c r="AD190" s="234"/>
      <c r="AE190" s="234"/>
      <c r="AF190" s="234"/>
      <c r="AG190" s="234"/>
      <c r="AH190" s="234"/>
      <c r="AI190" s="234"/>
      <c r="AJ190" s="234"/>
      <c r="AK190" s="236" t="str">
        <f aca="false">IF(ISNUMBER('Indicator Data'!AK191),"","Imputed using GDP p.c.")</f>
        <v/>
      </c>
      <c r="AM190" s="234"/>
      <c r="AN190" s="234"/>
      <c r="AO190" s="234"/>
      <c r="AP190" s="234"/>
      <c r="AQ190" s="234"/>
      <c r="AR190" s="234"/>
      <c r="AS190" s="234"/>
      <c r="AT190" s="234"/>
      <c r="AU190" s="234"/>
      <c r="AV190" s="234"/>
      <c r="AW190" s="234"/>
      <c r="AX190" s="234"/>
      <c r="AY190" s="234"/>
      <c r="AZ190" s="234"/>
      <c r="BA190" s="109"/>
      <c r="BG190" s="238"/>
      <c r="BH190" s="238"/>
      <c r="BI190" s="237"/>
    </row>
    <row r="191" customFormat="false" ht="14.5" hidden="false" customHeight="false" outlineLevel="0" collapsed="false">
      <c r="A191" s="178" t="str">
        <f aca="false">'Indicator Data'!A192</f>
        <v>Venezuela</v>
      </c>
      <c r="B191" s="220" t="str">
        <f aca="false">'Indicator Data'!B192</f>
        <v>VEN</v>
      </c>
      <c r="C191" s="234"/>
      <c r="D191" s="234"/>
      <c r="E191" s="234"/>
      <c r="F191" s="234"/>
      <c r="G191" s="234"/>
      <c r="H191" s="234"/>
      <c r="I191" s="234"/>
      <c r="J191" s="234"/>
      <c r="K191" s="234"/>
      <c r="L191" s="234"/>
      <c r="M191" s="234"/>
      <c r="N191" s="234"/>
      <c r="O191" s="234"/>
      <c r="P191" s="234"/>
      <c r="R191" s="234"/>
      <c r="S191" s="234"/>
      <c r="T191" s="234"/>
      <c r="U191" s="234"/>
      <c r="V191" s="234"/>
      <c r="W191" s="234"/>
      <c r="X191" s="234"/>
      <c r="Y191" s="234"/>
      <c r="Z191" s="234"/>
      <c r="AA191" s="234"/>
      <c r="AB191" s="234"/>
      <c r="AC191" s="234"/>
      <c r="AD191" s="234"/>
      <c r="AE191" s="234"/>
      <c r="AF191" s="234"/>
      <c r="AG191" s="234"/>
      <c r="AH191" s="234"/>
      <c r="AI191" s="234"/>
      <c r="AJ191" s="234"/>
      <c r="AK191" s="236" t="str">
        <f aca="false">IF(ISNUMBER('Indicator Data'!AK192),"","Imputed using GDP p.c.")</f>
        <v/>
      </c>
      <c r="AM191" s="234"/>
      <c r="AN191" s="234"/>
      <c r="AO191" s="234"/>
      <c r="AP191" s="234"/>
      <c r="AQ191" s="234"/>
      <c r="AR191" s="234"/>
      <c r="AS191" s="234"/>
      <c r="AT191" s="234"/>
      <c r="AU191" s="234"/>
      <c r="AV191" s="234"/>
      <c r="AW191" s="234"/>
      <c r="AX191" s="234"/>
      <c r="AY191" s="234"/>
      <c r="AZ191" s="234"/>
      <c r="BA191" s="109"/>
      <c r="BG191" s="238"/>
      <c r="BH191" s="238"/>
      <c r="BI191" s="237"/>
    </row>
    <row r="192" customFormat="false" ht="14.5" hidden="false" customHeight="false" outlineLevel="0" collapsed="false">
      <c r="A192" s="178" t="str">
        <f aca="false">'Indicator Data'!A193</f>
        <v>Viet Nam</v>
      </c>
      <c r="B192" s="220" t="str">
        <f aca="false">'Indicator Data'!B193</f>
        <v>VNM</v>
      </c>
      <c r="C192" s="234"/>
      <c r="D192" s="234"/>
      <c r="E192" s="234"/>
      <c r="F192" s="234"/>
      <c r="G192" s="234"/>
      <c r="H192" s="234"/>
      <c r="I192" s="234"/>
      <c r="J192" s="234"/>
      <c r="K192" s="234"/>
      <c r="L192" s="234"/>
      <c r="M192" s="234"/>
      <c r="N192" s="234"/>
      <c r="O192" s="234"/>
      <c r="P192" s="234"/>
      <c r="Q192" s="236" t="str">
        <f aca="false">IF(ISNUMBER('Indicator Data'!AK193),"","Imputed using GDP p.c.")</f>
        <v/>
      </c>
      <c r="R192" s="234"/>
      <c r="S192" s="234"/>
      <c r="T192" s="234"/>
      <c r="U192" s="234"/>
      <c r="V192" s="234"/>
      <c r="W192" s="234"/>
      <c r="X192" s="234"/>
      <c r="Y192" s="234"/>
      <c r="Z192" s="234"/>
      <c r="AA192" s="234"/>
      <c r="AB192" s="234"/>
      <c r="AC192" s="234"/>
      <c r="AD192" s="234"/>
      <c r="AE192" s="234"/>
      <c r="AF192" s="234"/>
      <c r="AG192" s="234"/>
      <c r="AH192" s="234"/>
      <c r="AI192" s="234"/>
      <c r="AJ192" s="234"/>
      <c r="AM192" s="234"/>
      <c r="AN192" s="234"/>
      <c r="AO192" s="234"/>
      <c r="AP192" s="234"/>
      <c r="AQ192" s="234"/>
      <c r="AR192" s="234"/>
      <c r="AS192" s="234"/>
      <c r="AT192" s="234"/>
      <c r="AU192" s="234"/>
      <c r="AV192" s="234"/>
      <c r="AW192" s="234"/>
      <c r="AX192" s="234"/>
      <c r="AY192" s="234"/>
      <c r="AZ192" s="234"/>
      <c r="BA192" s="109"/>
      <c r="BG192" s="238"/>
      <c r="BH192" s="238"/>
      <c r="BI192" s="237"/>
    </row>
    <row r="193" customFormat="false" ht="14.5" hidden="false" customHeight="false" outlineLevel="0" collapsed="false">
      <c r="A193" s="178" t="str">
        <f aca="false">'Indicator Data'!A194</f>
        <v>Yemen</v>
      </c>
      <c r="B193" s="220" t="str">
        <f aca="false">'Indicator Data'!B194</f>
        <v>YEM</v>
      </c>
      <c r="C193" s="234"/>
      <c r="D193" s="234"/>
      <c r="E193" s="234"/>
      <c r="F193" s="234"/>
      <c r="G193" s="234"/>
      <c r="H193" s="234"/>
      <c r="I193" s="234"/>
      <c r="J193" s="234"/>
      <c r="K193" s="234"/>
      <c r="L193" s="234"/>
      <c r="M193" s="234"/>
      <c r="N193" s="234"/>
      <c r="O193" s="234"/>
      <c r="P193" s="234"/>
      <c r="Q193" s="236" t="str">
        <f aca="false">IF(ISNUMBER('Indicator Data'!AK194),"","Imputed using GDP p.c.")</f>
        <v/>
      </c>
      <c r="R193" s="234"/>
      <c r="S193" s="234"/>
      <c r="T193" s="234"/>
      <c r="U193" s="234"/>
      <c r="V193" s="234"/>
      <c r="W193" s="234"/>
      <c r="X193" s="234"/>
      <c r="Y193" s="234"/>
      <c r="Z193" s="234"/>
      <c r="AA193" s="234"/>
      <c r="AB193" s="234"/>
      <c r="AC193" s="234"/>
      <c r="AD193" s="234"/>
      <c r="AE193" s="234"/>
      <c r="AF193" s="234"/>
      <c r="AG193" s="234"/>
      <c r="AH193" s="234"/>
      <c r="AI193" s="234"/>
      <c r="AJ193" s="234"/>
      <c r="AM193" s="234"/>
      <c r="AN193" s="234"/>
      <c r="AO193" s="234"/>
      <c r="AP193" s="234"/>
      <c r="AQ193" s="234"/>
      <c r="AR193" s="234"/>
      <c r="AS193" s="234"/>
      <c r="AT193" s="234"/>
      <c r="AU193" s="234"/>
      <c r="AV193" s="234"/>
      <c r="AW193" s="234"/>
      <c r="AX193" s="234"/>
      <c r="AY193" s="234"/>
      <c r="AZ193" s="234"/>
      <c r="BA193" s="109"/>
      <c r="BG193" s="238"/>
      <c r="BH193" s="238" t="s">
        <v>842</v>
      </c>
      <c r="BI193" s="237"/>
    </row>
    <row r="194" customFormat="false" ht="14.5" hidden="false" customHeight="false" outlineLevel="0" collapsed="false">
      <c r="A194" s="178" t="str">
        <f aca="false">'Indicator Data'!A195</f>
        <v>Zambia</v>
      </c>
      <c r="B194" s="220" t="str">
        <f aca="false">'Indicator Data'!B195</f>
        <v>ZMB</v>
      </c>
      <c r="C194" s="234"/>
      <c r="D194" s="234"/>
      <c r="E194" s="234"/>
      <c r="F194" s="234"/>
      <c r="G194" s="234"/>
      <c r="H194" s="234"/>
      <c r="I194" s="234"/>
      <c r="J194" s="234"/>
      <c r="K194" s="234"/>
      <c r="L194" s="234"/>
      <c r="M194" s="234"/>
      <c r="N194" s="234"/>
      <c r="O194" s="234"/>
      <c r="P194" s="234"/>
      <c r="Q194" s="236" t="str">
        <f aca="false">IF(ISNUMBER('Indicator Data'!AK195),"","Imputed using GDP p.c.")</f>
        <v/>
      </c>
      <c r="R194" s="234"/>
      <c r="S194" s="234"/>
      <c r="T194" s="234"/>
      <c r="U194" s="234"/>
      <c r="V194" s="234"/>
      <c r="W194" s="234"/>
      <c r="X194" s="234"/>
      <c r="Y194" s="234"/>
      <c r="Z194" s="234"/>
      <c r="AA194" s="234"/>
      <c r="AB194" s="234"/>
      <c r="AC194" s="234"/>
      <c r="AD194" s="234"/>
      <c r="AE194" s="234"/>
      <c r="AF194" s="234"/>
      <c r="AG194" s="234"/>
      <c r="AH194" s="234"/>
      <c r="AI194" s="234"/>
      <c r="AJ194" s="234"/>
      <c r="AM194" s="234"/>
      <c r="AN194" s="234"/>
      <c r="AO194" s="234"/>
      <c r="AP194" s="234"/>
      <c r="AQ194" s="234"/>
      <c r="AR194" s="234"/>
      <c r="AS194" s="234"/>
      <c r="AT194" s="234"/>
      <c r="AU194" s="234"/>
      <c r="AV194" s="234"/>
      <c r="AW194" s="234"/>
      <c r="AX194" s="234"/>
      <c r="AY194" s="234"/>
      <c r="AZ194" s="234"/>
      <c r="BA194" s="109"/>
      <c r="BG194" s="238"/>
      <c r="BH194" s="238" t="s">
        <v>845</v>
      </c>
      <c r="BI194" s="237"/>
    </row>
    <row r="195" customFormat="false" ht="14.5" hidden="false" customHeight="false" outlineLevel="0" collapsed="false">
      <c r="A195" s="178" t="str">
        <f aca="false">'Indicator Data'!A196</f>
        <v>Zimbabwe</v>
      </c>
      <c r="B195" s="220" t="str">
        <f aca="false">'Indicator Data'!B196</f>
        <v>ZWE</v>
      </c>
      <c r="C195" s="234"/>
      <c r="D195" s="234"/>
      <c r="E195" s="234"/>
      <c r="F195" s="234"/>
      <c r="G195" s="234"/>
      <c r="H195" s="234"/>
      <c r="I195" s="234"/>
      <c r="J195" s="234"/>
      <c r="K195" s="234"/>
      <c r="L195" s="234"/>
      <c r="M195" s="234"/>
      <c r="N195" s="234"/>
      <c r="O195" s="234"/>
      <c r="P195" s="234"/>
      <c r="Q195" s="236" t="str">
        <f aca="false">IF(ISNUMBER('Indicator Data'!AK196),"","Imputed using GDP p.c.")</f>
        <v/>
      </c>
      <c r="R195" s="234"/>
      <c r="S195" s="234"/>
      <c r="T195" s="234"/>
      <c r="U195" s="234"/>
      <c r="V195" s="234"/>
      <c r="W195" s="234"/>
      <c r="X195" s="234"/>
      <c r="Y195" s="234"/>
      <c r="Z195" s="234"/>
      <c r="AA195" s="234"/>
      <c r="AB195" s="234"/>
      <c r="AC195" s="234"/>
      <c r="AD195" s="234"/>
      <c r="AE195" s="234"/>
      <c r="AF195" s="234"/>
      <c r="AG195" s="234"/>
      <c r="AH195" s="234"/>
      <c r="AI195" s="234"/>
      <c r="AJ195" s="234"/>
      <c r="AM195" s="234"/>
      <c r="AN195" s="234"/>
      <c r="AO195" s="234"/>
      <c r="AP195" s="234"/>
      <c r="AQ195" s="234"/>
      <c r="AR195" s="234"/>
      <c r="AS195" s="234"/>
      <c r="AT195" s="234"/>
      <c r="AU195" s="234"/>
      <c r="AV195" s="234"/>
      <c r="AW195" s="234"/>
      <c r="AX195" s="234"/>
      <c r="AY195" s="234"/>
      <c r="AZ195" s="234"/>
      <c r="BA195" s="109"/>
      <c r="BG195" s="238"/>
      <c r="BH195" s="238" t="s">
        <v>845</v>
      </c>
      <c r="BI195" s="237"/>
    </row>
    <row r="196" customFormat="false" ht="14.5" hidden="false" customHeight="false" outlineLevel="0" collapsed="false">
      <c r="BI196" s="237"/>
    </row>
  </sheetData>
  <mergeCells count="1">
    <mergeCell ref="A1:CA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Y19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1" ySplit="1" topLeftCell="L2" activePane="bottomRight" state="frozen"/>
      <selection pane="topLeft" activeCell="A1" activeCellId="0" sqref="A1"/>
      <selection pane="topRight" activeCell="L1" activeCellId="0" sqref="L1"/>
      <selection pane="bottomLeft" activeCell="A2" activeCellId="0" sqref="A2"/>
      <selection pane="bottomRight" activeCell="BX2" activeCellId="0" sqref="BX2"/>
    </sheetView>
  </sheetViews>
  <sheetFormatPr defaultColWidth="8.5390625" defaultRowHeight="14.5" zeroHeight="false" outlineLevelRow="0" outlineLevelCol="0"/>
  <cols>
    <col collapsed="false" customWidth="true" hidden="false" outlineLevel="0" max="1" min="1" style="0" width="6"/>
    <col collapsed="false" customWidth="true" hidden="false" outlineLevel="0" max="75" min="2" style="0" width="5"/>
    <col collapsed="false" customWidth="true" hidden="false" outlineLevel="0" max="76" min="76" style="0" width="4.54"/>
    <col collapsed="false" customWidth="true" hidden="false" outlineLevel="0" max="77" min="77" style="0" width="5"/>
  </cols>
  <sheetData>
    <row r="1" customFormat="false" ht="140" hidden="false" customHeight="true" outlineLevel="0" collapsed="false">
      <c r="A1" s="0" t="s">
        <v>63</v>
      </c>
      <c r="B1" s="229" t="str">
        <f aca="false">'Indicator Data'!C2</f>
        <v>Physical exposure to earthquake MMI VI</v>
      </c>
      <c r="C1" s="229" t="str">
        <f aca="false">'Indicator Data'!D2</f>
        <v>Physical exposure to earthquake MMI VIII</v>
      </c>
      <c r="D1" s="229" t="str">
        <f aca="false">'Indicator Data'!E2</f>
        <v>Annual Expected Exposed People to Floods</v>
      </c>
      <c r="E1" s="229" t="str">
        <f aca="false">'Indicator Data'!F2</f>
        <v>Annual Expected Exposed People to Tsunamis</v>
      </c>
      <c r="F1" s="229" t="str">
        <f aca="false">'Indicator Data'!G2</f>
        <v>Annual Expected Exposed People to Cyclone's Wind SS1</v>
      </c>
      <c r="G1" s="229" t="str">
        <f aca="false">'Indicator Data'!H2</f>
        <v>Annual Expected Exposed People to Cyclone's Wind SS3</v>
      </c>
      <c r="H1" s="229" t="str">
        <f aca="false">'Indicator Data'!I2</f>
        <v>Annual Expected Exposed People to Cyclone Surge</v>
      </c>
      <c r="I1" s="229" t="str">
        <f aca="false">'Indicator Data'!J2</f>
        <v>Total affected by Drought</v>
      </c>
      <c r="J1" s="229" t="str">
        <f aca="false">'Indicator Data'!K2</f>
        <v>Frequency of Drought events</v>
      </c>
      <c r="K1" s="229" t="str">
        <f aca="false">'Indicator Data'!L2</f>
        <v>Agriculture Drought probability</v>
      </c>
      <c r="L1" s="229" t="str">
        <f aca="false">'Indicator Data'!M2</f>
        <v>Population exposed to CCHF (zoonoses)</v>
      </c>
      <c r="M1" s="229" t="str">
        <f aca="false">'Indicator Data'!N2</f>
        <v>Population exposed to EVD (zoonoses)</v>
      </c>
      <c r="N1" s="229" t="str">
        <f aca="false">'Indicator Data'!O2</f>
        <v>Population exposed to Lassa Fever (zoonoses)</v>
      </c>
      <c r="O1" s="229" t="str">
        <f aca="false">'Indicator Data'!P2</f>
        <v>Population exposed to MVD (zoonoses)</v>
      </c>
      <c r="P1" s="229" t="str">
        <f aca="false">'Indicator Data'!Q2</f>
        <v>Populations at risk of Plasmodium vivax malaria (vector borne)</v>
      </c>
      <c r="Q1" s="229" t="str">
        <f aca="false">'Indicator Data'!R2</f>
        <v>% of Populations at risk of Plasmodium vivax malaria (vector borne)</v>
      </c>
      <c r="R1" s="229" t="str">
        <f aca="false">'Indicator Data'!S2</f>
        <v>Populations at risk of Plasmodium falciparum malaria (vector borne)</v>
      </c>
      <c r="S1" s="229" t="str">
        <f aca="false">'Indicator Data'!T2</f>
        <v>% of Populations at risk of Plasmodium falciparum malaria (vector borne)</v>
      </c>
      <c r="T1" s="229" t="str">
        <f aca="false">'Indicator Data'!U2</f>
        <v>Population exposed to Zika (vector borne)</v>
      </c>
      <c r="U1" s="229" t="str">
        <f aca="false">'Indicator Data'!V2</f>
        <v>Population at Risk to Aedes (vector borne)</v>
      </c>
      <c r="V1" s="229" t="str">
        <f aca="false">'Indicator Data'!W2</f>
        <v>Population exposed to Dengue (vector borne)</v>
      </c>
      <c r="W1" s="229" t="str">
        <f aca="false">'Indicator Data'!X2</f>
        <v>Population density (people per sq. km of land area)</v>
      </c>
      <c r="X1" s="229" t="str">
        <f aca="false">'Indicator Data'!Y2</f>
        <v>Urban population growth (annual %)</v>
      </c>
      <c r="Y1" s="229" t="str">
        <f aca="false">'Indicator Data'!Z2</f>
        <v>Population living in urban areas (%)</v>
      </c>
      <c r="Z1" s="229" t="str">
        <f aca="false">'Indicator Data'!AA2</f>
        <v>Household size</v>
      </c>
      <c r="AA1" s="229" t="str">
        <f aca="false">'Indicator Data'!AB2</f>
        <v>People practicing open defecation (% of population)</v>
      </c>
      <c r="AB1" s="229" t="str">
        <f aca="false">'Indicator Data'!AC2</f>
        <v>People with basic handwashing facilities including soap and water (% of population)</v>
      </c>
      <c r="AC1" s="229" t="str">
        <f aca="false">'Indicator Data'!AD2</f>
        <v>Number of vets</v>
      </c>
      <c r="AD1" s="229" t="str">
        <f aca="false">'Indicator Data'!AE2</f>
        <v>IHR capacity score: Food safety</v>
      </c>
      <c r="AE1" s="229" t="str">
        <f aca="false">'Indicator Data'!AF2</f>
        <v>Population living in slums (% of urban population)</v>
      </c>
      <c r="AF1" s="229" t="str">
        <f aca="false">'Indicator Data'!AG2</f>
        <v>Children under 5 (% of population)</v>
      </c>
      <c r="AG1" s="229" t="str">
        <f aca="false">'Indicator Data'!AH2</f>
        <v>GCRI Internal Conflict probability</v>
      </c>
      <c r="AH1" s="229" t="str">
        <f aca="false">'Indicator Data'!AI2</f>
        <v>National Power Conflict Intensity (Highly Violent)</v>
      </c>
      <c r="AI1" s="229" t="str">
        <f aca="false">'Indicator Data'!AJ2</f>
        <v>Subnational Conflict Intensity (Highly Violent)</v>
      </c>
      <c r="AJ1" s="229" t="str">
        <f aca="false">'Indicator Data'!AK2</f>
        <v>Human Development Index</v>
      </c>
      <c r="AK1" s="229" t="str">
        <f aca="false">'Indicator Data'!AL2</f>
        <v>Multidimensional Poverty Index</v>
      </c>
      <c r="AL1" s="229" t="str">
        <f aca="false">'Indicator Data'!AM2</f>
        <v>Humanitarian Aid (FTS)</v>
      </c>
      <c r="AM1" s="229" t="str">
        <f aca="false">'Indicator Data'!AN2</f>
        <v>Development Aid (ODA)</v>
      </c>
      <c r="AN1" s="229" t="str">
        <f aca="false">'Indicator Data'!AO2</f>
        <v>Development Aid (ODA)</v>
      </c>
      <c r="AO1" s="229" t="str">
        <f aca="false">'Indicator Data'!AP2</f>
        <v>Net ODA received (% of GNI)</v>
      </c>
      <c r="AP1" s="229" t="str">
        <f aca="false">'Indicator Data'!AQ2</f>
        <v>Volume of remittances (in USD) as a proportion of total GDP (%)</v>
      </c>
      <c r="AQ1" s="229" t="str">
        <f aca="false">'Indicator Data'!AR2</f>
        <v>Mortality rate, under-5</v>
      </c>
      <c r="AR1" s="229" t="str">
        <f aca="false">'Indicator Data'!AS2</f>
        <v>U5 Under weight</v>
      </c>
      <c r="AS1" s="229" t="str">
        <f aca="false">'Indicator Data'!AT2</f>
        <v>Incidence of Tuberculosis</v>
      </c>
      <c r="AT1" s="229" t="str">
        <f aca="false">'Indicator Data'!AU2</f>
        <v>Estimated number of people living with HIV - Adult (&gt;15) rate</v>
      </c>
      <c r="AU1" s="229" t="str">
        <f aca="false">'Indicator Data'!AV2</f>
        <v>Incidence of HIV (per 1,000 uninfected population ages 15-49)</v>
      </c>
      <c r="AV1" s="229" t="str">
        <f aca="false">'Indicator Data'!AW2</f>
        <v>Malaria incidence per 1,000 population at risk</v>
      </c>
      <c r="AW1" s="229" t="str">
        <f aca="false">'Indicator Data'!AX2</f>
        <v>Number of people requiring interventions against neglected tropical diseases</v>
      </c>
      <c r="AX1" s="229" t="str">
        <f aca="false">'Indicator Data'!AY2</f>
        <v>Gender Inequality Index</v>
      </c>
      <c r="AY1" s="229" t="str">
        <f aca="false">'Indicator Data'!AZ2</f>
        <v>Income Gini coefficient</v>
      </c>
      <c r="AZ1" s="229" t="str">
        <f aca="false">'Indicator Data'!BA2</f>
        <v>People affected by Natural Disasters</v>
      </c>
      <c r="BA1" s="229" t="str">
        <f aca="false">'Indicator Data'!BB2</f>
        <v>People affected by Natural Disasters</v>
      </c>
      <c r="BB1" s="229" t="str">
        <f aca="false">'Indicator Data'!BC2</f>
        <v>People affected by Natural Disasters</v>
      </c>
      <c r="BC1" s="229" t="str">
        <f aca="false">'Indicator Data'!BD2</f>
        <v>Internally displaced persons (IDPs)</v>
      </c>
      <c r="BD1" s="229" t="str">
        <f aca="false">'Indicator Data'!BE2</f>
        <v>Refugees and asylum-seekers by country of asylum</v>
      </c>
      <c r="BE1" s="229" t="str">
        <f aca="false">'Indicator Data'!BF2</f>
        <v>Returned Refugees</v>
      </c>
      <c r="BF1" s="229" t="str">
        <f aca="false">'Indicator Data'!BG2</f>
        <v>Average Dietary Energy Supply Adequacy </v>
      </c>
      <c r="BG1" s="229" t="str">
        <f aca="false">'Indicator Data'!BH2</f>
        <v>Prevalence of Undernourishment</v>
      </c>
      <c r="BH1" s="229" t="str">
        <f aca="false">'Indicator Data'!BI2</f>
        <v>HFA Scores Last recent</v>
      </c>
      <c r="BI1" s="229" t="str">
        <f aca="false">'Indicator Data'!BJ2</f>
        <v>Government Effectiveness</v>
      </c>
      <c r="BJ1" s="229" t="str">
        <f aca="false">'Indicator Data'!BK2</f>
        <v>Corruption Perception Index</v>
      </c>
      <c r="BK1" s="229" t="str">
        <f aca="false">'Indicator Data'!BL2</f>
        <v>Access to electricity</v>
      </c>
      <c r="BL1" s="229" t="str">
        <f aca="false">'Indicator Data'!BM2</f>
        <v>Adult literacy rate</v>
      </c>
      <c r="BM1" s="229" t="str">
        <f aca="false">'Indicator Data'!BN2</f>
        <v>Individuals using the Internet</v>
      </c>
      <c r="BN1" s="229" t="str">
        <f aca="false">'Indicator Data'!BO2</f>
        <v>Mobile cellular subscriptions</v>
      </c>
      <c r="BO1" s="229" t="str">
        <f aca="false">'Indicator Data'!BP2</f>
        <v>Road lenght</v>
      </c>
      <c r="BP1" s="229" t="str">
        <f aca="false">'Indicator Data'!BQ2</f>
        <v>People using at least basic sanitation services (% of population)</v>
      </c>
      <c r="BQ1" s="229" t="str">
        <f aca="false">'Indicator Data'!BR2</f>
        <v>People using at least basic drinking water services (% of population)</v>
      </c>
      <c r="BR1" s="229" t="str">
        <f aca="false">'Indicator Data'!BS2</f>
        <v>Physicians Density</v>
      </c>
      <c r="BS1" s="229" t="str">
        <f aca="false">'Indicator Data'!BT2</f>
        <v>Proportion of the target population with access to 3 doses of diphtheria-tetanus-pertussis (DTP3) (%)</v>
      </c>
      <c r="BT1" s="229" t="str">
        <f aca="false">'Indicator Data'!BU2</f>
        <v>Proportion of the target population with access to measles-containing-vaccine second-dose (MCV2) (%)</v>
      </c>
      <c r="BU1" s="229" t="str">
        <f aca="false">'Indicator Data'!BV2</f>
        <v>Proportion of the target population with access to pneumococcal conjugate 3rd dose (PCV3) (%)</v>
      </c>
      <c r="BV1" s="229" t="str">
        <f aca="false">'Indicator Data'!BW2</f>
        <v>Current health expenditure per capita</v>
      </c>
      <c r="BW1" s="229" t="str">
        <f aca="false">'Indicator Data'!BX2</f>
        <v>Maternal Mortality Ratio (modeled estimate)</v>
      </c>
      <c r="BX1" s="229" t="s">
        <v>859</v>
      </c>
      <c r="BY1" s="229" t="s">
        <v>860</v>
      </c>
    </row>
    <row r="2" customFormat="false" ht="14.5" hidden="false" customHeight="false" outlineLevel="0" collapsed="false">
      <c r="A2" s="0" t="str">
        <f aca="false">'Indicator Data'!B6</f>
        <v>AFG</v>
      </c>
      <c r="B2" s="230" t="n">
        <f aca="false">IF('Indicator Data'!C6="No Data",1,IF('Indicator Data imputation'!C5&lt;&gt;"",1,0))</f>
        <v>0</v>
      </c>
      <c r="C2" s="230" t="n">
        <f aca="false">IF('Indicator Data'!D6="No Data",1,IF('Indicator Data imputation'!D5&lt;&gt;"",1,0))</f>
        <v>0</v>
      </c>
      <c r="D2" s="230" t="n">
        <f aca="false">IF('Indicator Data'!E6="No Data",1,IF('Indicator Data imputation'!E5&lt;&gt;"",1,0))</f>
        <v>0</v>
      </c>
      <c r="E2" s="230" t="n">
        <f aca="false">IF('Indicator Data'!F6="No Data",1,IF('Indicator Data imputation'!F5&lt;&gt;"",1,0))</f>
        <v>0</v>
      </c>
      <c r="F2" s="230" t="n">
        <f aca="false">IF('Indicator Data'!G6="No Data",1,IF('Indicator Data imputation'!G5&lt;&gt;"",1,0))</f>
        <v>0</v>
      </c>
      <c r="G2" s="230" t="n">
        <f aca="false">IF('Indicator Data'!H6="No Data",1,IF('Indicator Data imputation'!H5&lt;&gt;"",1,0))</f>
        <v>0</v>
      </c>
      <c r="H2" s="230" t="n">
        <f aca="false">IF('Indicator Data'!I6="No Data",1,IF('Indicator Data imputation'!I5&lt;&gt;"",1,0))</f>
        <v>0</v>
      </c>
      <c r="I2" s="230" t="n">
        <f aca="false">IF('Indicator Data'!J6="No Data",1,IF('Indicator Data imputation'!J5&lt;&gt;"",1,0))</f>
        <v>0</v>
      </c>
      <c r="J2" s="230" t="n">
        <f aca="false">IF('Indicator Data'!K6="No Data",1,IF('Indicator Data imputation'!K5&lt;&gt;"",1,0))</f>
        <v>0</v>
      </c>
      <c r="K2" s="230" t="n">
        <f aca="false">IF('Indicator Data'!L6="No Data",1,IF('Indicator Data imputation'!L5&lt;&gt;"",1,0))</f>
        <v>0</v>
      </c>
      <c r="L2" s="230" t="n">
        <f aca="false">IF('Indicator Data'!M6="No Data",1,IF('Indicator Data imputation'!M5&lt;&gt;"",1,0))</f>
        <v>0</v>
      </c>
      <c r="M2" s="230" t="n">
        <f aca="false">IF('Indicator Data'!N6="No Data",1,IF('Indicator Data imputation'!N5&lt;&gt;"",1,0))</f>
        <v>1</v>
      </c>
      <c r="N2" s="230" t="n">
        <f aca="false">IF('Indicator Data'!O6="No Data",1,IF('Indicator Data imputation'!O5&lt;&gt;"",1,0))</f>
        <v>1</v>
      </c>
      <c r="O2" s="230" t="n">
        <f aca="false">IF('Indicator Data'!P6="No Data",1,IF('Indicator Data imputation'!P5&lt;&gt;"",1,0))</f>
        <v>1</v>
      </c>
      <c r="P2" s="230" t="n">
        <f aca="false">IF('Indicator Data'!Q6="No Data",1,IF('Indicator Data imputation'!Q5&lt;&gt;"",1,0))</f>
        <v>0</v>
      </c>
      <c r="Q2" s="230" t="n">
        <f aca="false">IF('Indicator Data'!R6="No Data",1,IF('Indicator Data imputation'!R5&lt;&gt;"",1,0))</f>
        <v>0</v>
      </c>
      <c r="R2" s="230" t="n">
        <f aca="false">IF('Indicator Data'!S6="No Data",1,IF('Indicator Data imputation'!S5&lt;&gt;"",1,0))</f>
        <v>0</v>
      </c>
      <c r="S2" s="230" t="n">
        <f aca="false">IF('Indicator Data'!T6="No Data",1,IF('Indicator Data imputation'!T5&lt;&gt;"",1,0))</f>
        <v>0</v>
      </c>
      <c r="T2" s="230" t="n">
        <f aca="false">IF('Indicator Data'!U6="No Data",1,IF('Indicator Data imputation'!U5&lt;&gt;"",1,0))</f>
        <v>0</v>
      </c>
      <c r="U2" s="230" t="n">
        <f aca="false">IF('Indicator Data'!V6="No Data",1,IF('Indicator Data imputation'!V5&lt;&gt;"",1,0))</f>
        <v>0</v>
      </c>
      <c r="V2" s="230" t="n">
        <f aca="false">IF('Indicator Data'!W6="No Data",1,IF('Indicator Data imputation'!W5&lt;&gt;"",1,0))</f>
        <v>0</v>
      </c>
      <c r="W2" s="230" t="n">
        <f aca="false">IF('Indicator Data'!X6="No Data",1,IF('Indicator Data imputation'!X5&lt;&gt;"",1,0))</f>
        <v>0</v>
      </c>
      <c r="X2" s="230" t="n">
        <f aca="false">IF('Indicator Data'!Y6="No Data",1,IF('Indicator Data imputation'!Y5&lt;&gt;"",1,0))</f>
        <v>0</v>
      </c>
      <c r="Y2" s="230" t="n">
        <f aca="false">IF('Indicator Data'!Z6="No Data",1,IF('Indicator Data imputation'!Z5&lt;&gt;"",1,0))</f>
        <v>0</v>
      </c>
      <c r="Z2" s="230" t="n">
        <f aca="false">IF('Indicator Data'!AA6="No Data",1,IF('Indicator Data imputation'!AA5&lt;&gt;"",1,0))</f>
        <v>0</v>
      </c>
      <c r="AA2" s="230" t="n">
        <f aca="false">IF('Indicator Data'!AB6="No Data",1,IF('Indicator Data imputation'!AB5&lt;&gt;"",1,0))</f>
        <v>0</v>
      </c>
      <c r="AB2" s="230" t="n">
        <f aca="false">IF('Indicator Data'!AC6="No Data",1,IF('Indicator Data imputation'!AC5&lt;&gt;"",1,0))</f>
        <v>0</v>
      </c>
      <c r="AC2" s="230" t="n">
        <f aca="false">IF('Indicator Data'!AD6="No Data",1,IF('Indicator Data imputation'!AD5&lt;&gt;"",1,0))</f>
        <v>0</v>
      </c>
      <c r="AD2" s="230" t="n">
        <f aca="false">IF('Indicator Data'!AE6="No Data",1,IF('Indicator Data imputation'!AE5&lt;&gt;"",1,0))</f>
        <v>0</v>
      </c>
      <c r="AE2" s="230" t="n">
        <f aca="false">IF('Indicator Data'!AF6="No Data",1,IF('Indicator Data imputation'!AF5&lt;&gt;"",1,0))</f>
        <v>0</v>
      </c>
      <c r="AF2" s="230" t="n">
        <f aca="false">IF('Indicator Data'!AG6="No Data",1,IF('Indicator Data imputation'!AG5&lt;&gt;"",1,0))</f>
        <v>0</v>
      </c>
      <c r="AG2" s="230" t="n">
        <f aca="false">IF('Indicator Data'!AH6="No Data",1,IF('Indicator Data imputation'!AH5&lt;&gt;"",1,0))</f>
        <v>0</v>
      </c>
      <c r="AH2" s="230" t="n">
        <f aca="false">IF('Indicator Data'!AI6="No Data",1,IF('Indicator Data imputation'!AI5&lt;&gt;"",1,0))</f>
        <v>0</v>
      </c>
      <c r="AI2" s="230" t="n">
        <f aca="false">IF('Indicator Data'!AJ6="No Data",1,IF('Indicator Data imputation'!AJ5&lt;&gt;"",1,0))</f>
        <v>0</v>
      </c>
      <c r="AJ2" s="230" t="n">
        <f aca="false">IF('Indicator Data'!AK6="No Data",1,IF('Indicator Data imputation'!AK5&lt;&gt;"",1,0))</f>
        <v>0</v>
      </c>
      <c r="AK2" s="230" t="n">
        <f aca="false">IF('Indicator Data'!AL6="No Data",1,IF('Indicator Data imputation'!AL5&lt;&gt;"",1,0))</f>
        <v>0</v>
      </c>
      <c r="AL2" s="230" t="n">
        <f aca="false">IF('Indicator Data'!AM6="No Data",1,IF('Indicator Data imputation'!AM5&lt;&gt;"",1,0))</f>
        <v>0</v>
      </c>
      <c r="AM2" s="230" t="n">
        <f aca="false">IF('Indicator Data'!AN6="No Data",1,IF('Indicator Data imputation'!AN5&lt;&gt;"",1,0))</f>
        <v>0</v>
      </c>
      <c r="AN2" s="230" t="n">
        <f aca="false">IF('Indicator Data'!AO6="No Data",1,IF('Indicator Data imputation'!AO5&lt;&gt;"",1,0))</f>
        <v>0</v>
      </c>
      <c r="AO2" s="230" t="n">
        <f aca="false">IF('Indicator Data'!AP6="No Data",1,IF('Indicator Data imputation'!AP5&lt;&gt;"",1,0))</f>
        <v>0</v>
      </c>
      <c r="AP2" s="230" t="n">
        <f aca="false">IF('Indicator Data'!AQ6="No Data",1,IF('Indicator Data imputation'!AQ5&lt;&gt;"",1,0))</f>
        <v>0</v>
      </c>
      <c r="AQ2" s="230" t="n">
        <f aca="false">IF('Indicator Data'!AR6="No Data",1,IF('Indicator Data imputation'!AR5&lt;&gt;"",1,0))</f>
        <v>0</v>
      </c>
      <c r="AR2" s="230" t="n">
        <f aca="false">IF('Indicator Data'!AS6="No Data",1,IF('Indicator Data imputation'!AS5&lt;&gt;"",1,0))</f>
        <v>0</v>
      </c>
      <c r="AS2" s="230" t="n">
        <f aca="false">IF('Indicator Data'!AT6="No Data",1,IF('Indicator Data imputation'!AT5&lt;&gt;"",1,0))</f>
        <v>0</v>
      </c>
      <c r="AT2" s="230" t="n">
        <f aca="false">IF('Indicator Data'!AU6="No Data",1,IF('Indicator Data imputation'!AU5&lt;&gt;"",1,0))</f>
        <v>0</v>
      </c>
      <c r="AU2" s="230" t="n">
        <f aca="false">IF('Indicator Data'!AV6="No Data",1,IF('Indicator Data imputation'!AV5&lt;&gt;"",1,0))</f>
        <v>0</v>
      </c>
      <c r="AV2" s="230" t="n">
        <f aca="false">IF('Indicator Data'!AW6="No Data",1,IF('Indicator Data imputation'!AW5&lt;&gt;"",1,0))</f>
        <v>0</v>
      </c>
      <c r="AW2" s="230" t="n">
        <f aca="false">IF('Indicator Data'!AX6="No Data",1,IF('Indicator Data imputation'!AX5&lt;&gt;"",1,0))</f>
        <v>0</v>
      </c>
      <c r="AX2" s="230" t="n">
        <f aca="false">IF('Indicator Data'!AY6="No Data",1,IF('Indicator Data imputation'!AY5&lt;&gt;"",1,0))</f>
        <v>0</v>
      </c>
      <c r="AY2" s="230" t="n">
        <f aca="false">IF('Indicator Data'!AZ6="No Data",1,IF('Indicator Data imputation'!AZ5&lt;&gt;"",1,0))</f>
        <v>1</v>
      </c>
      <c r="AZ2" s="230" t="n">
        <f aca="false">IF('Indicator Data'!BA6="No Data",1,IF('Indicator Data imputation'!BA5&lt;&gt;"",1,0))</f>
        <v>0</v>
      </c>
      <c r="BA2" s="230" t="n">
        <f aca="false">IF('Indicator Data'!BB6="No Data",1,IF('Indicator Data imputation'!BB5&lt;&gt;"",1,0))</f>
        <v>0</v>
      </c>
      <c r="BB2" s="230" t="n">
        <f aca="false">IF('Indicator Data'!BC6="No Data",1,IF('Indicator Data imputation'!BC5&lt;&gt;"",1,0))</f>
        <v>0</v>
      </c>
      <c r="BC2" s="230" t="n">
        <f aca="false">IF('Indicator Data'!BD6="No Data",1,IF('Indicator Data imputation'!BD5&lt;&gt;"",1,0))</f>
        <v>0</v>
      </c>
      <c r="BD2" s="230" t="n">
        <f aca="false">IF('Indicator Data'!BE6="No Data",1,IF('Indicator Data imputation'!BE5&lt;&gt;"",1,0))</f>
        <v>0</v>
      </c>
      <c r="BE2" s="230" t="n">
        <f aca="false">IF('Indicator Data'!BF6="No Data",1,IF('Indicator Data imputation'!BF5&lt;&gt;"",1,0))</f>
        <v>0</v>
      </c>
      <c r="BF2" s="230" t="n">
        <f aca="false">IF('Indicator Data'!BG6="No Data",1,IF('Indicator Data imputation'!BG5&lt;&gt;"",1,0))</f>
        <v>0</v>
      </c>
      <c r="BG2" s="230" t="n">
        <f aca="false">IF('Indicator Data'!BH6="No Data",1,IF('Indicator Data imputation'!BH5&lt;&gt;"",1,0))</f>
        <v>0</v>
      </c>
      <c r="BH2" s="230" t="n">
        <f aca="false">IF('Indicator Data'!BI6="No Data",1,IF('Indicator Data imputation'!BI5&lt;&gt;"",1,0))</f>
        <v>0</v>
      </c>
      <c r="BI2" s="230" t="n">
        <f aca="false">IF('Indicator Data'!BJ6="No Data",1,IF('Indicator Data imputation'!BJ5&lt;&gt;"",1,0))</f>
        <v>0</v>
      </c>
      <c r="BJ2" s="230" t="n">
        <f aca="false">IF('Indicator Data'!BK6="No Data",1,IF('Indicator Data imputation'!BK5&lt;&gt;"",1,0))</f>
        <v>0</v>
      </c>
      <c r="BK2" s="230" t="n">
        <f aca="false">IF('Indicator Data'!BL6="No Data",1,IF('Indicator Data imputation'!BL5&lt;&gt;"",1,0))</f>
        <v>0</v>
      </c>
      <c r="BL2" s="230" t="n">
        <f aca="false">IF('Indicator Data'!BM6="No Data",1,IF('Indicator Data imputation'!BM5&lt;&gt;"",1,0))</f>
        <v>0</v>
      </c>
      <c r="BM2" s="230" t="n">
        <f aca="false">IF('Indicator Data'!BN6="No Data",1,IF('Indicator Data imputation'!BN5&lt;&gt;"",1,0))</f>
        <v>0</v>
      </c>
      <c r="BN2" s="230" t="n">
        <f aca="false">IF('Indicator Data'!BO6="No Data",1,IF('Indicator Data imputation'!BO5&lt;&gt;"",1,0))</f>
        <v>0</v>
      </c>
      <c r="BO2" s="230" t="n">
        <f aca="false">IF('Indicator Data'!BP6="No Data",1,IF('Indicator Data imputation'!BP5&lt;&gt;"",1,0))</f>
        <v>0</v>
      </c>
      <c r="BP2" s="230" t="n">
        <f aca="false">IF('Indicator Data'!BQ6="No Data",1,IF('Indicator Data imputation'!BQ5&lt;&gt;"",1,0))</f>
        <v>0</v>
      </c>
      <c r="BQ2" s="230" t="n">
        <f aca="false">IF('Indicator Data'!BR6="No Data",1,IF('Indicator Data imputation'!BR5&lt;&gt;"",1,0))</f>
        <v>0</v>
      </c>
      <c r="BR2" s="230" t="n">
        <f aca="false">IF('Indicator Data'!BS6="No Data",1,IF('Indicator Data imputation'!BS5&lt;&gt;"",1,0))</f>
        <v>0</v>
      </c>
      <c r="BS2" s="230" t="n">
        <f aca="false">IF('Indicator Data'!BT6="No Data",1,IF('Indicator Data imputation'!BT5&lt;&gt;"",1,0))</f>
        <v>0</v>
      </c>
      <c r="BT2" s="230" t="n">
        <f aca="false">IF('Indicator Data'!BU6="No Data",1,IF('Indicator Data imputation'!BU5&lt;&gt;"",1,0))</f>
        <v>0</v>
      </c>
      <c r="BU2" s="230" t="n">
        <f aca="false">IF('Indicator Data'!BV6="No Data",1,IF('Indicator Data imputation'!BV5&lt;&gt;"",1,0))</f>
        <v>0</v>
      </c>
      <c r="BV2" s="230" t="n">
        <f aca="false">IF('Indicator Data'!BW6="No Data",1,IF('Indicator Data imputation'!BW5&lt;&gt;"",1,0))</f>
        <v>0</v>
      </c>
      <c r="BW2" s="230" t="n">
        <f aca="false">IF('Indicator Data'!BX6="No Data",1,IF('Indicator Data imputation'!BX5&lt;&gt;"",1,0))</f>
        <v>0</v>
      </c>
      <c r="BX2" s="0" t="n">
        <f aca="false">SUM(B2:BW2)</f>
        <v>4</v>
      </c>
      <c r="BY2" s="239" t="n">
        <f aca="false">BX2/74</f>
        <v>0.0540540540540541</v>
      </c>
    </row>
    <row r="3" customFormat="false" ht="14.5" hidden="false" customHeight="false" outlineLevel="0" collapsed="false">
      <c r="A3" s="0" t="str">
        <f aca="false">'Indicator Data'!B7</f>
        <v>ALB</v>
      </c>
      <c r="B3" s="230" t="n">
        <f aca="false">IF('Indicator Data'!C7="No Data",1,IF('Indicator Data imputation'!C6&lt;&gt;"",1,0))</f>
        <v>0</v>
      </c>
      <c r="C3" s="230" t="n">
        <f aca="false">IF('Indicator Data'!D7="No Data",1,IF('Indicator Data imputation'!D6&lt;&gt;"",1,0))</f>
        <v>0</v>
      </c>
      <c r="D3" s="230" t="n">
        <f aca="false">IF('Indicator Data'!E7="No Data",1,IF('Indicator Data imputation'!E6&lt;&gt;"",1,0))</f>
        <v>0</v>
      </c>
      <c r="E3" s="230" t="n">
        <f aca="false">IF('Indicator Data'!F7="No Data",1,IF('Indicator Data imputation'!F6&lt;&gt;"",1,0))</f>
        <v>0</v>
      </c>
      <c r="F3" s="230" t="n">
        <f aca="false">IF('Indicator Data'!G7="No Data",1,IF('Indicator Data imputation'!G6&lt;&gt;"",1,0))</f>
        <v>0</v>
      </c>
      <c r="G3" s="230" t="n">
        <f aca="false">IF('Indicator Data'!H7="No Data",1,IF('Indicator Data imputation'!H6&lt;&gt;"",1,0))</f>
        <v>0</v>
      </c>
      <c r="H3" s="230" t="n">
        <f aca="false">IF('Indicator Data'!I7="No Data",1,IF('Indicator Data imputation'!I6&lt;&gt;"",1,0))</f>
        <v>0</v>
      </c>
      <c r="I3" s="230" t="n">
        <f aca="false">IF('Indicator Data'!J7="No Data",1,IF('Indicator Data imputation'!J6&lt;&gt;"",1,0))</f>
        <v>0</v>
      </c>
      <c r="J3" s="230" t="n">
        <f aca="false">IF('Indicator Data'!K7="No Data",1,IF('Indicator Data imputation'!K6&lt;&gt;"",1,0))</f>
        <v>0</v>
      </c>
      <c r="K3" s="230" t="n">
        <f aca="false">IF('Indicator Data'!L7="No Data",1,IF('Indicator Data imputation'!L6&lt;&gt;"",1,0))</f>
        <v>0</v>
      </c>
      <c r="L3" s="230" t="n">
        <f aca="false">IF('Indicator Data'!M7="No Data",1,IF('Indicator Data imputation'!M6&lt;&gt;"",1,0))</f>
        <v>0</v>
      </c>
      <c r="M3" s="230" t="n">
        <f aca="false">IF('Indicator Data'!N7="No Data",1,IF('Indicator Data imputation'!N6&lt;&gt;"",1,0))</f>
        <v>1</v>
      </c>
      <c r="N3" s="230" t="n">
        <f aca="false">IF('Indicator Data'!O7="No Data",1,IF('Indicator Data imputation'!O6&lt;&gt;"",1,0))</f>
        <v>1</v>
      </c>
      <c r="O3" s="230" t="n">
        <f aca="false">IF('Indicator Data'!P7="No Data",1,IF('Indicator Data imputation'!P6&lt;&gt;"",1,0))</f>
        <v>1</v>
      </c>
      <c r="P3" s="230" t="n">
        <f aca="false">IF('Indicator Data'!Q7="No Data",1,IF('Indicator Data imputation'!Q6&lt;&gt;"",1,0))</f>
        <v>0</v>
      </c>
      <c r="Q3" s="230" t="n">
        <f aca="false">IF('Indicator Data'!R7="No Data",1,IF('Indicator Data imputation'!R6&lt;&gt;"",1,0))</f>
        <v>0</v>
      </c>
      <c r="R3" s="230" t="n">
        <f aca="false">IF('Indicator Data'!S7="No Data",1,IF('Indicator Data imputation'!S6&lt;&gt;"",1,0))</f>
        <v>0</v>
      </c>
      <c r="S3" s="230" t="n">
        <f aca="false">IF('Indicator Data'!T7="No Data",1,IF('Indicator Data imputation'!T6&lt;&gt;"",1,0))</f>
        <v>0</v>
      </c>
      <c r="T3" s="230" t="n">
        <f aca="false">IF('Indicator Data'!U7="No Data",1,IF('Indicator Data imputation'!U6&lt;&gt;"",1,0))</f>
        <v>0</v>
      </c>
      <c r="U3" s="230" t="n">
        <f aca="false">IF('Indicator Data'!V7="No Data",1,IF('Indicator Data imputation'!V6&lt;&gt;"",1,0))</f>
        <v>0</v>
      </c>
      <c r="V3" s="230" t="n">
        <f aca="false">IF('Indicator Data'!W7="No Data",1,IF('Indicator Data imputation'!W6&lt;&gt;"",1,0))</f>
        <v>0</v>
      </c>
      <c r="W3" s="230" t="n">
        <f aca="false">IF('Indicator Data'!X7="No Data",1,IF('Indicator Data imputation'!X6&lt;&gt;"",1,0))</f>
        <v>0</v>
      </c>
      <c r="X3" s="230" t="n">
        <f aca="false">IF('Indicator Data'!Y7="No Data",1,IF('Indicator Data imputation'!Y6&lt;&gt;"",1,0))</f>
        <v>0</v>
      </c>
      <c r="Y3" s="230" t="n">
        <f aca="false">IF('Indicator Data'!Z7="No Data",1,IF('Indicator Data imputation'!Z6&lt;&gt;"",1,0))</f>
        <v>0</v>
      </c>
      <c r="Z3" s="230" t="n">
        <f aca="false">IF('Indicator Data'!AA7="No Data",1,IF('Indicator Data imputation'!AA6&lt;&gt;"",1,0))</f>
        <v>0</v>
      </c>
      <c r="AA3" s="230" t="n">
        <f aca="false">IF('Indicator Data'!AB7="No Data",1,IF('Indicator Data imputation'!AB6&lt;&gt;"",1,0))</f>
        <v>0</v>
      </c>
      <c r="AB3" s="230" t="n">
        <f aca="false">IF('Indicator Data'!AC7="No Data",1,IF('Indicator Data imputation'!AC6&lt;&gt;"",1,0))</f>
        <v>1</v>
      </c>
      <c r="AC3" s="230" t="n">
        <f aca="false">IF('Indicator Data'!AD7="No Data",1,IF('Indicator Data imputation'!AD6&lt;&gt;"",1,0))</f>
        <v>0</v>
      </c>
      <c r="AD3" s="230" t="n">
        <f aca="false">IF('Indicator Data'!AE7="No Data",1,IF('Indicator Data imputation'!AE6&lt;&gt;"",1,0))</f>
        <v>0</v>
      </c>
      <c r="AE3" s="230" t="n">
        <f aca="false">IF('Indicator Data'!AF7="No Data",1,IF('Indicator Data imputation'!AF6&lt;&gt;"",1,0))</f>
        <v>1</v>
      </c>
      <c r="AF3" s="230" t="n">
        <f aca="false">IF('Indicator Data'!AG7="No Data",1,IF('Indicator Data imputation'!AG6&lt;&gt;"",1,0))</f>
        <v>0</v>
      </c>
      <c r="AG3" s="230" t="n">
        <f aca="false">IF('Indicator Data'!AH7="No Data",1,IF('Indicator Data imputation'!AH6&lt;&gt;"",1,0))</f>
        <v>0</v>
      </c>
      <c r="AH3" s="230" t="n">
        <f aca="false">IF('Indicator Data'!AI7="No Data",1,IF('Indicator Data imputation'!AI6&lt;&gt;"",1,0))</f>
        <v>0</v>
      </c>
      <c r="AI3" s="230" t="n">
        <f aca="false">IF('Indicator Data'!AJ7="No Data",1,IF('Indicator Data imputation'!AJ6&lt;&gt;"",1,0))</f>
        <v>0</v>
      </c>
      <c r="AJ3" s="230" t="n">
        <f aca="false">IF('Indicator Data'!AK7="No Data",1,IF('Indicator Data imputation'!AK6&lt;&gt;"",1,0))</f>
        <v>0</v>
      </c>
      <c r="AK3" s="230" t="n">
        <f aca="false">IF('Indicator Data'!AL7="No Data",1,IF('Indicator Data imputation'!AL6&lt;&gt;"",1,0))</f>
        <v>0</v>
      </c>
      <c r="AL3" s="230" t="n">
        <f aca="false">IF('Indicator Data'!AM7="No Data",1,IF('Indicator Data imputation'!AM6&lt;&gt;"",1,0))</f>
        <v>0</v>
      </c>
      <c r="AM3" s="230" t="n">
        <f aca="false">IF('Indicator Data'!AN7="No Data",1,IF('Indicator Data imputation'!AN6&lt;&gt;"",1,0))</f>
        <v>0</v>
      </c>
      <c r="AN3" s="230" t="n">
        <f aca="false">IF('Indicator Data'!AO7="No Data",1,IF('Indicator Data imputation'!AO6&lt;&gt;"",1,0))</f>
        <v>0</v>
      </c>
      <c r="AO3" s="230" t="n">
        <f aca="false">IF('Indicator Data'!AP7="No Data",1,IF('Indicator Data imputation'!AP6&lt;&gt;"",1,0))</f>
        <v>0</v>
      </c>
      <c r="AP3" s="230" t="n">
        <f aca="false">IF('Indicator Data'!AQ7="No Data",1,IF('Indicator Data imputation'!AQ6&lt;&gt;"",1,0))</f>
        <v>0</v>
      </c>
      <c r="AQ3" s="230" t="n">
        <f aca="false">IF('Indicator Data'!AR7="No Data",1,IF('Indicator Data imputation'!AR6&lt;&gt;"",1,0))</f>
        <v>0</v>
      </c>
      <c r="AR3" s="230" t="n">
        <f aca="false">IF('Indicator Data'!AS7="No Data",1,IF('Indicator Data imputation'!AS6&lt;&gt;"",1,0))</f>
        <v>0</v>
      </c>
      <c r="AS3" s="230" t="n">
        <f aca="false">IF('Indicator Data'!AT7="No Data",1,IF('Indicator Data imputation'!AT6&lt;&gt;"",1,0))</f>
        <v>0</v>
      </c>
      <c r="AT3" s="230" t="n">
        <f aca="false">IF('Indicator Data'!AU7="No Data",1,IF('Indicator Data imputation'!AU6&lt;&gt;"",1,0))</f>
        <v>0</v>
      </c>
      <c r="AU3" s="230" t="n">
        <f aca="false">IF('Indicator Data'!AV7="No Data",1,IF('Indicator Data imputation'!AV6&lt;&gt;"",1,0))</f>
        <v>0</v>
      </c>
      <c r="AV3" s="230" t="n">
        <f aca="false">IF('Indicator Data'!AW7="No Data",1,IF('Indicator Data imputation'!AW6&lt;&gt;"",1,0))</f>
        <v>1</v>
      </c>
      <c r="AW3" s="230" t="n">
        <f aca="false">IF('Indicator Data'!AX7="No Data",1,IF('Indicator Data imputation'!AX6&lt;&gt;"",1,0))</f>
        <v>0</v>
      </c>
      <c r="AX3" s="230" t="n">
        <f aca="false">IF('Indicator Data'!AY7="No Data",1,IF('Indicator Data imputation'!AY6&lt;&gt;"",1,0))</f>
        <v>0</v>
      </c>
      <c r="AY3" s="230" t="n">
        <f aca="false">IF('Indicator Data'!AZ7="No Data",1,IF('Indicator Data imputation'!AZ6&lt;&gt;"",1,0))</f>
        <v>0</v>
      </c>
      <c r="AZ3" s="230" t="n">
        <f aca="false">IF('Indicator Data'!BA7="No Data",1,IF('Indicator Data imputation'!BA6&lt;&gt;"",1,0))</f>
        <v>0</v>
      </c>
      <c r="BA3" s="230" t="n">
        <f aca="false">IF('Indicator Data'!BB7="No Data",1,IF('Indicator Data imputation'!BB6&lt;&gt;"",1,0))</f>
        <v>0</v>
      </c>
      <c r="BB3" s="230" t="n">
        <f aca="false">IF('Indicator Data'!BC7="No Data",1,IF('Indicator Data imputation'!BC6&lt;&gt;"",1,0))</f>
        <v>0</v>
      </c>
      <c r="BC3" s="230" t="n">
        <f aca="false">IF('Indicator Data'!BD7="No Data",1,IF('Indicator Data imputation'!BD6&lt;&gt;"",1,0))</f>
        <v>0</v>
      </c>
      <c r="BD3" s="230" t="n">
        <f aca="false">IF('Indicator Data'!BE7="No Data",1,IF('Indicator Data imputation'!BE6&lt;&gt;"",1,0))</f>
        <v>0</v>
      </c>
      <c r="BE3" s="230" t="n">
        <f aca="false">IF('Indicator Data'!BF7="No Data",1,IF('Indicator Data imputation'!BF6&lt;&gt;"",1,0))</f>
        <v>0</v>
      </c>
      <c r="BF3" s="230" t="n">
        <f aca="false">IF('Indicator Data'!BG7="No Data",1,IF('Indicator Data imputation'!BG6&lt;&gt;"",1,0))</f>
        <v>0</v>
      </c>
      <c r="BG3" s="230" t="n">
        <f aca="false">IF('Indicator Data'!BH7="No Data",1,IF('Indicator Data imputation'!BH6&lt;&gt;"",1,0))</f>
        <v>0</v>
      </c>
      <c r="BH3" s="230" t="n">
        <f aca="false">IF('Indicator Data'!BI7="No Data",1,IF('Indicator Data imputation'!BI6&lt;&gt;"",1,0))</f>
        <v>1</v>
      </c>
      <c r="BI3" s="230" t="n">
        <f aca="false">IF('Indicator Data'!BJ7="No Data",1,IF('Indicator Data imputation'!BJ6&lt;&gt;"",1,0))</f>
        <v>0</v>
      </c>
      <c r="BJ3" s="230" t="n">
        <f aca="false">IF('Indicator Data'!BK7="No Data",1,IF('Indicator Data imputation'!BK6&lt;&gt;"",1,0))</f>
        <v>0</v>
      </c>
      <c r="BK3" s="230" t="n">
        <f aca="false">IF('Indicator Data'!BL7="No Data",1,IF('Indicator Data imputation'!BL6&lt;&gt;"",1,0))</f>
        <v>0</v>
      </c>
      <c r="BL3" s="230" t="n">
        <f aca="false">IF('Indicator Data'!BM7="No Data",1,IF('Indicator Data imputation'!BM6&lt;&gt;"",1,0))</f>
        <v>0</v>
      </c>
      <c r="BM3" s="230" t="n">
        <f aca="false">IF('Indicator Data'!BN7="No Data",1,IF('Indicator Data imputation'!BN6&lt;&gt;"",1,0))</f>
        <v>0</v>
      </c>
      <c r="BN3" s="230" t="n">
        <f aca="false">IF('Indicator Data'!BO7="No Data",1,IF('Indicator Data imputation'!BO6&lt;&gt;"",1,0))</f>
        <v>0</v>
      </c>
      <c r="BO3" s="230" t="n">
        <f aca="false">IF('Indicator Data'!BP7="No Data",1,IF('Indicator Data imputation'!BP6&lt;&gt;"",1,0))</f>
        <v>0</v>
      </c>
      <c r="BP3" s="230" t="n">
        <f aca="false">IF('Indicator Data'!BQ7="No Data",1,IF('Indicator Data imputation'!BQ6&lt;&gt;"",1,0))</f>
        <v>0</v>
      </c>
      <c r="BQ3" s="230" t="n">
        <f aca="false">IF('Indicator Data'!BR7="No Data",1,IF('Indicator Data imputation'!BR6&lt;&gt;"",1,0))</f>
        <v>0</v>
      </c>
      <c r="BR3" s="230" t="n">
        <f aca="false">IF('Indicator Data'!BS7="No Data",1,IF('Indicator Data imputation'!BS6&lt;&gt;"",1,0))</f>
        <v>0</v>
      </c>
      <c r="BS3" s="230" t="n">
        <f aca="false">IF('Indicator Data'!BT7="No Data",1,IF('Indicator Data imputation'!BT6&lt;&gt;"",1,0))</f>
        <v>0</v>
      </c>
      <c r="BT3" s="230" t="n">
        <f aca="false">IF('Indicator Data'!BU7="No Data",1,IF('Indicator Data imputation'!BU6&lt;&gt;"",1,0))</f>
        <v>0</v>
      </c>
      <c r="BU3" s="230" t="n">
        <f aca="false">IF('Indicator Data'!BV7="No Data",1,IF('Indicator Data imputation'!BV6&lt;&gt;"",1,0))</f>
        <v>0</v>
      </c>
      <c r="BV3" s="230" t="n">
        <f aca="false">IF('Indicator Data'!BW7="No Data",1,IF('Indicator Data imputation'!BW6&lt;&gt;"",1,0))</f>
        <v>0</v>
      </c>
      <c r="BW3" s="230" t="n">
        <f aca="false">IF('Indicator Data'!BX7="No Data",1,IF('Indicator Data imputation'!BX6&lt;&gt;"",1,0))</f>
        <v>0</v>
      </c>
      <c r="BX3" s="0" t="n">
        <f aca="false">SUM(B3:BW3)</f>
        <v>7</v>
      </c>
      <c r="BY3" s="239" t="n">
        <f aca="false">BX3/74</f>
        <v>0.0945945945945946</v>
      </c>
    </row>
    <row r="4" customFormat="false" ht="14.5" hidden="false" customHeight="false" outlineLevel="0" collapsed="false">
      <c r="A4" s="0" t="str">
        <f aca="false">'Indicator Data'!B8</f>
        <v>DZA</v>
      </c>
      <c r="B4" s="230" t="n">
        <f aca="false">IF('Indicator Data'!C8="No Data",1,IF('Indicator Data imputation'!C7&lt;&gt;"",1,0))</f>
        <v>0</v>
      </c>
      <c r="C4" s="230" t="n">
        <f aca="false">IF('Indicator Data'!D8="No Data",1,IF('Indicator Data imputation'!D7&lt;&gt;"",1,0))</f>
        <v>0</v>
      </c>
      <c r="D4" s="230" t="n">
        <f aca="false">IF('Indicator Data'!E8="No Data",1,IF('Indicator Data imputation'!E7&lt;&gt;"",1,0))</f>
        <v>0</v>
      </c>
      <c r="E4" s="230" t="n">
        <f aca="false">IF('Indicator Data'!F8="No Data",1,IF('Indicator Data imputation'!F7&lt;&gt;"",1,0))</f>
        <v>0</v>
      </c>
      <c r="F4" s="230" t="n">
        <f aca="false">IF('Indicator Data'!G8="No Data",1,IF('Indicator Data imputation'!G7&lt;&gt;"",1,0))</f>
        <v>0</v>
      </c>
      <c r="G4" s="230" t="n">
        <f aca="false">IF('Indicator Data'!H8="No Data",1,IF('Indicator Data imputation'!H7&lt;&gt;"",1,0))</f>
        <v>0</v>
      </c>
      <c r="H4" s="230" t="n">
        <f aca="false">IF('Indicator Data'!I8="No Data",1,IF('Indicator Data imputation'!I7&lt;&gt;"",1,0))</f>
        <v>0</v>
      </c>
      <c r="I4" s="230" t="n">
        <f aca="false">IF('Indicator Data'!J8="No Data",1,IF('Indicator Data imputation'!J7&lt;&gt;"",1,0))</f>
        <v>0</v>
      </c>
      <c r="J4" s="230" t="n">
        <f aca="false">IF('Indicator Data'!K8="No Data",1,IF('Indicator Data imputation'!K7&lt;&gt;"",1,0))</f>
        <v>0</v>
      </c>
      <c r="K4" s="230" t="n">
        <f aca="false">IF('Indicator Data'!L8="No Data",1,IF('Indicator Data imputation'!L7&lt;&gt;"",1,0))</f>
        <v>0</v>
      </c>
      <c r="L4" s="230" t="n">
        <f aca="false">IF('Indicator Data'!M8="No Data",1,IF('Indicator Data imputation'!M7&lt;&gt;"",1,0))</f>
        <v>0</v>
      </c>
      <c r="M4" s="230" t="n">
        <f aca="false">IF('Indicator Data'!N8="No Data",1,IF('Indicator Data imputation'!N7&lt;&gt;"",1,0))</f>
        <v>0</v>
      </c>
      <c r="N4" s="230" t="n">
        <f aca="false">IF('Indicator Data'!O8="No Data",1,IF('Indicator Data imputation'!O7&lt;&gt;"",1,0))</f>
        <v>0</v>
      </c>
      <c r="O4" s="230" t="n">
        <f aca="false">IF('Indicator Data'!P8="No Data",1,IF('Indicator Data imputation'!P7&lt;&gt;"",1,0))</f>
        <v>0</v>
      </c>
      <c r="P4" s="230" t="n">
        <f aca="false">IF('Indicator Data'!Q8="No Data",1,IF('Indicator Data imputation'!Q7&lt;&gt;"",1,0))</f>
        <v>0</v>
      </c>
      <c r="Q4" s="230" t="n">
        <f aca="false">IF('Indicator Data'!R8="No Data",1,IF('Indicator Data imputation'!R7&lt;&gt;"",1,0))</f>
        <v>0</v>
      </c>
      <c r="R4" s="230" t="n">
        <f aca="false">IF('Indicator Data'!S8="No Data",1,IF('Indicator Data imputation'!S7&lt;&gt;"",1,0))</f>
        <v>0</v>
      </c>
      <c r="S4" s="230" t="n">
        <f aca="false">IF('Indicator Data'!T8="No Data",1,IF('Indicator Data imputation'!T7&lt;&gt;"",1,0))</f>
        <v>0</v>
      </c>
      <c r="T4" s="230" t="n">
        <f aca="false">IF('Indicator Data'!U8="No Data",1,IF('Indicator Data imputation'!U7&lt;&gt;"",1,0))</f>
        <v>0</v>
      </c>
      <c r="U4" s="230" t="n">
        <f aca="false">IF('Indicator Data'!V8="No Data",1,IF('Indicator Data imputation'!V7&lt;&gt;"",1,0))</f>
        <v>0</v>
      </c>
      <c r="V4" s="230" t="n">
        <f aca="false">IF('Indicator Data'!W8="No Data",1,IF('Indicator Data imputation'!W7&lt;&gt;"",1,0))</f>
        <v>0</v>
      </c>
      <c r="W4" s="230" t="n">
        <f aca="false">IF('Indicator Data'!X8="No Data",1,IF('Indicator Data imputation'!X7&lt;&gt;"",1,0))</f>
        <v>0</v>
      </c>
      <c r="X4" s="230" t="n">
        <f aca="false">IF('Indicator Data'!Y8="No Data",1,IF('Indicator Data imputation'!Y7&lt;&gt;"",1,0))</f>
        <v>0</v>
      </c>
      <c r="Y4" s="230" t="n">
        <f aca="false">IF('Indicator Data'!Z8="No Data",1,IF('Indicator Data imputation'!Z7&lt;&gt;"",1,0))</f>
        <v>0</v>
      </c>
      <c r="Z4" s="230" t="n">
        <f aca="false">IF('Indicator Data'!AA8="No Data",1,IF('Indicator Data imputation'!AA7&lt;&gt;"",1,0))</f>
        <v>1</v>
      </c>
      <c r="AA4" s="230" t="n">
        <f aca="false">IF('Indicator Data'!AB8="No Data",1,IF('Indicator Data imputation'!AB7&lt;&gt;"",1,0))</f>
        <v>0</v>
      </c>
      <c r="AB4" s="230" t="n">
        <f aca="false">IF('Indicator Data'!AC8="No Data",1,IF('Indicator Data imputation'!AC7&lt;&gt;"",1,0))</f>
        <v>0</v>
      </c>
      <c r="AC4" s="230" t="n">
        <f aca="false">IF('Indicator Data'!AD8="No Data",1,IF('Indicator Data imputation'!AD7&lt;&gt;"",1,0))</f>
        <v>0</v>
      </c>
      <c r="AD4" s="230" t="n">
        <f aca="false">IF('Indicator Data'!AE8="No Data",1,IF('Indicator Data imputation'!AE7&lt;&gt;"",1,0))</f>
        <v>0</v>
      </c>
      <c r="AE4" s="230" t="n">
        <f aca="false">IF('Indicator Data'!AF8="No Data",1,IF('Indicator Data imputation'!AF7&lt;&gt;"",1,0))</f>
        <v>1</v>
      </c>
      <c r="AF4" s="230" t="n">
        <f aca="false">IF('Indicator Data'!AG8="No Data",1,IF('Indicator Data imputation'!AG7&lt;&gt;"",1,0))</f>
        <v>0</v>
      </c>
      <c r="AG4" s="230" t="n">
        <f aca="false">IF('Indicator Data'!AH8="No Data",1,IF('Indicator Data imputation'!AH7&lt;&gt;"",1,0))</f>
        <v>0</v>
      </c>
      <c r="AH4" s="230" t="n">
        <f aca="false">IF('Indicator Data'!AI8="No Data",1,IF('Indicator Data imputation'!AI7&lt;&gt;"",1,0))</f>
        <v>0</v>
      </c>
      <c r="AI4" s="230" t="n">
        <f aca="false">IF('Indicator Data'!AJ8="No Data",1,IF('Indicator Data imputation'!AJ7&lt;&gt;"",1,0))</f>
        <v>0</v>
      </c>
      <c r="AJ4" s="230" t="n">
        <f aca="false">IF('Indicator Data'!AK8="No Data",1,IF('Indicator Data imputation'!AK7&lt;&gt;"",1,0))</f>
        <v>0</v>
      </c>
      <c r="AK4" s="230" t="n">
        <f aca="false">IF('Indicator Data'!AL8="No Data",1,IF('Indicator Data imputation'!AL7&lt;&gt;"",1,0))</f>
        <v>0</v>
      </c>
      <c r="AL4" s="230" t="n">
        <f aca="false">IF('Indicator Data'!AM8="No Data",1,IF('Indicator Data imputation'!AM7&lt;&gt;"",1,0))</f>
        <v>0</v>
      </c>
      <c r="AM4" s="230" t="n">
        <f aca="false">IF('Indicator Data'!AN8="No Data",1,IF('Indicator Data imputation'!AN7&lt;&gt;"",1,0))</f>
        <v>0</v>
      </c>
      <c r="AN4" s="230" t="n">
        <f aca="false">IF('Indicator Data'!AO8="No Data",1,IF('Indicator Data imputation'!AO7&lt;&gt;"",1,0))</f>
        <v>0</v>
      </c>
      <c r="AO4" s="230" t="n">
        <f aca="false">IF('Indicator Data'!AP8="No Data",1,IF('Indicator Data imputation'!AP7&lt;&gt;"",1,0))</f>
        <v>0</v>
      </c>
      <c r="AP4" s="230" t="n">
        <f aca="false">IF('Indicator Data'!AQ8="No Data",1,IF('Indicator Data imputation'!AQ7&lt;&gt;"",1,0))</f>
        <v>0</v>
      </c>
      <c r="AQ4" s="230" t="n">
        <f aca="false">IF('Indicator Data'!AR8="No Data",1,IF('Indicator Data imputation'!AR7&lt;&gt;"",1,0))</f>
        <v>0</v>
      </c>
      <c r="AR4" s="230" t="n">
        <f aca="false">IF('Indicator Data'!AS8="No Data",1,IF('Indicator Data imputation'!AS7&lt;&gt;"",1,0))</f>
        <v>0</v>
      </c>
      <c r="AS4" s="230" t="n">
        <f aca="false">IF('Indicator Data'!AT8="No Data",1,IF('Indicator Data imputation'!AT7&lt;&gt;"",1,0))</f>
        <v>0</v>
      </c>
      <c r="AT4" s="230" t="n">
        <f aca="false">IF('Indicator Data'!AU8="No Data",1,IF('Indicator Data imputation'!AU7&lt;&gt;"",1,0))</f>
        <v>0</v>
      </c>
      <c r="AU4" s="230" t="n">
        <f aca="false">IF('Indicator Data'!AV8="No Data",1,IF('Indicator Data imputation'!AV7&lt;&gt;"",1,0))</f>
        <v>0</v>
      </c>
      <c r="AV4" s="230" t="n">
        <f aca="false">IF('Indicator Data'!AW8="No Data",1,IF('Indicator Data imputation'!AW7&lt;&gt;"",1,0))</f>
        <v>0</v>
      </c>
      <c r="AW4" s="230" t="n">
        <f aca="false">IF('Indicator Data'!AX8="No Data",1,IF('Indicator Data imputation'!AX7&lt;&gt;"",1,0))</f>
        <v>0</v>
      </c>
      <c r="AX4" s="230" t="n">
        <f aca="false">IF('Indicator Data'!AY8="No Data",1,IF('Indicator Data imputation'!AY7&lt;&gt;"",1,0))</f>
        <v>0</v>
      </c>
      <c r="AY4" s="230" t="n">
        <f aca="false">IF('Indicator Data'!AZ8="No Data",1,IF('Indicator Data imputation'!AZ7&lt;&gt;"",1,0))</f>
        <v>0</v>
      </c>
      <c r="AZ4" s="230" t="n">
        <f aca="false">IF('Indicator Data'!BA8="No Data",1,IF('Indicator Data imputation'!BA7&lt;&gt;"",1,0))</f>
        <v>0</v>
      </c>
      <c r="BA4" s="230" t="n">
        <f aca="false">IF('Indicator Data'!BB8="No Data",1,IF('Indicator Data imputation'!BB7&lt;&gt;"",1,0))</f>
        <v>0</v>
      </c>
      <c r="BB4" s="230" t="n">
        <f aca="false">IF('Indicator Data'!BC8="No Data",1,IF('Indicator Data imputation'!BC7&lt;&gt;"",1,0))</f>
        <v>0</v>
      </c>
      <c r="BC4" s="230" t="n">
        <f aca="false">IF('Indicator Data'!BD8="No Data",1,IF('Indicator Data imputation'!BD7&lt;&gt;"",1,0))</f>
        <v>0</v>
      </c>
      <c r="BD4" s="230" t="n">
        <f aca="false">IF('Indicator Data'!BE8="No Data",1,IF('Indicator Data imputation'!BE7&lt;&gt;"",1,0))</f>
        <v>0</v>
      </c>
      <c r="BE4" s="230" t="n">
        <f aca="false">IF('Indicator Data'!BF8="No Data",1,IF('Indicator Data imputation'!BF7&lt;&gt;"",1,0))</f>
        <v>0</v>
      </c>
      <c r="BF4" s="230" t="n">
        <f aca="false">IF('Indicator Data'!BG8="No Data",1,IF('Indicator Data imputation'!BG7&lt;&gt;"",1,0))</f>
        <v>0</v>
      </c>
      <c r="BG4" s="230" t="n">
        <f aca="false">IF('Indicator Data'!BH8="No Data",1,IF('Indicator Data imputation'!BH7&lt;&gt;"",1,0))</f>
        <v>0</v>
      </c>
      <c r="BH4" s="230" t="n">
        <f aca="false">IF('Indicator Data'!BI8="No Data",1,IF('Indicator Data imputation'!BI7&lt;&gt;"",1,0))</f>
        <v>0</v>
      </c>
      <c r="BI4" s="230" t="n">
        <f aca="false">IF('Indicator Data'!BJ8="No Data",1,IF('Indicator Data imputation'!BJ7&lt;&gt;"",1,0))</f>
        <v>0</v>
      </c>
      <c r="BJ4" s="230" t="n">
        <f aca="false">IF('Indicator Data'!BK8="No Data",1,IF('Indicator Data imputation'!BK7&lt;&gt;"",1,0))</f>
        <v>0</v>
      </c>
      <c r="BK4" s="230" t="n">
        <f aca="false">IF('Indicator Data'!BL8="No Data",1,IF('Indicator Data imputation'!BL7&lt;&gt;"",1,0))</f>
        <v>0</v>
      </c>
      <c r="BL4" s="230" t="n">
        <f aca="false">IF('Indicator Data'!BM8="No Data",1,IF('Indicator Data imputation'!BM7&lt;&gt;"",1,0))</f>
        <v>0</v>
      </c>
      <c r="BM4" s="230" t="n">
        <f aca="false">IF('Indicator Data'!BN8="No Data",1,IF('Indicator Data imputation'!BN7&lt;&gt;"",1,0))</f>
        <v>0</v>
      </c>
      <c r="BN4" s="230" t="n">
        <f aca="false">IF('Indicator Data'!BO8="No Data",1,IF('Indicator Data imputation'!BO7&lt;&gt;"",1,0))</f>
        <v>0</v>
      </c>
      <c r="BO4" s="230" t="n">
        <f aca="false">IF('Indicator Data'!BP8="No Data",1,IF('Indicator Data imputation'!BP7&lt;&gt;"",1,0))</f>
        <v>0</v>
      </c>
      <c r="BP4" s="230" t="n">
        <f aca="false">IF('Indicator Data'!BQ8="No Data",1,IF('Indicator Data imputation'!BQ7&lt;&gt;"",1,0))</f>
        <v>0</v>
      </c>
      <c r="BQ4" s="230" t="n">
        <f aca="false">IF('Indicator Data'!BR8="No Data",1,IF('Indicator Data imputation'!BR7&lt;&gt;"",1,0))</f>
        <v>0</v>
      </c>
      <c r="BR4" s="230" t="n">
        <f aca="false">IF('Indicator Data'!BS8="No Data",1,IF('Indicator Data imputation'!BS7&lt;&gt;"",1,0))</f>
        <v>0</v>
      </c>
      <c r="BS4" s="230" t="n">
        <f aca="false">IF('Indicator Data'!BT8="No Data",1,IF('Indicator Data imputation'!BT7&lt;&gt;"",1,0))</f>
        <v>0</v>
      </c>
      <c r="BT4" s="230" t="n">
        <f aca="false">IF('Indicator Data'!BU8="No Data",1,IF('Indicator Data imputation'!BU7&lt;&gt;"",1,0))</f>
        <v>0</v>
      </c>
      <c r="BU4" s="230" t="n">
        <f aca="false">IF('Indicator Data'!BV8="No Data",1,IF('Indicator Data imputation'!BV7&lt;&gt;"",1,0))</f>
        <v>0</v>
      </c>
      <c r="BV4" s="230" t="n">
        <f aca="false">IF('Indicator Data'!BW8="No Data",1,IF('Indicator Data imputation'!BW7&lt;&gt;"",1,0))</f>
        <v>0</v>
      </c>
      <c r="BW4" s="230" t="n">
        <f aca="false">IF('Indicator Data'!BX8="No Data",1,IF('Indicator Data imputation'!BX7&lt;&gt;"",1,0))</f>
        <v>0</v>
      </c>
      <c r="BX4" s="0" t="n">
        <f aca="false">SUM(B4:BW4)</f>
        <v>2</v>
      </c>
      <c r="BY4" s="239" t="n">
        <f aca="false">BX4/74</f>
        <v>0.027027027027027</v>
      </c>
    </row>
    <row r="5" customFormat="false" ht="14.5" hidden="false" customHeight="false" outlineLevel="0" collapsed="false">
      <c r="A5" s="0" t="str">
        <f aca="false">'Indicator Data'!B9</f>
        <v>AGO</v>
      </c>
      <c r="B5" s="230" t="n">
        <f aca="false">IF('Indicator Data'!C9="No Data",1,IF('Indicator Data imputation'!C8&lt;&gt;"",1,0))</f>
        <v>0</v>
      </c>
      <c r="C5" s="230" t="n">
        <f aca="false">IF('Indicator Data'!D9="No Data",1,IF('Indicator Data imputation'!D8&lt;&gt;"",1,0))</f>
        <v>0</v>
      </c>
      <c r="D5" s="230" t="n">
        <f aca="false">IF('Indicator Data'!E9="No Data",1,IF('Indicator Data imputation'!E8&lt;&gt;"",1,0))</f>
        <v>0</v>
      </c>
      <c r="E5" s="230" t="n">
        <f aca="false">IF('Indicator Data'!F9="No Data",1,IF('Indicator Data imputation'!F8&lt;&gt;"",1,0))</f>
        <v>0</v>
      </c>
      <c r="F5" s="230" t="n">
        <f aca="false">IF('Indicator Data'!G9="No Data",1,IF('Indicator Data imputation'!G8&lt;&gt;"",1,0))</f>
        <v>0</v>
      </c>
      <c r="G5" s="230" t="n">
        <f aca="false">IF('Indicator Data'!H9="No Data",1,IF('Indicator Data imputation'!H8&lt;&gt;"",1,0))</f>
        <v>0</v>
      </c>
      <c r="H5" s="230" t="n">
        <f aca="false">IF('Indicator Data'!I9="No Data",1,IF('Indicator Data imputation'!I8&lt;&gt;"",1,0))</f>
        <v>0</v>
      </c>
      <c r="I5" s="230" t="n">
        <f aca="false">IF('Indicator Data'!J9="No Data",1,IF('Indicator Data imputation'!J8&lt;&gt;"",1,0))</f>
        <v>0</v>
      </c>
      <c r="J5" s="230" t="n">
        <f aca="false">IF('Indicator Data'!K9="No Data",1,IF('Indicator Data imputation'!K8&lt;&gt;"",1,0))</f>
        <v>0</v>
      </c>
      <c r="K5" s="230" t="n">
        <f aca="false">IF('Indicator Data'!L9="No Data",1,IF('Indicator Data imputation'!L8&lt;&gt;"",1,0))</f>
        <v>0</v>
      </c>
      <c r="L5" s="230" t="n">
        <f aca="false">IF('Indicator Data'!M9="No Data",1,IF('Indicator Data imputation'!M8&lt;&gt;"",1,0))</f>
        <v>0</v>
      </c>
      <c r="M5" s="230" t="n">
        <f aca="false">IF('Indicator Data'!N9="No Data",1,IF('Indicator Data imputation'!N8&lt;&gt;"",1,0))</f>
        <v>0</v>
      </c>
      <c r="N5" s="230" t="n">
        <f aca="false">IF('Indicator Data'!O9="No Data",1,IF('Indicator Data imputation'!O8&lt;&gt;"",1,0))</f>
        <v>0</v>
      </c>
      <c r="O5" s="230" t="n">
        <f aca="false">IF('Indicator Data'!P9="No Data",1,IF('Indicator Data imputation'!P8&lt;&gt;"",1,0))</f>
        <v>0</v>
      </c>
      <c r="P5" s="230" t="n">
        <f aca="false">IF('Indicator Data'!Q9="No Data",1,IF('Indicator Data imputation'!Q8&lt;&gt;"",1,0))</f>
        <v>0</v>
      </c>
      <c r="Q5" s="230" t="n">
        <f aca="false">IF('Indicator Data'!R9="No Data",1,IF('Indicator Data imputation'!R8&lt;&gt;"",1,0))</f>
        <v>0</v>
      </c>
      <c r="R5" s="230" t="n">
        <f aca="false">IF('Indicator Data'!S9="No Data",1,IF('Indicator Data imputation'!S8&lt;&gt;"",1,0))</f>
        <v>0</v>
      </c>
      <c r="S5" s="230" t="n">
        <f aca="false">IF('Indicator Data'!T9="No Data",1,IF('Indicator Data imputation'!T8&lt;&gt;"",1,0))</f>
        <v>0</v>
      </c>
      <c r="T5" s="230" t="n">
        <f aca="false">IF('Indicator Data'!U9="No Data",1,IF('Indicator Data imputation'!U8&lt;&gt;"",1,0))</f>
        <v>0</v>
      </c>
      <c r="U5" s="230" t="n">
        <f aca="false">IF('Indicator Data'!V9="No Data",1,IF('Indicator Data imputation'!V8&lt;&gt;"",1,0))</f>
        <v>0</v>
      </c>
      <c r="V5" s="230" t="n">
        <f aca="false">IF('Indicator Data'!W9="No Data",1,IF('Indicator Data imputation'!W8&lt;&gt;"",1,0))</f>
        <v>0</v>
      </c>
      <c r="W5" s="230" t="n">
        <f aca="false">IF('Indicator Data'!X9="No Data",1,IF('Indicator Data imputation'!X8&lt;&gt;"",1,0))</f>
        <v>0</v>
      </c>
      <c r="X5" s="230" t="n">
        <f aca="false">IF('Indicator Data'!Y9="No Data",1,IF('Indicator Data imputation'!Y8&lt;&gt;"",1,0))</f>
        <v>0</v>
      </c>
      <c r="Y5" s="230" t="n">
        <f aca="false">IF('Indicator Data'!Z9="No Data",1,IF('Indicator Data imputation'!Z8&lt;&gt;"",1,0))</f>
        <v>0</v>
      </c>
      <c r="Z5" s="230" t="n">
        <f aca="false">IF('Indicator Data'!AA9="No Data",1,IF('Indicator Data imputation'!AA8&lt;&gt;"",1,0))</f>
        <v>0</v>
      </c>
      <c r="AA5" s="230" t="n">
        <f aca="false">IF('Indicator Data'!AB9="No Data",1,IF('Indicator Data imputation'!AB8&lt;&gt;"",1,0))</f>
        <v>0</v>
      </c>
      <c r="AB5" s="230" t="n">
        <f aca="false">IF('Indicator Data'!AC9="No Data",1,IF('Indicator Data imputation'!AC8&lt;&gt;"",1,0))</f>
        <v>0</v>
      </c>
      <c r="AC5" s="230" t="n">
        <f aca="false">IF('Indicator Data'!AD9="No Data",1,IF('Indicator Data imputation'!AD8&lt;&gt;"",1,0))</f>
        <v>0</v>
      </c>
      <c r="AD5" s="230" t="n">
        <f aca="false">IF('Indicator Data'!AE9="No Data",1,IF('Indicator Data imputation'!AE8&lt;&gt;"",1,0))</f>
        <v>0</v>
      </c>
      <c r="AE5" s="230" t="n">
        <f aca="false">IF('Indicator Data'!AF9="No Data",1,IF('Indicator Data imputation'!AF8&lt;&gt;"",1,0))</f>
        <v>0</v>
      </c>
      <c r="AF5" s="230" t="n">
        <f aca="false">IF('Indicator Data'!AG9="No Data",1,IF('Indicator Data imputation'!AG8&lt;&gt;"",1,0))</f>
        <v>0</v>
      </c>
      <c r="AG5" s="230" t="n">
        <f aca="false">IF('Indicator Data'!AH9="No Data",1,IF('Indicator Data imputation'!AH8&lt;&gt;"",1,0))</f>
        <v>0</v>
      </c>
      <c r="AH5" s="230" t="n">
        <f aca="false">IF('Indicator Data'!AI9="No Data",1,IF('Indicator Data imputation'!AI8&lt;&gt;"",1,0))</f>
        <v>0</v>
      </c>
      <c r="AI5" s="230" t="n">
        <f aca="false">IF('Indicator Data'!AJ9="No Data",1,IF('Indicator Data imputation'!AJ8&lt;&gt;"",1,0))</f>
        <v>0</v>
      </c>
      <c r="AJ5" s="230" t="n">
        <f aca="false">IF('Indicator Data'!AK9="No Data",1,IF('Indicator Data imputation'!AK8&lt;&gt;"",1,0))</f>
        <v>0</v>
      </c>
      <c r="AK5" s="230" t="n">
        <f aca="false">IF('Indicator Data'!AL9="No Data",1,IF('Indicator Data imputation'!AL8&lt;&gt;"",1,0))</f>
        <v>0</v>
      </c>
      <c r="AL5" s="230" t="n">
        <f aca="false">IF('Indicator Data'!AM9="No Data",1,IF('Indicator Data imputation'!AM8&lt;&gt;"",1,0))</f>
        <v>0</v>
      </c>
      <c r="AM5" s="230" t="n">
        <f aca="false">IF('Indicator Data'!AN9="No Data",1,IF('Indicator Data imputation'!AN8&lt;&gt;"",1,0))</f>
        <v>0</v>
      </c>
      <c r="AN5" s="230" t="n">
        <f aca="false">IF('Indicator Data'!AO9="No Data",1,IF('Indicator Data imputation'!AO8&lt;&gt;"",1,0))</f>
        <v>0</v>
      </c>
      <c r="AO5" s="230" t="n">
        <f aca="false">IF('Indicator Data'!AP9="No Data",1,IF('Indicator Data imputation'!AP8&lt;&gt;"",1,0))</f>
        <v>0</v>
      </c>
      <c r="AP5" s="230" t="n">
        <f aca="false">IF('Indicator Data'!AQ9="No Data",1,IF('Indicator Data imputation'!AQ8&lt;&gt;"",1,0))</f>
        <v>0</v>
      </c>
      <c r="AQ5" s="230" t="n">
        <f aca="false">IF('Indicator Data'!AR9="No Data",1,IF('Indicator Data imputation'!AR8&lt;&gt;"",1,0))</f>
        <v>0</v>
      </c>
      <c r="AR5" s="230" t="n">
        <f aca="false">IF('Indicator Data'!AS9="No Data",1,IF('Indicator Data imputation'!AS8&lt;&gt;"",1,0))</f>
        <v>0</v>
      </c>
      <c r="AS5" s="230" t="n">
        <f aca="false">IF('Indicator Data'!AT9="No Data",1,IF('Indicator Data imputation'!AT8&lt;&gt;"",1,0))</f>
        <v>0</v>
      </c>
      <c r="AT5" s="230" t="n">
        <f aca="false">IF('Indicator Data'!AU9="No Data",1,IF('Indicator Data imputation'!AU8&lt;&gt;"",1,0))</f>
        <v>0</v>
      </c>
      <c r="AU5" s="230" t="n">
        <f aca="false">IF('Indicator Data'!AV9="No Data",1,IF('Indicator Data imputation'!AV8&lt;&gt;"",1,0))</f>
        <v>0</v>
      </c>
      <c r="AV5" s="230" t="n">
        <f aca="false">IF('Indicator Data'!AW9="No Data",1,IF('Indicator Data imputation'!AW8&lt;&gt;"",1,0))</f>
        <v>0</v>
      </c>
      <c r="AW5" s="230" t="n">
        <f aca="false">IF('Indicator Data'!AX9="No Data",1,IF('Indicator Data imputation'!AX8&lt;&gt;"",1,0))</f>
        <v>0</v>
      </c>
      <c r="AX5" s="230" t="n">
        <f aca="false">IF('Indicator Data'!AY9="No Data",1,IF('Indicator Data imputation'!AY8&lt;&gt;"",1,0))</f>
        <v>0</v>
      </c>
      <c r="AY5" s="230" t="n">
        <f aca="false">IF('Indicator Data'!AZ9="No Data",1,IF('Indicator Data imputation'!AZ8&lt;&gt;"",1,0))</f>
        <v>0</v>
      </c>
      <c r="AZ5" s="230" t="n">
        <f aca="false">IF('Indicator Data'!BA9="No Data",1,IF('Indicator Data imputation'!BA8&lt;&gt;"",1,0))</f>
        <v>0</v>
      </c>
      <c r="BA5" s="230" t="n">
        <f aca="false">IF('Indicator Data'!BB9="No Data",1,IF('Indicator Data imputation'!BB8&lt;&gt;"",1,0))</f>
        <v>0</v>
      </c>
      <c r="BB5" s="230" t="n">
        <f aca="false">IF('Indicator Data'!BC9="No Data",1,IF('Indicator Data imputation'!BC8&lt;&gt;"",1,0))</f>
        <v>0</v>
      </c>
      <c r="BC5" s="230" t="n">
        <f aca="false">IF('Indicator Data'!BD9="No Data",1,IF('Indicator Data imputation'!BD8&lt;&gt;"",1,0))</f>
        <v>0</v>
      </c>
      <c r="BD5" s="230" t="n">
        <f aca="false">IF('Indicator Data'!BE9="No Data",1,IF('Indicator Data imputation'!BE8&lt;&gt;"",1,0))</f>
        <v>0</v>
      </c>
      <c r="BE5" s="230" t="n">
        <f aca="false">IF('Indicator Data'!BF9="No Data",1,IF('Indicator Data imputation'!BF8&lt;&gt;"",1,0))</f>
        <v>0</v>
      </c>
      <c r="BF5" s="230" t="n">
        <f aca="false">IF('Indicator Data'!BG9="No Data",1,IF('Indicator Data imputation'!BG8&lt;&gt;"",1,0))</f>
        <v>0</v>
      </c>
      <c r="BG5" s="230" t="n">
        <f aca="false">IF('Indicator Data'!BH9="No Data",1,IF('Indicator Data imputation'!BH8&lt;&gt;"",1,0))</f>
        <v>0</v>
      </c>
      <c r="BH5" s="230" t="n">
        <f aca="false">IF('Indicator Data'!BI9="No Data",1,IF('Indicator Data imputation'!BI8&lt;&gt;"",1,0))</f>
        <v>0</v>
      </c>
      <c r="BI5" s="230" t="n">
        <f aca="false">IF('Indicator Data'!BJ9="No Data",1,IF('Indicator Data imputation'!BJ8&lt;&gt;"",1,0))</f>
        <v>0</v>
      </c>
      <c r="BJ5" s="230" t="n">
        <f aca="false">IF('Indicator Data'!BK9="No Data",1,IF('Indicator Data imputation'!BK8&lt;&gt;"",1,0))</f>
        <v>0</v>
      </c>
      <c r="BK5" s="230" t="n">
        <f aca="false">IF('Indicator Data'!BL9="No Data",1,IF('Indicator Data imputation'!BL8&lt;&gt;"",1,0))</f>
        <v>0</v>
      </c>
      <c r="BL5" s="230" t="n">
        <f aca="false">IF('Indicator Data'!BM9="No Data",1,IF('Indicator Data imputation'!BM8&lt;&gt;"",1,0))</f>
        <v>0</v>
      </c>
      <c r="BM5" s="230" t="n">
        <f aca="false">IF('Indicator Data'!BN9="No Data",1,IF('Indicator Data imputation'!BN8&lt;&gt;"",1,0))</f>
        <v>0</v>
      </c>
      <c r="BN5" s="230" t="n">
        <f aca="false">IF('Indicator Data'!BO9="No Data",1,IF('Indicator Data imputation'!BO8&lt;&gt;"",1,0))</f>
        <v>0</v>
      </c>
      <c r="BO5" s="230" t="n">
        <f aca="false">IF('Indicator Data'!BP9="No Data",1,IF('Indicator Data imputation'!BP8&lt;&gt;"",1,0))</f>
        <v>0</v>
      </c>
      <c r="BP5" s="230" t="n">
        <f aca="false">IF('Indicator Data'!BQ9="No Data",1,IF('Indicator Data imputation'!BQ8&lt;&gt;"",1,0))</f>
        <v>0</v>
      </c>
      <c r="BQ5" s="230" t="n">
        <f aca="false">IF('Indicator Data'!BR9="No Data",1,IF('Indicator Data imputation'!BR8&lt;&gt;"",1,0))</f>
        <v>0</v>
      </c>
      <c r="BR5" s="230" t="n">
        <f aca="false">IF('Indicator Data'!BS9="No Data",1,IF('Indicator Data imputation'!BS8&lt;&gt;"",1,0))</f>
        <v>0</v>
      </c>
      <c r="BS5" s="230" t="n">
        <f aca="false">IF('Indicator Data'!BT9="No Data",1,IF('Indicator Data imputation'!BT8&lt;&gt;"",1,0))</f>
        <v>0</v>
      </c>
      <c r="BT5" s="230" t="n">
        <f aca="false">IF('Indicator Data'!BU9="No Data",1,IF('Indicator Data imputation'!BU8&lt;&gt;"",1,0))</f>
        <v>0</v>
      </c>
      <c r="BU5" s="230" t="n">
        <f aca="false">IF('Indicator Data'!BV9="No Data",1,IF('Indicator Data imputation'!BV8&lt;&gt;"",1,0))</f>
        <v>0</v>
      </c>
      <c r="BV5" s="230" t="n">
        <f aca="false">IF('Indicator Data'!BW9="No Data",1,IF('Indicator Data imputation'!BW8&lt;&gt;"",1,0))</f>
        <v>0</v>
      </c>
      <c r="BW5" s="230" t="n">
        <f aca="false">IF('Indicator Data'!BX9="No Data",1,IF('Indicator Data imputation'!BX8&lt;&gt;"",1,0))</f>
        <v>0</v>
      </c>
      <c r="BX5" s="0" t="n">
        <f aca="false">SUM(B5:BW5)</f>
        <v>0</v>
      </c>
      <c r="BY5" s="239" t="n">
        <f aca="false">BX5/74</f>
        <v>0</v>
      </c>
    </row>
    <row r="6" customFormat="false" ht="14.5" hidden="false" customHeight="false" outlineLevel="0" collapsed="false">
      <c r="A6" s="0" t="str">
        <f aca="false">'Indicator Data'!B10</f>
        <v>ATG</v>
      </c>
      <c r="B6" s="230" t="n">
        <f aca="false">IF('Indicator Data'!C10="No Data",1,IF('Indicator Data imputation'!C9&lt;&gt;"",1,0))</f>
        <v>0</v>
      </c>
      <c r="C6" s="230" t="n">
        <f aca="false">IF('Indicator Data'!D10="No Data",1,IF('Indicator Data imputation'!D9&lt;&gt;"",1,0))</f>
        <v>0</v>
      </c>
      <c r="D6" s="230" t="n">
        <f aca="false">IF('Indicator Data'!E10="No Data",1,IF('Indicator Data imputation'!E9&lt;&gt;"",1,0))</f>
        <v>1</v>
      </c>
      <c r="E6" s="230" t="n">
        <f aca="false">IF('Indicator Data'!F10="No Data",1,IF('Indicator Data imputation'!F9&lt;&gt;"",1,0))</f>
        <v>0</v>
      </c>
      <c r="F6" s="230" t="n">
        <f aca="false">IF('Indicator Data'!G10="No Data",1,IF('Indicator Data imputation'!G9&lt;&gt;"",1,0))</f>
        <v>0</v>
      </c>
      <c r="G6" s="230" t="n">
        <f aca="false">IF('Indicator Data'!H10="No Data",1,IF('Indicator Data imputation'!H9&lt;&gt;"",1,0))</f>
        <v>0</v>
      </c>
      <c r="H6" s="230" t="n">
        <f aca="false">IF('Indicator Data'!I10="No Data",1,IF('Indicator Data imputation'!I9&lt;&gt;"",1,0))</f>
        <v>0</v>
      </c>
      <c r="I6" s="230" t="n">
        <f aca="false">IF('Indicator Data'!J10="No Data",1,IF('Indicator Data imputation'!J9&lt;&gt;"",1,0))</f>
        <v>0</v>
      </c>
      <c r="J6" s="230" t="n">
        <f aca="false">IF('Indicator Data'!K10="No Data",1,IF('Indicator Data imputation'!K9&lt;&gt;"",1,0))</f>
        <v>0</v>
      </c>
      <c r="K6" s="230" t="n">
        <f aca="false">IF('Indicator Data'!L10="No Data",1,IF('Indicator Data imputation'!L9&lt;&gt;"",1,0))</f>
        <v>0</v>
      </c>
      <c r="L6" s="230" t="n">
        <f aca="false">IF('Indicator Data'!M10="No Data",1,IF('Indicator Data imputation'!M9&lt;&gt;"",1,0))</f>
        <v>1</v>
      </c>
      <c r="M6" s="230" t="n">
        <f aca="false">IF('Indicator Data'!N10="No Data",1,IF('Indicator Data imputation'!N9&lt;&gt;"",1,0))</f>
        <v>1</v>
      </c>
      <c r="N6" s="230" t="n">
        <f aca="false">IF('Indicator Data'!O10="No Data",1,IF('Indicator Data imputation'!O9&lt;&gt;"",1,0))</f>
        <v>1</v>
      </c>
      <c r="O6" s="230" t="n">
        <f aca="false">IF('Indicator Data'!P10="No Data",1,IF('Indicator Data imputation'!P9&lt;&gt;"",1,0))</f>
        <v>1</v>
      </c>
      <c r="P6" s="230" t="n">
        <f aca="false">IF('Indicator Data'!Q10="No Data",1,IF('Indicator Data imputation'!Q9&lt;&gt;"",1,0))</f>
        <v>0</v>
      </c>
      <c r="Q6" s="230" t="n">
        <f aca="false">IF('Indicator Data'!R10="No Data",1,IF('Indicator Data imputation'!R9&lt;&gt;"",1,0))</f>
        <v>0</v>
      </c>
      <c r="R6" s="230" t="n">
        <f aca="false">IF('Indicator Data'!S10="No Data",1,IF('Indicator Data imputation'!S9&lt;&gt;"",1,0))</f>
        <v>0</v>
      </c>
      <c r="S6" s="230" t="n">
        <f aca="false">IF('Indicator Data'!T10="No Data",1,IF('Indicator Data imputation'!T9&lt;&gt;"",1,0))</f>
        <v>0</v>
      </c>
      <c r="T6" s="230" t="n">
        <f aca="false">IF('Indicator Data'!U10="No Data",1,IF('Indicator Data imputation'!U9&lt;&gt;"",1,0))</f>
        <v>0</v>
      </c>
      <c r="U6" s="230" t="n">
        <f aca="false">IF('Indicator Data'!V10="No Data",1,IF('Indicator Data imputation'!V9&lt;&gt;"",1,0))</f>
        <v>0</v>
      </c>
      <c r="V6" s="230" t="n">
        <f aca="false">IF('Indicator Data'!W10="No Data",1,IF('Indicator Data imputation'!W9&lt;&gt;"",1,0))</f>
        <v>0</v>
      </c>
      <c r="W6" s="230" t="n">
        <f aca="false">IF('Indicator Data'!X10="No Data",1,IF('Indicator Data imputation'!X9&lt;&gt;"",1,0))</f>
        <v>0</v>
      </c>
      <c r="X6" s="230" t="n">
        <f aca="false">IF('Indicator Data'!Y10="No Data",1,IF('Indicator Data imputation'!Y9&lt;&gt;"",1,0))</f>
        <v>0</v>
      </c>
      <c r="Y6" s="230" t="n">
        <f aca="false">IF('Indicator Data'!Z10="No Data",1,IF('Indicator Data imputation'!Z9&lt;&gt;"",1,0))</f>
        <v>0</v>
      </c>
      <c r="Z6" s="230" t="n">
        <f aca="false">IF('Indicator Data'!AA10="No Data",1,IF('Indicator Data imputation'!AA9&lt;&gt;"",1,0))</f>
        <v>1</v>
      </c>
      <c r="AA6" s="230" t="n">
        <f aca="false">IF('Indicator Data'!AB10="No Data",1,IF('Indicator Data imputation'!AB9&lt;&gt;"",1,0))</f>
        <v>0</v>
      </c>
      <c r="AB6" s="230" t="n">
        <f aca="false">IF('Indicator Data'!AC10="No Data",1,IF('Indicator Data imputation'!AC9&lt;&gt;"",1,0))</f>
        <v>1</v>
      </c>
      <c r="AC6" s="230" t="n">
        <f aca="false">IF('Indicator Data'!AD10="No Data",1,IF('Indicator Data imputation'!AD9&lt;&gt;"",1,0))</f>
        <v>1</v>
      </c>
      <c r="AD6" s="230" t="n">
        <f aca="false">IF('Indicator Data'!AE10="No Data",1,IF('Indicator Data imputation'!AE9&lt;&gt;"",1,0))</f>
        <v>0</v>
      </c>
      <c r="AE6" s="230" t="n">
        <f aca="false">IF('Indicator Data'!AF10="No Data",1,IF('Indicator Data imputation'!AF9&lt;&gt;"",1,0))</f>
        <v>1</v>
      </c>
      <c r="AF6" s="230" t="n">
        <f aca="false">IF('Indicator Data'!AG10="No Data",1,IF('Indicator Data imputation'!AG9&lt;&gt;"",1,0))</f>
        <v>0</v>
      </c>
      <c r="AG6" s="230" t="n">
        <f aca="false">IF('Indicator Data'!AH10="No Data",1,IF('Indicator Data imputation'!AH9&lt;&gt;"",1,0))</f>
        <v>0</v>
      </c>
      <c r="AH6" s="230" t="n">
        <f aca="false">IF('Indicator Data'!AI10="No Data",1,IF('Indicator Data imputation'!AI9&lt;&gt;"",1,0))</f>
        <v>0</v>
      </c>
      <c r="AI6" s="230" t="n">
        <f aca="false">IF('Indicator Data'!AJ10="No Data",1,IF('Indicator Data imputation'!AJ9&lt;&gt;"",1,0))</f>
        <v>0</v>
      </c>
      <c r="AJ6" s="230" t="n">
        <f aca="false">IF('Indicator Data'!AK10="No Data",1,IF('Indicator Data imputation'!AK9&lt;&gt;"",1,0))</f>
        <v>0</v>
      </c>
      <c r="AK6" s="230" t="n">
        <f aca="false">IF('Indicator Data'!AL10="No Data",1,IF('Indicator Data imputation'!AL9&lt;&gt;"",1,0))</f>
        <v>1</v>
      </c>
      <c r="AL6" s="230" t="n">
        <f aca="false">IF('Indicator Data'!AM10="No Data",1,IF('Indicator Data imputation'!AM9&lt;&gt;"",1,0))</f>
        <v>0</v>
      </c>
      <c r="AM6" s="230" t="n">
        <f aca="false">IF('Indicator Data'!AN10="No Data",1,IF('Indicator Data imputation'!AN9&lt;&gt;"",1,0))</f>
        <v>0</v>
      </c>
      <c r="AN6" s="230" t="n">
        <f aca="false">IF('Indicator Data'!AO10="No Data",1,IF('Indicator Data imputation'!AO9&lt;&gt;"",1,0))</f>
        <v>0</v>
      </c>
      <c r="AO6" s="230" t="n">
        <f aca="false">IF('Indicator Data'!AP10="No Data",1,IF('Indicator Data imputation'!AP9&lt;&gt;"",1,0))</f>
        <v>0</v>
      </c>
      <c r="AP6" s="230" t="n">
        <f aca="false">IF('Indicator Data'!AQ10="No Data",1,IF('Indicator Data imputation'!AQ9&lt;&gt;"",1,0))</f>
        <v>0</v>
      </c>
      <c r="AQ6" s="230" t="n">
        <f aca="false">IF('Indicator Data'!AR10="No Data",1,IF('Indicator Data imputation'!AR9&lt;&gt;"",1,0))</f>
        <v>0</v>
      </c>
      <c r="AR6" s="230" t="n">
        <f aca="false">IF('Indicator Data'!AS10="No Data",1,IF('Indicator Data imputation'!AS9&lt;&gt;"",1,0))</f>
        <v>1</v>
      </c>
      <c r="AS6" s="230" t="n">
        <f aca="false">IF('Indicator Data'!AT10="No Data",1,IF('Indicator Data imputation'!AT9&lt;&gt;"",1,0))</f>
        <v>0</v>
      </c>
      <c r="AT6" s="230" t="n">
        <f aca="false">IF('Indicator Data'!AU10="No Data",1,IF('Indicator Data imputation'!AU9&lt;&gt;"",1,0))</f>
        <v>1</v>
      </c>
      <c r="AU6" s="230" t="n">
        <f aca="false">IF('Indicator Data'!AV10="No Data",1,IF('Indicator Data imputation'!AV9&lt;&gt;"",1,0))</f>
        <v>1</v>
      </c>
      <c r="AV6" s="230" t="n">
        <f aca="false">IF('Indicator Data'!AW10="No Data",1,IF('Indicator Data imputation'!AW9&lt;&gt;"",1,0))</f>
        <v>1</v>
      </c>
      <c r="AW6" s="230" t="n">
        <f aca="false">IF('Indicator Data'!AX10="No Data",1,IF('Indicator Data imputation'!AX9&lt;&gt;"",1,0))</f>
        <v>0</v>
      </c>
      <c r="AX6" s="230" t="n">
        <f aca="false">IF('Indicator Data'!AY10="No Data",1,IF('Indicator Data imputation'!AY9&lt;&gt;"",1,0))</f>
        <v>1</v>
      </c>
      <c r="AY6" s="230" t="n">
        <f aca="false">IF('Indicator Data'!AZ10="No Data",1,IF('Indicator Data imputation'!AZ9&lt;&gt;"",1,0))</f>
        <v>1</v>
      </c>
      <c r="AZ6" s="230" t="n">
        <f aca="false">IF('Indicator Data'!BA10="No Data",1,IF('Indicator Data imputation'!BA9&lt;&gt;"",1,0))</f>
        <v>0</v>
      </c>
      <c r="BA6" s="230" t="n">
        <f aca="false">IF('Indicator Data'!BB10="No Data",1,IF('Indicator Data imputation'!BB9&lt;&gt;"",1,0))</f>
        <v>0</v>
      </c>
      <c r="BB6" s="230" t="n">
        <f aca="false">IF('Indicator Data'!BC10="No Data",1,IF('Indicator Data imputation'!BC9&lt;&gt;"",1,0))</f>
        <v>0</v>
      </c>
      <c r="BC6" s="230" t="n">
        <f aca="false">IF('Indicator Data'!BD10="No Data",1,IF('Indicator Data imputation'!BD9&lt;&gt;"",1,0))</f>
        <v>0</v>
      </c>
      <c r="BD6" s="230" t="n">
        <f aca="false">IF('Indicator Data'!BE10="No Data",1,IF('Indicator Data imputation'!BE9&lt;&gt;"",1,0))</f>
        <v>0</v>
      </c>
      <c r="BE6" s="230" t="n">
        <f aca="false">IF('Indicator Data'!BF10="No Data",1,IF('Indicator Data imputation'!BF9&lt;&gt;"",1,0))</f>
        <v>0</v>
      </c>
      <c r="BF6" s="230" t="n">
        <f aca="false">IF('Indicator Data'!BG10="No Data",1,IF('Indicator Data imputation'!BG9&lt;&gt;"",1,0))</f>
        <v>0</v>
      </c>
      <c r="BG6" s="230" t="n">
        <f aca="false">IF('Indicator Data'!BH10="No Data",1,IF('Indicator Data imputation'!BH9&lt;&gt;"",1,0))</f>
        <v>1</v>
      </c>
      <c r="BH6" s="230" t="n">
        <f aca="false">IF('Indicator Data'!BI10="No Data",1,IF('Indicator Data imputation'!BI9&lt;&gt;"",1,0))</f>
        <v>0</v>
      </c>
      <c r="BI6" s="230" t="n">
        <f aca="false">IF('Indicator Data'!BJ10="No Data",1,IF('Indicator Data imputation'!BJ9&lt;&gt;"",1,0))</f>
        <v>0</v>
      </c>
      <c r="BJ6" s="230" t="n">
        <f aca="false">IF('Indicator Data'!BK10="No Data",1,IF('Indicator Data imputation'!BK9&lt;&gt;"",1,0))</f>
        <v>1</v>
      </c>
      <c r="BK6" s="230" t="n">
        <f aca="false">IF('Indicator Data'!BL10="No Data",1,IF('Indicator Data imputation'!BL9&lt;&gt;"",1,0))</f>
        <v>0</v>
      </c>
      <c r="BL6" s="230" t="n">
        <f aca="false">IF('Indicator Data'!BM10="No Data",1,IF('Indicator Data imputation'!BM9&lt;&gt;"",1,0))</f>
        <v>0</v>
      </c>
      <c r="BM6" s="230" t="n">
        <f aca="false">IF('Indicator Data'!BN10="No Data",1,IF('Indicator Data imputation'!BN9&lt;&gt;"",1,0))</f>
        <v>0</v>
      </c>
      <c r="BN6" s="230" t="n">
        <f aca="false">IF('Indicator Data'!BO10="No Data",1,IF('Indicator Data imputation'!BO9&lt;&gt;"",1,0))</f>
        <v>0</v>
      </c>
      <c r="BO6" s="230" t="n">
        <f aca="false">IF('Indicator Data'!BP10="No Data",1,IF('Indicator Data imputation'!BP9&lt;&gt;"",1,0))</f>
        <v>0</v>
      </c>
      <c r="BP6" s="230" t="n">
        <f aca="false">IF('Indicator Data'!BQ10="No Data",1,IF('Indicator Data imputation'!BQ9&lt;&gt;"",1,0))</f>
        <v>0</v>
      </c>
      <c r="BQ6" s="230" t="n">
        <f aca="false">IF('Indicator Data'!BR10="No Data",1,IF('Indicator Data imputation'!BR9&lt;&gt;"",1,0))</f>
        <v>0</v>
      </c>
      <c r="BR6" s="230" t="n">
        <f aca="false">IF('Indicator Data'!BS10="No Data",1,IF('Indicator Data imputation'!BS9&lt;&gt;"",1,0))</f>
        <v>0</v>
      </c>
      <c r="BS6" s="230" t="n">
        <f aca="false">IF('Indicator Data'!BT10="No Data",1,IF('Indicator Data imputation'!BT9&lt;&gt;"",1,0))</f>
        <v>0</v>
      </c>
      <c r="BT6" s="230" t="n">
        <f aca="false">IF('Indicator Data'!BU10="No Data",1,IF('Indicator Data imputation'!BU9&lt;&gt;"",1,0))</f>
        <v>0</v>
      </c>
      <c r="BU6" s="230" t="n">
        <f aca="false">IF('Indicator Data'!BV10="No Data",1,IF('Indicator Data imputation'!BV9&lt;&gt;"",1,0))</f>
        <v>1</v>
      </c>
      <c r="BV6" s="230" t="n">
        <f aca="false">IF('Indicator Data'!BW10="No Data",1,IF('Indicator Data imputation'!BW9&lt;&gt;"",1,0))</f>
        <v>0</v>
      </c>
      <c r="BW6" s="230" t="n">
        <f aca="false">IF('Indicator Data'!BX10="No Data",1,IF('Indicator Data imputation'!BX9&lt;&gt;"",1,0))</f>
        <v>0</v>
      </c>
      <c r="BX6" s="0" t="n">
        <f aca="false">SUM(B6:BW6)</f>
        <v>19</v>
      </c>
      <c r="BY6" s="239" t="n">
        <f aca="false">BX6/74</f>
        <v>0.256756756756757</v>
      </c>
    </row>
    <row r="7" customFormat="false" ht="14.5" hidden="false" customHeight="false" outlineLevel="0" collapsed="false">
      <c r="A7" s="0" t="str">
        <f aca="false">'Indicator Data'!B11</f>
        <v>ARG</v>
      </c>
      <c r="B7" s="230" t="n">
        <f aca="false">IF('Indicator Data'!C11="No Data",1,IF('Indicator Data imputation'!C10&lt;&gt;"",1,0))</f>
        <v>0</v>
      </c>
      <c r="C7" s="230" t="n">
        <f aca="false">IF('Indicator Data'!D11="No Data",1,IF('Indicator Data imputation'!D10&lt;&gt;"",1,0))</f>
        <v>0</v>
      </c>
      <c r="D7" s="230" t="n">
        <f aca="false">IF('Indicator Data'!E11="No Data",1,IF('Indicator Data imputation'!E10&lt;&gt;"",1,0))</f>
        <v>0</v>
      </c>
      <c r="E7" s="230" t="n">
        <f aca="false">IF('Indicator Data'!F11="No Data",1,IF('Indicator Data imputation'!F10&lt;&gt;"",1,0))</f>
        <v>0</v>
      </c>
      <c r="F7" s="230" t="n">
        <f aca="false">IF('Indicator Data'!G11="No Data",1,IF('Indicator Data imputation'!G10&lt;&gt;"",1,0))</f>
        <v>0</v>
      </c>
      <c r="G7" s="230" t="n">
        <f aca="false">IF('Indicator Data'!H11="No Data",1,IF('Indicator Data imputation'!H10&lt;&gt;"",1,0))</f>
        <v>0</v>
      </c>
      <c r="H7" s="230" t="n">
        <f aca="false">IF('Indicator Data'!I11="No Data",1,IF('Indicator Data imputation'!I10&lt;&gt;"",1,0))</f>
        <v>0</v>
      </c>
      <c r="I7" s="230" t="n">
        <f aca="false">IF('Indicator Data'!J11="No Data",1,IF('Indicator Data imputation'!J10&lt;&gt;"",1,0))</f>
        <v>0</v>
      </c>
      <c r="J7" s="230" t="n">
        <f aca="false">IF('Indicator Data'!K11="No Data",1,IF('Indicator Data imputation'!K10&lt;&gt;"",1,0))</f>
        <v>0</v>
      </c>
      <c r="K7" s="230" t="n">
        <f aca="false">IF('Indicator Data'!L11="No Data",1,IF('Indicator Data imputation'!L10&lt;&gt;"",1,0))</f>
        <v>0</v>
      </c>
      <c r="L7" s="230" t="n">
        <f aca="false">IF('Indicator Data'!M11="No Data",1,IF('Indicator Data imputation'!M10&lt;&gt;"",1,0))</f>
        <v>1</v>
      </c>
      <c r="M7" s="230" t="n">
        <f aca="false">IF('Indicator Data'!N11="No Data",1,IF('Indicator Data imputation'!N10&lt;&gt;"",1,0))</f>
        <v>1</v>
      </c>
      <c r="N7" s="230" t="n">
        <f aca="false">IF('Indicator Data'!O11="No Data",1,IF('Indicator Data imputation'!O10&lt;&gt;"",1,0))</f>
        <v>1</v>
      </c>
      <c r="O7" s="230" t="n">
        <f aca="false">IF('Indicator Data'!P11="No Data",1,IF('Indicator Data imputation'!P10&lt;&gt;"",1,0))</f>
        <v>1</v>
      </c>
      <c r="P7" s="230" t="n">
        <f aca="false">IF('Indicator Data'!Q11="No Data",1,IF('Indicator Data imputation'!Q10&lt;&gt;"",1,0))</f>
        <v>0</v>
      </c>
      <c r="Q7" s="230" t="n">
        <f aca="false">IF('Indicator Data'!R11="No Data",1,IF('Indicator Data imputation'!R10&lt;&gt;"",1,0))</f>
        <v>0</v>
      </c>
      <c r="R7" s="230" t="n">
        <f aca="false">IF('Indicator Data'!S11="No Data",1,IF('Indicator Data imputation'!S10&lt;&gt;"",1,0))</f>
        <v>0</v>
      </c>
      <c r="S7" s="230" t="n">
        <f aca="false">IF('Indicator Data'!T11="No Data",1,IF('Indicator Data imputation'!T10&lt;&gt;"",1,0))</f>
        <v>0</v>
      </c>
      <c r="T7" s="230" t="n">
        <f aca="false">IF('Indicator Data'!U11="No Data",1,IF('Indicator Data imputation'!U10&lt;&gt;"",1,0))</f>
        <v>0</v>
      </c>
      <c r="U7" s="230" t="n">
        <f aca="false">IF('Indicator Data'!V11="No Data",1,IF('Indicator Data imputation'!V10&lt;&gt;"",1,0))</f>
        <v>0</v>
      </c>
      <c r="V7" s="230" t="n">
        <f aca="false">IF('Indicator Data'!W11="No Data",1,IF('Indicator Data imputation'!W10&lt;&gt;"",1,0))</f>
        <v>0</v>
      </c>
      <c r="W7" s="230" t="n">
        <f aca="false">IF('Indicator Data'!X11="No Data",1,IF('Indicator Data imputation'!X10&lt;&gt;"",1,0))</f>
        <v>0</v>
      </c>
      <c r="X7" s="230" t="n">
        <f aca="false">IF('Indicator Data'!Y11="No Data",1,IF('Indicator Data imputation'!Y10&lt;&gt;"",1,0))</f>
        <v>0</v>
      </c>
      <c r="Y7" s="230" t="n">
        <f aca="false">IF('Indicator Data'!Z11="No Data",1,IF('Indicator Data imputation'!Z10&lt;&gt;"",1,0))</f>
        <v>0</v>
      </c>
      <c r="Z7" s="230" t="n">
        <f aca="false">IF('Indicator Data'!AA11="No Data",1,IF('Indicator Data imputation'!AA10&lt;&gt;"",1,0))</f>
        <v>0</v>
      </c>
      <c r="AA7" s="230" t="n">
        <f aca="false">IF('Indicator Data'!AB11="No Data",1,IF('Indicator Data imputation'!AB10&lt;&gt;"",1,0))</f>
        <v>0</v>
      </c>
      <c r="AB7" s="230" t="n">
        <f aca="false">IF('Indicator Data'!AC11="No Data",1,IF('Indicator Data imputation'!AC10&lt;&gt;"",1,0))</f>
        <v>1</v>
      </c>
      <c r="AC7" s="230" t="n">
        <f aca="false">IF('Indicator Data'!AD11="No Data",1,IF('Indicator Data imputation'!AD10&lt;&gt;"",1,0))</f>
        <v>0</v>
      </c>
      <c r="AD7" s="230" t="n">
        <f aca="false">IF('Indicator Data'!AE11="No Data",1,IF('Indicator Data imputation'!AE10&lt;&gt;"",1,0))</f>
        <v>0</v>
      </c>
      <c r="AE7" s="230" t="n">
        <f aca="false">IF('Indicator Data'!AF11="No Data",1,IF('Indicator Data imputation'!AF10&lt;&gt;"",1,0))</f>
        <v>0</v>
      </c>
      <c r="AF7" s="230" t="n">
        <f aca="false">IF('Indicator Data'!AG11="No Data",1,IF('Indicator Data imputation'!AG10&lt;&gt;"",1,0))</f>
        <v>0</v>
      </c>
      <c r="AG7" s="230" t="n">
        <f aca="false">IF('Indicator Data'!AH11="No Data",1,IF('Indicator Data imputation'!AH10&lt;&gt;"",1,0))</f>
        <v>0</v>
      </c>
      <c r="AH7" s="230" t="n">
        <f aca="false">IF('Indicator Data'!AI11="No Data",1,IF('Indicator Data imputation'!AI10&lt;&gt;"",1,0))</f>
        <v>0</v>
      </c>
      <c r="AI7" s="230" t="n">
        <f aca="false">IF('Indicator Data'!AJ11="No Data",1,IF('Indicator Data imputation'!AJ10&lt;&gt;"",1,0))</f>
        <v>0</v>
      </c>
      <c r="AJ7" s="230" t="n">
        <f aca="false">IF('Indicator Data'!AK11="No Data",1,IF('Indicator Data imputation'!AK10&lt;&gt;"",1,0))</f>
        <v>0</v>
      </c>
      <c r="AK7" s="230" t="n">
        <f aca="false">IF('Indicator Data'!AL11="No Data",1,IF('Indicator Data imputation'!AL10&lt;&gt;"",1,0))</f>
        <v>1</v>
      </c>
      <c r="AL7" s="230" t="n">
        <f aca="false">IF('Indicator Data'!AM11="No Data",1,IF('Indicator Data imputation'!AM10&lt;&gt;"",1,0))</f>
        <v>0</v>
      </c>
      <c r="AM7" s="230" t="n">
        <f aca="false">IF('Indicator Data'!AN11="No Data",1,IF('Indicator Data imputation'!AN10&lt;&gt;"",1,0))</f>
        <v>0</v>
      </c>
      <c r="AN7" s="230" t="n">
        <f aca="false">IF('Indicator Data'!AO11="No Data",1,IF('Indicator Data imputation'!AO10&lt;&gt;"",1,0))</f>
        <v>0</v>
      </c>
      <c r="AO7" s="230" t="n">
        <f aca="false">IF('Indicator Data'!AP11="No Data",1,IF('Indicator Data imputation'!AP10&lt;&gt;"",1,0))</f>
        <v>0</v>
      </c>
      <c r="AP7" s="230" t="n">
        <f aca="false">IF('Indicator Data'!AQ11="No Data",1,IF('Indicator Data imputation'!AQ10&lt;&gt;"",1,0))</f>
        <v>0</v>
      </c>
      <c r="AQ7" s="230" t="n">
        <f aca="false">IF('Indicator Data'!AR11="No Data",1,IF('Indicator Data imputation'!AR10&lt;&gt;"",1,0))</f>
        <v>0</v>
      </c>
      <c r="AR7" s="230" t="n">
        <f aca="false">IF('Indicator Data'!AS11="No Data",1,IF('Indicator Data imputation'!AS10&lt;&gt;"",1,0))</f>
        <v>0</v>
      </c>
      <c r="AS7" s="230" t="n">
        <f aca="false">IF('Indicator Data'!AT11="No Data",1,IF('Indicator Data imputation'!AT10&lt;&gt;"",1,0))</f>
        <v>0</v>
      </c>
      <c r="AT7" s="230" t="n">
        <f aca="false">IF('Indicator Data'!AU11="No Data",1,IF('Indicator Data imputation'!AU10&lt;&gt;"",1,0))</f>
        <v>0</v>
      </c>
      <c r="AU7" s="230" t="n">
        <f aca="false">IF('Indicator Data'!AV11="No Data",1,IF('Indicator Data imputation'!AV10&lt;&gt;"",1,0))</f>
        <v>0</v>
      </c>
      <c r="AV7" s="230" t="n">
        <f aca="false">IF('Indicator Data'!AW11="No Data",1,IF('Indicator Data imputation'!AW10&lt;&gt;"",1,0))</f>
        <v>0</v>
      </c>
      <c r="AW7" s="230" t="n">
        <f aca="false">IF('Indicator Data'!AX11="No Data",1,IF('Indicator Data imputation'!AX10&lt;&gt;"",1,0))</f>
        <v>0</v>
      </c>
      <c r="AX7" s="230" t="n">
        <f aca="false">IF('Indicator Data'!AY11="No Data",1,IF('Indicator Data imputation'!AY10&lt;&gt;"",1,0))</f>
        <v>0</v>
      </c>
      <c r="AY7" s="230" t="n">
        <f aca="false">IF('Indicator Data'!AZ11="No Data",1,IF('Indicator Data imputation'!AZ10&lt;&gt;"",1,0))</f>
        <v>0</v>
      </c>
      <c r="AZ7" s="230" t="n">
        <f aca="false">IF('Indicator Data'!BA11="No Data",1,IF('Indicator Data imputation'!BA10&lt;&gt;"",1,0))</f>
        <v>0</v>
      </c>
      <c r="BA7" s="230" t="n">
        <f aca="false">IF('Indicator Data'!BB11="No Data",1,IF('Indicator Data imputation'!BB10&lt;&gt;"",1,0))</f>
        <v>0</v>
      </c>
      <c r="BB7" s="230" t="n">
        <f aca="false">IF('Indicator Data'!BC11="No Data",1,IF('Indicator Data imputation'!BC10&lt;&gt;"",1,0))</f>
        <v>0</v>
      </c>
      <c r="BC7" s="230" t="n">
        <f aca="false">IF('Indicator Data'!BD11="No Data",1,IF('Indicator Data imputation'!BD10&lt;&gt;"",1,0))</f>
        <v>0</v>
      </c>
      <c r="BD7" s="230" t="n">
        <f aca="false">IF('Indicator Data'!BE11="No Data",1,IF('Indicator Data imputation'!BE10&lt;&gt;"",1,0))</f>
        <v>0</v>
      </c>
      <c r="BE7" s="230" t="n">
        <f aca="false">IF('Indicator Data'!BF11="No Data",1,IF('Indicator Data imputation'!BF10&lt;&gt;"",1,0))</f>
        <v>0</v>
      </c>
      <c r="BF7" s="230" t="n">
        <f aca="false">IF('Indicator Data'!BG11="No Data",1,IF('Indicator Data imputation'!BG10&lt;&gt;"",1,0))</f>
        <v>0</v>
      </c>
      <c r="BG7" s="230" t="n">
        <f aca="false">IF('Indicator Data'!BH11="No Data",1,IF('Indicator Data imputation'!BH10&lt;&gt;"",1,0))</f>
        <v>0</v>
      </c>
      <c r="BH7" s="230" t="n">
        <f aca="false">IF('Indicator Data'!BI11="No Data",1,IF('Indicator Data imputation'!BI10&lt;&gt;"",1,0))</f>
        <v>0</v>
      </c>
      <c r="BI7" s="230" t="n">
        <f aca="false">IF('Indicator Data'!BJ11="No Data",1,IF('Indicator Data imputation'!BJ10&lt;&gt;"",1,0))</f>
        <v>0</v>
      </c>
      <c r="BJ7" s="230" t="n">
        <f aca="false">IF('Indicator Data'!BK11="No Data",1,IF('Indicator Data imputation'!BK10&lt;&gt;"",1,0))</f>
        <v>0</v>
      </c>
      <c r="BK7" s="230" t="n">
        <f aca="false">IF('Indicator Data'!BL11="No Data",1,IF('Indicator Data imputation'!BL10&lt;&gt;"",1,0))</f>
        <v>0</v>
      </c>
      <c r="BL7" s="230" t="n">
        <f aca="false">IF('Indicator Data'!BM11="No Data",1,IF('Indicator Data imputation'!BM10&lt;&gt;"",1,0))</f>
        <v>0</v>
      </c>
      <c r="BM7" s="230" t="n">
        <f aca="false">IF('Indicator Data'!BN11="No Data",1,IF('Indicator Data imputation'!BN10&lt;&gt;"",1,0))</f>
        <v>0</v>
      </c>
      <c r="BN7" s="230" t="n">
        <f aca="false">IF('Indicator Data'!BO11="No Data",1,IF('Indicator Data imputation'!BO10&lt;&gt;"",1,0))</f>
        <v>0</v>
      </c>
      <c r="BO7" s="230" t="n">
        <f aca="false">IF('Indicator Data'!BP11="No Data",1,IF('Indicator Data imputation'!BP10&lt;&gt;"",1,0))</f>
        <v>0</v>
      </c>
      <c r="BP7" s="230" t="n">
        <f aca="false">IF('Indicator Data'!BQ11="No Data",1,IF('Indicator Data imputation'!BQ10&lt;&gt;"",1,0))</f>
        <v>0</v>
      </c>
      <c r="BQ7" s="230" t="n">
        <f aca="false">IF('Indicator Data'!BR11="No Data",1,IF('Indicator Data imputation'!BR10&lt;&gt;"",1,0))</f>
        <v>0</v>
      </c>
      <c r="BR7" s="230" t="n">
        <f aca="false">IF('Indicator Data'!BS11="No Data",1,IF('Indicator Data imputation'!BS10&lt;&gt;"",1,0))</f>
        <v>0</v>
      </c>
      <c r="BS7" s="230" t="n">
        <f aca="false">IF('Indicator Data'!BT11="No Data",1,IF('Indicator Data imputation'!BT10&lt;&gt;"",1,0))</f>
        <v>0</v>
      </c>
      <c r="BT7" s="230" t="n">
        <f aca="false">IF('Indicator Data'!BU11="No Data",1,IF('Indicator Data imputation'!BU10&lt;&gt;"",1,0))</f>
        <v>0</v>
      </c>
      <c r="BU7" s="230" t="n">
        <f aca="false">IF('Indicator Data'!BV11="No Data",1,IF('Indicator Data imputation'!BV10&lt;&gt;"",1,0))</f>
        <v>0</v>
      </c>
      <c r="BV7" s="230" t="n">
        <f aca="false">IF('Indicator Data'!BW11="No Data",1,IF('Indicator Data imputation'!BW10&lt;&gt;"",1,0))</f>
        <v>0</v>
      </c>
      <c r="BW7" s="230" t="n">
        <f aca="false">IF('Indicator Data'!BX11="No Data",1,IF('Indicator Data imputation'!BX10&lt;&gt;"",1,0))</f>
        <v>0</v>
      </c>
      <c r="BX7" s="0" t="n">
        <f aca="false">SUM(B7:BW7)</f>
        <v>6</v>
      </c>
      <c r="BY7" s="239" t="n">
        <f aca="false">BX7/74</f>
        <v>0.0810810810810811</v>
      </c>
    </row>
    <row r="8" customFormat="false" ht="14.5" hidden="false" customHeight="false" outlineLevel="0" collapsed="false">
      <c r="A8" s="0" t="str">
        <f aca="false">'Indicator Data'!B12</f>
        <v>ARM</v>
      </c>
      <c r="B8" s="230" t="n">
        <f aca="false">IF('Indicator Data'!C12="No Data",1,IF('Indicator Data imputation'!C11&lt;&gt;"",1,0))</f>
        <v>0</v>
      </c>
      <c r="C8" s="230" t="n">
        <f aca="false">IF('Indicator Data'!D12="No Data",1,IF('Indicator Data imputation'!D11&lt;&gt;"",1,0))</f>
        <v>0</v>
      </c>
      <c r="D8" s="230" t="n">
        <f aca="false">IF('Indicator Data'!E12="No Data",1,IF('Indicator Data imputation'!E11&lt;&gt;"",1,0))</f>
        <v>0</v>
      </c>
      <c r="E8" s="230" t="n">
        <f aca="false">IF('Indicator Data'!F12="No Data",1,IF('Indicator Data imputation'!F11&lt;&gt;"",1,0))</f>
        <v>0</v>
      </c>
      <c r="F8" s="230" t="n">
        <f aca="false">IF('Indicator Data'!G12="No Data",1,IF('Indicator Data imputation'!G11&lt;&gt;"",1,0))</f>
        <v>0</v>
      </c>
      <c r="G8" s="230" t="n">
        <f aca="false">IF('Indicator Data'!H12="No Data",1,IF('Indicator Data imputation'!H11&lt;&gt;"",1,0))</f>
        <v>0</v>
      </c>
      <c r="H8" s="230" t="n">
        <f aca="false">IF('Indicator Data'!I12="No Data",1,IF('Indicator Data imputation'!I11&lt;&gt;"",1,0))</f>
        <v>0</v>
      </c>
      <c r="I8" s="230" t="n">
        <f aca="false">IF('Indicator Data'!J12="No Data",1,IF('Indicator Data imputation'!J11&lt;&gt;"",1,0))</f>
        <v>0</v>
      </c>
      <c r="J8" s="230" t="n">
        <f aca="false">IF('Indicator Data'!K12="No Data",1,IF('Indicator Data imputation'!K11&lt;&gt;"",1,0))</f>
        <v>0</v>
      </c>
      <c r="K8" s="230" t="n">
        <f aca="false">IF('Indicator Data'!L12="No Data",1,IF('Indicator Data imputation'!L11&lt;&gt;"",1,0))</f>
        <v>0</v>
      </c>
      <c r="L8" s="230" t="n">
        <f aca="false">IF('Indicator Data'!M12="No Data",1,IF('Indicator Data imputation'!M11&lt;&gt;"",1,0))</f>
        <v>0</v>
      </c>
      <c r="M8" s="230" t="n">
        <f aca="false">IF('Indicator Data'!N12="No Data",1,IF('Indicator Data imputation'!N11&lt;&gt;"",1,0))</f>
        <v>1</v>
      </c>
      <c r="N8" s="230" t="n">
        <f aca="false">IF('Indicator Data'!O12="No Data",1,IF('Indicator Data imputation'!O11&lt;&gt;"",1,0))</f>
        <v>1</v>
      </c>
      <c r="O8" s="230" t="n">
        <f aca="false">IF('Indicator Data'!P12="No Data",1,IF('Indicator Data imputation'!P11&lt;&gt;"",1,0))</f>
        <v>1</v>
      </c>
      <c r="P8" s="230" t="n">
        <f aca="false">IF('Indicator Data'!Q12="No Data",1,IF('Indicator Data imputation'!Q11&lt;&gt;"",1,0))</f>
        <v>0</v>
      </c>
      <c r="Q8" s="230" t="n">
        <f aca="false">IF('Indicator Data'!R12="No Data",1,IF('Indicator Data imputation'!R11&lt;&gt;"",1,0))</f>
        <v>0</v>
      </c>
      <c r="R8" s="230" t="n">
        <f aca="false">IF('Indicator Data'!S12="No Data",1,IF('Indicator Data imputation'!S11&lt;&gt;"",1,0))</f>
        <v>0</v>
      </c>
      <c r="S8" s="230" t="n">
        <f aca="false">IF('Indicator Data'!T12="No Data",1,IF('Indicator Data imputation'!T11&lt;&gt;"",1,0))</f>
        <v>0</v>
      </c>
      <c r="T8" s="230" t="n">
        <f aca="false">IF('Indicator Data'!U12="No Data",1,IF('Indicator Data imputation'!U11&lt;&gt;"",1,0))</f>
        <v>0</v>
      </c>
      <c r="U8" s="230" t="n">
        <f aca="false">IF('Indicator Data'!V12="No Data",1,IF('Indicator Data imputation'!V11&lt;&gt;"",1,0))</f>
        <v>0</v>
      </c>
      <c r="V8" s="230" t="n">
        <f aca="false">IF('Indicator Data'!W12="No Data",1,IF('Indicator Data imputation'!W11&lt;&gt;"",1,0))</f>
        <v>0</v>
      </c>
      <c r="W8" s="230" t="n">
        <f aca="false">IF('Indicator Data'!X12="No Data",1,IF('Indicator Data imputation'!X11&lt;&gt;"",1,0))</f>
        <v>0</v>
      </c>
      <c r="X8" s="230" t="n">
        <f aca="false">IF('Indicator Data'!Y12="No Data",1,IF('Indicator Data imputation'!Y11&lt;&gt;"",1,0))</f>
        <v>0</v>
      </c>
      <c r="Y8" s="230" t="n">
        <f aca="false">IF('Indicator Data'!Z12="No Data",1,IF('Indicator Data imputation'!Z11&lt;&gt;"",1,0))</f>
        <v>0</v>
      </c>
      <c r="Z8" s="230" t="n">
        <f aca="false">IF('Indicator Data'!AA12="No Data",1,IF('Indicator Data imputation'!AA11&lt;&gt;"",1,0))</f>
        <v>0</v>
      </c>
      <c r="AA8" s="230" t="n">
        <f aca="false">IF('Indicator Data'!AB12="No Data",1,IF('Indicator Data imputation'!AB11&lt;&gt;"",1,0))</f>
        <v>0</v>
      </c>
      <c r="AB8" s="230" t="n">
        <f aca="false">IF('Indicator Data'!AC12="No Data",1,IF('Indicator Data imputation'!AC11&lt;&gt;"",1,0))</f>
        <v>0</v>
      </c>
      <c r="AC8" s="230" t="n">
        <f aca="false">IF('Indicator Data'!AD12="No Data",1,IF('Indicator Data imputation'!AD11&lt;&gt;"",1,0))</f>
        <v>0</v>
      </c>
      <c r="AD8" s="230" t="n">
        <f aca="false">IF('Indicator Data'!AE12="No Data",1,IF('Indicator Data imputation'!AE11&lt;&gt;"",1,0))</f>
        <v>0</v>
      </c>
      <c r="AE8" s="230" t="n">
        <f aca="false">IF('Indicator Data'!AF12="No Data",1,IF('Indicator Data imputation'!AF11&lt;&gt;"",1,0))</f>
        <v>0</v>
      </c>
      <c r="AF8" s="230" t="n">
        <f aca="false">IF('Indicator Data'!AG12="No Data",1,IF('Indicator Data imputation'!AG11&lt;&gt;"",1,0))</f>
        <v>0</v>
      </c>
      <c r="AG8" s="230" t="n">
        <f aca="false">IF('Indicator Data'!AH12="No Data",1,IF('Indicator Data imputation'!AH11&lt;&gt;"",1,0))</f>
        <v>0</v>
      </c>
      <c r="AH8" s="230" t="n">
        <f aca="false">IF('Indicator Data'!AI12="No Data",1,IF('Indicator Data imputation'!AI11&lt;&gt;"",1,0))</f>
        <v>0</v>
      </c>
      <c r="AI8" s="230" t="n">
        <f aca="false">IF('Indicator Data'!AJ12="No Data",1,IF('Indicator Data imputation'!AJ11&lt;&gt;"",1,0))</f>
        <v>0</v>
      </c>
      <c r="AJ8" s="230" t="n">
        <f aca="false">IF('Indicator Data'!AK12="No Data",1,IF('Indicator Data imputation'!AK11&lt;&gt;"",1,0))</f>
        <v>0</v>
      </c>
      <c r="AK8" s="230" t="n">
        <f aca="false">IF('Indicator Data'!AL12="No Data",1,IF('Indicator Data imputation'!AL11&lt;&gt;"",1,0))</f>
        <v>0</v>
      </c>
      <c r="AL8" s="230" t="n">
        <f aca="false">IF('Indicator Data'!AM12="No Data",1,IF('Indicator Data imputation'!AM11&lt;&gt;"",1,0))</f>
        <v>0</v>
      </c>
      <c r="AM8" s="230" t="n">
        <f aca="false">IF('Indicator Data'!AN12="No Data",1,IF('Indicator Data imputation'!AN11&lt;&gt;"",1,0))</f>
        <v>0</v>
      </c>
      <c r="AN8" s="230" t="n">
        <f aca="false">IF('Indicator Data'!AO12="No Data",1,IF('Indicator Data imputation'!AO11&lt;&gt;"",1,0))</f>
        <v>0</v>
      </c>
      <c r="AO8" s="230" t="n">
        <f aca="false">IF('Indicator Data'!AP12="No Data",1,IF('Indicator Data imputation'!AP11&lt;&gt;"",1,0))</f>
        <v>0</v>
      </c>
      <c r="AP8" s="230" t="n">
        <f aca="false">IF('Indicator Data'!AQ12="No Data",1,IF('Indicator Data imputation'!AQ11&lt;&gt;"",1,0))</f>
        <v>0</v>
      </c>
      <c r="AQ8" s="230" t="n">
        <f aca="false">IF('Indicator Data'!AR12="No Data",1,IF('Indicator Data imputation'!AR11&lt;&gt;"",1,0))</f>
        <v>0</v>
      </c>
      <c r="AR8" s="230" t="n">
        <f aca="false">IF('Indicator Data'!AS12="No Data",1,IF('Indicator Data imputation'!AS11&lt;&gt;"",1,0))</f>
        <v>0</v>
      </c>
      <c r="AS8" s="230" t="n">
        <f aca="false">IF('Indicator Data'!AT12="No Data",1,IF('Indicator Data imputation'!AT11&lt;&gt;"",1,0))</f>
        <v>0</v>
      </c>
      <c r="AT8" s="230" t="n">
        <f aca="false">IF('Indicator Data'!AU12="No Data",1,IF('Indicator Data imputation'!AU11&lt;&gt;"",1,0))</f>
        <v>0</v>
      </c>
      <c r="AU8" s="230" t="n">
        <f aca="false">IF('Indicator Data'!AV12="No Data",1,IF('Indicator Data imputation'!AV11&lt;&gt;"",1,0))</f>
        <v>0</v>
      </c>
      <c r="AV8" s="230" t="n">
        <f aca="false">IF('Indicator Data'!AW12="No Data",1,IF('Indicator Data imputation'!AW11&lt;&gt;"",1,0))</f>
        <v>0</v>
      </c>
      <c r="AW8" s="230" t="n">
        <f aca="false">IF('Indicator Data'!AX12="No Data",1,IF('Indicator Data imputation'!AX11&lt;&gt;"",1,0))</f>
        <v>0</v>
      </c>
      <c r="AX8" s="230" t="n">
        <f aca="false">IF('Indicator Data'!AY12="No Data",1,IF('Indicator Data imputation'!AY11&lt;&gt;"",1,0))</f>
        <v>0</v>
      </c>
      <c r="AY8" s="230" t="n">
        <f aca="false">IF('Indicator Data'!AZ12="No Data",1,IF('Indicator Data imputation'!AZ11&lt;&gt;"",1,0))</f>
        <v>0</v>
      </c>
      <c r="AZ8" s="230" t="n">
        <f aca="false">IF('Indicator Data'!BA12="No Data",1,IF('Indicator Data imputation'!BA11&lt;&gt;"",1,0))</f>
        <v>0</v>
      </c>
      <c r="BA8" s="230" t="n">
        <f aca="false">IF('Indicator Data'!BB12="No Data",1,IF('Indicator Data imputation'!BB11&lt;&gt;"",1,0))</f>
        <v>0</v>
      </c>
      <c r="BB8" s="230" t="n">
        <f aca="false">IF('Indicator Data'!BC12="No Data",1,IF('Indicator Data imputation'!BC11&lt;&gt;"",1,0))</f>
        <v>0</v>
      </c>
      <c r="BC8" s="230" t="n">
        <f aca="false">IF('Indicator Data'!BD12="No Data",1,IF('Indicator Data imputation'!BD11&lt;&gt;"",1,0))</f>
        <v>0</v>
      </c>
      <c r="BD8" s="230" t="n">
        <f aca="false">IF('Indicator Data'!BE12="No Data",1,IF('Indicator Data imputation'!BE11&lt;&gt;"",1,0))</f>
        <v>0</v>
      </c>
      <c r="BE8" s="230" t="n">
        <f aca="false">IF('Indicator Data'!BF12="No Data",1,IF('Indicator Data imputation'!BF11&lt;&gt;"",1,0))</f>
        <v>0</v>
      </c>
      <c r="BF8" s="230" t="n">
        <f aca="false">IF('Indicator Data'!BG12="No Data",1,IF('Indicator Data imputation'!BG11&lt;&gt;"",1,0))</f>
        <v>0</v>
      </c>
      <c r="BG8" s="230" t="n">
        <f aca="false">IF('Indicator Data'!BH12="No Data",1,IF('Indicator Data imputation'!BH11&lt;&gt;"",1,0))</f>
        <v>0</v>
      </c>
      <c r="BH8" s="230" t="n">
        <f aca="false">IF('Indicator Data'!BI12="No Data",1,IF('Indicator Data imputation'!BI11&lt;&gt;"",1,0))</f>
        <v>0</v>
      </c>
      <c r="BI8" s="230" t="n">
        <f aca="false">IF('Indicator Data'!BJ12="No Data",1,IF('Indicator Data imputation'!BJ11&lt;&gt;"",1,0))</f>
        <v>0</v>
      </c>
      <c r="BJ8" s="230" t="n">
        <f aca="false">IF('Indicator Data'!BK12="No Data",1,IF('Indicator Data imputation'!BK11&lt;&gt;"",1,0))</f>
        <v>0</v>
      </c>
      <c r="BK8" s="230" t="n">
        <f aca="false">IF('Indicator Data'!BL12="No Data",1,IF('Indicator Data imputation'!BL11&lt;&gt;"",1,0))</f>
        <v>0</v>
      </c>
      <c r="BL8" s="230" t="n">
        <f aca="false">IF('Indicator Data'!BM12="No Data",1,IF('Indicator Data imputation'!BM11&lt;&gt;"",1,0))</f>
        <v>0</v>
      </c>
      <c r="BM8" s="230" t="n">
        <f aca="false">IF('Indicator Data'!BN12="No Data",1,IF('Indicator Data imputation'!BN11&lt;&gt;"",1,0))</f>
        <v>0</v>
      </c>
      <c r="BN8" s="230" t="n">
        <f aca="false">IF('Indicator Data'!BO12="No Data",1,IF('Indicator Data imputation'!BO11&lt;&gt;"",1,0))</f>
        <v>0</v>
      </c>
      <c r="BO8" s="230" t="n">
        <f aca="false">IF('Indicator Data'!BP12="No Data",1,IF('Indicator Data imputation'!BP11&lt;&gt;"",1,0))</f>
        <v>0</v>
      </c>
      <c r="BP8" s="230" t="n">
        <f aca="false">IF('Indicator Data'!BQ12="No Data",1,IF('Indicator Data imputation'!BQ11&lt;&gt;"",1,0))</f>
        <v>0</v>
      </c>
      <c r="BQ8" s="230" t="n">
        <f aca="false">IF('Indicator Data'!BR12="No Data",1,IF('Indicator Data imputation'!BR11&lt;&gt;"",1,0))</f>
        <v>0</v>
      </c>
      <c r="BR8" s="230" t="n">
        <f aca="false">IF('Indicator Data'!BS12="No Data",1,IF('Indicator Data imputation'!BS11&lt;&gt;"",1,0))</f>
        <v>0</v>
      </c>
      <c r="BS8" s="230" t="n">
        <f aca="false">IF('Indicator Data'!BT12="No Data",1,IF('Indicator Data imputation'!BT11&lt;&gt;"",1,0))</f>
        <v>0</v>
      </c>
      <c r="BT8" s="230" t="n">
        <f aca="false">IF('Indicator Data'!BU12="No Data",1,IF('Indicator Data imputation'!BU11&lt;&gt;"",1,0))</f>
        <v>0</v>
      </c>
      <c r="BU8" s="230" t="n">
        <f aca="false">IF('Indicator Data'!BV12="No Data",1,IF('Indicator Data imputation'!BV11&lt;&gt;"",1,0))</f>
        <v>0</v>
      </c>
      <c r="BV8" s="230" t="n">
        <f aca="false">IF('Indicator Data'!BW12="No Data",1,IF('Indicator Data imputation'!BW11&lt;&gt;"",1,0))</f>
        <v>0</v>
      </c>
      <c r="BW8" s="230" t="n">
        <f aca="false">IF('Indicator Data'!BX12="No Data",1,IF('Indicator Data imputation'!BX11&lt;&gt;"",1,0))</f>
        <v>0</v>
      </c>
      <c r="BX8" s="0" t="n">
        <f aca="false">SUM(B8:BW8)</f>
        <v>3</v>
      </c>
      <c r="BY8" s="239" t="n">
        <f aca="false">BX8/74</f>
        <v>0.0405405405405405</v>
      </c>
    </row>
    <row r="9" customFormat="false" ht="14.5" hidden="false" customHeight="false" outlineLevel="0" collapsed="false">
      <c r="A9" s="0" t="str">
        <f aca="false">'Indicator Data'!B13</f>
        <v>AUS</v>
      </c>
      <c r="B9" s="230" t="n">
        <f aca="false">IF('Indicator Data'!C13="No Data",1,IF('Indicator Data imputation'!C12&lt;&gt;"",1,0))</f>
        <v>0</v>
      </c>
      <c r="C9" s="230" t="n">
        <f aca="false">IF('Indicator Data'!D13="No Data",1,IF('Indicator Data imputation'!D12&lt;&gt;"",1,0))</f>
        <v>0</v>
      </c>
      <c r="D9" s="230" t="n">
        <f aca="false">IF('Indicator Data'!E13="No Data",1,IF('Indicator Data imputation'!E12&lt;&gt;"",1,0))</f>
        <v>0</v>
      </c>
      <c r="E9" s="230" t="n">
        <f aca="false">IF('Indicator Data'!F13="No Data",1,IF('Indicator Data imputation'!F12&lt;&gt;"",1,0))</f>
        <v>0</v>
      </c>
      <c r="F9" s="230" t="n">
        <f aca="false">IF('Indicator Data'!G13="No Data",1,IF('Indicator Data imputation'!G12&lt;&gt;"",1,0))</f>
        <v>0</v>
      </c>
      <c r="G9" s="230" t="n">
        <f aca="false">IF('Indicator Data'!H13="No Data",1,IF('Indicator Data imputation'!H12&lt;&gt;"",1,0))</f>
        <v>0</v>
      </c>
      <c r="H9" s="230" t="n">
        <f aca="false">IF('Indicator Data'!I13="No Data",1,IF('Indicator Data imputation'!I12&lt;&gt;"",1,0))</f>
        <v>0</v>
      </c>
      <c r="I9" s="230" t="n">
        <f aca="false">IF('Indicator Data'!J13="No Data",1,IF('Indicator Data imputation'!J12&lt;&gt;"",1,0))</f>
        <v>0</v>
      </c>
      <c r="J9" s="230" t="n">
        <f aca="false">IF('Indicator Data'!K13="No Data",1,IF('Indicator Data imputation'!K12&lt;&gt;"",1,0))</f>
        <v>0</v>
      </c>
      <c r="K9" s="230" t="n">
        <f aca="false">IF('Indicator Data'!L13="No Data",1,IF('Indicator Data imputation'!L12&lt;&gt;"",1,0))</f>
        <v>0</v>
      </c>
      <c r="L9" s="230" t="n">
        <f aca="false">IF('Indicator Data'!M13="No Data",1,IF('Indicator Data imputation'!M12&lt;&gt;"",1,0))</f>
        <v>0</v>
      </c>
      <c r="M9" s="230" t="n">
        <f aca="false">IF('Indicator Data'!N13="No Data",1,IF('Indicator Data imputation'!N12&lt;&gt;"",1,0))</f>
        <v>1</v>
      </c>
      <c r="N9" s="230" t="n">
        <f aca="false">IF('Indicator Data'!O13="No Data",1,IF('Indicator Data imputation'!O12&lt;&gt;"",1,0))</f>
        <v>1</v>
      </c>
      <c r="O9" s="230" t="n">
        <f aca="false">IF('Indicator Data'!P13="No Data",1,IF('Indicator Data imputation'!P12&lt;&gt;"",1,0))</f>
        <v>1</v>
      </c>
      <c r="P9" s="230" t="n">
        <f aca="false">IF('Indicator Data'!Q13="No Data",1,IF('Indicator Data imputation'!Q12&lt;&gt;"",1,0))</f>
        <v>0</v>
      </c>
      <c r="Q9" s="230" t="n">
        <f aca="false">IF('Indicator Data'!R13="No Data",1,IF('Indicator Data imputation'!R12&lt;&gt;"",1,0))</f>
        <v>0</v>
      </c>
      <c r="R9" s="230" t="n">
        <f aca="false">IF('Indicator Data'!S13="No Data",1,IF('Indicator Data imputation'!S12&lt;&gt;"",1,0))</f>
        <v>0</v>
      </c>
      <c r="S9" s="230" t="n">
        <f aca="false">IF('Indicator Data'!T13="No Data",1,IF('Indicator Data imputation'!T12&lt;&gt;"",1,0))</f>
        <v>0</v>
      </c>
      <c r="T9" s="230" t="n">
        <f aca="false">IF('Indicator Data'!U13="No Data",1,IF('Indicator Data imputation'!U12&lt;&gt;"",1,0))</f>
        <v>0</v>
      </c>
      <c r="U9" s="230" t="n">
        <f aca="false">IF('Indicator Data'!V13="No Data",1,IF('Indicator Data imputation'!V12&lt;&gt;"",1,0))</f>
        <v>0</v>
      </c>
      <c r="V9" s="230" t="n">
        <f aca="false">IF('Indicator Data'!W13="No Data",1,IF('Indicator Data imputation'!W12&lt;&gt;"",1,0))</f>
        <v>0</v>
      </c>
      <c r="W9" s="230" t="n">
        <f aca="false">IF('Indicator Data'!X13="No Data",1,IF('Indicator Data imputation'!X12&lt;&gt;"",1,0))</f>
        <v>0</v>
      </c>
      <c r="X9" s="230" t="n">
        <f aca="false">IF('Indicator Data'!Y13="No Data",1,IF('Indicator Data imputation'!Y12&lt;&gt;"",1,0))</f>
        <v>0</v>
      </c>
      <c r="Y9" s="230" t="n">
        <f aca="false">IF('Indicator Data'!Z13="No Data",1,IF('Indicator Data imputation'!Z12&lt;&gt;"",1,0))</f>
        <v>0</v>
      </c>
      <c r="Z9" s="230" t="n">
        <f aca="false">IF('Indicator Data'!AA13="No Data",1,IF('Indicator Data imputation'!AA12&lt;&gt;"",1,0))</f>
        <v>0</v>
      </c>
      <c r="AA9" s="230" t="n">
        <f aca="false">IF('Indicator Data'!AB13="No Data",1,IF('Indicator Data imputation'!AB12&lt;&gt;"",1,0))</f>
        <v>0</v>
      </c>
      <c r="AB9" s="230" t="n">
        <f aca="false">IF('Indicator Data'!AC13="No Data",1,IF('Indicator Data imputation'!AC12&lt;&gt;"",1,0))</f>
        <v>1</v>
      </c>
      <c r="AC9" s="230" t="n">
        <f aca="false">IF('Indicator Data'!AD13="No Data",1,IF('Indicator Data imputation'!AD12&lt;&gt;"",1,0))</f>
        <v>0</v>
      </c>
      <c r="AD9" s="230" t="n">
        <f aca="false">IF('Indicator Data'!AE13="No Data",1,IF('Indicator Data imputation'!AE12&lt;&gt;"",1,0))</f>
        <v>0</v>
      </c>
      <c r="AE9" s="230" t="n">
        <f aca="false">IF('Indicator Data'!AF13="No Data",1,IF('Indicator Data imputation'!AF12&lt;&gt;"",1,0))</f>
        <v>1</v>
      </c>
      <c r="AF9" s="230" t="n">
        <f aca="false">IF('Indicator Data'!AG13="No Data",1,IF('Indicator Data imputation'!AG12&lt;&gt;"",1,0))</f>
        <v>0</v>
      </c>
      <c r="AG9" s="230" t="n">
        <f aca="false">IF('Indicator Data'!AH13="No Data",1,IF('Indicator Data imputation'!AH12&lt;&gt;"",1,0))</f>
        <v>0</v>
      </c>
      <c r="AH9" s="230" t="n">
        <f aca="false">IF('Indicator Data'!AI13="No Data",1,IF('Indicator Data imputation'!AI12&lt;&gt;"",1,0))</f>
        <v>0</v>
      </c>
      <c r="AI9" s="230" t="n">
        <f aca="false">IF('Indicator Data'!AJ13="No Data",1,IF('Indicator Data imputation'!AJ12&lt;&gt;"",1,0))</f>
        <v>0</v>
      </c>
      <c r="AJ9" s="230" t="n">
        <f aca="false">IF('Indicator Data'!AK13="No Data",1,IF('Indicator Data imputation'!AK12&lt;&gt;"",1,0))</f>
        <v>0</v>
      </c>
      <c r="AK9" s="230" t="n">
        <f aca="false">IF('Indicator Data'!AL13="No Data",1,IF('Indicator Data imputation'!AL12&lt;&gt;"",1,0))</f>
        <v>1</v>
      </c>
      <c r="AL9" s="230" t="n">
        <f aca="false">IF('Indicator Data'!AM13="No Data",1,IF('Indicator Data imputation'!AM12&lt;&gt;"",1,0))</f>
        <v>0</v>
      </c>
      <c r="AM9" s="230" t="n">
        <f aca="false">IF('Indicator Data'!AN13="No Data",1,IF('Indicator Data imputation'!AN12&lt;&gt;"",1,0))</f>
        <v>0</v>
      </c>
      <c r="AN9" s="230" t="n">
        <f aca="false">IF('Indicator Data'!AO13="No Data",1,IF('Indicator Data imputation'!AO12&lt;&gt;"",1,0))</f>
        <v>0</v>
      </c>
      <c r="AO9" s="230" t="n">
        <f aca="false">IF('Indicator Data'!AP13="No Data",1,IF('Indicator Data imputation'!AP12&lt;&gt;"",1,0))</f>
        <v>1</v>
      </c>
      <c r="AP9" s="230" t="n">
        <f aca="false">IF('Indicator Data'!AQ13="No Data",1,IF('Indicator Data imputation'!AQ12&lt;&gt;"",1,0))</f>
        <v>0</v>
      </c>
      <c r="AQ9" s="230" t="n">
        <f aca="false">IF('Indicator Data'!AR13="No Data",1,IF('Indicator Data imputation'!AR12&lt;&gt;"",1,0))</f>
        <v>0</v>
      </c>
      <c r="AR9" s="230" t="n">
        <f aca="false">IF('Indicator Data'!AS13="No Data",1,IF('Indicator Data imputation'!AS12&lt;&gt;"",1,0))</f>
        <v>1</v>
      </c>
      <c r="AS9" s="230" t="n">
        <f aca="false">IF('Indicator Data'!AT13="No Data",1,IF('Indicator Data imputation'!AT12&lt;&gt;"",1,0))</f>
        <v>0</v>
      </c>
      <c r="AT9" s="230" t="n">
        <f aca="false">IF('Indicator Data'!AU13="No Data",1,IF('Indicator Data imputation'!AU12&lt;&gt;"",1,0))</f>
        <v>0</v>
      </c>
      <c r="AU9" s="230" t="n">
        <f aca="false">IF('Indicator Data'!AV13="No Data",1,IF('Indicator Data imputation'!AV12&lt;&gt;"",1,0))</f>
        <v>0</v>
      </c>
      <c r="AV9" s="230" t="n">
        <f aca="false">IF('Indicator Data'!AW13="No Data",1,IF('Indicator Data imputation'!AW12&lt;&gt;"",1,0))</f>
        <v>1</v>
      </c>
      <c r="AW9" s="230" t="n">
        <f aca="false">IF('Indicator Data'!AX13="No Data",1,IF('Indicator Data imputation'!AX12&lt;&gt;"",1,0))</f>
        <v>0</v>
      </c>
      <c r="AX9" s="230" t="n">
        <f aca="false">IF('Indicator Data'!AY13="No Data",1,IF('Indicator Data imputation'!AY12&lt;&gt;"",1,0))</f>
        <v>0</v>
      </c>
      <c r="AY9" s="230" t="n">
        <f aca="false">IF('Indicator Data'!AZ13="No Data",1,IF('Indicator Data imputation'!AZ12&lt;&gt;"",1,0))</f>
        <v>0</v>
      </c>
      <c r="AZ9" s="230" t="n">
        <f aca="false">IF('Indicator Data'!BA13="No Data",1,IF('Indicator Data imputation'!BA12&lt;&gt;"",1,0))</f>
        <v>0</v>
      </c>
      <c r="BA9" s="230" t="n">
        <f aca="false">IF('Indicator Data'!BB13="No Data",1,IF('Indicator Data imputation'!BB12&lt;&gt;"",1,0))</f>
        <v>0</v>
      </c>
      <c r="BB9" s="230" t="n">
        <f aca="false">IF('Indicator Data'!BC13="No Data",1,IF('Indicator Data imputation'!BC12&lt;&gt;"",1,0))</f>
        <v>0</v>
      </c>
      <c r="BC9" s="230" t="n">
        <f aca="false">IF('Indicator Data'!BD13="No Data",1,IF('Indicator Data imputation'!BD12&lt;&gt;"",1,0))</f>
        <v>0</v>
      </c>
      <c r="BD9" s="230" t="n">
        <f aca="false">IF('Indicator Data'!BE13="No Data",1,IF('Indicator Data imputation'!BE12&lt;&gt;"",1,0))</f>
        <v>0</v>
      </c>
      <c r="BE9" s="230" t="n">
        <f aca="false">IF('Indicator Data'!BF13="No Data",1,IF('Indicator Data imputation'!BF12&lt;&gt;"",1,0))</f>
        <v>0</v>
      </c>
      <c r="BF9" s="230" t="n">
        <f aca="false">IF('Indicator Data'!BG13="No Data",1,IF('Indicator Data imputation'!BG12&lt;&gt;"",1,0))</f>
        <v>0</v>
      </c>
      <c r="BG9" s="230" t="n">
        <f aca="false">IF('Indicator Data'!BH13="No Data",1,IF('Indicator Data imputation'!BH12&lt;&gt;"",1,0))</f>
        <v>0</v>
      </c>
      <c r="BH9" s="230" t="n">
        <f aca="false">IF('Indicator Data'!BI13="No Data",1,IF('Indicator Data imputation'!BI12&lt;&gt;"",1,0))</f>
        <v>0</v>
      </c>
      <c r="BI9" s="230" t="n">
        <f aca="false">IF('Indicator Data'!BJ13="No Data",1,IF('Indicator Data imputation'!BJ12&lt;&gt;"",1,0))</f>
        <v>0</v>
      </c>
      <c r="BJ9" s="230" t="n">
        <f aca="false">IF('Indicator Data'!BK13="No Data",1,IF('Indicator Data imputation'!BK12&lt;&gt;"",1,0))</f>
        <v>0</v>
      </c>
      <c r="BK9" s="230" t="n">
        <f aca="false">IF('Indicator Data'!BL13="No Data",1,IF('Indicator Data imputation'!BL12&lt;&gt;"",1,0))</f>
        <v>0</v>
      </c>
      <c r="BL9" s="230" t="n">
        <f aca="false">IF('Indicator Data'!BM13="No Data",1,IF('Indicator Data imputation'!BM12&lt;&gt;"",1,0))</f>
        <v>1</v>
      </c>
      <c r="BM9" s="230" t="n">
        <f aca="false">IF('Indicator Data'!BN13="No Data",1,IF('Indicator Data imputation'!BN12&lt;&gt;"",1,0))</f>
        <v>0</v>
      </c>
      <c r="BN9" s="230" t="n">
        <f aca="false">IF('Indicator Data'!BO13="No Data",1,IF('Indicator Data imputation'!BO12&lt;&gt;"",1,0))</f>
        <v>0</v>
      </c>
      <c r="BO9" s="230" t="n">
        <f aca="false">IF('Indicator Data'!BP13="No Data",1,IF('Indicator Data imputation'!BP12&lt;&gt;"",1,0))</f>
        <v>0</v>
      </c>
      <c r="BP9" s="230" t="n">
        <f aca="false">IF('Indicator Data'!BQ13="No Data",1,IF('Indicator Data imputation'!BQ12&lt;&gt;"",1,0))</f>
        <v>0</v>
      </c>
      <c r="BQ9" s="230" t="n">
        <f aca="false">IF('Indicator Data'!BR13="No Data",1,IF('Indicator Data imputation'!BR12&lt;&gt;"",1,0))</f>
        <v>0</v>
      </c>
      <c r="BR9" s="230" t="n">
        <f aca="false">IF('Indicator Data'!BS13="No Data",1,IF('Indicator Data imputation'!BS12&lt;&gt;"",1,0))</f>
        <v>0</v>
      </c>
      <c r="BS9" s="230" t="n">
        <f aca="false">IF('Indicator Data'!BT13="No Data",1,IF('Indicator Data imputation'!BT12&lt;&gt;"",1,0))</f>
        <v>0</v>
      </c>
      <c r="BT9" s="230" t="n">
        <f aca="false">IF('Indicator Data'!BU13="No Data",1,IF('Indicator Data imputation'!BU12&lt;&gt;"",1,0))</f>
        <v>0</v>
      </c>
      <c r="BU9" s="230" t="n">
        <f aca="false">IF('Indicator Data'!BV13="No Data",1,IF('Indicator Data imputation'!BV12&lt;&gt;"",1,0))</f>
        <v>0</v>
      </c>
      <c r="BV9" s="230" t="n">
        <f aca="false">IF('Indicator Data'!BW13="No Data",1,IF('Indicator Data imputation'!BW12&lt;&gt;"",1,0))</f>
        <v>0</v>
      </c>
      <c r="BW9" s="230" t="n">
        <f aca="false">IF('Indicator Data'!BX13="No Data",1,IF('Indicator Data imputation'!BX12&lt;&gt;"",1,0))</f>
        <v>0</v>
      </c>
      <c r="BX9" s="0" t="n">
        <f aca="false">SUM(B9:BW9)</f>
        <v>10</v>
      </c>
      <c r="BY9" s="239" t="n">
        <f aca="false">BX9/74</f>
        <v>0.135135135135135</v>
      </c>
    </row>
    <row r="10" customFormat="false" ht="14.5" hidden="false" customHeight="false" outlineLevel="0" collapsed="false">
      <c r="A10" s="0" t="str">
        <f aca="false">'Indicator Data'!B14</f>
        <v>AUT</v>
      </c>
      <c r="B10" s="230" t="n">
        <f aca="false">IF('Indicator Data'!C14="No Data",1,IF('Indicator Data imputation'!C13&lt;&gt;"",1,0))</f>
        <v>0</v>
      </c>
      <c r="C10" s="230" t="n">
        <f aca="false">IF('Indicator Data'!D14="No Data",1,IF('Indicator Data imputation'!D13&lt;&gt;"",1,0))</f>
        <v>0</v>
      </c>
      <c r="D10" s="230" t="n">
        <f aca="false">IF('Indicator Data'!E14="No Data",1,IF('Indicator Data imputation'!E13&lt;&gt;"",1,0))</f>
        <v>0</v>
      </c>
      <c r="E10" s="230" t="n">
        <f aca="false">IF('Indicator Data'!F14="No Data",1,IF('Indicator Data imputation'!F13&lt;&gt;"",1,0))</f>
        <v>0</v>
      </c>
      <c r="F10" s="230" t="n">
        <f aca="false">IF('Indicator Data'!G14="No Data",1,IF('Indicator Data imputation'!G13&lt;&gt;"",1,0))</f>
        <v>0</v>
      </c>
      <c r="G10" s="230" t="n">
        <f aca="false">IF('Indicator Data'!H14="No Data",1,IF('Indicator Data imputation'!H13&lt;&gt;"",1,0))</f>
        <v>0</v>
      </c>
      <c r="H10" s="230" t="n">
        <f aca="false">IF('Indicator Data'!I14="No Data",1,IF('Indicator Data imputation'!I13&lt;&gt;"",1,0))</f>
        <v>0</v>
      </c>
      <c r="I10" s="230" t="n">
        <f aca="false">IF('Indicator Data'!J14="No Data",1,IF('Indicator Data imputation'!J13&lt;&gt;"",1,0))</f>
        <v>0</v>
      </c>
      <c r="J10" s="230" t="n">
        <f aca="false">IF('Indicator Data'!K14="No Data",1,IF('Indicator Data imputation'!K13&lt;&gt;"",1,0))</f>
        <v>0</v>
      </c>
      <c r="K10" s="230" t="n">
        <f aca="false">IF('Indicator Data'!L14="No Data",1,IF('Indicator Data imputation'!L13&lt;&gt;"",1,0))</f>
        <v>0</v>
      </c>
      <c r="L10" s="230" t="n">
        <f aca="false">IF('Indicator Data'!M14="No Data",1,IF('Indicator Data imputation'!M13&lt;&gt;"",1,0))</f>
        <v>0</v>
      </c>
      <c r="M10" s="230" t="n">
        <f aca="false">IF('Indicator Data'!N14="No Data",1,IF('Indicator Data imputation'!N13&lt;&gt;"",1,0))</f>
        <v>1</v>
      </c>
      <c r="N10" s="230" t="n">
        <f aca="false">IF('Indicator Data'!O14="No Data",1,IF('Indicator Data imputation'!O13&lt;&gt;"",1,0))</f>
        <v>1</v>
      </c>
      <c r="O10" s="230" t="n">
        <f aca="false">IF('Indicator Data'!P14="No Data",1,IF('Indicator Data imputation'!P13&lt;&gt;"",1,0))</f>
        <v>1</v>
      </c>
      <c r="P10" s="230" t="n">
        <f aca="false">IF('Indicator Data'!Q14="No Data",1,IF('Indicator Data imputation'!Q13&lt;&gt;"",1,0))</f>
        <v>0</v>
      </c>
      <c r="Q10" s="230" t="n">
        <f aca="false">IF('Indicator Data'!R14="No Data",1,IF('Indicator Data imputation'!R13&lt;&gt;"",1,0))</f>
        <v>0</v>
      </c>
      <c r="R10" s="230" t="n">
        <f aca="false">IF('Indicator Data'!S14="No Data",1,IF('Indicator Data imputation'!S13&lt;&gt;"",1,0))</f>
        <v>0</v>
      </c>
      <c r="S10" s="230" t="n">
        <f aca="false">IF('Indicator Data'!T14="No Data",1,IF('Indicator Data imputation'!T13&lt;&gt;"",1,0))</f>
        <v>0</v>
      </c>
      <c r="T10" s="230" t="n">
        <f aca="false">IF('Indicator Data'!U14="No Data",1,IF('Indicator Data imputation'!U13&lt;&gt;"",1,0))</f>
        <v>0</v>
      </c>
      <c r="U10" s="230" t="n">
        <f aca="false">IF('Indicator Data'!V14="No Data",1,IF('Indicator Data imputation'!V13&lt;&gt;"",1,0))</f>
        <v>0</v>
      </c>
      <c r="V10" s="230" t="n">
        <f aca="false">IF('Indicator Data'!W14="No Data",1,IF('Indicator Data imputation'!W13&lt;&gt;"",1,0))</f>
        <v>0</v>
      </c>
      <c r="W10" s="230" t="n">
        <f aca="false">IF('Indicator Data'!X14="No Data",1,IF('Indicator Data imputation'!X13&lt;&gt;"",1,0))</f>
        <v>0</v>
      </c>
      <c r="X10" s="230" t="n">
        <f aca="false">IF('Indicator Data'!Y14="No Data",1,IF('Indicator Data imputation'!Y13&lt;&gt;"",1,0))</f>
        <v>0</v>
      </c>
      <c r="Y10" s="230" t="n">
        <f aca="false">IF('Indicator Data'!Z14="No Data",1,IF('Indicator Data imputation'!Z13&lt;&gt;"",1,0))</f>
        <v>0</v>
      </c>
      <c r="Z10" s="230" t="n">
        <f aca="false">IF('Indicator Data'!AA14="No Data",1,IF('Indicator Data imputation'!AA13&lt;&gt;"",1,0))</f>
        <v>0</v>
      </c>
      <c r="AA10" s="230" t="n">
        <f aca="false">IF('Indicator Data'!AB14="No Data",1,IF('Indicator Data imputation'!AB13&lt;&gt;"",1,0))</f>
        <v>0</v>
      </c>
      <c r="AB10" s="230" t="n">
        <f aca="false">IF('Indicator Data'!AC14="No Data",1,IF('Indicator Data imputation'!AC13&lt;&gt;"",1,0))</f>
        <v>1</v>
      </c>
      <c r="AC10" s="230" t="n">
        <f aca="false">IF('Indicator Data'!AD14="No Data",1,IF('Indicator Data imputation'!AD13&lt;&gt;"",1,0))</f>
        <v>0</v>
      </c>
      <c r="AD10" s="230" t="n">
        <f aca="false">IF('Indicator Data'!AE14="No Data",1,IF('Indicator Data imputation'!AE13&lt;&gt;"",1,0))</f>
        <v>0</v>
      </c>
      <c r="AE10" s="230" t="n">
        <f aca="false">IF('Indicator Data'!AF14="No Data",1,IF('Indicator Data imputation'!AF13&lt;&gt;"",1,0))</f>
        <v>1</v>
      </c>
      <c r="AF10" s="230" t="n">
        <f aca="false">IF('Indicator Data'!AG14="No Data",1,IF('Indicator Data imputation'!AG13&lt;&gt;"",1,0))</f>
        <v>0</v>
      </c>
      <c r="AG10" s="230" t="n">
        <f aca="false">IF('Indicator Data'!AH14="No Data",1,IF('Indicator Data imputation'!AH13&lt;&gt;"",1,0))</f>
        <v>0</v>
      </c>
      <c r="AH10" s="230" t="n">
        <f aca="false">IF('Indicator Data'!AI14="No Data",1,IF('Indicator Data imputation'!AI13&lt;&gt;"",1,0))</f>
        <v>0</v>
      </c>
      <c r="AI10" s="230" t="n">
        <f aca="false">IF('Indicator Data'!AJ14="No Data",1,IF('Indicator Data imputation'!AJ13&lt;&gt;"",1,0))</f>
        <v>0</v>
      </c>
      <c r="AJ10" s="230" t="n">
        <f aca="false">IF('Indicator Data'!AK14="No Data",1,IF('Indicator Data imputation'!AK13&lt;&gt;"",1,0))</f>
        <v>0</v>
      </c>
      <c r="AK10" s="230" t="n">
        <f aca="false">IF('Indicator Data'!AL14="No Data",1,IF('Indicator Data imputation'!AL13&lt;&gt;"",1,0))</f>
        <v>1</v>
      </c>
      <c r="AL10" s="230" t="n">
        <f aca="false">IF('Indicator Data'!AM14="No Data",1,IF('Indicator Data imputation'!AM13&lt;&gt;"",1,0))</f>
        <v>0</v>
      </c>
      <c r="AM10" s="230" t="n">
        <f aca="false">IF('Indicator Data'!AN14="No Data",1,IF('Indicator Data imputation'!AN13&lt;&gt;"",1,0))</f>
        <v>0</v>
      </c>
      <c r="AN10" s="230" t="n">
        <f aca="false">IF('Indicator Data'!AO14="No Data",1,IF('Indicator Data imputation'!AO13&lt;&gt;"",1,0))</f>
        <v>0</v>
      </c>
      <c r="AO10" s="230" t="n">
        <f aca="false">IF('Indicator Data'!AP14="No Data",1,IF('Indicator Data imputation'!AP13&lt;&gt;"",1,0))</f>
        <v>1</v>
      </c>
      <c r="AP10" s="230" t="n">
        <f aca="false">IF('Indicator Data'!AQ14="No Data",1,IF('Indicator Data imputation'!AQ13&lt;&gt;"",1,0))</f>
        <v>0</v>
      </c>
      <c r="AQ10" s="230" t="n">
        <f aca="false">IF('Indicator Data'!AR14="No Data",1,IF('Indicator Data imputation'!AR13&lt;&gt;"",1,0))</f>
        <v>0</v>
      </c>
      <c r="AR10" s="230" t="n">
        <f aca="false">IF('Indicator Data'!AS14="No Data",1,IF('Indicator Data imputation'!AS13&lt;&gt;"",1,0))</f>
        <v>1</v>
      </c>
      <c r="AS10" s="230" t="n">
        <f aca="false">IF('Indicator Data'!AT14="No Data",1,IF('Indicator Data imputation'!AT13&lt;&gt;"",1,0))</f>
        <v>0</v>
      </c>
      <c r="AT10" s="230" t="n">
        <f aca="false">IF('Indicator Data'!AU14="No Data",1,IF('Indicator Data imputation'!AU13&lt;&gt;"",1,0))</f>
        <v>1</v>
      </c>
      <c r="AU10" s="230" t="n">
        <f aca="false">IF('Indicator Data'!AV14="No Data",1,IF('Indicator Data imputation'!AV13&lt;&gt;"",1,0))</f>
        <v>1</v>
      </c>
      <c r="AV10" s="230" t="n">
        <f aca="false">IF('Indicator Data'!AW14="No Data",1,IF('Indicator Data imputation'!AW13&lt;&gt;"",1,0))</f>
        <v>1</v>
      </c>
      <c r="AW10" s="230" t="n">
        <f aca="false">IF('Indicator Data'!AX14="No Data",1,IF('Indicator Data imputation'!AX13&lt;&gt;"",1,0))</f>
        <v>0</v>
      </c>
      <c r="AX10" s="230" t="n">
        <f aca="false">IF('Indicator Data'!AY14="No Data",1,IF('Indicator Data imputation'!AY13&lt;&gt;"",1,0))</f>
        <v>0</v>
      </c>
      <c r="AY10" s="230" t="n">
        <f aca="false">IF('Indicator Data'!AZ14="No Data",1,IF('Indicator Data imputation'!AZ13&lt;&gt;"",1,0))</f>
        <v>0</v>
      </c>
      <c r="AZ10" s="230" t="n">
        <f aca="false">IF('Indicator Data'!BA14="No Data",1,IF('Indicator Data imputation'!BA13&lt;&gt;"",1,0))</f>
        <v>0</v>
      </c>
      <c r="BA10" s="230" t="n">
        <f aca="false">IF('Indicator Data'!BB14="No Data",1,IF('Indicator Data imputation'!BB13&lt;&gt;"",1,0))</f>
        <v>0</v>
      </c>
      <c r="BB10" s="230" t="n">
        <f aca="false">IF('Indicator Data'!BC14="No Data",1,IF('Indicator Data imputation'!BC13&lt;&gt;"",1,0))</f>
        <v>0</v>
      </c>
      <c r="BC10" s="230" t="n">
        <f aca="false">IF('Indicator Data'!BD14="No Data",1,IF('Indicator Data imputation'!BD13&lt;&gt;"",1,0))</f>
        <v>0</v>
      </c>
      <c r="BD10" s="230" t="n">
        <f aca="false">IF('Indicator Data'!BE14="No Data",1,IF('Indicator Data imputation'!BE13&lt;&gt;"",1,0))</f>
        <v>0</v>
      </c>
      <c r="BE10" s="230" t="n">
        <f aca="false">IF('Indicator Data'!BF14="No Data",1,IF('Indicator Data imputation'!BF13&lt;&gt;"",1,0))</f>
        <v>0</v>
      </c>
      <c r="BF10" s="230" t="n">
        <f aca="false">IF('Indicator Data'!BG14="No Data",1,IF('Indicator Data imputation'!BG13&lt;&gt;"",1,0))</f>
        <v>0</v>
      </c>
      <c r="BG10" s="230" t="n">
        <f aca="false">IF('Indicator Data'!BH14="No Data",1,IF('Indicator Data imputation'!BH13&lt;&gt;"",1,0))</f>
        <v>0</v>
      </c>
      <c r="BH10" s="230" t="n">
        <f aca="false">IF('Indicator Data'!BI14="No Data",1,IF('Indicator Data imputation'!BI13&lt;&gt;"",1,0))</f>
        <v>0</v>
      </c>
      <c r="BI10" s="230" t="n">
        <f aca="false">IF('Indicator Data'!BJ14="No Data",1,IF('Indicator Data imputation'!BJ13&lt;&gt;"",1,0))</f>
        <v>0</v>
      </c>
      <c r="BJ10" s="230" t="n">
        <f aca="false">IF('Indicator Data'!BK14="No Data",1,IF('Indicator Data imputation'!BK13&lt;&gt;"",1,0))</f>
        <v>0</v>
      </c>
      <c r="BK10" s="230" t="n">
        <f aca="false">IF('Indicator Data'!BL14="No Data",1,IF('Indicator Data imputation'!BL13&lt;&gt;"",1,0))</f>
        <v>0</v>
      </c>
      <c r="BL10" s="230" t="n">
        <f aca="false">IF('Indicator Data'!BM14="No Data",1,IF('Indicator Data imputation'!BM13&lt;&gt;"",1,0))</f>
        <v>1</v>
      </c>
      <c r="BM10" s="230" t="n">
        <f aca="false">IF('Indicator Data'!BN14="No Data",1,IF('Indicator Data imputation'!BN13&lt;&gt;"",1,0))</f>
        <v>0</v>
      </c>
      <c r="BN10" s="230" t="n">
        <f aca="false">IF('Indicator Data'!BO14="No Data",1,IF('Indicator Data imputation'!BO13&lt;&gt;"",1,0))</f>
        <v>0</v>
      </c>
      <c r="BO10" s="230" t="n">
        <f aca="false">IF('Indicator Data'!BP14="No Data",1,IF('Indicator Data imputation'!BP13&lt;&gt;"",1,0))</f>
        <v>0</v>
      </c>
      <c r="BP10" s="230" t="n">
        <f aca="false">IF('Indicator Data'!BQ14="No Data",1,IF('Indicator Data imputation'!BQ13&lt;&gt;"",1,0))</f>
        <v>0</v>
      </c>
      <c r="BQ10" s="230" t="n">
        <f aca="false">IF('Indicator Data'!BR14="No Data",1,IF('Indicator Data imputation'!BR13&lt;&gt;"",1,0))</f>
        <v>0</v>
      </c>
      <c r="BR10" s="230" t="n">
        <f aca="false">IF('Indicator Data'!BS14="No Data",1,IF('Indicator Data imputation'!BS13&lt;&gt;"",1,0))</f>
        <v>0</v>
      </c>
      <c r="BS10" s="230" t="n">
        <f aca="false">IF('Indicator Data'!BT14="No Data",1,IF('Indicator Data imputation'!BT13&lt;&gt;"",1,0))</f>
        <v>0</v>
      </c>
      <c r="BT10" s="230" t="n">
        <f aca="false">IF('Indicator Data'!BU14="No Data",1,IF('Indicator Data imputation'!BU13&lt;&gt;"",1,0))</f>
        <v>0</v>
      </c>
      <c r="BU10" s="230" t="n">
        <f aca="false">IF('Indicator Data'!BV14="No Data",1,IF('Indicator Data imputation'!BV13&lt;&gt;"",1,0))</f>
        <v>1</v>
      </c>
      <c r="BV10" s="230" t="n">
        <f aca="false">IF('Indicator Data'!BW14="No Data",1,IF('Indicator Data imputation'!BW13&lt;&gt;"",1,0))</f>
        <v>0</v>
      </c>
      <c r="BW10" s="230" t="n">
        <f aca="false">IF('Indicator Data'!BX14="No Data",1,IF('Indicator Data imputation'!BX13&lt;&gt;"",1,0))</f>
        <v>0</v>
      </c>
      <c r="BX10" s="0" t="n">
        <f aca="false">SUM(B10:BW10)</f>
        <v>13</v>
      </c>
      <c r="BY10" s="239" t="n">
        <f aca="false">BX10/74</f>
        <v>0.175675675675676</v>
      </c>
    </row>
    <row r="11" customFormat="false" ht="14.5" hidden="false" customHeight="false" outlineLevel="0" collapsed="false">
      <c r="A11" s="0" t="str">
        <f aca="false">'Indicator Data'!B15</f>
        <v>AZE</v>
      </c>
      <c r="B11" s="230" t="n">
        <f aca="false">IF('Indicator Data'!C15="No Data",1,IF('Indicator Data imputation'!C14&lt;&gt;"",1,0))</f>
        <v>0</v>
      </c>
      <c r="C11" s="230" t="n">
        <f aca="false">IF('Indicator Data'!D15="No Data",1,IF('Indicator Data imputation'!D14&lt;&gt;"",1,0))</f>
        <v>0</v>
      </c>
      <c r="D11" s="230" t="n">
        <f aca="false">IF('Indicator Data'!E15="No Data",1,IF('Indicator Data imputation'!E14&lt;&gt;"",1,0))</f>
        <v>0</v>
      </c>
      <c r="E11" s="230" t="n">
        <f aca="false">IF('Indicator Data'!F15="No Data",1,IF('Indicator Data imputation'!F14&lt;&gt;"",1,0))</f>
        <v>0</v>
      </c>
      <c r="F11" s="230" t="n">
        <f aca="false">IF('Indicator Data'!G15="No Data",1,IF('Indicator Data imputation'!G14&lt;&gt;"",1,0))</f>
        <v>0</v>
      </c>
      <c r="G11" s="230" t="n">
        <f aca="false">IF('Indicator Data'!H15="No Data",1,IF('Indicator Data imputation'!H14&lt;&gt;"",1,0))</f>
        <v>0</v>
      </c>
      <c r="H11" s="230" t="n">
        <f aca="false">IF('Indicator Data'!I15="No Data",1,IF('Indicator Data imputation'!I14&lt;&gt;"",1,0))</f>
        <v>0</v>
      </c>
      <c r="I11" s="230" t="n">
        <f aca="false">IF('Indicator Data'!J15="No Data",1,IF('Indicator Data imputation'!J14&lt;&gt;"",1,0))</f>
        <v>0</v>
      </c>
      <c r="J11" s="230" t="n">
        <f aca="false">IF('Indicator Data'!K15="No Data",1,IF('Indicator Data imputation'!K14&lt;&gt;"",1,0))</f>
        <v>0</v>
      </c>
      <c r="K11" s="230" t="n">
        <f aca="false">IF('Indicator Data'!L15="No Data",1,IF('Indicator Data imputation'!L14&lt;&gt;"",1,0))</f>
        <v>0</v>
      </c>
      <c r="L11" s="230" t="n">
        <f aca="false">IF('Indicator Data'!M15="No Data",1,IF('Indicator Data imputation'!M14&lt;&gt;"",1,0))</f>
        <v>0</v>
      </c>
      <c r="M11" s="230" t="n">
        <f aca="false">IF('Indicator Data'!N15="No Data",1,IF('Indicator Data imputation'!N14&lt;&gt;"",1,0))</f>
        <v>1</v>
      </c>
      <c r="N11" s="230" t="n">
        <f aca="false">IF('Indicator Data'!O15="No Data",1,IF('Indicator Data imputation'!O14&lt;&gt;"",1,0))</f>
        <v>1</v>
      </c>
      <c r="O11" s="230" t="n">
        <f aca="false">IF('Indicator Data'!P15="No Data",1,IF('Indicator Data imputation'!P14&lt;&gt;"",1,0))</f>
        <v>1</v>
      </c>
      <c r="P11" s="230" t="n">
        <f aca="false">IF('Indicator Data'!Q15="No Data",1,IF('Indicator Data imputation'!Q14&lt;&gt;"",1,0))</f>
        <v>0</v>
      </c>
      <c r="Q11" s="230" t="n">
        <f aca="false">IF('Indicator Data'!R15="No Data",1,IF('Indicator Data imputation'!R14&lt;&gt;"",1,0))</f>
        <v>0</v>
      </c>
      <c r="R11" s="230" t="n">
        <f aca="false">IF('Indicator Data'!S15="No Data",1,IF('Indicator Data imputation'!S14&lt;&gt;"",1,0))</f>
        <v>0</v>
      </c>
      <c r="S11" s="230" t="n">
        <f aca="false">IF('Indicator Data'!T15="No Data",1,IF('Indicator Data imputation'!T14&lt;&gt;"",1,0))</f>
        <v>0</v>
      </c>
      <c r="T11" s="230" t="n">
        <f aca="false">IF('Indicator Data'!U15="No Data",1,IF('Indicator Data imputation'!U14&lt;&gt;"",1,0))</f>
        <v>0</v>
      </c>
      <c r="U11" s="230" t="n">
        <f aca="false">IF('Indicator Data'!V15="No Data",1,IF('Indicator Data imputation'!V14&lt;&gt;"",1,0))</f>
        <v>0</v>
      </c>
      <c r="V11" s="230" t="n">
        <f aca="false">IF('Indicator Data'!W15="No Data",1,IF('Indicator Data imputation'!W14&lt;&gt;"",1,0))</f>
        <v>0</v>
      </c>
      <c r="W11" s="230" t="n">
        <f aca="false">IF('Indicator Data'!X15="No Data",1,IF('Indicator Data imputation'!X14&lt;&gt;"",1,0))</f>
        <v>0</v>
      </c>
      <c r="X11" s="230" t="n">
        <f aca="false">IF('Indicator Data'!Y15="No Data",1,IF('Indicator Data imputation'!Y14&lt;&gt;"",1,0))</f>
        <v>0</v>
      </c>
      <c r="Y11" s="230" t="n">
        <f aca="false">IF('Indicator Data'!Z15="No Data",1,IF('Indicator Data imputation'!Z14&lt;&gt;"",1,0))</f>
        <v>0</v>
      </c>
      <c r="Z11" s="230" t="n">
        <f aca="false">IF('Indicator Data'!AA15="No Data",1,IF('Indicator Data imputation'!AA14&lt;&gt;"",1,0))</f>
        <v>0</v>
      </c>
      <c r="AA11" s="230" t="n">
        <f aca="false">IF('Indicator Data'!AB15="No Data",1,IF('Indicator Data imputation'!AB14&lt;&gt;"",1,0))</f>
        <v>0</v>
      </c>
      <c r="AB11" s="230" t="n">
        <f aca="false">IF('Indicator Data'!AC15="No Data",1,IF('Indicator Data imputation'!AC14&lt;&gt;"",1,0))</f>
        <v>0</v>
      </c>
      <c r="AC11" s="230" t="n">
        <f aca="false">IF('Indicator Data'!AD15="No Data",1,IF('Indicator Data imputation'!AD14&lt;&gt;"",1,0))</f>
        <v>0</v>
      </c>
      <c r="AD11" s="230" t="n">
        <f aca="false">IF('Indicator Data'!AE15="No Data",1,IF('Indicator Data imputation'!AE14&lt;&gt;"",1,0))</f>
        <v>0</v>
      </c>
      <c r="AE11" s="230" t="n">
        <f aca="false">IF('Indicator Data'!AF15="No Data",1,IF('Indicator Data imputation'!AF14&lt;&gt;"",1,0))</f>
        <v>1</v>
      </c>
      <c r="AF11" s="230" t="n">
        <f aca="false">IF('Indicator Data'!AG15="No Data",1,IF('Indicator Data imputation'!AG14&lt;&gt;"",1,0))</f>
        <v>0</v>
      </c>
      <c r="AG11" s="230" t="n">
        <f aca="false">IF('Indicator Data'!AH15="No Data",1,IF('Indicator Data imputation'!AH14&lt;&gt;"",1,0))</f>
        <v>0</v>
      </c>
      <c r="AH11" s="230" t="n">
        <f aca="false">IF('Indicator Data'!AI15="No Data",1,IF('Indicator Data imputation'!AI14&lt;&gt;"",1,0))</f>
        <v>0</v>
      </c>
      <c r="AI11" s="230" t="n">
        <f aca="false">IF('Indicator Data'!AJ15="No Data",1,IF('Indicator Data imputation'!AJ14&lt;&gt;"",1,0))</f>
        <v>0</v>
      </c>
      <c r="AJ11" s="230" t="n">
        <f aca="false">IF('Indicator Data'!AK15="No Data",1,IF('Indicator Data imputation'!AK14&lt;&gt;"",1,0))</f>
        <v>0</v>
      </c>
      <c r="AK11" s="230" t="n">
        <f aca="false">IF('Indicator Data'!AL15="No Data",1,IF('Indicator Data imputation'!AL14&lt;&gt;"",1,0))</f>
        <v>1</v>
      </c>
      <c r="AL11" s="230" t="n">
        <f aca="false">IF('Indicator Data'!AM15="No Data",1,IF('Indicator Data imputation'!AM14&lt;&gt;"",1,0))</f>
        <v>0</v>
      </c>
      <c r="AM11" s="230" t="n">
        <f aca="false">IF('Indicator Data'!AN15="No Data",1,IF('Indicator Data imputation'!AN14&lt;&gt;"",1,0))</f>
        <v>0</v>
      </c>
      <c r="AN11" s="230" t="n">
        <f aca="false">IF('Indicator Data'!AO15="No Data",1,IF('Indicator Data imputation'!AO14&lt;&gt;"",1,0))</f>
        <v>0</v>
      </c>
      <c r="AO11" s="230" t="n">
        <f aca="false">IF('Indicator Data'!AP15="No Data",1,IF('Indicator Data imputation'!AP14&lt;&gt;"",1,0))</f>
        <v>0</v>
      </c>
      <c r="AP11" s="230" t="n">
        <f aca="false">IF('Indicator Data'!AQ15="No Data",1,IF('Indicator Data imputation'!AQ14&lt;&gt;"",1,0))</f>
        <v>0</v>
      </c>
      <c r="AQ11" s="230" t="n">
        <f aca="false">IF('Indicator Data'!AR15="No Data",1,IF('Indicator Data imputation'!AR14&lt;&gt;"",1,0))</f>
        <v>0</v>
      </c>
      <c r="AR11" s="230" t="n">
        <f aca="false">IF('Indicator Data'!AS15="No Data",1,IF('Indicator Data imputation'!AS14&lt;&gt;"",1,0))</f>
        <v>0</v>
      </c>
      <c r="AS11" s="230" t="n">
        <f aca="false">IF('Indicator Data'!AT15="No Data",1,IF('Indicator Data imputation'!AT14&lt;&gt;"",1,0))</f>
        <v>0</v>
      </c>
      <c r="AT11" s="230" t="n">
        <f aca="false">IF('Indicator Data'!AU15="No Data",1,IF('Indicator Data imputation'!AU14&lt;&gt;"",1,0))</f>
        <v>0</v>
      </c>
      <c r="AU11" s="230" t="n">
        <f aca="false">IF('Indicator Data'!AV15="No Data",1,IF('Indicator Data imputation'!AV14&lt;&gt;"",1,0))</f>
        <v>0</v>
      </c>
      <c r="AV11" s="230" t="n">
        <f aca="false">IF('Indicator Data'!AW15="No Data",1,IF('Indicator Data imputation'!AW14&lt;&gt;"",1,0))</f>
        <v>0</v>
      </c>
      <c r="AW11" s="230" t="n">
        <f aca="false">IF('Indicator Data'!AX15="No Data",1,IF('Indicator Data imputation'!AX14&lt;&gt;"",1,0))</f>
        <v>0</v>
      </c>
      <c r="AX11" s="230" t="n">
        <f aca="false">IF('Indicator Data'!AY15="No Data",1,IF('Indicator Data imputation'!AY14&lt;&gt;"",1,0))</f>
        <v>0</v>
      </c>
      <c r="AY11" s="230" t="n">
        <f aca="false">IF('Indicator Data'!AZ15="No Data",1,IF('Indicator Data imputation'!AZ14&lt;&gt;"",1,0))</f>
        <v>1</v>
      </c>
      <c r="AZ11" s="230" t="n">
        <f aca="false">IF('Indicator Data'!BA15="No Data",1,IF('Indicator Data imputation'!BA14&lt;&gt;"",1,0))</f>
        <v>0</v>
      </c>
      <c r="BA11" s="230" t="n">
        <f aca="false">IF('Indicator Data'!BB15="No Data",1,IF('Indicator Data imputation'!BB14&lt;&gt;"",1,0))</f>
        <v>0</v>
      </c>
      <c r="BB11" s="230" t="n">
        <f aca="false">IF('Indicator Data'!BC15="No Data",1,IF('Indicator Data imputation'!BC14&lt;&gt;"",1,0))</f>
        <v>0</v>
      </c>
      <c r="BC11" s="230" t="n">
        <f aca="false">IF('Indicator Data'!BD15="No Data",1,IF('Indicator Data imputation'!BD14&lt;&gt;"",1,0))</f>
        <v>0</v>
      </c>
      <c r="BD11" s="230" t="n">
        <f aca="false">IF('Indicator Data'!BE15="No Data",1,IF('Indicator Data imputation'!BE14&lt;&gt;"",1,0))</f>
        <v>0</v>
      </c>
      <c r="BE11" s="230" t="n">
        <f aca="false">IF('Indicator Data'!BF15="No Data",1,IF('Indicator Data imputation'!BF14&lt;&gt;"",1,0))</f>
        <v>0</v>
      </c>
      <c r="BF11" s="230" t="n">
        <f aca="false">IF('Indicator Data'!BG15="No Data",1,IF('Indicator Data imputation'!BG14&lt;&gt;"",1,0))</f>
        <v>0</v>
      </c>
      <c r="BG11" s="230" t="n">
        <f aca="false">IF('Indicator Data'!BH15="No Data",1,IF('Indicator Data imputation'!BH14&lt;&gt;"",1,0))</f>
        <v>0</v>
      </c>
      <c r="BH11" s="230" t="n">
        <f aca="false">IF('Indicator Data'!BI15="No Data",1,IF('Indicator Data imputation'!BI14&lt;&gt;"",1,0))</f>
        <v>1</v>
      </c>
      <c r="BI11" s="230" t="n">
        <f aca="false">IF('Indicator Data'!BJ15="No Data",1,IF('Indicator Data imputation'!BJ14&lt;&gt;"",1,0))</f>
        <v>0</v>
      </c>
      <c r="BJ11" s="230" t="n">
        <f aca="false">IF('Indicator Data'!BK15="No Data",1,IF('Indicator Data imputation'!BK14&lt;&gt;"",1,0))</f>
        <v>0</v>
      </c>
      <c r="BK11" s="230" t="n">
        <f aca="false">IF('Indicator Data'!BL15="No Data",1,IF('Indicator Data imputation'!BL14&lt;&gt;"",1,0))</f>
        <v>0</v>
      </c>
      <c r="BL11" s="230" t="n">
        <f aca="false">IF('Indicator Data'!BM15="No Data",1,IF('Indicator Data imputation'!BM14&lt;&gt;"",1,0))</f>
        <v>0</v>
      </c>
      <c r="BM11" s="230" t="n">
        <f aca="false">IF('Indicator Data'!BN15="No Data",1,IF('Indicator Data imputation'!BN14&lt;&gt;"",1,0))</f>
        <v>0</v>
      </c>
      <c r="BN11" s="230" t="n">
        <f aca="false">IF('Indicator Data'!BO15="No Data",1,IF('Indicator Data imputation'!BO14&lt;&gt;"",1,0))</f>
        <v>0</v>
      </c>
      <c r="BO11" s="230" t="n">
        <f aca="false">IF('Indicator Data'!BP15="No Data",1,IF('Indicator Data imputation'!BP14&lt;&gt;"",1,0))</f>
        <v>0</v>
      </c>
      <c r="BP11" s="230" t="n">
        <f aca="false">IF('Indicator Data'!BQ15="No Data",1,IF('Indicator Data imputation'!BQ14&lt;&gt;"",1,0))</f>
        <v>0</v>
      </c>
      <c r="BQ11" s="230" t="n">
        <f aca="false">IF('Indicator Data'!BR15="No Data",1,IF('Indicator Data imputation'!BR14&lt;&gt;"",1,0))</f>
        <v>0</v>
      </c>
      <c r="BR11" s="230" t="n">
        <f aca="false">IF('Indicator Data'!BS15="No Data",1,IF('Indicator Data imputation'!BS14&lt;&gt;"",1,0))</f>
        <v>0</v>
      </c>
      <c r="BS11" s="230" t="n">
        <f aca="false">IF('Indicator Data'!BT15="No Data",1,IF('Indicator Data imputation'!BT14&lt;&gt;"",1,0))</f>
        <v>0</v>
      </c>
      <c r="BT11" s="230" t="n">
        <f aca="false">IF('Indicator Data'!BU15="No Data",1,IF('Indicator Data imputation'!BU14&lt;&gt;"",1,0))</f>
        <v>0</v>
      </c>
      <c r="BU11" s="230" t="n">
        <f aca="false">IF('Indicator Data'!BV15="No Data",1,IF('Indicator Data imputation'!BV14&lt;&gt;"",1,0))</f>
        <v>0</v>
      </c>
      <c r="BV11" s="230" t="n">
        <f aca="false">IF('Indicator Data'!BW15="No Data",1,IF('Indicator Data imputation'!BW14&lt;&gt;"",1,0))</f>
        <v>0</v>
      </c>
      <c r="BW11" s="230" t="n">
        <f aca="false">IF('Indicator Data'!BX15="No Data",1,IF('Indicator Data imputation'!BX14&lt;&gt;"",1,0))</f>
        <v>0</v>
      </c>
      <c r="BX11" s="0" t="n">
        <f aca="false">SUM(B11:BW11)</f>
        <v>7</v>
      </c>
      <c r="BY11" s="239" t="n">
        <f aca="false">BX11/74</f>
        <v>0.0945945945945946</v>
      </c>
    </row>
    <row r="12" customFormat="false" ht="14.5" hidden="false" customHeight="false" outlineLevel="0" collapsed="false">
      <c r="A12" s="0" t="str">
        <f aca="false">'Indicator Data'!B16</f>
        <v>BHS</v>
      </c>
      <c r="B12" s="230" t="n">
        <f aca="false">IF('Indicator Data'!C16="No Data",1,IF('Indicator Data imputation'!C15&lt;&gt;"",1,0))</f>
        <v>0</v>
      </c>
      <c r="C12" s="230" t="n">
        <f aca="false">IF('Indicator Data'!D16="No Data",1,IF('Indicator Data imputation'!D15&lt;&gt;"",1,0))</f>
        <v>0</v>
      </c>
      <c r="D12" s="230" t="n">
        <f aca="false">IF('Indicator Data'!E16="No Data",1,IF('Indicator Data imputation'!E15&lt;&gt;"",1,0))</f>
        <v>1</v>
      </c>
      <c r="E12" s="230" t="n">
        <f aca="false">IF('Indicator Data'!F16="No Data",1,IF('Indicator Data imputation'!F15&lt;&gt;"",1,0))</f>
        <v>0</v>
      </c>
      <c r="F12" s="230" t="n">
        <f aca="false">IF('Indicator Data'!G16="No Data",1,IF('Indicator Data imputation'!G15&lt;&gt;"",1,0))</f>
        <v>0</v>
      </c>
      <c r="G12" s="230" t="n">
        <f aca="false">IF('Indicator Data'!H16="No Data",1,IF('Indicator Data imputation'!H15&lt;&gt;"",1,0))</f>
        <v>0</v>
      </c>
      <c r="H12" s="230" t="n">
        <f aca="false">IF('Indicator Data'!I16="No Data",1,IF('Indicator Data imputation'!I15&lt;&gt;"",1,0))</f>
        <v>0</v>
      </c>
      <c r="I12" s="230" t="n">
        <f aca="false">IF('Indicator Data'!J16="No Data",1,IF('Indicator Data imputation'!J15&lt;&gt;"",1,0))</f>
        <v>0</v>
      </c>
      <c r="J12" s="230" t="n">
        <f aca="false">IF('Indicator Data'!K16="No Data",1,IF('Indicator Data imputation'!K15&lt;&gt;"",1,0))</f>
        <v>0</v>
      </c>
      <c r="K12" s="230" t="n">
        <f aca="false">IF('Indicator Data'!L16="No Data",1,IF('Indicator Data imputation'!L15&lt;&gt;"",1,0))</f>
        <v>0</v>
      </c>
      <c r="L12" s="230" t="n">
        <f aca="false">IF('Indicator Data'!M16="No Data",1,IF('Indicator Data imputation'!M15&lt;&gt;"",1,0))</f>
        <v>1</v>
      </c>
      <c r="M12" s="230" t="n">
        <f aca="false">IF('Indicator Data'!N16="No Data",1,IF('Indicator Data imputation'!N15&lt;&gt;"",1,0))</f>
        <v>1</v>
      </c>
      <c r="N12" s="230" t="n">
        <f aca="false">IF('Indicator Data'!O16="No Data",1,IF('Indicator Data imputation'!O15&lt;&gt;"",1,0))</f>
        <v>1</v>
      </c>
      <c r="O12" s="230" t="n">
        <f aca="false">IF('Indicator Data'!P16="No Data",1,IF('Indicator Data imputation'!P15&lt;&gt;"",1,0))</f>
        <v>1</v>
      </c>
      <c r="P12" s="230" t="n">
        <f aca="false">IF('Indicator Data'!Q16="No Data",1,IF('Indicator Data imputation'!Q15&lt;&gt;"",1,0))</f>
        <v>0</v>
      </c>
      <c r="Q12" s="230" t="n">
        <f aca="false">IF('Indicator Data'!R16="No Data",1,IF('Indicator Data imputation'!R15&lt;&gt;"",1,0))</f>
        <v>0</v>
      </c>
      <c r="R12" s="230" t="n">
        <f aca="false">IF('Indicator Data'!S16="No Data",1,IF('Indicator Data imputation'!S15&lt;&gt;"",1,0))</f>
        <v>0</v>
      </c>
      <c r="S12" s="230" t="n">
        <f aca="false">IF('Indicator Data'!T16="No Data",1,IF('Indicator Data imputation'!T15&lt;&gt;"",1,0))</f>
        <v>0</v>
      </c>
      <c r="T12" s="230" t="n">
        <f aca="false">IF('Indicator Data'!U16="No Data",1,IF('Indicator Data imputation'!U15&lt;&gt;"",1,0))</f>
        <v>0</v>
      </c>
      <c r="U12" s="230" t="n">
        <f aca="false">IF('Indicator Data'!V16="No Data",1,IF('Indicator Data imputation'!V15&lt;&gt;"",1,0))</f>
        <v>0</v>
      </c>
      <c r="V12" s="230" t="n">
        <f aca="false">IF('Indicator Data'!W16="No Data",1,IF('Indicator Data imputation'!W15&lt;&gt;"",1,0))</f>
        <v>0</v>
      </c>
      <c r="W12" s="230" t="n">
        <f aca="false">IF('Indicator Data'!X16="No Data",1,IF('Indicator Data imputation'!X15&lt;&gt;"",1,0))</f>
        <v>0</v>
      </c>
      <c r="X12" s="230" t="n">
        <f aca="false">IF('Indicator Data'!Y16="No Data",1,IF('Indicator Data imputation'!Y15&lt;&gt;"",1,0))</f>
        <v>0</v>
      </c>
      <c r="Y12" s="230" t="n">
        <f aca="false">IF('Indicator Data'!Z16="No Data",1,IF('Indicator Data imputation'!Z15&lt;&gt;"",1,0))</f>
        <v>0</v>
      </c>
      <c r="Z12" s="230" t="n">
        <f aca="false">IF('Indicator Data'!AA16="No Data",1,IF('Indicator Data imputation'!AA15&lt;&gt;"",1,0))</f>
        <v>0</v>
      </c>
      <c r="AA12" s="230" t="n">
        <f aca="false">IF('Indicator Data'!AB16="No Data",1,IF('Indicator Data imputation'!AB15&lt;&gt;"",1,0))</f>
        <v>0</v>
      </c>
      <c r="AB12" s="230" t="n">
        <f aca="false">IF('Indicator Data'!AC16="No Data",1,IF('Indicator Data imputation'!AC15&lt;&gt;"",1,0))</f>
        <v>1</v>
      </c>
      <c r="AC12" s="230" t="n">
        <f aca="false">IF('Indicator Data'!AD16="No Data",1,IF('Indicator Data imputation'!AD15&lt;&gt;"",1,0))</f>
        <v>0</v>
      </c>
      <c r="AD12" s="230" t="n">
        <f aca="false">IF('Indicator Data'!AE16="No Data",1,IF('Indicator Data imputation'!AE15&lt;&gt;"",1,0))</f>
        <v>0</v>
      </c>
      <c r="AE12" s="230" t="n">
        <f aca="false">IF('Indicator Data'!AF16="No Data",1,IF('Indicator Data imputation'!AF15&lt;&gt;"",1,0))</f>
        <v>1</v>
      </c>
      <c r="AF12" s="230" t="n">
        <f aca="false">IF('Indicator Data'!AG16="No Data",1,IF('Indicator Data imputation'!AG15&lt;&gt;"",1,0))</f>
        <v>0</v>
      </c>
      <c r="AG12" s="230" t="n">
        <f aca="false">IF('Indicator Data'!AH16="No Data",1,IF('Indicator Data imputation'!AH15&lt;&gt;"",1,0))</f>
        <v>0</v>
      </c>
      <c r="AH12" s="230" t="n">
        <f aca="false">IF('Indicator Data'!AI16="No Data",1,IF('Indicator Data imputation'!AI15&lt;&gt;"",1,0))</f>
        <v>0</v>
      </c>
      <c r="AI12" s="230" t="n">
        <f aca="false">IF('Indicator Data'!AJ16="No Data",1,IF('Indicator Data imputation'!AJ15&lt;&gt;"",1,0))</f>
        <v>0</v>
      </c>
      <c r="AJ12" s="230" t="n">
        <f aca="false">IF('Indicator Data'!AK16="No Data",1,IF('Indicator Data imputation'!AK15&lt;&gt;"",1,0))</f>
        <v>0</v>
      </c>
      <c r="AK12" s="230" t="n">
        <f aca="false">IF('Indicator Data'!AL16="No Data",1,IF('Indicator Data imputation'!AL15&lt;&gt;"",1,0))</f>
        <v>1</v>
      </c>
      <c r="AL12" s="230" t="n">
        <f aca="false">IF('Indicator Data'!AM16="No Data",1,IF('Indicator Data imputation'!AM15&lt;&gt;"",1,0))</f>
        <v>0</v>
      </c>
      <c r="AM12" s="230" t="n">
        <f aca="false">IF('Indicator Data'!AN16="No Data",1,IF('Indicator Data imputation'!AN15&lt;&gt;"",1,0))</f>
        <v>0</v>
      </c>
      <c r="AN12" s="230" t="n">
        <f aca="false">IF('Indicator Data'!AO16="No Data",1,IF('Indicator Data imputation'!AO15&lt;&gt;"",1,0))</f>
        <v>0</v>
      </c>
      <c r="AO12" s="230" t="n">
        <f aca="false">IF('Indicator Data'!AP16="No Data",1,IF('Indicator Data imputation'!AP15&lt;&gt;"",1,0))</f>
        <v>1</v>
      </c>
      <c r="AP12" s="230" t="n">
        <f aca="false">IF('Indicator Data'!AQ16="No Data",1,IF('Indicator Data imputation'!AQ15&lt;&gt;"",1,0))</f>
        <v>1</v>
      </c>
      <c r="AQ12" s="230" t="n">
        <f aca="false">IF('Indicator Data'!AR16="No Data",1,IF('Indicator Data imputation'!AR15&lt;&gt;"",1,0))</f>
        <v>0</v>
      </c>
      <c r="AR12" s="230" t="n">
        <f aca="false">IF('Indicator Data'!AS16="No Data",1,IF('Indicator Data imputation'!AS15&lt;&gt;"",1,0))</f>
        <v>1</v>
      </c>
      <c r="AS12" s="230" t="n">
        <f aca="false">IF('Indicator Data'!AT16="No Data",1,IF('Indicator Data imputation'!AT15&lt;&gt;"",1,0))</f>
        <v>0</v>
      </c>
      <c r="AT12" s="230" t="n">
        <f aca="false">IF('Indicator Data'!AU16="No Data",1,IF('Indicator Data imputation'!AU15&lt;&gt;"",1,0))</f>
        <v>0</v>
      </c>
      <c r="AU12" s="230" t="n">
        <f aca="false">IF('Indicator Data'!AV16="No Data",1,IF('Indicator Data imputation'!AV15&lt;&gt;"",1,0))</f>
        <v>0</v>
      </c>
      <c r="AV12" s="230" t="n">
        <f aca="false">IF('Indicator Data'!AW16="No Data",1,IF('Indicator Data imputation'!AW15&lt;&gt;"",1,0))</f>
        <v>1</v>
      </c>
      <c r="AW12" s="230" t="n">
        <f aca="false">IF('Indicator Data'!AX16="No Data",1,IF('Indicator Data imputation'!AX15&lt;&gt;"",1,0))</f>
        <v>0</v>
      </c>
      <c r="AX12" s="230" t="n">
        <f aca="false">IF('Indicator Data'!AY16="No Data",1,IF('Indicator Data imputation'!AY15&lt;&gt;"",1,0))</f>
        <v>0</v>
      </c>
      <c r="AY12" s="230" t="n">
        <f aca="false">IF('Indicator Data'!AZ16="No Data",1,IF('Indicator Data imputation'!AZ15&lt;&gt;"",1,0))</f>
        <v>1</v>
      </c>
      <c r="AZ12" s="230" t="n">
        <f aca="false">IF('Indicator Data'!BA16="No Data",1,IF('Indicator Data imputation'!BA15&lt;&gt;"",1,0))</f>
        <v>0</v>
      </c>
      <c r="BA12" s="230" t="n">
        <f aca="false">IF('Indicator Data'!BB16="No Data",1,IF('Indicator Data imputation'!BB15&lt;&gt;"",1,0))</f>
        <v>0</v>
      </c>
      <c r="BB12" s="230" t="n">
        <f aca="false">IF('Indicator Data'!BC16="No Data",1,IF('Indicator Data imputation'!BC15&lt;&gt;"",1,0))</f>
        <v>0</v>
      </c>
      <c r="BC12" s="230" t="n">
        <f aca="false">IF('Indicator Data'!BD16="No Data",1,IF('Indicator Data imputation'!BD15&lt;&gt;"",1,0))</f>
        <v>0</v>
      </c>
      <c r="BD12" s="230" t="n">
        <f aca="false">IF('Indicator Data'!BE16="No Data",1,IF('Indicator Data imputation'!BE15&lt;&gt;"",1,0))</f>
        <v>0</v>
      </c>
      <c r="BE12" s="230" t="n">
        <f aca="false">IF('Indicator Data'!BF16="No Data",1,IF('Indicator Data imputation'!BF15&lt;&gt;"",1,0))</f>
        <v>0</v>
      </c>
      <c r="BF12" s="230" t="n">
        <f aca="false">IF('Indicator Data'!BG16="No Data",1,IF('Indicator Data imputation'!BG15&lt;&gt;"",1,0))</f>
        <v>0</v>
      </c>
      <c r="BG12" s="230" t="n">
        <f aca="false">IF('Indicator Data'!BH16="No Data",1,IF('Indicator Data imputation'!BH15&lt;&gt;"",1,0))</f>
        <v>1</v>
      </c>
      <c r="BH12" s="230" t="n">
        <f aca="false">IF('Indicator Data'!BI16="No Data",1,IF('Indicator Data imputation'!BI15&lt;&gt;"",1,0))</f>
        <v>1</v>
      </c>
      <c r="BI12" s="230" t="n">
        <f aca="false">IF('Indicator Data'!BJ16="No Data",1,IF('Indicator Data imputation'!BJ15&lt;&gt;"",1,0))</f>
        <v>0</v>
      </c>
      <c r="BJ12" s="230" t="n">
        <f aca="false">IF('Indicator Data'!BK16="No Data",1,IF('Indicator Data imputation'!BK15&lt;&gt;"",1,0))</f>
        <v>0</v>
      </c>
      <c r="BK12" s="230" t="n">
        <f aca="false">IF('Indicator Data'!BL16="No Data",1,IF('Indicator Data imputation'!BL15&lt;&gt;"",1,0))</f>
        <v>0</v>
      </c>
      <c r="BL12" s="230" t="n">
        <f aca="false">IF('Indicator Data'!BM16="No Data",1,IF('Indicator Data imputation'!BM15&lt;&gt;"",1,0))</f>
        <v>1</v>
      </c>
      <c r="BM12" s="230" t="n">
        <f aca="false">IF('Indicator Data'!BN16="No Data",1,IF('Indicator Data imputation'!BN15&lt;&gt;"",1,0))</f>
        <v>0</v>
      </c>
      <c r="BN12" s="230" t="n">
        <f aca="false">IF('Indicator Data'!BO16="No Data",1,IF('Indicator Data imputation'!BO15&lt;&gt;"",1,0))</f>
        <v>0</v>
      </c>
      <c r="BO12" s="230" t="n">
        <f aca="false">IF('Indicator Data'!BP16="No Data",1,IF('Indicator Data imputation'!BP15&lt;&gt;"",1,0))</f>
        <v>0</v>
      </c>
      <c r="BP12" s="230" t="n">
        <f aca="false">IF('Indicator Data'!BQ16="No Data",1,IF('Indicator Data imputation'!BQ15&lt;&gt;"",1,0))</f>
        <v>0</v>
      </c>
      <c r="BQ12" s="230" t="n">
        <f aca="false">IF('Indicator Data'!BR16="No Data",1,IF('Indicator Data imputation'!BR15&lt;&gt;"",1,0))</f>
        <v>0</v>
      </c>
      <c r="BR12" s="230" t="n">
        <f aca="false">IF('Indicator Data'!BS16="No Data",1,IF('Indicator Data imputation'!BS15&lt;&gt;"",1,0))</f>
        <v>0</v>
      </c>
      <c r="BS12" s="230" t="n">
        <f aca="false">IF('Indicator Data'!BT16="No Data",1,IF('Indicator Data imputation'!BT15&lt;&gt;"",1,0))</f>
        <v>0</v>
      </c>
      <c r="BT12" s="230" t="n">
        <f aca="false">IF('Indicator Data'!BU16="No Data",1,IF('Indicator Data imputation'!BU15&lt;&gt;"",1,0))</f>
        <v>0</v>
      </c>
      <c r="BU12" s="230" t="n">
        <f aca="false">IF('Indicator Data'!BV16="No Data",1,IF('Indicator Data imputation'!BV15&lt;&gt;"",1,0))</f>
        <v>0</v>
      </c>
      <c r="BV12" s="230" t="n">
        <f aca="false">IF('Indicator Data'!BW16="No Data",1,IF('Indicator Data imputation'!BW15&lt;&gt;"",1,0))</f>
        <v>0</v>
      </c>
      <c r="BW12" s="230" t="n">
        <f aca="false">IF('Indicator Data'!BX16="No Data",1,IF('Indicator Data imputation'!BX15&lt;&gt;"",1,0))</f>
        <v>0</v>
      </c>
      <c r="BX12" s="0" t="n">
        <f aca="false">SUM(B12:BW12)</f>
        <v>16</v>
      </c>
      <c r="BY12" s="239" t="n">
        <f aca="false">BX12/74</f>
        <v>0.216216216216216</v>
      </c>
    </row>
    <row r="13" customFormat="false" ht="14.5" hidden="false" customHeight="false" outlineLevel="0" collapsed="false">
      <c r="A13" s="0" t="str">
        <f aca="false">'Indicator Data'!B17</f>
        <v>BHR</v>
      </c>
      <c r="B13" s="230" t="n">
        <f aca="false">IF('Indicator Data'!C17="No Data",1,IF('Indicator Data imputation'!C16&lt;&gt;"",1,0))</f>
        <v>0</v>
      </c>
      <c r="C13" s="230" t="n">
        <f aca="false">IF('Indicator Data'!D17="No Data",1,IF('Indicator Data imputation'!D16&lt;&gt;"",1,0))</f>
        <v>0</v>
      </c>
      <c r="D13" s="230" t="n">
        <f aca="false">IF('Indicator Data'!E17="No Data",1,IF('Indicator Data imputation'!E16&lt;&gt;"",1,0))</f>
        <v>1</v>
      </c>
      <c r="E13" s="230" t="n">
        <f aca="false">IF('Indicator Data'!F17="No Data",1,IF('Indicator Data imputation'!F16&lt;&gt;"",1,0))</f>
        <v>0</v>
      </c>
      <c r="F13" s="230" t="n">
        <f aca="false">IF('Indicator Data'!G17="No Data",1,IF('Indicator Data imputation'!G16&lt;&gt;"",1,0))</f>
        <v>0</v>
      </c>
      <c r="G13" s="230" t="n">
        <f aca="false">IF('Indicator Data'!H17="No Data",1,IF('Indicator Data imputation'!H16&lt;&gt;"",1,0))</f>
        <v>0</v>
      </c>
      <c r="H13" s="230" t="n">
        <f aca="false">IF('Indicator Data'!I17="No Data",1,IF('Indicator Data imputation'!I16&lt;&gt;"",1,0))</f>
        <v>0</v>
      </c>
      <c r="I13" s="230" t="n">
        <f aca="false">IF('Indicator Data'!J17="No Data",1,IF('Indicator Data imputation'!J16&lt;&gt;"",1,0))</f>
        <v>0</v>
      </c>
      <c r="J13" s="230" t="n">
        <f aca="false">IF('Indicator Data'!K17="No Data",1,IF('Indicator Data imputation'!K16&lt;&gt;"",1,0))</f>
        <v>0</v>
      </c>
      <c r="K13" s="230" t="n">
        <f aca="false">IF('Indicator Data'!L17="No Data",1,IF('Indicator Data imputation'!L16&lt;&gt;"",1,0))</f>
        <v>1</v>
      </c>
      <c r="L13" s="230" t="n">
        <f aca="false">IF('Indicator Data'!M17="No Data",1,IF('Indicator Data imputation'!M16&lt;&gt;"",1,0))</f>
        <v>0</v>
      </c>
      <c r="M13" s="230" t="n">
        <f aca="false">IF('Indicator Data'!N17="No Data",1,IF('Indicator Data imputation'!N16&lt;&gt;"",1,0))</f>
        <v>1</v>
      </c>
      <c r="N13" s="230" t="n">
        <f aca="false">IF('Indicator Data'!O17="No Data",1,IF('Indicator Data imputation'!O16&lt;&gt;"",1,0))</f>
        <v>1</v>
      </c>
      <c r="O13" s="230" t="n">
        <f aca="false">IF('Indicator Data'!P17="No Data",1,IF('Indicator Data imputation'!P16&lt;&gt;"",1,0))</f>
        <v>1</v>
      </c>
      <c r="P13" s="230" t="n">
        <f aca="false">IF('Indicator Data'!Q17="No Data",1,IF('Indicator Data imputation'!Q16&lt;&gt;"",1,0))</f>
        <v>0</v>
      </c>
      <c r="Q13" s="230" t="n">
        <f aca="false">IF('Indicator Data'!R17="No Data",1,IF('Indicator Data imputation'!R16&lt;&gt;"",1,0))</f>
        <v>0</v>
      </c>
      <c r="R13" s="230" t="n">
        <f aca="false">IF('Indicator Data'!S17="No Data",1,IF('Indicator Data imputation'!S16&lt;&gt;"",1,0))</f>
        <v>0</v>
      </c>
      <c r="S13" s="230" t="n">
        <f aca="false">IF('Indicator Data'!T17="No Data",1,IF('Indicator Data imputation'!T16&lt;&gt;"",1,0))</f>
        <v>0</v>
      </c>
      <c r="T13" s="230" t="n">
        <f aca="false">IF('Indicator Data'!U17="No Data",1,IF('Indicator Data imputation'!U16&lt;&gt;"",1,0))</f>
        <v>0</v>
      </c>
      <c r="U13" s="230" t="n">
        <f aca="false">IF('Indicator Data'!V17="No Data",1,IF('Indicator Data imputation'!V16&lt;&gt;"",1,0))</f>
        <v>0</v>
      </c>
      <c r="V13" s="230" t="n">
        <f aca="false">IF('Indicator Data'!W17="No Data",1,IF('Indicator Data imputation'!W16&lt;&gt;"",1,0))</f>
        <v>0</v>
      </c>
      <c r="W13" s="230" t="n">
        <f aca="false">IF('Indicator Data'!X17="No Data",1,IF('Indicator Data imputation'!X16&lt;&gt;"",1,0))</f>
        <v>0</v>
      </c>
      <c r="X13" s="230" t="n">
        <f aca="false">IF('Indicator Data'!Y17="No Data",1,IF('Indicator Data imputation'!Y16&lt;&gt;"",1,0))</f>
        <v>0</v>
      </c>
      <c r="Y13" s="230" t="n">
        <f aca="false">IF('Indicator Data'!Z17="No Data",1,IF('Indicator Data imputation'!Z16&lt;&gt;"",1,0))</f>
        <v>0</v>
      </c>
      <c r="Z13" s="230" t="n">
        <f aca="false">IF('Indicator Data'!AA17="No Data",1,IF('Indicator Data imputation'!AA16&lt;&gt;"",1,0))</f>
        <v>1</v>
      </c>
      <c r="AA13" s="230" t="n">
        <f aca="false">IF('Indicator Data'!AB17="No Data",1,IF('Indicator Data imputation'!AB16&lt;&gt;"",1,0))</f>
        <v>0</v>
      </c>
      <c r="AB13" s="230" t="n">
        <f aca="false">IF('Indicator Data'!AC17="No Data",1,IF('Indicator Data imputation'!AC16&lt;&gt;"",1,0))</f>
        <v>1</v>
      </c>
      <c r="AC13" s="230" t="n">
        <f aca="false">IF('Indicator Data'!AD17="No Data",1,IF('Indicator Data imputation'!AD16&lt;&gt;"",1,0))</f>
        <v>0</v>
      </c>
      <c r="AD13" s="230" t="n">
        <f aca="false">IF('Indicator Data'!AE17="No Data",1,IF('Indicator Data imputation'!AE16&lt;&gt;"",1,0))</f>
        <v>0</v>
      </c>
      <c r="AE13" s="230" t="n">
        <f aca="false">IF('Indicator Data'!AF17="No Data",1,IF('Indicator Data imputation'!AF16&lt;&gt;"",1,0))</f>
        <v>1</v>
      </c>
      <c r="AF13" s="230" t="n">
        <f aca="false">IF('Indicator Data'!AG17="No Data",1,IF('Indicator Data imputation'!AG16&lt;&gt;"",1,0))</f>
        <v>0</v>
      </c>
      <c r="AG13" s="230" t="n">
        <f aca="false">IF('Indicator Data'!AH17="No Data",1,IF('Indicator Data imputation'!AH16&lt;&gt;"",1,0))</f>
        <v>0</v>
      </c>
      <c r="AH13" s="230" t="n">
        <f aca="false">IF('Indicator Data'!AI17="No Data",1,IF('Indicator Data imputation'!AI16&lt;&gt;"",1,0))</f>
        <v>0</v>
      </c>
      <c r="AI13" s="230" t="n">
        <f aca="false">IF('Indicator Data'!AJ17="No Data",1,IF('Indicator Data imputation'!AJ16&lt;&gt;"",1,0))</f>
        <v>0</v>
      </c>
      <c r="AJ13" s="230" t="n">
        <f aca="false">IF('Indicator Data'!AK17="No Data",1,IF('Indicator Data imputation'!AK16&lt;&gt;"",1,0))</f>
        <v>0</v>
      </c>
      <c r="AK13" s="230" t="n">
        <f aca="false">IF('Indicator Data'!AL17="No Data",1,IF('Indicator Data imputation'!AL16&lt;&gt;"",1,0))</f>
        <v>1</v>
      </c>
      <c r="AL13" s="230" t="n">
        <f aca="false">IF('Indicator Data'!AM17="No Data",1,IF('Indicator Data imputation'!AM16&lt;&gt;"",1,0))</f>
        <v>0</v>
      </c>
      <c r="AM13" s="230" t="n">
        <f aca="false">IF('Indicator Data'!AN17="No Data",1,IF('Indicator Data imputation'!AN16&lt;&gt;"",1,0))</f>
        <v>0</v>
      </c>
      <c r="AN13" s="230" t="n">
        <f aca="false">IF('Indicator Data'!AO17="No Data",1,IF('Indicator Data imputation'!AO16&lt;&gt;"",1,0))</f>
        <v>0</v>
      </c>
      <c r="AO13" s="230" t="n">
        <f aca="false">IF('Indicator Data'!AP17="No Data",1,IF('Indicator Data imputation'!AP16&lt;&gt;"",1,0))</f>
        <v>1</v>
      </c>
      <c r="AP13" s="230" t="n">
        <f aca="false">IF('Indicator Data'!AQ17="No Data",1,IF('Indicator Data imputation'!AQ16&lt;&gt;"",1,0))</f>
        <v>1</v>
      </c>
      <c r="AQ13" s="230" t="n">
        <f aca="false">IF('Indicator Data'!AR17="No Data",1,IF('Indicator Data imputation'!AR16&lt;&gt;"",1,0))</f>
        <v>0</v>
      </c>
      <c r="AR13" s="230" t="n">
        <f aca="false">IF('Indicator Data'!AS17="No Data",1,IF('Indicator Data imputation'!AS16&lt;&gt;"",1,0))</f>
        <v>1</v>
      </c>
      <c r="AS13" s="230" t="n">
        <f aca="false">IF('Indicator Data'!AT17="No Data",1,IF('Indicator Data imputation'!AT16&lt;&gt;"",1,0))</f>
        <v>0</v>
      </c>
      <c r="AT13" s="230" t="n">
        <f aca="false">IF('Indicator Data'!AU17="No Data",1,IF('Indicator Data imputation'!AU16&lt;&gt;"",1,0))</f>
        <v>1</v>
      </c>
      <c r="AU13" s="230" t="n">
        <f aca="false">IF('Indicator Data'!AV17="No Data",1,IF('Indicator Data imputation'!AV16&lt;&gt;"",1,0))</f>
        <v>1</v>
      </c>
      <c r="AV13" s="230" t="n">
        <f aca="false">IF('Indicator Data'!AW17="No Data",1,IF('Indicator Data imputation'!AW16&lt;&gt;"",1,0))</f>
        <v>1</v>
      </c>
      <c r="AW13" s="230" t="n">
        <f aca="false">IF('Indicator Data'!AX17="No Data",1,IF('Indicator Data imputation'!AX16&lt;&gt;"",1,0))</f>
        <v>0</v>
      </c>
      <c r="AX13" s="230" t="n">
        <f aca="false">IF('Indicator Data'!AY17="No Data",1,IF('Indicator Data imputation'!AY16&lt;&gt;"",1,0))</f>
        <v>0</v>
      </c>
      <c r="AY13" s="230" t="n">
        <f aca="false">IF('Indicator Data'!AZ17="No Data",1,IF('Indicator Data imputation'!AZ16&lt;&gt;"",1,0))</f>
        <v>1</v>
      </c>
      <c r="AZ13" s="230" t="n">
        <f aca="false">IF('Indicator Data'!BA17="No Data",1,IF('Indicator Data imputation'!BA16&lt;&gt;"",1,0))</f>
        <v>0</v>
      </c>
      <c r="BA13" s="230" t="n">
        <f aca="false">IF('Indicator Data'!BB17="No Data",1,IF('Indicator Data imputation'!BB16&lt;&gt;"",1,0))</f>
        <v>0</v>
      </c>
      <c r="BB13" s="230" t="n">
        <f aca="false">IF('Indicator Data'!BC17="No Data",1,IF('Indicator Data imputation'!BC16&lt;&gt;"",1,0))</f>
        <v>0</v>
      </c>
      <c r="BC13" s="230" t="n">
        <f aca="false">IF('Indicator Data'!BD17="No Data",1,IF('Indicator Data imputation'!BD16&lt;&gt;"",1,0))</f>
        <v>0</v>
      </c>
      <c r="BD13" s="230" t="n">
        <f aca="false">IF('Indicator Data'!BE17="No Data",1,IF('Indicator Data imputation'!BE16&lt;&gt;"",1,0))</f>
        <v>0</v>
      </c>
      <c r="BE13" s="230" t="n">
        <f aca="false">IF('Indicator Data'!BF17="No Data",1,IF('Indicator Data imputation'!BF16&lt;&gt;"",1,0))</f>
        <v>0</v>
      </c>
      <c r="BF13" s="230" t="n">
        <f aca="false">IF('Indicator Data'!BG17="No Data",1,IF('Indicator Data imputation'!BG16&lt;&gt;"",1,0))</f>
        <v>1</v>
      </c>
      <c r="BG13" s="230" t="n">
        <f aca="false">IF('Indicator Data'!BH17="No Data",1,IF('Indicator Data imputation'!BH16&lt;&gt;"",1,0))</f>
        <v>1</v>
      </c>
      <c r="BH13" s="230" t="n">
        <f aca="false">IF('Indicator Data'!BI17="No Data",1,IF('Indicator Data imputation'!BI16&lt;&gt;"",1,0))</f>
        <v>0</v>
      </c>
      <c r="BI13" s="230" t="n">
        <f aca="false">IF('Indicator Data'!BJ17="No Data",1,IF('Indicator Data imputation'!BJ16&lt;&gt;"",1,0))</f>
        <v>0</v>
      </c>
      <c r="BJ13" s="230" t="n">
        <f aca="false">IF('Indicator Data'!BK17="No Data",1,IF('Indicator Data imputation'!BK16&lt;&gt;"",1,0))</f>
        <v>0</v>
      </c>
      <c r="BK13" s="230" t="n">
        <f aca="false">IF('Indicator Data'!BL17="No Data",1,IF('Indicator Data imputation'!BL16&lt;&gt;"",1,0))</f>
        <v>0</v>
      </c>
      <c r="BL13" s="230" t="n">
        <f aca="false">IF('Indicator Data'!BM17="No Data",1,IF('Indicator Data imputation'!BM16&lt;&gt;"",1,0))</f>
        <v>0</v>
      </c>
      <c r="BM13" s="230" t="n">
        <f aca="false">IF('Indicator Data'!BN17="No Data",1,IF('Indicator Data imputation'!BN16&lt;&gt;"",1,0))</f>
        <v>0</v>
      </c>
      <c r="BN13" s="230" t="n">
        <f aca="false">IF('Indicator Data'!BO17="No Data",1,IF('Indicator Data imputation'!BO16&lt;&gt;"",1,0))</f>
        <v>0</v>
      </c>
      <c r="BO13" s="230" t="n">
        <f aca="false">IF('Indicator Data'!BP17="No Data",1,IF('Indicator Data imputation'!BP16&lt;&gt;"",1,0))</f>
        <v>0</v>
      </c>
      <c r="BP13" s="230" t="n">
        <f aca="false">IF('Indicator Data'!BQ17="No Data",1,IF('Indicator Data imputation'!BQ16&lt;&gt;"",1,0))</f>
        <v>0</v>
      </c>
      <c r="BQ13" s="230" t="n">
        <f aca="false">IF('Indicator Data'!BR17="No Data",1,IF('Indicator Data imputation'!BR16&lt;&gt;"",1,0))</f>
        <v>0</v>
      </c>
      <c r="BR13" s="230" t="n">
        <f aca="false">IF('Indicator Data'!BS17="No Data",1,IF('Indicator Data imputation'!BS16&lt;&gt;"",1,0))</f>
        <v>0</v>
      </c>
      <c r="BS13" s="230" t="n">
        <f aca="false">IF('Indicator Data'!BT17="No Data",1,IF('Indicator Data imputation'!BT16&lt;&gt;"",1,0))</f>
        <v>0</v>
      </c>
      <c r="BT13" s="230" t="n">
        <f aca="false">IF('Indicator Data'!BU17="No Data",1,IF('Indicator Data imputation'!BU16&lt;&gt;"",1,0))</f>
        <v>0</v>
      </c>
      <c r="BU13" s="230" t="n">
        <f aca="false">IF('Indicator Data'!BV17="No Data",1,IF('Indicator Data imputation'!BV16&lt;&gt;"",1,0))</f>
        <v>0</v>
      </c>
      <c r="BV13" s="230" t="n">
        <f aca="false">IF('Indicator Data'!BW17="No Data",1,IF('Indicator Data imputation'!BW16&lt;&gt;"",1,0))</f>
        <v>0</v>
      </c>
      <c r="BW13" s="230" t="n">
        <f aca="false">IF('Indicator Data'!BX17="No Data",1,IF('Indicator Data imputation'!BX16&lt;&gt;"",1,0))</f>
        <v>0</v>
      </c>
      <c r="BX13" s="0" t="n">
        <f aca="false">SUM(B13:BW13)</f>
        <v>18</v>
      </c>
      <c r="BY13" s="239" t="n">
        <f aca="false">BX13/74</f>
        <v>0.243243243243243</v>
      </c>
    </row>
    <row r="14" customFormat="false" ht="14.5" hidden="false" customHeight="false" outlineLevel="0" collapsed="false">
      <c r="A14" s="0" t="str">
        <f aca="false">'Indicator Data'!B18</f>
        <v>BGD</v>
      </c>
      <c r="B14" s="230" t="n">
        <f aca="false">IF('Indicator Data'!C18="No Data",1,IF('Indicator Data imputation'!C17&lt;&gt;"",1,0))</f>
        <v>0</v>
      </c>
      <c r="C14" s="230" t="n">
        <f aca="false">IF('Indicator Data'!D18="No Data",1,IF('Indicator Data imputation'!D17&lt;&gt;"",1,0))</f>
        <v>0</v>
      </c>
      <c r="D14" s="230" t="n">
        <f aca="false">IF('Indicator Data'!E18="No Data",1,IF('Indicator Data imputation'!E17&lt;&gt;"",1,0))</f>
        <v>0</v>
      </c>
      <c r="E14" s="230" t="n">
        <f aca="false">IF('Indicator Data'!F18="No Data",1,IF('Indicator Data imputation'!F17&lt;&gt;"",1,0))</f>
        <v>0</v>
      </c>
      <c r="F14" s="230" t="n">
        <f aca="false">IF('Indicator Data'!G18="No Data",1,IF('Indicator Data imputation'!G17&lt;&gt;"",1,0))</f>
        <v>0</v>
      </c>
      <c r="G14" s="230" t="n">
        <f aca="false">IF('Indicator Data'!H18="No Data",1,IF('Indicator Data imputation'!H17&lt;&gt;"",1,0))</f>
        <v>0</v>
      </c>
      <c r="H14" s="230" t="n">
        <f aca="false">IF('Indicator Data'!I18="No Data",1,IF('Indicator Data imputation'!I17&lt;&gt;"",1,0))</f>
        <v>0</v>
      </c>
      <c r="I14" s="230" t="n">
        <f aca="false">IF('Indicator Data'!J18="No Data",1,IF('Indicator Data imputation'!J17&lt;&gt;"",1,0))</f>
        <v>0</v>
      </c>
      <c r="J14" s="230" t="n">
        <f aca="false">IF('Indicator Data'!K18="No Data",1,IF('Indicator Data imputation'!K17&lt;&gt;"",1,0))</f>
        <v>0</v>
      </c>
      <c r="K14" s="230" t="n">
        <f aca="false">IF('Indicator Data'!L18="No Data",1,IF('Indicator Data imputation'!L17&lt;&gt;"",1,0))</f>
        <v>0</v>
      </c>
      <c r="L14" s="230" t="n">
        <f aca="false">IF('Indicator Data'!M18="No Data",1,IF('Indicator Data imputation'!M17&lt;&gt;"",1,0))</f>
        <v>0</v>
      </c>
      <c r="M14" s="230" t="n">
        <f aca="false">IF('Indicator Data'!N18="No Data",1,IF('Indicator Data imputation'!N17&lt;&gt;"",1,0))</f>
        <v>1</v>
      </c>
      <c r="N14" s="230" t="n">
        <f aca="false">IF('Indicator Data'!O18="No Data",1,IF('Indicator Data imputation'!O17&lt;&gt;"",1,0))</f>
        <v>1</v>
      </c>
      <c r="O14" s="230" t="n">
        <f aca="false">IF('Indicator Data'!P18="No Data",1,IF('Indicator Data imputation'!P17&lt;&gt;"",1,0))</f>
        <v>1</v>
      </c>
      <c r="P14" s="230" t="n">
        <f aca="false">IF('Indicator Data'!Q18="No Data",1,IF('Indicator Data imputation'!Q17&lt;&gt;"",1,0))</f>
        <v>0</v>
      </c>
      <c r="Q14" s="230" t="n">
        <f aca="false">IF('Indicator Data'!R18="No Data",1,IF('Indicator Data imputation'!R17&lt;&gt;"",1,0))</f>
        <v>0</v>
      </c>
      <c r="R14" s="230" t="n">
        <f aca="false">IF('Indicator Data'!S18="No Data",1,IF('Indicator Data imputation'!S17&lt;&gt;"",1,0))</f>
        <v>0</v>
      </c>
      <c r="S14" s="230" t="n">
        <f aca="false">IF('Indicator Data'!T18="No Data",1,IF('Indicator Data imputation'!T17&lt;&gt;"",1,0))</f>
        <v>0</v>
      </c>
      <c r="T14" s="230" t="n">
        <f aca="false">IF('Indicator Data'!U18="No Data",1,IF('Indicator Data imputation'!U17&lt;&gt;"",1,0))</f>
        <v>0</v>
      </c>
      <c r="U14" s="230" t="n">
        <f aca="false">IF('Indicator Data'!V18="No Data",1,IF('Indicator Data imputation'!V17&lt;&gt;"",1,0))</f>
        <v>0</v>
      </c>
      <c r="V14" s="230" t="n">
        <f aca="false">IF('Indicator Data'!W18="No Data",1,IF('Indicator Data imputation'!W17&lt;&gt;"",1,0))</f>
        <v>0</v>
      </c>
      <c r="W14" s="230" t="n">
        <f aca="false">IF('Indicator Data'!X18="No Data",1,IF('Indicator Data imputation'!X17&lt;&gt;"",1,0))</f>
        <v>0</v>
      </c>
      <c r="X14" s="230" t="n">
        <f aca="false">IF('Indicator Data'!Y18="No Data",1,IF('Indicator Data imputation'!Y17&lt;&gt;"",1,0))</f>
        <v>0</v>
      </c>
      <c r="Y14" s="230" t="n">
        <f aca="false">IF('Indicator Data'!Z18="No Data",1,IF('Indicator Data imputation'!Z17&lt;&gt;"",1,0))</f>
        <v>0</v>
      </c>
      <c r="Z14" s="230" t="n">
        <f aca="false">IF('Indicator Data'!AA18="No Data",1,IF('Indicator Data imputation'!AA17&lt;&gt;"",1,0))</f>
        <v>0</v>
      </c>
      <c r="AA14" s="230" t="n">
        <f aca="false">IF('Indicator Data'!AB18="No Data",1,IF('Indicator Data imputation'!AB17&lt;&gt;"",1,0))</f>
        <v>0</v>
      </c>
      <c r="AB14" s="230" t="n">
        <f aca="false">IF('Indicator Data'!AC18="No Data",1,IF('Indicator Data imputation'!AC17&lt;&gt;"",1,0))</f>
        <v>0</v>
      </c>
      <c r="AC14" s="230" t="n">
        <f aca="false">IF('Indicator Data'!AD18="No Data",1,IF('Indicator Data imputation'!AD17&lt;&gt;"",1,0))</f>
        <v>0</v>
      </c>
      <c r="AD14" s="230" t="n">
        <f aca="false">IF('Indicator Data'!AE18="No Data",1,IF('Indicator Data imputation'!AE17&lt;&gt;"",1,0))</f>
        <v>0</v>
      </c>
      <c r="AE14" s="230" t="n">
        <f aca="false">IF('Indicator Data'!AF18="No Data",1,IF('Indicator Data imputation'!AF17&lt;&gt;"",1,0))</f>
        <v>0</v>
      </c>
      <c r="AF14" s="230" t="n">
        <f aca="false">IF('Indicator Data'!AG18="No Data",1,IF('Indicator Data imputation'!AG17&lt;&gt;"",1,0))</f>
        <v>0</v>
      </c>
      <c r="AG14" s="230" t="n">
        <f aca="false">IF('Indicator Data'!AH18="No Data",1,IF('Indicator Data imputation'!AH17&lt;&gt;"",1,0))</f>
        <v>0</v>
      </c>
      <c r="AH14" s="230" t="n">
        <f aca="false">IF('Indicator Data'!AI18="No Data",1,IF('Indicator Data imputation'!AI17&lt;&gt;"",1,0))</f>
        <v>0</v>
      </c>
      <c r="AI14" s="230" t="n">
        <f aca="false">IF('Indicator Data'!AJ18="No Data",1,IF('Indicator Data imputation'!AJ17&lt;&gt;"",1,0))</f>
        <v>0</v>
      </c>
      <c r="AJ14" s="230" t="n">
        <f aca="false">IF('Indicator Data'!AK18="No Data",1,IF('Indicator Data imputation'!AK17&lt;&gt;"",1,0))</f>
        <v>0</v>
      </c>
      <c r="AK14" s="230" t="n">
        <f aca="false">IF('Indicator Data'!AL18="No Data",1,IF('Indicator Data imputation'!AL17&lt;&gt;"",1,0))</f>
        <v>0</v>
      </c>
      <c r="AL14" s="230" t="n">
        <f aca="false">IF('Indicator Data'!AM18="No Data",1,IF('Indicator Data imputation'!AM17&lt;&gt;"",1,0))</f>
        <v>0</v>
      </c>
      <c r="AM14" s="230" t="n">
        <f aca="false">IF('Indicator Data'!AN18="No Data",1,IF('Indicator Data imputation'!AN17&lt;&gt;"",1,0))</f>
        <v>0</v>
      </c>
      <c r="AN14" s="230" t="n">
        <f aca="false">IF('Indicator Data'!AO18="No Data",1,IF('Indicator Data imputation'!AO17&lt;&gt;"",1,0))</f>
        <v>0</v>
      </c>
      <c r="AO14" s="230" t="n">
        <f aca="false">IF('Indicator Data'!AP18="No Data",1,IF('Indicator Data imputation'!AP17&lt;&gt;"",1,0))</f>
        <v>0</v>
      </c>
      <c r="AP14" s="230" t="n">
        <f aca="false">IF('Indicator Data'!AQ18="No Data",1,IF('Indicator Data imputation'!AQ17&lt;&gt;"",1,0))</f>
        <v>0</v>
      </c>
      <c r="AQ14" s="230" t="n">
        <f aca="false">IF('Indicator Data'!AR18="No Data",1,IF('Indicator Data imputation'!AR17&lt;&gt;"",1,0))</f>
        <v>0</v>
      </c>
      <c r="AR14" s="230" t="n">
        <f aca="false">IF('Indicator Data'!AS18="No Data",1,IF('Indicator Data imputation'!AS17&lt;&gt;"",1,0))</f>
        <v>0</v>
      </c>
      <c r="AS14" s="230" t="n">
        <f aca="false">IF('Indicator Data'!AT18="No Data",1,IF('Indicator Data imputation'!AT17&lt;&gt;"",1,0))</f>
        <v>0</v>
      </c>
      <c r="AT14" s="230" t="n">
        <f aca="false">IF('Indicator Data'!AU18="No Data",1,IF('Indicator Data imputation'!AU17&lt;&gt;"",1,0))</f>
        <v>1</v>
      </c>
      <c r="AU14" s="230" t="n">
        <f aca="false">IF('Indicator Data'!AV18="No Data",1,IF('Indicator Data imputation'!AV17&lt;&gt;"",1,0))</f>
        <v>1</v>
      </c>
      <c r="AV14" s="230" t="n">
        <f aca="false">IF('Indicator Data'!AW18="No Data",1,IF('Indicator Data imputation'!AW17&lt;&gt;"",1,0))</f>
        <v>0</v>
      </c>
      <c r="AW14" s="230" t="n">
        <f aca="false">IF('Indicator Data'!AX18="No Data",1,IF('Indicator Data imputation'!AX17&lt;&gt;"",1,0))</f>
        <v>0</v>
      </c>
      <c r="AX14" s="230" t="n">
        <f aca="false">IF('Indicator Data'!AY18="No Data",1,IF('Indicator Data imputation'!AY17&lt;&gt;"",1,0))</f>
        <v>0</v>
      </c>
      <c r="AY14" s="230" t="n">
        <f aca="false">IF('Indicator Data'!AZ18="No Data",1,IF('Indicator Data imputation'!AZ17&lt;&gt;"",1,0))</f>
        <v>0</v>
      </c>
      <c r="AZ14" s="230" t="n">
        <f aca="false">IF('Indicator Data'!BA18="No Data",1,IF('Indicator Data imputation'!BA17&lt;&gt;"",1,0))</f>
        <v>0</v>
      </c>
      <c r="BA14" s="230" t="n">
        <f aca="false">IF('Indicator Data'!BB18="No Data",1,IF('Indicator Data imputation'!BB17&lt;&gt;"",1,0))</f>
        <v>0</v>
      </c>
      <c r="BB14" s="230" t="n">
        <f aca="false">IF('Indicator Data'!BC18="No Data",1,IF('Indicator Data imputation'!BC17&lt;&gt;"",1,0))</f>
        <v>0</v>
      </c>
      <c r="BC14" s="230" t="n">
        <f aca="false">IF('Indicator Data'!BD18="No Data",1,IF('Indicator Data imputation'!BD17&lt;&gt;"",1,0))</f>
        <v>0</v>
      </c>
      <c r="BD14" s="230" t="n">
        <f aca="false">IF('Indicator Data'!BE18="No Data",1,IF('Indicator Data imputation'!BE17&lt;&gt;"",1,0))</f>
        <v>0</v>
      </c>
      <c r="BE14" s="230" t="n">
        <f aca="false">IF('Indicator Data'!BF18="No Data",1,IF('Indicator Data imputation'!BF17&lt;&gt;"",1,0))</f>
        <v>0</v>
      </c>
      <c r="BF14" s="230" t="n">
        <f aca="false">IF('Indicator Data'!BG18="No Data",1,IF('Indicator Data imputation'!BG17&lt;&gt;"",1,0))</f>
        <v>0</v>
      </c>
      <c r="BG14" s="230" t="n">
        <f aca="false">IF('Indicator Data'!BH18="No Data",1,IF('Indicator Data imputation'!BH17&lt;&gt;"",1,0))</f>
        <v>0</v>
      </c>
      <c r="BH14" s="230" t="n">
        <f aca="false">IF('Indicator Data'!BI18="No Data",1,IF('Indicator Data imputation'!BI17&lt;&gt;"",1,0))</f>
        <v>0</v>
      </c>
      <c r="BI14" s="230" t="n">
        <f aca="false">IF('Indicator Data'!BJ18="No Data",1,IF('Indicator Data imputation'!BJ17&lt;&gt;"",1,0))</f>
        <v>0</v>
      </c>
      <c r="BJ14" s="230" t="n">
        <f aca="false">IF('Indicator Data'!BK18="No Data",1,IF('Indicator Data imputation'!BK17&lt;&gt;"",1,0))</f>
        <v>0</v>
      </c>
      <c r="BK14" s="230" t="n">
        <f aca="false">IF('Indicator Data'!BL18="No Data",1,IF('Indicator Data imputation'!BL17&lt;&gt;"",1,0))</f>
        <v>0</v>
      </c>
      <c r="BL14" s="230" t="n">
        <f aca="false">IF('Indicator Data'!BM18="No Data",1,IF('Indicator Data imputation'!BM17&lt;&gt;"",1,0))</f>
        <v>0</v>
      </c>
      <c r="BM14" s="230" t="n">
        <f aca="false">IF('Indicator Data'!BN18="No Data",1,IF('Indicator Data imputation'!BN17&lt;&gt;"",1,0))</f>
        <v>0</v>
      </c>
      <c r="BN14" s="230" t="n">
        <f aca="false">IF('Indicator Data'!BO18="No Data",1,IF('Indicator Data imputation'!BO17&lt;&gt;"",1,0))</f>
        <v>0</v>
      </c>
      <c r="BO14" s="230" t="n">
        <f aca="false">IF('Indicator Data'!BP18="No Data",1,IF('Indicator Data imputation'!BP17&lt;&gt;"",1,0))</f>
        <v>0</v>
      </c>
      <c r="BP14" s="230" t="n">
        <f aca="false">IF('Indicator Data'!BQ18="No Data",1,IF('Indicator Data imputation'!BQ17&lt;&gt;"",1,0))</f>
        <v>0</v>
      </c>
      <c r="BQ14" s="230" t="n">
        <f aca="false">IF('Indicator Data'!BR18="No Data",1,IF('Indicator Data imputation'!BR17&lt;&gt;"",1,0))</f>
        <v>0</v>
      </c>
      <c r="BR14" s="230" t="n">
        <f aca="false">IF('Indicator Data'!BS18="No Data",1,IF('Indicator Data imputation'!BS17&lt;&gt;"",1,0))</f>
        <v>0</v>
      </c>
      <c r="BS14" s="230" t="n">
        <f aca="false">IF('Indicator Data'!BT18="No Data",1,IF('Indicator Data imputation'!BT17&lt;&gt;"",1,0))</f>
        <v>0</v>
      </c>
      <c r="BT14" s="230" t="n">
        <f aca="false">IF('Indicator Data'!BU18="No Data",1,IF('Indicator Data imputation'!BU17&lt;&gt;"",1,0))</f>
        <v>0</v>
      </c>
      <c r="BU14" s="230" t="n">
        <f aca="false">IF('Indicator Data'!BV18="No Data",1,IF('Indicator Data imputation'!BV17&lt;&gt;"",1,0))</f>
        <v>0</v>
      </c>
      <c r="BV14" s="230" t="n">
        <f aca="false">IF('Indicator Data'!BW18="No Data",1,IF('Indicator Data imputation'!BW17&lt;&gt;"",1,0))</f>
        <v>0</v>
      </c>
      <c r="BW14" s="230" t="n">
        <f aca="false">IF('Indicator Data'!BX18="No Data",1,IF('Indicator Data imputation'!BX17&lt;&gt;"",1,0))</f>
        <v>0</v>
      </c>
      <c r="BX14" s="0" t="n">
        <f aca="false">SUM(B14:BW14)</f>
        <v>5</v>
      </c>
      <c r="BY14" s="239" t="n">
        <f aca="false">BX14/74</f>
        <v>0.0675675675675676</v>
      </c>
    </row>
    <row r="15" customFormat="false" ht="14.5" hidden="false" customHeight="false" outlineLevel="0" collapsed="false">
      <c r="A15" s="0" t="str">
        <f aca="false">'Indicator Data'!B19</f>
        <v>BRB</v>
      </c>
      <c r="B15" s="230" t="n">
        <f aca="false">IF('Indicator Data'!C19="No Data",1,IF('Indicator Data imputation'!C18&lt;&gt;"",1,0))</f>
        <v>0</v>
      </c>
      <c r="C15" s="230" t="n">
        <f aca="false">IF('Indicator Data'!D19="No Data",1,IF('Indicator Data imputation'!D18&lt;&gt;"",1,0))</f>
        <v>0</v>
      </c>
      <c r="D15" s="230" t="n">
        <f aca="false">IF('Indicator Data'!E19="No Data",1,IF('Indicator Data imputation'!E18&lt;&gt;"",1,0))</f>
        <v>1</v>
      </c>
      <c r="E15" s="230" t="n">
        <f aca="false">IF('Indicator Data'!F19="No Data",1,IF('Indicator Data imputation'!F18&lt;&gt;"",1,0))</f>
        <v>0</v>
      </c>
      <c r="F15" s="230" t="n">
        <f aca="false">IF('Indicator Data'!G19="No Data",1,IF('Indicator Data imputation'!G18&lt;&gt;"",1,0))</f>
        <v>0</v>
      </c>
      <c r="G15" s="230" t="n">
        <f aca="false">IF('Indicator Data'!H19="No Data",1,IF('Indicator Data imputation'!H18&lt;&gt;"",1,0))</f>
        <v>0</v>
      </c>
      <c r="H15" s="230" t="n">
        <f aca="false">IF('Indicator Data'!I19="No Data",1,IF('Indicator Data imputation'!I18&lt;&gt;"",1,0))</f>
        <v>0</v>
      </c>
      <c r="I15" s="230" t="n">
        <f aca="false">IF('Indicator Data'!J19="No Data",1,IF('Indicator Data imputation'!J18&lt;&gt;"",1,0))</f>
        <v>0</v>
      </c>
      <c r="J15" s="230" t="n">
        <f aca="false">IF('Indicator Data'!K19="No Data",1,IF('Indicator Data imputation'!K18&lt;&gt;"",1,0))</f>
        <v>0</v>
      </c>
      <c r="K15" s="230" t="n">
        <f aca="false">IF('Indicator Data'!L19="No Data",1,IF('Indicator Data imputation'!L18&lt;&gt;"",1,0))</f>
        <v>1</v>
      </c>
      <c r="L15" s="230" t="n">
        <f aca="false">IF('Indicator Data'!M19="No Data",1,IF('Indicator Data imputation'!M18&lt;&gt;"",1,0))</f>
        <v>1</v>
      </c>
      <c r="M15" s="230" t="n">
        <f aca="false">IF('Indicator Data'!N19="No Data",1,IF('Indicator Data imputation'!N18&lt;&gt;"",1,0))</f>
        <v>1</v>
      </c>
      <c r="N15" s="230" t="n">
        <f aca="false">IF('Indicator Data'!O19="No Data",1,IF('Indicator Data imputation'!O18&lt;&gt;"",1,0))</f>
        <v>1</v>
      </c>
      <c r="O15" s="230" t="n">
        <f aca="false">IF('Indicator Data'!P19="No Data",1,IF('Indicator Data imputation'!P18&lt;&gt;"",1,0))</f>
        <v>1</v>
      </c>
      <c r="P15" s="230" t="n">
        <f aca="false">IF('Indicator Data'!Q19="No Data",1,IF('Indicator Data imputation'!Q18&lt;&gt;"",1,0))</f>
        <v>0</v>
      </c>
      <c r="Q15" s="230" t="n">
        <f aca="false">IF('Indicator Data'!R19="No Data",1,IF('Indicator Data imputation'!R18&lt;&gt;"",1,0))</f>
        <v>0</v>
      </c>
      <c r="R15" s="230" t="n">
        <f aca="false">IF('Indicator Data'!S19="No Data",1,IF('Indicator Data imputation'!S18&lt;&gt;"",1,0))</f>
        <v>0</v>
      </c>
      <c r="S15" s="230" t="n">
        <f aca="false">IF('Indicator Data'!T19="No Data",1,IF('Indicator Data imputation'!T18&lt;&gt;"",1,0))</f>
        <v>0</v>
      </c>
      <c r="T15" s="230" t="n">
        <f aca="false">IF('Indicator Data'!U19="No Data",1,IF('Indicator Data imputation'!U18&lt;&gt;"",1,0))</f>
        <v>0</v>
      </c>
      <c r="U15" s="230" t="n">
        <f aca="false">IF('Indicator Data'!V19="No Data",1,IF('Indicator Data imputation'!V18&lt;&gt;"",1,0))</f>
        <v>0</v>
      </c>
      <c r="V15" s="230" t="n">
        <f aca="false">IF('Indicator Data'!W19="No Data",1,IF('Indicator Data imputation'!W18&lt;&gt;"",1,0))</f>
        <v>0</v>
      </c>
      <c r="W15" s="230" t="n">
        <f aca="false">IF('Indicator Data'!X19="No Data",1,IF('Indicator Data imputation'!X18&lt;&gt;"",1,0))</f>
        <v>0</v>
      </c>
      <c r="X15" s="230" t="n">
        <f aca="false">IF('Indicator Data'!Y19="No Data",1,IF('Indicator Data imputation'!Y18&lt;&gt;"",1,0))</f>
        <v>0</v>
      </c>
      <c r="Y15" s="230" t="n">
        <f aca="false">IF('Indicator Data'!Z19="No Data",1,IF('Indicator Data imputation'!Z18&lt;&gt;"",1,0))</f>
        <v>0</v>
      </c>
      <c r="Z15" s="230" t="n">
        <f aca="false">IF('Indicator Data'!AA19="No Data",1,IF('Indicator Data imputation'!AA18&lt;&gt;"",1,0))</f>
        <v>1</v>
      </c>
      <c r="AA15" s="230" t="n">
        <f aca="false">IF('Indicator Data'!AB19="No Data",1,IF('Indicator Data imputation'!AB18&lt;&gt;"",1,0))</f>
        <v>0</v>
      </c>
      <c r="AB15" s="230" t="n">
        <f aca="false">IF('Indicator Data'!AC19="No Data",1,IF('Indicator Data imputation'!AC18&lt;&gt;"",1,0))</f>
        <v>0</v>
      </c>
      <c r="AC15" s="230" t="n">
        <f aca="false">IF('Indicator Data'!AD19="No Data",1,IF('Indicator Data imputation'!AD18&lt;&gt;"",1,0))</f>
        <v>0</v>
      </c>
      <c r="AD15" s="230" t="n">
        <f aca="false">IF('Indicator Data'!AE19="No Data",1,IF('Indicator Data imputation'!AE18&lt;&gt;"",1,0))</f>
        <v>0</v>
      </c>
      <c r="AE15" s="230" t="n">
        <f aca="false">IF('Indicator Data'!AF19="No Data",1,IF('Indicator Data imputation'!AF18&lt;&gt;"",1,0))</f>
        <v>1</v>
      </c>
      <c r="AF15" s="230" t="n">
        <f aca="false">IF('Indicator Data'!AG19="No Data",1,IF('Indicator Data imputation'!AG18&lt;&gt;"",1,0))</f>
        <v>0</v>
      </c>
      <c r="AG15" s="230" t="n">
        <f aca="false">IF('Indicator Data'!AH19="No Data",1,IF('Indicator Data imputation'!AH18&lt;&gt;"",1,0))</f>
        <v>0</v>
      </c>
      <c r="AH15" s="230" t="n">
        <f aca="false">IF('Indicator Data'!AI19="No Data",1,IF('Indicator Data imputation'!AI18&lt;&gt;"",1,0))</f>
        <v>0</v>
      </c>
      <c r="AI15" s="230" t="n">
        <f aca="false">IF('Indicator Data'!AJ19="No Data",1,IF('Indicator Data imputation'!AJ18&lt;&gt;"",1,0))</f>
        <v>0</v>
      </c>
      <c r="AJ15" s="230" t="n">
        <f aca="false">IF('Indicator Data'!AK19="No Data",1,IF('Indicator Data imputation'!AK18&lt;&gt;"",1,0))</f>
        <v>0</v>
      </c>
      <c r="AK15" s="230" t="n">
        <f aca="false">IF('Indicator Data'!AL19="No Data",1,IF('Indicator Data imputation'!AL18&lt;&gt;"",1,0))</f>
        <v>0</v>
      </c>
      <c r="AL15" s="230" t="n">
        <f aca="false">IF('Indicator Data'!AM19="No Data",1,IF('Indicator Data imputation'!AM18&lt;&gt;"",1,0))</f>
        <v>0</v>
      </c>
      <c r="AM15" s="230" t="n">
        <f aca="false">IF('Indicator Data'!AN19="No Data",1,IF('Indicator Data imputation'!AN18&lt;&gt;"",1,0))</f>
        <v>0</v>
      </c>
      <c r="AN15" s="230" t="n">
        <f aca="false">IF('Indicator Data'!AO19="No Data",1,IF('Indicator Data imputation'!AO18&lt;&gt;"",1,0))</f>
        <v>0</v>
      </c>
      <c r="AO15" s="230" t="n">
        <f aca="false">IF('Indicator Data'!AP19="No Data",1,IF('Indicator Data imputation'!AP18&lt;&gt;"",1,0))</f>
        <v>1</v>
      </c>
      <c r="AP15" s="230" t="n">
        <f aca="false">IF('Indicator Data'!AQ19="No Data",1,IF('Indicator Data imputation'!AQ18&lt;&gt;"",1,0))</f>
        <v>0</v>
      </c>
      <c r="AQ15" s="230" t="n">
        <f aca="false">IF('Indicator Data'!AR19="No Data",1,IF('Indicator Data imputation'!AR18&lt;&gt;"",1,0))</f>
        <v>0</v>
      </c>
      <c r="AR15" s="230" t="n">
        <f aca="false">IF('Indicator Data'!AS19="No Data",1,IF('Indicator Data imputation'!AS18&lt;&gt;"",1,0))</f>
        <v>0</v>
      </c>
      <c r="AS15" s="230" t="n">
        <f aca="false">IF('Indicator Data'!AT19="No Data",1,IF('Indicator Data imputation'!AT18&lt;&gt;"",1,0))</f>
        <v>0</v>
      </c>
      <c r="AT15" s="230" t="n">
        <f aca="false">IF('Indicator Data'!AU19="No Data",1,IF('Indicator Data imputation'!AU18&lt;&gt;"",1,0))</f>
        <v>0</v>
      </c>
      <c r="AU15" s="230" t="n">
        <f aca="false">IF('Indicator Data'!AV19="No Data",1,IF('Indicator Data imputation'!AV18&lt;&gt;"",1,0))</f>
        <v>0</v>
      </c>
      <c r="AV15" s="230" t="n">
        <f aca="false">IF('Indicator Data'!AW19="No Data",1,IF('Indicator Data imputation'!AW18&lt;&gt;"",1,0))</f>
        <v>1</v>
      </c>
      <c r="AW15" s="230" t="n">
        <f aca="false">IF('Indicator Data'!AX19="No Data",1,IF('Indicator Data imputation'!AX18&lt;&gt;"",1,0))</f>
        <v>0</v>
      </c>
      <c r="AX15" s="230" t="n">
        <f aca="false">IF('Indicator Data'!AY19="No Data",1,IF('Indicator Data imputation'!AY18&lt;&gt;"",1,0))</f>
        <v>0</v>
      </c>
      <c r="AY15" s="230" t="n">
        <f aca="false">IF('Indicator Data'!AZ19="No Data",1,IF('Indicator Data imputation'!AZ18&lt;&gt;"",1,0))</f>
        <v>1</v>
      </c>
      <c r="AZ15" s="230" t="n">
        <f aca="false">IF('Indicator Data'!BA19="No Data",1,IF('Indicator Data imputation'!BA18&lt;&gt;"",1,0))</f>
        <v>0</v>
      </c>
      <c r="BA15" s="230" t="n">
        <f aca="false">IF('Indicator Data'!BB19="No Data",1,IF('Indicator Data imputation'!BB18&lt;&gt;"",1,0))</f>
        <v>0</v>
      </c>
      <c r="BB15" s="230" t="n">
        <f aca="false">IF('Indicator Data'!BC19="No Data",1,IF('Indicator Data imputation'!BC18&lt;&gt;"",1,0))</f>
        <v>0</v>
      </c>
      <c r="BC15" s="230" t="n">
        <f aca="false">IF('Indicator Data'!BD19="No Data",1,IF('Indicator Data imputation'!BD18&lt;&gt;"",1,0))</f>
        <v>0</v>
      </c>
      <c r="BD15" s="230" t="n">
        <f aca="false">IF('Indicator Data'!BE19="No Data",1,IF('Indicator Data imputation'!BE18&lt;&gt;"",1,0))</f>
        <v>0</v>
      </c>
      <c r="BE15" s="230" t="n">
        <f aca="false">IF('Indicator Data'!BF19="No Data",1,IF('Indicator Data imputation'!BF18&lt;&gt;"",1,0))</f>
        <v>0</v>
      </c>
      <c r="BF15" s="230" t="n">
        <f aca="false">IF('Indicator Data'!BG19="No Data",1,IF('Indicator Data imputation'!BG18&lt;&gt;"",1,0))</f>
        <v>0</v>
      </c>
      <c r="BG15" s="230" t="n">
        <f aca="false">IF('Indicator Data'!BH19="No Data",1,IF('Indicator Data imputation'!BH18&lt;&gt;"",1,0))</f>
        <v>0</v>
      </c>
      <c r="BH15" s="230" t="n">
        <f aca="false">IF('Indicator Data'!BI19="No Data",1,IF('Indicator Data imputation'!BI18&lt;&gt;"",1,0))</f>
        <v>0</v>
      </c>
      <c r="BI15" s="230" t="n">
        <f aca="false">IF('Indicator Data'!BJ19="No Data",1,IF('Indicator Data imputation'!BJ18&lt;&gt;"",1,0))</f>
        <v>0</v>
      </c>
      <c r="BJ15" s="230" t="n">
        <f aca="false">IF('Indicator Data'!BK19="No Data",1,IF('Indicator Data imputation'!BK18&lt;&gt;"",1,0))</f>
        <v>0</v>
      </c>
      <c r="BK15" s="230" t="n">
        <f aca="false">IF('Indicator Data'!BL19="No Data",1,IF('Indicator Data imputation'!BL18&lt;&gt;"",1,0))</f>
        <v>0</v>
      </c>
      <c r="BL15" s="230" t="n">
        <f aca="false">IF('Indicator Data'!BM19="No Data",1,IF('Indicator Data imputation'!BM18&lt;&gt;"",1,0))</f>
        <v>0</v>
      </c>
      <c r="BM15" s="230" t="n">
        <f aca="false">IF('Indicator Data'!BN19="No Data",1,IF('Indicator Data imputation'!BN18&lt;&gt;"",1,0))</f>
        <v>0</v>
      </c>
      <c r="BN15" s="230" t="n">
        <f aca="false">IF('Indicator Data'!BO19="No Data",1,IF('Indicator Data imputation'!BO18&lt;&gt;"",1,0))</f>
        <v>0</v>
      </c>
      <c r="BO15" s="230" t="n">
        <f aca="false">IF('Indicator Data'!BP19="No Data",1,IF('Indicator Data imputation'!BP18&lt;&gt;"",1,0))</f>
        <v>0</v>
      </c>
      <c r="BP15" s="230" t="n">
        <f aca="false">IF('Indicator Data'!BQ19="No Data",1,IF('Indicator Data imputation'!BQ18&lt;&gt;"",1,0))</f>
        <v>0</v>
      </c>
      <c r="BQ15" s="230" t="n">
        <f aca="false">IF('Indicator Data'!BR19="No Data",1,IF('Indicator Data imputation'!BR18&lt;&gt;"",1,0))</f>
        <v>0</v>
      </c>
      <c r="BR15" s="230" t="n">
        <f aca="false">IF('Indicator Data'!BS19="No Data",1,IF('Indicator Data imputation'!BS18&lt;&gt;"",1,0))</f>
        <v>0</v>
      </c>
      <c r="BS15" s="230" t="n">
        <f aca="false">IF('Indicator Data'!BT19="No Data",1,IF('Indicator Data imputation'!BT18&lt;&gt;"",1,0))</f>
        <v>0</v>
      </c>
      <c r="BT15" s="230" t="n">
        <f aca="false">IF('Indicator Data'!BU19="No Data",1,IF('Indicator Data imputation'!BU18&lt;&gt;"",1,0))</f>
        <v>0</v>
      </c>
      <c r="BU15" s="230" t="n">
        <f aca="false">IF('Indicator Data'!BV19="No Data",1,IF('Indicator Data imputation'!BV18&lt;&gt;"",1,0))</f>
        <v>0</v>
      </c>
      <c r="BV15" s="230" t="n">
        <f aca="false">IF('Indicator Data'!BW19="No Data",1,IF('Indicator Data imputation'!BW18&lt;&gt;"",1,0))</f>
        <v>0</v>
      </c>
      <c r="BW15" s="230" t="n">
        <f aca="false">IF('Indicator Data'!BX19="No Data",1,IF('Indicator Data imputation'!BX18&lt;&gt;"",1,0))</f>
        <v>0</v>
      </c>
      <c r="BX15" s="0" t="n">
        <f aca="false">SUM(B15:BW15)</f>
        <v>11</v>
      </c>
      <c r="BY15" s="239" t="n">
        <f aca="false">BX15/74</f>
        <v>0.148648648648649</v>
      </c>
    </row>
    <row r="16" customFormat="false" ht="14.5" hidden="false" customHeight="false" outlineLevel="0" collapsed="false">
      <c r="A16" s="0" t="str">
        <f aca="false">'Indicator Data'!B20</f>
        <v>BLR</v>
      </c>
      <c r="B16" s="230" t="n">
        <f aca="false">IF('Indicator Data'!C20="No Data",1,IF('Indicator Data imputation'!C19&lt;&gt;"",1,0))</f>
        <v>0</v>
      </c>
      <c r="C16" s="230" t="n">
        <f aca="false">IF('Indicator Data'!D20="No Data",1,IF('Indicator Data imputation'!D19&lt;&gt;"",1,0))</f>
        <v>0</v>
      </c>
      <c r="D16" s="230" t="n">
        <f aca="false">IF('Indicator Data'!E20="No Data",1,IF('Indicator Data imputation'!E19&lt;&gt;"",1,0))</f>
        <v>0</v>
      </c>
      <c r="E16" s="230" t="n">
        <f aca="false">IF('Indicator Data'!F20="No Data",1,IF('Indicator Data imputation'!F19&lt;&gt;"",1,0))</f>
        <v>0</v>
      </c>
      <c r="F16" s="230" t="n">
        <f aca="false">IF('Indicator Data'!G20="No Data",1,IF('Indicator Data imputation'!G19&lt;&gt;"",1,0))</f>
        <v>0</v>
      </c>
      <c r="G16" s="230" t="n">
        <f aca="false">IF('Indicator Data'!H20="No Data",1,IF('Indicator Data imputation'!H19&lt;&gt;"",1,0))</f>
        <v>0</v>
      </c>
      <c r="H16" s="230" t="n">
        <f aca="false">IF('Indicator Data'!I20="No Data",1,IF('Indicator Data imputation'!I19&lt;&gt;"",1,0))</f>
        <v>0</v>
      </c>
      <c r="I16" s="230" t="n">
        <f aca="false">IF('Indicator Data'!J20="No Data",1,IF('Indicator Data imputation'!J19&lt;&gt;"",1,0))</f>
        <v>0</v>
      </c>
      <c r="J16" s="230" t="n">
        <f aca="false">IF('Indicator Data'!K20="No Data",1,IF('Indicator Data imputation'!K19&lt;&gt;"",1,0))</f>
        <v>0</v>
      </c>
      <c r="K16" s="230" t="n">
        <f aca="false">IF('Indicator Data'!L20="No Data",1,IF('Indicator Data imputation'!L19&lt;&gt;"",1,0))</f>
        <v>0</v>
      </c>
      <c r="L16" s="230" t="n">
        <f aca="false">IF('Indicator Data'!M20="No Data",1,IF('Indicator Data imputation'!M19&lt;&gt;"",1,0))</f>
        <v>0</v>
      </c>
      <c r="M16" s="230" t="n">
        <f aca="false">IF('Indicator Data'!N20="No Data",1,IF('Indicator Data imputation'!N19&lt;&gt;"",1,0))</f>
        <v>1</v>
      </c>
      <c r="N16" s="230" t="n">
        <f aca="false">IF('Indicator Data'!O20="No Data",1,IF('Indicator Data imputation'!O19&lt;&gt;"",1,0))</f>
        <v>1</v>
      </c>
      <c r="O16" s="230" t="n">
        <f aca="false">IF('Indicator Data'!P20="No Data",1,IF('Indicator Data imputation'!P19&lt;&gt;"",1,0))</f>
        <v>1</v>
      </c>
      <c r="P16" s="230" t="n">
        <f aca="false">IF('Indicator Data'!Q20="No Data",1,IF('Indicator Data imputation'!Q19&lt;&gt;"",1,0))</f>
        <v>0</v>
      </c>
      <c r="Q16" s="230" t="n">
        <f aca="false">IF('Indicator Data'!R20="No Data",1,IF('Indicator Data imputation'!R19&lt;&gt;"",1,0))</f>
        <v>0</v>
      </c>
      <c r="R16" s="230" t="n">
        <f aca="false">IF('Indicator Data'!S20="No Data",1,IF('Indicator Data imputation'!S19&lt;&gt;"",1,0))</f>
        <v>0</v>
      </c>
      <c r="S16" s="230" t="n">
        <f aca="false">IF('Indicator Data'!T20="No Data",1,IF('Indicator Data imputation'!T19&lt;&gt;"",1,0))</f>
        <v>0</v>
      </c>
      <c r="T16" s="230" t="n">
        <f aca="false">IF('Indicator Data'!U20="No Data",1,IF('Indicator Data imputation'!U19&lt;&gt;"",1,0))</f>
        <v>0</v>
      </c>
      <c r="U16" s="230" t="n">
        <f aca="false">IF('Indicator Data'!V20="No Data",1,IF('Indicator Data imputation'!V19&lt;&gt;"",1,0))</f>
        <v>0</v>
      </c>
      <c r="V16" s="230" t="n">
        <f aca="false">IF('Indicator Data'!W20="No Data",1,IF('Indicator Data imputation'!W19&lt;&gt;"",1,0))</f>
        <v>0</v>
      </c>
      <c r="W16" s="230" t="n">
        <f aca="false">IF('Indicator Data'!X20="No Data",1,IF('Indicator Data imputation'!X19&lt;&gt;"",1,0))</f>
        <v>0</v>
      </c>
      <c r="X16" s="230" t="n">
        <f aca="false">IF('Indicator Data'!Y20="No Data",1,IF('Indicator Data imputation'!Y19&lt;&gt;"",1,0))</f>
        <v>0</v>
      </c>
      <c r="Y16" s="230" t="n">
        <f aca="false">IF('Indicator Data'!Z20="No Data",1,IF('Indicator Data imputation'!Z19&lt;&gt;"",1,0))</f>
        <v>0</v>
      </c>
      <c r="Z16" s="230" t="n">
        <f aca="false">IF('Indicator Data'!AA20="No Data",1,IF('Indicator Data imputation'!AA19&lt;&gt;"",1,0))</f>
        <v>0</v>
      </c>
      <c r="AA16" s="230" t="n">
        <f aca="false">IF('Indicator Data'!AB20="No Data",1,IF('Indicator Data imputation'!AB19&lt;&gt;"",1,0))</f>
        <v>0</v>
      </c>
      <c r="AB16" s="230" t="n">
        <f aca="false">IF('Indicator Data'!AC20="No Data",1,IF('Indicator Data imputation'!AC19&lt;&gt;"",1,0))</f>
        <v>1</v>
      </c>
      <c r="AC16" s="230" t="n">
        <f aca="false">IF('Indicator Data'!AD20="No Data",1,IF('Indicator Data imputation'!AD19&lt;&gt;"",1,0))</f>
        <v>1</v>
      </c>
      <c r="AD16" s="230" t="n">
        <f aca="false">IF('Indicator Data'!AE20="No Data",1,IF('Indicator Data imputation'!AE19&lt;&gt;"",1,0))</f>
        <v>0</v>
      </c>
      <c r="AE16" s="230" t="n">
        <f aca="false">IF('Indicator Data'!AF20="No Data",1,IF('Indicator Data imputation'!AF19&lt;&gt;"",1,0))</f>
        <v>0</v>
      </c>
      <c r="AF16" s="230" t="n">
        <f aca="false">IF('Indicator Data'!AG20="No Data",1,IF('Indicator Data imputation'!AG19&lt;&gt;"",1,0))</f>
        <v>0</v>
      </c>
      <c r="AG16" s="230" t="n">
        <f aca="false">IF('Indicator Data'!AH20="No Data",1,IF('Indicator Data imputation'!AH19&lt;&gt;"",1,0))</f>
        <v>0</v>
      </c>
      <c r="AH16" s="230" t="n">
        <f aca="false">IF('Indicator Data'!AI20="No Data",1,IF('Indicator Data imputation'!AI19&lt;&gt;"",1,0))</f>
        <v>0</v>
      </c>
      <c r="AI16" s="230" t="n">
        <f aca="false">IF('Indicator Data'!AJ20="No Data",1,IF('Indicator Data imputation'!AJ19&lt;&gt;"",1,0))</f>
        <v>0</v>
      </c>
      <c r="AJ16" s="230" t="n">
        <f aca="false">IF('Indicator Data'!AK20="No Data",1,IF('Indicator Data imputation'!AK19&lt;&gt;"",1,0))</f>
        <v>0</v>
      </c>
      <c r="AK16" s="230" t="n">
        <f aca="false">IF('Indicator Data'!AL20="No Data",1,IF('Indicator Data imputation'!AL19&lt;&gt;"",1,0))</f>
        <v>1</v>
      </c>
      <c r="AL16" s="230" t="n">
        <f aca="false">IF('Indicator Data'!AM20="No Data",1,IF('Indicator Data imputation'!AM19&lt;&gt;"",1,0))</f>
        <v>0</v>
      </c>
      <c r="AM16" s="230" t="n">
        <f aca="false">IF('Indicator Data'!AN20="No Data",1,IF('Indicator Data imputation'!AN19&lt;&gt;"",1,0))</f>
        <v>0</v>
      </c>
      <c r="AN16" s="230" t="n">
        <f aca="false">IF('Indicator Data'!AO20="No Data",1,IF('Indicator Data imputation'!AO19&lt;&gt;"",1,0))</f>
        <v>0</v>
      </c>
      <c r="AO16" s="230" t="n">
        <f aca="false">IF('Indicator Data'!AP20="No Data",1,IF('Indicator Data imputation'!AP19&lt;&gt;"",1,0))</f>
        <v>0</v>
      </c>
      <c r="AP16" s="230" t="n">
        <f aca="false">IF('Indicator Data'!AQ20="No Data",1,IF('Indicator Data imputation'!AQ19&lt;&gt;"",1,0))</f>
        <v>0</v>
      </c>
      <c r="AQ16" s="230" t="n">
        <f aca="false">IF('Indicator Data'!AR20="No Data",1,IF('Indicator Data imputation'!AR19&lt;&gt;"",1,0))</f>
        <v>0</v>
      </c>
      <c r="AR16" s="230" t="n">
        <f aca="false">IF('Indicator Data'!AS20="No Data",1,IF('Indicator Data imputation'!AS19&lt;&gt;"",1,0))</f>
        <v>1</v>
      </c>
      <c r="AS16" s="230" t="n">
        <f aca="false">IF('Indicator Data'!AT20="No Data",1,IF('Indicator Data imputation'!AT19&lt;&gt;"",1,0))</f>
        <v>0</v>
      </c>
      <c r="AT16" s="230" t="n">
        <f aca="false">IF('Indicator Data'!AU20="No Data",1,IF('Indicator Data imputation'!AU19&lt;&gt;"",1,0))</f>
        <v>0</v>
      </c>
      <c r="AU16" s="230" t="n">
        <f aca="false">IF('Indicator Data'!AV20="No Data",1,IF('Indicator Data imputation'!AV19&lt;&gt;"",1,0))</f>
        <v>0</v>
      </c>
      <c r="AV16" s="230" t="n">
        <f aca="false">IF('Indicator Data'!AW20="No Data",1,IF('Indicator Data imputation'!AW19&lt;&gt;"",1,0))</f>
        <v>1</v>
      </c>
      <c r="AW16" s="230" t="n">
        <f aca="false">IF('Indicator Data'!AX20="No Data",1,IF('Indicator Data imputation'!AX19&lt;&gt;"",1,0))</f>
        <v>0</v>
      </c>
      <c r="AX16" s="230" t="n">
        <f aca="false">IF('Indicator Data'!AY20="No Data",1,IF('Indicator Data imputation'!AY19&lt;&gt;"",1,0))</f>
        <v>0</v>
      </c>
      <c r="AY16" s="230" t="n">
        <f aca="false">IF('Indicator Data'!AZ20="No Data",1,IF('Indicator Data imputation'!AZ19&lt;&gt;"",1,0))</f>
        <v>0</v>
      </c>
      <c r="AZ16" s="230" t="n">
        <f aca="false">IF('Indicator Data'!BA20="No Data",1,IF('Indicator Data imputation'!BA19&lt;&gt;"",1,0))</f>
        <v>0</v>
      </c>
      <c r="BA16" s="230" t="n">
        <f aca="false">IF('Indicator Data'!BB20="No Data",1,IF('Indicator Data imputation'!BB19&lt;&gt;"",1,0))</f>
        <v>0</v>
      </c>
      <c r="BB16" s="230" t="n">
        <f aca="false">IF('Indicator Data'!BC20="No Data",1,IF('Indicator Data imputation'!BC19&lt;&gt;"",1,0))</f>
        <v>0</v>
      </c>
      <c r="BC16" s="230" t="n">
        <f aca="false">IF('Indicator Data'!BD20="No Data",1,IF('Indicator Data imputation'!BD19&lt;&gt;"",1,0))</f>
        <v>0</v>
      </c>
      <c r="BD16" s="230" t="n">
        <f aca="false">IF('Indicator Data'!BE20="No Data",1,IF('Indicator Data imputation'!BE19&lt;&gt;"",1,0))</f>
        <v>0</v>
      </c>
      <c r="BE16" s="230" t="n">
        <f aca="false">IF('Indicator Data'!BF20="No Data",1,IF('Indicator Data imputation'!BF19&lt;&gt;"",1,0))</f>
        <v>0</v>
      </c>
      <c r="BF16" s="230" t="n">
        <f aca="false">IF('Indicator Data'!BG20="No Data",1,IF('Indicator Data imputation'!BG19&lt;&gt;"",1,0))</f>
        <v>0</v>
      </c>
      <c r="BG16" s="230" t="n">
        <f aca="false">IF('Indicator Data'!BH20="No Data",1,IF('Indicator Data imputation'!BH19&lt;&gt;"",1,0))</f>
        <v>0</v>
      </c>
      <c r="BH16" s="230" t="n">
        <f aca="false">IF('Indicator Data'!BI20="No Data",1,IF('Indicator Data imputation'!BI19&lt;&gt;"",1,0))</f>
        <v>0</v>
      </c>
      <c r="BI16" s="230" t="n">
        <f aca="false">IF('Indicator Data'!BJ20="No Data",1,IF('Indicator Data imputation'!BJ19&lt;&gt;"",1,0))</f>
        <v>0</v>
      </c>
      <c r="BJ16" s="230" t="n">
        <f aca="false">IF('Indicator Data'!BK20="No Data",1,IF('Indicator Data imputation'!BK19&lt;&gt;"",1,0))</f>
        <v>0</v>
      </c>
      <c r="BK16" s="230" t="n">
        <f aca="false">IF('Indicator Data'!BL20="No Data",1,IF('Indicator Data imputation'!BL19&lt;&gt;"",1,0))</f>
        <v>0</v>
      </c>
      <c r="BL16" s="230" t="n">
        <f aca="false">IF('Indicator Data'!BM20="No Data",1,IF('Indicator Data imputation'!BM19&lt;&gt;"",1,0))</f>
        <v>0</v>
      </c>
      <c r="BM16" s="230" t="n">
        <f aca="false">IF('Indicator Data'!BN20="No Data",1,IF('Indicator Data imputation'!BN19&lt;&gt;"",1,0))</f>
        <v>0</v>
      </c>
      <c r="BN16" s="230" t="n">
        <f aca="false">IF('Indicator Data'!BO20="No Data",1,IF('Indicator Data imputation'!BO19&lt;&gt;"",1,0))</f>
        <v>0</v>
      </c>
      <c r="BO16" s="230" t="n">
        <f aca="false">IF('Indicator Data'!BP20="No Data",1,IF('Indicator Data imputation'!BP19&lt;&gt;"",1,0))</f>
        <v>0</v>
      </c>
      <c r="BP16" s="230" t="n">
        <f aca="false">IF('Indicator Data'!BQ20="No Data",1,IF('Indicator Data imputation'!BQ19&lt;&gt;"",1,0))</f>
        <v>0</v>
      </c>
      <c r="BQ16" s="230" t="n">
        <f aca="false">IF('Indicator Data'!BR20="No Data",1,IF('Indicator Data imputation'!BR19&lt;&gt;"",1,0))</f>
        <v>0</v>
      </c>
      <c r="BR16" s="230" t="n">
        <f aca="false">IF('Indicator Data'!BS20="No Data",1,IF('Indicator Data imputation'!BS19&lt;&gt;"",1,0))</f>
        <v>0</v>
      </c>
      <c r="BS16" s="230" t="n">
        <f aca="false">IF('Indicator Data'!BT20="No Data",1,IF('Indicator Data imputation'!BT19&lt;&gt;"",1,0))</f>
        <v>0</v>
      </c>
      <c r="BT16" s="230" t="n">
        <f aca="false">IF('Indicator Data'!BU20="No Data",1,IF('Indicator Data imputation'!BU19&lt;&gt;"",1,0))</f>
        <v>0</v>
      </c>
      <c r="BU16" s="230" t="n">
        <f aca="false">IF('Indicator Data'!BV20="No Data",1,IF('Indicator Data imputation'!BV19&lt;&gt;"",1,0))</f>
        <v>1</v>
      </c>
      <c r="BV16" s="230" t="n">
        <f aca="false">IF('Indicator Data'!BW20="No Data",1,IF('Indicator Data imputation'!BW19&lt;&gt;"",1,0))</f>
        <v>0</v>
      </c>
      <c r="BW16" s="230" t="n">
        <f aca="false">IF('Indicator Data'!BX20="No Data",1,IF('Indicator Data imputation'!BX19&lt;&gt;"",1,0))</f>
        <v>0</v>
      </c>
      <c r="BX16" s="0" t="n">
        <f aca="false">SUM(B16:BW16)</f>
        <v>9</v>
      </c>
      <c r="BY16" s="239" t="n">
        <f aca="false">BX16/74</f>
        <v>0.121621621621622</v>
      </c>
    </row>
    <row r="17" customFormat="false" ht="14.5" hidden="false" customHeight="false" outlineLevel="0" collapsed="false">
      <c r="A17" s="0" t="str">
        <f aca="false">'Indicator Data'!B21</f>
        <v>BEL</v>
      </c>
      <c r="B17" s="230" t="n">
        <f aca="false">IF('Indicator Data'!C21="No Data",1,IF('Indicator Data imputation'!C20&lt;&gt;"",1,0))</f>
        <v>0</v>
      </c>
      <c r="C17" s="230" t="n">
        <f aca="false">IF('Indicator Data'!D21="No Data",1,IF('Indicator Data imputation'!D20&lt;&gt;"",1,0))</f>
        <v>0</v>
      </c>
      <c r="D17" s="230" t="n">
        <f aca="false">IF('Indicator Data'!E21="No Data",1,IF('Indicator Data imputation'!E20&lt;&gt;"",1,0))</f>
        <v>0</v>
      </c>
      <c r="E17" s="230" t="n">
        <f aca="false">IF('Indicator Data'!F21="No Data",1,IF('Indicator Data imputation'!F20&lt;&gt;"",1,0))</f>
        <v>0</v>
      </c>
      <c r="F17" s="230" t="n">
        <f aca="false">IF('Indicator Data'!G21="No Data",1,IF('Indicator Data imputation'!G20&lt;&gt;"",1,0))</f>
        <v>0</v>
      </c>
      <c r="G17" s="230" t="n">
        <f aca="false">IF('Indicator Data'!H21="No Data",1,IF('Indicator Data imputation'!H20&lt;&gt;"",1,0))</f>
        <v>0</v>
      </c>
      <c r="H17" s="230" t="n">
        <f aca="false">IF('Indicator Data'!I21="No Data",1,IF('Indicator Data imputation'!I20&lt;&gt;"",1,0))</f>
        <v>0</v>
      </c>
      <c r="I17" s="230" t="n">
        <f aca="false">IF('Indicator Data'!J21="No Data",1,IF('Indicator Data imputation'!J20&lt;&gt;"",1,0))</f>
        <v>0</v>
      </c>
      <c r="J17" s="230" t="n">
        <f aca="false">IF('Indicator Data'!K21="No Data",1,IF('Indicator Data imputation'!K20&lt;&gt;"",1,0))</f>
        <v>0</v>
      </c>
      <c r="K17" s="230" t="n">
        <f aca="false">IF('Indicator Data'!L21="No Data",1,IF('Indicator Data imputation'!L20&lt;&gt;"",1,0))</f>
        <v>0</v>
      </c>
      <c r="L17" s="230" t="n">
        <f aca="false">IF('Indicator Data'!M21="No Data",1,IF('Indicator Data imputation'!M20&lt;&gt;"",1,0))</f>
        <v>0</v>
      </c>
      <c r="M17" s="230" t="n">
        <f aca="false">IF('Indicator Data'!N21="No Data",1,IF('Indicator Data imputation'!N20&lt;&gt;"",1,0))</f>
        <v>1</v>
      </c>
      <c r="N17" s="230" t="n">
        <f aca="false">IF('Indicator Data'!O21="No Data",1,IF('Indicator Data imputation'!O20&lt;&gt;"",1,0))</f>
        <v>1</v>
      </c>
      <c r="O17" s="230" t="n">
        <f aca="false">IF('Indicator Data'!P21="No Data",1,IF('Indicator Data imputation'!P20&lt;&gt;"",1,0))</f>
        <v>1</v>
      </c>
      <c r="P17" s="230" t="n">
        <f aca="false">IF('Indicator Data'!Q21="No Data",1,IF('Indicator Data imputation'!Q20&lt;&gt;"",1,0))</f>
        <v>0</v>
      </c>
      <c r="Q17" s="230" t="n">
        <f aca="false">IF('Indicator Data'!R21="No Data",1,IF('Indicator Data imputation'!R20&lt;&gt;"",1,0))</f>
        <v>0</v>
      </c>
      <c r="R17" s="230" t="n">
        <f aca="false">IF('Indicator Data'!S21="No Data",1,IF('Indicator Data imputation'!S20&lt;&gt;"",1,0))</f>
        <v>0</v>
      </c>
      <c r="S17" s="230" t="n">
        <f aca="false">IF('Indicator Data'!T21="No Data",1,IF('Indicator Data imputation'!T20&lt;&gt;"",1,0))</f>
        <v>0</v>
      </c>
      <c r="T17" s="230" t="n">
        <f aca="false">IF('Indicator Data'!U21="No Data",1,IF('Indicator Data imputation'!U20&lt;&gt;"",1,0))</f>
        <v>0</v>
      </c>
      <c r="U17" s="230" t="n">
        <f aca="false">IF('Indicator Data'!V21="No Data",1,IF('Indicator Data imputation'!V20&lt;&gt;"",1,0))</f>
        <v>0</v>
      </c>
      <c r="V17" s="230" t="n">
        <f aca="false">IF('Indicator Data'!W21="No Data",1,IF('Indicator Data imputation'!W20&lt;&gt;"",1,0))</f>
        <v>0</v>
      </c>
      <c r="W17" s="230" t="n">
        <f aca="false">IF('Indicator Data'!X21="No Data",1,IF('Indicator Data imputation'!X20&lt;&gt;"",1,0))</f>
        <v>0</v>
      </c>
      <c r="X17" s="230" t="n">
        <f aca="false">IF('Indicator Data'!Y21="No Data",1,IF('Indicator Data imputation'!Y20&lt;&gt;"",1,0))</f>
        <v>0</v>
      </c>
      <c r="Y17" s="230" t="n">
        <f aca="false">IF('Indicator Data'!Z21="No Data",1,IF('Indicator Data imputation'!Z20&lt;&gt;"",1,0))</f>
        <v>0</v>
      </c>
      <c r="Z17" s="230" t="n">
        <f aca="false">IF('Indicator Data'!AA21="No Data",1,IF('Indicator Data imputation'!AA20&lt;&gt;"",1,0))</f>
        <v>0</v>
      </c>
      <c r="AA17" s="230" t="n">
        <f aca="false">IF('Indicator Data'!AB21="No Data",1,IF('Indicator Data imputation'!AB20&lt;&gt;"",1,0))</f>
        <v>0</v>
      </c>
      <c r="AB17" s="230" t="n">
        <f aca="false">IF('Indicator Data'!AC21="No Data",1,IF('Indicator Data imputation'!AC20&lt;&gt;"",1,0))</f>
        <v>1</v>
      </c>
      <c r="AC17" s="230" t="n">
        <f aca="false">IF('Indicator Data'!AD21="No Data",1,IF('Indicator Data imputation'!AD20&lt;&gt;"",1,0))</f>
        <v>0</v>
      </c>
      <c r="AD17" s="230" t="n">
        <f aca="false">IF('Indicator Data'!AE21="No Data",1,IF('Indicator Data imputation'!AE20&lt;&gt;"",1,0))</f>
        <v>0</v>
      </c>
      <c r="AE17" s="230" t="n">
        <f aca="false">IF('Indicator Data'!AF21="No Data",1,IF('Indicator Data imputation'!AF20&lt;&gt;"",1,0))</f>
        <v>1</v>
      </c>
      <c r="AF17" s="230" t="n">
        <f aca="false">IF('Indicator Data'!AG21="No Data",1,IF('Indicator Data imputation'!AG20&lt;&gt;"",1,0))</f>
        <v>0</v>
      </c>
      <c r="AG17" s="230" t="n">
        <f aca="false">IF('Indicator Data'!AH21="No Data",1,IF('Indicator Data imputation'!AH20&lt;&gt;"",1,0))</f>
        <v>0</v>
      </c>
      <c r="AH17" s="230" t="n">
        <f aca="false">IF('Indicator Data'!AI21="No Data",1,IF('Indicator Data imputation'!AI20&lt;&gt;"",1,0))</f>
        <v>0</v>
      </c>
      <c r="AI17" s="230" t="n">
        <f aca="false">IF('Indicator Data'!AJ21="No Data",1,IF('Indicator Data imputation'!AJ20&lt;&gt;"",1,0))</f>
        <v>0</v>
      </c>
      <c r="AJ17" s="230" t="n">
        <f aca="false">IF('Indicator Data'!AK21="No Data",1,IF('Indicator Data imputation'!AK20&lt;&gt;"",1,0))</f>
        <v>0</v>
      </c>
      <c r="AK17" s="230" t="n">
        <f aca="false">IF('Indicator Data'!AL21="No Data",1,IF('Indicator Data imputation'!AL20&lt;&gt;"",1,0))</f>
        <v>1</v>
      </c>
      <c r="AL17" s="230" t="n">
        <f aca="false">IF('Indicator Data'!AM21="No Data",1,IF('Indicator Data imputation'!AM20&lt;&gt;"",1,0))</f>
        <v>0</v>
      </c>
      <c r="AM17" s="230" t="n">
        <f aca="false">IF('Indicator Data'!AN21="No Data",1,IF('Indicator Data imputation'!AN20&lt;&gt;"",1,0))</f>
        <v>0</v>
      </c>
      <c r="AN17" s="230" t="n">
        <f aca="false">IF('Indicator Data'!AO21="No Data",1,IF('Indicator Data imputation'!AO20&lt;&gt;"",1,0))</f>
        <v>0</v>
      </c>
      <c r="AO17" s="230" t="n">
        <f aca="false">IF('Indicator Data'!AP21="No Data",1,IF('Indicator Data imputation'!AP20&lt;&gt;"",1,0))</f>
        <v>1</v>
      </c>
      <c r="AP17" s="230" t="n">
        <f aca="false">IF('Indicator Data'!AQ21="No Data",1,IF('Indicator Data imputation'!AQ20&lt;&gt;"",1,0))</f>
        <v>0</v>
      </c>
      <c r="AQ17" s="230" t="n">
        <f aca="false">IF('Indicator Data'!AR21="No Data",1,IF('Indicator Data imputation'!AR20&lt;&gt;"",1,0))</f>
        <v>0</v>
      </c>
      <c r="AR17" s="230" t="n">
        <f aca="false">IF('Indicator Data'!AS21="No Data",1,IF('Indicator Data imputation'!AS20&lt;&gt;"",1,0))</f>
        <v>0</v>
      </c>
      <c r="AS17" s="230" t="n">
        <f aca="false">IF('Indicator Data'!AT21="No Data",1,IF('Indicator Data imputation'!AT20&lt;&gt;"",1,0))</f>
        <v>0</v>
      </c>
      <c r="AT17" s="230" t="n">
        <f aca="false">IF('Indicator Data'!AU21="No Data",1,IF('Indicator Data imputation'!AU20&lt;&gt;"",1,0))</f>
        <v>1</v>
      </c>
      <c r="AU17" s="230" t="n">
        <f aca="false">IF('Indicator Data'!AV21="No Data",1,IF('Indicator Data imputation'!AV20&lt;&gt;"",1,0))</f>
        <v>1</v>
      </c>
      <c r="AV17" s="230" t="n">
        <f aca="false">IF('Indicator Data'!AW21="No Data",1,IF('Indicator Data imputation'!AW20&lt;&gt;"",1,0))</f>
        <v>1</v>
      </c>
      <c r="AW17" s="230" t="n">
        <f aca="false">IF('Indicator Data'!AX21="No Data",1,IF('Indicator Data imputation'!AX20&lt;&gt;"",1,0))</f>
        <v>0</v>
      </c>
      <c r="AX17" s="230" t="n">
        <f aca="false">IF('Indicator Data'!AY21="No Data",1,IF('Indicator Data imputation'!AY20&lt;&gt;"",1,0))</f>
        <v>0</v>
      </c>
      <c r="AY17" s="230" t="n">
        <f aca="false">IF('Indicator Data'!AZ21="No Data",1,IF('Indicator Data imputation'!AZ20&lt;&gt;"",1,0))</f>
        <v>0</v>
      </c>
      <c r="AZ17" s="230" t="n">
        <f aca="false">IF('Indicator Data'!BA21="No Data",1,IF('Indicator Data imputation'!BA20&lt;&gt;"",1,0))</f>
        <v>0</v>
      </c>
      <c r="BA17" s="230" t="n">
        <f aca="false">IF('Indicator Data'!BB21="No Data",1,IF('Indicator Data imputation'!BB20&lt;&gt;"",1,0))</f>
        <v>0</v>
      </c>
      <c r="BB17" s="230" t="n">
        <f aca="false">IF('Indicator Data'!BC21="No Data",1,IF('Indicator Data imputation'!BC20&lt;&gt;"",1,0))</f>
        <v>0</v>
      </c>
      <c r="BC17" s="230" t="n">
        <f aca="false">IF('Indicator Data'!BD21="No Data",1,IF('Indicator Data imputation'!BD20&lt;&gt;"",1,0))</f>
        <v>0</v>
      </c>
      <c r="BD17" s="230" t="n">
        <f aca="false">IF('Indicator Data'!BE21="No Data",1,IF('Indicator Data imputation'!BE20&lt;&gt;"",1,0))</f>
        <v>0</v>
      </c>
      <c r="BE17" s="230" t="n">
        <f aca="false">IF('Indicator Data'!BF21="No Data",1,IF('Indicator Data imputation'!BF20&lt;&gt;"",1,0))</f>
        <v>0</v>
      </c>
      <c r="BF17" s="230" t="n">
        <f aca="false">IF('Indicator Data'!BG21="No Data",1,IF('Indicator Data imputation'!BG20&lt;&gt;"",1,0))</f>
        <v>0</v>
      </c>
      <c r="BG17" s="230" t="n">
        <f aca="false">IF('Indicator Data'!BH21="No Data",1,IF('Indicator Data imputation'!BH20&lt;&gt;"",1,0))</f>
        <v>0</v>
      </c>
      <c r="BH17" s="230" t="n">
        <f aca="false">IF('Indicator Data'!BI21="No Data",1,IF('Indicator Data imputation'!BI20&lt;&gt;"",1,0))</f>
        <v>1</v>
      </c>
      <c r="BI17" s="230" t="n">
        <f aca="false">IF('Indicator Data'!BJ21="No Data",1,IF('Indicator Data imputation'!BJ20&lt;&gt;"",1,0))</f>
        <v>0</v>
      </c>
      <c r="BJ17" s="230" t="n">
        <f aca="false">IF('Indicator Data'!BK21="No Data",1,IF('Indicator Data imputation'!BK20&lt;&gt;"",1,0))</f>
        <v>0</v>
      </c>
      <c r="BK17" s="230" t="n">
        <f aca="false">IF('Indicator Data'!BL21="No Data",1,IF('Indicator Data imputation'!BL20&lt;&gt;"",1,0))</f>
        <v>0</v>
      </c>
      <c r="BL17" s="230" t="n">
        <f aca="false">IF('Indicator Data'!BM21="No Data",1,IF('Indicator Data imputation'!BM20&lt;&gt;"",1,0))</f>
        <v>1</v>
      </c>
      <c r="BM17" s="230" t="n">
        <f aca="false">IF('Indicator Data'!BN21="No Data",1,IF('Indicator Data imputation'!BN20&lt;&gt;"",1,0))</f>
        <v>0</v>
      </c>
      <c r="BN17" s="230" t="n">
        <f aca="false">IF('Indicator Data'!BO21="No Data",1,IF('Indicator Data imputation'!BO20&lt;&gt;"",1,0))</f>
        <v>0</v>
      </c>
      <c r="BO17" s="230" t="n">
        <f aca="false">IF('Indicator Data'!BP21="No Data",1,IF('Indicator Data imputation'!BP20&lt;&gt;"",1,0))</f>
        <v>0</v>
      </c>
      <c r="BP17" s="230" t="n">
        <f aca="false">IF('Indicator Data'!BQ21="No Data",1,IF('Indicator Data imputation'!BQ20&lt;&gt;"",1,0))</f>
        <v>0</v>
      </c>
      <c r="BQ17" s="230" t="n">
        <f aca="false">IF('Indicator Data'!BR21="No Data",1,IF('Indicator Data imputation'!BR20&lt;&gt;"",1,0))</f>
        <v>0</v>
      </c>
      <c r="BR17" s="230" t="n">
        <f aca="false">IF('Indicator Data'!BS21="No Data",1,IF('Indicator Data imputation'!BS20&lt;&gt;"",1,0))</f>
        <v>0</v>
      </c>
      <c r="BS17" s="230" t="n">
        <f aca="false">IF('Indicator Data'!BT21="No Data",1,IF('Indicator Data imputation'!BT20&lt;&gt;"",1,0))</f>
        <v>0</v>
      </c>
      <c r="BT17" s="230" t="n">
        <f aca="false">IF('Indicator Data'!BU21="No Data",1,IF('Indicator Data imputation'!BU20&lt;&gt;"",1,0))</f>
        <v>0</v>
      </c>
      <c r="BU17" s="230" t="n">
        <f aca="false">IF('Indicator Data'!BV21="No Data",1,IF('Indicator Data imputation'!BV20&lt;&gt;"",1,0))</f>
        <v>0</v>
      </c>
      <c r="BV17" s="230" t="n">
        <f aca="false">IF('Indicator Data'!BW21="No Data",1,IF('Indicator Data imputation'!BW20&lt;&gt;"",1,0))</f>
        <v>0</v>
      </c>
      <c r="BW17" s="230" t="n">
        <f aca="false">IF('Indicator Data'!BX21="No Data",1,IF('Indicator Data imputation'!BX20&lt;&gt;"",1,0))</f>
        <v>0</v>
      </c>
      <c r="BX17" s="0" t="n">
        <f aca="false">SUM(B17:BW17)</f>
        <v>12</v>
      </c>
      <c r="BY17" s="239" t="n">
        <f aca="false">BX17/74</f>
        <v>0.162162162162162</v>
      </c>
    </row>
    <row r="18" customFormat="false" ht="14.5" hidden="false" customHeight="false" outlineLevel="0" collapsed="false">
      <c r="A18" s="0" t="str">
        <f aca="false">'Indicator Data'!B22</f>
        <v>BLZ</v>
      </c>
      <c r="B18" s="230" t="n">
        <f aca="false">IF('Indicator Data'!C22="No Data",1,IF('Indicator Data imputation'!C21&lt;&gt;"",1,0))</f>
        <v>0</v>
      </c>
      <c r="C18" s="230" t="n">
        <f aca="false">IF('Indicator Data'!D22="No Data",1,IF('Indicator Data imputation'!D21&lt;&gt;"",1,0))</f>
        <v>0</v>
      </c>
      <c r="D18" s="230" t="n">
        <f aca="false">IF('Indicator Data'!E22="No Data",1,IF('Indicator Data imputation'!E21&lt;&gt;"",1,0))</f>
        <v>0</v>
      </c>
      <c r="E18" s="230" t="n">
        <f aca="false">IF('Indicator Data'!F22="No Data",1,IF('Indicator Data imputation'!F21&lt;&gt;"",1,0))</f>
        <v>0</v>
      </c>
      <c r="F18" s="230" t="n">
        <f aca="false">IF('Indicator Data'!G22="No Data",1,IF('Indicator Data imputation'!G21&lt;&gt;"",1,0))</f>
        <v>0</v>
      </c>
      <c r="G18" s="230" t="n">
        <f aca="false">IF('Indicator Data'!H22="No Data",1,IF('Indicator Data imputation'!H21&lt;&gt;"",1,0))</f>
        <v>0</v>
      </c>
      <c r="H18" s="230" t="n">
        <f aca="false">IF('Indicator Data'!I22="No Data",1,IF('Indicator Data imputation'!I21&lt;&gt;"",1,0))</f>
        <v>0</v>
      </c>
      <c r="I18" s="230" t="n">
        <f aca="false">IF('Indicator Data'!J22="No Data",1,IF('Indicator Data imputation'!J21&lt;&gt;"",1,0))</f>
        <v>0</v>
      </c>
      <c r="J18" s="230" t="n">
        <f aca="false">IF('Indicator Data'!K22="No Data",1,IF('Indicator Data imputation'!K21&lt;&gt;"",1,0))</f>
        <v>0</v>
      </c>
      <c r="K18" s="230" t="n">
        <f aca="false">IF('Indicator Data'!L22="No Data",1,IF('Indicator Data imputation'!L21&lt;&gt;"",1,0))</f>
        <v>0</v>
      </c>
      <c r="L18" s="230" t="n">
        <f aca="false">IF('Indicator Data'!M22="No Data",1,IF('Indicator Data imputation'!M21&lt;&gt;"",1,0))</f>
        <v>1</v>
      </c>
      <c r="M18" s="230" t="n">
        <f aca="false">IF('Indicator Data'!N22="No Data",1,IF('Indicator Data imputation'!N21&lt;&gt;"",1,0))</f>
        <v>1</v>
      </c>
      <c r="N18" s="230" t="n">
        <f aca="false">IF('Indicator Data'!O22="No Data",1,IF('Indicator Data imputation'!O21&lt;&gt;"",1,0))</f>
        <v>1</v>
      </c>
      <c r="O18" s="230" t="n">
        <f aca="false">IF('Indicator Data'!P22="No Data",1,IF('Indicator Data imputation'!P21&lt;&gt;"",1,0))</f>
        <v>1</v>
      </c>
      <c r="P18" s="230" t="n">
        <f aca="false">IF('Indicator Data'!Q22="No Data",1,IF('Indicator Data imputation'!Q21&lt;&gt;"",1,0))</f>
        <v>0</v>
      </c>
      <c r="Q18" s="230" t="n">
        <f aca="false">IF('Indicator Data'!R22="No Data",1,IF('Indicator Data imputation'!R21&lt;&gt;"",1,0))</f>
        <v>0</v>
      </c>
      <c r="R18" s="230" t="n">
        <f aca="false">IF('Indicator Data'!S22="No Data",1,IF('Indicator Data imputation'!S21&lt;&gt;"",1,0))</f>
        <v>0</v>
      </c>
      <c r="S18" s="230" t="n">
        <f aca="false">IF('Indicator Data'!T22="No Data",1,IF('Indicator Data imputation'!T21&lt;&gt;"",1,0))</f>
        <v>0</v>
      </c>
      <c r="T18" s="230" t="n">
        <f aca="false">IF('Indicator Data'!U22="No Data",1,IF('Indicator Data imputation'!U21&lt;&gt;"",1,0))</f>
        <v>0</v>
      </c>
      <c r="U18" s="230" t="n">
        <f aca="false">IF('Indicator Data'!V22="No Data",1,IF('Indicator Data imputation'!V21&lt;&gt;"",1,0))</f>
        <v>0</v>
      </c>
      <c r="V18" s="230" t="n">
        <f aca="false">IF('Indicator Data'!W22="No Data",1,IF('Indicator Data imputation'!W21&lt;&gt;"",1,0))</f>
        <v>0</v>
      </c>
      <c r="W18" s="230" t="n">
        <f aca="false">IF('Indicator Data'!X22="No Data",1,IF('Indicator Data imputation'!X21&lt;&gt;"",1,0))</f>
        <v>0</v>
      </c>
      <c r="X18" s="230" t="n">
        <f aca="false">IF('Indicator Data'!Y22="No Data",1,IF('Indicator Data imputation'!Y21&lt;&gt;"",1,0))</f>
        <v>0</v>
      </c>
      <c r="Y18" s="230" t="n">
        <f aca="false">IF('Indicator Data'!Z22="No Data",1,IF('Indicator Data imputation'!Z21&lt;&gt;"",1,0))</f>
        <v>0</v>
      </c>
      <c r="Z18" s="230" t="n">
        <f aca="false">IF('Indicator Data'!AA22="No Data",1,IF('Indicator Data imputation'!AA21&lt;&gt;"",1,0))</f>
        <v>1</v>
      </c>
      <c r="AA18" s="230" t="n">
        <f aca="false">IF('Indicator Data'!AB22="No Data",1,IF('Indicator Data imputation'!AB21&lt;&gt;"",1,0))</f>
        <v>0</v>
      </c>
      <c r="AB18" s="230" t="n">
        <f aca="false">IF('Indicator Data'!AC22="No Data",1,IF('Indicator Data imputation'!AC21&lt;&gt;"",1,0))</f>
        <v>0</v>
      </c>
      <c r="AC18" s="230" t="n">
        <f aca="false">IF('Indicator Data'!AD22="No Data",1,IF('Indicator Data imputation'!AD21&lt;&gt;"",1,0))</f>
        <v>0</v>
      </c>
      <c r="AD18" s="230" t="n">
        <f aca="false">IF('Indicator Data'!AE22="No Data",1,IF('Indicator Data imputation'!AE21&lt;&gt;"",1,0))</f>
        <v>0</v>
      </c>
      <c r="AE18" s="230" t="n">
        <f aca="false">IF('Indicator Data'!AF22="No Data",1,IF('Indicator Data imputation'!AF21&lt;&gt;"",1,0))</f>
        <v>0</v>
      </c>
      <c r="AF18" s="230" t="n">
        <f aca="false">IF('Indicator Data'!AG22="No Data",1,IF('Indicator Data imputation'!AG21&lt;&gt;"",1,0))</f>
        <v>0</v>
      </c>
      <c r="AG18" s="230" t="n">
        <f aca="false">IF('Indicator Data'!AH22="No Data",1,IF('Indicator Data imputation'!AH21&lt;&gt;"",1,0))</f>
        <v>0</v>
      </c>
      <c r="AH18" s="230" t="n">
        <f aca="false">IF('Indicator Data'!AI22="No Data",1,IF('Indicator Data imputation'!AI21&lt;&gt;"",1,0))</f>
        <v>0</v>
      </c>
      <c r="AI18" s="230" t="n">
        <f aca="false">IF('Indicator Data'!AJ22="No Data",1,IF('Indicator Data imputation'!AJ21&lt;&gt;"",1,0))</f>
        <v>0</v>
      </c>
      <c r="AJ18" s="230" t="n">
        <f aca="false">IF('Indicator Data'!AK22="No Data",1,IF('Indicator Data imputation'!AK21&lt;&gt;"",1,0))</f>
        <v>0</v>
      </c>
      <c r="AK18" s="230" t="n">
        <f aca="false">IF('Indicator Data'!AL22="No Data",1,IF('Indicator Data imputation'!AL21&lt;&gt;"",1,0))</f>
        <v>0</v>
      </c>
      <c r="AL18" s="230" t="n">
        <f aca="false">IF('Indicator Data'!AM22="No Data",1,IF('Indicator Data imputation'!AM21&lt;&gt;"",1,0))</f>
        <v>0</v>
      </c>
      <c r="AM18" s="230" t="n">
        <f aca="false">IF('Indicator Data'!AN22="No Data",1,IF('Indicator Data imputation'!AN21&lt;&gt;"",1,0))</f>
        <v>0</v>
      </c>
      <c r="AN18" s="230" t="n">
        <f aca="false">IF('Indicator Data'!AO22="No Data",1,IF('Indicator Data imputation'!AO21&lt;&gt;"",1,0))</f>
        <v>0</v>
      </c>
      <c r="AO18" s="230" t="n">
        <f aca="false">IF('Indicator Data'!AP22="No Data",1,IF('Indicator Data imputation'!AP21&lt;&gt;"",1,0))</f>
        <v>0</v>
      </c>
      <c r="AP18" s="230" t="n">
        <f aca="false">IF('Indicator Data'!AQ22="No Data",1,IF('Indicator Data imputation'!AQ21&lt;&gt;"",1,0))</f>
        <v>0</v>
      </c>
      <c r="AQ18" s="230" t="n">
        <f aca="false">IF('Indicator Data'!AR22="No Data",1,IF('Indicator Data imputation'!AR21&lt;&gt;"",1,0))</f>
        <v>0</v>
      </c>
      <c r="AR18" s="230" t="n">
        <f aca="false">IF('Indicator Data'!AS22="No Data",1,IF('Indicator Data imputation'!AS21&lt;&gt;"",1,0))</f>
        <v>0</v>
      </c>
      <c r="AS18" s="230" t="n">
        <f aca="false">IF('Indicator Data'!AT22="No Data",1,IF('Indicator Data imputation'!AT21&lt;&gt;"",1,0))</f>
        <v>0</v>
      </c>
      <c r="AT18" s="230" t="n">
        <f aca="false">IF('Indicator Data'!AU22="No Data",1,IF('Indicator Data imputation'!AU21&lt;&gt;"",1,0))</f>
        <v>0</v>
      </c>
      <c r="AU18" s="230" t="n">
        <f aca="false">IF('Indicator Data'!AV22="No Data",1,IF('Indicator Data imputation'!AV21&lt;&gt;"",1,0))</f>
        <v>0</v>
      </c>
      <c r="AV18" s="230" t="n">
        <f aca="false">IF('Indicator Data'!AW22="No Data",1,IF('Indicator Data imputation'!AW21&lt;&gt;"",1,0))</f>
        <v>0</v>
      </c>
      <c r="AW18" s="230" t="n">
        <f aca="false">IF('Indicator Data'!AX22="No Data",1,IF('Indicator Data imputation'!AX21&lt;&gt;"",1,0))</f>
        <v>0</v>
      </c>
      <c r="AX18" s="230" t="n">
        <f aca="false">IF('Indicator Data'!AY22="No Data",1,IF('Indicator Data imputation'!AY21&lt;&gt;"",1,0))</f>
        <v>0</v>
      </c>
      <c r="AY18" s="230" t="n">
        <f aca="false">IF('Indicator Data'!AZ22="No Data",1,IF('Indicator Data imputation'!AZ21&lt;&gt;"",1,0))</f>
        <v>1</v>
      </c>
      <c r="AZ18" s="230" t="n">
        <f aca="false">IF('Indicator Data'!BA22="No Data",1,IF('Indicator Data imputation'!BA21&lt;&gt;"",1,0))</f>
        <v>0</v>
      </c>
      <c r="BA18" s="230" t="n">
        <f aca="false">IF('Indicator Data'!BB22="No Data",1,IF('Indicator Data imputation'!BB21&lt;&gt;"",1,0))</f>
        <v>0</v>
      </c>
      <c r="BB18" s="230" t="n">
        <f aca="false">IF('Indicator Data'!BC22="No Data",1,IF('Indicator Data imputation'!BC21&lt;&gt;"",1,0))</f>
        <v>0</v>
      </c>
      <c r="BC18" s="230" t="n">
        <f aca="false">IF('Indicator Data'!BD22="No Data",1,IF('Indicator Data imputation'!BD21&lt;&gt;"",1,0))</f>
        <v>0</v>
      </c>
      <c r="BD18" s="230" t="n">
        <f aca="false">IF('Indicator Data'!BE22="No Data",1,IF('Indicator Data imputation'!BE21&lt;&gt;"",1,0))</f>
        <v>0</v>
      </c>
      <c r="BE18" s="230" t="n">
        <f aca="false">IF('Indicator Data'!BF22="No Data",1,IF('Indicator Data imputation'!BF21&lt;&gt;"",1,0))</f>
        <v>0</v>
      </c>
      <c r="BF18" s="230" t="n">
        <f aca="false">IF('Indicator Data'!BG22="No Data",1,IF('Indicator Data imputation'!BG21&lt;&gt;"",1,0))</f>
        <v>0</v>
      </c>
      <c r="BG18" s="230" t="n">
        <f aca="false">IF('Indicator Data'!BH22="No Data",1,IF('Indicator Data imputation'!BH21&lt;&gt;"",1,0))</f>
        <v>0</v>
      </c>
      <c r="BH18" s="230" t="n">
        <f aca="false">IF('Indicator Data'!BI22="No Data",1,IF('Indicator Data imputation'!BI21&lt;&gt;"",1,0))</f>
        <v>1</v>
      </c>
      <c r="BI18" s="230" t="n">
        <f aca="false">IF('Indicator Data'!BJ22="No Data",1,IF('Indicator Data imputation'!BJ21&lt;&gt;"",1,0))</f>
        <v>0</v>
      </c>
      <c r="BJ18" s="230" t="n">
        <f aca="false">IF('Indicator Data'!BK22="No Data",1,IF('Indicator Data imputation'!BK21&lt;&gt;"",1,0))</f>
        <v>1</v>
      </c>
      <c r="BK18" s="230" t="n">
        <f aca="false">IF('Indicator Data'!BL22="No Data",1,IF('Indicator Data imputation'!BL21&lt;&gt;"",1,0))</f>
        <v>0</v>
      </c>
      <c r="BL18" s="230" t="n">
        <f aca="false">IF('Indicator Data'!BM22="No Data",1,IF('Indicator Data imputation'!BM21&lt;&gt;"",1,0))</f>
        <v>1</v>
      </c>
      <c r="BM18" s="230" t="n">
        <f aca="false">IF('Indicator Data'!BN22="No Data",1,IF('Indicator Data imputation'!BN21&lt;&gt;"",1,0))</f>
        <v>0</v>
      </c>
      <c r="BN18" s="230" t="n">
        <f aca="false">IF('Indicator Data'!BO22="No Data",1,IF('Indicator Data imputation'!BO21&lt;&gt;"",1,0))</f>
        <v>0</v>
      </c>
      <c r="BO18" s="230" t="n">
        <f aca="false">IF('Indicator Data'!BP22="No Data",1,IF('Indicator Data imputation'!BP21&lt;&gt;"",1,0))</f>
        <v>0</v>
      </c>
      <c r="BP18" s="230" t="n">
        <f aca="false">IF('Indicator Data'!BQ22="No Data",1,IF('Indicator Data imputation'!BQ21&lt;&gt;"",1,0))</f>
        <v>0</v>
      </c>
      <c r="BQ18" s="230" t="n">
        <f aca="false">IF('Indicator Data'!BR22="No Data",1,IF('Indicator Data imputation'!BR21&lt;&gt;"",1,0))</f>
        <v>0</v>
      </c>
      <c r="BR18" s="230" t="n">
        <f aca="false">IF('Indicator Data'!BS22="No Data",1,IF('Indicator Data imputation'!BS21&lt;&gt;"",1,0))</f>
        <v>0</v>
      </c>
      <c r="BS18" s="230" t="n">
        <f aca="false">IF('Indicator Data'!BT22="No Data",1,IF('Indicator Data imputation'!BT21&lt;&gt;"",1,0))</f>
        <v>0</v>
      </c>
      <c r="BT18" s="230" t="n">
        <f aca="false">IF('Indicator Data'!BU22="No Data",1,IF('Indicator Data imputation'!BU21&lt;&gt;"",1,0))</f>
        <v>0</v>
      </c>
      <c r="BU18" s="230" t="n">
        <f aca="false">IF('Indicator Data'!BV22="No Data",1,IF('Indicator Data imputation'!BV21&lt;&gt;"",1,0))</f>
        <v>1</v>
      </c>
      <c r="BV18" s="230" t="n">
        <f aca="false">IF('Indicator Data'!BW22="No Data",1,IF('Indicator Data imputation'!BW21&lt;&gt;"",1,0))</f>
        <v>0</v>
      </c>
      <c r="BW18" s="230" t="n">
        <f aca="false">IF('Indicator Data'!BX22="No Data",1,IF('Indicator Data imputation'!BX21&lt;&gt;"",1,0))</f>
        <v>0</v>
      </c>
      <c r="BX18" s="0" t="n">
        <f aca="false">SUM(B18:BW18)</f>
        <v>10</v>
      </c>
      <c r="BY18" s="239" t="n">
        <f aca="false">BX18/74</f>
        <v>0.135135135135135</v>
      </c>
    </row>
    <row r="19" customFormat="false" ht="14.5" hidden="false" customHeight="false" outlineLevel="0" collapsed="false">
      <c r="A19" s="0" t="str">
        <f aca="false">'Indicator Data'!B23</f>
        <v>BEN</v>
      </c>
      <c r="B19" s="230" t="n">
        <f aca="false">IF('Indicator Data'!C23="No Data",1,IF('Indicator Data imputation'!C22&lt;&gt;"",1,0))</f>
        <v>0</v>
      </c>
      <c r="C19" s="230" t="n">
        <f aca="false">IF('Indicator Data'!D23="No Data",1,IF('Indicator Data imputation'!D22&lt;&gt;"",1,0))</f>
        <v>0</v>
      </c>
      <c r="D19" s="230" t="n">
        <f aca="false">IF('Indicator Data'!E23="No Data",1,IF('Indicator Data imputation'!E22&lt;&gt;"",1,0))</f>
        <v>0</v>
      </c>
      <c r="E19" s="230" t="n">
        <f aca="false">IF('Indicator Data'!F23="No Data",1,IF('Indicator Data imputation'!F22&lt;&gt;"",1,0))</f>
        <v>0</v>
      </c>
      <c r="F19" s="230" t="n">
        <f aca="false">IF('Indicator Data'!G23="No Data",1,IF('Indicator Data imputation'!G22&lt;&gt;"",1,0))</f>
        <v>0</v>
      </c>
      <c r="G19" s="230" t="n">
        <f aca="false">IF('Indicator Data'!H23="No Data",1,IF('Indicator Data imputation'!H22&lt;&gt;"",1,0))</f>
        <v>0</v>
      </c>
      <c r="H19" s="230" t="n">
        <f aca="false">IF('Indicator Data'!I23="No Data",1,IF('Indicator Data imputation'!I22&lt;&gt;"",1,0))</f>
        <v>0</v>
      </c>
      <c r="I19" s="230" t="n">
        <f aca="false">IF('Indicator Data'!J23="No Data",1,IF('Indicator Data imputation'!J22&lt;&gt;"",1,0))</f>
        <v>0</v>
      </c>
      <c r="J19" s="230" t="n">
        <f aca="false">IF('Indicator Data'!K23="No Data",1,IF('Indicator Data imputation'!K22&lt;&gt;"",1,0))</f>
        <v>0</v>
      </c>
      <c r="K19" s="230" t="n">
        <f aca="false">IF('Indicator Data'!L23="No Data",1,IF('Indicator Data imputation'!L22&lt;&gt;"",1,0))</f>
        <v>0</v>
      </c>
      <c r="L19" s="230" t="n">
        <f aca="false">IF('Indicator Data'!M23="No Data",1,IF('Indicator Data imputation'!M22&lt;&gt;"",1,0))</f>
        <v>0</v>
      </c>
      <c r="M19" s="230" t="n">
        <f aca="false">IF('Indicator Data'!N23="No Data",1,IF('Indicator Data imputation'!N22&lt;&gt;"",1,0))</f>
        <v>0</v>
      </c>
      <c r="N19" s="230" t="n">
        <f aca="false">IF('Indicator Data'!O23="No Data",1,IF('Indicator Data imputation'!O22&lt;&gt;"",1,0))</f>
        <v>0</v>
      </c>
      <c r="O19" s="230" t="n">
        <f aca="false">IF('Indicator Data'!P23="No Data",1,IF('Indicator Data imputation'!P22&lt;&gt;"",1,0))</f>
        <v>0</v>
      </c>
      <c r="P19" s="230" t="n">
        <f aca="false">IF('Indicator Data'!Q23="No Data",1,IF('Indicator Data imputation'!Q22&lt;&gt;"",1,0))</f>
        <v>0</v>
      </c>
      <c r="Q19" s="230" t="n">
        <f aca="false">IF('Indicator Data'!R23="No Data",1,IF('Indicator Data imputation'!R22&lt;&gt;"",1,0))</f>
        <v>0</v>
      </c>
      <c r="R19" s="230" t="n">
        <f aca="false">IF('Indicator Data'!S23="No Data",1,IF('Indicator Data imputation'!S22&lt;&gt;"",1,0))</f>
        <v>0</v>
      </c>
      <c r="S19" s="230" t="n">
        <f aca="false">IF('Indicator Data'!T23="No Data",1,IF('Indicator Data imputation'!T22&lt;&gt;"",1,0))</f>
        <v>0</v>
      </c>
      <c r="T19" s="230" t="n">
        <f aca="false">IF('Indicator Data'!U23="No Data",1,IF('Indicator Data imputation'!U22&lt;&gt;"",1,0))</f>
        <v>0</v>
      </c>
      <c r="U19" s="230" t="n">
        <f aca="false">IF('Indicator Data'!V23="No Data",1,IF('Indicator Data imputation'!V22&lt;&gt;"",1,0))</f>
        <v>0</v>
      </c>
      <c r="V19" s="230" t="n">
        <f aca="false">IF('Indicator Data'!W23="No Data",1,IF('Indicator Data imputation'!W22&lt;&gt;"",1,0))</f>
        <v>0</v>
      </c>
      <c r="W19" s="230" t="n">
        <f aca="false">IF('Indicator Data'!X23="No Data",1,IF('Indicator Data imputation'!X22&lt;&gt;"",1,0))</f>
        <v>0</v>
      </c>
      <c r="X19" s="230" t="n">
        <f aca="false">IF('Indicator Data'!Y23="No Data",1,IF('Indicator Data imputation'!Y22&lt;&gt;"",1,0))</f>
        <v>0</v>
      </c>
      <c r="Y19" s="230" t="n">
        <f aca="false">IF('Indicator Data'!Z23="No Data",1,IF('Indicator Data imputation'!Z22&lt;&gt;"",1,0))</f>
        <v>0</v>
      </c>
      <c r="Z19" s="230" t="n">
        <f aca="false">IF('Indicator Data'!AA23="No Data",1,IF('Indicator Data imputation'!AA22&lt;&gt;"",1,0))</f>
        <v>0</v>
      </c>
      <c r="AA19" s="230" t="n">
        <f aca="false">IF('Indicator Data'!AB23="No Data",1,IF('Indicator Data imputation'!AB22&lt;&gt;"",1,0))</f>
        <v>0</v>
      </c>
      <c r="AB19" s="230" t="n">
        <f aca="false">IF('Indicator Data'!AC23="No Data",1,IF('Indicator Data imputation'!AC22&lt;&gt;"",1,0))</f>
        <v>0</v>
      </c>
      <c r="AC19" s="230" t="n">
        <f aca="false">IF('Indicator Data'!AD23="No Data",1,IF('Indicator Data imputation'!AD22&lt;&gt;"",1,0))</f>
        <v>0</v>
      </c>
      <c r="AD19" s="230" t="n">
        <f aca="false">IF('Indicator Data'!AE23="No Data",1,IF('Indicator Data imputation'!AE22&lt;&gt;"",1,0))</f>
        <v>0</v>
      </c>
      <c r="AE19" s="230" t="n">
        <f aca="false">IF('Indicator Data'!AF23="No Data",1,IF('Indicator Data imputation'!AF22&lt;&gt;"",1,0))</f>
        <v>0</v>
      </c>
      <c r="AF19" s="230" t="n">
        <f aca="false">IF('Indicator Data'!AG23="No Data",1,IF('Indicator Data imputation'!AG22&lt;&gt;"",1,0))</f>
        <v>0</v>
      </c>
      <c r="AG19" s="230" t="n">
        <f aca="false">IF('Indicator Data'!AH23="No Data",1,IF('Indicator Data imputation'!AH22&lt;&gt;"",1,0))</f>
        <v>0</v>
      </c>
      <c r="AH19" s="230" t="n">
        <f aca="false">IF('Indicator Data'!AI23="No Data",1,IF('Indicator Data imputation'!AI22&lt;&gt;"",1,0))</f>
        <v>0</v>
      </c>
      <c r="AI19" s="230" t="n">
        <f aca="false">IF('Indicator Data'!AJ23="No Data",1,IF('Indicator Data imputation'!AJ22&lt;&gt;"",1,0))</f>
        <v>0</v>
      </c>
      <c r="AJ19" s="230" t="n">
        <f aca="false">IF('Indicator Data'!AK23="No Data",1,IF('Indicator Data imputation'!AK22&lt;&gt;"",1,0))</f>
        <v>0</v>
      </c>
      <c r="AK19" s="230" t="n">
        <f aca="false">IF('Indicator Data'!AL23="No Data",1,IF('Indicator Data imputation'!AL22&lt;&gt;"",1,0))</f>
        <v>0</v>
      </c>
      <c r="AL19" s="230" t="n">
        <f aca="false">IF('Indicator Data'!AM23="No Data",1,IF('Indicator Data imputation'!AM22&lt;&gt;"",1,0))</f>
        <v>0</v>
      </c>
      <c r="AM19" s="230" t="n">
        <f aca="false">IF('Indicator Data'!AN23="No Data",1,IF('Indicator Data imputation'!AN22&lt;&gt;"",1,0))</f>
        <v>0</v>
      </c>
      <c r="AN19" s="230" t="n">
        <f aca="false">IF('Indicator Data'!AO23="No Data",1,IF('Indicator Data imputation'!AO22&lt;&gt;"",1,0))</f>
        <v>0</v>
      </c>
      <c r="AO19" s="230" t="n">
        <f aca="false">IF('Indicator Data'!AP23="No Data",1,IF('Indicator Data imputation'!AP22&lt;&gt;"",1,0))</f>
        <v>0</v>
      </c>
      <c r="AP19" s="230" t="n">
        <f aca="false">IF('Indicator Data'!AQ23="No Data",1,IF('Indicator Data imputation'!AQ22&lt;&gt;"",1,0))</f>
        <v>0</v>
      </c>
      <c r="AQ19" s="230" t="n">
        <f aca="false">IF('Indicator Data'!AR23="No Data",1,IF('Indicator Data imputation'!AR22&lt;&gt;"",1,0))</f>
        <v>0</v>
      </c>
      <c r="AR19" s="230" t="n">
        <f aca="false">IF('Indicator Data'!AS23="No Data",1,IF('Indicator Data imputation'!AS22&lt;&gt;"",1,0))</f>
        <v>0</v>
      </c>
      <c r="AS19" s="230" t="n">
        <f aca="false">IF('Indicator Data'!AT23="No Data",1,IF('Indicator Data imputation'!AT22&lt;&gt;"",1,0))</f>
        <v>0</v>
      </c>
      <c r="AT19" s="230" t="n">
        <f aca="false">IF('Indicator Data'!AU23="No Data",1,IF('Indicator Data imputation'!AU22&lt;&gt;"",1,0))</f>
        <v>0</v>
      </c>
      <c r="AU19" s="230" t="n">
        <f aca="false">IF('Indicator Data'!AV23="No Data",1,IF('Indicator Data imputation'!AV22&lt;&gt;"",1,0))</f>
        <v>0</v>
      </c>
      <c r="AV19" s="230" t="n">
        <f aca="false">IF('Indicator Data'!AW23="No Data",1,IF('Indicator Data imputation'!AW22&lt;&gt;"",1,0))</f>
        <v>0</v>
      </c>
      <c r="AW19" s="230" t="n">
        <f aca="false">IF('Indicator Data'!AX23="No Data",1,IF('Indicator Data imputation'!AX22&lt;&gt;"",1,0))</f>
        <v>0</v>
      </c>
      <c r="AX19" s="230" t="n">
        <f aca="false">IF('Indicator Data'!AY23="No Data",1,IF('Indicator Data imputation'!AY22&lt;&gt;"",1,0))</f>
        <v>0</v>
      </c>
      <c r="AY19" s="230" t="n">
        <f aca="false">IF('Indicator Data'!AZ23="No Data",1,IF('Indicator Data imputation'!AZ22&lt;&gt;"",1,0))</f>
        <v>0</v>
      </c>
      <c r="AZ19" s="230" t="n">
        <f aca="false">IF('Indicator Data'!BA23="No Data",1,IF('Indicator Data imputation'!BA22&lt;&gt;"",1,0))</f>
        <v>0</v>
      </c>
      <c r="BA19" s="230" t="n">
        <f aca="false">IF('Indicator Data'!BB23="No Data",1,IF('Indicator Data imputation'!BB22&lt;&gt;"",1,0))</f>
        <v>0</v>
      </c>
      <c r="BB19" s="230" t="n">
        <f aca="false">IF('Indicator Data'!BC23="No Data",1,IF('Indicator Data imputation'!BC22&lt;&gt;"",1,0))</f>
        <v>0</v>
      </c>
      <c r="BC19" s="230" t="n">
        <f aca="false">IF('Indicator Data'!BD23="No Data",1,IF('Indicator Data imputation'!BD22&lt;&gt;"",1,0))</f>
        <v>0</v>
      </c>
      <c r="BD19" s="230" t="n">
        <f aca="false">IF('Indicator Data'!BE23="No Data",1,IF('Indicator Data imputation'!BE22&lt;&gt;"",1,0))</f>
        <v>0</v>
      </c>
      <c r="BE19" s="230" t="n">
        <f aca="false">IF('Indicator Data'!BF23="No Data",1,IF('Indicator Data imputation'!BF22&lt;&gt;"",1,0))</f>
        <v>0</v>
      </c>
      <c r="BF19" s="230" t="n">
        <f aca="false">IF('Indicator Data'!BG23="No Data",1,IF('Indicator Data imputation'!BG22&lt;&gt;"",1,0))</f>
        <v>0</v>
      </c>
      <c r="BG19" s="230" t="n">
        <f aca="false">IF('Indicator Data'!BH23="No Data",1,IF('Indicator Data imputation'!BH22&lt;&gt;"",1,0))</f>
        <v>0</v>
      </c>
      <c r="BH19" s="230" t="n">
        <f aca="false">IF('Indicator Data'!BI23="No Data",1,IF('Indicator Data imputation'!BI22&lt;&gt;"",1,0))</f>
        <v>0</v>
      </c>
      <c r="BI19" s="230" t="n">
        <f aca="false">IF('Indicator Data'!BJ23="No Data",1,IF('Indicator Data imputation'!BJ22&lt;&gt;"",1,0))</f>
        <v>0</v>
      </c>
      <c r="BJ19" s="230" t="n">
        <f aca="false">IF('Indicator Data'!BK23="No Data",1,IF('Indicator Data imputation'!BK22&lt;&gt;"",1,0))</f>
        <v>0</v>
      </c>
      <c r="BK19" s="230" t="n">
        <f aca="false">IF('Indicator Data'!BL23="No Data",1,IF('Indicator Data imputation'!BL22&lt;&gt;"",1,0))</f>
        <v>0</v>
      </c>
      <c r="BL19" s="230" t="n">
        <f aca="false">IF('Indicator Data'!BM23="No Data",1,IF('Indicator Data imputation'!BM22&lt;&gt;"",1,0))</f>
        <v>0</v>
      </c>
      <c r="BM19" s="230" t="n">
        <f aca="false">IF('Indicator Data'!BN23="No Data",1,IF('Indicator Data imputation'!BN22&lt;&gt;"",1,0))</f>
        <v>0</v>
      </c>
      <c r="BN19" s="230" t="n">
        <f aca="false">IF('Indicator Data'!BO23="No Data",1,IF('Indicator Data imputation'!BO22&lt;&gt;"",1,0))</f>
        <v>0</v>
      </c>
      <c r="BO19" s="230" t="n">
        <f aca="false">IF('Indicator Data'!BP23="No Data",1,IF('Indicator Data imputation'!BP22&lt;&gt;"",1,0))</f>
        <v>0</v>
      </c>
      <c r="BP19" s="230" t="n">
        <f aca="false">IF('Indicator Data'!BQ23="No Data",1,IF('Indicator Data imputation'!BQ22&lt;&gt;"",1,0))</f>
        <v>0</v>
      </c>
      <c r="BQ19" s="230" t="n">
        <f aca="false">IF('Indicator Data'!BR23="No Data",1,IF('Indicator Data imputation'!BR22&lt;&gt;"",1,0))</f>
        <v>0</v>
      </c>
      <c r="BR19" s="230" t="n">
        <f aca="false">IF('Indicator Data'!BS23="No Data",1,IF('Indicator Data imputation'!BS22&lt;&gt;"",1,0))</f>
        <v>0</v>
      </c>
      <c r="BS19" s="230" t="n">
        <f aca="false">IF('Indicator Data'!BT23="No Data",1,IF('Indicator Data imputation'!BT22&lt;&gt;"",1,0))</f>
        <v>0</v>
      </c>
      <c r="BT19" s="230" t="n">
        <f aca="false">IF('Indicator Data'!BU23="No Data",1,IF('Indicator Data imputation'!BU22&lt;&gt;"",1,0))</f>
        <v>1</v>
      </c>
      <c r="BU19" s="230" t="n">
        <f aca="false">IF('Indicator Data'!BV23="No Data",1,IF('Indicator Data imputation'!BV22&lt;&gt;"",1,0))</f>
        <v>0</v>
      </c>
      <c r="BV19" s="230" t="n">
        <f aca="false">IF('Indicator Data'!BW23="No Data",1,IF('Indicator Data imputation'!BW22&lt;&gt;"",1,0))</f>
        <v>0</v>
      </c>
      <c r="BW19" s="230" t="n">
        <f aca="false">IF('Indicator Data'!BX23="No Data",1,IF('Indicator Data imputation'!BX22&lt;&gt;"",1,0))</f>
        <v>0</v>
      </c>
      <c r="BX19" s="0" t="n">
        <f aca="false">SUM(B19:BW19)</f>
        <v>1</v>
      </c>
      <c r="BY19" s="239" t="n">
        <f aca="false">BX19/74</f>
        <v>0.0135135135135135</v>
      </c>
    </row>
    <row r="20" customFormat="false" ht="14.5" hidden="false" customHeight="false" outlineLevel="0" collapsed="false">
      <c r="A20" s="0" t="str">
        <f aca="false">'Indicator Data'!B24</f>
        <v>BTN</v>
      </c>
      <c r="B20" s="230" t="n">
        <f aca="false">IF('Indicator Data'!C24="No Data",1,IF('Indicator Data imputation'!C23&lt;&gt;"",1,0))</f>
        <v>0</v>
      </c>
      <c r="C20" s="230" t="n">
        <f aca="false">IF('Indicator Data'!D24="No Data",1,IF('Indicator Data imputation'!D23&lt;&gt;"",1,0))</f>
        <v>0</v>
      </c>
      <c r="D20" s="230" t="n">
        <f aca="false">IF('Indicator Data'!E24="No Data",1,IF('Indicator Data imputation'!E23&lt;&gt;"",1,0))</f>
        <v>0</v>
      </c>
      <c r="E20" s="230" t="n">
        <f aca="false">IF('Indicator Data'!F24="No Data",1,IF('Indicator Data imputation'!F23&lt;&gt;"",1,0))</f>
        <v>0</v>
      </c>
      <c r="F20" s="230" t="n">
        <f aca="false">IF('Indicator Data'!G24="No Data",1,IF('Indicator Data imputation'!G23&lt;&gt;"",1,0))</f>
        <v>0</v>
      </c>
      <c r="G20" s="230" t="n">
        <f aca="false">IF('Indicator Data'!H24="No Data",1,IF('Indicator Data imputation'!H23&lt;&gt;"",1,0))</f>
        <v>0</v>
      </c>
      <c r="H20" s="230" t="n">
        <f aca="false">IF('Indicator Data'!I24="No Data",1,IF('Indicator Data imputation'!I23&lt;&gt;"",1,0))</f>
        <v>0</v>
      </c>
      <c r="I20" s="230" t="n">
        <f aca="false">IF('Indicator Data'!J24="No Data",1,IF('Indicator Data imputation'!J23&lt;&gt;"",1,0))</f>
        <v>0</v>
      </c>
      <c r="J20" s="230" t="n">
        <f aca="false">IF('Indicator Data'!K24="No Data",1,IF('Indicator Data imputation'!K23&lt;&gt;"",1,0))</f>
        <v>0</v>
      </c>
      <c r="K20" s="230" t="n">
        <f aca="false">IF('Indicator Data'!L24="No Data",1,IF('Indicator Data imputation'!L23&lt;&gt;"",1,0))</f>
        <v>0</v>
      </c>
      <c r="L20" s="230" t="n">
        <f aca="false">IF('Indicator Data'!M24="No Data",1,IF('Indicator Data imputation'!M23&lt;&gt;"",1,0))</f>
        <v>0</v>
      </c>
      <c r="M20" s="230" t="n">
        <f aca="false">IF('Indicator Data'!N24="No Data",1,IF('Indicator Data imputation'!N23&lt;&gt;"",1,0))</f>
        <v>1</v>
      </c>
      <c r="N20" s="230" t="n">
        <f aca="false">IF('Indicator Data'!O24="No Data",1,IF('Indicator Data imputation'!O23&lt;&gt;"",1,0))</f>
        <v>1</v>
      </c>
      <c r="O20" s="230" t="n">
        <f aca="false">IF('Indicator Data'!P24="No Data",1,IF('Indicator Data imputation'!P23&lt;&gt;"",1,0))</f>
        <v>1</v>
      </c>
      <c r="P20" s="230" t="n">
        <f aca="false">IF('Indicator Data'!Q24="No Data",1,IF('Indicator Data imputation'!Q23&lt;&gt;"",1,0))</f>
        <v>0</v>
      </c>
      <c r="Q20" s="230" t="n">
        <f aca="false">IF('Indicator Data'!R24="No Data",1,IF('Indicator Data imputation'!R23&lt;&gt;"",1,0))</f>
        <v>0</v>
      </c>
      <c r="R20" s="230" t="n">
        <f aca="false">IF('Indicator Data'!S24="No Data",1,IF('Indicator Data imputation'!S23&lt;&gt;"",1,0))</f>
        <v>0</v>
      </c>
      <c r="S20" s="230" t="n">
        <f aca="false">IF('Indicator Data'!T24="No Data",1,IF('Indicator Data imputation'!T23&lt;&gt;"",1,0))</f>
        <v>0</v>
      </c>
      <c r="T20" s="230" t="n">
        <f aca="false">IF('Indicator Data'!U24="No Data",1,IF('Indicator Data imputation'!U23&lt;&gt;"",1,0))</f>
        <v>0</v>
      </c>
      <c r="U20" s="230" t="n">
        <f aca="false">IF('Indicator Data'!V24="No Data",1,IF('Indicator Data imputation'!V23&lt;&gt;"",1,0))</f>
        <v>0</v>
      </c>
      <c r="V20" s="230" t="n">
        <f aca="false">IF('Indicator Data'!W24="No Data",1,IF('Indicator Data imputation'!W23&lt;&gt;"",1,0))</f>
        <v>0</v>
      </c>
      <c r="W20" s="230" t="n">
        <f aca="false">IF('Indicator Data'!X24="No Data",1,IF('Indicator Data imputation'!X23&lt;&gt;"",1,0))</f>
        <v>0</v>
      </c>
      <c r="X20" s="230" t="n">
        <f aca="false">IF('Indicator Data'!Y24="No Data",1,IF('Indicator Data imputation'!Y23&lt;&gt;"",1,0))</f>
        <v>0</v>
      </c>
      <c r="Y20" s="230" t="n">
        <f aca="false">IF('Indicator Data'!Z24="No Data",1,IF('Indicator Data imputation'!Z23&lt;&gt;"",1,0))</f>
        <v>0</v>
      </c>
      <c r="Z20" s="230" t="n">
        <f aca="false">IF('Indicator Data'!AA24="No Data",1,IF('Indicator Data imputation'!AA23&lt;&gt;"",1,0))</f>
        <v>1</v>
      </c>
      <c r="AA20" s="230" t="n">
        <f aca="false">IF('Indicator Data'!AB24="No Data",1,IF('Indicator Data imputation'!AB23&lt;&gt;"",1,0))</f>
        <v>0</v>
      </c>
      <c r="AB20" s="230" t="n">
        <f aca="false">IF('Indicator Data'!AC24="No Data",1,IF('Indicator Data imputation'!AC23&lt;&gt;"",1,0))</f>
        <v>0</v>
      </c>
      <c r="AC20" s="230" t="n">
        <f aca="false">IF('Indicator Data'!AD24="No Data",1,IF('Indicator Data imputation'!AD23&lt;&gt;"",1,0))</f>
        <v>0</v>
      </c>
      <c r="AD20" s="230" t="n">
        <f aca="false">IF('Indicator Data'!AE24="No Data",1,IF('Indicator Data imputation'!AE23&lt;&gt;"",1,0))</f>
        <v>0</v>
      </c>
      <c r="AE20" s="230" t="n">
        <f aca="false">IF('Indicator Data'!AF24="No Data",1,IF('Indicator Data imputation'!AF23&lt;&gt;"",1,0))</f>
        <v>1</v>
      </c>
      <c r="AF20" s="230" t="n">
        <f aca="false">IF('Indicator Data'!AG24="No Data",1,IF('Indicator Data imputation'!AG23&lt;&gt;"",1,0))</f>
        <v>0</v>
      </c>
      <c r="AG20" s="230" t="n">
        <f aca="false">IF('Indicator Data'!AH24="No Data",1,IF('Indicator Data imputation'!AH23&lt;&gt;"",1,0))</f>
        <v>0</v>
      </c>
      <c r="AH20" s="230" t="n">
        <f aca="false">IF('Indicator Data'!AI24="No Data",1,IF('Indicator Data imputation'!AI23&lt;&gt;"",1,0))</f>
        <v>0</v>
      </c>
      <c r="AI20" s="230" t="n">
        <f aca="false">IF('Indicator Data'!AJ24="No Data",1,IF('Indicator Data imputation'!AJ23&lt;&gt;"",1,0))</f>
        <v>0</v>
      </c>
      <c r="AJ20" s="230" t="n">
        <f aca="false">IF('Indicator Data'!AK24="No Data",1,IF('Indicator Data imputation'!AK23&lt;&gt;"",1,0))</f>
        <v>0</v>
      </c>
      <c r="AK20" s="230" t="n">
        <f aca="false">IF('Indicator Data'!AL24="No Data",1,IF('Indicator Data imputation'!AL23&lt;&gt;"",1,0))</f>
        <v>0</v>
      </c>
      <c r="AL20" s="230" t="n">
        <f aca="false">IF('Indicator Data'!AM24="No Data",1,IF('Indicator Data imputation'!AM23&lt;&gt;"",1,0))</f>
        <v>0</v>
      </c>
      <c r="AM20" s="230" t="n">
        <f aca="false">IF('Indicator Data'!AN24="No Data",1,IF('Indicator Data imputation'!AN23&lt;&gt;"",1,0))</f>
        <v>0</v>
      </c>
      <c r="AN20" s="230" t="n">
        <f aca="false">IF('Indicator Data'!AO24="No Data",1,IF('Indicator Data imputation'!AO23&lt;&gt;"",1,0))</f>
        <v>0</v>
      </c>
      <c r="AO20" s="230" t="n">
        <f aca="false">IF('Indicator Data'!AP24="No Data",1,IF('Indicator Data imputation'!AP23&lt;&gt;"",1,0))</f>
        <v>0</v>
      </c>
      <c r="AP20" s="230" t="n">
        <f aca="false">IF('Indicator Data'!AQ24="No Data",1,IF('Indicator Data imputation'!AQ23&lt;&gt;"",1,0))</f>
        <v>0</v>
      </c>
      <c r="AQ20" s="230" t="n">
        <f aca="false">IF('Indicator Data'!AR24="No Data",1,IF('Indicator Data imputation'!AR23&lt;&gt;"",1,0))</f>
        <v>0</v>
      </c>
      <c r="AR20" s="230" t="n">
        <f aca="false">IF('Indicator Data'!AS24="No Data",1,IF('Indicator Data imputation'!AS23&lt;&gt;"",1,0))</f>
        <v>0</v>
      </c>
      <c r="AS20" s="230" t="n">
        <f aca="false">IF('Indicator Data'!AT24="No Data",1,IF('Indicator Data imputation'!AT23&lt;&gt;"",1,0))</f>
        <v>0</v>
      </c>
      <c r="AT20" s="230" t="n">
        <f aca="false">IF('Indicator Data'!AU24="No Data",1,IF('Indicator Data imputation'!AU23&lt;&gt;"",1,0))</f>
        <v>0</v>
      </c>
      <c r="AU20" s="230" t="n">
        <f aca="false">IF('Indicator Data'!AV24="No Data",1,IF('Indicator Data imputation'!AV23&lt;&gt;"",1,0))</f>
        <v>0</v>
      </c>
      <c r="AV20" s="230" t="n">
        <f aca="false">IF('Indicator Data'!AW24="No Data",1,IF('Indicator Data imputation'!AW23&lt;&gt;"",1,0))</f>
        <v>0</v>
      </c>
      <c r="AW20" s="230" t="n">
        <f aca="false">IF('Indicator Data'!AX24="No Data",1,IF('Indicator Data imputation'!AX23&lt;&gt;"",1,0))</f>
        <v>0</v>
      </c>
      <c r="AX20" s="230" t="n">
        <f aca="false">IF('Indicator Data'!AY24="No Data",1,IF('Indicator Data imputation'!AY23&lt;&gt;"",1,0))</f>
        <v>0</v>
      </c>
      <c r="AY20" s="230" t="n">
        <f aca="false">IF('Indicator Data'!AZ24="No Data",1,IF('Indicator Data imputation'!AZ23&lt;&gt;"",1,0))</f>
        <v>0</v>
      </c>
      <c r="AZ20" s="230" t="n">
        <f aca="false">IF('Indicator Data'!BA24="No Data",1,IF('Indicator Data imputation'!BA23&lt;&gt;"",1,0))</f>
        <v>0</v>
      </c>
      <c r="BA20" s="230" t="n">
        <f aca="false">IF('Indicator Data'!BB24="No Data",1,IF('Indicator Data imputation'!BB23&lt;&gt;"",1,0))</f>
        <v>0</v>
      </c>
      <c r="BB20" s="230" t="n">
        <f aca="false">IF('Indicator Data'!BC24="No Data",1,IF('Indicator Data imputation'!BC23&lt;&gt;"",1,0))</f>
        <v>0</v>
      </c>
      <c r="BC20" s="230" t="n">
        <f aca="false">IF('Indicator Data'!BD24="No Data",1,IF('Indicator Data imputation'!BD23&lt;&gt;"",1,0))</f>
        <v>0</v>
      </c>
      <c r="BD20" s="230" t="n">
        <f aca="false">IF('Indicator Data'!BE24="No Data",1,IF('Indicator Data imputation'!BE23&lt;&gt;"",1,0))</f>
        <v>0</v>
      </c>
      <c r="BE20" s="230" t="n">
        <f aca="false">IF('Indicator Data'!BF24="No Data",1,IF('Indicator Data imputation'!BF23&lt;&gt;"",1,0))</f>
        <v>0</v>
      </c>
      <c r="BF20" s="230" t="n">
        <f aca="false">IF('Indicator Data'!BG24="No Data",1,IF('Indicator Data imputation'!BG23&lt;&gt;"",1,0))</f>
        <v>1</v>
      </c>
      <c r="BG20" s="230" t="n">
        <f aca="false">IF('Indicator Data'!BH24="No Data",1,IF('Indicator Data imputation'!BH23&lt;&gt;"",1,0))</f>
        <v>1</v>
      </c>
      <c r="BH20" s="230" t="n">
        <f aca="false">IF('Indicator Data'!BI24="No Data",1,IF('Indicator Data imputation'!BI23&lt;&gt;"",1,0))</f>
        <v>0</v>
      </c>
      <c r="BI20" s="230" t="n">
        <f aca="false">IF('Indicator Data'!BJ24="No Data",1,IF('Indicator Data imputation'!BJ23&lt;&gt;"",1,0))</f>
        <v>0</v>
      </c>
      <c r="BJ20" s="230" t="n">
        <f aca="false">IF('Indicator Data'!BK24="No Data",1,IF('Indicator Data imputation'!BK23&lt;&gt;"",1,0))</f>
        <v>0</v>
      </c>
      <c r="BK20" s="230" t="n">
        <f aca="false">IF('Indicator Data'!BL24="No Data",1,IF('Indicator Data imputation'!BL23&lt;&gt;"",1,0))</f>
        <v>0</v>
      </c>
      <c r="BL20" s="230" t="n">
        <f aca="false">IF('Indicator Data'!BM24="No Data",1,IF('Indicator Data imputation'!BM23&lt;&gt;"",1,0))</f>
        <v>0</v>
      </c>
      <c r="BM20" s="230" t="n">
        <f aca="false">IF('Indicator Data'!BN24="No Data",1,IF('Indicator Data imputation'!BN23&lt;&gt;"",1,0))</f>
        <v>0</v>
      </c>
      <c r="BN20" s="230" t="n">
        <f aca="false">IF('Indicator Data'!BO24="No Data",1,IF('Indicator Data imputation'!BO23&lt;&gt;"",1,0))</f>
        <v>0</v>
      </c>
      <c r="BO20" s="230" t="n">
        <f aca="false">IF('Indicator Data'!BP24="No Data",1,IF('Indicator Data imputation'!BP23&lt;&gt;"",1,0))</f>
        <v>0</v>
      </c>
      <c r="BP20" s="230" t="n">
        <f aca="false">IF('Indicator Data'!BQ24="No Data",1,IF('Indicator Data imputation'!BQ23&lt;&gt;"",1,0))</f>
        <v>0</v>
      </c>
      <c r="BQ20" s="230" t="n">
        <f aca="false">IF('Indicator Data'!BR24="No Data",1,IF('Indicator Data imputation'!BR23&lt;&gt;"",1,0))</f>
        <v>0</v>
      </c>
      <c r="BR20" s="230" t="n">
        <f aca="false">IF('Indicator Data'!BS24="No Data",1,IF('Indicator Data imputation'!BS23&lt;&gt;"",1,0))</f>
        <v>0</v>
      </c>
      <c r="BS20" s="230" t="n">
        <f aca="false">IF('Indicator Data'!BT24="No Data",1,IF('Indicator Data imputation'!BT23&lt;&gt;"",1,0))</f>
        <v>0</v>
      </c>
      <c r="BT20" s="230" t="n">
        <f aca="false">IF('Indicator Data'!BU24="No Data",1,IF('Indicator Data imputation'!BU23&lt;&gt;"",1,0))</f>
        <v>0</v>
      </c>
      <c r="BU20" s="230" t="n">
        <f aca="false">IF('Indicator Data'!BV24="No Data",1,IF('Indicator Data imputation'!BV23&lt;&gt;"",1,0))</f>
        <v>0</v>
      </c>
      <c r="BV20" s="230" t="n">
        <f aca="false">IF('Indicator Data'!BW24="No Data",1,IF('Indicator Data imputation'!BW23&lt;&gt;"",1,0))</f>
        <v>0</v>
      </c>
      <c r="BW20" s="230" t="n">
        <f aca="false">IF('Indicator Data'!BX24="No Data",1,IF('Indicator Data imputation'!BX23&lt;&gt;"",1,0))</f>
        <v>0</v>
      </c>
      <c r="BX20" s="0" t="n">
        <f aca="false">SUM(B20:BW20)</f>
        <v>7</v>
      </c>
      <c r="BY20" s="239" t="n">
        <f aca="false">BX20/74</f>
        <v>0.0945945945945946</v>
      </c>
    </row>
    <row r="21" customFormat="false" ht="14.5" hidden="false" customHeight="false" outlineLevel="0" collapsed="false">
      <c r="A21" s="0" t="str">
        <f aca="false">'Indicator Data'!B25</f>
        <v>BOL</v>
      </c>
      <c r="B21" s="230" t="n">
        <f aca="false">IF('Indicator Data'!C25="No Data",1,IF('Indicator Data imputation'!C24&lt;&gt;"",1,0))</f>
        <v>0</v>
      </c>
      <c r="C21" s="230" t="n">
        <f aca="false">IF('Indicator Data'!D25="No Data",1,IF('Indicator Data imputation'!D24&lt;&gt;"",1,0))</f>
        <v>0</v>
      </c>
      <c r="D21" s="230" t="n">
        <f aca="false">IF('Indicator Data'!E25="No Data",1,IF('Indicator Data imputation'!E24&lt;&gt;"",1,0))</f>
        <v>0</v>
      </c>
      <c r="E21" s="230" t="n">
        <f aca="false">IF('Indicator Data'!F25="No Data",1,IF('Indicator Data imputation'!F24&lt;&gt;"",1,0))</f>
        <v>0</v>
      </c>
      <c r="F21" s="230" t="n">
        <f aca="false">IF('Indicator Data'!G25="No Data",1,IF('Indicator Data imputation'!G24&lt;&gt;"",1,0))</f>
        <v>0</v>
      </c>
      <c r="G21" s="230" t="n">
        <f aca="false">IF('Indicator Data'!H25="No Data",1,IF('Indicator Data imputation'!H24&lt;&gt;"",1,0))</f>
        <v>0</v>
      </c>
      <c r="H21" s="230" t="n">
        <f aca="false">IF('Indicator Data'!I25="No Data",1,IF('Indicator Data imputation'!I24&lt;&gt;"",1,0))</f>
        <v>0</v>
      </c>
      <c r="I21" s="230" t="n">
        <f aca="false">IF('Indicator Data'!J25="No Data",1,IF('Indicator Data imputation'!J24&lt;&gt;"",1,0))</f>
        <v>0</v>
      </c>
      <c r="J21" s="230" t="n">
        <f aca="false">IF('Indicator Data'!K25="No Data",1,IF('Indicator Data imputation'!K24&lt;&gt;"",1,0))</f>
        <v>0</v>
      </c>
      <c r="K21" s="230" t="n">
        <f aca="false">IF('Indicator Data'!L25="No Data",1,IF('Indicator Data imputation'!L24&lt;&gt;"",1,0))</f>
        <v>0</v>
      </c>
      <c r="L21" s="230" t="n">
        <f aca="false">IF('Indicator Data'!M25="No Data",1,IF('Indicator Data imputation'!M24&lt;&gt;"",1,0))</f>
        <v>1</v>
      </c>
      <c r="M21" s="230" t="n">
        <f aca="false">IF('Indicator Data'!N25="No Data",1,IF('Indicator Data imputation'!N24&lt;&gt;"",1,0))</f>
        <v>1</v>
      </c>
      <c r="N21" s="230" t="n">
        <f aca="false">IF('Indicator Data'!O25="No Data",1,IF('Indicator Data imputation'!O24&lt;&gt;"",1,0))</f>
        <v>1</v>
      </c>
      <c r="O21" s="230" t="n">
        <f aca="false">IF('Indicator Data'!P25="No Data",1,IF('Indicator Data imputation'!P24&lt;&gt;"",1,0))</f>
        <v>1</v>
      </c>
      <c r="P21" s="230" t="n">
        <f aca="false">IF('Indicator Data'!Q25="No Data",1,IF('Indicator Data imputation'!Q24&lt;&gt;"",1,0))</f>
        <v>0</v>
      </c>
      <c r="Q21" s="230" t="n">
        <f aca="false">IF('Indicator Data'!R25="No Data",1,IF('Indicator Data imputation'!R24&lt;&gt;"",1,0))</f>
        <v>0</v>
      </c>
      <c r="R21" s="230" t="n">
        <f aca="false">IF('Indicator Data'!S25="No Data",1,IF('Indicator Data imputation'!S24&lt;&gt;"",1,0))</f>
        <v>0</v>
      </c>
      <c r="S21" s="230" t="n">
        <f aca="false">IF('Indicator Data'!T25="No Data",1,IF('Indicator Data imputation'!T24&lt;&gt;"",1,0))</f>
        <v>0</v>
      </c>
      <c r="T21" s="230" t="n">
        <f aca="false">IF('Indicator Data'!U25="No Data",1,IF('Indicator Data imputation'!U24&lt;&gt;"",1,0))</f>
        <v>0</v>
      </c>
      <c r="U21" s="230" t="n">
        <f aca="false">IF('Indicator Data'!V25="No Data",1,IF('Indicator Data imputation'!V24&lt;&gt;"",1,0))</f>
        <v>0</v>
      </c>
      <c r="V21" s="230" t="n">
        <f aca="false">IF('Indicator Data'!W25="No Data",1,IF('Indicator Data imputation'!W24&lt;&gt;"",1,0))</f>
        <v>0</v>
      </c>
      <c r="W21" s="230" t="n">
        <f aca="false">IF('Indicator Data'!X25="No Data",1,IF('Indicator Data imputation'!X24&lt;&gt;"",1,0))</f>
        <v>0</v>
      </c>
      <c r="X21" s="230" t="n">
        <f aca="false">IF('Indicator Data'!Y25="No Data",1,IF('Indicator Data imputation'!Y24&lt;&gt;"",1,0))</f>
        <v>0</v>
      </c>
      <c r="Y21" s="230" t="n">
        <f aca="false">IF('Indicator Data'!Z25="No Data",1,IF('Indicator Data imputation'!Z24&lt;&gt;"",1,0))</f>
        <v>0</v>
      </c>
      <c r="Z21" s="230" t="n">
        <f aca="false">IF('Indicator Data'!AA25="No Data",1,IF('Indicator Data imputation'!AA24&lt;&gt;"",1,0))</f>
        <v>0</v>
      </c>
      <c r="AA21" s="230" t="n">
        <f aca="false">IF('Indicator Data'!AB25="No Data",1,IF('Indicator Data imputation'!AB24&lt;&gt;"",1,0))</f>
        <v>0</v>
      </c>
      <c r="AB21" s="230" t="n">
        <f aca="false">IF('Indicator Data'!AC25="No Data",1,IF('Indicator Data imputation'!AC24&lt;&gt;"",1,0))</f>
        <v>0</v>
      </c>
      <c r="AC21" s="230" t="n">
        <f aca="false">IF('Indicator Data'!AD25="No Data",1,IF('Indicator Data imputation'!AD24&lt;&gt;"",1,0))</f>
        <v>0</v>
      </c>
      <c r="AD21" s="230" t="n">
        <f aca="false">IF('Indicator Data'!AE25="No Data",1,IF('Indicator Data imputation'!AE24&lt;&gt;"",1,0))</f>
        <v>0</v>
      </c>
      <c r="AE21" s="230" t="n">
        <f aca="false">IF('Indicator Data'!AF25="No Data",1,IF('Indicator Data imputation'!AF24&lt;&gt;"",1,0))</f>
        <v>0</v>
      </c>
      <c r="AF21" s="230" t="n">
        <f aca="false">IF('Indicator Data'!AG25="No Data",1,IF('Indicator Data imputation'!AG24&lt;&gt;"",1,0))</f>
        <v>0</v>
      </c>
      <c r="AG21" s="230" t="n">
        <f aca="false">IF('Indicator Data'!AH25="No Data",1,IF('Indicator Data imputation'!AH24&lt;&gt;"",1,0))</f>
        <v>0</v>
      </c>
      <c r="AH21" s="230" t="n">
        <f aca="false">IF('Indicator Data'!AI25="No Data",1,IF('Indicator Data imputation'!AI24&lt;&gt;"",1,0))</f>
        <v>0</v>
      </c>
      <c r="AI21" s="230" t="n">
        <f aca="false">IF('Indicator Data'!AJ25="No Data",1,IF('Indicator Data imputation'!AJ24&lt;&gt;"",1,0))</f>
        <v>0</v>
      </c>
      <c r="AJ21" s="230" t="n">
        <f aca="false">IF('Indicator Data'!AK25="No Data",1,IF('Indicator Data imputation'!AK24&lt;&gt;"",1,0))</f>
        <v>0</v>
      </c>
      <c r="AK21" s="230" t="n">
        <f aca="false">IF('Indicator Data'!AL25="No Data",1,IF('Indicator Data imputation'!AL24&lt;&gt;"",1,0))</f>
        <v>0</v>
      </c>
      <c r="AL21" s="230" t="n">
        <f aca="false">IF('Indicator Data'!AM25="No Data",1,IF('Indicator Data imputation'!AM24&lt;&gt;"",1,0))</f>
        <v>0</v>
      </c>
      <c r="AM21" s="230" t="n">
        <f aca="false">IF('Indicator Data'!AN25="No Data",1,IF('Indicator Data imputation'!AN24&lt;&gt;"",1,0))</f>
        <v>0</v>
      </c>
      <c r="AN21" s="230" t="n">
        <f aca="false">IF('Indicator Data'!AO25="No Data",1,IF('Indicator Data imputation'!AO24&lt;&gt;"",1,0))</f>
        <v>0</v>
      </c>
      <c r="AO21" s="230" t="n">
        <f aca="false">IF('Indicator Data'!AP25="No Data",1,IF('Indicator Data imputation'!AP24&lt;&gt;"",1,0))</f>
        <v>0</v>
      </c>
      <c r="AP21" s="230" t="n">
        <f aca="false">IF('Indicator Data'!AQ25="No Data",1,IF('Indicator Data imputation'!AQ24&lt;&gt;"",1,0))</f>
        <v>0</v>
      </c>
      <c r="AQ21" s="230" t="n">
        <f aca="false">IF('Indicator Data'!AR25="No Data",1,IF('Indicator Data imputation'!AR24&lt;&gt;"",1,0))</f>
        <v>0</v>
      </c>
      <c r="AR21" s="230" t="n">
        <f aca="false">IF('Indicator Data'!AS25="No Data",1,IF('Indicator Data imputation'!AS24&lt;&gt;"",1,0))</f>
        <v>0</v>
      </c>
      <c r="AS21" s="230" t="n">
        <f aca="false">IF('Indicator Data'!AT25="No Data",1,IF('Indicator Data imputation'!AT24&lt;&gt;"",1,0))</f>
        <v>0</v>
      </c>
      <c r="AT21" s="230" t="n">
        <f aca="false">IF('Indicator Data'!AU25="No Data",1,IF('Indicator Data imputation'!AU24&lt;&gt;"",1,0))</f>
        <v>0</v>
      </c>
      <c r="AU21" s="230" t="n">
        <f aca="false">IF('Indicator Data'!AV25="No Data",1,IF('Indicator Data imputation'!AV24&lt;&gt;"",1,0))</f>
        <v>0</v>
      </c>
      <c r="AV21" s="230" t="n">
        <f aca="false">IF('Indicator Data'!AW25="No Data",1,IF('Indicator Data imputation'!AW24&lt;&gt;"",1,0))</f>
        <v>0</v>
      </c>
      <c r="AW21" s="230" t="n">
        <f aca="false">IF('Indicator Data'!AX25="No Data",1,IF('Indicator Data imputation'!AX24&lt;&gt;"",1,0))</f>
        <v>0</v>
      </c>
      <c r="AX21" s="230" t="n">
        <f aca="false">IF('Indicator Data'!AY25="No Data",1,IF('Indicator Data imputation'!AY24&lt;&gt;"",1,0))</f>
        <v>0</v>
      </c>
      <c r="AY21" s="230" t="n">
        <f aca="false">IF('Indicator Data'!AZ25="No Data",1,IF('Indicator Data imputation'!AZ24&lt;&gt;"",1,0))</f>
        <v>0</v>
      </c>
      <c r="AZ21" s="230" t="n">
        <f aca="false">IF('Indicator Data'!BA25="No Data",1,IF('Indicator Data imputation'!BA24&lt;&gt;"",1,0))</f>
        <v>0</v>
      </c>
      <c r="BA21" s="230" t="n">
        <f aca="false">IF('Indicator Data'!BB25="No Data",1,IF('Indicator Data imputation'!BB24&lt;&gt;"",1,0))</f>
        <v>0</v>
      </c>
      <c r="BB21" s="230" t="n">
        <f aca="false">IF('Indicator Data'!BC25="No Data",1,IF('Indicator Data imputation'!BC24&lt;&gt;"",1,0))</f>
        <v>0</v>
      </c>
      <c r="BC21" s="230" t="n">
        <f aca="false">IF('Indicator Data'!BD25="No Data",1,IF('Indicator Data imputation'!BD24&lt;&gt;"",1,0))</f>
        <v>0</v>
      </c>
      <c r="BD21" s="230" t="n">
        <f aca="false">IF('Indicator Data'!BE25="No Data",1,IF('Indicator Data imputation'!BE24&lt;&gt;"",1,0))</f>
        <v>0</v>
      </c>
      <c r="BE21" s="230" t="n">
        <f aca="false">IF('Indicator Data'!BF25="No Data",1,IF('Indicator Data imputation'!BF24&lt;&gt;"",1,0))</f>
        <v>0</v>
      </c>
      <c r="BF21" s="230" t="n">
        <f aca="false">IF('Indicator Data'!BG25="No Data",1,IF('Indicator Data imputation'!BG24&lt;&gt;"",1,0))</f>
        <v>0</v>
      </c>
      <c r="BG21" s="230" t="n">
        <f aca="false">IF('Indicator Data'!BH25="No Data",1,IF('Indicator Data imputation'!BH24&lt;&gt;"",1,0))</f>
        <v>0</v>
      </c>
      <c r="BH21" s="230" t="n">
        <f aca="false">IF('Indicator Data'!BI25="No Data",1,IF('Indicator Data imputation'!BI24&lt;&gt;"",1,0))</f>
        <v>0</v>
      </c>
      <c r="BI21" s="230" t="n">
        <f aca="false">IF('Indicator Data'!BJ25="No Data",1,IF('Indicator Data imputation'!BJ24&lt;&gt;"",1,0))</f>
        <v>0</v>
      </c>
      <c r="BJ21" s="230" t="n">
        <f aca="false">IF('Indicator Data'!BK25="No Data",1,IF('Indicator Data imputation'!BK24&lt;&gt;"",1,0))</f>
        <v>0</v>
      </c>
      <c r="BK21" s="230" t="n">
        <f aca="false">IF('Indicator Data'!BL25="No Data",1,IF('Indicator Data imputation'!BL24&lt;&gt;"",1,0))</f>
        <v>0</v>
      </c>
      <c r="BL21" s="230" t="n">
        <f aca="false">IF('Indicator Data'!BM25="No Data",1,IF('Indicator Data imputation'!BM24&lt;&gt;"",1,0))</f>
        <v>0</v>
      </c>
      <c r="BM21" s="230" t="n">
        <f aca="false">IF('Indicator Data'!BN25="No Data",1,IF('Indicator Data imputation'!BN24&lt;&gt;"",1,0))</f>
        <v>0</v>
      </c>
      <c r="BN21" s="230" t="n">
        <f aca="false">IF('Indicator Data'!BO25="No Data",1,IF('Indicator Data imputation'!BO24&lt;&gt;"",1,0))</f>
        <v>0</v>
      </c>
      <c r="BO21" s="230" t="n">
        <f aca="false">IF('Indicator Data'!BP25="No Data",1,IF('Indicator Data imputation'!BP24&lt;&gt;"",1,0))</f>
        <v>0</v>
      </c>
      <c r="BP21" s="230" t="n">
        <f aca="false">IF('Indicator Data'!BQ25="No Data",1,IF('Indicator Data imputation'!BQ24&lt;&gt;"",1,0))</f>
        <v>0</v>
      </c>
      <c r="BQ21" s="230" t="n">
        <f aca="false">IF('Indicator Data'!BR25="No Data",1,IF('Indicator Data imputation'!BR24&lt;&gt;"",1,0))</f>
        <v>0</v>
      </c>
      <c r="BR21" s="230" t="n">
        <f aca="false">IF('Indicator Data'!BS25="No Data",1,IF('Indicator Data imputation'!BS24&lt;&gt;"",1,0))</f>
        <v>0</v>
      </c>
      <c r="BS21" s="230" t="n">
        <f aca="false">IF('Indicator Data'!BT25="No Data",1,IF('Indicator Data imputation'!BT24&lt;&gt;"",1,0))</f>
        <v>0</v>
      </c>
      <c r="BT21" s="230" t="n">
        <f aca="false">IF('Indicator Data'!BU25="No Data",1,IF('Indicator Data imputation'!BU24&lt;&gt;"",1,0))</f>
        <v>0</v>
      </c>
      <c r="BU21" s="230" t="n">
        <f aca="false">IF('Indicator Data'!BV25="No Data",1,IF('Indicator Data imputation'!BV24&lt;&gt;"",1,0))</f>
        <v>0</v>
      </c>
      <c r="BV21" s="230" t="n">
        <f aca="false">IF('Indicator Data'!BW25="No Data",1,IF('Indicator Data imputation'!BW24&lt;&gt;"",1,0))</f>
        <v>0</v>
      </c>
      <c r="BW21" s="230" t="n">
        <f aca="false">IF('Indicator Data'!BX25="No Data",1,IF('Indicator Data imputation'!BX24&lt;&gt;"",1,0))</f>
        <v>0</v>
      </c>
      <c r="BX21" s="0" t="n">
        <f aca="false">SUM(B21:BW21)</f>
        <v>4</v>
      </c>
      <c r="BY21" s="239" t="n">
        <f aca="false">BX21/74</f>
        <v>0.0540540540540541</v>
      </c>
    </row>
    <row r="22" customFormat="false" ht="14.5" hidden="false" customHeight="false" outlineLevel="0" collapsed="false">
      <c r="A22" s="0" t="str">
        <f aca="false">'Indicator Data'!B26</f>
        <v>BIH</v>
      </c>
      <c r="B22" s="230" t="n">
        <f aca="false">IF('Indicator Data'!C26="No Data",1,IF('Indicator Data imputation'!C25&lt;&gt;"",1,0))</f>
        <v>0</v>
      </c>
      <c r="C22" s="230" t="n">
        <f aca="false">IF('Indicator Data'!D26="No Data",1,IF('Indicator Data imputation'!D25&lt;&gt;"",1,0))</f>
        <v>0</v>
      </c>
      <c r="D22" s="230" t="n">
        <f aca="false">IF('Indicator Data'!E26="No Data",1,IF('Indicator Data imputation'!E25&lt;&gt;"",1,0))</f>
        <v>0</v>
      </c>
      <c r="E22" s="230" t="n">
        <f aca="false">IF('Indicator Data'!F26="No Data",1,IF('Indicator Data imputation'!F25&lt;&gt;"",1,0))</f>
        <v>0</v>
      </c>
      <c r="F22" s="230" t="n">
        <f aca="false">IF('Indicator Data'!G26="No Data",1,IF('Indicator Data imputation'!G25&lt;&gt;"",1,0))</f>
        <v>0</v>
      </c>
      <c r="G22" s="230" t="n">
        <f aca="false">IF('Indicator Data'!H26="No Data",1,IF('Indicator Data imputation'!H25&lt;&gt;"",1,0))</f>
        <v>0</v>
      </c>
      <c r="H22" s="230" t="n">
        <f aca="false">IF('Indicator Data'!I26="No Data",1,IF('Indicator Data imputation'!I25&lt;&gt;"",1,0))</f>
        <v>0</v>
      </c>
      <c r="I22" s="230" t="n">
        <f aca="false">IF('Indicator Data'!J26="No Data",1,IF('Indicator Data imputation'!J25&lt;&gt;"",1,0))</f>
        <v>0</v>
      </c>
      <c r="J22" s="230" t="n">
        <f aca="false">IF('Indicator Data'!K26="No Data",1,IF('Indicator Data imputation'!K25&lt;&gt;"",1,0))</f>
        <v>0</v>
      </c>
      <c r="K22" s="230" t="n">
        <f aca="false">IF('Indicator Data'!L26="No Data",1,IF('Indicator Data imputation'!L25&lt;&gt;"",1,0))</f>
        <v>0</v>
      </c>
      <c r="L22" s="230" t="n">
        <f aca="false">IF('Indicator Data'!M26="No Data",1,IF('Indicator Data imputation'!M25&lt;&gt;"",1,0))</f>
        <v>0</v>
      </c>
      <c r="M22" s="230" t="n">
        <f aca="false">IF('Indicator Data'!N26="No Data",1,IF('Indicator Data imputation'!N25&lt;&gt;"",1,0))</f>
        <v>1</v>
      </c>
      <c r="N22" s="230" t="n">
        <f aca="false">IF('Indicator Data'!O26="No Data",1,IF('Indicator Data imputation'!O25&lt;&gt;"",1,0))</f>
        <v>1</v>
      </c>
      <c r="O22" s="230" t="n">
        <f aca="false">IF('Indicator Data'!P26="No Data",1,IF('Indicator Data imputation'!P25&lt;&gt;"",1,0))</f>
        <v>1</v>
      </c>
      <c r="P22" s="230" t="n">
        <f aca="false">IF('Indicator Data'!Q26="No Data",1,IF('Indicator Data imputation'!Q25&lt;&gt;"",1,0))</f>
        <v>0</v>
      </c>
      <c r="Q22" s="230" t="n">
        <f aca="false">IF('Indicator Data'!R26="No Data",1,IF('Indicator Data imputation'!R25&lt;&gt;"",1,0))</f>
        <v>0</v>
      </c>
      <c r="R22" s="230" t="n">
        <f aca="false">IF('Indicator Data'!S26="No Data",1,IF('Indicator Data imputation'!S25&lt;&gt;"",1,0))</f>
        <v>0</v>
      </c>
      <c r="S22" s="230" t="n">
        <f aca="false">IF('Indicator Data'!T26="No Data",1,IF('Indicator Data imputation'!T25&lt;&gt;"",1,0))</f>
        <v>0</v>
      </c>
      <c r="T22" s="230" t="n">
        <f aca="false">IF('Indicator Data'!U26="No Data",1,IF('Indicator Data imputation'!U25&lt;&gt;"",1,0))</f>
        <v>0</v>
      </c>
      <c r="U22" s="230" t="n">
        <f aca="false">IF('Indicator Data'!V26="No Data",1,IF('Indicator Data imputation'!V25&lt;&gt;"",1,0))</f>
        <v>0</v>
      </c>
      <c r="V22" s="230" t="n">
        <f aca="false">IF('Indicator Data'!W26="No Data",1,IF('Indicator Data imputation'!W25&lt;&gt;"",1,0))</f>
        <v>0</v>
      </c>
      <c r="W22" s="230" t="n">
        <f aca="false">IF('Indicator Data'!X26="No Data",1,IF('Indicator Data imputation'!X25&lt;&gt;"",1,0))</f>
        <v>0</v>
      </c>
      <c r="X22" s="230" t="n">
        <f aca="false">IF('Indicator Data'!Y26="No Data",1,IF('Indicator Data imputation'!Y25&lt;&gt;"",1,0))</f>
        <v>0</v>
      </c>
      <c r="Y22" s="230" t="n">
        <f aca="false">IF('Indicator Data'!Z26="No Data",1,IF('Indicator Data imputation'!Z25&lt;&gt;"",1,0))</f>
        <v>0</v>
      </c>
      <c r="Z22" s="230" t="n">
        <f aca="false">IF('Indicator Data'!AA26="No Data",1,IF('Indicator Data imputation'!AA25&lt;&gt;"",1,0))</f>
        <v>1</v>
      </c>
      <c r="AA22" s="230" t="n">
        <f aca="false">IF('Indicator Data'!AB26="No Data",1,IF('Indicator Data imputation'!AB25&lt;&gt;"",1,0))</f>
        <v>0</v>
      </c>
      <c r="AB22" s="230" t="n">
        <f aca="false">IF('Indicator Data'!AC26="No Data",1,IF('Indicator Data imputation'!AC25&lt;&gt;"",1,0))</f>
        <v>0</v>
      </c>
      <c r="AC22" s="230" t="n">
        <f aca="false">IF('Indicator Data'!AD26="No Data",1,IF('Indicator Data imputation'!AD25&lt;&gt;"",1,0))</f>
        <v>0</v>
      </c>
      <c r="AD22" s="230" t="n">
        <f aca="false">IF('Indicator Data'!AE26="No Data",1,IF('Indicator Data imputation'!AE25&lt;&gt;"",1,0))</f>
        <v>0</v>
      </c>
      <c r="AE22" s="230" t="n">
        <f aca="false">IF('Indicator Data'!AF26="No Data",1,IF('Indicator Data imputation'!AF25&lt;&gt;"",1,0))</f>
        <v>0</v>
      </c>
      <c r="AF22" s="230" t="n">
        <f aca="false">IF('Indicator Data'!AG26="No Data",1,IF('Indicator Data imputation'!AG25&lt;&gt;"",1,0))</f>
        <v>0</v>
      </c>
      <c r="AG22" s="230" t="n">
        <f aca="false">IF('Indicator Data'!AH26="No Data",1,IF('Indicator Data imputation'!AH25&lt;&gt;"",1,0))</f>
        <v>0</v>
      </c>
      <c r="AH22" s="230" t="n">
        <f aca="false">IF('Indicator Data'!AI26="No Data",1,IF('Indicator Data imputation'!AI25&lt;&gt;"",1,0))</f>
        <v>0</v>
      </c>
      <c r="AI22" s="230" t="n">
        <f aca="false">IF('Indicator Data'!AJ26="No Data",1,IF('Indicator Data imputation'!AJ25&lt;&gt;"",1,0))</f>
        <v>0</v>
      </c>
      <c r="AJ22" s="230" t="n">
        <f aca="false">IF('Indicator Data'!AK26="No Data",1,IF('Indicator Data imputation'!AK25&lt;&gt;"",1,0))</f>
        <v>0</v>
      </c>
      <c r="AK22" s="230" t="n">
        <f aca="false">IF('Indicator Data'!AL26="No Data",1,IF('Indicator Data imputation'!AL25&lt;&gt;"",1,0))</f>
        <v>0</v>
      </c>
      <c r="AL22" s="230" t="n">
        <f aca="false">IF('Indicator Data'!AM26="No Data",1,IF('Indicator Data imputation'!AM25&lt;&gt;"",1,0))</f>
        <v>0</v>
      </c>
      <c r="AM22" s="230" t="n">
        <f aca="false">IF('Indicator Data'!AN26="No Data",1,IF('Indicator Data imputation'!AN25&lt;&gt;"",1,0))</f>
        <v>0</v>
      </c>
      <c r="AN22" s="230" t="n">
        <f aca="false">IF('Indicator Data'!AO26="No Data",1,IF('Indicator Data imputation'!AO25&lt;&gt;"",1,0))</f>
        <v>0</v>
      </c>
      <c r="AO22" s="230" t="n">
        <f aca="false">IF('Indicator Data'!AP26="No Data",1,IF('Indicator Data imputation'!AP25&lt;&gt;"",1,0))</f>
        <v>0</v>
      </c>
      <c r="AP22" s="230" t="n">
        <f aca="false">IF('Indicator Data'!AQ26="No Data",1,IF('Indicator Data imputation'!AQ25&lt;&gt;"",1,0))</f>
        <v>0</v>
      </c>
      <c r="AQ22" s="230" t="n">
        <f aca="false">IF('Indicator Data'!AR26="No Data",1,IF('Indicator Data imputation'!AR25&lt;&gt;"",1,0))</f>
        <v>0</v>
      </c>
      <c r="AR22" s="230" t="n">
        <f aca="false">IF('Indicator Data'!AS26="No Data",1,IF('Indicator Data imputation'!AS25&lt;&gt;"",1,0))</f>
        <v>0</v>
      </c>
      <c r="AS22" s="230" t="n">
        <f aca="false">IF('Indicator Data'!AT26="No Data",1,IF('Indicator Data imputation'!AT25&lt;&gt;"",1,0))</f>
        <v>0</v>
      </c>
      <c r="AT22" s="230" t="n">
        <f aca="false">IF('Indicator Data'!AU26="No Data",1,IF('Indicator Data imputation'!AU25&lt;&gt;"",1,0))</f>
        <v>1</v>
      </c>
      <c r="AU22" s="230" t="n">
        <f aca="false">IF('Indicator Data'!AV26="No Data",1,IF('Indicator Data imputation'!AV25&lt;&gt;"",1,0))</f>
        <v>1</v>
      </c>
      <c r="AV22" s="230" t="n">
        <f aca="false">IF('Indicator Data'!AW26="No Data",1,IF('Indicator Data imputation'!AW25&lt;&gt;"",1,0))</f>
        <v>1</v>
      </c>
      <c r="AW22" s="230" t="n">
        <f aca="false">IF('Indicator Data'!AX26="No Data",1,IF('Indicator Data imputation'!AX25&lt;&gt;"",1,0))</f>
        <v>0</v>
      </c>
      <c r="AX22" s="230" t="n">
        <f aca="false">IF('Indicator Data'!AY26="No Data",1,IF('Indicator Data imputation'!AY25&lt;&gt;"",1,0))</f>
        <v>0</v>
      </c>
      <c r="AY22" s="230" t="n">
        <f aca="false">IF('Indicator Data'!AZ26="No Data",1,IF('Indicator Data imputation'!AZ25&lt;&gt;"",1,0))</f>
        <v>0</v>
      </c>
      <c r="AZ22" s="230" t="n">
        <f aca="false">IF('Indicator Data'!BA26="No Data",1,IF('Indicator Data imputation'!BA25&lt;&gt;"",1,0))</f>
        <v>0</v>
      </c>
      <c r="BA22" s="230" t="n">
        <f aca="false">IF('Indicator Data'!BB26="No Data",1,IF('Indicator Data imputation'!BB25&lt;&gt;"",1,0))</f>
        <v>0</v>
      </c>
      <c r="BB22" s="230" t="n">
        <f aca="false">IF('Indicator Data'!BC26="No Data",1,IF('Indicator Data imputation'!BC25&lt;&gt;"",1,0))</f>
        <v>0</v>
      </c>
      <c r="BC22" s="230" t="n">
        <f aca="false">IF('Indicator Data'!BD26="No Data",1,IF('Indicator Data imputation'!BD25&lt;&gt;"",1,0))</f>
        <v>0</v>
      </c>
      <c r="BD22" s="230" t="n">
        <f aca="false">IF('Indicator Data'!BE26="No Data",1,IF('Indicator Data imputation'!BE25&lt;&gt;"",1,0))</f>
        <v>0</v>
      </c>
      <c r="BE22" s="230" t="n">
        <f aca="false">IF('Indicator Data'!BF26="No Data",1,IF('Indicator Data imputation'!BF25&lt;&gt;"",1,0))</f>
        <v>0</v>
      </c>
      <c r="BF22" s="230" t="n">
        <f aca="false">IF('Indicator Data'!BG26="No Data",1,IF('Indicator Data imputation'!BG25&lt;&gt;"",1,0))</f>
        <v>0</v>
      </c>
      <c r="BG22" s="230" t="n">
        <f aca="false">IF('Indicator Data'!BH26="No Data",1,IF('Indicator Data imputation'!BH25&lt;&gt;"",1,0))</f>
        <v>0</v>
      </c>
      <c r="BH22" s="230" t="n">
        <f aca="false">IF('Indicator Data'!BI26="No Data",1,IF('Indicator Data imputation'!BI25&lt;&gt;"",1,0))</f>
        <v>1</v>
      </c>
      <c r="BI22" s="230" t="n">
        <f aca="false">IF('Indicator Data'!BJ26="No Data",1,IF('Indicator Data imputation'!BJ25&lt;&gt;"",1,0))</f>
        <v>0</v>
      </c>
      <c r="BJ22" s="230" t="n">
        <f aca="false">IF('Indicator Data'!BK26="No Data",1,IF('Indicator Data imputation'!BK25&lt;&gt;"",1,0))</f>
        <v>0</v>
      </c>
      <c r="BK22" s="230" t="n">
        <f aca="false">IF('Indicator Data'!BL26="No Data",1,IF('Indicator Data imputation'!BL25&lt;&gt;"",1,0))</f>
        <v>0</v>
      </c>
      <c r="BL22" s="230" t="n">
        <f aca="false">IF('Indicator Data'!BM26="No Data",1,IF('Indicator Data imputation'!BM25&lt;&gt;"",1,0))</f>
        <v>0</v>
      </c>
      <c r="BM22" s="230" t="n">
        <f aca="false">IF('Indicator Data'!BN26="No Data",1,IF('Indicator Data imputation'!BN25&lt;&gt;"",1,0))</f>
        <v>0</v>
      </c>
      <c r="BN22" s="230" t="n">
        <f aca="false">IF('Indicator Data'!BO26="No Data",1,IF('Indicator Data imputation'!BO25&lt;&gt;"",1,0))</f>
        <v>0</v>
      </c>
      <c r="BO22" s="230" t="n">
        <f aca="false">IF('Indicator Data'!BP26="No Data",1,IF('Indicator Data imputation'!BP25&lt;&gt;"",1,0))</f>
        <v>0</v>
      </c>
      <c r="BP22" s="230" t="n">
        <f aca="false">IF('Indicator Data'!BQ26="No Data",1,IF('Indicator Data imputation'!BQ25&lt;&gt;"",1,0))</f>
        <v>0</v>
      </c>
      <c r="BQ22" s="230" t="n">
        <f aca="false">IF('Indicator Data'!BR26="No Data",1,IF('Indicator Data imputation'!BR25&lt;&gt;"",1,0))</f>
        <v>0</v>
      </c>
      <c r="BR22" s="230" t="n">
        <f aca="false">IF('Indicator Data'!BS26="No Data",1,IF('Indicator Data imputation'!BS25&lt;&gt;"",1,0))</f>
        <v>0</v>
      </c>
      <c r="BS22" s="230" t="n">
        <f aca="false">IF('Indicator Data'!BT26="No Data",1,IF('Indicator Data imputation'!BT25&lt;&gt;"",1,0))</f>
        <v>0</v>
      </c>
      <c r="BT22" s="230" t="n">
        <f aca="false">IF('Indicator Data'!BU26="No Data",1,IF('Indicator Data imputation'!BU25&lt;&gt;"",1,0))</f>
        <v>0</v>
      </c>
      <c r="BU22" s="230" t="n">
        <f aca="false">IF('Indicator Data'!BV26="No Data",1,IF('Indicator Data imputation'!BV25&lt;&gt;"",1,0))</f>
        <v>1</v>
      </c>
      <c r="BV22" s="230" t="n">
        <f aca="false">IF('Indicator Data'!BW26="No Data",1,IF('Indicator Data imputation'!BW25&lt;&gt;"",1,0))</f>
        <v>0</v>
      </c>
      <c r="BW22" s="230" t="n">
        <f aca="false">IF('Indicator Data'!BX26="No Data",1,IF('Indicator Data imputation'!BX25&lt;&gt;"",1,0))</f>
        <v>0</v>
      </c>
      <c r="BX22" s="0" t="n">
        <f aca="false">SUM(B22:BW22)</f>
        <v>9</v>
      </c>
      <c r="BY22" s="239" t="n">
        <f aca="false">BX22/74</f>
        <v>0.121621621621622</v>
      </c>
    </row>
    <row r="23" customFormat="false" ht="14.5" hidden="false" customHeight="false" outlineLevel="0" collapsed="false">
      <c r="A23" s="0" t="str">
        <f aca="false">'Indicator Data'!B27</f>
        <v>BWA</v>
      </c>
      <c r="B23" s="230" t="n">
        <f aca="false">IF('Indicator Data'!C27="No Data",1,IF('Indicator Data imputation'!C26&lt;&gt;"",1,0))</f>
        <v>0</v>
      </c>
      <c r="C23" s="230" t="n">
        <f aca="false">IF('Indicator Data'!D27="No Data",1,IF('Indicator Data imputation'!D26&lt;&gt;"",1,0))</f>
        <v>0</v>
      </c>
      <c r="D23" s="230" t="n">
        <f aca="false">IF('Indicator Data'!E27="No Data",1,IF('Indicator Data imputation'!E26&lt;&gt;"",1,0))</f>
        <v>0</v>
      </c>
      <c r="E23" s="230" t="n">
        <f aca="false">IF('Indicator Data'!F27="No Data",1,IF('Indicator Data imputation'!F26&lt;&gt;"",1,0))</f>
        <v>0</v>
      </c>
      <c r="F23" s="230" t="n">
        <f aca="false">IF('Indicator Data'!G27="No Data",1,IF('Indicator Data imputation'!G26&lt;&gt;"",1,0))</f>
        <v>0</v>
      </c>
      <c r="G23" s="230" t="n">
        <f aca="false">IF('Indicator Data'!H27="No Data",1,IF('Indicator Data imputation'!H26&lt;&gt;"",1,0))</f>
        <v>0</v>
      </c>
      <c r="H23" s="230" t="n">
        <f aca="false">IF('Indicator Data'!I27="No Data",1,IF('Indicator Data imputation'!I26&lt;&gt;"",1,0))</f>
        <v>0</v>
      </c>
      <c r="I23" s="230" t="n">
        <f aca="false">IF('Indicator Data'!J27="No Data",1,IF('Indicator Data imputation'!J26&lt;&gt;"",1,0))</f>
        <v>0</v>
      </c>
      <c r="J23" s="230" t="n">
        <f aca="false">IF('Indicator Data'!K27="No Data",1,IF('Indicator Data imputation'!K26&lt;&gt;"",1,0))</f>
        <v>0</v>
      </c>
      <c r="K23" s="230" t="n">
        <f aca="false">IF('Indicator Data'!L27="No Data",1,IF('Indicator Data imputation'!L26&lt;&gt;"",1,0))</f>
        <v>0</v>
      </c>
      <c r="L23" s="230" t="n">
        <f aca="false">IF('Indicator Data'!M27="No Data",1,IF('Indicator Data imputation'!M26&lt;&gt;"",1,0))</f>
        <v>0</v>
      </c>
      <c r="M23" s="230" t="n">
        <f aca="false">IF('Indicator Data'!N27="No Data",1,IF('Indicator Data imputation'!N26&lt;&gt;"",1,0))</f>
        <v>0</v>
      </c>
      <c r="N23" s="230" t="n">
        <f aca="false">IF('Indicator Data'!O27="No Data",1,IF('Indicator Data imputation'!O26&lt;&gt;"",1,0))</f>
        <v>0</v>
      </c>
      <c r="O23" s="230" t="n">
        <f aca="false">IF('Indicator Data'!P27="No Data",1,IF('Indicator Data imputation'!P26&lt;&gt;"",1,0))</f>
        <v>0</v>
      </c>
      <c r="P23" s="230" t="n">
        <f aca="false">IF('Indicator Data'!Q27="No Data",1,IF('Indicator Data imputation'!Q26&lt;&gt;"",1,0))</f>
        <v>0</v>
      </c>
      <c r="Q23" s="230" t="n">
        <f aca="false">IF('Indicator Data'!R27="No Data",1,IF('Indicator Data imputation'!R26&lt;&gt;"",1,0))</f>
        <v>0</v>
      </c>
      <c r="R23" s="230" t="n">
        <f aca="false">IF('Indicator Data'!S27="No Data",1,IF('Indicator Data imputation'!S26&lt;&gt;"",1,0))</f>
        <v>0</v>
      </c>
      <c r="S23" s="230" t="n">
        <f aca="false">IF('Indicator Data'!T27="No Data",1,IF('Indicator Data imputation'!T26&lt;&gt;"",1,0))</f>
        <v>0</v>
      </c>
      <c r="T23" s="230" t="n">
        <f aca="false">IF('Indicator Data'!U27="No Data",1,IF('Indicator Data imputation'!U26&lt;&gt;"",1,0))</f>
        <v>0</v>
      </c>
      <c r="U23" s="230" t="n">
        <f aca="false">IF('Indicator Data'!V27="No Data",1,IF('Indicator Data imputation'!V26&lt;&gt;"",1,0))</f>
        <v>0</v>
      </c>
      <c r="V23" s="230" t="n">
        <f aca="false">IF('Indicator Data'!W27="No Data",1,IF('Indicator Data imputation'!W26&lt;&gt;"",1,0))</f>
        <v>0</v>
      </c>
      <c r="W23" s="230" t="n">
        <f aca="false">IF('Indicator Data'!X27="No Data",1,IF('Indicator Data imputation'!X26&lt;&gt;"",1,0))</f>
        <v>0</v>
      </c>
      <c r="X23" s="230" t="n">
        <f aca="false">IF('Indicator Data'!Y27="No Data",1,IF('Indicator Data imputation'!Y26&lt;&gt;"",1,0))</f>
        <v>0</v>
      </c>
      <c r="Y23" s="230" t="n">
        <f aca="false">IF('Indicator Data'!Z27="No Data",1,IF('Indicator Data imputation'!Z26&lt;&gt;"",1,0))</f>
        <v>0</v>
      </c>
      <c r="Z23" s="230" t="n">
        <f aca="false">IF('Indicator Data'!AA27="No Data",1,IF('Indicator Data imputation'!AA26&lt;&gt;"",1,0))</f>
        <v>0</v>
      </c>
      <c r="AA23" s="230" t="n">
        <f aca="false">IF('Indicator Data'!AB27="No Data",1,IF('Indicator Data imputation'!AB26&lt;&gt;"",1,0))</f>
        <v>0</v>
      </c>
      <c r="AB23" s="230" t="n">
        <f aca="false">IF('Indicator Data'!AC27="No Data",1,IF('Indicator Data imputation'!AC26&lt;&gt;"",1,0))</f>
        <v>1</v>
      </c>
      <c r="AC23" s="230" t="n">
        <f aca="false">IF('Indicator Data'!AD27="No Data",1,IF('Indicator Data imputation'!AD26&lt;&gt;"",1,0))</f>
        <v>0</v>
      </c>
      <c r="AD23" s="230" t="n">
        <f aca="false">IF('Indicator Data'!AE27="No Data",1,IF('Indicator Data imputation'!AE26&lt;&gt;"",1,0))</f>
        <v>0</v>
      </c>
      <c r="AE23" s="230" t="n">
        <f aca="false">IF('Indicator Data'!AF27="No Data",1,IF('Indicator Data imputation'!AF26&lt;&gt;"",1,0))</f>
        <v>1</v>
      </c>
      <c r="AF23" s="230" t="n">
        <f aca="false">IF('Indicator Data'!AG27="No Data",1,IF('Indicator Data imputation'!AG26&lt;&gt;"",1,0))</f>
        <v>0</v>
      </c>
      <c r="AG23" s="230" t="n">
        <f aca="false">IF('Indicator Data'!AH27="No Data",1,IF('Indicator Data imputation'!AH26&lt;&gt;"",1,0))</f>
        <v>0</v>
      </c>
      <c r="AH23" s="230" t="n">
        <f aca="false">IF('Indicator Data'!AI27="No Data",1,IF('Indicator Data imputation'!AI26&lt;&gt;"",1,0))</f>
        <v>0</v>
      </c>
      <c r="AI23" s="230" t="n">
        <f aca="false">IF('Indicator Data'!AJ27="No Data",1,IF('Indicator Data imputation'!AJ26&lt;&gt;"",1,0))</f>
        <v>0</v>
      </c>
      <c r="AJ23" s="230" t="n">
        <f aca="false">IF('Indicator Data'!AK27="No Data",1,IF('Indicator Data imputation'!AK26&lt;&gt;"",1,0))</f>
        <v>0</v>
      </c>
      <c r="AK23" s="230" t="n">
        <f aca="false">IF('Indicator Data'!AL27="No Data",1,IF('Indicator Data imputation'!AL26&lt;&gt;"",1,0))</f>
        <v>0</v>
      </c>
      <c r="AL23" s="230" t="n">
        <f aca="false">IF('Indicator Data'!AM27="No Data",1,IF('Indicator Data imputation'!AM26&lt;&gt;"",1,0))</f>
        <v>0</v>
      </c>
      <c r="AM23" s="230" t="n">
        <f aca="false">IF('Indicator Data'!AN27="No Data",1,IF('Indicator Data imputation'!AN26&lt;&gt;"",1,0))</f>
        <v>0</v>
      </c>
      <c r="AN23" s="230" t="n">
        <f aca="false">IF('Indicator Data'!AO27="No Data",1,IF('Indicator Data imputation'!AO26&lt;&gt;"",1,0))</f>
        <v>0</v>
      </c>
      <c r="AO23" s="230" t="n">
        <f aca="false">IF('Indicator Data'!AP27="No Data",1,IF('Indicator Data imputation'!AP26&lt;&gt;"",1,0))</f>
        <v>0</v>
      </c>
      <c r="AP23" s="230" t="n">
        <f aca="false">IF('Indicator Data'!AQ27="No Data",1,IF('Indicator Data imputation'!AQ26&lt;&gt;"",1,0))</f>
        <v>0</v>
      </c>
      <c r="AQ23" s="230" t="n">
        <f aca="false">IF('Indicator Data'!AR27="No Data",1,IF('Indicator Data imputation'!AR26&lt;&gt;"",1,0))</f>
        <v>0</v>
      </c>
      <c r="AR23" s="230" t="n">
        <f aca="false">IF('Indicator Data'!AS27="No Data",1,IF('Indicator Data imputation'!AS26&lt;&gt;"",1,0))</f>
        <v>1</v>
      </c>
      <c r="AS23" s="230" t="n">
        <f aca="false">IF('Indicator Data'!AT27="No Data",1,IF('Indicator Data imputation'!AT26&lt;&gt;"",1,0))</f>
        <v>0</v>
      </c>
      <c r="AT23" s="230" t="n">
        <f aca="false">IF('Indicator Data'!AU27="No Data",1,IF('Indicator Data imputation'!AU26&lt;&gt;"",1,0))</f>
        <v>0</v>
      </c>
      <c r="AU23" s="230" t="n">
        <f aca="false">IF('Indicator Data'!AV27="No Data",1,IF('Indicator Data imputation'!AV26&lt;&gt;"",1,0))</f>
        <v>0</v>
      </c>
      <c r="AV23" s="230" t="n">
        <f aca="false">IF('Indicator Data'!AW27="No Data",1,IF('Indicator Data imputation'!AW26&lt;&gt;"",1,0))</f>
        <v>0</v>
      </c>
      <c r="AW23" s="230" t="n">
        <f aca="false">IF('Indicator Data'!AX27="No Data",1,IF('Indicator Data imputation'!AX26&lt;&gt;"",1,0))</f>
        <v>0</v>
      </c>
      <c r="AX23" s="230" t="n">
        <f aca="false">IF('Indicator Data'!AY27="No Data",1,IF('Indicator Data imputation'!AY26&lt;&gt;"",1,0))</f>
        <v>0</v>
      </c>
      <c r="AY23" s="230" t="n">
        <f aca="false">IF('Indicator Data'!AZ27="No Data",1,IF('Indicator Data imputation'!AZ26&lt;&gt;"",1,0))</f>
        <v>0</v>
      </c>
      <c r="AZ23" s="230" t="n">
        <f aca="false">IF('Indicator Data'!BA27="No Data",1,IF('Indicator Data imputation'!BA26&lt;&gt;"",1,0))</f>
        <v>0</v>
      </c>
      <c r="BA23" s="230" t="n">
        <f aca="false">IF('Indicator Data'!BB27="No Data",1,IF('Indicator Data imputation'!BB26&lt;&gt;"",1,0))</f>
        <v>0</v>
      </c>
      <c r="BB23" s="230" t="n">
        <f aca="false">IF('Indicator Data'!BC27="No Data",1,IF('Indicator Data imputation'!BC26&lt;&gt;"",1,0))</f>
        <v>0</v>
      </c>
      <c r="BC23" s="230" t="n">
        <f aca="false">IF('Indicator Data'!BD27="No Data",1,IF('Indicator Data imputation'!BD26&lt;&gt;"",1,0))</f>
        <v>0</v>
      </c>
      <c r="BD23" s="230" t="n">
        <f aca="false">IF('Indicator Data'!BE27="No Data",1,IF('Indicator Data imputation'!BE26&lt;&gt;"",1,0))</f>
        <v>0</v>
      </c>
      <c r="BE23" s="230" t="n">
        <f aca="false">IF('Indicator Data'!BF27="No Data",1,IF('Indicator Data imputation'!BF26&lt;&gt;"",1,0))</f>
        <v>0</v>
      </c>
      <c r="BF23" s="230" t="n">
        <f aca="false">IF('Indicator Data'!BG27="No Data",1,IF('Indicator Data imputation'!BG26&lt;&gt;"",1,0))</f>
        <v>0</v>
      </c>
      <c r="BG23" s="230" t="n">
        <f aca="false">IF('Indicator Data'!BH27="No Data",1,IF('Indicator Data imputation'!BH26&lt;&gt;"",1,0))</f>
        <v>0</v>
      </c>
      <c r="BH23" s="230" t="n">
        <f aca="false">IF('Indicator Data'!BI27="No Data",1,IF('Indicator Data imputation'!BI26&lt;&gt;"",1,0))</f>
        <v>0</v>
      </c>
      <c r="BI23" s="230" t="n">
        <f aca="false">IF('Indicator Data'!BJ27="No Data",1,IF('Indicator Data imputation'!BJ26&lt;&gt;"",1,0))</f>
        <v>0</v>
      </c>
      <c r="BJ23" s="230" t="n">
        <f aca="false">IF('Indicator Data'!BK27="No Data",1,IF('Indicator Data imputation'!BK26&lt;&gt;"",1,0))</f>
        <v>0</v>
      </c>
      <c r="BK23" s="230" t="n">
        <f aca="false">IF('Indicator Data'!BL27="No Data",1,IF('Indicator Data imputation'!BL26&lt;&gt;"",1,0))</f>
        <v>0</v>
      </c>
      <c r="BL23" s="230" t="n">
        <f aca="false">IF('Indicator Data'!BM27="No Data",1,IF('Indicator Data imputation'!BM26&lt;&gt;"",1,0))</f>
        <v>0</v>
      </c>
      <c r="BM23" s="230" t="n">
        <f aca="false">IF('Indicator Data'!BN27="No Data",1,IF('Indicator Data imputation'!BN26&lt;&gt;"",1,0))</f>
        <v>0</v>
      </c>
      <c r="BN23" s="230" t="n">
        <f aca="false">IF('Indicator Data'!BO27="No Data",1,IF('Indicator Data imputation'!BO26&lt;&gt;"",1,0))</f>
        <v>0</v>
      </c>
      <c r="BO23" s="230" t="n">
        <f aca="false">IF('Indicator Data'!BP27="No Data",1,IF('Indicator Data imputation'!BP26&lt;&gt;"",1,0))</f>
        <v>0</v>
      </c>
      <c r="BP23" s="230" t="n">
        <f aca="false">IF('Indicator Data'!BQ27="No Data",1,IF('Indicator Data imputation'!BQ26&lt;&gt;"",1,0))</f>
        <v>0</v>
      </c>
      <c r="BQ23" s="230" t="n">
        <f aca="false">IF('Indicator Data'!BR27="No Data",1,IF('Indicator Data imputation'!BR26&lt;&gt;"",1,0))</f>
        <v>0</v>
      </c>
      <c r="BR23" s="230" t="n">
        <f aca="false">IF('Indicator Data'!BS27="No Data",1,IF('Indicator Data imputation'!BS26&lt;&gt;"",1,0))</f>
        <v>0</v>
      </c>
      <c r="BS23" s="230" t="n">
        <f aca="false">IF('Indicator Data'!BT27="No Data",1,IF('Indicator Data imputation'!BT26&lt;&gt;"",1,0))</f>
        <v>0</v>
      </c>
      <c r="BT23" s="230" t="n">
        <f aca="false">IF('Indicator Data'!BU27="No Data",1,IF('Indicator Data imputation'!BU26&lt;&gt;"",1,0))</f>
        <v>0</v>
      </c>
      <c r="BU23" s="230" t="n">
        <f aca="false">IF('Indicator Data'!BV27="No Data",1,IF('Indicator Data imputation'!BV26&lt;&gt;"",1,0))</f>
        <v>0</v>
      </c>
      <c r="BV23" s="230" t="n">
        <f aca="false">IF('Indicator Data'!BW27="No Data",1,IF('Indicator Data imputation'!BW26&lt;&gt;"",1,0))</f>
        <v>0</v>
      </c>
      <c r="BW23" s="230" t="n">
        <f aca="false">IF('Indicator Data'!BX27="No Data",1,IF('Indicator Data imputation'!BX26&lt;&gt;"",1,0))</f>
        <v>0</v>
      </c>
      <c r="BX23" s="0" t="n">
        <f aca="false">SUM(B23:BW23)</f>
        <v>3</v>
      </c>
      <c r="BY23" s="239" t="n">
        <f aca="false">BX23/74</f>
        <v>0.0405405405405405</v>
      </c>
    </row>
    <row r="24" customFormat="false" ht="14.5" hidden="false" customHeight="false" outlineLevel="0" collapsed="false">
      <c r="A24" s="0" t="str">
        <f aca="false">'Indicator Data'!B28</f>
        <v>BRA</v>
      </c>
      <c r="B24" s="230" t="n">
        <f aca="false">IF('Indicator Data'!C28="No Data",1,IF('Indicator Data imputation'!C27&lt;&gt;"",1,0))</f>
        <v>0</v>
      </c>
      <c r="C24" s="230" t="n">
        <f aca="false">IF('Indicator Data'!D28="No Data",1,IF('Indicator Data imputation'!D27&lt;&gt;"",1,0))</f>
        <v>0</v>
      </c>
      <c r="D24" s="230" t="n">
        <f aca="false">IF('Indicator Data'!E28="No Data",1,IF('Indicator Data imputation'!E27&lt;&gt;"",1,0))</f>
        <v>0</v>
      </c>
      <c r="E24" s="230" t="n">
        <f aca="false">IF('Indicator Data'!F28="No Data",1,IF('Indicator Data imputation'!F27&lt;&gt;"",1,0))</f>
        <v>0</v>
      </c>
      <c r="F24" s="230" t="n">
        <f aca="false">IF('Indicator Data'!G28="No Data",1,IF('Indicator Data imputation'!G27&lt;&gt;"",1,0))</f>
        <v>0</v>
      </c>
      <c r="G24" s="230" t="n">
        <f aca="false">IF('Indicator Data'!H28="No Data",1,IF('Indicator Data imputation'!H27&lt;&gt;"",1,0))</f>
        <v>0</v>
      </c>
      <c r="H24" s="230" t="n">
        <f aca="false">IF('Indicator Data'!I28="No Data",1,IF('Indicator Data imputation'!I27&lt;&gt;"",1,0))</f>
        <v>0</v>
      </c>
      <c r="I24" s="230" t="n">
        <f aca="false">IF('Indicator Data'!J28="No Data",1,IF('Indicator Data imputation'!J27&lt;&gt;"",1,0))</f>
        <v>0</v>
      </c>
      <c r="J24" s="230" t="n">
        <f aca="false">IF('Indicator Data'!K28="No Data",1,IF('Indicator Data imputation'!K27&lt;&gt;"",1,0))</f>
        <v>0</v>
      </c>
      <c r="K24" s="230" t="n">
        <f aca="false">IF('Indicator Data'!L28="No Data",1,IF('Indicator Data imputation'!L27&lt;&gt;"",1,0))</f>
        <v>0</v>
      </c>
      <c r="L24" s="230" t="n">
        <f aca="false">IF('Indicator Data'!M28="No Data",1,IF('Indicator Data imputation'!M27&lt;&gt;"",1,0))</f>
        <v>1</v>
      </c>
      <c r="M24" s="230" t="n">
        <f aca="false">IF('Indicator Data'!N28="No Data",1,IF('Indicator Data imputation'!N27&lt;&gt;"",1,0))</f>
        <v>1</v>
      </c>
      <c r="N24" s="230" t="n">
        <f aca="false">IF('Indicator Data'!O28="No Data",1,IF('Indicator Data imputation'!O27&lt;&gt;"",1,0))</f>
        <v>1</v>
      </c>
      <c r="O24" s="230" t="n">
        <f aca="false">IF('Indicator Data'!P28="No Data",1,IF('Indicator Data imputation'!P27&lt;&gt;"",1,0))</f>
        <v>1</v>
      </c>
      <c r="P24" s="230" t="n">
        <f aca="false">IF('Indicator Data'!Q28="No Data",1,IF('Indicator Data imputation'!Q27&lt;&gt;"",1,0))</f>
        <v>0</v>
      </c>
      <c r="Q24" s="230" t="n">
        <f aca="false">IF('Indicator Data'!R28="No Data",1,IF('Indicator Data imputation'!R27&lt;&gt;"",1,0))</f>
        <v>0</v>
      </c>
      <c r="R24" s="230" t="n">
        <f aca="false">IF('Indicator Data'!S28="No Data",1,IF('Indicator Data imputation'!S27&lt;&gt;"",1,0))</f>
        <v>0</v>
      </c>
      <c r="S24" s="230" t="n">
        <f aca="false">IF('Indicator Data'!T28="No Data",1,IF('Indicator Data imputation'!T27&lt;&gt;"",1,0))</f>
        <v>0</v>
      </c>
      <c r="T24" s="230" t="n">
        <f aca="false">IF('Indicator Data'!U28="No Data",1,IF('Indicator Data imputation'!U27&lt;&gt;"",1,0))</f>
        <v>0</v>
      </c>
      <c r="U24" s="230" t="n">
        <f aca="false">IF('Indicator Data'!V28="No Data",1,IF('Indicator Data imputation'!V27&lt;&gt;"",1,0))</f>
        <v>0</v>
      </c>
      <c r="V24" s="230" t="n">
        <f aca="false">IF('Indicator Data'!W28="No Data",1,IF('Indicator Data imputation'!W27&lt;&gt;"",1,0))</f>
        <v>0</v>
      </c>
      <c r="W24" s="230" t="n">
        <f aca="false">IF('Indicator Data'!X28="No Data",1,IF('Indicator Data imputation'!X27&lt;&gt;"",1,0))</f>
        <v>0</v>
      </c>
      <c r="X24" s="230" t="n">
        <f aca="false">IF('Indicator Data'!Y28="No Data",1,IF('Indicator Data imputation'!Y27&lt;&gt;"",1,0))</f>
        <v>0</v>
      </c>
      <c r="Y24" s="230" t="n">
        <f aca="false">IF('Indicator Data'!Z28="No Data",1,IF('Indicator Data imputation'!Z27&lt;&gt;"",1,0))</f>
        <v>0</v>
      </c>
      <c r="Z24" s="230" t="n">
        <f aca="false">IF('Indicator Data'!AA28="No Data",1,IF('Indicator Data imputation'!AA27&lt;&gt;"",1,0))</f>
        <v>0</v>
      </c>
      <c r="AA24" s="230" t="n">
        <f aca="false">IF('Indicator Data'!AB28="No Data",1,IF('Indicator Data imputation'!AB27&lt;&gt;"",1,0))</f>
        <v>0</v>
      </c>
      <c r="AB24" s="230" t="n">
        <f aca="false">IF('Indicator Data'!AC28="No Data",1,IF('Indicator Data imputation'!AC27&lt;&gt;"",1,0))</f>
        <v>1</v>
      </c>
      <c r="AC24" s="230" t="n">
        <f aca="false">IF('Indicator Data'!AD28="No Data",1,IF('Indicator Data imputation'!AD27&lt;&gt;"",1,0))</f>
        <v>0</v>
      </c>
      <c r="AD24" s="230" t="n">
        <f aca="false">IF('Indicator Data'!AE28="No Data",1,IF('Indicator Data imputation'!AE27&lt;&gt;"",1,0))</f>
        <v>0</v>
      </c>
      <c r="AE24" s="230" t="n">
        <f aca="false">IF('Indicator Data'!AF28="No Data",1,IF('Indicator Data imputation'!AF27&lt;&gt;"",1,0))</f>
        <v>0</v>
      </c>
      <c r="AF24" s="230" t="n">
        <f aca="false">IF('Indicator Data'!AG28="No Data",1,IF('Indicator Data imputation'!AG27&lt;&gt;"",1,0))</f>
        <v>0</v>
      </c>
      <c r="AG24" s="230" t="n">
        <f aca="false">IF('Indicator Data'!AH28="No Data",1,IF('Indicator Data imputation'!AH27&lt;&gt;"",1,0))</f>
        <v>0</v>
      </c>
      <c r="AH24" s="230" t="n">
        <f aca="false">IF('Indicator Data'!AI28="No Data",1,IF('Indicator Data imputation'!AI27&lt;&gt;"",1,0))</f>
        <v>0</v>
      </c>
      <c r="AI24" s="230" t="n">
        <f aca="false">IF('Indicator Data'!AJ28="No Data",1,IF('Indicator Data imputation'!AJ27&lt;&gt;"",1,0))</f>
        <v>0</v>
      </c>
      <c r="AJ24" s="230" t="n">
        <f aca="false">IF('Indicator Data'!AK28="No Data",1,IF('Indicator Data imputation'!AK27&lt;&gt;"",1,0))</f>
        <v>0</v>
      </c>
      <c r="AK24" s="230" t="n">
        <f aca="false">IF('Indicator Data'!AL28="No Data",1,IF('Indicator Data imputation'!AL27&lt;&gt;"",1,0))</f>
        <v>0</v>
      </c>
      <c r="AL24" s="230" t="n">
        <f aca="false">IF('Indicator Data'!AM28="No Data",1,IF('Indicator Data imputation'!AM27&lt;&gt;"",1,0))</f>
        <v>0</v>
      </c>
      <c r="AM24" s="230" t="n">
        <f aca="false">IF('Indicator Data'!AN28="No Data",1,IF('Indicator Data imputation'!AN27&lt;&gt;"",1,0))</f>
        <v>0</v>
      </c>
      <c r="AN24" s="230" t="n">
        <f aca="false">IF('Indicator Data'!AO28="No Data",1,IF('Indicator Data imputation'!AO27&lt;&gt;"",1,0))</f>
        <v>0</v>
      </c>
      <c r="AO24" s="230" t="n">
        <f aca="false">IF('Indicator Data'!AP28="No Data",1,IF('Indicator Data imputation'!AP27&lt;&gt;"",1,0))</f>
        <v>0</v>
      </c>
      <c r="AP24" s="230" t="n">
        <f aca="false">IF('Indicator Data'!AQ28="No Data",1,IF('Indicator Data imputation'!AQ27&lt;&gt;"",1,0))</f>
        <v>0</v>
      </c>
      <c r="AQ24" s="230" t="n">
        <f aca="false">IF('Indicator Data'!AR28="No Data",1,IF('Indicator Data imputation'!AR27&lt;&gt;"",1,0))</f>
        <v>0</v>
      </c>
      <c r="AR24" s="230" t="n">
        <f aca="false">IF('Indicator Data'!AS28="No Data",1,IF('Indicator Data imputation'!AS27&lt;&gt;"",1,0))</f>
        <v>1</v>
      </c>
      <c r="AS24" s="230" t="n">
        <f aca="false">IF('Indicator Data'!AT28="No Data",1,IF('Indicator Data imputation'!AT27&lt;&gt;"",1,0))</f>
        <v>0</v>
      </c>
      <c r="AT24" s="230" t="n">
        <f aca="false">IF('Indicator Data'!AU28="No Data",1,IF('Indicator Data imputation'!AU27&lt;&gt;"",1,0))</f>
        <v>0</v>
      </c>
      <c r="AU24" s="230" t="n">
        <f aca="false">IF('Indicator Data'!AV28="No Data",1,IF('Indicator Data imputation'!AV27&lt;&gt;"",1,0))</f>
        <v>1</v>
      </c>
      <c r="AV24" s="230" t="n">
        <f aca="false">IF('Indicator Data'!AW28="No Data",1,IF('Indicator Data imputation'!AW27&lt;&gt;"",1,0))</f>
        <v>0</v>
      </c>
      <c r="AW24" s="230" t="n">
        <f aca="false">IF('Indicator Data'!AX28="No Data",1,IF('Indicator Data imputation'!AX27&lt;&gt;"",1,0))</f>
        <v>0</v>
      </c>
      <c r="AX24" s="230" t="n">
        <f aca="false">IF('Indicator Data'!AY28="No Data",1,IF('Indicator Data imputation'!AY27&lt;&gt;"",1,0))</f>
        <v>0</v>
      </c>
      <c r="AY24" s="230" t="n">
        <f aca="false">IF('Indicator Data'!AZ28="No Data",1,IF('Indicator Data imputation'!AZ27&lt;&gt;"",1,0))</f>
        <v>0</v>
      </c>
      <c r="AZ24" s="230" t="n">
        <f aca="false">IF('Indicator Data'!BA28="No Data",1,IF('Indicator Data imputation'!BA27&lt;&gt;"",1,0))</f>
        <v>0</v>
      </c>
      <c r="BA24" s="230" t="n">
        <f aca="false">IF('Indicator Data'!BB28="No Data",1,IF('Indicator Data imputation'!BB27&lt;&gt;"",1,0))</f>
        <v>0</v>
      </c>
      <c r="BB24" s="230" t="n">
        <f aca="false">IF('Indicator Data'!BC28="No Data",1,IF('Indicator Data imputation'!BC27&lt;&gt;"",1,0))</f>
        <v>0</v>
      </c>
      <c r="BC24" s="230" t="n">
        <f aca="false">IF('Indicator Data'!BD28="No Data",1,IF('Indicator Data imputation'!BD27&lt;&gt;"",1,0))</f>
        <v>0</v>
      </c>
      <c r="BD24" s="230" t="n">
        <f aca="false">IF('Indicator Data'!BE28="No Data",1,IF('Indicator Data imputation'!BE27&lt;&gt;"",1,0))</f>
        <v>0</v>
      </c>
      <c r="BE24" s="230" t="n">
        <f aca="false">IF('Indicator Data'!BF28="No Data",1,IF('Indicator Data imputation'!BF27&lt;&gt;"",1,0))</f>
        <v>0</v>
      </c>
      <c r="BF24" s="230" t="n">
        <f aca="false">IF('Indicator Data'!BG28="No Data",1,IF('Indicator Data imputation'!BG27&lt;&gt;"",1,0))</f>
        <v>0</v>
      </c>
      <c r="BG24" s="230" t="n">
        <f aca="false">IF('Indicator Data'!BH28="No Data",1,IF('Indicator Data imputation'!BH27&lt;&gt;"",1,0))</f>
        <v>0</v>
      </c>
      <c r="BH24" s="230" t="n">
        <f aca="false">IF('Indicator Data'!BI28="No Data",1,IF('Indicator Data imputation'!BI27&lt;&gt;"",1,0))</f>
        <v>0</v>
      </c>
      <c r="BI24" s="230" t="n">
        <f aca="false">IF('Indicator Data'!BJ28="No Data",1,IF('Indicator Data imputation'!BJ27&lt;&gt;"",1,0))</f>
        <v>0</v>
      </c>
      <c r="BJ24" s="230" t="n">
        <f aca="false">IF('Indicator Data'!BK28="No Data",1,IF('Indicator Data imputation'!BK27&lt;&gt;"",1,0))</f>
        <v>0</v>
      </c>
      <c r="BK24" s="230" t="n">
        <f aca="false">IF('Indicator Data'!BL28="No Data",1,IF('Indicator Data imputation'!BL27&lt;&gt;"",1,0))</f>
        <v>0</v>
      </c>
      <c r="BL24" s="230" t="n">
        <f aca="false">IF('Indicator Data'!BM28="No Data",1,IF('Indicator Data imputation'!BM27&lt;&gt;"",1,0))</f>
        <v>0</v>
      </c>
      <c r="BM24" s="230" t="n">
        <f aca="false">IF('Indicator Data'!BN28="No Data",1,IF('Indicator Data imputation'!BN27&lt;&gt;"",1,0))</f>
        <v>0</v>
      </c>
      <c r="BN24" s="230" t="n">
        <f aca="false">IF('Indicator Data'!BO28="No Data",1,IF('Indicator Data imputation'!BO27&lt;&gt;"",1,0))</f>
        <v>0</v>
      </c>
      <c r="BO24" s="230" t="n">
        <f aca="false">IF('Indicator Data'!BP28="No Data",1,IF('Indicator Data imputation'!BP27&lt;&gt;"",1,0))</f>
        <v>0</v>
      </c>
      <c r="BP24" s="230" t="n">
        <f aca="false">IF('Indicator Data'!BQ28="No Data",1,IF('Indicator Data imputation'!BQ27&lt;&gt;"",1,0))</f>
        <v>0</v>
      </c>
      <c r="BQ24" s="230" t="n">
        <f aca="false">IF('Indicator Data'!BR28="No Data",1,IF('Indicator Data imputation'!BR27&lt;&gt;"",1,0))</f>
        <v>0</v>
      </c>
      <c r="BR24" s="230" t="n">
        <f aca="false">IF('Indicator Data'!BS28="No Data",1,IF('Indicator Data imputation'!BS27&lt;&gt;"",1,0))</f>
        <v>0</v>
      </c>
      <c r="BS24" s="230" t="n">
        <f aca="false">IF('Indicator Data'!BT28="No Data",1,IF('Indicator Data imputation'!BT27&lt;&gt;"",1,0))</f>
        <v>0</v>
      </c>
      <c r="BT24" s="230" t="n">
        <f aca="false">IF('Indicator Data'!BU28="No Data",1,IF('Indicator Data imputation'!BU27&lt;&gt;"",1,0))</f>
        <v>0</v>
      </c>
      <c r="BU24" s="230" t="n">
        <f aca="false">IF('Indicator Data'!BV28="No Data",1,IF('Indicator Data imputation'!BV27&lt;&gt;"",1,0))</f>
        <v>0</v>
      </c>
      <c r="BV24" s="230" t="n">
        <f aca="false">IF('Indicator Data'!BW28="No Data",1,IF('Indicator Data imputation'!BW27&lt;&gt;"",1,0))</f>
        <v>0</v>
      </c>
      <c r="BW24" s="230" t="n">
        <f aca="false">IF('Indicator Data'!BX28="No Data",1,IF('Indicator Data imputation'!BX27&lt;&gt;"",1,0))</f>
        <v>0</v>
      </c>
      <c r="BX24" s="0" t="n">
        <f aca="false">SUM(B24:BW24)</f>
        <v>7</v>
      </c>
      <c r="BY24" s="239" t="n">
        <f aca="false">BX24/74</f>
        <v>0.0945945945945946</v>
      </c>
    </row>
    <row r="25" customFormat="false" ht="14.5" hidden="false" customHeight="false" outlineLevel="0" collapsed="false">
      <c r="A25" s="0" t="str">
        <f aca="false">'Indicator Data'!B29</f>
        <v>BRN</v>
      </c>
      <c r="B25" s="230" t="n">
        <f aca="false">IF('Indicator Data'!C29="No Data",1,IF('Indicator Data imputation'!C28&lt;&gt;"",1,0))</f>
        <v>0</v>
      </c>
      <c r="C25" s="230" t="n">
        <f aca="false">IF('Indicator Data'!D29="No Data",1,IF('Indicator Data imputation'!D28&lt;&gt;"",1,0))</f>
        <v>0</v>
      </c>
      <c r="D25" s="230" t="n">
        <f aca="false">IF('Indicator Data'!E29="No Data",1,IF('Indicator Data imputation'!E28&lt;&gt;"",1,0))</f>
        <v>0</v>
      </c>
      <c r="E25" s="230" t="n">
        <f aca="false">IF('Indicator Data'!F29="No Data",1,IF('Indicator Data imputation'!F28&lt;&gt;"",1,0))</f>
        <v>0</v>
      </c>
      <c r="F25" s="230" t="n">
        <f aca="false">IF('Indicator Data'!G29="No Data",1,IF('Indicator Data imputation'!G28&lt;&gt;"",1,0))</f>
        <v>0</v>
      </c>
      <c r="G25" s="230" t="n">
        <f aca="false">IF('Indicator Data'!H29="No Data",1,IF('Indicator Data imputation'!H28&lt;&gt;"",1,0))</f>
        <v>0</v>
      </c>
      <c r="H25" s="230" t="n">
        <f aca="false">IF('Indicator Data'!I29="No Data",1,IF('Indicator Data imputation'!I28&lt;&gt;"",1,0))</f>
        <v>0</v>
      </c>
      <c r="I25" s="230" t="n">
        <f aca="false">IF('Indicator Data'!J29="No Data",1,IF('Indicator Data imputation'!J28&lt;&gt;"",1,0))</f>
        <v>0</v>
      </c>
      <c r="J25" s="230" t="n">
        <f aca="false">IF('Indicator Data'!K29="No Data",1,IF('Indicator Data imputation'!K28&lt;&gt;"",1,0))</f>
        <v>0</v>
      </c>
      <c r="K25" s="230" t="n">
        <f aca="false">IF('Indicator Data'!L29="No Data",1,IF('Indicator Data imputation'!L28&lt;&gt;"",1,0))</f>
        <v>0</v>
      </c>
      <c r="L25" s="230" t="n">
        <f aca="false">IF('Indicator Data'!M29="No Data",1,IF('Indicator Data imputation'!M28&lt;&gt;"",1,0))</f>
        <v>0</v>
      </c>
      <c r="M25" s="230" t="n">
        <f aca="false">IF('Indicator Data'!N29="No Data",1,IF('Indicator Data imputation'!N28&lt;&gt;"",1,0))</f>
        <v>1</v>
      </c>
      <c r="N25" s="230" t="n">
        <f aca="false">IF('Indicator Data'!O29="No Data",1,IF('Indicator Data imputation'!O28&lt;&gt;"",1,0))</f>
        <v>1</v>
      </c>
      <c r="O25" s="230" t="n">
        <f aca="false">IF('Indicator Data'!P29="No Data",1,IF('Indicator Data imputation'!P28&lt;&gt;"",1,0))</f>
        <v>1</v>
      </c>
      <c r="P25" s="230" t="n">
        <f aca="false">IF('Indicator Data'!Q29="No Data",1,IF('Indicator Data imputation'!Q28&lt;&gt;"",1,0))</f>
        <v>0</v>
      </c>
      <c r="Q25" s="230" t="n">
        <f aca="false">IF('Indicator Data'!R29="No Data",1,IF('Indicator Data imputation'!R28&lt;&gt;"",1,0))</f>
        <v>0</v>
      </c>
      <c r="R25" s="230" t="n">
        <f aca="false">IF('Indicator Data'!S29="No Data",1,IF('Indicator Data imputation'!S28&lt;&gt;"",1,0))</f>
        <v>0</v>
      </c>
      <c r="S25" s="230" t="n">
        <f aca="false">IF('Indicator Data'!T29="No Data",1,IF('Indicator Data imputation'!T28&lt;&gt;"",1,0))</f>
        <v>0</v>
      </c>
      <c r="T25" s="230" t="n">
        <f aca="false">IF('Indicator Data'!U29="No Data",1,IF('Indicator Data imputation'!U28&lt;&gt;"",1,0))</f>
        <v>0</v>
      </c>
      <c r="U25" s="230" t="n">
        <f aca="false">IF('Indicator Data'!V29="No Data",1,IF('Indicator Data imputation'!V28&lt;&gt;"",1,0))</f>
        <v>0</v>
      </c>
      <c r="V25" s="230" t="n">
        <f aca="false">IF('Indicator Data'!W29="No Data",1,IF('Indicator Data imputation'!W28&lt;&gt;"",1,0))</f>
        <v>0</v>
      </c>
      <c r="W25" s="230" t="n">
        <f aca="false">IF('Indicator Data'!X29="No Data",1,IF('Indicator Data imputation'!X28&lt;&gt;"",1,0))</f>
        <v>0</v>
      </c>
      <c r="X25" s="230" t="n">
        <f aca="false">IF('Indicator Data'!Y29="No Data",1,IF('Indicator Data imputation'!Y28&lt;&gt;"",1,0))</f>
        <v>0</v>
      </c>
      <c r="Y25" s="230" t="n">
        <f aca="false">IF('Indicator Data'!Z29="No Data",1,IF('Indicator Data imputation'!Z28&lt;&gt;"",1,0))</f>
        <v>0</v>
      </c>
      <c r="Z25" s="230" t="n">
        <f aca="false">IF('Indicator Data'!AA29="No Data",1,IF('Indicator Data imputation'!AA28&lt;&gt;"",1,0))</f>
        <v>1</v>
      </c>
      <c r="AA25" s="230" t="n">
        <f aca="false">IF('Indicator Data'!AB29="No Data",1,IF('Indicator Data imputation'!AB28&lt;&gt;"",1,0))</f>
        <v>0</v>
      </c>
      <c r="AB25" s="230" t="n">
        <f aca="false">IF('Indicator Data'!AC29="No Data",1,IF('Indicator Data imputation'!AC28&lt;&gt;"",1,0))</f>
        <v>1</v>
      </c>
      <c r="AC25" s="230" t="n">
        <f aca="false">IF('Indicator Data'!AD29="No Data",1,IF('Indicator Data imputation'!AD28&lt;&gt;"",1,0))</f>
        <v>0</v>
      </c>
      <c r="AD25" s="230" t="n">
        <f aca="false">IF('Indicator Data'!AE29="No Data",1,IF('Indicator Data imputation'!AE28&lt;&gt;"",1,0))</f>
        <v>1</v>
      </c>
      <c r="AE25" s="230" t="n">
        <f aca="false">IF('Indicator Data'!AF29="No Data",1,IF('Indicator Data imputation'!AF28&lt;&gt;"",1,0))</f>
        <v>1</v>
      </c>
      <c r="AF25" s="230" t="n">
        <f aca="false">IF('Indicator Data'!AG29="No Data",1,IF('Indicator Data imputation'!AG28&lt;&gt;"",1,0))</f>
        <v>0</v>
      </c>
      <c r="AG25" s="230" t="n">
        <f aca="false">IF('Indicator Data'!AH29="No Data",1,IF('Indicator Data imputation'!AH28&lt;&gt;"",1,0))</f>
        <v>0</v>
      </c>
      <c r="AH25" s="230" t="n">
        <f aca="false">IF('Indicator Data'!AI29="No Data",1,IF('Indicator Data imputation'!AI28&lt;&gt;"",1,0))</f>
        <v>0</v>
      </c>
      <c r="AI25" s="230" t="n">
        <f aca="false">IF('Indicator Data'!AJ29="No Data",1,IF('Indicator Data imputation'!AJ28&lt;&gt;"",1,0))</f>
        <v>0</v>
      </c>
      <c r="AJ25" s="230" t="n">
        <f aca="false">IF('Indicator Data'!AK29="No Data",1,IF('Indicator Data imputation'!AK28&lt;&gt;"",1,0))</f>
        <v>0</v>
      </c>
      <c r="AK25" s="230" t="n">
        <f aca="false">IF('Indicator Data'!AL29="No Data",1,IF('Indicator Data imputation'!AL28&lt;&gt;"",1,0))</f>
        <v>1</v>
      </c>
      <c r="AL25" s="230" t="n">
        <f aca="false">IF('Indicator Data'!AM29="No Data",1,IF('Indicator Data imputation'!AM28&lt;&gt;"",1,0))</f>
        <v>0</v>
      </c>
      <c r="AM25" s="230" t="n">
        <f aca="false">IF('Indicator Data'!AN29="No Data",1,IF('Indicator Data imputation'!AN28&lt;&gt;"",1,0))</f>
        <v>0</v>
      </c>
      <c r="AN25" s="230" t="n">
        <f aca="false">IF('Indicator Data'!AO29="No Data",1,IF('Indicator Data imputation'!AO28&lt;&gt;"",1,0))</f>
        <v>0</v>
      </c>
      <c r="AO25" s="230" t="n">
        <f aca="false">IF('Indicator Data'!AP29="No Data",1,IF('Indicator Data imputation'!AP28&lt;&gt;"",1,0))</f>
        <v>1</v>
      </c>
      <c r="AP25" s="230" t="n">
        <f aca="false">IF('Indicator Data'!AQ29="No Data",1,IF('Indicator Data imputation'!AQ28&lt;&gt;"",1,0))</f>
        <v>0</v>
      </c>
      <c r="AQ25" s="230" t="n">
        <f aca="false">IF('Indicator Data'!AR29="No Data",1,IF('Indicator Data imputation'!AR28&lt;&gt;"",1,0))</f>
        <v>0</v>
      </c>
      <c r="AR25" s="230" t="n">
        <f aca="false">IF('Indicator Data'!AS29="No Data",1,IF('Indicator Data imputation'!AS28&lt;&gt;"",1,0))</f>
        <v>1</v>
      </c>
      <c r="AS25" s="230" t="n">
        <f aca="false">IF('Indicator Data'!AT29="No Data",1,IF('Indicator Data imputation'!AT28&lt;&gt;"",1,0))</f>
        <v>0</v>
      </c>
      <c r="AT25" s="230" t="n">
        <f aca="false">IF('Indicator Data'!AU29="No Data",1,IF('Indicator Data imputation'!AU28&lt;&gt;"",1,0))</f>
        <v>1</v>
      </c>
      <c r="AU25" s="230" t="n">
        <f aca="false">IF('Indicator Data'!AV29="No Data",1,IF('Indicator Data imputation'!AV28&lt;&gt;"",1,0))</f>
        <v>1</v>
      </c>
      <c r="AV25" s="230" t="n">
        <f aca="false">IF('Indicator Data'!AW29="No Data",1,IF('Indicator Data imputation'!AW28&lt;&gt;"",1,0))</f>
        <v>1</v>
      </c>
      <c r="AW25" s="230" t="n">
        <f aca="false">IF('Indicator Data'!AX29="No Data",1,IF('Indicator Data imputation'!AX28&lt;&gt;"",1,0))</f>
        <v>0</v>
      </c>
      <c r="AX25" s="230" t="n">
        <f aca="false">IF('Indicator Data'!AY29="No Data",1,IF('Indicator Data imputation'!AY28&lt;&gt;"",1,0))</f>
        <v>0</v>
      </c>
      <c r="AY25" s="230" t="n">
        <f aca="false">IF('Indicator Data'!AZ29="No Data",1,IF('Indicator Data imputation'!AZ28&lt;&gt;"",1,0))</f>
        <v>1</v>
      </c>
      <c r="AZ25" s="230" t="n">
        <f aca="false">IF('Indicator Data'!BA29="No Data",1,IF('Indicator Data imputation'!BA28&lt;&gt;"",1,0))</f>
        <v>0</v>
      </c>
      <c r="BA25" s="230" t="n">
        <f aca="false">IF('Indicator Data'!BB29="No Data",1,IF('Indicator Data imputation'!BB28&lt;&gt;"",1,0))</f>
        <v>0</v>
      </c>
      <c r="BB25" s="230" t="n">
        <f aca="false">IF('Indicator Data'!BC29="No Data",1,IF('Indicator Data imputation'!BC28&lt;&gt;"",1,0))</f>
        <v>0</v>
      </c>
      <c r="BC25" s="230" t="n">
        <f aca="false">IF('Indicator Data'!BD29="No Data",1,IF('Indicator Data imputation'!BD28&lt;&gt;"",1,0))</f>
        <v>0</v>
      </c>
      <c r="BD25" s="230" t="n">
        <f aca="false">IF('Indicator Data'!BE29="No Data",1,IF('Indicator Data imputation'!BE28&lt;&gt;"",1,0))</f>
        <v>0</v>
      </c>
      <c r="BE25" s="230" t="n">
        <f aca="false">IF('Indicator Data'!BF29="No Data",1,IF('Indicator Data imputation'!BF28&lt;&gt;"",1,0))</f>
        <v>0</v>
      </c>
      <c r="BF25" s="230" t="n">
        <f aca="false">IF('Indicator Data'!BG29="No Data",1,IF('Indicator Data imputation'!BG28&lt;&gt;"",1,0))</f>
        <v>0</v>
      </c>
      <c r="BG25" s="230" t="n">
        <f aca="false">IF('Indicator Data'!BH29="No Data",1,IF('Indicator Data imputation'!BH28&lt;&gt;"",1,0))</f>
        <v>0</v>
      </c>
      <c r="BH25" s="230" t="n">
        <f aca="false">IF('Indicator Data'!BI29="No Data",1,IF('Indicator Data imputation'!BI28&lt;&gt;"",1,0))</f>
        <v>0</v>
      </c>
      <c r="BI25" s="230" t="n">
        <f aca="false">IF('Indicator Data'!BJ29="No Data",1,IF('Indicator Data imputation'!BJ28&lt;&gt;"",1,0))</f>
        <v>0</v>
      </c>
      <c r="BJ25" s="230" t="n">
        <f aca="false">IF('Indicator Data'!BK29="No Data",1,IF('Indicator Data imputation'!BK28&lt;&gt;"",1,0))</f>
        <v>0</v>
      </c>
      <c r="BK25" s="230" t="n">
        <f aca="false">IF('Indicator Data'!BL29="No Data",1,IF('Indicator Data imputation'!BL28&lt;&gt;"",1,0))</f>
        <v>0</v>
      </c>
      <c r="BL25" s="230" t="n">
        <f aca="false">IF('Indicator Data'!BM29="No Data",1,IF('Indicator Data imputation'!BM28&lt;&gt;"",1,0))</f>
        <v>0</v>
      </c>
      <c r="BM25" s="230" t="n">
        <f aca="false">IF('Indicator Data'!BN29="No Data",1,IF('Indicator Data imputation'!BN28&lt;&gt;"",1,0))</f>
        <v>0</v>
      </c>
      <c r="BN25" s="230" t="n">
        <f aca="false">IF('Indicator Data'!BO29="No Data",1,IF('Indicator Data imputation'!BO28&lt;&gt;"",1,0))</f>
        <v>0</v>
      </c>
      <c r="BO25" s="230" t="n">
        <f aca="false">IF('Indicator Data'!BP29="No Data",1,IF('Indicator Data imputation'!BP28&lt;&gt;"",1,0))</f>
        <v>0</v>
      </c>
      <c r="BP25" s="230" t="n">
        <f aca="false">IF('Indicator Data'!BQ29="No Data",1,IF('Indicator Data imputation'!BQ28&lt;&gt;"",1,0))</f>
        <v>0</v>
      </c>
      <c r="BQ25" s="230" t="n">
        <f aca="false">IF('Indicator Data'!BR29="No Data",1,IF('Indicator Data imputation'!BR28&lt;&gt;"",1,0))</f>
        <v>0</v>
      </c>
      <c r="BR25" s="230" t="n">
        <f aca="false">IF('Indicator Data'!BS29="No Data",1,IF('Indicator Data imputation'!BS28&lt;&gt;"",1,0))</f>
        <v>0</v>
      </c>
      <c r="BS25" s="230" t="n">
        <f aca="false">IF('Indicator Data'!BT29="No Data",1,IF('Indicator Data imputation'!BT28&lt;&gt;"",1,0))</f>
        <v>0</v>
      </c>
      <c r="BT25" s="230" t="n">
        <f aca="false">IF('Indicator Data'!BU29="No Data",1,IF('Indicator Data imputation'!BU28&lt;&gt;"",1,0))</f>
        <v>0</v>
      </c>
      <c r="BU25" s="230" t="n">
        <f aca="false">IF('Indicator Data'!BV29="No Data",1,IF('Indicator Data imputation'!BV28&lt;&gt;"",1,0))</f>
        <v>1</v>
      </c>
      <c r="BV25" s="230" t="n">
        <f aca="false">IF('Indicator Data'!BW29="No Data",1,IF('Indicator Data imputation'!BW28&lt;&gt;"",1,0))</f>
        <v>0</v>
      </c>
      <c r="BW25" s="230" t="n">
        <f aca="false">IF('Indicator Data'!BX29="No Data",1,IF('Indicator Data imputation'!BX28&lt;&gt;"",1,0))</f>
        <v>0</v>
      </c>
      <c r="BX25" s="0" t="n">
        <f aca="false">SUM(B25:BW25)</f>
        <v>15</v>
      </c>
      <c r="BY25" s="239" t="n">
        <f aca="false">BX25/74</f>
        <v>0.202702702702703</v>
      </c>
    </row>
    <row r="26" customFormat="false" ht="14.5" hidden="false" customHeight="false" outlineLevel="0" collapsed="false">
      <c r="A26" s="0" t="str">
        <f aca="false">'Indicator Data'!B30</f>
        <v>BGR</v>
      </c>
      <c r="B26" s="230" t="n">
        <f aca="false">IF('Indicator Data'!C30="No Data",1,IF('Indicator Data imputation'!C29&lt;&gt;"",1,0))</f>
        <v>0</v>
      </c>
      <c r="C26" s="230" t="n">
        <f aca="false">IF('Indicator Data'!D30="No Data",1,IF('Indicator Data imputation'!D29&lt;&gt;"",1,0))</f>
        <v>0</v>
      </c>
      <c r="D26" s="230" t="n">
        <f aca="false">IF('Indicator Data'!E30="No Data",1,IF('Indicator Data imputation'!E29&lt;&gt;"",1,0))</f>
        <v>0</v>
      </c>
      <c r="E26" s="230" t="n">
        <f aca="false">IF('Indicator Data'!F30="No Data",1,IF('Indicator Data imputation'!F29&lt;&gt;"",1,0))</f>
        <v>0</v>
      </c>
      <c r="F26" s="230" t="n">
        <f aca="false">IF('Indicator Data'!G30="No Data",1,IF('Indicator Data imputation'!G29&lt;&gt;"",1,0))</f>
        <v>0</v>
      </c>
      <c r="G26" s="230" t="n">
        <f aca="false">IF('Indicator Data'!H30="No Data",1,IF('Indicator Data imputation'!H29&lt;&gt;"",1,0))</f>
        <v>0</v>
      </c>
      <c r="H26" s="230" t="n">
        <f aca="false">IF('Indicator Data'!I30="No Data",1,IF('Indicator Data imputation'!I29&lt;&gt;"",1,0))</f>
        <v>0</v>
      </c>
      <c r="I26" s="230" t="n">
        <f aca="false">IF('Indicator Data'!J30="No Data",1,IF('Indicator Data imputation'!J29&lt;&gt;"",1,0))</f>
        <v>0</v>
      </c>
      <c r="J26" s="230" t="n">
        <f aca="false">IF('Indicator Data'!K30="No Data",1,IF('Indicator Data imputation'!K29&lt;&gt;"",1,0))</f>
        <v>0</v>
      </c>
      <c r="K26" s="230" t="n">
        <f aca="false">IF('Indicator Data'!L30="No Data",1,IF('Indicator Data imputation'!L29&lt;&gt;"",1,0))</f>
        <v>0</v>
      </c>
      <c r="L26" s="230" t="n">
        <f aca="false">IF('Indicator Data'!M30="No Data",1,IF('Indicator Data imputation'!M29&lt;&gt;"",1,0))</f>
        <v>0</v>
      </c>
      <c r="M26" s="230" t="n">
        <f aca="false">IF('Indicator Data'!N30="No Data",1,IF('Indicator Data imputation'!N29&lt;&gt;"",1,0))</f>
        <v>1</v>
      </c>
      <c r="N26" s="230" t="n">
        <f aca="false">IF('Indicator Data'!O30="No Data",1,IF('Indicator Data imputation'!O29&lt;&gt;"",1,0))</f>
        <v>1</v>
      </c>
      <c r="O26" s="230" t="n">
        <f aca="false">IF('Indicator Data'!P30="No Data",1,IF('Indicator Data imputation'!P29&lt;&gt;"",1,0))</f>
        <v>1</v>
      </c>
      <c r="P26" s="230" t="n">
        <f aca="false">IF('Indicator Data'!Q30="No Data",1,IF('Indicator Data imputation'!Q29&lt;&gt;"",1,0))</f>
        <v>0</v>
      </c>
      <c r="Q26" s="230" t="n">
        <f aca="false">IF('Indicator Data'!R30="No Data",1,IF('Indicator Data imputation'!R29&lt;&gt;"",1,0))</f>
        <v>0</v>
      </c>
      <c r="R26" s="230" t="n">
        <f aca="false">IF('Indicator Data'!S30="No Data",1,IF('Indicator Data imputation'!S29&lt;&gt;"",1,0))</f>
        <v>0</v>
      </c>
      <c r="S26" s="230" t="n">
        <f aca="false">IF('Indicator Data'!T30="No Data",1,IF('Indicator Data imputation'!T29&lt;&gt;"",1,0))</f>
        <v>0</v>
      </c>
      <c r="T26" s="230" t="n">
        <f aca="false">IF('Indicator Data'!U30="No Data",1,IF('Indicator Data imputation'!U29&lt;&gt;"",1,0))</f>
        <v>0</v>
      </c>
      <c r="U26" s="230" t="n">
        <f aca="false">IF('Indicator Data'!V30="No Data",1,IF('Indicator Data imputation'!V29&lt;&gt;"",1,0))</f>
        <v>0</v>
      </c>
      <c r="V26" s="230" t="n">
        <f aca="false">IF('Indicator Data'!W30="No Data",1,IF('Indicator Data imputation'!W29&lt;&gt;"",1,0))</f>
        <v>0</v>
      </c>
      <c r="W26" s="230" t="n">
        <f aca="false">IF('Indicator Data'!X30="No Data",1,IF('Indicator Data imputation'!X29&lt;&gt;"",1,0))</f>
        <v>0</v>
      </c>
      <c r="X26" s="230" t="n">
        <f aca="false">IF('Indicator Data'!Y30="No Data",1,IF('Indicator Data imputation'!Y29&lt;&gt;"",1,0))</f>
        <v>0</v>
      </c>
      <c r="Y26" s="230" t="n">
        <f aca="false">IF('Indicator Data'!Z30="No Data",1,IF('Indicator Data imputation'!Z29&lt;&gt;"",1,0))</f>
        <v>0</v>
      </c>
      <c r="Z26" s="230" t="n">
        <f aca="false">IF('Indicator Data'!AA30="No Data",1,IF('Indicator Data imputation'!AA29&lt;&gt;"",1,0))</f>
        <v>0</v>
      </c>
      <c r="AA26" s="230" t="n">
        <f aca="false">IF('Indicator Data'!AB30="No Data",1,IF('Indicator Data imputation'!AB29&lt;&gt;"",1,0))</f>
        <v>0</v>
      </c>
      <c r="AB26" s="230" t="n">
        <f aca="false">IF('Indicator Data'!AC30="No Data",1,IF('Indicator Data imputation'!AC29&lt;&gt;"",1,0))</f>
        <v>1</v>
      </c>
      <c r="AC26" s="230" t="n">
        <f aca="false">IF('Indicator Data'!AD30="No Data",1,IF('Indicator Data imputation'!AD29&lt;&gt;"",1,0))</f>
        <v>0</v>
      </c>
      <c r="AD26" s="230" t="n">
        <f aca="false">IF('Indicator Data'!AE30="No Data",1,IF('Indicator Data imputation'!AE29&lt;&gt;"",1,0))</f>
        <v>0</v>
      </c>
      <c r="AE26" s="230" t="n">
        <f aca="false">IF('Indicator Data'!AF30="No Data",1,IF('Indicator Data imputation'!AF29&lt;&gt;"",1,0))</f>
        <v>1</v>
      </c>
      <c r="AF26" s="230" t="n">
        <f aca="false">IF('Indicator Data'!AG30="No Data",1,IF('Indicator Data imputation'!AG29&lt;&gt;"",1,0))</f>
        <v>0</v>
      </c>
      <c r="AG26" s="230" t="n">
        <f aca="false">IF('Indicator Data'!AH30="No Data",1,IF('Indicator Data imputation'!AH29&lt;&gt;"",1,0))</f>
        <v>0</v>
      </c>
      <c r="AH26" s="230" t="n">
        <f aca="false">IF('Indicator Data'!AI30="No Data",1,IF('Indicator Data imputation'!AI29&lt;&gt;"",1,0))</f>
        <v>0</v>
      </c>
      <c r="AI26" s="230" t="n">
        <f aca="false">IF('Indicator Data'!AJ30="No Data",1,IF('Indicator Data imputation'!AJ29&lt;&gt;"",1,0))</f>
        <v>0</v>
      </c>
      <c r="AJ26" s="230" t="n">
        <f aca="false">IF('Indicator Data'!AK30="No Data",1,IF('Indicator Data imputation'!AK29&lt;&gt;"",1,0))</f>
        <v>0</v>
      </c>
      <c r="AK26" s="230" t="n">
        <f aca="false">IF('Indicator Data'!AL30="No Data",1,IF('Indicator Data imputation'!AL29&lt;&gt;"",1,0))</f>
        <v>1</v>
      </c>
      <c r="AL26" s="230" t="n">
        <f aca="false">IF('Indicator Data'!AM30="No Data",1,IF('Indicator Data imputation'!AM29&lt;&gt;"",1,0))</f>
        <v>0</v>
      </c>
      <c r="AM26" s="230" t="n">
        <f aca="false">IF('Indicator Data'!AN30="No Data",1,IF('Indicator Data imputation'!AN29&lt;&gt;"",1,0))</f>
        <v>0</v>
      </c>
      <c r="AN26" s="230" t="n">
        <f aca="false">IF('Indicator Data'!AO30="No Data",1,IF('Indicator Data imputation'!AO29&lt;&gt;"",1,0))</f>
        <v>0</v>
      </c>
      <c r="AO26" s="230" t="n">
        <f aca="false">IF('Indicator Data'!AP30="No Data",1,IF('Indicator Data imputation'!AP29&lt;&gt;"",1,0))</f>
        <v>1</v>
      </c>
      <c r="AP26" s="230" t="n">
        <f aca="false">IF('Indicator Data'!AQ30="No Data",1,IF('Indicator Data imputation'!AQ29&lt;&gt;"",1,0))</f>
        <v>0</v>
      </c>
      <c r="AQ26" s="230" t="n">
        <f aca="false">IF('Indicator Data'!AR30="No Data",1,IF('Indicator Data imputation'!AR29&lt;&gt;"",1,0))</f>
        <v>0</v>
      </c>
      <c r="AR26" s="230" t="n">
        <f aca="false">IF('Indicator Data'!AS30="No Data",1,IF('Indicator Data imputation'!AS29&lt;&gt;"",1,0))</f>
        <v>0</v>
      </c>
      <c r="AS26" s="230" t="n">
        <f aca="false">IF('Indicator Data'!AT30="No Data",1,IF('Indicator Data imputation'!AT29&lt;&gt;"",1,0))</f>
        <v>0</v>
      </c>
      <c r="AT26" s="230" t="n">
        <f aca="false">IF('Indicator Data'!AU30="No Data",1,IF('Indicator Data imputation'!AU29&lt;&gt;"",1,0))</f>
        <v>0</v>
      </c>
      <c r="AU26" s="230" t="n">
        <f aca="false">IF('Indicator Data'!AV30="No Data",1,IF('Indicator Data imputation'!AV29&lt;&gt;"",1,0))</f>
        <v>0</v>
      </c>
      <c r="AV26" s="230" t="n">
        <f aca="false">IF('Indicator Data'!AW30="No Data",1,IF('Indicator Data imputation'!AW29&lt;&gt;"",1,0))</f>
        <v>1</v>
      </c>
      <c r="AW26" s="230" t="n">
        <f aca="false">IF('Indicator Data'!AX30="No Data",1,IF('Indicator Data imputation'!AX29&lt;&gt;"",1,0))</f>
        <v>0</v>
      </c>
      <c r="AX26" s="230" t="n">
        <f aca="false">IF('Indicator Data'!AY30="No Data",1,IF('Indicator Data imputation'!AY29&lt;&gt;"",1,0))</f>
        <v>0</v>
      </c>
      <c r="AY26" s="230" t="n">
        <f aca="false">IF('Indicator Data'!AZ30="No Data",1,IF('Indicator Data imputation'!AZ29&lt;&gt;"",1,0))</f>
        <v>0</v>
      </c>
      <c r="AZ26" s="230" t="n">
        <f aca="false">IF('Indicator Data'!BA30="No Data",1,IF('Indicator Data imputation'!BA29&lt;&gt;"",1,0))</f>
        <v>0</v>
      </c>
      <c r="BA26" s="230" t="n">
        <f aca="false">IF('Indicator Data'!BB30="No Data",1,IF('Indicator Data imputation'!BB29&lt;&gt;"",1,0))</f>
        <v>0</v>
      </c>
      <c r="BB26" s="230" t="n">
        <f aca="false">IF('Indicator Data'!BC30="No Data",1,IF('Indicator Data imputation'!BC29&lt;&gt;"",1,0))</f>
        <v>0</v>
      </c>
      <c r="BC26" s="230" t="n">
        <f aca="false">IF('Indicator Data'!BD30="No Data",1,IF('Indicator Data imputation'!BD29&lt;&gt;"",1,0))</f>
        <v>0</v>
      </c>
      <c r="BD26" s="230" t="n">
        <f aca="false">IF('Indicator Data'!BE30="No Data",1,IF('Indicator Data imputation'!BE29&lt;&gt;"",1,0))</f>
        <v>0</v>
      </c>
      <c r="BE26" s="230" t="n">
        <f aca="false">IF('Indicator Data'!BF30="No Data",1,IF('Indicator Data imputation'!BF29&lt;&gt;"",1,0))</f>
        <v>0</v>
      </c>
      <c r="BF26" s="230" t="n">
        <f aca="false">IF('Indicator Data'!BG30="No Data",1,IF('Indicator Data imputation'!BG29&lt;&gt;"",1,0))</f>
        <v>0</v>
      </c>
      <c r="BG26" s="230" t="n">
        <f aca="false">IF('Indicator Data'!BH30="No Data",1,IF('Indicator Data imputation'!BH29&lt;&gt;"",1,0))</f>
        <v>0</v>
      </c>
      <c r="BH26" s="230" t="n">
        <f aca="false">IF('Indicator Data'!BI30="No Data",1,IF('Indicator Data imputation'!BI29&lt;&gt;"",1,0))</f>
        <v>0</v>
      </c>
      <c r="BI26" s="230" t="n">
        <f aca="false">IF('Indicator Data'!BJ30="No Data",1,IF('Indicator Data imputation'!BJ29&lt;&gt;"",1,0))</f>
        <v>0</v>
      </c>
      <c r="BJ26" s="230" t="n">
        <f aca="false">IF('Indicator Data'!BK30="No Data",1,IF('Indicator Data imputation'!BK29&lt;&gt;"",1,0))</f>
        <v>0</v>
      </c>
      <c r="BK26" s="230" t="n">
        <f aca="false">IF('Indicator Data'!BL30="No Data",1,IF('Indicator Data imputation'!BL29&lt;&gt;"",1,0))</f>
        <v>0</v>
      </c>
      <c r="BL26" s="230" t="n">
        <f aca="false">IF('Indicator Data'!BM30="No Data",1,IF('Indicator Data imputation'!BM29&lt;&gt;"",1,0))</f>
        <v>0</v>
      </c>
      <c r="BM26" s="230" t="n">
        <f aca="false">IF('Indicator Data'!BN30="No Data",1,IF('Indicator Data imputation'!BN29&lt;&gt;"",1,0))</f>
        <v>0</v>
      </c>
      <c r="BN26" s="230" t="n">
        <f aca="false">IF('Indicator Data'!BO30="No Data",1,IF('Indicator Data imputation'!BO29&lt;&gt;"",1,0))</f>
        <v>0</v>
      </c>
      <c r="BO26" s="230" t="n">
        <f aca="false">IF('Indicator Data'!BP30="No Data",1,IF('Indicator Data imputation'!BP29&lt;&gt;"",1,0))</f>
        <v>0</v>
      </c>
      <c r="BP26" s="230" t="n">
        <f aca="false">IF('Indicator Data'!BQ30="No Data",1,IF('Indicator Data imputation'!BQ29&lt;&gt;"",1,0))</f>
        <v>0</v>
      </c>
      <c r="BQ26" s="230" t="n">
        <f aca="false">IF('Indicator Data'!BR30="No Data",1,IF('Indicator Data imputation'!BR29&lt;&gt;"",1,0))</f>
        <v>0</v>
      </c>
      <c r="BR26" s="230" t="n">
        <f aca="false">IF('Indicator Data'!BS30="No Data",1,IF('Indicator Data imputation'!BS29&lt;&gt;"",1,0))</f>
        <v>0</v>
      </c>
      <c r="BS26" s="230" t="n">
        <f aca="false">IF('Indicator Data'!BT30="No Data",1,IF('Indicator Data imputation'!BT29&lt;&gt;"",1,0))</f>
        <v>0</v>
      </c>
      <c r="BT26" s="230" t="n">
        <f aca="false">IF('Indicator Data'!BU30="No Data",1,IF('Indicator Data imputation'!BU29&lt;&gt;"",1,0))</f>
        <v>0</v>
      </c>
      <c r="BU26" s="230" t="n">
        <f aca="false">IF('Indicator Data'!BV30="No Data",1,IF('Indicator Data imputation'!BV29&lt;&gt;"",1,0))</f>
        <v>0</v>
      </c>
      <c r="BV26" s="230" t="n">
        <f aca="false">IF('Indicator Data'!BW30="No Data",1,IF('Indicator Data imputation'!BW29&lt;&gt;"",1,0))</f>
        <v>0</v>
      </c>
      <c r="BW26" s="230" t="n">
        <f aca="false">IF('Indicator Data'!BX30="No Data",1,IF('Indicator Data imputation'!BX29&lt;&gt;"",1,0))</f>
        <v>0</v>
      </c>
      <c r="BX26" s="0" t="n">
        <f aca="false">SUM(B26:BW26)</f>
        <v>8</v>
      </c>
      <c r="BY26" s="239" t="n">
        <f aca="false">BX26/74</f>
        <v>0.108108108108108</v>
      </c>
    </row>
    <row r="27" customFormat="false" ht="14.5" hidden="false" customHeight="false" outlineLevel="0" collapsed="false">
      <c r="A27" s="0" t="str">
        <f aca="false">'Indicator Data'!B31</f>
        <v>BFA</v>
      </c>
      <c r="B27" s="230" t="n">
        <f aca="false">IF('Indicator Data'!C31="No Data",1,IF('Indicator Data imputation'!C30&lt;&gt;"",1,0))</f>
        <v>0</v>
      </c>
      <c r="C27" s="230" t="n">
        <f aca="false">IF('Indicator Data'!D31="No Data",1,IF('Indicator Data imputation'!D30&lt;&gt;"",1,0))</f>
        <v>0</v>
      </c>
      <c r="D27" s="230" t="n">
        <f aca="false">IF('Indicator Data'!E31="No Data",1,IF('Indicator Data imputation'!E30&lt;&gt;"",1,0))</f>
        <v>0</v>
      </c>
      <c r="E27" s="230" t="n">
        <f aca="false">IF('Indicator Data'!F31="No Data",1,IF('Indicator Data imputation'!F30&lt;&gt;"",1,0))</f>
        <v>0</v>
      </c>
      <c r="F27" s="230" t="n">
        <f aca="false">IF('Indicator Data'!G31="No Data",1,IF('Indicator Data imputation'!G30&lt;&gt;"",1,0))</f>
        <v>0</v>
      </c>
      <c r="G27" s="230" t="n">
        <f aca="false">IF('Indicator Data'!H31="No Data",1,IF('Indicator Data imputation'!H30&lt;&gt;"",1,0))</f>
        <v>0</v>
      </c>
      <c r="H27" s="230" t="n">
        <f aca="false">IF('Indicator Data'!I31="No Data",1,IF('Indicator Data imputation'!I30&lt;&gt;"",1,0))</f>
        <v>0</v>
      </c>
      <c r="I27" s="230" t="n">
        <f aca="false">IF('Indicator Data'!J31="No Data",1,IF('Indicator Data imputation'!J30&lt;&gt;"",1,0))</f>
        <v>0</v>
      </c>
      <c r="J27" s="230" t="n">
        <f aca="false">IF('Indicator Data'!K31="No Data",1,IF('Indicator Data imputation'!K30&lt;&gt;"",1,0))</f>
        <v>0</v>
      </c>
      <c r="K27" s="230" t="n">
        <f aca="false">IF('Indicator Data'!L31="No Data",1,IF('Indicator Data imputation'!L30&lt;&gt;"",1,0))</f>
        <v>0</v>
      </c>
      <c r="L27" s="230" t="n">
        <f aca="false">IF('Indicator Data'!M31="No Data",1,IF('Indicator Data imputation'!M30&lt;&gt;"",1,0))</f>
        <v>0</v>
      </c>
      <c r="M27" s="230" t="n">
        <f aca="false">IF('Indicator Data'!N31="No Data",1,IF('Indicator Data imputation'!N30&lt;&gt;"",1,0))</f>
        <v>0</v>
      </c>
      <c r="N27" s="230" t="n">
        <f aca="false">IF('Indicator Data'!O31="No Data",1,IF('Indicator Data imputation'!O30&lt;&gt;"",1,0))</f>
        <v>0</v>
      </c>
      <c r="O27" s="230" t="n">
        <f aca="false">IF('Indicator Data'!P31="No Data",1,IF('Indicator Data imputation'!P30&lt;&gt;"",1,0))</f>
        <v>0</v>
      </c>
      <c r="P27" s="230" t="n">
        <f aca="false">IF('Indicator Data'!Q31="No Data",1,IF('Indicator Data imputation'!Q30&lt;&gt;"",1,0))</f>
        <v>0</v>
      </c>
      <c r="Q27" s="230" t="n">
        <f aca="false">IF('Indicator Data'!R31="No Data",1,IF('Indicator Data imputation'!R30&lt;&gt;"",1,0))</f>
        <v>0</v>
      </c>
      <c r="R27" s="230" t="n">
        <f aca="false">IF('Indicator Data'!S31="No Data",1,IF('Indicator Data imputation'!S30&lt;&gt;"",1,0))</f>
        <v>0</v>
      </c>
      <c r="S27" s="230" t="n">
        <f aca="false">IF('Indicator Data'!T31="No Data",1,IF('Indicator Data imputation'!T30&lt;&gt;"",1,0))</f>
        <v>0</v>
      </c>
      <c r="T27" s="230" t="n">
        <f aca="false">IF('Indicator Data'!U31="No Data",1,IF('Indicator Data imputation'!U30&lt;&gt;"",1,0))</f>
        <v>0</v>
      </c>
      <c r="U27" s="230" t="n">
        <f aca="false">IF('Indicator Data'!V31="No Data",1,IF('Indicator Data imputation'!V30&lt;&gt;"",1,0))</f>
        <v>0</v>
      </c>
      <c r="V27" s="230" t="n">
        <f aca="false">IF('Indicator Data'!W31="No Data",1,IF('Indicator Data imputation'!W30&lt;&gt;"",1,0))</f>
        <v>0</v>
      </c>
      <c r="W27" s="230" t="n">
        <f aca="false">IF('Indicator Data'!X31="No Data",1,IF('Indicator Data imputation'!X30&lt;&gt;"",1,0))</f>
        <v>0</v>
      </c>
      <c r="X27" s="230" t="n">
        <f aca="false">IF('Indicator Data'!Y31="No Data",1,IF('Indicator Data imputation'!Y30&lt;&gt;"",1,0))</f>
        <v>0</v>
      </c>
      <c r="Y27" s="230" t="n">
        <f aca="false">IF('Indicator Data'!Z31="No Data",1,IF('Indicator Data imputation'!Z30&lt;&gt;"",1,0))</f>
        <v>0</v>
      </c>
      <c r="Z27" s="230" t="n">
        <f aca="false">IF('Indicator Data'!AA31="No Data",1,IF('Indicator Data imputation'!AA30&lt;&gt;"",1,0))</f>
        <v>0</v>
      </c>
      <c r="AA27" s="230" t="n">
        <f aca="false">IF('Indicator Data'!AB31="No Data",1,IF('Indicator Data imputation'!AB30&lt;&gt;"",1,0))</f>
        <v>0</v>
      </c>
      <c r="AB27" s="230" t="n">
        <f aca="false">IF('Indicator Data'!AC31="No Data",1,IF('Indicator Data imputation'!AC30&lt;&gt;"",1,0))</f>
        <v>0</v>
      </c>
      <c r="AC27" s="230" t="n">
        <f aca="false">IF('Indicator Data'!AD31="No Data",1,IF('Indicator Data imputation'!AD30&lt;&gt;"",1,0))</f>
        <v>0</v>
      </c>
      <c r="AD27" s="230" t="n">
        <f aca="false">IF('Indicator Data'!AE31="No Data",1,IF('Indicator Data imputation'!AE30&lt;&gt;"",1,0))</f>
        <v>0</v>
      </c>
      <c r="AE27" s="230" t="n">
        <f aca="false">IF('Indicator Data'!AF31="No Data",1,IF('Indicator Data imputation'!AF30&lt;&gt;"",1,0))</f>
        <v>0</v>
      </c>
      <c r="AF27" s="230" t="n">
        <f aca="false">IF('Indicator Data'!AG31="No Data",1,IF('Indicator Data imputation'!AG30&lt;&gt;"",1,0))</f>
        <v>0</v>
      </c>
      <c r="AG27" s="230" t="n">
        <f aca="false">IF('Indicator Data'!AH31="No Data",1,IF('Indicator Data imputation'!AH30&lt;&gt;"",1,0))</f>
        <v>0</v>
      </c>
      <c r="AH27" s="230" t="n">
        <f aca="false">IF('Indicator Data'!AI31="No Data",1,IF('Indicator Data imputation'!AI30&lt;&gt;"",1,0))</f>
        <v>0</v>
      </c>
      <c r="AI27" s="230" t="n">
        <f aca="false">IF('Indicator Data'!AJ31="No Data",1,IF('Indicator Data imputation'!AJ30&lt;&gt;"",1,0))</f>
        <v>0</v>
      </c>
      <c r="AJ27" s="230" t="n">
        <f aca="false">IF('Indicator Data'!AK31="No Data",1,IF('Indicator Data imputation'!AK30&lt;&gt;"",1,0))</f>
        <v>0</v>
      </c>
      <c r="AK27" s="230" t="n">
        <f aca="false">IF('Indicator Data'!AL31="No Data",1,IF('Indicator Data imputation'!AL30&lt;&gt;"",1,0))</f>
        <v>0</v>
      </c>
      <c r="AL27" s="230" t="n">
        <f aca="false">IF('Indicator Data'!AM31="No Data",1,IF('Indicator Data imputation'!AM30&lt;&gt;"",1,0))</f>
        <v>0</v>
      </c>
      <c r="AM27" s="230" t="n">
        <f aca="false">IF('Indicator Data'!AN31="No Data",1,IF('Indicator Data imputation'!AN30&lt;&gt;"",1,0))</f>
        <v>0</v>
      </c>
      <c r="AN27" s="230" t="n">
        <f aca="false">IF('Indicator Data'!AO31="No Data",1,IF('Indicator Data imputation'!AO30&lt;&gt;"",1,0))</f>
        <v>0</v>
      </c>
      <c r="AO27" s="230" t="n">
        <f aca="false">IF('Indicator Data'!AP31="No Data",1,IF('Indicator Data imputation'!AP30&lt;&gt;"",1,0))</f>
        <v>0</v>
      </c>
      <c r="AP27" s="230" t="n">
        <f aca="false">IF('Indicator Data'!AQ31="No Data",1,IF('Indicator Data imputation'!AQ30&lt;&gt;"",1,0))</f>
        <v>0</v>
      </c>
      <c r="AQ27" s="230" t="n">
        <f aca="false">IF('Indicator Data'!AR31="No Data",1,IF('Indicator Data imputation'!AR30&lt;&gt;"",1,0))</f>
        <v>0</v>
      </c>
      <c r="AR27" s="230" t="n">
        <f aca="false">IF('Indicator Data'!AS31="No Data",1,IF('Indicator Data imputation'!AS30&lt;&gt;"",1,0))</f>
        <v>0</v>
      </c>
      <c r="AS27" s="230" t="n">
        <f aca="false">IF('Indicator Data'!AT31="No Data",1,IF('Indicator Data imputation'!AT30&lt;&gt;"",1,0))</f>
        <v>0</v>
      </c>
      <c r="AT27" s="230" t="n">
        <f aca="false">IF('Indicator Data'!AU31="No Data",1,IF('Indicator Data imputation'!AU30&lt;&gt;"",1,0))</f>
        <v>0</v>
      </c>
      <c r="AU27" s="230" t="n">
        <f aca="false">IF('Indicator Data'!AV31="No Data",1,IF('Indicator Data imputation'!AV30&lt;&gt;"",1,0))</f>
        <v>0</v>
      </c>
      <c r="AV27" s="230" t="n">
        <f aca="false">IF('Indicator Data'!AW31="No Data",1,IF('Indicator Data imputation'!AW30&lt;&gt;"",1,0))</f>
        <v>0</v>
      </c>
      <c r="AW27" s="230" t="n">
        <f aca="false">IF('Indicator Data'!AX31="No Data",1,IF('Indicator Data imputation'!AX30&lt;&gt;"",1,0))</f>
        <v>0</v>
      </c>
      <c r="AX27" s="230" t="n">
        <f aca="false">IF('Indicator Data'!AY31="No Data",1,IF('Indicator Data imputation'!AY30&lt;&gt;"",1,0))</f>
        <v>0</v>
      </c>
      <c r="AY27" s="230" t="n">
        <f aca="false">IF('Indicator Data'!AZ31="No Data",1,IF('Indicator Data imputation'!AZ30&lt;&gt;"",1,0))</f>
        <v>0</v>
      </c>
      <c r="AZ27" s="230" t="n">
        <f aca="false">IF('Indicator Data'!BA31="No Data",1,IF('Indicator Data imputation'!BA30&lt;&gt;"",1,0))</f>
        <v>0</v>
      </c>
      <c r="BA27" s="230" t="n">
        <f aca="false">IF('Indicator Data'!BB31="No Data",1,IF('Indicator Data imputation'!BB30&lt;&gt;"",1,0))</f>
        <v>0</v>
      </c>
      <c r="BB27" s="230" t="n">
        <f aca="false">IF('Indicator Data'!BC31="No Data",1,IF('Indicator Data imputation'!BC30&lt;&gt;"",1,0))</f>
        <v>0</v>
      </c>
      <c r="BC27" s="230" t="n">
        <f aca="false">IF('Indicator Data'!BD31="No Data",1,IF('Indicator Data imputation'!BD30&lt;&gt;"",1,0))</f>
        <v>0</v>
      </c>
      <c r="BD27" s="230" t="n">
        <f aca="false">IF('Indicator Data'!BE31="No Data",1,IF('Indicator Data imputation'!BE30&lt;&gt;"",1,0))</f>
        <v>0</v>
      </c>
      <c r="BE27" s="230" t="n">
        <f aca="false">IF('Indicator Data'!BF31="No Data",1,IF('Indicator Data imputation'!BF30&lt;&gt;"",1,0))</f>
        <v>0</v>
      </c>
      <c r="BF27" s="230" t="n">
        <f aca="false">IF('Indicator Data'!BG31="No Data",1,IF('Indicator Data imputation'!BG30&lt;&gt;"",1,0))</f>
        <v>0</v>
      </c>
      <c r="BG27" s="230" t="n">
        <f aca="false">IF('Indicator Data'!BH31="No Data",1,IF('Indicator Data imputation'!BH30&lt;&gt;"",1,0))</f>
        <v>0</v>
      </c>
      <c r="BH27" s="230" t="n">
        <f aca="false">IF('Indicator Data'!BI31="No Data",1,IF('Indicator Data imputation'!BI30&lt;&gt;"",1,0))</f>
        <v>0</v>
      </c>
      <c r="BI27" s="230" t="n">
        <f aca="false">IF('Indicator Data'!BJ31="No Data",1,IF('Indicator Data imputation'!BJ30&lt;&gt;"",1,0))</f>
        <v>0</v>
      </c>
      <c r="BJ27" s="230" t="n">
        <f aca="false">IF('Indicator Data'!BK31="No Data",1,IF('Indicator Data imputation'!BK30&lt;&gt;"",1,0))</f>
        <v>0</v>
      </c>
      <c r="BK27" s="230" t="n">
        <f aca="false">IF('Indicator Data'!BL31="No Data",1,IF('Indicator Data imputation'!BL30&lt;&gt;"",1,0))</f>
        <v>0</v>
      </c>
      <c r="BL27" s="230" t="n">
        <f aca="false">IF('Indicator Data'!BM31="No Data",1,IF('Indicator Data imputation'!BM30&lt;&gt;"",1,0))</f>
        <v>0</v>
      </c>
      <c r="BM27" s="230" t="n">
        <f aca="false">IF('Indicator Data'!BN31="No Data",1,IF('Indicator Data imputation'!BN30&lt;&gt;"",1,0))</f>
        <v>0</v>
      </c>
      <c r="BN27" s="230" t="n">
        <f aca="false">IF('Indicator Data'!BO31="No Data",1,IF('Indicator Data imputation'!BO30&lt;&gt;"",1,0))</f>
        <v>0</v>
      </c>
      <c r="BO27" s="230" t="n">
        <f aca="false">IF('Indicator Data'!BP31="No Data",1,IF('Indicator Data imputation'!BP30&lt;&gt;"",1,0))</f>
        <v>0</v>
      </c>
      <c r="BP27" s="230" t="n">
        <f aca="false">IF('Indicator Data'!BQ31="No Data",1,IF('Indicator Data imputation'!BQ30&lt;&gt;"",1,0))</f>
        <v>0</v>
      </c>
      <c r="BQ27" s="230" t="n">
        <f aca="false">IF('Indicator Data'!BR31="No Data",1,IF('Indicator Data imputation'!BR30&lt;&gt;"",1,0))</f>
        <v>0</v>
      </c>
      <c r="BR27" s="230" t="n">
        <f aca="false">IF('Indicator Data'!BS31="No Data",1,IF('Indicator Data imputation'!BS30&lt;&gt;"",1,0))</f>
        <v>0</v>
      </c>
      <c r="BS27" s="230" t="n">
        <f aca="false">IF('Indicator Data'!BT31="No Data",1,IF('Indicator Data imputation'!BT30&lt;&gt;"",1,0))</f>
        <v>0</v>
      </c>
      <c r="BT27" s="230" t="n">
        <f aca="false">IF('Indicator Data'!BU31="No Data",1,IF('Indicator Data imputation'!BU30&lt;&gt;"",1,0))</f>
        <v>0</v>
      </c>
      <c r="BU27" s="230" t="n">
        <f aca="false">IF('Indicator Data'!BV31="No Data",1,IF('Indicator Data imputation'!BV30&lt;&gt;"",1,0))</f>
        <v>0</v>
      </c>
      <c r="BV27" s="230" t="n">
        <f aca="false">IF('Indicator Data'!BW31="No Data",1,IF('Indicator Data imputation'!BW30&lt;&gt;"",1,0))</f>
        <v>0</v>
      </c>
      <c r="BW27" s="230" t="n">
        <f aca="false">IF('Indicator Data'!BX31="No Data",1,IF('Indicator Data imputation'!BX30&lt;&gt;"",1,0))</f>
        <v>0</v>
      </c>
      <c r="BX27" s="0" t="n">
        <f aca="false">SUM(B27:BW27)</f>
        <v>0</v>
      </c>
      <c r="BY27" s="239" t="n">
        <f aca="false">BX27/74</f>
        <v>0</v>
      </c>
    </row>
    <row r="28" customFormat="false" ht="14.5" hidden="false" customHeight="false" outlineLevel="0" collapsed="false">
      <c r="A28" s="0" t="str">
        <f aca="false">'Indicator Data'!B32</f>
        <v>BDI</v>
      </c>
      <c r="B28" s="230" t="n">
        <f aca="false">IF('Indicator Data'!C32="No Data",1,IF('Indicator Data imputation'!C31&lt;&gt;"",1,0))</f>
        <v>0</v>
      </c>
      <c r="C28" s="230" t="n">
        <f aca="false">IF('Indicator Data'!D32="No Data",1,IF('Indicator Data imputation'!D31&lt;&gt;"",1,0))</f>
        <v>0</v>
      </c>
      <c r="D28" s="230" t="n">
        <f aca="false">IF('Indicator Data'!E32="No Data",1,IF('Indicator Data imputation'!E31&lt;&gt;"",1,0))</f>
        <v>0</v>
      </c>
      <c r="E28" s="230" t="n">
        <f aca="false">IF('Indicator Data'!F32="No Data",1,IF('Indicator Data imputation'!F31&lt;&gt;"",1,0))</f>
        <v>0</v>
      </c>
      <c r="F28" s="230" t="n">
        <f aca="false">IF('Indicator Data'!G32="No Data",1,IF('Indicator Data imputation'!G31&lt;&gt;"",1,0))</f>
        <v>0</v>
      </c>
      <c r="G28" s="230" t="n">
        <f aca="false">IF('Indicator Data'!H32="No Data",1,IF('Indicator Data imputation'!H31&lt;&gt;"",1,0))</f>
        <v>0</v>
      </c>
      <c r="H28" s="230" t="n">
        <f aca="false">IF('Indicator Data'!I32="No Data",1,IF('Indicator Data imputation'!I31&lt;&gt;"",1,0))</f>
        <v>0</v>
      </c>
      <c r="I28" s="230" t="n">
        <f aca="false">IF('Indicator Data'!J32="No Data",1,IF('Indicator Data imputation'!J31&lt;&gt;"",1,0))</f>
        <v>0</v>
      </c>
      <c r="J28" s="230" t="n">
        <f aca="false">IF('Indicator Data'!K32="No Data",1,IF('Indicator Data imputation'!K31&lt;&gt;"",1,0))</f>
        <v>0</v>
      </c>
      <c r="K28" s="230" t="n">
        <f aca="false">IF('Indicator Data'!L32="No Data",1,IF('Indicator Data imputation'!L31&lt;&gt;"",1,0))</f>
        <v>0</v>
      </c>
      <c r="L28" s="230" t="n">
        <f aca="false">IF('Indicator Data'!M32="No Data",1,IF('Indicator Data imputation'!M31&lt;&gt;"",1,0))</f>
        <v>0</v>
      </c>
      <c r="M28" s="230" t="n">
        <f aca="false">IF('Indicator Data'!N32="No Data",1,IF('Indicator Data imputation'!N31&lt;&gt;"",1,0))</f>
        <v>0</v>
      </c>
      <c r="N28" s="230" t="n">
        <f aca="false">IF('Indicator Data'!O32="No Data",1,IF('Indicator Data imputation'!O31&lt;&gt;"",1,0))</f>
        <v>0</v>
      </c>
      <c r="O28" s="230" t="n">
        <f aca="false">IF('Indicator Data'!P32="No Data",1,IF('Indicator Data imputation'!P31&lt;&gt;"",1,0))</f>
        <v>0</v>
      </c>
      <c r="P28" s="230" t="n">
        <f aca="false">IF('Indicator Data'!Q32="No Data",1,IF('Indicator Data imputation'!Q31&lt;&gt;"",1,0))</f>
        <v>0</v>
      </c>
      <c r="Q28" s="230" t="n">
        <f aca="false">IF('Indicator Data'!R32="No Data",1,IF('Indicator Data imputation'!R31&lt;&gt;"",1,0))</f>
        <v>0</v>
      </c>
      <c r="R28" s="230" t="n">
        <f aca="false">IF('Indicator Data'!S32="No Data",1,IF('Indicator Data imputation'!S31&lt;&gt;"",1,0))</f>
        <v>0</v>
      </c>
      <c r="S28" s="230" t="n">
        <f aca="false">IF('Indicator Data'!T32="No Data",1,IF('Indicator Data imputation'!T31&lt;&gt;"",1,0))</f>
        <v>0</v>
      </c>
      <c r="T28" s="230" t="n">
        <f aca="false">IF('Indicator Data'!U32="No Data",1,IF('Indicator Data imputation'!U31&lt;&gt;"",1,0))</f>
        <v>0</v>
      </c>
      <c r="U28" s="230" t="n">
        <f aca="false">IF('Indicator Data'!V32="No Data",1,IF('Indicator Data imputation'!V31&lt;&gt;"",1,0))</f>
        <v>0</v>
      </c>
      <c r="V28" s="230" t="n">
        <f aca="false">IF('Indicator Data'!W32="No Data",1,IF('Indicator Data imputation'!W31&lt;&gt;"",1,0))</f>
        <v>0</v>
      </c>
      <c r="W28" s="230" t="n">
        <f aca="false">IF('Indicator Data'!X32="No Data",1,IF('Indicator Data imputation'!X31&lt;&gt;"",1,0))</f>
        <v>0</v>
      </c>
      <c r="X28" s="230" t="n">
        <f aca="false">IF('Indicator Data'!Y32="No Data",1,IF('Indicator Data imputation'!Y31&lt;&gt;"",1,0))</f>
        <v>0</v>
      </c>
      <c r="Y28" s="230" t="n">
        <f aca="false">IF('Indicator Data'!Z32="No Data",1,IF('Indicator Data imputation'!Z31&lt;&gt;"",1,0))</f>
        <v>0</v>
      </c>
      <c r="Z28" s="230" t="n">
        <f aca="false">IF('Indicator Data'!AA32="No Data",1,IF('Indicator Data imputation'!AA31&lt;&gt;"",1,0))</f>
        <v>0</v>
      </c>
      <c r="AA28" s="230" t="n">
        <f aca="false">IF('Indicator Data'!AB32="No Data",1,IF('Indicator Data imputation'!AB31&lt;&gt;"",1,0))</f>
        <v>0</v>
      </c>
      <c r="AB28" s="230" t="n">
        <f aca="false">IF('Indicator Data'!AC32="No Data",1,IF('Indicator Data imputation'!AC31&lt;&gt;"",1,0))</f>
        <v>0</v>
      </c>
      <c r="AC28" s="230" t="n">
        <f aca="false">IF('Indicator Data'!AD32="No Data",1,IF('Indicator Data imputation'!AD31&lt;&gt;"",1,0))</f>
        <v>0</v>
      </c>
      <c r="AD28" s="230" t="n">
        <f aca="false">IF('Indicator Data'!AE32="No Data",1,IF('Indicator Data imputation'!AE31&lt;&gt;"",1,0))</f>
        <v>0</v>
      </c>
      <c r="AE28" s="230" t="n">
        <f aca="false">IF('Indicator Data'!AF32="No Data",1,IF('Indicator Data imputation'!AF31&lt;&gt;"",1,0))</f>
        <v>0</v>
      </c>
      <c r="AF28" s="230" t="n">
        <f aca="false">IF('Indicator Data'!AG32="No Data",1,IF('Indicator Data imputation'!AG31&lt;&gt;"",1,0))</f>
        <v>0</v>
      </c>
      <c r="AG28" s="230" t="n">
        <f aca="false">IF('Indicator Data'!AH32="No Data",1,IF('Indicator Data imputation'!AH31&lt;&gt;"",1,0))</f>
        <v>0</v>
      </c>
      <c r="AH28" s="230" t="n">
        <f aca="false">IF('Indicator Data'!AI32="No Data",1,IF('Indicator Data imputation'!AI31&lt;&gt;"",1,0))</f>
        <v>0</v>
      </c>
      <c r="AI28" s="230" t="n">
        <f aca="false">IF('Indicator Data'!AJ32="No Data",1,IF('Indicator Data imputation'!AJ31&lt;&gt;"",1,0))</f>
        <v>0</v>
      </c>
      <c r="AJ28" s="230" t="n">
        <f aca="false">IF('Indicator Data'!AK32="No Data",1,IF('Indicator Data imputation'!AK31&lt;&gt;"",1,0))</f>
        <v>0</v>
      </c>
      <c r="AK28" s="230" t="n">
        <f aca="false">IF('Indicator Data'!AL32="No Data",1,IF('Indicator Data imputation'!AL31&lt;&gt;"",1,0))</f>
        <v>0</v>
      </c>
      <c r="AL28" s="230" t="n">
        <f aca="false">IF('Indicator Data'!AM32="No Data",1,IF('Indicator Data imputation'!AM31&lt;&gt;"",1,0))</f>
        <v>0</v>
      </c>
      <c r="AM28" s="230" t="n">
        <f aca="false">IF('Indicator Data'!AN32="No Data",1,IF('Indicator Data imputation'!AN31&lt;&gt;"",1,0))</f>
        <v>0</v>
      </c>
      <c r="AN28" s="230" t="n">
        <f aca="false">IF('Indicator Data'!AO32="No Data",1,IF('Indicator Data imputation'!AO31&lt;&gt;"",1,0))</f>
        <v>0</v>
      </c>
      <c r="AO28" s="230" t="n">
        <f aca="false">IF('Indicator Data'!AP32="No Data",1,IF('Indicator Data imputation'!AP31&lt;&gt;"",1,0))</f>
        <v>0</v>
      </c>
      <c r="AP28" s="230" t="n">
        <f aca="false">IF('Indicator Data'!AQ32="No Data",1,IF('Indicator Data imputation'!AQ31&lt;&gt;"",1,0))</f>
        <v>0</v>
      </c>
      <c r="AQ28" s="230" t="n">
        <f aca="false">IF('Indicator Data'!AR32="No Data",1,IF('Indicator Data imputation'!AR31&lt;&gt;"",1,0))</f>
        <v>0</v>
      </c>
      <c r="AR28" s="230" t="n">
        <f aca="false">IF('Indicator Data'!AS32="No Data",1,IF('Indicator Data imputation'!AS31&lt;&gt;"",1,0))</f>
        <v>0</v>
      </c>
      <c r="AS28" s="230" t="n">
        <f aca="false">IF('Indicator Data'!AT32="No Data",1,IF('Indicator Data imputation'!AT31&lt;&gt;"",1,0))</f>
        <v>0</v>
      </c>
      <c r="AT28" s="230" t="n">
        <f aca="false">IF('Indicator Data'!AU32="No Data",1,IF('Indicator Data imputation'!AU31&lt;&gt;"",1,0))</f>
        <v>0</v>
      </c>
      <c r="AU28" s="230" t="n">
        <f aca="false">IF('Indicator Data'!AV32="No Data",1,IF('Indicator Data imputation'!AV31&lt;&gt;"",1,0))</f>
        <v>0</v>
      </c>
      <c r="AV28" s="230" t="n">
        <f aca="false">IF('Indicator Data'!AW32="No Data",1,IF('Indicator Data imputation'!AW31&lt;&gt;"",1,0))</f>
        <v>0</v>
      </c>
      <c r="AW28" s="230" t="n">
        <f aca="false">IF('Indicator Data'!AX32="No Data",1,IF('Indicator Data imputation'!AX31&lt;&gt;"",1,0))</f>
        <v>0</v>
      </c>
      <c r="AX28" s="230" t="n">
        <f aca="false">IF('Indicator Data'!AY32="No Data",1,IF('Indicator Data imputation'!AY31&lt;&gt;"",1,0))</f>
        <v>0</v>
      </c>
      <c r="AY28" s="230" t="n">
        <f aca="false">IF('Indicator Data'!AZ32="No Data",1,IF('Indicator Data imputation'!AZ31&lt;&gt;"",1,0))</f>
        <v>0</v>
      </c>
      <c r="AZ28" s="230" t="n">
        <f aca="false">IF('Indicator Data'!BA32="No Data",1,IF('Indicator Data imputation'!BA31&lt;&gt;"",1,0))</f>
        <v>0</v>
      </c>
      <c r="BA28" s="230" t="n">
        <f aca="false">IF('Indicator Data'!BB32="No Data",1,IF('Indicator Data imputation'!BB31&lt;&gt;"",1,0))</f>
        <v>0</v>
      </c>
      <c r="BB28" s="230" t="n">
        <f aca="false">IF('Indicator Data'!BC32="No Data",1,IF('Indicator Data imputation'!BC31&lt;&gt;"",1,0))</f>
        <v>0</v>
      </c>
      <c r="BC28" s="230" t="n">
        <f aca="false">IF('Indicator Data'!BD32="No Data",1,IF('Indicator Data imputation'!BD31&lt;&gt;"",1,0))</f>
        <v>0</v>
      </c>
      <c r="BD28" s="230" t="n">
        <f aca="false">IF('Indicator Data'!BE32="No Data",1,IF('Indicator Data imputation'!BE31&lt;&gt;"",1,0))</f>
        <v>0</v>
      </c>
      <c r="BE28" s="230" t="n">
        <f aca="false">IF('Indicator Data'!BF32="No Data",1,IF('Indicator Data imputation'!BF31&lt;&gt;"",1,0))</f>
        <v>0</v>
      </c>
      <c r="BF28" s="230" t="n">
        <f aca="false">IF('Indicator Data'!BG32="No Data",1,IF('Indicator Data imputation'!BG31&lt;&gt;"",1,0))</f>
        <v>1</v>
      </c>
      <c r="BG28" s="230" t="n">
        <f aca="false">IF('Indicator Data'!BH32="No Data",1,IF('Indicator Data imputation'!BH31&lt;&gt;"",1,0))</f>
        <v>1</v>
      </c>
      <c r="BH28" s="230" t="n">
        <f aca="false">IF('Indicator Data'!BI32="No Data",1,IF('Indicator Data imputation'!BI31&lt;&gt;"",1,0))</f>
        <v>0</v>
      </c>
      <c r="BI28" s="230" t="n">
        <f aca="false">IF('Indicator Data'!BJ32="No Data",1,IF('Indicator Data imputation'!BJ31&lt;&gt;"",1,0))</f>
        <v>0</v>
      </c>
      <c r="BJ28" s="230" t="n">
        <f aca="false">IF('Indicator Data'!BK32="No Data",1,IF('Indicator Data imputation'!BK31&lt;&gt;"",1,0))</f>
        <v>0</v>
      </c>
      <c r="BK28" s="230" t="n">
        <f aca="false">IF('Indicator Data'!BL32="No Data",1,IF('Indicator Data imputation'!BL31&lt;&gt;"",1,0))</f>
        <v>0</v>
      </c>
      <c r="BL28" s="230" t="n">
        <f aca="false">IF('Indicator Data'!BM32="No Data",1,IF('Indicator Data imputation'!BM31&lt;&gt;"",1,0))</f>
        <v>0</v>
      </c>
      <c r="BM28" s="230" t="n">
        <f aca="false">IF('Indicator Data'!BN32="No Data",1,IF('Indicator Data imputation'!BN31&lt;&gt;"",1,0))</f>
        <v>0</v>
      </c>
      <c r="BN28" s="230" t="n">
        <f aca="false">IF('Indicator Data'!BO32="No Data",1,IF('Indicator Data imputation'!BO31&lt;&gt;"",1,0))</f>
        <v>0</v>
      </c>
      <c r="BO28" s="230" t="n">
        <f aca="false">IF('Indicator Data'!BP32="No Data",1,IF('Indicator Data imputation'!BP31&lt;&gt;"",1,0))</f>
        <v>0</v>
      </c>
      <c r="BP28" s="230" t="n">
        <f aca="false">IF('Indicator Data'!BQ32="No Data",1,IF('Indicator Data imputation'!BQ31&lt;&gt;"",1,0))</f>
        <v>0</v>
      </c>
      <c r="BQ28" s="230" t="n">
        <f aca="false">IF('Indicator Data'!BR32="No Data",1,IF('Indicator Data imputation'!BR31&lt;&gt;"",1,0))</f>
        <v>0</v>
      </c>
      <c r="BR28" s="230" t="n">
        <f aca="false">IF('Indicator Data'!BS32="No Data",1,IF('Indicator Data imputation'!BS31&lt;&gt;"",1,0))</f>
        <v>0</v>
      </c>
      <c r="BS28" s="230" t="n">
        <f aca="false">IF('Indicator Data'!BT32="No Data",1,IF('Indicator Data imputation'!BT31&lt;&gt;"",1,0))</f>
        <v>0</v>
      </c>
      <c r="BT28" s="230" t="n">
        <f aca="false">IF('Indicator Data'!BU32="No Data",1,IF('Indicator Data imputation'!BU31&lt;&gt;"",1,0))</f>
        <v>0</v>
      </c>
      <c r="BU28" s="230" t="n">
        <f aca="false">IF('Indicator Data'!BV32="No Data",1,IF('Indicator Data imputation'!BV31&lt;&gt;"",1,0))</f>
        <v>0</v>
      </c>
      <c r="BV28" s="230" t="n">
        <f aca="false">IF('Indicator Data'!BW32="No Data",1,IF('Indicator Data imputation'!BW31&lt;&gt;"",1,0))</f>
        <v>0</v>
      </c>
      <c r="BW28" s="230" t="n">
        <f aca="false">IF('Indicator Data'!BX32="No Data",1,IF('Indicator Data imputation'!BX31&lt;&gt;"",1,0))</f>
        <v>0</v>
      </c>
      <c r="BX28" s="0" t="n">
        <f aca="false">SUM(B28:BW28)</f>
        <v>2</v>
      </c>
      <c r="BY28" s="239" t="n">
        <f aca="false">BX28/74</f>
        <v>0.027027027027027</v>
      </c>
    </row>
    <row r="29" customFormat="false" ht="14.5" hidden="false" customHeight="false" outlineLevel="0" collapsed="false">
      <c r="A29" s="0" t="str">
        <f aca="false">'Indicator Data'!B33</f>
        <v>CPV</v>
      </c>
      <c r="B29" s="230" t="n">
        <f aca="false">IF('Indicator Data'!C33="No Data",1,IF('Indicator Data imputation'!C32&lt;&gt;"",1,0))</f>
        <v>0</v>
      </c>
      <c r="C29" s="230" t="n">
        <f aca="false">IF('Indicator Data'!D33="No Data",1,IF('Indicator Data imputation'!D32&lt;&gt;"",1,0))</f>
        <v>0</v>
      </c>
      <c r="D29" s="230" t="n">
        <f aca="false">IF('Indicator Data'!E33="No Data",1,IF('Indicator Data imputation'!E32&lt;&gt;"",1,0))</f>
        <v>1</v>
      </c>
      <c r="E29" s="230" t="n">
        <f aca="false">IF('Indicator Data'!F33="No Data",1,IF('Indicator Data imputation'!F32&lt;&gt;"",1,0))</f>
        <v>0</v>
      </c>
      <c r="F29" s="230" t="n">
        <f aca="false">IF('Indicator Data'!G33="No Data",1,IF('Indicator Data imputation'!G32&lt;&gt;"",1,0))</f>
        <v>0</v>
      </c>
      <c r="G29" s="230" t="n">
        <f aca="false">IF('Indicator Data'!H33="No Data",1,IF('Indicator Data imputation'!H32&lt;&gt;"",1,0))</f>
        <v>0</v>
      </c>
      <c r="H29" s="230" t="n">
        <f aca="false">IF('Indicator Data'!I33="No Data",1,IF('Indicator Data imputation'!I32&lt;&gt;"",1,0))</f>
        <v>0</v>
      </c>
      <c r="I29" s="230" t="n">
        <f aca="false">IF('Indicator Data'!J33="No Data",1,IF('Indicator Data imputation'!J32&lt;&gt;"",1,0))</f>
        <v>0</v>
      </c>
      <c r="J29" s="230" t="n">
        <f aca="false">IF('Indicator Data'!K33="No Data",1,IF('Indicator Data imputation'!K32&lt;&gt;"",1,0))</f>
        <v>0</v>
      </c>
      <c r="K29" s="230" t="n">
        <f aca="false">IF('Indicator Data'!L33="No Data",1,IF('Indicator Data imputation'!L32&lt;&gt;"",1,0))</f>
        <v>1</v>
      </c>
      <c r="L29" s="230" t="n">
        <f aca="false">IF('Indicator Data'!M33="No Data",1,IF('Indicator Data imputation'!M32&lt;&gt;"",1,0))</f>
        <v>0</v>
      </c>
      <c r="M29" s="230" t="n">
        <f aca="false">IF('Indicator Data'!N33="No Data",1,IF('Indicator Data imputation'!N32&lt;&gt;"",1,0))</f>
        <v>1</v>
      </c>
      <c r="N29" s="230" t="n">
        <f aca="false">IF('Indicator Data'!O33="No Data",1,IF('Indicator Data imputation'!O32&lt;&gt;"",1,0))</f>
        <v>1</v>
      </c>
      <c r="O29" s="230" t="n">
        <f aca="false">IF('Indicator Data'!P33="No Data",1,IF('Indicator Data imputation'!P32&lt;&gt;"",1,0))</f>
        <v>1</v>
      </c>
      <c r="P29" s="230" t="n">
        <f aca="false">IF('Indicator Data'!Q33="No Data",1,IF('Indicator Data imputation'!Q32&lt;&gt;"",1,0))</f>
        <v>0</v>
      </c>
      <c r="Q29" s="230" t="n">
        <f aca="false">IF('Indicator Data'!R33="No Data",1,IF('Indicator Data imputation'!R32&lt;&gt;"",1,0))</f>
        <v>0</v>
      </c>
      <c r="R29" s="230" t="n">
        <f aca="false">IF('Indicator Data'!S33="No Data",1,IF('Indicator Data imputation'!S32&lt;&gt;"",1,0))</f>
        <v>0</v>
      </c>
      <c r="S29" s="230" t="n">
        <f aca="false">IF('Indicator Data'!T33="No Data",1,IF('Indicator Data imputation'!T32&lt;&gt;"",1,0))</f>
        <v>0</v>
      </c>
      <c r="T29" s="230" t="n">
        <f aca="false">IF('Indicator Data'!U33="No Data",1,IF('Indicator Data imputation'!U32&lt;&gt;"",1,0))</f>
        <v>0</v>
      </c>
      <c r="U29" s="230" t="n">
        <f aca="false">IF('Indicator Data'!V33="No Data",1,IF('Indicator Data imputation'!V32&lt;&gt;"",1,0))</f>
        <v>0</v>
      </c>
      <c r="V29" s="230" t="n">
        <f aca="false">IF('Indicator Data'!W33="No Data",1,IF('Indicator Data imputation'!W32&lt;&gt;"",1,0))</f>
        <v>0</v>
      </c>
      <c r="W29" s="230" t="n">
        <f aca="false">IF('Indicator Data'!X33="No Data",1,IF('Indicator Data imputation'!X32&lt;&gt;"",1,0))</f>
        <v>0</v>
      </c>
      <c r="X29" s="230" t="n">
        <f aca="false">IF('Indicator Data'!Y33="No Data",1,IF('Indicator Data imputation'!Y32&lt;&gt;"",1,0))</f>
        <v>0</v>
      </c>
      <c r="Y29" s="230" t="n">
        <f aca="false">IF('Indicator Data'!Z33="No Data",1,IF('Indicator Data imputation'!Z32&lt;&gt;"",1,0))</f>
        <v>0</v>
      </c>
      <c r="Z29" s="230" t="n">
        <f aca="false">IF('Indicator Data'!AA33="No Data",1,IF('Indicator Data imputation'!AA32&lt;&gt;"",1,0))</f>
        <v>1</v>
      </c>
      <c r="AA29" s="230" t="n">
        <f aca="false">IF('Indicator Data'!AB33="No Data",1,IF('Indicator Data imputation'!AB32&lt;&gt;"",1,0))</f>
        <v>0</v>
      </c>
      <c r="AB29" s="230" t="n">
        <f aca="false">IF('Indicator Data'!AC33="No Data",1,IF('Indicator Data imputation'!AC32&lt;&gt;"",1,0))</f>
        <v>1</v>
      </c>
      <c r="AC29" s="230" t="n">
        <f aca="false">IF('Indicator Data'!AD33="No Data",1,IF('Indicator Data imputation'!AD32&lt;&gt;"",1,0))</f>
        <v>0</v>
      </c>
      <c r="AD29" s="230" t="n">
        <f aca="false">IF('Indicator Data'!AE33="No Data",1,IF('Indicator Data imputation'!AE32&lt;&gt;"",1,0))</f>
        <v>0</v>
      </c>
      <c r="AE29" s="230" t="n">
        <f aca="false">IF('Indicator Data'!AF33="No Data",1,IF('Indicator Data imputation'!AF32&lt;&gt;"",1,0))</f>
        <v>1</v>
      </c>
      <c r="AF29" s="230" t="n">
        <f aca="false">IF('Indicator Data'!AG33="No Data",1,IF('Indicator Data imputation'!AG32&lt;&gt;"",1,0))</f>
        <v>0</v>
      </c>
      <c r="AG29" s="230" t="n">
        <f aca="false">IF('Indicator Data'!AH33="No Data",1,IF('Indicator Data imputation'!AH32&lt;&gt;"",1,0))</f>
        <v>0</v>
      </c>
      <c r="AH29" s="230" t="n">
        <f aca="false">IF('Indicator Data'!AI33="No Data",1,IF('Indicator Data imputation'!AI32&lt;&gt;"",1,0))</f>
        <v>0</v>
      </c>
      <c r="AI29" s="230" t="n">
        <f aca="false">IF('Indicator Data'!AJ33="No Data",1,IF('Indicator Data imputation'!AJ32&lt;&gt;"",1,0))</f>
        <v>0</v>
      </c>
      <c r="AJ29" s="230" t="n">
        <f aca="false">IF('Indicator Data'!AK33="No Data",1,IF('Indicator Data imputation'!AK32&lt;&gt;"",1,0))</f>
        <v>0</v>
      </c>
      <c r="AK29" s="230" t="n">
        <f aca="false">IF('Indicator Data'!AL33="No Data",1,IF('Indicator Data imputation'!AL32&lt;&gt;"",1,0))</f>
        <v>1</v>
      </c>
      <c r="AL29" s="230" t="n">
        <f aca="false">IF('Indicator Data'!AM33="No Data",1,IF('Indicator Data imputation'!AM32&lt;&gt;"",1,0))</f>
        <v>0</v>
      </c>
      <c r="AM29" s="230" t="n">
        <f aca="false">IF('Indicator Data'!AN33="No Data",1,IF('Indicator Data imputation'!AN32&lt;&gt;"",1,0))</f>
        <v>0</v>
      </c>
      <c r="AN29" s="230" t="n">
        <f aca="false">IF('Indicator Data'!AO33="No Data",1,IF('Indicator Data imputation'!AO32&lt;&gt;"",1,0))</f>
        <v>0</v>
      </c>
      <c r="AO29" s="230" t="n">
        <f aca="false">IF('Indicator Data'!AP33="No Data",1,IF('Indicator Data imputation'!AP32&lt;&gt;"",1,0))</f>
        <v>0</v>
      </c>
      <c r="AP29" s="230" t="n">
        <f aca="false">IF('Indicator Data'!AQ33="No Data",1,IF('Indicator Data imputation'!AQ32&lt;&gt;"",1,0))</f>
        <v>0</v>
      </c>
      <c r="AQ29" s="230" t="n">
        <f aca="false">IF('Indicator Data'!AR33="No Data",1,IF('Indicator Data imputation'!AR32&lt;&gt;"",1,0))</f>
        <v>0</v>
      </c>
      <c r="AR29" s="230" t="n">
        <f aca="false">IF('Indicator Data'!AS33="No Data",1,IF('Indicator Data imputation'!AS32&lt;&gt;"",1,0))</f>
        <v>1</v>
      </c>
      <c r="AS29" s="230" t="n">
        <f aca="false">IF('Indicator Data'!AT33="No Data",1,IF('Indicator Data imputation'!AT32&lt;&gt;"",1,0))</f>
        <v>0</v>
      </c>
      <c r="AT29" s="230" t="n">
        <f aca="false">IF('Indicator Data'!AU33="No Data",1,IF('Indicator Data imputation'!AU32&lt;&gt;"",1,0))</f>
        <v>0</v>
      </c>
      <c r="AU29" s="230" t="n">
        <f aca="false">IF('Indicator Data'!AV33="No Data",1,IF('Indicator Data imputation'!AV32&lt;&gt;"",1,0))</f>
        <v>0</v>
      </c>
      <c r="AV29" s="230" t="n">
        <f aca="false">IF('Indicator Data'!AW33="No Data",1,IF('Indicator Data imputation'!AW32&lt;&gt;"",1,0))</f>
        <v>0</v>
      </c>
      <c r="AW29" s="230" t="n">
        <f aca="false">IF('Indicator Data'!AX33="No Data",1,IF('Indicator Data imputation'!AX32&lt;&gt;"",1,0))</f>
        <v>0</v>
      </c>
      <c r="AX29" s="230" t="n">
        <f aca="false">IF('Indicator Data'!AY33="No Data",1,IF('Indicator Data imputation'!AY32&lt;&gt;"",1,0))</f>
        <v>0</v>
      </c>
      <c r="AY29" s="230" t="n">
        <f aca="false">IF('Indicator Data'!AZ33="No Data",1,IF('Indicator Data imputation'!AZ32&lt;&gt;"",1,0))</f>
        <v>0</v>
      </c>
      <c r="AZ29" s="230" t="n">
        <f aca="false">IF('Indicator Data'!BA33="No Data",1,IF('Indicator Data imputation'!BA32&lt;&gt;"",1,0))</f>
        <v>0</v>
      </c>
      <c r="BA29" s="230" t="n">
        <f aca="false">IF('Indicator Data'!BB33="No Data",1,IF('Indicator Data imputation'!BB32&lt;&gt;"",1,0))</f>
        <v>0</v>
      </c>
      <c r="BB29" s="230" t="n">
        <f aca="false">IF('Indicator Data'!BC33="No Data",1,IF('Indicator Data imputation'!BC32&lt;&gt;"",1,0))</f>
        <v>0</v>
      </c>
      <c r="BC29" s="230" t="n">
        <f aca="false">IF('Indicator Data'!BD33="No Data",1,IF('Indicator Data imputation'!BD32&lt;&gt;"",1,0))</f>
        <v>0</v>
      </c>
      <c r="BD29" s="230" t="n">
        <f aca="false">IF('Indicator Data'!BE33="No Data",1,IF('Indicator Data imputation'!BE32&lt;&gt;"",1,0))</f>
        <v>0</v>
      </c>
      <c r="BE29" s="230" t="n">
        <f aca="false">IF('Indicator Data'!BF33="No Data",1,IF('Indicator Data imputation'!BF32&lt;&gt;"",1,0))</f>
        <v>0</v>
      </c>
      <c r="BF29" s="230" t="n">
        <f aca="false">IF('Indicator Data'!BG33="No Data",1,IF('Indicator Data imputation'!BG32&lt;&gt;"",1,0))</f>
        <v>0</v>
      </c>
      <c r="BG29" s="230" t="n">
        <f aca="false">IF('Indicator Data'!BH33="No Data",1,IF('Indicator Data imputation'!BH32&lt;&gt;"",1,0))</f>
        <v>0</v>
      </c>
      <c r="BH29" s="230" t="n">
        <f aca="false">IF('Indicator Data'!BI33="No Data",1,IF('Indicator Data imputation'!BI32&lt;&gt;"",1,0))</f>
        <v>0</v>
      </c>
      <c r="BI29" s="230" t="n">
        <f aca="false">IF('Indicator Data'!BJ33="No Data",1,IF('Indicator Data imputation'!BJ32&lt;&gt;"",1,0))</f>
        <v>0</v>
      </c>
      <c r="BJ29" s="230" t="n">
        <f aca="false">IF('Indicator Data'!BK33="No Data",1,IF('Indicator Data imputation'!BK32&lt;&gt;"",1,0))</f>
        <v>0</v>
      </c>
      <c r="BK29" s="230" t="n">
        <f aca="false">IF('Indicator Data'!BL33="No Data",1,IF('Indicator Data imputation'!BL32&lt;&gt;"",1,0))</f>
        <v>0</v>
      </c>
      <c r="BL29" s="230" t="n">
        <f aca="false">IF('Indicator Data'!BM33="No Data",1,IF('Indicator Data imputation'!BM32&lt;&gt;"",1,0))</f>
        <v>0</v>
      </c>
      <c r="BM29" s="230" t="n">
        <f aca="false">IF('Indicator Data'!BN33="No Data",1,IF('Indicator Data imputation'!BN32&lt;&gt;"",1,0))</f>
        <v>0</v>
      </c>
      <c r="BN29" s="230" t="n">
        <f aca="false">IF('Indicator Data'!BO33="No Data",1,IF('Indicator Data imputation'!BO32&lt;&gt;"",1,0))</f>
        <v>0</v>
      </c>
      <c r="BO29" s="230" t="n">
        <f aca="false">IF('Indicator Data'!BP33="No Data",1,IF('Indicator Data imputation'!BP32&lt;&gt;"",1,0))</f>
        <v>0</v>
      </c>
      <c r="BP29" s="230" t="n">
        <f aca="false">IF('Indicator Data'!BQ33="No Data",1,IF('Indicator Data imputation'!BQ32&lt;&gt;"",1,0))</f>
        <v>0</v>
      </c>
      <c r="BQ29" s="230" t="n">
        <f aca="false">IF('Indicator Data'!BR33="No Data",1,IF('Indicator Data imputation'!BR32&lt;&gt;"",1,0))</f>
        <v>0</v>
      </c>
      <c r="BR29" s="230" t="n">
        <f aca="false">IF('Indicator Data'!BS33="No Data",1,IF('Indicator Data imputation'!BS32&lt;&gt;"",1,0))</f>
        <v>0</v>
      </c>
      <c r="BS29" s="230" t="n">
        <f aca="false">IF('Indicator Data'!BT33="No Data",1,IF('Indicator Data imputation'!BT32&lt;&gt;"",1,0))</f>
        <v>0</v>
      </c>
      <c r="BT29" s="230" t="n">
        <f aca="false">IF('Indicator Data'!BU33="No Data",1,IF('Indicator Data imputation'!BU32&lt;&gt;"",1,0))</f>
        <v>0</v>
      </c>
      <c r="BU29" s="230" t="n">
        <f aca="false">IF('Indicator Data'!BV33="No Data",1,IF('Indicator Data imputation'!BV32&lt;&gt;"",1,0))</f>
        <v>1</v>
      </c>
      <c r="BV29" s="230" t="n">
        <f aca="false">IF('Indicator Data'!BW33="No Data",1,IF('Indicator Data imputation'!BW32&lt;&gt;"",1,0))</f>
        <v>0</v>
      </c>
      <c r="BW29" s="230" t="n">
        <f aca="false">IF('Indicator Data'!BX33="No Data",1,IF('Indicator Data imputation'!BX32&lt;&gt;"",1,0))</f>
        <v>0</v>
      </c>
      <c r="BX29" s="0" t="n">
        <f aca="false">SUM(B29:BW29)</f>
        <v>11</v>
      </c>
      <c r="BY29" s="239" t="n">
        <f aca="false">BX29/74</f>
        <v>0.148648648648649</v>
      </c>
    </row>
    <row r="30" customFormat="false" ht="14.5" hidden="false" customHeight="false" outlineLevel="0" collapsed="false">
      <c r="A30" s="0" t="str">
        <f aca="false">'Indicator Data'!B34</f>
        <v>KHM</v>
      </c>
      <c r="B30" s="230" t="n">
        <f aca="false">IF('Indicator Data'!C34="No Data",1,IF('Indicator Data imputation'!C33&lt;&gt;"",1,0))</f>
        <v>0</v>
      </c>
      <c r="C30" s="230" t="n">
        <f aca="false">IF('Indicator Data'!D34="No Data",1,IF('Indicator Data imputation'!D33&lt;&gt;"",1,0))</f>
        <v>0</v>
      </c>
      <c r="D30" s="230" t="n">
        <f aca="false">IF('Indicator Data'!E34="No Data",1,IF('Indicator Data imputation'!E33&lt;&gt;"",1,0))</f>
        <v>0</v>
      </c>
      <c r="E30" s="230" t="n">
        <f aca="false">IF('Indicator Data'!F34="No Data",1,IF('Indicator Data imputation'!F33&lt;&gt;"",1,0))</f>
        <v>0</v>
      </c>
      <c r="F30" s="230" t="n">
        <f aca="false">IF('Indicator Data'!G34="No Data",1,IF('Indicator Data imputation'!G33&lt;&gt;"",1,0))</f>
        <v>0</v>
      </c>
      <c r="G30" s="230" t="n">
        <f aca="false">IF('Indicator Data'!H34="No Data",1,IF('Indicator Data imputation'!H33&lt;&gt;"",1,0))</f>
        <v>0</v>
      </c>
      <c r="H30" s="230" t="n">
        <f aca="false">IF('Indicator Data'!I34="No Data",1,IF('Indicator Data imputation'!I33&lt;&gt;"",1,0))</f>
        <v>0</v>
      </c>
      <c r="I30" s="230" t="n">
        <f aca="false">IF('Indicator Data'!J34="No Data",1,IF('Indicator Data imputation'!J33&lt;&gt;"",1,0))</f>
        <v>0</v>
      </c>
      <c r="J30" s="230" t="n">
        <f aca="false">IF('Indicator Data'!K34="No Data",1,IF('Indicator Data imputation'!K33&lt;&gt;"",1,0))</f>
        <v>0</v>
      </c>
      <c r="K30" s="230" t="n">
        <f aca="false">IF('Indicator Data'!L34="No Data",1,IF('Indicator Data imputation'!L33&lt;&gt;"",1,0))</f>
        <v>0</v>
      </c>
      <c r="L30" s="230" t="n">
        <f aca="false">IF('Indicator Data'!M34="No Data",1,IF('Indicator Data imputation'!M33&lt;&gt;"",1,0))</f>
        <v>0</v>
      </c>
      <c r="M30" s="230" t="n">
        <f aca="false">IF('Indicator Data'!N34="No Data",1,IF('Indicator Data imputation'!N33&lt;&gt;"",1,0))</f>
        <v>1</v>
      </c>
      <c r="N30" s="230" t="n">
        <f aca="false">IF('Indicator Data'!O34="No Data",1,IF('Indicator Data imputation'!O33&lt;&gt;"",1,0))</f>
        <v>1</v>
      </c>
      <c r="O30" s="230" t="n">
        <f aca="false">IF('Indicator Data'!P34="No Data",1,IF('Indicator Data imputation'!P33&lt;&gt;"",1,0))</f>
        <v>1</v>
      </c>
      <c r="P30" s="230" t="n">
        <f aca="false">IF('Indicator Data'!Q34="No Data",1,IF('Indicator Data imputation'!Q33&lt;&gt;"",1,0))</f>
        <v>0</v>
      </c>
      <c r="Q30" s="230" t="n">
        <f aca="false">IF('Indicator Data'!R34="No Data",1,IF('Indicator Data imputation'!R33&lt;&gt;"",1,0))</f>
        <v>0</v>
      </c>
      <c r="R30" s="230" t="n">
        <f aca="false">IF('Indicator Data'!S34="No Data",1,IF('Indicator Data imputation'!S33&lt;&gt;"",1,0))</f>
        <v>0</v>
      </c>
      <c r="S30" s="230" t="n">
        <f aca="false">IF('Indicator Data'!T34="No Data",1,IF('Indicator Data imputation'!T33&lt;&gt;"",1,0))</f>
        <v>0</v>
      </c>
      <c r="T30" s="230" t="n">
        <f aca="false">IF('Indicator Data'!U34="No Data",1,IF('Indicator Data imputation'!U33&lt;&gt;"",1,0))</f>
        <v>0</v>
      </c>
      <c r="U30" s="230" t="n">
        <f aca="false">IF('Indicator Data'!V34="No Data",1,IF('Indicator Data imputation'!V33&lt;&gt;"",1,0))</f>
        <v>0</v>
      </c>
      <c r="V30" s="230" t="n">
        <f aca="false">IF('Indicator Data'!W34="No Data",1,IF('Indicator Data imputation'!W33&lt;&gt;"",1,0))</f>
        <v>0</v>
      </c>
      <c r="W30" s="230" t="n">
        <f aca="false">IF('Indicator Data'!X34="No Data",1,IF('Indicator Data imputation'!X33&lt;&gt;"",1,0))</f>
        <v>0</v>
      </c>
      <c r="X30" s="230" t="n">
        <f aca="false">IF('Indicator Data'!Y34="No Data",1,IF('Indicator Data imputation'!Y33&lt;&gt;"",1,0))</f>
        <v>0</v>
      </c>
      <c r="Y30" s="230" t="n">
        <f aca="false">IF('Indicator Data'!Z34="No Data",1,IF('Indicator Data imputation'!Z33&lt;&gt;"",1,0))</f>
        <v>0</v>
      </c>
      <c r="Z30" s="230" t="n">
        <f aca="false">IF('Indicator Data'!AA34="No Data",1,IF('Indicator Data imputation'!AA33&lt;&gt;"",1,0))</f>
        <v>0</v>
      </c>
      <c r="AA30" s="230" t="n">
        <f aca="false">IF('Indicator Data'!AB34="No Data",1,IF('Indicator Data imputation'!AB33&lt;&gt;"",1,0))</f>
        <v>0</v>
      </c>
      <c r="AB30" s="230" t="n">
        <f aca="false">IF('Indicator Data'!AC34="No Data",1,IF('Indicator Data imputation'!AC33&lt;&gt;"",1,0))</f>
        <v>0</v>
      </c>
      <c r="AC30" s="230" t="n">
        <f aca="false">IF('Indicator Data'!AD34="No Data",1,IF('Indicator Data imputation'!AD33&lt;&gt;"",1,0))</f>
        <v>0</v>
      </c>
      <c r="AD30" s="230" t="n">
        <f aca="false">IF('Indicator Data'!AE34="No Data",1,IF('Indicator Data imputation'!AE33&lt;&gt;"",1,0))</f>
        <v>0</v>
      </c>
      <c r="AE30" s="230" t="n">
        <f aca="false">IF('Indicator Data'!AF34="No Data",1,IF('Indicator Data imputation'!AF33&lt;&gt;"",1,0))</f>
        <v>0</v>
      </c>
      <c r="AF30" s="230" t="n">
        <f aca="false">IF('Indicator Data'!AG34="No Data",1,IF('Indicator Data imputation'!AG33&lt;&gt;"",1,0))</f>
        <v>0</v>
      </c>
      <c r="AG30" s="230" t="n">
        <f aca="false">IF('Indicator Data'!AH34="No Data",1,IF('Indicator Data imputation'!AH33&lt;&gt;"",1,0))</f>
        <v>0</v>
      </c>
      <c r="AH30" s="230" t="n">
        <f aca="false">IF('Indicator Data'!AI34="No Data",1,IF('Indicator Data imputation'!AI33&lt;&gt;"",1,0))</f>
        <v>0</v>
      </c>
      <c r="AI30" s="230" t="n">
        <f aca="false">IF('Indicator Data'!AJ34="No Data",1,IF('Indicator Data imputation'!AJ33&lt;&gt;"",1,0))</f>
        <v>0</v>
      </c>
      <c r="AJ30" s="230" t="n">
        <f aca="false">IF('Indicator Data'!AK34="No Data",1,IF('Indicator Data imputation'!AK33&lt;&gt;"",1,0))</f>
        <v>0</v>
      </c>
      <c r="AK30" s="230" t="n">
        <f aca="false">IF('Indicator Data'!AL34="No Data",1,IF('Indicator Data imputation'!AL33&lt;&gt;"",1,0))</f>
        <v>0</v>
      </c>
      <c r="AL30" s="230" t="n">
        <f aca="false">IF('Indicator Data'!AM34="No Data",1,IF('Indicator Data imputation'!AM33&lt;&gt;"",1,0))</f>
        <v>0</v>
      </c>
      <c r="AM30" s="230" t="n">
        <f aca="false">IF('Indicator Data'!AN34="No Data",1,IF('Indicator Data imputation'!AN33&lt;&gt;"",1,0))</f>
        <v>0</v>
      </c>
      <c r="AN30" s="230" t="n">
        <f aca="false">IF('Indicator Data'!AO34="No Data",1,IF('Indicator Data imputation'!AO33&lt;&gt;"",1,0))</f>
        <v>0</v>
      </c>
      <c r="AO30" s="230" t="n">
        <f aca="false">IF('Indicator Data'!AP34="No Data",1,IF('Indicator Data imputation'!AP33&lt;&gt;"",1,0))</f>
        <v>0</v>
      </c>
      <c r="AP30" s="230" t="n">
        <f aca="false">IF('Indicator Data'!AQ34="No Data",1,IF('Indicator Data imputation'!AQ33&lt;&gt;"",1,0))</f>
        <v>0</v>
      </c>
      <c r="AQ30" s="230" t="n">
        <f aca="false">IF('Indicator Data'!AR34="No Data",1,IF('Indicator Data imputation'!AR33&lt;&gt;"",1,0))</f>
        <v>0</v>
      </c>
      <c r="AR30" s="230" t="n">
        <f aca="false">IF('Indicator Data'!AS34="No Data",1,IF('Indicator Data imputation'!AS33&lt;&gt;"",1,0))</f>
        <v>0</v>
      </c>
      <c r="AS30" s="230" t="n">
        <f aca="false">IF('Indicator Data'!AT34="No Data",1,IF('Indicator Data imputation'!AT33&lt;&gt;"",1,0))</f>
        <v>0</v>
      </c>
      <c r="AT30" s="230" t="n">
        <f aca="false">IF('Indicator Data'!AU34="No Data",1,IF('Indicator Data imputation'!AU33&lt;&gt;"",1,0))</f>
        <v>0</v>
      </c>
      <c r="AU30" s="230" t="n">
        <f aca="false">IF('Indicator Data'!AV34="No Data",1,IF('Indicator Data imputation'!AV33&lt;&gt;"",1,0))</f>
        <v>0</v>
      </c>
      <c r="AV30" s="230" t="n">
        <f aca="false">IF('Indicator Data'!AW34="No Data",1,IF('Indicator Data imputation'!AW33&lt;&gt;"",1,0))</f>
        <v>0</v>
      </c>
      <c r="AW30" s="230" t="n">
        <f aca="false">IF('Indicator Data'!AX34="No Data",1,IF('Indicator Data imputation'!AX33&lt;&gt;"",1,0))</f>
        <v>0</v>
      </c>
      <c r="AX30" s="230" t="n">
        <f aca="false">IF('Indicator Data'!AY34="No Data",1,IF('Indicator Data imputation'!AY33&lt;&gt;"",1,0))</f>
        <v>0</v>
      </c>
      <c r="AY30" s="230" t="n">
        <f aca="false">IF('Indicator Data'!AZ34="No Data",1,IF('Indicator Data imputation'!AZ33&lt;&gt;"",1,0))</f>
        <v>1</v>
      </c>
      <c r="AZ30" s="230" t="n">
        <f aca="false">IF('Indicator Data'!BA34="No Data",1,IF('Indicator Data imputation'!BA33&lt;&gt;"",1,0))</f>
        <v>0</v>
      </c>
      <c r="BA30" s="230" t="n">
        <f aca="false">IF('Indicator Data'!BB34="No Data",1,IF('Indicator Data imputation'!BB33&lt;&gt;"",1,0))</f>
        <v>0</v>
      </c>
      <c r="BB30" s="230" t="n">
        <f aca="false">IF('Indicator Data'!BC34="No Data",1,IF('Indicator Data imputation'!BC33&lt;&gt;"",1,0))</f>
        <v>0</v>
      </c>
      <c r="BC30" s="230" t="n">
        <f aca="false">IF('Indicator Data'!BD34="No Data",1,IF('Indicator Data imputation'!BD33&lt;&gt;"",1,0))</f>
        <v>0</v>
      </c>
      <c r="BD30" s="230" t="n">
        <f aca="false">IF('Indicator Data'!BE34="No Data",1,IF('Indicator Data imputation'!BE33&lt;&gt;"",1,0))</f>
        <v>0</v>
      </c>
      <c r="BE30" s="230" t="n">
        <f aca="false">IF('Indicator Data'!BF34="No Data",1,IF('Indicator Data imputation'!BF33&lt;&gt;"",1,0))</f>
        <v>0</v>
      </c>
      <c r="BF30" s="230" t="n">
        <f aca="false">IF('Indicator Data'!BG34="No Data",1,IF('Indicator Data imputation'!BG33&lt;&gt;"",1,0))</f>
        <v>0</v>
      </c>
      <c r="BG30" s="230" t="n">
        <f aca="false">IF('Indicator Data'!BH34="No Data",1,IF('Indicator Data imputation'!BH33&lt;&gt;"",1,0))</f>
        <v>0</v>
      </c>
      <c r="BH30" s="230" t="n">
        <f aca="false">IF('Indicator Data'!BI34="No Data",1,IF('Indicator Data imputation'!BI33&lt;&gt;"",1,0))</f>
        <v>0</v>
      </c>
      <c r="BI30" s="230" t="n">
        <f aca="false">IF('Indicator Data'!BJ34="No Data",1,IF('Indicator Data imputation'!BJ33&lt;&gt;"",1,0))</f>
        <v>0</v>
      </c>
      <c r="BJ30" s="230" t="n">
        <f aca="false">IF('Indicator Data'!BK34="No Data",1,IF('Indicator Data imputation'!BK33&lt;&gt;"",1,0))</f>
        <v>0</v>
      </c>
      <c r="BK30" s="230" t="n">
        <f aca="false">IF('Indicator Data'!BL34="No Data",1,IF('Indicator Data imputation'!BL33&lt;&gt;"",1,0))</f>
        <v>0</v>
      </c>
      <c r="BL30" s="230" t="n">
        <f aca="false">IF('Indicator Data'!BM34="No Data",1,IF('Indicator Data imputation'!BM33&lt;&gt;"",1,0))</f>
        <v>0</v>
      </c>
      <c r="BM30" s="230" t="n">
        <f aca="false">IF('Indicator Data'!BN34="No Data",1,IF('Indicator Data imputation'!BN33&lt;&gt;"",1,0))</f>
        <v>0</v>
      </c>
      <c r="BN30" s="230" t="n">
        <f aca="false">IF('Indicator Data'!BO34="No Data",1,IF('Indicator Data imputation'!BO33&lt;&gt;"",1,0))</f>
        <v>0</v>
      </c>
      <c r="BO30" s="230" t="n">
        <f aca="false">IF('Indicator Data'!BP34="No Data",1,IF('Indicator Data imputation'!BP33&lt;&gt;"",1,0))</f>
        <v>0</v>
      </c>
      <c r="BP30" s="230" t="n">
        <f aca="false">IF('Indicator Data'!BQ34="No Data",1,IF('Indicator Data imputation'!BQ33&lt;&gt;"",1,0))</f>
        <v>0</v>
      </c>
      <c r="BQ30" s="230" t="n">
        <f aca="false">IF('Indicator Data'!BR34="No Data",1,IF('Indicator Data imputation'!BR33&lt;&gt;"",1,0))</f>
        <v>0</v>
      </c>
      <c r="BR30" s="230" t="n">
        <f aca="false">IF('Indicator Data'!BS34="No Data",1,IF('Indicator Data imputation'!BS33&lt;&gt;"",1,0))</f>
        <v>0</v>
      </c>
      <c r="BS30" s="230" t="n">
        <f aca="false">IF('Indicator Data'!BT34="No Data",1,IF('Indicator Data imputation'!BT33&lt;&gt;"",1,0))</f>
        <v>0</v>
      </c>
      <c r="BT30" s="230" t="n">
        <f aca="false">IF('Indicator Data'!BU34="No Data",1,IF('Indicator Data imputation'!BU33&lt;&gt;"",1,0))</f>
        <v>0</v>
      </c>
      <c r="BU30" s="230" t="n">
        <f aca="false">IF('Indicator Data'!BV34="No Data",1,IF('Indicator Data imputation'!BV33&lt;&gt;"",1,0))</f>
        <v>0</v>
      </c>
      <c r="BV30" s="230" t="n">
        <f aca="false">IF('Indicator Data'!BW34="No Data",1,IF('Indicator Data imputation'!BW33&lt;&gt;"",1,0))</f>
        <v>0</v>
      </c>
      <c r="BW30" s="230" t="n">
        <f aca="false">IF('Indicator Data'!BX34="No Data",1,IF('Indicator Data imputation'!BX33&lt;&gt;"",1,0))</f>
        <v>0</v>
      </c>
      <c r="BX30" s="0" t="n">
        <f aca="false">SUM(B30:BW30)</f>
        <v>4</v>
      </c>
      <c r="BY30" s="239" t="n">
        <f aca="false">BX30/74</f>
        <v>0.0540540540540541</v>
      </c>
    </row>
    <row r="31" customFormat="false" ht="14.5" hidden="false" customHeight="false" outlineLevel="0" collapsed="false">
      <c r="A31" s="0" t="str">
        <f aca="false">'Indicator Data'!B35</f>
        <v>CMR</v>
      </c>
      <c r="B31" s="230" t="n">
        <f aca="false">IF('Indicator Data'!C35="No Data",1,IF('Indicator Data imputation'!C34&lt;&gt;"",1,0))</f>
        <v>0</v>
      </c>
      <c r="C31" s="230" t="n">
        <f aca="false">IF('Indicator Data'!D35="No Data",1,IF('Indicator Data imputation'!D34&lt;&gt;"",1,0))</f>
        <v>0</v>
      </c>
      <c r="D31" s="230" t="n">
        <f aca="false">IF('Indicator Data'!E35="No Data",1,IF('Indicator Data imputation'!E34&lt;&gt;"",1,0))</f>
        <v>0</v>
      </c>
      <c r="E31" s="230" t="n">
        <f aca="false">IF('Indicator Data'!F35="No Data",1,IF('Indicator Data imputation'!F34&lt;&gt;"",1,0))</f>
        <v>0</v>
      </c>
      <c r="F31" s="230" t="n">
        <f aca="false">IF('Indicator Data'!G35="No Data",1,IF('Indicator Data imputation'!G34&lt;&gt;"",1,0))</f>
        <v>0</v>
      </c>
      <c r="G31" s="230" t="n">
        <f aca="false">IF('Indicator Data'!H35="No Data",1,IF('Indicator Data imputation'!H34&lt;&gt;"",1,0))</f>
        <v>0</v>
      </c>
      <c r="H31" s="230" t="n">
        <f aca="false">IF('Indicator Data'!I35="No Data",1,IF('Indicator Data imputation'!I34&lt;&gt;"",1,0))</f>
        <v>0</v>
      </c>
      <c r="I31" s="230" t="n">
        <f aca="false">IF('Indicator Data'!J35="No Data",1,IF('Indicator Data imputation'!J34&lt;&gt;"",1,0))</f>
        <v>0</v>
      </c>
      <c r="J31" s="230" t="n">
        <f aca="false">IF('Indicator Data'!K35="No Data",1,IF('Indicator Data imputation'!K34&lt;&gt;"",1,0))</f>
        <v>0</v>
      </c>
      <c r="K31" s="230" t="n">
        <f aca="false">IF('Indicator Data'!L35="No Data",1,IF('Indicator Data imputation'!L34&lt;&gt;"",1,0))</f>
        <v>0</v>
      </c>
      <c r="L31" s="230" t="n">
        <f aca="false">IF('Indicator Data'!M35="No Data",1,IF('Indicator Data imputation'!M34&lt;&gt;"",1,0))</f>
        <v>0</v>
      </c>
      <c r="M31" s="230" t="n">
        <f aca="false">IF('Indicator Data'!N35="No Data",1,IF('Indicator Data imputation'!N34&lt;&gt;"",1,0))</f>
        <v>0</v>
      </c>
      <c r="N31" s="230" t="n">
        <f aca="false">IF('Indicator Data'!O35="No Data",1,IF('Indicator Data imputation'!O34&lt;&gt;"",1,0))</f>
        <v>0</v>
      </c>
      <c r="O31" s="230" t="n">
        <f aca="false">IF('Indicator Data'!P35="No Data",1,IF('Indicator Data imputation'!P34&lt;&gt;"",1,0))</f>
        <v>0</v>
      </c>
      <c r="P31" s="230" t="n">
        <f aca="false">IF('Indicator Data'!Q35="No Data",1,IF('Indicator Data imputation'!Q34&lt;&gt;"",1,0))</f>
        <v>0</v>
      </c>
      <c r="Q31" s="230" t="n">
        <f aca="false">IF('Indicator Data'!R35="No Data",1,IF('Indicator Data imputation'!R34&lt;&gt;"",1,0))</f>
        <v>0</v>
      </c>
      <c r="R31" s="230" t="n">
        <f aca="false">IF('Indicator Data'!S35="No Data",1,IF('Indicator Data imputation'!S34&lt;&gt;"",1,0))</f>
        <v>0</v>
      </c>
      <c r="S31" s="230" t="n">
        <f aca="false">IF('Indicator Data'!T35="No Data",1,IF('Indicator Data imputation'!T34&lt;&gt;"",1,0))</f>
        <v>0</v>
      </c>
      <c r="T31" s="230" t="n">
        <f aca="false">IF('Indicator Data'!U35="No Data",1,IF('Indicator Data imputation'!U34&lt;&gt;"",1,0))</f>
        <v>0</v>
      </c>
      <c r="U31" s="230" t="n">
        <f aca="false">IF('Indicator Data'!V35="No Data",1,IF('Indicator Data imputation'!V34&lt;&gt;"",1,0))</f>
        <v>0</v>
      </c>
      <c r="V31" s="230" t="n">
        <f aca="false">IF('Indicator Data'!W35="No Data",1,IF('Indicator Data imputation'!W34&lt;&gt;"",1,0))</f>
        <v>0</v>
      </c>
      <c r="W31" s="230" t="n">
        <f aca="false">IF('Indicator Data'!X35="No Data",1,IF('Indicator Data imputation'!X34&lt;&gt;"",1,0))</f>
        <v>0</v>
      </c>
      <c r="X31" s="230" t="n">
        <f aca="false">IF('Indicator Data'!Y35="No Data",1,IF('Indicator Data imputation'!Y34&lt;&gt;"",1,0))</f>
        <v>0</v>
      </c>
      <c r="Y31" s="230" t="n">
        <f aca="false">IF('Indicator Data'!Z35="No Data",1,IF('Indicator Data imputation'!Z34&lt;&gt;"",1,0))</f>
        <v>0</v>
      </c>
      <c r="Z31" s="230" t="n">
        <f aca="false">IF('Indicator Data'!AA35="No Data",1,IF('Indicator Data imputation'!AA34&lt;&gt;"",1,0))</f>
        <v>0</v>
      </c>
      <c r="AA31" s="230" t="n">
        <f aca="false">IF('Indicator Data'!AB35="No Data",1,IF('Indicator Data imputation'!AB34&lt;&gt;"",1,0))</f>
        <v>0</v>
      </c>
      <c r="AB31" s="230" t="n">
        <f aca="false">IF('Indicator Data'!AC35="No Data",1,IF('Indicator Data imputation'!AC34&lt;&gt;"",1,0))</f>
        <v>0</v>
      </c>
      <c r="AC31" s="230" t="n">
        <f aca="false">IF('Indicator Data'!AD35="No Data",1,IF('Indicator Data imputation'!AD34&lt;&gt;"",1,0))</f>
        <v>0</v>
      </c>
      <c r="AD31" s="230" t="n">
        <f aca="false">IF('Indicator Data'!AE35="No Data",1,IF('Indicator Data imputation'!AE34&lt;&gt;"",1,0))</f>
        <v>0</v>
      </c>
      <c r="AE31" s="230" t="n">
        <f aca="false">IF('Indicator Data'!AF35="No Data",1,IF('Indicator Data imputation'!AF34&lt;&gt;"",1,0))</f>
        <v>0</v>
      </c>
      <c r="AF31" s="230" t="n">
        <f aca="false">IF('Indicator Data'!AG35="No Data",1,IF('Indicator Data imputation'!AG34&lt;&gt;"",1,0))</f>
        <v>0</v>
      </c>
      <c r="AG31" s="230" t="n">
        <f aca="false">IF('Indicator Data'!AH35="No Data",1,IF('Indicator Data imputation'!AH34&lt;&gt;"",1,0))</f>
        <v>0</v>
      </c>
      <c r="AH31" s="230" t="n">
        <f aca="false">IF('Indicator Data'!AI35="No Data",1,IF('Indicator Data imputation'!AI34&lt;&gt;"",1,0))</f>
        <v>0</v>
      </c>
      <c r="AI31" s="230" t="n">
        <f aca="false">IF('Indicator Data'!AJ35="No Data",1,IF('Indicator Data imputation'!AJ34&lt;&gt;"",1,0))</f>
        <v>0</v>
      </c>
      <c r="AJ31" s="230" t="n">
        <f aca="false">IF('Indicator Data'!AK35="No Data",1,IF('Indicator Data imputation'!AK34&lt;&gt;"",1,0))</f>
        <v>0</v>
      </c>
      <c r="AK31" s="230" t="n">
        <f aca="false">IF('Indicator Data'!AL35="No Data",1,IF('Indicator Data imputation'!AL34&lt;&gt;"",1,0))</f>
        <v>0</v>
      </c>
      <c r="AL31" s="230" t="n">
        <f aca="false">IF('Indicator Data'!AM35="No Data",1,IF('Indicator Data imputation'!AM34&lt;&gt;"",1,0))</f>
        <v>0</v>
      </c>
      <c r="AM31" s="230" t="n">
        <f aca="false">IF('Indicator Data'!AN35="No Data",1,IF('Indicator Data imputation'!AN34&lt;&gt;"",1,0))</f>
        <v>0</v>
      </c>
      <c r="AN31" s="230" t="n">
        <f aca="false">IF('Indicator Data'!AO35="No Data",1,IF('Indicator Data imputation'!AO34&lt;&gt;"",1,0))</f>
        <v>0</v>
      </c>
      <c r="AO31" s="230" t="n">
        <f aca="false">IF('Indicator Data'!AP35="No Data",1,IF('Indicator Data imputation'!AP34&lt;&gt;"",1,0))</f>
        <v>0</v>
      </c>
      <c r="AP31" s="230" t="n">
        <f aca="false">IF('Indicator Data'!AQ35="No Data",1,IF('Indicator Data imputation'!AQ34&lt;&gt;"",1,0))</f>
        <v>0</v>
      </c>
      <c r="AQ31" s="230" t="n">
        <f aca="false">IF('Indicator Data'!AR35="No Data",1,IF('Indicator Data imputation'!AR34&lt;&gt;"",1,0))</f>
        <v>0</v>
      </c>
      <c r="AR31" s="230" t="n">
        <f aca="false">IF('Indicator Data'!AS35="No Data",1,IF('Indicator Data imputation'!AS34&lt;&gt;"",1,0))</f>
        <v>0</v>
      </c>
      <c r="AS31" s="230" t="n">
        <f aca="false">IF('Indicator Data'!AT35="No Data",1,IF('Indicator Data imputation'!AT34&lt;&gt;"",1,0))</f>
        <v>0</v>
      </c>
      <c r="AT31" s="230" t="n">
        <f aca="false">IF('Indicator Data'!AU35="No Data",1,IF('Indicator Data imputation'!AU34&lt;&gt;"",1,0))</f>
        <v>0</v>
      </c>
      <c r="AU31" s="230" t="n">
        <f aca="false">IF('Indicator Data'!AV35="No Data",1,IF('Indicator Data imputation'!AV34&lt;&gt;"",1,0))</f>
        <v>0</v>
      </c>
      <c r="AV31" s="230" t="n">
        <f aca="false">IF('Indicator Data'!AW35="No Data",1,IF('Indicator Data imputation'!AW34&lt;&gt;"",1,0))</f>
        <v>0</v>
      </c>
      <c r="AW31" s="230" t="n">
        <f aca="false">IF('Indicator Data'!AX35="No Data",1,IF('Indicator Data imputation'!AX34&lt;&gt;"",1,0))</f>
        <v>0</v>
      </c>
      <c r="AX31" s="230" t="n">
        <f aca="false">IF('Indicator Data'!AY35="No Data",1,IF('Indicator Data imputation'!AY34&lt;&gt;"",1,0))</f>
        <v>0</v>
      </c>
      <c r="AY31" s="230" t="n">
        <f aca="false">IF('Indicator Data'!AZ35="No Data",1,IF('Indicator Data imputation'!AZ34&lt;&gt;"",1,0))</f>
        <v>0</v>
      </c>
      <c r="AZ31" s="230" t="n">
        <f aca="false">IF('Indicator Data'!BA35="No Data",1,IF('Indicator Data imputation'!BA34&lt;&gt;"",1,0))</f>
        <v>0</v>
      </c>
      <c r="BA31" s="230" t="n">
        <f aca="false">IF('Indicator Data'!BB35="No Data",1,IF('Indicator Data imputation'!BB34&lt;&gt;"",1,0))</f>
        <v>0</v>
      </c>
      <c r="BB31" s="230" t="n">
        <f aca="false">IF('Indicator Data'!BC35="No Data",1,IF('Indicator Data imputation'!BC34&lt;&gt;"",1,0))</f>
        <v>0</v>
      </c>
      <c r="BC31" s="230" t="n">
        <f aca="false">IF('Indicator Data'!BD35="No Data",1,IF('Indicator Data imputation'!BD34&lt;&gt;"",1,0))</f>
        <v>0</v>
      </c>
      <c r="BD31" s="230" t="n">
        <f aca="false">IF('Indicator Data'!BE35="No Data",1,IF('Indicator Data imputation'!BE34&lt;&gt;"",1,0))</f>
        <v>0</v>
      </c>
      <c r="BE31" s="230" t="n">
        <f aca="false">IF('Indicator Data'!BF35="No Data",1,IF('Indicator Data imputation'!BF34&lt;&gt;"",1,0))</f>
        <v>0</v>
      </c>
      <c r="BF31" s="230" t="n">
        <f aca="false">IF('Indicator Data'!BG35="No Data",1,IF('Indicator Data imputation'!BG34&lt;&gt;"",1,0))</f>
        <v>0</v>
      </c>
      <c r="BG31" s="230" t="n">
        <f aca="false">IF('Indicator Data'!BH35="No Data",1,IF('Indicator Data imputation'!BH34&lt;&gt;"",1,0))</f>
        <v>0</v>
      </c>
      <c r="BH31" s="230" t="n">
        <f aca="false">IF('Indicator Data'!BI35="No Data",1,IF('Indicator Data imputation'!BI34&lt;&gt;"",1,0))</f>
        <v>0</v>
      </c>
      <c r="BI31" s="230" t="n">
        <f aca="false">IF('Indicator Data'!BJ35="No Data",1,IF('Indicator Data imputation'!BJ34&lt;&gt;"",1,0))</f>
        <v>0</v>
      </c>
      <c r="BJ31" s="230" t="n">
        <f aca="false">IF('Indicator Data'!BK35="No Data",1,IF('Indicator Data imputation'!BK34&lt;&gt;"",1,0))</f>
        <v>0</v>
      </c>
      <c r="BK31" s="230" t="n">
        <f aca="false">IF('Indicator Data'!BL35="No Data",1,IF('Indicator Data imputation'!BL34&lt;&gt;"",1,0))</f>
        <v>0</v>
      </c>
      <c r="BL31" s="230" t="n">
        <f aca="false">IF('Indicator Data'!BM35="No Data",1,IF('Indicator Data imputation'!BM34&lt;&gt;"",1,0))</f>
        <v>0</v>
      </c>
      <c r="BM31" s="230" t="n">
        <f aca="false">IF('Indicator Data'!BN35="No Data",1,IF('Indicator Data imputation'!BN34&lt;&gt;"",1,0))</f>
        <v>0</v>
      </c>
      <c r="BN31" s="230" t="n">
        <f aca="false">IF('Indicator Data'!BO35="No Data",1,IF('Indicator Data imputation'!BO34&lt;&gt;"",1,0))</f>
        <v>0</v>
      </c>
      <c r="BO31" s="230" t="n">
        <f aca="false">IF('Indicator Data'!BP35="No Data",1,IF('Indicator Data imputation'!BP34&lt;&gt;"",1,0))</f>
        <v>0</v>
      </c>
      <c r="BP31" s="230" t="n">
        <f aca="false">IF('Indicator Data'!BQ35="No Data",1,IF('Indicator Data imputation'!BQ34&lt;&gt;"",1,0))</f>
        <v>0</v>
      </c>
      <c r="BQ31" s="230" t="n">
        <f aca="false">IF('Indicator Data'!BR35="No Data",1,IF('Indicator Data imputation'!BR34&lt;&gt;"",1,0))</f>
        <v>0</v>
      </c>
      <c r="BR31" s="230" t="n">
        <f aca="false">IF('Indicator Data'!BS35="No Data",1,IF('Indicator Data imputation'!BS34&lt;&gt;"",1,0))</f>
        <v>0</v>
      </c>
      <c r="BS31" s="230" t="n">
        <f aca="false">IF('Indicator Data'!BT35="No Data",1,IF('Indicator Data imputation'!BT34&lt;&gt;"",1,0))</f>
        <v>0</v>
      </c>
      <c r="BT31" s="230" t="n">
        <f aca="false">IF('Indicator Data'!BU35="No Data",1,IF('Indicator Data imputation'!BU34&lt;&gt;"",1,0))</f>
        <v>0</v>
      </c>
      <c r="BU31" s="230" t="n">
        <f aca="false">IF('Indicator Data'!BV35="No Data",1,IF('Indicator Data imputation'!BV34&lt;&gt;"",1,0))</f>
        <v>0</v>
      </c>
      <c r="BV31" s="230" t="n">
        <f aca="false">IF('Indicator Data'!BW35="No Data",1,IF('Indicator Data imputation'!BW34&lt;&gt;"",1,0))</f>
        <v>0</v>
      </c>
      <c r="BW31" s="230" t="n">
        <f aca="false">IF('Indicator Data'!BX35="No Data",1,IF('Indicator Data imputation'!BX34&lt;&gt;"",1,0))</f>
        <v>0</v>
      </c>
      <c r="BX31" s="0" t="n">
        <f aca="false">SUM(B31:BW31)</f>
        <v>0</v>
      </c>
      <c r="BY31" s="239" t="n">
        <f aca="false">BX31/74</f>
        <v>0</v>
      </c>
    </row>
    <row r="32" customFormat="false" ht="14.5" hidden="false" customHeight="false" outlineLevel="0" collapsed="false">
      <c r="A32" s="0" t="str">
        <f aca="false">'Indicator Data'!B36</f>
        <v>CAN</v>
      </c>
      <c r="B32" s="230" t="n">
        <f aca="false">IF('Indicator Data'!C36="No Data",1,IF('Indicator Data imputation'!C35&lt;&gt;"",1,0))</f>
        <v>0</v>
      </c>
      <c r="C32" s="230" t="n">
        <f aca="false">IF('Indicator Data'!D36="No Data",1,IF('Indicator Data imputation'!D35&lt;&gt;"",1,0))</f>
        <v>0</v>
      </c>
      <c r="D32" s="230" t="n">
        <f aca="false">IF('Indicator Data'!E36="No Data",1,IF('Indicator Data imputation'!E35&lt;&gt;"",1,0))</f>
        <v>0</v>
      </c>
      <c r="E32" s="230" t="n">
        <f aca="false">IF('Indicator Data'!F36="No Data",1,IF('Indicator Data imputation'!F35&lt;&gt;"",1,0))</f>
        <v>0</v>
      </c>
      <c r="F32" s="230" t="n">
        <f aca="false">IF('Indicator Data'!G36="No Data",1,IF('Indicator Data imputation'!G35&lt;&gt;"",1,0))</f>
        <v>0</v>
      </c>
      <c r="G32" s="230" t="n">
        <f aca="false">IF('Indicator Data'!H36="No Data",1,IF('Indicator Data imputation'!H35&lt;&gt;"",1,0))</f>
        <v>0</v>
      </c>
      <c r="H32" s="230" t="n">
        <f aca="false">IF('Indicator Data'!I36="No Data",1,IF('Indicator Data imputation'!I35&lt;&gt;"",1,0))</f>
        <v>0</v>
      </c>
      <c r="I32" s="230" t="n">
        <f aca="false">IF('Indicator Data'!J36="No Data",1,IF('Indicator Data imputation'!J35&lt;&gt;"",1,0))</f>
        <v>0</v>
      </c>
      <c r="J32" s="230" t="n">
        <f aca="false">IF('Indicator Data'!K36="No Data",1,IF('Indicator Data imputation'!K35&lt;&gt;"",1,0))</f>
        <v>0</v>
      </c>
      <c r="K32" s="230" t="n">
        <f aca="false">IF('Indicator Data'!L36="No Data",1,IF('Indicator Data imputation'!L35&lt;&gt;"",1,0))</f>
        <v>0</v>
      </c>
      <c r="L32" s="230" t="n">
        <f aca="false">IF('Indicator Data'!M36="No Data",1,IF('Indicator Data imputation'!M35&lt;&gt;"",1,0))</f>
        <v>1</v>
      </c>
      <c r="M32" s="230" t="n">
        <f aca="false">IF('Indicator Data'!N36="No Data",1,IF('Indicator Data imputation'!N35&lt;&gt;"",1,0))</f>
        <v>1</v>
      </c>
      <c r="N32" s="230" t="n">
        <f aca="false">IF('Indicator Data'!O36="No Data",1,IF('Indicator Data imputation'!O35&lt;&gt;"",1,0))</f>
        <v>1</v>
      </c>
      <c r="O32" s="230" t="n">
        <f aca="false">IF('Indicator Data'!P36="No Data",1,IF('Indicator Data imputation'!P35&lt;&gt;"",1,0))</f>
        <v>1</v>
      </c>
      <c r="P32" s="230" t="n">
        <f aca="false">IF('Indicator Data'!Q36="No Data",1,IF('Indicator Data imputation'!Q35&lt;&gt;"",1,0))</f>
        <v>0</v>
      </c>
      <c r="Q32" s="230" t="n">
        <f aca="false">IF('Indicator Data'!R36="No Data",1,IF('Indicator Data imputation'!R35&lt;&gt;"",1,0))</f>
        <v>0</v>
      </c>
      <c r="R32" s="230" t="n">
        <f aca="false">IF('Indicator Data'!S36="No Data",1,IF('Indicator Data imputation'!S35&lt;&gt;"",1,0))</f>
        <v>0</v>
      </c>
      <c r="S32" s="230" t="n">
        <f aca="false">IF('Indicator Data'!T36="No Data",1,IF('Indicator Data imputation'!T35&lt;&gt;"",1,0))</f>
        <v>0</v>
      </c>
      <c r="T32" s="230" t="n">
        <f aca="false">IF('Indicator Data'!U36="No Data",1,IF('Indicator Data imputation'!U35&lt;&gt;"",1,0))</f>
        <v>0</v>
      </c>
      <c r="U32" s="230" t="n">
        <f aca="false">IF('Indicator Data'!V36="No Data",1,IF('Indicator Data imputation'!V35&lt;&gt;"",1,0))</f>
        <v>0</v>
      </c>
      <c r="V32" s="230" t="n">
        <f aca="false">IF('Indicator Data'!W36="No Data",1,IF('Indicator Data imputation'!W35&lt;&gt;"",1,0))</f>
        <v>0</v>
      </c>
      <c r="W32" s="230" t="n">
        <f aca="false">IF('Indicator Data'!X36="No Data",1,IF('Indicator Data imputation'!X35&lt;&gt;"",1,0))</f>
        <v>0</v>
      </c>
      <c r="X32" s="230" t="n">
        <f aca="false">IF('Indicator Data'!Y36="No Data",1,IF('Indicator Data imputation'!Y35&lt;&gt;"",1,0))</f>
        <v>0</v>
      </c>
      <c r="Y32" s="230" t="n">
        <f aca="false">IF('Indicator Data'!Z36="No Data",1,IF('Indicator Data imputation'!Z35&lt;&gt;"",1,0))</f>
        <v>0</v>
      </c>
      <c r="Z32" s="230" t="n">
        <f aca="false">IF('Indicator Data'!AA36="No Data",1,IF('Indicator Data imputation'!AA35&lt;&gt;"",1,0))</f>
        <v>0</v>
      </c>
      <c r="AA32" s="230" t="n">
        <f aca="false">IF('Indicator Data'!AB36="No Data",1,IF('Indicator Data imputation'!AB35&lt;&gt;"",1,0))</f>
        <v>0</v>
      </c>
      <c r="AB32" s="230" t="n">
        <f aca="false">IF('Indicator Data'!AC36="No Data",1,IF('Indicator Data imputation'!AC35&lt;&gt;"",1,0))</f>
        <v>1</v>
      </c>
      <c r="AC32" s="230" t="n">
        <f aca="false">IF('Indicator Data'!AD36="No Data",1,IF('Indicator Data imputation'!AD35&lt;&gt;"",1,0))</f>
        <v>0</v>
      </c>
      <c r="AD32" s="230" t="n">
        <f aca="false">IF('Indicator Data'!AE36="No Data",1,IF('Indicator Data imputation'!AE35&lt;&gt;"",1,0))</f>
        <v>0</v>
      </c>
      <c r="AE32" s="230" t="n">
        <f aca="false">IF('Indicator Data'!AF36="No Data",1,IF('Indicator Data imputation'!AF35&lt;&gt;"",1,0))</f>
        <v>0</v>
      </c>
      <c r="AF32" s="230" t="n">
        <f aca="false">IF('Indicator Data'!AG36="No Data",1,IF('Indicator Data imputation'!AG35&lt;&gt;"",1,0))</f>
        <v>0</v>
      </c>
      <c r="AG32" s="230" t="n">
        <f aca="false">IF('Indicator Data'!AH36="No Data",1,IF('Indicator Data imputation'!AH35&lt;&gt;"",1,0))</f>
        <v>0</v>
      </c>
      <c r="AH32" s="230" t="n">
        <f aca="false">IF('Indicator Data'!AI36="No Data",1,IF('Indicator Data imputation'!AI35&lt;&gt;"",1,0))</f>
        <v>0</v>
      </c>
      <c r="AI32" s="230" t="n">
        <f aca="false">IF('Indicator Data'!AJ36="No Data",1,IF('Indicator Data imputation'!AJ35&lt;&gt;"",1,0))</f>
        <v>0</v>
      </c>
      <c r="AJ32" s="230" t="n">
        <f aca="false">IF('Indicator Data'!AK36="No Data",1,IF('Indicator Data imputation'!AK35&lt;&gt;"",1,0))</f>
        <v>0</v>
      </c>
      <c r="AK32" s="230" t="n">
        <f aca="false">IF('Indicator Data'!AL36="No Data",1,IF('Indicator Data imputation'!AL35&lt;&gt;"",1,0))</f>
        <v>1</v>
      </c>
      <c r="AL32" s="230" t="n">
        <f aca="false">IF('Indicator Data'!AM36="No Data",1,IF('Indicator Data imputation'!AM35&lt;&gt;"",1,0))</f>
        <v>0</v>
      </c>
      <c r="AM32" s="230" t="n">
        <f aca="false">IF('Indicator Data'!AN36="No Data",1,IF('Indicator Data imputation'!AN35&lt;&gt;"",1,0))</f>
        <v>0</v>
      </c>
      <c r="AN32" s="230" t="n">
        <f aca="false">IF('Indicator Data'!AO36="No Data",1,IF('Indicator Data imputation'!AO35&lt;&gt;"",1,0))</f>
        <v>0</v>
      </c>
      <c r="AO32" s="230" t="n">
        <f aca="false">IF('Indicator Data'!AP36="No Data",1,IF('Indicator Data imputation'!AP35&lt;&gt;"",1,0))</f>
        <v>1</v>
      </c>
      <c r="AP32" s="230" t="n">
        <f aca="false">IF('Indicator Data'!AQ36="No Data",1,IF('Indicator Data imputation'!AQ35&lt;&gt;"",1,0))</f>
        <v>0</v>
      </c>
      <c r="AQ32" s="230" t="n">
        <f aca="false">IF('Indicator Data'!AR36="No Data",1,IF('Indicator Data imputation'!AR35&lt;&gt;"",1,0))</f>
        <v>0</v>
      </c>
      <c r="AR32" s="230" t="n">
        <f aca="false">IF('Indicator Data'!AS36="No Data",1,IF('Indicator Data imputation'!AS35&lt;&gt;"",1,0))</f>
        <v>1</v>
      </c>
      <c r="AS32" s="230" t="n">
        <f aca="false">IF('Indicator Data'!AT36="No Data",1,IF('Indicator Data imputation'!AT35&lt;&gt;"",1,0))</f>
        <v>0</v>
      </c>
      <c r="AT32" s="230" t="n">
        <f aca="false">IF('Indicator Data'!AU36="No Data",1,IF('Indicator Data imputation'!AU35&lt;&gt;"",1,0))</f>
        <v>1</v>
      </c>
      <c r="AU32" s="230" t="n">
        <f aca="false">IF('Indicator Data'!AV36="No Data",1,IF('Indicator Data imputation'!AV35&lt;&gt;"",1,0))</f>
        <v>1</v>
      </c>
      <c r="AV32" s="230" t="n">
        <f aca="false">IF('Indicator Data'!AW36="No Data",1,IF('Indicator Data imputation'!AW35&lt;&gt;"",1,0))</f>
        <v>1</v>
      </c>
      <c r="AW32" s="230" t="n">
        <f aca="false">IF('Indicator Data'!AX36="No Data",1,IF('Indicator Data imputation'!AX35&lt;&gt;"",1,0))</f>
        <v>0</v>
      </c>
      <c r="AX32" s="230" t="n">
        <f aca="false">IF('Indicator Data'!AY36="No Data",1,IF('Indicator Data imputation'!AY35&lt;&gt;"",1,0))</f>
        <v>0</v>
      </c>
      <c r="AY32" s="230" t="n">
        <f aca="false">IF('Indicator Data'!AZ36="No Data",1,IF('Indicator Data imputation'!AZ35&lt;&gt;"",1,0))</f>
        <v>0</v>
      </c>
      <c r="AZ32" s="230" t="n">
        <f aca="false">IF('Indicator Data'!BA36="No Data",1,IF('Indicator Data imputation'!BA35&lt;&gt;"",1,0))</f>
        <v>0</v>
      </c>
      <c r="BA32" s="230" t="n">
        <f aca="false">IF('Indicator Data'!BB36="No Data",1,IF('Indicator Data imputation'!BB35&lt;&gt;"",1,0))</f>
        <v>0</v>
      </c>
      <c r="BB32" s="230" t="n">
        <f aca="false">IF('Indicator Data'!BC36="No Data",1,IF('Indicator Data imputation'!BC35&lt;&gt;"",1,0))</f>
        <v>0</v>
      </c>
      <c r="BC32" s="230" t="n">
        <f aca="false">IF('Indicator Data'!BD36="No Data",1,IF('Indicator Data imputation'!BD35&lt;&gt;"",1,0))</f>
        <v>0</v>
      </c>
      <c r="BD32" s="230" t="n">
        <f aca="false">IF('Indicator Data'!BE36="No Data",1,IF('Indicator Data imputation'!BE35&lt;&gt;"",1,0))</f>
        <v>0</v>
      </c>
      <c r="BE32" s="230" t="n">
        <f aca="false">IF('Indicator Data'!BF36="No Data",1,IF('Indicator Data imputation'!BF35&lt;&gt;"",1,0))</f>
        <v>0</v>
      </c>
      <c r="BF32" s="230" t="n">
        <f aca="false">IF('Indicator Data'!BG36="No Data",1,IF('Indicator Data imputation'!BG35&lt;&gt;"",1,0))</f>
        <v>0</v>
      </c>
      <c r="BG32" s="230" t="n">
        <f aca="false">IF('Indicator Data'!BH36="No Data",1,IF('Indicator Data imputation'!BH35&lt;&gt;"",1,0))</f>
        <v>0</v>
      </c>
      <c r="BH32" s="230" t="n">
        <f aca="false">IF('Indicator Data'!BI36="No Data",1,IF('Indicator Data imputation'!BI35&lt;&gt;"",1,0))</f>
        <v>0</v>
      </c>
      <c r="BI32" s="230" t="n">
        <f aca="false">IF('Indicator Data'!BJ36="No Data",1,IF('Indicator Data imputation'!BJ35&lt;&gt;"",1,0))</f>
        <v>0</v>
      </c>
      <c r="BJ32" s="230" t="n">
        <f aca="false">IF('Indicator Data'!BK36="No Data",1,IF('Indicator Data imputation'!BK35&lt;&gt;"",1,0))</f>
        <v>0</v>
      </c>
      <c r="BK32" s="230" t="n">
        <f aca="false">IF('Indicator Data'!BL36="No Data",1,IF('Indicator Data imputation'!BL35&lt;&gt;"",1,0))</f>
        <v>0</v>
      </c>
      <c r="BL32" s="230" t="n">
        <f aca="false">IF('Indicator Data'!BM36="No Data",1,IF('Indicator Data imputation'!BM35&lt;&gt;"",1,0))</f>
        <v>1</v>
      </c>
      <c r="BM32" s="230" t="n">
        <f aca="false">IF('Indicator Data'!BN36="No Data",1,IF('Indicator Data imputation'!BN35&lt;&gt;"",1,0))</f>
        <v>0</v>
      </c>
      <c r="BN32" s="230" t="n">
        <f aca="false">IF('Indicator Data'!BO36="No Data",1,IF('Indicator Data imputation'!BO35&lt;&gt;"",1,0))</f>
        <v>0</v>
      </c>
      <c r="BO32" s="230" t="n">
        <f aca="false">IF('Indicator Data'!BP36="No Data",1,IF('Indicator Data imputation'!BP35&lt;&gt;"",1,0))</f>
        <v>0</v>
      </c>
      <c r="BP32" s="230" t="n">
        <f aca="false">IF('Indicator Data'!BQ36="No Data",1,IF('Indicator Data imputation'!BQ35&lt;&gt;"",1,0))</f>
        <v>0</v>
      </c>
      <c r="BQ32" s="230" t="n">
        <f aca="false">IF('Indicator Data'!BR36="No Data",1,IF('Indicator Data imputation'!BR35&lt;&gt;"",1,0))</f>
        <v>0</v>
      </c>
      <c r="BR32" s="230" t="n">
        <f aca="false">IF('Indicator Data'!BS36="No Data",1,IF('Indicator Data imputation'!BS35&lt;&gt;"",1,0))</f>
        <v>0</v>
      </c>
      <c r="BS32" s="230" t="n">
        <f aca="false">IF('Indicator Data'!BT36="No Data",1,IF('Indicator Data imputation'!BT35&lt;&gt;"",1,0))</f>
        <v>0</v>
      </c>
      <c r="BT32" s="230" t="n">
        <f aca="false">IF('Indicator Data'!BU36="No Data",1,IF('Indicator Data imputation'!BU35&lt;&gt;"",1,0))</f>
        <v>0</v>
      </c>
      <c r="BU32" s="230" t="n">
        <f aca="false">IF('Indicator Data'!BV36="No Data",1,IF('Indicator Data imputation'!BV35&lt;&gt;"",1,0))</f>
        <v>0</v>
      </c>
      <c r="BV32" s="230" t="n">
        <f aca="false">IF('Indicator Data'!BW36="No Data",1,IF('Indicator Data imputation'!BW35&lt;&gt;"",1,0))</f>
        <v>0</v>
      </c>
      <c r="BW32" s="230" t="n">
        <f aca="false">IF('Indicator Data'!BX36="No Data",1,IF('Indicator Data imputation'!BX35&lt;&gt;"",1,0))</f>
        <v>0</v>
      </c>
      <c r="BX32" s="0" t="n">
        <f aca="false">SUM(B32:BW32)</f>
        <v>12</v>
      </c>
      <c r="BY32" s="239" t="n">
        <f aca="false">BX32/74</f>
        <v>0.162162162162162</v>
      </c>
    </row>
    <row r="33" customFormat="false" ht="14.5" hidden="false" customHeight="false" outlineLevel="0" collapsed="false">
      <c r="A33" s="0" t="str">
        <f aca="false">'Indicator Data'!B37</f>
        <v>CAF</v>
      </c>
      <c r="B33" s="230" t="n">
        <f aca="false">IF('Indicator Data'!C37="No Data",1,IF('Indicator Data imputation'!C36&lt;&gt;"",1,0))</f>
        <v>0</v>
      </c>
      <c r="C33" s="230" t="n">
        <f aca="false">IF('Indicator Data'!D37="No Data",1,IF('Indicator Data imputation'!D36&lt;&gt;"",1,0))</f>
        <v>0</v>
      </c>
      <c r="D33" s="230" t="n">
        <f aca="false">IF('Indicator Data'!E37="No Data",1,IF('Indicator Data imputation'!E36&lt;&gt;"",1,0))</f>
        <v>0</v>
      </c>
      <c r="E33" s="230" t="n">
        <f aca="false">IF('Indicator Data'!F37="No Data",1,IF('Indicator Data imputation'!F36&lt;&gt;"",1,0))</f>
        <v>0</v>
      </c>
      <c r="F33" s="230" t="n">
        <f aca="false">IF('Indicator Data'!G37="No Data",1,IF('Indicator Data imputation'!G36&lt;&gt;"",1,0))</f>
        <v>0</v>
      </c>
      <c r="G33" s="230" t="n">
        <f aca="false">IF('Indicator Data'!H37="No Data",1,IF('Indicator Data imputation'!H36&lt;&gt;"",1,0))</f>
        <v>0</v>
      </c>
      <c r="H33" s="230" t="n">
        <f aca="false">IF('Indicator Data'!I37="No Data",1,IF('Indicator Data imputation'!I36&lt;&gt;"",1,0))</f>
        <v>0</v>
      </c>
      <c r="I33" s="230" t="n">
        <f aca="false">IF('Indicator Data'!J37="No Data",1,IF('Indicator Data imputation'!J36&lt;&gt;"",1,0))</f>
        <v>0</v>
      </c>
      <c r="J33" s="230" t="n">
        <f aca="false">IF('Indicator Data'!K37="No Data",1,IF('Indicator Data imputation'!K36&lt;&gt;"",1,0))</f>
        <v>0</v>
      </c>
      <c r="K33" s="230" t="n">
        <f aca="false">IF('Indicator Data'!L37="No Data",1,IF('Indicator Data imputation'!L36&lt;&gt;"",1,0))</f>
        <v>0</v>
      </c>
      <c r="L33" s="230" t="n">
        <f aca="false">IF('Indicator Data'!M37="No Data",1,IF('Indicator Data imputation'!M36&lt;&gt;"",1,0))</f>
        <v>0</v>
      </c>
      <c r="M33" s="230" t="n">
        <f aca="false">IF('Indicator Data'!N37="No Data",1,IF('Indicator Data imputation'!N36&lt;&gt;"",1,0))</f>
        <v>0</v>
      </c>
      <c r="N33" s="230" t="n">
        <f aca="false">IF('Indicator Data'!O37="No Data",1,IF('Indicator Data imputation'!O36&lt;&gt;"",1,0))</f>
        <v>0</v>
      </c>
      <c r="O33" s="230" t="n">
        <f aca="false">IF('Indicator Data'!P37="No Data",1,IF('Indicator Data imputation'!P36&lt;&gt;"",1,0))</f>
        <v>0</v>
      </c>
      <c r="P33" s="230" t="n">
        <f aca="false">IF('Indicator Data'!Q37="No Data",1,IF('Indicator Data imputation'!Q36&lt;&gt;"",1,0))</f>
        <v>0</v>
      </c>
      <c r="Q33" s="230" t="n">
        <f aca="false">IF('Indicator Data'!R37="No Data",1,IF('Indicator Data imputation'!R36&lt;&gt;"",1,0))</f>
        <v>0</v>
      </c>
      <c r="R33" s="230" t="n">
        <f aca="false">IF('Indicator Data'!S37="No Data",1,IF('Indicator Data imputation'!S36&lt;&gt;"",1,0))</f>
        <v>0</v>
      </c>
      <c r="S33" s="230" t="n">
        <f aca="false">IF('Indicator Data'!T37="No Data",1,IF('Indicator Data imputation'!T36&lt;&gt;"",1,0))</f>
        <v>0</v>
      </c>
      <c r="T33" s="230" t="n">
        <f aca="false">IF('Indicator Data'!U37="No Data",1,IF('Indicator Data imputation'!U36&lt;&gt;"",1,0))</f>
        <v>0</v>
      </c>
      <c r="U33" s="230" t="n">
        <f aca="false">IF('Indicator Data'!V37="No Data",1,IF('Indicator Data imputation'!V36&lt;&gt;"",1,0))</f>
        <v>0</v>
      </c>
      <c r="V33" s="230" t="n">
        <f aca="false">IF('Indicator Data'!W37="No Data",1,IF('Indicator Data imputation'!W36&lt;&gt;"",1,0))</f>
        <v>0</v>
      </c>
      <c r="W33" s="230" t="n">
        <f aca="false">IF('Indicator Data'!X37="No Data",1,IF('Indicator Data imputation'!X36&lt;&gt;"",1,0))</f>
        <v>0</v>
      </c>
      <c r="X33" s="230" t="n">
        <f aca="false">IF('Indicator Data'!Y37="No Data",1,IF('Indicator Data imputation'!Y36&lt;&gt;"",1,0))</f>
        <v>0</v>
      </c>
      <c r="Y33" s="230" t="n">
        <f aca="false">IF('Indicator Data'!Z37="No Data",1,IF('Indicator Data imputation'!Z36&lt;&gt;"",1,0))</f>
        <v>0</v>
      </c>
      <c r="Z33" s="230" t="n">
        <f aca="false">IF('Indicator Data'!AA37="No Data",1,IF('Indicator Data imputation'!AA36&lt;&gt;"",1,0))</f>
        <v>1</v>
      </c>
      <c r="AA33" s="230" t="n">
        <f aca="false">IF('Indicator Data'!AB37="No Data",1,IF('Indicator Data imputation'!AB36&lt;&gt;"",1,0))</f>
        <v>0</v>
      </c>
      <c r="AB33" s="230" t="n">
        <f aca="false">IF('Indicator Data'!AC37="No Data",1,IF('Indicator Data imputation'!AC36&lt;&gt;"",1,0))</f>
        <v>0</v>
      </c>
      <c r="AC33" s="230" t="n">
        <f aca="false">IF('Indicator Data'!AD37="No Data",1,IF('Indicator Data imputation'!AD36&lt;&gt;"",1,0))</f>
        <v>0</v>
      </c>
      <c r="AD33" s="230" t="n">
        <f aca="false">IF('Indicator Data'!AE37="No Data",1,IF('Indicator Data imputation'!AE36&lt;&gt;"",1,0))</f>
        <v>1</v>
      </c>
      <c r="AE33" s="230" t="n">
        <f aca="false">IF('Indicator Data'!AF37="No Data",1,IF('Indicator Data imputation'!AF36&lt;&gt;"",1,0))</f>
        <v>0</v>
      </c>
      <c r="AF33" s="230" t="n">
        <f aca="false">IF('Indicator Data'!AG37="No Data",1,IF('Indicator Data imputation'!AG36&lt;&gt;"",1,0))</f>
        <v>0</v>
      </c>
      <c r="AG33" s="230" t="n">
        <f aca="false">IF('Indicator Data'!AH37="No Data",1,IF('Indicator Data imputation'!AH36&lt;&gt;"",1,0))</f>
        <v>0</v>
      </c>
      <c r="AH33" s="230" t="n">
        <f aca="false">IF('Indicator Data'!AI37="No Data",1,IF('Indicator Data imputation'!AI36&lt;&gt;"",1,0))</f>
        <v>0</v>
      </c>
      <c r="AI33" s="230" t="n">
        <f aca="false">IF('Indicator Data'!AJ37="No Data",1,IF('Indicator Data imputation'!AJ36&lt;&gt;"",1,0))</f>
        <v>0</v>
      </c>
      <c r="AJ33" s="230" t="n">
        <f aca="false">IF('Indicator Data'!AK37="No Data",1,IF('Indicator Data imputation'!AK36&lt;&gt;"",1,0))</f>
        <v>0</v>
      </c>
      <c r="AK33" s="230" t="n">
        <f aca="false">IF('Indicator Data'!AL37="No Data",1,IF('Indicator Data imputation'!AL36&lt;&gt;"",1,0))</f>
        <v>0</v>
      </c>
      <c r="AL33" s="230" t="n">
        <f aca="false">IF('Indicator Data'!AM37="No Data",1,IF('Indicator Data imputation'!AM36&lt;&gt;"",1,0))</f>
        <v>0</v>
      </c>
      <c r="AM33" s="230" t="n">
        <f aca="false">IF('Indicator Data'!AN37="No Data",1,IF('Indicator Data imputation'!AN36&lt;&gt;"",1,0))</f>
        <v>0</v>
      </c>
      <c r="AN33" s="230" t="n">
        <f aca="false">IF('Indicator Data'!AO37="No Data",1,IF('Indicator Data imputation'!AO36&lt;&gt;"",1,0))</f>
        <v>0</v>
      </c>
      <c r="AO33" s="230" t="n">
        <f aca="false">IF('Indicator Data'!AP37="No Data",1,IF('Indicator Data imputation'!AP36&lt;&gt;"",1,0))</f>
        <v>0</v>
      </c>
      <c r="AP33" s="230" t="n">
        <f aca="false">IF('Indicator Data'!AQ37="No Data",1,IF('Indicator Data imputation'!AQ36&lt;&gt;"",1,0))</f>
        <v>0</v>
      </c>
      <c r="AQ33" s="230" t="n">
        <f aca="false">IF('Indicator Data'!AR37="No Data",1,IF('Indicator Data imputation'!AR36&lt;&gt;"",1,0))</f>
        <v>0</v>
      </c>
      <c r="AR33" s="230" t="n">
        <f aca="false">IF('Indicator Data'!AS37="No Data",1,IF('Indicator Data imputation'!AS36&lt;&gt;"",1,0))</f>
        <v>0</v>
      </c>
      <c r="AS33" s="230" t="n">
        <f aca="false">IF('Indicator Data'!AT37="No Data",1,IF('Indicator Data imputation'!AT36&lt;&gt;"",1,0))</f>
        <v>0</v>
      </c>
      <c r="AT33" s="230" t="n">
        <f aca="false">IF('Indicator Data'!AU37="No Data",1,IF('Indicator Data imputation'!AU36&lt;&gt;"",1,0))</f>
        <v>0</v>
      </c>
      <c r="AU33" s="230" t="n">
        <f aca="false">IF('Indicator Data'!AV37="No Data",1,IF('Indicator Data imputation'!AV36&lt;&gt;"",1,0))</f>
        <v>0</v>
      </c>
      <c r="AV33" s="230" t="n">
        <f aca="false">IF('Indicator Data'!AW37="No Data",1,IF('Indicator Data imputation'!AW36&lt;&gt;"",1,0))</f>
        <v>0</v>
      </c>
      <c r="AW33" s="230" t="n">
        <f aca="false">IF('Indicator Data'!AX37="No Data",1,IF('Indicator Data imputation'!AX36&lt;&gt;"",1,0))</f>
        <v>0</v>
      </c>
      <c r="AX33" s="230" t="n">
        <f aca="false">IF('Indicator Data'!AY37="No Data",1,IF('Indicator Data imputation'!AY36&lt;&gt;"",1,0))</f>
        <v>0</v>
      </c>
      <c r="AY33" s="230" t="n">
        <f aca="false">IF('Indicator Data'!AZ37="No Data",1,IF('Indicator Data imputation'!AZ36&lt;&gt;"",1,0))</f>
        <v>0</v>
      </c>
      <c r="AZ33" s="230" t="n">
        <f aca="false">IF('Indicator Data'!BA37="No Data",1,IF('Indicator Data imputation'!BA36&lt;&gt;"",1,0))</f>
        <v>0</v>
      </c>
      <c r="BA33" s="230" t="n">
        <f aca="false">IF('Indicator Data'!BB37="No Data",1,IF('Indicator Data imputation'!BB36&lt;&gt;"",1,0))</f>
        <v>0</v>
      </c>
      <c r="BB33" s="230" t="n">
        <f aca="false">IF('Indicator Data'!BC37="No Data",1,IF('Indicator Data imputation'!BC36&lt;&gt;"",1,0))</f>
        <v>0</v>
      </c>
      <c r="BC33" s="230" t="n">
        <f aca="false">IF('Indicator Data'!BD37="No Data",1,IF('Indicator Data imputation'!BD36&lt;&gt;"",1,0))</f>
        <v>0</v>
      </c>
      <c r="BD33" s="230" t="n">
        <f aca="false">IF('Indicator Data'!BE37="No Data",1,IF('Indicator Data imputation'!BE36&lt;&gt;"",1,0))</f>
        <v>0</v>
      </c>
      <c r="BE33" s="230" t="n">
        <f aca="false">IF('Indicator Data'!BF37="No Data",1,IF('Indicator Data imputation'!BF36&lt;&gt;"",1,0))</f>
        <v>0</v>
      </c>
      <c r="BF33" s="230" t="n">
        <f aca="false">IF('Indicator Data'!BG37="No Data",1,IF('Indicator Data imputation'!BG36&lt;&gt;"",1,0))</f>
        <v>0</v>
      </c>
      <c r="BG33" s="230" t="n">
        <f aca="false">IF('Indicator Data'!BH37="No Data",1,IF('Indicator Data imputation'!BH36&lt;&gt;"",1,0))</f>
        <v>1</v>
      </c>
      <c r="BH33" s="230" t="n">
        <f aca="false">IF('Indicator Data'!BI37="No Data",1,IF('Indicator Data imputation'!BI36&lt;&gt;"",1,0))</f>
        <v>1</v>
      </c>
      <c r="BI33" s="230" t="n">
        <f aca="false">IF('Indicator Data'!BJ37="No Data",1,IF('Indicator Data imputation'!BJ36&lt;&gt;"",1,0))</f>
        <v>0</v>
      </c>
      <c r="BJ33" s="230" t="n">
        <f aca="false">IF('Indicator Data'!BK37="No Data",1,IF('Indicator Data imputation'!BK36&lt;&gt;"",1,0))</f>
        <v>0</v>
      </c>
      <c r="BK33" s="230" t="n">
        <f aca="false">IF('Indicator Data'!BL37="No Data",1,IF('Indicator Data imputation'!BL36&lt;&gt;"",1,0))</f>
        <v>0</v>
      </c>
      <c r="BL33" s="230" t="n">
        <f aca="false">IF('Indicator Data'!BM37="No Data",1,IF('Indicator Data imputation'!BM36&lt;&gt;"",1,0))</f>
        <v>0</v>
      </c>
      <c r="BM33" s="230" t="n">
        <f aca="false">IF('Indicator Data'!BN37="No Data",1,IF('Indicator Data imputation'!BN36&lt;&gt;"",1,0))</f>
        <v>0</v>
      </c>
      <c r="BN33" s="230" t="n">
        <f aca="false">IF('Indicator Data'!BO37="No Data",1,IF('Indicator Data imputation'!BO36&lt;&gt;"",1,0))</f>
        <v>0</v>
      </c>
      <c r="BO33" s="230" t="n">
        <f aca="false">IF('Indicator Data'!BP37="No Data",1,IF('Indicator Data imputation'!BP36&lt;&gt;"",1,0))</f>
        <v>0</v>
      </c>
      <c r="BP33" s="230" t="n">
        <f aca="false">IF('Indicator Data'!BQ37="No Data",1,IF('Indicator Data imputation'!BQ36&lt;&gt;"",1,0))</f>
        <v>0</v>
      </c>
      <c r="BQ33" s="230" t="n">
        <f aca="false">IF('Indicator Data'!BR37="No Data",1,IF('Indicator Data imputation'!BR36&lt;&gt;"",1,0))</f>
        <v>0</v>
      </c>
      <c r="BR33" s="230" t="n">
        <f aca="false">IF('Indicator Data'!BS37="No Data",1,IF('Indicator Data imputation'!BS36&lt;&gt;"",1,0))</f>
        <v>0</v>
      </c>
      <c r="BS33" s="230" t="n">
        <f aca="false">IF('Indicator Data'!BT37="No Data",1,IF('Indicator Data imputation'!BT36&lt;&gt;"",1,0))</f>
        <v>0</v>
      </c>
      <c r="BT33" s="230" t="n">
        <f aca="false">IF('Indicator Data'!BU37="No Data",1,IF('Indicator Data imputation'!BU36&lt;&gt;"",1,0))</f>
        <v>1</v>
      </c>
      <c r="BU33" s="230" t="n">
        <f aca="false">IF('Indicator Data'!BV37="No Data",1,IF('Indicator Data imputation'!BV36&lt;&gt;"",1,0))</f>
        <v>0</v>
      </c>
      <c r="BV33" s="230" t="n">
        <f aca="false">IF('Indicator Data'!BW37="No Data",1,IF('Indicator Data imputation'!BW36&lt;&gt;"",1,0))</f>
        <v>0</v>
      </c>
      <c r="BW33" s="230" t="n">
        <f aca="false">IF('Indicator Data'!BX37="No Data",1,IF('Indicator Data imputation'!BX36&lt;&gt;"",1,0))</f>
        <v>0</v>
      </c>
      <c r="BX33" s="0" t="n">
        <f aca="false">SUM(B33:BW33)</f>
        <v>5</v>
      </c>
      <c r="BY33" s="239" t="n">
        <f aca="false">BX33/74</f>
        <v>0.0675675675675676</v>
      </c>
    </row>
    <row r="34" customFormat="false" ht="14.5" hidden="false" customHeight="false" outlineLevel="0" collapsed="false">
      <c r="A34" s="0" t="str">
        <f aca="false">'Indicator Data'!B38</f>
        <v>TCD</v>
      </c>
      <c r="B34" s="230" t="n">
        <f aca="false">IF('Indicator Data'!C38="No Data",1,IF('Indicator Data imputation'!C37&lt;&gt;"",1,0))</f>
        <v>0</v>
      </c>
      <c r="C34" s="230" t="n">
        <f aca="false">IF('Indicator Data'!D38="No Data",1,IF('Indicator Data imputation'!D37&lt;&gt;"",1,0))</f>
        <v>0</v>
      </c>
      <c r="D34" s="230" t="n">
        <f aca="false">IF('Indicator Data'!E38="No Data",1,IF('Indicator Data imputation'!E37&lt;&gt;"",1,0))</f>
        <v>0</v>
      </c>
      <c r="E34" s="230" t="n">
        <f aca="false">IF('Indicator Data'!F38="No Data",1,IF('Indicator Data imputation'!F37&lt;&gt;"",1,0))</f>
        <v>0</v>
      </c>
      <c r="F34" s="230" t="n">
        <f aca="false">IF('Indicator Data'!G38="No Data",1,IF('Indicator Data imputation'!G37&lt;&gt;"",1,0))</f>
        <v>0</v>
      </c>
      <c r="G34" s="230" t="n">
        <f aca="false">IF('Indicator Data'!H38="No Data",1,IF('Indicator Data imputation'!H37&lt;&gt;"",1,0))</f>
        <v>0</v>
      </c>
      <c r="H34" s="230" t="n">
        <f aca="false">IF('Indicator Data'!I38="No Data",1,IF('Indicator Data imputation'!I37&lt;&gt;"",1,0))</f>
        <v>0</v>
      </c>
      <c r="I34" s="230" t="n">
        <f aca="false">IF('Indicator Data'!J38="No Data",1,IF('Indicator Data imputation'!J37&lt;&gt;"",1,0))</f>
        <v>0</v>
      </c>
      <c r="J34" s="230" t="n">
        <f aca="false">IF('Indicator Data'!K38="No Data",1,IF('Indicator Data imputation'!K37&lt;&gt;"",1,0))</f>
        <v>0</v>
      </c>
      <c r="K34" s="230" t="n">
        <f aca="false">IF('Indicator Data'!L38="No Data",1,IF('Indicator Data imputation'!L37&lt;&gt;"",1,0))</f>
        <v>0</v>
      </c>
      <c r="L34" s="230" t="n">
        <f aca="false">IF('Indicator Data'!M38="No Data",1,IF('Indicator Data imputation'!M37&lt;&gt;"",1,0))</f>
        <v>0</v>
      </c>
      <c r="M34" s="230" t="n">
        <f aca="false">IF('Indicator Data'!N38="No Data",1,IF('Indicator Data imputation'!N37&lt;&gt;"",1,0))</f>
        <v>0</v>
      </c>
      <c r="N34" s="230" t="n">
        <f aca="false">IF('Indicator Data'!O38="No Data",1,IF('Indicator Data imputation'!O37&lt;&gt;"",1,0))</f>
        <v>0</v>
      </c>
      <c r="O34" s="230" t="n">
        <f aca="false">IF('Indicator Data'!P38="No Data",1,IF('Indicator Data imputation'!P37&lt;&gt;"",1,0))</f>
        <v>0</v>
      </c>
      <c r="P34" s="230" t="n">
        <f aca="false">IF('Indicator Data'!Q38="No Data",1,IF('Indicator Data imputation'!Q37&lt;&gt;"",1,0))</f>
        <v>0</v>
      </c>
      <c r="Q34" s="230" t="n">
        <f aca="false">IF('Indicator Data'!R38="No Data",1,IF('Indicator Data imputation'!R37&lt;&gt;"",1,0))</f>
        <v>0</v>
      </c>
      <c r="R34" s="230" t="n">
        <f aca="false">IF('Indicator Data'!S38="No Data",1,IF('Indicator Data imputation'!S37&lt;&gt;"",1,0))</f>
        <v>0</v>
      </c>
      <c r="S34" s="230" t="n">
        <f aca="false">IF('Indicator Data'!T38="No Data",1,IF('Indicator Data imputation'!T37&lt;&gt;"",1,0))</f>
        <v>0</v>
      </c>
      <c r="T34" s="230" t="n">
        <f aca="false">IF('Indicator Data'!U38="No Data",1,IF('Indicator Data imputation'!U37&lt;&gt;"",1,0))</f>
        <v>0</v>
      </c>
      <c r="U34" s="230" t="n">
        <f aca="false">IF('Indicator Data'!V38="No Data",1,IF('Indicator Data imputation'!V37&lt;&gt;"",1,0))</f>
        <v>0</v>
      </c>
      <c r="V34" s="230" t="n">
        <f aca="false">IF('Indicator Data'!W38="No Data",1,IF('Indicator Data imputation'!W37&lt;&gt;"",1,0))</f>
        <v>0</v>
      </c>
      <c r="W34" s="230" t="n">
        <f aca="false">IF('Indicator Data'!X38="No Data",1,IF('Indicator Data imputation'!X37&lt;&gt;"",1,0))</f>
        <v>0</v>
      </c>
      <c r="X34" s="230" t="n">
        <f aca="false">IF('Indicator Data'!Y38="No Data",1,IF('Indicator Data imputation'!Y37&lt;&gt;"",1,0))</f>
        <v>0</v>
      </c>
      <c r="Y34" s="230" t="n">
        <f aca="false">IF('Indicator Data'!Z38="No Data",1,IF('Indicator Data imputation'!Z37&lt;&gt;"",1,0))</f>
        <v>0</v>
      </c>
      <c r="Z34" s="230" t="n">
        <f aca="false">IF('Indicator Data'!AA38="No Data",1,IF('Indicator Data imputation'!AA37&lt;&gt;"",1,0))</f>
        <v>0</v>
      </c>
      <c r="AA34" s="230" t="n">
        <f aca="false">IF('Indicator Data'!AB38="No Data",1,IF('Indicator Data imputation'!AB37&lt;&gt;"",1,0))</f>
        <v>0</v>
      </c>
      <c r="AB34" s="230" t="n">
        <f aca="false">IF('Indicator Data'!AC38="No Data",1,IF('Indicator Data imputation'!AC37&lt;&gt;"",1,0))</f>
        <v>0</v>
      </c>
      <c r="AC34" s="230" t="n">
        <f aca="false">IF('Indicator Data'!AD38="No Data",1,IF('Indicator Data imputation'!AD37&lt;&gt;"",1,0))</f>
        <v>0</v>
      </c>
      <c r="AD34" s="230" t="n">
        <f aca="false">IF('Indicator Data'!AE38="No Data",1,IF('Indicator Data imputation'!AE37&lt;&gt;"",1,0))</f>
        <v>0</v>
      </c>
      <c r="AE34" s="230" t="n">
        <f aca="false">IF('Indicator Data'!AF38="No Data",1,IF('Indicator Data imputation'!AF37&lt;&gt;"",1,0))</f>
        <v>0</v>
      </c>
      <c r="AF34" s="230" t="n">
        <f aca="false">IF('Indicator Data'!AG38="No Data",1,IF('Indicator Data imputation'!AG37&lt;&gt;"",1,0))</f>
        <v>0</v>
      </c>
      <c r="AG34" s="230" t="n">
        <f aca="false">IF('Indicator Data'!AH38="No Data",1,IF('Indicator Data imputation'!AH37&lt;&gt;"",1,0))</f>
        <v>0</v>
      </c>
      <c r="AH34" s="230" t="n">
        <f aca="false">IF('Indicator Data'!AI38="No Data",1,IF('Indicator Data imputation'!AI37&lt;&gt;"",1,0))</f>
        <v>0</v>
      </c>
      <c r="AI34" s="230" t="n">
        <f aca="false">IF('Indicator Data'!AJ38="No Data",1,IF('Indicator Data imputation'!AJ37&lt;&gt;"",1,0))</f>
        <v>0</v>
      </c>
      <c r="AJ34" s="230" t="n">
        <f aca="false">IF('Indicator Data'!AK38="No Data",1,IF('Indicator Data imputation'!AK37&lt;&gt;"",1,0))</f>
        <v>0</v>
      </c>
      <c r="AK34" s="230" t="n">
        <f aca="false">IF('Indicator Data'!AL38="No Data",1,IF('Indicator Data imputation'!AL37&lt;&gt;"",1,0))</f>
        <v>0</v>
      </c>
      <c r="AL34" s="230" t="n">
        <f aca="false">IF('Indicator Data'!AM38="No Data",1,IF('Indicator Data imputation'!AM37&lt;&gt;"",1,0))</f>
        <v>0</v>
      </c>
      <c r="AM34" s="230" t="n">
        <f aca="false">IF('Indicator Data'!AN38="No Data",1,IF('Indicator Data imputation'!AN37&lt;&gt;"",1,0))</f>
        <v>0</v>
      </c>
      <c r="AN34" s="230" t="n">
        <f aca="false">IF('Indicator Data'!AO38="No Data",1,IF('Indicator Data imputation'!AO37&lt;&gt;"",1,0))</f>
        <v>0</v>
      </c>
      <c r="AO34" s="230" t="n">
        <f aca="false">IF('Indicator Data'!AP38="No Data",1,IF('Indicator Data imputation'!AP37&lt;&gt;"",1,0))</f>
        <v>0</v>
      </c>
      <c r="AP34" s="230" t="n">
        <f aca="false">IF('Indicator Data'!AQ38="No Data",1,IF('Indicator Data imputation'!AQ37&lt;&gt;"",1,0))</f>
        <v>0</v>
      </c>
      <c r="AQ34" s="230" t="n">
        <f aca="false">IF('Indicator Data'!AR38="No Data",1,IF('Indicator Data imputation'!AR37&lt;&gt;"",1,0))</f>
        <v>0</v>
      </c>
      <c r="AR34" s="230" t="n">
        <f aca="false">IF('Indicator Data'!AS38="No Data",1,IF('Indicator Data imputation'!AS37&lt;&gt;"",1,0))</f>
        <v>0</v>
      </c>
      <c r="AS34" s="230" t="n">
        <f aca="false">IF('Indicator Data'!AT38="No Data",1,IF('Indicator Data imputation'!AT37&lt;&gt;"",1,0))</f>
        <v>0</v>
      </c>
      <c r="AT34" s="230" t="n">
        <f aca="false">IF('Indicator Data'!AU38="No Data",1,IF('Indicator Data imputation'!AU37&lt;&gt;"",1,0))</f>
        <v>0</v>
      </c>
      <c r="AU34" s="230" t="n">
        <f aca="false">IF('Indicator Data'!AV38="No Data",1,IF('Indicator Data imputation'!AV37&lt;&gt;"",1,0))</f>
        <v>0</v>
      </c>
      <c r="AV34" s="230" t="n">
        <f aca="false">IF('Indicator Data'!AW38="No Data",1,IF('Indicator Data imputation'!AW37&lt;&gt;"",1,0))</f>
        <v>0</v>
      </c>
      <c r="AW34" s="230" t="n">
        <f aca="false">IF('Indicator Data'!AX38="No Data",1,IF('Indicator Data imputation'!AX37&lt;&gt;"",1,0))</f>
        <v>0</v>
      </c>
      <c r="AX34" s="230" t="n">
        <f aca="false">IF('Indicator Data'!AY38="No Data",1,IF('Indicator Data imputation'!AY37&lt;&gt;"",1,0))</f>
        <v>0</v>
      </c>
      <c r="AY34" s="230" t="n">
        <f aca="false">IF('Indicator Data'!AZ38="No Data",1,IF('Indicator Data imputation'!AZ37&lt;&gt;"",1,0))</f>
        <v>0</v>
      </c>
      <c r="AZ34" s="230" t="n">
        <f aca="false">IF('Indicator Data'!BA38="No Data",1,IF('Indicator Data imputation'!BA37&lt;&gt;"",1,0))</f>
        <v>0</v>
      </c>
      <c r="BA34" s="230" t="n">
        <f aca="false">IF('Indicator Data'!BB38="No Data",1,IF('Indicator Data imputation'!BB37&lt;&gt;"",1,0))</f>
        <v>0</v>
      </c>
      <c r="BB34" s="230" t="n">
        <f aca="false">IF('Indicator Data'!BC38="No Data",1,IF('Indicator Data imputation'!BC37&lt;&gt;"",1,0))</f>
        <v>0</v>
      </c>
      <c r="BC34" s="230" t="n">
        <f aca="false">IF('Indicator Data'!BD38="No Data",1,IF('Indicator Data imputation'!BD37&lt;&gt;"",1,0))</f>
        <v>0</v>
      </c>
      <c r="BD34" s="230" t="n">
        <f aca="false">IF('Indicator Data'!BE38="No Data",1,IF('Indicator Data imputation'!BE37&lt;&gt;"",1,0))</f>
        <v>0</v>
      </c>
      <c r="BE34" s="230" t="n">
        <f aca="false">IF('Indicator Data'!BF38="No Data",1,IF('Indicator Data imputation'!BF37&lt;&gt;"",1,0))</f>
        <v>0</v>
      </c>
      <c r="BF34" s="230" t="n">
        <f aca="false">IF('Indicator Data'!BG38="No Data",1,IF('Indicator Data imputation'!BG37&lt;&gt;"",1,0))</f>
        <v>0</v>
      </c>
      <c r="BG34" s="230" t="n">
        <f aca="false">IF('Indicator Data'!BH38="No Data",1,IF('Indicator Data imputation'!BH37&lt;&gt;"",1,0))</f>
        <v>0</v>
      </c>
      <c r="BH34" s="230" t="n">
        <f aca="false">IF('Indicator Data'!BI38="No Data",1,IF('Indicator Data imputation'!BI37&lt;&gt;"",1,0))</f>
        <v>1</v>
      </c>
      <c r="BI34" s="230" t="n">
        <f aca="false">IF('Indicator Data'!BJ38="No Data",1,IF('Indicator Data imputation'!BJ37&lt;&gt;"",1,0))</f>
        <v>0</v>
      </c>
      <c r="BJ34" s="230" t="n">
        <f aca="false">IF('Indicator Data'!BK38="No Data",1,IF('Indicator Data imputation'!BK37&lt;&gt;"",1,0))</f>
        <v>0</v>
      </c>
      <c r="BK34" s="230" t="n">
        <f aca="false">IF('Indicator Data'!BL38="No Data",1,IF('Indicator Data imputation'!BL37&lt;&gt;"",1,0))</f>
        <v>0</v>
      </c>
      <c r="BL34" s="230" t="n">
        <f aca="false">IF('Indicator Data'!BM38="No Data",1,IF('Indicator Data imputation'!BM37&lt;&gt;"",1,0))</f>
        <v>0</v>
      </c>
      <c r="BM34" s="230" t="n">
        <f aca="false">IF('Indicator Data'!BN38="No Data",1,IF('Indicator Data imputation'!BN37&lt;&gt;"",1,0))</f>
        <v>0</v>
      </c>
      <c r="BN34" s="230" t="n">
        <f aca="false">IF('Indicator Data'!BO38="No Data",1,IF('Indicator Data imputation'!BO37&lt;&gt;"",1,0))</f>
        <v>0</v>
      </c>
      <c r="BO34" s="230" t="n">
        <f aca="false">IF('Indicator Data'!BP38="No Data",1,IF('Indicator Data imputation'!BP37&lt;&gt;"",1,0))</f>
        <v>0</v>
      </c>
      <c r="BP34" s="230" t="n">
        <f aca="false">IF('Indicator Data'!BQ38="No Data",1,IF('Indicator Data imputation'!BQ37&lt;&gt;"",1,0))</f>
        <v>0</v>
      </c>
      <c r="BQ34" s="230" t="n">
        <f aca="false">IF('Indicator Data'!BR38="No Data",1,IF('Indicator Data imputation'!BR37&lt;&gt;"",1,0))</f>
        <v>0</v>
      </c>
      <c r="BR34" s="230" t="n">
        <f aca="false">IF('Indicator Data'!BS38="No Data",1,IF('Indicator Data imputation'!BS37&lt;&gt;"",1,0))</f>
        <v>0</v>
      </c>
      <c r="BS34" s="230" t="n">
        <f aca="false">IF('Indicator Data'!BT38="No Data",1,IF('Indicator Data imputation'!BT37&lt;&gt;"",1,0))</f>
        <v>0</v>
      </c>
      <c r="BT34" s="230" t="n">
        <f aca="false">IF('Indicator Data'!BU38="No Data",1,IF('Indicator Data imputation'!BU37&lt;&gt;"",1,0))</f>
        <v>1</v>
      </c>
      <c r="BU34" s="230" t="n">
        <f aca="false">IF('Indicator Data'!BV38="No Data",1,IF('Indicator Data imputation'!BV37&lt;&gt;"",1,0))</f>
        <v>1</v>
      </c>
      <c r="BV34" s="230" t="n">
        <f aca="false">IF('Indicator Data'!BW38="No Data",1,IF('Indicator Data imputation'!BW37&lt;&gt;"",1,0))</f>
        <v>0</v>
      </c>
      <c r="BW34" s="230" t="n">
        <f aca="false">IF('Indicator Data'!BX38="No Data",1,IF('Indicator Data imputation'!BX37&lt;&gt;"",1,0))</f>
        <v>0</v>
      </c>
      <c r="BX34" s="0" t="n">
        <f aca="false">SUM(B34:BW34)</f>
        <v>3</v>
      </c>
      <c r="BY34" s="239" t="n">
        <f aca="false">BX34/74</f>
        <v>0.0405405405405405</v>
      </c>
    </row>
    <row r="35" customFormat="false" ht="14.5" hidden="false" customHeight="false" outlineLevel="0" collapsed="false">
      <c r="A35" s="0" t="str">
        <f aca="false">'Indicator Data'!B39</f>
        <v>CHL</v>
      </c>
      <c r="B35" s="230" t="n">
        <f aca="false">IF('Indicator Data'!C39="No Data",1,IF('Indicator Data imputation'!C38&lt;&gt;"",1,0))</f>
        <v>0</v>
      </c>
      <c r="C35" s="230" t="n">
        <f aca="false">IF('Indicator Data'!D39="No Data",1,IF('Indicator Data imputation'!D38&lt;&gt;"",1,0))</f>
        <v>0</v>
      </c>
      <c r="D35" s="230" t="n">
        <f aca="false">IF('Indicator Data'!E39="No Data",1,IF('Indicator Data imputation'!E38&lt;&gt;"",1,0))</f>
        <v>0</v>
      </c>
      <c r="E35" s="230" t="n">
        <f aca="false">IF('Indicator Data'!F39="No Data",1,IF('Indicator Data imputation'!F38&lt;&gt;"",1,0))</f>
        <v>0</v>
      </c>
      <c r="F35" s="230" t="n">
        <f aca="false">IF('Indicator Data'!G39="No Data",1,IF('Indicator Data imputation'!G38&lt;&gt;"",1,0))</f>
        <v>0</v>
      </c>
      <c r="G35" s="230" t="n">
        <f aca="false">IF('Indicator Data'!H39="No Data",1,IF('Indicator Data imputation'!H38&lt;&gt;"",1,0))</f>
        <v>0</v>
      </c>
      <c r="H35" s="230" t="n">
        <f aca="false">IF('Indicator Data'!I39="No Data",1,IF('Indicator Data imputation'!I38&lt;&gt;"",1,0))</f>
        <v>0</v>
      </c>
      <c r="I35" s="230" t="n">
        <f aca="false">IF('Indicator Data'!J39="No Data",1,IF('Indicator Data imputation'!J38&lt;&gt;"",1,0))</f>
        <v>0</v>
      </c>
      <c r="J35" s="230" t="n">
        <f aca="false">IF('Indicator Data'!K39="No Data",1,IF('Indicator Data imputation'!K38&lt;&gt;"",1,0))</f>
        <v>0</v>
      </c>
      <c r="K35" s="230" t="n">
        <f aca="false">IF('Indicator Data'!L39="No Data",1,IF('Indicator Data imputation'!L38&lt;&gt;"",1,0))</f>
        <v>0</v>
      </c>
      <c r="L35" s="230" t="n">
        <f aca="false">IF('Indicator Data'!M39="No Data",1,IF('Indicator Data imputation'!M38&lt;&gt;"",1,0))</f>
        <v>1</v>
      </c>
      <c r="M35" s="230" t="n">
        <f aca="false">IF('Indicator Data'!N39="No Data",1,IF('Indicator Data imputation'!N38&lt;&gt;"",1,0))</f>
        <v>1</v>
      </c>
      <c r="N35" s="230" t="n">
        <f aca="false">IF('Indicator Data'!O39="No Data",1,IF('Indicator Data imputation'!O38&lt;&gt;"",1,0))</f>
        <v>1</v>
      </c>
      <c r="O35" s="230" t="n">
        <f aca="false">IF('Indicator Data'!P39="No Data",1,IF('Indicator Data imputation'!P38&lt;&gt;"",1,0))</f>
        <v>1</v>
      </c>
      <c r="P35" s="230" t="n">
        <f aca="false">IF('Indicator Data'!Q39="No Data",1,IF('Indicator Data imputation'!Q38&lt;&gt;"",1,0))</f>
        <v>0</v>
      </c>
      <c r="Q35" s="230" t="n">
        <f aca="false">IF('Indicator Data'!R39="No Data",1,IF('Indicator Data imputation'!R38&lt;&gt;"",1,0))</f>
        <v>0</v>
      </c>
      <c r="R35" s="230" t="n">
        <f aca="false">IF('Indicator Data'!S39="No Data",1,IF('Indicator Data imputation'!S38&lt;&gt;"",1,0))</f>
        <v>0</v>
      </c>
      <c r="S35" s="230" t="n">
        <f aca="false">IF('Indicator Data'!T39="No Data",1,IF('Indicator Data imputation'!T38&lt;&gt;"",1,0))</f>
        <v>0</v>
      </c>
      <c r="T35" s="230" t="n">
        <f aca="false">IF('Indicator Data'!U39="No Data",1,IF('Indicator Data imputation'!U38&lt;&gt;"",1,0))</f>
        <v>0</v>
      </c>
      <c r="U35" s="230" t="n">
        <f aca="false">IF('Indicator Data'!V39="No Data",1,IF('Indicator Data imputation'!V38&lt;&gt;"",1,0))</f>
        <v>0</v>
      </c>
      <c r="V35" s="230" t="n">
        <f aca="false">IF('Indicator Data'!W39="No Data",1,IF('Indicator Data imputation'!W38&lt;&gt;"",1,0))</f>
        <v>0</v>
      </c>
      <c r="W35" s="230" t="n">
        <f aca="false">IF('Indicator Data'!X39="No Data",1,IF('Indicator Data imputation'!X38&lt;&gt;"",1,0))</f>
        <v>0</v>
      </c>
      <c r="X35" s="230" t="n">
        <f aca="false">IF('Indicator Data'!Y39="No Data",1,IF('Indicator Data imputation'!Y38&lt;&gt;"",1,0))</f>
        <v>0</v>
      </c>
      <c r="Y35" s="230" t="n">
        <f aca="false">IF('Indicator Data'!Z39="No Data",1,IF('Indicator Data imputation'!Z38&lt;&gt;"",1,0))</f>
        <v>0</v>
      </c>
      <c r="Z35" s="230" t="n">
        <f aca="false">IF('Indicator Data'!AA39="No Data",1,IF('Indicator Data imputation'!AA38&lt;&gt;"",1,0))</f>
        <v>0</v>
      </c>
      <c r="AA35" s="230" t="n">
        <f aca="false">IF('Indicator Data'!AB39="No Data",1,IF('Indicator Data imputation'!AB38&lt;&gt;"",1,0))</f>
        <v>0</v>
      </c>
      <c r="AB35" s="230" t="n">
        <f aca="false">IF('Indicator Data'!AC39="No Data",1,IF('Indicator Data imputation'!AC38&lt;&gt;"",1,0))</f>
        <v>1</v>
      </c>
      <c r="AC35" s="230" t="n">
        <f aca="false">IF('Indicator Data'!AD39="No Data",1,IF('Indicator Data imputation'!AD38&lt;&gt;"",1,0))</f>
        <v>0</v>
      </c>
      <c r="AD35" s="230" t="n">
        <f aca="false">IF('Indicator Data'!AE39="No Data",1,IF('Indicator Data imputation'!AE38&lt;&gt;"",1,0))</f>
        <v>0</v>
      </c>
      <c r="AE35" s="230" t="n">
        <f aca="false">IF('Indicator Data'!AF39="No Data",1,IF('Indicator Data imputation'!AF38&lt;&gt;"",1,0))</f>
        <v>0</v>
      </c>
      <c r="AF35" s="230" t="n">
        <f aca="false">IF('Indicator Data'!AG39="No Data",1,IF('Indicator Data imputation'!AG38&lt;&gt;"",1,0))</f>
        <v>0</v>
      </c>
      <c r="AG35" s="230" t="n">
        <f aca="false">IF('Indicator Data'!AH39="No Data",1,IF('Indicator Data imputation'!AH38&lt;&gt;"",1,0))</f>
        <v>0</v>
      </c>
      <c r="AH35" s="230" t="n">
        <f aca="false">IF('Indicator Data'!AI39="No Data",1,IF('Indicator Data imputation'!AI38&lt;&gt;"",1,0))</f>
        <v>0</v>
      </c>
      <c r="AI35" s="230" t="n">
        <f aca="false">IF('Indicator Data'!AJ39="No Data",1,IF('Indicator Data imputation'!AJ38&lt;&gt;"",1,0))</f>
        <v>0</v>
      </c>
      <c r="AJ35" s="230" t="n">
        <f aca="false">IF('Indicator Data'!AK39="No Data",1,IF('Indicator Data imputation'!AK38&lt;&gt;"",1,0))</f>
        <v>0</v>
      </c>
      <c r="AK35" s="230" t="n">
        <f aca="false">IF('Indicator Data'!AL39="No Data",1,IF('Indicator Data imputation'!AL38&lt;&gt;"",1,0))</f>
        <v>1</v>
      </c>
      <c r="AL35" s="230" t="n">
        <f aca="false">IF('Indicator Data'!AM39="No Data",1,IF('Indicator Data imputation'!AM38&lt;&gt;"",1,0))</f>
        <v>0</v>
      </c>
      <c r="AM35" s="230" t="n">
        <f aca="false">IF('Indicator Data'!AN39="No Data",1,IF('Indicator Data imputation'!AN38&lt;&gt;"",1,0))</f>
        <v>0</v>
      </c>
      <c r="AN35" s="230" t="n">
        <f aca="false">IF('Indicator Data'!AO39="No Data",1,IF('Indicator Data imputation'!AO38&lt;&gt;"",1,0))</f>
        <v>0</v>
      </c>
      <c r="AO35" s="230" t="n">
        <f aca="false">IF('Indicator Data'!AP39="No Data",1,IF('Indicator Data imputation'!AP38&lt;&gt;"",1,0))</f>
        <v>0</v>
      </c>
      <c r="AP35" s="230" t="n">
        <f aca="false">IF('Indicator Data'!AQ39="No Data",1,IF('Indicator Data imputation'!AQ38&lt;&gt;"",1,0))</f>
        <v>0</v>
      </c>
      <c r="AQ35" s="230" t="n">
        <f aca="false">IF('Indicator Data'!AR39="No Data",1,IF('Indicator Data imputation'!AR38&lt;&gt;"",1,0))</f>
        <v>0</v>
      </c>
      <c r="AR35" s="230" t="n">
        <f aca="false">IF('Indicator Data'!AS39="No Data",1,IF('Indicator Data imputation'!AS38&lt;&gt;"",1,0))</f>
        <v>0</v>
      </c>
      <c r="AS35" s="230" t="n">
        <f aca="false">IF('Indicator Data'!AT39="No Data",1,IF('Indicator Data imputation'!AT38&lt;&gt;"",1,0))</f>
        <v>0</v>
      </c>
      <c r="AT35" s="230" t="n">
        <f aca="false">IF('Indicator Data'!AU39="No Data",1,IF('Indicator Data imputation'!AU38&lt;&gt;"",1,0))</f>
        <v>0</v>
      </c>
      <c r="AU35" s="230" t="n">
        <f aca="false">IF('Indicator Data'!AV39="No Data",1,IF('Indicator Data imputation'!AV38&lt;&gt;"",1,0))</f>
        <v>0</v>
      </c>
      <c r="AV35" s="230" t="n">
        <f aca="false">IF('Indicator Data'!AW39="No Data",1,IF('Indicator Data imputation'!AW38&lt;&gt;"",1,0))</f>
        <v>1</v>
      </c>
      <c r="AW35" s="230" t="n">
        <f aca="false">IF('Indicator Data'!AX39="No Data",1,IF('Indicator Data imputation'!AX38&lt;&gt;"",1,0))</f>
        <v>0</v>
      </c>
      <c r="AX35" s="230" t="n">
        <f aca="false">IF('Indicator Data'!AY39="No Data",1,IF('Indicator Data imputation'!AY38&lt;&gt;"",1,0))</f>
        <v>0</v>
      </c>
      <c r="AY35" s="230" t="n">
        <f aca="false">IF('Indicator Data'!AZ39="No Data",1,IF('Indicator Data imputation'!AZ38&lt;&gt;"",1,0))</f>
        <v>0</v>
      </c>
      <c r="AZ35" s="230" t="n">
        <f aca="false">IF('Indicator Data'!BA39="No Data",1,IF('Indicator Data imputation'!BA38&lt;&gt;"",1,0))</f>
        <v>0</v>
      </c>
      <c r="BA35" s="230" t="n">
        <f aca="false">IF('Indicator Data'!BB39="No Data",1,IF('Indicator Data imputation'!BB38&lt;&gt;"",1,0))</f>
        <v>0</v>
      </c>
      <c r="BB35" s="230" t="n">
        <f aca="false">IF('Indicator Data'!BC39="No Data",1,IF('Indicator Data imputation'!BC38&lt;&gt;"",1,0))</f>
        <v>0</v>
      </c>
      <c r="BC35" s="230" t="n">
        <f aca="false">IF('Indicator Data'!BD39="No Data",1,IF('Indicator Data imputation'!BD38&lt;&gt;"",1,0))</f>
        <v>0</v>
      </c>
      <c r="BD35" s="230" t="n">
        <f aca="false">IF('Indicator Data'!BE39="No Data",1,IF('Indicator Data imputation'!BE38&lt;&gt;"",1,0))</f>
        <v>0</v>
      </c>
      <c r="BE35" s="230" t="n">
        <f aca="false">IF('Indicator Data'!BF39="No Data",1,IF('Indicator Data imputation'!BF38&lt;&gt;"",1,0))</f>
        <v>0</v>
      </c>
      <c r="BF35" s="230" t="n">
        <f aca="false">IF('Indicator Data'!BG39="No Data",1,IF('Indicator Data imputation'!BG38&lt;&gt;"",1,0))</f>
        <v>0</v>
      </c>
      <c r="BG35" s="230" t="n">
        <f aca="false">IF('Indicator Data'!BH39="No Data",1,IF('Indicator Data imputation'!BH38&lt;&gt;"",1,0))</f>
        <v>0</v>
      </c>
      <c r="BH35" s="230" t="n">
        <f aca="false">IF('Indicator Data'!BI39="No Data",1,IF('Indicator Data imputation'!BI38&lt;&gt;"",1,0))</f>
        <v>0</v>
      </c>
      <c r="BI35" s="230" t="n">
        <f aca="false">IF('Indicator Data'!BJ39="No Data",1,IF('Indicator Data imputation'!BJ38&lt;&gt;"",1,0))</f>
        <v>0</v>
      </c>
      <c r="BJ35" s="230" t="n">
        <f aca="false">IF('Indicator Data'!BK39="No Data",1,IF('Indicator Data imputation'!BK38&lt;&gt;"",1,0))</f>
        <v>0</v>
      </c>
      <c r="BK35" s="230" t="n">
        <f aca="false">IF('Indicator Data'!BL39="No Data",1,IF('Indicator Data imputation'!BL38&lt;&gt;"",1,0))</f>
        <v>0</v>
      </c>
      <c r="BL35" s="230" t="n">
        <f aca="false">IF('Indicator Data'!BM39="No Data",1,IF('Indicator Data imputation'!BM38&lt;&gt;"",1,0))</f>
        <v>0</v>
      </c>
      <c r="BM35" s="230" t="n">
        <f aca="false">IF('Indicator Data'!BN39="No Data",1,IF('Indicator Data imputation'!BN38&lt;&gt;"",1,0))</f>
        <v>0</v>
      </c>
      <c r="BN35" s="230" t="n">
        <f aca="false">IF('Indicator Data'!BO39="No Data",1,IF('Indicator Data imputation'!BO38&lt;&gt;"",1,0))</f>
        <v>0</v>
      </c>
      <c r="BO35" s="230" t="n">
        <f aca="false">IF('Indicator Data'!BP39="No Data",1,IF('Indicator Data imputation'!BP38&lt;&gt;"",1,0))</f>
        <v>0</v>
      </c>
      <c r="BP35" s="230" t="n">
        <f aca="false">IF('Indicator Data'!BQ39="No Data",1,IF('Indicator Data imputation'!BQ38&lt;&gt;"",1,0))</f>
        <v>0</v>
      </c>
      <c r="BQ35" s="230" t="n">
        <f aca="false">IF('Indicator Data'!BR39="No Data",1,IF('Indicator Data imputation'!BR38&lt;&gt;"",1,0))</f>
        <v>0</v>
      </c>
      <c r="BR35" s="230" t="n">
        <f aca="false">IF('Indicator Data'!BS39="No Data",1,IF('Indicator Data imputation'!BS38&lt;&gt;"",1,0))</f>
        <v>0</v>
      </c>
      <c r="BS35" s="230" t="n">
        <f aca="false">IF('Indicator Data'!BT39="No Data",1,IF('Indicator Data imputation'!BT38&lt;&gt;"",1,0))</f>
        <v>0</v>
      </c>
      <c r="BT35" s="230" t="n">
        <f aca="false">IF('Indicator Data'!BU39="No Data",1,IF('Indicator Data imputation'!BU38&lt;&gt;"",1,0))</f>
        <v>0</v>
      </c>
      <c r="BU35" s="230" t="n">
        <f aca="false">IF('Indicator Data'!BV39="No Data",1,IF('Indicator Data imputation'!BV38&lt;&gt;"",1,0))</f>
        <v>0</v>
      </c>
      <c r="BV35" s="230" t="n">
        <f aca="false">IF('Indicator Data'!BW39="No Data",1,IF('Indicator Data imputation'!BW38&lt;&gt;"",1,0))</f>
        <v>0</v>
      </c>
      <c r="BW35" s="230" t="n">
        <f aca="false">IF('Indicator Data'!BX39="No Data",1,IF('Indicator Data imputation'!BX38&lt;&gt;"",1,0))</f>
        <v>0</v>
      </c>
      <c r="BX35" s="0" t="n">
        <f aca="false">SUM(B35:BW35)</f>
        <v>7</v>
      </c>
      <c r="BY35" s="239" t="n">
        <f aca="false">BX35/74</f>
        <v>0.0945945945945946</v>
      </c>
    </row>
    <row r="36" customFormat="false" ht="14.5" hidden="false" customHeight="false" outlineLevel="0" collapsed="false">
      <c r="A36" s="0" t="str">
        <f aca="false">'Indicator Data'!B40</f>
        <v>CHN</v>
      </c>
      <c r="B36" s="230" t="n">
        <f aca="false">IF('Indicator Data'!C40="No Data",1,IF('Indicator Data imputation'!C39&lt;&gt;"",1,0))</f>
        <v>0</v>
      </c>
      <c r="C36" s="230" t="n">
        <f aca="false">IF('Indicator Data'!D40="No Data",1,IF('Indicator Data imputation'!D39&lt;&gt;"",1,0))</f>
        <v>0</v>
      </c>
      <c r="D36" s="230" t="n">
        <f aca="false">IF('Indicator Data'!E40="No Data",1,IF('Indicator Data imputation'!E39&lt;&gt;"",1,0))</f>
        <v>0</v>
      </c>
      <c r="E36" s="230" t="n">
        <f aca="false">IF('Indicator Data'!F40="No Data",1,IF('Indicator Data imputation'!F39&lt;&gt;"",1,0))</f>
        <v>0</v>
      </c>
      <c r="F36" s="230" t="n">
        <f aca="false">IF('Indicator Data'!G40="No Data",1,IF('Indicator Data imputation'!G39&lt;&gt;"",1,0))</f>
        <v>0</v>
      </c>
      <c r="G36" s="230" t="n">
        <f aca="false">IF('Indicator Data'!H40="No Data",1,IF('Indicator Data imputation'!H39&lt;&gt;"",1,0))</f>
        <v>0</v>
      </c>
      <c r="H36" s="230" t="n">
        <f aca="false">IF('Indicator Data'!I40="No Data",1,IF('Indicator Data imputation'!I39&lt;&gt;"",1,0))</f>
        <v>0</v>
      </c>
      <c r="I36" s="230" t="n">
        <f aca="false">IF('Indicator Data'!J40="No Data",1,IF('Indicator Data imputation'!J39&lt;&gt;"",1,0))</f>
        <v>0</v>
      </c>
      <c r="J36" s="230" t="n">
        <f aca="false">IF('Indicator Data'!K40="No Data",1,IF('Indicator Data imputation'!K39&lt;&gt;"",1,0))</f>
        <v>0</v>
      </c>
      <c r="K36" s="230" t="n">
        <f aca="false">IF('Indicator Data'!L40="No Data",1,IF('Indicator Data imputation'!L39&lt;&gt;"",1,0))</f>
        <v>0</v>
      </c>
      <c r="L36" s="230" t="n">
        <f aca="false">IF('Indicator Data'!M40="No Data",1,IF('Indicator Data imputation'!M39&lt;&gt;"",1,0))</f>
        <v>0</v>
      </c>
      <c r="M36" s="230" t="n">
        <f aca="false">IF('Indicator Data'!N40="No Data",1,IF('Indicator Data imputation'!N39&lt;&gt;"",1,0))</f>
        <v>1</v>
      </c>
      <c r="N36" s="230" t="n">
        <f aca="false">IF('Indicator Data'!O40="No Data",1,IF('Indicator Data imputation'!O39&lt;&gt;"",1,0))</f>
        <v>1</v>
      </c>
      <c r="O36" s="230" t="n">
        <f aca="false">IF('Indicator Data'!P40="No Data",1,IF('Indicator Data imputation'!P39&lt;&gt;"",1,0))</f>
        <v>1</v>
      </c>
      <c r="P36" s="230" t="n">
        <f aca="false">IF('Indicator Data'!Q40="No Data",1,IF('Indicator Data imputation'!Q39&lt;&gt;"",1,0))</f>
        <v>0</v>
      </c>
      <c r="Q36" s="230" t="n">
        <f aca="false">IF('Indicator Data'!R40="No Data",1,IF('Indicator Data imputation'!R39&lt;&gt;"",1,0))</f>
        <v>0</v>
      </c>
      <c r="R36" s="230" t="n">
        <f aca="false">IF('Indicator Data'!S40="No Data",1,IF('Indicator Data imputation'!S39&lt;&gt;"",1,0))</f>
        <v>0</v>
      </c>
      <c r="S36" s="230" t="n">
        <f aca="false">IF('Indicator Data'!T40="No Data",1,IF('Indicator Data imputation'!T39&lt;&gt;"",1,0))</f>
        <v>0</v>
      </c>
      <c r="T36" s="230" t="n">
        <f aca="false">IF('Indicator Data'!U40="No Data",1,IF('Indicator Data imputation'!U39&lt;&gt;"",1,0))</f>
        <v>0</v>
      </c>
      <c r="U36" s="230" t="n">
        <f aca="false">IF('Indicator Data'!V40="No Data",1,IF('Indicator Data imputation'!V39&lt;&gt;"",1,0))</f>
        <v>0</v>
      </c>
      <c r="V36" s="230" t="n">
        <f aca="false">IF('Indicator Data'!W40="No Data",1,IF('Indicator Data imputation'!W39&lt;&gt;"",1,0))</f>
        <v>0</v>
      </c>
      <c r="W36" s="230" t="n">
        <f aca="false">IF('Indicator Data'!X40="No Data",1,IF('Indicator Data imputation'!X39&lt;&gt;"",1,0))</f>
        <v>0</v>
      </c>
      <c r="X36" s="230" t="n">
        <f aca="false">IF('Indicator Data'!Y40="No Data",1,IF('Indicator Data imputation'!Y39&lt;&gt;"",1,0))</f>
        <v>0</v>
      </c>
      <c r="Y36" s="230" t="n">
        <f aca="false">IF('Indicator Data'!Z40="No Data",1,IF('Indicator Data imputation'!Z39&lt;&gt;"",1,0))</f>
        <v>0</v>
      </c>
      <c r="Z36" s="230" t="n">
        <f aca="false">IF('Indicator Data'!AA40="No Data",1,IF('Indicator Data imputation'!AA39&lt;&gt;"",1,0))</f>
        <v>1</v>
      </c>
      <c r="AA36" s="230" t="n">
        <f aca="false">IF('Indicator Data'!AB40="No Data",1,IF('Indicator Data imputation'!AB39&lt;&gt;"",1,0))</f>
        <v>0</v>
      </c>
      <c r="AB36" s="230" t="n">
        <f aca="false">IF('Indicator Data'!AC40="No Data",1,IF('Indicator Data imputation'!AC39&lt;&gt;"",1,0))</f>
        <v>1</v>
      </c>
      <c r="AC36" s="230" t="n">
        <f aca="false">IF('Indicator Data'!AD40="No Data",1,IF('Indicator Data imputation'!AD39&lt;&gt;"",1,0))</f>
        <v>1</v>
      </c>
      <c r="AD36" s="230" t="n">
        <f aca="false">IF('Indicator Data'!AE40="No Data",1,IF('Indicator Data imputation'!AE39&lt;&gt;"",1,0))</f>
        <v>0</v>
      </c>
      <c r="AE36" s="230" t="n">
        <f aca="false">IF('Indicator Data'!AF40="No Data",1,IF('Indicator Data imputation'!AF39&lt;&gt;"",1,0))</f>
        <v>0</v>
      </c>
      <c r="AF36" s="230" t="n">
        <f aca="false">IF('Indicator Data'!AG40="No Data",1,IF('Indicator Data imputation'!AG39&lt;&gt;"",1,0))</f>
        <v>0</v>
      </c>
      <c r="AG36" s="230" t="n">
        <f aca="false">IF('Indicator Data'!AH40="No Data",1,IF('Indicator Data imputation'!AH39&lt;&gt;"",1,0))</f>
        <v>0</v>
      </c>
      <c r="AH36" s="230" t="n">
        <f aca="false">IF('Indicator Data'!AI40="No Data",1,IF('Indicator Data imputation'!AI39&lt;&gt;"",1,0))</f>
        <v>0</v>
      </c>
      <c r="AI36" s="230" t="n">
        <f aca="false">IF('Indicator Data'!AJ40="No Data",1,IF('Indicator Data imputation'!AJ39&lt;&gt;"",1,0))</f>
        <v>0</v>
      </c>
      <c r="AJ36" s="230" t="n">
        <f aca="false">IF('Indicator Data'!AK40="No Data",1,IF('Indicator Data imputation'!AK39&lt;&gt;"",1,0))</f>
        <v>0</v>
      </c>
      <c r="AK36" s="230" t="n">
        <f aca="false">IF('Indicator Data'!AL40="No Data",1,IF('Indicator Data imputation'!AL39&lt;&gt;"",1,0))</f>
        <v>0</v>
      </c>
      <c r="AL36" s="230" t="n">
        <f aca="false">IF('Indicator Data'!AM40="No Data",1,IF('Indicator Data imputation'!AM39&lt;&gt;"",1,0))</f>
        <v>0</v>
      </c>
      <c r="AM36" s="230" t="n">
        <f aca="false">IF('Indicator Data'!AN40="No Data",1,IF('Indicator Data imputation'!AN39&lt;&gt;"",1,0))</f>
        <v>0</v>
      </c>
      <c r="AN36" s="230" t="n">
        <f aca="false">IF('Indicator Data'!AO40="No Data",1,IF('Indicator Data imputation'!AO39&lt;&gt;"",1,0))</f>
        <v>0</v>
      </c>
      <c r="AO36" s="230" t="n">
        <f aca="false">IF('Indicator Data'!AP40="No Data",1,IF('Indicator Data imputation'!AP39&lt;&gt;"",1,0))</f>
        <v>0</v>
      </c>
      <c r="AP36" s="230" t="n">
        <f aca="false">IF('Indicator Data'!AQ40="No Data",1,IF('Indicator Data imputation'!AQ39&lt;&gt;"",1,0))</f>
        <v>0</v>
      </c>
      <c r="AQ36" s="230" t="n">
        <f aca="false">IF('Indicator Data'!AR40="No Data",1,IF('Indicator Data imputation'!AR39&lt;&gt;"",1,0))</f>
        <v>0</v>
      </c>
      <c r="AR36" s="230" t="n">
        <f aca="false">IF('Indicator Data'!AS40="No Data",1,IF('Indicator Data imputation'!AS39&lt;&gt;"",1,0))</f>
        <v>0</v>
      </c>
      <c r="AS36" s="230" t="n">
        <f aca="false">IF('Indicator Data'!AT40="No Data",1,IF('Indicator Data imputation'!AT39&lt;&gt;"",1,0))</f>
        <v>0</v>
      </c>
      <c r="AT36" s="230" t="n">
        <f aca="false">IF('Indicator Data'!AU40="No Data",1,IF('Indicator Data imputation'!AU39&lt;&gt;"",1,0))</f>
        <v>1</v>
      </c>
      <c r="AU36" s="230" t="n">
        <f aca="false">IF('Indicator Data'!AV40="No Data",1,IF('Indicator Data imputation'!AV39&lt;&gt;"",1,0))</f>
        <v>1</v>
      </c>
      <c r="AV36" s="230" t="n">
        <f aca="false">IF('Indicator Data'!AW40="No Data",1,IF('Indicator Data imputation'!AW39&lt;&gt;"",1,0))</f>
        <v>0</v>
      </c>
      <c r="AW36" s="230" t="n">
        <f aca="false">IF('Indicator Data'!AX40="No Data",1,IF('Indicator Data imputation'!AX39&lt;&gt;"",1,0))</f>
        <v>0</v>
      </c>
      <c r="AX36" s="230" t="n">
        <f aca="false">IF('Indicator Data'!AY40="No Data",1,IF('Indicator Data imputation'!AY39&lt;&gt;"",1,0))</f>
        <v>0</v>
      </c>
      <c r="AY36" s="230" t="n">
        <f aca="false">IF('Indicator Data'!AZ40="No Data",1,IF('Indicator Data imputation'!AZ39&lt;&gt;"",1,0))</f>
        <v>0</v>
      </c>
      <c r="AZ36" s="230" t="n">
        <f aca="false">IF('Indicator Data'!BA40="No Data",1,IF('Indicator Data imputation'!BA39&lt;&gt;"",1,0))</f>
        <v>0</v>
      </c>
      <c r="BA36" s="230" t="n">
        <f aca="false">IF('Indicator Data'!BB40="No Data",1,IF('Indicator Data imputation'!BB39&lt;&gt;"",1,0))</f>
        <v>0</v>
      </c>
      <c r="BB36" s="230" t="n">
        <f aca="false">IF('Indicator Data'!BC40="No Data",1,IF('Indicator Data imputation'!BC39&lt;&gt;"",1,0))</f>
        <v>0</v>
      </c>
      <c r="BC36" s="230" t="n">
        <f aca="false">IF('Indicator Data'!BD40="No Data",1,IF('Indicator Data imputation'!BD39&lt;&gt;"",1,0))</f>
        <v>0</v>
      </c>
      <c r="BD36" s="230" t="n">
        <f aca="false">IF('Indicator Data'!BE40="No Data",1,IF('Indicator Data imputation'!BE39&lt;&gt;"",1,0))</f>
        <v>0</v>
      </c>
      <c r="BE36" s="230" t="n">
        <f aca="false">IF('Indicator Data'!BF40="No Data",1,IF('Indicator Data imputation'!BF39&lt;&gt;"",1,0))</f>
        <v>0</v>
      </c>
      <c r="BF36" s="230" t="n">
        <f aca="false">IF('Indicator Data'!BG40="No Data",1,IF('Indicator Data imputation'!BG39&lt;&gt;"",1,0))</f>
        <v>0</v>
      </c>
      <c r="BG36" s="230" t="n">
        <f aca="false">IF('Indicator Data'!BH40="No Data",1,IF('Indicator Data imputation'!BH39&lt;&gt;"",1,0))</f>
        <v>0</v>
      </c>
      <c r="BH36" s="230" t="n">
        <f aca="false">IF('Indicator Data'!BI40="No Data",1,IF('Indicator Data imputation'!BI39&lt;&gt;"",1,0))</f>
        <v>0</v>
      </c>
      <c r="BI36" s="230" t="n">
        <f aca="false">IF('Indicator Data'!BJ40="No Data",1,IF('Indicator Data imputation'!BJ39&lt;&gt;"",1,0))</f>
        <v>0</v>
      </c>
      <c r="BJ36" s="230" t="n">
        <f aca="false">IF('Indicator Data'!BK40="No Data",1,IF('Indicator Data imputation'!BK39&lt;&gt;"",1,0))</f>
        <v>0</v>
      </c>
      <c r="BK36" s="230" t="n">
        <f aca="false">IF('Indicator Data'!BL40="No Data",1,IF('Indicator Data imputation'!BL39&lt;&gt;"",1,0))</f>
        <v>0</v>
      </c>
      <c r="BL36" s="230" t="n">
        <f aca="false">IF('Indicator Data'!BM40="No Data",1,IF('Indicator Data imputation'!BM39&lt;&gt;"",1,0))</f>
        <v>0</v>
      </c>
      <c r="BM36" s="230" t="n">
        <f aca="false">IF('Indicator Data'!BN40="No Data",1,IF('Indicator Data imputation'!BN39&lt;&gt;"",1,0))</f>
        <v>0</v>
      </c>
      <c r="BN36" s="230" t="n">
        <f aca="false">IF('Indicator Data'!BO40="No Data",1,IF('Indicator Data imputation'!BO39&lt;&gt;"",1,0))</f>
        <v>0</v>
      </c>
      <c r="BO36" s="230" t="n">
        <f aca="false">IF('Indicator Data'!BP40="No Data",1,IF('Indicator Data imputation'!BP39&lt;&gt;"",1,0))</f>
        <v>0</v>
      </c>
      <c r="BP36" s="230" t="n">
        <f aca="false">IF('Indicator Data'!BQ40="No Data",1,IF('Indicator Data imputation'!BQ39&lt;&gt;"",1,0))</f>
        <v>0</v>
      </c>
      <c r="BQ36" s="230" t="n">
        <f aca="false">IF('Indicator Data'!BR40="No Data",1,IF('Indicator Data imputation'!BR39&lt;&gt;"",1,0))</f>
        <v>0</v>
      </c>
      <c r="BR36" s="230" t="n">
        <f aca="false">IF('Indicator Data'!BS40="No Data",1,IF('Indicator Data imputation'!BS39&lt;&gt;"",1,0))</f>
        <v>0</v>
      </c>
      <c r="BS36" s="230" t="n">
        <f aca="false">IF('Indicator Data'!BT40="No Data",1,IF('Indicator Data imputation'!BT39&lt;&gt;"",1,0))</f>
        <v>0</v>
      </c>
      <c r="BT36" s="230" t="n">
        <f aca="false">IF('Indicator Data'!BU40="No Data",1,IF('Indicator Data imputation'!BU39&lt;&gt;"",1,0))</f>
        <v>0</v>
      </c>
      <c r="BU36" s="230" t="n">
        <f aca="false">IF('Indicator Data'!BV40="No Data",1,IF('Indicator Data imputation'!BV39&lt;&gt;"",1,0))</f>
        <v>1</v>
      </c>
      <c r="BV36" s="230" t="n">
        <f aca="false">IF('Indicator Data'!BW40="No Data",1,IF('Indicator Data imputation'!BW39&lt;&gt;"",1,0))</f>
        <v>0</v>
      </c>
      <c r="BW36" s="230" t="n">
        <f aca="false">IF('Indicator Data'!BX40="No Data",1,IF('Indicator Data imputation'!BX39&lt;&gt;"",1,0))</f>
        <v>0</v>
      </c>
      <c r="BX36" s="0" t="n">
        <f aca="false">SUM(B36:BW36)</f>
        <v>9</v>
      </c>
      <c r="BY36" s="239" t="n">
        <f aca="false">BX36/74</f>
        <v>0.121621621621622</v>
      </c>
    </row>
    <row r="37" customFormat="false" ht="14.5" hidden="false" customHeight="false" outlineLevel="0" collapsed="false">
      <c r="A37" s="0" t="str">
        <f aca="false">'Indicator Data'!B41</f>
        <v>COL</v>
      </c>
      <c r="B37" s="230" t="n">
        <f aca="false">IF('Indicator Data'!C41="No Data",1,IF('Indicator Data imputation'!C40&lt;&gt;"",1,0))</f>
        <v>0</v>
      </c>
      <c r="C37" s="230" t="n">
        <f aca="false">IF('Indicator Data'!D41="No Data",1,IF('Indicator Data imputation'!D40&lt;&gt;"",1,0))</f>
        <v>0</v>
      </c>
      <c r="D37" s="230" t="n">
        <f aca="false">IF('Indicator Data'!E41="No Data",1,IF('Indicator Data imputation'!E40&lt;&gt;"",1,0))</f>
        <v>0</v>
      </c>
      <c r="E37" s="230" t="n">
        <f aca="false">IF('Indicator Data'!F41="No Data",1,IF('Indicator Data imputation'!F40&lt;&gt;"",1,0))</f>
        <v>0</v>
      </c>
      <c r="F37" s="230" t="n">
        <f aca="false">IF('Indicator Data'!G41="No Data",1,IF('Indicator Data imputation'!G40&lt;&gt;"",1,0))</f>
        <v>0</v>
      </c>
      <c r="G37" s="230" t="n">
        <f aca="false">IF('Indicator Data'!H41="No Data",1,IF('Indicator Data imputation'!H40&lt;&gt;"",1,0))</f>
        <v>0</v>
      </c>
      <c r="H37" s="230" t="n">
        <f aca="false">IF('Indicator Data'!I41="No Data",1,IF('Indicator Data imputation'!I40&lt;&gt;"",1,0))</f>
        <v>0</v>
      </c>
      <c r="I37" s="230" t="n">
        <f aca="false">IF('Indicator Data'!J41="No Data",1,IF('Indicator Data imputation'!J40&lt;&gt;"",1,0))</f>
        <v>0</v>
      </c>
      <c r="J37" s="230" t="n">
        <f aca="false">IF('Indicator Data'!K41="No Data",1,IF('Indicator Data imputation'!K40&lt;&gt;"",1,0))</f>
        <v>0</v>
      </c>
      <c r="K37" s="230" t="n">
        <f aca="false">IF('Indicator Data'!L41="No Data",1,IF('Indicator Data imputation'!L40&lt;&gt;"",1,0))</f>
        <v>0</v>
      </c>
      <c r="L37" s="230" t="n">
        <f aca="false">IF('Indicator Data'!M41="No Data",1,IF('Indicator Data imputation'!M40&lt;&gt;"",1,0))</f>
        <v>1</v>
      </c>
      <c r="M37" s="230" t="n">
        <f aca="false">IF('Indicator Data'!N41="No Data",1,IF('Indicator Data imputation'!N40&lt;&gt;"",1,0))</f>
        <v>1</v>
      </c>
      <c r="N37" s="230" t="n">
        <f aca="false">IF('Indicator Data'!O41="No Data",1,IF('Indicator Data imputation'!O40&lt;&gt;"",1,0))</f>
        <v>1</v>
      </c>
      <c r="O37" s="230" t="n">
        <f aca="false">IF('Indicator Data'!P41="No Data",1,IF('Indicator Data imputation'!P40&lt;&gt;"",1,0))</f>
        <v>1</v>
      </c>
      <c r="P37" s="230" t="n">
        <f aca="false">IF('Indicator Data'!Q41="No Data",1,IF('Indicator Data imputation'!Q40&lt;&gt;"",1,0))</f>
        <v>0</v>
      </c>
      <c r="Q37" s="230" t="n">
        <f aca="false">IF('Indicator Data'!R41="No Data",1,IF('Indicator Data imputation'!R40&lt;&gt;"",1,0))</f>
        <v>0</v>
      </c>
      <c r="R37" s="230" t="n">
        <f aca="false">IF('Indicator Data'!S41="No Data",1,IF('Indicator Data imputation'!S40&lt;&gt;"",1,0))</f>
        <v>0</v>
      </c>
      <c r="S37" s="230" t="n">
        <f aca="false">IF('Indicator Data'!T41="No Data",1,IF('Indicator Data imputation'!T40&lt;&gt;"",1,0))</f>
        <v>0</v>
      </c>
      <c r="T37" s="230" t="n">
        <f aca="false">IF('Indicator Data'!U41="No Data",1,IF('Indicator Data imputation'!U40&lt;&gt;"",1,0))</f>
        <v>0</v>
      </c>
      <c r="U37" s="230" t="n">
        <f aca="false">IF('Indicator Data'!V41="No Data",1,IF('Indicator Data imputation'!V40&lt;&gt;"",1,0))</f>
        <v>0</v>
      </c>
      <c r="V37" s="230" t="n">
        <f aca="false">IF('Indicator Data'!W41="No Data",1,IF('Indicator Data imputation'!W40&lt;&gt;"",1,0))</f>
        <v>0</v>
      </c>
      <c r="W37" s="230" t="n">
        <f aca="false">IF('Indicator Data'!X41="No Data",1,IF('Indicator Data imputation'!X40&lt;&gt;"",1,0))</f>
        <v>0</v>
      </c>
      <c r="X37" s="230" t="n">
        <f aca="false">IF('Indicator Data'!Y41="No Data",1,IF('Indicator Data imputation'!Y40&lt;&gt;"",1,0))</f>
        <v>0</v>
      </c>
      <c r="Y37" s="230" t="n">
        <f aca="false">IF('Indicator Data'!Z41="No Data",1,IF('Indicator Data imputation'!Z40&lt;&gt;"",1,0))</f>
        <v>0</v>
      </c>
      <c r="Z37" s="230" t="n">
        <f aca="false">IF('Indicator Data'!AA41="No Data",1,IF('Indicator Data imputation'!AA40&lt;&gt;"",1,0))</f>
        <v>0</v>
      </c>
      <c r="AA37" s="230" t="n">
        <f aca="false">IF('Indicator Data'!AB41="No Data",1,IF('Indicator Data imputation'!AB40&lt;&gt;"",1,0))</f>
        <v>0</v>
      </c>
      <c r="AB37" s="230" t="n">
        <f aca="false">IF('Indicator Data'!AC41="No Data",1,IF('Indicator Data imputation'!AC40&lt;&gt;"",1,0))</f>
        <v>0</v>
      </c>
      <c r="AC37" s="230" t="n">
        <f aca="false">IF('Indicator Data'!AD41="No Data",1,IF('Indicator Data imputation'!AD40&lt;&gt;"",1,0))</f>
        <v>0</v>
      </c>
      <c r="AD37" s="230" t="n">
        <f aca="false">IF('Indicator Data'!AE41="No Data",1,IF('Indicator Data imputation'!AE40&lt;&gt;"",1,0))</f>
        <v>0</v>
      </c>
      <c r="AE37" s="230" t="n">
        <f aca="false">IF('Indicator Data'!AF41="No Data",1,IF('Indicator Data imputation'!AF40&lt;&gt;"",1,0))</f>
        <v>0</v>
      </c>
      <c r="AF37" s="230" t="n">
        <f aca="false">IF('Indicator Data'!AG41="No Data",1,IF('Indicator Data imputation'!AG40&lt;&gt;"",1,0))</f>
        <v>0</v>
      </c>
      <c r="AG37" s="230" t="n">
        <f aca="false">IF('Indicator Data'!AH41="No Data",1,IF('Indicator Data imputation'!AH40&lt;&gt;"",1,0))</f>
        <v>0</v>
      </c>
      <c r="AH37" s="230" t="n">
        <f aca="false">IF('Indicator Data'!AI41="No Data",1,IF('Indicator Data imputation'!AI40&lt;&gt;"",1,0))</f>
        <v>0</v>
      </c>
      <c r="AI37" s="230" t="n">
        <f aca="false">IF('Indicator Data'!AJ41="No Data",1,IF('Indicator Data imputation'!AJ40&lt;&gt;"",1,0))</f>
        <v>0</v>
      </c>
      <c r="AJ37" s="230" t="n">
        <f aca="false">IF('Indicator Data'!AK41="No Data",1,IF('Indicator Data imputation'!AK40&lt;&gt;"",1,0))</f>
        <v>0</v>
      </c>
      <c r="AK37" s="230" t="n">
        <f aca="false">IF('Indicator Data'!AL41="No Data",1,IF('Indicator Data imputation'!AL40&lt;&gt;"",1,0))</f>
        <v>0</v>
      </c>
      <c r="AL37" s="230" t="n">
        <f aca="false">IF('Indicator Data'!AM41="No Data",1,IF('Indicator Data imputation'!AM40&lt;&gt;"",1,0))</f>
        <v>0</v>
      </c>
      <c r="AM37" s="230" t="n">
        <f aca="false">IF('Indicator Data'!AN41="No Data",1,IF('Indicator Data imputation'!AN40&lt;&gt;"",1,0))</f>
        <v>0</v>
      </c>
      <c r="AN37" s="230" t="n">
        <f aca="false">IF('Indicator Data'!AO41="No Data",1,IF('Indicator Data imputation'!AO40&lt;&gt;"",1,0))</f>
        <v>0</v>
      </c>
      <c r="AO37" s="230" t="n">
        <f aca="false">IF('Indicator Data'!AP41="No Data",1,IF('Indicator Data imputation'!AP40&lt;&gt;"",1,0))</f>
        <v>0</v>
      </c>
      <c r="AP37" s="230" t="n">
        <f aca="false">IF('Indicator Data'!AQ41="No Data",1,IF('Indicator Data imputation'!AQ40&lt;&gt;"",1,0))</f>
        <v>0</v>
      </c>
      <c r="AQ37" s="230" t="n">
        <f aca="false">IF('Indicator Data'!AR41="No Data",1,IF('Indicator Data imputation'!AR40&lt;&gt;"",1,0))</f>
        <v>0</v>
      </c>
      <c r="AR37" s="230" t="n">
        <f aca="false">IF('Indicator Data'!AS41="No Data",1,IF('Indicator Data imputation'!AS40&lt;&gt;"",1,0))</f>
        <v>0</v>
      </c>
      <c r="AS37" s="230" t="n">
        <f aca="false">IF('Indicator Data'!AT41="No Data",1,IF('Indicator Data imputation'!AT40&lt;&gt;"",1,0))</f>
        <v>0</v>
      </c>
      <c r="AT37" s="230" t="n">
        <f aca="false">IF('Indicator Data'!AU41="No Data",1,IF('Indicator Data imputation'!AU40&lt;&gt;"",1,0))</f>
        <v>0</v>
      </c>
      <c r="AU37" s="230" t="n">
        <f aca="false">IF('Indicator Data'!AV41="No Data",1,IF('Indicator Data imputation'!AV40&lt;&gt;"",1,0))</f>
        <v>0</v>
      </c>
      <c r="AV37" s="230" t="n">
        <f aca="false">IF('Indicator Data'!AW41="No Data",1,IF('Indicator Data imputation'!AW40&lt;&gt;"",1,0))</f>
        <v>0</v>
      </c>
      <c r="AW37" s="230" t="n">
        <f aca="false">IF('Indicator Data'!AX41="No Data",1,IF('Indicator Data imputation'!AX40&lt;&gt;"",1,0))</f>
        <v>0</v>
      </c>
      <c r="AX37" s="230" t="n">
        <f aca="false">IF('Indicator Data'!AY41="No Data",1,IF('Indicator Data imputation'!AY40&lt;&gt;"",1,0))</f>
        <v>0</v>
      </c>
      <c r="AY37" s="230" t="n">
        <f aca="false">IF('Indicator Data'!AZ41="No Data",1,IF('Indicator Data imputation'!AZ40&lt;&gt;"",1,0))</f>
        <v>0</v>
      </c>
      <c r="AZ37" s="230" t="n">
        <f aca="false">IF('Indicator Data'!BA41="No Data",1,IF('Indicator Data imputation'!BA40&lt;&gt;"",1,0))</f>
        <v>0</v>
      </c>
      <c r="BA37" s="230" t="n">
        <f aca="false">IF('Indicator Data'!BB41="No Data",1,IF('Indicator Data imputation'!BB40&lt;&gt;"",1,0))</f>
        <v>0</v>
      </c>
      <c r="BB37" s="230" t="n">
        <f aca="false">IF('Indicator Data'!BC41="No Data",1,IF('Indicator Data imputation'!BC40&lt;&gt;"",1,0))</f>
        <v>0</v>
      </c>
      <c r="BC37" s="230" t="n">
        <f aca="false">IF('Indicator Data'!BD41="No Data",1,IF('Indicator Data imputation'!BD40&lt;&gt;"",1,0))</f>
        <v>0</v>
      </c>
      <c r="BD37" s="230" t="n">
        <f aca="false">IF('Indicator Data'!BE41="No Data",1,IF('Indicator Data imputation'!BE40&lt;&gt;"",1,0))</f>
        <v>0</v>
      </c>
      <c r="BE37" s="230" t="n">
        <f aca="false">IF('Indicator Data'!BF41="No Data",1,IF('Indicator Data imputation'!BF40&lt;&gt;"",1,0))</f>
        <v>0</v>
      </c>
      <c r="BF37" s="230" t="n">
        <f aca="false">IF('Indicator Data'!BG41="No Data",1,IF('Indicator Data imputation'!BG40&lt;&gt;"",1,0))</f>
        <v>0</v>
      </c>
      <c r="BG37" s="230" t="n">
        <f aca="false">IF('Indicator Data'!BH41="No Data",1,IF('Indicator Data imputation'!BH40&lt;&gt;"",1,0))</f>
        <v>0</v>
      </c>
      <c r="BH37" s="230" t="n">
        <f aca="false">IF('Indicator Data'!BI41="No Data",1,IF('Indicator Data imputation'!BI40&lt;&gt;"",1,0))</f>
        <v>0</v>
      </c>
      <c r="BI37" s="230" t="n">
        <f aca="false">IF('Indicator Data'!BJ41="No Data",1,IF('Indicator Data imputation'!BJ40&lt;&gt;"",1,0))</f>
        <v>0</v>
      </c>
      <c r="BJ37" s="230" t="n">
        <f aca="false">IF('Indicator Data'!BK41="No Data",1,IF('Indicator Data imputation'!BK40&lt;&gt;"",1,0))</f>
        <v>0</v>
      </c>
      <c r="BK37" s="230" t="n">
        <f aca="false">IF('Indicator Data'!BL41="No Data",1,IF('Indicator Data imputation'!BL40&lt;&gt;"",1,0))</f>
        <v>0</v>
      </c>
      <c r="BL37" s="230" t="n">
        <f aca="false">IF('Indicator Data'!BM41="No Data",1,IF('Indicator Data imputation'!BM40&lt;&gt;"",1,0))</f>
        <v>0</v>
      </c>
      <c r="BM37" s="230" t="n">
        <f aca="false">IF('Indicator Data'!BN41="No Data",1,IF('Indicator Data imputation'!BN40&lt;&gt;"",1,0))</f>
        <v>0</v>
      </c>
      <c r="BN37" s="230" t="n">
        <f aca="false">IF('Indicator Data'!BO41="No Data",1,IF('Indicator Data imputation'!BO40&lt;&gt;"",1,0))</f>
        <v>0</v>
      </c>
      <c r="BO37" s="230" t="n">
        <f aca="false">IF('Indicator Data'!BP41="No Data",1,IF('Indicator Data imputation'!BP40&lt;&gt;"",1,0))</f>
        <v>0</v>
      </c>
      <c r="BP37" s="230" t="n">
        <f aca="false">IF('Indicator Data'!BQ41="No Data",1,IF('Indicator Data imputation'!BQ40&lt;&gt;"",1,0))</f>
        <v>0</v>
      </c>
      <c r="BQ37" s="230" t="n">
        <f aca="false">IF('Indicator Data'!BR41="No Data",1,IF('Indicator Data imputation'!BR40&lt;&gt;"",1,0))</f>
        <v>0</v>
      </c>
      <c r="BR37" s="230" t="n">
        <f aca="false">IF('Indicator Data'!BS41="No Data",1,IF('Indicator Data imputation'!BS40&lt;&gt;"",1,0))</f>
        <v>0</v>
      </c>
      <c r="BS37" s="230" t="n">
        <f aca="false">IF('Indicator Data'!BT41="No Data",1,IF('Indicator Data imputation'!BT40&lt;&gt;"",1,0))</f>
        <v>0</v>
      </c>
      <c r="BT37" s="230" t="n">
        <f aca="false">IF('Indicator Data'!BU41="No Data",1,IF('Indicator Data imputation'!BU40&lt;&gt;"",1,0))</f>
        <v>0</v>
      </c>
      <c r="BU37" s="230" t="n">
        <f aca="false">IF('Indicator Data'!BV41="No Data",1,IF('Indicator Data imputation'!BV40&lt;&gt;"",1,0))</f>
        <v>0</v>
      </c>
      <c r="BV37" s="230" t="n">
        <f aca="false">IF('Indicator Data'!BW41="No Data",1,IF('Indicator Data imputation'!BW40&lt;&gt;"",1,0))</f>
        <v>0</v>
      </c>
      <c r="BW37" s="230" t="n">
        <f aca="false">IF('Indicator Data'!BX41="No Data",1,IF('Indicator Data imputation'!BX40&lt;&gt;"",1,0))</f>
        <v>0</v>
      </c>
      <c r="BX37" s="0" t="n">
        <f aca="false">SUM(B37:BW37)</f>
        <v>4</v>
      </c>
      <c r="BY37" s="239" t="n">
        <f aca="false">BX37/74</f>
        <v>0.0540540540540541</v>
      </c>
    </row>
    <row r="38" customFormat="false" ht="14.5" hidden="false" customHeight="false" outlineLevel="0" collapsed="false">
      <c r="A38" s="0" t="str">
        <f aca="false">'Indicator Data'!B42</f>
        <v>COM</v>
      </c>
      <c r="B38" s="230" t="n">
        <f aca="false">IF('Indicator Data'!C42="No Data",1,IF('Indicator Data imputation'!C41&lt;&gt;"",1,0))</f>
        <v>0</v>
      </c>
      <c r="C38" s="230" t="n">
        <f aca="false">IF('Indicator Data'!D42="No Data",1,IF('Indicator Data imputation'!D41&lt;&gt;"",1,0))</f>
        <v>0</v>
      </c>
      <c r="D38" s="230" t="n">
        <f aca="false">IF('Indicator Data'!E42="No Data",1,IF('Indicator Data imputation'!E41&lt;&gt;"",1,0))</f>
        <v>1</v>
      </c>
      <c r="E38" s="230" t="n">
        <f aca="false">IF('Indicator Data'!F42="No Data",1,IF('Indicator Data imputation'!F41&lt;&gt;"",1,0))</f>
        <v>0</v>
      </c>
      <c r="F38" s="230" t="n">
        <f aca="false">IF('Indicator Data'!G42="No Data",1,IF('Indicator Data imputation'!G41&lt;&gt;"",1,0))</f>
        <v>0</v>
      </c>
      <c r="G38" s="230" t="n">
        <f aca="false">IF('Indicator Data'!H42="No Data",1,IF('Indicator Data imputation'!H41&lt;&gt;"",1,0))</f>
        <v>0</v>
      </c>
      <c r="H38" s="230" t="n">
        <f aca="false">IF('Indicator Data'!I42="No Data",1,IF('Indicator Data imputation'!I41&lt;&gt;"",1,0))</f>
        <v>0</v>
      </c>
      <c r="I38" s="230" t="n">
        <f aca="false">IF('Indicator Data'!J42="No Data",1,IF('Indicator Data imputation'!J41&lt;&gt;"",1,0))</f>
        <v>0</v>
      </c>
      <c r="J38" s="230" t="n">
        <f aca="false">IF('Indicator Data'!K42="No Data",1,IF('Indicator Data imputation'!K41&lt;&gt;"",1,0))</f>
        <v>0</v>
      </c>
      <c r="K38" s="230" t="n">
        <f aca="false">IF('Indicator Data'!L42="No Data",1,IF('Indicator Data imputation'!L41&lt;&gt;"",1,0))</f>
        <v>0</v>
      </c>
      <c r="L38" s="230" t="n">
        <f aca="false">IF('Indicator Data'!M42="No Data",1,IF('Indicator Data imputation'!M41&lt;&gt;"",1,0))</f>
        <v>0</v>
      </c>
      <c r="M38" s="230" t="n">
        <f aca="false">IF('Indicator Data'!N42="No Data",1,IF('Indicator Data imputation'!N41&lt;&gt;"",1,0))</f>
        <v>0</v>
      </c>
      <c r="N38" s="230" t="n">
        <f aca="false">IF('Indicator Data'!O42="No Data",1,IF('Indicator Data imputation'!O41&lt;&gt;"",1,0))</f>
        <v>0</v>
      </c>
      <c r="O38" s="230" t="n">
        <f aca="false">IF('Indicator Data'!P42="No Data",1,IF('Indicator Data imputation'!P41&lt;&gt;"",1,0))</f>
        <v>0</v>
      </c>
      <c r="P38" s="230" t="n">
        <f aca="false">IF('Indicator Data'!Q42="No Data",1,IF('Indicator Data imputation'!Q41&lt;&gt;"",1,0))</f>
        <v>0</v>
      </c>
      <c r="Q38" s="230" t="n">
        <f aca="false">IF('Indicator Data'!R42="No Data",1,IF('Indicator Data imputation'!R41&lt;&gt;"",1,0))</f>
        <v>0</v>
      </c>
      <c r="R38" s="230" t="n">
        <f aca="false">IF('Indicator Data'!S42="No Data",1,IF('Indicator Data imputation'!S41&lt;&gt;"",1,0))</f>
        <v>0</v>
      </c>
      <c r="S38" s="230" t="n">
        <f aca="false">IF('Indicator Data'!T42="No Data",1,IF('Indicator Data imputation'!T41&lt;&gt;"",1,0))</f>
        <v>0</v>
      </c>
      <c r="T38" s="230" t="n">
        <f aca="false">IF('Indicator Data'!U42="No Data",1,IF('Indicator Data imputation'!U41&lt;&gt;"",1,0))</f>
        <v>0</v>
      </c>
      <c r="U38" s="230" t="n">
        <f aca="false">IF('Indicator Data'!V42="No Data",1,IF('Indicator Data imputation'!V41&lt;&gt;"",1,0))</f>
        <v>0</v>
      </c>
      <c r="V38" s="230" t="n">
        <f aca="false">IF('Indicator Data'!W42="No Data",1,IF('Indicator Data imputation'!W41&lt;&gt;"",1,0))</f>
        <v>0</v>
      </c>
      <c r="W38" s="230" t="n">
        <f aca="false">IF('Indicator Data'!X42="No Data",1,IF('Indicator Data imputation'!X41&lt;&gt;"",1,0))</f>
        <v>0</v>
      </c>
      <c r="X38" s="230" t="n">
        <f aca="false">IF('Indicator Data'!Y42="No Data",1,IF('Indicator Data imputation'!Y41&lt;&gt;"",1,0))</f>
        <v>0</v>
      </c>
      <c r="Y38" s="230" t="n">
        <f aca="false">IF('Indicator Data'!Z42="No Data",1,IF('Indicator Data imputation'!Z41&lt;&gt;"",1,0))</f>
        <v>0</v>
      </c>
      <c r="Z38" s="230" t="n">
        <f aca="false">IF('Indicator Data'!AA42="No Data",1,IF('Indicator Data imputation'!AA41&lt;&gt;"",1,0))</f>
        <v>0</v>
      </c>
      <c r="AA38" s="230" t="n">
        <f aca="false">IF('Indicator Data'!AB42="No Data",1,IF('Indicator Data imputation'!AB41&lt;&gt;"",1,0))</f>
        <v>0</v>
      </c>
      <c r="AB38" s="230" t="n">
        <f aca="false">IF('Indicator Data'!AC42="No Data",1,IF('Indicator Data imputation'!AC41&lt;&gt;"",1,0))</f>
        <v>0</v>
      </c>
      <c r="AC38" s="230" t="n">
        <f aca="false">IF('Indicator Data'!AD42="No Data",1,IF('Indicator Data imputation'!AD41&lt;&gt;"",1,0))</f>
        <v>0</v>
      </c>
      <c r="AD38" s="230" t="n">
        <f aca="false">IF('Indicator Data'!AE42="No Data",1,IF('Indicator Data imputation'!AE41&lt;&gt;"",1,0))</f>
        <v>0</v>
      </c>
      <c r="AE38" s="230" t="n">
        <f aca="false">IF('Indicator Data'!AF42="No Data",1,IF('Indicator Data imputation'!AF41&lt;&gt;"",1,0))</f>
        <v>0</v>
      </c>
      <c r="AF38" s="230" t="n">
        <f aca="false">IF('Indicator Data'!AG42="No Data",1,IF('Indicator Data imputation'!AG41&lt;&gt;"",1,0))</f>
        <v>0</v>
      </c>
      <c r="AG38" s="230" t="n">
        <f aca="false">IF('Indicator Data'!AH42="No Data",1,IF('Indicator Data imputation'!AH41&lt;&gt;"",1,0))</f>
        <v>0</v>
      </c>
      <c r="AH38" s="230" t="n">
        <f aca="false">IF('Indicator Data'!AI42="No Data",1,IF('Indicator Data imputation'!AI41&lt;&gt;"",1,0))</f>
        <v>0</v>
      </c>
      <c r="AI38" s="230" t="n">
        <f aca="false">IF('Indicator Data'!AJ42="No Data",1,IF('Indicator Data imputation'!AJ41&lt;&gt;"",1,0))</f>
        <v>0</v>
      </c>
      <c r="AJ38" s="230" t="n">
        <f aca="false">IF('Indicator Data'!AK42="No Data",1,IF('Indicator Data imputation'!AK41&lt;&gt;"",1,0))</f>
        <v>0</v>
      </c>
      <c r="AK38" s="230" t="n">
        <f aca="false">IF('Indicator Data'!AL42="No Data",1,IF('Indicator Data imputation'!AL41&lt;&gt;"",1,0))</f>
        <v>0</v>
      </c>
      <c r="AL38" s="230" t="n">
        <f aca="false">IF('Indicator Data'!AM42="No Data",1,IF('Indicator Data imputation'!AM41&lt;&gt;"",1,0))</f>
        <v>0</v>
      </c>
      <c r="AM38" s="230" t="n">
        <f aca="false">IF('Indicator Data'!AN42="No Data",1,IF('Indicator Data imputation'!AN41&lt;&gt;"",1,0))</f>
        <v>0</v>
      </c>
      <c r="AN38" s="230" t="n">
        <f aca="false">IF('Indicator Data'!AO42="No Data",1,IF('Indicator Data imputation'!AO41&lt;&gt;"",1,0))</f>
        <v>0</v>
      </c>
      <c r="AO38" s="230" t="n">
        <f aca="false">IF('Indicator Data'!AP42="No Data",1,IF('Indicator Data imputation'!AP41&lt;&gt;"",1,0))</f>
        <v>0</v>
      </c>
      <c r="AP38" s="230" t="n">
        <f aca="false">IF('Indicator Data'!AQ42="No Data",1,IF('Indicator Data imputation'!AQ41&lt;&gt;"",1,0))</f>
        <v>0</v>
      </c>
      <c r="AQ38" s="230" t="n">
        <f aca="false">IF('Indicator Data'!AR42="No Data",1,IF('Indicator Data imputation'!AR41&lt;&gt;"",1,0))</f>
        <v>0</v>
      </c>
      <c r="AR38" s="230" t="n">
        <f aca="false">IF('Indicator Data'!AS42="No Data",1,IF('Indicator Data imputation'!AS41&lt;&gt;"",1,0))</f>
        <v>0</v>
      </c>
      <c r="AS38" s="230" t="n">
        <f aca="false">IF('Indicator Data'!AT42="No Data",1,IF('Indicator Data imputation'!AT41&lt;&gt;"",1,0))</f>
        <v>0</v>
      </c>
      <c r="AT38" s="230" t="n">
        <f aca="false">IF('Indicator Data'!AU42="No Data",1,IF('Indicator Data imputation'!AU41&lt;&gt;"",1,0))</f>
        <v>0</v>
      </c>
      <c r="AU38" s="230" t="n">
        <f aca="false">IF('Indicator Data'!AV42="No Data",1,IF('Indicator Data imputation'!AV41&lt;&gt;"",1,0))</f>
        <v>0</v>
      </c>
      <c r="AV38" s="230" t="n">
        <f aca="false">IF('Indicator Data'!AW42="No Data",1,IF('Indicator Data imputation'!AW41&lt;&gt;"",1,0))</f>
        <v>0</v>
      </c>
      <c r="AW38" s="230" t="n">
        <f aca="false">IF('Indicator Data'!AX42="No Data",1,IF('Indicator Data imputation'!AX41&lt;&gt;"",1,0))</f>
        <v>0</v>
      </c>
      <c r="AX38" s="230" t="n">
        <f aca="false">IF('Indicator Data'!AY42="No Data",1,IF('Indicator Data imputation'!AY41&lt;&gt;"",1,0))</f>
        <v>1</v>
      </c>
      <c r="AY38" s="230" t="n">
        <f aca="false">IF('Indicator Data'!AZ42="No Data",1,IF('Indicator Data imputation'!AZ41&lt;&gt;"",1,0))</f>
        <v>0</v>
      </c>
      <c r="AZ38" s="230" t="n">
        <f aca="false">IF('Indicator Data'!BA42="No Data",1,IF('Indicator Data imputation'!BA41&lt;&gt;"",1,0))</f>
        <v>0</v>
      </c>
      <c r="BA38" s="230" t="n">
        <f aca="false">IF('Indicator Data'!BB42="No Data",1,IF('Indicator Data imputation'!BB41&lt;&gt;"",1,0))</f>
        <v>0</v>
      </c>
      <c r="BB38" s="230" t="n">
        <f aca="false">IF('Indicator Data'!BC42="No Data",1,IF('Indicator Data imputation'!BC41&lt;&gt;"",1,0))</f>
        <v>0</v>
      </c>
      <c r="BC38" s="230" t="n">
        <f aca="false">IF('Indicator Data'!BD42="No Data",1,IF('Indicator Data imputation'!BD41&lt;&gt;"",1,0))</f>
        <v>0</v>
      </c>
      <c r="BD38" s="230" t="n">
        <f aca="false">IF('Indicator Data'!BE42="No Data",1,IF('Indicator Data imputation'!BE41&lt;&gt;"",1,0))</f>
        <v>0</v>
      </c>
      <c r="BE38" s="230" t="n">
        <f aca="false">IF('Indicator Data'!BF42="No Data",1,IF('Indicator Data imputation'!BF41&lt;&gt;"",1,0))</f>
        <v>0</v>
      </c>
      <c r="BF38" s="230" t="n">
        <f aca="false">IF('Indicator Data'!BG42="No Data",1,IF('Indicator Data imputation'!BG41&lt;&gt;"",1,0))</f>
        <v>0</v>
      </c>
      <c r="BG38" s="230" t="n">
        <f aca="false">IF('Indicator Data'!BH42="No Data",1,IF('Indicator Data imputation'!BH41&lt;&gt;"",1,0))</f>
        <v>1</v>
      </c>
      <c r="BH38" s="230" t="n">
        <f aca="false">IF('Indicator Data'!BI42="No Data",1,IF('Indicator Data imputation'!BI41&lt;&gt;"",1,0))</f>
        <v>0</v>
      </c>
      <c r="BI38" s="230" t="n">
        <f aca="false">IF('Indicator Data'!BJ42="No Data",1,IF('Indicator Data imputation'!BJ41&lt;&gt;"",1,0))</f>
        <v>0</v>
      </c>
      <c r="BJ38" s="230" t="n">
        <f aca="false">IF('Indicator Data'!BK42="No Data",1,IF('Indicator Data imputation'!BK41&lt;&gt;"",1,0))</f>
        <v>0</v>
      </c>
      <c r="BK38" s="230" t="n">
        <f aca="false">IF('Indicator Data'!BL42="No Data",1,IF('Indicator Data imputation'!BL41&lt;&gt;"",1,0))</f>
        <v>0</v>
      </c>
      <c r="BL38" s="230" t="n">
        <f aca="false">IF('Indicator Data'!BM42="No Data",1,IF('Indicator Data imputation'!BM41&lt;&gt;"",1,0))</f>
        <v>0</v>
      </c>
      <c r="BM38" s="230" t="n">
        <f aca="false">IF('Indicator Data'!BN42="No Data",1,IF('Indicator Data imputation'!BN41&lt;&gt;"",1,0))</f>
        <v>0</v>
      </c>
      <c r="BN38" s="230" t="n">
        <f aca="false">IF('Indicator Data'!BO42="No Data",1,IF('Indicator Data imputation'!BO41&lt;&gt;"",1,0))</f>
        <v>0</v>
      </c>
      <c r="BO38" s="230" t="n">
        <f aca="false">IF('Indicator Data'!BP42="No Data",1,IF('Indicator Data imputation'!BP41&lt;&gt;"",1,0))</f>
        <v>0</v>
      </c>
      <c r="BP38" s="230" t="n">
        <f aca="false">IF('Indicator Data'!BQ42="No Data",1,IF('Indicator Data imputation'!BQ41&lt;&gt;"",1,0))</f>
        <v>0</v>
      </c>
      <c r="BQ38" s="230" t="n">
        <f aca="false">IF('Indicator Data'!BR42="No Data",1,IF('Indicator Data imputation'!BR41&lt;&gt;"",1,0))</f>
        <v>0</v>
      </c>
      <c r="BR38" s="230" t="n">
        <f aca="false">IF('Indicator Data'!BS42="No Data",1,IF('Indicator Data imputation'!BS41&lt;&gt;"",1,0))</f>
        <v>0</v>
      </c>
      <c r="BS38" s="230" t="n">
        <f aca="false">IF('Indicator Data'!BT42="No Data",1,IF('Indicator Data imputation'!BT41&lt;&gt;"",1,0))</f>
        <v>0</v>
      </c>
      <c r="BT38" s="230" t="n">
        <f aca="false">IF('Indicator Data'!BU42="No Data",1,IF('Indicator Data imputation'!BU41&lt;&gt;"",1,0))</f>
        <v>1</v>
      </c>
      <c r="BU38" s="230" t="n">
        <f aca="false">IF('Indicator Data'!BV42="No Data",1,IF('Indicator Data imputation'!BV41&lt;&gt;"",1,0))</f>
        <v>1</v>
      </c>
      <c r="BV38" s="230" t="n">
        <f aca="false">IF('Indicator Data'!BW42="No Data",1,IF('Indicator Data imputation'!BW41&lt;&gt;"",1,0))</f>
        <v>0</v>
      </c>
      <c r="BW38" s="230" t="n">
        <f aca="false">IF('Indicator Data'!BX42="No Data",1,IF('Indicator Data imputation'!BX41&lt;&gt;"",1,0))</f>
        <v>0</v>
      </c>
      <c r="BX38" s="0" t="n">
        <f aca="false">SUM(B38:BW38)</f>
        <v>5</v>
      </c>
      <c r="BY38" s="239" t="n">
        <f aca="false">BX38/74</f>
        <v>0.0675675675675676</v>
      </c>
    </row>
    <row r="39" customFormat="false" ht="14.5" hidden="false" customHeight="false" outlineLevel="0" collapsed="false">
      <c r="A39" s="0" t="str">
        <f aca="false">'Indicator Data'!B43</f>
        <v>COG</v>
      </c>
      <c r="B39" s="230" t="n">
        <f aca="false">IF('Indicator Data'!C43="No Data",1,IF('Indicator Data imputation'!C42&lt;&gt;"",1,0))</f>
        <v>0</v>
      </c>
      <c r="C39" s="230" t="n">
        <f aca="false">IF('Indicator Data'!D43="No Data",1,IF('Indicator Data imputation'!D42&lt;&gt;"",1,0))</f>
        <v>0</v>
      </c>
      <c r="D39" s="230" t="n">
        <f aca="false">IF('Indicator Data'!E43="No Data",1,IF('Indicator Data imputation'!E42&lt;&gt;"",1,0))</f>
        <v>0</v>
      </c>
      <c r="E39" s="230" t="n">
        <f aca="false">IF('Indicator Data'!F43="No Data",1,IF('Indicator Data imputation'!F42&lt;&gt;"",1,0))</f>
        <v>0</v>
      </c>
      <c r="F39" s="230" t="n">
        <f aca="false">IF('Indicator Data'!G43="No Data",1,IF('Indicator Data imputation'!G42&lt;&gt;"",1,0))</f>
        <v>0</v>
      </c>
      <c r="G39" s="230" t="n">
        <f aca="false">IF('Indicator Data'!H43="No Data",1,IF('Indicator Data imputation'!H42&lt;&gt;"",1,0))</f>
        <v>0</v>
      </c>
      <c r="H39" s="230" t="n">
        <f aca="false">IF('Indicator Data'!I43="No Data",1,IF('Indicator Data imputation'!I42&lt;&gt;"",1,0))</f>
        <v>0</v>
      </c>
      <c r="I39" s="230" t="n">
        <f aca="false">IF('Indicator Data'!J43="No Data",1,IF('Indicator Data imputation'!J42&lt;&gt;"",1,0))</f>
        <v>0</v>
      </c>
      <c r="J39" s="230" t="n">
        <f aca="false">IF('Indicator Data'!K43="No Data",1,IF('Indicator Data imputation'!K42&lt;&gt;"",1,0))</f>
        <v>0</v>
      </c>
      <c r="K39" s="230" t="n">
        <f aca="false">IF('Indicator Data'!L43="No Data",1,IF('Indicator Data imputation'!L42&lt;&gt;"",1,0))</f>
        <v>0</v>
      </c>
      <c r="L39" s="230" t="n">
        <f aca="false">IF('Indicator Data'!M43="No Data",1,IF('Indicator Data imputation'!M42&lt;&gt;"",1,0))</f>
        <v>0</v>
      </c>
      <c r="M39" s="230" t="n">
        <f aca="false">IF('Indicator Data'!N43="No Data",1,IF('Indicator Data imputation'!N42&lt;&gt;"",1,0))</f>
        <v>0</v>
      </c>
      <c r="N39" s="230" t="n">
        <f aca="false">IF('Indicator Data'!O43="No Data",1,IF('Indicator Data imputation'!O42&lt;&gt;"",1,0))</f>
        <v>0</v>
      </c>
      <c r="O39" s="230" t="n">
        <f aca="false">IF('Indicator Data'!P43="No Data",1,IF('Indicator Data imputation'!P42&lt;&gt;"",1,0))</f>
        <v>0</v>
      </c>
      <c r="P39" s="230" t="n">
        <f aca="false">IF('Indicator Data'!Q43="No Data",1,IF('Indicator Data imputation'!Q42&lt;&gt;"",1,0))</f>
        <v>0</v>
      </c>
      <c r="Q39" s="230" t="n">
        <f aca="false">IF('Indicator Data'!R43="No Data",1,IF('Indicator Data imputation'!R42&lt;&gt;"",1,0))</f>
        <v>0</v>
      </c>
      <c r="R39" s="230" t="n">
        <f aca="false">IF('Indicator Data'!S43="No Data",1,IF('Indicator Data imputation'!S42&lt;&gt;"",1,0))</f>
        <v>0</v>
      </c>
      <c r="S39" s="230" t="n">
        <f aca="false">IF('Indicator Data'!T43="No Data",1,IF('Indicator Data imputation'!T42&lt;&gt;"",1,0))</f>
        <v>0</v>
      </c>
      <c r="T39" s="230" t="n">
        <f aca="false">IF('Indicator Data'!U43="No Data",1,IF('Indicator Data imputation'!U42&lt;&gt;"",1,0))</f>
        <v>0</v>
      </c>
      <c r="U39" s="230" t="n">
        <f aca="false">IF('Indicator Data'!V43="No Data",1,IF('Indicator Data imputation'!V42&lt;&gt;"",1,0))</f>
        <v>0</v>
      </c>
      <c r="V39" s="230" t="n">
        <f aca="false">IF('Indicator Data'!W43="No Data",1,IF('Indicator Data imputation'!W42&lt;&gt;"",1,0))</f>
        <v>0</v>
      </c>
      <c r="W39" s="230" t="n">
        <f aca="false">IF('Indicator Data'!X43="No Data",1,IF('Indicator Data imputation'!X42&lt;&gt;"",1,0))</f>
        <v>0</v>
      </c>
      <c r="X39" s="230" t="n">
        <f aca="false">IF('Indicator Data'!Y43="No Data",1,IF('Indicator Data imputation'!Y42&lt;&gt;"",1,0))</f>
        <v>0</v>
      </c>
      <c r="Y39" s="230" t="n">
        <f aca="false">IF('Indicator Data'!Z43="No Data",1,IF('Indicator Data imputation'!Z42&lt;&gt;"",1,0))</f>
        <v>0</v>
      </c>
      <c r="Z39" s="230" t="n">
        <f aca="false">IF('Indicator Data'!AA43="No Data",1,IF('Indicator Data imputation'!AA42&lt;&gt;"",1,0))</f>
        <v>0</v>
      </c>
      <c r="AA39" s="230" t="n">
        <f aca="false">IF('Indicator Data'!AB43="No Data",1,IF('Indicator Data imputation'!AB42&lt;&gt;"",1,0))</f>
        <v>0</v>
      </c>
      <c r="AB39" s="230" t="n">
        <f aca="false">IF('Indicator Data'!AC43="No Data",1,IF('Indicator Data imputation'!AC42&lt;&gt;"",1,0))</f>
        <v>0</v>
      </c>
      <c r="AC39" s="230" t="n">
        <f aca="false">IF('Indicator Data'!AD43="No Data",1,IF('Indicator Data imputation'!AD42&lt;&gt;"",1,0))</f>
        <v>0</v>
      </c>
      <c r="AD39" s="230" t="n">
        <f aca="false">IF('Indicator Data'!AE43="No Data",1,IF('Indicator Data imputation'!AE42&lt;&gt;"",1,0))</f>
        <v>0</v>
      </c>
      <c r="AE39" s="230" t="n">
        <f aca="false">IF('Indicator Data'!AF43="No Data",1,IF('Indicator Data imputation'!AF42&lt;&gt;"",1,0))</f>
        <v>0</v>
      </c>
      <c r="AF39" s="230" t="n">
        <f aca="false">IF('Indicator Data'!AG43="No Data",1,IF('Indicator Data imputation'!AG42&lt;&gt;"",1,0))</f>
        <v>0</v>
      </c>
      <c r="AG39" s="230" t="n">
        <f aca="false">IF('Indicator Data'!AH43="No Data",1,IF('Indicator Data imputation'!AH42&lt;&gt;"",1,0))</f>
        <v>0</v>
      </c>
      <c r="AH39" s="230" t="n">
        <f aca="false">IF('Indicator Data'!AI43="No Data",1,IF('Indicator Data imputation'!AI42&lt;&gt;"",1,0))</f>
        <v>0</v>
      </c>
      <c r="AI39" s="230" t="n">
        <f aca="false">IF('Indicator Data'!AJ43="No Data",1,IF('Indicator Data imputation'!AJ42&lt;&gt;"",1,0))</f>
        <v>0</v>
      </c>
      <c r="AJ39" s="230" t="n">
        <f aca="false">IF('Indicator Data'!AK43="No Data",1,IF('Indicator Data imputation'!AK42&lt;&gt;"",1,0))</f>
        <v>0</v>
      </c>
      <c r="AK39" s="230" t="n">
        <f aca="false">IF('Indicator Data'!AL43="No Data",1,IF('Indicator Data imputation'!AL42&lt;&gt;"",1,0))</f>
        <v>0</v>
      </c>
      <c r="AL39" s="230" t="n">
        <f aca="false">IF('Indicator Data'!AM43="No Data",1,IF('Indicator Data imputation'!AM42&lt;&gt;"",1,0))</f>
        <v>0</v>
      </c>
      <c r="AM39" s="230" t="n">
        <f aca="false">IF('Indicator Data'!AN43="No Data",1,IF('Indicator Data imputation'!AN42&lt;&gt;"",1,0))</f>
        <v>0</v>
      </c>
      <c r="AN39" s="230" t="n">
        <f aca="false">IF('Indicator Data'!AO43="No Data",1,IF('Indicator Data imputation'!AO42&lt;&gt;"",1,0))</f>
        <v>0</v>
      </c>
      <c r="AO39" s="230" t="n">
        <f aca="false">IF('Indicator Data'!AP43="No Data",1,IF('Indicator Data imputation'!AP42&lt;&gt;"",1,0))</f>
        <v>0</v>
      </c>
      <c r="AP39" s="230" t="n">
        <f aca="false">IF('Indicator Data'!AQ43="No Data",1,IF('Indicator Data imputation'!AQ42&lt;&gt;"",1,0))</f>
        <v>0</v>
      </c>
      <c r="AQ39" s="230" t="n">
        <f aca="false">IF('Indicator Data'!AR43="No Data",1,IF('Indicator Data imputation'!AR42&lt;&gt;"",1,0))</f>
        <v>0</v>
      </c>
      <c r="AR39" s="230" t="n">
        <f aca="false">IF('Indicator Data'!AS43="No Data",1,IF('Indicator Data imputation'!AS42&lt;&gt;"",1,0))</f>
        <v>0</v>
      </c>
      <c r="AS39" s="230" t="n">
        <f aca="false">IF('Indicator Data'!AT43="No Data",1,IF('Indicator Data imputation'!AT42&lt;&gt;"",1,0))</f>
        <v>0</v>
      </c>
      <c r="AT39" s="230" t="n">
        <f aca="false">IF('Indicator Data'!AU43="No Data",1,IF('Indicator Data imputation'!AU42&lt;&gt;"",1,0))</f>
        <v>0</v>
      </c>
      <c r="AU39" s="230" t="n">
        <f aca="false">IF('Indicator Data'!AV43="No Data",1,IF('Indicator Data imputation'!AV42&lt;&gt;"",1,0))</f>
        <v>0</v>
      </c>
      <c r="AV39" s="230" t="n">
        <f aca="false">IF('Indicator Data'!AW43="No Data",1,IF('Indicator Data imputation'!AW42&lt;&gt;"",1,0))</f>
        <v>0</v>
      </c>
      <c r="AW39" s="230" t="n">
        <f aca="false">IF('Indicator Data'!AX43="No Data",1,IF('Indicator Data imputation'!AX42&lt;&gt;"",1,0))</f>
        <v>0</v>
      </c>
      <c r="AX39" s="230" t="n">
        <f aca="false">IF('Indicator Data'!AY43="No Data",1,IF('Indicator Data imputation'!AY42&lt;&gt;"",1,0))</f>
        <v>0</v>
      </c>
      <c r="AY39" s="230" t="n">
        <f aca="false">IF('Indicator Data'!AZ43="No Data",1,IF('Indicator Data imputation'!AZ42&lt;&gt;"",1,0))</f>
        <v>0</v>
      </c>
      <c r="AZ39" s="230" t="n">
        <f aca="false">IF('Indicator Data'!BA43="No Data",1,IF('Indicator Data imputation'!BA42&lt;&gt;"",1,0))</f>
        <v>0</v>
      </c>
      <c r="BA39" s="230" t="n">
        <f aca="false">IF('Indicator Data'!BB43="No Data",1,IF('Indicator Data imputation'!BB42&lt;&gt;"",1,0))</f>
        <v>0</v>
      </c>
      <c r="BB39" s="230" t="n">
        <f aca="false">IF('Indicator Data'!BC43="No Data",1,IF('Indicator Data imputation'!BC42&lt;&gt;"",1,0))</f>
        <v>0</v>
      </c>
      <c r="BC39" s="230" t="n">
        <f aca="false">IF('Indicator Data'!BD43="No Data",1,IF('Indicator Data imputation'!BD42&lt;&gt;"",1,0))</f>
        <v>0</v>
      </c>
      <c r="BD39" s="230" t="n">
        <f aca="false">IF('Indicator Data'!BE43="No Data",1,IF('Indicator Data imputation'!BE42&lt;&gt;"",1,0))</f>
        <v>0</v>
      </c>
      <c r="BE39" s="230" t="n">
        <f aca="false">IF('Indicator Data'!BF43="No Data",1,IF('Indicator Data imputation'!BF42&lt;&gt;"",1,0))</f>
        <v>0</v>
      </c>
      <c r="BF39" s="230" t="n">
        <f aca="false">IF('Indicator Data'!BG43="No Data",1,IF('Indicator Data imputation'!BG42&lt;&gt;"",1,0))</f>
        <v>0</v>
      </c>
      <c r="BG39" s="230" t="n">
        <f aca="false">IF('Indicator Data'!BH43="No Data",1,IF('Indicator Data imputation'!BH42&lt;&gt;"",1,0))</f>
        <v>0</v>
      </c>
      <c r="BH39" s="230" t="n">
        <f aca="false">IF('Indicator Data'!BI43="No Data",1,IF('Indicator Data imputation'!BI42&lt;&gt;"",1,0))</f>
        <v>1</v>
      </c>
      <c r="BI39" s="230" t="n">
        <f aca="false">IF('Indicator Data'!BJ43="No Data",1,IF('Indicator Data imputation'!BJ42&lt;&gt;"",1,0))</f>
        <v>0</v>
      </c>
      <c r="BJ39" s="230" t="n">
        <f aca="false">IF('Indicator Data'!BK43="No Data",1,IF('Indicator Data imputation'!BK42&lt;&gt;"",1,0))</f>
        <v>0</v>
      </c>
      <c r="BK39" s="230" t="n">
        <f aca="false">IF('Indicator Data'!BL43="No Data",1,IF('Indicator Data imputation'!BL42&lt;&gt;"",1,0))</f>
        <v>0</v>
      </c>
      <c r="BL39" s="230" t="n">
        <f aca="false">IF('Indicator Data'!BM43="No Data",1,IF('Indicator Data imputation'!BM42&lt;&gt;"",1,0))</f>
        <v>0</v>
      </c>
      <c r="BM39" s="230" t="n">
        <f aca="false">IF('Indicator Data'!BN43="No Data",1,IF('Indicator Data imputation'!BN42&lt;&gt;"",1,0))</f>
        <v>0</v>
      </c>
      <c r="BN39" s="230" t="n">
        <f aca="false">IF('Indicator Data'!BO43="No Data",1,IF('Indicator Data imputation'!BO42&lt;&gt;"",1,0))</f>
        <v>0</v>
      </c>
      <c r="BO39" s="230" t="n">
        <f aca="false">IF('Indicator Data'!BP43="No Data",1,IF('Indicator Data imputation'!BP42&lt;&gt;"",1,0))</f>
        <v>0</v>
      </c>
      <c r="BP39" s="230" t="n">
        <f aca="false">IF('Indicator Data'!BQ43="No Data",1,IF('Indicator Data imputation'!BQ42&lt;&gt;"",1,0))</f>
        <v>0</v>
      </c>
      <c r="BQ39" s="230" t="n">
        <f aca="false">IF('Indicator Data'!BR43="No Data",1,IF('Indicator Data imputation'!BR42&lt;&gt;"",1,0))</f>
        <v>0</v>
      </c>
      <c r="BR39" s="230" t="n">
        <f aca="false">IF('Indicator Data'!BS43="No Data",1,IF('Indicator Data imputation'!BS42&lt;&gt;"",1,0))</f>
        <v>0</v>
      </c>
      <c r="BS39" s="230" t="n">
        <f aca="false">IF('Indicator Data'!BT43="No Data",1,IF('Indicator Data imputation'!BT42&lt;&gt;"",1,0))</f>
        <v>0</v>
      </c>
      <c r="BT39" s="230" t="n">
        <f aca="false">IF('Indicator Data'!BU43="No Data",1,IF('Indicator Data imputation'!BU42&lt;&gt;"",1,0))</f>
        <v>0</v>
      </c>
      <c r="BU39" s="230" t="n">
        <f aca="false">IF('Indicator Data'!BV43="No Data",1,IF('Indicator Data imputation'!BV42&lt;&gt;"",1,0))</f>
        <v>0</v>
      </c>
      <c r="BV39" s="230" t="n">
        <f aca="false">IF('Indicator Data'!BW43="No Data",1,IF('Indicator Data imputation'!BW42&lt;&gt;"",1,0))</f>
        <v>0</v>
      </c>
      <c r="BW39" s="230" t="n">
        <f aca="false">IF('Indicator Data'!BX43="No Data",1,IF('Indicator Data imputation'!BX42&lt;&gt;"",1,0))</f>
        <v>0</v>
      </c>
      <c r="BX39" s="0" t="n">
        <f aca="false">SUM(B39:BW39)</f>
        <v>1</v>
      </c>
      <c r="BY39" s="239" t="n">
        <f aca="false">BX39/74</f>
        <v>0.0135135135135135</v>
      </c>
    </row>
    <row r="40" customFormat="false" ht="14.5" hidden="false" customHeight="false" outlineLevel="0" collapsed="false">
      <c r="A40" s="0" t="str">
        <f aca="false">'Indicator Data'!B44</f>
        <v>COD</v>
      </c>
      <c r="B40" s="230" t="n">
        <f aca="false">IF('Indicator Data'!C44="No Data",1,IF('Indicator Data imputation'!C43&lt;&gt;"",1,0))</f>
        <v>0</v>
      </c>
      <c r="C40" s="230" t="n">
        <f aca="false">IF('Indicator Data'!D44="No Data",1,IF('Indicator Data imputation'!D43&lt;&gt;"",1,0))</f>
        <v>0</v>
      </c>
      <c r="D40" s="230" t="n">
        <f aca="false">IF('Indicator Data'!E44="No Data",1,IF('Indicator Data imputation'!E43&lt;&gt;"",1,0))</f>
        <v>0</v>
      </c>
      <c r="E40" s="230" t="n">
        <f aca="false">IF('Indicator Data'!F44="No Data",1,IF('Indicator Data imputation'!F43&lt;&gt;"",1,0))</f>
        <v>0</v>
      </c>
      <c r="F40" s="230" t="n">
        <f aca="false">IF('Indicator Data'!G44="No Data",1,IF('Indicator Data imputation'!G43&lt;&gt;"",1,0))</f>
        <v>0</v>
      </c>
      <c r="G40" s="230" t="n">
        <f aca="false">IF('Indicator Data'!H44="No Data",1,IF('Indicator Data imputation'!H43&lt;&gt;"",1,0))</f>
        <v>0</v>
      </c>
      <c r="H40" s="230" t="n">
        <f aca="false">IF('Indicator Data'!I44="No Data",1,IF('Indicator Data imputation'!I43&lt;&gt;"",1,0))</f>
        <v>0</v>
      </c>
      <c r="I40" s="230" t="n">
        <f aca="false">IF('Indicator Data'!J44="No Data",1,IF('Indicator Data imputation'!J43&lt;&gt;"",1,0))</f>
        <v>0</v>
      </c>
      <c r="J40" s="230" t="n">
        <f aca="false">IF('Indicator Data'!K44="No Data",1,IF('Indicator Data imputation'!K43&lt;&gt;"",1,0))</f>
        <v>0</v>
      </c>
      <c r="K40" s="230" t="n">
        <f aca="false">IF('Indicator Data'!L44="No Data",1,IF('Indicator Data imputation'!L43&lt;&gt;"",1,0))</f>
        <v>0</v>
      </c>
      <c r="L40" s="230" t="n">
        <f aca="false">IF('Indicator Data'!M44="No Data",1,IF('Indicator Data imputation'!M43&lt;&gt;"",1,0))</f>
        <v>0</v>
      </c>
      <c r="M40" s="230" t="n">
        <f aca="false">IF('Indicator Data'!N44="No Data",1,IF('Indicator Data imputation'!N43&lt;&gt;"",1,0))</f>
        <v>0</v>
      </c>
      <c r="N40" s="230" t="n">
        <f aca="false">IF('Indicator Data'!O44="No Data",1,IF('Indicator Data imputation'!O43&lt;&gt;"",1,0))</f>
        <v>0</v>
      </c>
      <c r="O40" s="230" t="n">
        <f aca="false">IF('Indicator Data'!P44="No Data",1,IF('Indicator Data imputation'!P43&lt;&gt;"",1,0))</f>
        <v>0</v>
      </c>
      <c r="P40" s="230" t="n">
        <f aca="false">IF('Indicator Data'!Q44="No Data",1,IF('Indicator Data imputation'!Q43&lt;&gt;"",1,0))</f>
        <v>0</v>
      </c>
      <c r="Q40" s="230" t="n">
        <f aca="false">IF('Indicator Data'!R44="No Data",1,IF('Indicator Data imputation'!R43&lt;&gt;"",1,0))</f>
        <v>0</v>
      </c>
      <c r="R40" s="230" t="n">
        <f aca="false">IF('Indicator Data'!S44="No Data",1,IF('Indicator Data imputation'!S43&lt;&gt;"",1,0))</f>
        <v>0</v>
      </c>
      <c r="S40" s="230" t="n">
        <f aca="false">IF('Indicator Data'!T44="No Data",1,IF('Indicator Data imputation'!T43&lt;&gt;"",1,0))</f>
        <v>0</v>
      </c>
      <c r="T40" s="230" t="n">
        <f aca="false">IF('Indicator Data'!U44="No Data",1,IF('Indicator Data imputation'!U43&lt;&gt;"",1,0))</f>
        <v>0</v>
      </c>
      <c r="U40" s="230" t="n">
        <f aca="false">IF('Indicator Data'!V44="No Data",1,IF('Indicator Data imputation'!V43&lt;&gt;"",1,0))</f>
        <v>0</v>
      </c>
      <c r="V40" s="230" t="n">
        <f aca="false">IF('Indicator Data'!W44="No Data",1,IF('Indicator Data imputation'!W43&lt;&gt;"",1,0))</f>
        <v>0</v>
      </c>
      <c r="W40" s="230" t="n">
        <f aca="false">IF('Indicator Data'!X44="No Data",1,IF('Indicator Data imputation'!X43&lt;&gt;"",1,0))</f>
        <v>0</v>
      </c>
      <c r="X40" s="230" t="n">
        <f aca="false">IF('Indicator Data'!Y44="No Data",1,IF('Indicator Data imputation'!Y43&lt;&gt;"",1,0))</f>
        <v>0</v>
      </c>
      <c r="Y40" s="230" t="n">
        <f aca="false">IF('Indicator Data'!Z44="No Data",1,IF('Indicator Data imputation'!Z43&lt;&gt;"",1,0))</f>
        <v>0</v>
      </c>
      <c r="Z40" s="230" t="n">
        <f aca="false">IF('Indicator Data'!AA44="No Data",1,IF('Indicator Data imputation'!AA43&lt;&gt;"",1,0))</f>
        <v>0</v>
      </c>
      <c r="AA40" s="230" t="n">
        <f aca="false">IF('Indicator Data'!AB44="No Data",1,IF('Indicator Data imputation'!AB43&lt;&gt;"",1,0))</f>
        <v>0</v>
      </c>
      <c r="AB40" s="230" t="n">
        <f aca="false">IF('Indicator Data'!AC44="No Data",1,IF('Indicator Data imputation'!AC43&lt;&gt;"",1,0))</f>
        <v>0</v>
      </c>
      <c r="AC40" s="230" t="n">
        <f aca="false">IF('Indicator Data'!AD44="No Data",1,IF('Indicator Data imputation'!AD43&lt;&gt;"",1,0))</f>
        <v>0</v>
      </c>
      <c r="AD40" s="230" t="n">
        <f aca="false">IF('Indicator Data'!AE44="No Data",1,IF('Indicator Data imputation'!AE43&lt;&gt;"",1,0))</f>
        <v>0</v>
      </c>
      <c r="AE40" s="230" t="n">
        <f aca="false">IF('Indicator Data'!AF44="No Data",1,IF('Indicator Data imputation'!AF43&lt;&gt;"",1,0))</f>
        <v>0</v>
      </c>
      <c r="AF40" s="230" t="n">
        <f aca="false">IF('Indicator Data'!AG44="No Data",1,IF('Indicator Data imputation'!AG43&lt;&gt;"",1,0))</f>
        <v>0</v>
      </c>
      <c r="AG40" s="230" t="n">
        <f aca="false">IF('Indicator Data'!AH44="No Data",1,IF('Indicator Data imputation'!AH43&lt;&gt;"",1,0))</f>
        <v>0</v>
      </c>
      <c r="AH40" s="230" t="n">
        <f aca="false">IF('Indicator Data'!AI44="No Data",1,IF('Indicator Data imputation'!AI43&lt;&gt;"",1,0))</f>
        <v>0</v>
      </c>
      <c r="AI40" s="230" t="n">
        <f aca="false">IF('Indicator Data'!AJ44="No Data",1,IF('Indicator Data imputation'!AJ43&lt;&gt;"",1,0))</f>
        <v>0</v>
      </c>
      <c r="AJ40" s="230" t="n">
        <f aca="false">IF('Indicator Data'!AK44="No Data",1,IF('Indicator Data imputation'!AK43&lt;&gt;"",1,0))</f>
        <v>0</v>
      </c>
      <c r="AK40" s="230" t="n">
        <f aca="false">IF('Indicator Data'!AL44="No Data",1,IF('Indicator Data imputation'!AL43&lt;&gt;"",1,0))</f>
        <v>0</v>
      </c>
      <c r="AL40" s="230" t="n">
        <f aca="false">IF('Indicator Data'!AM44="No Data",1,IF('Indicator Data imputation'!AM43&lt;&gt;"",1,0))</f>
        <v>0</v>
      </c>
      <c r="AM40" s="230" t="n">
        <f aca="false">IF('Indicator Data'!AN44="No Data",1,IF('Indicator Data imputation'!AN43&lt;&gt;"",1,0))</f>
        <v>0</v>
      </c>
      <c r="AN40" s="230" t="n">
        <f aca="false">IF('Indicator Data'!AO44="No Data",1,IF('Indicator Data imputation'!AO43&lt;&gt;"",1,0))</f>
        <v>0</v>
      </c>
      <c r="AO40" s="230" t="n">
        <f aca="false">IF('Indicator Data'!AP44="No Data",1,IF('Indicator Data imputation'!AP43&lt;&gt;"",1,0))</f>
        <v>0</v>
      </c>
      <c r="AP40" s="230" t="n">
        <f aca="false">IF('Indicator Data'!AQ44="No Data",1,IF('Indicator Data imputation'!AQ43&lt;&gt;"",1,0))</f>
        <v>0</v>
      </c>
      <c r="AQ40" s="230" t="n">
        <f aca="false">IF('Indicator Data'!AR44="No Data",1,IF('Indicator Data imputation'!AR43&lt;&gt;"",1,0))</f>
        <v>0</v>
      </c>
      <c r="AR40" s="230" t="n">
        <f aca="false">IF('Indicator Data'!AS44="No Data",1,IF('Indicator Data imputation'!AS43&lt;&gt;"",1,0))</f>
        <v>0</v>
      </c>
      <c r="AS40" s="230" t="n">
        <f aca="false">IF('Indicator Data'!AT44="No Data",1,IF('Indicator Data imputation'!AT43&lt;&gt;"",1,0))</f>
        <v>0</v>
      </c>
      <c r="AT40" s="230" t="n">
        <f aca="false">IF('Indicator Data'!AU44="No Data",1,IF('Indicator Data imputation'!AU43&lt;&gt;"",1,0))</f>
        <v>0</v>
      </c>
      <c r="AU40" s="230" t="n">
        <f aca="false">IF('Indicator Data'!AV44="No Data",1,IF('Indicator Data imputation'!AV43&lt;&gt;"",1,0))</f>
        <v>0</v>
      </c>
      <c r="AV40" s="230" t="n">
        <f aca="false">IF('Indicator Data'!AW44="No Data",1,IF('Indicator Data imputation'!AW43&lt;&gt;"",1,0))</f>
        <v>0</v>
      </c>
      <c r="AW40" s="230" t="n">
        <f aca="false">IF('Indicator Data'!AX44="No Data",1,IF('Indicator Data imputation'!AX43&lt;&gt;"",1,0))</f>
        <v>0</v>
      </c>
      <c r="AX40" s="230" t="n">
        <f aca="false">IF('Indicator Data'!AY44="No Data",1,IF('Indicator Data imputation'!AY43&lt;&gt;"",1,0))</f>
        <v>0</v>
      </c>
      <c r="AY40" s="230" t="n">
        <f aca="false">IF('Indicator Data'!AZ44="No Data",1,IF('Indicator Data imputation'!AZ43&lt;&gt;"",1,0))</f>
        <v>0</v>
      </c>
      <c r="AZ40" s="230" t="n">
        <f aca="false">IF('Indicator Data'!BA44="No Data",1,IF('Indicator Data imputation'!BA43&lt;&gt;"",1,0))</f>
        <v>0</v>
      </c>
      <c r="BA40" s="230" t="n">
        <f aca="false">IF('Indicator Data'!BB44="No Data",1,IF('Indicator Data imputation'!BB43&lt;&gt;"",1,0))</f>
        <v>0</v>
      </c>
      <c r="BB40" s="230" t="n">
        <f aca="false">IF('Indicator Data'!BC44="No Data",1,IF('Indicator Data imputation'!BC43&lt;&gt;"",1,0))</f>
        <v>0</v>
      </c>
      <c r="BC40" s="230" t="n">
        <f aca="false">IF('Indicator Data'!BD44="No Data",1,IF('Indicator Data imputation'!BD43&lt;&gt;"",1,0))</f>
        <v>0</v>
      </c>
      <c r="BD40" s="230" t="n">
        <f aca="false">IF('Indicator Data'!BE44="No Data",1,IF('Indicator Data imputation'!BE43&lt;&gt;"",1,0))</f>
        <v>0</v>
      </c>
      <c r="BE40" s="230" t="n">
        <f aca="false">IF('Indicator Data'!BF44="No Data",1,IF('Indicator Data imputation'!BF43&lt;&gt;"",1,0))</f>
        <v>0</v>
      </c>
      <c r="BF40" s="230" t="n">
        <f aca="false">IF('Indicator Data'!BG44="No Data",1,IF('Indicator Data imputation'!BG43&lt;&gt;"",1,0))</f>
        <v>0</v>
      </c>
      <c r="BG40" s="230" t="n">
        <f aca="false">IF('Indicator Data'!BH44="No Data",1,IF('Indicator Data imputation'!BH43&lt;&gt;"",1,0))</f>
        <v>1</v>
      </c>
      <c r="BH40" s="230" t="n">
        <f aca="false">IF('Indicator Data'!BI44="No Data",1,IF('Indicator Data imputation'!BI43&lt;&gt;"",1,0))</f>
        <v>0</v>
      </c>
      <c r="BI40" s="230" t="n">
        <f aca="false">IF('Indicator Data'!BJ44="No Data",1,IF('Indicator Data imputation'!BJ43&lt;&gt;"",1,0))</f>
        <v>0</v>
      </c>
      <c r="BJ40" s="230" t="n">
        <f aca="false">IF('Indicator Data'!BK44="No Data",1,IF('Indicator Data imputation'!BK43&lt;&gt;"",1,0))</f>
        <v>0</v>
      </c>
      <c r="BK40" s="230" t="n">
        <f aca="false">IF('Indicator Data'!BL44="No Data",1,IF('Indicator Data imputation'!BL43&lt;&gt;"",1,0))</f>
        <v>0</v>
      </c>
      <c r="BL40" s="230" t="n">
        <f aca="false">IF('Indicator Data'!BM44="No Data",1,IF('Indicator Data imputation'!BM43&lt;&gt;"",1,0))</f>
        <v>0</v>
      </c>
      <c r="BM40" s="230" t="n">
        <f aca="false">IF('Indicator Data'!BN44="No Data",1,IF('Indicator Data imputation'!BN43&lt;&gt;"",1,0))</f>
        <v>0</v>
      </c>
      <c r="BN40" s="230" t="n">
        <f aca="false">IF('Indicator Data'!BO44="No Data",1,IF('Indicator Data imputation'!BO43&lt;&gt;"",1,0))</f>
        <v>0</v>
      </c>
      <c r="BO40" s="230" t="n">
        <f aca="false">IF('Indicator Data'!BP44="No Data",1,IF('Indicator Data imputation'!BP43&lt;&gt;"",1,0))</f>
        <v>0</v>
      </c>
      <c r="BP40" s="230" t="n">
        <f aca="false">IF('Indicator Data'!BQ44="No Data",1,IF('Indicator Data imputation'!BQ43&lt;&gt;"",1,0))</f>
        <v>0</v>
      </c>
      <c r="BQ40" s="230" t="n">
        <f aca="false">IF('Indicator Data'!BR44="No Data",1,IF('Indicator Data imputation'!BR43&lt;&gt;"",1,0))</f>
        <v>0</v>
      </c>
      <c r="BR40" s="230" t="n">
        <f aca="false">IF('Indicator Data'!BS44="No Data",1,IF('Indicator Data imputation'!BS43&lt;&gt;"",1,0))</f>
        <v>0</v>
      </c>
      <c r="BS40" s="230" t="n">
        <f aca="false">IF('Indicator Data'!BT44="No Data",1,IF('Indicator Data imputation'!BT43&lt;&gt;"",1,0))</f>
        <v>0</v>
      </c>
      <c r="BT40" s="230" t="n">
        <f aca="false">IF('Indicator Data'!BU44="No Data",1,IF('Indicator Data imputation'!BU43&lt;&gt;"",1,0))</f>
        <v>1</v>
      </c>
      <c r="BU40" s="230" t="n">
        <f aca="false">IF('Indicator Data'!BV44="No Data",1,IF('Indicator Data imputation'!BV43&lt;&gt;"",1,0))</f>
        <v>0</v>
      </c>
      <c r="BV40" s="230" t="n">
        <f aca="false">IF('Indicator Data'!BW44="No Data",1,IF('Indicator Data imputation'!BW43&lt;&gt;"",1,0))</f>
        <v>0</v>
      </c>
      <c r="BW40" s="230" t="n">
        <f aca="false">IF('Indicator Data'!BX44="No Data",1,IF('Indicator Data imputation'!BX43&lt;&gt;"",1,0))</f>
        <v>0</v>
      </c>
      <c r="BX40" s="0" t="n">
        <f aca="false">SUM(B40:BW40)</f>
        <v>2</v>
      </c>
      <c r="BY40" s="239" t="n">
        <f aca="false">BX40/74</f>
        <v>0.027027027027027</v>
      </c>
    </row>
    <row r="41" customFormat="false" ht="14.5" hidden="false" customHeight="false" outlineLevel="0" collapsed="false">
      <c r="A41" s="0" t="str">
        <f aca="false">'Indicator Data'!B45</f>
        <v>CRI</v>
      </c>
      <c r="B41" s="230" t="n">
        <f aca="false">IF('Indicator Data'!C45="No Data",1,IF('Indicator Data imputation'!C44&lt;&gt;"",1,0))</f>
        <v>0</v>
      </c>
      <c r="C41" s="230" t="n">
        <f aca="false">IF('Indicator Data'!D45="No Data",1,IF('Indicator Data imputation'!D44&lt;&gt;"",1,0))</f>
        <v>0</v>
      </c>
      <c r="D41" s="230" t="n">
        <f aca="false">IF('Indicator Data'!E45="No Data",1,IF('Indicator Data imputation'!E44&lt;&gt;"",1,0))</f>
        <v>0</v>
      </c>
      <c r="E41" s="230" t="n">
        <f aca="false">IF('Indicator Data'!F45="No Data",1,IF('Indicator Data imputation'!F44&lt;&gt;"",1,0))</f>
        <v>0</v>
      </c>
      <c r="F41" s="230" t="n">
        <f aca="false">IF('Indicator Data'!G45="No Data",1,IF('Indicator Data imputation'!G44&lt;&gt;"",1,0))</f>
        <v>0</v>
      </c>
      <c r="G41" s="230" t="n">
        <f aca="false">IF('Indicator Data'!H45="No Data",1,IF('Indicator Data imputation'!H44&lt;&gt;"",1,0))</f>
        <v>0</v>
      </c>
      <c r="H41" s="230" t="n">
        <f aca="false">IF('Indicator Data'!I45="No Data",1,IF('Indicator Data imputation'!I44&lt;&gt;"",1,0))</f>
        <v>0</v>
      </c>
      <c r="I41" s="230" t="n">
        <f aca="false">IF('Indicator Data'!J45="No Data",1,IF('Indicator Data imputation'!J44&lt;&gt;"",1,0))</f>
        <v>0</v>
      </c>
      <c r="J41" s="230" t="n">
        <f aca="false">IF('Indicator Data'!K45="No Data",1,IF('Indicator Data imputation'!K44&lt;&gt;"",1,0))</f>
        <v>0</v>
      </c>
      <c r="K41" s="230" t="n">
        <f aca="false">IF('Indicator Data'!L45="No Data",1,IF('Indicator Data imputation'!L44&lt;&gt;"",1,0))</f>
        <v>0</v>
      </c>
      <c r="L41" s="230" t="n">
        <f aca="false">IF('Indicator Data'!M45="No Data",1,IF('Indicator Data imputation'!M44&lt;&gt;"",1,0))</f>
        <v>1</v>
      </c>
      <c r="M41" s="230" t="n">
        <f aca="false">IF('Indicator Data'!N45="No Data",1,IF('Indicator Data imputation'!N44&lt;&gt;"",1,0))</f>
        <v>1</v>
      </c>
      <c r="N41" s="230" t="n">
        <f aca="false">IF('Indicator Data'!O45="No Data",1,IF('Indicator Data imputation'!O44&lt;&gt;"",1,0))</f>
        <v>1</v>
      </c>
      <c r="O41" s="230" t="n">
        <f aca="false">IF('Indicator Data'!P45="No Data",1,IF('Indicator Data imputation'!P44&lt;&gt;"",1,0))</f>
        <v>1</v>
      </c>
      <c r="P41" s="230" t="n">
        <f aca="false">IF('Indicator Data'!Q45="No Data",1,IF('Indicator Data imputation'!Q44&lt;&gt;"",1,0))</f>
        <v>0</v>
      </c>
      <c r="Q41" s="230" t="n">
        <f aca="false">IF('Indicator Data'!R45="No Data",1,IF('Indicator Data imputation'!R44&lt;&gt;"",1,0))</f>
        <v>0</v>
      </c>
      <c r="R41" s="230" t="n">
        <f aca="false">IF('Indicator Data'!S45="No Data",1,IF('Indicator Data imputation'!S44&lt;&gt;"",1,0))</f>
        <v>0</v>
      </c>
      <c r="S41" s="230" t="n">
        <f aca="false">IF('Indicator Data'!T45="No Data",1,IF('Indicator Data imputation'!T44&lt;&gt;"",1,0))</f>
        <v>0</v>
      </c>
      <c r="T41" s="230" t="n">
        <f aca="false">IF('Indicator Data'!U45="No Data",1,IF('Indicator Data imputation'!U44&lt;&gt;"",1,0))</f>
        <v>0</v>
      </c>
      <c r="U41" s="230" t="n">
        <f aca="false">IF('Indicator Data'!V45="No Data",1,IF('Indicator Data imputation'!V44&lt;&gt;"",1,0))</f>
        <v>0</v>
      </c>
      <c r="V41" s="230" t="n">
        <f aca="false">IF('Indicator Data'!W45="No Data",1,IF('Indicator Data imputation'!W44&lt;&gt;"",1,0))</f>
        <v>0</v>
      </c>
      <c r="W41" s="230" t="n">
        <f aca="false">IF('Indicator Data'!X45="No Data",1,IF('Indicator Data imputation'!X44&lt;&gt;"",1,0))</f>
        <v>0</v>
      </c>
      <c r="X41" s="230" t="n">
        <f aca="false">IF('Indicator Data'!Y45="No Data",1,IF('Indicator Data imputation'!Y44&lt;&gt;"",1,0))</f>
        <v>0</v>
      </c>
      <c r="Y41" s="230" t="n">
        <f aca="false">IF('Indicator Data'!Z45="No Data",1,IF('Indicator Data imputation'!Z44&lt;&gt;"",1,0))</f>
        <v>0</v>
      </c>
      <c r="Z41" s="230" t="n">
        <f aca="false">IF('Indicator Data'!AA45="No Data",1,IF('Indicator Data imputation'!AA44&lt;&gt;"",1,0))</f>
        <v>0</v>
      </c>
      <c r="AA41" s="230" t="n">
        <f aca="false">IF('Indicator Data'!AB45="No Data",1,IF('Indicator Data imputation'!AB44&lt;&gt;"",1,0))</f>
        <v>0</v>
      </c>
      <c r="AB41" s="230" t="n">
        <f aca="false">IF('Indicator Data'!AC45="No Data",1,IF('Indicator Data imputation'!AC44&lt;&gt;"",1,0))</f>
        <v>0</v>
      </c>
      <c r="AC41" s="230" t="n">
        <f aca="false">IF('Indicator Data'!AD45="No Data",1,IF('Indicator Data imputation'!AD44&lt;&gt;"",1,0))</f>
        <v>0</v>
      </c>
      <c r="AD41" s="230" t="n">
        <f aca="false">IF('Indicator Data'!AE45="No Data",1,IF('Indicator Data imputation'!AE44&lt;&gt;"",1,0))</f>
        <v>0</v>
      </c>
      <c r="AE41" s="230" t="n">
        <f aca="false">IF('Indicator Data'!AF45="No Data",1,IF('Indicator Data imputation'!AF44&lt;&gt;"",1,0))</f>
        <v>0</v>
      </c>
      <c r="AF41" s="230" t="n">
        <f aca="false">IF('Indicator Data'!AG45="No Data",1,IF('Indicator Data imputation'!AG44&lt;&gt;"",1,0))</f>
        <v>0</v>
      </c>
      <c r="AG41" s="230" t="n">
        <f aca="false">IF('Indicator Data'!AH45="No Data",1,IF('Indicator Data imputation'!AH44&lt;&gt;"",1,0))</f>
        <v>0</v>
      </c>
      <c r="AH41" s="230" t="n">
        <f aca="false">IF('Indicator Data'!AI45="No Data",1,IF('Indicator Data imputation'!AI44&lt;&gt;"",1,0))</f>
        <v>0</v>
      </c>
      <c r="AI41" s="230" t="n">
        <f aca="false">IF('Indicator Data'!AJ45="No Data",1,IF('Indicator Data imputation'!AJ44&lt;&gt;"",1,0))</f>
        <v>0</v>
      </c>
      <c r="AJ41" s="230" t="n">
        <f aca="false">IF('Indicator Data'!AK45="No Data",1,IF('Indicator Data imputation'!AK44&lt;&gt;"",1,0))</f>
        <v>0</v>
      </c>
      <c r="AK41" s="230" t="n">
        <f aca="false">IF('Indicator Data'!AL45="No Data",1,IF('Indicator Data imputation'!AL44&lt;&gt;"",1,0))</f>
        <v>1</v>
      </c>
      <c r="AL41" s="230" t="n">
        <f aca="false">IF('Indicator Data'!AM45="No Data",1,IF('Indicator Data imputation'!AM44&lt;&gt;"",1,0))</f>
        <v>0</v>
      </c>
      <c r="AM41" s="230" t="n">
        <f aca="false">IF('Indicator Data'!AN45="No Data",1,IF('Indicator Data imputation'!AN44&lt;&gt;"",1,0))</f>
        <v>0</v>
      </c>
      <c r="AN41" s="230" t="n">
        <f aca="false">IF('Indicator Data'!AO45="No Data",1,IF('Indicator Data imputation'!AO44&lt;&gt;"",1,0))</f>
        <v>0</v>
      </c>
      <c r="AO41" s="230" t="n">
        <f aca="false">IF('Indicator Data'!AP45="No Data",1,IF('Indicator Data imputation'!AP44&lt;&gt;"",1,0))</f>
        <v>0</v>
      </c>
      <c r="AP41" s="230" t="n">
        <f aca="false">IF('Indicator Data'!AQ45="No Data",1,IF('Indicator Data imputation'!AQ44&lt;&gt;"",1,0))</f>
        <v>0</v>
      </c>
      <c r="AQ41" s="230" t="n">
        <f aca="false">IF('Indicator Data'!AR45="No Data",1,IF('Indicator Data imputation'!AR44&lt;&gt;"",1,0))</f>
        <v>0</v>
      </c>
      <c r="AR41" s="230" t="n">
        <f aca="false">IF('Indicator Data'!AS45="No Data",1,IF('Indicator Data imputation'!AS44&lt;&gt;"",1,0))</f>
        <v>0</v>
      </c>
      <c r="AS41" s="230" t="n">
        <f aca="false">IF('Indicator Data'!AT45="No Data",1,IF('Indicator Data imputation'!AT44&lt;&gt;"",1,0))</f>
        <v>0</v>
      </c>
      <c r="AT41" s="230" t="n">
        <f aca="false">IF('Indicator Data'!AU45="No Data",1,IF('Indicator Data imputation'!AU44&lt;&gt;"",1,0))</f>
        <v>0</v>
      </c>
      <c r="AU41" s="230" t="n">
        <f aca="false">IF('Indicator Data'!AV45="No Data",1,IF('Indicator Data imputation'!AV44&lt;&gt;"",1,0))</f>
        <v>0</v>
      </c>
      <c r="AV41" s="230" t="n">
        <f aca="false">IF('Indicator Data'!AW45="No Data",1,IF('Indicator Data imputation'!AW44&lt;&gt;"",1,0))</f>
        <v>0</v>
      </c>
      <c r="AW41" s="230" t="n">
        <f aca="false">IF('Indicator Data'!AX45="No Data",1,IF('Indicator Data imputation'!AX44&lt;&gt;"",1,0))</f>
        <v>0</v>
      </c>
      <c r="AX41" s="230" t="n">
        <f aca="false">IF('Indicator Data'!AY45="No Data",1,IF('Indicator Data imputation'!AY44&lt;&gt;"",1,0))</f>
        <v>0</v>
      </c>
      <c r="AY41" s="230" t="n">
        <f aca="false">IF('Indicator Data'!AZ45="No Data",1,IF('Indicator Data imputation'!AZ44&lt;&gt;"",1,0))</f>
        <v>0</v>
      </c>
      <c r="AZ41" s="230" t="n">
        <f aca="false">IF('Indicator Data'!BA45="No Data",1,IF('Indicator Data imputation'!BA44&lt;&gt;"",1,0))</f>
        <v>0</v>
      </c>
      <c r="BA41" s="230" t="n">
        <f aca="false">IF('Indicator Data'!BB45="No Data",1,IF('Indicator Data imputation'!BB44&lt;&gt;"",1,0))</f>
        <v>0</v>
      </c>
      <c r="BB41" s="230" t="n">
        <f aca="false">IF('Indicator Data'!BC45="No Data",1,IF('Indicator Data imputation'!BC44&lt;&gt;"",1,0))</f>
        <v>0</v>
      </c>
      <c r="BC41" s="230" t="n">
        <f aca="false">IF('Indicator Data'!BD45="No Data",1,IF('Indicator Data imputation'!BD44&lt;&gt;"",1,0))</f>
        <v>0</v>
      </c>
      <c r="BD41" s="230" t="n">
        <f aca="false">IF('Indicator Data'!BE45="No Data",1,IF('Indicator Data imputation'!BE44&lt;&gt;"",1,0))</f>
        <v>0</v>
      </c>
      <c r="BE41" s="230" t="n">
        <f aca="false">IF('Indicator Data'!BF45="No Data",1,IF('Indicator Data imputation'!BF44&lt;&gt;"",1,0))</f>
        <v>0</v>
      </c>
      <c r="BF41" s="230" t="n">
        <f aca="false">IF('Indicator Data'!BG45="No Data",1,IF('Indicator Data imputation'!BG44&lt;&gt;"",1,0))</f>
        <v>0</v>
      </c>
      <c r="BG41" s="230" t="n">
        <f aca="false">IF('Indicator Data'!BH45="No Data",1,IF('Indicator Data imputation'!BH44&lt;&gt;"",1,0))</f>
        <v>0</v>
      </c>
      <c r="BH41" s="230" t="n">
        <f aca="false">IF('Indicator Data'!BI45="No Data",1,IF('Indicator Data imputation'!BI44&lt;&gt;"",1,0))</f>
        <v>0</v>
      </c>
      <c r="BI41" s="230" t="n">
        <f aca="false">IF('Indicator Data'!BJ45="No Data",1,IF('Indicator Data imputation'!BJ44&lt;&gt;"",1,0))</f>
        <v>0</v>
      </c>
      <c r="BJ41" s="230" t="n">
        <f aca="false">IF('Indicator Data'!BK45="No Data",1,IF('Indicator Data imputation'!BK44&lt;&gt;"",1,0))</f>
        <v>0</v>
      </c>
      <c r="BK41" s="230" t="n">
        <f aca="false">IF('Indicator Data'!BL45="No Data",1,IF('Indicator Data imputation'!BL44&lt;&gt;"",1,0))</f>
        <v>0</v>
      </c>
      <c r="BL41" s="230" t="n">
        <f aca="false">IF('Indicator Data'!BM45="No Data",1,IF('Indicator Data imputation'!BM44&lt;&gt;"",1,0))</f>
        <v>0</v>
      </c>
      <c r="BM41" s="230" t="n">
        <f aca="false">IF('Indicator Data'!BN45="No Data",1,IF('Indicator Data imputation'!BN44&lt;&gt;"",1,0))</f>
        <v>0</v>
      </c>
      <c r="BN41" s="230" t="n">
        <f aca="false">IF('Indicator Data'!BO45="No Data",1,IF('Indicator Data imputation'!BO44&lt;&gt;"",1,0))</f>
        <v>0</v>
      </c>
      <c r="BO41" s="230" t="n">
        <f aca="false">IF('Indicator Data'!BP45="No Data",1,IF('Indicator Data imputation'!BP44&lt;&gt;"",1,0))</f>
        <v>0</v>
      </c>
      <c r="BP41" s="230" t="n">
        <f aca="false">IF('Indicator Data'!BQ45="No Data",1,IF('Indicator Data imputation'!BQ44&lt;&gt;"",1,0))</f>
        <v>0</v>
      </c>
      <c r="BQ41" s="230" t="n">
        <f aca="false">IF('Indicator Data'!BR45="No Data",1,IF('Indicator Data imputation'!BR44&lt;&gt;"",1,0))</f>
        <v>0</v>
      </c>
      <c r="BR41" s="230" t="n">
        <f aca="false">IF('Indicator Data'!BS45="No Data",1,IF('Indicator Data imputation'!BS44&lt;&gt;"",1,0))</f>
        <v>0</v>
      </c>
      <c r="BS41" s="230" t="n">
        <f aca="false">IF('Indicator Data'!BT45="No Data",1,IF('Indicator Data imputation'!BT44&lt;&gt;"",1,0))</f>
        <v>0</v>
      </c>
      <c r="BT41" s="230" t="n">
        <f aca="false">IF('Indicator Data'!BU45="No Data",1,IF('Indicator Data imputation'!BU44&lt;&gt;"",1,0))</f>
        <v>0</v>
      </c>
      <c r="BU41" s="230" t="n">
        <f aca="false">IF('Indicator Data'!BV45="No Data",1,IF('Indicator Data imputation'!BV44&lt;&gt;"",1,0))</f>
        <v>0</v>
      </c>
      <c r="BV41" s="230" t="n">
        <f aca="false">IF('Indicator Data'!BW45="No Data",1,IF('Indicator Data imputation'!BW44&lt;&gt;"",1,0))</f>
        <v>0</v>
      </c>
      <c r="BW41" s="230" t="n">
        <f aca="false">IF('Indicator Data'!BX45="No Data",1,IF('Indicator Data imputation'!BX44&lt;&gt;"",1,0))</f>
        <v>0</v>
      </c>
      <c r="BX41" s="0" t="n">
        <f aca="false">SUM(B41:BW41)</f>
        <v>5</v>
      </c>
      <c r="BY41" s="239" t="n">
        <f aca="false">BX41/74</f>
        <v>0.0675675675675676</v>
      </c>
    </row>
    <row r="42" customFormat="false" ht="14.5" hidden="false" customHeight="false" outlineLevel="0" collapsed="false">
      <c r="A42" s="0" t="str">
        <f aca="false">'Indicator Data'!B46</f>
        <v>CIV</v>
      </c>
      <c r="B42" s="230" t="n">
        <f aca="false">IF('Indicator Data'!C46="No Data",1,IF('Indicator Data imputation'!C45&lt;&gt;"",1,0))</f>
        <v>0</v>
      </c>
      <c r="C42" s="230" t="n">
        <f aca="false">IF('Indicator Data'!D46="No Data",1,IF('Indicator Data imputation'!D45&lt;&gt;"",1,0))</f>
        <v>0</v>
      </c>
      <c r="D42" s="230" t="n">
        <f aca="false">IF('Indicator Data'!E46="No Data",1,IF('Indicator Data imputation'!E45&lt;&gt;"",1,0))</f>
        <v>0</v>
      </c>
      <c r="E42" s="230" t="n">
        <f aca="false">IF('Indicator Data'!F46="No Data",1,IF('Indicator Data imputation'!F45&lt;&gt;"",1,0))</f>
        <v>0</v>
      </c>
      <c r="F42" s="230" t="n">
        <f aca="false">IF('Indicator Data'!G46="No Data",1,IF('Indicator Data imputation'!G45&lt;&gt;"",1,0))</f>
        <v>0</v>
      </c>
      <c r="G42" s="230" t="n">
        <f aca="false">IF('Indicator Data'!H46="No Data",1,IF('Indicator Data imputation'!H45&lt;&gt;"",1,0))</f>
        <v>0</v>
      </c>
      <c r="H42" s="230" t="n">
        <f aca="false">IF('Indicator Data'!I46="No Data",1,IF('Indicator Data imputation'!I45&lt;&gt;"",1,0))</f>
        <v>0</v>
      </c>
      <c r="I42" s="230" t="n">
        <f aca="false">IF('Indicator Data'!J46="No Data",1,IF('Indicator Data imputation'!J45&lt;&gt;"",1,0))</f>
        <v>0</v>
      </c>
      <c r="J42" s="230" t="n">
        <f aca="false">IF('Indicator Data'!K46="No Data",1,IF('Indicator Data imputation'!K45&lt;&gt;"",1,0))</f>
        <v>0</v>
      </c>
      <c r="K42" s="230" t="n">
        <f aca="false">IF('Indicator Data'!L46="No Data",1,IF('Indicator Data imputation'!L45&lt;&gt;"",1,0))</f>
        <v>0</v>
      </c>
      <c r="L42" s="230" t="n">
        <f aca="false">IF('Indicator Data'!M46="No Data",1,IF('Indicator Data imputation'!M45&lt;&gt;"",1,0))</f>
        <v>0</v>
      </c>
      <c r="M42" s="230" t="n">
        <f aca="false">IF('Indicator Data'!N46="No Data",1,IF('Indicator Data imputation'!N45&lt;&gt;"",1,0))</f>
        <v>0</v>
      </c>
      <c r="N42" s="230" t="n">
        <f aca="false">IF('Indicator Data'!O46="No Data",1,IF('Indicator Data imputation'!O45&lt;&gt;"",1,0))</f>
        <v>0</v>
      </c>
      <c r="O42" s="230" t="n">
        <f aca="false">IF('Indicator Data'!P46="No Data",1,IF('Indicator Data imputation'!P45&lt;&gt;"",1,0))</f>
        <v>0</v>
      </c>
      <c r="P42" s="230" t="n">
        <f aca="false">IF('Indicator Data'!Q46="No Data",1,IF('Indicator Data imputation'!Q45&lt;&gt;"",1,0))</f>
        <v>0</v>
      </c>
      <c r="Q42" s="230" t="n">
        <f aca="false">IF('Indicator Data'!R46="No Data",1,IF('Indicator Data imputation'!R45&lt;&gt;"",1,0))</f>
        <v>0</v>
      </c>
      <c r="R42" s="230" t="n">
        <f aca="false">IF('Indicator Data'!S46="No Data",1,IF('Indicator Data imputation'!S45&lt;&gt;"",1,0))</f>
        <v>0</v>
      </c>
      <c r="S42" s="230" t="n">
        <f aca="false">IF('Indicator Data'!T46="No Data",1,IF('Indicator Data imputation'!T45&lt;&gt;"",1,0))</f>
        <v>0</v>
      </c>
      <c r="T42" s="230" t="n">
        <f aca="false">IF('Indicator Data'!U46="No Data",1,IF('Indicator Data imputation'!U45&lt;&gt;"",1,0))</f>
        <v>0</v>
      </c>
      <c r="U42" s="230" t="n">
        <f aca="false">IF('Indicator Data'!V46="No Data",1,IF('Indicator Data imputation'!V45&lt;&gt;"",1,0))</f>
        <v>0</v>
      </c>
      <c r="V42" s="230" t="n">
        <f aca="false">IF('Indicator Data'!W46="No Data",1,IF('Indicator Data imputation'!W45&lt;&gt;"",1,0))</f>
        <v>0</v>
      </c>
      <c r="W42" s="230" t="n">
        <f aca="false">IF('Indicator Data'!X46="No Data",1,IF('Indicator Data imputation'!X45&lt;&gt;"",1,0))</f>
        <v>0</v>
      </c>
      <c r="X42" s="230" t="n">
        <f aca="false">IF('Indicator Data'!Y46="No Data",1,IF('Indicator Data imputation'!Y45&lt;&gt;"",1,0))</f>
        <v>0</v>
      </c>
      <c r="Y42" s="230" t="n">
        <f aca="false">IF('Indicator Data'!Z46="No Data",1,IF('Indicator Data imputation'!Z45&lt;&gt;"",1,0))</f>
        <v>0</v>
      </c>
      <c r="Z42" s="230" t="n">
        <f aca="false">IF('Indicator Data'!AA46="No Data",1,IF('Indicator Data imputation'!AA45&lt;&gt;"",1,0))</f>
        <v>0</v>
      </c>
      <c r="AA42" s="230" t="n">
        <f aca="false">IF('Indicator Data'!AB46="No Data",1,IF('Indicator Data imputation'!AB45&lt;&gt;"",1,0))</f>
        <v>0</v>
      </c>
      <c r="AB42" s="230" t="n">
        <f aca="false">IF('Indicator Data'!AC46="No Data",1,IF('Indicator Data imputation'!AC45&lt;&gt;"",1,0))</f>
        <v>0</v>
      </c>
      <c r="AC42" s="230" t="n">
        <f aca="false">IF('Indicator Data'!AD46="No Data",1,IF('Indicator Data imputation'!AD45&lt;&gt;"",1,0))</f>
        <v>0</v>
      </c>
      <c r="AD42" s="230" t="n">
        <f aca="false">IF('Indicator Data'!AE46="No Data",1,IF('Indicator Data imputation'!AE45&lt;&gt;"",1,0))</f>
        <v>0</v>
      </c>
      <c r="AE42" s="230" t="n">
        <f aca="false">IF('Indicator Data'!AF46="No Data",1,IF('Indicator Data imputation'!AF45&lt;&gt;"",1,0))</f>
        <v>0</v>
      </c>
      <c r="AF42" s="230" t="n">
        <f aca="false">IF('Indicator Data'!AG46="No Data",1,IF('Indicator Data imputation'!AG45&lt;&gt;"",1,0))</f>
        <v>0</v>
      </c>
      <c r="AG42" s="230" t="n">
        <f aca="false">IF('Indicator Data'!AH46="No Data",1,IF('Indicator Data imputation'!AH45&lt;&gt;"",1,0))</f>
        <v>0</v>
      </c>
      <c r="AH42" s="230" t="n">
        <f aca="false">IF('Indicator Data'!AI46="No Data",1,IF('Indicator Data imputation'!AI45&lt;&gt;"",1,0))</f>
        <v>0</v>
      </c>
      <c r="AI42" s="230" t="n">
        <f aca="false">IF('Indicator Data'!AJ46="No Data",1,IF('Indicator Data imputation'!AJ45&lt;&gt;"",1,0))</f>
        <v>0</v>
      </c>
      <c r="AJ42" s="230" t="n">
        <f aca="false">IF('Indicator Data'!AK46="No Data",1,IF('Indicator Data imputation'!AK45&lt;&gt;"",1,0))</f>
        <v>0</v>
      </c>
      <c r="AK42" s="230" t="n">
        <f aca="false">IF('Indicator Data'!AL46="No Data",1,IF('Indicator Data imputation'!AL45&lt;&gt;"",1,0))</f>
        <v>0</v>
      </c>
      <c r="AL42" s="230" t="n">
        <f aca="false">IF('Indicator Data'!AM46="No Data",1,IF('Indicator Data imputation'!AM45&lt;&gt;"",1,0))</f>
        <v>0</v>
      </c>
      <c r="AM42" s="230" t="n">
        <f aca="false">IF('Indicator Data'!AN46="No Data",1,IF('Indicator Data imputation'!AN45&lt;&gt;"",1,0))</f>
        <v>0</v>
      </c>
      <c r="AN42" s="230" t="n">
        <f aca="false">IF('Indicator Data'!AO46="No Data",1,IF('Indicator Data imputation'!AO45&lt;&gt;"",1,0))</f>
        <v>0</v>
      </c>
      <c r="AO42" s="230" t="n">
        <f aca="false">IF('Indicator Data'!AP46="No Data",1,IF('Indicator Data imputation'!AP45&lt;&gt;"",1,0))</f>
        <v>0</v>
      </c>
      <c r="AP42" s="230" t="n">
        <f aca="false">IF('Indicator Data'!AQ46="No Data",1,IF('Indicator Data imputation'!AQ45&lt;&gt;"",1,0))</f>
        <v>0</v>
      </c>
      <c r="AQ42" s="230" t="n">
        <f aca="false">IF('Indicator Data'!AR46="No Data",1,IF('Indicator Data imputation'!AR45&lt;&gt;"",1,0))</f>
        <v>0</v>
      </c>
      <c r="AR42" s="230" t="n">
        <f aca="false">IF('Indicator Data'!AS46="No Data",1,IF('Indicator Data imputation'!AS45&lt;&gt;"",1,0))</f>
        <v>0</v>
      </c>
      <c r="AS42" s="230" t="n">
        <f aca="false">IF('Indicator Data'!AT46="No Data",1,IF('Indicator Data imputation'!AT45&lt;&gt;"",1,0))</f>
        <v>0</v>
      </c>
      <c r="AT42" s="230" t="n">
        <f aca="false">IF('Indicator Data'!AU46="No Data",1,IF('Indicator Data imputation'!AU45&lt;&gt;"",1,0))</f>
        <v>0</v>
      </c>
      <c r="AU42" s="230" t="n">
        <f aca="false">IF('Indicator Data'!AV46="No Data",1,IF('Indicator Data imputation'!AV45&lt;&gt;"",1,0))</f>
        <v>0</v>
      </c>
      <c r="AV42" s="230" t="n">
        <f aca="false">IF('Indicator Data'!AW46="No Data",1,IF('Indicator Data imputation'!AW45&lt;&gt;"",1,0))</f>
        <v>0</v>
      </c>
      <c r="AW42" s="230" t="n">
        <f aca="false">IF('Indicator Data'!AX46="No Data",1,IF('Indicator Data imputation'!AX45&lt;&gt;"",1,0))</f>
        <v>0</v>
      </c>
      <c r="AX42" s="230" t="n">
        <f aca="false">IF('Indicator Data'!AY46="No Data",1,IF('Indicator Data imputation'!AY45&lt;&gt;"",1,0))</f>
        <v>0</v>
      </c>
      <c r="AY42" s="230" t="n">
        <f aca="false">IF('Indicator Data'!AZ46="No Data",1,IF('Indicator Data imputation'!AZ45&lt;&gt;"",1,0))</f>
        <v>0</v>
      </c>
      <c r="AZ42" s="230" t="n">
        <f aca="false">IF('Indicator Data'!BA46="No Data",1,IF('Indicator Data imputation'!BA45&lt;&gt;"",1,0))</f>
        <v>0</v>
      </c>
      <c r="BA42" s="230" t="n">
        <f aca="false">IF('Indicator Data'!BB46="No Data",1,IF('Indicator Data imputation'!BB45&lt;&gt;"",1,0))</f>
        <v>0</v>
      </c>
      <c r="BB42" s="230" t="n">
        <f aca="false">IF('Indicator Data'!BC46="No Data",1,IF('Indicator Data imputation'!BC45&lt;&gt;"",1,0))</f>
        <v>0</v>
      </c>
      <c r="BC42" s="230" t="n">
        <f aca="false">IF('Indicator Data'!BD46="No Data",1,IF('Indicator Data imputation'!BD45&lt;&gt;"",1,0))</f>
        <v>0</v>
      </c>
      <c r="BD42" s="230" t="n">
        <f aca="false">IF('Indicator Data'!BE46="No Data",1,IF('Indicator Data imputation'!BE45&lt;&gt;"",1,0))</f>
        <v>0</v>
      </c>
      <c r="BE42" s="230" t="n">
        <f aca="false">IF('Indicator Data'!BF46="No Data",1,IF('Indicator Data imputation'!BF45&lt;&gt;"",1,0))</f>
        <v>0</v>
      </c>
      <c r="BF42" s="230" t="n">
        <f aca="false">IF('Indicator Data'!BG46="No Data",1,IF('Indicator Data imputation'!BG45&lt;&gt;"",1,0))</f>
        <v>0</v>
      </c>
      <c r="BG42" s="230" t="n">
        <f aca="false">IF('Indicator Data'!BH46="No Data",1,IF('Indicator Data imputation'!BH45&lt;&gt;"",1,0))</f>
        <v>0</v>
      </c>
      <c r="BH42" s="230" t="n">
        <f aca="false">IF('Indicator Data'!BI46="No Data",1,IF('Indicator Data imputation'!BI45&lt;&gt;"",1,0))</f>
        <v>0</v>
      </c>
      <c r="BI42" s="230" t="n">
        <f aca="false">IF('Indicator Data'!BJ46="No Data",1,IF('Indicator Data imputation'!BJ45&lt;&gt;"",1,0))</f>
        <v>0</v>
      </c>
      <c r="BJ42" s="230" t="n">
        <f aca="false">IF('Indicator Data'!BK46="No Data",1,IF('Indicator Data imputation'!BK45&lt;&gt;"",1,0))</f>
        <v>0</v>
      </c>
      <c r="BK42" s="230" t="n">
        <f aca="false">IF('Indicator Data'!BL46="No Data",1,IF('Indicator Data imputation'!BL45&lt;&gt;"",1,0))</f>
        <v>0</v>
      </c>
      <c r="BL42" s="230" t="n">
        <f aca="false">IF('Indicator Data'!BM46="No Data",1,IF('Indicator Data imputation'!BM45&lt;&gt;"",1,0))</f>
        <v>0</v>
      </c>
      <c r="BM42" s="230" t="n">
        <f aca="false">IF('Indicator Data'!BN46="No Data",1,IF('Indicator Data imputation'!BN45&lt;&gt;"",1,0))</f>
        <v>0</v>
      </c>
      <c r="BN42" s="230" t="n">
        <f aca="false">IF('Indicator Data'!BO46="No Data",1,IF('Indicator Data imputation'!BO45&lt;&gt;"",1,0))</f>
        <v>0</v>
      </c>
      <c r="BO42" s="230" t="n">
        <f aca="false">IF('Indicator Data'!BP46="No Data",1,IF('Indicator Data imputation'!BP45&lt;&gt;"",1,0))</f>
        <v>0</v>
      </c>
      <c r="BP42" s="230" t="n">
        <f aca="false">IF('Indicator Data'!BQ46="No Data",1,IF('Indicator Data imputation'!BQ45&lt;&gt;"",1,0))</f>
        <v>0</v>
      </c>
      <c r="BQ42" s="230" t="n">
        <f aca="false">IF('Indicator Data'!BR46="No Data",1,IF('Indicator Data imputation'!BR45&lt;&gt;"",1,0))</f>
        <v>0</v>
      </c>
      <c r="BR42" s="230" t="n">
        <f aca="false">IF('Indicator Data'!BS46="No Data",1,IF('Indicator Data imputation'!BS45&lt;&gt;"",1,0))</f>
        <v>0</v>
      </c>
      <c r="BS42" s="230" t="n">
        <f aca="false">IF('Indicator Data'!BT46="No Data",1,IF('Indicator Data imputation'!BT45&lt;&gt;"",1,0))</f>
        <v>0</v>
      </c>
      <c r="BT42" s="230" t="n">
        <f aca="false">IF('Indicator Data'!BU46="No Data",1,IF('Indicator Data imputation'!BU45&lt;&gt;"",1,0))</f>
        <v>1</v>
      </c>
      <c r="BU42" s="230" t="n">
        <f aca="false">IF('Indicator Data'!BV46="No Data",1,IF('Indicator Data imputation'!BV45&lt;&gt;"",1,0))</f>
        <v>0</v>
      </c>
      <c r="BV42" s="230" t="n">
        <f aca="false">IF('Indicator Data'!BW46="No Data",1,IF('Indicator Data imputation'!BW45&lt;&gt;"",1,0))</f>
        <v>0</v>
      </c>
      <c r="BW42" s="230" t="n">
        <f aca="false">IF('Indicator Data'!BX46="No Data",1,IF('Indicator Data imputation'!BX45&lt;&gt;"",1,0))</f>
        <v>0</v>
      </c>
      <c r="BX42" s="0" t="n">
        <f aca="false">SUM(B42:BW42)</f>
        <v>1</v>
      </c>
      <c r="BY42" s="239" t="n">
        <f aca="false">BX42/74</f>
        <v>0.0135135135135135</v>
      </c>
    </row>
    <row r="43" customFormat="false" ht="14.5" hidden="false" customHeight="false" outlineLevel="0" collapsed="false">
      <c r="A43" s="0" t="str">
        <f aca="false">'Indicator Data'!B47</f>
        <v>HRV</v>
      </c>
      <c r="B43" s="230" t="n">
        <f aca="false">IF('Indicator Data'!C47="No Data",1,IF('Indicator Data imputation'!C46&lt;&gt;"",1,0))</f>
        <v>0</v>
      </c>
      <c r="C43" s="230" t="n">
        <f aca="false">IF('Indicator Data'!D47="No Data",1,IF('Indicator Data imputation'!D46&lt;&gt;"",1,0))</f>
        <v>0</v>
      </c>
      <c r="D43" s="230" t="n">
        <f aca="false">IF('Indicator Data'!E47="No Data",1,IF('Indicator Data imputation'!E46&lt;&gt;"",1,0))</f>
        <v>0</v>
      </c>
      <c r="E43" s="230" t="n">
        <f aca="false">IF('Indicator Data'!F47="No Data",1,IF('Indicator Data imputation'!F46&lt;&gt;"",1,0))</f>
        <v>0</v>
      </c>
      <c r="F43" s="230" t="n">
        <f aca="false">IF('Indicator Data'!G47="No Data",1,IF('Indicator Data imputation'!G46&lt;&gt;"",1,0))</f>
        <v>0</v>
      </c>
      <c r="G43" s="230" t="n">
        <f aca="false">IF('Indicator Data'!H47="No Data",1,IF('Indicator Data imputation'!H46&lt;&gt;"",1,0))</f>
        <v>0</v>
      </c>
      <c r="H43" s="230" t="n">
        <f aca="false">IF('Indicator Data'!I47="No Data",1,IF('Indicator Data imputation'!I46&lt;&gt;"",1,0))</f>
        <v>0</v>
      </c>
      <c r="I43" s="230" t="n">
        <f aca="false">IF('Indicator Data'!J47="No Data",1,IF('Indicator Data imputation'!J46&lt;&gt;"",1,0))</f>
        <v>0</v>
      </c>
      <c r="J43" s="230" t="n">
        <f aca="false">IF('Indicator Data'!K47="No Data",1,IF('Indicator Data imputation'!K46&lt;&gt;"",1,0))</f>
        <v>0</v>
      </c>
      <c r="K43" s="230" t="n">
        <f aca="false">IF('Indicator Data'!L47="No Data",1,IF('Indicator Data imputation'!L46&lt;&gt;"",1,0))</f>
        <v>0</v>
      </c>
      <c r="L43" s="230" t="n">
        <f aca="false">IF('Indicator Data'!M47="No Data",1,IF('Indicator Data imputation'!M46&lt;&gt;"",1,0))</f>
        <v>0</v>
      </c>
      <c r="M43" s="230" t="n">
        <f aca="false">IF('Indicator Data'!N47="No Data",1,IF('Indicator Data imputation'!N46&lt;&gt;"",1,0))</f>
        <v>1</v>
      </c>
      <c r="N43" s="230" t="n">
        <f aca="false">IF('Indicator Data'!O47="No Data",1,IF('Indicator Data imputation'!O46&lt;&gt;"",1,0))</f>
        <v>1</v>
      </c>
      <c r="O43" s="230" t="n">
        <f aca="false">IF('Indicator Data'!P47="No Data",1,IF('Indicator Data imputation'!P46&lt;&gt;"",1,0))</f>
        <v>1</v>
      </c>
      <c r="P43" s="230" t="n">
        <f aca="false">IF('Indicator Data'!Q47="No Data",1,IF('Indicator Data imputation'!Q46&lt;&gt;"",1,0))</f>
        <v>0</v>
      </c>
      <c r="Q43" s="230" t="n">
        <f aca="false">IF('Indicator Data'!R47="No Data",1,IF('Indicator Data imputation'!R46&lt;&gt;"",1,0))</f>
        <v>0</v>
      </c>
      <c r="R43" s="230" t="n">
        <f aca="false">IF('Indicator Data'!S47="No Data",1,IF('Indicator Data imputation'!S46&lt;&gt;"",1,0))</f>
        <v>0</v>
      </c>
      <c r="S43" s="230" t="n">
        <f aca="false">IF('Indicator Data'!T47="No Data",1,IF('Indicator Data imputation'!T46&lt;&gt;"",1,0))</f>
        <v>0</v>
      </c>
      <c r="T43" s="230" t="n">
        <f aca="false">IF('Indicator Data'!U47="No Data",1,IF('Indicator Data imputation'!U46&lt;&gt;"",1,0))</f>
        <v>0</v>
      </c>
      <c r="U43" s="230" t="n">
        <f aca="false">IF('Indicator Data'!V47="No Data",1,IF('Indicator Data imputation'!V46&lt;&gt;"",1,0))</f>
        <v>0</v>
      </c>
      <c r="V43" s="230" t="n">
        <f aca="false">IF('Indicator Data'!W47="No Data",1,IF('Indicator Data imputation'!W46&lt;&gt;"",1,0))</f>
        <v>0</v>
      </c>
      <c r="W43" s="230" t="n">
        <f aca="false">IF('Indicator Data'!X47="No Data",1,IF('Indicator Data imputation'!X46&lt;&gt;"",1,0))</f>
        <v>0</v>
      </c>
      <c r="X43" s="230" t="n">
        <f aca="false">IF('Indicator Data'!Y47="No Data",1,IF('Indicator Data imputation'!Y46&lt;&gt;"",1,0))</f>
        <v>0</v>
      </c>
      <c r="Y43" s="230" t="n">
        <f aca="false">IF('Indicator Data'!Z47="No Data",1,IF('Indicator Data imputation'!Z46&lt;&gt;"",1,0))</f>
        <v>0</v>
      </c>
      <c r="Z43" s="230" t="n">
        <f aca="false">IF('Indicator Data'!AA47="No Data",1,IF('Indicator Data imputation'!AA46&lt;&gt;"",1,0))</f>
        <v>0</v>
      </c>
      <c r="AA43" s="230" t="n">
        <f aca="false">IF('Indicator Data'!AB47="No Data",1,IF('Indicator Data imputation'!AB46&lt;&gt;"",1,0))</f>
        <v>0</v>
      </c>
      <c r="AB43" s="230" t="n">
        <f aca="false">IF('Indicator Data'!AC47="No Data",1,IF('Indicator Data imputation'!AC46&lt;&gt;"",1,0))</f>
        <v>1</v>
      </c>
      <c r="AC43" s="230" t="n">
        <f aca="false">IF('Indicator Data'!AD47="No Data",1,IF('Indicator Data imputation'!AD46&lt;&gt;"",1,0))</f>
        <v>0</v>
      </c>
      <c r="AD43" s="230" t="n">
        <f aca="false">IF('Indicator Data'!AE47="No Data",1,IF('Indicator Data imputation'!AE46&lt;&gt;"",1,0))</f>
        <v>0</v>
      </c>
      <c r="AE43" s="230" t="n">
        <f aca="false">IF('Indicator Data'!AF47="No Data",1,IF('Indicator Data imputation'!AF46&lt;&gt;"",1,0))</f>
        <v>1</v>
      </c>
      <c r="AF43" s="230" t="n">
        <f aca="false">IF('Indicator Data'!AG47="No Data",1,IF('Indicator Data imputation'!AG46&lt;&gt;"",1,0))</f>
        <v>0</v>
      </c>
      <c r="AG43" s="230" t="n">
        <f aca="false">IF('Indicator Data'!AH47="No Data",1,IF('Indicator Data imputation'!AH46&lt;&gt;"",1,0))</f>
        <v>0</v>
      </c>
      <c r="AH43" s="230" t="n">
        <f aca="false">IF('Indicator Data'!AI47="No Data",1,IF('Indicator Data imputation'!AI46&lt;&gt;"",1,0))</f>
        <v>0</v>
      </c>
      <c r="AI43" s="230" t="n">
        <f aca="false">IF('Indicator Data'!AJ47="No Data",1,IF('Indicator Data imputation'!AJ46&lt;&gt;"",1,0))</f>
        <v>0</v>
      </c>
      <c r="AJ43" s="230" t="n">
        <f aca="false">IF('Indicator Data'!AK47="No Data",1,IF('Indicator Data imputation'!AK46&lt;&gt;"",1,0))</f>
        <v>0</v>
      </c>
      <c r="AK43" s="230" t="n">
        <f aca="false">IF('Indicator Data'!AL47="No Data",1,IF('Indicator Data imputation'!AL46&lt;&gt;"",1,0))</f>
        <v>1</v>
      </c>
      <c r="AL43" s="230" t="n">
        <f aca="false">IF('Indicator Data'!AM47="No Data",1,IF('Indicator Data imputation'!AM46&lt;&gt;"",1,0))</f>
        <v>0</v>
      </c>
      <c r="AM43" s="230" t="n">
        <f aca="false">IF('Indicator Data'!AN47="No Data",1,IF('Indicator Data imputation'!AN46&lt;&gt;"",1,0))</f>
        <v>0</v>
      </c>
      <c r="AN43" s="230" t="n">
        <f aca="false">IF('Indicator Data'!AO47="No Data",1,IF('Indicator Data imputation'!AO46&lt;&gt;"",1,0))</f>
        <v>0</v>
      </c>
      <c r="AO43" s="230" t="n">
        <f aca="false">IF('Indicator Data'!AP47="No Data",1,IF('Indicator Data imputation'!AP46&lt;&gt;"",1,0))</f>
        <v>1</v>
      </c>
      <c r="AP43" s="230" t="n">
        <f aca="false">IF('Indicator Data'!AQ47="No Data",1,IF('Indicator Data imputation'!AQ46&lt;&gt;"",1,0))</f>
        <v>0</v>
      </c>
      <c r="AQ43" s="230" t="n">
        <f aca="false">IF('Indicator Data'!AR47="No Data",1,IF('Indicator Data imputation'!AR46&lt;&gt;"",1,0))</f>
        <v>0</v>
      </c>
      <c r="AR43" s="230" t="n">
        <f aca="false">IF('Indicator Data'!AS47="No Data",1,IF('Indicator Data imputation'!AS46&lt;&gt;"",1,0))</f>
        <v>1</v>
      </c>
      <c r="AS43" s="230" t="n">
        <f aca="false">IF('Indicator Data'!AT47="No Data",1,IF('Indicator Data imputation'!AT46&lt;&gt;"",1,0))</f>
        <v>0</v>
      </c>
      <c r="AT43" s="230" t="n">
        <f aca="false">IF('Indicator Data'!AU47="No Data",1,IF('Indicator Data imputation'!AU46&lt;&gt;"",1,0))</f>
        <v>0</v>
      </c>
      <c r="AU43" s="230" t="n">
        <f aca="false">IF('Indicator Data'!AV47="No Data",1,IF('Indicator Data imputation'!AV46&lt;&gt;"",1,0))</f>
        <v>0</v>
      </c>
      <c r="AV43" s="230" t="n">
        <f aca="false">IF('Indicator Data'!AW47="No Data",1,IF('Indicator Data imputation'!AW46&lt;&gt;"",1,0))</f>
        <v>1</v>
      </c>
      <c r="AW43" s="230" t="n">
        <f aca="false">IF('Indicator Data'!AX47="No Data",1,IF('Indicator Data imputation'!AX46&lt;&gt;"",1,0))</f>
        <v>0</v>
      </c>
      <c r="AX43" s="230" t="n">
        <f aca="false">IF('Indicator Data'!AY47="No Data",1,IF('Indicator Data imputation'!AY46&lt;&gt;"",1,0))</f>
        <v>0</v>
      </c>
      <c r="AY43" s="230" t="n">
        <f aca="false">IF('Indicator Data'!AZ47="No Data",1,IF('Indicator Data imputation'!AZ46&lt;&gt;"",1,0))</f>
        <v>0</v>
      </c>
      <c r="AZ43" s="230" t="n">
        <f aca="false">IF('Indicator Data'!BA47="No Data",1,IF('Indicator Data imputation'!BA46&lt;&gt;"",1,0))</f>
        <v>0</v>
      </c>
      <c r="BA43" s="230" t="n">
        <f aca="false">IF('Indicator Data'!BB47="No Data",1,IF('Indicator Data imputation'!BB46&lt;&gt;"",1,0))</f>
        <v>0</v>
      </c>
      <c r="BB43" s="230" t="n">
        <f aca="false">IF('Indicator Data'!BC47="No Data",1,IF('Indicator Data imputation'!BC46&lt;&gt;"",1,0))</f>
        <v>0</v>
      </c>
      <c r="BC43" s="230" t="n">
        <f aca="false">IF('Indicator Data'!BD47="No Data",1,IF('Indicator Data imputation'!BD46&lt;&gt;"",1,0))</f>
        <v>0</v>
      </c>
      <c r="BD43" s="230" t="n">
        <f aca="false">IF('Indicator Data'!BE47="No Data",1,IF('Indicator Data imputation'!BE46&lt;&gt;"",1,0))</f>
        <v>0</v>
      </c>
      <c r="BE43" s="230" t="n">
        <f aca="false">IF('Indicator Data'!BF47="No Data",1,IF('Indicator Data imputation'!BF46&lt;&gt;"",1,0))</f>
        <v>0</v>
      </c>
      <c r="BF43" s="230" t="n">
        <f aca="false">IF('Indicator Data'!BG47="No Data",1,IF('Indicator Data imputation'!BG46&lt;&gt;"",1,0))</f>
        <v>0</v>
      </c>
      <c r="BG43" s="230" t="n">
        <f aca="false">IF('Indicator Data'!BH47="No Data",1,IF('Indicator Data imputation'!BH46&lt;&gt;"",1,0))</f>
        <v>0</v>
      </c>
      <c r="BH43" s="230" t="n">
        <f aca="false">IF('Indicator Data'!BI47="No Data",1,IF('Indicator Data imputation'!BI46&lt;&gt;"",1,0))</f>
        <v>0</v>
      </c>
      <c r="BI43" s="230" t="n">
        <f aca="false">IF('Indicator Data'!BJ47="No Data",1,IF('Indicator Data imputation'!BJ46&lt;&gt;"",1,0))</f>
        <v>0</v>
      </c>
      <c r="BJ43" s="230" t="n">
        <f aca="false">IF('Indicator Data'!BK47="No Data",1,IF('Indicator Data imputation'!BK46&lt;&gt;"",1,0))</f>
        <v>0</v>
      </c>
      <c r="BK43" s="230" t="n">
        <f aca="false">IF('Indicator Data'!BL47="No Data",1,IF('Indicator Data imputation'!BL46&lt;&gt;"",1,0))</f>
        <v>0</v>
      </c>
      <c r="BL43" s="230" t="n">
        <f aca="false">IF('Indicator Data'!BM47="No Data",1,IF('Indicator Data imputation'!BM46&lt;&gt;"",1,0))</f>
        <v>0</v>
      </c>
      <c r="BM43" s="230" t="n">
        <f aca="false">IF('Indicator Data'!BN47="No Data",1,IF('Indicator Data imputation'!BN46&lt;&gt;"",1,0))</f>
        <v>0</v>
      </c>
      <c r="BN43" s="230" t="n">
        <f aca="false">IF('Indicator Data'!BO47="No Data",1,IF('Indicator Data imputation'!BO46&lt;&gt;"",1,0))</f>
        <v>0</v>
      </c>
      <c r="BO43" s="230" t="n">
        <f aca="false">IF('Indicator Data'!BP47="No Data",1,IF('Indicator Data imputation'!BP46&lt;&gt;"",1,0))</f>
        <v>0</v>
      </c>
      <c r="BP43" s="230" t="n">
        <f aca="false">IF('Indicator Data'!BQ47="No Data",1,IF('Indicator Data imputation'!BQ46&lt;&gt;"",1,0))</f>
        <v>0</v>
      </c>
      <c r="BQ43" s="230" t="n">
        <f aca="false">IF('Indicator Data'!BR47="No Data",1,IF('Indicator Data imputation'!BR46&lt;&gt;"",1,0))</f>
        <v>0</v>
      </c>
      <c r="BR43" s="230" t="n">
        <f aca="false">IF('Indicator Data'!BS47="No Data",1,IF('Indicator Data imputation'!BS46&lt;&gt;"",1,0))</f>
        <v>0</v>
      </c>
      <c r="BS43" s="230" t="n">
        <f aca="false">IF('Indicator Data'!BT47="No Data",1,IF('Indicator Data imputation'!BT46&lt;&gt;"",1,0))</f>
        <v>0</v>
      </c>
      <c r="BT43" s="230" t="n">
        <f aca="false">IF('Indicator Data'!BU47="No Data",1,IF('Indicator Data imputation'!BU46&lt;&gt;"",1,0))</f>
        <v>0</v>
      </c>
      <c r="BU43" s="230" t="n">
        <f aca="false">IF('Indicator Data'!BV47="No Data",1,IF('Indicator Data imputation'!BV46&lt;&gt;"",1,0))</f>
        <v>1</v>
      </c>
      <c r="BV43" s="230" t="n">
        <f aca="false">IF('Indicator Data'!BW47="No Data",1,IF('Indicator Data imputation'!BW46&lt;&gt;"",1,0))</f>
        <v>0</v>
      </c>
      <c r="BW43" s="230" t="n">
        <f aca="false">IF('Indicator Data'!BX47="No Data",1,IF('Indicator Data imputation'!BX46&lt;&gt;"",1,0))</f>
        <v>0</v>
      </c>
      <c r="BX43" s="0" t="n">
        <f aca="false">SUM(B43:BW43)</f>
        <v>10</v>
      </c>
      <c r="BY43" s="239" t="n">
        <f aca="false">BX43/74</f>
        <v>0.135135135135135</v>
      </c>
    </row>
    <row r="44" customFormat="false" ht="14.5" hidden="false" customHeight="false" outlineLevel="0" collapsed="false">
      <c r="A44" s="0" t="str">
        <f aca="false">'Indicator Data'!B48</f>
        <v>CUB</v>
      </c>
      <c r="B44" s="230" t="n">
        <f aca="false">IF('Indicator Data'!C48="No Data",1,IF('Indicator Data imputation'!C47&lt;&gt;"",1,0))</f>
        <v>0</v>
      </c>
      <c r="C44" s="230" t="n">
        <f aca="false">IF('Indicator Data'!D48="No Data",1,IF('Indicator Data imputation'!D47&lt;&gt;"",1,0))</f>
        <v>0</v>
      </c>
      <c r="D44" s="230" t="n">
        <f aca="false">IF('Indicator Data'!E48="No Data",1,IF('Indicator Data imputation'!E47&lt;&gt;"",1,0))</f>
        <v>0</v>
      </c>
      <c r="E44" s="230" t="n">
        <f aca="false">IF('Indicator Data'!F48="No Data",1,IF('Indicator Data imputation'!F47&lt;&gt;"",1,0))</f>
        <v>0</v>
      </c>
      <c r="F44" s="230" t="n">
        <f aca="false">IF('Indicator Data'!G48="No Data",1,IF('Indicator Data imputation'!G47&lt;&gt;"",1,0))</f>
        <v>0</v>
      </c>
      <c r="G44" s="230" t="n">
        <f aca="false">IF('Indicator Data'!H48="No Data",1,IF('Indicator Data imputation'!H47&lt;&gt;"",1,0))</f>
        <v>0</v>
      </c>
      <c r="H44" s="230" t="n">
        <f aca="false">IF('Indicator Data'!I48="No Data",1,IF('Indicator Data imputation'!I47&lt;&gt;"",1,0))</f>
        <v>0</v>
      </c>
      <c r="I44" s="230" t="n">
        <f aca="false">IF('Indicator Data'!J48="No Data",1,IF('Indicator Data imputation'!J47&lt;&gt;"",1,0))</f>
        <v>0</v>
      </c>
      <c r="J44" s="230" t="n">
        <f aca="false">IF('Indicator Data'!K48="No Data",1,IF('Indicator Data imputation'!K47&lt;&gt;"",1,0))</f>
        <v>0</v>
      </c>
      <c r="K44" s="230" t="n">
        <f aca="false">IF('Indicator Data'!L48="No Data",1,IF('Indicator Data imputation'!L47&lt;&gt;"",1,0))</f>
        <v>0</v>
      </c>
      <c r="L44" s="230" t="n">
        <f aca="false">IF('Indicator Data'!M48="No Data",1,IF('Indicator Data imputation'!M47&lt;&gt;"",1,0))</f>
        <v>1</v>
      </c>
      <c r="M44" s="230" t="n">
        <f aca="false">IF('Indicator Data'!N48="No Data",1,IF('Indicator Data imputation'!N47&lt;&gt;"",1,0))</f>
        <v>1</v>
      </c>
      <c r="N44" s="230" t="n">
        <f aca="false">IF('Indicator Data'!O48="No Data",1,IF('Indicator Data imputation'!O47&lt;&gt;"",1,0))</f>
        <v>1</v>
      </c>
      <c r="O44" s="230" t="n">
        <f aca="false">IF('Indicator Data'!P48="No Data",1,IF('Indicator Data imputation'!P47&lt;&gt;"",1,0))</f>
        <v>1</v>
      </c>
      <c r="P44" s="230" t="n">
        <f aca="false">IF('Indicator Data'!Q48="No Data",1,IF('Indicator Data imputation'!Q47&lt;&gt;"",1,0))</f>
        <v>0</v>
      </c>
      <c r="Q44" s="230" t="n">
        <f aca="false">IF('Indicator Data'!R48="No Data",1,IF('Indicator Data imputation'!R47&lt;&gt;"",1,0))</f>
        <v>0</v>
      </c>
      <c r="R44" s="230" t="n">
        <f aca="false">IF('Indicator Data'!S48="No Data",1,IF('Indicator Data imputation'!S47&lt;&gt;"",1,0))</f>
        <v>0</v>
      </c>
      <c r="S44" s="230" t="n">
        <f aca="false">IF('Indicator Data'!T48="No Data",1,IF('Indicator Data imputation'!T47&lt;&gt;"",1,0))</f>
        <v>0</v>
      </c>
      <c r="T44" s="230" t="n">
        <f aca="false">IF('Indicator Data'!U48="No Data",1,IF('Indicator Data imputation'!U47&lt;&gt;"",1,0))</f>
        <v>0</v>
      </c>
      <c r="U44" s="230" t="n">
        <f aca="false">IF('Indicator Data'!V48="No Data",1,IF('Indicator Data imputation'!V47&lt;&gt;"",1,0))</f>
        <v>0</v>
      </c>
      <c r="V44" s="230" t="n">
        <f aca="false">IF('Indicator Data'!W48="No Data",1,IF('Indicator Data imputation'!W47&lt;&gt;"",1,0))</f>
        <v>0</v>
      </c>
      <c r="W44" s="230" t="n">
        <f aca="false">IF('Indicator Data'!X48="No Data",1,IF('Indicator Data imputation'!X47&lt;&gt;"",1,0))</f>
        <v>0</v>
      </c>
      <c r="X44" s="230" t="n">
        <f aca="false">IF('Indicator Data'!Y48="No Data",1,IF('Indicator Data imputation'!Y47&lt;&gt;"",1,0))</f>
        <v>0</v>
      </c>
      <c r="Y44" s="230" t="n">
        <f aca="false">IF('Indicator Data'!Z48="No Data",1,IF('Indicator Data imputation'!Z47&lt;&gt;"",1,0))</f>
        <v>0</v>
      </c>
      <c r="Z44" s="230" t="n">
        <f aca="false">IF('Indicator Data'!AA48="No Data",1,IF('Indicator Data imputation'!AA47&lt;&gt;"",1,0))</f>
        <v>0</v>
      </c>
      <c r="AA44" s="230" t="n">
        <f aca="false">IF('Indicator Data'!AB48="No Data",1,IF('Indicator Data imputation'!AB47&lt;&gt;"",1,0))</f>
        <v>0</v>
      </c>
      <c r="AB44" s="230" t="n">
        <f aca="false">IF('Indicator Data'!AC48="No Data",1,IF('Indicator Data imputation'!AC47&lt;&gt;"",1,0))</f>
        <v>0</v>
      </c>
      <c r="AC44" s="230" t="n">
        <f aca="false">IF('Indicator Data'!AD48="No Data",1,IF('Indicator Data imputation'!AD47&lt;&gt;"",1,0))</f>
        <v>0</v>
      </c>
      <c r="AD44" s="230" t="n">
        <f aca="false">IF('Indicator Data'!AE48="No Data",1,IF('Indicator Data imputation'!AE47&lt;&gt;"",1,0))</f>
        <v>0</v>
      </c>
      <c r="AE44" s="230" t="n">
        <f aca="false">IF('Indicator Data'!AF48="No Data",1,IF('Indicator Data imputation'!AF47&lt;&gt;"",1,0))</f>
        <v>0</v>
      </c>
      <c r="AF44" s="230" t="n">
        <f aca="false">IF('Indicator Data'!AG48="No Data",1,IF('Indicator Data imputation'!AG47&lt;&gt;"",1,0))</f>
        <v>0</v>
      </c>
      <c r="AG44" s="230" t="n">
        <f aca="false">IF('Indicator Data'!AH48="No Data",1,IF('Indicator Data imputation'!AH47&lt;&gt;"",1,0))</f>
        <v>0</v>
      </c>
      <c r="AH44" s="230" t="n">
        <f aca="false">IF('Indicator Data'!AI48="No Data",1,IF('Indicator Data imputation'!AI47&lt;&gt;"",1,0))</f>
        <v>0</v>
      </c>
      <c r="AI44" s="230" t="n">
        <f aca="false">IF('Indicator Data'!AJ48="No Data",1,IF('Indicator Data imputation'!AJ47&lt;&gt;"",1,0))</f>
        <v>0</v>
      </c>
      <c r="AJ44" s="230" t="n">
        <f aca="false">IF('Indicator Data'!AK48="No Data",1,IF('Indicator Data imputation'!AK47&lt;&gt;"",1,0))</f>
        <v>0</v>
      </c>
      <c r="AK44" s="230" t="n">
        <f aca="false">IF('Indicator Data'!AL48="No Data",1,IF('Indicator Data imputation'!AL47&lt;&gt;"",1,0))</f>
        <v>0</v>
      </c>
      <c r="AL44" s="230" t="n">
        <f aca="false">IF('Indicator Data'!AM48="No Data",1,IF('Indicator Data imputation'!AM47&lt;&gt;"",1,0))</f>
        <v>0</v>
      </c>
      <c r="AM44" s="230" t="n">
        <f aca="false">IF('Indicator Data'!AN48="No Data",1,IF('Indicator Data imputation'!AN47&lt;&gt;"",1,0))</f>
        <v>0</v>
      </c>
      <c r="AN44" s="230" t="n">
        <f aca="false">IF('Indicator Data'!AO48="No Data",1,IF('Indicator Data imputation'!AO47&lt;&gt;"",1,0))</f>
        <v>0</v>
      </c>
      <c r="AO44" s="230" t="n">
        <f aca="false">IF('Indicator Data'!AP48="No Data",1,IF('Indicator Data imputation'!AP47&lt;&gt;"",1,0))</f>
        <v>0</v>
      </c>
      <c r="AP44" s="230" t="n">
        <f aca="false">IF('Indicator Data'!AQ48="No Data",1,IF('Indicator Data imputation'!AQ47&lt;&gt;"",1,0))</f>
        <v>1</v>
      </c>
      <c r="AQ44" s="230" t="n">
        <f aca="false">IF('Indicator Data'!AR48="No Data",1,IF('Indicator Data imputation'!AR47&lt;&gt;"",1,0))</f>
        <v>0</v>
      </c>
      <c r="AR44" s="230" t="n">
        <f aca="false">IF('Indicator Data'!AS48="No Data",1,IF('Indicator Data imputation'!AS47&lt;&gt;"",1,0))</f>
        <v>0</v>
      </c>
      <c r="AS44" s="230" t="n">
        <f aca="false">IF('Indicator Data'!AT48="No Data",1,IF('Indicator Data imputation'!AT47&lt;&gt;"",1,0))</f>
        <v>0</v>
      </c>
      <c r="AT44" s="230" t="n">
        <f aca="false">IF('Indicator Data'!AU48="No Data",1,IF('Indicator Data imputation'!AU47&lt;&gt;"",1,0))</f>
        <v>0</v>
      </c>
      <c r="AU44" s="230" t="n">
        <f aca="false">IF('Indicator Data'!AV48="No Data",1,IF('Indicator Data imputation'!AV47&lt;&gt;"",1,0))</f>
        <v>0</v>
      </c>
      <c r="AV44" s="230" t="n">
        <f aca="false">IF('Indicator Data'!AW48="No Data",1,IF('Indicator Data imputation'!AW47&lt;&gt;"",1,0))</f>
        <v>1</v>
      </c>
      <c r="AW44" s="230" t="n">
        <f aca="false">IF('Indicator Data'!AX48="No Data",1,IF('Indicator Data imputation'!AX47&lt;&gt;"",1,0))</f>
        <v>0</v>
      </c>
      <c r="AX44" s="230" t="n">
        <f aca="false">IF('Indicator Data'!AY48="No Data",1,IF('Indicator Data imputation'!AY47&lt;&gt;"",1,0))</f>
        <v>0</v>
      </c>
      <c r="AY44" s="230" t="n">
        <f aca="false">IF('Indicator Data'!AZ48="No Data",1,IF('Indicator Data imputation'!AZ47&lt;&gt;"",1,0))</f>
        <v>1</v>
      </c>
      <c r="AZ44" s="230" t="n">
        <f aca="false">IF('Indicator Data'!BA48="No Data",1,IF('Indicator Data imputation'!BA47&lt;&gt;"",1,0))</f>
        <v>0</v>
      </c>
      <c r="BA44" s="230" t="n">
        <f aca="false">IF('Indicator Data'!BB48="No Data",1,IF('Indicator Data imputation'!BB47&lt;&gt;"",1,0))</f>
        <v>0</v>
      </c>
      <c r="BB44" s="230" t="n">
        <f aca="false">IF('Indicator Data'!BC48="No Data",1,IF('Indicator Data imputation'!BC47&lt;&gt;"",1,0))</f>
        <v>0</v>
      </c>
      <c r="BC44" s="230" t="n">
        <f aca="false">IF('Indicator Data'!BD48="No Data",1,IF('Indicator Data imputation'!BD47&lt;&gt;"",1,0))</f>
        <v>0</v>
      </c>
      <c r="BD44" s="230" t="n">
        <f aca="false">IF('Indicator Data'!BE48="No Data",1,IF('Indicator Data imputation'!BE47&lt;&gt;"",1,0))</f>
        <v>0</v>
      </c>
      <c r="BE44" s="230" t="n">
        <f aca="false">IF('Indicator Data'!BF48="No Data",1,IF('Indicator Data imputation'!BF47&lt;&gt;"",1,0))</f>
        <v>0</v>
      </c>
      <c r="BF44" s="230" t="n">
        <f aca="false">IF('Indicator Data'!BG48="No Data",1,IF('Indicator Data imputation'!BG47&lt;&gt;"",1,0))</f>
        <v>0</v>
      </c>
      <c r="BG44" s="230" t="n">
        <f aca="false">IF('Indicator Data'!BH48="No Data",1,IF('Indicator Data imputation'!BH47&lt;&gt;"",1,0))</f>
        <v>0</v>
      </c>
      <c r="BH44" s="230" t="n">
        <f aca="false">IF('Indicator Data'!BI48="No Data",1,IF('Indicator Data imputation'!BI47&lt;&gt;"",1,0))</f>
        <v>0</v>
      </c>
      <c r="BI44" s="230" t="n">
        <f aca="false">IF('Indicator Data'!BJ48="No Data",1,IF('Indicator Data imputation'!BJ47&lt;&gt;"",1,0))</f>
        <v>0</v>
      </c>
      <c r="BJ44" s="230" t="n">
        <f aca="false">IF('Indicator Data'!BK48="No Data",1,IF('Indicator Data imputation'!BK47&lt;&gt;"",1,0))</f>
        <v>0</v>
      </c>
      <c r="BK44" s="230" t="n">
        <f aca="false">IF('Indicator Data'!BL48="No Data",1,IF('Indicator Data imputation'!BL47&lt;&gt;"",1,0))</f>
        <v>0</v>
      </c>
      <c r="BL44" s="230" t="n">
        <f aca="false">IF('Indicator Data'!BM48="No Data",1,IF('Indicator Data imputation'!BM47&lt;&gt;"",1,0))</f>
        <v>0</v>
      </c>
      <c r="BM44" s="230" t="n">
        <f aca="false">IF('Indicator Data'!BN48="No Data",1,IF('Indicator Data imputation'!BN47&lt;&gt;"",1,0))</f>
        <v>0</v>
      </c>
      <c r="BN44" s="230" t="n">
        <f aca="false">IF('Indicator Data'!BO48="No Data",1,IF('Indicator Data imputation'!BO47&lt;&gt;"",1,0))</f>
        <v>0</v>
      </c>
      <c r="BO44" s="230" t="n">
        <f aca="false">IF('Indicator Data'!BP48="No Data",1,IF('Indicator Data imputation'!BP47&lt;&gt;"",1,0))</f>
        <v>0</v>
      </c>
      <c r="BP44" s="230" t="n">
        <f aca="false">IF('Indicator Data'!BQ48="No Data",1,IF('Indicator Data imputation'!BQ47&lt;&gt;"",1,0))</f>
        <v>0</v>
      </c>
      <c r="BQ44" s="230" t="n">
        <f aca="false">IF('Indicator Data'!BR48="No Data",1,IF('Indicator Data imputation'!BR47&lt;&gt;"",1,0))</f>
        <v>0</v>
      </c>
      <c r="BR44" s="230" t="n">
        <f aca="false">IF('Indicator Data'!BS48="No Data",1,IF('Indicator Data imputation'!BS47&lt;&gt;"",1,0))</f>
        <v>0</v>
      </c>
      <c r="BS44" s="230" t="n">
        <f aca="false">IF('Indicator Data'!BT48="No Data",1,IF('Indicator Data imputation'!BT47&lt;&gt;"",1,0))</f>
        <v>0</v>
      </c>
      <c r="BT44" s="230" t="n">
        <f aca="false">IF('Indicator Data'!BU48="No Data",1,IF('Indicator Data imputation'!BU47&lt;&gt;"",1,0))</f>
        <v>0</v>
      </c>
      <c r="BU44" s="230" t="n">
        <f aca="false">IF('Indicator Data'!BV48="No Data",1,IF('Indicator Data imputation'!BV47&lt;&gt;"",1,0))</f>
        <v>1</v>
      </c>
      <c r="BV44" s="230" t="n">
        <f aca="false">IF('Indicator Data'!BW48="No Data",1,IF('Indicator Data imputation'!BW47&lt;&gt;"",1,0))</f>
        <v>0</v>
      </c>
      <c r="BW44" s="230" t="n">
        <f aca="false">IF('Indicator Data'!BX48="No Data",1,IF('Indicator Data imputation'!BX47&lt;&gt;"",1,0))</f>
        <v>0</v>
      </c>
      <c r="BX44" s="0" t="n">
        <f aca="false">SUM(B44:BW44)</f>
        <v>8</v>
      </c>
      <c r="BY44" s="239" t="n">
        <f aca="false">BX44/74</f>
        <v>0.108108108108108</v>
      </c>
    </row>
    <row r="45" customFormat="false" ht="14.5" hidden="false" customHeight="false" outlineLevel="0" collapsed="false">
      <c r="A45" s="0" t="str">
        <f aca="false">'Indicator Data'!B49</f>
        <v>CYP</v>
      </c>
      <c r="B45" s="230" t="n">
        <f aca="false">IF('Indicator Data'!C49="No Data",1,IF('Indicator Data imputation'!C48&lt;&gt;"",1,0))</f>
        <v>0</v>
      </c>
      <c r="C45" s="230" t="n">
        <f aca="false">IF('Indicator Data'!D49="No Data",1,IF('Indicator Data imputation'!D48&lt;&gt;"",1,0))</f>
        <v>0</v>
      </c>
      <c r="D45" s="230" t="n">
        <f aca="false">IF('Indicator Data'!E49="No Data",1,IF('Indicator Data imputation'!E48&lt;&gt;"",1,0))</f>
        <v>0</v>
      </c>
      <c r="E45" s="230" t="n">
        <f aca="false">IF('Indicator Data'!F49="No Data",1,IF('Indicator Data imputation'!F48&lt;&gt;"",1,0))</f>
        <v>0</v>
      </c>
      <c r="F45" s="230" t="n">
        <f aca="false">IF('Indicator Data'!G49="No Data",1,IF('Indicator Data imputation'!G48&lt;&gt;"",1,0))</f>
        <v>0</v>
      </c>
      <c r="G45" s="230" t="n">
        <f aca="false">IF('Indicator Data'!H49="No Data",1,IF('Indicator Data imputation'!H48&lt;&gt;"",1,0))</f>
        <v>0</v>
      </c>
      <c r="H45" s="230" t="n">
        <f aca="false">IF('Indicator Data'!I49="No Data",1,IF('Indicator Data imputation'!I48&lt;&gt;"",1,0))</f>
        <v>0</v>
      </c>
      <c r="I45" s="230" t="n">
        <f aca="false">IF('Indicator Data'!J49="No Data",1,IF('Indicator Data imputation'!J48&lt;&gt;"",1,0))</f>
        <v>0</v>
      </c>
      <c r="J45" s="230" t="n">
        <f aca="false">IF('Indicator Data'!K49="No Data",1,IF('Indicator Data imputation'!K48&lt;&gt;"",1,0))</f>
        <v>0</v>
      </c>
      <c r="K45" s="230" t="n">
        <f aca="false">IF('Indicator Data'!L49="No Data",1,IF('Indicator Data imputation'!L48&lt;&gt;"",1,0))</f>
        <v>0</v>
      </c>
      <c r="L45" s="230" t="n">
        <f aca="false">IF('Indicator Data'!M49="No Data",1,IF('Indicator Data imputation'!M48&lt;&gt;"",1,0))</f>
        <v>0</v>
      </c>
      <c r="M45" s="230" t="n">
        <f aca="false">IF('Indicator Data'!N49="No Data",1,IF('Indicator Data imputation'!N48&lt;&gt;"",1,0))</f>
        <v>1</v>
      </c>
      <c r="N45" s="230" t="n">
        <f aca="false">IF('Indicator Data'!O49="No Data",1,IF('Indicator Data imputation'!O48&lt;&gt;"",1,0))</f>
        <v>1</v>
      </c>
      <c r="O45" s="230" t="n">
        <f aca="false">IF('Indicator Data'!P49="No Data",1,IF('Indicator Data imputation'!P48&lt;&gt;"",1,0))</f>
        <v>1</v>
      </c>
      <c r="P45" s="230" t="n">
        <f aca="false">IF('Indicator Data'!Q49="No Data",1,IF('Indicator Data imputation'!Q48&lt;&gt;"",1,0))</f>
        <v>0</v>
      </c>
      <c r="Q45" s="230" t="n">
        <f aca="false">IF('Indicator Data'!R49="No Data",1,IF('Indicator Data imputation'!R48&lt;&gt;"",1,0))</f>
        <v>0</v>
      </c>
      <c r="R45" s="230" t="n">
        <f aca="false">IF('Indicator Data'!S49="No Data",1,IF('Indicator Data imputation'!S48&lt;&gt;"",1,0))</f>
        <v>0</v>
      </c>
      <c r="S45" s="230" t="n">
        <f aca="false">IF('Indicator Data'!T49="No Data",1,IF('Indicator Data imputation'!T48&lt;&gt;"",1,0))</f>
        <v>0</v>
      </c>
      <c r="T45" s="230" t="n">
        <f aca="false">IF('Indicator Data'!U49="No Data",1,IF('Indicator Data imputation'!U48&lt;&gt;"",1,0))</f>
        <v>0</v>
      </c>
      <c r="U45" s="230" t="n">
        <f aca="false">IF('Indicator Data'!V49="No Data",1,IF('Indicator Data imputation'!V48&lt;&gt;"",1,0))</f>
        <v>0</v>
      </c>
      <c r="V45" s="230" t="n">
        <f aca="false">IF('Indicator Data'!W49="No Data",1,IF('Indicator Data imputation'!W48&lt;&gt;"",1,0))</f>
        <v>0</v>
      </c>
      <c r="W45" s="230" t="n">
        <f aca="false">IF('Indicator Data'!X49="No Data",1,IF('Indicator Data imputation'!X48&lt;&gt;"",1,0))</f>
        <v>0</v>
      </c>
      <c r="X45" s="230" t="n">
        <f aca="false">IF('Indicator Data'!Y49="No Data",1,IF('Indicator Data imputation'!Y48&lt;&gt;"",1,0))</f>
        <v>0</v>
      </c>
      <c r="Y45" s="230" t="n">
        <f aca="false">IF('Indicator Data'!Z49="No Data",1,IF('Indicator Data imputation'!Z48&lt;&gt;"",1,0))</f>
        <v>0</v>
      </c>
      <c r="Z45" s="230" t="n">
        <f aca="false">IF('Indicator Data'!AA49="No Data",1,IF('Indicator Data imputation'!AA48&lt;&gt;"",1,0))</f>
        <v>0</v>
      </c>
      <c r="AA45" s="230" t="n">
        <f aca="false">IF('Indicator Data'!AB49="No Data",1,IF('Indicator Data imputation'!AB48&lt;&gt;"",1,0))</f>
        <v>0</v>
      </c>
      <c r="AB45" s="230" t="n">
        <f aca="false">IF('Indicator Data'!AC49="No Data",1,IF('Indicator Data imputation'!AC48&lt;&gt;"",1,0))</f>
        <v>1</v>
      </c>
      <c r="AC45" s="230" t="n">
        <f aca="false">IF('Indicator Data'!AD49="No Data",1,IF('Indicator Data imputation'!AD48&lt;&gt;"",1,0))</f>
        <v>0</v>
      </c>
      <c r="AD45" s="230" t="n">
        <f aca="false">IF('Indicator Data'!AE49="No Data",1,IF('Indicator Data imputation'!AE48&lt;&gt;"",1,0))</f>
        <v>0</v>
      </c>
      <c r="AE45" s="230" t="n">
        <f aca="false">IF('Indicator Data'!AF49="No Data",1,IF('Indicator Data imputation'!AF48&lt;&gt;"",1,0))</f>
        <v>1</v>
      </c>
      <c r="AF45" s="230" t="n">
        <f aca="false">IF('Indicator Data'!AG49="No Data",1,IF('Indicator Data imputation'!AG48&lt;&gt;"",1,0))</f>
        <v>0</v>
      </c>
      <c r="AG45" s="230" t="n">
        <f aca="false">IF('Indicator Data'!AH49="No Data",1,IF('Indicator Data imputation'!AH48&lt;&gt;"",1,0))</f>
        <v>0</v>
      </c>
      <c r="AH45" s="230" t="n">
        <f aca="false">IF('Indicator Data'!AI49="No Data",1,IF('Indicator Data imputation'!AI48&lt;&gt;"",1,0))</f>
        <v>0</v>
      </c>
      <c r="AI45" s="230" t="n">
        <f aca="false">IF('Indicator Data'!AJ49="No Data",1,IF('Indicator Data imputation'!AJ48&lt;&gt;"",1,0))</f>
        <v>0</v>
      </c>
      <c r="AJ45" s="230" t="n">
        <f aca="false">IF('Indicator Data'!AK49="No Data",1,IF('Indicator Data imputation'!AK48&lt;&gt;"",1,0))</f>
        <v>0</v>
      </c>
      <c r="AK45" s="230" t="n">
        <f aca="false">IF('Indicator Data'!AL49="No Data",1,IF('Indicator Data imputation'!AL48&lt;&gt;"",1,0))</f>
        <v>1</v>
      </c>
      <c r="AL45" s="230" t="n">
        <f aca="false">IF('Indicator Data'!AM49="No Data",1,IF('Indicator Data imputation'!AM48&lt;&gt;"",1,0))</f>
        <v>0</v>
      </c>
      <c r="AM45" s="230" t="n">
        <f aca="false">IF('Indicator Data'!AN49="No Data",1,IF('Indicator Data imputation'!AN48&lt;&gt;"",1,0))</f>
        <v>0</v>
      </c>
      <c r="AN45" s="230" t="n">
        <f aca="false">IF('Indicator Data'!AO49="No Data",1,IF('Indicator Data imputation'!AO48&lt;&gt;"",1,0))</f>
        <v>0</v>
      </c>
      <c r="AO45" s="230" t="n">
        <f aca="false">IF('Indicator Data'!AP49="No Data",1,IF('Indicator Data imputation'!AP48&lt;&gt;"",1,0))</f>
        <v>1</v>
      </c>
      <c r="AP45" s="230" t="n">
        <f aca="false">IF('Indicator Data'!AQ49="No Data",1,IF('Indicator Data imputation'!AQ48&lt;&gt;"",1,0))</f>
        <v>0</v>
      </c>
      <c r="AQ45" s="230" t="n">
        <f aca="false">IF('Indicator Data'!AR49="No Data",1,IF('Indicator Data imputation'!AR48&lt;&gt;"",1,0))</f>
        <v>0</v>
      </c>
      <c r="AR45" s="230" t="n">
        <f aca="false">IF('Indicator Data'!AS49="No Data",1,IF('Indicator Data imputation'!AS48&lt;&gt;"",1,0))</f>
        <v>1</v>
      </c>
      <c r="AS45" s="230" t="n">
        <f aca="false">IF('Indicator Data'!AT49="No Data",1,IF('Indicator Data imputation'!AT48&lt;&gt;"",1,0))</f>
        <v>0</v>
      </c>
      <c r="AT45" s="230" t="n">
        <f aca="false">IF('Indicator Data'!AU49="No Data",1,IF('Indicator Data imputation'!AU48&lt;&gt;"",1,0))</f>
        <v>1</v>
      </c>
      <c r="AU45" s="230" t="n">
        <f aca="false">IF('Indicator Data'!AV49="No Data",1,IF('Indicator Data imputation'!AV48&lt;&gt;"",1,0))</f>
        <v>1</v>
      </c>
      <c r="AV45" s="230" t="n">
        <f aca="false">IF('Indicator Data'!AW49="No Data",1,IF('Indicator Data imputation'!AW48&lt;&gt;"",1,0))</f>
        <v>1</v>
      </c>
      <c r="AW45" s="230" t="n">
        <f aca="false">IF('Indicator Data'!AX49="No Data",1,IF('Indicator Data imputation'!AX48&lt;&gt;"",1,0))</f>
        <v>0</v>
      </c>
      <c r="AX45" s="230" t="n">
        <f aca="false">IF('Indicator Data'!AY49="No Data",1,IF('Indicator Data imputation'!AY48&lt;&gt;"",1,0))</f>
        <v>0</v>
      </c>
      <c r="AY45" s="230" t="n">
        <f aca="false">IF('Indicator Data'!AZ49="No Data",1,IF('Indicator Data imputation'!AZ48&lt;&gt;"",1,0))</f>
        <v>0</v>
      </c>
      <c r="AZ45" s="230" t="n">
        <f aca="false">IF('Indicator Data'!BA49="No Data",1,IF('Indicator Data imputation'!BA48&lt;&gt;"",1,0))</f>
        <v>0</v>
      </c>
      <c r="BA45" s="230" t="n">
        <f aca="false">IF('Indicator Data'!BB49="No Data",1,IF('Indicator Data imputation'!BB48&lt;&gt;"",1,0))</f>
        <v>0</v>
      </c>
      <c r="BB45" s="230" t="n">
        <f aca="false">IF('Indicator Data'!BC49="No Data",1,IF('Indicator Data imputation'!BC48&lt;&gt;"",1,0))</f>
        <v>0</v>
      </c>
      <c r="BC45" s="230" t="n">
        <f aca="false">IF('Indicator Data'!BD49="No Data",1,IF('Indicator Data imputation'!BD48&lt;&gt;"",1,0))</f>
        <v>0</v>
      </c>
      <c r="BD45" s="230" t="n">
        <f aca="false">IF('Indicator Data'!BE49="No Data",1,IF('Indicator Data imputation'!BE48&lt;&gt;"",1,0))</f>
        <v>0</v>
      </c>
      <c r="BE45" s="230" t="n">
        <f aca="false">IF('Indicator Data'!BF49="No Data",1,IF('Indicator Data imputation'!BF48&lt;&gt;"",1,0))</f>
        <v>0</v>
      </c>
      <c r="BF45" s="230" t="n">
        <f aca="false">IF('Indicator Data'!BG49="No Data",1,IF('Indicator Data imputation'!BG48&lt;&gt;"",1,0))</f>
        <v>0</v>
      </c>
      <c r="BG45" s="230" t="n">
        <f aca="false">IF('Indicator Data'!BH49="No Data",1,IF('Indicator Data imputation'!BH48&lt;&gt;"",1,0))</f>
        <v>0</v>
      </c>
      <c r="BH45" s="230" t="n">
        <f aca="false">IF('Indicator Data'!BI49="No Data",1,IF('Indicator Data imputation'!BI48&lt;&gt;"",1,0))</f>
        <v>1</v>
      </c>
      <c r="BI45" s="230" t="n">
        <f aca="false">IF('Indicator Data'!BJ49="No Data",1,IF('Indicator Data imputation'!BJ48&lt;&gt;"",1,0))</f>
        <v>0</v>
      </c>
      <c r="BJ45" s="230" t="n">
        <f aca="false">IF('Indicator Data'!BK49="No Data",1,IF('Indicator Data imputation'!BK48&lt;&gt;"",1,0))</f>
        <v>0</v>
      </c>
      <c r="BK45" s="230" t="n">
        <f aca="false">IF('Indicator Data'!BL49="No Data",1,IF('Indicator Data imputation'!BL48&lt;&gt;"",1,0))</f>
        <v>0</v>
      </c>
      <c r="BL45" s="230" t="n">
        <f aca="false">IF('Indicator Data'!BM49="No Data",1,IF('Indicator Data imputation'!BM48&lt;&gt;"",1,0))</f>
        <v>0</v>
      </c>
      <c r="BM45" s="230" t="n">
        <f aca="false">IF('Indicator Data'!BN49="No Data",1,IF('Indicator Data imputation'!BN48&lt;&gt;"",1,0))</f>
        <v>0</v>
      </c>
      <c r="BN45" s="230" t="n">
        <f aca="false">IF('Indicator Data'!BO49="No Data",1,IF('Indicator Data imputation'!BO48&lt;&gt;"",1,0))</f>
        <v>0</v>
      </c>
      <c r="BO45" s="230" t="n">
        <f aca="false">IF('Indicator Data'!BP49="No Data",1,IF('Indicator Data imputation'!BP48&lt;&gt;"",1,0))</f>
        <v>0</v>
      </c>
      <c r="BP45" s="230" t="n">
        <f aca="false">IF('Indicator Data'!BQ49="No Data",1,IF('Indicator Data imputation'!BQ48&lt;&gt;"",1,0))</f>
        <v>0</v>
      </c>
      <c r="BQ45" s="230" t="n">
        <f aca="false">IF('Indicator Data'!BR49="No Data",1,IF('Indicator Data imputation'!BR48&lt;&gt;"",1,0))</f>
        <v>0</v>
      </c>
      <c r="BR45" s="230" t="n">
        <f aca="false">IF('Indicator Data'!BS49="No Data",1,IF('Indicator Data imputation'!BS48&lt;&gt;"",1,0))</f>
        <v>0</v>
      </c>
      <c r="BS45" s="230" t="n">
        <f aca="false">IF('Indicator Data'!BT49="No Data",1,IF('Indicator Data imputation'!BT48&lt;&gt;"",1,0))</f>
        <v>0</v>
      </c>
      <c r="BT45" s="230" t="n">
        <f aca="false">IF('Indicator Data'!BU49="No Data",1,IF('Indicator Data imputation'!BU48&lt;&gt;"",1,0))</f>
        <v>0</v>
      </c>
      <c r="BU45" s="230" t="n">
        <f aca="false">IF('Indicator Data'!BV49="No Data",1,IF('Indicator Data imputation'!BV48&lt;&gt;"",1,0))</f>
        <v>0</v>
      </c>
      <c r="BV45" s="230" t="n">
        <f aca="false">IF('Indicator Data'!BW49="No Data",1,IF('Indicator Data imputation'!BW48&lt;&gt;"",1,0))</f>
        <v>0</v>
      </c>
      <c r="BW45" s="230" t="n">
        <f aca="false">IF('Indicator Data'!BX49="No Data",1,IF('Indicator Data imputation'!BX48&lt;&gt;"",1,0))</f>
        <v>0</v>
      </c>
      <c r="BX45" s="0" t="n">
        <f aca="false">SUM(B45:BW45)</f>
        <v>12</v>
      </c>
      <c r="BY45" s="239" t="n">
        <f aca="false">BX45/74</f>
        <v>0.162162162162162</v>
      </c>
    </row>
    <row r="46" customFormat="false" ht="14.5" hidden="false" customHeight="false" outlineLevel="0" collapsed="false">
      <c r="A46" s="0" t="str">
        <f aca="false">'Indicator Data'!B50</f>
        <v>CZE</v>
      </c>
      <c r="B46" s="230" t="n">
        <f aca="false">IF('Indicator Data'!C50="No Data",1,IF('Indicator Data imputation'!C49&lt;&gt;"",1,0))</f>
        <v>0</v>
      </c>
      <c r="C46" s="230" t="n">
        <f aca="false">IF('Indicator Data'!D50="No Data",1,IF('Indicator Data imputation'!D49&lt;&gt;"",1,0))</f>
        <v>0</v>
      </c>
      <c r="D46" s="230" t="n">
        <f aca="false">IF('Indicator Data'!E50="No Data",1,IF('Indicator Data imputation'!E49&lt;&gt;"",1,0))</f>
        <v>0</v>
      </c>
      <c r="E46" s="230" t="n">
        <f aca="false">IF('Indicator Data'!F50="No Data",1,IF('Indicator Data imputation'!F49&lt;&gt;"",1,0))</f>
        <v>0</v>
      </c>
      <c r="F46" s="230" t="n">
        <f aca="false">IF('Indicator Data'!G50="No Data",1,IF('Indicator Data imputation'!G49&lt;&gt;"",1,0))</f>
        <v>0</v>
      </c>
      <c r="G46" s="230" t="n">
        <f aca="false">IF('Indicator Data'!H50="No Data",1,IF('Indicator Data imputation'!H49&lt;&gt;"",1,0))</f>
        <v>0</v>
      </c>
      <c r="H46" s="230" t="n">
        <f aca="false">IF('Indicator Data'!I50="No Data",1,IF('Indicator Data imputation'!I49&lt;&gt;"",1,0))</f>
        <v>0</v>
      </c>
      <c r="I46" s="230" t="n">
        <f aca="false">IF('Indicator Data'!J50="No Data",1,IF('Indicator Data imputation'!J49&lt;&gt;"",1,0))</f>
        <v>0</v>
      </c>
      <c r="J46" s="230" t="n">
        <f aca="false">IF('Indicator Data'!K50="No Data",1,IF('Indicator Data imputation'!K49&lt;&gt;"",1,0))</f>
        <v>0</v>
      </c>
      <c r="K46" s="230" t="n">
        <f aca="false">IF('Indicator Data'!L50="No Data",1,IF('Indicator Data imputation'!L49&lt;&gt;"",1,0))</f>
        <v>0</v>
      </c>
      <c r="L46" s="230" t="n">
        <f aca="false">IF('Indicator Data'!M50="No Data",1,IF('Indicator Data imputation'!M49&lt;&gt;"",1,0))</f>
        <v>0</v>
      </c>
      <c r="M46" s="230" t="n">
        <f aca="false">IF('Indicator Data'!N50="No Data",1,IF('Indicator Data imputation'!N49&lt;&gt;"",1,0))</f>
        <v>1</v>
      </c>
      <c r="N46" s="230" t="n">
        <f aca="false">IF('Indicator Data'!O50="No Data",1,IF('Indicator Data imputation'!O49&lt;&gt;"",1,0))</f>
        <v>1</v>
      </c>
      <c r="O46" s="230" t="n">
        <f aca="false">IF('Indicator Data'!P50="No Data",1,IF('Indicator Data imputation'!P49&lt;&gt;"",1,0))</f>
        <v>1</v>
      </c>
      <c r="P46" s="230" t="n">
        <f aca="false">IF('Indicator Data'!Q50="No Data",1,IF('Indicator Data imputation'!Q49&lt;&gt;"",1,0))</f>
        <v>0</v>
      </c>
      <c r="Q46" s="230" t="n">
        <f aca="false">IF('Indicator Data'!R50="No Data",1,IF('Indicator Data imputation'!R49&lt;&gt;"",1,0))</f>
        <v>0</v>
      </c>
      <c r="R46" s="230" t="n">
        <f aca="false">IF('Indicator Data'!S50="No Data",1,IF('Indicator Data imputation'!S49&lt;&gt;"",1,0))</f>
        <v>0</v>
      </c>
      <c r="S46" s="230" t="n">
        <f aca="false">IF('Indicator Data'!T50="No Data",1,IF('Indicator Data imputation'!T49&lt;&gt;"",1,0))</f>
        <v>0</v>
      </c>
      <c r="T46" s="230" t="n">
        <f aca="false">IF('Indicator Data'!U50="No Data",1,IF('Indicator Data imputation'!U49&lt;&gt;"",1,0))</f>
        <v>0</v>
      </c>
      <c r="U46" s="230" t="n">
        <f aca="false">IF('Indicator Data'!V50="No Data",1,IF('Indicator Data imputation'!V49&lt;&gt;"",1,0))</f>
        <v>0</v>
      </c>
      <c r="V46" s="230" t="n">
        <f aca="false">IF('Indicator Data'!W50="No Data",1,IF('Indicator Data imputation'!W49&lt;&gt;"",1,0))</f>
        <v>0</v>
      </c>
      <c r="W46" s="230" t="n">
        <f aca="false">IF('Indicator Data'!X50="No Data",1,IF('Indicator Data imputation'!X49&lt;&gt;"",1,0))</f>
        <v>0</v>
      </c>
      <c r="X46" s="230" t="n">
        <f aca="false">IF('Indicator Data'!Y50="No Data",1,IF('Indicator Data imputation'!Y49&lt;&gt;"",1,0))</f>
        <v>0</v>
      </c>
      <c r="Y46" s="230" t="n">
        <f aca="false">IF('Indicator Data'!Z50="No Data",1,IF('Indicator Data imputation'!Z49&lt;&gt;"",1,0))</f>
        <v>0</v>
      </c>
      <c r="Z46" s="230" t="n">
        <f aca="false">IF('Indicator Data'!AA50="No Data",1,IF('Indicator Data imputation'!AA49&lt;&gt;"",1,0))</f>
        <v>0</v>
      </c>
      <c r="AA46" s="230" t="n">
        <f aca="false">IF('Indicator Data'!AB50="No Data",1,IF('Indicator Data imputation'!AB49&lt;&gt;"",1,0))</f>
        <v>0</v>
      </c>
      <c r="AB46" s="230" t="n">
        <f aca="false">IF('Indicator Data'!AC50="No Data",1,IF('Indicator Data imputation'!AC49&lt;&gt;"",1,0))</f>
        <v>1</v>
      </c>
      <c r="AC46" s="230" t="n">
        <f aca="false">IF('Indicator Data'!AD50="No Data",1,IF('Indicator Data imputation'!AD49&lt;&gt;"",1,0))</f>
        <v>0</v>
      </c>
      <c r="AD46" s="230" t="n">
        <f aca="false">IF('Indicator Data'!AE50="No Data",1,IF('Indicator Data imputation'!AE49&lt;&gt;"",1,0))</f>
        <v>0</v>
      </c>
      <c r="AE46" s="230" t="n">
        <f aca="false">IF('Indicator Data'!AF50="No Data",1,IF('Indicator Data imputation'!AF49&lt;&gt;"",1,0))</f>
        <v>1</v>
      </c>
      <c r="AF46" s="230" t="n">
        <f aca="false">IF('Indicator Data'!AG50="No Data",1,IF('Indicator Data imputation'!AG49&lt;&gt;"",1,0))</f>
        <v>0</v>
      </c>
      <c r="AG46" s="230" t="n">
        <f aca="false">IF('Indicator Data'!AH50="No Data",1,IF('Indicator Data imputation'!AH49&lt;&gt;"",1,0))</f>
        <v>0</v>
      </c>
      <c r="AH46" s="230" t="n">
        <f aca="false">IF('Indicator Data'!AI50="No Data",1,IF('Indicator Data imputation'!AI49&lt;&gt;"",1,0))</f>
        <v>0</v>
      </c>
      <c r="AI46" s="230" t="n">
        <f aca="false">IF('Indicator Data'!AJ50="No Data",1,IF('Indicator Data imputation'!AJ49&lt;&gt;"",1,0))</f>
        <v>0</v>
      </c>
      <c r="AJ46" s="230" t="n">
        <f aca="false">IF('Indicator Data'!AK50="No Data",1,IF('Indicator Data imputation'!AK49&lt;&gt;"",1,0))</f>
        <v>0</v>
      </c>
      <c r="AK46" s="230" t="n">
        <f aca="false">IF('Indicator Data'!AL50="No Data",1,IF('Indicator Data imputation'!AL49&lt;&gt;"",1,0))</f>
        <v>1</v>
      </c>
      <c r="AL46" s="230" t="n">
        <f aca="false">IF('Indicator Data'!AM50="No Data",1,IF('Indicator Data imputation'!AM49&lt;&gt;"",1,0))</f>
        <v>0</v>
      </c>
      <c r="AM46" s="230" t="n">
        <f aca="false">IF('Indicator Data'!AN50="No Data",1,IF('Indicator Data imputation'!AN49&lt;&gt;"",1,0))</f>
        <v>0</v>
      </c>
      <c r="AN46" s="230" t="n">
        <f aca="false">IF('Indicator Data'!AO50="No Data",1,IF('Indicator Data imputation'!AO49&lt;&gt;"",1,0))</f>
        <v>0</v>
      </c>
      <c r="AO46" s="230" t="n">
        <f aca="false">IF('Indicator Data'!AP50="No Data",1,IF('Indicator Data imputation'!AP49&lt;&gt;"",1,0))</f>
        <v>1</v>
      </c>
      <c r="AP46" s="230" t="n">
        <f aca="false">IF('Indicator Data'!AQ50="No Data",1,IF('Indicator Data imputation'!AQ49&lt;&gt;"",1,0))</f>
        <v>0</v>
      </c>
      <c r="AQ46" s="230" t="n">
        <f aca="false">IF('Indicator Data'!AR50="No Data",1,IF('Indicator Data imputation'!AR49&lt;&gt;"",1,0))</f>
        <v>0</v>
      </c>
      <c r="AR46" s="230" t="n">
        <f aca="false">IF('Indicator Data'!AS50="No Data",1,IF('Indicator Data imputation'!AS49&lt;&gt;"",1,0))</f>
        <v>1</v>
      </c>
      <c r="AS46" s="230" t="n">
        <f aca="false">IF('Indicator Data'!AT50="No Data",1,IF('Indicator Data imputation'!AT49&lt;&gt;"",1,0))</f>
        <v>0</v>
      </c>
      <c r="AT46" s="230" t="n">
        <f aca="false">IF('Indicator Data'!AU50="No Data",1,IF('Indicator Data imputation'!AU49&lt;&gt;"",1,0))</f>
        <v>1</v>
      </c>
      <c r="AU46" s="230" t="n">
        <f aca="false">IF('Indicator Data'!AV50="No Data",1,IF('Indicator Data imputation'!AV49&lt;&gt;"",1,0))</f>
        <v>1</v>
      </c>
      <c r="AV46" s="230" t="n">
        <f aca="false">IF('Indicator Data'!AW50="No Data",1,IF('Indicator Data imputation'!AW49&lt;&gt;"",1,0))</f>
        <v>1</v>
      </c>
      <c r="AW46" s="230" t="n">
        <f aca="false">IF('Indicator Data'!AX50="No Data",1,IF('Indicator Data imputation'!AX49&lt;&gt;"",1,0))</f>
        <v>0</v>
      </c>
      <c r="AX46" s="230" t="n">
        <f aca="false">IF('Indicator Data'!AY50="No Data",1,IF('Indicator Data imputation'!AY49&lt;&gt;"",1,0))</f>
        <v>0</v>
      </c>
      <c r="AY46" s="230" t="n">
        <f aca="false">IF('Indicator Data'!AZ50="No Data",1,IF('Indicator Data imputation'!AZ49&lt;&gt;"",1,0))</f>
        <v>0</v>
      </c>
      <c r="AZ46" s="230" t="n">
        <f aca="false">IF('Indicator Data'!BA50="No Data",1,IF('Indicator Data imputation'!BA49&lt;&gt;"",1,0))</f>
        <v>0</v>
      </c>
      <c r="BA46" s="230" t="n">
        <f aca="false">IF('Indicator Data'!BB50="No Data",1,IF('Indicator Data imputation'!BB49&lt;&gt;"",1,0))</f>
        <v>0</v>
      </c>
      <c r="BB46" s="230" t="n">
        <f aca="false">IF('Indicator Data'!BC50="No Data",1,IF('Indicator Data imputation'!BC49&lt;&gt;"",1,0))</f>
        <v>0</v>
      </c>
      <c r="BC46" s="230" t="n">
        <f aca="false">IF('Indicator Data'!BD50="No Data",1,IF('Indicator Data imputation'!BD49&lt;&gt;"",1,0))</f>
        <v>0</v>
      </c>
      <c r="BD46" s="230" t="n">
        <f aca="false">IF('Indicator Data'!BE50="No Data",1,IF('Indicator Data imputation'!BE49&lt;&gt;"",1,0))</f>
        <v>0</v>
      </c>
      <c r="BE46" s="230" t="n">
        <f aca="false">IF('Indicator Data'!BF50="No Data",1,IF('Indicator Data imputation'!BF49&lt;&gt;"",1,0))</f>
        <v>0</v>
      </c>
      <c r="BF46" s="230" t="n">
        <f aca="false">IF('Indicator Data'!BG50="No Data",1,IF('Indicator Data imputation'!BG49&lt;&gt;"",1,0))</f>
        <v>0</v>
      </c>
      <c r="BG46" s="230" t="n">
        <f aca="false">IF('Indicator Data'!BH50="No Data",1,IF('Indicator Data imputation'!BH49&lt;&gt;"",1,0))</f>
        <v>0</v>
      </c>
      <c r="BH46" s="230" t="n">
        <f aca="false">IF('Indicator Data'!BI50="No Data",1,IF('Indicator Data imputation'!BI49&lt;&gt;"",1,0))</f>
        <v>0</v>
      </c>
      <c r="BI46" s="230" t="n">
        <f aca="false">IF('Indicator Data'!BJ50="No Data",1,IF('Indicator Data imputation'!BJ49&lt;&gt;"",1,0))</f>
        <v>0</v>
      </c>
      <c r="BJ46" s="230" t="n">
        <f aca="false">IF('Indicator Data'!BK50="No Data",1,IF('Indicator Data imputation'!BK49&lt;&gt;"",1,0))</f>
        <v>0</v>
      </c>
      <c r="BK46" s="230" t="n">
        <f aca="false">IF('Indicator Data'!BL50="No Data",1,IF('Indicator Data imputation'!BL49&lt;&gt;"",1,0))</f>
        <v>0</v>
      </c>
      <c r="BL46" s="230" t="n">
        <f aca="false">IF('Indicator Data'!BM50="No Data",1,IF('Indicator Data imputation'!BM49&lt;&gt;"",1,0))</f>
        <v>0</v>
      </c>
      <c r="BM46" s="230" t="n">
        <f aca="false">IF('Indicator Data'!BN50="No Data",1,IF('Indicator Data imputation'!BN49&lt;&gt;"",1,0))</f>
        <v>0</v>
      </c>
      <c r="BN46" s="230" t="n">
        <f aca="false">IF('Indicator Data'!BO50="No Data",1,IF('Indicator Data imputation'!BO49&lt;&gt;"",1,0))</f>
        <v>0</v>
      </c>
      <c r="BO46" s="230" t="n">
        <f aca="false">IF('Indicator Data'!BP50="No Data",1,IF('Indicator Data imputation'!BP49&lt;&gt;"",1,0))</f>
        <v>0</v>
      </c>
      <c r="BP46" s="230" t="n">
        <f aca="false">IF('Indicator Data'!BQ50="No Data",1,IF('Indicator Data imputation'!BQ49&lt;&gt;"",1,0))</f>
        <v>0</v>
      </c>
      <c r="BQ46" s="230" t="n">
        <f aca="false">IF('Indicator Data'!BR50="No Data",1,IF('Indicator Data imputation'!BR49&lt;&gt;"",1,0))</f>
        <v>0</v>
      </c>
      <c r="BR46" s="230" t="n">
        <f aca="false">IF('Indicator Data'!BS50="No Data",1,IF('Indicator Data imputation'!BS49&lt;&gt;"",1,0))</f>
        <v>0</v>
      </c>
      <c r="BS46" s="230" t="n">
        <f aca="false">IF('Indicator Data'!BT50="No Data",1,IF('Indicator Data imputation'!BT49&lt;&gt;"",1,0))</f>
        <v>0</v>
      </c>
      <c r="BT46" s="230" t="n">
        <f aca="false">IF('Indicator Data'!BU50="No Data",1,IF('Indicator Data imputation'!BU49&lt;&gt;"",1,0))</f>
        <v>0</v>
      </c>
      <c r="BU46" s="230" t="n">
        <f aca="false">IF('Indicator Data'!BV50="No Data",1,IF('Indicator Data imputation'!BV49&lt;&gt;"",1,0))</f>
        <v>1</v>
      </c>
      <c r="BV46" s="230" t="n">
        <f aca="false">IF('Indicator Data'!BW50="No Data",1,IF('Indicator Data imputation'!BW49&lt;&gt;"",1,0))</f>
        <v>0</v>
      </c>
      <c r="BW46" s="230" t="n">
        <f aca="false">IF('Indicator Data'!BX50="No Data",1,IF('Indicator Data imputation'!BX49&lt;&gt;"",1,0))</f>
        <v>0</v>
      </c>
      <c r="BX46" s="0" t="n">
        <f aca="false">SUM(B46:BW46)</f>
        <v>12</v>
      </c>
      <c r="BY46" s="239" t="n">
        <f aca="false">BX46/74</f>
        <v>0.162162162162162</v>
      </c>
    </row>
    <row r="47" customFormat="false" ht="14.5" hidden="false" customHeight="false" outlineLevel="0" collapsed="false">
      <c r="A47" s="0" t="str">
        <f aca="false">'Indicator Data'!B51</f>
        <v>DNK</v>
      </c>
      <c r="B47" s="230" t="n">
        <f aca="false">IF('Indicator Data'!C51="No Data",1,IF('Indicator Data imputation'!C50&lt;&gt;"",1,0))</f>
        <v>0</v>
      </c>
      <c r="C47" s="230" t="n">
        <f aca="false">IF('Indicator Data'!D51="No Data",1,IF('Indicator Data imputation'!D50&lt;&gt;"",1,0))</f>
        <v>0</v>
      </c>
      <c r="D47" s="230" t="n">
        <f aca="false">IF('Indicator Data'!E51="No Data",1,IF('Indicator Data imputation'!E50&lt;&gt;"",1,0))</f>
        <v>0</v>
      </c>
      <c r="E47" s="230" t="n">
        <f aca="false">IF('Indicator Data'!F51="No Data",1,IF('Indicator Data imputation'!F50&lt;&gt;"",1,0))</f>
        <v>0</v>
      </c>
      <c r="F47" s="230" t="n">
        <f aca="false">IF('Indicator Data'!G51="No Data",1,IF('Indicator Data imputation'!G50&lt;&gt;"",1,0))</f>
        <v>0</v>
      </c>
      <c r="G47" s="230" t="n">
        <f aca="false">IF('Indicator Data'!H51="No Data",1,IF('Indicator Data imputation'!H50&lt;&gt;"",1,0))</f>
        <v>0</v>
      </c>
      <c r="H47" s="230" t="n">
        <f aca="false">IF('Indicator Data'!I51="No Data",1,IF('Indicator Data imputation'!I50&lt;&gt;"",1,0))</f>
        <v>0</v>
      </c>
      <c r="I47" s="230" t="n">
        <f aca="false">IF('Indicator Data'!J51="No Data",1,IF('Indicator Data imputation'!J50&lt;&gt;"",1,0))</f>
        <v>0</v>
      </c>
      <c r="J47" s="230" t="n">
        <f aca="false">IF('Indicator Data'!K51="No Data",1,IF('Indicator Data imputation'!K50&lt;&gt;"",1,0))</f>
        <v>0</v>
      </c>
      <c r="K47" s="230" t="n">
        <f aca="false">IF('Indicator Data'!L51="No Data",1,IF('Indicator Data imputation'!L50&lt;&gt;"",1,0))</f>
        <v>0</v>
      </c>
      <c r="L47" s="230" t="n">
        <f aca="false">IF('Indicator Data'!M51="No Data",1,IF('Indicator Data imputation'!M50&lt;&gt;"",1,0))</f>
        <v>0</v>
      </c>
      <c r="M47" s="230" t="n">
        <f aca="false">IF('Indicator Data'!N51="No Data",1,IF('Indicator Data imputation'!N50&lt;&gt;"",1,0))</f>
        <v>1</v>
      </c>
      <c r="N47" s="230" t="n">
        <f aca="false">IF('Indicator Data'!O51="No Data",1,IF('Indicator Data imputation'!O50&lt;&gt;"",1,0))</f>
        <v>1</v>
      </c>
      <c r="O47" s="230" t="n">
        <f aca="false">IF('Indicator Data'!P51="No Data",1,IF('Indicator Data imputation'!P50&lt;&gt;"",1,0))</f>
        <v>1</v>
      </c>
      <c r="P47" s="230" t="n">
        <f aca="false">IF('Indicator Data'!Q51="No Data",1,IF('Indicator Data imputation'!Q50&lt;&gt;"",1,0))</f>
        <v>0</v>
      </c>
      <c r="Q47" s="230" t="n">
        <f aca="false">IF('Indicator Data'!R51="No Data",1,IF('Indicator Data imputation'!R50&lt;&gt;"",1,0))</f>
        <v>0</v>
      </c>
      <c r="R47" s="230" t="n">
        <f aca="false">IF('Indicator Data'!S51="No Data",1,IF('Indicator Data imputation'!S50&lt;&gt;"",1,0))</f>
        <v>0</v>
      </c>
      <c r="S47" s="230" t="n">
        <f aca="false">IF('Indicator Data'!T51="No Data",1,IF('Indicator Data imputation'!T50&lt;&gt;"",1,0))</f>
        <v>0</v>
      </c>
      <c r="T47" s="230" t="n">
        <f aca="false">IF('Indicator Data'!U51="No Data",1,IF('Indicator Data imputation'!U50&lt;&gt;"",1,0))</f>
        <v>0</v>
      </c>
      <c r="U47" s="230" t="n">
        <f aca="false">IF('Indicator Data'!V51="No Data",1,IF('Indicator Data imputation'!V50&lt;&gt;"",1,0))</f>
        <v>0</v>
      </c>
      <c r="V47" s="230" t="n">
        <f aca="false">IF('Indicator Data'!W51="No Data",1,IF('Indicator Data imputation'!W50&lt;&gt;"",1,0))</f>
        <v>0</v>
      </c>
      <c r="W47" s="230" t="n">
        <f aca="false">IF('Indicator Data'!X51="No Data",1,IF('Indicator Data imputation'!X50&lt;&gt;"",1,0))</f>
        <v>0</v>
      </c>
      <c r="X47" s="230" t="n">
        <f aca="false">IF('Indicator Data'!Y51="No Data",1,IF('Indicator Data imputation'!Y50&lt;&gt;"",1,0))</f>
        <v>0</v>
      </c>
      <c r="Y47" s="230" t="n">
        <f aca="false">IF('Indicator Data'!Z51="No Data",1,IF('Indicator Data imputation'!Z50&lt;&gt;"",1,0))</f>
        <v>0</v>
      </c>
      <c r="Z47" s="230" t="n">
        <f aca="false">IF('Indicator Data'!AA51="No Data",1,IF('Indicator Data imputation'!AA50&lt;&gt;"",1,0))</f>
        <v>1</v>
      </c>
      <c r="AA47" s="230" t="n">
        <f aca="false">IF('Indicator Data'!AB51="No Data",1,IF('Indicator Data imputation'!AB50&lt;&gt;"",1,0))</f>
        <v>0</v>
      </c>
      <c r="AB47" s="230" t="n">
        <f aca="false">IF('Indicator Data'!AC51="No Data",1,IF('Indicator Data imputation'!AC50&lt;&gt;"",1,0))</f>
        <v>1</v>
      </c>
      <c r="AC47" s="230" t="n">
        <f aca="false">IF('Indicator Data'!AD51="No Data",1,IF('Indicator Data imputation'!AD50&lt;&gt;"",1,0))</f>
        <v>0</v>
      </c>
      <c r="AD47" s="230" t="n">
        <f aca="false">IF('Indicator Data'!AE51="No Data",1,IF('Indicator Data imputation'!AE50&lt;&gt;"",1,0))</f>
        <v>0</v>
      </c>
      <c r="AE47" s="230" t="n">
        <f aca="false">IF('Indicator Data'!AF51="No Data",1,IF('Indicator Data imputation'!AF50&lt;&gt;"",1,0))</f>
        <v>0</v>
      </c>
      <c r="AF47" s="230" t="n">
        <f aca="false">IF('Indicator Data'!AG51="No Data",1,IF('Indicator Data imputation'!AG50&lt;&gt;"",1,0))</f>
        <v>0</v>
      </c>
      <c r="AG47" s="230" t="n">
        <f aca="false">IF('Indicator Data'!AH51="No Data",1,IF('Indicator Data imputation'!AH50&lt;&gt;"",1,0))</f>
        <v>0</v>
      </c>
      <c r="AH47" s="230" t="n">
        <f aca="false">IF('Indicator Data'!AI51="No Data",1,IF('Indicator Data imputation'!AI50&lt;&gt;"",1,0))</f>
        <v>0</v>
      </c>
      <c r="AI47" s="230" t="n">
        <f aca="false">IF('Indicator Data'!AJ51="No Data",1,IF('Indicator Data imputation'!AJ50&lt;&gt;"",1,0))</f>
        <v>0</v>
      </c>
      <c r="AJ47" s="230" t="n">
        <f aca="false">IF('Indicator Data'!AK51="No Data",1,IF('Indicator Data imputation'!AK50&lt;&gt;"",1,0))</f>
        <v>0</v>
      </c>
      <c r="AK47" s="230" t="n">
        <f aca="false">IF('Indicator Data'!AL51="No Data",1,IF('Indicator Data imputation'!AL50&lt;&gt;"",1,0))</f>
        <v>1</v>
      </c>
      <c r="AL47" s="230" t="n">
        <f aca="false">IF('Indicator Data'!AM51="No Data",1,IF('Indicator Data imputation'!AM50&lt;&gt;"",1,0))</f>
        <v>0</v>
      </c>
      <c r="AM47" s="230" t="n">
        <f aca="false">IF('Indicator Data'!AN51="No Data",1,IF('Indicator Data imputation'!AN50&lt;&gt;"",1,0))</f>
        <v>0</v>
      </c>
      <c r="AN47" s="230" t="n">
        <f aca="false">IF('Indicator Data'!AO51="No Data",1,IF('Indicator Data imputation'!AO50&lt;&gt;"",1,0))</f>
        <v>0</v>
      </c>
      <c r="AO47" s="230" t="n">
        <f aca="false">IF('Indicator Data'!AP51="No Data",1,IF('Indicator Data imputation'!AP50&lt;&gt;"",1,0))</f>
        <v>1</v>
      </c>
      <c r="AP47" s="230" t="n">
        <f aca="false">IF('Indicator Data'!AQ51="No Data",1,IF('Indicator Data imputation'!AQ50&lt;&gt;"",1,0))</f>
        <v>0</v>
      </c>
      <c r="AQ47" s="230" t="n">
        <f aca="false">IF('Indicator Data'!AR51="No Data",1,IF('Indicator Data imputation'!AR50&lt;&gt;"",1,0))</f>
        <v>0</v>
      </c>
      <c r="AR47" s="230" t="n">
        <f aca="false">IF('Indicator Data'!AS51="No Data",1,IF('Indicator Data imputation'!AS50&lt;&gt;"",1,0))</f>
        <v>1</v>
      </c>
      <c r="AS47" s="230" t="n">
        <f aca="false">IF('Indicator Data'!AT51="No Data",1,IF('Indicator Data imputation'!AT50&lt;&gt;"",1,0))</f>
        <v>0</v>
      </c>
      <c r="AT47" s="230" t="n">
        <f aca="false">IF('Indicator Data'!AU51="No Data",1,IF('Indicator Data imputation'!AU50&lt;&gt;"",1,0))</f>
        <v>0</v>
      </c>
      <c r="AU47" s="230" t="n">
        <f aca="false">IF('Indicator Data'!AV51="No Data",1,IF('Indicator Data imputation'!AV50&lt;&gt;"",1,0))</f>
        <v>0</v>
      </c>
      <c r="AV47" s="230" t="n">
        <f aca="false">IF('Indicator Data'!AW51="No Data",1,IF('Indicator Data imputation'!AW50&lt;&gt;"",1,0))</f>
        <v>1</v>
      </c>
      <c r="AW47" s="230" t="n">
        <f aca="false">IF('Indicator Data'!AX51="No Data",1,IF('Indicator Data imputation'!AX50&lt;&gt;"",1,0))</f>
        <v>0</v>
      </c>
      <c r="AX47" s="230" t="n">
        <f aca="false">IF('Indicator Data'!AY51="No Data",1,IF('Indicator Data imputation'!AY50&lt;&gt;"",1,0))</f>
        <v>0</v>
      </c>
      <c r="AY47" s="230" t="n">
        <f aca="false">IF('Indicator Data'!AZ51="No Data",1,IF('Indicator Data imputation'!AZ50&lt;&gt;"",1,0))</f>
        <v>0</v>
      </c>
      <c r="AZ47" s="230" t="n">
        <f aca="false">IF('Indicator Data'!BA51="No Data",1,IF('Indicator Data imputation'!BA50&lt;&gt;"",1,0))</f>
        <v>0</v>
      </c>
      <c r="BA47" s="230" t="n">
        <f aca="false">IF('Indicator Data'!BB51="No Data",1,IF('Indicator Data imputation'!BB50&lt;&gt;"",1,0))</f>
        <v>0</v>
      </c>
      <c r="BB47" s="230" t="n">
        <f aca="false">IF('Indicator Data'!BC51="No Data",1,IF('Indicator Data imputation'!BC50&lt;&gt;"",1,0))</f>
        <v>0</v>
      </c>
      <c r="BC47" s="230" t="n">
        <f aca="false">IF('Indicator Data'!BD51="No Data",1,IF('Indicator Data imputation'!BD50&lt;&gt;"",1,0))</f>
        <v>0</v>
      </c>
      <c r="BD47" s="230" t="n">
        <f aca="false">IF('Indicator Data'!BE51="No Data",1,IF('Indicator Data imputation'!BE50&lt;&gt;"",1,0))</f>
        <v>0</v>
      </c>
      <c r="BE47" s="230" t="n">
        <f aca="false">IF('Indicator Data'!BF51="No Data",1,IF('Indicator Data imputation'!BF50&lt;&gt;"",1,0))</f>
        <v>0</v>
      </c>
      <c r="BF47" s="230" t="n">
        <f aca="false">IF('Indicator Data'!BG51="No Data",1,IF('Indicator Data imputation'!BG50&lt;&gt;"",1,0))</f>
        <v>0</v>
      </c>
      <c r="BG47" s="230" t="n">
        <f aca="false">IF('Indicator Data'!BH51="No Data",1,IF('Indicator Data imputation'!BH50&lt;&gt;"",1,0))</f>
        <v>0</v>
      </c>
      <c r="BH47" s="230" t="n">
        <f aca="false">IF('Indicator Data'!BI51="No Data",1,IF('Indicator Data imputation'!BI50&lt;&gt;"",1,0))</f>
        <v>0</v>
      </c>
      <c r="BI47" s="230" t="n">
        <f aca="false">IF('Indicator Data'!BJ51="No Data",1,IF('Indicator Data imputation'!BJ50&lt;&gt;"",1,0))</f>
        <v>0</v>
      </c>
      <c r="BJ47" s="230" t="n">
        <f aca="false">IF('Indicator Data'!BK51="No Data",1,IF('Indicator Data imputation'!BK50&lt;&gt;"",1,0))</f>
        <v>0</v>
      </c>
      <c r="BK47" s="230" t="n">
        <f aca="false">IF('Indicator Data'!BL51="No Data",1,IF('Indicator Data imputation'!BL50&lt;&gt;"",1,0))</f>
        <v>0</v>
      </c>
      <c r="BL47" s="230" t="n">
        <f aca="false">IF('Indicator Data'!BM51="No Data",1,IF('Indicator Data imputation'!BM50&lt;&gt;"",1,0))</f>
        <v>1</v>
      </c>
      <c r="BM47" s="230" t="n">
        <f aca="false">IF('Indicator Data'!BN51="No Data",1,IF('Indicator Data imputation'!BN50&lt;&gt;"",1,0))</f>
        <v>0</v>
      </c>
      <c r="BN47" s="230" t="n">
        <f aca="false">IF('Indicator Data'!BO51="No Data",1,IF('Indicator Data imputation'!BO50&lt;&gt;"",1,0))</f>
        <v>0</v>
      </c>
      <c r="BO47" s="230" t="n">
        <f aca="false">IF('Indicator Data'!BP51="No Data",1,IF('Indicator Data imputation'!BP50&lt;&gt;"",1,0))</f>
        <v>0</v>
      </c>
      <c r="BP47" s="230" t="n">
        <f aca="false">IF('Indicator Data'!BQ51="No Data",1,IF('Indicator Data imputation'!BQ50&lt;&gt;"",1,0))</f>
        <v>0</v>
      </c>
      <c r="BQ47" s="230" t="n">
        <f aca="false">IF('Indicator Data'!BR51="No Data",1,IF('Indicator Data imputation'!BR50&lt;&gt;"",1,0))</f>
        <v>0</v>
      </c>
      <c r="BR47" s="230" t="n">
        <f aca="false">IF('Indicator Data'!BS51="No Data",1,IF('Indicator Data imputation'!BS50&lt;&gt;"",1,0))</f>
        <v>0</v>
      </c>
      <c r="BS47" s="230" t="n">
        <f aca="false">IF('Indicator Data'!BT51="No Data",1,IF('Indicator Data imputation'!BT50&lt;&gt;"",1,0))</f>
        <v>0</v>
      </c>
      <c r="BT47" s="230" t="n">
        <f aca="false">IF('Indicator Data'!BU51="No Data",1,IF('Indicator Data imputation'!BU50&lt;&gt;"",1,0))</f>
        <v>0</v>
      </c>
      <c r="BU47" s="230" t="n">
        <f aca="false">IF('Indicator Data'!BV51="No Data",1,IF('Indicator Data imputation'!BV50&lt;&gt;"",1,0))</f>
        <v>0</v>
      </c>
      <c r="BV47" s="230" t="n">
        <f aca="false">IF('Indicator Data'!BW51="No Data",1,IF('Indicator Data imputation'!BW50&lt;&gt;"",1,0))</f>
        <v>0</v>
      </c>
      <c r="BW47" s="230" t="n">
        <f aca="false">IF('Indicator Data'!BX51="No Data",1,IF('Indicator Data imputation'!BX50&lt;&gt;"",1,0))</f>
        <v>0</v>
      </c>
      <c r="BX47" s="0" t="n">
        <f aca="false">SUM(B47:BW47)</f>
        <v>10</v>
      </c>
      <c r="BY47" s="239" t="n">
        <f aca="false">BX47/74</f>
        <v>0.135135135135135</v>
      </c>
    </row>
    <row r="48" customFormat="false" ht="14.5" hidden="false" customHeight="false" outlineLevel="0" collapsed="false">
      <c r="A48" s="0" t="str">
        <f aca="false">'Indicator Data'!B52</f>
        <v>DJI</v>
      </c>
      <c r="B48" s="230" t="n">
        <f aca="false">IF('Indicator Data'!C52="No Data",1,IF('Indicator Data imputation'!C51&lt;&gt;"",1,0))</f>
        <v>0</v>
      </c>
      <c r="C48" s="230" t="n">
        <f aca="false">IF('Indicator Data'!D52="No Data",1,IF('Indicator Data imputation'!D51&lt;&gt;"",1,0))</f>
        <v>0</v>
      </c>
      <c r="D48" s="230" t="n">
        <f aca="false">IF('Indicator Data'!E52="No Data",1,IF('Indicator Data imputation'!E51&lt;&gt;"",1,0))</f>
        <v>0</v>
      </c>
      <c r="E48" s="230" t="n">
        <f aca="false">IF('Indicator Data'!F52="No Data",1,IF('Indicator Data imputation'!F51&lt;&gt;"",1,0))</f>
        <v>0</v>
      </c>
      <c r="F48" s="230" t="n">
        <f aca="false">IF('Indicator Data'!G52="No Data",1,IF('Indicator Data imputation'!G51&lt;&gt;"",1,0))</f>
        <v>0</v>
      </c>
      <c r="G48" s="230" t="n">
        <f aca="false">IF('Indicator Data'!H52="No Data",1,IF('Indicator Data imputation'!H51&lt;&gt;"",1,0))</f>
        <v>0</v>
      </c>
      <c r="H48" s="230" t="n">
        <f aca="false">IF('Indicator Data'!I52="No Data",1,IF('Indicator Data imputation'!I51&lt;&gt;"",1,0))</f>
        <v>0</v>
      </c>
      <c r="I48" s="230" t="n">
        <f aca="false">IF('Indicator Data'!J52="No Data",1,IF('Indicator Data imputation'!J51&lt;&gt;"",1,0))</f>
        <v>0</v>
      </c>
      <c r="J48" s="230" t="n">
        <f aca="false">IF('Indicator Data'!K52="No Data",1,IF('Indicator Data imputation'!K51&lt;&gt;"",1,0))</f>
        <v>0</v>
      </c>
      <c r="K48" s="230" t="n">
        <f aca="false">IF('Indicator Data'!L52="No Data",1,IF('Indicator Data imputation'!L51&lt;&gt;"",1,0))</f>
        <v>1</v>
      </c>
      <c r="L48" s="230" t="n">
        <f aca="false">IF('Indicator Data'!M52="No Data",1,IF('Indicator Data imputation'!M51&lt;&gt;"",1,0))</f>
        <v>0</v>
      </c>
      <c r="M48" s="230" t="n">
        <f aca="false">IF('Indicator Data'!N52="No Data",1,IF('Indicator Data imputation'!N51&lt;&gt;"",1,0))</f>
        <v>0</v>
      </c>
      <c r="N48" s="230" t="n">
        <f aca="false">IF('Indicator Data'!O52="No Data",1,IF('Indicator Data imputation'!O51&lt;&gt;"",1,0))</f>
        <v>0</v>
      </c>
      <c r="O48" s="230" t="n">
        <f aca="false">IF('Indicator Data'!P52="No Data",1,IF('Indicator Data imputation'!P51&lt;&gt;"",1,0))</f>
        <v>0</v>
      </c>
      <c r="P48" s="230" t="n">
        <f aca="false">IF('Indicator Data'!Q52="No Data",1,IF('Indicator Data imputation'!Q51&lt;&gt;"",1,0))</f>
        <v>0</v>
      </c>
      <c r="Q48" s="230" t="n">
        <f aca="false">IF('Indicator Data'!R52="No Data",1,IF('Indicator Data imputation'!R51&lt;&gt;"",1,0))</f>
        <v>0</v>
      </c>
      <c r="R48" s="230" t="n">
        <f aca="false">IF('Indicator Data'!S52="No Data",1,IF('Indicator Data imputation'!S51&lt;&gt;"",1,0))</f>
        <v>0</v>
      </c>
      <c r="S48" s="230" t="n">
        <f aca="false">IF('Indicator Data'!T52="No Data",1,IF('Indicator Data imputation'!T51&lt;&gt;"",1,0))</f>
        <v>0</v>
      </c>
      <c r="T48" s="230" t="n">
        <f aca="false">IF('Indicator Data'!U52="No Data",1,IF('Indicator Data imputation'!U51&lt;&gt;"",1,0))</f>
        <v>0</v>
      </c>
      <c r="U48" s="230" t="n">
        <f aca="false">IF('Indicator Data'!V52="No Data",1,IF('Indicator Data imputation'!V51&lt;&gt;"",1,0))</f>
        <v>0</v>
      </c>
      <c r="V48" s="230" t="n">
        <f aca="false">IF('Indicator Data'!W52="No Data",1,IF('Indicator Data imputation'!W51&lt;&gt;"",1,0))</f>
        <v>0</v>
      </c>
      <c r="W48" s="230" t="n">
        <f aca="false">IF('Indicator Data'!X52="No Data",1,IF('Indicator Data imputation'!X51&lt;&gt;"",1,0))</f>
        <v>0</v>
      </c>
      <c r="X48" s="230" t="n">
        <f aca="false">IF('Indicator Data'!Y52="No Data",1,IF('Indicator Data imputation'!Y51&lt;&gt;"",1,0))</f>
        <v>0</v>
      </c>
      <c r="Y48" s="230" t="n">
        <f aca="false">IF('Indicator Data'!Z52="No Data",1,IF('Indicator Data imputation'!Z51&lt;&gt;"",1,0))</f>
        <v>0</v>
      </c>
      <c r="Z48" s="230" t="n">
        <f aca="false">IF('Indicator Data'!AA52="No Data",1,IF('Indicator Data imputation'!AA51&lt;&gt;"",1,0))</f>
        <v>1</v>
      </c>
      <c r="AA48" s="230" t="n">
        <f aca="false">IF('Indicator Data'!AB52="No Data",1,IF('Indicator Data imputation'!AB51&lt;&gt;"",1,0))</f>
        <v>0</v>
      </c>
      <c r="AB48" s="230" t="n">
        <f aca="false">IF('Indicator Data'!AC52="No Data",1,IF('Indicator Data imputation'!AC51&lt;&gt;"",1,0))</f>
        <v>1</v>
      </c>
      <c r="AC48" s="230" t="n">
        <f aca="false">IF('Indicator Data'!AD52="No Data",1,IF('Indicator Data imputation'!AD51&lt;&gt;"",1,0))</f>
        <v>0</v>
      </c>
      <c r="AD48" s="230" t="n">
        <f aca="false">IF('Indicator Data'!AE52="No Data",1,IF('Indicator Data imputation'!AE51&lt;&gt;"",1,0))</f>
        <v>0</v>
      </c>
      <c r="AE48" s="230" t="n">
        <f aca="false">IF('Indicator Data'!AF52="No Data",1,IF('Indicator Data imputation'!AF51&lt;&gt;"",1,0))</f>
        <v>0</v>
      </c>
      <c r="AF48" s="230" t="n">
        <f aca="false">IF('Indicator Data'!AG52="No Data",1,IF('Indicator Data imputation'!AG51&lt;&gt;"",1,0))</f>
        <v>0</v>
      </c>
      <c r="AG48" s="230" t="n">
        <f aca="false">IF('Indicator Data'!AH52="No Data",1,IF('Indicator Data imputation'!AH51&lt;&gt;"",1,0))</f>
        <v>0</v>
      </c>
      <c r="AH48" s="230" t="n">
        <f aca="false">IF('Indicator Data'!AI52="No Data",1,IF('Indicator Data imputation'!AI51&lt;&gt;"",1,0))</f>
        <v>0</v>
      </c>
      <c r="AI48" s="230" t="n">
        <f aca="false">IF('Indicator Data'!AJ52="No Data",1,IF('Indicator Data imputation'!AJ51&lt;&gt;"",1,0))</f>
        <v>0</v>
      </c>
      <c r="AJ48" s="230" t="n">
        <f aca="false">IF('Indicator Data'!AK52="No Data",1,IF('Indicator Data imputation'!AK51&lt;&gt;"",1,0))</f>
        <v>0</v>
      </c>
      <c r="AK48" s="230" t="n">
        <f aca="false">IF('Indicator Data'!AL52="No Data",1,IF('Indicator Data imputation'!AL51&lt;&gt;"",1,0))</f>
        <v>1</v>
      </c>
      <c r="AL48" s="230" t="n">
        <f aca="false">IF('Indicator Data'!AM52="No Data",1,IF('Indicator Data imputation'!AM51&lt;&gt;"",1,0))</f>
        <v>0</v>
      </c>
      <c r="AM48" s="230" t="n">
        <f aca="false">IF('Indicator Data'!AN52="No Data",1,IF('Indicator Data imputation'!AN51&lt;&gt;"",1,0))</f>
        <v>0</v>
      </c>
      <c r="AN48" s="230" t="n">
        <f aca="false">IF('Indicator Data'!AO52="No Data",1,IF('Indicator Data imputation'!AO51&lt;&gt;"",1,0))</f>
        <v>0</v>
      </c>
      <c r="AO48" s="230" t="n">
        <f aca="false">IF('Indicator Data'!AP52="No Data",1,IF('Indicator Data imputation'!AP51&lt;&gt;"",1,0))</f>
        <v>0</v>
      </c>
      <c r="AP48" s="230" t="n">
        <f aca="false">IF('Indicator Data'!AQ52="No Data",1,IF('Indicator Data imputation'!AQ51&lt;&gt;"",1,0))</f>
        <v>0</v>
      </c>
      <c r="AQ48" s="230" t="n">
        <f aca="false">IF('Indicator Data'!AR52="No Data",1,IF('Indicator Data imputation'!AR51&lt;&gt;"",1,0))</f>
        <v>0</v>
      </c>
      <c r="AR48" s="230" t="n">
        <f aca="false">IF('Indicator Data'!AS52="No Data",1,IF('Indicator Data imputation'!AS51&lt;&gt;"",1,0))</f>
        <v>0</v>
      </c>
      <c r="AS48" s="230" t="n">
        <f aca="false">IF('Indicator Data'!AT52="No Data",1,IF('Indicator Data imputation'!AT51&lt;&gt;"",1,0))</f>
        <v>0</v>
      </c>
      <c r="AT48" s="230" t="n">
        <f aca="false">IF('Indicator Data'!AU52="No Data",1,IF('Indicator Data imputation'!AU51&lt;&gt;"",1,0))</f>
        <v>0</v>
      </c>
      <c r="AU48" s="230" t="n">
        <f aca="false">IF('Indicator Data'!AV52="No Data",1,IF('Indicator Data imputation'!AV51&lt;&gt;"",1,0))</f>
        <v>0</v>
      </c>
      <c r="AV48" s="230" t="n">
        <f aca="false">IF('Indicator Data'!AW52="No Data",1,IF('Indicator Data imputation'!AW51&lt;&gt;"",1,0))</f>
        <v>0</v>
      </c>
      <c r="AW48" s="230" t="n">
        <f aca="false">IF('Indicator Data'!AX52="No Data",1,IF('Indicator Data imputation'!AX51&lt;&gt;"",1,0))</f>
        <v>0</v>
      </c>
      <c r="AX48" s="230" t="n">
        <f aca="false">IF('Indicator Data'!AY52="No Data",1,IF('Indicator Data imputation'!AY51&lt;&gt;"",1,0))</f>
        <v>1</v>
      </c>
      <c r="AY48" s="230" t="n">
        <f aca="false">IF('Indicator Data'!AZ52="No Data",1,IF('Indicator Data imputation'!AZ51&lt;&gt;"",1,0))</f>
        <v>0</v>
      </c>
      <c r="AZ48" s="230" t="n">
        <f aca="false">IF('Indicator Data'!BA52="No Data",1,IF('Indicator Data imputation'!BA51&lt;&gt;"",1,0))</f>
        <v>0</v>
      </c>
      <c r="BA48" s="230" t="n">
        <f aca="false">IF('Indicator Data'!BB52="No Data",1,IF('Indicator Data imputation'!BB51&lt;&gt;"",1,0))</f>
        <v>0</v>
      </c>
      <c r="BB48" s="230" t="n">
        <f aca="false">IF('Indicator Data'!BC52="No Data",1,IF('Indicator Data imputation'!BC51&lt;&gt;"",1,0))</f>
        <v>0</v>
      </c>
      <c r="BC48" s="230" t="n">
        <f aca="false">IF('Indicator Data'!BD52="No Data",1,IF('Indicator Data imputation'!BD51&lt;&gt;"",1,0))</f>
        <v>0</v>
      </c>
      <c r="BD48" s="230" t="n">
        <f aca="false">IF('Indicator Data'!BE52="No Data",1,IF('Indicator Data imputation'!BE51&lt;&gt;"",1,0))</f>
        <v>0</v>
      </c>
      <c r="BE48" s="230" t="n">
        <f aca="false">IF('Indicator Data'!BF52="No Data",1,IF('Indicator Data imputation'!BF51&lt;&gt;"",1,0))</f>
        <v>0</v>
      </c>
      <c r="BF48" s="230" t="n">
        <f aca="false">IF('Indicator Data'!BG52="No Data",1,IF('Indicator Data imputation'!BG51&lt;&gt;"",1,0))</f>
        <v>0</v>
      </c>
      <c r="BG48" s="230" t="n">
        <f aca="false">IF('Indicator Data'!BH52="No Data",1,IF('Indicator Data imputation'!BH51&lt;&gt;"",1,0))</f>
        <v>1</v>
      </c>
      <c r="BH48" s="230" t="n">
        <f aca="false">IF('Indicator Data'!BI52="No Data",1,IF('Indicator Data imputation'!BI51&lt;&gt;"",1,0))</f>
        <v>0</v>
      </c>
      <c r="BI48" s="230" t="n">
        <f aca="false">IF('Indicator Data'!BJ52="No Data",1,IF('Indicator Data imputation'!BJ51&lt;&gt;"",1,0))</f>
        <v>0</v>
      </c>
      <c r="BJ48" s="230" t="n">
        <f aca="false">IF('Indicator Data'!BK52="No Data",1,IF('Indicator Data imputation'!BK51&lt;&gt;"",1,0))</f>
        <v>0</v>
      </c>
      <c r="BK48" s="230" t="n">
        <f aca="false">IF('Indicator Data'!BL52="No Data",1,IF('Indicator Data imputation'!BL51&lt;&gt;"",1,0))</f>
        <v>0</v>
      </c>
      <c r="BL48" s="230" t="n">
        <f aca="false">IF('Indicator Data'!BM52="No Data",1,IF('Indicator Data imputation'!BM51&lt;&gt;"",1,0))</f>
        <v>1</v>
      </c>
      <c r="BM48" s="230" t="n">
        <f aca="false">IF('Indicator Data'!BN52="No Data",1,IF('Indicator Data imputation'!BN51&lt;&gt;"",1,0))</f>
        <v>0</v>
      </c>
      <c r="BN48" s="230" t="n">
        <f aca="false">IF('Indicator Data'!BO52="No Data",1,IF('Indicator Data imputation'!BO51&lt;&gt;"",1,0))</f>
        <v>0</v>
      </c>
      <c r="BO48" s="230" t="n">
        <f aca="false">IF('Indicator Data'!BP52="No Data",1,IF('Indicator Data imputation'!BP51&lt;&gt;"",1,0))</f>
        <v>0</v>
      </c>
      <c r="BP48" s="230" t="n">
        <f aca="false">IF('Indicator Data'!BQ52="No Data",1,IF('Indicator Data imputation'!BQ51&lt;&gt;"",1,0))</f>
        <v>0</v>
      </c>
      <c r="BQ48" s="230" t="n">
        <f aca="false">IF('Indicator Data'!BR52="No Data",1,IF('Indicator Data imputation'!BR51&lt;&gt;"",1,0))</f>
        <v>0</v>
      </c>
      <c r="BR48" s="230" t="n">
        <f aca="false">IF('Indicator Data'!BS52="No Data",1,IF('Indicator Data imputation'!BS51&lt;&gt;"",1,0))</f>
        <v>0</v>
      </c>
      <c r="BS48" s="230" t="n">
        <f aca="false">IF('Indicator Data'!BT52="No Data",1,IF('Indicator Data imputation'!BT51&lt;&gt;"",1,0))</f>
        <v>0</v>
      </c>
      <c r="BT48" s="230" t="n">
        <f aca="false">IF('Indicator Data'!BU52="No Data",1,IF('Indicator Data imputation'!BU51&lt;&gt;"",1,0))</f>
        <v>0</v>
      </c>
      <c r="BU48" s="230" t="n">
        <f aca="false">IF('Indicator Data'!BV52="No Data",1,IF('Indicator Data imputation'!BV51&lt;&gt;"",1,0))</f>
        <v>0</v>
      </c>
      <c r="BV48" s="230" t="n">
        <f aca="false">IF('Indicator Data'!BW52="No Data",1,IF('Indicator Data imputation'!BW51&lt;&gt;"",1,0))</f>
        <v>0</v>
      </c>
      <c r="BW48" s="230" t="n">
        <f aca="false">IF('Indicator Data'!BX52="No Data",1,IF('Indicator Data imputation'!BX51&lt;&gt;"",1,0))</f>
        <v>0</v>
      </c>
      <c r="BX48" s="0" t="n">
        <f aca="false">SUM(B48:BW48)</f>
        <v>7</v>
      </c>
      <c r="BY48" s="239" t="n">
        <f aca="false">BX48/74</f>
        <v>0.0945945945945946</v>
      </c>
    </row>
    <row r="49" customFormat="false" ht="14.5" hidden="false" customHeight="false" outlineLevel="0" collapsed="false">
      <c r="A49" s="0" t="str">
        <f aca="false">'Indicator Data'!B53</f>
        <v>DMA</v>
      </c>
      <c r="B49" s="230" t="n">
        <f aca="false">IF('Indicator Data'!C53="No Data",1,IF('Indicator Data imputation'!C52&lt;&gt;"",1,0))</f>
        <v>0</v>
      </c>
      <c r="C49" s="230" t="n">
        <f aca="false">IF('Indicator Data'!D53="No Data",1,IF('Indicator Data imputation'!D52&lt;&gt;"",1,0))</f>
        <v>0</v>
      </c>
      <c r="D49" s="230" t="n">
        <f aca="false">IF('Indicator Data'!E53="No Data",1,IF('Indicator Data imputation'!E52&lt;&gt;"",1,0))</f>
        <v>1</v>
      </c>
      <c r="E49" s="230" t="n">
        <f aca="false">IF('Indicator Data'!F53="No Data",1,IF('Indicator Data imputation'!F52&lt;&gt;"",1,0))</f>
        <v>0</v>
      </c>
      <c r="F49" s="230" t="n">
        <f aca="false">IF('Indicator Data'!G53="No Data",1,IF('Indicator Data imputation'!G52&lt;&gt;"",1,0))</f>
        <v>0</v>
      </c>
      <c r="G49" s="230" t="n">
        <f aca="false">IF('Indicator Data'!H53="No Data",1,IF('Indicator Data imputation'!H52&lt;&gt;"",1,0))</f>
        <v>0</v>
      </c>
      <c r="H49" s="230" t="n">
        <f aca="false">IF('Indicator Data'!I53="No Data",1,IF('Indicator Data imputation'!I52&lt;&gt;"",1,0))</f>
        <v>0</v>
      </c>
      <c r="I49" s="230" t="n">
        <f aca="false">IF('Indicator Data'!J53="No Data",1,IF('Indicator Data imputation'!J52&lt;&gt;"",1,0))</f>
        <v>0</v>
      </c>
      <c r="J49" s="230" t="n">
        <f aca="false">IF('Indicator Data'!K53="No Data",1,IF('Indicator Data imputation'!K52&lt;&gt;"",1,0))</f>
        <v>0</v>
      </c>
      <c r="K49" s="230" t="n">
        <f aca="false">IF('Indicator Data'!L53="No Data",1,IF('Indicator Data imputation'!L52&lt;&gt;"",1,0))</f>
        <v>0</v>
      </c>
      <c r="L49" s="230" t="n">
        <f aca="false">IF('Indicator Data'!M53="No Data",1,IF('Indicator Data imputation'!M52&lt;&gt;"",1,0))</f>
        <v>1</v>
      </c>
      <c r="M49" s="230" t="n">
        <f aca="false">IF('Indicator Data'!N53="No Data",1,IF('Indicator Data imputation'!N52&lt;&gt;"",1,0))</f>
        <v>1</v>
      </c>
      <c r="N49" s="230" t="n">
        <f aca="false">IF('Indicator Data'!O53="No Data",1,IF('Indicator Data imputation'!O52&lt;&gt;"",1,0))</f>
        <v>1</v>
      </c>
      <c r="O49" s="230" t="n">
        <f aca="false">IF('Indicator Data'!P53="No Data",1,IF('Indicator Data imputation'!P52&lt;&gt;"",1,0))</f>
        <v>1</v>
      </c>
      <c r="P49" s="230" t="n">
        <f aca="false">IF('Indicator Data'!Q53="No Data",1,IF('Indicator Data imputation'!Q52&lt;&gt;"",1,0))</f>
        <v>0</v>
      </c>
      <c r="Q49" s="230" t="n">
        <f aca="false">IF('Indicator Data'!R53="No Data",1,IF('Indicator Data imputation'!R52&lt;&gt;"",1,0))</f>
        <v>0</v>
      </c>
      <c r="R49" s="230" t="n">
        <f aca="false">IF('Indicator Data'!S53="No Data",1,IF('Indicator Data imputation'!S52&lt;&gt;"",1,0))</f>
        <v>0</v>
      </c>
      <c r="S49" s="230" t="n">
        <f aca="false">IF('Indicator Data'!T53="No Data",1,IF('Indicator Data imputation'!T52&lt;&gt;"",1,0))</f>
        <v>0</v>
      </c>
      <c r="T49" s="230" t="n">
        <f aca="false">IF('Indicator Data'!U53="No Data",1,IF('Indicator Data imputation'!U52&lt;&gt;"",1,0))</f>
        <v>0</v>
      </c>
      <c r="U49" s="230" t="n">
        <f aca="false">IF('Indicator Data'!V53="No Data",1,IF('Indicator Data imputation'!V52&lt;&gt;"",1,0))</f>
        <v>0</v>
      </c>
      <c r="V49" s="230" t="n">
        <f aca="false">IF('Indicator Data'!W53="No Data",1,IF('Indicator Data imputation'!W52&lt;&gt;"",1,0))</f>
        <v>0</v>
      </c>
      <c r="W49" s="230" t="n">
        <f aca="false">IF('Indicator Data'!X53="No Data",1,IF('Indicator Data imputation'!X52&lt;&gt;"",1,0))</f>
        <v>0</v>
      </c>
      <c r="X49" s="230" t="n">
        <f aca="false">IF('Indicator Data'!Y53="No Data",1,IF('Indicator Data imputation'!Y52&lt;&gt;"",1,0))</f>
        <v>0</v>
      </c>
      <c r="Y49" s="230" t="n">
        <f aca="false">IF('Indicator Data'!Z53="No Data",1,IF('Indicator Data imputation'!Z52&lt;&gt;"",1,0))</f>
        <v>0</v>
      </c>
      <c r="Z49" s="230" t="n">
        <f aca="false">IF('Indicator Data'!AA53="No Data",1,IF('Indicator Data imputation'!AA52&lt;&gt;"",1,0))</f>
        <v>1</v>
      </c>
      <c r="AA49" s="230" t="n">
        <f aca="false">IF('Indicator Data'!AB53="No Data",1,IF('Indicator Data imputation'!AB52&lt;&gt;"",1,0))</f>
        <v>0</v>
      </c>
      <c r="AB49" s="230" t="n">
        <f aca="false">IF('Indicator Data'!AC53="No Data",1,IF('Indicator Data imputation'!AC52&lt;&gt;"",1,0))</f>
        <v>1</v>
      </c>
      <c r="AC49" s="230" t="n">
        <f aca="false">IF('Indicator Data'!AD53="No Data",1,IF('Indicator Data imputation'!AD52&lt;&gt;"",1,0))</f>
        <v>1</v>
      </c>
      <c r="AD49" s="230" t="n">
        <f aca="false">IF('Indicator Data'!AE53="No Data",1,IF('Indicator Data imputation'!AE52&lt;&gt;"",1,0))</f>
        <v>0</v>
      </c>
      <c r="AE49" s="230" t="n">
        <f aca="false">IF('Indicator Data'!AF53="No Data",1,IF('Indicator Data imputation'!AF52&lt;&gt;"",1,0))</f>
        <v>1</v>
      </c>
      <c r="AF49" s="230" t="n">
        <f aca="false">IF('Indicator Data'!AG53="No Data",1,IF('Indicator Data imputation'!AG52&lt;&gt;"",1,0))</f>
        <v>1</v>
      </c>
      <c r="AG49" s="230" t="n">
        <f aca="false">IF('Indicator Data'!AH53="No Data",1,IF('Indicator Data imputation'!AH52&lt;&gt;"",1,0))</f>
        <v>0</v>
      </c>
      <c r="AH49" s="230" t="n">
        <f aca="false">IF('Indicator Data'!AI53="No Data",1,IF('Indicator Data imputation'!AI52&lt;&gt;"",1,0))</f>
        <v>0</v>
      </c>
      <c r="AI49" s="230" t="n">
        <f aca="false">IF('Indicator Data'!AJ53="No Data",1,IF('Indicator Data imputation'!AJ52&lt;&gt;"",1,0))</f>
        <v>0</v>
      </c>
      <c r="AJ49" s="230" t="n">
        <f aca="false">IF('Indicator Data'!AK53="No Data",1,IF('Indicator Data imputation'!AK52&lt;&gt;"",1,0))</f>
        <v>0</v>
      </c>
      <c r="AK49" s="230" t="n">
        <f aca="false">IF('Indicator Data'!AL53="No Data",1,IF('Indicator Data imputation'!AL52&lt;&gt;"",1,0))</f>
        <v>1</v>
      </c>
      <c r="AL49" s="230" t="n">
        <f aca="false">IF('Indicator Data'!AM53="No Data",1,IF('Indicator Data imputation'!AM52&lt;&gt;"",1,0))</f>
        <v>0</v>
      </c>
      <c r="AM49" s="230" t="n">
        <f aca="false">IF('Indicator Data'!AN53="No Data",1,IF('Indicator Data imputation'!AN52&lt;&gt;"",1,0))</f>
        <v>0</v>
      </c>
      <c r="AN49" s="230" t="n">
        <f aca="false">IF('Indicator Data'!AO53="No Data",1,IF('Indicator Data imputation'!AO52&lt;&gt;"",1,0))</f>
        <v>0</v>
      </c>
      <c r="AO49" s="230" t="n">
        <f aca="false">IF('Indicator Data'!AP53="No Data",1,IF('Indicator Data imputation'!AP52&lt;&gt;"",1,0))</f>
        <v>0</v>
      </c>
      <c r="AP49" s="230" t="n">
        <f aca="false">IF('Indicator Data'!AQ53="No Data",1,IF('Indicator Data imputation'!AQ52&lt;&gt;"",1,0))</f>
        <v>0</v>
      </c>
      <c r="AQ49" s="230" t="n">
        <f aca="false">IF('Indicator Data'!AR53="No Data",1,IF('Indicator Data imputation'!AR52&lt;&gt;"",1,0))</f>
        <v>0</v>
      </c>
      <c r="AR49" s="230" t="n">
        <f aca="false">IF('Indicator Data'!AS53="No Data",1,IF('Indicator Data imputation'!AS52&lt;&gt;"",1,0))</f>
        <v>1</v>
      </c>
      <c r="AS49" s="230" t="n">
        <f aca="false">IF('Indicator Data'!AT53="No Data",1,IF('Indicator Data imputation'!AT52&lt;&gt;"",1,0))</f>
        <v>0</v>
      </c>
      <c r="AT49" s="230" t="n">
        <f aca="false">IF('Indicator Data'!AU53="No Data",1,IF('Indicator Data imputation'!AU52&lt;&gt;"",1,0))</f>
        <v>1</v>
      </c>
      <c r="AU49" s="230" t="n">
        <f aca="false">IF('Indicator Data'!AV53="No Data",1,IF('Indicator Data imputation'!AV52&lt;&gt;"",1,0))</f>
        <v>1</v>
      </c>
      <c r="AV49" s="230" t="n">
        <f aca="false">IF('Indicator Data'!AW53="No Data",1,IF('Indicator Data imputation'!AW52&lt;&gt;"",1,0))</f>
        <v>1</v>
      </c>
      <c r="AW49" s="230" t="n">
        <f aca="false">IF('Indicator Data'!AX53="No Data",1,IF('Indicator Data imputation'!AX52&lt;&gt;"",1,0))</f>
        <v>0</v>
      </c>
      <c r="AX49" s="230" t="n">
        <f aca="false">IF('Indicator Data'!AY53="No Data",1,IF('Indicator Data imputation'!AY52&lt;&gt;"",1,0))</f>
        <v>1</v>
      </c>
      <c r="AY49" s="230" t="n">
        <f aca="false">IF('Indicator Data'!AZ53="No Data",1,IF('Indicator Data imputation'!AZ52&lt;&gt;"",1,0))</f>
        <v>1</v>
      </c>
      <c r="AZ49" s="230" t="n">
        <f aca="false">IF('Indicator Data'!BA53="No Data",1,IF('Indicator Data imputation'!BA52&lt;&gt;"",1,0))</f>
        <v>0</v>
      </c>
      <c r="BA49" s="230" t="n">
        <f aca="false">IF('Indicator Data'!BB53="No Data",1,IF('Indicator Data imputation'!BB52&lt;&gt;"",1,0))</f>
        <v>0</v>
      </c>
      <c r="BB49" s="230" t="n">
        <f aca="false">IF('Indicator Data'!BC53="No Data",1,IF('Indicator Data imputation'!BC52&lt;&gt;"",1,0))</f>
        <v>0</v>
      </c>
      <c r="BC49" s="230" t="n">
        <f aca="false">IF('Indicator Data'!BD53="No Data",1,IF('Indicator Data imputation'!BD52&lt;&gt;"",1,0))</f>
        <v>0</v>
      </c>
      <c r="BD49" s="230" t="n">
        <f aca="false">IF('Indicator Data'!BE53="No Data",1,IF('Indicator Data imputation'!BE52&lt;&gt;"",1,0))</f>
        <v>0</v>
      </c>
      <c r="BE49" s="230" t="n">
        <f aca="false">IF('Indicator Data'!BF53="No Data",1,IF('Indicator Data imputation'!BF52&lt;&gt;"",1,0))</f>
        <v>0</v>
      </c>
      <c r="BF49" s="230" t="n">
        <f aca="false">IF('Indicator Data'!BG53="No Data",1,IF('Indicator Data imputation'!BG52&lt;&gt;"",1,0))</f>
        <v>0</v>
      </c>
      <c r="BG49" s="230" t="n">
        <f aca="false">IF('Indicator Data'!BH53="No Data",1,IF('Indicator Data imputation'!BH52&lt;&gt;"",1,0))</f>
        <v>0</v>
      </c>
      <c r="BH49" s="230" t="n">
        <f aca="false">IF('Indicator Data'!BI53="No Data",1,IF('Indicator Data imputation'!BI52&lt;&gt;"",1,0))</f>
        <v>1</v>
      </c>
      <c r="BI49" s="230" t="n">
        <f aca="false">IF('Indicator Data'!BJ53="No Data",1,IF('Indicator Data imputation'!BJ52&lt;&gt;"",1,0))</f>
        <v>0</v>
      </c>
      <c r="BJ49" s="230" t="n">
        <f aca="false">IF('Indicator Data'!BK53="No Data",1,IF('Indicator Data imputation'!BK52&lt;&gt;"",1,0))</f>
        <v>0</v>
      </c>
      <c r="BK49" s="230" t="n">
        <f aca="false">IF('Indicator Data'!BL53="No Data",1,IF('Indicator Data imputation'!BL52&lt;&gt;"",1,0))</f>
        <v>0</v>
      </c>
      <c r="BL49" s="230" t="n">
        <f aca="false">IF('Indicator Data'!BM53="No Data",1,IF('Indicator Data imputation'!BM52&lt;&gt;"",1,0))</f>
        <v>1</v>
      </c>
      <c r="BM49" s="230" t="n">
        <f aca="false">IF('Indicator Data'!BN53="No Data",1,IF('Indicator Data imputation'!BN52&lt;&gt;"",1,0))</f>
        <v>0</v>
      </c>
      <c r="BN49" s="230" t="n">
        <f aca="false">IF('Indicator Data'!BO53="No Data",1,IF('Indicator Data imputation'!BO52&lt;&gt;"",1,0))</f>
        <v>0</v>
      </c>
      <c r="BO49" s="230" t="n">
        <f aca="false">IF('Indicator Data'!BP53="No Data",1,IF('Indicator Data imputation'!BP52&lt;&gt;"",1,0))</f>
        <v>0</v>
      </c>
      <c r="BP49" s="230" t="n">
        <f aca="false">IF('Indicator Data'!BQ53="No Data",1,IF('Indicator Data imputation'!BQ52&lt;&gt;"",1,0))</f>
        <v>0</v>
      </c>
      <c r="BQ49" s="230" t="n">
        <f aca="false">IF('Indicator Data'!BR53="No Data",1,IF('Indicator Data imputation'!BR52&lt;&gt;"",1,0))</f>
        <v>0</v>
      </c>
      <c r="BR49" s="230" t="n">
        <f aca="false">IF('Indicator Data'!BS53="No Data",1,IF('Indicator Data imputation'!BS52&lt;&gt;"",1,0))</f>
        <v>0</v>
      </c>
      <c r="BS49" s="230" t="n">
        <f aca="false">IF('Indicator Data'!BT53="No Data",1,IF('Indicator Data imputation'!BT52&lt;&gt;"",1,0))</f>
        <v>0</v>
      </c>
      <c r="BT49" s="230" t="n">
        <f aca="false">IF('Indicator Data'!BU53="No Data",1,IF('Indicator Data imputation'!BU52&lt;&gt;"",1,0))</f>
        <v>0</v>
      </c>
      <c r="BU49" s="230" t="n">
        <f aca="false">IF('Indicator Data'!BV53="No Data",1,IF('Indicator Data imputation'!BV52&lt;&gt;"",1,0))</f>
        <v>1</v>
      </c>
      <c r="BV49" s="230" t="n">
        <f aca="false">IF('Indicator Data'!BW53="No Data",1,IF('Indicator Data imputation'!BW52&lt;&gt;"",1,0))</f>
        <v>0</v>
      </c>
      <c r="BW49" s="230" t="n">
        <f aca="false">IF('Indicator Data'!BX53="No Data",1,IF('Indicator Data imputation'!BX52&lt;&gt;"",1,0))</f>
        <v>1</v>
      </c>
      <c r="BX49" s="0" t="n">
        <f aca="false">SUM(B49:BW49)</f>
        <v>21</v>
      </c>
      <c r="BY49" s="239" t="n">
        <f aca="false">BX49/74</f>
        <v>0.283783783783784</v>
      </c>
    </row>
    <row r="50" customFormat="false" ht="14.5" hidden="false" customHeight="false" outlineLevel="0" collapsed="false">
      <c r="A50" s="0" t="str">
        <f aca="false">'Indicator Data'!B54</f>
        <v>DOM</v>
      </c>
      <c r="B50" s="230" t="n">
        <f aca="false">IF('Indicator Data'!C54="No Data",1,IF('Indicator Data imputation'!C53&lt;&gt;"",1,0))</f>
        <v>0</v>
      </c>
      <c r="C50" s="230" t="n">
        <f aca="false">IF('Indicator Data'!D54="No Data",1,IF('Indicator Data imputation'!D53&lt;&gt;"",1,0))</f>
        <v>0</v>
      </c>
      <c r="D50" s="230" t="n">
        <f aca="false">IF('Indicator Data'!E54="No Data",1,IF('Indicator Data imputation'!E53&lt;&gt;"",1,0))</f>
        <v>0</v>
      </c>
      <c r="E50" s="230" t="n">
        <f aca="false">IF('Indicator Data'!F54="No Data",1,IF('Indicator Data imputation'!F53&lt;&gt;"",1,0))</f>
        <v>0</v>
      </c>
      <c r="F50" s="230" t="n">
        <f aca="false">IF('Indicator Data'!G54="No Data",1,IF('Indicator Data imputation'!G53&lt;&gt;"",1,0))</f>
        <v>0</v>
      </c>
      <c r="G50" s="230" t="n">
        <f aca="false">IF('Indicator Data'!H54="No Data",1,IF('Indicator Data imputation'!H53&lt;&gt;"",1,0))</f>
        <v>0</v>
      </c>
      <c r="H50" s="230" t="n">
        <f aca="false">IF('Indicator Data'!I54="No Data",1,IF('Indicator Data imputation'!I53&lt;&gt;"",1,0))</f>
        <v>0</v>
      </c>
      <c r="I50" s="230" t="n">
        <f aca="false">IF('Indicator Data'!J54="No Data",1,IF('Indicator Data imputation'!J53&lt;&gt;"",1,0))</f>
        <v>0</v>
      </c>
      <c r="J50" s="230" t="n">
        <f aca="false">IF('Indicator Data'!K54="No Data",1,IF('Indicator Data imputation'!K53&lt;&gt;"",1,0))</f>
        <v>0</v>
      </c>
      <c r="K50" s="230" t="n">
        <f aca="false">IF('Indicator Data'!L54="No Data",1,IF('Indicator Data imputation'!L53&lt;&gt;"",1,0))</f>
        <v>0</v>
      </c>
      <c r="L50" s="230" t="n">
        <f aca="false">IF('Indicator Data'!M54="No Data",1,IF('Indicator Data imputation'!M53&lt;&gt;"",1,0))</f>
        <v>1</v>
      </c>
      <c r="M50" s="230" t="n">
        <f aca="false">IF('Indicator Data'!N54="No Data",1,IF('Indicator Data imputation'!N53&lt;&gt;"",1,0))</f>
        <v>1</v>
      </c>
      <c r="N50" s="230" t="n">
        <f aca="false">IF('Indicator Data'!O54="No Data",1,IF('Indicator Data imputation'!O53&lt;&gt;"",1,0))</f>
        <v>1</v>
      </c>
      <c r="O50" s="230" t="n">
        <f aca="false">IF('Indicator Data'!P54="No Data",1,IF('Indicator Data imputation'!P53&lt;&gt;"",1,0))</f>
        <v>1</v>
      </c>
      <c r="P50" s="230" t="n">
        <f aca="false">IF('Indicator Data'!Q54="No Data",1,IF('Indicator Data imputation'!Q53&lt;&gt;"",1,0))</f>
        <v>0</v>
      </c>
      <c r="Q50" s="230" t="n">
        <f aca="false">IF('Indicator Data'!R54="No Data",1,IF('Indicator Data imputation'!R53&lt;&gt;"",1,0))</f>
        <v>0</v>
      </c>
      <c r="R50" s="230" t="n">
        <f aca="false">IF('Indicator Data'!S54="No Data",1,IF('Indicator Data imputation'!S53&lt;&gt;"",1,0))</f>
        <v>0</v>
      </c>
      <c r="S50" s="230" t="n">
        <f aca="false">IF('Indicator Data'!T54="No Data",1,IF('Indicator Data imputation'!T53&lt;&gt;"",1,0))</f>
        <v>0</v>
      </c>
      <c r="T50" s="230" t="n">
        <f aca="false">IF('Indicator Data'!U54="No Data",1,IF('Indicator Data imputation'!U53&lt;&gt;"",1,0))</f>
        <v>0</v>
      </c>
      <c r="U50" s="230" t="n">
        <f aca="false">IF('Indicator Data'!V54="No Data",1,IF('Indicator Data imputation'!V53&lt;&gt;"",1,0))</f>
        <v>0</v>
      </c>
      <c r="V50" s="230" t="n">
        <f aca="false">IF('Indicator Data'!W54="No Data",1,IF('Indicator Data imputation'!W53&lt;&gt;"",1,0))</f>
        <v>0</v>
      </c>
      <c r="W50" s="230" t="n">
        <f aca="false">IF('Indicator Data'!X54="No Data",1,IF('Indicator Data imputation'!X53&lt;&gt;"",1,0))</f>
        <v>0</v>
      </c>
      <c r="X50" s="230" t="n">
        <f aca="false">IF('Indicator Data'!Y54="No Data",1,IF('Indicator Data imputation'!Y53&lt;&gt;"",1,0))</f>
        <v>0</v>
      </c>
      <c r="Y50" s="230" t="n">
        <f aca="false">IF('Indicator Data'!Z54="No Data",1,IF('Indicator Data imputation'!Z53&lt;&gt;"",1,0))</f>
        <v>0</v>
      </c>
      <c r="Z50" s="230" t="n">
        <f aca="false">IF('Indicator Data'!AA54="No Data",1,IF('Indicator Data imputation'!AA53&lt;&gt;"",1,0))</f>
        <v>0</v>
      </c>
      <c r="AA50" s="230" t="n">
        <f aca="false">IF('Indicator Data'!AB54="No Data",1,IF('Indicator Data imputation'!AB53&lt;&gt;"",1,0))</f>
        <v>0</v>
      </c>
      <c r="AB50" s="230" t="n">
        <f aca="false">IF('Indicator Data'!AC54="No Data",1,IF('Indicator Data imputation'!AC53&lt;&gt;"",1,0))</f>
        <v>0</v>
      </c>
      <c r="AC50" s="230" t="n">
        <f aca="false">IF('Indicator Data'!AD54="No Data",1,IF('Indicator Data imputation'!AD53&lt;&gt;"",1,0))</f>
        <v>0</v>
      </c>
      <c r="AD50" s="230" t="n">
        <f aca="false">IF('Indicator Data'!AE54="No Data",1,IF('Indicator Data imputation'!AE53&lt;&gt;"",1,0))</f>
        <v>0</v>
      </c>
      <c r="AE50" s="230" t="n">
        <f aca="false">IF('Indicator Data'!AF54="No Data",1,IF('Indicator Data imputation'!AF53&lt;&gt;"",1,0))</f>
        <v>0</v>
      </c>
      <c r="AF50" s="230" t="n">
        <f aca="false">IF('Indicator Data'!AG54="No Data",1,IF('Indicator Data imputation'!AG53&lt;&gt;"",1,0))</f>
        <v>0</v>
      </c>
      <c r="AG50" s="230" t="n">
        <f aca="false">IF('Indicator Data'!AH54="No Data",1,IF('Indicator Data imputation'!AH53&lt;&gt;"",1,0))</f>
        <v>0</v>
      </c>
      <c r="AH50" s="230" t="n">
        <f aca="false">IF('Indicator Data'!AI54="No Data",1,IF('Indicator Data imputation'!AI53&lt;&gt;"",1,0))</f>
        <v>0</v>
      </c>
      <c r="AI50" s="230" t="n">
        <f aca="false">IF('Indicator Data'!AJ54="No Data",1,IF('Indicator Data imputation'!AJ53&lt;&gt;"",1,0))</f>
        <v>0</v>
      </c>
      <c r="AJ50" s="230" t="n">
        <f aca="false">IF('Indicator Data'!AK54="No Data",1,IF('Indicator Data imputation'!AK53&lt;&gt;"",1,0))</f>
        <v>0</v>
      </c>
      <c r="AK50" s="230" t="n">
        <f aca="false">IF('Indicator Data'!AL54="No Data",1,IF('Indicator Data imputation'!AL53&lt;&gt;"",1,0))</f>
        <v>0</v>
      </c>
      <c r="AL50" s="230" t="n">
        <f aca="false">IF('Indicator Data'!AM54="No Data",1,IF('Indicator Data imputation'!AM53&lt;&gt;"",1,0))</f>
        <v>0</v>
      </c>
      <c r="AM50" s="230" t="n">
        <f aca="false">IF('Indicator Data'!AN54="No Data",1,IF('Indicator Data imputation'!AN53&lt;&gt;"",1,0))</f>
        <v>0</v>
      </c>
      <c r="AN50" s="230" t="n">
        <f aca="false">IF('Indicator Data'!AO54="No Data",1,IF('Indicator Data imputation'!AO53&lt;&gt;"",1,0))</f>
        <v>0</v>
      </c>
      <c r="AO50" s="230" t="n">
        <f aca="false">IF('Indicator Data'!AP54="No Data",1,IF('Indicator Data imputation'!AP53&lt;&gt;"",1,0))</f>
        <v>0</v>
      </c>
      <c r="AP50" s="230" t="n">
        <f aca="false">IF('Indicator Data'!AQ54="No Data",1,IF('Indicator Data imputation'!AQ53&lt;&gt;"",1,0))</f>
        <v>0</v>
      </c>
      <c r="AQ50" s="230" t="n">
        <f aca="false">IF('Indicator Data'!AR54="No Data",1,IF('Indicator Data imputation'!AR53&lt;&gt;"",1,0))</f>
        <v>0</v>
      </c>
      <c r="AR50" s="230" t="n">
        <f aca="false">IF('Indicator Data'!AS54="No Data",1,IF('Indicator Data imputation'!AS53&lt;&gt;"",1,0))</f>
        <v>0</v>
      </c>
      <c r="AS50" s="230" t="n">
        <f aca="false">IF('Indicator Data'!AT54="No Data",1,IF('Indicator Data imputation'!AT53&lt;&gt;"",1,0))</f>
        <v>0</v>
      </c>
      <c r="AT50" s="230" t="n">
        <f aca="false">IF('Indicator Data'!AU54="No Data",1,IF('Indicator Data imputation'!AU53&lt;&gt;"",1,0))</f>
        <v>0</v>
      </c>
      <c r="AU50" s="230" t="n">
        <f aca="false">IF('Indicator Data'!AV54="No Data",1,IF('Indicator Data imputation'!AV53&lt;&gt;"",1,0))</f>
        <v>0</v>
      </c>
      <c r="AV50" s="230" t="n">
        <f aca="false">IF('Indicator Data'!AW54="No Data",1,IF('Indicator Data imputation'!AW53&lt;&gt;"",1,0))</f>
        <v>0</v>
      </c>
      <c r="AW50" s="230" t="n">
        <f aca="false">IF('Indicator Data'!AX54="No Data",1,IF('Indicator Data imputation'!AX53&lt;&gt;"",1,0))</f>
        <v>0</v>
      </c>
      <c r="AX50" s="230" t="n">
        <f aca="false">IF('Indicator Data'!AY54="No Data",1,IF('Indicator Data imputation'!AY53&lt;&gt;"",1,0))</f>
        <v>0</v>
      </c>
      <c r="AY50" s="230" t="n">
        <f aca="false">IF('Indicator Data'!AZ54="No Data",1,IF('Indicator Data imputation'!AZ53&lt;&gt;"",1,0))</f>
        <v>0</v>
      </c>
      <c r="AZ50" s="230" t="n">
        <f aca="false">IF('Indicator Data'!BA54="No Data",1,IF('Indicator Data imputation'!BA53&lt;&gt;"",1,0))</f>
        <v>0</v>
      </c>
      <c r="BA50" s="230" t="n">
        <f aca="false">IF('Indicator Data'!BB54="No Data",1,IF('Indicator Data imputation'!BB53&lt;&gt;"",1,0))</f>
        <v>0</v>
      </c>
      <c r="BB50" s="230" t="n">
        <f aca="false">IF('Indicator Data'!BC54="No Data",1,IF('Indicator Data imputation'!BC53&lt;&gt;"",1,0))</f>
        <v>0</v>
      </c>
      <c r="BC50" s="230" t="n">
        <f aca="false">IF('Indicator Data'!BD54="No Data",1,IF('Indicator Data imputation'!BD53&lt;&gt;"",1,0))</f>
        <v>0</v>
      </c>
      <c r="BD50" s="230" t="n">
        <f aca="false">IF('Indicator Data'!BE54="No Data",1,IF('Indicator Data imputation'!BE53&lt;&gt;"",1,0))</f>
        <v>0</v>
      </c>
      <c r="BE50" s="230" t="n">
        <f aca="false">IF('Indicator Data'!BF54="No Data",1,IF('Indicator Data imputation'!BF53&lt;&gt;"",1,0))</f>
        <v>0</v>
      </c>
      <c r="BF50" s="230" t="n">
        <f aca="false">IF('Indicator Data'!BG54="No Data",1,IF('Indicator Data imputation'!BG53&lt;&gt;"",1,0))</f>
        <v>0</v>
      </c>
      <c r="BG50" s="230" t="n">
        <f aca="false">IF('Indicator Data'!BH54="No Data",1,IF('Indicator Data imputation'!BH53&lt;&gt;"",1,0))</f>
        <v>0</v>
      </c>
      <c r="BH50" s="230" t="n">
        <f aca="false">IF('Indicator Data'!BI54="No Data",1,IF('Indicator Data imputation'!BI53&lt;&gt;"",1,0))</f>
        <v>0</v>
      </c>
      <c r="BI50" s="230" t="n">
        <f aca="false">IF('Indicator Data'!BJ54="No Data",1,IF('Indicator Data imputation'!BJ53&lt;&gt;"",1,0))</f>
        <v>0</v>
      </c>
      <c r="BJ50" s="230" t="n">
        <f aca="false">IF('Indicator Data'!BK54="No Data",1,IF('Indicator Data imputation'!BK53&lt;&gt;"",1,0))</f>
        <v>0</v>
      </c>
      <c r="BK50" s="230" t="n">
        <f aca="false">IF('Indicator Data'!BL54="No Data",1,IF('Indicator Data imputation'!BL53&lt;&gt;"",1,0))</f>
        <v>0</v>
      </c>
      <c r="BL50" s="230" t="n">
        <f aca="false">IF('Indicator Data'!BM54="No Data",1,IF('Indicator Data imputation'!BM53&lt;&gt;"",1,0))</f>
        <v>0</v>
      </c>
      <c r="BM50" s="230" t="n">
        <f aca="false">IF('Indicator Data'!BN54="No Data",1,IF('Indicator Data imputation'!BN53&lt;&gt;"",1,0))</f>
        <v>0</v>
      </c>
      <c r="BN50" s="230" t="n">
        <f aca="false">IF('Indicator Data'!BO54="No Data",1,IF('Indicator Data imputation'!BO53&lt;&gt;"",1,0))</f>
        <v>0</v>
      </c>
      <c r="BO50" s="230" t="n">
        <f aca="false">IF('Indicator Data'!BP54="No Data",1,IF('Indicator Data imputation'!BP53&lt;&gt;"",1,0))</f>
        <v>0</v>
      </c>
      <c r="BP50" s="230" t="n">
        <f aca="false">IF('Indicator Data'!BQ54="No Data",1,IF('Indicator Data imputation'!BQ53&lt;&gt;"",1,0))</f>
        <v>0</v>
      </c>
      <c r="BQ50" s="230" t="n">
        <f aca="false">IF('Indicator Data'!BR54="No Data",1,IF('Indicator Data imputation'!BR53&lt;&gt;"",1,0))</f>
        <v>0</v>
      </c>
      <c r="BR50" s="230" t="n">
        <f aca="false">IF('Indicator Data'!BS54="No Data",1,IF('Indicator Data imputation'!BS53&lt;&gt;"",1,0))</f>
        <v>0</v>
      </c>
      <c r="BS50" s="230" t="n">
        <f aca="false">IF('Indicator Data'!BT54="No Data",1,IF('Indicator Data imputation'!BT53&lt;&gt;"",1,0))</f>
        <v>0</v>
      </c>
      <c r="BT50" s="230" t="n">
        <f aca="false">IF('Indicator Data'!BU54="No Data",1,IF('Indicator Data imputation'!BU53&lt;&gt;"",1,0))</f>
        <v>0</v>
      </c>
      <c r="BU50" s="230" t="n">
        <f aca="false">IF('Indicator Data'!BV54="No Data",1,IF('Indicator Data imputation'!BV53&lt;&gt;"",1,0))</f>
        <v>0</v>
      </c>
      <c r="BV50" s="230" t="n">
        <f aca="false">IF('Indicator Data'!BW54="No Data",1,IF('Indicator Data imputation'!BW53&lt;&gt;"",1,0))</f>
        <v>0</v>
      </c>
      <c r="BW50" s="230" t="n">
        <f aca="false">IF('Indicator Data'!BX54="No Data",1,IF('Indicator Data imputation'!BX53&lt;&gt;"",1,0))</f>
        <v>0</v>
      </c>
      <c r="BX50" s="0" t="n">
        <f aca="false">SUM(B50:BW50)</f>
        <v>4</v>
      </c>
      <c r="BY50" s="239" t="n">
        <f aca="false">BX50/74</f>
        <v>0.0540540540540541</v>
      </c>
    </row>
    <row r="51" customFormat="false" ht="14.5" hidden="false" customHeight="false" outlineLevel="0" collapsed="false">
      <c r="A51" s="0" t="str">
        <f aca="false">'Indicator Data'!B55</f>
        <v>ECU</v>
      </c>
      <c r="B51" s="230" t="n">
        <f aca="false">IF('Indicator Data'!C55="No Data",1,IF('Indicator Data imputation'!C54&lt;&gt;"",1,0))</f>
        <v>0</v>
      </c>
      <c r="C51" s="230" t="n">
        <f aca="false">IF('Indicator Data'!D55="No Data",1,IF('Indicator Data imputation'!D54&lt;&gt;"",1,0))</f>
        <v>0</v>
      </c>
      <c r="D51" s="230" t="n">
        <f aca="false">IF('Indicator Data'!E55="No Data",1,IF('Indicator Data imputation'!E54&lt;&gt;"",1,0))</f>
        <v>0</v>
      </c>
      <c r="E51" s="230" t="n">
        <f aca="false">IF('Indicator Data'!F55="No Data",1,IF('Indicator Data imputation'!F54&lt;&gt;"",1,0))</f>
        <v>0</v>
      </c>
      <c r="F51" s="230" t="n">
        <f aca="false">IF('Indicator Data'!G55="No Data",1,IF('Indicator Data imputation'!G54&lt;&gt;"",1,0))</f>
        <v>0</v>
      </c>
      <c r="G51" s="230" t="n">
        <f aca="false">IF('Indicator Data'!H55="No Data",1,IF('Indicator Data imputation'!H54&lt;&gt;"",1,0))</f>
        <v>0</v>
      </c>
      <c r="H51" s="230" t="n">
        <f aca="false">IF('Indicator Data'!I55="No Data",1,IF('Indicator Data imputation'!I54&lt;&gt;"",1,0))</f>
        <v>0</v>
      </c>
      <c r="I51" s="230" t="n">
        <f aca="false">IF('Indicator Data'!J55="No Data",1,IF('Indicator Data imputation'!J54&lt;&gt;"",1,0))</f>
        <v>0</v>
      </c>
      <c r="J51" s="230" t="n">
        <f aca="false">IF('Indicator Data'!K55="No Data",1,IF('Indicator Data imputation'!K54&lt;&gt;"",1,0))</f>
        <v>0</v>
      </c>
      <c r="K51" s="230" t="n">
        <f aca="false">IF('Indicator Data'!L55="No Data",1,IF('Indicator Data imputation'!L54&lt;&gt;"",1,0))</f>
        <v>0</v>
      </c>
      <c r="L51" s="230" t="n">
        <f aca="false">IF('Indicator Data'!M55="No Data",1,IF('Indicator Data imputation'!M54&lt;&gt;"",1,0))</f>
        <v>1</v>
      </c>
      <c r="M51" s="230" t="n">
        <f aca="false">IF('Indicator Data'!N55="No Data",1,IF('Indicator Data imputation'!N54&lt;&gt;"",1,0))</f>
        <v>1</v>
      </c>
      <c r="N51" s="230" t="n">
        <f aca="false">IF('Indicator Data'!O55="No Data",1,IF('Indicator Data imputation'!O54&lt;&gt;"",1,0))</f>
        <v>1</v>
      </c>
      <c r="O51" s="230" t="n">
        <f aca="false">IF('Indicator Data'!P55="No Data",1,IF('Indicator Data imputation'!P54&lt;&gt;"",1,0))</f>
        <v>1</v>
      </c>
      <c r="P51" s="230" t="n">
        <f aca="false">IF('Indicator Data'!Q55="No Data",1,IF('Indicator Data imputation'!Q54&lt;&gt;"",1,0))</f>
        <v>0</v>
      </c>
      <c r="Q51" s="230" t="n">
        <f aca="false">IF('Indicator Data'!R55="No Data",1,IF('Indicator Data imputation'!R54&lt;&gt;"",1,0))</f>
        <v>0</v>
      </c>
      <c r="R51" s="230" t="n">
        <f aca="false">IF('Indicator Data'!S55="No Data",1,IF('Indicator Data imputation'!S54&lt;&gt;"",1,0))</f>
        <v>0</v>
      </c>
      <c r="S51" s="230" t="n">
        <f aca="false">IF('Indicator Data'!T55="No Data",1,IF('Indicator Data imputation'!T54&lt;&gt;"",1,0))</f>
        <v>0</v>
      </c>
      <c r="T51" s="230" t="n">
        <f aca="false">IF('Indicator Data'!U55="No Data",1,IF('Indicator Data imputation'!U54&lt;&gt;"",1,0))</f>
        <v>0</v>
      </c>
      <c r="U51" s="230" t="n">
        <f aca="false">IF('Indicator Data'!V55="No Data",1,IF('Indicator Data imputation'!V54&lt;&gt;"",1,0))</f>
        <v>0</v>
      </c>
      <c r="V51" s="230" t="n">
        <f aca="false">IF('Indicator Data'!W55="No Data",1,IF('Indicator Data imputation'!W54&lt;&gt;"",1,0))</f>
        <v>0</v>
      </c>
      <c r="W51" s="230" t="n">
        <f aca="false">IF('Indicator Data'!X55="No Data",1,IF('Indicator Data imputation'!X54&lt;&gt;"",1,0))</f>
        <v>0</v>
      </c>
      <c r="X51" s="230" t="n">
        <f aca="false">IF('Indicator Data'!Y55="No Data",1,IF('Indicator Data imputation'!Y54&lt;&gt;"",1,0))</f>
        <v>0</v>
      </c>
      <c r="Y51" s="230" t="n">
        <f aca="false">IF('Indicator Data'!Z55="No Data",1,IF('Indicator Data imputation'!Z54&lt;&gt;"",1,0))</f>
        <v>0</v>
      </c>
      <c r="Z51" s="230" t="n">
        <f aca="false">IF('Indicator Data'!AA55="No Data",1,IF('Indicator Data imputation'!AA54&lt;&gt;"",1,0))</f>
        <v>0</v>
      </c>
      <c r="AA51" s="230" t="n">
        <f aca="false">IF('Indicator Data'!AB55="No Data",1,IF('Indicator Data imputation'!AB54&lt;&gt;"",1,0))</f>
        <v>0</v>
      </c>
      <c r="AB51" s="230" t="n">
        <f aca="false">IF('Indicator Data'!AC55="No Data",1,IF('Indicator Data imputation'!AC54&lt;&gt;"",1,0))</f>
        <v>0</v>
      </c>
      <c r="AC51" s="230" t="n">
        <f aca="false">IF('Indicator Data'!AD55="No Data",1,IF('Indicator Data imputation'!AD54&lt;&gt;"",1,0))</f>
        <v>0</v>
      </c>
      <c r="AD51" s="230" t="n">
        <f aca="false">IF('Indicator Data'!AE55="No Data",1,IF('Indicator Data imputation'!AE54&lt;&gt;"",1,0))</f>
        <v>0</v>
      </c>
      <c r="AE51" s="230" t="n">
        <f aca="false">IF('Indicator Data'!AF55="No Data",1,IF('Indicator Data imputation'!AF54&lt;&gt;"",1,0))</f>
        <v>0</v>
      </c>
      <c r="AF51" s="230" t="n">
        <f aca="false">IF('Indicator Data'!AG55="No Data",1,IF('Indicator Data imputation'!AG54&lt;&gt;"",1,0))</f>
        <v>0</v>
      </c>
      <c r="AG51" s="230" t="n">
        <f aca="false">IF('Indicator Data'!AH55="No Data",1,IF('Indicator Data imputation'!AH54&lt;&gt;"",1,0))</f>
        <v>0</v>
      </c>
      <c r="AH51" s="230" t="n">
        <f aca="false">IF('Indicator Data'!AI55="No Data",1,IF('Indicator Data imputation'!AI54&lt;&gt;"",1,0))</f>
        <v>0</v>
      </c>
      <c r="AI51" s="230" t="n">
        <f aca="false">IF('Indicator Data'!AJ55="No Data",1,IF('Indicator Data imputation'!AJ54&lt;&gt;"",1,0))</f>
        <v>0</v>
      </c>
      <c r="AJ51" s="230" t="n">
        <f aca="false">IF('Indicator Data'!AK55="No Data",1,IF('Indicator Data imputation'!AK54&lt;&gt;"",1,0))</f>
        <v>0</v>
      </c>
      <c r="AK51" s="230" t="n">
        <f aca="false">IF('Indicator Data'!AL55="No Data",1,IF('Indicator Data imputation'!AL54&lt;&gt;"",1,0))</f>
        <v>0</v>
      </c>
      <c r="AL51" s="230" t="n">
        <f aca="false">IF('Indicator Data'!AM55="No Data",1,IF('Indicator Data imputation'!AM54&lt;&gt;"",1,0))</f>
        <v>0</v>
      </c>
      <c r="AM51" s="230" t="n">
        <f aca="false">IF('Indicator Data'!AN55="No Data",1,IF('Indicator Data imputation'!AN54&lt;&gt;"",1,0))</f>
        <v>0</v>
      </c>
      <c r="AN51" s="230" t="n">
        <f aca="false">IF('Indicator Data'!AO55="No Data",1,IF('Indicator Data imputation'!AO54&lt;&gt;"",1,0))</f>
        <v>0</v>
      </c>
      <c r="AO51" s="230" t="n">
        <f aca="false">IF('Indicator Data'!AP55="No Data",1,IF('Indicator Data imputation'!AP54&lt;&gt;"",1,0))</f>
        <v>0</v>
      </c>
      <c r="AP51" s="230" t="n">
        <f aca="false">IF('Indicator Data'!AQ55="No Data",1,IF('Indicator Data imputation'!AQ54&lt;&gt;"",1,0))</f>
        <v>0</v>
      </c>
      <c r="AQ51" s="230" t="n">
        <f aca="false">IF('Indicator Data'!AR55="No Data",1,IF('Indicator Data imputation'!AR54&lt;&gt;"",1,0))</f>
        <v>0</v>
      </c>
      <c r="AR51" s="230" t="n">
        <f aca="false">IF('Indicator Data'!AS55="No Data",1,IF('Indicator Data imputation'!AS54&lt;&gt;"",1,0))</f>
        <v>0</v>
      </c>
      <c r="AS51" s="230" t="n">
        <f aca="false">IF('Indicator Data'!AT55="No Data",1,IF('Indicator Data imputation'!AT54&lt;&gt;"",1,0))</f>
        <v>0</v>
      </c>
      <c r="AT51" s="230" t="n">
        <f aca="false">IF('Indicator Data'!AU55="No Data",1,IF('Indicator Data imputation'!AU54&lt;&gt;"",1,0))</f>
        <v>0</v>
      </c>
      <c r="AU51" s="230" t="n">
        <f aca="false">IF('Indicator Data'!AV55="No Data",1,IF('Indicator Data imputation'!AV54&lt;&gt;"",1,0))</f>
        <v>0</v>
      </c>
      <c r="AV51" s="230" t="n">
        <f aca="false">IF('Indicator Data'!AW55="No Data",1,IF('Indicator Data imputation'!AW54&lt;&gt;"",1,0))</f>
        <v>0</v>
      </c>
      <c r="AW51" s="230" t="n">
        <f aca="false">IF('Indicator Data'!AX55="No Data",1,IF('Indicator Data imputation'!AX54&lt;&gt;"",1,0))</f>
        <v>0</v>
      </c>
      <c r="AX51" s="230" t="n">
        <f aca="false">IF('Indicator Data'!AY55="No Data",1,IF('Indicator Data imputation'!AY54&lt;&gt;"",1,0))</f>
        <v>0</v>
      </c>
      <c r="AY51" s="230" t="n">
        <f aca="false">IF('Indicator Data'!AZ55="No Data",1,IF('Indicator Data imputation'!AZ54&lt;&gt;"",1,0))</f>
        <v>0</v>
      </c>
      <c r="AZ51" s="230" t="n">
        <f aca="false">IF('Indicator Data'!BA55="No Data",1,IF('Indicator Data imputation'!BA54&lt;&gt;"",1,0))</f>
        <v>0</v>
      </c>
      <c r="BA51" s="230" t="n">
        <f aca="false">IF('Indicator Data'!BB55="No Data",1,IF('Indicator Data imputation'!BB54&lt;&gt;"",1,0))</f>
        <v>0</v>
      </c>
      <c r="BB51" s="230" t="n">
        <f aca="false">IF('Indicator Data'!BC55="No Data",1,IF('Indicator Data imputation'!BC54&lt;&gt;"",1,0))</f>
        <v>0</v>
      </c>
      <c r="BC51" s="230" t="n">
        <f aca="false">IF('Indicator Data'!BD55="No Data",1,IF('Indicator Data imputation'!BD54&lt;&gt;"",1,0))</f>
        <v>0</v>
      </c>
      <c r="BD51" s="230" t="n">
        <f aca="false">IF('Indicator Data'!BE55="No Data",1,IF('Indicator Data imputation'!BE54&lt;&gt;"",1,0))</f>
        <v>0</v>
      </c>
      <c r="BE51" s="230" t="n">
        <f aca="false">IF('Indicator Data'!BF55="No Data",1,IF('Indicator Data imputation'!BF54&lt;&gt;"",1,0))</f>
        <v>0</v>
      </c>
      <c r="BF51" s="230" t="n">
        <f aca="false">IF('Indicator Data'!BG55="No Data",1,IF('Indicator Data imputation'!BG54&lt;&gt;"",1,0))</f>
        <v>0</v>
      </c>
      <c r="BG51" s="230" t="n">
        <f aca="false">IF('Indicator Data'!BH55="No Data",1,IF('Indicator Data imputation'!BH54&lt;&gt;"",1,0))</f>
        <v>0</v>
      </c>
      <c r="BH51" s="230" t="n">
        <f aca="false">IF('Indicator Data'!BI55="No Data",1,IF('Indicator Data imputation'!BI54&lt;&gt;"",1,0))</f>
        <v>0</v>
      </c>
      <c r="BI51" s="230" t="n">
        <f aca="false">IF('Indicator Data'!BJ55="No Data",1,IF('Indicator Data imputation'!BJ54&lt;&gt;"",1,0))</f>
        <v>0</v>
      </c>
      <c r="BJ51" s="230" t="n">
        <f aca="false">IF('Indicator Data'!BK55="No Data",1,IF('Indicator Data imputation'!BK54&lt;&gt;"",1,0))</f>
        <v>0</v>
      </c>
      <c r="BK51" s="230" t="n">
        <f aca="false">IF('Indicator Data'!BL55="No Data",1,IF('Indicator Data imputation'!BL54&lt;&gt;"",1,0))</f>
        <v>0</v>
      </c>
      <c r="BL51" s="230" t="n">
        <f aca="false">IF('Indicator Data'!BM55="No Data",1,IF('Indicator Data imputation'!BM54&lt;&gt;"",1,0))</f>
        <v>0</v>
      </c>
      <c r="BM51" s="230" t="n">
        <f aca="false">IF('Indicator Data'!BN55="No Data",1,IF('Indicator Data imputation'!BN54&lt;&gt;"",1,0))</f>
        <v>0</v>
      </c>
      <c r="BN51" s="230" t="n">
        <f aca="false">IF('Indicator Data'!BO55="No Data",1,IF('Indicator Data imputation'!BO54&lt;&gt;"",1,0))</f>
        <v>0</v>
      </c>
      <c r="BO51" s="230" t="n">
        <f aca="false">IF('Indicator Data'!BP55="No Data",1,IF('Indicator Data imputation'!BP54&lt;&gt;"",1,0))</f>
        <v>0</v>
      </c>
      <c r="BP51" s="230" t="n">
        <f aca="false">IF('Indicator Data'!BQ55="No Data",1,IF('Indicator Data imputation'!BQ54&lt;&gt;"",1,0))</f>
        <v>0</v>
      </c>
      <c r="BQ51" s="230" t="n">
        <f aca="false">IF('Indicator Data'!BR55="No Data",1,IF('Indicator Data imputation'!BR54&lt;&gt;"",1,0))</f>
        <v>0</v>
      </c>
      <c r="BR51" s="230" t="n">
        <f aca="false">IF('Indicator Data'!BS55="No Data",1,IF('Indicator Data imputation'!BS54&lt;&gt;"",1,0))</f>
        <v>0</v>
      </c>
      <c r="BS51" s="230" t="n">
        <f aca="false">IF('Indicator Data'!BT55="No Data",1,IF('Indicator Data imputation'!BT54&lt;&gt;"",1,0))</f>
        <v>0</v>
      </c>
      <c r="BT51" s="230" t="n">
        <f aca="false">IF('Indicator Data'!BU55="No Data",1,IF('Indicator Data imputation'!BU54&lt;&gt;"",1,0))</f>
        <v>0</v>
      </c>
      <c r="BU51" s="230" t="n">
        <f aca="false">IF('Indicator Data'!BV55="No Data",1,IF('Indicator Data imputation'!BV54&lt;&gt;"",1,0))</f>
        <v>0</v>
      </c>
      <c r="BV51" s="230" t="n">
        <f aca="false">IF('Indicator Data'!BW55="No Data",1,IF('Indicator Data imputation'!BW54&lt;&gt;"",1,0))</f>
        <v>0</v>
      </c>
      <c r="BW51" s="230" t="n">
        <f aca="false">IF('Indicator Data'!BX55="No Data",1,IF('Indicator Data imputation'!BX54&lt;&gt;"",1,0))</f>
        <v>0</v>
      </c>
      <c r="BX51" s="0" t="n">
        <f aca="false">SUM(B51:BW51)</f>
        <v>4</v>
      </c>
      <c r="BY51" s="239" t="n">
        <f aca="false">BX51/74</f>
        <v>0.0540540540540541</v>
      </c>
    </row>
    <row r="52" customFormat="false" ht="14.5" hidden="false" customHeight="false" outlineLevel="0" collapsed="false">
      <c r="A52" s="0" t="str">
        <f aca="false">'Indicator Data'!B56</f>
        <v>EGY</v>
      </c>
      <c r="B52" s="230" t="n">
        <f aca="false">IF('Indicator Data'!C56="No Data",1,IF('Indicator Data imputation'!C55&lt;&gt;"",1,0))</f>
        <v>0</v>
      </c>
      <c r="C52" s="230" t="n">
        <f aca="false">IF('Indicator Data'!D56="No Data",1,IF('Indicator Data imputation'!D55&lt;&gt;"",1,0))</f>
        <v>0</v>
      </c>
      <c r="D52" s="230" t="n">
        <f aca="false">IF('Indicator Data'!E56="No Data",1,IF('Indicator Data imputation'!E55&lt;&gt;"",1,0))</f>
        <v>0</v>
      </c>
      <c r="E52" s="230" t="n">
        <f aca="false">IF('Indicator Data'!F56="No Data",1,IF('Indicator Data imputation'!F55&lt;&gt;"",1,0))</f>
        <v>0</v>
      </c>
      <c r="F52" s="230" t="n">
        <f aca="false">IF('Indicator Data'!G56="No Data",1,IF('Indicator Data imputation'!G55&lt;&gt;"",1,0))</f>
        <v>0</v>
      </c>
      <c r="G52" s="230" t="n">
        <f aca="false">IF('Indicator Data'!H56="No Data",1,IF('Indicator Data imputation'!H55&lt;&gt;"",1,0))</f>
        <v>0</v>
      </c>
      <c r="H52" s="230" t="n">
        <f aca="false">IF('Indicator Data'!I56="No Data",1,IF('Indicator Data imputation'!I55&lt;&gt;"",1,0))</f>
        <v>0</v>
      </c>
      <c r="I52" s="230" t="n">
        <f aca="false">IF('Indicator Data'!J56="No Data",1,IF('Indicator Data imputation'!J55&lt;&gt;"",1,0))</f>
        <v>0</v>
      </c>
      <c r="J52" s="230" t="n">
        <f aca="false">IF('Indicator Data'!K56="No Data",1,IF('Indicator Data imputation'!K55&lt;&gt;"",1,0))</f>
        <v>0</v>
      </c>
      <c r="K52" s="230" t="n">
        <f aca="false">IF('Indicator Data'!L56="No Data",1,IF('Indicator Data imputation'!L55&lt;&gt;"",1,0))</f>
        <v>0</v>
      </c>
      <c r="L52" s="230" t="n">
        <f aca="false">IF('Indicator Data'!M56="No Data",1,IF('Indicator Data imputation'!M55&lt;&gt;"",1,0))</f>
        <v>0</v>
      </c>
      <c r="M52" s="230" t="n">
        <f aca="false">IF('Indicator Data'!N56="No Data",1,IF('Indicator Data imputation'!N55&lt;&gt;"",1,0))</f>
        <v>0</v>
      </c>
      <c r="N52" s="230" t="n">
        <f aca="false">IF('Indicator Data'!O56="No Data",1,IF('Indicator Data imputation'!O55&lt;&gt;"",1,0))</f>
        <v>0</v>
      </c>
      <c r="O52" s="230" t="n">
        <f aca="false">IF('Indicator Data'!P56="No Data",1,IF('Indicator Data imputation'!P55&lt;&gt;"",1,0))</f>
        <v>0</v>
      </c>
      <c r="P52" s="230" t="n">
        <f aca="false">IF('Indicator Data'!Q56="No Data",1,IF('Indicator Data imputation'!Q55&lt;&gt;"",1,0))</f>
        <v>0</v>
      </c>
      <c r="Q52" s="230" t="n">
        <f aca="false">IF('Indicator Data'!R56="No Data",1,IF('Indicator Data imputation'!R55&lt;&gt;"",1,0))</f>
        <v>0</v>
      </c>
      <c r="R52" s="230" t="n">
        <f aca="false">IF('Indicator Data'!S56="No Data",1,IF('Indicator Data imputation'!S55&lt;&gt;"",1,0))</f>
        <v>0</v>
      </c>
      <c r="S52" s="230" t="n">
        <f aca="false">IF('Indicator Data'!T56="No Data",1,IF('Indicator Data imputation'!T55&lt;&gt;"",1,0))</f>
        <v>0</v>
      </c>
      <c r="T52" s="230" t="n">
        <f aca="false">IF('Indicator Data'!U56="No Data",1,IF('Indicator Data imputation'!U55&lt;&gt;"",1,0))</f>
        <v>0</v>
      </c>
      <c r="U52" s="230" t="n">
        <f aca="false">IF('Indicator Data'!V56="No Data",1,IF('Indicator Data imputation'!V55&lt;&gt;"",1,0))</f>
        <v>0</v>
      </c>
      <c r="V52" s="230" t="n">
        <f aca="false">IF('Indicator Data'!W56="No Data",1,IF('Indicator Data imputation'!W55&lt;&gt;"",1,0))</f>
        <v>0</v>
      </c>
      <c r="W52" s="230" t="n">
        <f aca="false">IF('Indicator Data'!X56="No Data",1,IF('Indicator Data imputation'!X55&lt;&gt;"",1,0))</f>
        <v>0</v>
      </c>
      <c r="X52" s="230" t="n">
        <f aca="false">IF('Indicator Data'!Y56="No Data",1,IF('Indicator Data imputation'!Y55&lt;&gt;"",1,0))</f>
        <v>0</v>
      </c>
      <c r="Y52" s="230" t="n">
        <f aca="false">IF('Indicator Data'!Z56="No Data",1,IF('Indicator Data imputation'!Z55&lt;&gt;"",1,0))</f>
        <v>0</v>
      </c>
      <c r="Z52" s="230" t="n">
        <f aca="false">IF('Indicator Data'!AA56="No Data",1,IF('Indicator Data imputation'!AA55&lt;&gt;"",1,0))</f>
        <v>0</v>
      </c>
      <c r="AA52" s="230" t="n">
        <f aca="false">IF('Indicator Data'!AB56="No Data",1,IF('Indicator Data imputation'!AB55&lt;&gt;"",1,0))</f>
        <v>0</v>
      </c>
      <c r="AB52" s="230" t="n">
        <f aca="false">IF('Indicator Data'!AC56="No Data",1,IF('Indicator Data imputation'!AC55&lt;&gt;"",1,0))</f>
        <v>0</v>
      </c>
      <c r="AC52" s="230" t="n">
        <f aca="false">IF('Indicator Data'!AD56="No Data",1,IF('Indicator Data imputation'!AD55&lt;&gt;"",1,0))</f>
        <v>0</v>
      </c>
      <c r="AD52" s="230" t="n">
        <f aca="false">IF('Indicator Data'!AE56="No Data",1,IF('Indicator Data imputation'!AE55&lt;&gt;"",1,0))</f>
        <v>0</v>
      </c>
      <c r="AE52" s="230" t="n">
        <f aca="false">IF('Indicator Data'!AF56="No Data",1,IF('Indicator Data imputation'!AF55&lt;&gt;"",1,0))</f>
        <v>0</v>
      </c>
      <c r="AF52" s="230" t="n">
        <f aca="false">IF('Indicator Data'!AG56="No Data",1,IF('Indicator Data imputation'!AG55&lt;&gt;"",1,0))</f>
        <v>0</v>
      </c>
      <c r="AG52" s="230" t="n">
        <f aca="false">IF('Indicator Data'!AH56="No Data",1,IF('Indicator Data imputation'!AH55&lt;&gt;"",1,0))</f>
        <v>0</v>
      </c>
      <c r="AH52" s="230" t="n">
        <f aca="false">IF('Indicator Data'!AI56="No Data",1,IF('Indicator Data imputation'!AI55&lt;&gt;"",1,0))</f>
        <v>0</v>
      </c>
      <c r="AI52" s="230" t="n">
        <f aca="false">IF('Indicator Data'!AJ56="No Data",1,IF('Indicator Data imputation'!AJ55&lt;&gt;"",1,0))</f>
        <v>0</v>
      </c>
      <c r="AJ52" s="230" t="n">
        <f aca="false">IF('Indicator Data'!AK56="No Data",1,IF('Indicator Data imputation'!AK55&lt;&gt;"",1,0))</f>
        <v>0</v>
      </c>
      <c r="AK52" s="230" t="n">
        <f aca="false">IF('Indicator Data'!AL56="No Data",1,IF('Indicator Data imputation'!AL55&lt;&gt;"",1,0))</f>
        <v>0</v>
      </c>
      <c r="AL52" s="230" t="n">
        <f aca="false">IF('Indicator Data'!AM56="No Data",1,IF('Indicator Data imputation'!AM55&lt;&gt;"",1,0))</f>
        <v>0</v>
      </c>
      <c r="AM52" s="230" t="n">
        <f aca="false">IF('Indicator Data'!AN56="No Data",1,IF('Indicator Data imputation'!AN55&lt;&gt;"",1,0))</f>
        <v>0</v>
      </c>
      <c r="AN52" s="230" t="n">
        <f aca="false">IF('Indicator Data'!AO56="No Data",1,IF('Indicator Data imputation'!AO55&lt;&gt;"",1,0))</f>
        <v>0</v>
      </c>
      <c r="AO52" s="230" t="n">
        <f aca="false">IF('Indicator Data'!AP56="No Data",1,IF('Indicator Data imputation'!AP55&lt;&gt;"",1,0))</f>
        <v>0</v>
      </c>
      <c r="AP52" s="230" t="n">
        <f aca="false">IF('Indicator Data'!AQ56="No Data",1,IF('Indicator Data imputation'!AQ55&lt;&gt;"",1,0))</f>
        <v>0</v>
      </c>
      <c r="AQ52" s="230" t="n">
        <f aca="false">IF('Indicator Data'!AR56="No Data",1,IF('Indicator Data imputation'!AR55&lt;&gt;"",1,0))</f>
        <v>0</v>
      </c>
      <c r="AR52" s="230" t="n">
        <f aca="false">IF('Indicator Data'!AS56="No Data",1,IF('Indicator Data imputation'!AS55&lt;&gt;"",1,0))</f>
        <v>0</v>
      </c>
      <c r="AS52" s="230" t="n">
        <f aca="false">IF('Indicator Data'!AT56="No Data",1,IF('Indicator Data imputation'!AT55&lt;&gt;"",1,0))</f>
        <v>0</v>
      </c>
      <c r="AT52" s="230" t="n">
        <f aca="false">IF('Indicator Data'!AU56="No Data",1,IF('Indicator Data imputation'!AU55&lt;&gt;"",1,0))</f>
        <v>0</v>
      </c>
      <c r="AU52" s="230" t="n">
        <f aca="false">IF('Indicator Data'!AV56="No Data",1,IF('Indicator Data imputation'!AV55&lt;&gt;"",1,0))</f>
        <v>0</v>
      </c>
      <c r="AV52" s="230" t="n">
        <f aca="false">IF('Indicator Data'!AW56="No Data",1,IF('Indicator Data imputation'!AW55&lt;&gt;"",1,0))</f>
        <v>0</v>
      </c>
      <c r="AW52" s="230" t="n">
        <f aca="false">IF('Indicator Data'!AX56="No Data",1,IF('Indicator Data imputation'!AX55&lt;&gt;"",1,0))</f>
        <v>0</v>
      </c>
      <c r="AX52" s="230" t="n">
        <f aca="false">IF('Indicator Data'!AY56="No Data",1,IF('Indicator Data imputation'!AY55&lt;&gt;"",1,0))</f>
        <v>0</v>
      </c>
      <c r="AY52" s="230" t="n">
        <f aca="false">IF('Indicator Data'!AZ56="No Data",1,IF('Indicator Data imputation'!AZ55&lt;&gt;"",1,0))</f>
        <v>0</v>
      </c>
      <c r="AZ52" s="230" t="n">
        <f aca="false">IF('Indicator Data'!BA56="No Data",1,IF('Indicator Data imputation'!BA55&lt;&gt;"",1,0))</f>
        <v>0</v>
      </c>
      <c r="BA52" s="230" t="n">
        <f aca="false">IF('Indicator Data'!BB56="No Data",1,IF('Indicator Data imputation'!BB55&lt;&gt;"",1,0))</f>
        <v>0</v>
      </c>
      <c r="BB52" s="230" t="n">
        <f aca="false">IF('Indicator Data'!BC56="No Data",1,IF('Indicator Data imputation'!BC55&lt;&gt;"",1,0))</f>
        <v>0</v>
      </c>
      <c r="BC52" s="230" t="n">
        <f aca="false">IF('Indicator Data'!BD56="No Data",1,IF('Indicator Data imputation'!BD55&lt;&gt;"",1,0))</f>
        <v>0</v>
      </c>
      <c r="BD52" s="230" t="n">
        <f aca="false">IF('Indicator Data'!BE56="No Data",1,IF('Indicator Data imputation'!BE55&lt;&gt;"",1,0))</f>
        <v>0</v>
      </c>
      <c r="BE52" s="230" t="n">
        <f aca="false">IF('Indicator Data'!BF56="No Data",1,IF('Indicator Data imputation'!BF55&lt;&gt;"",1,0))</f>
        <v>0</v>
      </c>
      <c r="BF52" s="230" t="n">
        <f aca="false">IF('Indicator Data'!BG56="No Data",1,IF('Indicator Data imputation'!BG55&lt;&gt;"",1,0))</f>
        <v>0</v>
      </c>
      <c r="BG52" s="230" t="n">
        <f aca="false">IF('Indicator Data'!BH56="No Data",1,IF('Indicator Data imputation'!BH55&lt;&gt;"",1,0))</f>
        <v>0</v>
      </c>
      <c r="BH52" s="230" t="n">
        <f aca="false">IF('Indicator Data'!BI56="No Data",1,IF('Indicator Data imputation'!BI55&lt;&gt;"",1,0))</f>
        <v>0</v>
      </c>
      <c r="BI52" s="230" t="n">
        <f aca="false">IF('Indicator Data'!BJ56="No Data",1,IF('Indicator Data imputation'!BJ55&lt;&gt;"",1,0))</f>
        <v>0</v>
      </c>
      <c r="BJ52" s="230" t="n">
        <f aca="false">IF('Indicator Data'!BK56="No Data",1,IF('Indicator Data imputation'!BK55&lt;&gt;"",1,0))</f>
        <v>0</v>
      </c>
      <c r="BK52" s="230" t="n">
        <f aca="false">IF('Indicator Data'!BL56="No Data",1,IF('Indicator Data imputation'!BL55&lt;&gt;"",1,0))</f>
        <v>0</v>
      </c>
      <c r="BL52" s="230" t="n">
        <f aca="false">IF('Indicator Data'!BM56="No Data",1,IF('Indicator Data imputation'!BM55&lt;&gt;"",1,0))</f>
        <v>0</v>
      </c>
      <c r="BM52" s="230" t="n">
        <f aca="false">IF('Indicator Data'!BN56="No Data",1,IF('Indicator Data imputation'!BN55&lt;&gt;"",1,0))</f>
        <v>0</v>
      </c>
      <c r="BN52" s="230" t="n">
        <f aca="false">IF('Indicator Data'!BO56="No Data",1,IF('Indicator Data imputation'!BO55&lt;&gt;"",1,0))</f>
        <v>0</v>
      </c>
      <c r="BO52" s="230" t="n">
        <f aca="false">IF('Indicator Data'!BP56="No Data",1,IF('Indicator Data imputation'!BP55&lt;&gt;"",1,0))</f>
        <v>0</v>
      </c>
      <c r="BP52" s="230" t="n">
        <f aca="false">IF('Indicator Data'!BQ56="No Data",1,IF('Indicator Data imputation'!BQ55&lt;&gt;"",1,0))</f>
        <v>0</v>
      </c>
      <c r="BQ52" s="230" t="n">
        <f aca="false">IF('Indicator Data'!BR56="No Data",1,IF('Indicator Data imputation'!BR55&lt;&gt;"",1,0))</f>
        <v>0</v>
      </c>
      <c r="BR52" s="230" t="n">
        <f aca="false">IF('Indicator Data'!BS56="No Data",1,IF('Indicator Data imputation'!BS55&lt;&gt;"",1,0))</f>
        <v>0</v>
      </c>
      <c r="BS52" s="230" t="n">
        <f aca="false">IF('Indicator Data'!BT56="No Data",1,IF('Indicator Data imputation'!BT55&lt;&gt;"",1,0))</f>
        <v>0</v>
      </c>
      <c r="BT52" s="230" t="n">
        <f aca="false">IF('Indicator Data'!BU56="No Data",1,IF('Indicator Data imputation'!BU55&lt;&gt;"",1,0))</f>
        <v>0</v>
      </c>
      <c r="BU52" s="230" t="n">
        <f aca="false">IF('Indicator Data'!BV56="No Data",1,IF('Indicator Data imputation'!BV55&lt;&gt;"",1,0))</f>
        <v>1</v>
      </c>
      <c r="BV52" s="230" t="n">
        <f aca="false">IF('Indicator Data'!BW56="No Data",1,IF('Indicator Data imputation'!BW55&lt;&gt;"",1,0))</f>
        <v>0</v>
      </c>
      <c r="BW52" s="230" t="n">
        <f aca="false">IF('Indicator Data'!BX56="No Data",1,IF('Indicator Data imputation'!BX55&lt;&gt;"",1,0))</f>
        <v>0</v>
      </c>
      <c r="BX52" s="0" t="n">
        <f aca="false">SUM(B52:BW52)</f>
        <v>1</v>
      </c>
      <c r="BY52" s="239" t="n">
        <f aca="false">BX52/74</f>
        <v>0.0135135135135135</v>
      </c>
    </row>
    <row r="53" customFormat="false" ht="14.5" hidden="false" customHeight="false" outlineLevel="0" collapsed="false">
      <c r="A53" s="0" t="str">
        <f aca="false">'Indicator Data'!B57</f>
        <v>SLV</v>
      </c>
      <c r="B53" s="230" t="n">
        <f aca="false">IF('Indicator Data'!C57="No Data",1,IF('Indicator Data imputation'!C56&lt;&gt;"",1,0))</f>
        <v>0</v>
      </c>
      <c r="C53" s="230" t="n">
        <f aca="false">IF('Indicator Data'!D57="No Data",1,IF('Indicator Data imputation'!D56&lt;&gt;"",1,0))</f>
        <v>0</v>
      </c>
      <c r="D53" s="230" t="n">
        <f aca="false">IF('Indicator Data'!E57="No Data",1,IF('Indicator Data imputation'!E56&lt;&gt;"",1,0))</f>
        <v>0</v>
      </c>
      <c r="E53" s="230" t="n">
        <f aca="false">IF('Indicator Data'!F57="No Data",1,IF('Indicator Data imputation'!F56&lt;&gt;"",1,0))</f>
        <v>0</v>
      </c>
      <c r="F53" s="230" t="n">
        <f aca="false">IF('Indicator Data'!G57="No Data",1,IF('Indicator Data imputation'!G56&lt;&gt;"",1,0))</f>
        <v>0</v>
      </c>
      <c r="G53" s="230" t="n">
        <f aca="false">IF('Indicator Data'!H57="No Data",1,IF('Indicator Data imputation'!H56&lt;&gt;"",1,0))</f>
        <v>0</v>
      </c>
      <c r="H53" s="230" t="n">
        <f aca="false">IF('Indicator Data'!I57="No Data",1,IF('Indicator Data imputation'!I56&lt;&gt;"",1,0))</f>
        <v>0</v>
      </c>
      <c r="I53" s="230" t="n">
        <f aca="false">IF('Indicator Data'!J57="No Data",1,IF('Indicator Data imputation'!J56&lt;&gt;"",1,0))</f>
        <v>0</v>
      </c>
      <c r="J53" s="230" t="n">
        <f aca="false">IF('Indicator Data'!K57="No Data",1,IF('Indicator Data imputation'!K56&lt;&gt;"",1,0))</f>
        <v>0</v>
      </c>
      <c r="K53" s="230" t="n">
        <f aca="false">IF('Indicator Data'!L57="No Data",1,IF('Indicator Data imputation'!L56&lt;&gt;"",1,0))</f>
        <v>0</v>
      </c>
      <c r="L53" s="230" t="n">
        <f aca="false">IF('Indicator Data'!M57="No Data",1,IF('Indicator Data imputation'!M56&lt;&gt;"",1,0))</f>
        <v>1</v>
      </c>
      <c r="M53" s="230" t="n">
        <f aca="false">IF('Indicator Data'!N57="No Data",1,IF('Indicator Data imputation'!N56&lt;&gt;"",1,0))</f>
        <v>1</v>
      </c>
      <c r="N53" s="230" t="n">
        <f aca="false">IF('Indicator Data'!O57="No Data",1,IF('Indicator Data imputation'!O56&lt;&gt;"",1,0))</f>
        <v>1</v>
      </c>
      <c r="O53" s="230" t="n">
        <f aca="false">IF('Indicator Data'!P57="No Data",1,IF('Indicator Data imputation'!P56&lt;&gt;"",1,0))</f>
        <v>1</v>
      </c>
      <c r="P53" s="230" t="n">
        <f aca="false">IF('Indicator Data'!Q57="No Data",1,IF('Indicator Data imputation'!Q56&lt;&gt;"",1,0))</f>
        <v>0</v>
      </c>
      <c r="Q53" s="230" t="n">
        <f aca="false">IF('Indicator Data'!R57="No Data",1,IF('Indicator Data imputation'!R56&lt;&gt;"",1,0))</f>
        <v>0</v>
      </c>
      <c r="R53" s="230" t="n">
        <f aca="false">IF('Indicator Data'!S57="No Data",1,IF('Indicator Data imputation'!S56&lt;&gt;"",1,0))</f>
        <v>0</v>
      </c>
      <c r="S53" s="230" t="n">
        <f aca="false">IF('Indicator Data'!T57="No Data",1,IF('Indicator Data imputation'!T56&lt;&gt;"",1,0))</f>
        <v>0</v>
      </c>
      <c r="T53" s="230" t="n">
        <f aca="false">IF('Indicator Data'!U57="No Data",1,IF('Indicator Data imputation'!U56&lt;&gt;"",1,0))</f>
        <v>0</v>
      </c>
      <c r="U53" s="230" t="n">
        <f aca="false">IF('Indicator Data'!V57="No Data",1,IF('Indicator Data imputation'!V56&lt;&gt;"",1,0))</f>
        <v>0</v>
      </c>
      <c r="V53" s="230" t="n">
        <f aca="false">IF('Indicator Data'!W57="No Data",1,IF('Indicator Data imputation'!W56&lt;&gt;"",1,0))</f>
        <v>0</v>
      </c>
      <c r="W53" s="230" t="n">
        <f aca="false">IF('Indicator Data'!X57="No Data",1,IF('Indicator Data imputation'!X56&lt;&gt;"",1,0))</f>
        <v>0</v>
      </c>
      <c r="X53" s="230" t="n">
        <f aca="false">IF('Indicator Data'!Y57="No Data",1,IF('Indicator Data imputation'!Y56&lt;&gt;"",1,0))</f>
        <v>0</v>
      </c>
      <c r="Y53" s="230" t="n">
        <f aca="false">IF('Indicator Data'!Z57="No Data",1,IF('Indicator Data imputation'!Z56&lt;&gt;"",1,0))</f>
        <v>0</v>
      </c>
      <c r="Z53" s="230" t="n">
        <f aca="false">IF('Indicator Data'!AA57="No Data",1,IF('Indicator Data imputation'!AA56&lt;&gt;"",1,0))</f>
        <v>0</v>
      </c>
      <c r="AA53" s="230" t="n">
        <f aca="false">IF('Indicator Data'!AB57="No Data",1,IF('Indicator Data imputation'!AB56&lt;&gt;"",1,0))</f>
        <v>0</v>
      </c>
      <c r="AB53" s="230" t="n">
        <f aca="false">IF('Indicator Data'!AC57="No Data",1,IF('Indicator Data imputation'!AC56&lt;&gt;"",1,0))</f>
        <v>0</v>
      </c>
      <c r="AC53" s="230" t="n">
        <f aca="false">IF('Indicator Data'!AD57="No Data",1,IF('Indicator Data imputation'!AD56&lt;&gt;"",1,0))</f>
        <v>0</v>
      </c>
      <c r="AD53" s="230" t="n">
        <f aca="false">IF('Indicator Data'!AE57="No Data",1,IF('Indicator Data imputation'!AE56&lt;&gt;"",1,0))</f>
        <v>0</v>
      </c>
      <c r="AE53" s="230" t="n">
        <f aca="false">IF('Indicator Data'!AF57="No Data",1,IF('Indicator Data imputation'!AF56&lt;&gt;"",1,0))</f>
        <v>0</v>
      </c>
      <c r="AF53" s="230" t="n">
        <f aca="false">IF('Indicator Data'!AG57="No Data",1,IF('Indicator Data imputation'!AG56&lt;&gt;"",1,0))</f>
        <v>0</v>
      </c>
      <c r="AG53" s="230" t="n">
        <f aca="false">IF('Indicator Data'!AH57="No Data",1,IF('Indicator Data imputation'!AH56&lt;&gt;"",1,0))</f>
        <v>0</v>
      </c>
      <c r="AH53" s="230" t="n">
        <f aca="false">IF('Indicator Data'!AI57="No Data",1,IF('Indicator Data imputation'!AI56&lt;&gt;"",1,0))</f>
        <v>0</v>
      </c>
      <c r="AI53" s="230" t="n">
        <f aca="false">IF('Indicator Data'!AJ57="No Data",1,IF('Indicator Data imputation'!AJ56&lt;&gt;"",1,0))</f>
        <v>0</v>
      </c>
      <c r="AJ53" s="230" t="n">
        <f aca="false">IF('Indicator Data'!AK57="No Data",1,IF('Indicator Data imputation'!AK56&lt;&gt;"",1,0))</f>
        <v>0</v>
      </c>
      <c r="AK53" s="230" t="n">
        <f aca="false">IF('Indicator Data'!AL57="No Data",1,IF('Indicator Data imputation'!AL56&lt;&gt;"",1,0))</f>
        <v>0</v>
      </c>
      <c r="AL53" s="230" t="n">
        <f aca="false">IF('Indicator Data'!AM57="No Data",1,IF('Indicator Data imputation'!AM56&lt;&gt;"",1,0))</f>
        <v>0</v>
      </c>
      <c r="AM53" s="230" t="n">
        <f aca="false">IF('Indicator Data'!AN57="No Data",1,IF('Indicator Data imputation'!AN56&lt;&gt;"",1,0))</f>
        <v>0</v>
      </c>
      <c r="AN53" s="230" t="n">
        <f aca="false">IF('Indicator Data'!AO57="No Data",1,IF('Indicator Data imputation'!AO56&lt;&gt;"",1,0))</f>
        <v>0</v>
      </c>
      <c r="AO53" s="230" t="n">
        <f aca="false">IF('Indicator Data'!AP57="No Data",1,IF('Indicator Data imputation'!AP56&lt;&gt;"",1,0))</f>
        <v>0</v>
      </c>
      <c r="AP53" s="230" t="n">
        <f aca="false">IF('Indicator Data'!AQ57="No Data",1,IF('Indicator Data imputation'!AQ56&lt;&gt;"",1,0))</f>
        <v>0</v>
      </c>
      <c r="AQ53" s="230" t="n">
        <f aca="false">IF('Indicator Data'!AR57="No Data",1,IF('Indicator Data imputation'!AR56&lt;&gt;"",1,0))</f>
        <v>0</v>
      </c>
      <c r="AR53" s="230" t="n">
        <f aca="false">IF('Indicator Data'!AS57="No Data",1,IF('Indicator Data imputation'!AS56&lt;&gt;"",1,0))</f>
        <v>0</v>
      </c>
      <c r="AS53" s="230" t="n">
        <f aca="false">IF('Indicator Data'!AT57="No Data",1,IF('Indicator Data imputation'!AT56&lt;&gt;"",1,0))</f>
        <v>0</v>
      </c>
      <c r="AT53" s="230" t="n">
        <f aca="false">IF('Indicator Data'!AU57="No Data",1,IF('Indicator Data imputation'!AU56&lt;&gt;"",1,0))</f>
        <v>0</v>
      </c>
      <c r="AU53" s="230" t="n">
        <f aca="false">IF('Indicator Data'!AV57="No Data",1,IF('Indicator Data imputation'!AV56&lt;&gt;"",1,0))</f>
        <v>0</v>
      </c>
      <c r="AV53" s="230" t="n">
        <f aca="false">IF('Indicator Data'!AW57="No Data",1,IF('Indicator Data imputation'!AW56&lt;&gt;"",1,0))</f>
        <v>0</v>
      </c>
      <c r="AW53" s="230" t="n">
        <f aca="false">IF('Indicator Data'!AX57="No Data",1,IF('Indicator Data imputation'!AX56&lt;&gt;"",1,0))</f>
        <v>0</v>
      </c>
      <c r="AX53" s="230" t="n">
        <f aca="false">IF('Indicator Data'!AY57="No Data",1,IF('Indicator Data imputation'!AY56&lt;&gt;"",1,0))</f>
        <v>0</v>
      </c>
      <c r="AY53" s="230" t="n">
        <f aca="false">IF('Indicator Data'!AZ57="No Data",1,IF('Indicator Data imputation'!AZ56&lt;&gt;"",1,0))</f>
        <v>0</v>
      </c>
      <c r="AZ53" s="230" t="n">
        <f aca="false">IF('Indicator Data'!BA57="No Data",1,IF('Indicator Data imputation'!BA56&lt;&gt;"",1,0))</f>
        <v>0</v>
      </c>
      <c r="BA53" s="230" t="n">
        <f aca="false">IF('Indicator Data'!BB57="No Data",1,IF('Indicator Data imputation'!BB56&lt;&gt;"",1,0))</f>
        <v>0</v>
      </c>
      <c r="BB53" s="230" t="n">
        <f aca="false">IF('Indicator Data'!BC57="No Data",1,IF('Indicator Data imputation'!BC56&lt;&gt;"",1,0))</f>
        <v>0</v>
      </c>
      <c r="BC53" s="230" t="n">
        <f aca="false">IF('Indicator Data'!BD57="No Data",1,IF('Indicator Data imputation'!BD56&lt;&gt;"",1,0))</f>
        <v>0</v>
      </c>
      <c r="BD53" s="230" t="n">
        <f aca="false">IF('Indicator Data'!BE57="No Data",1,IF('Indicator Data imputation'!BE56&lt;&gt;"",1,0))</f>
        <v>0</v>
      </c>
      <c r="BE53" s="230" t="n">
        <f aca="false">IF('Indicator Data'!BF57="No Data",1,IF('Indicator Data imputation'!BF56&lt;&gt;"",1,0))</f>
        <v>0</v>
      </c>
      <c r="BF53" s="230" t="n">
        <f aca="false">IF('Indicator Data'!BG57="No Data",1,IF('Indicator Data imputation'!BG56&lt;&gt;"",1,0))</f>
        <v>0</v>
      </c>
      <c r="BG53" s="230" t="n">
        <f aca="false">IF('Indicator Data'!BH57="No Data",1,IF('Indicator Data imputation'!BH56&lt;&gt;"",1,0))</f>
        <v>0</v>
      </c>
      <c r="BH53" s="230" t="n">
        <f aca="false">IF('Indicator Data'!BI57="No Data",1,IF('Indicator Data imputation'!BI56&lt;&gt;"",1,0))</f>
        <v>0</v>
      </c>
      <c r="BI53" s="230" t="n">
        <f aca="false">IF('Indicator Data'!BJ57="No Data",1,IF('Indicator Data imputation'!BJ56&lt;&gt;"",1,0))</f>
        <v>0</v>
      </c>
      <c r="BJ53" s="230" t="n">
        <f aca="false">IF('Indicator Data'!BK57="No Data",1,IF('Indicator Data imputation'!BK56&lt;&gt;"",1,0))</f>
        <v>0</v>
      </c>
      <c r="BK53" s="230" t="n">
        <f aca="false">IF('Indicator Data'!BL57="No Data",1,IF('Indicator Data imputation'!BL56&lt;&gt;"",1,0))</f>
        <v>0</v>
      </c>
      <c r="BL53" s="230" t="n">
        <f aca="false">IF('Indicator Data'!BM57="No Data",1,IF('Indicator Data imputation'!BM56&lt;&gt;"",1,0))</f>
        <v>0</v>
      </c>
      <c r="BM53" s="230" t="n">
        <f aca="false">IF('Indicator Data'!BN57="No Data",1,IF('Indicator Data imputation'!BN56&lt;&gt;"",1,0))</f>
        <v>0</v>
      </c>
      <c r="BN53" s="230" t="n">
        <f aca="false">IF('Indicator Data'!BO57="No Data",1,IF('Indicator Data imputation'!BO56&lt;&gt;"",1,0))</f>
        <v>0</v>
      </c>
      <c r="BO53" s="230" t="n">
        <f aca="false">IF('Indicator Data'!BP57="No Data",1,IF('Indicator Data imputation'!BP56&lt;&gt;"",1,0))</f>
        <v>0</v>
      </c>
      <c r="BP53" s="230" t="n">
        <f aca="false">IF('Indicator Data'!BQ57="No Data",1,IF('Indicator Data imputation'!BQ56&lt;&gt;"",1,0))</f>
        <v>0</v>
      </c>
      <c r="BQ53" s="230" t="n">
        <f aca="false">IF('Indicator Data'!BR57="No Data",1,IF('Indicator Data imputation'!BR56&lt;&gt;"",1,0))</f>
        <v>0</v>
      </c>
      <c r="BR53" s="230" t="n">
        <f aca="false">IF('Indicator Data'!BS57="No Data",1,IF('Indicator Data imputation'!BS56&lt;&gt;"",1,0))</f>
        <v>0</v>
      </c>
      <c r="BS53" s="230" t="n">
        <f aca="false">IF('Indicator Data'!BT57="No Data",1,IF('Indicator Data imputation'!BT56&lt;&gt;"",1,0))</f>
        <v>0</v>
      </c>
      <c r="BT53" s="230" t="n">
        <f aca="false">IF('Indicator Data'!BU57="No Data",1,IF('Indicator Data imputation'!BU56&lt;&gt;"",1,0))</f>
        <v>0</v>
      </c>
      <c r="BU53" s="230" t="n">
        <f aca="false">IF('Indicator Data'!BV57="No Data",1,IF('Indicator Data imputation'!BV56&lt;&gt;"",1,0))</f>
        <v>0</v>
      </c>
      <c r="BV53" s="230" t="n">
        <f aca="false">IF('Indicator Data'!BW57="No Data",1,IF('Indicator Data imputation'!BW56&lt;&gt;"",1,0))</f>
        <v>0</v>
      </c>
      <c r="BW53" s="230" t="n">
        <f aca="false">IF('Indicator Data'!BX57="No Data",1,IF('Indicator Data imputation'!BX56&lt;&gt;"",1,0))</f>
        <v>0</v>
      </c>
      <c r="BX53" s="0" t="n">
        <f aca="false">SUM(B53:BW53)</f>
        <v>4</v>
      </c>
      <c r="BY53" s="239" t="n">
        <f aca="false">BX53/74</f>
        <v>0.0540540540540541</v>
      </c>
    </row>
    <row r="54" customFormat="false" ht="14.5" hidden="false" customHeight="false" outlineLevel="0" collapsed="false">
      <c r="A54" s="0" t="str">
        <f aca="false">'Indicator Data'!B58</f>
        <v>GNQ</v>
      </c>
      <c r="B54" s="230" t="n">
        <f aca="false">IF('Indicator Data'!C58="No Data",1,IF('Indicator Data imputation'!C57&lt;&gt;"",1,0))</f>
        <v>0</v>
      </c>
      <c r="C54" s="230" t="n">
        <f aca="false">IF('Indicator Data'!D58="No Data",1,IF('Indicator Data imputation'!D57&lt;&gt;"",1,0))</f>
        <v>0</v>
      </c>
      <c r="D54" s="230" t="n">
        <f aca="false">IF('Indicator Data'!E58="No Data",1,IF('Indicator Data imputation'!E57&lt;&gt;"",1,0))</f>
        <v>0</v>
      </c>
      <c r="E54" s="230" t="n">
        <f aca="false">IF('Indicator Data'!F58="No Data",1,IF('Indicator Data imputation'!F57&lt;&gt;"",1,0))</f>
        <v>0</v>
      </c>
      <c r="F54" s="230" t="n">
        <f aca="false">IF('Indicator Data'!G58="No Data",1,IF('Indicator Data imputation'!G57&lt;&gt;"",1,0))</f>
        <v>0</v>
      </c>
      <c r="G54" s="230" t="n">
        <f aca="false">IF('Indicator Data'!H58="No Data",1,IF('Indicator Data imputation'!H57&lt;&gt;"",1,0))</f>
        <v>0</v>
      </c>
      <c r="H54" s="230" t="n">
        <f aca="false">IF('Indicator Data'!I58="No Data",1,IF('Indicator Data imputation'!I57&lt;&gt;"",1,0))</f>
        <v>0</v>
      </c>
      <c r="I54" s="230" t="n">
        <f aca="false">IF('Indicator Data'!J58="No Data",1,IF('Indicator Data imputation'!J57&lt;&gt;"",1,0))</f>
        <v>0</v>
      </c>
      <c r="J54" s="230" t="n">
        <f aca="false">IF('Indicator Data'!K58="No Data",1,IF('Indicator Data imputation'!K57&lt;&gt;"",1,0))</f>
        <v>0</v>
      </c>
      <c r="K54" s="230" t="n">
        <f aca="false">IF('Indicator Data'!L58="No Data",1,IF('Indicator Data imputation'!L57&lt;&gt;"",1,0))</f>
        <v>0</v>
      </c>
      <c r="L54" s="230" t="n">
        <f aca="false">IF('Indicator Data'!M58="No Data",1,IF('Indicator Data imputation'!M57&lt;&gt;"",1,0))</f>
        <v>0</v>
      </c>
      <c r="M54" s="230" t="n">
        <f aca="false">IF('Indicator Data'!N58="No Data",1,IF('Indicator Data imputation'!N57&lt;&gt;"",1,0))</f>
        <v>0</v>
      </c>
      <c r="N54" s="230" t="n">
        <f aca="false">IF('Indicator Data'!O58="No Data",1,IF('Indicator Data imputation'!O57&lt;&gt;"",1,0))</f>
        <v>0</v>
      </c>
      <c r="O54" s="230" t="n">
        <f aca="false">IF('Indicator Data'!P58="No Data",1,IF('Indicator Data imputation'!P57&lt;&gt;"",1,0))</f>
        <v>0</v>
      </c>
      <c r="P54" s="230" t="n">
        <f aca="false">IF('Indicator Data'!Q58="No Data",1,IF('Indicator Data imputation'!Q57&lt;&gt;"",1,0))</f>
        <v>0</v>
      </c>
      <c r="Q54" s="230" t="n">
        <f aca="false">IF('Indicator Data'!R58="No Data",1,IF('Indicator Data imputation'!R57&lt;&gt;"",1,0))</f>
        <v>0</v>
      </c>
      <c r="R54" s="230" t="n">
        <f aca="false">IF('Indicator Data'!S58="No Data",1,IF('Indicator Data imputation'!S57&lt;&gt;"",1,0))</f>
        <v>0</v>
      </c>
      <c r="S54" s="230" t="n">
        <f aca="false">IF('Indicator Data'!T58="No Data",1,IF('Indicator Data imputation'!T57&lt;&gt;"",1,0))</f>
        <v>0</v>
      </c>
      <c r="T54" s="230" t="n">
        <f aca="false">IF('Indicator Data'!U58="No Data",1,IF('Indicator Data imputation'!U57&lt;&gt;"",1,0))</f>
        <v>0</v>
      </c>
      <c r="U54" s="230" t="n">
        <f aca="false">IF('Indicator Data'!V58="No Data",1,IF('Indicator Data imputation'!V57&lt;&gt;"",1,0))</f>
        <v>0</v>
      </c>
      <c r="V54" s="230" t="n">
        <f aca="false">IF('Indicator Data'!W58="No Data",1,IF('Indicator Data imputation'!W57&lt;&gt;"",1,0))</f>
        <v>0</v>
      </c>
      <c r="W54" s="230" t="n">
        <f aca="false">IF('Indicator Data'!X58="No Data",1,IF('Indicator Data imputation'!X57&lt;&gt;"",1,0))</f>
        <v>0</v>
      </c>
      <c r="X54" s="230" t="n">
        <f aca="false">IF('Indicator Data'!Y58="No Data",1,IF('Indicator Data imputation'!Y57&lt;&gt;"",1,0))</f>
        <v>0</v>
      </c>
      <c r="Y54" s="230" t="n">
        <f aca="false">IF('Indicator Data'!Z58="No Data",1,IF('Indicator Data imputation'!Z57&lt;&gt;"",1,0))</f>
        <v>0</v>
      </c>
      <c r="Z54" s="230" t="n">
        <f aca="false">IF('Indicator Data'!AA58="No Data",1,IF('Indicator Data imputation'!AA57&lt;&gt;"",1,0))</f>
        <v>1</v>
      </c>
      <c r="AA54" s="230" t="n">
        <f aca="false">IF('Indicator Data'!AB58="No Data",1,IF('Indicator Data imputation'!AB57&lt;&gt;"",1,0))</f>
        <v>0</v>
      </c>
      <c r="AB54" s="230" t="n">
        <f aca="false">IF('Indicator Data'!AC58="No Data",1,IF('Indicator Data imputation'!AC57&lt;&gt;"",1,0))</f>
        <v>0</v>
      </c>
      <c r="AC54" s="230" t="n">
        <f aca="false">IF('Indicator Data'!AD58="No Data",1,IF('Indicator Data imputation'!AD57&lt;&gt;"",1,0))</f>
        <v>1</v>
      </c>
      <c r="AD54" s="230" t="n">
        <f aca="false">IF('Indicator Data'!AE58="No Data",1,IF('Indicator Data imputation'!AE57&lt;&gt;"",1,0))</f>
        <v>0</v>
      </c>
      <c r="AE54" s="230" t="n">
        <f aca="false">IF('Indicator Data'!AF58="No Data",1,IF('Indicator Data imputation'!AF57&lt;&gt;"",1,0))</f>
        <v>0</v>
      </c>
      <c r="AF54" s="230" t="n">
        <f aca="false">IF('Indicator Data'!AG58="No Data",1,IF('Indicator Data imputation'!AG57&lt;&gt;"",1,0))</f>
        <v>0</v>
      </c>
      <c r="AG54" s="230" t="n">
        <f aca="false">IF('Indicator Data'!AH58="No Data",1,IF('Indicator Data imputation'!AH57&lt;&gt;"",1,0))</f>
        <v>0</v>
      </c>
      <c r="AH54" s="230" t="n">
        <f aca="false">IF('Indicator Data'!AI58="No Data",1,IF('Indicator Data imputation'!AI57&lt;&gt;"",1,0))</f>
        <v>0</v>
      </c>
      <c r="AI54" s="230" t="n">
        <f aca="false">IF('Indicator Data'!AJ58="No Data",1,IF('Indicator Data imputation'!AJ57&lt;&gt;"",1,0))</f>
        <v>0</v>
      </c>
      <c r="AJ54" s="230" t="n">
        <f aca="false">IF('Indicator Data'!AK58="No Data",1,IF('Indicator Data imputation'!AK57&lt;&gt;"",1,0))</f>
        <v>0</v>
      </c>
      <c r="AK54" s="230" t="n">
        <f aca="false">IF('Indicator Data'!AL58="No Data",1,IF('Indicator Data imputation'!AL57&lt;&gt;"",1,0))</f>
        <v>1</v>
      </c>
      <c r="AL54" s="230" t="n">
        <f aca="false">IF('Indicator Data'!AM58="No Data",1,IF('Indicator Data imputation'!AM57&lt;&gt;"",1,0))</f>
        <v>0</v>
      </c>
      <c r="AM54" s="230" t="n">
        <f aca="false">IF('Indicator Data'!AN58="No Data",1,IF('Indicator Data imputation'!AN57&lt;&gt;"",1,0))</f>
        <v>0</v>
      </c>
      <c r="AN54" s="230" t="n">
        <f aca="false">IF('Indicator Data'!AO58="No Data",1,IF('Indicator Data imputation'!AO57&lt;&gt;"",1,0))</f>
        <v>0</v>
      </c>
      <c r="AO54" s="230" t="n">
        <f aca="false">IF('Indicator Data'!AP58="No Data",1,IF('Indicator Data imputation'!AP57&lt;&gt;"",1,0))</f>
        <v>0</v>
      </c>
      <c r="AP54" s="230" t="n">
        <f aca="false">IF('Indicator Data'!AQ58="No Data",1,IF('Indicator Data imputation'!AQ57&lt;&gt;"",1,0))</f>
        <v>0</v>
      </c>
      <c r="AQ54" s="230" t="n">
        <f aca="false">IF('Indicator Data'!AR58="No Data",1,IF('Indicator Data imputation'!AR57&lt;&gt;"",1,0))</f>
        <v>0</v>
      </c>
      <c r="AR54" s="230" t="n">
        <f aca="false">IF('Indicator Data'!AS58="No Data",1,IF('Indicator Data imputation'!AS57&lt;&gt;"",1,0))</f>
        <v>0</v>
      </c>
      <c r="AS54" s="230" t="n">
        <f aca="false">IF('Indicator Data'!AT58="No Data",1,IF('Indicator Data imputation'!AT57&lt;&gt;"",1,0))</f>
        <v>0</v>
      </c>
      <c r="AT54" s="230" t="n">
        <f aca="false">IF('Indicator Data'!AU58="No Data",1,IF('Indicator Data imputation'!AU57&lt;&gt;"",1,0))</f>
        <v>0</v>
      </c>
      <c r="AU54" s="230" t="n">
        <f aca="false">IF('Indicator Data'!AV58="No Data",1,IF('Indicator Data imputation'!AV57&lt;&gt;"",1,0))</f>
        <v>0</v>
      </c>
      <c r="AV54" s="230" t="n">
        <f aca="false">IF('Indicator Data'!AW58="No Data",1,IF('Indicator Data imputation'!AW57&lt;&gt;"",1,0))</f>
        <v>0</v>
      </c>
      <c r="AW54" s="230" t="n">
        <f aca="false">IF('Indicator Data'!AX58="No Data",1,IF('Indicator Data imputation'!AX57&lt;&gt;"",1,0))</f>
        <v>0</v>
      </c>
      <c r="AX54" s="230" t="n">
        <f aca="false">IF('Indicator Data'!AY58="No Data",1,IF('Indicator Data imputation'!AY57&lt;&gt;"",1,0))</f>
        <v>1</v>
      </c>
      <c r="AY54" s="230" t="n">
        <f aca="false">IF('Indicator Data'!AZ58="No Data",1,IF('Indicator Data imputation'!AZ57&lt;&gt;"",1,0))</f>
        <v>1</v>
      </c>
      <c r="AZ54" s="230" t="n">
        <f aca="false">IF('Indicator Data'!BA58="No Data",1,IF('Indicator Data imputation'!BA57&lt;&gt;"",1,0))</f>
        <v>0</v>
      </c>
      <c r="BA54" s="230" t="n">
        <f aca="false">IF('Indicator Data'!BB58="No Data",1,IF('Indicator Data imputation'!BB57&lt;&gt;"",1,0))</f>
        <v>0</v>
      </c>
      <c r="BB54" s="230" t="n">
        <f aca="false">IF('Indicator Data'!BC58="No Data",1,IF('Indicator Data imputation'!BC57&lt;&gt;"",1,0))</f>
        <v>0</v>
      </c>
      <c r="BC54" s="230" t="n">
        <f aca="false">IF('Indicator Data'!BD58="No Data",1,IF('Indicator Data imputation'!BD57&lt;&gt;"",1,0))</f>
        <v>0</v>
      </c>
      <c r="BD54" s="230" t="n">
        <f aca="false">IF('Indicator Data'!BE58="No Data",1,IF('Indicator Data imputation'!BE57&lt;&gt;"",1,0))</f>
        <v>0</v>
      </c>
      <c r="BE54" s="230" t="n">
        <f aca="false">IF('Indicator Data'!BF58="No Data",1,IF('Indicator Data imputation'!BF57&lt;&gt;"",1,0))</f>
        <v>0</v>
      </c>
      <c r="BF54" s="230" t="n">
        <f aca="false">IF('Indicator Data'!BG58="No Data",1,IF('Indicator Data imputation'!BG57&lt;&gt;"",1,0))</f>
        <v>1</v>
      </c>
      <c r="BG54" s="230" t="n">
        <f aca="false">IF('Indicator Data'!BH58="No Data",1,IF('Indicator Data imputation'!BH57&lt;&gt;"",1,0))</f>
        <v>1</v>
      </c>
      <c r="BH54" s="230" t="n">
        <f aca="false">IF('Indicator Data'!BI58="No Data",1,IF('Indicator Data imputation'!BI57&lt;&gt;"",1,0))</f>
        <v>1</v>
      </c>
      <c r="BI54" s="230" t="n">
        <f aca="false">IF('Indicator Data'!BJ58="No Data",1,IF('Indicator Data imputation'!BJ57&lt;&gt;"",1,0))</f>
        <v>0</v>
      </c>
      <c r="BJ54" s="230" t="n">
        <f aca="false">IF('Indicator Data'!BK58="No Data",1,IF('Indicator Data imputation'!BK57&lt;&gt;"",1,0))</f>
        <v>0</v>
      </c>
      <c r="BK54" s="230" t="n">
        <f aca="false">IF('Indicator Data'!BL58="No Data",1,IF('Indicator Data imputation'!BL57&lt;&gt;"",1,0))</f>
        <v>0</v>
      </c>
      <c r="BL54" s="230" t="n">
        <f aca="false">IF('Indicator Data'!BM58="No Data",1,IF('Indicator Data imputation'!BM57&lt;&gt;"",1,0))</f>
        <v>0</v>
      </c>
      <c r="BM54" s="230" t="n">
        <f aca="false">IF('Indicator Data'!BN58="No Data",1,IF('Indicator Data imputation'!BN57&lt;&gt;"",1,0))</f>
        <v>0</v>
      </c>
      <c r="BN54" s="230" t="n">
        <f aca="false">IF('Indicator Data'!BO58="No Data",1,IF('Indicator Data imputation'!BO57&lt;&gt;"",1,0))</f>
        <v>0</v>
      </c>
      <c r="BO54" s="230" t="n">
        <f aca="false">IF('Indicator Data'!BP58="No Data",1,IF('Indicator Data imputation'!BP57&lt;&gt;"",1,0))</f>
        <v>0</v>
      </c>
      <c r="BP54" s="230" t="n">
        <f aca="false">IF('Indicator Data'!BQ58="No Data",1,IF('Indicator Data imputation'!BQ57&lt;&gt;"",1,0))</f>
        <v>0</v>
      </c>
      <c r="BQ54" s="230" t="n">
        <f aca="false">IF('Indicator Data'!BR58="No Data",1,IF('Indicator Data imputation'!BR57&lt;&gt;"",1,0))</f>
        <v>0</v>
      </c>
      <c r="BR54" s="230" t="n">
        <f aca="false">IF('Indicator Data'!BS58="No Data",1,IF('Indicator Data imputation'!BS57&lt;&gt;"",1,0))</f>
        <v>0</v>
      </c>
      <c r="BS54" s="230" t="n">
        <f aca="false">IF('Indicator Data'!BT58="No Data",1,IF('Indicator Data imputation'!BT57&lt;&gt;"",1,0))</f>
        <v>0</v>
      </c>
      <c r="BT54" s="230" t="n">
        <f aca="false">IF('Indicator Data'!BU58="No Data",1,IF('Indicator Data imputation'!BU57&lt;&gt;"",1,0))</f>
        <v>1</v>
      </c>
      <c r="BU54" s="230" t="n">
        <f aca="false">IF('Indicator Data'!BV58="No Data",1,IF('Indicator Data imputation'!BV57&lt;&gt;"",1,0))</f>
        <v>1</v>
      </c>
      <c r="BV54" s="230" t="n">
        <f aca="false">IF('Indicator Data'!BW58="No Data",1,IF('Indicator Data imputation'!BW57&lt;&gt;"",1,0))</f>
        <v>0</v>
      </c>
      <c r="BW54" s="230" t="n">
        <f aca="false">IF('Indicator Data'!BX58="No Data",1,IF('Indicator Data imputation'!BX57&lt;&gt;"",1,0))</f>
        <v>0</v>
      </c>
      <c r="BX54" s="0" t="n">
        <f aca="false">SUM(B54:BW54)</f>
        <v>10</v>
      </c>
      <c r="BY54" s="239" t="n">
        <f aca="false">BX54/74</f>
        <v>0.135135135135135</v>
      </c>
    </row>
    <row r="55" customFormat="false" ht="14.5" hidden="false" customHeight="false" outlineLevel="0" collapsed="false">
      <c r="A55" s="0" t="str">
        <f aca="false">'Indicator Data'!B59</f>
        <v>ERI</v>
      </c>
      <c r="B55" s="230" t="n">
        <f aca="false">IF('Indicator Data'!C59="No Data",1,IF('Indicator Data imputation'!C58&lt;&gt;"",1,0))</f>
        <v>0</v>
      </c>
      <c r="C55" s="230" t="n">
        <f aca="false">IF('Indicator Data'!D59="No Data",1,IF('Indicator Data imputation'!D58&lt;&gt;"",1,0))</f>
        <v>0</v>
      </c>
      <c r="D55" s="230" t="n">
        <f aca="false">IF('Indicator Data'!E59="No Data",1,IF('Indicator Data imputation'!E58&lt;&gt;"",1,0))</f>
        <v>0</v>
      </c>
      <c r="E55" s="230" t="n">
        <f aca="false">IF('Indicator Data'!F59="No Data",1,IF('Indicator Data imputation'!F58&lt;&gt;"",1,0))</f>
        <v>0</v>
      </c>
      <c r="F55" s="230" t="n">
        <f aca="false">IF('Indicator Data'!G59="No Data",1,IF('Indicator Data imputation'!G58&lt;&gt;"",1,0))</f>
        <v>0</v>
      </c>
      <c r="G55" s="230" t="n">
        <f aca="false">IF('Indicator Data'!H59="No Data",1,IF('Indicator Data imputation'!H58&lt;&gt;"",1,0))</f>
        <v>0</v>
      </c>
      <c r="H55" s="230" t="n">
        <f aca="false">IF('Indicator Data'!I59="No Data",1,IF('Indicator Data imputation'!I58&lt;&gt;"",1,0))</f>
        <v>0</v>
      </c>
      <c r="I55" s="230" t="n">
        <f aca="false">IF('Indicator Data'!J59="No Data",1,IF('Indicator Data imputation'!J58&lt;&gt;"",1,0))</f>
        <v>0</v>
      </c>
      <c r="J55" s="230" t="n">
        <f aca="false">IF('Indicator Data'!K59="No Data",1,IF('Indicator Data imputation'!K58&lt;&gt;"",1,0))</f>
        <v>0</v>
      </c>
      <c r="K55" s="230" t="n">
        <f aca="false">IF('Indicator Data'!L59="No Data",1,IF('Indicator Data imputation'!L58&lt;&gt;"",1,0))</f>
        <v>0</v>
      </c>
      <c r="L55" s="230" t="n">
        <f aca="false">IF('Indicator Data'!M59="No Data",1,IF('Indicator Data imputation'!M58&lt;&gt;"",1,0))</f>
        <v>0</v>
      </c>
      <c r="M55" s="230" t="n">
        <f aca="false">IF('Indicator Data'!N59="No Data",1,IF('Indicator Data imputation'!N58&lt;&gt;"",1,0))</f>
        <v>0</v>
      </c>
      <c r="N55" s="230" t="n">
        <f aca="false">IF('Indicator Data'!O59="No Data",1,IF('Indicator Data imputation'!O58&lt;&gt;"",1,0))</f>
        <v>0</v>
      </c>
      <c r="O55" s="230" t="n">
        <f aca="false">IF('Indicator Data'!P59="No Data",1,IF('Indicator Data imputation'!P58&lt;&gt;"",1,0))</f>
        <v>0</v>
      </c>
      <c r="P55" s="230" t="n">
        <f aca="false">IF('Indicator Data'!Q59="No Data",1,IF('Indicator Data imputation'!Q58&lt;&gt;"",1,0))</f>
        <v>0</v>
      </c>
      <c r="Q55" s="230" t="n">
        <f aca="false">IF('Indicator Data'!R59="No Data",1,IF('Indicator Data imputation'!R58&lt;&gt;"",1,0))</f>
        <v>0</v>
      </c>
      <c r="R55" s="230" t="n">
        <f aca="false">IF('Indicator Data'!S59="No Data",1,IF('Indicator Data imputation'!S58&lt;&gt;"",1,0))</f>
        <v>0</v>
      </c>
      <c r="S55" s="230" t="n">
        <f aca="false">IF('Indicator Data'!T59="No Data",1,IF('Indicator Data imputation'!T58&lt;&gt;"",1,0))</f>
        <v>0</v>
      </c>
      <c r="T55" s="230" t="n">
        <f aca="false">IF('Indicator Data'!U59="No Data",1,IF('Indicator Data imputation'!U58&lt;&gt;"",1,0))</f>
        <v>0</v>
      </c>
      <c r="U55" s="230" t="n">
        <f aca="false">IF('Indicator Data'!V59="No Data",1,IF('Indicator Data imputation'!V58&lt;&gt;"",1,0))</f>
        <v>0</v>
      </c>
      <c r="V55" s="230" t="n">
        <f aca="false">IF('Indicator Data'!W59="No Data",1,IF('Indicator Data imputation'!W58&lt;&gt;"",1,0))</f>
        <v>0</v>
      </c>
      <c r="W55" s="230" t="n">
        <f aca="false">IF('Indicator Data'!X59="No Data",1,IF('Indicator Data imputation'!X58&lt;&gt;"",1,0))</f>
        <v>0</v>
      </c>
      <c r="X55" s="230" t="n">
        <f aca="false">IF('Indicator Data'!Y59="No Data",1,IF('Indicator Data imputation'!Y58&lt;&gt;"",1,0))</f>
        <v>1</v>
      </c>
      <c r="Y55" s="230" t="n">
        <f aca="false">IF('Indicator Data'!Z59="No Data",1,IF('Indicator Data imputation'!Z58&lt;&gt;"",1,0))</f>
        <v>1</v>
      </c>
      <c r="Z55" s="230" t="n">
        <f aca="false">IF('Indicator Data'!AA59="No Data",1,IF('Indicator Data imputation'!AA58&lt;&gt;"",1,0))</f>
        <v>1</v>
      </c>
      <c r="AA55" s="230" t="n">
        <f aca="false">IF('Indicator Data'!AB59="No Data",1,IF('Indicator Data imputation'!AB58&lt;&gt;"",1,0))</f>
        <v>0</v>
      </c>
      <c r="AB55" s="230" t="n">
        <f aca="false">IF('Indicator Data'!AC59="No Data",1,IF('Indicator Data imputation'!AC58&lt;&gt;"",1,0))</f>
        <v>1</v>
      </c>
      <c r="AC55" s="230" t="n">
        <f aca="false">IF('Indicator Data'!AD59="No Data",1,IF('Indicator Data imputation'!AD58&lt;&gt;"",1,0))</f>
        <v>0</v>
      </c>
      <c r="AD55" s="230" t="n">
        <f aca="false">IF('Indicator Data'!AE59="No Data",1,IF('Indicator Data imputation'!AE58&lt;&gt;"",1,0))</f>
        <v>0</v>
      </c>
      <c r="AE55" s="230" t="n">
        <f aca="false">IF('Indicator Data'!AF59="No Data",1,IF('Indicator Data imputation'!AF58&lt;&gt;"",1,0))</f>
        <v>1</v>
      </c>
      <c r="AF55" s="230" t="n">
        <f aca="false">IF('Indicator Data'!AG59="No Data",1,IF('Indicator Data imputation'!AG58&lt;&gt;"",1,0))</f>
        <v>0</v>
      </c>
      <c r="AG55" s="230" t="n">
        <f aca="false">IF('Indicator Data'!AH59="No Data",1,IF('Indicator Data imputation'!AH58&lt;&gt;"",1,0))</f>
        <v>0</v>
      </c>
      <c r="AH55" s="230" t="n">
        <f aca="false">IF('Indicator Data'!AI59="No Data",1,IF('Indicator Data imputation'!AI58&lt;&gt;"",1,0))</f>
        <v>0</v>
      </c>
      <c r="AI55" s="230" t="n">
        <f aca="false">IF('Indicator Data'!AJ59="No Data",1,IF('Indicator Data imputation'!AJ58&lt;&gt;"",1,0))</f>
        <v>0</v>
      </c>
      <c r="AJ55" s="230" t="n">
        <f aca="false">IF('Indicator Data'!AK59="No Data",1,IF('Indicator Data imputation'!AK58&lt;&gt;"",1,0))</f>
        <v>0</v>
      </c>
      <c r="AK55" s="230" t="n">
        <f aca="false">IF('Indicator Data'!AL59="No Data",1,IF('Indicator Data imputation'!AL58&lt;&gt;"",1,0))</f>
        <v>1</v>
      </c>
      <c r="AL55" s="230" t="n">
        <f aca="false">IF('Indicator Data'!AM59="No Data",1,IF('Indicator Data imputation'!AM58&lt;&gt;"",1,0))</f>
        <v>0</v>
      </c>
      <c r="AM55" s="230" t="n">
        <f aca="false">IF('Indicator Data'!AN59="No Data",1,IF('Indicator Data imputation'!AN58&lt;&gt;"",1,0))</f>
        <v>0</v>
      </c>
      <c r="AN55" s="230" t="n">
        <f aca="false">IF('Indicator Data'!AO59="No Data",1,IF('Indicator Data imputation'!AO58&lt;&gt;"",1,0))</f>
        <v>0</v>
      </c>
      <c r="AO55" s="230" t="n">
        <f aca="false">IF('Indicator Data'!AP59="No Data",1,IF('Indicator Data imputation'!AP58&lt;&gt;"",1,0))</f>
        <v>1</v>
      </c>
      <c r="AP55" s="230" t="n">
        <f aca="false">IF('Indicator Data'!AQ59="No Data",1,IF('Indicator Data imputation'!AQ58&lt;&gt;"",1,0))</f>
        <v>1</v>
      </c>
      <c r="AQ55" s="230" t="n">
        <f aca="false">IF('Indicator Data'!AR59="No Data",1,IF('Indicator Data imputation'!AR58&lt;&gt;"",1,0))</f>
        <v>0</v>
      </c>
      <c r="AR55" s="230" t="n">
        <f aca="false">IF('Indicator Data'!AS59="No Data",1,IF('Indicator Data imputation'!AS58&lt;&gt;"",1,0))</f>
        <v>0</v>
      </c>
      <c r="AS55" s="230" t="n">
        <f aca="false">IF('Indicator Data'!AT59="No Data",1,IF('Indicator Data imputation'!AT58&lt;&gt;"",1,0))</f>
        <v>0</v>
      </c>
      <c r="AT55" s="230" t="n">
        <f aca="false">IF('Indicator Data'!AU59="No Data",1,IF('Indicator Data imputation'!AU58&lt;&gt;"",1,0))</f>
        <v>0</v>
      </c>
      <c r="AU55" s="230" t="n">
        <f aca="false">IF('Indicator Data'!AV59="No Data",1,IF('Indicator Data imputation'!AV58&lt;&gt;"",1,0))</f>
        <v>0</v>
      </c>
      <c r="AV55" s="230" t="n">
        <f aca="false">IF('Indicator Data'!AW59="No Data",1,IF('Indicator Data imputation'!AW58&lt;&gt;"",1,0))</f>
        <v>0</v>
      </c>
      <c r="AW55" s="230" t="n">
        <f aca="false">IF('Indicator Data'!AX59="No Data",1,IF('Indicator Data imputation'!AX58&lt;&gt;"",1,0))</f>
        <v>0</v>
      </c>
      <c r="AX55" s="230" t="n">
        <f aca="false">IF('Indicator Data'!AY59="No Data",1,IF('Indicator Data imputation'!AY58&lt;&gt;"",1,0))</f>
        <v>1</v>
      </c>
      <c r="AY55" s="230" t="n">
        <f aca="false">IF('Indicator Data'!AZ59="No Data",1,IF('Indicator Data imputation'!AZ58&lt;&gt;"",1,0))</f>
        <v>1</v>
      </c>
      <c r="AZ55" s="230" t="n">
        <f aca="false">IF('Indicator Data'!BA59="No Data",1,IF('Indicator Data imputation'!BA58&lt;&gt;"",1,0))</f>
        <v>0</v>
      </c>
      <c r="BA55" s="230" t="n">
        <f aca="false">IF('Indicator Data'!BB59="No Data",1,IF('Indicator Data imputation'!BB58&lt;&gt;"",1,0))</f>
        <v>0</v>
      </c>
      <c r="BB55" s="230" t="n">
        <f aca="false">IF('Indicator Data'!BC59="No Data",1,IF('Indicator Data imputation'!BC58&lt;&gt;"",1,0))</f>
        <v>0</v>
      </c>
      <c r="BC55" s="230" t="n">
        <f aca="false">IF('Indicator Data'!BD59="No Data",1,IF('Indicator Data imputation'!BD58&lt;&gt;"",1,0))</f>
        <v>0</v>
      </c>
      <c r="BD55" s="230" t="n">
        <f aca="false">IF('Indicator Data'!BE59="No Data",1,IF('Indicator Data imputation'!BE58&lt;&gt;"",1,0))</f>
        <v>0</v>
      </c>
      <c r="BE55" s="230" t="n">
        <f aca="false">IF('Indicator Data'!BF59="No Data",1,IF('Indicator Data imputation'!BF58&lt;&gt;"",1,0))</f>
        <v>0</v>
      </c>
      <c r="BF55" s="230" t="n">
        <f aca="false">IF('Indicator Data'!BG59="No Data",1,IF('Indicator Data imputation'!BG58&lt;&gt;"",1,0))</f>
        <v>1</v>
      </c>
      <c r="BG55" s="230" t="n">
        <f aca="false">IF('Indicator Data'!BH59="No Data",1,IF('Indicator Data imputation'!BH58&lt;&gt;"",1,0))</f>
        <v>1</v>
      </c>
      <c r="BH55" s="230" t="n">
        <f aca="false">IF('Indicator Data'!BI59="No Data",1,IF('Indicator Data imputation'!BI58&lt;&gt;"",1,0))</f>
        <v>1</v>
      </c>
      <c r="BI55" s="230" t="n">
        <f aca="false">IF('Indicator Data'!BJ59="No Data",1,IF('Indicator Data imputation'!BJ58&lt;&gt;"",1,0))</f>
        <v>0</v>
      </c>
      <c r="BJ55" s="230" t="n">
        <f aca="false">IF('Indicator Data'!BK59="No Data",1,IF('Indicator Data imputation'!BK58&lt;&gt;"",1,0))</f>
        <v>0</v>
      </c>
      <c r="BK55" s="230" t="n">
        <f aca="false">IF('Indicator Data'!BL59="No Data",1,IF('Indicator Data imputation'!BL58&lt;&gt;"",1,0))</f>
        <v>0</v>
      </c>
      <c r="BL55" s="230" t="n">
        <f aca="false">IF('Indicator Data'!BM59="No Data",1,IF('Indicator Data imputation'!BM58&lt;&gt;"",1,0))</f>
        <v>0</v>
      </c>
      <c r="BM55" s="230" t="n">
        <f aca="false">IF('Indicator Data'!BN59="No Data",1,IF('Indicator Data imputation'!BN58&lt;&gt;"",1,0))</f>
        <v>0</v>
      </c>
      <c r="BN55" s="230" t="n">
        <f aca="false">IF('Indicator Data'!BO59="No Data",1,IF('Indicator Data imputation'!BO58&lt;&gt;"",1,0))</f>
        <v>0</v>
      </c>
      <c r="BO55" s="230" t="n">
        <f aca="false">IF('Indicator Data'!BP59="No Data",1,IF('Indicator Data imputation'!BP58&lt;&gt;"",1,0))</f>
        <v>0</v>
      </c>
      <c r="BP55" s="230" t="n">
        <f aca="false">IF('Indicator Data'!BQ59="No Data",1,IF('Indicator Data imputation'!BQ58&lt;&gt;"",1,0))</f>
        <v>0</v>
      </c>
      <c r="BQ55" s="230" t="n">
        <f aca="false">IF('Indicator Data'!BR59="No Data",1,IF('Indicator Data imputation'!BR58&lt;&gt;"",1,0))</f>
        <v>0</v>
      </c>
      <c r="BR55" s="230" t="n">
        <f aca="false">IF('Indicator Data'!BS59="No Data",1,IF('Indicator Data imputation'!BS58&lt;&gt;"",1,0))</f>
        <v>1</v>
      </c>
      <c r="BS55" s="230" t="n">
        <f aca="false">IF('Indicator Data'!BT59="No Data",1,IF('Indicator Data imputation'!BT58&lt;&gt;"",1,0))</f>
        <v>0</v>
      </c>
      <c r="BT55" s="230" t="n">
        <f aca="false">IF('Indicator Data'!BU59="No Data",1,IF('Indicator Data imputation'!BU58&lt;&gt;"",1,0))</f>
        <v>0</v>
      </c>
      <c r="BU55" s="230" t="n">
        <f aca="false">IF('Indicator Data'!BV59="No Data",1,IF('Indicator Data imputation'!BV58&lt;&gt;"",1,0))</f>
        <v>0</v>
      </c>
      <c r="BV55" s="230" t="n">
        <f aca="false">IF('Indicator Data'!BW59="No Data",1,IF('Indicator Data imputation'!BW58&lt;&gt;"",1,0))</f>
        <v>0</v>
      </c>
      <c r="BW55" s="230" t="n">
        <f aca="false">IF('Indicator Data'!BX59="No Data",1,IF('Indicator Data imputation'!BX58&lt;&gt;"",1,0))</f>
        <v>0</v>
      </c>
      <c r="BX55" s="0" t="n">
        <f aca="false">SUM(B55:BW55)</f>
        <v>14</v>
      </c>
      <c r="BY55" s="239" t="n">
        <f aca="false">BX55/74</f>
        <v>0.189189189189189</v>
      </c>
    </row>
    <row r="56" customFormat="false" ht="14.5" hidden="false" customHeight="false" outlineLevel="0" collapsed="false">
      <c r="A56" s="0" t="str">
        <f aca="false">'Indicator Data'!B60</f>
        <v>EST</v>
      </c>
      <c r="B56" s="230" t="n">
        <f aca="false">IF('Indicator Data'!C60="No Data",1,IF('Indicator Data imputation'!C59&lt;&gt;"",1,0))</f>
        <v>0</v>
      </c>
      <c r="C56" s="230" t="n">
        <f aca="false">IF('Indicator Data'!D60="No Data",1,IF('Indicator Data imputation'!D59&lt;&gt;"",1,0))</f>
        <v>0</v>
      </c>
      <c r="D56" s="230" t="n">
        <f aca="false">IF('Indicator Data'!E60="No Data",1,IF('Indicator Data imputation'!E59&lt;&gt;"",1,0))</f>
        <v>0</v>
      </c>
      <c r="E56" s="230" t="n">
        <f aca="false">IF('Indicator Data'!F60="No Data",1,IF('Indicator Data imputation'!F59&lt;&gt;"",1,0))</f>
        <v>0</v>
      </c>
      <c r="F56" s="230" t="n">
        <f aca="false">IF('Indicator Data'!G60="No Data",1,IF('Indicator Data imputation'!G59&lt;&gt;"",1,0))</f>
        <v>0</v>
      </c>
      <c r="G56" s="230" t="n">
        <f aca="false">IF('Indicator Data'!H60="No Data",1,IF('Indicator Data imputation'!H59&lt;&gt;"",1,0))</f>
        <v>0</v>
      </c>
      <c r="H56" s="230" t="n">
        <f aca="false">IF('Indicator Data'!I60="No Data",1,IF('Indicator Data imputation'!I59&lt;&gt;"",1,0))</f>
        <v>0</v>
      </c>
      <c r="I56" s="230" t="n">
        <f aca="false">IF('Indicator Data'!J60="No Data",1,IF('Indicator Data imputation'!J59&lt;&gt;"",1,0))</f>
        <v>0</v>
      </c>
      <c r="J56" s="230" t="n">
        <f aca="false">IF('Indicator Data'!K60="No Data",1,IF('Indicator Data imputation'!K59&lt;&gt;"",1,0))</f>
        <v>0</v>
      </c>
      <c r="K56" s="230" t="n">
        <f aca="false">IF('Indicator Data'!L60="No Data",1,IF('Indicator Data imputation'!L59&lt;&gt;"",1,0))</f>
        <v>0</v>
      </c>
      <c r="L56" s="230" t="n">
        <f aca="false">IF('Indicator Data'!M60="No Data",1,IF('Indicator Data imputation'!M59&lt;&gt;"",1,0))</f>
        <v>0</v>
      </c>
      <c r="M56" s="230" t="n">
        <f aca="false">IF('Indicator Data'!N60="No Data",1,IF('Indicator Data imputation'!N59&lt;&gt;"",1,0))</f>
        <v>1</v>
      </c>
      <c r="N56" s="230" t="n">
        <f aca="false">IF('Indicator Data'!O60="No Data",1,IF('Indicator Data imputation'!O59&lt;&gt;"",1,0))</f>
        <v>1</v>
      </c>
      <c r="O56" s="230" t="n">
        <f aca="false">IF('Indicator Data'!P60="No Data",1,IF('Indicator Data imputation'!P59&lt;&gt;"",1,0))</f>
        <v>1</v>
      </c>
      <c r="P56" s="230" t="n">
        <f aca="false">IF('Indicator Data'!Q60="No Data",1,IF('Indicator Data imputation'!Q59&lt;&gt;"",1,0))</f>
        <v>0</v>
      </c>
      <c r="Q56" s="230" t="n">
        <f aca="false">IF('Indicator Data'!R60="No Data",1,IF('Indicator Data imputation'!R59&lt;&gt;"",1,0))</f>
        <v>0</v>
      </c>
      <c r="R56" s="230" t="n">
        <f aca="false">IF('Indicator Data'!S60="No Data",1,IF('Indicator Data imputation'!S59&lt;&gt;"",1,0))</f>
        <v>0</v>
      </c>
      <c r="S56" s="230" t="n">
        <f aca="false">IF('Indicator Data'!T60="No Data",1,IF('Indicator Data imputation'!T59&lt;&gt;"",1,0))</f>
        <v>0</v>
      </c>
      <c r="T56" s="230" t="n">
        <f aca="false">IF('Indicator Data'!U60="No Data",1,IF('Indicator Data imputation'!U59&lt;&gt;"",1,0))</f>
        <v>0</v>
      </c>
      <c r="U56" s="230" t="n">
        <f aca="false">IF('Indicator Data'!V60="No Data",1,IF('Indicator Data imputation'!V59&lt;&gt;"",1,0))</f>
        <v>0</v>
      </c>
      <c r="V56" s="230" t="n">
        <f aca="false">IF('Indicator Data'!W60="No Data",1,IF('Indicator Data imputation'!W59&lt;&gt;"",1,0))</f>
        <v>0</v>
      </c>
      <c r="W56" s="230" t="n">
        <f aca="false">IF('Indicator Data'!X60="No Data",1,IF('Indicator Data imputation'!X59&lt;&gt;"",1,0))</f>
        <v>0</v>
      </c>
      <c r="X56" s="230" t="n">
        <f aca="false">IF('Indicator Data'!Y60="No Data",1,IF('Indicator Data imputation'!Y59&lt;&gt;"",1,0))</f>
        <v>0</v>
      </c>
      <c r="Y56" s="230" t="n">
        <f aca="false">IF('Indicator Data'!Z60="No Data",1,IF('Indicator Data imputation'!Z59&lt;&gt;"",1,0))</f>
        <v>0</v>
      </c>
      <c r="Z56" s="230" t="n">
        <f aca="false">IF('Indicator Data'!AA60="No Data",1,IF('Indicator Data imputation'!AA59&lt;&gt;"",1,0))</f>
        <v>0</v>
      </c>
      <c r="AA56" s="230" t="n">
        <f aca="false">IF('Indicator Data'!AB60="No Data",1,IF('Indicator Data imputation'!AB59&lt;&gt;"",1,0))</f>
        <v>0</v>
      </c>
      <c r="AB56" s="230" t="n">
        <f aca="false">IF('Indicator Data'!AC60="No Data",1,IF('Indicator Data imputation'!AC59&lt;&gt;"",1,0))</f>
        <v>1</v>
      </c>
      <c r="AC56" s="230" t="n">
        <f aca="false">IF('Indicator Data'!AD60="No Data",1,IF('Indicator Data imputation'!AD59&lt;&gt;"",1,0))</f>
        <v>0</v>
      </c>
      <c r="AD56" s="230" t="n">
        <f aca="false">IF('Indicator Data'!AE60="No Data",1,IF('Indicator Data imputation'!AE59&lt;&gt;"",1,0))</f>
        <v>0</v>
      </c>
      <c r="AE56" s="230" t="n">
        <f aca="false">IF('Indicator Data'!AF60="No Data",1,IF('Indicator Data imputation'!AF59&lt;&gt;"",1,0))</f>
        <v>1</v>
      </c>
      <c r="AF56" s="230" t="n">
        <f aca="false">IF('Indicator Data'!AG60="No Data",1,IF('Indicator Data imputation'!AG59&lt;&gt;"",1,0))</f>
        <v>0</v>
      </c>
      <c r="AG56" s="230" t="n">
        <f aca="false">IF('Indicator Data'!AH60="No Data",1,IF('Indicator Data imputation'!AH59&lt;&gt;"",1,0))</f>
        <v>0</v>
      </c>
      <c r="AH56" s="230" t="n">
        <f aca="false">IF('Indicator Data'!AI60="No Data",1,IF('Indicator Data imputation'!AI59&lt;&gt;"",1,0))</f>
        <v>0</v>
      </c>
      <c r="AI56" s="230" t="n">
        <f aca="false">IF('Indicator Data'!AJ60="No Data",1,IF('Indicator Data imputation'!AJ59&lt;&gt;"",1,0))</f>
        <v>0</v>
      </c>
      <c r="AJ56" s="230" t="n">
        <f aca="false">IF('Indicator Data'!AK60="No Data",1,IF('Indicator Data imputation'!AK59&lt;&gt;"",1,0))</f>
        <v>0</v>
      </c>
      <c r="AK56" s="230" t="n">
        <f aca="false">IF('Indicator Data'!AL60="No Data",1,IF('Indicator Data imputation'!AL59&lt;&gt;"",1,0))</f>
        <v>1</v>
      </c>
      <c r="AL56" s="230" t="n">
        <f aca="false">IF('Indicator Data'!AM60="No Data",1,IF('Indicator Data imputation'!AM59&lt;&gt;"",1,0))</f>
        <v>0</v>
      </c>
      <c r="AM56" s="230" t="n">
        <f aca="false">IF('Indicator Data'!AN60="No Data",1,IF('Indicator Data imputation'!AN59&lt;&gt;"",1,0))</f>
        <v>0</v>
      </c>
      <c r="AN56" s="230" t="n">
        <f aca="false">IF('Indicator Data'!AO60="No Data",1,IF('Indicator Data imputation'!AO59&lt;&gt;"",1,0))</f>
        <v>0</v>
      </c>
      <c r="AO56" s="230" t="n">
        <f aca="false">IF('Indicator Data'!AP60="No Data",1,IF('Indicator Data imputation'!AP59&lt;&gt;"",1,0))</f>
        <v>1</v>
      </c>
      <c r="AP56" s="230" t="n">
        <f aca="false">IF('Indicator Data'!AQ60="No Data",1,IF('Indicator Data imputation'!AQ59&lt;&gt;"",1,0))</f>
        <v>0</v>
      </c>
      <c r="AQ56" s="230" t="n">
        <f aca="false">IF('Indicator Data'!AR60="No Data",1,IF('Indicator Data imputation'!AR59&lt;&gt;"",1,0))</f>
        <v>0</v>
      </c>
      <c r="AR56" s="230" t="n">
        <f aca="false">IF('Indicator Data'!AS60="No Data",1,IF('Indicator Data imputation'!AS59&lt;&gt;"",1,0))</f>
        <v>0</v>
      </c>
      <c r="AS56" s="230" t="n">
        <f aca="false">IF('Indicator Data'!AT60="No Data",1,IF('Indicator Data imputation'!AT59&lt;&gt;"",1,0))</f>
        <v>0</v>
      </c>
      <c r="AT56" s="230" t="n">
        <f aca="false">IF('Indicator Data'!AU60="No Data",1,IF('Indicator Data imputation'!AU59&lt;&gt;"",1,0))</f>
        <v>0</v>
      </c>
      <c r="AU56" s="230" t="n">
        <f aca="false">IF('Indicator Data'!AV60="No Data",1,IF('Indicator Data imputation'!AV59&lt;&gt;"",1,0))</f>
        <v>0</v>
      </c>
      <c r="AV56" s="230" t="n">
        <f aca="false">IF('Indicator Data'!AW60="No Data",1,IF('Indicator Data imputation'!AW59&lt;&gt;"",1,0))</f>
        <v>1</v>
      </c>
      <c r="AW56" s="230" t="n">
        <f aca="false">IF('Indicator Data'!AX60="No Data",1,IF('Indicator Data imputation'!AX59&lt;&gt;"",1,0))</f>
        <v>0</v>
      </c>
      <c r="AX56" s="230" t="n">
        <f aca="false">IF('Indicator Data'!AY60="No Data",1,IF('Indicator Data imputation'!AY59&lt;&gt;"",1,0))</f>
        <v>0</v>
      </c>
      <c r="AY56" s="230" t="n">
        <f aca="false">IF('Indicator Data'!AZ60="No Data",1,IF('Indicator Data imputation'!AZ59&lt;&gt;"",1,0))</f>
        <v>0</v>
      </c>
      <c r="AZ56" s="230" t="n">
        <f aca="false">IF('Indicator Data'!BA60="No Data",1,IF('Indicator Data imputation'!BA59&lt;&gt;"",1,0))</f>
        <v>0</v>
      </c>
      <c r="BA56" s="230" t="n">
        <f aca="false">IF('Indicator Data'!BB60="No Data",1,IF('Indicator Data imputation'!BB59&lt;&gt;"",1,0))</f>
        <v>0</v>
      </c>
      <c r="BB56" s="230" t="n">
        <f aca="false">IF('Indicator Data'!BC60="No Data",1,IF('Indicator Data imputation'!BC59&lt;&gt;"",1,0))</f>
        <v>0</v>
      </c>
      <c r="BC56" s="230" t="n">
        <f aca="false">IF('Indicator Data'!BD60="No Data",1,IF('Indicator Data imputation'!BD59&lt;&gt;"",1,0))</f>
        <v>0</v>
      </c>
      <c r="BD56" s="230" t="n">
        <f aca="false">IF('Indicator Data'!BE60="No Data",1,IF('Indicator Data imputation'!BE59&lt;&gt;"",1,0))</f>
        <v>0</v>
      </c>
      <c r="BE56" s="230" t="n">
        <f aca="false">IF('Indicator Data'!BF60="No Data",1,IF('Indicator Data imputation'!BF59&lt;&gt;"",1,0))</f>
        <v>0</v>
      </c>
      <c r="BF56" s="230" t="n">
        <f aca="false">IF('Indicator Data'!BG60="No Data",1,IF('Indicator Data imputation'!BG59&lt;&gt;"",1,0))</f>
        <v>0</v>
      </c>
      <c r="BG56" s="230" t="n">
        <f aca="false">IF('Indicator Data'!BH60="No Data",1,IF('Indicator Data imputation'!BH59&lt;&gt;"",1,0))</f>
        <v>0</v>
      </c>
      <c r="BH56" s="230" t="n">
        <f aca="false">IF('Indicator Data'!BI60="No Data",1,IF('Indicator Data imputation'!BI59&lt;&gt;"",1,0))</f>
        <v>1</v>
      </c>
      <c r="BI56" s="230" t="n">
        <f aca="false">IF('Indicator Data'!BJ60="No Data",1,IF('Indicator Data imputation'!BJ59&lt;&gt;"",1,0))</f>
        <v>0</v>
      </c>
      <c r="BJ56" s="230" t="n">
        <f aca="false">IF('Indicator Data'!BK60="No Data",1,IF('Indicator Data imputation'!BK59&lt;&gt;"",1,0))</f>
        <v>0</v>
      </c>
      <c r="BK56" s="230" t="n">
        <f aca="false">IF('Indicator Data'!BL60="No Data",1,IF('Indicator Data imputation'!BL59&lt;&gt;"",1,0))</f>
        <v>0</v>
      </c>
      <c r="BL56" s="230" t="n">
        <f aca="false">IF('Indicator Data'!BM60="No Data",1,IF('Indicator Data imputation'!BM59&lt;&gt;"",1,0))</f>
        <v>0</v>
      </c>
      <c r="BM56" s="230" t="n">
        <f aca="false">IF('Indicator Data'!BN60="No Data",1,IF('Indicator Data imputation'!BN59&lt;&gt;"",1,0))</f>
        <v>0</v>
      </c>
      <c r="BN56" s="230" t="n">
        <f aca="false">IF('Indicator Data'!BO60="No Data",1,IF('Indicator Data imputation'!BO59&lt;&gt;"",1,0))</f>
        <v>0</v>
      </c>
      <c r="BO56" s="230" t="n">
        <f aca="false">IF('Indicator Data'!BP60="No Data",1,IF('Indicator Data imputation'!BP59&lt;&gt;"",1,0))</f>
        <v>0</v>
      </c>
      <c r="BP56" s="230" t="n">
        <f aca="false">IF('Indicator Data'!BQ60="No Data",1,IF('Indicator Data imputation'!BQ59&lt;&gt;"",1,0))</f>
        <v>0</v>
      </c>
      <c r="BQ56" s="230" t="n">
        <f aca="false">IF('Indicator Data'!BR60="No Data",1,IF('Indicator Data imputation'!BR59&lt;&gt;"",1,0))</f>
        <v>0</v>
      </c>
      <c r="BR56" s="230" t="n">
        <f aca="false">IF('Indicator Data'!BS60="No Data",1,IF('Indicator Data imputation'!BS59&lt;&gt;"",1,0))</f>
        <v>0</v>
      </c>
      <c r="BS56" s="230" t="n">
        <f aca="false">IF('Indicator Data'!BT60="No Data",1,IF('Indicator Data imputation'!BT59&lt;&gt;"",1,0))</f>
        <v>0</v>
      </c>
      <c r="BT56" s="230" t="n">
        <f aca="false">IF('Indicator Data'!BU60="No Data",1,IF('Indicator Data imputation'!BU59&lt;&gt;"",1,0))</f>
        <v>0</v>
      </c>
      <c r="BU56" s="230" t="n">
        <f aca="false">IF('Indicator Data'!BV60="No Data",1,IF('Indicator Data imputation'!BV59&lt;&gt;"",1,0))</f>
        <v>1</v>
      </c>
      <c r="BV56" s="230" t="n">
        <f aca="false">IF('Indicator Data'!BW60="No Data",1,IF('Indicator Data imputation'!BW59&lt;&gt;"",1,0))</f>
        <v>0</v>
      </c>
      <c r="BW56" s="230" t="n">
        <f aca="false">IF('Indicator Data'!BX60="No Data",1,IF('Indicator Data imputation'!BX59&lt;&gt;"",1,0))</f>
        <v>0</v>
      </c>
      <c r="BX56" s="0" t="n">
        <f aca="false">SUM(B56:BW56)</f>
        <v>10</v>
      </c>
      <c r="BY56" s="239" t="n">
        <f aca="false">BX56/74</f>
        <v>0.135135135135135</v>
      </c>
    </row>
    <row r="57" customFormat="false" ht="14.5" hidden="false" customHeight="false" outlineLevel="0" collapsed="false">
      <c r="A57" s="0" t="str">
        <f aca="false">'Indicator Data'!B61</f>
        <v>SWZ</v>
      </c>
      <c r="B57" s="230" t="n">
        <f aca="false">IF('Indicator Data'!C61="No Data",1,IF('Indicator Data imputation'!C60&lt;&gt;"",1,0))</f>
        <v>0</v>
      </c>
      <c r="C57" s="230" t="n">
        <f aca="false">IF('Indicator Data'!D61="No Data",1,IF('Indicator Data imputation'!D60&lt;&gt;"",1,0))</f>
        <v>0</v>
      </c>
      <c r="D57" s="230" t="n">
        <f aca="false">IF('Indicator Data'!E61="No Data",1,IF('Indicator Data imputation'!E60&lt;&gt;"",1,0))</f>
        <v>0</v>
      </c>
      <c r="E57" s="230" t="n">
        <f aca="false">IF('Indicator Data'!F61="No Data",1,IF('Indicator Data imputation'!F60&lt;&gt;"",1,0))</f>
        <v>0</v>
      </c>
      <c r="F57" s="230" t="n">
        <f aca="false">IF('Indicator Data'!G61="No Data",1,IF('Indicator Data imputation'!G60&lt;&gt;"",1,0))</f>
        <v>0</v>
      </c>
      <c r="G57" s="230" t="n">
        <f aca="false">IF('Indicator Data'!H61="No Data",1,IF('Indicator Data imputation'!H60&lt;&gt;"",1,0))</f>
        <v>0</v>
      </c>
      <c r="H57" s="230" t="n">
        <f aca="false">IF('Indicator Data'!I61="No Data",1,IF('Indicator Data imputation'!I60&lt;&gt;"",1,0))</f>
        <v>0</v>
      </c>
      <c r="I57" s="230" t="n">
        <f aca="false">IF('Indicator Data'!J61="No Data",1,IF('Indicator Data imputation'!J60&lt;&gt;"",1,0))</f>
        <v>0</v>
      </c>
      <c r="J57" s="230" t="n">
        <f aca="false">IF('Indicator Data'!K61="No Data",1,IF('Indicator Data imputation'!K60&lt;&gt;"",1,0))</f>
        <v>0</v>
      </c>
      <c r="K57" s="230" t="n">
        <f aca="false">IF('Indicator Data'!L61="No Data",1,IF('Indicator Data imputation'!L60&lt;&gt;"",1,0))</f>
        <v>0</v>
      </c>
      <c r="L57" s="230" t="n">
        <f aca="false">IF('Indicator Data'!M61="No Data",1,IF('Indicator Data imputation'!M60&lt;&gt;"",1,0))</f>
        <v>0</v>
      </c>
      <c r="M57" s="230" t="n">
        <f aca="false">IF('Indicator Data'!N61="No Data",1,IF('Indicator Data imputation'!N60&lt;&gt;"",1,0))</f>
        <v>0</v>
      </c>
      <c r="N57" s="230" t="n">
        <f aca="false">IF('Indicator Data'!O61="No Data",1,IF('Indicator Data imputation'!O60&lt;&gt;"",1,0))</f>
        <v>0</v>
      </c>
      <c r="O57" s="230" t="n">
        <f aca="false">IF('Indicator Data'!P61="No Data",1,IF('Indicator Data imputation'!P60&lt;&gt;"",1,0))</f>
        <v>0</v>
      </c>
      <c r="P57" s="230" t="n">
        <f aca="false">IF('Indicator Data'!Q61="No Data",1,IF('Indicator Data imputation'!Q60&lt;&gt;"",1,0))</f>
        <v>0</v>
      </c>
      <c r="Q57" s="230" t="n">
        <f aca="false">IF('Indicator Data'!R61="No Data",1,IF('Indicator Data imputation'!R60&lt;&gt;"",1,0))</f>
        <v>0</v>
      </c>
      <c r="R57" s="230" t="n">
        <f aca="false">IF('Indicator Data'!S61="No Data",1,IF('Indicator Data imputation'!S60&lt;&gt;"",1,0))</f>
        <v>0</v>
      </c>
      <c r="S57" s="230" t="n">
        <f aca="false">IF('Indicator Data'!T61="No Data",1,IF('Indicator Data imputation'!T60&lt;&gt;"",1,0))</f>
        <v>0</v>
      </c>
      <c r="T57" s="230" t="n">
        <f aca="false">IF('Indicator Data'!U61="No Data",1,IF('Indicator Data imputation'!U60&lt;&gt;"",1,0))</f>
        <v>0</v>
      </c>
      <c r="U57" s="230" t="n">
        <f aca="false">IF('Indicator Data'!V61="No Data",1,IF('Indicator Data imputation'!V60&lt;&gt;"",1,0))</f>
        <v>0</v>
      </c>
      <c r="V57" s="230" t="n">
        <f aca="false">IF('Indicator Data'!W61="No Data",1,IF('Indicator Data imputation'!W60&lt;&gt;"",1,0))</f>
        <v>0</v>
      </c>
      <c r="W57" s="230" t="n">
        <f aca="false">IF('Indicator Data'!X61="No Data",1,IF('Indicator Data imputation'!X60&lt;&gt;"",1,0))</f>
        <v>0</v>
      </c>
      <c r="X57" s="230" t="n">
        <f aca="false">IF('Indicator Data'!Y61="No Data",1,IF('Indicator Data imputation'!Y60&lt;&gt;"",1,0))</f>
        <v>0</v>
      </c>
      <c r="Y57" s="230" t="n">
        <f aca="false">IF('Indicator Data'!Z61="No Data",1,IF('Indicator Data imputation'!Z60&lt;&gt;"",1,0))</f>
        <v>0</v>
      </c>
      <c r="Z57" s="230" t="n">
        <f aca="false">IF('Indicator Data'!AA61="No Data",1,IF('Indicator Data imputation'!AA60&lt;&gt;"",1,0))</f>
        <v>0</v>
      </c>
      <c r="AA57" s="230" t="n">
        <f aca="false">IF('Indicator Data'!AB61="No Data",1,IF('Indicator Data imputation'!AB60&lt;&gt;"",1,0))</f>
        <v>0</v>
      </c>
      <c r="AB57" s="230" t="n">
        <f aca="false">IF('Indicator Data'!AC61="No Data",1,IF('Indicator Data imputation'!AC60&lt;&gt;"",1,0))</f>
        <v>0</v>
      </c>
      <c r="AC57" s="230" t="n">
        <f aca="false">IF('Indicator Data'!AD61="No Data",1,IF('Indicator Data imputation'!AD60&lt;&gt;"",1,0))</f>
        <v>0</v>
      </c>
      <c r="AD57" s="230" t="n">
        <f aca="false">IF('Indicator Data'!AE61="No Data",1,IF('Indicator Data imputation'!AE60&lt;&gt;"",1,0))</f>
        <v>0</v>
      </c>
      <c r="AE57" s="230" t="n">
        <f aca="false">IF('Indicator Data'!AF61="No Data",1,IF('Indicator Data imputation'!AF60&lt;&gt;"",1,0))</f>
        <v>0</v>
      </c>
      <c r="AF57" s="230" t="n">
        <f aca="false">IF('Indicator Data'!AG61="No Data",1,IF('Indicator Data imputation'!AG60&lt;&gt;"",1,0))</f>
        <v>0</v>
      </c>
      <c r="AG57" s="230" t="n">
        <f aca="false">IF('Indicator Data'!AH61="No Data",1,IF('Indicator Data imputation'!AH60&lt;&gt;"",1,0))</f>
        <v>0</v>
      </c>
      <c r="AH57" s="230" t="n">
        <f aca="false">IF('Indicator Data'!AI61="No Data",1,IF('Indicator Data imputation'!AI60&lt;&gt;"",1,0))</f>
        <v>0</v>
      </c>
      <c r="AI57" s="230" t="n">
        <f aca="false">IF('Indicator Data'!AJ61="No Data",1,IF('Indicator Data imputation'!AJ60&lt;&gt;"",1,0))</f>
        <v>0</v>
      </c>
      <c r="AJ57" s="230" t="n">
        <f aca="false">IF('Indicator Data'!AK61="No Data",1,IF('Indicator Data imputation'!AK60&lt;&gt;"",1,0))</f>
        <v>0</v>
      </c>
      <c r="AK57" s="230" t="n">
        <f aca="false">IF('Indicator Data'!AL61="No Data",1,IF('Indicator Data imputation'!AL60&lt;&gt;"",1,0))</f>
        <v>0</v>
      </c>
      <c r="AL57" s="230" t="n">
        <f aca="false">IF('Indicator Data'!AM61="No Data",1,IF('Indicator Data imputation'!AM60&lt;&gt;"",1,0))</f>
        <v>0</v>
      </c>
      <c r="AM57" s="230" t="n">
        <f aca="false">IF('Indicator Data'!AN61="No Data",1,IF('Indicator Data imputation'!AN60&lt;&gt;"",1,0))</f>
        <v>0</v>
      </c>
      <c r="AN57" s="230" t="n">
        <f aca="false">IF('Indicator Data'!AO61="No Data",1,IF('Indicator Data imputation'!AO60&lt;&gt;"",1,0))</f>
        <v>0</v>
      </c>
      <c r="AO57" s="230" t="n">
        <f aca="false">IF('Indicator Data'!AP61="No Data",1,IF('Indicator Data imputation'!AP60&lt;&gt;"",1,0))</f>
        <v>0</v>
      </c>
      <c r="AP57" s="230" t="n">
        <f aca="false">IF('Indicator Data'!AQ61="No Data",1,IF('Indicator Data imputation'!AQ60&lt;&gt;"",1,0))</f>
        <v>0</v>
      </c>
      <c r="AQ57" s="230" t="n">
        <f aca="false">IF('Indicator Data'!AR61="No Data",1,IF('Indicator Data imputation'!AR60&lt;&gt;"",1,0))</f>
        <v>0</v>
      </c>
      <c r="AR57" s="230" t="n">
        <f aca="false">IF('Indicator Data'!AS61="No Data",1,IF('Indicator Data imputation'!AS60&lt;&gt;"",1,0))</f>
        <v>0</v>
      </c>
      <c r="AS57" s="230" t="n">
        <f aca="false">IF('Indicator Data'!AT61="No Data",1,IF('Indicator Data imputation'!AT60&lt;&gt;"",1,0))</f>
        <v>0</v>
      </c>
      <c r="AT57" s="230" t="n">
        <f aca="false">IF('Indicator Data'!AU61="No Data",1,IF('Indicator Data imputation'!AU60&lt;&gt;"",1,0))</f>
        <v>0</v>
      </c>
      <c r="AU57" s="230" t="n">
        <f aca="false">IF('Indicator Data'!AV61="No Data",1,IF('Indicator Data imputation'!AV60&lt;&gt;"",1,0))</f>
        <v>0</v>
      </c>
      <c r="AV57" s="230" t="n">
        <f aca="false">IF('Indicator Data'!AW61="No Data",1,IF('Indicator Data imputation'!AW60&lt;&gt;"",1,0))</f>
        <v>0</v>
      </c>
      <c r="AW57" s="230" t="n">
        <f aca="false">IF('Indicator Data'!AX61="No Data",1,IF('Indicator Data imputation'!AX60&lt;&gt;"",1,0))</f>
        <v>0</v>
      </c>
      <c r="AX57" s="230" t="n">
        <f aca="false">IF('Indicator Data'!AY61="No Data",1,IF('Indicator Data imputation'!AY60&lt;&gt;"",1,0))</f>
        <v>0</v>
      </c>
      <c r="AY57" s="230" t="n">
        <f aca="false">IF('Indicator Data'!AZ61="No Data",1,IF('Indicator Data imputation'!AZ60&lt;&gt;"",1,0))</f>
        <v>0</v>
      </c>
      <c r="AZ57" s="230" t="n">
        <f aca="false">IF('Indicator Data'!BA61="No Data",1,IF('Indicator Data imputation'!BA60&lt;&gt;"",1,0))</f>
        <v>0</v>
      </c>
      <c r="BA57" s="230" t="n">
        <f aca="false">IF('Indicator Data'!BB61="No Data",1,IF('Indicator Data imputation'!BB60&lt;&gt;"",1,0))</f>
        <v>0</v>
      </c>
      <c r="BB57" s="230" t="n">
        <f aca="false">IF('Indicator Data'!BC61="No Data",1,IF('Indicator Data imputation'!BC60&lt;&gt;"",1,0))</f>
        <v>0</v>
      </c>
      <c r="BC57" s="230" t="n">
        <f aca="false">IF('Indicator Data'!BD61="No Data",1,IF('Indicator Data imputation'!BD60&lt;&gt;"",1,0))</f>
        <v>0</v>
      </c>
      <c r="BD57" s="230" t="n">
        <f aca="false">IF('Indicator Data'!BE61="No Data",1,IF('Indicator Data imputation'!BE60&lt;&gt;"",1,0))</f>
        <v>0</v>
      </c>
      <c r="BE57" s="230" t="n">
        <f aca="false">IF('Indicator Data'!BF61="No Data",1,IF('Indicator Data imputation'!BF60&lt;&gt;"",1,0))</f>
        <v>0</v>
      </c>
      <c r="BF57" s="230" t="n">
        <f aca="false">IF('Indicator Data'!BG61="No Data",1,IF('Indicator Data imputation'!BG60&lt;&gt;"",1,0))</f>
        <v>0</v>
      </c>
      <c r="BG57" s="230" t="n">
        <f aca="false">IF('Indicator Data'!BH61="No Data",1,IF('Indicator Data imputation'!BH60&lt;&gt;"",1,0))</f>
        <v>0</v>
      </c>
      <c r="BH57" s="230" t="n">
        <f aca="false">IF('Indicator Data'!BI61="No Data",1,IF('Indicator Data imputation'!BI60&lt;&gt;"",1,0))</f>
        <v>0</v>
      </c>
      <c r="BI57" s="230" t="n">
        <f aca="false">IF('Indicator Data'!BJ61="No Data",1,IF('Indicator Data imputation'!BJ60&lt;&gt;"",1,0))</f>
        <v>0</v>
      </c>
      <c r="BJ57" s="230" t="n">
        <f aca="false">IF('Indicator Data'!BK61="No Data",1,IF('Indicator Data imputation'!BK60&lt;&gt;"",1,0))</f>
        <v>0</v>
      </c>
      <c r="BK57" s="230" t="n">
        <f aca="false">IF('Indicator Data'!BL61="No Data",1,IF('Indicator Data imputation'!BL60&lt;&gt;"",1,0))</f>
        <v>0</v>
      </c>
      <c r="BL57" s="230" t="n">
        <f aca="false">IF('Indicator Data'!BM61="No Data",1,IF('Indicator Data imputation'!BM60&lt;&gt;"",1,0))</f>
        <v>0</v>
      </c>
      <c r="BM57" s="230" t="n">
        <f aca="false">IF('Indicator Data'!BN61="No Data",1,IF('Indicator Data imputation'!BN60&lt;&gt;"",1,0))</f>
        <v>0</v>
      </c>
      <c r="BN57" s="230" t="n">
        <f aca="false">IF('Indicator Data'!BO61="No Data",1,IF('Indicator Data imputation'!BO60&lt;&gt;"",1,0))</f>
        <v>0</v>
      </c>
      <c r="BO57" s="230" t="n">
        <f aca="false">IF('Indicator Data'!BP61="No Data",1,IF('Indicator Data imputation'!BP60&lt;&gt;"",1,0))</f>
        <v>0</v>
      </c>
      <c r="BP57" s="230" t="n">
        <f aca="false">IF('Indicator Data'!BQ61="No Data",1,IF('Indicator Data imputation'!BQ60&lt;&gt;"",1,0))</f>
        <v>0</v>
      </c>
      <c r="BQ57" s="230" t="n">
        <f aca="false">IF('Indicator Data'!BR61="No Data",1,IF('Indicator Data imputation'!BR60&lt;&gt;"",1,0))</f>
        <v>0</v>
      </c>
      <c r="BR57" s="230" t="n">
        <f aca="false">IF('Indicator Data'!BS61="No Data",1,IF('Indicator Data imputation'!BS60&lt;&gt;"",1,0))</f>
        <v>0</v>
      </c>
      <c r="BS57" s="230" t="n">
        <f aca="false">IF('Indicator Data'!BT61="No Data",1,IF('Indicator Data imputation'!BT60&lt;&gt;"",1,0))</f>
        <v>0</v>
      </c>
      <c r="BT57" s="230" t="n">
        <f aca="false">IF('Indicator Data'!BU61="No Data",1,IF('Indicator Data imputation'!BU60&lt;&gt;"",1,0))</f>
        <v>0</v>
      </c>
      <c r="BU57" s="230" t="n">
        <f aca="false">IF('Indicator Data'!BV61="No Data",1,IF('Indicator Data imputation'!BV60&lt;&gt;"",1,0))</f>
        <v>0</v>
      </c>
      <c r="BV57" s="230" t="n">
        <f aca="false">IF('Indicator Data'!BW61="No Data",1,IF('Indicator Data imputation'!BW60&lt;&gt;"",1,0))</f>
        <v>0</v>
      </c>
      <c r="BW57" s="230" t="n">
        <f aca="false">IF('Indicator Data'!BX61="No Data",1,IF('Indicator Data imputation'!BX60&lt;&gt;"",1,0))</f>
        <v>0</v>
      </c>
      <c r="BX57" s="0" t="n">
        <f aca="false">SUM(B57:BW57)</f>
        <v>0</v>
      </c>
      <c r="BY57" s="239" t="n">
        <f aca="false">BX57/74</f>
        <v>0</v>
      </c>
    </row>
    <row r="58" customFormat="false" ht="14.5" hidden="false" customHeight="false" outlineLevel="0" collapsed="false">
      <c r="A58" s="0" t="str">
        <f aca="false">'Indicator Data'!B62</f>
        <v>ETH</v>
      </c>
      <c r="B58" s="230" t="n">
        <f aca="false">IF('Indicator Data'!C62="No Data",1,IF('Indicator Data imputation'!C61&lt;&gt;"",1,0))</f>
        <v>0</v>
      </c>
      <c r="C58" s="230" t="n">
        <f aca="false">IF('Indicator Data'!D62="No Data",1,IF('Indicator Data imputation'!D61&lt;&gt;"",1,0))</f>
        <v>0</v>
      </c>
      <c r="D58" s="230" t="n">
        <f aca="false">IF('Indicator Data'!E62="No Data",1,IF('Indicator Data imputation'!E61&lt;&gt;"",1,0))</f>
        <v>0</v>
      </c>
      <c r="E58" s="230" t="n">
        <f aca="false">IF('Indicator Data'!F62="No Data",1,IF('Indicator Data imputation'!F61&lt;&gt;"",1,0))</f>
        <v>0</v>
      </c>
      <c r="F58" s="230" t="n">
        <f aca="false">IF('Indicator Data'!G62="No Data",1,IF('Indicator Data imputation'!G61&lt;&gt;"",1,0))</f>
        <v>0</v>
      </c>
      <c r="G58" s="230" t="n">
        <f aca="false">IF('Indicator Data'!H62="No Data",1,IF('Indicator Data imputation'!H61&lt;&gt;"",1,0))</f>
        <v>0</v>
      </c>
      <c r="H58" s="230" t="n">
        <f aca="false">IF('Indicator Data'!I62="No Data",1,IF('Indicator Data imputation'!I61&lt;&gt;"",1,0))</f>
        <v>0</v>
      </c>
      <c r="I58" s="230" t="n">
        <f aca="false">IF('Indicator Data'!J62="No Data",1,IF('Indicator Data imputation'!J61&lt;&gt;"",1,0))</f>
        <v>0</v>
      </c>
      <c r="J58" s="230" t="n">
        <f aca="false">IF('Indicator Data'!K62="No Data",1,IF('Indicator Data imputation'!K61&lt;&gt;"",1,0))</f>
        <v>0</v>
      </c>
      <c r="K58" s="230" t="n">
        <f aca="false">IF('Indicator Data'!L62="No Data",1,IF('Indicator Data imputation'!L61&lt;&gt;"",1,0))</f>
        <v>0</v>
      </c>
      <c r="L58" s="230" t="n">
        <f aca="false">IF('Indicator Data'!M62="No Data",1,IF('Indicator Data imputation'!M61&lt;&gt;"",1,0))</f>
        <v>0</v>
      </c>
      <c r="M58" s="230" t="n">
        <f aca="false">IF('Indicator Data'!N62="No Data",1,IF('Indicator Data imputation'!N61&lt;&gt;"",1,0))</f>
        <v>0</v>
      </c>
      <c r="N58" s="230" t="n">
        <f aca="false">IF('Indicator Data'!O62="No Data",1,IF('Indicator Data imputation'!O61&lt;&gt;"",1,0))</f>
        <v>0</v>
      </c>
      <c r="O58" s="230" t="n">
        <f aca="false">IF('Indicator Data'!P62="No Data",1,IF('Indicator Data imputation'!P61&lt;&gt;"",1,0))</f>
        <v>0</v>
      </c>
      <c r="P58" s="230" t="n">
        <f aca="false">IF('Indicator Data'!Q62="No Data",1,IF('Indicator Data imputation'!Q61&lt;&gt;"",1,0))</f>
        <v>0</v>
      </c>
      <c r="Q58" s="230" t="n">
        <f aca="false">IF('Indicator Data'!R62="No Data",1,IF('Indicator Data imputation'!R61&lt;&gt;"",1,0))</f>
        <v>0</v>
      </c>
      <c r="R58" s="230" t="n">
        <f aca="false">IF('Indicator Data'!S62="No Data",1,IF('Indicator Data imputation'!S61&lt;&gt;"",1,0))</f>
        <v>0</v>
      </c>
      <c r="S58" s="230" t="n">
        <f aca="false">IF('Indicator Data'!T62="No Data",1,IF('Indicator Data imputation'!T61&lt;&gt;"",1,0))</f>
        <v>0</v>
      </c>
      <c r="T58" s="230" t="n">
        <f aca="false">IF('Indicator Data'!U62="No Data",1,IF('Indicator Data imputation'!U61&lt;&gt;"",1,0))</f>
        <v>0</v>
      </c>
      <c r="U58" s="230" t="n">
        <f aca="false">IF('Indicator Data'!V62="No Data",1,IF('Indicator Data imputation'!V61&lt;&gt;"",1,0))</f>
        <v>0</v>
      </c>
      <c r="V58" s="230" t="n">
        <f aca="false">IF('Indicator Data'!W62="No Data",1,IF('Indicator Data imputation'!W61&lt;&gt;"",1,0))</f>
        <v>0</v>
      </c>
      <c r="W58" s="230" t="n">
        <f aca="false">IF('Indicator Data'!X62="No Data",1,IF('Indicator Data imputation'!X61&lt;&gt;"",1,0))</f>
        <v>0</v>
      </c>
      <c r="X58" s="230" t="n">
        <f aca="false">IF('Indicator Data'!Y62="No Data",1,IF('Indicator Data imputation'!Y61&lt;&gt;"",1,0))</f>
        <v>0</v>
      </c>
      <c r="Y58" s="230" t="n">
        <f aca="false">IF('Indicator Data'!Z62="No Data",1,IF('Indicator Data imputation'!Z61&lt;&gt;"",1,0))</f>
        <v>0</v>
      </c>
      <c r="Z58" s="230" t="n">
        <f aca="false">IF('Indicator Data'!AA62="No Data",1,IF('Indicator Data imputation'!AA61&lt;&gt;"",1,0))</f>
        <v>0</v>
      </c>
      <c r="AA58" s="230" t="n">
        <f aca="false">IF('Indicator Data'!AB62="No Data",1,IF('Indicator Data imputation'!AB61&lt;&gt;"",1,0))</f>
        <v>0</v>
      </c>
      <c r="AB58" s="230" t="n">
        <f aca="false">IF('Indicator Data'!AC62="No Data",1,IF('Indicator Data imputation'!AC61&lt;&gt;"",1,0))</f>
        <v>0</v>
      </c>
      <c r="AC58" s="230" t="n">
        <f aca="false">IF('Indicator Data'!AD62="No Data",1,IF('Indicator Data imputation'!AD61&lt;&gt;"",1,0))</f>
        <v>0</v>
      </c>
      <c r="AD58" s="230" t="n">
        <f aca="false">IF('Indicator Data'!AE62="No Data",1,IF('Indicator Data imputation'!AE61&lt;&gt;"",1,0))</f>
        <v>0</v>
      </c>
      <c r="AE58" s="230" t="n">
        <f aca="false">IF('Indicator Data'!AF62="No Data",1,IF('Indicator Data imputation'!AF61&lt;&gt;"",1,0))</f>
        <v>0</v>
      </c>
      <c r="AF58" s="230" t="n">
        <f aca="false">IF('Indicator Data'!AG62="No Data",1,IF('Indicator Data imputation'!AG61&lt;&gt;"",1,0))</f>
        <v>0</v>
      </c>
      <c r="AG58" s="230" t="n">
        <f aca="false">IF('Indicator Data'!AH62="No Data",1,IF('Indicator Data imputation'!AH61&lt;&gt;"",1,0))</f>
        <v>0</v>
      </c>
      <c r="AH58" s="230" t="n">
        <f aca="false">IF('Indicator Data'!AI62="No Data",1,IF('Indicator Data imputation'!AI61&lt;&gt;"",1,0))</f>
        <v>0</v>
      </c>
      <c r="AI58" s="230" t="n">
        <f aca="false">IF('Indicator Data'!AJ62="No Data",1,IF('Indicator Data imputation'!AJ61&lt;&gt;"",1,0))</f>
        <v>0</v>
      </c>
      <c r="AJ58" s="230" t="n">
        <f aca="false">IF('Indicator Data'!AK62="No Data",1,IF('Indicator Data imputation'!AK61&lt;&gt;"",1,0))</f>
        <v>0</v>
      </c>
      <c r="AK58" s="230" t="n">
        <f aca="false">IF('Indicator Data'!AL62="No Data",1,IF('Indicator Data imputation'!AL61&lt;&gt;"",1,0))</f>
        <v>0</v>
      </c>
      <c r="AL58" s="230" t="n">
        <f aca="false">IF('Indicator Data'!AM62="No Data",1,IF('Indicator Data imputation'!AM61&lt;&gt;"",1,0))</f>
        <v>0</v>
      </c>
      <c r="AM58" s="230" t="n">
        <f aca="false">IF('Indicator Data'!AN62="No Data",1,IF('Indicator Data imputation'!AN61&lt;&gt;"",1,0))</f>
        <v>0</v>
      </c>
      <c r="AN58" s="230" t="n">
        <f aca="false">IF('Indicator Data'!AO62="No Data",1,IF('Indicator Data imputation'!AO61&lt;&gt;"",1,0))</f>
        <v>0</v>
      </c>
      <c r="AO58" s="230" t="n">
        <f aca="false">IF('Indicator Data'!AP62="No Data",1,IF('Indicator Data imputation'!AP61&lt;&gt;"",1,0))</f>
        <v>0</v>
      </c>
      <c r="AP58" s="230" t="n">
        <f aca="false">IF('Indicator Data'!AQ62="No Data",1,IF('Indicator Data imputation'!AQ61&lt;&gt;"",1,0))</f>
        <v>0</v>
      </c>
      <c r="AQ58" s="230" t="n">
        <f aca="false">IF('Indicator Data'!AR62="No Data",1,IF('Indicator Data imputation'!AR61&lt;&gt;"",1,0))</f>
        <v>0</v>
      </c>
      <c r="AR58" s="230" t="n">
        <f aca="false">IF('Indicator Data'!AS62="No Data",1,IF('Indicator Data imputation'!AS61&lt;&gt;"",1,0))</f>
        <v>0</v>
      </c>
      <c r="AS58" s="230" t="n">
        <f aca="false">IF('Indicator Data'!AT62="No Data",1,IF('Indicator Data imputation'!AT61&lt;&gt;"",1,0))</f>
        <v>0</v>
      </c>
      <c r="AT58" s="230" t="n">
        <f aca="false">IF('Indicator Data'!AU62="No Data",1,IF('Indicator Data imputation'!AU61&lt;&gt;"",1,0))</f>
        <v>0</v>
      </c>
      <c r="AU58" s="230" t="n">
        <f aca="false">IF('Indicator Data'!AV62="No Data",1,IF('Indicator Data imputation'!AV61&lt;&gt;"",1,0))</f>
        <v>0</v>
      </c>
      <c r="AV58" s="230" t="n">
        <f aca="false">IF('Indicator Data'!AW62="No Data",1,IF('Indicator Data imputation'!AW61&lt;&gt;"",1,0))</f>
        <v>0</v>
      </c>
      <c r="AW58" s="230" t="n">
        <f aca="false">IF('Indicator Data'!AX62="No Data",1,IF('Indicator Data imputation'!AX61&lt;&gt;"",1,0))</f>
        <v>0</v>
      </c>
      <c r="AX58" s="230" t="n">
        <f aca="false">IF('Indicator Data'!AY62="No Data",1,IF('Indicator Data imputation'!AY61&lt;&gt;"",1,0))</f>
        <v>0</v>
      </c>
      <c r="AY58" s="230" t="n">
        <f aca="false">IF('Indicator Data'!AZ62="No Data",1,IF('Indicator Data imputation'!AZ61&lt;&gt;"",1,0))</f>
        <v>0</v>
      </c>
      <c r="AZ58" s="230" t="n">
        <f aca="false">IF('Indicator Data'!BA62="No Data",1,IF('Indicator Data imputation'!BA61&lt;&gt;"",1,0))</f>
        <v>0</v>
      </c>
      <c r="BA58" s="230" t="n">
        <f aca="false">IF('Indicator Data'!BB62="No Data",1,IF('Indicator Data imputation'!BB61&lt;&gt;"",1,0))</f>
        <v>0</v>
      </c>
      <c r="BB58" s="230" t="n">
        <f aca="false">IF('Indicator Data'!BC62="No Data",1,IF('Indicator Data imputation'!BC61&lt;&gt;"",1,0))</f>
        <v>0</v>
      </c>
      <c r="BC58" s="230" t="n">
        <f aca="false">IF('Indicator Data'!BD62="No Data",1,IF('Indicator Data imputation'!BD61&lt;&gt;"",1,0))</f>
        <v>0</v>
      </c>
      <c r="BD58" s="230" t="n">
        <f aca="false">IF('Indicator Data'!BE62="No Data",1,IF('Indicator Data imputation'!BE61&lt;&gt;"",1,0))</f>
        <v>0</v>
      </c>
      <c r="BE58" s="230" t="n">
        <f aca="false">IF('Indicator Data'!BF62="No Data",1,IF('Indicator Data imputation'!BF61&lt;&gt;"",1,0))</f>
        <v>0</v>
      </c>
      <c r="BF58" s="230" t="n">
        <f aca="false">IF('Indicator Data'!BG62="No Data",1,IF('Indicator Data imputation'!BG61&lt;&gt;"",1,0))</f>
        <v>0</v>
      </c>
      <c r="BG58" s="230" t="n">
        <f aca="false">IF('Indicator Data'!BH62="No Data",1,IF('Indicator Data imputation'!BH61&lt;&gt;"",1,0))</f>
        <v>0</v>
      </c>
      <c r="BH58" s="230" t="n">
        <f aca="false">IF('Indicator Data'!BI62="No Data",1,IF('Indicator Data imputation'!BI61&lt;&gt;"",1,0))</f>
        <v>0</v>
      </c>
      <c r="BI58" s="230" t="n">
        <f aca="false">IF('Indicator Data'!BJ62="No Data",1,IF('Indicator Data imputation'!BJ61&lt;&gt;"",1,0))</f>
        <v>0</v>
      </c>
      <c r="BJ58" s="230" t="n">
        <f aca="false">IF('Indicator Data'!BK62="No Data",1,IF('Indicator Data imputation'!BK61&lt;&gt;"",1,0))</f>
        <v>0</v>
      </c>
      <c r="BK58" s="230" t="n">
        <f aca="false">IF('Indicator Data'!BL62="No Data",1,IF('Indicator Data imputation'!BL61&lt;&gt;"",1,0))</f>
        <v>0</v>
      </c>
      <c r="BL58" s="230" t="n">
        <f aca="false">IF('Indicator Data'!BM62="No Data",1,IF('Indicator Data imputation'!BM61&lt;&gt;"",1,0))</f>
        <v>0</v>
      </c>
      <c r="BM58" s="230" t="n">
        <f aca="false">IF('Indicator Data'!BN62="No Data",1,IF('Indicator Data imputation'!BN61&lt;&gt;"",1,0))</f>
        <v>0</v>
      </c>
      <c r="BN58" s="230" t="n">
        <f aca="false">IF('Indicator Data'!BO62="No Data",1,IF('Indicator Data imputation'!BO61&lt;&gt;"",1,0))</f>
        <v>0</v>
      </c>
      <c r="BO58" s="230" t="n">
        <f aca="false">IF('Indicator Data'!BP62="No Data",1,IF('Indicator Data imputation'!BP61&lt;&gt;"",1,0))</f>
        <v>0</v>
      </c>
      <c r="BP58" s="230" t="n">
        <f aca="false">IF('Indicator Data'!BQ62="No Data",1,IF('Indicator Data imputation'!BQ61&lt;&gt;"",1,0))</f>
        <v>0</v>
      </c>
      <c r="BQ58" s="230" t="n">
        <f aca="false">IF('Indicator Data'!BR62="No Data",1,IF('Indicator Data imputation'!BR61&lt;&gt;"",1,0))</f>
        <v>0</v>
      </c>
      <c r="BR58" s="230" t="n">
        <f aca="false">IF('Indicator Data'!BS62="No Data",1,IF('Indicator Data imputation'!BS61&lt;&gt;"",1,0))</f>
        <v>0</v>
      </c>
      <c r="BS58" s="230" t="n">
        <f aca="false">IF('Indicator Data'!BT62="No Data",1,IF('Indicator Data imputation'!BT61&lt;&gt;"",1,0))</f>
        <v>0</v>
      </c>
      <c r="BT58" s="230" t="n">
        <f aca="false">IF('Indicator Data'!BU62="No Data",1,IF('Indicator Data imputation'!BU61&lt;&gt;"",1,0))</f>
        <v>0</v>
      </c>
      <c r="BU58" s="230" t="n">
        <f aca="false">IF('Indicator Data'!BV62="No Data",1,IF('Indicator Data imputation'!BV61&lt;&gt;"",1,0))</f>
        <v>0</v>
      </c>
      <c r="BV58" s="230" t="n">
        <f aca="false">IF('Indicator Data'!BW62="No Data",1,IF('Indicator Data imputation'!BW61&lt;&gt;"",1,0))</f>
        <v>0</v>
      </c>
      <c r="BW58" s="230" t="n">
        <f aca="false">IF('Indicator Data'!BX62="No Data",1,IF('Indicator Data imputation'!BX61&lt;&gt;"",1,0))</f>
        <v>0</v>
      </c>
      <c r="BX58" s="0" t="n">
        <f aca="false">SUM(B58:BW58)</f>
        <v>0</v>
      </c>
      <c r="BY58" s="239" t="n">
        <f aca="false">BX58/74</f>
        <v>0</v>
      </c>
    </row>
    <row r="59" customFormat="false" ht="14.5" hidden="false" customHeight="false" outlineLevel="0" collapsed="false">
      <c r="A59" s="0" t="str">
        <f aca="false">'Indicator Data'!B63</f>
        <v>FJI</v>
      </c>
      <c r="B59" s="230" t="n">
        <f aca="false">IF('Indicator Data'!C63="No Data",1,IF('Indicator Data imputation'!C62&lt;&gt;"",1,0))</f>
        <v>0</v>
      </c>
      <c r="C59" s="230" t="n">
        <f aca="false">IF('Indicator Data'!D63="No Data",1,IF('Indicator Data imputation'!D62&lt;&gt;"",1,0))</f>
        <v>0</v>
      </c>
      <c r="D59" s="230" t="n">
        <f aca="false">IF('Indicator Data'!E63="No Data",1,IF('Indicator Data imputation'!E62&lt;&gt;"",1,0))</f>
        <v>1</v>
      </c>
      <c r="E59" s="230" t="n">
        <f aca="false">IF('Indicator Data'!F63="No Data",1,IF('Indicator Data imputation'!F62&lt;&gt;"",1,0))</f>
        <v>0</v>
      </c>
      <c r="F59" s="230" t="n">
        <f aca="false">IF('Indicator Data'!G63="No Data",1,IF('Indicator Data imputation'!G62&lt;&gt;"",1,0))</f>
        <v>0</v>
      </c>
      <c r="G59" s="230" t="n">
        <f aca="false">IF('Indicator Data'!H63="No Data",1,IF('Indicator Data imputation'!H62&lt;&gt;"",1,0))</f>
        <v>0</v>
      </c>
      <c r="H59" s="230" t="n">
        <f aca="false">IF('Indicator Data'!I63="No Data",1,IF('Indicator Data imputation'!I62&lt;&gt;"",1,0))</f>
        <v>0</v>
      </c>
      <c r="I59" s="230" t="n">
        <f aca="false">IF('Indicator Data'!J63="No Data",1,IF('Indicator Data imputation'!J62&lt;&gt;"",1,0))</f>
        <v>0</v>
      </c>
      <c r="J59" s="230" t="n">
        <f aca="false">IF('Indicator Data'!K63="No Data",1,IF('Indicator Data imputation'!K62&lt;&gt;"",1,0))</f>
        <v>0</v>
      </c>
      <c r="K59" s="230" t="n">
        <f aca="false">IF('Indicator Data'!L63="No Data",1,IF('Indicator Data imputation'!L62&lt;&gt;"",1,0))</f>
        <v>0</v>
      </c>
      <c r="L59" s="230" t="n">
        <f aca="false">IF('Indicator Data'!M63="No Data",1,IF('Indicator Data imputation'!M62&lt;&gt;"",1,0))</f>
        <v>0</v>
      </c>
      <c r="M59" s="230" t="n">
        <f aca="false">IF('Indicator Data'!N63="No Data",1,IF('Indicator Data imputation'!N62&lt;&gt;"",1,0))</f>
        <v>1</v>
      </c>
      <c r="N59" s="230" t="n">
        <f aca="false">IF('Indicator Data'!O63="No Data",1,IF('Indicator Data imputation'!O62&lt;&gt;"",1,0))</f>
        <v>1</v>
      </c>
      <c r="O59" s="230" t="n">
        <f aca="false">IF('Indicator Data'!P63="No Data",1,IF('Indicator Data imputation'!P62&lt;&gt;"",1,0))</f>
        <v>1</v>
      </c>
      <c r="P59" s="230" t="n">
        <f aca="false">IF('Indicator Data'!Q63="No Data",1,IF('Indicator Data imputation'!Q62&lt;&gt;"",1,0))</f>
        <v>0</v>
      </c>
      <c r="Q59" s="230" t="n">
        <f aca="false">IF('Indicator Data'!R63="No Data",1,IF('Indicator Data imputation'!R62&lt;&gt;"",1,0))</f>
        <v>0</v>
      </c>
      <c r="R59" s="230" t="n">
        <f aca="false">IF('Indicator Data'!S63="No Data",1,IF('Indicator Data imputation'!S62&lt;&gt;"",1,0))</f>
        <v>0</v>
      </c>
      <c r="S59" s="230" t="n">
        <f aca="false">IF('Indicator Data'!T63="No Data",1,IF('Indicator Data imputation'!T62&lt;&gt;"",1,0))</f>
        <v>0</v>
      </c>
      <c r="T59" s="230" t="n">
        <f aca="false">IF('Indicator Data'!U63="No Data",1,IF('Indicator Data imputation'!U62&lt;&gt;"",1,0))</f>
        <v>0</v>
      </c>
      <c r="U59" s="230" t="n">
        <f aca="false">IF('Indicator Data'!V63="No Data",1,IF('Indicator Data imputation'!V62&lt;&gt;"",1,0))</f>
        <v>0</v>
      </c>
      <c r="V59" s="230" t="n">
        <f aca="false">IF('Indicator Data'!W63="No Data",1,IF('Indicator Data imputation'!W62&lt;&gt;"",1,0))</f>
        <v>0</v>
      </c>
      <c r="W59" s="230" t="n">
        <f aca="false">IF('Indicator Data'!X63="No Data",1,IF('Indicator Data imputation'!X62&lt;&gt;"",1,0))</f>
        <v>0</v>
      </c>
      <c r="X59" s="230" t="n">
        <f aca="false">IF('Indicator Data'!Y63="No Data",1,IF('Indicator Data imputation'!Y62&lt;&gt;"",1,0))</f>
        <v>0</v>
      </c>
      <c r="Y59" s="230" t="n">
        <f aca="false">IF('Indicator Data'!Z63="No Data",1,IF('Indicator Data imputation'!Z62&lt;&gt;"",1,0))</f>
        <v>0</v>
      </c>
      <c r="Z59" s="230" t="n">
        <f aca="false">IF('Indicator Data'!AA63="No Data",1,IF('Indicator Data imputation'!AA62&lt;&gt;"",1,0))</f>
        <v>0</v>
      </c>
      <c r="AA59" s="230" t="n">
        <f aca="false">IF('Indicator Data'!AB63="No Data",1,IF('Indicator Data imputation'!AB62&lt;&gt;"",1,0))</f>
        <v>0</v>
      </c>
      <c r="AB59" s="230" t="n">
        <f aca="false">IF('Indicator Data'!AC63="No Data",1,IF('Indicator Data imputation'!AC62&lt;&gt;"",1,0))</f>
        <v>1</v>
      </c>
      <c r="AC59" s="230" t="n">
        <f aca="false">IF('Indicator Data'!AD63="No Data",1,IF('Indicator Data imputation'!AD62&lt;&gt;"",1,0))</f>
        <v>0</v>
      </c>
      <c r="AD59" s="230" t="n">
        <f aca="false">IF('Indicator Data'!AE63="No Data",1,IF('Indicator Data imputation'!AE62&lt;&gt;"",1,0))</f>
        <v>0</v>
      </c>
      <c r="AE59" s="230" t="n">
        <f aca="false">IF('Indicator Data'!AF63="No Data",1,IF('Indicator Data imputation'!AF62&lt;&gt;"",1,0))</f>
        <v>0</v>
      </c>
      <c r="AF59" s="230" t="n">
        <f aca="false">IF('Indicator Data'!AG63="No Data",1,IF('Indicator Data imputation'!AG62&lt;&gt;"",1,0))</f>
        <v>0</v>
      </c>
      <c r="AG59" s="230" t="n">
        <f aca="false">IF('Indicator Data'!AH63="No Data",1,IF('Indicator Data imputation'!AH62&lt;&gt;"",1,0))</f>
        <v>0</v>
      </c>
      <c r="AH59" s="230" t="n">
        <f aca="false">IF('Indicator Data'!AI63="No Data",1,IF('Indicator Data imputation'!AI62&lt;&gt;"",1,0))</f>
        <v>0</v>
      </c>
      <c r="AI59" s="230" t="n">
        <f aca="false">IF('Indicator Data'!AJ63="No Data",1,IF('Indicator Data imputation'!AJ62&lt;&gt;"",1,0))</f>
        <v>0</v>
      </c>
      <c r="AJ59" s="230" t="n">
        <f aca="false">IF('Indicator Data'!AK63="No Data",1,IF('Indicator Data imputation'!AK62&lt;&gt;"",1,0))</f>
        <v>0</v>
      </c>
      <c r="AK59" s="230" t="n">
        <f aca="false">IF('Indicator Data'!AL63="No Data",1,IF('Indicator Data imputation'!AL62&lt;&gt;"",1,0))</f>
        <v>1</v>
      </c>
      <c r="AL59" s="230" t="n">
        <f aca="false">IF('Indicator Data'!AM63="No Data",1,IF('Indicator Data imputation'!AM62&lt;&gt;"",1,0))</f>
        <v>0</v>
      </c>
      <c r="AM59" s="230" t="n">
        <f aca="false">IF('Indicator Data'!AN63="No Data",1,IF('Indicator Data imputation'!AN62&lt;&gt;"",1,0))</f>
        <v>0</v>
      </c>
      <c r="AN59" s="230" t="n">
        <f aca="false">IF('Indicator Data'!AO63="No Data",1,IF('Indicator Data imputation'!AO62&lt;&gt;"",1,0))</f>
        <v>0</v>
      </c>
      <c r="AO59" s="230" t="n">
        <f aca="false">IF('Indicator Data'!AP63="No Data",1,IF('Indicator Data imputation'!AP62&lt;&gt;"",1,0))</f>
        <v>0</v>
      </c>
      <c r="AP59" s="230" t="n">
        <f aca="false">IF('Indicator Data'!AQ63="No Data",1,IF('Indicator Data imputation'!AQ62&lt;&gt;"",1,0))</f>
        <v>0</v>
      </c>
      <c r="AQ59" s="230" t="n">
        <f aca="false">IF('Indicator Data'!AR63="No Data",1,IF('Indicator Data imputation'!AR62&lt;&gt;"",1,0))</f>
        <v>0</v>
      </c>
      <c r="AR59" s="230" t="n">
        <f aca="false">IF('Indicator Data'!AS63="No Data",1,IF('Indicator Data imputation'!AS62&lt;&gt;"",1,0))</f>
        <v>1</v>
      </c>
      <c r="AS59" s="230" t="n">
        <f aca="false">IF('Indicator Data'!AT63="No Data",1,IF('Indicator Data imputation'!AT62&lt;&gt;"",1,0))</f>
        <v>0</v>
      </c>
      <c r="AT59" s="230" t="n">
        <f aca="false">IF('Indicator Data'!AU63="No Data",1,IF('Indicator Data imputation'!AU62&lt;&gt;"",1,0))</f>
        <v>0</v>
      </c>
      <c r="AU59" s="230" t="n">
        <f aca="false">IF('Indicator Data'!AV63="No Data",1,IF('Indicator Data imputation'!AV62&lt;&gt;"",1,0))</f>
        <v>0</v>
      </c>
      <c r="AV59" s="230" t="n">
        <f aca="false">IF('Indicator Data'!AW63="No Data",1,IF('Indicator Data imputation'!AW62&lt;&gt;"",1,0))</f>
        <v>1</v>
      </c>
      <c r="AW59" s="230" t="n">
        <f aca="false">IF('Indicator Data'!AX63="No Data",1,IF('Indicator Data imputation'!AX62&lt;&gt;"",1,0))</f>
        <v>0</v>
      </c>
      <c r="AX59" s="230" t="n">
        <f aca="false">IF('Indicator Data'!AY63="No Data",1,IF('Indicator Data imputation'!AY62&lt;&gt;"",1,0))</f>
        <v>0</v>
      </c>
      <c r="AY59" s="230" t="n">
        <f aca="false">IF('Indicator Data'!AZ63="No Data",1,IF('Indicator Data imputation'!AZ62&lt;&gt;"",1,0))</f>
        <v>0</v>
      </c>
      <c r="AZ59" s="230" t="n">
        <f aca="false">IF('Indicator Data'!BA63="No Data",1,IF('Indicator Data imputation'!BA62&lt;&gt;"",1,0))</f>
        <v>0</v>
      </c>
      <c r="BA59" s="230" t="n">
        <f aca="false">IF('Indicator Data'!BB63="No Data",1,IF('Indicator Data imputation'!BB62&lt;&gt;"",1,0))</f>
        <v>0</v>
      </c>
      <c r="BB59" s="230" t="n">
        <f aca="false">IF('Indicator Data'!BC63="No Data",1,IF('Indicator Data imputation'!BC62&lt;&gt;"",1,0))</f>
        <v>0</v>
      </c>
      <c r="BC59" s="230" t="n">
        <f aca="false">IF('Indicator Data'!BD63="No Data",1,IF('Indicator Data imputation'!BD62&lt;&gt;"",1,0))</f>
        <v>0</v>
      </c>
      <c r="BD59" s="230" t="n">
        <f aca="false">IF('Indicator Data'!BE63="No Data",1,IF('Indicator Data imputation'!BE62&lt;&gt;"",1,0))</f>
        <v>0</v>
      </c>
      <c r="BE59" s="230" t="n">
        <f aca="false">IF('Indicator Data'!BF63="No Data",1,IF('Indicator Data imputation'!BF62&lt;&gt;"",1,0))</f>
        <v>0</v>
      </c>
      <c r="BF59" s="230" t="n">
        <f aca="false">IF('Indicator Data'!BG63="No Data",1,IF('Indicator Data imputation'!BG62&lt;&gt;"",1,0))</f>
        <v>0</v>
      </c>
      <c r="BG59" s="230" t="n">
        <f aca="false">IF('Indicator Data'!BH63="No Data",1,IF('Indicator Data imputation'!BH62&lt;&gt;"",1,0))</f>
        <v>0</v>
      </c>
      <c r="BH59" s="230" t="n">
        <f aca="false">IF('Indicator Data'!BI63="No Data",1,IF('Indicator Data imputation'!BI62&lt;&gt;"",1,0))</f>
        <v>0</v>
      </c>
      <c r="BI59" s="230" t="n">
        <f aca="false">IF('Indicator Data'!BJ63="No Data",1,IF('Indicator Data imputation'!BJ62&lt;&gt;"",1,0))</f>
        <v>0</v>
      </c>
      <c r="BJ59" s="230" t="n">
        <f aca="false">IF('Indicator Data'!BK63="No Data",1,IF('Indicator Data imputation'!BK62&lt;&gt;"",1,0))</f>
        <v>0</v>
      </c>
      <c r="BK59" s="230" t="n">
        <f aca="false">IF('Indicator Data'!BL63="No Data",1,IF('Indicator Data imputation'!BL62&lt;&gt;"",1,0))</f>
        <v>0</v>
      </c>
      <c r="BL59" s="230" t="n">
        <f aca="false">IF('Indicator Data'!BM63="No Data",1,IF('Indicator Data imputation'!BM62&lt;&gt;"",1,0))</f>
        <v>0</v>
      </c>
      <c r="BM59" s="230" t="n">
        <f aca="false">IF('Indicator Data'!BN63="No Data",1,IF('Indicator Data imputation'!BN62&lt;&gt;"",1,0))</f>
        <v>0</v>
      </c>
      <c r="BN59" s="230" t="n">
        <f aca="false">IF('Indicator Data'!BO63="No Data",1,IF('Indicator Data imputation'!BO62&lt;&gt;"",1,0))</f>
        <v>0</v>
      </c>
      <c r="BO59" s="230" t="n">
        <f aca="false">IF('Indicator Data'!BP63="No Data",1,IF('Indicator Data imputation'!BP62&lt;&gt;"",1,0))</f>
        <v>0</v>
      </c>
      <c r="BP59" s="230" t="n">
        <f aca="false">IF('Indicator Data'!BQ63="No Data",1,IF('Indicator Data imputation'!BQ62&lt;&gt;"",1,0))</f>
        <v>0</v>
      </c>
      <c r="BQ59" s="230" t="n">
        <f aca="false">IF('Indicator Data'!BR63="No Data",1,IF('Indicator Data imputation'!BR62&lt;&gt;"",1,0))</f>
        <v>0</v>
      </c>
      <c r="BR59" s="230" t="n">
        <f aca="false">IF('Indicator Data'!BS63="No Data",1,IF('Indicator Data imputation'!BS62&lt;&gt;"",1,0))</f>
        <v>0</v>
      </c>
      <c r="BS59" s="230" t="n">
        <f aca="false">IF('Indicator Data'!BT63="No Data",1,IF('Indicator Data imputation'!BT62&lt;&gt;"",1,0))</f>
        <v>0</v>
      </c>
      <c r="BT59" s="230" t="n">
        <f aca="false">IF('Indicator Data'!BU63="No Data",1,IF('Indicator Data imputation'!BU62&lt;&gt;"",1,0))</f>
        <v>0</v>
      </c>
      <c r="BU59" s="230" t="n">
        <f aca="false">IF('Indicator Data'!BV63="No Data",1,IF('Indicator Data imputation'!BV62&lt;&gt;"",1,0))</f>
        <v>0</v>
      </c>
      <c r="BV59" s="230" t="n">
        <f aca="false">IF('Indicator Data'!BW63="No Data",1,IF('Indicator Data imputation'!BW62&lt;&gt;"",1,0))</f>
        <v>0</v>
      </c>
      <c r="BW59" s="230" t="n">
        <f aca="false">IF('Indicator Data'!BX63="No Data",1,IF('Indicator Data imputation'!BX62&lt;&gt;"",1,0))</f>
        <v>0</v>
      </c>
      <c r="BX59" s="0" t="n">
        <f aca="false">SUM(B59:BW59)</f>
        <v>8</v>
      </c>
      <c r="BY59" s="239" t="n">
        <f aca="false">BX59/74</f>
        <v>0.108108108108108</v>
      </c>
    </row>
    <row r="60" customFormat="false" ht="14.5" hidden="false" customHeight="false" outlineLevel="0" collapsed="false">
      <c r="A60" s="0" t="str">
        <f aca="false">'Indicator Data'!B64</f>
        <v>FIN</v>
      </c>
      <c r="B60" s="230" t="n">
        <f aca="false">IF('Indicator Data'!C64="No Data",1,IF('Indicator Data imputation'!C63&lt;&gt;"",1,0))</f>
        <v>0</v>
      </c>
      <c r="C60" s="230" t="n">
        <f aca="false">IF('Indicator Data'!D64="No Data",1,IF('Indicator Data imputation'!D63&lt;&gt;"",1,0))</f>
        <v>0</v>
      </c>
      <c r="D60" s="230" t="n">
        <f aca="false">IF('Indicator Data'!E64="No Data",1,IF('Indicator Data imputation'!E63&lt;&gt;"",1,0))</f>
        <v>1</v>
      </c>
      <c r="E60" s="230" t="n">
        <f aca="false">IF('Indicator Data'!F64="No Data",1,IF('Indicator Data imputation'!F63&lt;&gt;"",1,0))</f>
        <v>0</v>
      </c>
      <c r="F60" s="230" t="n">
        <f aca="false">IF('Indicator Data'!G64="No Data",1,IF('Indicator Data imputation'!G63&lt;&gt;"",1,0))</f>
        <v>0</v>
      </c>
      <c r="G60" s="230" t="n">
        <f aca="false">IF('Indicator Data'!H64="No Data",1,IF('Indicator Data imputation'!H63&lt;&gt;"",1,0))</f>
        <v>0</v>
      </c>
      <c r="H60" s="230" t="n">
        <f aca="false">IF('Indicator Data'!I64="No Data",1,IF('Indicator Data imputation'!I63&lt;&gt;"",1,0))</f>
        <v>0</v>
      </c>
      <c r="I60" s="230" t="n">
        <f aca="false">IF('Indicator Data'!J64="No Data",1,IF('Indicator Data imputation'!J63&lt;&gt;"",1,0))</f>
        <v>0</v>
      </c>
      <c r="J60" s="230" t="n">
        <f aca="false">IF('Indicator Data'!K64="No Data",1,IF('Indicator Data imputation'!K63&lt;&gt;"",1,0))</f>
        <v>0</v>
      </c>
      <c r="K60" s="230" t="n">
        <f aca="false">IF('Indicator Data'!L64="No Data",1,IF('Indicator Data imputation'!L63&lt;&gt;"",1,0))</f>
        <v>0</v>
      </c>
      <c r="L60" s="230" t="n">
        <f aca="false">IF('Indicator Data'!M64="No Data",1,IF('Indicator Data imputation'!M63&lt;&gt;"",1,0))</f>
        <v>0</v>
      </c>
      <c r="M60" s="230" t="n">
        <f aca="false">IF('Indicator Data'!N64="No Data",1,IF('Indicator Data imputation'!N63&lt;&gt;"",1,0))</f>
        <v>1</v>
      </c>
      <c r="N60" s="230" t="n">
        <f aca="false">IF('Indicator Data'!O64="No Data",1,IF('Indicator Data imputation'!O63&lt;&gt;"",1,0))</f>
        <v>1</v>
      </c>
      <c r="O60" s="230" t="n">
        <f aca="false">IF('Indicator Data'!P64="No Data",1,IF('Indicator Data imputation'!P63&lt;&gt;"",1,0))</f>
        <v>1</v>
      </c>
      <c r="P60" s="230" t="n">
        <f aca="false">IF('Indicator Data'!Q64="No Data",1,IF('Indicator Data imputation'!Q63&lt;&gt;"",1,0))</f>
        <v>0</v>
      </c>
      <c r="Q60" s="230" t="n">
        <f aca="false">IF('Indicator Data'!R64="No Data",1,IF('Indicator Data imputation'!R63&lt;&gt;"",1,0))</f>
        <v>0</v>
      </c>
      <c r="R60" s="230" t="n">
        <f aca="false">IF('Indicator Data'!S64="No Data",1,IF('Indicator Data imputation'!S63&lt;&gt;"",1,0))</f>
        <v>0</v>
      </c>
      <c r="S60" s="230" t="n">
        <f aca="false">IF('Indicator Data'!T64="No Data",1,IF('Indicator Data imputation'!T63&lt;&gt;"",1,0))</f>
        <v>0</v>
      </c>
      <c r="T60" s="230" t="n">
        <f aca="false">IF('Indicator Data'!U64="No Data",1,IF('Indicator Data imputation'!U63&lt;&gt;"",1,0))</f>
        <v>0</v>
      </c>
      <c r="U60" s="230" t="n">
        <f aca="false">IF('Indicator Data'!V64="No Data",1,IF('Indicator Data imputation'!V63&lt;&gt;"",1,0))</f>
        <v>0</v>
      </c>
      <c r="V60" s="230" t="n">
        <f aca="false">IF('Indicator Data'!W64="No Data",1,IF('Indicator Data imputation'!W63&lt;&gt;"",1,0))</f>
        <v>0</v>
      </c>
      <c r="W60" s="230" t="n">
        <f aca="false">IF('Indicator Data'!X64="No Data",1,IF('Indicator Data imputation'!X63&lt;&gt;"",1,0))</f>
        <v>0</v>
      </c>
      <c r="X60" s="230" t="n">
        <f aca="false">IF('Indicator Data'!Y64="No Data",1,IF('Indicator Data imputation'!Y63&lt;&gt;"",1,0))</f>
        <v>0</v>
      </c>
      <c r="Y60" s="230" t="n">
        <f aca="false">IF('Indicator Data'!Z64="No Data",1,IF('Indicator Data imputation'!Z63&lt;&gt;"",1,0))</f>
        <v>0</v>
      </c>
      <c r="Z60" s="230" t="n">
        <f aca="false">IF('Indicator Data'!AA64="No Data",1,IF('Indicator Data imputation'!AA63&lt;&gt;"",1,0))</f>
        <v>0</v>
      </c>
      <c r="AA60" s="230" t="n">
        <f aca="false">IF('Indicator Data'!AB64="No Data",1,IF('Indicator Data imputation'!AB63&lt;&gt;"",1,0))</f>
        <v>0</v>
      </c>
      <c r="AB60" s="230" t="n">
        <f aca="false">IF('Indicator Data'!AC64="No Data",1,IF('Indicator Data imputation'!AC63&lt;&gt;"",1,0))</f>
        <v>1</v>
      </c>
      <c r="AC60" s="230" t="n">
        <f aca="false">IF('Indicator Data'!AD64="No Data",1,IF('Indicator Data imputation'!AD63&lt;&gt;"",1,0))</f>
        <v>0</v>
      </c>
      <c r="AD60" s="230" t="n">
        <f aca="false">IF('Indicator Data'!AE64="No Data",1,IF('Indicator Data imputation'!AE63&lt;&gt;"",1,0))</f>
        <v>0</v>
      </c>
      <c r="AE60" s="230" t="n">
        <f aca="false">IF('Indicator Data'!AF64="No Data",1,IF('Indicator Data imputation'!AF63&lt;&gt;"",1,0))</f>
        <v>1</v>
      </c>
      <c r="AF60" s="230" t="n">
        <f aca="false">IF('Indicator Data'!AG64="No Data",1,IF('Indicator Data imputation'!AG63&lt;&gt;"",1,0))</f>
        <v>0</v>
      </c>
      <c r="AG60" s="230" t="n">
        <f aca="false">IF('Indicator Data'!AH64="No Data",1,IF('Indicator Data imputation'!AH63&lt;&gt;"",1,0))</f>
        <v>0</v>
      </c>
      <c r="AH60" s="230" t="n">
        <f aca="false">IF('Indicator Data'!AI64="No Data",1,IF('Indicator Data imputation'!AI63&lt;&gt;"",1,0))</f>
        <v>0</v>
      </c>
      <c r="AI60" s="230" t="n">
        <f aca="false">IF('Indicator Data'!AJ64="No Data",1,IF('Indicator Data imputation'!AJ63&lt;&gt;"",1,0))</f>
        <v>0</v>
      </c>
      <c r="AJ60" s="230" t="n">
        <f aca="false">IF('Indicator Data'!AK64="No Data",1,IF('Indicator Data imputation'!AK63&lt;&gt;"",1,0))</f>
        <v>0</v>
      </c>
      <c r="AK60" s="230" t="n">
        <f aca="false">IF('Indicator Data'!AL64="No Data",1,IF('Indicator Data imputation'!AL63&lt;&gt;"",1,0))</f>
        <v>1</v>
      </c>
      <c r="AL60" s="230" t="n">
        <f aca="false">IF('Indicator Data'!AM64="No Data",1,IF('Indicator Data imputation'!AM63&lt;&gt;"",1,0))</f>
        <v>0</v>
      </c>
      <c r="AM60" s="230" t="n">
        <f aca="false">IF('Indicator Data'!AN64="No Data",1,IF('Indicator Data imputation'!AN63&lt;&gt;"",1,0))</f>
        <v>0</v>
      </c>
      <c r="AN60" s="230" t="n">
        <f aca="false">IF('Indicator Data'!AO64="No Data",1,IF('Indicator Data imputation'!AO63&lt;&gt;"",1,0))</f>
        <v>0</v>
      </c>
      <c r="AO60" s="230" t="n">
        <f aca="false">IF('Indicator Data'!AP64="No Data",1,IF('Indicator Data imputation'!AP63&lt;&gt;"",1,0))</f>
        <v>1</v>
      </c>
      <c r="AP60" s="230" t="n">
        <f aca="false">IF('Indicator Data'!AQ64="No Data",1,IF('Indicator Data imputation'!AQ63&lt;&gt;"",1,0))</f>
        <v>0</v>
      </c>
      <c r="AQ60" s="230" t="n">
        <f aca="false">IF('Indicator Data'!AR64="No Data",1,IF('Indicator Data imputation'!AR63&lt;&gt;"",1,0))</f>
        <v>0</v>
      </c>
      <c r="AR60" s="230" t="n">
        <f aca="false">IF('Indicator Data'!AS64="No Data",1,IF('Indicator Data imputation'!AS63&lt;&gt;"",1,0))</f>
        <v>1</v>
      </c>
      <c r="AS60" s="230" t="n">
        <f aca="false">IF('Indicator Data'!AT64="No Data",1,IF('Indicator Data imputation'!AT63&lt;&gt;"",1,0))</f>
        <v>0</v>
      </c>
      <c r="AT60" s="230" t="n">
        <f aca="false">IF('Indicator Data'!AU64="No Data",1,IF('Indicator Data imputation'!AU63&lt;&gt;"",1,0))</f>
        <v>1</v>
      </c>
      <c r="AU60" s="230" t="n">
        <f aca="false">IF('Indicator Data'!AV64="No Data",1,IF('Indicator Data imputation'!AV63&lt;&gt;"",1,0))</f>
        <v>1</v>
      </c>
      <c r="AV60" s="230" t="n">
        <f aca="false">IF('Indicator Data'!AW64="No Data",1,IF('Indicator Data imputation'!AW63&lt;&gt;"",1,0))</f>
        <v>1</v>
      </c>
      <c r="AW60" s="230" t="n">
        <f aca="false">IF('Indicator Data'!AX64="No Data",1,IF('Indicator Data imputation'!AX63&lt;&gt;"",1,0))</f>
        <v>0</v>
      </c>
      <c r="AX60" s="230" t="n">
        <f aca="false">IF('Indicator Data'!AY64="No Data",1,IF('Indicator Data imputation'!AY63&lt;&gt;"",1,0))</f>
        <v>0</v>
      </c>
      <c r="AY60" s="230" t="n">
        <f aca="false">IF('Indicator Data'!AZ64="No Data",1,IF('Indicator Data imputation'!AZ63&lt;&gt;"",1,0))</f>
        <v>0</v>
      </c>
      <c r="AZ60" s="230" t="n">
        <f aca="false">IF('Indicator Data'!BA64="No Data",1,IF('Indicator Data imputation'!BA63&lt;&gt;"",1,0))</f>
        <v>0</v>
      </c>
      <c r="BA60" s="230" t="n">
        <f aca="false">IF('Indicator Data'!BB64="No Data",1,IF('Indicator Data imputation'!BB63&lt;&gt;"",1,0))</f>
        <v>0</v>
      </c>
      <c r="BB60" s="230" t="n">
        <f aca="false">IF('Indicator Data'!BC64="No Data",1,IF('Indicator Data imputation'!BC63&lt;&gt;"",1,0))</f>
        <v>0</v>
      </c>
      <c r="BC60" s="230" t="n">
        <f aca="false">IF('Indicator Data'!BD64="No Data",1,IF('Indicator Data imputation'!BD63&lt;&gt;"",1,0))</f>
        <v>0</v>
      </c>
      <c r="BD60" s="230" t="n">
        <f aca="false">IF('Indicator Data'!BE64="No Data",1,IF('Indicator Data imputation'!BE63&lt;&gt;"",1,0))</f>
        <v>0</v>
      </c>
      <c r="BE60" s="230" t="n">
        <f aca="false">IF('Indicator Data'!BF64="No Data",1,IF('Indicator Data imputation'!BF63&lt;&gt;"",1,0))</f>
        <v>0</v>
      </c>
      <c r="BF60" s="230" t="n">
        <f aca="false">IF('Indicator Data'!BG64="No Data",1,IF('Indicator Data imputation'!BG63&lt;&gt;"",1,0))</f>
        <v>0</v>
      </c>
      <c r="BG60" s="230" t="n">
        <f aca="false">IF('Indicator Data'!BH64="No Data",1,IF('Indicator Data imputation'!BH63&lt;&gt;"",1,0))</f>
        <v>0</v>
      </c>
      <c r="BH60" s="230" t="n">
        <f aca="false">IF('Indicator Data'!BI64="No Data",1,IF('Indicator Data imputation'!BI63&lt;&gt;"",1,0))</f>
        <v>0</v>
      </c>
      <c r="BI60" s="230" t="n">
        <f aca="false">IF('Indicator Data'!BJ64="No Data",1,IF('Indicator Data imputation'!BJ63&lt;&gt;"",1,0))</f>
        <v>0</v>
      </c>
      <c r="BJ60" s="230" t="n">
        <f aca="false">IF('Indicator Data'!BK64="No Data",1,IF('Indicator Data imputation'!BK63&lt;&gt;"",1,0))</f>
        <v>0</v>
      </c>
      <c r="BK60" s="230" t="n">
        <f aca="false">IF('Indicator Data'!BL64="No Data",1,IF('Indicator Data imputation'!BL63&lt;&gt;"",1,0))</f>
        <v>0</v>
      </c>
      <c r="BL60" s="230" t="n">
        <f aca="false">IF('Indicator Data'!BM64="No Data",1,IF('Indicator Data imputation'!BM63&lt;&gt;"",1,0))</f>
        <v>1</v>
      </c>
      <c r="BM60" s="230" t="n">
        <f aca="false">IF('Indicator Data'!BN64="No Data",1,IF('Indicator Data imputation'!BN63&lt;&gt;"",1,0))</f>
        <v>0</v>
      </c>
      <c r="BN60" s="230" t="n">
        <f aca="false">IF('Indicator Data'!BO64="No Data",1,IF('Indicator Data imputation'!BO63&lt;&gt;"",1,0))</f>
        <v>0</v>
      </c>
      <c r="BO60" s="230" t="n">
        <f aca="false">IF('Indicator Data'!BP64="No Data",1,IF('Indicator Data imputation'!BP63&lt;&gt;"",1,0))</f>
        <v>0</v>
      </c>
      <c r="BP60" s="230" t="n">
        <f aca="false">IF('Indicator Data'!BQ64="No Data",1,IF('Indicator Data imputation'!BQ63&lt;&gt;"",1,0))</f>
        <v>0</v>
      </c>
      <c r="BQ60" s="230" t="n">
        <f aca="false">IF('Indicator Data'!BR64="No Data",1,IF('Indicator Data imputation'!BR63&lt;&gt;"",1,0))</f>
        <v>0</v>
      </c>
      <c r="BR60" s="230" t="n">
        <f aca="false">IF('Indicator Data'!BS64="No Data",1,IF('Indicator Data imputation'!BS63&lt;&gt;"",1,0))</f>
        <v>0</v>
      </c>
      <c r="BS60" s="230" t="n">
        <f aca="false">IF('Indicator Data'!BT64="No Data",1,IF('Indicator Data imputation'!BT63&lt;&gt;"",1,0))</f>
        <v>0</v>
      </c>
      <c r="BT60" s="230" t="n">
        <f aca="false">IF('Indicator Data'!BU64="No Data",1,IF('Indicator Data imputation'!BU63&lt;&gt;"",1,0))</f>
        <v>0</v>
      </c>
      <c r="BU60" s="230" t="n">
        <f aca="false">IF('Indicator Data'!BV64="No Data",1,IF('Indicator Data imputation'!BV63&lt;&gt;"",1,0))</f>
        <v>0</v>
      </c>
      <c r="BV60" s="230" t="n">
        <f aca="false">IF('Indicator Data'!BW64="No Data",1,IF('Indicator Data imputation'!BW63&lt;&gt;"",1,0))</f>
        <v>0</v>
      </c>
      <c r="BW60" s="230" t="n">
        <f aca="false">IF('Indicator Data'!BX64="No Data",1,IF('Indicator Data imputation'!BX63&lt;&gt;"",1,0))</f>
        <v>0</v>
      </c>
      <c r="BX60" s="0" t="n">
        <f aca="false">SUM(B60:BW60)</f>
        <v>13</v>
      </c>
      <c r="BY60" s="239" t="n">
        <f aca="false">BX60/74</f>
        <v>0.175675675675676</v>
      </c>
    </row>
    <row r="61" customFormat="false" ht="14.5" hidden="false" customHeight="false" outlineLevel="0" collapsed="false">
      <c r="A61" s="0" t="str">
        <f aca="false">'Indicator Data'!B65</f>
        <v>FRA</v>
      </c>
      <c r="B61" s="230" t="n">
        <f aca="false">IF('Indicator Data'!C65="No Data",1,IF('Indicator Data imputation'!C64&lt;&gt;"",1,0))</f>
        <v>0</v>
      </c>
      <c r="C61" s="230" t="n">
        <f aca="false">IF('Indicator Data'!D65="No Data",1,IF('Indicator Data imputation'!D64&lt;&gt;"",1,0))</f>
        <v>0</v>
      </c>
      <c r="D61" s="230" t="n">
        <f aca="false">IF('Indicator Data'!E65="No Data",1,IF('Indicator Data imputation'!E64&lt;&gt;"",1,0))</f>
        <v>0</v>
      </c>
      <c r="E61" s="230" t="n">
        <f aca="false">IF('Indicator Data'!F65="No Data",1,IF('Indicator Data imputation'!F64&lt;&gt;"",1,0))</f>
        <v>0</v>
      </c>
      <c r="F61" s="230" t="n">
        <f aca="false">IF('Indicator Data'!G65="No Data",1,IF('Indicator Data imputation'!G64&lt;&gt;"",1,0))</f>
        <v>0</v>
      </c>
      <c r="G61" s="230" t="n">
        <f aca="false">IF('Indicator Data'!H65="No Data",1,IF('Indicator Data imputation'!H64&lt;&gt;"",1,0))</f>
        <v>0</v>
      </c>
      <c r="H61" s="230" t="n">
        <f aca="false">IF('Indicator Data'!I65="No Data",1,IF('Indicator Data imputation'!I64&lt;&gt;"",1,0))</f>
        <v>0</v>
      </c>
      <c r="I61" s="230" t="n">
        <f aca="false">IF('Indicator Data'!J65="No Data",1,IF('Indicator Data imputation'!J64&lt;&gt;"",1,0))</f>
        <v>0</v>
      </c>
      <c r="J61" s="230" t="n">
        <f aca="false">IF('Indicator Data'!K65="No Data",1,IF('Indicator Data imputation'!K64&lt;&gt;"",1,0))</f>
        <v>0</v>
      </c>
      <c r="K61" s="230" t="n">
        <f aca="false">IF('Indicator Data'!L65="No Data",1,IF('Indicator Data imputation'!L64&lt;&gt;"",1,0))</f>
        <v>0</v>
      </c>
      <c r="L61" s="230" t="n">
        <f aca="false">IF('Indicator Data'!M65="No Data",1,IF('Indicator Data imputation'!M64&lt;&gt;"",1,0))</f>
        <v>0</v>
      </c>
      <c r="M61" s="230" t="n">
        <f aca="false">IF('Indicator Data'!N65="No Data",1,IF('Indicator Data imputation'!N64&lt;&gt;"",1,0))</f>
        <v>1</v>
      </c>
      <c r="N61" s="230" t="n">
        <f aca="false">IF('Indicator Data'!O65="No Data",1,IF('Indicator Data imputation'!O64&lt;&gt;"",1,0))</f>
        <v>1</v>
      </c>
      <c r="O61" s="230" t="n">
        <f aca="false">IF('Indicator Data'!P65="No Data",1,IF('Indicator Data imputation'!P64&lt;&gt;"",1,0))</f>
        <v>1</v>
      </c>
      <c r="P61" s="230" t="n">
        <f aca="false">IF('Indicator Data'!Q65="No Data",1,IF('Indicator Data imputation'!Q64&lt;&gt;"",1,0))</f>
        <v>0</v>
      </c>
      <c r="Q61" s="230" t="n">
        <f aca="false">IF('Indicator Data'!R65="No Data",1,IF('Indicator Data imputation'!R64&lt;&gt;"",1,0))</f>
        <v>0</v>
      </c>
      <c r="R61" s="230" t="n">
        <f aca="false">IF('Indicator Data'!S65="No Data",1,IF('Indicator Data imputation'!S64&lt;&gt;"",1,0))</f>
        <v>0</v>
      </c>
      <c r="S61" s="230" t="n">
        <f aca="false">IF('Indicator Data'!T65="No Data",1,IF('Indicator Data imputation'!T64&lt;&gt;"",1,0))</f>
        <v>0</v>
      </c>
      <c r="T61" s="230" t="n">
        <f aca="false">IF('Indicator Data'!U65="No Data",1,IF('Indicator Data imputation'!U64&lt;&gt;"",1,0))</f>
        <v>0</v>
      </c>
      <c r="U61" s="230" t="n">
        <f aca="false">IF('Indicator Data'!V65="No Data",1,IF('Indicator Data imputation'!V64&lt;&gt;"",1,0))</f>
        <v>0</v>
      </c>
      <c r="V61" s="230" t="n">
        <f aca="false">IF('Indicator Data'!W65="No Data",1,IF('Indicator Data imputation'!W64&lt;&gt;"",1,0))</f>
        <v>0</v>
      </c>
      <c r="W61" s="230" t="n">
        <f aca="false">IF('Indicator Data'!X65="No Data",1,IF('Indicator Data imputation'!X64&lt;&gt;"",1,0))</f>
        <v>0</v>
      </c>
      <c r="X61" s="230" t="n">
        <f aca="false">IF('Indicator Data'!Y65="No Data",1,IF('Indicator Data imputation'!Y64&lt;&gt;"",1,0))</f>
        <v>0</v>
      </c>
      <c r="Y61" s="230" t="n">
        <f aca="false">IF('Indicator Data'!Z65="No Data",1,IF('Indicator Data imputation'!Z64&lt;&gt;"",1,0))</f>
        <v>0</v>
      </c>
      <c r="Z61" s="230" t="n">
        <f aca="false">IF('Indicator Data'!AA65="No Data",1,IF('Indicator Data imputation'!AA64&lt;&gt;"",1,0))</f>
        <v>0</v>
      </c>
      <c r="AA61" s="230" t="n">
        <f aca="false">IF('Indicator Data'!AB65="No Data",1,IF('Indicator Data imputation'!AB64&lt;&gt;"",1,0))</f>
        <v>0</v>
      </c>
      <c r="AB61" s="230" t="n">
        <f aca="false">IF('Indicator Data'!AC65="No Data",1,IF('Indicator Data imputation'!AC64&lt;&gt;"",1,0))</f>
        <v>1</v>
      </c>
      <c r="AC61" s="230" t="n">
        <f aca="false">IF('Indicator Data'!AD65="No Data",1,IF('Indicator Data imputation'!AD64&lt;&gt;"",1,0))</f>
        <v>0</v>
      </c>
      <c r="AD61" s="230" t="n">
        <f aca="false">IF('Indicator Data'!AE65="No Data",1,IF('Indicator Data imputation'!AE64&lt;&gt;"",1,0))</f>
        <v>0</v>
      </c>
      <c r="AE61" s="230" t="n">
        <f aca="false">IF('Indicator Data'!AF65="No Data",1,IF('Indicator Data imputation'!AF64&lt;&gt;"",1,0))</f>
        <v>1</v>
      </c>
      <c r="AF61" s="230" t="n">
        <f aca="false">IF('Indicator Data'!AG65="No Data",1,IF('Indicator Data imputation'!AG64&lt;&gt;"",1,0))</f>
        <v>0</v>
      </c>
      <c r="AG61" s="230" t="n">
        <f aca="false">IF('Indicator Data'!AH65="No Data",1,IF('Indicator Data imputation'!AH64&lt;&gt;"",1,0))</f>
        <v>0</v>
      </c>
      <c r="AH61" s="230" t="n">
        <f aca="false">IF('Indicator Data'!AI65="No Data",1,IF('Indicator Data imputation'!AI64&lt;&gt;"",1,0))</f>
        <v>0</v>
      </c>
      <c r="AI61" s="230" t="n">
        <f aca="false">IF('Indicator Data'!AJ65="No Data",1,IF('Indicator Data imputation'!AJ64&lt;&gt;"",1,0))</f>
        <v>0</v>
      </c>
      <c r="AJ61" s="230" t="n">
        <f aca="false">IF('Indicator Data'!AK65="No Data",1,IF('Indicator Data imputation'!AK64&lt;&gt;"",1,0))</f>
        <v>0</v>
      </c>
      <c r="AK61" s="230" t="n">
        <f aca="false">IF('Indicator Data'!AL65="No Data",1,IF('Indicator Data imputation'!AL64&lt;&gt;"",1,0))</f>
        <v>1</v>
      </c>
      <c r="AL61" s="230" t="n">
        <f aca="false">IF('Indicator Data'!AM65="No Data",1,IF('Indicator Data imputation'!AM64&lt;&gt;"",1,0))</f>
        <v>0</v>
      </c>
      <c r="AM61" s="230" t="n">
        <f aca="false">IF('Indicator Data'!AN65="No Data",1,IF('Indicator Data imputation'!AN64&lt;&gt;"",1,0))</f>
        <v>0</v>
      </c>
      <c r="AN61" s="230" t="n">
        <f aca="false">IF('Indicator Data'!AO65="No Data",1,IF('Indicator Data imputation'!AO64&lt;&gt;"",1,0))</f>
        <v>0</v>
      </c>
      <c r="AO61" s="230" t="n">
        <f aca="false">IF('Indicator Data'!AP65="No Data",1,IF('Indicator Data imputation'!AP64&lt;&gt;"",1,0))</f>
        <v>1</v>
      </c>
      <c r="AP61" s="230" t="n">
        <f aca="false">IF('Indicator Data'!AQ65="No Data",1,IF('Indicator Data imputation'!AQ64&lt;&gt;"",1,0))</f>
        <v>0</v>
      </c>
      <c r="AQ61" s="230" t="n">
        <f aca="false">IF('Indicator Data'!AR65="No Data",1,IF('Indicator Data imputation'!AR64&lt;&gt;"",1,0))</f>
        <v>0</v>
      </c>
      <c r="AR61" s="230" t="n">
        <f aca="false">IF('Indicator Data'!AS65="No Data",1,IF('Indicator Data imputation'!AS64&lt;&gt;"",1,0))</f>
        <v>1</v>
      </c>
      <c r="AS61" s="230" t="n">
        <f aca="false">IF('Indicator Data'!AT65="No Data",1,IF('Indicator Data imputation'!AT64&lt;&gt;"",1,0))</f>
        <v>0</v>
      </c>
      <c r="AT61" s="230" t="n">
        <f aca="false">IF('Indicator Data'!AU65="No Data",1,IF('Indicator Data imputation'!AU64&lt;&gt;"",1,0))</f>
        <v>0</v>
      </c>
      <c r="AU61" s="230" t="n">
        <f aca="false">IF('Indicator Data'!AV65="No Data",1,IF('Indicator Data imputation'!AV64&lt;&gt;"",1,0))</f>
        <v>1</v>
      </c>
      <c r="AV61" s="230" t="n">
        <f aca="false">IF('Indicator Data'!AW65="No Data",1,IF('Indicator Data imputation'!AW64&lt;&gt;"",1,0))</f>
        <v>1</v>
      </c>
      <c r="AW61" s="230" t="n">
        <f aca="false">IF('Indicator Data'!AX65="No Data",1,IF('Indicator Data imputation'!AX64&lt;&gt;"",1,0))</f>
        <v>0</v>
      </c>
      <c r="AX61" s="230" t="n">
        <f aca="false">IF('Indicator Data'!AY65="No Data",1,IF('Indicator Data imputation'!AY64&lt;&gt;"",1,0))</f>
        <v>0</v>
      </c>
      <c r="AY61" s="230" t="n">
        <f aca="false">IF('Indicator Data'!AZ65="No Data",1,IF('Indicator Data imputation'!AZ64&lt;&gt;"",1,0))</f>
        <v>0</v>
      </c>
      <c r="AZ61" s="230" t="n">
        <f aca="false">IF('Indicator Data'!BA65="No Data",1,IF('Indicator Data imputation'!BA64&lt;&gt;"",1,0))</f>
        <v>0</v>
      </c>
      <c r="BA61" s="230" t="n">
        <f aca="false">IF('Indicator Data'!BB65="No Data",1,IF('Indicator Data imputation'!BB64&lt;&gt;"",1,0))</f>
        <v>0</v>
      </c>
      <c r="BB61" s="230" t="n">
        <f aca="false">IF('Indicator Data'!BC65="No Data",1,IF('Indicator Data imputation'!BC64&lt;&gt;"",1,0))</f>
        <v>0</v>
      </c>
      <c r="BC61" s="230" t="n">
        <f aca="false">IF('Indicator Data'!BD65="No Data",1,IF('Indicator Data imputation'!BD64&lt;&gt;"",1,0))</f>
        <v>0</v>
      </c>
      <c r="BD61" s="230" t="n">
        <f aca="false">IF('Indicator Data'!BE65="No Data",1,IF('Indicator Data imputation'!BE64&lt;&gt;"",1,0))</f>
        <v>0</v>
      </c>
      <c r="BE61" s="230" t="n">
        <f aca="false">IF('Indicator Data'!BF65="No Data",1,IF('Indicator Data imputation'!BF64&lt;&gt;"",1,0))</f>
        <v>0</v>
      </c>
      <c r="BF61" s="230" t="n">
        <f aca="false">IF('Indicator Data'!BG65="No Data",1,IF('Indicator Data imputation'!BG64&lt;&gt;"",1,0))</f>
        <v>0</v>
      </c>
      <c r="BG61" s="230" t="n">
        <f aca="false">IF('Indicator Data'!BH65="No Data",1,IF('Indicator Data imputation'!BH64&lt;&gt;"",1,0))</f>
        <v>0</v>
      </c>
      <c r="BH61" s="230" t="n">
        <f aca="false">IF('Indicator Data'!BI65="No Data",1,IF('Indicator Data imputation'!BI64&lt;&gt;"",1,0))</f>
        <v>0</v>
      </c>
      <c r="BI61" s="230" t="n">
        <f aca="false">IF('Indicator Data'!BJ65="No Data",1,IF('Indicator Data imputation'!BJ64&lt;&gt;"",1,0))</f>
        <v>0</v>
      </c>
      <c r="BJ61" s="230" t="n">
        <f aca="false">IF('Indicator Data'!BK65="No Data",1,IF('Indicator Data imputation'!BK64&lt;&gt;"",1,0))</f>
        <v>0</v>
      </c>
      <c r="BK61" s="230" t="n">
        <f aca="false">IF('Indicator Data'!BL65="No Data",1,IF('Indicator Data imputation'!BL64&lt;&gt;"",1,0))</f>
        <v>0</v>
      </c>
      <c r="BL61" s="230" t="n">
        <f aca="false">IF('Indicator Data'!BM65="No Data",1,IF('Indicator Data imputation'!BM64&lt;&gt;"",1,0))</f>
        <v>1</v>
      </c>
      <c r="BM61" s="230" t="n">
        <f aca="false">IF('Indicator Data'!BN65="No Data",1,IF('Indicator Data imputation'!BN64&lt;&gt;"",1,0))</f>
        <v>0</v>
      </c>
      <c r="BN61" s="230" t="n">
        <f aca="false">IF('Indicator Data'!BO65="No Data",1,IF('Indicator Data imputation'!BO64&lt;&gt;"",1,0))</f>
        <v>0</v>
      </c>
      <c r="BO61" s="230" t="n">
        <f aca="false">IF('Indicator Data'!BP65="No Data",1,IF('Indicator Data imputation'!BP64&lt;&gt;"",1,0))</f>
        <v>0</v>
      </c>
      <c r="BP61" s="230" t="n">
        <f aca="false">IF('Indicator Data'!BQ65="No Data",1,IF('Indicator Data imputation'!BQ64&lt;&gt;"",1,0))</f>
        <v>0</v>
      </c>
      <c r="BQ61" s="230" t="n">
        <f aca="false">IF('Indicator Data'!BR65="No Data",1,IF('Indicator Data imputation'!BR64&lt;&gt;"",1,0))</f>
        <v>0</v>
      </c>
      <c r="BR61" s="230" t="n">
        <f aca="false">IF('Indicator Data'!BS65="No Data",1,IF('Indicator Data imputation'!BS64&lt;&gt;"",1,0))</f>
        <v>0</v>
      </c>
      <c r="BS61" s="230" t="n">
        <f aca="false">IF('Indicator Data'!BT65="No Data",1,IF('Indicator Data imputation'!BT64&lt;&gt;"",1,0))</f>
        <v>0</v>
      </c>
      <c r="BT61" s="230" t="n">
        <f aca="false">IF('Indicator Data'!BU65="No Data",1,IF('Indicator Data imputation'!BU64&lt;&gt;"",1,0))</f>
        <v>0</v>
      </c>
      <c r="BU61" s="230" t="n">
        <f aca="false">IF('Indicator Data'!BV65="No Data",1,IF('Indicator Data imputation'!BV64&lt;&gt;"",1,0))</f>
        <v>0</v>
      </c>
      <c r="BV61" s="230" t="n">
        <f aca="false">IF('Indicator Data'!BW65="No Data",1,IF('Indicator Data imputation'!BW64&lt;&gt;"",1,0))</f>
        <v>0</v>
      </c>
      <c r="BW61" s="230" t="n">
        <f aca="false">IF('Indicator Data'!BX65="No Data",1,IF('Indicator Data imputation'!BX64&lt;&gt;"",1,0))</f>
        <v>0</v>
      </c>
      <c r="BX61" s="0" t="n">
        <f aca="false">SUM(B61:BW61)</f>
        <v>11</v>
      </c>
      <c r="BY61" s="239" t="n">
        <f aca="false">BX61/74</f>
        <v>0.148648648648649</v>
      </c>
    </row>
    <row r="62" customFormat="false" ht="14.5" hidden="false" customHeight="false" outlineLevel="0" collapsed="false">
      <c r="A62" s="0" t="str">
        <f aca="false">'Indicator Data'!B66</f>
        <v>GAB</v>
      </c>
      <c r="B62" s="230" t="n">
        <f aca="false">IF('Indicator Data'!C66="No Data",1,IF('Indicator Data imputation'!C65&lt;&gt;"",1,0))</f>
        <v>0</v>
      </c>
      <c r="C62" s="230" t="n">
        <f aca="false">IF('Indicator Data'!D66="No Data",1,IF('Indicator Data imputation'!D65&lt;&gt;"",1,0))</f>
        <v>0</v>
      </c>
      <c r="D62" s="230" t="n">
        <f aca="false">IF('Indicator Data'!E66="No Data",1,IF('Indicator Data imputation'!E65&lt;&gt;"",1,0))</f>
        <v>0</v>
      </c>
      <c r="E62" s="230" t="n">
        <f aca="false">IF('Indicator Data'!F66="No Data",1,IF('Indicator Data imputation'!F65&lt;&gt;"",1,0))</f>
        <v>0</v>
      </c>
      <c r="F62" s="230" t="n">
        <f aca="false">IF('Indicator Data'!G66="No Data",1,IF('Indicator Data imputation'!G65&lt;&gt;"",1,0))</f>
        <v>0</v>
      </c>
      <c r="G62" s="230" t="n">
        <f aca="false">IF('Indicator Data'!H66="No Data",1,IF('Indicator Data imputation'!H65&lt;&gt;"",1,0))</f>
        <v>0</v>
      </c>
      <c r="H62" s="230" t="n">
        <f aca="false">IF('Indicator Data'!I66="No Data",1,IF('Indicator Data imputation'!I65&lt;&gt;"",1,0))</f>
        <v>0</v>
      </c>
      <c r="I62" s="230" t="n">
        <f aca="false">IF('Indicator Data'!J66="No Data",1,IF('Indicator Data imputation'!J65&lt;&gt;"",1,0))</f>
        <v>0</v>
      </c>
      <c r="J62" s="230" t="n">
        <f aca="false">IF('Indicator Data'!K66="No Data",1,IF('Indicator Data imputation'!K65&lt;&gt;"",1,0))</f>
        <v>0</v>
      </c>
      <c r="K62" s="230" t="n">
        <f aca="false">IF('Indicator Data'!L66="No Data",1,IF('Indicator Data imputation'!L65&lt;&gt;"",1,0))</f>
        <v>0</v>
      </c>
      <c r="L62" s="230" t="n">
        <f aca="false">IF('Indicator Data'!M66="No Data",1,IF('Indicator Data imputation'!M65&lt;&gt;"",1,0))</f>
        <v>0</v>
      </c>
      <c r="M62" s="230" t="n">
        <f aca="false">IF('Indicator Data'!N66="No Data",1,IF('Indicator Data imputation'!N65&lt;&gt;"",1,0))</f>
        <v>0</v>
      </c>
      <c r="N62" s="230" t="n">
        <f aca="false">IF('Indicator Data'!O66="No Data",1,IF('Indicator Data imputation'!O65&lt;&gt;"",1,0))</f>
        <v>0</v>
      </c>
      <c r="O62" s="230" t="n">
        <f aca="false">IF('Indicator Data'!P66="No Data",1,IF('Indicator Data imputation'!P65&lt;&gt;"",1,0))</f>
        <v>0</v>
      </c>
      <c r="P62" s="230" t="n">
        <f aca="false">IF('Indicator Data'!Q66="No Data",1,IF('Indicator Data imputation'!Q65&lt;&gt;"",1,0))</f>
        <v>0</v>
      </c>
      <c r="Q62" s="230" t="n">
        <f aca="false">IF('Indicator Data'!R66="No Data",1,IF('Indicator Data imputation'!R65&lt;&gt;"",1,0))</f>
        <v>0</v>
      </c>
      <c r="R62" s="230" t="n">
        <f aca="false">IF('Indicator Data'!S66="No Data",1,IF('Indicator Data imputation'!S65&lt;&gt;"",1,0))</f>
        <v>0</v>
      </c>
      <c r="S62" s="230" t="n">
        <f aca="false">IF('Indicator Data'!T66="No Data",1,IF('Indicator Data imputation'!T65&lt;&gt;"",1,0))</f>
        <v>0</v>
      </c>
      <c r="T62" s="230" t="n">
        <f aca="false">IF('Indicator Data'!U66="No Data",1,IF('Indicator Data imputation'!U65&lt;&gt;"",1,0))</f>
        <v>0</v>
      </c>
      <c r="U62" s="230" t="n">
        <f aca="false">IF('Indicator Data'!V66="No Data",1,IF('Indicator Data imputation'!V65&lt;&gt;"",1,0))</f>
        <v>0</v>
      </c>
      <c r="V62" s="230" t="n">
        <f aca="false">IF('Indicator Data'!W66="No Data",1,IF('Indicator Data imputation'!W65&lt;&gt;"",1,0))</f>
        <v>0</v>
      </c>
      <c r="W62" s="230" t="n">
        <f aca="false">IF('Indicator Data'!X66="No Data",1,IF('Indicator Data imputation'!X65&lt;&gt;"",1,0))</f>
        <v>0</v>
      </c>
      <c r="X62" s="230" t="n">
        <f aca="false">IF('Indicator Data'!Y66="No Data",1,IF('Indicator Data imputation'!Y65&lt;&gt;"",1,0))</f>
        <v>0</v>
      </c>
      <c r="Y62" s="230" t="n">
        <f aca="false">IF('Indicator Data'!Z66="No Data",1,IF('Indicator Data imputation'!Z65&lt;&gt;"",1,0))</f>
        <v>0</v>
      </c>
      <c r="Z62" s="230" t="n">
        <f aca="false">IF('Indicator Data'!AA66="No Data",1,IF('Indicator Data imputation'!AA65&lt;&gt;"",1,0))</f>
        <v>0</v>
      </c>
      <c r="AA62" s="230" t="n">
        <f aca="false">IF('Indicator Data'!AB66="No Data",1,IF('Indicator Data imputation'!AB65&lt;&gt;"",1,0))</f>
        <v>0</v>
      </c>
      <c r="AB62" s="230" t="n">
        <f aca="false">IF('Indicator Data'!AC66="No Data",1,IF('Indicator Data imputation'!AC65&lt;&gt;"",1,0))</f>
        <v>1</v>
      </c>
      <c r="AC62" s="230" t="n">
        <f aca="false">IF('Indicator Data'!AD66="No Data",1,IF('Indicator Data imputation'!AD65&lt;&gt;"",1,0))</f>
        <v>1</v>
      </c>
      <c r="AD62" s="230" t="n">
        <f aca="false">IF('Indicator Data'!AE66="No Data",1,IF('Indicator Data imputation'!AE65&lt;&gt;"",1,0))</f>
        <v>0</v>
      </c>
      <c r="AE62" s="230" t="n">
        <f aca="false">IF('Indicator Data'!AF66="No Data",1,IF('Indicator Data imputation'!AF65&lt;&gt;"",1,0))</f>
        <v>0</v>
      </c>
      <c r="AF62" s="230" t="n">
        <f aca="false">IF('Indicator Data'!AG66="No Data",1,IF('Indicator Data imputation'!AG65&lt;&gt;"",1,0))</f>
        <v>0</v>
      </c>
      <c r="AG62" s="230" t="n">
        <f aca="false">IF('Indicator Data'!AH66="No Data",1,IF('Indicator Data imputation'!AH65&lt;&gt;"",1,0))</f>
        <v>0</v>
      </c>
      <c r="AH62" s="230" t="n">
        <f aca="false">IF('Indicator Data'!AI66="No Data",1,IF('Indicator Data imputation'!AI65&lt;&gt;"",1,0))</f>
        <v>0</v>
      </c>
      <c r="AI62" s="230" t="n">
        <f aca="false">IF('Indicator Data'!AJ66="No Data",1,IF('Indicator Data imputation'!AJ65&lt;&gt;"",1,0))</f>
        <v>0</v>
      </c>
      <c r="AJ62" s="230" t="n">
        <f aca="false">IF('Indicator Data'!AK66="No Data",1,IF('Indicator Data imputation'!AK65&lt;&gt;"",1,0))</f>
        <v>0</v>
      </c>
      <c r="AK62" s="230" t="n">
        <f aca="false">IF('Indicator Data'!AL66="No Data",1,IF('Indicator Data imputation'!AL65&lt;&gt;"",1,0))</f>
        <v>0</v>
      </c>
      <c r="AL62" s="230" t="n">
        <f aca="false">IF('Indicator Data'!AM66="No Data",1,IF('Indicator Data imputation'!AM65&lt;&gt;"",1,0))</f>
        <v>0</v>
      </c>
      <c r="AM62" s="230" t="n">
        <f aca="false">IF('Indicator Data'!AN66="No Data",1,IF('Indicator Data imputation'!AN65&lt;&gt;"",1,0))</f>
        <v>0</v>
      </c>
      <c r="AN62" s="230" t="n">
        <f aca="false">IF('Indicator Data'!AO66="No Data",1,IF('Indicator Data imputation'!AO65&lt;&gt;"",1,0))</f>
        <v>0</v>
      </c>
      <c r="AO62" s="230" t="n">
        <f aca="false">IF('Indicator Data'!AP66="No Data",1,IF('Indicator Data imputation'!AP65&lt;&gt;"",1,0))</f>
        <v>0</v>
      </c>
      <c r="AP62" s="230" t="n">
        <f aca="false">IF('Indicator Data'!AQ66="No Data",1,IF('Indicator Data imputation'!AQ65&lt;&gt;"",1,0))</f>
        <v>0</v>
      </c>
      <c r="AQ62" s="230" t="n">
        <f aca="false">IF('Indicator Data'!AR66="No Data",1,IF('Indicator Data imputation'!AR65&lt;&gt;"",1,0))</f>
        <v>0</v>
      </c>
      <c r="AR62" s="230" t="n">
        <f aca="false">IF('Indicator Data'!AS66="No Data",1,IF('Indicator Data imputation'!AS65&lt;&gt;"",1,0))</f>
        <v>0</v>
      </c>
      <c r="AS62" s="230" t="n">
        <f aca="false">IF('Indicator Data'!AT66="No Data",1,IF('Indicator Data imputation'!AT65&lt;&gt;"",1,0))</f>
        <v>0</v>
      </c>
      <c r="AT62" s="230" t="n">
        <f aca="false">IF('Indicator Data'!AU66="No Data",1,IF('Indicator Data imputation'!AU65&lt;&gt;"",1,0))</f>
        <v>0</v>
      </c>
      <c r="AU62" s="230" t="n">
        <f aca="false">IF('Indicator Data'!AV66="No Data",1,IF('Indicator Data imputation'!AV65&lt;&gt;"",1,0))</f>
        <v>0</v>
      </c>
      <c r="AV62" s="230" t="n">
        <f aca="false">IF('Indicator Data'!AW66="No Data",1,IF('Indicator Data imputation'!AW65&lt;&gt;"",1,0))</f>
        <v>0</v>
      </c>
      <c r="AW62" s="230" t="n">
        <f aca="false">IF('Indicator Data'!AX66="No Data",1,IF('Indicator Data imputation'!AX65&lt;&gt;"",1,0))</f>
        <v>0</v>
      </c>
      <c r="AX62" s="230" t="n">
        <f aca="false">IF('Indicator Data'!AY66="No Data",1,IF('Indicator Data imputation'!AY65&lt;&gt;"",1,0))</f>
        <v>0</v>
      </c>
      <c r="AY62" s="230" t="n">
        <f aca="false">IF('Indicator Data'!AZ66="No Data",1,IF('Indicator Data imputation'!AZ65&lt;&gt;"",1,0))</f>
        <v>0</v>
      </c>
      <c r="AZ62" s="230" t="n">
        <f aca="false">IF('Indicator Data'!BA66="No Data",1,IF('Indicator Data imputation'!BA65&lt;&gt;"",1,0))</f>
        <v>0</v>
      </c>
      <c r="BA62" s="230" t="n">
        <f aca="false">IF('Indicator Data'!BB66="No Data",1,IF('Indicator Data imputation'!BB65&lt;&gt;"",1,0))</f>
        <v>0</v>
      </c>
      <c r="BB62" s="230" t="n">
        <f aca="false">IF('Indicator Data'!BC66="No Data",1,IF('Indicator Data imputation'!BC65&lt;&gt;"",1,0))</f>
        <v>0</v>
      </c>
      <c r="BC62" s="230" t="n">
        <f aca="false">IF('Indicator Data'!BD66="No Data",1,IF('Indicator Data imputation'!BD65&lt;&gt;"",1,0))</f>
        <v>0</v>
      </c>
      <c r="BD62" s="230" t="n">
        <f aca="false">IF('Indicator Data'!BE66="No Data",1,IF('Indicator Data imputation'!BE65&lt;&gt;"",1,0))</f>
        <v>0</v>
      </c>
      <c r="BE62" s="230" t="n">
        <f aca="false">IF('Indicator Data'!BF66="No Data",1,IF('Indicator Data imputation'!BF65&lt;&gt;"",1,0))</f>
        <v>0</v>
      </c>
      <c r="BF62" s="230" t="n">
        <f aca="false">IF('Indicator Data'!BG66="No Data",1,IF('Indicator Data imputation'!BG65&lt;&gt;"",1,0))</f>
        <v>0</v>
      </c>
      <c r="BG62" s="230" t="n">
        <f aca="false">IF('Indicator Data'!BH66="No Data",1,IF('Indicator Data imputation'!BH65&lt;&gt;"",1,0))</f>
        <v>0</v>
      </c>
      <c r="BH62" s="230" t="n">
        <f aca="false">IF('Indicator Data'!BI66="No Data",1,IF('Indicator Data imputation'!BI65&lt;&gt;"",1,0))</f>
        <v>0</v>
      </c>
      <c r="BI62" s="230" t="n">
        <f aca="false">IF('Indicator Data'!BJ66="No Data",1,IF('Indicator Data imputation'!BJ65&lt;&gt;"",1,0))</f>
        <v>0</v>
      </c>
      <c r="BJ62" s="230" t="n">
        <f aca="false">IF('Indicator Data'!BK66="No Data",1,IF('Indicator Data imputation'!BK65&lt;&gt;"",1,0))</f>
        <v>0</v>
      </c>
      <c r="BK62" s="230" t="n">
        <f aca="false">IF('Indicator Data'!BL66="No Data",1,IF('Indicator Data imputation'!BL65&lt;&gt;"",1,0))</f>
        <v>0</v>
      </c>
      <c r="BL62" s="230" t="n">
        <f aca="false">IF('Indicator Data'!BM66="No Data",1,IF('Indicator Data imputation'!BM65&lt;&gt;"",1,0))</f>
        <v>0</v>
      </c>
      <c r="BM62" s="230" t="n">
        <f aca="false">IF('Indicator Data'!BN66="No Data",1,IF('Indicator Data imputation'!BN65&lt;&gt;"",1,0))</f>
        <v>0</v>
      </c>
      <c r="BN62" s="230" t="n">
        <f aca="false">IF('Indicator Data'!BO66="No Data",1,IF('Indicator Data imputation'!BO65&lt;&gt;"",1,0))</f>
        <v>0</v>
      </c>
      <c r="BO62" s="230" t="n">
        <f aca="false">IF('Indicator Data'!BP66="No Data",1,IF('Indicator Data imputation'!BP65&lt;&gt;"",1,0))</f>
        <v>0</v>
      </c>
      <c r="BP62" s="230" t="n">
        <f aca="false">IF('Indicator Data'!BQ66="No Data",1,IF('Indicator Data imputation'!BQ65&lt;&gt;"",1,0))</f>
        <v>0</v>
      </c>
      <c r="BQ62" s="230" t="n">
        <f aca="false">IF('Indicator Data'!BR66="No Data",1,IF('Indicator Data imputation'!BR65&lt;&gt;"",1,0))</f>
        <v>0</v>
      </c>
      <c r="BR62" s="230" t="n">
        <f aca="false">IF('Indicator Data'!BS66="No Data",1,IF('Indicator Data imputation'!BS65&lt;&gt;"",1,0))</f>
        <v>0</v>
      </c>
      <c r="BS62" s="230" t="n">
        <f aca="false">IF('Indicator Data'!BT66="No Data",1,IF('Indicator Data imputation'!BT65&lt;&gt;"",1,0))</f>
        <v>0</v>
      </c>
      <c r="BT62" s="230" t="n">
        <f aca="false">IF('Indicator Data'!BU66="No Data",1,IF('Indicator Data imputation'!BU65&lt;&gt;"",1,0))</f>
        <v>1</v>
      </c>
      <c r="BU62" s="230" t="n">
        <f aca="false">IF('Indicator Data'!BV66="No Data",1,IF('Indicator Data imputation'!BV65&lt;&gt;"",1,0))</f>
        <v>1</v>
      </c>
      <c r="BV62" s="230" t="n">
        <f aca="false">IF('Indicator Data'!BW66="No Data",1,IF('Indicator Data imputation'!BW65&lt;&gt;"",1,0))</f>
        <v>0</v>
      </c>
      <c r="BW62" s="230" t="n">
        <f aca="false">IF('Indicator Data'!BX66="No Data",1,IF('Indicator Data imputation'!BX65&lt;&gt;"",1,0))</f>
        <v>0</v>
      </c>
      <c r="BX62" s="0" t="n">
        <f aca="false">SUM(B62:BW62)</f>
        <v>4</v>
      </c>
      <c r="BY62" s="239" t="n">
        <f aca="false">BX62/74</f>
        <v>0.0540540540540541</v>
      </c>
    </row>
    <row r="63" customFormat="false" ht="14.5" hidden="false" customHeight="false" outlineLevel="0" collapsed="false">
      <c r="A63" s="0" t="str">
        <f aca="false">'Indicator Data'!B67</f>
        <v>GMB</v>
      </c>
      <c r="B63" s="230" t="n">
        <f aca="false">IF('Indicator Data'!C67="No Data",1,IF('Indicator Data imputation'!C66&lt;&gt;"",1,0))</f>
        <v>0</v>
      </c>
      <c r="C63" s="230" t="n">
        <f aca="false">IF('Indicator Data'!D67="No Data",1,IF('Indicator Data imputation'!D66&lt;&gt;"",1,0))</f>
        <v>0</v>
      </c>
      <c r="D63" s="230" t="n">
        <f aca="false">IF('Indicator Data'!E67="No Data",1,IF('Indicator Data imputation'!E66&lt;&gt;"",1,0))</f>
        <v>0</v>
      </c>
      <c r="E63" s="230" t="n">
        <f aca="false">IF('Indicator Data'!F67="No Data",1,IF('Indicator Data imputation'!F66&lt;&gt;"",1,0))</f>
        <v>0</v>
      </c>
      <c r="F63" s="230" t="n">
        <f aca="false">IF('Indicator Data'!G67="No Data",1,IF('Indicator Data imputation'!G66&lt;&gt;"",1,0))</f>
        <v>0</v>
      </c>
      <c r="G63" s="230" t="n">
        <f aca="false">IF('Indicator Data'!H67="No Data",1,IF('Indicator Data imputation'!H66&lt;&gt;"",1,0))</f>
        <v>0</v>
      </c>
      <c r="H63" s="230" t="n">
        <f aca="false">IF('Indicator Data'!I67="No Data",1,IF('Indicator Data imputation'!I66&lt;&gt;"",1,0))</f>
        <v>0</v>
      </c>
      <c r="I63" s="230" t="n">
        <f aca="false">IF('Indicator Data'!J67="No Data",1,IF('Indicator Data imputation'!J66&lt;&gt;"",1,0))</f>
        <v>0</v>
      </c>
      <c r="J63" s="230" t="n">
        <f aca="false">IF('Indicator Data'!K67="No Data",1,IF('Indicator Data imputation'!K66&lt;&gt;"",1,0))</f>
        <v>0</v>
      </c>
      <c r="K63" s="230" t="n">
        <f aca="false">IF('Indicator Data'!L67="No Data",1,IF('Indicator Data imputation'!L66&lt;&gt;"",1,0))</f>
        <v>0</v>
      </c>
      <c r="L63" s="230" t="n">
        <f aca="false">IF('Indicator Data'!M67="No Data",1,IF('Indicator Data imputation'!M66&lt;&gt;"",1,0))</f>
        <v>0</v>
      </c>
      <c r="M63" s="230" t="n">
        <f aca="false">IF('Indicator Data'!N67="No Data",1,IF('Indicator Data imputation'!N66&lt;&gt;"",1,0))</f>
        <v>0</v>
      </c>
      <c r="N63" s="230" t="n">
        <f aca="false">IF('Indicator Data'!O67="No Data",1,IF('Indicator Data imputation'!O66&lt;&gt;"",1,0))</f>
        <v>0</v>
      </c>
      <c r="O63" s="230" t="n">
        <f aca="false">IF('Indicator Data'!P67="No Data",1,IF('Indicator Data imputation'!P66&lt;&gt;"",1,0))</f>
        <v>0</v>
      </c>
      <c r="P63" s="230" t="n">
        <f aca="false">IF('Indicator Data'!Q67="No Data",1,IF('Indicator Data imputation'!Q66&lt;&gt;"",1,0))</f>
        <v>0</v>
      </c>
      <c r="Q63" s="230" t="n">
        <f aca="false">IF('Indicator Data'!R67="No Data",1,IF('Indicator Data imputation'!R66&lt;&gt;"",1,0))</f>
        <v>0</v>
      </c>
      <c r="R63" s="230" t="n">
        <f aca="false">IF('Indicator Data'!S67="No Data",1,IF('Indicator Data imputation'!S66&lt;&gt;"",1,0))</f>
        <v>0</v>
      </c>
      <c r="S63" s="230" t="n">
        <f aca="false">IF('Indicator Data'!T67="No Data",1,IF('Indicator Data imputation'!T66&lt;&gt;"",1,0))</f>
        <v>0</v>
      </c>
      <c r="T63" s="230" t="n">
        <f aca="false">IF('Indicator Data'!U67="No Data",1,IF('Indicator Data imputation'!U66&lt;&gt;"",1,0))</f>
        <v>0</v>
      </c>
      <c r="U63" s="230" t="n">
        <f aca="false">IF('Indicator Data'!V67="No Data",1,IF('Indicator Data imputation'!V66&lt;&gt;"",1,0))</f>
        <v>0</v>
      </c>
      <c r="V63" s="230" t="n">
        <f aca="false">IF('Indicator Data'!W67="No Data",1,IF('Indicator Data imputation'!W66&lt;&gt;"",1,0))</f>
        <v>0</v>
      </c>
      <c r="W63" s="230" t="n">
        <f aca="false">IF('Indicator Data'!X67="No Data",1,IF('Indicator Data imputation'!X66&lt;&gt;"",1,0))</f>
        <v>0</v>
      </c>
      <c r="X63" s="230" t="n">
        <f aca="false">IF('Indicator Data'!Y67="No Data",1,IF('Indicator Data imputation'!Y66&lt;&gt;"",1,0))</f>
        <v>0</v>
      </c>
      <c r="Y63" s="230" t="n">
        <f aca="false">IF('Indicator Data'!Z67="No Data",1,IF('Indicator Data imputation'!Z66&lt;&gt;"",1,0))</f>
        <v>0</v>
      </c>
      <c r="Z63" s="230" t="n">
        <f aca="false">IF('Indicator Data'!AA67="No Data",1,IF('Indicator Data imputation'!AA66&lt;&gt;"",1,0))</f>
        <v>0</v>
      </c>
      <c r="AA63" s="230" t="n">
        <f aca="false">IF('Indicator Data'!AB67="No Data",1,IF('Indicator Data imputation'!AB66&lt;&gt;"",1,0))</f>
        <v>0</v>
      </c>
      <c r="AB63" s="230" t="n">
        <f aca="false">IF('Indicator Data'!AC67="No Data",1,IF('Indicator Data imputation'!AC66&lt;&gt;"",1,0))</f>
        <v>0</v>
      </c>
      <c r="AC63" s="230" t="n">
        <f aca="false">IF('Indicator Data'!AD67="No Data",1,IF('Indicator Data imputation'!AD66&lt;&gt;"",1,0))</f>
        <v>0</v>
      </c>
      <c r="AD63" s="230" t="n">
        <f aca="false">IF('Indicator Data'!AE67="No Data",1,IF('Indicator Data imputation'!AE66&lt;&gt;"",1,0))</f>
        <v>0</v>
      </c>
      <c r="AE63" s="230" t="n">
        <f aca="false">IF('Indicator Data'!AF67="No Data",1,IF('Indicator Data imputation'!AF66&lt;&gt;"",1,0))</f>
        <v>0</v>
      </c>
      <c r="AF63" s="230" t="n">
        <f aca="false">IF('Indicator Data'!AG67="No Data",1,IF('Indicator Data imputation'!AG66&lt;&gt;"",1,0))</f>
        <v>0</v>
      </c>
      <c r="AG63" s="230" t="n">
        <f aca="false">IF('Indicator Data'!AH67="No Data",1,IF('Indicator Data imputation'!AH66&lt;&gt;"",1,0))</f>
        <v>0</v>
      </c>
      <c r="AH63" s="230" t="n">
        <f aca="false">IF('Indicator Data'!AI67="No Data",1,IF('Indicator Data imputation'!AI66&lt;&gt;"",1,0))</f>
        <v>0</v>
      </c>
      <c r="AI63" s="230" t="n">
        <f aca="false">IF('Indicator Data'!AJ67="No Data",1,IF('Indicator Data imputation'!AJ66&lt;&gt;"",1,0))</f>
        <v>0</v>
      </c>
      <c r="AJ63" s="230" t="n">
        <f aca="false">IF('Indicator Data'!AK67="No Data",1,IF('Indicator Data imputation'!AK66&lt;&gt;"",1,0))</f>
        <v>0</v>
      </c>
      <c r="AK63" s="230" t="n">
        <f aca="false">IF('Indicator Data'!AL67="No Data",1,IF('Indicator Data imputation'!AL66&lt;&gt;"",1,0))</f>
        <v>0</v>
      </c>
      <c r="AL63" s="230" t="n">
        <f aca="false">IF('Indicator Data'!AM67="No Data",1,IF('Indicator Data imputation'!AM66&lt;&gt;"",1,0))</f>
        <v>0</v>
      </c>
      <c r="AM63" s="230" t="n">
        <f aca="false">IF('Indicator Data'!AN67="No Data",1,IF('Indicator Data imputation'!AN66&lt;&gt;"",1,0))</f>
        <v>0</v>
      </c>
      <c r="AN63" s="230" t="n">
        <f aca="false">IF('Indicator Data'!AO67="No Data",1,IF('Indicator Data imputation'!AO66&lt;&gt;"",1,0))</f>
        <v>0</v>
      </c>
      <c r="AO63" s="230" t="n">
        <f aca="false">IF('Indicator Data'!AP67="No Data",1,IF('Indicator Data imputation'!AP66&lt;&gt;"",1,0))</f>
        <v>0</v>
      </c>
      <c r="AP63" s="230" t="n">
        <f aca="false">IF('Indicator Data'!AQ67="No Data",1,IF('Indicator Data imputation'!AQ66&lt;&gt;"",1,0))</f>
        <v>0</v>
      </c>
      <c r="AQ63" s="230" t="n">
        <f aca="false">IF('Indicator Data'!AR67="No Data",1,IF('Indicator Data imputation'!AR66&lt;&gt;"",1,0))</f>
        <v>0</v>
      </c>
      <c r="AR63" s="230" t="n">
        <f aca="false">IF('Indicator Data'!AS67="No Data",1,IF('Indicator Data imputation'!AS66&lt;&gt;"",1,0))</f>
        <v>0</v>
      </c>
      <c r="AS63" s="230" t="n">
        <f aca="false">IF('Indicator Data'!AT67="No Data",1,IF('Indicator Data imputation'!AT66&lt;&gt;"",1,0))</f>
        <v>0</v>
      </c>
      <c r="AT63" s="230" t="n">
        <f aca="false">IF('Indicator Data'!AU67="No Data",1,IF('Indicator Data imputation'!AU66&lt;&gt;"",1,0))</f>
        <v>0</v>
      </c>
      <c r="AU63" s="230" t="n">
        <f aca="false">IF('Indicator Data'!AV67="No Data",1,IF('Indicator Data imputation'!AV66&lt;&gt;"",1,0))</f>
        <v>0</v>
      </c>
      <c r="AV63" s="230" t="n">
        <f aca="false">IF('Indicator Data'!AW67="No Data",1,IF('Indicator Data imputation'!AW66&lt;&gt;"",1,0))</f>
        <v>0</v>
      </c>
      <c r="AW63" s="230" t="n">
        <f aca="false">IF('Indicator Data'!AX67="No Data",1,IF('Indicator Data imputation'!AX66&lt;&gt;"",1,0))</f>
        <v>0</v>
      </c>
      <c r="AX63" s="230" t="n">
        <f aca="false">IF('Indicator Data'!AY67="No Data",1,IF('Indicator Data imputation'!AY66&lt;&gt;"",1,0))</f>
        <v>0</v>
      </c>
      <c r="AY63" s="230" t="n">
        <f aca="false">IF('Indicator Data'!AZ67="No Data",1,IF('Indicator Data imputation'!AZ66&lt;&gt;"",1,0))</f>
        <v>0</v>
      </c>
      <c r="AZ63" s="230" t="n">
        <f aca="false">IF('Indicator Data'!BA67="No Data",1,IF('Indicator Data imputation'!BA66&lt;&gt;"",1,0))</f>
        <v>0</v>
      </c>
      <c r="BA63" s="230" t="n">
        <f aca="false">IF('Indicator Data'!BB67="No Data",1,IF('Indicator Data imputation'!BB66&lt;&gt;"",1,0))</f>
        <v>0</v>
      </c>
      <c r="BB63" s="230" t="n">
        <f aca="false">IF('Indicator Data'!BC67="No Data",1,IF('Indicator Data imputation'!BC66&lt;&gt;"",1,0))</f>
        <v>0</v>
      </c>
      <c r="BC63" s="230" t="n">
        <f aca="false">IF('Indicator Data'!BD67="No Data",1,IF('Indicator Data imputation'!BD66&lt;&gt;"",1,0))</f>
        <v>0</v>
      </c>
      <c r="BD63" s="230" t="n">
        <f aca="false">IF('Indicator Data'!BE67="No Data",1,IF('Indicator Data imputation'!BE66&lt;&gt;"",1,0))</f>
        <v>0</v>
      </c>
      <c r="BE63" s="230" t="n">
        <f aca="false">IF('Indicator Data'!BF67="No Data",1,IF('Indicator Data imputation'!BF66&lt;&gt;"",1,0))</f>
        <v>0</v>
      </c>
      <c r="BF63" s="230" t="n">
        <f aca="false">IF('Indicator Data'!BG67="No Data",1,IF('Indicator Data imputation'!BG66&lt;&gt;"",1,0))</f>
        <v>0</v>
      </c>
      <c r="BG63" s="230" t="n">
        <f aca="false">IF('Indicator Data'!BH67="No Data",1,IF('Indicator Data imputation'!BH66&lt;&gt;"",1,0))</f>
        <v>0</v>
      </c>
      <c r="BH63" s="230" t="n">
        <f aca="false">IF('Indicator Data'!BI67="No Data",1,IF('Indicator Data imputation'!BI66&lt;&gt;"",1,0))</f>
        <v>0</v>
      </c>
      <c r="BI63" s="230" t="n">
        <f aca="false">IF('Indicator Data'!BJ67="No Data",1,IF('Indicator Data imputation'!BJ66&lt;&gt;"",1,0))</f>
        <v>0</v>
      </c>
      <c r="BJ63" s="230" t="n">
        <f aca="false">IF('Indicator Data'!BK67="No Data",1,IF('Indicator Data imputation'!BK66&lt;&gt;"",1,0))</f>
        <v>0</v>
      </c>
      <c r="BK63" s="230" t="n">
        <f aca="false">IF('Indicator Data'!BL67="No Data",1,IF('Indicator Data imputation'!BL66&lt;&gt;"",1,0))</f>
        <v>0</v>
      </c>
      <c r="BL63" s="230" t="n">
        <f aca="false">IF('Indicator Data'!BM67="No Data",1,IF('Indicator Data imputation'!BM66&lt;&gt;"",1,0))</f>
        <v>0</v>
      </c>
      <c r="BM63" s="230" t="n">
        <f aca="false">IF('Indicator Data'!BN67="No Data",1,IF('Indicator Data imputation'!BN66&lt;&gt;"",1,0))</f>
        <v>0</v>
      </c>
      <c r="BN63" s="230" t="n">
        <f aca="false">IF('Indicator Data'!BO67="No Data",1,IF('Indicator Data imputation'!BO66&lt;&gt;"",1,0))</f>
        <v>0</v>
      </c>
      <c r="BO63" s="230" t="n">
        <f aca="false">IF('Indicator Data'!BP67="No Data",1,IF('Indicator Data imputation'!BP66&lt;&gt;"",1,0))</f>
        <v>0</v>
      </c>
      <c r="BP63" s="230" t="n">
        <f aca="false">IF('Indicator Data'!BQ67="No Data",1,IF('Indicator Data imputation'!BQ66&lt;&gt;"",1,0))</f>
        <v>0</v>
      </c>
      <c r="BQ63" s="230" t="n">
        <f aca="false">IF('Indicator Data'!BR67="No Data",1,IF('Indicator Data imputation'!BR66&lt;&gt;"",1,0))</f>
        <v>0</v>
      </c>
      <c r="BR63" s="230" t="n">
        <f aca="false">IF('Indicator Data'!BS67="No Data",1,IF('Indicator Data imputation'!BS66&lt;&gt;"",1,0))</f>
        <v>0</v>
      </c>
      <c r="BS63" s="230" t="n">
        <f aca="false">IF('Indicator Data'!BT67="No Data",1,IF('Indicator Data imputation'!BT66&lt;&gt;"",1,0))</f>
        <v>0</v>
      </c>
      <c r="BT63" s="230" t="n">
        <f aca="false">IF('Indicator Data'!BU67="No Data",1,IF('Indicator Data imputation'!BU66&lt;&gt;"",1,0))</f>
        <v>0</v>
      </c>
      <c r="BU63" s="230" t="n">
        <f aca="false">IF('Indicator Data'!BV67="No Data",1,IF('Indicator Data imputation'!BV66&lt;&gt;"",1,0))</f>
        <v>0</v>
      </c>
      <c r="BV63" s="230" t="n">
        <f aca="false">IF('Indicator Data'!BW67="No Data",1,IF('Indicator Data imputation'!BW66&lt;&gt;"",1,0))</f>
        <v>0</v>
      </c>
      <c r="BW63" s="230" t="n">
        <f aca="false">IF('Indicator Data'!BX67="No Data",1,IF('Indicator Data imputation'!BX66&lt;&gt;"",1,0))</f>
        <v>0</v>
      </c>
      <c r="BX63" s="0" t="n">
        <f aca="false">SUM(B63:BW63)</f>
        <v>0</v>
      </c>
      <c r="BY63" s="239" t="n">
        <f aca="false">BX63/74</f>
        <v>0</v>
      </c>
    </row>
    <row r="64" customFormat="false" ht="14.5" hidden="false" customHeight="false" outlineLevel="0" collapsed="false">
      <c r="A64" s="0" t="str">
        <f aca="false">'Indicator Data'!B68</f>
        <v>GEO</v>
      </c>
      <c r="B64" s="230" t="n">
        <f aca="false">IF('Indicator Data'!C68="No Data",1,IF('Indicator Data imputation'!C67&lt;&gt;"",1,0))</f>
        <v>0</v>
      </c>
      <c r="C64" s="230" t="n">
        <f aca="false">IF('Indicator Data'!D68="No Data",1,IF('Indicator Data imputation'!D67&lt;&gt;"",1,0))</f>
        <v>0</v>
      </c>
      <c r="D64" s="230" t="n">
        <f aca="false">IF('Indicator Data'!E68="No Data",1,IF('Indicator Data imputation'!E67&lt;&gt;"",1,0))</f>
        <v>0</v>
      </c>
      <c r="E64" s="230" t="n">
        <f aca="false">IF('Indicator Data'!F68="No Data",1,IF('Indicator Data imputation'!F67&lt;&gt;"",1,0))</f>
        <v>0</v>
      </c>
      <c r="F64" s="230" t="n">
        <f aca="false">IF('Indicator Data'!G68="No Data",1,IF('Indicator Data imputation'!G67&lt;&gt;"",1,0))</f>
        <v>0</v>
      </c>
      <c r="G64" s="230" t="n">
        <f aca="false">IF('Indicator Data'!H68="No Data",1,IF('Indicator Data imputation'!H67&lt;&gt;"",1,0))</f>
        <v>0</v>
      </c>
      <c r="H64" s="230" t="n">
        <f aca="false">IF('Indicator Data'!I68="No Data",1,IF('Indicator Data imputation'!I67&lt;&gt;"",1,0))</f>
        <v>0</v>
      </c>
      <c r="I64" s="230" t="n">
        <f aca="false">IF('Indicator Data'!J68="No Data",1,IF('Indicator Data imputation'!J67&lt;&gt;"",1,0))</f>
        <v>0</v>
      </c>
      <c r="J64" s="230" t="n">
        <f aca="false">IF('Indicator Data'!K68="No Data",1,IF('Indicator Data imputation'!K67&lt;&gt;"",1,0))</f>
        <v>0</v>
      </c>
      <c r="K64" s="230" t="n">
        <f aca="false">IF('Indicator Data'!L68="No Data",1,IF('Indicator Data imputation'!L67&lt;&gt;"",1,0))</f>
        <v>0</v>
      </c>
      <c r="L64" s="230" t="n">
        <f aca="false">IF('Indicator Data'!M68="No Data",1,IF('Indicator Data imputation'!M67&lt;&gt;"",1,0))</f>
        <v>0</v>
      </c>
      <c r="M64" s="230" t="n">
        <f aca="false">IF('Indicator Data'!N68="No Data",1,IF('Indicator Data imputation'!N67&lt;&gt;"",1,0))</f>
        <v>1</v>
      </c>
      <c r="N64" s="230" t="n">
        <f aca="false">IF('Indicator Data'!O68="No Data",1,IF('Indicator Data imputation'!O67&lt;&gt;"",1,0))</f>
        <v>1</v>
      </c>
      <c r="O64" s="230" t="n">
        <f aca="false">IF('Indicator Data'!P68="No Data",1,IF('Indicator Data imputation'!P67&lt;&gt;"",1,0))</f>
        <v>1</v>
      </c>
      <c r="P64" s="230" t="n">
        <f aca="false">IF('Indicator Data'!Q68="No Data",1,IF('Indicator Data imputation'!Q67&lt;&gt;"",1,0))</f>
        <v>0</v>
      </c>
      <c r="Q64" s="230" t="n">
        <f aca="false">IF('Indicator Data'!R68="No Data",1,IF('Indicator Data imputation'!R67&lt;&gt;"",1,0))</f>
        <v>0</v>
      </c>
      <c r="R64" s="230" t="n">
        <f aca="false">IF('Indicator Data'!S68="No Data",1,IF('Indicator Data imputation'!S67&lt;&gt;"",1,0))</f>
        <v>0</v>
      </c>
      <c r="S64" s="230" t="n">
        <f aca="false">IF('Indicator Data'!T68="No Data",1,IF('Indicator Data imputation'!T67&lt;&gt;"",1,0))</f>
        <v>0</v>
      </c>
      <c r="T64" s="230" t="n">
        <f aca="false">IF('Indicator Data'!U68="No Data",1,IF('Indicator Data imputation'!U67&lt;&gt;"",1,0))</f>
        <v>0</v>
      </c>
      <c r="U64" s="230" t="n">
        <f aca="false">IF('Indicator Data'!V68="No Data",1,IF('Indicator Data imputation'!V67&lt;&gt;"",1,0))</f>
        <v>0</v>
      </c>
      <c r="V64" s="230" t="n">
        <f aca="false">IF('Indicator Data'!W68="No Data",1,IF('Indicator Data imputation'!W67&lt;&gt;"",1,0))</f>
        <v>0</v>
      </c>
      <c r="W64" s="230" t="n">
        <f aca="false">IF('Indicator Data'!X68="No Data",1,IF('Indicator Data imputation'!X67&lt;&gt;"",1,0))</f>
        <v>0</v>
      </c>
      <c r="X64" s="230" t="n">
        <f aca="false">IF('Indicator Data'!Y68="No Data",1,IF('Indicator Data imputation'!Y67&lt;&gt;"",1,0))</f>
        <v>0</v>
      </c>
      <c r="Y64" s="230" t="n">
        <f aca="false">IF('Indicator Data'!Z68="No Data",1,IF('Indicator Data imputation'!Z67&lt;&gt;"",1,0))</f>
        <v>0</v>
      </c>
      <c r="Z64" s="230" t="n">
        <f aca="false">IF('Indicator Data'!AA68="No Data",1,IF('Indicator Data imputation'!AA67&lt;&gt;"",1,0))</f>
        <v>0</v>
      </c>
      <c r="AA64" s="230" t="n">
        <f aca="false">IF('Indicator Data'!AB68="No Data",1,IF('Indicator Data imputation'!AB67&lt;&gt;"",1,0))</f>
        <v>0</v>
      </c>
      <c r="AB64" s="230" t="n">
        <f aca="false">IF('Indicator Data'!AC68="No Data",1,IF('Indicator Data imputation'!AC67&lt;&gt;"",1,0))</f>
        <v>0</v>
      </c>
      <c r="AC64" s="230" t="n">
        <f aca="false">IF('Indicator Data'!AD68="No Data",1,IF('Indicator Data imputation'!AD67&lt;&gt;"",1,0))</f>
        <v>0</v>
      </c>
      <c r="AD64" s="230" t="n">
        <f aca="false">IF('Indicator Data'!AE68="No Data",1,IF('Indicator Data imputation'!AE67&lt;&gt;"",1,0))</f>
        <v>0</v>
      </c>
      <c r="AE64" s="230" t="n">
        <f aca="false">IF('Indicator Data'!AF68="No Data",1,IF('Indicator Data imputation'!AF67&lt;&gt;"",1,0))</f>
        <v>0</v>
      </c>
      <c r="AF64" s="230" t="n">
        <f aca="false">IF('Indicator Data'!AG68="No Data",1,IF('Indicator Data imputation'!AG67&lt;&gt;"",1,0))</f>
        <v>0</v>
      </c>
      <c r="AG64" s="230" t="n">
        <f aca="false">IF('Indicator Data'!AH68="No Data",1,IF('Indicator Data imputation'!AH67&lt;&gt;"",1,0))</f>
        <v>0</v>
      </c>
      <c r="AH64" s="230" t="n">
        <f aca="false">IF('Indicator Data'!AI68="No Data",1,IF('Indicator Data imputation'!AI67&lt;&gt;"",1,0))</f>
        <v>0</v>
      </c>
      <c r="AI64" s="230" t="n">
        <f aca="false">IF('Indicator Data'!AJ68="No Data",1,IF('Indicator Data imputation'!AJ67&lt;&gt;"",1,0))</f>
        <v>0</v>
      </c>
      <c r="AJ64" s="230" t="n">
        <f aca="false">IF('Indicator Data'!AK68="No Data",1,IF('Indicator Data imputation'!AK67&lt;&gt;"",1,0))</f>
        <v>0</v>
      </c>
      <c r="AK64" s="230" t="n">
        <f aca="false">IF('Indicator Data'!AL68="No Data",1,IF('Indicator Data imputation'!AL67&lt;&gt;"",1,0))</f>
        <v>0</v>
      </c>
      <c r="AL64" s="230" t="n">
        <f aca="false">IF('Indicator Data'!AM68="No Data",1,IF('Indicator Data imputation'!AM67&lt;&gt;"",1,0))</f>
        <v>0</v>
      </c>
      <c r="AM64" s="230" t="n">
        <f aca="false">IF('Indicator Data'!AN68="No Data",1,IF('Indicator Data imputation'!AN67&lt;&gt;"",1,0))</f>
        <v>0</v>
      </c>
      <c r="AN64" s="230" t="n">
        <f aca="false">IF('Indicator Data'!AO68="No Data",1,IF('Indicator Data imputation'!AO67&lt;&gt;"",1,0))</f>
        <v>0</v>
      </c>
      <c r="AO64" s="230" t="n">
        <f aca="false">IF('Indicator Data'!AP68="No Data",1,IF('Indicator Data imputation'!AP67&lt;&gt;"",1,0))</f>
        <v>0</v>
      </c>
      <c r="AP64" s="230" t="n">
        <f aca="false">IF('Indicator Data'!AQ68="No Data",1,IF('Indicator Data imputation'!AQ67&lt;&gt;"",1,0))</f>
        <v>0</v>
      </c>
      <c r="AQ64" s="230" t="n">
        <f aca="false">IF('Indicator Data'!AR68="No Data",1,IF('Indicator Data imputation'!AR67&lt;&gt;"",1,0))</f>
        <v>0</v>
      </c>
      <c r="AR64" s="230" t="n">
        <f aca="false">IF('Indicator Data'!AS68="No Data",1,IF('Indicator Data imputation'!AS67&lt;&gt;"",1,0))</f>
        <v>0</v>
      </c>
      <c r="AS64" s="230" t="n">
        <f aca="false">IF('Indicator Data'!AT68="No Data",1,IF('Indicator Data imputation'!AT67&lt;&gt;"",1,0))</f>
        <v>0</v>
      </c>
      <c r="AT64" s="230" t="n">
        <f aca="false">IF('Indicator Data'!AU68="No Data",1,IF('Indicator Data imputation'!AU67&lt;&gt;"",1,0))</f>
        <v>0</v>
      </c>
      <c r="AU64" s="230" t="n">
        <f aca="false">IF('Indicator Data'!AV68="No Data",1,IF('Indicator Data imputation'!AV67&lt;&gt;"",1,0))</f>
        <v>0</v>
      </c>
      <c r="AV64" s="230" t="n">
        <f aca="false">IF('Indicator Data'!AW68="No Data",1,IF('Indicator Data imputation'!AW67&lt;&gt;"",1,0))</f>
        <v>0</v>
      </c>
      <c r="AW64" s="230" t="n">
        <f aca="false">IF('Indicator Data'!AX68="No Data",1,IF('Indicator Data imputation'!AX67&lt;&gt;"",1,0))</f>
        <v>0</v>
      </c>
      <c r="AX64" s="230" t="n">
        <f aca="false">IF('Indicator Data'!AY68="No Data",1,IF('Indicator Data imputation'!AY67&lt;&gt;"",1,0))</f>
        <v>0</v>
      </c>
      <c r="AY64" s="230" t="n">
        <f aca="false">IF('Indicator Data'!AZ68="No Data",1,IF('Indicator Data imputation'!AZ67&lt;&gt;"",1,0))</f>
        <v>0</v>
      </c>
      <c r="AZ64" s="230" t="n">
        <f aca="false">IF('Indicator Data'!BA68="No Data",1,IF('Indicator Data imputation'!BA67&lt;&gt;"",1,0))</f>
        <v>0</v>
      </c>
      <c r="BA64" s="230" t="n">
        <f aca="false">IF('Indicator Data'!BB68="No Data",1,IF('Indicator Data imputation'!BB67&lt;&gt;"",1,0))</f>
        <v>0</v>
      </c>
      <c r="BB64" s="230" t="n">
        <f aca="false">IF('Indicator Data'!BC68="No Data",1,IF('Indicator Data imputation'!BC67&lt;&gt;"",1,0))</f>
        <v>0</v>
      </c>
      <c r="BC64" s="230" t="n">
        <f aca="false">IF('Indicator Data'!BD68="No Data",1,IF('Indicator Data imputation'!BD67&lt;&gt;"",1,0))</f>
        <v>0</v>
      </c>
      <c r="BD64" s="230" t="n">
        <f aca="false">IF('Indicator Data'!BE68="No Data",1,IF('Indicator Data imputation'!BE67&lt;&gt;"",1,0))</f>
        <v>0</v>
      </c>
      <c r="BE64" s="230" t="n">
        <f aca="false">IF('Indicator Data'!BF68="No Data",1,IF('Indicator Data imputation'!BF67&lt;&gt;"",1,0))</f>
        <v>0</v>
      </c>
      <c r="BF64" s="230" t="n">
        <f aca="false">IF('Indicator Data'!BG68="No Data",1,IF('Indicator Data imputation'!BG67&lt;&gt;"",1,0))</f>
        <v>0</v>
      </c>
      <c r="BG64" s="230" t="n">
        <f aca="false">IF('Indicator Data'!BH68="No Data",1,IF('Indicator Data imputation'!BH67&lt;&gt;"",1,0))</f>
        <v>0</v>
      </c>
      <c r="BH64" s="230" t="n">
        <f aca="false">IF('Indicator Data'!BI68="No Data",1,IF('Indicator Data imputation'!BI67&lt;&gt;"",1,0))</f>
        <v>0</v>
      </c>
      <c r="BI64" s="230" t="n">
        <f aca="false">IF('Indicator Data'!BJ68="No Data",1,IF('Indicator Data imputation'!BJ67&lt;&gt;"",1,0))</f>
        <v>0</v>
      </c>
      <c r="BJ64" s="230" t="n">
        <f aca="false">IF('Indicator Data'!BK68="No Data",1,IF('Indicator Data imputation'!BK67&lt;&gt;"",1,0))</f>
        <v>0</v>
      </c>
      <c r="BK64" s="230" t="n">
        <f aca="false">IF('Indicator Data'!BL68="No Data",1,IF('Indicator Data imputation'!BL67&lt;&gt;"",1,0))</f>
        <v>0</v>
      </c>
      <c r="BL64" s="230" t="n">
        <f aca="false">IF('Indicator Data'!BM68="No Data",1,IF('Indicator Data imputation'!BM67&lt;&gt;"",1,0))</f>
        <v>0</v>
      </c>
      <c r="BM64" s="230" t="n">
        <f aca="false">IF('Indicator Data'!BN68="No Data",1,IF('Indicator Data imputation'!BN67&lt;&gt;"",1,0))</f>
        <v>0</v>
      </c>
      <c r="BN64" s="230" t="n">
        <f aca="false">IF('Indicator Data'!BO68="No Data",1,IF('Indicator Data imputation'!BO67&lt;&gt;"",1,0))</f>
        <v>0</v>
      </c>
      <c r="BO64" s="230" t="n">
        <f aca="false">IF('Indicator Data'!BP68="No Data",1,IF('Indicator Data imputation'!BP67&lt;&gt;"",1,0))</f>
        <v>0</v>
      </c>
      <c r="BP64" s="230" t="n">
        <f aca="false">IF('Indicator Data'!BQ68="No Data",1,IF('Indicator Data imputation'!BQ67&lt;&gt;"",1,0))</f>
        <v>0</v>
      </c>
      <c r="BQ64" s="230" t="n">
        <f aca="false">IF('Indicator Data'!BR68="No Data",1,IF('Indicator Data imputation'!BR67&lt;&gt;"",1,0))</f>
        <v>0</v>
      </c>
      <c r="BR64" s="230" t="n">
        <f aca="false">IF('Indicator Data'!BS68="No Data",1,IF('Indicator Data imputation'!BS67&lt;&gt;"",1,0))</f>
        <v>0</v>
      </c>
      <c r="BS64" s="230" t="n">
        <f aca="false">IF('Indicator Data'!BT68="No Data",1,IF('Indicator Data imputation'!BT67&lt;&gt;"",1,0))</f>
        <v>0</v>
      </c>
      <c r="BT64" s="230" t="n">
        <f aca="false">IF('Indicator Data'!BU68="No Data",1,IF('Indicator Data imputation'!BU67&lt;&gt;"",1,0))</f>
        <v>0</v>
      </c>
      <c r="BU64" s="230" t="n">
        <f aca="false">IF('Indicator Data'!BV68="No Data",1,IF('Indicator Data imputation'!BV67&lt;&gt;"",1,0))</f>
        <v>0</v>
      </c>
      <c r="BV64" s="230" t="n">
        <f aca="false">IF('Indicator Data'!BW68="No Data",1,IF('Indicator Data imputation'!BW67&lt;&gt;"",1,0))</f>
        <v>0</v>
      </c>
      <c r="BW64" s="230" t="n">
        <f aca="false">IF('Indicator Data'!BX68="No Data",1,IF('Indicator Data imputation'!BX67&lt;&gt;"",1,0))</f>
        <v>0</v>
      </c>
      <c r="BX64" s="0" t="n">
        <f aca="false">SUM(B64:BW64)</f>
        <v>3</v>
      </c>
      <c r="BY64" s="239" t="n">
        <f aca="false">BX64/74</f>
        <v>0.0405405405405405</v>
      </c>
    </row>
    <row r="65" customFormat="false" ht="14.5" hidden="false" customHeight="false" outlineLevel="0" collapsed="false">
      <c r="A65" s="0" t="str">
        <f aca="false">'Indicator Data'!B69</f>
        <v>DEU</v>
      </c>
      <c r="B65" s="230" t="n">
        <f aca="false">IF('Indicator Data'!C69="No Data",1,IF('Indicator Data imputation'!C68&lt;&gt;"",1,0))</f>
        <v>0</v>
      </c>
      <c r="C65" s="230" t="n">
        <f aca="false">IF('Indicator Data'!D69="No Data",1,IF('Indicator Data imputation'!D68&lt;&gt;"",1,0))</f>
        <v>0</v>
      </c>
      <c r="D65" s="230" t="n">
        <f aca="false">IF('Indicator Data'!E69="No Data",1,IF('Indicator Data imputation'!E68&lt;&gt;"",1,0))</f>
        <v>0</v>
      </c>
      <c r="E65" s="230" t="n">
        <f aca="false">IF('Indicator Data'!F69="No Data",1,IF('Indicator Data imputation'!F68&lt;&gt;"",1,0))</f>
        <v>0</v>
      </c>
      <c r="F65" s="230" t="n">
        <f aca="false">IF('Indicator Data'!G69="No Data",1,IF('Indicator Data imputation'!G68&lt;&gt;"",1,0))</f>
        <v>0</v>
      </c>
      <c r="G65" s="230" t="n">
        <f aca="false">IF('Indicator Data'!H69="No Data",1,IF('Indicator Data imputation'!H68&lt;&gt;"",1,0))</f>
        <v>0</v>
      </c>
      <c r="H65" s="230" t="n">
        <f aca="false">IF('Indicator Data'!I69="No Data",1,IF('Indicator Data imputation'!I68&lt;&gt;"",1,0))</f>
        <v>0</v>
      </c>
      <c r="I65" s="230" t="n">
        <f aca="false">IF('Indicator Data'!J69="No Data",1,IF('Indicator Data imputation'!J68&lt;&gt;"",1,0))</f>
        <v>0</v>
      </c>
      <c r="J65" s="230" t="n">
        <f aca="false">IF('Indicator Data'!K69="No Data",1,IF('Indicator Data imputation'!K68&lt;&gt;"",1,0))</f>
        <v>0</v>
      </c>
      <c r="K65" s="230" t="n">
        <f aca="false">IF('Indicator Data'!L69="No Data",1,IF('Indicator Data imputation'!L68&lt;&gt;"",1,0))</f>
        <v>0</v>
      </c>
      <c r="L65" s="230" t="n">
        <f aca="false">IF('Indicator Data'!M69="No Data",1,IF('Indicator Data imputation'!M68&lt;&gt;"",1,0))</f>
        <v>0</v>
      </c>
      <c r="M65" s="230" t="n">
        <f aca="false">IF('Indicator Data'!N69="No Data",1,IF('Indicator Data imputation'!N68&lt;&gt;"",1,0))</f>
        <v>1</v>
      </c>
      <c r="N65" s="230" t="n">
        <f aca="false">IF('Indicator Data'!O69="No Data",1,IF('Indicator Data imputation'!O68&lt;&gt;"",1,0))</f>
        <v>1</v>
      </c>
      <c r="O65" s="230" t="n">
        <f aca="false">IF('Indicator Data'!P69="No Data",1,IF('Indicator Data imputation'!P68&lt;&gt;"",1,0))</f>
        <v>1</v>
      </c>
      <c r="P65" s="230" t="n">
        <f aca="false">IF('Indicator Data'!Q69="No Data",1,IF('Indicator Data imputation'!Q68&lt;&gt;"",1,0))</f>
        <v>0</v>
      </c>
      <c r="Q65" s="230" t="n">
        <f aca="false">IF('Indicator Data'!R69="No Data",1,IF('Indicator Data imputation'!R68&lt;&gt;"",1,0))</f>
        <v>0</v>
      </c>
      <c r="R65" s="230" t="n">
        <f aca="false">IF('Indicator Data'!S69="No Data",1,IF('Indicator Data imputation'!S68&lt;&gt;"",1,0))</f>
        <v>0</v>
      </c>
      <c r="S65" s="230" t="n">
        <f aca="false">IF('Indicator Data'!T69="No Data",1,IF('Indicator Data imputation'!T68&lt;&gt;"",1,0))</f>
        <v>0</v>
      </c>
      <c r="T65" s="230" t="n">
        <f aca="false">IF('Indicator Data'!U69="No Data",1,IF('Indicator Data imputation'!U68&lt;&gt;"",1,0))</f>
        <v>0</v>
      </c>
      <c r="U65" s="230" t="n">
        <f aca="false">IF('Indicator Data'!V69="No Data",1,IF('Indicator Data imputation'!V68&lt;&gt;"",1,0))</f>
        <v>0</v>
      </c>
      <c r="V65" s="230" t="n">
        <f aca="false">IF('Indicator Data'!W69="No Data",1,IF('Indicator Data imputation'!W68&lt;&gt;"",1,0))</f>
        <v>0</v>
      </c>
      <c r="W65" s="230" t="n">
        <f aca="false">IF('Indicator Data'!X69="No Data",1,IF('Indicator Data imputation'!X68&lt;&gt;"",1,0))</f>
        <v>0</v>
      </c>
      <c r="X65" s="230" t="n">
        <f aca="false">IF('Indicator Data'!Y69="No Data",1,IF('Indicator Data imputation'!Y68&lt;&gt;"",1,0))</f>
        <v>0</v>
      </c>
      <c r="Y65" s="230" t="n">
        <f aca="false">IF('Indicator Data'!Z69="No Data",1,IF('Indicator Data imputation'!Z68&lt;&gt;"",1,0))</f>
        <v>0</v>
      </c>
      <c r="Z65" s="230" t="n">
        <f aca="false">IF('Indicator Data'!AA69="No Data",1,IF('Indicator Data imputation'!AA68&lt;&gt;"",1,0))</f>
        <v>0</v>
      </c>
      <c r="AA65" s="230" t="n">
        <f aca="false">IF('Indicator Data'!AB69="No Data",1,IF('Indicator Data imputation'!AB68&lt;&gt;"",1,0))</f>
        <v>0</v>
      </c>
      <c r="AB65" s="230" t="n">
        <f aca="false">IF('Indicator Data'!AC69="No Data",1,IF('Indicator Data imputation'!AC68&lt;&gt;"",1,0))</f>
        <v>1</v>
      </c>
      <c r="AC65" s="230" t="n">
        <f aca="false">IF('Indicator Data'!AD69="No Data",1,IF('Indicator Data imputation'!AD68&lt;&gt;"",1,0))</f>
        <v>0</v>
      </c>
      <c r="AD65" s="230" t="n">
        <f aca="false">IF('Indicator Data'!AE69="No Data",1,IF('Indicator Data imputation'!AE68&lt;&gt;"",1,0))</f>
        <v>0</v>
      </c>
      <c r="AE65" s="230" t="n">
        <f aca="false">IF('Indicator Data'!AF69="No Data",1,IF('Indicator Data imputation'!AF68&lt;&gt;"",1,0))</f>
        <v>0</v>
      </c>
      <c r="AF65" s="230" t="n">
        <f aca="false">IF('Indicator Data'!AG69="No Data",1,IF('Indicator Data imputation'!AG68&lt;&gt;"",1,0))</f>
        <v>0</v>
      </c>
      <c r="AG65" s="230" t="n">
        <f aca="false">IF('Indicator Data'!AH69="No Data",1,IF('Indicator Data imputation'!AH68&lt;&gt;"",1,0))</f>
        <v>0</v>
      </c>
      <c r="AH65" s="230" t="n">
        <f aca="false">IF('Indicator Data'!AI69="No Data",1,IF('Indicator Data imputation'!AI68&lt;&gt;"",1,0))</f>
        <v>0</v>
      </c>
      <c r="AI65" s="230" t="n">
        <f aca="false">IF('Indicator Data'!AJ69="No Data",1,IF('Indicator Data imputation'!AJ68&lt;&gt;"",1,0))</f>
        <v>0</v>
      </c>
      <c r="AJ65" s="230" t="n">
        <f aca="false">IF('Indicator Data'!AK69="No Data",1,IF('Indicator Data imputation'!AK68&lt;&gt;"",1,0))</f>
        <v>0</v>
      </c>
      <c r="AK65" s="230" t="n">
        <f aca="false">IF('Indicator Data'!AL69="No Data",1,IF('Indicator Data imputation'!AL68&lt;&gt;"",1,0))</f>
        <v>1</v>
      </c>
      <c r="AL65" s="230" t="n">
        <f aca="false">IF('Indicator Data'!AM69="No Data",1,IF('Indicator Data imputation'!AM68&lt;&gt;"",1,0))</f>
        <v>0</v>
      </c>
      <c r="AM65" s="230" t="n">
        <f aca="false">IF('Indicator Data'!AN69="No Data",1,IF('Indicator Data imputation'!AN68&lt;&gt;"",1,0))</f>
        <v>0</v>
      </c>
      <c r="AN65" s="230" t="n">
        <f aca="false">IF('Indicator Data'!AO69="No Data",1,IF('Indicator Data imputation'!AO68&lt;&gt;"",1,0))</f>
        <v>0</v>
      </c>
      <c r="AO65" s="230" t="n">
        <f aca="false">IF('Indicator Data'!AP69="No Data",1,IF('Indicator Data imputation'!AP68&lt;&gt;"",1,0))</f>
        <v>1</v>
      </c>
      <c r="AP65" s="230" t="n">
        <f aca="false">IF('Indicator Data'!AQ69="No Data",1,IF('Indicator Data imputation'!AQ68&lt;&gt;"",1,0))</f>
        <v>0</v>
      </c>
      <c r="AQ65" s="230" t="n">
        <f aca="false">IF('Indicator Data'!AR69="No Data",1,IF('Indicator Data imputation'!AR68&lt;&gt;"",1,0))</f>
        <v>0</v>
      </c>
      <c r="AR65" s="230" t="n">
        <f aca="false">IF('Indicator Data'!AS69="No Data",1,IF('Indicator Data imputation'!AS68&lt;&gt;"",1,0))</f>
        <v>0</v>
      </c>
      <c r="AS65" s="230" t="n">
        <f aca="false">IF('Indicator Data'!AT69="No Data",1,IF('Indicator Data imputation'!AT68&lt;&gt;"",1,0))</f>
        <v>0</v>
      </c>
      <c r="AT65" s="230" t="n">
        <f aca="false">IF('Indicator Data'!AU69="No Data",1,IF('Indicator Data imputation'!AU68&lt;&gt;"",1,0))</f>
        <v>0</v>
      </c>
      <c r="AU65" s="230" t="n">
        <f aca="false">IF('Indicator Data'!AV69="No Data",1,IF('Indicator Data imputation'!AV68&lt;&gt;"",1,0))</f>
        <v>0</v>
      </c>
      <c r="AV65" s="230" t="n">
        <f aca="false">IF('Indicator Data'!AW69="No Data",1,IF('Indicator Data imputation'!AW68&lt;&gt;"",1,0))</f>
        <v>1</v>
      </c>
      <c r="AW65" s="230" t="n">
        <f aca="false">IF('Indicator Data'!AX69="No Data",1,IF('Indicator Data imputation'!AX68&lt;&gt;"",1,0))</f>
        <v>0</v>
      </c>
      <c r="AX65" s="230" t="n">
        <f aca="false">IF('Indicator Data'!AY69="No Data",1,IF('Indicator Data imputation'!AY68&lt;&gt;"",1,0))</f>
        <v>0</v>
      </c>
      <c r="AY65" s="230" t="n">
        <f aca="false">IF('Indicator Data'!AZ69="No Data",1,IF('Indicator Data imputation'!AZ68&lt;&gt;"",1,0))</f>
        <v>0</v>
      </c>
      <c r="AZ65" s="230" t="n">
        <f aca="false">IF('Indicator Data'!BA69="No Data",1,IF('Indicator Data imputation'!BA68&lt;&gt;"",1,0))</f>
        <v>0</v>
      </c>
      <c r="BA65" s="230" t="n">
        <f aca="false">IF('Indicator Data'!BB69="No Data",1,IF('Indicator Data imputation'!BB68&lt;&gt;"",1,0))</f>
        <v>0</v>
      </c>
      <c r="BB65" s="230" t="n">
        <f aca="false">IF('Indicator Data'!BC69="No Data",1,IF('Indicator Data imputation'!BC68&lt;&gt;"",1,0))</f>
        <v>0</v>
      </c>
      <c r="BC65" s="230" t="n">
        <f aca="false">IF('Indicator Data'!BD69="No Data",1,IF('Indicator Data imputation'!BD68&lt;&gt;"",1,0))</f>
        <v>0</v>
      </c>
      <c r="BD65" s="230" t="n">
        <f aca="false">IF('Indicator Data'!BE69="No Data",1,IF('Indicator Data imputation'!BE68&lt;&gt;"",1,0))</f>
        <v>0</v>
      </c>
      <c r="BE65" s="230" t="n">
        <f aca="false">IF('Indicator Data'!BF69="No Data",1,IF('Indicator Data imputation'!BF68&lt;&gt;"",1,0))</f>
        <v>0</v>
      </c>
      <c r="BF65" s="230" t="n">
        <f aca="false">IF('Indicator Data'!BG69="No Data",1,IF('Indicator Data imputation'!BG68&lt;&gt;"",1,0))</f>
        <v>0</v>
      </c>
      <c r="BG65" s="230" t="n">
        <f aca="false">IF('Indicator Data'!BH69="No Data",1,IF('Indicator Data imputation'!BH68&lt;&gt;"",1,0))</f>
        <v>0</v>
      </c>
      <c r="BH65" s="230" t="n">
        <f aca="false">IF('Indicator Data'!BI69="No Data",1,IF('Indicator Data imputation'!BI68&lt;&gt;"",1,0))</f>
        <v>0</v>
      </c>
      <c r="BI65" s="230" t="n">
        <f aca="false">IF('Indicator Data'!BJ69="No Data",1,IF('Indicator Data imputation'!BJ68&lt;&gt;"",1,0))</f>
        <v>0</v>
      </c>
      <c r="BJ65" s="230" t="n">
        <f aca="false">IF('Indicator Data'!BK69="No Data",1,IF('Indicator Data imputation'!BK68&lt;&gt;"",1,0))</f>
        <v>0</v>
      </c>
      <c r="BK65" s="230" t="n">
        <f aca="false">IF('Indicator Data'!BL69="No Data",1,IF('Indicator Data imputation'!BL68&lt;&gt;"",1,0))</f>
        <v>0</v>
      </c>
      <c r="BL65" s="230" t="n">
        <f aca="false">IF('Indicator Data'!BM69="No Data",1,IF('Indicator Data imputation'!BM68&lt;&gt;"",1,0))</f>
        <v>1</v>
      </c>
      <c r="BM65" s="230" t="n">
        <f aca="false">IF('Indicator Data'!BN69="No Data",1,IF('Indicator Data imputation'!BN68&lt;&gt;"",1,0))</f>
        <v>0</v>
      </c>
      <c r="BN65" s="230" t="n">
        <f aca="false">IF('Indicator Data'!BO69="No Data",1,IF('Indicator Data imputation'!BO68&lt;&gt;"",1,0))</f>
        <v>0</v>
      </c>
      <c r="BO65" s="230" t="n">
        <f aca="false">IF('Indicator Data'!BP69="No Data",1,IF('Indicator Data imputation'!BP68&lt;&gt;"",1,0))</f>
        <v>0</v>
      </c>
      <c r="BP65" s="230" t="n">
        <f aca="false">IF('Indicator Data'!BQ69="No Data",1,IF('Indicator Data imputation'!BQ68&lt;&gt;"",1,0))</f>
        <v>0</v>
      </c>
      <c r="BQ65" s="230" t="n">
        <f aca="false">IF('Indicator Data'!BR69="No Data",1,IF('Indicator Data imputation'!BR68&lt;&gt;"",1,0))</f>
        <v>0</v>
      </c>
      <c r="BR65" s="230" t="n">
        <f aca="false">IF('Indicator Data'!BS69="No Data",1,IF('Indicator Data imputation'!BS68&lt;&gt;"",1,0))</f>
        <v>0</v>
      </c>
      <c r="BS65" s="230" t="n">
        <f aca="false">IF('Indicator Data'!BT69="No Data",1,IF('Indicator Data imputation'!BT68&lt;&gt;"",1,0))</f>
        <v>0</v>
      </c>
      <c r="BT65" s="230" t="n">
        <f aca="false">IF('Indicator Data'!BU69="No Data",1,IF('Indicator Data imputation'!BU68&lt;&gt;"",1,0))</f>
        <v>0</v>
      </c>
      <c r="BU65" s="230" t="n">
        <f aca="false">IF('Indicator Data'!BV69="No Data",1,IF('Indicator Data imputation'!BV68&lt;&gt;"",1,0))</f>
        <v>0</v>
      </c>
      <c r="BV65" s="230" t="n">
        <f aca="false">IF('Indicator Data'!BW69="No Data",1,IF('Indicator Data imputation'!BW68&lt;&gt;"",1,0))</f>
        <v>0</v>
      </c>
      <c r="BW65" s="230" t="n">
        <f aca="false">IF('Indicator Data'!BX69="No Data",1,IF('Indicator Data imputation'!BX68&lt;&gt;"",1,0))</f>
        <v>0</v>
      </c>
      <c r="BX65" s="0" t="n">
        <f aca="false">SUM(B65:BW65)</f>
        <v>8</v>
      </c>
      <c r="BY65" s="239" t="n">
        <f aca="false">BX65/74</f>
        <v>0.108108108108108</v>
      </c>
    </row>
    <row r="66" customFormat="false" ht="14.5" hidden="false" customHeight="false" outlineLevel="0" collapsed="false">
      <c r="A66" s="0" t="str">
        <f aca="false">'Indicator Data'!B70</f>
        <v>GHA</v>
      </c>
      <c r="B66" s="230" t="n">
        <f aca="false">IF('Indicator Data'!C70="No Data",1,IF('Indicator Data imputation'!C69&lt;&gt;"",1,0))</f>
        <v>0</v>
      </c>
      <c r="C66" s="230" t="n">
        <f aca="false">IF('Indicator Data'!D70="No Data",1,IF('Indicator Data imputation'!D69&lt;&gt;"",1,0))</f>
        <v>0</v>
      </c>
      <c r="D66" s="230" t="n">
        <f aca="false">IF('Indicator Data'!E70="No Data",1,IF('Indicator Data imputation'!E69&lt;&gt;"",1,0))</f>
        <v>0</v>
      </c>
      <c r="E66" s="230" t="n">
        <f aca="false">IF('Indicator Data'!F70="No Data",1,IF('Indicator Data imputation'!F69&lt;&gt;"",1,0))</f>
        <v>0</v>
      </c>
      <c r="F66" s="230" t="n">
        <f aca="false">IF('Indicator Data'!G70="No Data",1,IF('Indicator Data imputation'!G69&lt;&gt;"",1,0))</f>
        <v>0</v>
      </c>
      <c r="G66" s="230" t="n">
        <f aca="false">IF('Indicator Data'!H70="No Data",1,IF('Indicator Data imputation'!H69&lt;&gt;"",1,0))</f>
        <v>0</v>
      </c>
      <c r="H66" s="230" t="n">
        <f aca="false">IF('Indicator Data'!I70="No Data",1,IF('Indicator Data imputation'!I69&lt;&gt;"",1,0))</f>
        <v>0</v>
      </c>
      <c r="I66" s="230" t="n">
        <f aca="false">IF('Indicator Data'!J70="No Data",1,IF('Indicator Data imputation'!J69&lt;&gt;"",1,0))</f>
        <v>0</v>
      </c>
      <c r="J66" s="230" t="n">
        <f aca="false">IF('Indicator Data'!K70="No Data",1,IF('Indicator Data imputation'!K69&lt;&gt;"",1,0))</f>
        <v>0</v>
      </c>
      <c r="K66" s="230" t="n">
        <f aca="false">IF('Indicator Data'!L70="No Data",1,IF('Indicator Data imputation'!L69&lt;&gt;"",1,0))</f>
        <v>0</v>
      </c>
      <c r="L66" s="230" t="n">
        <f aca="false">IF('Indicator Data'!M70="No Data",1,IF('Indicator Data imputation'!M69&lt;&gt;"",1,0))</f>
        <v>0</v>
      </c>
      <c r="M66" s="230" t="n">
        <f aca="false">IF('Indicator Data'!N70="No Data",1,IF('Indicator Data imputation'!N69&lt;&gt;"",1,0))</f>
        <v>0</v>
      </c>
      <c r="N66" s="230" t="n">
        <f aca="false">IF('Indicator Data'!O70="No Data",1,IF('Indicator Data imputation'!O69&lt;&gt;"",1,0))</f>
        <v>0</v>
      </c>
      <c r="O66" s="230" t="n">
        <f aca="false">IF('Indicator Data'!P70="No Data",1,IF('Indicator Data imputation'!P69&lt;&gt;"",1,0))</f>
        <v>0</v>
      </c>
      <c r="P66" s="230" t="n">
        <f aca="false">IF('Indicator Data'!Q70="No Data",1,IF('Indicator Data imputation'!Q69&lt;&gt;"",1,0))</f>
        <v>0</v>
      </c>
      <c r="Q66" s="230" t="n">
        <f aca="false">IF('Indicator Data'!R70="No Data",1,IF('Indicator Data imputation'!R69&lt;&gt;"",1,0))</f>
        <v>0</v>
      </c>
      <c r="R66" s="230" t="n">
        <f aca="false">IF('Indicator Data'!S70="No Data",1,IF('Indicator Data imputation'!S69&lt;&gt;"",1,0))</f>
        <v>0</v>
      </c>
      <c r="S66" s="230" t="n">
        <f aca="false">IF('Indicator Data'!T70="No Data",1,IF('Indicator Data imputation'!T69&lt;&gt;"",1,0))</f>
        <v>0</v>
      </c>
      <c r="T66" s="230" t="n">
        <f aca="false">IF('Indicator Data'!U70="No Data",1,IF('Indicator Data imputation'!U69&lt;&gt;"",1,0))</f>
        <v>0</v>
      </c>
      <c r="U66" s="230" t="n">
        <f aca="false">IF('Indicator Data'!V70="No Data",1,IF('Indicator Data imputation'!V69&lt;&gt;"",1,0))</f>
        <v>0</v>
      </c>
      <c r="V66" s="230" t="n">
        <f aca="false">IF('Indicator Data'!W70="No Data",1,IF('Indicator Data imputation'!W69&lt;&gt;"",1,0))</f>
        <v>0</v>
      </c>
      <c r="W66" s="230" t="n">
        <f aca="false">IF('Indicator Data'!X70="No Data",1,IF('Indicator Data imputation'!X69&lt;&gt;"",1,0))</f>
        <v>0</v>
      </c>
      <c r="X66" s="230" t="n">
        <f aca="false">IF('Indicator Data'!Y70="No Data",1,IF('Indicator Data imputation'!Y69&lt;&gt;"",1,0))</f>
        <v>0</v>
      </c>
      <c r="Y66" s="230" t="n">
        <f aca="false">IF('Indicator Data'!Z70="No Data",1,IF('Indicator Data imputation'!Z69&lt;&gt;"",1,0))</f>
        <v>0</v>
      </c>
      <c r="Z66" s="230" t="n">
        <f aca="false">IF('Indicator Data'!AA70="No Data",1,IF('Indicator Data imputation'!AA69&lt;&gt;"",1,0))</f>
        <v>0</v>
      </c>
      <c r="AA66" s="230" t="n">
        <f aca="false">IF('Indicator Data'!AB70="No Data",1,IF('Indicator Data imputation'!AB69&lt;&gt;"",1,0))</f>
        <v>0</v>
      </c>
      <c r="AB66" s="230" t="n">
        <f aca="false">IF('Indicator Data'!AC70="No Data",1,IF('Indicator Data imputation'!AC69&lt;&gt;"",1,0))</f>
        <v>0</v>
      </c>
      <c r="AC66" s="230" t="n">
        <f aca="false">IF('Indicator Data'!AD70="No Data",1,IF('Indicator Data imputation'!AD69&lt;&gt;"",1,0))</f>
        <v>0</v>
      </c>
      <c r="AD66" s="230" t="n">
        <f aca="false">IF('Indicator Data'!AE70="No Data",1,IF('Indicator Data imputation'!AE69&lt;&gt;"",1,0))</f>
        <v>0</v>
      </c>
      <c r="AE66" s="230" t="n">
        <f aca="false">IF('Indicator Data'!AF70="No Data",1,IF('Indicator Data imputation'!AF69&lt;&gt;"",1,0))</f>
        <v>0</v>
      </c>
      <c r="AF66" s="230" t="n">
        <f aca="false">IF('Indicator Data'!AG70="No Data",1,IF('Indicator Data imputation'!AG69&lt;&gt;"",1,0))</f>
        <v>0</v>
      </c>
      <c r="AG66" s="230" t="n">
        <f aca="false">IF('Indicator Data'!AH70="No Data",1,IF('Indicator Data imputation'!AH69&lt;&gt;"",1,0))</f>
        <v>0</v>
      </c>
      <c r="AH66" s="230" t="n">
        <f aca="false">IF('Indicator Data'!AI70="No Data",1,IF('Indicator Data imputation'!AI69&lt;&gt;"",1,0))</f>
        <v>0</v>
      </c>
      <c r="AI66" s="230" t="n">
        <f aca="false">IF('Indicator Data'!AJ70="No Data",1,IF('Indicator Data imputation'!AJ69&lt;&gt;"",1,0))</f>
        <v>0</v>
      </c>
      <c r="AJ66" s="230" t="n">
        <f aca="false">IF('Indicator Data'!AK70="No Data",1,IF('Indicator Data imputation'!AK69&lt;&gt;"",1,0))</f>
        <v>0</v>
      </c>
      <c r="AK66" s="230" t="n">
        <f aca="false">IF('Indicator Data'!AL70="No Data",1,IF('Indicator Data imputation'!AL69&lt;&gt;"",1,0))</f>
        <v>0</v>
      </c>
      <c r="AL66" s="230" t="n">
        <f aca="false">IF('Indicator Data'!AM70="No Data",1,IF('Indicator Data imputation'!AM69&lt;&gt;"",1,0))</f>
        <v>0</v>
      </c>
      <c r="AM66" s="230" t="n">
        <f aca="false">IF('Indicator Data'!AN70="No Data",1,IF('Indicator Data imputation'!AN69&lt;&gt;"",1,0))</f>
        <v>0</v>
      </c>
      <c r="AN66" s="230" t="n">
        <f aca="false">IF('Indicator Data'!AO70="No Data",1,IF('Indicator Data imputation'!AO69&lt;&gt;"",1,0))</f>
        <v>0</v>
      </c>
      <c r="AO66" s="230" t="n">
        <f aca="false">IF('Indicator Data'!AP70="No Data",1,IF('Indicator Data imputation'!AP69&lt;&gt;"",1,0))</f>
        <v>0</v>
      </c>
      <c r="AP66" s="230" t="n">
        <f aca="false">IF('Indicator Data'!AQ70="No Data",1,IF('Indicator Data imputation'!AQ69&lt;&gt;"",1,0))</f>
        <v>0</v>
      </c>
      <c r="AQ66" s="230" t="n">
        <f aca="false">IF('Indicator Data'!AR70="No Data",1,IF('Indicator Data imputation'!AR69&lt;&gt;"",1,0))</f>
        <v>0</v>
      </c>
      <c r="AR66" s="230" t="n">
        <f aca="false">IF('Indicator Data'!AS70="No Data",1,IF('Indicator Data imputation'!AS69&lt;&gt;"",1,0))</f>
        <v>0</v>
      </c>
      <c r="AS66" s="230" t="n">
        <f aca="false">IF('Indicator Data'!AT70="No Data",1,IF('Indicator Data imputation'!AT69&lt;&gt;"",1,0))</f>
        <v>0</v>
      </c>
      <c r="AT66" s="230" t="n">
        <f aca="false">IF('Indicator Data'!AU70="No Data",1,IF('Indicator Data imputation'!AU69&lt;&gt;"",1,0))</f>
        <v>0</v>
      </c>
      <c r="AU66" s="230" t="n">
        <f aca="false">IF('Indicator Data'!AV70="No Data",1,IF('Indicator Data imputation'!AV69&lt;&gt;"",1,0))</f>
        <v>0</v>
      </c>
      <c r="AV66" s="230" t="n">
        <f aca="false">IF('Indicator Data'!AW70="No Data",1,IF('Indicator Data imputation'!AW69&lt;&gt;"",1,0))</f>
        <v>0</v>
      </c>
      <c r="AW66" s="230" t="n">
        <f aca="false">IF('Indicator Data'!AX70="No Data",1,IF('Indicator Data imputation'!AX69&lt;&gt;"",1,0))</f>
        <v>0</v>
      </c>
      <c r="AX66" s="230" t="n">
        <f aca="false">IF('Indicator Data'!AY70="No Data",1,IF('Indicator Data imputation'!AY69&lt;&gt;"",1,0))</f>
        <v>0</v>
      </c>
      <c r="AY66" s="230" t="n">
        <f aca="false">IF('Indicator Data'!AZ70="No Data",1,IF('Indicator Data imputation'!AZ69&lt;&gt;"",1,0))</f>
        <v>0</v>
      </c>
      <c r="AZ66" s="230" t="n">
        <f aca="false">IF('Indicator Data'!BA70="No Data",1,IF('Indicator Data imputation'!BA69&lt;&gt;"",1,0))</f>
        <v>0</v>
      </c>
      <c r="BA66" s="230" t="n">
        <f aca="false">IF('Indicator Data'!BB70="No Data",1,IF('Indicator Data imputation'!BB69&lt;&gt;"",1,0))</f>
        <v>0</v>
      </c>
      <c r="BB66" s="230" t="n">
        <f aca="false">IF('Indicator Data'!BC70="No Data",1,IF('Indicator Data imputation'!BC69&lt;&gt;"",1,0))</f>
        <v>0</v>
      </c>
      <c r="BC66" s="230" t="n">
        <f aca="false">IF('Indicator Data'!BD70="No Data",1,IF('Indicator Data imputation'!BD69&lt;&gt;"",1,0))</f>
        <v>0</v>
      </c>
      <c r="BD66" s="230" t="n">
        <f aca="false">IF('Indicator Data'!BE70="No Data",1,IF('Indicator Data imputation'!BE69&lt;&gt;"",1,0))</f>
        <v>0</v>
      </c>
      <c r="BE66" s="230" t="n">
        <f aca="false">IF('Indicator Data'!BF70="No Data",1,IF('Indicator Data imputation'!BF69&lt;&gt;"",1,0))</f>
        <v>0</v>
      </c>
      <c r="BF66" s="230" t="n">
        <f aca="false">IF('Indicator Data'!BG70="No Data",1,IF('Indicator Data imputation'!BG69&lt;&gt;"",1,0))</f>
        <v>0</v>
      </c>
      <c r="BG66" s="230" t="n">
        <f aca="false">IF('Indicator Data'!BH70="No Data",1,IF('Indicator Data imputation'!BH69&lt;&gt;"",1,0))</f>
        <v>0</v>
      </c>
      <c r="BH66" s="230" t="n">
        <f aca="false">IF('Indicator Data'!BI70="No Data",1,IF('Indicator Data imputation'!BI69&lt;&gt;"",1,0))</f>
        <v>0</v>
      </c>
      <c r="BI66" s="230" t="n">
        <f aca="false">IF('Indicator Data'!BJ70="No Data",1,IF('Indicator Data imputation'!BJ69&lt;&gt;"",1,0))</f>
        <v>0</v>
      </c>
      <c r="BJ66" s="230" t="n">
        <f aca="false">IF('Indicator Data'!BK70="No Data",1,IF('Indicator Data imputation'!BK69&lt;&gt;"",1,0))</f>
        <v>0</v>
      </c>
      <c r="BK66" s="230" t="n">
        <f aca="false">IF('Indicator Data'!BL70="No Data",1,IF('Indicator Data imputation'!BL69&lt;&gt;"",1,0))</f>
        <v>0</v>
      </c>
      <c r="BL66" s="230" t="n">
        <f aca="false">IF('Indicator Data'!BM70="No Data",1,IF('Indicator Data imputation'!BM69&lt;&gt;"",1,0))</f>
        <v>0</v>
      </c>
      <c r="BM66" s="230" t="n">
        <f aca="false">IF('Indicator Data'!BN70="No Data",1,IF('Indicator Data imputation'!BN69&lt;&gt;"",1,0))</f>
        <v>0</v>
      </c>
      <c r="BN66" s="230" t="n">
        <f aca="false">IF('Indicator Data'!BO70="No Data",1,IF('Indicator Data imputation'!BO69&lt;&gt;"",1,0))</f>
        <v>0</v>
      </c>
      <c r="BO66" s="230" t="n">
        <f aca="false">IF('Indicator Data'!BP70="No Data",1,IF('Indicator Data imputation'!BP69&lt;&gt;"",1,0))</f>
        <v>0</v>
      </c>
      <c r="BP66" s="230" t="n">
        <f aca="false">IF('Indicator Data'!BQ70="No Data",1,IF('Indicator Data imputation'!BQ69&lt;&gt;"",1,0))</f>
        <v>0</v>
      </c>
      <c r="BQ66" s="230" t="n">
        <f aca="false">IF('Indicator Data'!BR70="No Data",1,IF('Indicator Data imputation'!BR69&lt;&gt;"",1,0))</f>
        <v>0</v>
      </c>
      <c r="BR66" s="230" t="n">
        <f aca="false">IF('Indicator Data'!BS70="No Data",1,IF('Indicator Data imputation'!BS69&lt;&gt;"",1,0))</f>
        <v>0</v>
      </c>
      <c r="BS66" s="230" t="n">
        <f aca="false">IF('Indicator Data'!BT70="No Data",1,IF('Indicator Data imputation'!BT69&lt;&gt;"",1,0))</f>
        <v>0</v>
      </c>
      <c r="BT66" s="230" t="n">
        <f aca="false">IF('Indicator Data'!BU70="No Data",1,IF('Indicator Data imputation'!BU69&lt;&gt;"",1,0))</f>
        <v>0</v>
      </c>
      <c r="BU66" s="230" t="n">
        <f aca="false">IF('Indicator Data'!BV70="No Data",1,IF('Indicator Data imputation'!BV69&lt;&gt;"",1,0))</f>
        <v>0</v>
      </c>
      <c r="BV66" s="230" t="n">
        <f aca="false">IF('Indicator Data'!BW70="No Data",1,IF('Indicator Data imputation'!BW69&lt;&gt;"",1,0))</f>
        <v>0</v>
      </c>
      <c r="BW66" s="230" t="n">
        <f aca="false">IF('Indicator Data'!BX70="No Data",1,IF('Indicator Data imputation'!BX69&lt;&gt;"",1,0))</f>
        <v>0</v>
      </c>
      <c r="BX66" s="0" t="n">
        <f aca="false">SUM(B66:BW66)</f>
        <v>0</v>
      </c>
      <c r="BY66" s="239" t="n">
        <f aca="false">BX66/74</f>
        <v>0</v>
      </c>
    </row>
    <row r="67" customFormat="false" ht="14.5" hidden="false" customHeight="false" outlineLevel="0" collapsed="false">
      <c r="A67" s="0" t="str">
        <f aca="false">'Indicator Data'!B71</f>
        <v>GRC</v>
      </c>
      <c r="B67" s="230" t="n">
        <f aca="false">IF('Indicator Data'!C71="No Data",1,IF('Indicator Data imputation'!C70&lt;&gt;"",1,0))</f>
        <v>0</v>
      </c>
      <c r="C67" s="230" t="n">
        <f aca="false">IF('Indicator Data'!D71="No Data",1,IF('Indicator Data imputation'!D70&lt;&gt;"",1,0))</f>
        <v>0</v>
      </c>
      <c r="D67" s="230" t="n">
        <f aca="false">IF('Indicator Data'!E71="No Data",1,IF('Indicator Data imputation'!E70&lt;&gt;"",1,0))</f>
        <v>0</v>
      </c>
      <c r="E67" s="230" t="n">
        <f aca="false">IF('Indicator Data'!F71="No Data",1,IF('Indicator Data imputation'!F70&lt;&gt;"",1,0))</f>
        <v>0</v>
      </c>
      <c r="F67" s="230" t="n">
        <f aca="false">IF('Indicator Data'!G71="No Data",1,IF('Indicator Data imputation'!G70&lt;&gt;"",1,0))</f>
        <v>0</v>
      </c>
      <c r="G67" s="230" t="n">
        <f aca="false">IF('Indicator Data'!H71="No Data",1,IF('Indicator Data imputation'!H70&lt;&gt;"",1,0))</f>
        <v>0</v>
      </c>
      <c r="H67" s="230" t="n">
        <f aca="false">IF('Indicator Data'!I71="No Data",1,IF('Indicator Data imputation'!I70&lt;&gt;"",1,0))</f>
        <v>0</v>
      </c>
      <c r="I67" s="230" t="n">
        <f aca="false">IF('Indicator Data'!J71="No Data",1,IF('Indicator Data imputation'!J70&lt;&gt;"",1,0))</f>
        <v>0</v>
      </c>
      <c r="J67" s="230" t="n">
        <f aca="false">IF('Indicator Data'!K71="No Data",1,IF('Indicator Data imputation'!K70&lt;&gt;"",1,0))</f>
        <v>0</v>
      </c>
      <c r="K67" s="230" t="n">
        <f aca="false">IF('Indicator Data'!L71="No Data",1,IF('Indicator Data imputation'!L70&lt;&gt;"",1,0))</f>
        <v>0</v>
      </c>
      <c r="L67" s="230" t="n">
        <f aca="false">IF('Indicator Data'!M71="No Data",1,IF('Indicator Data imputation'!M70&lt;&gt;"",1,0))</f>
        <v>0</v>
      </c>
      <c r="M67" s="230" t="n">
        <f aca="false">IF('Indicator Data'!N71="No Data",1,IF('Indicator Data imputation'!N70&lt;&gt;"",1,0))</f>
        <v>1</v>
      </c>
      <c r="N67" s="230" t="n">
        <f aca="false">IF('Indicator Data'!O71="No Data",1,IF('Indicator Data imputation'!O70&lt;&gt;"",1,0))</f>
        <v>1</v>
      </c>
      <c r="O67" s="230" t="n">
        <f aca="false">IF('Indicator Data'!P71="No Data",1,IF('Indicator Data imputation'!P70&lt;&gt;"",1,0))</f>
        <v>1</v>
      </c>
      <c r="P67" s="230" t="n">
        <f aca="false">IF('Indicator Data'!Q71="No Data",1,IF('Indicator Data imputation'!Q70&lt;&gt;"",1,0))</f>
        <v>0</v>
      </c>
      <c r="Q67" s="230" t="n">
        <f aca="false">IF('Indicator Data'!R71="No Data",1,IF('Indicator Data imputation'!R70&lt;&gt;"",1,0))</f>
        <v>0</v>
      </c>
      <c r="R67" s="230" t="n">
        <f aca="false">IF('Indicator Data'!S71="No Data",1,IF('Indicator Data imputation'!S70&lt;&gt;"",1,0))</f>
        <v>0</v>
      </c>
      <c r="S67" s="230" t="n">
        <f aca="false">IF('Indicator Data'!T71="No Data",1,IF('Indicator Data imputation'!T70&lt;&gt;"",1,0))</f>
        <v>0</v>
      </c>
      <c r="T67" s="230" t="n">
        <f aca="false">IF('Indicator Data'!U71="No Data",1,IF('Indicator Data imputation'!U70&lt;&gt;"",1,0))</f>
        <v>0</v>
      </c>
      <c r="U67" s="230" t="n">
        <f aca="false">IF('Indicator Data'!V71="No Data",1,IF('Indicator Data imputation'!V70&lt;&gt;"",1,0))</f>
        <v>0</v>
      </c>
      <c r="V67" s="230" t="n">
        <f aca="false">IF('Indicator Data'!W71="No Data",1,IF('Indicator Data imputation'!W70&lt;&gt;"",1,0))</f>
        <v>0</v>
      </c>
      <c r="W67" s="230" t="n">
        <f aca="false">IF('Indicator Data'!X71="No Data",1,IF('Indicator Data imputation'!X70&lt;&gt;"",1,0))</f>
        <v>0</v>
      </c>
      <c r="X67" s="230" t="n">
        <f aca="false">IF('Indicator Data'!Y71="No Data",1,IF('Indicator Data imputation'!Y70&lt;&gt;"",1,0))</f>
        <v>0</v>
      </c>
      <c r="Y67" s="230" t="n">
        <f aca="false">IF('Indicator Data'!Z71="No Data",1,IF('Indicator Data imputation'!Z70&lt;&gt;"",1,0))</f>
        <v>0</v>
      </c>
      <c r="Z67" s="230" t="n">
        <f aca="false">IF('Indicator Data'!AA71="No Data",1,IF('Indicator Data imputation'!AA70&lt;&gt;"",1,0))</f>
        <v>0</v>
      </c>
      <c r="AA67" s="230" t="n">
        <f aca="false">IF('Indicator Data'!AB71="No Data",1,IF('Indicator Data imputation'!AB70&lt;&gt;"",1,0))</f>
        <v>0</v>
      </c>
      <c r="AB67" s="230" t="n">
        <f aca="false">IF('Indicator Data'!AC71="No Data",1,IF('Indicator Data imputation'!AC70&lt;&gt;"",1,0))</f>
        <v>1</v>
      </c>
      <c r="AC67" s="230" t="n">
        <f aca="false">IF('Indicator Data'!AD71="No Data",1,IF('Indicator Data imputation'!AD70&lt;&gt;"",1,0))</f>
        <v>0</v>
      </c>
      <c r="AD67" s="230" t="n">
        <f aca="false">IF('Indicator Data'!AE71="No Data",1,IF('Indicator Data imputation'!AE70&lt;&gt;"",1,0))</f>
        <v>0</v>
      </c>
      <c r="AE67" s="230" t="n">
        <f aca="false">IF('Indicator Data'!AF71="No Data",1,IF('Indicator Data imputation'!AF70&lt;&gt;"",1,0))</f>
        <v>0</v>
      </c>
      <c r="AF67" s="230" t="n">
        <f aca="false">IF('Indicator Data'!AG71="No Data",1,IF('Indicator Data imputation'!AG70&lt;&gt;"",1,0))</f>
        <v>0</v>
      </c>
      <c r="AG67" s="230" t="n">
        <f aca="false">IF('Indicator Data'!AH71="No Data",1,IF('Indicator Data imputation'!AH70&lt;&gt;"",1,0))</f>
        <v>0</v>
      </c>
      <c r="AH67" s="230" t="n">
        <f aca="false">IF('Indicator Data'!AI71="No Data",1,IF('Indicator Data imputation'!AI70&lt;&gt;"",1,0))</f>
        <v>0</v>
      </c>
      <c r="AI67" s="230" t="n">
        <f aca="false">IF('Indicator Data'!AJ71="No Data",1,IF('Indicator Data imputation'!AJ70&lt;&gt;"",1,0))</f>
        <v>0</v>
      </c>
      <c r="AJ67" s="230" t="n">
        <f aca="false">IF('Indicator Data'!AK71="No Data",1,IF('Indicator Data imputation'!AK70&lt;&gt;"",1,0))</f>
        <v>0</v>
      </c>
      <c r="AK67" s="230" t="n">
        <f aca="false">IF('Indicator Data'!AL71="No Data",1,IF('Indicator Data imputation'!AL70&lt;&gt;"",1,0))</f>
        <v>1</v>
      </c>
      <c r="AL67" s="230" t="n">
        <f aca="false">IF('Indicator Data'!AM71="No Data",1,IF('Indicator Data imputation'!AM70&lt;&gt;"",1,0))</f>
        <v>0</v>
      </c>
      <c r="AM67" s="230" t="n">
        <f aca="false">IF('Indicator Data'!AN71="No Data",1,IF('Indicator Data imputation'!AN70&lt;&gt;"",1,0))</f>
        <v>0</v>
      </c>
      <c r="AN67" s="230" t="n">
        <f aca="false">IF('Indicator Data'!AO71="No Data",1,IF('Indicator Data imputation'!AO70&lt;&gt;"",1,0))</f>
        <v>0</v>
      </c>
      <c r="AO67" s="230" t="n">
        <f aca="false">IF('Indicator Data'!AP71="No Data",1,IF('Indicator Data imputation'!AP70&lt;&gt;"",1,0))</f>
        <v>1</v>
      </c>
      <c r="AP67" s="230" t="n">
        <f aca="false">IF('Indicator Data'!AQ71="No Data",1,IF('Indicator Data imputation'!AQ70&lt;&gt;"",1,0))</f>
        <v>0</v>
      </c>
      <c r="AQ67" s="230" t="n">
        <f aca="false">IF('Indicator Data'!AR71="No Data",1,IF('Indicator Data imputation'!AR70&lt;&gt;"",1,0))</f>
        <v>0</v>
      </c>
      <c r="AR67" s="230" t="n">
        <f aca="false">IF('Indicator Data'!AS71="No Data",1,IF('Indicator Data imputation'!AS70&lt;&gt;"",1,0))</f>
        <v>1</v>
      </c>
      <c r="AS67" s="230" t="n">
        <f aca="false">IF('Indicator Data'!AT71="No Data",1,IF('Indicator Data imputation'!AT70&lt;&gt;"",1,0))</f>
        <v>0</v>
      </c>
      <c r="AT67" s="230" t="n">
        <f aca="false">IF('Indicator Data'!AU71="No Data",1,IF('Indicator Data imputation'!AU70&lt;&gt;"",1,0))</f>
        <v>0</v>
      </c>
      <c r="AU67" s="230" t="n">
        <f aca="false">IF('Indicator Data'!AV71="No Data",1,IF('Indicator Data imputation'!AV70&lt;&gt;"",1,0))</f>
        <v>0</v>
      </c>
      <c r="AV67" s="230" t="n">
        <f aca="false">IF('Indicator Data'!AW71="No Data",1,IF('Indicator Data imputation'!AW70&lt;&gt;"",1,0))</f>
        <v>1</v>
      </c>
      <c r="AW67" s="230" t="n">
        <f aca="false">IF('Indicator Data'!AX71="No Data",1,IF('Indicator Data imputation'!AX70&lt;&gt;"",1,0))</f>
        <v>0</v>
      </c>
      <c r="AX67" s="230" t="n">
        <f aca="false">IF('Indicator Data'!AY71="No Data",1,IF('Indicator Data imputation'!AY70&lt;&gt;"",1,0))</f>
        <v>0</v>
      </c>
      <c r="AY67" s="230" t="n">
        <f aca="false">IF('Indicator Data'!AZ71="No Data",1,IF('Indicator Data imputation'!AZ70&lt;&gt;"",1,0))</f>
        <v>0</v>
      </c>
      <c r="AZ67" s="230" t="n">
        <f aca="false">IF('Indicator Data'!BA71="No Data",1,IF('Indicator Data imputation'!BA70&lt;&gt;"",1,0))</f>
        <v>0</v>
      </c>
      <c r="BA67" s="230" t="n">
        <f aca="false">IF('Indicator Data'!BB71="No Data",1,IF('Indicator Data imputation'!BB70&lt;&gt;"",1,0))</f>
        <v>0</v>
      </c>
      <c r="BB67" s="230" t="n">
        <f aca="false">IF('Indicator Data'!BC71="No Data",1,IF('Indicator Data imputation'!BC70&lt;&gt;"",1,0))</f>
        <v>0</v>
      </c>
      <c r="BC67" s="230" t="n">
        <f aca="false">IF('Indicator Data'!BD71="No Data",1,IF('Indicator Data imputation'!BD70&lt;&gt;"",1,0))</f>
        <v>0</v>
      </c>
      <c r="BD67" s="230" t="n">
        <f aca="false">IF('Indicator Data'!BE71="No Data",1,IF('Indicator Data imputation'!BE70&lt;&gt;"",1,0))</f>
        <v>0</v>
      </c>
      <c r="BE67" s="230" t="n">
        <f aca="false">IF('Indicator Data'!BF71="No Data",1,IF('Indicator Data imputation'!BF70&lt;&gt;"",1,0))</f>
        <v>0</v>
      </c>
      <c r="BF67" s="230" t="n">
        <f aca="false">IF('Indicator Data'!BG71="No Data",1,IF('Indicator Data imputation'!BG70&lt;&gt;"",1,0))</f>
        <v>0</v>
      </c>
      <c r="BG67" s="230" t="n">
        <f aca="false">IF('Indicator Data'!BH71="No Data",1,IF('Indicator Data imputation'!BH70&lt;&gt;"",1,0))</f>
        <v>0</v>
      </c>
      <c r="BH67" s="230" t="n">
        <f aca="false">IF('Indicator Data'!BI71="No Data",1,IF('Indicator Data imputation'!BI70&lt;&gt;"",1,0))</f>
        <v>0</v>
      </c>
      <c r="BI67" s="230" t="n">
        <f aca="false">IF('Indicator Data'!BJ71="No Data",1,IF('Indicator Data imputation'!BJ70&lt;&gt;"",1,0))</f>
        <v>0</v>
      </c>
      <c r="BJ67" s="230" t="n">
        <f aca="false">IF('Indicator Data'!BK71="No Data",1,IF('Indicator Data imputation'!BK70&lt;&gt;"",1,0))</f>
        <v>0</v>
      </c>
      <c r="BK67" s="230" t="n">
        <f aca="false">IF('Indicator Data'!BL71="No Data",1,IF('Indicator Data imputation'!BL70&lt;&gt;"",1,0))</f>
        <v>0</v>
      </c>
      <c r="BL67" s="230" t="n">
        <f aca="false">IF('Indicator Data'!BM71="No Data",1,IF('Indicator Data imputation'!BM70&lt;&gt;"",1,0))</f>
        <v>0</v>
      </c>
      <c r="BM67" s="230" t="n">
        <f aca="false">IF('Indicator Data'!BN71="No Data",1,IF('Indicator Data imputation'!BN70&lt;&gt;"",1,0))</f>
        <v>0</v>
      </c>
      <c r="BN67" s="230" t="n">
        <f aca="false">IF('Indicator Data'!BO71="No Data",1,IF('Indicator Data imputation'!BO70&lt;&gt;"",1,0))</f>
        <v>0</v>
      </c>
      <c r="BO67" s="230" t="n">
        <f aca="false">IF('Indicator Data'!BP71="No Data",1,IF('Indicator Data imputation'!BP70&lt;&gt;"",1,0))</f>
        <v>0</v>
      </c>
      <c r="BP67" s="230" t="n">
        <f aca="false">IF('Indicator Data'!BQ71="No Data",1,IF('Indicator Data imputation'!BQ70&lt;&gt;"",1,0))</f>
        <v>0</v>
      </c>
      <c r="BQ67" s="230" t="n">
        <f aca="false">IF('Indicator Data'!BR71="No Data",1,IF('Indicator Data imputation'!BR70&lt;&gt;"",1,0))</f>
        <v>0</v>
      </c>
      <c r="BR67" s="230" t="n">
        <f aca="false">IF('Indicator Data'!BS71="No Data",1,IF('Indicator Data imputation'!BS70&lt;&gt;"",1,0))</f>
        <v>0</v>
      </c>
      <c r="BS67" s="230" t="n">
        <f aca="false">IF('Indicator Data'!BT71="No Data",1,IF('Indicator Data imputation'!BT70&lt;&gt;"",1,0))</f>
        <v>0</v>
      </c>
      <c r="BT67" s="230" t="n">
        <f aca="false">IF('Indicator Data'!BU71="No Data",1,IF('Indicator Data imputation'!BU70&lt;&gt;"",1,0))</f>
        <v>0</v>
      </c>
      <c r="BU67" s="230" t="n">
        <f aca="false">IF('Indicator Data'!BV71="No Data",1,IF('Indicator Data imputation'!BV70&lt;&gt;"",1,0))</f>
        <v>0</v>
      </c>
      <c r="BV67" s="230" t="n">
        <f aca="false">IF('Indicator Data'!BW71="No Data",1,IF('Indicator Data imputation'!BW70&lt;&gt;"",1,0))</f>
        <v>0</v>
      </c>
      <c r="BW67" s="230" t="n">
        <f aca="false">IF('Indicator Data'!BX71="No Data",1,IF('Indicator Data imputation'!BX70&lt;&gt;"",1,0))</f>
        <v>0</v>
      </c>
      <c r="BX67" s="0" t="n">
        <f aca="false">SUM(B67:BW67)</f>
        <v>8</v>
      </c>
      <c r="BY67" s="239" t="n">
        <f aca="false">BX67/74</f>
        <v>0.108108108108108</v>
      </c>
    </row>
    <row r="68" customFormat="false" ht="14.5" hidden="false" customHeight="false" outlineLevel="0" collapsed="false">
      <c r="A68" s="0" t="str">
        <f aca="false">'Indicator Data'!B72</f>
        <v>GRD</v>
      </c>
      <c r="B68" s="230" t="n">
        <f aca="false">IF('Indicator Data'!C72="No Data",1,IF('Indicator Data imputation'!C71&lt;&gt;"",1,0))</f>
        <v>0</v>
      </c>
      <c r="C68" s="230" t="n">
        <f aca="false">IF('Indicator Data'!D72="No Data",1,IF('Indicator Data imputation'!D71&lt;&gt;"",1,0))</f>
        <v>0</v>
      </c>
      <c r="D68" s="230" t="n">
        <f aca="false">IF('Indicator Data'!E72="No Data",1,IF('Indicator Data imputation'!E71&lt;&gt;"",1,0))</f>
        <v>1</v>
      </c>
      <c r="E68" s="230" t="n">
        <f aca="false">IF('Indicator Data'!F72="No Data",1,IF('Indicator Data imputation'!F71&lt;&gt;"",1,0))</f>
        <v>0</v>
      </c>
      <c r="F68" s="230" t="n">
        <f aca="false">IF('Indicator Data'!G72="No Data",1,IF('Indicator Data imputation'!G71&lt;&gt;"",1,0))</f>
        <v>0</v>
      </c>
      <c r="G68" s="230" t="n">
        <f aca="false">IF('Indicator Data'!H72="No Data",1,IF('Indicator Data imputation'!H71&lt;&gt;"",1,0))</f>
        <v>0</v>
      </c>
      <c r="H68" s="230" t="n">
        <f aca="false">IF('Indicator Data'!I72="No Data",1,IF('Indicator Data imputation'!I71&lt;&gt;"",1,0))</f>
        <v>0</v>
      </c>
      <c r="I68" s="230" t="n">
        <f aca="false">IF('Indicator Data'!J72="No Data",1,IF('Indicator Data imputation'!J71&lt;&gt;"",1,0))</f>
        <v>0</v>
      </c>
      <c r="J68" s="230" t="n">
        <f aca="false">IF('Indicator Data'!K72="No Data",1,IF('Indicator Data imputation'!K71&lt;&gt;"",1,0))</f>
        <v>0</v>
      </c>
      <c r="K68" s="230" t="n">
        <f aca="false">IF('Indicator Data'!L72="No Data",1,IF('Indicator Data imputation'!L71&lt;&gt;"",1,0))</f>
        <v>1</v>
      </c>
      <c r="L68" s="230" t="n">
        <f aca="false">IF('Indicator Data'!M72="No Data",1,IF('Indicator Data imputation'!M71&lt;&gt;"",1,0))</f>
        <v>1</v>
      </c>
      <c r="M68" s="230" t="n">
        <f aca="false">IF('Indicator Data'!N72="No Data",1,IF('Indicator Data imputation'!N71&lt;&gt;"",1,0))</f>
        <v>1</v>
      </c>
      <c r="N68" s="230" t="n">
        <f aca="false">IF('Indicator Data'!O72="No Data",1,IF('Indicator Data imputation'!O71&lt;&gt;"",1,0))</f>
        <v>1</v>
      </c>
      <c r="O68" s="230" t="n">
        <f aca="false">IF('Indicator Data'!P72="No Data",1,IF('Indicator Data imputation'!P71&lt;&gt;"",1,0))</f>
        <v>1</v>
      </c>
      <c r="P68" s="230" t="n">
        <f aca="false">IF('Indicator Data'!Q72="No Data",1,IF('Indicator Data imputation'!Q71&lt;&gt;"",1,0))</f>
        <v>0</v>
      </c>
      <c r="Q68" s="230" t="n">
        <f aca="false">IF('Indicator Data'!R72="No Data",1,IF('Indicator Data imputation'!R71&lt;&gt;"",1,0))</f>
        <v>0</v>
      </c>
      <c r="R68" s="230" t="n">
        <f aca="false">IF('Indicator Data'!S72="No Data",1,IF('Indicator Data imputation'!S71&lt;&gt;"",1,0))</f>
        <v>0</v>
      </c>
      <c r="S68" s="230" t="n">
        <f aca="false">IF('Indicator Data'!T72="No Data",1,IF('Indicator Data imputation'!T71&lt;&gt;"",1,0))</f>
        <v>0</v>
      </c>
      <c r="T68" s="230" t="n">
        <f aca="false">IF('Indicator Data'!U72="No Data",1,IF('Indicator Data imputation'!U71&lt;&gt;"",1,0))</f>
        <v>0</v>
      </c>
      <c r="U68" s="230" t="n">
        <f aca="false">IF('Indicator Data'!V72="No Data",1,IF('Indicator Data imputation'!V71&lt;&gt;"",1,0))</f>
        <v>0</v>
      </c>
      <c r="V68" s="230" t="n">
        <f aca="false">IF('Indicator Data'!W72="No Data",1,IF('Indicator Data imputation'!W71&lt;&gt;"",1,0))</f>
        <v>0</v>
      </c>
      <c r="W68" s="230" t="n">
        <f aca="false">IF('Indicator Data'!X72="No Data",1,IF('Indicator Data imputation'!X71&lt;&gt;"",1,0))</f>
        <v>0</v>
      </c>
      <c r="X68" s="230" t="n">
        <f aca="false">IF('Indicator Data'!Y72="No Data",1,IF('Indicator Data imputation'!Y71&lt;&gt;"",1,0))</f>
        <v>0</v>
      </c>
      <c r="Y68" s="230" t="n">
        <f aca="false">IF('Indicator Data'!Z72="No Data",1,IF('Indicator Data imputation'!Z71&lt;&gt;"",1,0))</f>
        <v>0</v>
      </c>
      <c r="Z68" s="230" t="n">
        <f aca="false">IF('Indicator Data'!AA72="No Data",1,IF('Indicator Data imputation'!AA71&lt;&gt;"",1,0))</f>
        <v>1</v>
      </c>
      <c r="AA68" s="230" t="n">
        <f aca="false">IF('Indicator Data'!AB72="No Data",1,IF('Indicator Data imputation'!AB71&lt;&gt;"",1,0))</f>
        <v>0</v>
      </c>
      <c r="AB68" s="230" t="n">
        <f aca="false">IF('Indicator Data'!AC72="No Data",1,IF('Indicator Data imputation'!AC71&lt;&gt;"",1,0))</f>
        <v>1</v>
      </c>
      <c r="AC68" s="230" t="n">
        <f aca="false">IF('Indicator Data'!AD72="No Data",1,IF('Indicator Data imputation'!AD71&lt;&gt;"",1,0))</f>
        <v>1</v>
      </c>
      <c r="AD68" s="230" t="n">
        <f aca="false">IF('Indicator Data'!AE72="No Data",1,IF('Indicator Data imputation'!AE71&lt;&gt;"",1,0))</f>
        <v>1</v>
      </c>
      <c r="AE68" s="230" t="n">
        <f aca="false">IF('Indicator Data'!AF72="No Data",1,IF('Indicator Data imputation'!AF71&lt;&gt;"",1,0))</f>
        <v>0</v>
      </c>
      <c r="AF68" s="230" t="n">
        <f aca="false">IF('Indicator Data'!AG72="No Data",1,IF('Indicator Data imputation'!AG71&lt;&gt;"",1,0))</f>
        <v>0</v>
      </c>
      <c r="AG68" s="230" t="n">
        <f aca="false">IF('Indicator Data'!AH72="No Data",1,IF('Indicator Data imputation'!AH71&lt;&gt;"",1,0))</f>
        <v>0</v>
      </c>
      <c r="AH68" s="230" t="n">
        <f aca="false">IF('Indicator Data'!AI72="No Data",1,IF('Indicator Data imputation'!AI71&lt;&gt;"",1,0))</f>
        <v>0</v>
      </c>
      <c r="AI68" s="230" t="n">
        <f aca="false">IF('Indicator Data'!AJ72="No Data",1,IF('Indicator Data imputation'!AJ71&lt;&gt;"",1,0))</f>
        <v>0</v>
      </c>
      <c r="AJ68" s="230" t="n">
        <f aca="false">IF('Indicator Data'!AK72="No Data",1,IF('Indicator Data imputation'!AK71&lt;&gt;"",1,0))</f>
        <v>0</v>
      </c>
      <c r="AK68" s="230" t="n">
        <f aca="false">IF('Indicator Data'!AL72="No Data",1,IF('Indicator Data imputation'!AL71&lt;&gt;"",1,0))</f>
        <v>1</v>
      </c>
      <c r="AL68" s="230" t="n">
        <f aca="false">IF('Indicator Data'!AM72="No Data",1,IF('Indicator Data imputation'!AM71&lt;&gt;"",1,0))</f>
        <v>0</v>
      </c>
      <c r="AM68" s="230" t="n">
        <f aca="false">IF('Indicator Data'!AN72="No Data",1,IF('Indicator Data imputation'!AN71&lt;&gt;"",1,0))</f>
        <v>0</v>
      </c>
      <c r="AN68" s="230" t="n">
        <f aca="false">IF('Indicator Data'!AO72="No Data",1,IF('Indicator Data imputation'!AO71&lt;&gt;"",1,0))</f>
        <v>0</v>
      </c>
      <c r="AO68" s="230" t="n">
        <f aca="false">IF('Indicator Data'!AP72="No Data",1,IF('Indicator Data imputation'!AP71&lt;&gt;"",1,0))</f>
        <v>0</v>
      </c>
      <c r="AP68" s="230" t="n">
        <f aca="false">IF('Indicator Data'!AQ72="No Data",1,IF('Indicator Data imputation'!AQ71&lt;&gt;"",1,0))</f>
        <v>0</v>
      </c>
      <c r="AQ68" s="230" t="n">
        <f aca="false">IF('Indicator Data'!AR72="No Data",1,IF('Indicator Data imputation'!AR71&lt;&gt;"",1,0))</f>
        <v>0</v>
      </c>
      <c r="AR68" s="230" t="n">
        <f aca="false">IF('Indicator Data'!AS72="No Data",1,IF('Indicator Data imputation'!AS71&lt;&gt;"",1,0))</f>
        <v>1</v>
      </c>
      <c r="AS68" s="230" t="n">
        <f aca="false">IF('Indicator Data'!AT72="No Data",1,IF('Indicator Data imputation'!AT71&lt;&gt;"",1,0))</f>
        <v>0</v>
      </c>
      <c r="AT68" s="230" t="n">
        <f aca="false">IF('Indicator Data'!AU72="No Data",1,IF('Indicator Data imputation'!AU71&lt;&gt;"",1,0))</f>
        <v>1</v>
      </c>
      <c r="AU68" s="230" t="n">
        <f aca="false">IF('Indicator Data'!AV72="No Data",1,IF('Indicator Data imputation'!AV71&lt;&gt;"",1,0))</f>
        <v>1</v>
      </c>
      <c r="AV68" s="230" t="n">
        <f aca="false">IF('Indicator Data'!AW72="No Data",1,IF('Indicator Data imputation'!AW71&lt;&gt;"",1,0))</f>
        <v>1</v>
      </c>
      <c r="AW68" s="230" t="n">
        <f aca="false">IF('Indicator Data'!AX72="No Data",1,IF('Indicator Data imputation'!AX71&lt;&gt;"",1,0))</f>
        <v>0</v>
      </c>
      <c r="AX68" s="230" t="n">
        <f aca="false">IF('Indicator Data'!AY72="No Data",1,IF('Indicator Data imputation'!AY71&lt;&gt;"",1,0))</f>
        <v>1</v>
      </c>
      <c r="AY68" s="230" t="n">
        <f aca="false">IF('Indicator Data'!AZ72="No Data",1,IF('Indicator Data imputation'!AZ71&lt;&gt;"",1,0))</f>
        <v>1</v>
      </c>
      <c r="AZ68" s="230" t="n">
        <f aca="false">IF('Indicator Data'!BA72="No Data",1,IF('Indicator Data imputation'!BA71&lt;&gt;"",1,0))</f>
        <v>0</v>
      </c>
      <c r="BA68" s="230" t="n">
        <f aca="false">IF('Indicator Data'!BB72="No Data",1,IF('Indicator Data imputation'!BB71&lt;&gt;"",1,0))</f>
        <v>0</v>
      </c>
      <c r="BB68" s="230" t="n">
        <f aca="false">IF('Indicator Data'!BC72="No Data",1,IF('Indicator Data imputation'!BC71&lt;&gt;"",1,0))</f>
        <v>0</v>
      </c>
      <c r="BC68" s="230" t="n">
        <f aca="false">IF('Indicator Data'!BD72="No Data",1,IF('Indicator Data imputation'!BD71&lt;&gt;"",1,0))</f>
        <v>0</v>
      </c>
      <c r="BD68" s="230" t="n">
        <f aca="false">IF('Indicator Data'!BE72="No Data",1,IF('Indicator Data imputation'!BE71&lt;&gt;"",1,0))</f>
        <v>0</v>
      </c>
      <c r="BE68" s="230" t="n">
        <f aca="false">IF('Indicator Data'!BF72="No Data",1,IF('Indicator Data imputation'!BF71&lt;&gt;"",1,0))</f>
        <v>0</v>
      </c>
      <c r="BF68" s="230" t="n">
        <f aca="false">IF('Indicator Data'!BG72="No Data",1,IF('Indicator Data imputation'!BG71&lt;&gt;"",1,0))</f>
        <v>0</v>
      </c>
      <c r="BG68" s="230" t="n">
        <f aca="false">IF('Indicator Data'!BH72="No Data",1,IF('Indicator Data imputation'!BH71&lt;&gt;"",1,0))</f>
        <v>1</v>
      </c>
      <c r="BH68" s="230" t="n">
        <f aca="false">IF('Indicator Data'!BI72="No Data",1,IF('Indicator Data imputation'!BI71&lt;&gt;"",1,0))</f>
        <v>0</v>
      </c>
      <c r="BI68" s="230" t="n">
        <f aca="false">IF('Indicator Data'!BJ72="No Data",1,IF('Indicator Data imputation'!BJ71&lt;&gt;"",1,0))</f>
        <v>0</v>
      </c>
      <c r="BJ68" s="230" t="n">
        <f aca="false">IF('Indicator Data'!BK72="No Data",1,IF('Indicator Data imputation'!BK71&lt;&gt;"",1,0))</f>
        <v>0</v>
      </c>
      <c r="BK68" s="230" t="n">
        <f aca="false">IF('Indicator Data'!BL72="No Data",1,IF('Indicator Data imputation'!BL71&lt;&gt;"",1,0))</f>
        <v>0</v>
      </c>
      <c r="BL68" s="230" t="n">
        <f aca="false">IF('Indicator Data'!BM72="No Data",1,IF('Indicator Data imputation'!BM71&lt;&gt;"",1,0))</f>
        <v>0</v>
      </c>
      <c r="BM68" s="230" t="n">
        <f aca="false">IF('Indicator Data'!BN72="No Data",1,IF('Indicator Data imputation'!BN71&lt;&gt;"",1,0))</f>
        <v>0</v>
      </c>
      <c r="BN68" s="230" t="n">
        <f aca="false">IF('Indicator Data'!BO72="No Data",1,IF('Indicator Data imputation'!BO71&lt;&gt;"",1,0))</f>
        <v>0</v>
      </c>
      <c r="BO68" s="230" t="n">
        <f aca="false">IF('Indicator Data'!BP72="No Data",1,IF('Indicator Data imputation'!BP71&lt;&gt;"",1,0))</f>
        <v>0</v>
      </c>
      <c r="BP68" s="230" t="n">
        <f aca="false">IF('Indicator Data'!BQ72="No Data",1,IF('Indicator Data imputation'!BQ71&lt;&gt;"",1,0))</f>
        <v>0</v>
      </c>
      <c r="BQ68" s="230" t="n">
        <f aca="false">IF('Indicator Data'!BR72="No Data",1,IF('Indicator Data imputation'!BR71&lt;&gt;"",1,0))</f>
        <v>0</v>
      </c>
      <c r="BR68" s="230" t="n">
        <f aca="false">IF('Indicator Data'!BS72="No Data",1,IF('Indicator Data imputation'!BS71&lt;&gt;"",1,0))</f>
        <v>0</v>
      </c>
      <c r="BS68" s="230" t="n">
        <f aca="false">IF('Indicator Data'!BT72="No Data",1,IF('Indicator Data imputation'!BT71&lt;&gt;"",1,0))</f>
        <v>0</v>
      </c>
      <c r="BT68" s="230" t="n">
        <f aca="false">IF('Indicator Data'!BU72="No Data",1,IF('Indicator Data imputation'!BU71&lt;&gt;"",1,0))</f>
        <v>0</v>
      </c>
      <c r="BU68" s="230" t="n">
        <f aca="false">IF('Indicator Data'!BV72="No Data",1,IF('Indicator Data imputation'!BV71&lt;&gt;"",1,0))</f>
        <v>1</v>
      </c>
      <c r="BV68" s="230" t="n">
        <f aca="false">IF('Indicator Data'!BW72="No Data",1,IF('Indicator Data imputation'!BW71&lt;&gt;"",1,0))</f>
        <v>0</v>
      </c>
      <c r="BW68" s="230" t="n">
        <f aca="false">IF('Indicator Data'!BX72="No Data",1,IF('Indicator Data imputation'!BX71&lt;&gt;"",1,0))</f>
        <v>0</v>
      </c>
      <c r="BX68" s="0" t="n">
        <f aca="false">SUM(B68:BW68)</f>
        <v>19</v>
      </c>
      <c r="BY68" s="239" t="n">
        <f aca="false">BX68/74</f>
        <v>0.256756756756757</v>
      </c>
    </row>
    <row r="69" customFormat="false" ht="14.5" hidden="false" customHeight="false" outlineLevel="0" collapsed="false">
      <c r="A69" s="0" t="str">
        <f aca="false">'Indicator Data'!B73</f>
        <v>GTM</v>
      </c>
      <c r="B69" s="230" t="n">
        <f aca="false">IF('Indicator Data'!C73="No Data",1,IF('Indicator Data imputation'!C72&lt;&gt;"",1,0))</f>
        <v>0</v>
      </c>
      <c r="C69" s="230" t="n">
        <f aca="false">IF('Indicator Data'!D73="No Data",1,IF('Indicator Data imputation'!D72&lt;&gt;"",1,0))</f>
        <v>0</v>
      </c>
      <c r="D69" s="230" t="n">
        <f aca="false">IF('Indicator Data'!E73="No Data",1,IF('Indicator Data imputation'!E72&lt;&gt;"",1,0))</f>
        <v>0</v>
      </c>
      <c r="E69" s="230" t="n">
        <f aca="false">IF('Indicator Data'!F73="No Data",1,IF('Indicator Data imputation'!F72&lt;&gt;"",1,0))</f>
        <v>0</v>
      </c>
      <c r="F69" s="230" t="n">
        <f aca="false">IF('Indicator Data'!G73="No Data",1,IF('Indicator Data imputation'!G72&lt;&gt;"",1,0))</f>
        <v>0</v>
      </c>
      <c r="G69" s="230" t="n">
        <f aca="false">IF('Indicator Data'!H73="No Data",1,IF('Indicator Data imputation'!H72&lt;&gt;"",1,0))</f>
        <v>0</v>
      </c>
      <c r="H69" s="230" t="n">
        <f aca="false">IF('Indicator Data'!I73="No Data",1,IF('Indicator Data imputation'!I72&lt;&gt;"",1,0))</f>
        <v>0</v>
      </c>
      <c r="I69" s="230" t="n">
        <f aca="false">IF('Indicator Data'!J73="No Data",1,IF('Indicator Data imputation'!J72&lt;&gt;"",1,0))</f>
        <v>0</v>
      </c>
      <c r="J69" s="230" t="n">
        <f aca="false">IF('Indicator Data'!K73="No Data",1,IF('Indicator Data imputation'!K72&lt;&gt;"",1,0))</f>
        <v>0</v>
      </c>
      <c r="K69" s="230" t="n">
        <f aca="false">IF('Indicator Data'!L73="No Data",1,IF('Indicator Data imputation'!L72&lt;&gt;"",1,0))</f>
        <v>0</v>
      </c>
      <c r="L69" s="230" t="n">
        <f aca="false">IF('Indicator Data'!M73="No Data",1,IF('Indicator Data imputation'!M72&lt;&gt;"",1,0))</f>
        <v>1</v>
      </c>
      <c r="M69" s="230" t="n">
        <f aca="false">IF('Indicator Data'!N73="No Data",1,IF('Indicator Data imputation'!N72&lt;&gt;"",1,0))</f>
        <v>1</v>
      </c>
      <c r="N69" s="230" t="n">
        <f aca="false">IF('Indicator Data'!O73="No Data",1,IF('Indicator Data imputation'!O72&lt;&gt;"",1,0))</f>
        <v>1</v>
      </c>
      <c r="O69" s="230" t="n">
        <f aca="false">IF('Indicator Data'!P73="No Data",1,IF('Indicator Data imputation'!P72&lt;&gt;"",1,0))</f>
        <v>1</v>
      </c>
      <c r="P69" s="230" t="n">
        <f aca="false">IF('Indicator Data'!Q73="No Data",1,IF('Indicator Data imputation'!Q72&lt;&gt;"",1,0))</f>
        <v>0</v>
      </c>
      <c r="Q69" s="230" t="n">
        <f aca="false">IF('Indicator Data'!R73="No Data",1,IF('Indicator Data imputation'!R72&lt;&gt;"",1,0))</f>
        <v>0</v>
      </c>
      <c r="R69" s="230" t="n">
        <f aca="false">IF('Indicator Data'!S73="No Data",1,IF('Indicator Data imputation'!S72&lt;&gt;"",1,0))</f>
        <v>0</v>
      </c>
      <c r="S69" s="230" t="n">
        <f aca="false">IF('Indicator Data'!T73="No Data",1,IF('Indicator Data imputation'!T72&lt;&gt;"",1,0))</f>
        <v>0</v>
      </c>
      <c r="T69" s="230" t="n">
        <f aca="false">IF('Indicator Data'!U73="No Data",1,IF('Indicator Data imputation'!U72&lt;&gt;"",1,0))</f>
        <v>0</v>
      </c>
      <c r="U69" s="230" t="n">
        <f aca="false">IF('Indicator Data'!V73="No Data",1,IF('Indicator Data imputation'!V72&lt;&gt;"",1,0))</f>
        <v>0</v>
      </c>
      <c r="V69" s="230" t="n">
        <f aca="false">IF('Indicator Data'!W73="No Data",1,IF('Indicator Data imputation'!W72&lt;&gt;"",1,0))</f>
        <v>0</v>
      </c>
      <c r="W69" s="230" t="n">
        <f aca="false">IF('Indicator Data'!X73="No Data",1,IF('Indicator Data imputation'!X72&lt;&gt;"",1,0))</f>
        <v>0</v>
      </c>
      <c r="X69" s="230" t="n">
        <f aca="false">IF('Indicator Data'!Y73="No Data",1,IF('Indicator Data imputation'!Y72&lt;&gt;"",1,0))</f>
        <v>0</v>
      </c>
      <c r="Y69" s="230" t="n">
        <f aca="false">IF('Indicator Data'!Z73="No Data",1,IF('Indicator Data imputation'!Z72&lt;&gt;"",1,0))</f>
        <v>0</v>
      </c>
      <c r="Z69" s="230" t="n">
        <f aca="false">IF('Indicator Data'!AA73="No Data",1,IF('Indicator Data imputation'!AA72&lt;&gt;"",1,0))</f>
        <v>0</v>
      </c>
      <c r="AA69" s="230" t="n">
        <f aca="false">IF('Indicator Data'!AB73="No Data",1,IF('Indicator Data imputation'!AB72&lt;&gt;"",1,0))</f>
        <v>0</v>
      </c>
      <c r="AB69" s="230" t="n">
        <f aca="false">IF('Indicator Data'!AC73="No Data",1,IF('Indicator Data imputation'!AC72&lt;&gt;"",1,0))</f>
        <v>0</v>
      </c>
      <c r="AC69" s="230" t="n">
        <f aca="false">IF('Indicator Data'!AD73="No Data",1,IF('Indicator Data imputation'!AD72&lt;&gt;"",1,0))</f>
        <v>0</v>
      </c>
      <c r="AD69" s="230" t="n">
        <f aca="false">IF('Indicator Data'!AE73="No Data",1,IF('Indicator Data imputation'!AE72&lt;&gt;"",1,0))</f>
        <v>0</v>
      </c>
      <c r="AE69" s="230" t="n">
        <f aca="false">IF('Indicator Data'!AF73="No Data",1,IF('Indicator Data imputation'!AF72&lt;&gt;"",1,0))</f>
        <v>0</v>
      </c>
      <c r="AF69" s="230" t="n">
        <f aca="false">IF('Indicator Data'!AG73="No Data",1,IF('Indicator Data imputation'!AG72&lt;&gt;"",1,0))</f>
        <v>0</v>
      </c>
      <c r="AG69" s="230" t="n">
        <f aca="false">IF('Indicator Data'!AH73="No Data",1,IF('Indicator Data imputation'!AH72&lt;&gt;"",1,0))</f>
        <v>0</v>
      </c>
      <c r="AH69" s="230" t="n">
        <f aca="false">IF('Indicator Data'!AI73="No Data",1,IF('Indicator Data imputation'!AI72&lt;&gt;"",1,0))</f>
        <v>0</v>
      </c>
      <c r="AI69" s="230" t="n">
        <f aca="false">IF('Indicator Data'!AJ73="No Data",1,IF('Indicator Data imputation'!AJ72&lt;&gt;"",1,0))</f>
        <v>0</v>
      </c>
      <c r="AJ69" s="230" t="n">
        <f aca="false">IF('Indicator Data'!AK73="No Data",1,IF('Indicator Data imputation'!AK72&lt;&gt;"",1,0))</f>
        <v>0</v>
      </c>
      <c r="AK69" s="230" t="n">
        <f aca="false">IF('Indicator Data'!AL73="No Data",1,IF('Indicator Data imputation'!AL72&lt;&gt;"",1,0))</f>
        <v>0</v>
      </c>
      <c r="AL69" s="230" t="n">
        <f aca="false">IF('Indicator Data'!AM73="No Data",1,IF('Indicator Data imputation'!AM72&lt;&gt;"",1,0))</f>
        <v>0</v>
      </c>
      <c r="AM69" s="230" t="n">
        <f aca="false">IF('Indicator Data'!AN73="No Data",1,IF('Indicator Data imputation'!AN72&lt;&gt;"",1,0))</f>
        <v>0</v>
      </c>
      <c r="AN69" s="230" t="n">
        <f aca="false">IF('Indicator Data'!AO73="No Data",1,IF('Indicator Data imputation'!AO72&lt;&gt;"",1,0))</f>
        <v>0</v>
      </c>
      <c r="AO69" s="230" t="n">
        <f aca="false">IF('Indicator Data'!AP73="No Data",1,IF('Indicator Data imputation'!AP72&lt;&gt;"",1,0))</f>
        <v>0</v>
      </c>
      <c r="AP69" s="230" t="n">
        <f aca="false">IF('Indicator Data'!AQ73="No Data",1,IF('Indicator Data imputation'!AQ72&lt;&gt;"",1,0))</f>
        <v>0</v>
      </c>
      <c r="AQ69" s="230" t="n">
        <f aca="false">IF('Indicator Data'!AR73="No Data",1,IF('Indicator Data imputation'!AR72&lt;&gt;"",1,0))</f>
        <v>0</v>
      </c>
      <c r="AR69" s="230" t="n">
        <f aca="false">IF('Indicator Data'!AS73="No Data",1,IF('Indicator Data imputation'!AS72&lt;&gt;"",1,0))</f>
        <v>0</v>
      </c>
      <c r="AS69" s="230" t="n">
        <f aca="false">IF('Indicator Data'!AT73="No Data",1,IF('Indicator Data imputation'!AT72&lt;&gt;"",1,0))</f>
        <v>0</v>
      </c>
      <c r="AT69" s="230" t="n">
        <f aca="false">IF('Indicator Data'!AU73="No Data",1,IF('Indicator Data imputation'!AU72&lt;&gt;"",1,0))</f>
        <v>0</v>
      </c>
      <c r="AU69" s="230" t="n">
        <f aca="false">IF('Indicator Data'!AV73="No Data",1,IF('Indicator Data imputation'!AV72&lt;&gt;"",1,0))</f>
        <v>0</v>
      </c>
      <c r="AV69" s="230" t="n">
        <f aca="false">IF('Indicator Data'!AW73="No Data",1,IF('Indicator Data imputation'!AW72&lt;&gt;"",1,0))</f>
        <v>0</v>
      </c>
      <c r="AW69" s="230" t="n">
        <f aca="false">IF('Indicator Data'!AX73="No Data",1,IF('Indicator Data imputation'!AX72&lt;&gt;"",1,0))</f>
        <v>0</v>
      </c>
      <c r="AX69" s="230" t="n">
        <f aca="false">IF('Indicator Data'!AY73="No Data",1,IF('Indicator Data imputation'!AY72&lt;&gt;"",1,0))</f>
        <v>0</v>
      </c>
      <c r="AY69" s="230" t="n">
        <f aca="false">IF('Indicator Data'!AZ73="No Data",1,IF('Indicator Data imputation'!AZ72&lt;&gt;"",1,0))</f>
        <v>0</v>
      </c>
      <c r="AZ69" s="230" t="n">
        <f aca="false">IF('Indicator Data'!BA73="No Data",1,IF('Indicator Data imputation'!BA72&lt;&gt;"",1,0))</f>
        <v>0</v>
      </c>
      <c r="BA69" s="230" t="n">
        <f aca="false">IF('Indicator Data'!BB73="No Data",1,IF('Indicator Data imputation'!BB72&lt;&gt;"",1,0))</f>
        <v>0</v>
      </c>
      <c r="BB69" s="230" t="n">
        <f aca="false">IF('Indicator Data'!BC73="No Data",1,IF('Indicator Data imputation'!BC72&lt;&gt;"",1,0))</f>
        <v>0</v>
      </c>
      <c r="BC69" s="230" t="n">
        <f aca="false">IF('Indicator Data'!BD73="No Data",1,IF('Indicator Data imputation'!BD72&lt;&gt;"",1,0))</f>
        <v>0</v>
      </c>
      <c r="BD69" s="230" t="n">
        <f aca="false">IF('Indicator Data'!BE73="No Data",1,IF('Indicator Data imputation'!BE72&lt;&gt;"",1,0))</f>
        <v>0</v>
      </c>
      <c r="BE69" s="230" t="n">
        <f aca="false">IF('Indicator Data'!BF73="No Data",1,IF('Indicator Data imputation'!BF72&lt;&gt;"",1,0))</f>
        <v>0</v>
      </c>
      <c r="BF69" s="230" t="n">
        <f aca="false">IF('Indicator Data'!BG73="No Data",1,IF('Indicator Data imputation'!BG72&lt;&gt;"",1,0))</f>
        <v>0</v>
      </c>
      <c r="BG69" s="230" t="n">
        <f aca="false">IF('Indicator Data'!BH73="No Data",1,IF('Indicator Data imputation'!BH72&lt;&gt;"",1,0))</f>
        <v>0</v>
      </c>
      <c r="BH69" s="230" t="n">
        <f aca="false">IF('Indicator Data'!BI73="No Data",1,IF('Indicator Data imputation'!BI72&lt;&gt;"",1,0))</f>
        <v>0</v>
      </c>
      <c r="BI69" s="230" t="n">
        <f aca="false">IF('Indicator Data'!BJ73="No Data",1,IF('Indicator Data imputation'!BJ72&lt;&gt;"",1,0))</f>
        <v>0</v>
      </c>
      <c r="BJ69" s="230" t="n">
        <f aca="false">IF('Indicator Data'!BK73="No Data",1,IF('Indicator Data imputation'!BK72&lt;&gt;"",1,0))</f>
        <v>0</v>
      </c>
      <c r="BK69" s="230" t="n">
        <f aca="false">IF('Indicator Data'!BL73="No Data",1,IF('Indicator Data imputation'!BL72&lt;&gt;"",1,0))</f>
        <v>0</v>
      </c>
      <c r="BL69" s="230" t="n">
        <f aca="false">IF('Indicator Data'!BM73="No Data",1,IF('Indicator Data imputation'!BM72&lt;&gt;"",1,0))</f>
        <v>0</v>
      </c>
      <c r="BM69" s="230" t="n">
        <f aca="false">IF('Indicator Data'!BN73="No Data",1,IF('Indicator Data imputation'!BN72&lt;&gt;"",1,0))</f>
        <v>0</v>
      </c>
      <c r="BN69" s="230" t="n">
        <f aca="false">IF('Indicator Data'!BO73="No Data",1,IF('Indicator Data imputation'!BO72&lt;&gt;"",1,0))</f>
        <v>0</v>
      </c>
      <c r="BO69" s="230" t="n">
        <f aca="false">IF('Indicator Data'!BP73="No Data",1,IF('Indicator Data imputation'!BP72&lt;&gt;"",1,0))</f>
        <v>0</v>
      </c>
      <c r="BP69" s="230" t="n">
        <f aca="false">IF('Indicator Data'!BQ73="No Data",1,IF('Indicator Data imputation'!BQ72&lt;&gt;"",1,0))</f>
        <v>0</v>
      </c>
      <c r="BQ69" s="230" t="n">
        <f aca="false">IF('Indicator Data'!BR73="No Data",1,IF('Indicator Data imputation'!BR72&lt;&gt;"",1,0))</f>
        <v>0</v>
      </c>
      <c r="BR69" s="230" t="n">
        <f aca="false">IF('Indicator Data'!BS73="No Data",1,IF('Indicator Data imputation'!BS72&lt;&gt;"",1,0))</f>
        <v>0</v>
      </c>
      <c r="BS69" s="230" t="n">
        <f aca="false">IF('Indicator Data'!BT73="No Data",1,IF('Indicator Data imputation'!BT72&lt;&gt;"",1,0))</f>
        <v>0</v>
      </c>
      <c r="BT69" s="230" t="n">
        <f aca="false">IF('Indicator Data'!BU73="No Data",1,IF('Indicator Data imputation'!BU72&lt;&gt;"",1,0))</f>
        <v>0</v>
      </c>
      <c r="BU69" s="230" t="n">
        <f aca="false">IF('Indicator Data'!BV73="No Data",1,IF('Indicator Data imputation'!BV72&lt;&gt;"",1,0))</f>
        <v>0</v>
      </c>
      <c r="BV69" s="230" t="n">
        <f aca="false">IF('Indicator Data'!BW73="No Data",1,IF('Indicator Data imputation'!BW72&lt;&gt;"",1,0))</f>
        <v>0</v>
      </c>
      <c r="BW69" s="230" t="n">
        <f aca="false">IF('Indicator Data'!BX73="No Data",1,IF('Indicator Data imputation'!BX72&lt;&gt;"",1,0))</f>
        <v>0</v>
      </c>
      <c r="BX69" s="0" t="n">
        <f aca="false">SUM(B69:BW69)</f>
        <v>4</v>
      </c>
      <c r="BY69" s="239" t="n">
        <f aca="false">BX69/74</f>
        <v>0.0540540540540541</v>
      </c>
    </row>
    <row r="70" customFormat="false" ht="14.5" hidden="false" customHeight="false" outlineLevel="0" collapsed="false">
      <c r="A70" s="0" t="str">
        <f aca="false">'Indicator Data'!B74</f>
        <v>GIN</v>
      </c>
      <c r="B70" s="230" t="n">
        <f aca="false">IF('Indicator Data'!C74="No Data",1,IF('Indicator Data imputation'!C73&lt;&gt;"",1,0))</f>
        <v>0</v>
      </c>
      <c r="C70" s="230" t="n">
        <f aca="false">IF('Indicator Data'!D74="No Data",1,IF('Indicator Data imputation'!D73&lt;&gt;"",1,0))</f>
        <v>0</v>
      </c>
      <c r="D70" s="230" t="n">
        <f aca="false">IF('Indicator Data'!E74="No Data",1,IF('Indicator Data imputation'!E73&lt;&gt;"",1,0))</f>
        <v>0</v>
      </c>
      <c r="E70" s="230" t="n">
        <f aca="false">IF('Indicator Data'!F74="No Data",1,IF('Indicator Data imputation'!F73&lt;&gt;"",1,0))</f>
        <v>0</v>
      </c>
      <c r="F70" s="230" t="n">
        <f aca="false">IF('Indicator Data'!G74="No Data",1,IF('Indicator Data imputation'!G73&lt;&gt;"",1,0))</f>
        <v>0</v>
      </c>
      <c r="G70" s="230" t="n">
        <f aca="false">IF('Indicator Data'!H74="No Data",1,IF('Indicator Data imputation'!H73&lt;&gt;"",1,0))</f>
        <v>0</v>
      </c>
      <c r="H70" s="230" t="n">
        <f aca="false">IF('Indicator Data'!I74="No Data",1,IF('Indicator Data imputation'!I73&lt;&gt;"",1,0))</f>
        <v>0</v>
      </c>
      <c r="I70" s="230" t="n">
        <f aca="false">IF('Indicator Data'!J74="No Data",1,IF('Indicator Data imputation'!J73&lt;&gt;"",1,0))</f>
        <v>0</v>
      </c>
      <c r="J70" s="230" t="n">
        <f aca="false">IF('Indicator Data'!K74="No Data",1,IF('Indicator Data imputation'!K73&lt;&gt;"",1,0))</f>
        <v>0</v>
      </c>
      <c r="K70" s="230" t="n">
        <f aca="false">IF('Indicator Data'!L74="No Data",1,IF('Indicator Data imputation'!L73&lt;&gt;"",1,0))</f>
        <v>0</v>
      </c>
      <c r="L70" s="230" t="n">
        <f aca="false">IF('Indicator Data'!M74="No Data",1,IF('Indicator Data imputation'!M73&lt;&gt;"",1,0))</f>
        <v>0</v>
      </c>
      <c r="M70" s="230" t="n">
        <f aca="false">IF('Indicator Data'!N74="No Data",1,IF('Indicator Data imputation'!N73&lt;&gt;"",1,0))</f>
        <v>0</v>
      </c>
      <c r="N70" s="230" t="n">
        <f aca="false">IF('Indicator Data'!O74="No Data",1,IF('Indicator Data imputation'!O73&lt;&gt;"",1,0))</f>
        <v>0</v>
      </c>
      <c r="O70" s="230" t="n">
        <f aca="false">IF('Indicator Data'!P74="No Data",1,IF('Indicator Data imputation'!P73&lt;&gt;"",1,0))</f>
        <v>0</v>
      </c>
      <c r="P70" s="230" t="n">
        <f aca="false">IF('Indicator Data'!Q74="No Data",1,IF('Indicator Data imputation'!Q73&lt;&gt;"",1,0))</f>
        <v>0</v>
      </c>
      <c r="Q70" s="230" t="n">
        <f aca="false">IF('Indicator Data'!R74="No Data",1,IF('Indicator Data imputation'!R73&lt;&gt;"",1,0))</f>
        <v>0</v>
      </c>
      <c r="R70" s="230" t="n">
        <f aca="false">IF('Indicator Data'!S74="No Data",1,IF('Indicator Data imputation'!S73&lt;&gt;"",1,0))</f>
        <v>0</v>
      </c>
      <c r="S70" s="230" t="n">
        <f aca="false">IF('Indicator Data'!T74="No Data",1,IF('Indicator Data imputation'!T73&lt;&gt;"",1,0))</f>
        <v>0</v>
      </c>
      <c r="T70" s="230" t="n">
        <f aca="false">IF('Indicator Data'!U74="No Data",1,IF('Indicator Data imputation'!U73&lt;&gt;"",1,0))</f>
        <v>0</v>
      </c>
      <c r="U70" s="230" t="n">
        <f aca="false">IF('Indicator Data'!V74="No Data",1,IF('Indicator Data imputation'!V73&lt;&gt;"",1,0))</f>
        <v>0</v>
      </c>
      <c r="V70" s="230" t="n">
        <f aca="false">IF('Indicator Data'!W74="No Data",1,IF('Indicator Data imputation'!W73&lt;&gt;"",1,0))</f>
        <v>0</v>
      </c>
      <c r="W70" s="230" t="n">
        <f aca="false">IF('Indicator Data'!X74="No Data",1,IF('Indicator Data imputation'!X73&lt;&gt;"",1,0))</f>
        <v>0</v>
      </c>
      <c r="X70" s="230" t="n">
        <f aca="false">IF('Indicator Data'!Y74="No Data",1,IF('Indicator Data imputation'!Y73&lt;&gt;"",1,0))</f>
        <v>0</v>
      </c>
      <c r="Y70" s="230" t="n">
        <f aca="false">IF('Indicator Data'!Z74="No Data",1,IF('Indicator Data imputation'!Z73&lt;&gt;"",1,0))</f>
        <v>0</v>
      </c>
      <c r="Z70" s="230" t="n">
        <f aca="false">IF('Indicator Data'!AA74="No Data",1,IF('Indicator Data imputation'!AA73&lt;&gt;"",1,0))</f>
        <v>0</v>
      </c>
      <c r="AA70" s="230" t="n">
        <f aca="false">IF('Indicator Data'!AB74="No Data",1,IF('Indicator Data imputation'!AB73&lt;&gt;"",1,0))</f>
        <v>0</v>
      </c>
      <c r="AB70" s="230" t="n">
        <f aca="false">IF('Indicator Data'!AC74="No Data",1,IF('Indicator Data imputation'!AC73&lt;&gt;"",1,0))</f>
        <v>0</v>
      </c>
      <c r="AC70" s="230" t="n">
        <f aca="false">IF('Indicator Data'!AD74="No Data",1,IF('Indicator Data imputation'!AD73&lt;&gt;"",1,0))</f>
        <v>0</v>
      </c>
      <c r="AD70" s="230" t="n">
        <f aca="false">IF('Indicator Data'!AE74="No Data",1,IF('Indicator Data imputation'!AE73&lt;&gt;"",1,0))</f>
        <v>0</v>
      </c>
      <c r="AE70" s="230" t="n">
        <f aca="false">IF('Indicator Data'!AF74="No Data",1,IF('Indicator Data imputation'!AF73&lt;&gt;"",1,0))</f>
        <v>0</v>
      </c>
      <c r="AF70" s="230" t="n">
        <f aca="false">IF('Indicator Data'!AG74="No Data",1,IF('Indicator Data imputation'!AG73&lt;&gt;"",1,0))</f>
        <v>0</v>
      </c>
      <c r="AG70" s="230" t="n">
        <f aca="false">IF('Indicator Data'!AH74="No Data",1,IF('Indicator Data imputation'!AH73&lt;&gt;"",1,0))</f>
        <v>0</v>
      </c>
      <c r="AH70" s="230" t="n">
        <f aca="false">IF('Indicator Data'!AI74="No Data",1,IF('Indicator Data imputation'!AI73&lt;&gt;"",1,0))</f>
        <v>0</v>
      </c>
      <c r="AI70" s="230" t="n">
        <f aca="false">IF('Indicator Data'!AJ74="No Data",1,IF('Indicator Data imputation'!AJ73&lt;&gt;"",1,0))</f>
        <v>0</v>
      </c>
      <c r="AJ70" s="230" t="n">
        <f aca="false">IF('Indicator Data'!AK74="No Data",1,IF('Indicator Data imputation'!AK73&lt;&gt;"",1,0))</f>
        <v>0</v>
      </c>
      <c r="AK70" s="230" t="n">
        <f aca="false">IF('Indicator Data'!AL74="No Data",1,IF('Indicator Data imputation'!AL73&lt;&gt;"",1,0))</f>
        <v>0</v>
      </c>
      <c r="AL70" s="230" t="n">
        <f aca="false">IF('Indicator Data'!AM74="No Data",1,IF('Indicator Data imputation'!AM73&lt;&gt;"",1,0))</f>
        <v>0</v>
      </c>
      <c r="AM70" s="230" t="n">
        <f aca="false">IF('Indicator Data'!AN74="No Data",1,IF('Indicator Data imputation'!AN73&lt;&gt;"",1,0))</f>
        <v>0</v>
      </c>
      <c r="AN70" s="230" t="n">
        <f aca="false">IF('Indicator Data'!AO74="No Data",1,IF('Indicator Data imputation'!AO73&lt;&gt;"",1,0))</f>
        <v>0</v>
      </c>
      <c r="AO70" s="230" t="n">
        <f aca="false">IF('Indicator Data'!AP74="No Data",1,IF('Indicator Data imputation'!AP73&lt;&gt;"",1,0))</f>
        <v>0</v>
      </c>
      <c r="AP70" s="230" t="n">
        <f aca="false">IF('Indicator Data'!AQ74="No Data",1,IF('Indicator Data imputation'!AQ73&lt;&gt;"",1,0))</f>
        <v>0</v>
      </c>
      <c r="AQ70" s="230" t="n">
        <f aca="false">IF('Indicator Data'!AR74="No Data",1,IF('Indicator Data imputation'!AR73&lt;&gt;"",1,0))</f>
        <v>0</v>
      </c>
      <c r="AR70" s="230" t="n">
        <f aca="false">IF('Indicator Data'!AS74="No Data",1,IF('Indicator Data imputation'!AS73&lt;&gt;"",1,0))</f>
        <v>0</v>
      </c>
      <c r="AS70" s="230" t="n">
        <f aca="false">IF('Indicator Data'!AT74="No Data",1,IF('Indicator Data imputation'!AT73&lt;&gt;"",1,0))</f>
        <v>0</v>
      </c>
      <c r="AT70" s="230" t="n">
        <f aca="false">IF('Indicator Data'!AU74="No Data",1,IF('Indicator Data imputation'!AU73&lt;&gt;"",1,0))</f>
        <v>0</v>
      </c>
      <c r="AU70" s="230" t="n">
        <f aca="false">IF('Indicator Data'!AV74="No Data",1,IF('Indicator Data imputation'!AV73&lt;&gt;"",1,0))</f>
        <v>0</v>
      </c>
      <c r="AV70" s="230" t="n">
        <f aca="false">IF('Indicator Data'!AW74="No Data",1,IF('Indicator Data imputation'!AW73&lt;&gt;"",1,0))</f>
        <v>0</v>
      </c>
      <c r="AW70" s="230" t="n">
        <f aca="false">IF('Indicator Data'!AX74="No Data",1,IF('Indicator Data imputation'!AX73&lt;&gt;"",1,0))</f>
        <v>0</v>
      </c>
      <c r="AX70" s="230" t="n">
        <f aca="false">IF('Indicator Data'!AY74="No Data",1,IF('Indicator Data imputation'!AY73&lt;&gt;"",1,0))</f>
        <v>1</v>
      </c>
      <c r="AY70" s="230" t="n">
        <f aca="false">IF('Indicator Data'!AZ74="No Data",1,IF('Indicator Data imputation'!AZ73&lt;&gt;"",1,0))</f>
        <v>0</v>
      </c>
      <c r="AZ70" s="230" t="n">
        <f aca="false">IF('Indicator Data'!BA74="No Data",1,IF('Indicator Data imputation'!BA73&lt;&gt;"",1,0))</f>
        <v>0</v>
      </c>
      <c r="BA70" s="230" t="n">
        <f aca="false">IF('Indicator Data'!BB74="No Data",1,IF('Indicator Data imputation'!BB73&lt;&gt;"",1,0))</f>
        <v>0</v>
      </c>
      <c r="BB70" s="230" t="n">
        <f aca="false">IF('Indicator Data'!BC74="No Data",1,IF('Indicator Data imputation'!BC73&lt;&gt;"",1,0))</f>
        <v>0</v>
      </c>
      <c r="BC70" s="230" t="n">
        <f aca="false">IF('Indicator Data'!BD74="No Data",1,IF('Indicator Data imputation'!BD73&lt;&gt;"",1,0))</f>
        <v>0</v>
      </c>
      <c r="BD70" s="230" t="n">
        <f aca="false">IF('Indicator Data'!BE74="No Data",1,IF('Indicator Data imputation'!BE73&lt;&gt;"",1,0))</f>
        <v>0</v>
      </c>
      <c r="BE70" s="230" t="n">
        <f aca="false">IF('Indicator Data'!BF74="No Data",1,IF('Indicator Data imputation'!BF73&lt;&gt;"",1,0))</f>
        <v>0</v>
      </c>
      <c r="BF70" s="230" t="n">
        <f aca="false">IF('Indicator Data'!BG74="No Data",1,IF('Indicator Data imputation'!BG73&lt;&gt;"",1,0))</f>
        <v>0</v>
      </c>
      <c r="BG70" s="230" t="n">
        <f aca="false">IF('Indicator Data'!BH74="No Data",1,IF('Indicator Data imputation'!BH73&lt;&gt;"",1,0))</f>
        <v>1</v>
      </c>
      <c r="BH70" s="230" t="n">
        <f aca="false">IF('Indicator Data'!BI74="No Data",1,IF('Indicator Data imputation'!BI73&lt;&gt;"",1,0))</f>
        <v>0</v>
      </c>
      <c r="BI70" s="230" t="n">
        <f aca="false">IF('Indicator Data'!BJ74="No Data",1,IF('Indicator Data imputation'!BJ73&lt;&gt;"",1,0))</f>
        <v>0</v>
      </c>
      <c r="BJ70" s="230" t="n">
        <f aca="false">IF('Indicator Data'!BK74="No Data",1,IF('Indicator Data imputation'!BK73&lt;&gt;"",1,0))</f>
        <v>0</v>
      </c>
      <c r="BK70" s="230" t="n">
        <f aca="false">IF('Indicator Data'!BL74="No Data",1,IF('Indicator Data imputation'!BL73&lt;&gt;"",1,0))</f>
        <v>0</v>
      </c>
      <c r="BL70" s="230" t="n">
        <f aca="false">IF('Indicator Data'!BM74="No Data",1,IF('Indicator Data imputation'!BM73&lt;&gt;"",1,0))</f>
        <v>0</v>
      </c>
      <c r="BM70" s="230" t="n">
        <f aca="false">IF('Indicator Data'!BN74="No Data",1,IF('Indicator Data imputation'!BN73&lt;&gt;"",1,0))</f>
        <v>0</v>
      </c>
      <c r="BN70" s="230" t="n">
        <f aca="false">IF('Indicator Data'!BO74="No Data",1,IF('Indicator Data imputation'!BO73&lt;&gt;"",1,0))</f>
        <v>0</v>
      </c>
      <c r="BO70" s="230" t="n">
        <f aca="false">IF('Indicator Data'!BP74="No Data",1,IF('Indicator Data imputation'!BP73&lt;&gt;"",1,0))</f>
        <v>0</v>
      </c>
      <c r="BP70" s="230" t="n">
        <f aca="false">IF('Indicator Data'!BQ74="No Data",1,IF('Indicator Data imputation'!BQ73&lt;&gt;"",1,0))</f>
        <v>0</v>
      </c>
      <c r="BQ70" s="230" t="n">
        <f aca="false">IF('Indicator Data'!BR74="No Data",1,IF('Indicator Data imputation'!BR73&lt;&gt;"",1,0))</f>
        <v>0</v>
      </c>
      <c r="BR70" s="230" t="n">
        <f aca="false">IF('Indicator Data'!BS74="No Data",1,IF('Indicator Data imputation'!BS73&lt;&gt;"",1,0))</f>
        <v>0</v>
      </c>
      <c r="BS70" s="230" t="n">
        <f aca="false">IF('Indicator Data'!BT74="No Data",1,IF('Indicator Data imputation'!BT73&lt;&gt;"",1,0))</f>
        <v>0</v>
      </c>
      <c r="BT70" s="230" t="n">
        <f aca="false">IF('Indicator Data'!BU74="No Data",1,IF('Indicator Data imputation'!BU73&lt;&gt;"",1,0))</f>
        <v>1</v>
      </c>
      <c r="BU70" s="230" t="n">
        <f aca="false">IF('Indicator Data'!BV74="No Data",1,IF('Indicator Data imputation'!BV73&lt;&gt;"",1,0))</f>
        <v>1</v>
      </c>
      <c r="BV70" s="230" t="n">
        <f aca="false">IF('Indicator Data'!BW74="No Data",1,IF('Indicator Data imputation'!BW73&lt;&gt;"",1,0))</f>
        <v>0</v>
      </c>
      <c r="BW70" s="230" t="n">
        <f aca="false">IF('Indicator Data'!BX74="No Data",1,IF('Indicator Data imputation'!BX73&lt;&gt;"",1,0))</f>
        <v>0</v>
      </c>
      <c r="BX70" s="0" t="n">
        <f aca="false">SUM(B70:BW70)</f>
        <v>4</v>
      </c>
      <c r="BY70" s="239" t="n">
        <f aca="false">BX70/74</f>
        <v>0.0540540540540541</v>
      </c>
    </row>
    <row r="71" customFormat="false" ht="14.5" hidden="false" customHeight="false" outlineLevel="0" collapsed="false">
      <c r="A71" s="0" t="str">
        <f aca="false">'Indicator Data'!B75</f>
        <v>GNB</v>
      </c>
      <c r="B71" s="230" t="n">
        <f aca="false">IF('Indicator Data'!C75="No Data",1,IF('Indicator Data imputation'!C74&lt;&gt;"",1,0))</f>
        <v>0</v>
      </c>
      <c r="C71" s="230" t="n">
        <f aca="false">IF('Indicator Data'!D75="No Data",1,IF('Indicator Data imputation'!D74&lt;&gt;"",1,0))</f>
        <v>0</v>
      </c>
      <c r="D71" s="230" t="n">
        <f aca="false">IF('Indicator Data'!E75="No Data",1,IF('Indicator Data imputation'!E74&lt;&gt;"",1,0))</f>
        <v>0</v>
      </c>
      <c r="E71" s="230" t="n">
        <f aca="false">IF('Indicator Data'!F75="No Data",1,IF('Indicator Data imputation'!F74&lt;&gt;"",1,0))</f>
        <v>0</v>
      </c>
      <c r="F71" s="230" t="n">
        <f aca="false">IF('Indicator Data'!G75="No Data",1,IF('Indicator Data imputation'!G74&lt;&gt;"",1,0))</f>
        <v>0</v>
      </c>
      <c r="G71" s="230" t="n">
        <f aca="false">IF('Indicator Data'!H75="No Data",1,IF('Indicator Data imputation'!H74&lt;&gt;"",1,0))</f>
        <v>0</v>
      </c>
      <c r="H71" s="230" t="n">
        <f aca="false">IF('Indicator Data'!I75="No Data",1,IF('Indicator Data imputation'!I74&lt;&gt;"",1,0))</f>
        <v>0</v>
      </c>
      <c r="I71" s="230" t="n">
        <f aca="false">IF('Indicator Data'!J75="No Data",1,IF('Indicator Data imputation'!J74&lt;&gt;"",1,0))</f>
        <v>0</v>
      </c>
      <c r="J71" s="230" t="n">
        <f aca="false">IF('Indicator Data'!K75="No Data",1,IF('Indicator Data imputation'!K74&lt;&gt;"",1,0))</f>
        <v>0</v>
      </c>
      <c r="K71" s="230" t="n">
        <f aca="false">IF('Indicator Data'!L75="No Data",1,IF('Indicator Data imputation'!L74&lt;&gt;"",1,0))</f>
        <v>0</v>
      </c>
      <c r="L71" s="230" t="n">
        <f aca="false">IF('Indicator Data'!M75="No Data",1,IF('Indicator Data imputation'!M74&lt;&gt;"",1,0))</f>
        <v>0</v>
      </c>
      <c r="M71" s="230" t="n">
        <f aca="false">IF('Indicator Data'!N75="No Data",1,IF('Indicator Data imputation'!N74&lt;&gt;"",1,0))</f>
        <v>0</v>
      </c>
      <c r="N71" s="230" t="n">
        <f aca="false">IF('Indicator Data'!O75="No Data",1,IF('Indicator Data imputation'!O74&lt;&gt;"",1,0))</f>
        <v>0</v>
      </c>
      <c r="O71" s="230" t="n">
        <f aca="false">IF('Indicator Data'!P75="No Data",1,IF('Indicator Data imputation'!P74&lt;&gt;"",1,0))</f>
        <v>0</v>
      </c>
      <c r="P71" s="230" t="n">
        <f aca="false">IF('Indicator Data'!Q75="No Data",1,IF('Indicator Data imputation'!Q74&lt;&gt;"",1,0))</f>
        <v>0</v>
      </c>
      <c r="Q71" s="230" t="n">
        <f aca="false">IF('Indicator Data'!R75="No Data",1,IF('Indicator Data imputation'!R74&lt;&gt;"",1,0))</f>
        <v>0</v>
      </c>
      <c r="R71" s="230" t="n">
        <f aca="false">IF('Indicator Data'!S75="No Data",1,IF('Indicator Data imputation'!S74&lt;&gt;"",1,0))</f>
        <v>0</v>
      </c>
      <c r="S71" s="230" t="n">
        <f aca="false">IF('Indicator Data'!T75="No Data",1,IF('Indicator Data imputation'!T74&lt;&gt;"",1,0))</f>
        <v>0</v>
      </c>
      <c r="T71" s="230" t="n">
        <f aca="false">IF('Indicator Data'!U75="No Data",1,IF('Indicator Data imputation'!U74&lt;&gt;"",1,0))</f>
        <v>0</v>
      </c>
      <c r="U71" s="230" t="n">
        <f aca="false">IF('Indicator Data'!V75="No Data",1,IF('Indicator Data imputation'!V74&lt;&gt;"",1,0))</f>
        <v>0</v>
      </c>
      <c r="V71" s="230" t="n">
        <f aca="false">IF('Indicator Data'!W75="No Data",1,IF('Indicator Data imputation'!W74&lt;&gt;"",1,0))</f>
        <v>0</v>
      </c>
      <c r="W71" s="230" t="n">
        <f aca="false">IF('Indicator Data'!X75="No Data",1,IF('Indicator Data imputation'!X74&lt;&gt;"",1,0))</f>
        <v>0</v>
      </c>
      <c r="X71" s="230" t="n">
        <f aca="false">IF('Indicator Data'!Y75="No Data",1,IF('Indicator Data imputation'!Y74&lt;&gt;"",1,0))</f>
        <v>0</v>
      </c>
      <c r="Y71" s="230" t="n">
        <f aca="false">IF('Indicator Data'!Z75="No Data",1,IF('Indicator Data imputation'!Z74&lt;&gt;"",1,0))</f>
        <v>0</v>
      </c>
      <c r="Z71" s="230" t="n">
        <f aca="false">IF('Indicator Data'!AA75="No Data",1,IF('Indicator Data imputation'!AA74&lt;&gt;"",1,0))</f>
        <v>1</v>
      </c>
      <c r="AA71" s="230" t="n">
        <f aca="false">IF('Indicator Data'!AB75="No Data",1,IF('Indicator Data imputation'!AB74&lt;&gt;"",1,0))</f>
        <v>0</v>
      </c>
      <c r="AB71" s="230" t="n">
        <f aca="false">IF('Indicator Data'!AC75="No Data",1,IF('Indicator Data imputation'!AC74&lt;&gt;"",1,0))</f>
        <v>0</v>
      </c>
      <c r="AC71" s="230" t="n">
        <f aca="false">IF('Indicator Data'!AD75="No Data",1,IF('Indicator Data imputation'!AD74&lt;&gt;"",1,0))</f>
        <v>0</v>
      </c>
      <c r="AD71" s="230" t="n">
        <f aca="false">IF('Indicator Data'!AE75="No Data",1,IF('Indicator Data imputation'!AE74&lt;&gt;"",1,0))</f>
        <v>0</v>
      </c>
      <c r="AE71" s="230" t="n">
        <f aca="false">IF('Indicator Data'!AF75="No Data",1,IF('Indicator Data imputation'!AF74&lt;&gt;"",1,0))</f>
        <v>0</v>
      </c>
      <c r="AF71" s="230" t="n">
        <f aca="false">IF('Indicator Data'!AG75="No Data",1,IF('Indicator Data imputation'!AG74&lt;&gt;"",1,0))</f>
        <v>0</v>
      </c>
      <c r="AG71" s="230" t="n">
        <f aca="false">IF('Indicator Data'!AH75="No Data",1,IF('Indicator Data imputation'!AH74&lt;&gt;"",1,0))</f>
        <v>0</v>
      </c>
      <c r="AH71" s="230" t="n">
        <f aca="false">IF('Indicator Data'!AI75="No Data",1,IF('Indicator Data imputation'!AI74&lt;&gt;"",1,0))</f>
        <v>0</v>
      </c>
      <c r="AI71" s="230" t="n">
        <f aca="false">IF('Indicator Data'!AJ75="No Data",1,IF('Indicator Data imputation'!AJ74&lt;&gt;"",1,0))</f>
        <v>0</v>
      </c>
      <c r="AJ71" s="230" t="n">
        <f aca="false">IF('Indicator Data'!AK75="No Data",1,IF('Indicator Data imputation'!AK74&lt;&gt;"",1,0))</f>
        <v>0</v>
      </c>
      <c r="AK71" s="230" t="n">
        <f aca="false">IF('Indicator Data'!AL75="No Data",1,IF('Indicator Data imputation'!AL74&lt;&gt;"",1,0))</f>
        <v>0</v>
      </c>
      <c r="AL71" s="230" t="n">
        <f aca="false">IF('Indicator Data'!AM75="No Data",1,IF('Indicator Data imputation'!AM74&lt;&gt;"",1,0))</f>
        <v>0</v>
      </c>
      <c r="AM71" s="230" t="n">
        <f aca="false">IF('Indicator Data'!AN75="No Data",1,IF('Indicator Data imputation'!AN74&lt;&gt;"",1,0))</f>
        <v>0</v>
      </c>
      <c r="AN71" s="230" t="n">
        <f aca="false">IF('Indicator Data'!AO75="No Data",1,IF('Indicator Data imputation'!AO74&lt;&gt;"",1,0))</f>
        <v>0</v>
      </c>
      <c r="AO71" s="230" t="n">
        <f aca="false">IF('Indicator Data'!AP75="No Data",1,IF('Indicator Data imputation'!AP74&lt;&gt;"",1,0))</f>
        <v>0</v>
      </c>
      <c r="AP71" s="230" t="n">
        <f aca="false">IF('Indicator Data'!AQ75="No Data",1,IF('Indicator Data imputation'!AQ74&lt;&gt;"",1,0))</f>
        <v>0</v>
      </c>
      <c r="AQ71" s="230" t="n">
        <f aca="false">IF('Indicator Data'!AR75="No Data",1,IF('Indicator Data imputation'!AR74&lt;&gt;"",1,0))</f>
        <v>0</v>
      </c>
      <c r="AR71" s="230" t="n">
        <f aca="false">IF('Indicator Data'!AS75="No Data",1,IF('Indicator Data imputation'!AS74&lt;&gt;"",1,0))</f>
        <v>0</v>
      </c>
      <c r="AS71" s="230" t="n">
        <f aca="false">IF('Indicator Data'!AT75="No Data",1,IF('Indicator Data imputation'!AT74&lt;&gt;"",1,0))</f>
        <v>0</v>
      </c>
      <c r="AT71" s="230" t="n">
        <f aca="false">IF('Indicator Data'!AU75="No Data",1,IF('Indicator Data imputation'!AU74&lt;&gt;"",1,0))</f>
        <v>0</v>
      </c>
      <c r="AU71" s="230" t="n">
        <f aca="false">IF('Indicator Data'!AV75="No Data",1,IF('Indicator Data imputation'!AV74&lt;&gt;"",1,0))</f>
        <v>0</v>
      </c>
      <c r="AV71" s="230" t="n">
        <f aca="false">IF('Indicator Data'!AW75="No Data",1,IF('Indicator Data imputation'!AW74&lt;&gt;"",1,0))</f>
        <v>0</v>
      </c>
      <c r="AW71" s="230" t="n">
        <f aca="false">IF('Indicator Data'!AX75="No Data",1,IF('Indicator Data imputation'!AX74&lt;&gt;"",1,0))</f>
        <v>0</v>
      </c>
      <c r="AX71" s="230" t="n">
        <f aca="false">IF('Indicator Data'!AY75="No Data",1,IF('Indicator Data imputation'!AY74&lt;&gt;"",1,0))</f>
        <v>1</v>
      </c>
      <c r="AY71" s="230" t="n">
        <f aca="false">IF('Indicator Data'!AZ75="No Data",1,IF('Indicator Data imputation'!AZ74&lt;&gt;"",1,0))</f>
        <v>0</v>
      </c>
      <c r="AZ71" s="230" t="n">
        <f aca="false">IF('Indicator Data'!BA75="No Data",1,IF('Indicator Data imputation'!BA74&lt;&gt;"",1,0))</f>
        <v>0</v>
      </c>
      <c r="BA71" s="230" t="n">
        <f aca="false">IF('Indicator Data'!BB75="No Data",1,IF('Indicator Data imputation'!BB74&lt;&gt;"",1,0))</f>
        <v>0</v>
      </c>
      <c r="BB71" s="230" t="n">
        <f aca="false">IF('Indicator Data'!BC75="No Data",1,IF('Indicator Data imputation'!BC74&lt;&gt;"",1,0))</f>
        <v>0</v>
      </c>
      <c r="BC71" s="230" t="n">
        <f aca="false">IF('Indicator Data'!BD75="No Data",1,IF('Indicator Data imputation'!BD74&lt;&gt;"",1,0))</f>
        <v>0</v>
      </c>
      <c r="BD71" s="230" t="n">
        <f aca="false">IF('Indicator Data'!BE75="No Data",1,IF('Indicator Data imputation'!BE74&lt;&gt;"",1,0))</f>
        <v>0</v>
      </c>
      <c r="BE71" s="230" t="n">
        <f aca="false">IF('Indicator Data'!BF75="No Data",1,IF('Indicator Data imputation'!BF74&lt;&gt;"",1,0))</f>
        <v>0</v>
      </c>
      <c r="BF71" s="230" t="n">
        <f aca="false">IF('Indicator Data'!BG75="No Data",1,IF('Indicator Data imputation'!BG74&lt;&gt;"",1,0))</f>
        <v>0</v>
      </c>
      <c r="BG71" s="230" t="n">
        <f aca="false">IF('Indicator Data'!BH75="No Data",1,IF('Indicator Data imputation'!BH74&lt;&gt;"",1,0))</f>
        <v>1</v>
      </c>
      <c r="BH71" s="230" t="n">
        <f aca="false">IF('Indicator Data'!BI75="No Data",1,IF('Indicator Data imputation'!BI74&lt;&gt;"",1,0))</f>
        <v>0</v>
      </c>
      <c r="BI71" s="230" t="n">
        <f aca="false">IF('Indicator Data'!BJ75="No Data",1,IF('Indicator Data imputation'!BJ74&lt;&gt;"",1,0))</f>
        <v>0</v>
      </c>
      <c r="BJ71" s="230" t="n">
        <f aca="false">IF('Indicator Data'!BK75="No Data",1,IF('Indicator Data imputation'!BK74&lt;&gt;"",1,0))</f>
        <v>0</v>
      </c>
      <c r="BK71" s="230" t="n">
        <f aca="false">IF('Indicator Data'!BL75="No Data",1,IF('Indicator Data imputation'!BL74&lt;&gt;"",1,0))</f>
        <v>0</v>
      </c>
      <c r="BL71" s="230" t="n">
        <f aca="false">IF('Indicator Data'!BM75="No Data",1,IF('Indicator Data imputation'!BM74&lt;&gt;"",1,0))</f>
        <v>0</v>
      </c>
      <c r="BM71" s="230" t="n">
        <f aca="false">IF('Indicator Data'!BN75="No Data",1,IF('Indicator Data imputation'!BN74&lt;&gt;"",1,0))</f>
        <v>0</v>
      </c>
      <c r="BN71" s="230" t="n">
        <f aca="false">IF('Indicator Data'!BO75="No Data",1,IF('Indicator Data imputation'!BO74&lt;&gt;"",1,0))</f>
        <v>0</v>
      </c>
      <c r="BO71" s="230" t="n">
        <f aca="false">IF('Indicator Data'!BP75="No Data",1,IF('Indicator Data imputation'!BP74&lt;&gt;"",1,0))</f>
        <v>0</v>
      </c>
      <c r="BP71" s="230" t="n">
        <f aca="false">IF('Indicator Data'!BQ75="No Data",1,IF('Indicator Data imputation'!BQ74&lt;&gt;"",1,0))</f>
        <v>0</v>
      </c>
      <c r="BQ71" s="230" t="n">
        <f aca="false">IF('Indicator Data'!BR75="No Data",1,IF('Indicator Data imputation'!BR74&lt;&gt;"",1,0))</f>
        <v>0</v>
      </c>
      <c r="BR71" s="230" t="n">
        <f aca="false">IF('Indicator Data'!BS75="No Data",1,IF('Indicator Data imputation'!BS74&lt;&gt;"",1,0))</f>
        <v>0</v>
      </c>
      <c r="BS71" s="230" t="n">
        <f aca="false">IF('Indicator Data'!BT75="No Data",1,IF('Indicator Data imputation'!BT74&lt;&gt;"",1,0))</f>
        <v>0</v>
      </c>
      <c r="BT71" s="230" t="n">
        <f aca="false">IF('Indicator Data'!BU75="No Data",1,IF('Indicator Data imputation'!BU74&lt;&gt;"",1,0))</f>
        <v>1</v>
      </c>
      <c r="BU71" s="230" t="n">
        <f aca="false">IF('Indicator Data'!BV75="No Data",1,IF('Indicator Data imputation'!BV74&lt;&gt;"",1,0))</f>
        <v>0</v>
      </c>
      <c r="BV71" s="230" t="n">
        <f aca="false">IF('Indicator Data'!BW75="No Data",1,IF('Indicator Data imputation'!BW74&lt;&gt;"",1,0))</f>
        <v>0</v>
      </c>
      <c r="BW71" s="230" t="n">
        <f aca="false">IF('Indicator Data'!BX75="No Data",1,IF('Indicator Data imputation'!BX74&lt;&gt;"",1,0))</f>
        <v>0</v>
      </c>
      <c r="BX71" s="0" t="n">
        <f aca="false">SUM(B71:BW71)</f>
        <v>4</v>
      </c>
      <c r="BY71" s="239" t="n">
        <f aca="false">BX71/74</f>
        <v>0.0540540540540541</v>
      </c>
    </row>
    <row r="72" customFormat="false" ht="14.5" hidden="false" customHeight="false" outlineLevel="0" collapsed="false">
      <c r="A72" s="0" t="str">
        <f aca="false">'Indicator Data'!B76</f>
        <v>GUY</v>
      </c>
      <c r="B72" s="230" t="n">
        <f aca="false">IF('Indicator Data'!C76="No Data",1,IF('Indicator Data imputation'!C75&lt;&gt;"",1,0))</f>
        <v>0</v>
      </c>
      <c r="C72" s="230" t="n">
        <f aca="false">IF('Indicator Data'!D76="No Data",1,IF('Indicator Data imputation'!D75&lt;&gt;"",1,0))</f>
        <v>0</v>
      </c>
      <c r="D72" s="230" t="n">
        <f aca="false">IF('Indicator Data'!E76="No Data",1,IF('Indicator Data imputation'!E75&lt;&gt;"",1,0))</f>
        <v>0</v>
      </c>
      <c r="E72" s="230" t="n">
        <f aca="false">IF('Indicator Data'!F76="No Data",1,IF('Indicator Data imputation'!F75&lt;&gt;"",1,0))</f>
        <v>0</v>
      </c>
      <c r="F72" s="230" t="n">
        <f aca="false">IF('Indicator Data'!G76="No Data",1,IF('Indicator Data imputation'!G75&lt;&gt;"",1,0))</f>
        <v>0</v>
      </c>
      <c r="G72" s="230" t="n">
        <f aca="false">IF('Indicator Data'!H76="No Data",1,IF('Indicator Data imputation'!H75&lt;&gt;"",1,0))</f>
        <v>0</v>
      </c>
      <c r="H72" s="230" t="n">
        <f aca="false">IF('Indicator Data'!I76="No Data",1,IF('Indicator Data imputation'!I75&lt;&gt;"",1,0))</f>
        <v>0</v>
      </c>
      <c r="I72" s="230" t="n">
        <f aca="false">IF('Indicator Data'!J76="No Data",1,IF('Indicator Data imputation'!J75&lt;&gt;"",1,0))</f>
        <v>0</v>
      </c>
      <c r="J72" s="230" t="n">
        <f aca="false">IF('Indicator Data'!K76="No Data",1,IF('Indicator Data imputation'!K75&lt;&gt;"",1,0))</f>
        <v>0</v>
      </c>
      <c r="K72" s="230" t="n">
        <f aca="false">IF('Indicator Data'!L76="No Data",1,IF('Indicator Data imputation'!L75&lt;&gt;"",1,0))</f>
        <v>0</v>
      </c>
      <c r="L72" s="230" t="n">
        <f aca="false">IF('Indicator Data'!M76="No Data",1,IF('Indicator Data imputation'!M75&lt;&gt;"",1,0))</f>
        <v>1</v>
      </c>
      <c r="M72" s="230" t="n">
        <f aca="false">IF('Indicator Data'!N76="No Data",1,IF('Indicator Data imputation'!N75&lt;&gt;"",1,0))</f>
        <v>1</v>
      </c>
      <c r="N72" s="230" t="n">
        <f aca="false">IF('Indicator Data'!O76="No Data",1,IF('Indicator Data imputation'!O75&lt;&gt;"",1,0))</f>
        <v>1</v>
      </c>
      <c r="O72" s="230" t="n">
        <f aca="false">IF('Indicator Data'!P76="No Data",1,IF('Indicator Data imputation'!P75&lt;&gt;"",1,0))</f>
        <v>1</v>
      </c>
      <c r="P72" s="230" t="n">
        <f aca="false">IF('Indicator Data'!Q76="No Data",1,IF('Indicator Data imputation'!Q75&lt;&gt;"",1,0))</f>
        <v>0</v>
      </c>
      <c r="Q72" s="230" t="n">
        <f aca="false">IF('Indicator Data'!R76="No Data",1,IF('Indicator Data imputation'!R75&lt;&gt;"",1,0))</f>
        <v>0</v>
      </c>
      <c r="R72" s="230" t="n">
        <f aca="false">IF('Indicator Data'!S76="No Data",1,IF('Indicator Data imputation'!S75&lt;&gt;"",1,0))</f>
        <v>0</v>
      </c>
      <c r="S72" s="230" t="n">
        <f aca="false">IF('Indicator Data'!T76="No Data",1,IF('Indicator Data imputation'!T75&lt;&gt;"",1,0))</f>
        <v>0</v>
      </c>
      <c r="T72" s="230" t="n">
        <f aca="false">IF('Indicator Data'!U76="No Data",1,IF('Indicator Data imputation'!U75&lt;&gt;"",1,0))</f>
        <v>0</v>
      </c>
      <c r="U72" s="230" t="n">
        <f aca="false">IF('Indicator Data'!V76="No Data",1,IF('Indicator Data imputation'!V75&lt;&gt;"",1,0))</f>
        <v>0</v>
      </c>
      <c r="V72" s="230" t="n">
        <f aca="false">IF('Indicator Data'!W76="No Data",1,IF('Indicator Data imputation'!W75&lt;&gt;"",1,0))</f>
        <v>0</v>
      </c>
      <c r="W72" s="230" t="n">
        <f aca="false">IF('Indicator Data'!X76="No Data",1,IF('Indicator Data imputation'!X75&lt;&gt;"",1,0))</f>
        <v>0</v>
      </c>
      <c r="X72" s="230" t="n">
        <f aca="false">IF('Indicator Data'!Y76="No Data",1,IF('Indicator Data imputation'!Y75&lt;&gt;"",1,0))</f>
        <v>0</v>
      </c>
      <c r="Y72" s="230" t="n">
        <f aca="false">IF('Indicator Data'!Z76="No Data",1,IF('Indicator Data imputation'!Z75&lt;&gt;"",1,0))</f>
        <v>0</v>
      </c>
      <c r="Z72" s="230" t="n">
        <f aca="false">IF('Indicator Data'!AA76="No Data",1,IF('Indicator Data imputation'!AA75&lt;&gt;"",1,0))</f>
        <v>0</v>
      </c>
      <c r="AA72" s="230" t="n">
        <f aca="false">IF('Indicator Data'!AB76="No Data",1,IF('Indicator Data imputation'!AB75&lt;&gt;"",1,0))</f>
        <v>0</v>
      </c>
      <c r="AB72" s="230" t="n">
        <f aca="false">IF('Indicator Data'!AC76="No Data",1,IF('Indicator Data imputation'!AC75&lt;&gt;"",1,0))</f>
        <v>0</v>
      </c>
      <c r="AC72" s="230" t="n">
        <f aca="false">IF('Indicator Data'!AD76="No Data",1,IF('Indicator Data imputation'!AD75&lt;&gt;"",1,0))</f>
        <v>0</v>
      </c>
      <c r="AD72" s="230" t="n">
        <f aca="false">IF('Indicator Data'!AE76="No Data",1,IF('Indicator Data imputation'!AE75&lt;&gt;"",1,0))</f>
        <v>0</v>
      </c>
      <c r="AE72" s="230" t="n">
        <f aca="false">IF('Indicator Data'!AF76="No Data",1,IF('Indicator Data imputation'!AF75&lt;&gt;"",1,0))</f>
        <v>0</v>
      </c>
      <c r="AF72" s="230" t="n">
        <f aca="false">IF('Indicator Data'!AG76="No Data",1,IF('Indicator Data imputation'!AG75&lt;&gt;"",1,0))</f>
        <v>0</v>
      </c>
      <c r="AG72" s="230" t="n">
        <f aca="false">IF('Indicator Data'!AH76="No Data",1,IF('Indicator Data imputation'!AH75&lt;&gt;"",1,0))</f>
        <v>0</v>
      </c>
      <c r="AH72" s="230" t="n">
        <f aca="false">IF('Indicator Data'!AI76="No Data",1,IF('Indicator Data imputation'!AI75&lt;&gt;"",1,0))</f>
        <v>0</v>
      </c>
      <c r="AI72" s="230" t="n">
        <f aca="false">IF('Indicator Data'!AJ76="No Data",1,IF('Indicator Data imputation'!AJ75&lt;&gt;"",1,0))</f>
        <v>0</v>
      </c>
      <c r="AJ72" s="230" t="n">
        <f aca="false">IF('Indicator Data'!AK76="No Data",1,IF('Indicator Data imputation'!AK75&lt;&gt;"",1,0))</f>
        <v>0</v>
      </c>
      <c r="AK72" s="230" t="n">
        <f aca="false">IF('Indicator Data'!AL76="No Data",1,IF('Indicator Data imputation'!AL75&lt;&gt;"",1,0))</f>
        <v>0</v>
      </c>
      <c r="AL72" s="230" t="n">
        <f aca="false">IF('Indicator Data'!AM76="No Data",1,IF('Indicator Data imputation'!AM75&lt;&gt;"",1,0))</f>
        <v>0</v>
      </c>
      <c r="AM72" s="230" t="n">
        <f aca="false">IF('Indicator Data'!AN76="No Data",1,IF('Indicator Data imputation'!AN75&lt;&gt;"",1,0))</f>
        <v>0</v>
      </c>
      <c r="AN72" s="230" t="n">
        <f aca="false">IF('Indicator Data'!AO76="No Data",1,IF('Indicator Data imputation'!AO75&lt;&gt;"",1,0))</f>
        <v>0</v>
      </c>
      <c r="AO72" s="230" t="n">
        <f aca="false">IF('Indicator Data'!AP76="No Data",1,IF('Indicator Data imputation'!AP75&lt;&gt;"",1,0))</f>
        <v>0</v>
      </c>
      <c r="AP72" s="230" t="n">
        <f aca="false">IF('Indicator Data'!AQ76="No Data",1,IF('Indicator Data imputation'!AQ75&lt;&gt;"",1,0))</f>
        <v>0</v>
      </c>
      <c r="AQ72" s="230" t="n">
        <f aca="false">IF('Indicator Data'!AR76="No Data",1,IF('Indicator Data imputation'!AR75&lt;&gt;"",1,0))</f>
        <v>0</v>
      </c>
      <c r="AR72" s="230" t="n">
        <f aca="false">IF('Indicator Data'!AS76="No Data",1,IF('Indicator Data imputation'!AS75&lt;&gt;"",1,0))</f>
        <v>0</v>
      </c>
      <c r="AS72" s="230" t="n">
        <f aca="false">IF('Indicator Data'!AT76="No Data",1,IF('Indicator Data imputation'!AT75&lt;&gt;"",1,0))</f>
        <v>0</v>
      </c>
      <c r="AT72" s="230" t="n">
        <f aca="false">IF('Indicator Data'!AU76="No Data",1,IF('Indicator Data imputation'!AU75&lt;&gt;"",1,0))</f>
        <v>0</v>
      </c>
      <c r="AU72" s="230" t="n">
        <f aca="false">IF('Indicator Data'!AV76="No Data",1,IF('Indicator Data imputation'!AV75&lt;&gt;"",1,0))</f>
        <v>0</v>
      </c>
      <c r="AV72" s="230" t="n">
        <f aca="false">IF('Indicator Data'!AW76="No Data",1,IF('Indicator Data imputation'!AW75&lt;&gt;"",1,0))</f>
        <v>0</v>
      </c>
      <c r="AW72" s="230" t="n">
        <f aca="false">IF('Indicator Data'!AX76="No Data",1,IF('Indicator Data imputation'!AX75&lt;&gt;"",1,0))</f>
        <v>0</v>
      </c>
      <c r="AX72" s="230" t="n">
        <f aca="false">IF('Indicator Data'!AY76="No Data",1,IF('Indicator Data imputation'!AY75&lt;&gt;"",1,0))</f>
        <v>0</v>
      </c>
      <c r="AY72" s="230" t="n">
        <f aca="false">IF('Indicator Data'!AZ76="No Data",1,IF('Indicator Data imputation'!AZ75&lt;&gt;"",1,0))</f>
        <v>1</v>
      </c>
      <c r="AZ72" s="230" t="n">
        <f aca="false">IF('Indicator Data'!BA76="No Data",1,IF('Indicator Data imputation'!BA75&lt;&gt;"",1,0))</f>
        <v>0</v>
      </c>
      <c r="BA72" s="230" t="n">
        <f aca="false">IF('Indicator Data'!BB76="No Data",1,IF('Indicator Data imputation'!BB75&lt;&gt;"",1,0))</f>
        <v>0</v>
      </c>
      <c r="BB72" s="230" t="n">
        <f aca="false">IF('Indicator Data'!BC76="No Data",1,IF('Indicator Data imputation'!BC75&lt;&gt;"",1,0))</f>
        <v>0</v>
      </c>
      <c r="BC72" s="230" t="n">
        <f aca="false">IF('Indicator Data'!BD76="No Data",1,IF('Indicator Data imputation'!BD75&lt;&gt;"",1,0))</f>
        <v>0</v>
      </c>
      <c r="BD72" s="230" t="n">
        <f aca="false">IF('Indicator Data'!BE76="No Data",1,IF('Indicator Data imputation'!BE75&lt;&gt;"",1,0))</f>
        <v>0</v>
      </c>
      <c r="BE72" s="230" t="n">
        <f aca="false">IF('Indicator Data'!BF76="No Data",1,IF('Indicator Data imputation'!BF75&lt;&gt;"",1,0))</f>
        <v>0</v>
      </c>
      <c r="BF72" s="230" t="n">
        <f aca="false">IF('Indicator Data'!BG76="No Data",1,IF('Indicator Data imputation'!BG75&lt;&gt;"",1,0))</f>
        <v>0</v>
      </c>
      <c r="BG72" s="230" t="n">
        <f aca="false">IF('Indicator Data'!BH76="No Data",1,IF('Indicator Data imputation'!BH75&lt;&gt;"",1,0))</f>
        <v>0</v>
      </c>
      <c r="BH72" s="230" t="n">
        <f aca="false">IF('Indicator Data'!BI76="No Data",1,IF('Indicator Data imputation'!BI75&lt;&gt;"",1,0))</f>
        <v>1</v>
      </c>
      <c r="BI72" s="230" t="n">
        <f aca="false">IF('Indicator Data'!BJ76="No Data",1,IF('Indicator Data imputation'!BJ75&lt;&gt;"",1,0))</f>
        <v>0</v>
      </c>
      <c r="BJ72" s="230" t="n">
        <f aca="false">IF('Indicator Data'!BK76="No Data",1,IF('Indicator Data imputation'!BK75&lt;&gt;"",1,0))</f>
        <v>0</v>
      </c>
      <c r="BK72" s="230" t="n">
        <f aca="false">IF('Indicator Data'!BL76="No Data",1,IF('Indicator Data imputation'!BL75&lt;&gt;"",1,0))</f>
        <v>0</v>
      </c>
      <c r="BL72" s="230" t="n">
        <f aca="false">IF('Indicator Data'!BM76="No Data",1,IF('Indicator Data imputation'!BM75&lt;&gt;"",1,0))</f>
        <v>0</v>
      </c>
      <c r="BM72" s="230" t="n">
        <f aca="false">IF('Indicator Data'!BN76="No Data",1,IF('Indicator Data imputation'!BN75&lt;&gt;"",1,0))</f>
        <v>0</v>
      </c>
      <c r="BN72" s="230" t="n">
        <f aca="false">IF('Indicator Data'!BO76="No Data",1,IF('Indicator Data imputation'!BO75&lt;&gt;"",1,0))</f>
        <v>0</v>
      </c>
      <c r="BO72" s="230" t="n">
        <f aca="false">IF('Indicator Data'!BP76="No Data",1,IF('Indicator Data imputation'!BP75&lt;&gt;"",1,0))</f>
        <v>0</v>
      </c>
      <c r="BP72" s="230" t="n">
        <f aca="false">IF('Indicator Data'!BQ76="No Data",1,IF('Indicator Data imputation'!BQ75&lt;&gt;"",1,0))</f>
        <v>0</v>
      </c>
      <c r="BQ72" s="230" t="n">
        <f aca="false">IF('Indicator Data'!BR76="No Data",1,IF('Indicator Data imputation'!BR75&lt;&gt;"",1,0))</f>
        <v>0</v>
      </c>
      <c r="BR72" s="230" t="n">
        <f aca="false">IF('Indicator Data'!BS76="No Data",1,IF('Indicator Data imputation'!BS75&lt;&gt;"",1,0))</f>
        <v>0</v>
      </c>
      <c r="BS72" s="230" t="n">
        <f aca="false">IF('Indicator Data'!BT76="No Data",1,IF('Indicator Data imputation'!BT75&lt;&gt;"",1,0))</f>
        <v>0</v>
      </c>
      <c r="BT72" s="230" t="n">
        <f aca="false">IF('Indicator Data'!BU76="No Data",1,IF('Indicator Data imputation'!BU75&lt;&gt;"",1,0))</f>
        <v>0</v>
      </c>
      <c r="BU72" s="230" t="n">
        <f aca="false">IF('Indicator Data'!BV76="No Data",1,IF('Indicator Data imputation'!BV75&lt;&gt;"",1,0))</f>
        <v>0</v>
      </c>
      <c r="BV72" s="230" t="n">
        <f aca="false">IF('Indicator Data'!BW76="No Data",1,IF('Indicator Data imputation'!BW75&lt;&gt;"",1,0))</f>
        <v>0</v>
      </c>
      <c r="BW72" s="230" t="n">
        <f aca="false">IF('Indicator Data'!BX76="No Data",1,IF('Indicator Data imputation'!BX75&lt;&gt;"",1,0))</f>
        <v>0</v>
      </c>
      <c r="BX72" s="0" t="n">
        <f aca="false">SUM(B72:BW72)</f>
        <v>6</v>
      </c>
      <c r="BY72" s="239" t="n">
        <f aca="false">BX72/74</f>
        <v>0.0810810810810811</v>
      </c>
    </row>
    <row r="73" customFormat="false" ht="14.5" hidden="false" customHeight="false" outlineLevel="0" collapsed="false">
      <c r="A73" s="0" t="str">
        <f aca="false">'Indicator Data'!B77</f>
        <v>HTI</v>
      </c>
      <c r="B73" s="230" t="n">
        <f aca="false">IF('Indicator Data'!C77="No Data",1,IF('Indicator Data imputation'!C76&lt;&gt;"",1,0))</f>
        <v>0</v>
      </c>
      <c r="C73" s="230" t="n">
        <f aca="false">IF('Indicator Data'!D77="No Data",1,IF('Indicator Data imputation'!D76&lt;&gt;"",1,0))</f>
        <v>0</v>
      </c>
      <c r="D73" s="230" t="n">
        <f aca="false">IF('Indicator Data'!E77="No Data",1,IF('Indicator Data imputation'!E76&lt;&gt;"",1,0))</f>
        <v>0</v>
      </c>
      <c r="E73" s="230" t="n">
        <f aca="false">IF('Indicator Data'!F77="No Data",1,IF('Indicator Data imputation'!F76&lt;&gt;"",1,0))</f>
        <v>0</v>
      </c>
      <c r="F73" s="230" t="n">
        <f aca="false">IF('Indicator Data'!G77="No Data",1,IF('Indicator Data imputation'!G76&lt;&gt;"",1,0))</f>
        <v>0</v>
      </c>
      <c r="G73" s="230" t="n">
        <f aca="false">IF('Indicator Data'!H77="No Data",1,IF('Indicator Data imputation'!H76&lt;&gt;"",1,0))</f>
        <v>0</v>
      </c>
      <c r="H73" s="230" t="n">
        <f aca="false">IF('Indicator Data'!I77="No Data",1,IF('Indicator Data imputation'!I76&lt;&gt;"",1,0))</f>
        <v>0</v>
      </c>
      <c r="I73" s="230" t="n">
        <f aca="false">IF('Indicator Data'!J77="No Data",1,IF('Indicator Data imputation'!J76&lt;&gt;"",1,0))</f>
        <v>0</v>
      </c>
      <c r="J73" s="230" t="n">
        <f aca="false">IF('Indicator Data'!K77="No Data",1,IF('Indicator Data imputation'!K76&lt;&gt;"",1,0))</f>
        <v>0</v>
      </c>
      <c r="K73" s="230" t="n">
        <f aca="false">IF('Indicator Data'!L77="No Data",1,IF('Indicator Data imputation'!L76&lt;&gt;"",1,0))</f>
        <v>0</v>
      </c>
      <c r="L73" s="230" t="n">
        <f aca="false">IF('Indicator Data'!M77="No Data",1,IF('Indicator Data imputation'!M76&lt;&gt;"",1,0))</f>
        <v>1</v>
      </c>
      <c r="M73" s="230" t="n">
        <f aca="false">IF('Indicator Data'!N77="No Data",1,IF('Indicator Data imputation'!N76&lt;&gt;"",1,0))</f>
        <v>1</v>
      </c>
      <c r="N73" s="230" t="n">
        <f aca="false">IF('Indicator Data'!O77="No Data",1,IF('Indicator Data imputation'!O76&lt;&gt;"",1,0))</f>
        <v>1</v>
      </c>
      <c r="O73" s="230" t="n">
        <f aca="false">IF('Indicator Data'!P77="No Data",1,IF('Indicator Data imputation'!P76&lt;&gt;"",1,0))</f>
        <v>1</v>
      </c>
      <c r="P73" s="230" t="n">
        <f aca="false">IF('Indicator Data'!Q77="No Data",1,IF('Indicator Data imputation'!Q76&lt;&gt;"",1,0))</f>
        <v>0</v>
      </c>
      <c r="Q73" s="230" t="n">
        <f aca="false">IF('Indicator Data'!R77="No Data",1,IF('Indicator Data imputation'!R76&lt;&gt;"",1,0))</f>
        <v>0</v>
      </c>
      <c r="R73" s="230" t="n">
        <f aca="false">IF('Indicator Data'!S77="No Data",1,IF('Indicator Data imputation'!S76&lt;&gt;"",1,0))</f>
        <v>0</v>
      </c>
      <c r="S73" s="230" t="n">
        <f aca="false">IF('Indicator Data'!T77="No Data",1,IF('Indicator Data imputation'!T76&lt;&gt;"",1,0))</f>
        <v>0</v>
      </c>
      <c r="T73" s="230" t="n">
        <f aca="false">IF('Indicator Data'!U77="No Data",1,IF('Indicator Data imputation'!U76&lt;&gt;"",1,0))</f>
        <v>0</v>
      </c>
      <c r="U73" s="230" t="n">
        <f aca="false">IF('Indicator Data'!V77="No Data",1,IF('Indicator Data imputation'!V76&lt;&gt;"",1,0))</f>
        <v>0</v>
      </c>
      <c r="V73" s="230" t="n">
        <f aca="false">IF('Indicator Data'!W77="No Data",1,IF('Indicator Data imputation'!W76&lt;&gt;"",1,0))</f>
        <v>0</v>
      </c>
      <c r="W73" s="230" t="n">
        <f aca="false">IF('Indicator Data'!X77="No Data",1,IF('Indicator Data imputation'!X76&lt;&gt;"",1,0))</f>
        <v>0</v>
      </c>
      <c r="X73" s="230" t="n">
        <f aca="false">IF('Indicator Data'!Y77="No Data",1,IF('Indicator Data imputation'!Y76&lt;&gt;"",1,0))</f>
        <v>0</v>
      </c>
      <c r="Y73" s="230" t="n">
        <f aca="false">IF('Indicator Data'!Z77="No Data",1,IF('Indicator Data imputation'!Z76&lt;&gt;"",1,0))</f>
        <v>0</v>
      </c>
      <c r="Z73" s="230" t="n">
        <f aca="false">IF('Indicator Data'!AA77="No Data",1,IF('Indicator Data imputation'!AA76&lt;&gt;"",1,0))</f>
        <v>0</v>
      </c>
      <c r="AA73" s="230" t="n">
        <f aca="false">IF('Indicator Data'!AB77="No Data",1,IF('Indicator Data imputation'!AB76&lt;&gt;"",1,0))</f>
        <v>0</v>
      </c>
      <c r="AB73" s="230" t="n">
        <f aca="false">IF('Indicator Data'!AC77="No Data",1,IF('Indicator Data imputation'!AC76&lt;&gt;"",1,0))</f>
        <v>0</v>
      </c>
      <c r="AC73" s="230" t="n">
        <f aca="false">IF('Indicator Data'!AD77="No Data",1,IF('Indicator Data imputation'!AD76&lt;&gt;"",1,0))</f>
        <v>0</v>
      </c>
      <c r="AD73" s="230" t="n">
        <f aca="false">IF('Indicator Data'!AE77="No Data",1,IF('Indicator Data imputation'!AE76&lt;&gt;"",1,0))</f>
        <v>0</v>
      </c>
      <c r="AE73" s="230" t="n">
        <f aca="false">IF('Indicator Data'!AF77="No Data",1,IF('Indicator Data imputation'!AF76&lt;&gt;"",1,0))</f>
        <v>0</v>
      </c>
      <c r="AF73" s="230" t="n">
        <f aca="false">IF('Indicator Data'!AG77="No Data",1,IF('Indicator Data imputation'!AG76&lt;&gt;"",1,0))</f>
        <v>0</v>
      </c>
      <c r="AG73" s="230" t="n">
        <f aca="false">IF('Indicator Data'!AH77="No Data",1,IF('Indicator Data imputation'!AH76&lt;&gt;"",1,0))</f>
        <v>0</v>
      </c>
      <c r="AH73" s="230" t="n">
        <f aca="false">IF('Indicator Data'!AI77="No Data",1,IF('Indicator Data imputation'!AI76&lt;&gt;"",1,0))</f>
        <v>0</v>
      </c>
      <c r="AI73" s="230" t="n">
        <f aca="false">IF('Indicator Data'!AJ77="No Data",1,IF('Indicator Data imputation'!AJ76&lt;&gt;"",1,0))</f>
        <v>0</v>
      </c>
      <c r="AJ73" s="230" t="n">
        <f aca="false">IF('Indicator Data'!AK77="No Data",1,IF('Indicator Data imputation'!AK76&lt;&gt;"",1,0))</f>
        <v>0</v>
      </c>
      <c r="AK73" s="230" t="n">
        <f aca="false">IF('Indicator Data'!AL77="No Data",1,IF('Indicator Data imputation'!AL76&lt;&gt;"",1,0))</f>
        <v>0</v>
      </c>
      <c r="AL73" s="230" t="n">
        <f aca="false">IF('Indicator Data'!AM77="No Data",1,IF('Indicator Data imputation'!AM76&lt;&gt;"",1,0))</f>
        <v>0</v>
      </c>
      <c r="AM73" s="230" t="n">
        <f aca="false">IF('Indicator Data'!AN77="No Data",1,IF('Indicator Data imputation'!AN76&lt;&gt;"",1,0))</f>
        <v>0</v>
      </c>
      <c r="AN73" s="230" t="n">
        <f aca="false">IF('Indicator Data'!AO77="No Data",1,IF('Indicator Data imputation'!AO76&lt;&gt;"",1,0))</f>
        <v>0</v>
      </c>
      <c r="AO73" s="230" t="n">
        <f aca="false">IF('Indicator Data'!AP77="No Data",1,IF('Indicator Data imputation'!AP76&lt;&gt;"",1,0))</f>
        <v>0</v>
      </c>
      <c r="AP73" s="230" t="n">
        <f aca="false">IF('Indicator Data'!AQ77="No Data",1,IF('Indicator Data imputation'!AQ76&lt;&gt;"",1,0))</f>
        <v>0</v>
      </c>
      <c r="AQ73" s="230" t="n">
        <f aca="false">IF('Indicator Data'!AR77="No Data",1,IF('Indicator Data imputation'!AR76&lt;&gt;"",1,0))</f>
        <v>0</v>
      </c>
      <c r="AR73" s="230" t="n">
        <f aca="false">IF('Indicator Data'!AS77="No Data",1,IF('Indicator Data imputation'!AS76&lt;&gt;"",1,0))</f>
        <v>0</v>
      </c>
      <c r="AS73" s="230" t="n">
        <f aca="false">IF('Indicator Data'!AT77="No Data",1,IF('Indicator Data imputation'!AT76&lt;&gt;"",1,0))</f>
        <v>0</v>
      </c>
      <c r="AT73" s="230" t="n">
        <f aca="false">IF('Indicator Data'!AU77="No Data",1,IF('Indicator Data imputation'!AU76&lt;&gt;"",1,0))</f>
        <v>0</v>
      </c>
      <c r="AU73" s="230" t="n">
        <f aca="false">IF('Indicator Data'!AV77="No Data",1,IF('Indicator Data imputation'!AV76&lt;&gt;"",1,0))</f>
        <v>0</v>
      </c>
      <c r="AV73" s="230" t="n">
        <f aca="false">IF('Indicator Data'!AW77="No Data",1,IF('Indicator Data imputation'!AW76&lt;&gt;"",1,0))</f>
        <v>0</v>
      </c>
      <c r="AW73" s="230" t="n">
        <f aca="false">IF('Indicator Data'!AX77="No Data",1,IF('Indicator Data imputation'!AX76&lt;&gt;"",1,0))</f>
        <v>0</v>
      </c>
      <c r="AX73" s="230" t="n">
        <f aca="false">IF('Indicator Data'!AY77="No Data",1,IF('Indicator Data imputation'!AY76&lt;&gt;"",1,0))</f>
        <v>0</v>
      </c>
      <c r="AY73" s="230" t="n">
        <f aca="false">IF('Indicator Data'!AZ77="No Data",1,IF('Indicator Data imputation'!AZ76&lt;&gt;"",1,0))</f>
        <v>0</v>
      </c>
      <c r="AZ73" s="230" t="n">
        <f aca="false">IF('Indicator Data'!BA77="No Data",1,IF('Indicator Data imputation'!BA76&lt;&gt;"",1,0))</f>
        <v>0</v>
      </c>
      <c r="BA73" s="230" t="n">
        <f aca="false">IF('Indicator Data'!BB77="No Data",1,IF('Indicator Data imputation'!BB76&lt;&gt;"",1,0))</f>
        <v>0</v>
      </c>
      <c r="BB73" s="230" t="n">
        <f aca="false">IF('Indicator Data'!BC77="No Data",1,IF('Indicator Data imputation'!BC76&lt;&gt;"",1,0))</f>
        <v>0</v>
      </c>
      <c r="BC73" s="230" t="n">
        <f aca="false">IF('Indicator Data'!BD77="No Data",1,IF('Indicator Data imputation'!BD76&lt;&gt;"",1,0))</f>
        <v>0</v>
      </c>
      <c r="BD73" s="230" t="n">
        <f aca="false">IF('Indicator Data'!BE77="No Data",1,IF('Indicator Data imputation'!BE76&lt;&gt;"",1,0))</f>
        <v>0</v>
      </c>
      <c r="BE73" s="230" t="n">
        <f aca="false">IF('Indicator Data'!BF77="No Data",1,IF('Indicator Data imputation'!BF76&lt;&gt;"",1,0))</f>
        <v>0</v>
      </c>
      <c r="BF73" s="230" t="n">
        <f aca="false">IF('Indicator Data'!BG77="No Data",1,IF('Indicator Data imputation'!BG76&lt;&gt;"",1,0))</f>
        <v>0</v>
      </c>
      <c r="BG73" s="230" t="n">
        <f aca="false">IF('Indicator Data'!BH77="No Data",1,IF('Indicator Data imputation'!BH76&lt;&gt;"",1,0))</f>
        <v>0</v>
      </c>
      <c r="BH73" s="230" t="n">
        <f aca="false">IF('Indicator Data'!BI77="No Data",1,IF('Indicator Data imputation'!BI76&lt;&gt;"",1,0))</f>
        <v>0</v>
      </c>
      <c r="BI73" s="230" t="n">
        <f aca="false">IF('Indicator Data'!BJ77="No Data",1,IF('Indicator Data imputation'!BJ76&lt;&gt;"",1,0))</f>
        <v>0</v>
      </c>
      <c r="BJ73" s="230" t="n">
        <f aca="false">IF('Indicator Data'!BK77="No Data",1,IF('Indicator Data imputation'!BK76&lt;&gt;"",1,0))</f>
        <v>0</v>
      </c>
      <c r="BK73" s="230" t="n">
        <f aca="false">IF('Indicator Data'!BL77="No Data",1,IF('Indicator Data imputation'!BL76&lt;&gt;"",1,0))</f>
        <v>0</v>
      </c>
      <c r="BL73" s="230" t="n">
        <f aca="false">IF('Indicator Data'!BM77="No Data",1,IF('Indicator Data imputation'!BM76&lt;&gt;"",1,0))</f>
        <v>0</v>
      </c>
      <c r="BM73" s="230" t="n">
        <f aca="false">IF('Indicator Data'!BN77="No Data",1,IF('Indicator Data imputation'!BN76&lt;&gt;"",1,0))</f>
        <v>0</v>
      </c>
      <c r="BN73" s="230" t="n">
        <f aca="false">IF('Indicator Data'!BO77="No Data",1,IF('Indicator Data imputation'!BO76&lt;&gt;"",1,0))</f>
        <v>0</v>
      </c>
      <c r="BO73" s="230" t="n">
        <f aca="false">IF('Indicator Data'!BP77="No Data",1,IF('Indicator Data imputation'!BP76&lt;&gt;"",1,0))</f>
        <v>0</v>
      </c>
      <c r="BP73" s="230" t="n">
        <f aca="false">IF('Indicator Data'!BQ77="No Data",1,IF('Indicator Data imputation'!BQ76&lt;&gt;"",1,0))</f>
        <v>0</v>
      </c>
      <c r="BQ73" s="230" t="n">
        <f aca="false">IF('Indicator Data'!BR77="No Data",1,IF('Indicator Data imputation'!BR76&lt;&gt;"",1,0))</f>
        <v>0</v>
      </c>
      <c r="BR73" s="230" t="n">
        <f aca="false">IF('Indicator Data'!BS77="No Data",1,IF('Indicator Data imputation'!BS76&lt;&gt;"",1,0))</f>
        <v>0</v>
      </c>
      <c r="BS73" s="230" t="n">
        <f aca="false">IF('Indicator Data'!BT77="No Data",1,IF('Indicator Data imputation'!BT76&lt;&gt;"",1,0))</f>
        <v>0</v>
      </c>
      <c r="BT73" s="230" t="n">
        <f aca="false">IF('Indicator Data'!BU77="No Data",1,IF('Indicator Data imputation'!BU76&lt;&gt;"",1,0))</f>
        <v>0</v>
      </c>
      <c r="BU73" s="230" t="n">
        <f aca="false">IF('Indicator Data'!BV77="No Data",1,IF('Indicator Data imputation'!BV76&lt;&gt;"",1,0))</f>
        <v>0</v>
      </c>
      <c r="BV73" s="230" t="n">
        <f aca="false">IF('Indicator Data'!BW77="No Data",1,IF('Indicator Data imputation'!BW76&lt;&gt;"",1,0))</f>
        <v>0</v>
      </c>
      <c r="BW73" s="230" t="n">
        <f aca="false">IF('Indicator Data'!BX77="No Data",1,IF('Indicator Data imputation'!BX76&lt;&gt;"",1,0))</f>
        <v>0</v>
      </c>
      <c r="BX73" s="0" t="n">
        <f aca="false">SUM(B73:BW73)</f>
        <v>4</v>
      </c>
      <c r="BY73" s="239" t="n">
        <f aca="false">BX73/74</f>
        <v>0.0540540540540541</v>
      </c>
    </row>
    <row r="74" customFormat="false" ht="14.5" hidden="false" customHeight="false" outlineLevel="0" collapsed="false">
      <c r="A74" s="0" t="str">
        <f aca="false">'Indicator Data'!B78</f>
        <v>HND</v>
      </c>
      <c r="B74" s="230" t="n">
        <f aca="false">IF('Indicator Data'!C78="No Data",1,IF('Indicator Data imputation'!C77&lt;&gt;"",1,0))</f>
        <v>0</v>
      </c>
      <c r="C74" s="230" t="n">
        <f aca="false">IF('Indicator Data'!D78="No Data",1,IF('Indicator Data imputation'!D77&lt;&gt;"",1,0))</f>
        <v>0</v>
      </c>
      <c r="D74" s="230" t="n">
        <f aca="false">IF('Indicator Data'!E78="No Data",1,IF('Indicator Data imputation'!E77&lt;&gt;"",1,0))</f>
        <v>0</v>
      </c>
      <c r="E74" s="230" t="n">
        <f aca="false">IF('Indicator Data'!F78="No Data",1,IF('Indicator Data imputation'!F77&lt;&gt;"",1,0))</f>
        <v>0</v>
      </c>
      <c r="F74" s="230" t="n">
        <f aca="false">IF('Indicator Data'!G78="No Data",1,IF('Indicator Data imputation'!G77&lt;&gt;"",1,0))</f>
        <v>0</v>
      </c>
      <c r="G74" s="230" t="n">
        <f aca="false">IF('Indicator Data'!H78="No Data",1,IF('Indicator Data imputation'!H77&lt;&gt;"",1,0))</f>
        <v>0</v>
      </c>
      <c r="H74" s="230" t="n">
        <f aca="false">IF('Indicator Data'!I78="No Data",1,IF('Indicator Data imputation'!I77&lt;&gt;"",1,0))</f>
        <v>0</v>
      </c>
      <c r="I74" s="230" t="n">
        <f aca="false">IF('Indicator Data'!J78="No Data",1,IF('Indicator Data imputation'!J77&lt;&gt;"",1,0))</f>
        <v>0</v>
      </c>
      <c r="J74" s="230" t="n">
        <f aca="false">IF('Indicator Data'!K78="No Data",1,IF('Indicator Data imputation'!K77&lt;&gt;"",1,0))</f>
        <v>0</v>
      </c>
      <c r="K74" s="230" t="n">
        <f aca="false">IF('Indicator Data'!L78="No Data",1,IF('Indicator Data imputation'!L77&lt;&gt;"",1,0))</f>
        <v>0</v>
      </c>
      <c r="L74" s="230" t="n">
        <f aca="false">IF('Indicator Data'!M78="No Data",1,IF('Indicator Data imputation'!M77&lt;&gt;"",1,0))</f>
        <v>1</v>
      </c>
      <c r="M74" s="230" t="n">
        <f aca="false">IF('Indicator Data'!N78="No Data",1,IF('Indicator Data imputation'!N77&lt;&gt;"",1,0))</f>
        <v>1</v>
      </c>
      <c r="N74" s="230" t="n">
        <f aca="false">IF('Indicator Data'!O78="No Data",1,IF('Indicator Data imputation'!O77&lt;&gt;"",1,0))</f>
        <v>1</v>
      </c>
      <c r="O74" s="230" t="n">
        <f aca="false">IF('Indicator Data'!P78="No Data",1,IF('Indicator Data imputation'!P77&lt;&gt;"",1,0))</f>
        <v>1</v>
      </c>
      <c r="P74" s="230" t="n">
        <f aca="false">IF('Indicator Data'!Q78="No Data",1,IF('Indicator Data imputation'!Q77&lt;&gt;"",1,0))</f>
        <v>0</v>
      </c>
      <c r="Q74" s="230" t="n">
        <f aca="false">IF('Indicator Data'!R78="No Data",1,IF('Indicator Data imputation'!R77&lt;&gt;"",1,0))</f>
        <v>0</v>
      </c>
      <c r="R74" s="230" t="n">
        <f aca="false">IF('Indicator Data'!S78="No Data",1,IF('Indicator Data imputation'!S77&lt;&gt;"",1,0))</f>
        <v>0</v>
      </c>
      <c r="S74" s="230" t="n">
        <f aca="false">IF('Indicator Data'!T78="No Data",1,IF('Indicator Data imputation'!T77&lt;&gt;"",1,0))</f>
        <v>0</v>
      </c>
      <c r="T74" s="230" t="n">
        <f aca="false">IF('Indicator Data'!U78="No Data",1,IF('Indicator Data imputation'!U77&lt;&gt;"",1,0))</f>
        <v>0</v>
      </c>
      <c r="U74" s="230" t="n">
        <f aca="false">IF('Indicator Data'!V78="No Data",1,IF('Indicator Data imputation'!V77&lt;&gt;"",1,0))</f>
        <v>0</v>
      </c>
      <c r="V74" s="230" t="n">
        <f aca="false">IF('Indicator Data'!W78="No Data",1,IF('Indicator Data imputation'!W77&lt;&gt;"",1,0))</f>
        <v>0</v>
      </c>
      <c r="W74" s="230" t="n">
        <f aca="false">IF('Indicator Data'!X78="No Data",1,IF('Indicator Data imputation'!X77&lt;&gt;"",1,0))</f>
        <v>0</v>
      </c>
      <c r="X74" s="230" t="n">
        <f aca="false">IF('Indicator Data'!Y78="No Data",1,IF('Indicator Data imputation'!Y77&lt;&gt;"",1,0))</f>
        <v>0</v>
      </c>
      <c r="Y74" s="230" t="n">
        <f aca="false">IF('Indicator Data'!Z78="No Data",1,IF('Indicator Data imputation'!Z77&lt;&gt;"",1,0))</f>
        <v>0</v>
      </c>
      <c r="Z74" s="230" t="n">
        <f aca="false">IF('Indicator Data'!AA78="No Data",1,IF('Indicator Data imputation'!AA77&lt;&gt;"",1,0))</f>
        <v>0</v>
      </c>
      <c r="AA74" s="230" t="n">
        <f aca="false">IF('Indicator Data'!AB78="No Data",1,IF('Indicator Data imputation'!AB77&lt;&gt;"",1,0))</f>
        <v>0</v>
      </c>
      <c r="AB74" s="230" t="n">
        <f aca="false">IF('Indicator Data'!AC78="No Data",1,IF('Indicator Data imputation'!AC77&lt;&gt;"",1,0))</f>
        <v>0</v>
      </c>
      <c r="AC74" s="230" t="n">
        <f aca="false">IF('Indicator Data'!AD78="No Data",1,IF('Indicator Data imputation'!AD77&lt;&gt;"",1,0))</f>
        <v>0</v>
      </c>
      <c r="AD74" s="230" t="n">
        <f aca="false">IF('Indicator Data'!AE78="No Data",1,IF('Indicator Data imputation'!AE77&lt;&gt;"",1,0))</f>
        <v>0</v>
      </c>
      <c r="AE74" s="230" t="n">
        <f aca="false">IF('Indicator Data'!AF78="No Data",1,IF('Indicator Data imputation'!AF77&lt;&gt;"",1,0))</f>
        <v>0</v>
      </c>
      <c r="AF74" s="230" t="n">
        <f aca="false">IF('Indicator Data'!AG78="No Data",1,IF('Indicator Data imputation'!AG77&lt;&gt;"",1,0))</f>
        <v>0</v>
      </c>
      <c r="AG74" s="230" t="n">
        <f aca="false">IF('Indicator Data'!AH78="No Data",1,IF('Indicator Data imputation'!AH77&lt;&gt;"",1,0))</f>
        <v>0</v>
      </c>
      <c r="AH74" s="230" t="n">
        <f aca="false">IF('Indicator Data'!AI78="No Data",1,IF('Indicator Data imputation'!AI77&lt;&gt;"",1,0))</f>
        <v>0</v>
      </c>
      <c r="AI74" s="230" t="n">
        <f aca="false">IF('Indicator Data'!AJ78="No Data",1,IF('Indicator Data imputation'!AJ77&lt;&gt;"",1,0))</f>
        <v>0</v>
      </c>
      <c r="AJ74" s="230" t="n">
        <f aca="false">IF('Indicator Data'!AK78="No Data",1,IF('Indicator Data imputation'!AK77&lt;&gt;"",1,0))</f>
        <v>0</v>
      </c>
      <c r="AK74" s="230" t="n">
        <f aca="false">IF('Indicator Data'!AL78="No Data",1,IF('Indicator Data imputation'!AL77&lt;&gt;"",1,0))</f>
        <v>0</v>
      </c>
      <c r="AL74" s="230" t="n">
        <f aca="false">IF('Indicator Data'!AM78="No Data",1,IF('Indicator Data imputation'!AM77&lt;&gt;"",1,0))</f>
        <v>0</v>
      </c>
      <c r="AM74" s="230" t="n">
        <f aca="false">IF('Indicator Data'!AN78="No Data",1,IF('Indicator Data imputation'!AN77&lt;&gt;"",1,0))</f>
        <v>0</v>
      </c>
      <c r="AN74" s="230" t="n">
        <f aca="false">IF('Indicator Data'!AO78="No Data",1,IF('Indicator Data imputation'!AO77&lt;&gt;"",1,0))</f>
        <v>0</v>
      </c>
      <c r="AO74" s="230" t="n">
        <f aca="false">IF('Indicator Data'!AP78="No Data",1,IF('Indicator Data imputation'!AP77&lt;&gt;"",1,0))</f>
        <v>0</v>
      </c>
      <c r="AP74" s="230" t="n">
        <f aca="false">IF('Indicator Data'!AQ78="No Data",1,IF('Indicator Data imputation'!AQ77&lt;&gt;"",1,0))</f>
        <v>0</v>
      </c>
      <c r="AQ74" s="230" t="n">
        <f aca="false">IF('Indicator Data'!AR78="No Data",1,IF('Indicator Data imputation'!AR77&lt;&gt;"",1,0))</f>
        <v>0</v>
      </c>
      <c r="AR74" s="230" t="n">
        <f aca="false">IF('Indicator Data'!AS78="No Data",1,IF('Indicator Data imputation'!AS77&lt;&gt;"",1,0))</f>
        <v>0</v>
      </c>
      <c r="AS74" s="230" t="n">
        <f aca="false">IF('Indicator Data'!AT78="No Data",1,IF('Indicator Data imputation'!AT77&lt;&gt;"",1,0))</f>
        <v>0</v>
      </c>
      <c r="AT74" s="230" t="n">
        <f aca="false">IF('Indicator Data'!AU78="No Data",1,IF('Indicator Data imputation'!AU77&lt;&gt;"",1,0))</f>
        <v>0</v>
      </c>
      <c r="AU74" s="230" t="n">
        <f aca="false">IF('Indicator Data'!AV78="No Data",1,IF('Indicator Data imputation'!AV77&lt;&gt;"",1,0))</f>
        <v>0</v>
      </c>
      <c r="AV74" s="230" t="n">
        <f aca="false">IF('Indicator Data'!AW78="No Data",1,IF('Indicator Data imputation'!AW77&lt;&gt;"",1,0))</f>
        <v>0</v>
      </c>
      <c r="AW74" s="230" t="n">
        <f aca="false">IF('Indicator Data'!AX78="No Data",1,IF('Indicator Data imputation'!AX77&lt;&gt;"",1,0))</f>
        <v>0</v>
      </c>
      <c r="AX74" s="230" t="n">
        <f aca="false">IF('Indicator Data'!AY78="No Data",1,IF('Indicator Data imputation'!AY77&lt;&gt;"",1,0))</f>
        <v>0</v>
      </c>
      <c r="AY74" s="230" t="n">
        <f aca="false">IF('Indicator Data'!AZ78="No Data",1,IF('Indicator Data imputation'!AZ77&lt;&gt;"",1,0))</f>
        <v>0</v>
      </c>
      <c r="AZ74" s="230" t="n">
        <f aca="false">IF('Indicator Data'!BA78="No Data",1,IF('Indicator Data imputation'!BA77&lt;&gt;"",1,0))</f>
        <v>0</v>
      </c>
      <c r="BA74" s="230" t="n">
        <f aca="false">IF('Indicator Data'!BB78="No Data",1,IF('Indicator Data imputation'!BB77&lt;&gt;"",1,0))</f>
        <v>0</v>
      </c>
      <c r="BB74" s="230" t="n">
        <f aca="false">IF('Indicator Data'!BC78="No Data",1,IF('Indicator Data imputation'!BC77&lt;&gt;"",1,0))</f>
        <v>0</v>
      </c>
      <c r="BC74" s="230" t="n">
        <f aca="false">IF('Indicator Data'!BD78="No Data",1,IF('Indicator Data imputation'!BD77&lt;&gt;"",1,0))</f>
        <v>0</v>
      </c>
      <c r="BD74" s="230" t="n">
        <f aca="false">IF('Indicator Data'!BE78="No Data",1,IF('Indicator Data imputation'!BE77&lt;&gt;"",1,0))</f>
        <v>0</v>
      </c>
      <c r="BE74" s="230" t="n">
        <f aca="false">IF('Indicator Data'!BF78="No Data",1,IF('Indicator Data imputation'!BF77&lt;&gt;"",1,0))</f>
        <v>0</v>
      </c>
      <c r="BF74" s="230" t="n">
        <f aca="false">IF('Indicator Data'!BG78="No Data",1,IF('Indicator Data imputation'!BG77&lt;&gt;"",1,0))</f>
        <v>0</v>
      </c>
      <c r="BG74" s="230" t="n">
        <f aca="false">IF('Indicator Data'!BH78="No Data",1,IF('Indicator Data imputation'!BH77&lt;&gt;"",1,0))</f>
        <v>0</v>
      </c>
      <c r="BH74" s="230" t="n">
        <f aca="false">IF('Indicator Data'!BI78="No Data",1,IF('Indicator Data imputation'!BI77&lt;&gt;"",1,0))</f>
        <v>0</v>
      </c>
      <c r="BI74" s="230" t="n">
        <f aca="false">IF('Indicator Data'!BJ78="No Data",1,IF('Indicator Data imputation'!BJ77&lt;&gt;"",1,0))</f>
        <v>0</v>
      </c>
      <c r="BJ74" s="230" t="n">
        <f aca="false">IF('Indicator Data'!BK78="No Data",1,IF('Indicator Data imputation'!BK77&lt;&gt;"",1,0))</f>
        <v>0</v>
      </c>
      <c r="BK74" s="230" t="n">
        <f aca="false">IF('Indicator Data'!BL78="No Data",1,IF('Indicator Data imputation'!BL77&lt;&gt;"",1,0))</f>
        <v>0</v>
      </c>
      <c r="BL74" s="230" t="n">
        <f aca="false">IF('Indicator Data'!BM78="No Data",1,IF('Indicator Data imputation'!BM77&lt;&gt;"",1,0))</f>
        <v>0</v>
      </c>
      <c r="BM74" s="230" t="n">
        <f aca="false">IF('Indicator Data'!BN78="No Data",1,IF('Indicator Data imputation'!BN77&lt;&gt;"",1,0))</f>
        <v>0</v>
      </c>
      <c r="BN74" s="230" t="n">
        <f aca="false">IF('Indicator Data'!BO78="No Data",1,IF('Indicator Data imputation'!BO77&lt;&gt;"",1,0))</f>
        <v>0</v>
      </c>
      <c r="BO74" s="230" t="n">
        <f aca="false">IF('Indicator Data'!BP78="No Data",1,IF('Indicator Data imputation'!BP77&lt;&gt;"",1,0))</f>
        <v>0</v>
      </c>
      <c r="BP74" s="230" t="n">
        <f aca="false">IF('Indicator Data'!BQ78="No Data",1,IF('Indicator Data imputation'!BQ77&lt;&gt;"",1,0))</f>
        <v>0</v>
      </c>
      <c r="BQ74" s="230" t="n">
        <f aca="false">IF('Indicator Data'!BR78="No Data",1,IF('Indicator Data imputation'!BR77&lt;&gt;"",1,0))</f>
        <v>0</v>
      </c>
      <c r="BR74" s="230" t="n">
        <f aca="false">IF('Indicator Data'!BS78="No Data",1,IF('Indicator Data imputation'!BS77&lt;&gt;"",1,0))</f>
        <v>0</v>
      </c>
      <c r="BS74" s="230" t="n">
        <f aca="false">IF('Indicator Data'!BT78="No Data",1,IF('Indicator Data imputation'!BT77&lt;&gt;"",1,0))</f>
        <v>0</v>
      </c>
      <c r="BT74" s="230" t="n">
        <f aca="false">IF('Indicator Data'!BU78="No Data",1,IF('Indicator Data imputation'!BU77&lt;&gt;"",1,0))</f>
        <v>0</v>
      </c>
      <c r="BU74" s="230" t="n">
        <f aca="false">IF('Indicator Data'!BV78="No Data",1,IF('Indicator Data imputation'!BV77&lt;&gt;"",1,0))</f>
        <v>0</v>
      </c>
      <c r="BV74" s="230" t="n">
        <f aca="false">IF('Indicator Data'!BW78="No Data",1,IF('Indicator Data imputation'!BW77&lt;&gt;"",1,0))</f>
        <v>0</v>
      </c>
      <c r="BW74" s="230" t="n">
        <f aca="false">IF('Indicator Data'!BX78="No Data",1,IF('Indicator Data imputation'!BX77&lt;&gt;"",1,0))</f>
        <v>0</v>
      </c>
      <c r="BX74" s="0" t="n">
        <f aca="false">SUM(B74:BW74)</f>
        <v>4</v>
      </c>
      <c r="BY74" s="239" t="n">
        <f aca="false">BX74/74</f>
        <v>0.0540540540540541</v>
      </c>
    </row>
    <row r="75" customFormat="false" ht="14.5" hidden="false" customHeight="false" outlineLevel="0" collapsed="false">
      <c r="A75" s="0" t="str">
        <f aca="false">'Indicator Data'!B79</f>
        <v>HUN</v>
      </c>
      <c r="B75" s="230" t="n">
        <f aca="false">IF('Indicator Data'!C79="No Data",1,IF('Indicator Data imputation'!C78&lt;&gt;"",1,0))</f>
        <v>0</v>
      </c>
      <c r="C75" s="230" t="n">
        <f aca="false">IF('Indicator Data'!D79="No Data",1,IF('Indicator Data imputation'!D78&lt;&gt;"",1,0))</f>
        <v>0</v>
      </c>
      <c r="D75" s="230" t="n">
        <f aca="false">IF('Indicator Data'!E79="No Data",1,IF('Indicator Data imputation'!E78&lt;&gt;"",1,0))</f>
        <v>0</v>
      </c>
      <c r="E75" s="230" t="n">
        <f aca="false">IF('Indicator Data'!F79="No Data",1,IF('Indicator Data imputation'!F78&lt;&gt;"",1,0))</f>
        <v>0</v>
      </c>
      <c r="F75" s="230" t="n">
        <f aca="false">IF('Indicator Data'!G79="No Data",1,IF('Indicator Data imputation'!G78&lt;&gt;"",1,0))</f>
        <v>0</v>
      </c>
      <c r="G75" s="230" t="n">
        <f aca="false">IF('Indicator Data'!H79="No Data",1,IF('Indicator Data imputation'!H78&lt;&gt;"",1,0))</f>
        <v>0</v>
      </c>
      <c r="H75" s="230" t="n">
        <f aca="false">IF('Indicator Data'!I79="No Data",1,IF('Indicator Data imputation'!I78&lt;&gt;"",1,0))</f>
        <v>0</v>
      </c>
      <c r="I75" s="230" t="n">
        <f aca="false">IF('Indicator Data'!J79="No Data",1,IF('Indicator Data imputation'!J78&lt;&gt;"",1,0))</f>
        <v>0</v>
      </c>
      <c r="J75" s="230" t="n">
        <f aca="false">IF('Indicator Data'!K79="No Data",1,IF('Indicator Data imputation'!K78&lt;&gt;"",1,0))</f>
        <v>0</v>
      </c>
      <c r="K75" s="230" t="n">
        <f aca="false">IF('Indicator Data'!L79="No Data",1,IF('Indicator Data imputation'!L78&lt;&gt;"",1,0))</f>
        <v>0</v>
      </c>
      <c r="L75" s="230" t="n">
        <f aca="false">IF('Indicator Data'!M79="No Data",1,IF('Indicator Data imputation'!M78&lt;&gt;"",1,0))</f>
        <v>0</v>
      </c>
      <c r="M75" s="230" t="n">
        <f aca="false">IF('Indicator Data'!N79="No Data",1,IF('Indicator Data imputation'!N78&lt;&gt;"",1,0))</f>
        <v>1</v>
      </c>
      <c r="N75" s="230" t="n">
        <f aca="false">IF('Indicator Data'!O79="No Data",1,IF('Indicator Data imputation'!O78&lt;&gt;"",1,0))</f>
        <v>1</v>
      </c>
      <c r="O75" s="230" t="n">
        <f aca="false">IF('Indicator Data'!P79="No Data",1,IF('Indicator Data imputation'!P78&lt;&gt;"",1,0))</f>
        <v>1</v>
      </c>
      <c r="P75" s="230" t="n">
        <f aca="false">IF('Indicator Data'!Q79="No Data",1,IF('Indicator Data imputation'!Q78&lt;&gt;"",1,0))</f>
        <v>0</v>
      </c>
      <c r="Q75" s="230" t="n">
        <f aca="false">IF('Indicator Data'!R79="No Data",1,IF('Indicator Data imputation'!R78&lt;&gt;"",1,0))</f>
        <v>0</v>
      </c>
      <c r="R75" s="230" t="n">
        <f aca="false">IF('Indicator Data'!S79="No Data",1,IF('Indicator Data imputation'!S78&lt;&gt;"",1,0))</f>
        <v>0</v>
      </c>
      <c r="S75" s="230" t="n">
        <f aca="false">IF('Indicator Data'!T79="No Data",1,IF('Indicator Data imputation'!T78&lt;&gt;"",1,0))</f>
        <v>0</v>
      </c>
      <c r="T75" s="230" t="n">
        <f aca="false">IF('Indicator Data'!U79="No Data",1,IF('Indicator Data imputation'!U78&lt;&gt;"",1,0))</f>
        <v>0</v>
      </c>
      <c r="U75" s="230" t="n">
        <f aca="false">IF('Indicator Data'!V79="No Data",1,IF('Indicator Data imputation'!V78&lt;&gt;"",1,0))</f>
        <v>0</v>
      </c>
      <c r="V75" s="230" t="n">
        <f aca="false">IF('Indicator Data'!W79="No Data",1,IF('Indicator Data imputation'!W78&lt;&gt;"",1,0))</f>
        <v>0</v>
      </c>
      <c r="W75" s="230" t="n">
        <f aca="false">IF('Indicator Data'!X79="No Data",1,IF('Indicator Data imputation'!X78&lt;&gt;"",1,0))</f>
        <v>0</v>
      </c>
      <c r="X75" s="230" t="n">
        <f aca="false">IF('Indicator Data'!Y79="No Data",1,IF('Indicator Data imputation'!Y78&lt;&gt;"",1,0))</f>
        <v>0</v>
      </c>
      <c r="Y75" s="230" t="n">
        <f aca="false">IF('Indicator Data'!Z79="No Data",1,IF('Indicator Data imputation'!Z78&lt;&gt;"",1,0))</f>
        <v>0</v>
      </c>
      <c r="Z75" s="230" t="n">
        <f aca="false">IF('Indicator Data'!AA79="No Data",1,IF('Indicator Data imputation'!AA78&lt;&gt;"",1,0))</f>
        <v>0</v>
      </c>
      <c r="AA75" s="230" t="n">
        <f aca="false">IF('Indicator Data'!AB79="No Data",1,IF('Indicator Data imputation'!AB78&lt;&gt;"",1,0))</f>
        <v>0</v>
      </c>
      <c r="AB75" s="230" t="n">
        <f aca="false">IF('Indicator Data'!AC79="No Data",1,IF('Indicator Data imputation'!AC78&lt;&gt;"",1,0))</f>
        <v>1</v>
      </c>
      <c r="AC75" s="230" t="n">
        <f aca="false">IF('Indicator Data'!AD79="No Data",1,IF('Indicator Data imputation'!AD78&lt;&gt;"",1,0))</f>
        <v>0</v>
      </c>
      <c r="AD75" s="230" t="n">
        <f aca="false">IF('Indicator Data'!AE79="No Data",1,IF('Indicator Data imputation'!AE78&lt;&gt;"",1,0))</f>
        <v>0</v>
      </c>
      <c r="AE75" s="230" t="n">
        <f aca="false">IF('Indicator Data'!AF79="No Data",1,IF('Indicator Data imputation'!AF78&lt;&gt;"",1,0))</f>
        <v>0</v>
      </c>
      <c r="AF75" s="230" t="n">
        <f aca="false">IF('Indicator Data'!AG79="No Data",1,IF('Indicator Data imputation'!AG78&lt;&gt;"",1,0))</f>
        <v>0</v>
      </c>
      <c r="AG75" s="230" t="n">
        <f aca="false">IF('Indicator Data'!AH79="No Data",1,IF('Indicator Data imputation'!AH78&lt;&gt;"",1,0))</f>
        <v>0</v>
      </c>
      <c r="AH75" s="230" t="n">
        <f aca="false">IF('Indicator Data'!AI79="No Data",1,IF('Indicator Data imputation'!AI78&lt;&gt;"",1,0))</f>
        <v>0</v>
      </c>
      <c r="AI75" s="230" t="n">
        <f aca="false">IF('Indicator Data'!AJ79="No Data",1,IF('Indicator Data imputation'!AJ78&lt;&gt;"",1,0))</f>
        <v>0</v>
      </c>
      <c r="AJ75" s="230" t="n">
        <f aca="false">IF('Indicator Data'!AK79="No Data",1,IF('Indicator Data imputation'!AK78&lt;&gt;"",1,0))</f>
        <v>0</v>
      </c>
      <c r="AK75" s="230" t="n">
        <f aca="false">IF('Indicator Data'!AL79="No Data",1,IF('Indicator Data imputation'!AL78&lt;&gt;"",1,0))</f>
        <v>1</v>
      </c>
      <c r="AL75" s="230" t="n">
        <f aca="false">IF('Indicator Data'!AM79="No Data",1,IF('Indicator Data imputation'!AM78&lt;&gt;"",1,0))</f>
        <v>0</v>
      </c>
      <c r="AM75" s="230" t="n">
        <f aca="false">IF('Indicator Data'!AN79="No Data",1,IF('Indicator Data imputation'!AN78&lt;&gt;"",1,0))</f>
        <v>0</v>
      </c>
      <c r="AN75" s="230" t="n">
        <f aca="false">IF('Indicator Data'!AO79="No Data",1,IF('Indicator Data imputation'!AO78&lt;&gt;"",1,0))</f>
        <v>0</v>
      </c>
      <c r="AO75" s="230" t="n">
        <f aca="false">IF('Indicator Data'!AP79="No Data",1,IF('Indicator Data imputation'!AP78&lt;&gt;"",1,0))</f>
        <v>1</v>
      </c>
      <c r="AP75" s="230" t="n">
        <f aca="false">IF('Indicator Data'!AQ79="No Data",1,IF('Indicator Data imputation'!AQ78&lt;&gt;"",1,0))</f>
        <v>0</v>
      </c>
      <c r="AQ75" s="230" t="n">
        <f aca="false">IF('Indicator Data'!AR79="No Data",1,IF('Indicator Data imputation'!AR78&lt;&gt;"",1,0))</f>
        <v>0</v>
      </c>
      <c r="AR75" s="230" t="n">
        <f aca="false">IF('Indicator Data'!AS79="No Data",1,IF('Indicator Data imputation'!AS78&lt;&gt;"",1,0))</f>
        <v>1</v>
      </c>
      <c r="AS75" s="230" t="n">
        <f aca="false">IF('Indicator Data'!AT79="No Data",1,IF('Indicator Data imputation'!AT78&lt;&gt;"",1,0))</f>
        <v>0</v>
      </c>
      <c r="AT75" s="230" t="n">
        <f aca="false">IF('Indicator Data'!AU79="No Data",1,IF('Indicator Data imputation'!AU78&lt;&gt;"",1,0))</f>
        <v>1</v>
      </c>
      <c r="AU75" s="230" t="n">
        <f aca="false">IF('Indicator Data'!AV79="No Data",1,IF('Indicator Data imputation'!AV78&lt;&gt;"",1,0))</f>
        <v>1</v>
      </c>
      <c r="AV75" s="230" t="n">
        <f aca="false">IF('Indicator Data'!AW79="No Data",1,IF('Indicator Data imputation'!AW78&lt;&gt;"",1,0))</f>
        <v>1</v>
      </c>
      <c r="AW75" s="230" t="n">
        <f aca="false">IF('Indicator Data'!AX79="No Data",1,IF('Indicator Data imputation'!AX78&lt;&gt;"",1,0))</f>
        <v>0</v>
      </c>
      <c r="AX75" s="230" t="n">
        <f aca="false">IF('Indicator Data'!AY79="No Data",1,IF('Indicator Data imputation'!AY78&lt;&gt;"",1,0))</f>
        <v>0</v>
      </c>
      <c r="AY75" s="230" t="n">
        <f aca="false">IF('Indicator Data'!AZ79="No Data",1,IF('Indicator Data imputation'!AZ78&lt;&gt;"",1,0))</f>
        <v>0</v>
      </c>
      <c r="AZ75" s="230" t="n">
        <f aca="false">IF('Indicator Data'!BA79="No Data",1,IF('Indicator Data imputation'!BA78&lt;&gt;"",1,0))</f>
        <v>0</v>
      </c>
      <c r="BA75" s="230" t="n">
        <f aca="false">IF('Indicator Data'!BB79="No Data",1,IF('Indicator Data imputation'!BB78&lt;&gt;"",1,0))</f>
        <v>0</v>
      </c>
      <c r="BB75" s="230" t="n">
        <f aca="false">IF('Indicator Data'!BC79="No Data",1,IF('Indicator Data imputation'!BC78&lt;&gt;"",1,0))</f>
        <v>0</v>
      </c>
      <c r="BC75" s="230" t="n">
        <f aca="false">IF('Indicator Data'!BD79="No Data",1,IF('Indicator Data imputation'!BD78&lt;&gt;"",1,0))</f>
        <v>0</v>
      </c>
      <c r="BD75" s="230" t="n">
        <f aca="false">IF('Indicator Data'!BE79="No Data",1,IF('Indicator Data imputation'!BE78&lt;&gt;"",1,0))</f>
        <v>0</v>
      </c>
      <c r="BE75" s="230" t="n">
        <f aca="false">IF('Indicator Data'!BF79="No Data",1,IF('Indicator Data imputation'!BF78&lt;&gt;"",1,0))</f>
        <v>0</v>
      </c>
      <c r="BF75" s="230" t="n">
        <f aca="false">IF('Indicator Data'!BG79="No Data",1,IF('Indicator Data imputation'!BG78&lt;&gt;"",1,0))</f>
        <v>0</v>
      </c>
      <c r="BG75" s="230" t="n">
        <f aca="false">IF('Indicator Data'!BH79="No Data",1,IF('Indicator Data imputation'!BH78&lt;&gt;"",1,0))</f>
        <v>0</v>
      </c>
      <c r="BH75" s="230" t="n">
        <f aca="false">IF('Indicator Data'!BI79="No Data",1,IF('Indicator Data imputation'!BI78&lt;&gt;"",1,0))</f>
        <v>0</v>
      </c>
      <c r="BI75" s="230" t="n">
        <f aca="false">IF('Indicator Data'!BJ79="No Data",1,IF('Indicator Data imputation'!BJ78&lt;&gt;"",1,0))</f>
        <v>0</v>
      </c>
      <c r="BJ75" s="230" t="n">
        <f aca="false">IF('Indicator Data'!BK79="No Data",1,IF('Indicator Data imputation'!BK78&lt;&gt;"",1,0))</f>
        <v>0</v>
      </c>
      <c r="BK75" s="230" t="n">
        <f aca="false">IF('Indicator Data'!BL79="No Data",1,IF('Indicator Data imputation'!BL78&lt;&gt;"",1,0))</f>
        <v>0</v>
      </c>
      <c r="BL75" s="230" t="n">
        <f aca="false">IF('Indicator Data'!BM79="No Data",1,IF('Indicator Data imputation'!BM78&lt;&gt;"",1,0))</f>
        <v>0</v>
      </c>
      <c r="BM75" s="230" t="n">
        <f aca="false">IF('Indicator Data'!BN79="No Data",1,IF('Indicator Data imputation'!BN78&lt;&gt;"",1,0))</f>
        <v>0</v>
      </c>
      <c r="BN75" s="230" t="n">
        <f aca="false">IF('Indicator Data'!BO79="No Data",1,IF('Indicator Data imputation'!BO78&lt;&gt;"",1,0))</f>
        <v>0</v>
      </c>
      <c r="BO75" s="230" t="n">
        <f aca="false">IF('Indicator Data'!BP79="No Data",1,IF('Indicator Data imputation'!BP78&lt;&gt;"",1,0))</f>
        <v>0</v>
      </c>
      <c r="BP75" s="230" t="n">
        <f aca="false">IF('Indicator Data'!BQ79="No Data",1,IF('Indicator Data imputation'!BQ78&lt;&gt;"",1,0))</f>
        <v>0</v>
      </c>
      <c r="BQ75" s="230" t="n">
        <f aca="false">IF('Indicator Data'!BR79="No Data",1,IF('Indicator Data imputation'!BR78&lt;&gt;"",1,0))</f>
        <v>0</v>
      </c>
      <c r="BR75" s="230" t="n">
        <f aca="false">IF('Indicator Data'!BS79="No Data",1,IF('Indicator Data imputation'!BS78&lt;&gt;"",1,0))</f>
        <v>0</v>
      </c>
      <c r="BS75" s="230" t="n">
        <f aca="false">IF('Indicator Data'!BT79="No Data",1,IF('Indicator Data imputation'!BT78&lt;&gt;"",1,0))</f>
        <v>0</v>
      </c>
      <c r="BT75" s="230" t="n">
        <f aca="false">IF('Indicator Data'!BU79="No Data",1,IF('Indicator Data imputation'!BU78&lt;&gt;"",1,0))</f>
        <v>0</v>
      </c>
      <c r="BU75" s="230" t="n">
        <f aca="false">IF('Indicator Data'!BV79="No Data",1,IF('Indicator Data imputation'!BV78&lt;&gt;"",1,0))</f>
        <v>0</v>
      </c>
      <c r="BV75" s="230" t="n">
        <f aca="false">IF('Indicator Data'!BW79="No Data",1,IF('Indicator Data imputation'!BW78&lt;&gt;"",1,0))</f>
        <v>0</v>
      </c>
      <c r="BW75" s="230" t="n">
        <f aca="false">IF('Indicator Data'!BX79="No Data",1,IF('Indicator Data imputation'!BX78&lt;&gt;"",1,0))</f>
        <v>0</v>
      </c>
      <c r="BX75" s="0" t="n">
        <f aca="false">SUM(B75:BW75)</f>
        <v>10</v>
      </c>
      <c r="BY75" s="239" t="n">
        <f aca="false">BX75/74</f>
        <v>0.135135135135135</v>
      </c>
    </row>
    <row r="76" customFormat="false" ht="14.5" hidden="false" customHeight="false" outlineLevel="0" collapsed="false">
      <c r="A76" s="0" t="str">
        <f aca="false">'Indicator Data'!B80</f>
        <v>ISL</v>
      </c>
      <c r="B76" s="230" t="n">
        <f aca="false">IF('Indicator Data'!C80="No Data",1,IF('Indicator Data imputation'!C79&lt;&gt;"",1,0))</f>
        <v>0</v>
      </c>
      <c r="C76" s="230" t="n">
        <f aca="false">IF('Indicator Data'!D80="No Data",1,IF('Indicator Data imputation'!D79&lt;&gt;"",1,0))</f>
        <v>0</v>
      </c>
      <c r="D76" s="230" t="n">
        <f aca="false">IF('Indicator Data'!E80="No Data",1,IF('Indicator Data imputation'!E79&lt;&gt;"",1,0))</f>
        <v>1</v>
      </c>
      <c r="E76" s="230" t="n">
        <f aca="false">IF('Indicator Data'!F80="No Data",1,IF('Indicator Data imputation'!F79&lt;&gt;"",1,0))</f>
        <v>0</v>
      </c>
      <c r="F76" s="230" t="n">
        <f aca="false">IF('Indicator Data'!G80="No Data",1,IF('Indicator Data imputation'!G79&lt;&gt;"",1,0))</f>
        <v>0</v>
      </c>
      <c r="G76" s="230" t="n">
        <f aca="false">IF('Indicator Data'!H80="No Data",1,IF('Indicator Data imputation'!H79&lt;&gt;"",1,0))</f>
        <v>0</v>
      </c>
      <c r="H76" s="230" t="n">
        <f aca="false">IF('Indicator Data'!I80="No Data",1,IF('Indicator Data imputation'!I79&lt;&gt;"",1,0))</f>
        <v>0</v>
      </c>
      <c r="I76" s="230" t="n">
        <f aca="false">IF('Indicator Data'!J80="No Data",1,IF('Indicator Data imputation'!J79&lt;&gt;"",1,0))</f>
        <v>0</v>
      </c>
      <c r="J76" s="230" t="n">
        <f aca="false">IF('Indicator Data'!K80="No Data",1,IF('Indicator Data imputation'!K79&lt;&gt;"",1,0))</f>
        <v>0</v>
      </c>
      <c r="K76" s="230" t="n">
        <f aca="false">IF('Indicator Data'!L80="No Data",1,IF('Indicator Data imputation'!L79&lt;&gt;"",1,0))</f>
        <v>0</v>
      </c>
      <c r="L76" s="230" t="n">
        <f aca="false">IF('Indicator Data'!M80="No Data",1,IF('Indicator Data imputation'!M79&lt;&gt;"",1,0))</f>
        <v>1</v>
      </c>
      <c r="M76" s="230" t="n">
        <f aca="false">IF('Indicator Data'!N80="No Data",1,IF('Indicator Data imputation'!N79&lt;&gt;"",1,0))</f>
        <v>1</v>
      </c>
      <c r="N76" s="230" t="n">
        <f aca="false">IF('Indicator Data'!O80="No Data",1,IF('Indicator Data imputation'!O79&lt;&gt;"",1,0))</f>
        <v>1</v>
      </c>
      <c r="O76" s="230" t="n">
        <f aca="false">IF('Indicator Data'!P80="No Data",1,IF('Indicator Data imputation'!P79&lt;&gt;"",1,0))</f>
        <v>1</v>
      </c>
      <c r="P76" s="230" t="n">
        <f aca="false">IF('Indicator Data'!Q80="No Data",1,IF('Indicator Data imputation'!Q79&lt;&gt;"",1,0))</f>
        <v>0</v>
      </c>
      <c r="Q76" s="230" t="n">
        <f aca="false">IF('Indicator Data'!R80="No Data",1,IF('Indicator Data imputation'!R79&lt;&gt;"",1,0))</f>
        <v>0</v>
      </c>
      <c r="R76" s="230" t="n">
        <f aca="false">IF('Indicator Data'!S80="No Data",1,IF('Indicator Data imputation'!S79&lt;&gt;"",1,0))</f>
        <v>0</v>
      </c>
      <c r="S76" s="230" t="n">
        <f aca="false">IF('Indicator Data'!T80="No Data",1,IF('Indicator Data imputation'!T79&lt;&gt;"",1,0))</f>
        <v>0</v>
      </c>
      <c r="T76" s="230" t="n">
        <f aca="false">IF('Indicator Data'!U80="No Data",1,IF('Indicator Data imputation'!U79&lt;&gt;"",1,0))</f>
        <v>0</v>
      </c>
      <c r="U76" s="230" t="n">
        <f aca="false">IF('Indicator Data'!V80="No Data",1,IF('Indicator Data imputation'!V79&lt;&gt;"",1,0))</f>
        <v>0</v>
      </c>
      <c r="V76" s="230" t="n">
        <f aca="false">IF('Indicator Data'!W80="No Data",1,IF('Indicator Data imputation'!W79&lt;&gt;"",1,0))</f>
        <v>0</v>
      </c>
      <c r="W76" s="230" t="n">
        <f aca="false">IF('Indicator Data'!X80="No Data",1,IF('Indicator Data imputation'!X79&lt;&gt;"",1,0))</f>
        <v>0</v>
      </c>
      <c r="X76" s="230" t="n">
        <f aca="false">IF('Indicator Data'!Y80="No Data",1,IF('Indicator Data imputation'!Y79&lt;&gt;"",1,0))</f>
        <v>0</v>
      </c>
      <c r="Y76" s="230" t="n">
        <f aca="false">IF('Indicator Data'!Z80="No Data",1,IF('Indicator Data imputation'!Z79&lt;&gt;"",1,0))</f>
        <v>0</v>
      </c>
      <c r="Z76" s="230" t="n">
        <f aca="false">IF('Indicator Data'!AA80="No Data",1,IF('Indicator Data imputation'!AA79&lt;&gt;"",1,0))</f>
        <v>1</v>
      </c>
      <c r="AA76" s="230" t="n">
        <f aca="false">IF('Indicator Data'!AB80="No Data",1,IF('Indicator Data imputation'!AB79&lt;&gt;"",1,0))</f>
        <v>0</v>
      </c>
      <c r="AB76" s="230" t="n">
        <f aca="false">IF('Indicator Data'!AC80="No Data",1,IF('Indicator Data imputation'!AC79&lt;&gt;"",1,0))</f>
        <v>1</v>
      </c>
      <c r="AC76" s="230" t="n">
        <f aca="false">IF('Indicator Data'!AD80="No Data",1,IF('Indicator Data imputation'!AD79&lt;&gt;"",1,0))</f>
        <v>0</v>
      </c>
      <c r="AD76" s="230" t="n">
        <f aca="false">IF('Indicator Data'!AE80="No Data",1,IF('Indicator Data imputation'!AE79&lt;&gt;"",1,0))</f>
        <v>0</v>
      </c>
      <c r="AE76" s="230" t="n">
        <f aca="false">IF('Indicator Data'!AF80="No Data",1,IF('Indicator Data imputation'!AF79&lt;&gt;"",1,0))</f>
        <v>1</v>
      </c>
      <c r="AF76" s="230" t="n">
        <f aca="false">IF('Indicator Data'!AG80="No Data",1,IF('Indicator Data imputation'!AG79&lt;&gt;"",1,0))</f>
        <v>0</v>
      </c>
      <c r="AG76" s="230" t="n">
        <f aca="false">IF('Indicator Data'!AH80="No Data",1,IF('Indicator Data imputation'!AH79&lt;&gt;"",1,0))</f>
        <v>0</v>
      </c>
      <c r="AH76" s="230" t="n">
        <f aca="false">IF('Indicator Data'!AI80="No Data",1,IF('Indicator Data imputation'!AI79&lt;&gt;"",1,0))</f>
        <v>0</v>
      </c>
      <c r="AI76" s="230" t="n">
        <f aca="false">IF('Indicator Data'!AJ80="No Data",1,IF('Indicator Data imputation'!AJ79&lt;&gt;"",1,0))</f>
        <v>0</v>
      </c>
      <c r="AJ76" s="230" t="n">
        <f aca="false">IF('Indicator Data'!AK80="No Data",1,IF('Indicator Data imputation'!AK79&lt;&gt;"",1,0))</f>
        <v>0</v>
      </c>
      <c r="AK76" s="230" t="n">
        <f aca="false">IF('Indicator Data'!AL80="No Data",1,IF('Indicator Data imputation'!AL79&lt;&gt;"",1,0))</f>
        <v>1</v>
      </c>
      <c r="AL76" s="230" t="n">
        <f aca="false">IF('Indicator Data'!AM80="No Data",1,IF('Indicator Data imputation'!AM79&lt;&gt;"",1,0))</f>
        <v>0</v>
      </c>
      <c r="AM76" s="230" t="n">
        <f aca="false">IF('Indicator Data'!AN80="No Data",1,IF('Indicator Data imputation'!AN79&lt;&gt;"",1,0))</f>
        <v>0</v>
      </c>
      <c r="AN76" s="230" t="n">
        <f aca="false">IF('Indicator Data'!AO80="No Data",1,IF('Indicator Data imputation'!AO79&lt;&gt;"",1,0))</f>
        <v>0</v>
      </c>
      <c r="AO76" s="230" t="n">
        <f aca="false">IF('Indicator Data'!AP80="No Data",1,IF('Indicator Data imputation'!AP79&lt;&gt;"",1,0))</f>
        <v>1</v>
      </c>
      <c r="AP76" s="230" t="n">
        <f aca="false">IF('Indicator Data'!AQ80="No Data",1,IF('Indicator Data imputation'!AQ79&lt;&gt;"",1,0))</f>
        <v>0</v>
      </c>
      <c r="AQ76" s="230" t="n">
        <f aca="false">IF('Indicator Data'!AR80="No Data",1,IF('Indicator Data imputation'!AR79&lt;&gt;"",1,0))</f>
        <v>0</v>
      </c>
      <c r="AR76" s="230" t="n">
        <f aca="false">IF('Indicator Data'!AS80="No Data",1,IF('Indicator Data imputation'!AS79&lt;&gt;"",1,0))</f>
        <v>1</v>
      </c>
      <c r="AS76" s="230" t="n">
        <f aca="false">IF('Indicator Data'!AT80="No Data",1,IF('Indicator Data imputation'!AT79&lt;&gt;"",1,0))</f>
        <v>0</v>
      </c>
      <c r="AT76" s="230" t="n">
        <f aca="false">IF('Indicator Data'!AU80="No Data",1,IF('Indicator Data imputation'!AU79&lt;&gt;"",1,0))</f>
        <v>0</v>
      </c>
      <c r="AU76" s="230" t="n">
        <f aca="false">IF('Indicator Data'!AV80="No Data",1,IF('Indicator Data imputation'!AV79&lt;&gt;"",1,0))</f>
        <v>0</v>
      </c>
      <c r="AV76" s="230" t="n">
        <f aca="false">IF('Indicator Data'!AW80="No Data",1,IF('Indicator Data imputation'!AW79&lt;&gt;"",1,0))</f>
        <v>1</v>
      </c>
      <c r="AW76" s="230" t="n">
        <f aca="false">IF('Indicator Data'!AX80="No Data",1,IF('Indicator Data imputation'!AX79&lt;&gt;"",1,0))</f>
        <v>0</v>
      </c>
      <c r="AX76" s="230" t="n">
        <f aca="false">IF('Indicator Data'!AY80="No Data",1,IF('Indicator Data imputation'!AY79&lt;&gt;"",1,0))</f>
        <v>0</v>
      </c>
      <c r="AY76" s="230" t="n">
        <f aca="false">IF('Indicator Data'!AZ80="No Data",1,IF('Indicator Data imputation'!AZ79&lt;&gt;"",1,0))</f>
        <v>0</v>
      </c>
      <c r="AZ76" s="230" t="n">
        <f aca="false">IF('Indicator Data'!BA80="No Data",1,IF('Indicator Data imputation'!BA79&lt;&gt;"",1,0))</f>
        <v>0</v>
      </c>
      <c r="BA76" s="230" t="n">
        <f aca="false">IF('Indicator Data'!BB80="No Data",1,IF('Indicator Data imputation'!BB79&lt;&gt;"",1,0))</f>
        <v>0</v>
      </c>
      <c r="BB76" s="230" t="n">
        <f aca="false">IF('Indicator Data'!BC80="No Data",1,IF('Indicator Data imputation'!BC79&lt;&gt;"",1,0))</f>
        <v>0</v>
      </c>
      <c r="BC76" s="230" t="n">
        <f aca="false">IF('Indicator Data'!BD80="No Data",1,IF('Indicator Data imputation'!BD79&lt;&gt;"",1,0))</f>
        <v>0</v>
      </c>
      <c r="BD76" s="230" t="n">
        <f aca="false">IF('Indicator Data'!BE80="No Data",1,IF('Indicator Data imputation'!BE79&lt;&gt;"",1,0))</f>
        <v>0</v>
      </c>
      <c r="BE76" s="230" t="n">
        <f aca="false">IF('Indicator Data'!BF80="No Data",1,IF('Indicator Data imputation'!BF79&lt;&gt;"",1,0))</f>
        <v>0</v>
      </c>
      <c r="BF76" s="230" t="n">
        <f aca="false">IF('Indicator Data'!BG80="No Data",1,IF('Indicator Data imputation'!BG79&lt;&gt;"",1,0))</f>
        <v>0</v>
      </c>
      <c r="BG76" s="230" t="n">
        <f aca="false">IF('Indicator Data'!BH80="No Data",1,IF('Indicator Data imputation'!BH79&lt;&gt;"",1,0))</f>
        <v>0</v>
      </c>
      <c r="BH76" s="230" t="n">
        <f aca="false">IF('Indicator Data'!BI80="No Data",1,IF('Indicator Data imputation'!BI79&lt;&gt;"",1,0))</f>
        <v>1</v>
      </c>
      <c r="BI76" s="230" t="n">
        <f aca="false">IF('Indicator Data'!BJ80="No Data",1,IF('Indicator Data imputation'!BJ79&lt;&gt;"",1,0))</f>
        <v>0</v>
      </c>
      <c r="BJ76" s="230" t="n">
        <f aca="false">IF('Indicator Data'!BK80="No Data",1,IF('Indicator Data imputation'!BK79&lt;&gt;"",1,0))</f>
        <v>0</v>
      </c>
      <c r="BK76" s="230" t="n">
        <f aca="false">IF('Indicator Data'!BL80="No Data",1,IF('Indicator Data imputation'!BL79&lt;&gt;"",1,0))</f>
        <v>0</v>
      </c>
      <c r="BL76" s="230" t="n">
        <f aca="false">IF('Indicator Data'!BM80="No Data",1,IF('Indicator Data imputation'!BM79&lt;&gt;"",1,0))</f>
        <v>1</v>
      </c>
      <c r="BM76" s="230" t="n">
        <f aca="false">IF('Indicator Data'!BN80="No Data",1,IF('Indicator Data imputation'!BN79&lt;&gt;"",1,0))</f>
        <v>0</v>
      </c>
      <c r="BN76" s="230" t="n">
        <f aca="false">IF('Indicator Data'!BO80="No Data",1,IF('Indicator Data imputation'!BO79&lt;&gt;"",1,0))</f>
        <v>0</v>
      </c>
      <c r="BO76" s="230" t="n">
        <f aca="false">IF('Indicator Data'!BP80="No Data",1,IF('Indicator Data imputation'!BP79&lt;&gt;"",1,0))</f>
        <v>0</v>
      </c>
      <c r="BP76" s="230" t="n">
        <f aca="false">IF('Indicator Data'!BQ80="No Data",1,IF('Indicator Data imputation'!BQ79&lt;&gt;"",1,0))</f>
        <v>0</v>
      </c>
      <c r="BQ76" s="230" t="n">
        <f aca="false">IF('Indicator Data'!BR80="No Data",1,IF('Indicator Data imputation'!BR79&lt;&gt;"",1,0))</f>
        <v>0</v>
      </c>
      <c r="BR76" s="230" t="n">
        <f aca="false">IF('Indicator Data'!BS80="No Data",1,IF('Indicator Data imputation'!BS79&lt;&gt;"",1,0))</f>
        <v>0</v>
      </c>
      <c r="BS76" s="230" t="n">
        <f aca="false">IF('Indicator Data'!BT80="No Data",1,IF('Indicator Data imputation'!BT79&lt;&gt;"",1,0))</f>
        <v>0</v>
      </c>
      <c r="BT76" s="230" t="n">
        <f aca="false">IF('Indicator Data'!BU80="No Data",1,IF('Indicator Data imputation'!BU79&lt;&gt;"",1,0))</f>
        <v>0</v>
      </c>
      <c r="BU76" s="230" t="n">
        <f aca="false">IF('Indicator Data'!BV80="No Data",1,IF('Indicator Data imputation'!BV79&lt;&gt;"",1,0))</f>
        <v>0</v>
      </c>
      <c r="BV76" s="230" t="n">
        <f aca="false">IF('Indicator Data'!BW80="No Data",1,IF('Indicator Data imputation'!BW79&lt;&gt;"",1,0))</f>
        <v>0</v>
      </c>
      <c r="BW76" s="230" t="n">
        <f aca="false">IF('Indicator Data'!BX80="No Data",1,IF('Indicator Data imputation'!BX79&lt;&gt;"",1,0))</f>
        <v>0</v>
      </c>
      <c r="BX76" s="0" t="n">
        <f aca="false">SUM(B76:BW76)</f>
        <v>14</v>
      </c>
      <c r="BY76" s="239" t="n">
        <f aca="false">BX76/74</f>
        <v>0.189189189189189</v>
      </c>
    </row>
    <row r="77" customFormat="false" ht="14.5" hidden="false" customHeight="false" outlineLevel="0" collapsed="false">
      <c r="A77" s="0" t="str">
        <f aca="false">'Indicator Data'!B81</f>
        <v>IND</v>
      </c>
      <c r="B77" s="230" t="n">
        <f aca="false">IF('Indicator Data'!C81="No Data",1,IF('Indicator Data imputation'!C80&lt;&gt;"",1,0))</f>
        <v>0</v>
      </c>
      <c r="C77" s="230" t="n">
        <f aca="false">IF('Indicator Data'!D81="No Data",1,IF('Indicator Data imputation'!D80&lt;&gt;"",1,0))</f>
        <v>0</v>
      </c>
      <c r="D77" s="230" t="n">
        <f aca="false">IF('Indicator Data'!E81="No Data",1,IF('Indicator Data imputation'!E80&lt;&gt;"",1,0))</f>
        <v>0</v>
      </c>
      <c r="E77" s="230" t="n">
        <f aca="false">IF('Indicator Data'!F81="No Data",1,IF('Indicator Data imputation'!F80&lt;&gt;"",1,0))</f>
        <v>0</v>
      </c>
      <c r="F77" s="230" t="n">
        <f aca="false">IF('Indicator Data'!G81="No Data",1,IF('Indicator Data imputation'!G80&lt;&gt;"",1,0))</f>
        <v>0</v>
      </c>
      <c r="G77" s="230" t="n">
        <f aca="false">IF('Indicator Data'!H81="No Data",1,IF('Indicator Data imputation'!H80&lt;&gt;"",1,0))</f>
        <v>0</v>
      </c>
      <c r="H77" s="230" t="n">
        <f aca="false">IF('Indicator Data'!I81="No Data",1,IF('Indicator Data imputation'!I80&lt;&gt;"",1,0))</f>
        <v>0</v>
      </c>
      <c r="I77" s="230" t="n">
        <f aca="false">IF('Indicator Data'!J81="No Data",1,IF('Indicator Data imputation'!J80&lt;&gt;"",1,0))</f>
        <v>0</v>
      </c>
      <c r="J77" s="230" t="n">
        <f aca="false">IF('Indicator Data'!K81="No Data",1,IF('Indicator Data imputation'!K80&lt;&gt;"",1,0))</f>
        <v>0</v>
      </c>
      <c r="K77" s="230" t="n">
        <f aca="false">IF('Indicator Data'!L81="No Data",1,IF('Indicator Data imputation'!L80&lt;&gt;"",1,0))</f>
        <v>0</v>
      </c>
      <c r="L77" s="230" t="n">
        <f aca="false">IF('Indicator Data'!M81="No Data",1,IF('Indicator Data imputation'!M80&lt;&gt;"",1,0))</f>
        <v>0</v>
      </c>
      <c r="M77" s="230" t="n">
        <f aca="false">IF('Indicator Data'!N81="No Data",1,IF('Indicator Data imputation'!N80&lt;&gt;"",1,0))</f>
        <v>1</v>
      </c>
      <c r="N77" s="230" t="n">
        <f aca="false">IF('Indicator Data'!O81="No Data",1,IF('Indicator Data imputation'!O80&lt;&gt;"",1,0))</f>
        <v>1</v>
      </c>
      <c r="O77" s="230" t="n">
        <f aca="false">IF('Indicator Data'!P81="No Data",1,IF('Indicator Data imputation'!P80&lt;&gt;"",1,0))</f>
        <v>1</v>
      </c>
      <c r="P77" s="230" t="n">
        <f aca="false">IF('Indicator Data'!Q81="No Data",1,IF('Indicator Data imputation'!Q80&lt;&gt;"",1,0))</f>
        <v>0</v>
      </c>
      <c r="Q77" s="230" t="n">
        <f aca="false">IF('Indicator Data'!R81="No Data",1,IF('Indicator Data imputation'!R80&lt;&gt;"",1,0))</f>
        <v>0</v>
      </c>
      <c r="R77" s="230" t="n">
        <f aca="false">IF('Indicator Data'!S81="No Data",1,IF('Indicator Data imputation'!S80&lt;&gt;"",1,0))</f>
        <v>0</v>
      </c>
      <c r="S77" s="230" t="n">
        <f aca="false">IF('Indicator Data'!T81="No Data",1,IF('Indicator Data imputation'!T80&lt;&gt;"",1,0))</f>
        <v>0</v>
      </c>
      <c r="T77" s="230" t="n">
        <f aca="false">IF('Indicator Data'!U81="No Data",1,IF('Indicator Data imputation'!U80&lt;&gt;"",1,0))</f>
        <v>0</v>
      </c>
      <c r="U77" s="230" t="n">
        <f aca="false">IF('Indicator Data'!V81="No Data",1,IF('Indicator Data imputation'!V80&lt;&gt;"",1,0))</f>
        <v>0</v>
      </c>
      <c r="V77" s="230" t="n">
        <f aca="false">IF('Indicator Data'!W81="No Data",1,IF('Indicator Data imputation'!W80&lt;&gt;"",1,0))</f>
        <v>0</v>
      </c>
      <c r="W77" s="230" t="n">
        <f aca="false">IF('Indicator Data'!X81="No Data",1,IF('Indicator Data imputation'!X80&lt;&gt;"",1,0))</f>
        <v>0</v>
      </c>
      <c r="X77" s="230" t="n">
        <f aca="false">IF('Indicator Data'!Y81="No Data",1,IF('Indicator Data imputation'!Y80&lt;&gt;"",1,0))</f>
        <v>0</v>
      </c>
      <c r="Y77" s="230" t="n">
        <f aca="false">IF('Indicator Data'!Z81="No Data",1,IF('Indicator Data imputation'!Z80&lt;&gt;"",1,0))</f>
        <v>0</v>
      </c>
      <c r="Z77" s="230" t="n">
        <f aca="false">IF('Indicator Data'!AA81="No Data",1,IF('Indicator Data imputation'!AA80&lt;&gt;"",1,0))</f>
        <v>0</v>
      </c>
      <c r="AA77" s="230" t="n">
        <f aca="false">IF('Indicator Data'!AB81="No Data",1,IF('Indicator Data imputation'!AB80&lt;&gt;"",1,0))</f>
        <v>0</v>
      </c>
      <c r="AB77" s="230" t="n">
        <f aca="false">IF('Indicator Data'!AC81="No Data",1,IF('Indicator Data imputation'!AC80&lt;&gt;"",1,0))</f>
        <v>0</v>
      </c>
      <c r="AC77" s="230" t="n">
        <f aca="false">IF('Indicator Data'!AD81="No Data",1,IF('Indicator Data imputation'!AD80&lt;&gt;"",1,0))</f>
        <v>0</v>
      </c>
      <c r="AD77" s="230" t="n">
        <f aca="false">IF('Indicator Data'!AE81="No Data",1,IF('Indicator Data imputation'!AE80&lt;&gt;"",1,0))</f>
        <v>0</v>
      </c>
      <c r="AE77" s="230" t="n">
        <f aca="false">IF('Indicator Data'!AF81="No Data",1,IF('Indicator Data imputation'!AF80&lt;&gt;"",1,0))</f>
        <v>0</v>
      </c>
      <c r="AF77" s="230" t="n">
        <f aca="false">IF('Indicator Data'!AG81="No Data",1,IF('Indicator Data imputation'!AG80&lt;&gt;"",1,0))</f>
        <v>0</v>
      </c>
      <c r="AG77" s="230" t="n">
        <f aca="false">IF('Indicator Data'!AH81="No Data",1,IF('Indicator Data imputation'!AH80&lt;&gt;"",1,0))</f>
        <v>0</v>
      </c>
      <c r="AH77" s="230" t="n">
        <f aca="false">IF('Indicator Data'!AI81="No Data",1,IF('Indicator Data imputation'!AI80&lt;&gt;"",1,0))</f>
        <v>0</v>
      </c>
      <c r="AI77" s="230" t="n">
        <f aca="false">IF('Indicator Data'!AJ81="No Data",1,IF('Indicator Data imputation'!AJ80&lt;&gt;"",1,0))</f>
        <v>0</v>
      </c>
      <c r="AJ77" s="230" t="n">
        <f aca="false">IF('Indicator Data'!AK81="No Data",1,IF('Indicator Data imputation'!AK80&lt;&gt;"",1,0))</f>
        <v>0</v>
      </c>
      <c r="AK77" s="230" t="n">
        <f aca="false">IF('Indicator Data'!AL81="No Data",1,IF('Indicator Data imputation'!AL80&lt;&gt;"",1,0))</f>
        <v>0</v>
      </c>
      <c r="AL77" s="230" t="n">
        <f aca="false">IF('Indicator Data'!AM81="No Data",1,IF('Indicator Data imputation'!AM80&lt;&gt;"",1,0))</f>
        <v>0</v>
      </c>
      <c r="AM77" s="230" t="n">
        <f aca="false">IF('Indicator Data'!AN81="No Data",1,IF('Indicator Data imputation'!AN80&lt;&gt;"",1,0))</f>
        <v>0</v>
      </c>
      <c r="AN77" s="230" t="n">
        <f aca="false">IF('Indicator Data'!AO81="No Data",1,IF('Indicator Data imputation'!AO80&lt;&gt;"",1,0))</f>
        <v>0</v>
      </c>
      <c r="AO77" s="230" t="n">
        <f aca="false">IF('Indicator Data'!AP81="No Data",1,IF('Indicator Data imputation'!AP80&lt;&gt;"",1,0))</f>
        <v>0</v>
      </c>
      <c r="AP77" s="230" t="n">
        <f aca="false">IF('Indicator Data'!AQ81="No Data",1,IF('Indicator Data imputation'!AQ80&lt;&gt;"",1,0))</f>
        <v>0</v>
      </c>
      <c r="AQ77" s="230" t="n">
        <f aca="false">IF('Indicator Data'!AR81="No Data",1,IF('Indicator Data imputation'!AR80&lt;&gt;"",1,0))</f>
        <v>0</v>
      </c>
      <c r="AR77" s="230" t="n">
        <f aca="false">IF('Indicator Data'!AS81="No Data",1,IF('Indicator Data imputation'!AS80&lt;&gt;"",1,0))</f>
        <v>0</v>
      </c>
      <c r="AS77" s="230" t="n">
        <f aca="false">IF('Indicator Data'!AT81="No Data",1,IF('Indicator Data imputation'!AT80&lt;&gt;"",1,0))</f>
        <v>0</v>
      </c>
      <c r="AT77" s="230" t="n">
        <f aca="false">IF('Indicator Data'!AU81="No Data",1,IF('Indicator Data imputation'!AU80&lt;&gt;"",1,0))</f>
        <v>1</v>
      </c>
      <c r="AU77" s="230" t="n">
        <f aca="false">IF('Indicator Data'!AV81="No Data",1,IF('Indicator Data imputation'!AV80&lt;&gt;"",1,0))</f>
        <v>1</v>
      </c>
      <c r="AV77" s="230" t="n">
        <f aca="false">IF('Indicator Data'!AW81="No Data",1,IF('Indicator Data imputation'!AW80&lt;&gt;"",1,0))</f>
        <v>0</v>
      </c>
      <c r="AW77" s="230" t="n">
        <f aca="false">IF('Indicator Data'!AX81="No Data",1,IF('Indicator Data imputation'!AX80&lt;&gt;"",1,0))</f>
        <v>0</v>
      </c>
      <c r="AX77" s="230" t="n">
        <f aca="false">IF('Indicator Data'!AY81="No Data",1,IF('Indicator Data imputation'!AY80&lt;&gt;"",1,0))</f>
        <v>0</v>
      </c>
      <c r="AY77" s="230" t="n">
        <f aca="false">IF('Indicator Data'!AZ81="No Data",1,IF('Indicator Data imputation'!AZ80&lt;&gt;"",1,0))</f>
        <v>0</v>
      </c>
      <c r="AZ77" s="230" t="n">
        <f aca="false">IF('Indicator Data'!BA81="No Data",1,IF('Indicator Data imputation'!BA80&lt;&gt;"",1,0))</f>
        <v>0</v>
      </c>
      <c r="BA77" s="230" t="n">
        <f aca="false">IF('Indicator Data'!BB81="No Data",1,IF('Indicator Data imputation'!BB80&lt;&gt;"",1,0))</f>
        <v>0</v>
      </c>
      <c r="BB77" s="230" t="n">
        <f aca="false">IF('Indicator Data'!BC81="No Data",1,IF('Indicator Data imputation'!BC80&lt;&gt;"",1,0))</f>
        <v>0</v>
      </c>
      <c r="BC77" s="230" t="n">
        <f aca="false">IF('Indicator Data'!BD81="No Data",1,IF('Indicator Data imputation'!BD80&lt;&gt;"",1,0))</f>
        <v>0</v>
      </c>
      <c r="BD77" s="230" t="n">
        <f aca="false">IF('Indicator Data'!BE81="No Data",1,IF('Indicator Data imputation'!BE80&lt;&gt;"",1,0))</f>
        <v>0</v>
      </c>
      <c r="BE77" s="230" t="n">
        <f aca="false">IF('Indicator Data'!BF81="No Data",1,IF('Indicator Data imputation'!BF80&lt;&gt;"",1,0))</f>
        <v>0</v>
      </c>
      <c r="BF77" s="230" t="n">
        <f aca="false">IF('Indicator Data'!BG81="No Data",1,IF('Indicator Data imputation'!BG80&lt;&gt;"",1,0))</f>
        <v>0</v>
      </c>
      <c r="BG77" s="230" t="n">
        <f aca="false">IF('Indicator Data'!BH81="No Data",1,IF('Indicator Data imputation'!BH80&lt;&gt;"",1,0))</f>
        <v>0</v>
      </c>
      <c r="BH77" s="230" t="n">
        <f aca="false">IF('Indicator Data'!BI81="No Data",1,IF('Indicator Data imputation'!BI80&lt;&gt;"",1,0))</f>
        <v>0</v>
      </c>
      <c r="BI77" s="230" t="n">
        <f aca="false">IF('Indicator Data'!BJ81="No Data",1,IF('Indicator Data imputation'!BJ80&lt;&gt;"",1,0))</f>
        <v>0</v>
      </c>
      <c r="BJ77" s="230" t="n">
        <f aca="false">IF('Indicator Data'!BK81="No Data",1,IF('Indicator Data imputation'!BK80&lt;&gt;"",1,0))</f>
        <v>0</v>
      </c>
      <c r="BK77" s="230" t="n">
        <f aca="false">IF('Indicator Data'!BL81="No Data",1,IF('Indicator Data imputation'!BL80&lt;&gt;"",1,0))</f>
        <v>0</v>
      </c>
      <c r="BL77" s="230" t="n">
        <f aca="false">IF('Indicator Data'!BM81="No Data",1,IF('Indicator Data imputation'!BM80&lt;&gt;"",1,0))</f>
        <v>0</v>
      </c>
      <c r="BM77" s="230" t="n">
        <f aca="false">IF('Indicator Data'!BN81="No Data",1,IF('Indicator Data imputation'!BN80&lt;&gt;"",1,0))</f>
        <v>0</v>
      </c>
      <c r="BN77" s="230" t="n">
        <f aca="false">IF('Indicator Data'!BO81="No Data",1,IF('Indicator Data imputation'!BO80&lt;&gt;"",1,0))</f>
        <v>0</v>
      </c>
      <c r="BO77" s="230" t="n">
        <f aca="false">IF('Indicator Data'!BP81="No Data",1,IF('Indicator Data imputation'!BP80&lt;&gt;"",1,0))</f>
        <v>0</v>
      </c>
      <c r="BP77" s="230" t="n">
        <f aca="false">IF('Indicator Data'!BQ81="No Data",1,IF('Indicator Data imputation'!BQ80&lt;&gt;"",1,0))</f>
        <v>0</v>
      </c>
      <c r="BQ77" s="230" t="n">
        <f aca="false">IF('Indicator Data'!BR81="No Data",1,IF('Indicator Data imputation'!BR80&lt;&gt;"",1,0))</f>
        <v>0</v>
      </c>
      <c r="BR77" s="230" t="n">
        <f aca="false">IF('Indicator Data'!BS81="No Data",1,IF('Indicator Data imputation'!BS80&lt;&gt;"",1,0))</f>
        <v>0</v>
      </c>
      <c r="BS77" s="230" t="n">
        <f aca="false">IF('Indicator Data'!BT81="No Data",1,IF('Indicator Data imputation'!BT80&lt;&gt;"",1,0))</f>
        <v>0</v>
      </c>
      <c r="BT77" s="230" t="n">
        <f aca="false">IF('Indicator Data'!BU81="No Data",1,IF('Indicator Data imputation'!BU80&lt;&gt;"",1,0))</f>
        <v>0</v>
      </c>
      <c r="BU77" s="230" t="n">
        <f aca="false">IF('Indicator Data'!BV81="No Data",1,IF('Indicator Data imputation'!BV80&lt;&gt;"",1,0))</f>
        <v>0</v>
      </c>
      <c r="BV77" s="230" t="n">
        <f aca="false">IF('Indicator Data'!BW81="No Data",1,IF('Indicator Data imputation'!BW80&lt;&gt;"",1,0))</f>
        <v>0</v>
      </c>
      <c r="BW77" s="230" t="n">
        <f aca="false">IF('Indicator Data'!BX81="No Data",1,IF('Indicator Data imputation'!BX80&lt;&gt;"",1,0))</f>
        <v>0</v>
      </c>
      <c r="BX77" s="0" t="n">
        <f aca="false">SUM(B77:BW77)</f>
        <v>5</v>
      </c>
      <c r="BY77" s="239" t="n">
        <f aca="false">BX77/74</f>
        <v>0.0675675675675676</v>
      </c>
    </row>
    <row r="78" customFormat="false" ht="14.5" hidden="false" customHeight="false" outlineLevel="0" collapsed="false">
      <c r="A78" s="0" t="str">
        <f aca="false">'Indicator Data'!B82</f>
        <v>IDN</v>
      </c>
      <c r="B78" s="230" t="n">
        <f aca="false">IF('Indicator Data'!C82="No Data",1,IF('Indicator Data imputation'!C81&lt;&gt;"",1,0))</f>
        <v>0</v>
      </c>
      <c r="C78" s="230" t="n">
        <f aca="false">IF('Indicator Data'!D82="No Data",1,IF('Indicator Data imputation'!D81&lt;&gt;"",1,0))</f>
        <v>0</v>
      </c>
      <c r="D78" s="230" t="n">
        <f aca="false">IF('Indicator Data'!E82="No Data",1,IF('Indicator Data imputation'!E81&lt;&gt;"",1,0))</f>
        <v>0</v>
      </c>
      <c r="E78" s="230" t="n">
        <f aca="false">IF('Indicator Data'!F82="No Data",1,IF('Indicator Data imputation'!F81&lt;&gt;"",1,0))</f>
        <v>0</v>
      </c>
      <c r="F78" s="230" t="n">
        <f aca="false">IF('Indicator Data'!G82="No Data",1,IF('Indicator Data imputation'!G81&lt;&gt;"",1,0))</f>
        <v>0</v>
      </c>
      <c r="G78" s="230" t="n">
        <f aca="false">IF('Indicator Data'!H82="No Data",1,IF('Indicator Data imputation'!H81&lt;&gt;"",1,0))</f>
        <v>0</v>
      </c>
      <c r="H78" s="230" t="n">
        <f aca="false">IF('Indicator Data'!I82="No Data",1,IF('Indicator Data imputation'!I81&lt;&gt;"",1,0))</f>
        <v>0</v>
      </c>
      <c r="I78" s="230" t="n">
        <f aca="false">IF('Indicator Data'!J82="No Data",1,IF('Indicator Data imputation'!J81&lt;&gt;"",1,0))</f>
        <v>0</v>
      </c>
      <c r="J78" s="230" t="n">
        <f aca="false">IF('Indicator Data'!K82="No Data",1,IF('Indicator Data imputation'!K81&lt;&gt;"",1,0))</f>
        <v>0</v>
      </c>
      <c r="K78" s="230" t="n">
        <f aca="false">IF('Indicator Data'!L82="No Data",1,IF('Indicator Data imputation'!L81&lt;&gt;"",1,0))</f>
        <v>0</v>
      </c>
      <c r="L78" s="230" t="n">
        <f aca="false">IF('Indicator Data'!M82="No Data",1,IF('Indicator Data imputation'!M81&lt;&gt;"",1,0))</f>
        <v>0</v>
      </c>
      <c r="M78" s="230" t="n">
        <f aca="false">IF('Indicator Data'!N82="No Data",1,IF('Indicator Data imputation'!N81&lt;&gt;"",1,0))</f>
        <v>1</v>
      </c>
      <c r="N78" s="230" t="n">
        <f aca="false">IF('Indicator Data'!O82="No Data",1,IF('Indicator Data imputation'!O81&lt;&gt;"",1,0))</f>
        <v>1</v>
      </c>
      <c r="O78" s="230" t="n">
        <f aca="false">IF('Indicator Data'!P82="No Data",1,IF('Indicator Data imputation'!P81&lt;&gt;"",1,0))</f>
        <v>1</v>
      </c>
      <c r="P78" s="230" t="n">
        <f aca="false">IF('Indicator Data'!Q82="No Data",1,IF('Indicator Data imputation'!Q81&lt;&gt;"",1,0))</f>
        <v>0</v>
      </c>
      <c r="Q78" s="230" t="n">
        <f aca="false">IF('Indicator Data'!R82="No Data",1,IF('Indicator Data imputation'!R81&lt;&gt;"",1,0))</f>
        <v>0</v>
      </c>
      <c r="R78" s="230" t="n">
        <f aca="false">IF('Indicator Data'!S82="No Data",1,IF('Indicator Data imputation'!S81&lt;&gt;"",1,0))</f>
        <v>0</v>
      </c>
      <c r="S78" s="230" t="n">
        <f aca="false">IF('Indicator Data'!T82="No Data",1,IF('Indicator Data imputation'!T81&lt;&gt;"",1,0))</f>
        <v>0</v>
      </c>
      <c r="T78" s="230" t="n">
        <f aca="false">IF('Indicator Data'!U82="No Data",1,IF('Indicator Data imputation'!U81&lt;&gt;"",1,0))</f>
        <v>0</v>
      </c>
      <c r="U78" s="230" t="n">
        <f aca="false">IF('Indicator Data'!V82="No Data",1,IF('Indicator Data imputation'!V81&lt;&gt;"",1,0))</f>
        <v>0</v>
      </c>
      <c r="V78" s="230" t="n">
        <f aca="false">IF('Indicator Data'!W82="No Data",1,IF('Indicator Data imputation'!W81&lt;&gt;"",1,0))</f>
        <v>0</v>
      </c>
      <c r="W78" s="230" t="n">
        <f aca="false">IF('Indicator Data'!X82="No Data",1,IF('Indicator Data imputation'!X81&lt;&gt;"",1,0))</f>
        <v>0</v>
      </c>
      <c r="X78" s="230" t="n">
        <f aca="false">IF('Indicator Data'!Y82="No Data",1,IF('Indicator Data imputation'!Y81&lt;&gt;"",1,0))</f>
        <v>0</v>
      </c>
      <c r="Y78" s="230" t="n">
        <f aca="false">IF('Indicator Data'!Z82="No Data",1,IF('Indicator Data imputation'!Z81&lt;&gt;"",1,0))</f>
        <v>0</v>
      </c>
      <c r="Z78" s="230" t="n">
        <f aca="false">IF('Indicator Data'!AA82="No Data",1,IF('Indicator Data imputation'!AA81&lt;&gt;"",1,0))</f>
        <v>0</v>
      </c>
      <c r="AA78" s="230" t="n">
        <f aca="false">IF('Indicator Data'!AB82="No Data",1,IF('Indicator Data imputation'!AB81&lt;&gt;"",1,0))</f>
        <v>0</v>
      </c>
      <c r="AB78" s="230" t="n">
        <f aca="false">IF('Indicator Data'!AC82="No Data",1,IF('Indicator Data imputation'!AC81&lt;&gt;"",1,0))</f>
        <v>0</v>
      </c>
      <c r="AC78" s="230" t="n">
        <f aca="false">IF('Indicator Data'!AD82="No Data",1,IF('Indicator Data imputation'!AD81&lt;&gt;"",1,0))</f>
        <v>0</v>
      </c>
      <c r="AD78" s="230" t="n">
        <f aca="false">IF('Indicator Data'!AE82="No Data",1,IF('Indicator Data imputation'!AE81&lt;&gt;"",1,0))</f>
        <v>0</v>
      </c>
      <c r="AE78" s="230" t="n">
        <f aca="false">IF('Indicator Data'!AF82="No Data",1,IF('Indicator Data imputation'!AF81&lt;&gt;"",1,0))</f>
        <v>0</v>
      </c>
      <c r="AF78" s="230" t="n">
        <f aca="false">IF('Indicator Data'!AG82="No Data",1,IF('Indicator Data imputation'!AG81&lt;&gt;"",1,0))</f>
        <v>0</v>
      </c>
      <c r="AG78" s="230" t="n">
        <f aca="false">IF('Indicator Data'!AH82="No Data",1,IF('Indicator Data imputation'!AH81&lt;&gt;"",1,0))</f>
        <v>0</v>
      </c>
      <c r="AH78" s="230" t="n">
        <f aca="false">IF('Indicator Data'!AI82="No Data",1,IF('Indicator Data imputation'!AI81&lt;&gt;"",1,0))</f>
        <v>0</v>
      </c>
      <c r="AI78" s="230" t="n">
        <f aca="false">IF('Indicator Data'!AJ82="No Data",1,IF('Indicator Data imputation'!AJ81&lt;&gt;"",1,0))</f>
        <v>0</v>
      </c>
      <c r="AJ78" s="230" t="n">
        <f aca="false">IF('Indicator Data'!AK82="No Data",1,IF('Indicator Data imputation'!AK81&lt;&gt;"",1,0))</f>
        <v>0</v>
      </c>
      <c r="AK78" s="230" t="n">
        <f aca="false">IF('Indicator Data'!AL82="No Data",1,IF('Indicator Data imputation'!AL81&lt;&gt;"",1,0))</f>
        <v>0</v>
      </c>
      <c r="AL78" s="230" t="n">
        <f aca="false">IF('Indicator Data'!AM82="No Data",1,IF('Indicator Data imputation'!AM81&lt;&gt;"",1,0))</f>
        <v>0</v>
      </c>
      <c r="AM78" s="230" t="n">
        <f aca="false">IF('Indicator Data'!AN82="No Data",1,IF('Indicator Data imputation'!AN81&lt;&gt;"",1,0))</f>
        <v>0</v>
      </c>
      <c r="AN78" s="230" t="n">
        <f aca="false">IF('Indicator Data'!AO82="No Data",1,IF('Indicator Data imputation'!AO81&lt;&gt;"",1,0))</f>
        <v>0</v>
      </c>
      <c r="AO78" s="230" t="n">
        <f aca="false">IF('Indicator Data'!AP82="No Data",1,IF('Indicator Data imputation'!AP81&lt;&gt;"",1,0))</f>
        <v>0</v>
      </c>
      <c r="AP78" s="230" t="n">
        <f aca="false">IF('Indicator Data'!AQ82="No Data",1,IF('Indicator Data imputation'!AQ81&lt;&gt;"",1,0))</f>
        <v>0</v>
      </c>
      <c r="AQ78" s="230" t="n">
        <f aca="false">IF('Indicator Data'!AR82="No Data",1,IF('Indicator Data imputation'!AR81&lt;&gt;"",1,0))</f>
        <v>0</v>
      </c>
      <c r="AR78" s="230" t="n">
        <f aca="false">IF('Indicator Data'!AS82="No Data",1,IF('Indicator Data imputation'!AS81&lt;&gt;"",1,0))</f>
        <v>0</v>
      </c>
      <c r="AS78" s="230" t="n">
        <f aca="false">IF('Indicator Data'!AT82="No Data",1,IF('Indicator Data imputation'!AT81&lt;&gt;"",1,0))</f>
        <v>0</v>
      </c>
      <c r="AT78" s="230" t="n">
        <f aca="false">IF('Indicator Data'!AU82="No Data",1,IF('Indicator Data imputation'!AU81&lt;&gt;"",1,0))</f>
        <v>0</v>
      </c>
      <c r="AU78" s="230" t="n">
        <f aca="false">IF('Indicator Data'!AV82="No Data",1,IF('Indicator Data imputation'!AV81&lt;&gt;"",1,0))</f>
        <v>0</v>
      </c>
      <c r="AV78" s="230" t="n">
        <f aca="false">IF('Indicator Data'!AW82="No Data",1,IF('Indicator Data imputation'!AW81&lt;&gt;"",1,0))</f>
        <v>0</v>
      </c>
      <c r="AW78" s="230" t="n">
        <f aca="false">IF('Indicator Data'!AX82="No Data",1,IF('Indicator Data imputation'!AX81&lt;&gt;"",1,0))</f>
        <v>0</v>
      </c>
      <c r="AX78" s="230" t="n">
        <f aca="false">IF('Indicator Data'!AY82="No Data",1,IF('Indicator Data imputation'!AY81&lt;&gt;"",1,0))</f>
        <v>0</v>
      </c>
      <c r="AY78" s="230" t="n">
        <f aca="false">IF('Indicator Data'!AZ82="No Data",1,IF('Indicator Data imputation'!AZ81&lt;&gt;"",1,0))</f>
        <v>0</v>
      </c>
      <c r="AZ78" s="230" t="n">
        <f aca="false">IF('Indicator Data'!BA82="No Data",1,IF('Indicator Data imputation'!BA81&lt;&gt;"",1,0))</f>
        <v>0</v>
      </c>
      <c r="BA78" s="230" t="n">
        <f aca="false">IF('Indicator Data'!BB82="No Data",1,IF('Indicator Data imputation'!BB81&lt;&gt;"",1,0))</f>
        <v>0</v>
      </c>
      <c r="BB78" s="230" t="n">
        <f aca="false">IF('Indicator Data'!BC82="No Data",1,IF('Indicator Data imputation'!BC81&lt;&gt;"",1,0))</f>
        <v>0</v>
      </c>
      <c r="BC78" s="230" t="n">
        <f aca="false">IF('Indicator Data'!BD82="No Data",1,IF('Indicator Data imputation'!BD81&lt;&gt;"",1,0))</f>
        <v>0</v>
      </c>
      <c r="BD78" s="230" t="n">
        <f aca="false">IF('Indicator Data'!BE82="No Data",1,IF('Indicator Data imputation'!BE81&lt;&gt;"",1,0))</f>
        <v>0</v>
      </c>
      <c r="BE78" s="230" t="n">
        <f aca="false">IF('Indicator Data'!BF82="No Data",1,IF('Indicator Data imputation'!BF81&lt;&gt;"",1,0))</f>
        <v>0</v>
      </c>
      <c r="BF78" s="230" t="n">
        <f aca="false">IF('Indicator Data'!BG82="No Data",1,IF('Indicator Data imputation'!BG81&lt;&gt;"",1,0))</f>
        <v>0</v>
      </c>
      <c r="BG78" s="230" t="n">
        <f aca="false">IF('Indicator Data'!BH82="No Data",1,IF('Indicator Data imputation'!BH81&lt;&gt;"",1,0))</f>
        <v>0</v>
      </c>
      <c r="BH78" s="230" t="n">
        <f aca="false">IF('Indicator Data'!BI82="No Data",1,IF('Indicator Data imputation'!BI81&lt;&gt;"",1,0))</f>
        <v>0</v>
      </c>
      <c r="BI78" s="230" t="n">
        <f aca="false">IF('Indicator Data'!BJ82="No Data",1,IF('Indicator Data imputation'!BJ81&lt;&gt;"",1,0))</f>
        <v>0</v>
      </c>
      <c r="BJ78" s="230" t="n">
        <f aca="false">IF('Indicator Data'!BK82="No Data",1,IF('Indicator Data imputation'!BK81&lt;&gt;"",1,0))</f>
        <v>0</v>
      </c>
      <c r="BK78" s="230" t="n">
        <f aca="false">IF('Indicator Data'!BL82="No Data",1,IF('Indicator Data imputation'!BL81&lt;&gt;"",1,0))</f>
        <v>0</v>
      </c>
      <c r="BL78" s="230" t="n">
        <f aca="false">IF('Indicator Data'!BM82="No Data",1,IF('Indicator Data imputation'!BM81&lt;&gt;"",1,0))</f>
        <v>0</v>
      </c>
      <c r="BM78" s="230" t="n">
        <f aca="false">IF('Indicator Data'!BN82="No Data",1,IF('Indicator Data imputation'!BN81&lt;&gt;"",1,0))</f>
        <v>0</v>
      </c>
      <c r="BN78" s="230" t="n">
        <f aca="false">IF('Indicator Data'!BO82="No Data",1,IF('Indicator Data imputation'!BO81&lt;&gt;"",1,0))</f>
        <v>0</v>
      </c>
      <c r="BO78" s="230" t="n">
        <f aca="false">IF('Indicator Data'!BP82="No Data",1,IF('Indicator Data imputation'!BP81&lt;&gt;"",1,0))</f>
        <v>0</v>
      </c>
      <c r="BP78" s="230" t="n">
        <f aca="false">IF('Indicator Data'!BQ82="No Data",1,IF('Indicator Data imputation'!BQ81&lt;&gt;"",1,0))</f>
        <v>0</v>
      </c>
      <c r="BQ78" s="230" t="n">
        <f aca="false">IF('Indicator Data'!BR82="No Data",1,IF('Indicator Data imputation'!BR81&lt;&gt;"",1,0))</f>
        <v>0</v>
      </c>
      <c r="BR78" s="230" t="n">
        <f aca="false">IF('Indicator Data'!BS82="No Data",1,IF('Indicator Data imputation'!BS81&lt;&gt;"",1,0))</f>
        <v>0</v>
      </c>
      <c r="BS78" s="230" t="n">
        <f aca="false">IF('Indicator Data'!BT82="No Data",1,IF('Indicator Data imputation'!BT81&lt;&gt;"",1,0))</f>
        <v>0</v>
      </c>
      <c r="BT78" s="230" t="n">
        <f aca="false">IF('Indicator Data'!BU82="No Data",1,IF('Indicator Data imputation'!BU81&lt;&gt;"",1,0))</f>
        <v>0</v>
      </c>
      <c r="BU78" s="230" t="n">
        <f aca="false">IF('Indicator Data'!BV82="No Data",1,IF('Indicator Data imputation'!BV81&lt;&gt;"",1,0))</f>
        <v>0</v>
      </c>
      <c r="BV78" s="230" t="n">
        <f aca="false">IF('Indicator Data'!BW82="No Data",1,IF('Indicator Data imputation'!BW81&lt;&gt;"",1,0))</f>
        <v>0</v>
      </c>
      <c r="BW78" s="230" t="n">
        <f aca="false">IF('Indicator Data'!BX82="No Data",1,IF('Indicator Data imputation'!BX81&lt;&gt;"",1,0))</f>
        <v>0</v>
      </c>
      <c r="BX78" s="0" t="n">
        <f aca="false">SUM(B78:BW78)</f>
        <v>3</v>
      </c>
      <c r="BY78" s="239" t="n">
        <f aca="false">BX78/74</f>
        <v>0.0405405405405405</v>
      </c>
    </row>
    <row r="79" customFormat="false" ht="14.5" hidden="false" customHeight="false" outlineLevel="0" collapsed="false">
      <c r="A79" s="0" t="str">
        <f aca="false">'Indicator Data'!B83</f>
        <v>IRN</v>
      </c>
      <c r="B79" s="230" t="n">
        <f aca="false">IF('Indicator Data'!C83="No Data",1,IF('Indicator Data imputation'!C82&lt;&gt;"",1,0))</f>
        <v>0</v>
      </c>
      <c r="C79" s="230" t="n">
        <f aca="false">IF('Indicator Data'!D83="No Data",1,IF('Indicator Data imputation'!D82&lt;&gt;"",1,0))</f>
        <v>0</v>
      </c>
      <c r="D79" s="230" t="n">
        <f aca="false">IF('Indicator Data'!E83="No Data",1,IF('Indicator Data imputation'!E82&lt;&gt;"",1,0))</f>
        <v>0</v>
      </c>
      <c r="E79" s="230" t="n">
        <f aca="false">IF('Indicator Data'!F83="No Data",1,IF('Indicator Data imputation'!F82&lt;&gt;"",1,0))</f>
        <v>0</v>
      </c>
      <c r="F79" s="230" t="n">
        <f aca="false">IF('Indicator Data'!G83="No Data",1,IF('Indicator Data imputation'!G82&lt;&gt;"",1,0))</f>
        <v>0</v>
      </c>
      <c r="G79" s="230" t="n">
        <f aca="false">IF('Indicator Data'!H83="No Data",1,IF('Indicator Data imputation'!H82&lt;&gt;"",1,0))</f>
        <v>0</v>
      </c>
      <c r="H79" s="230" t="n">
        <f aca="false">IF('Indicator Data'!I83="No Data",1,IF('Indicator Data imputation'!I82&lt;&gt;"",1,0))</f>
        <v>0</v>
      </c>
      <c r="I79" s="230" t="n">
        <f aca="false">IF('Indicator Data'!J83="No Data",1,IF('Indicator Data imputation'!J82&lt;&gt;"",1,0))</f>
        <v>0</v>
      </c>
      <c r="J79" s="230" t="n">
        <f aca="false">IF('Indicator Data'!K83="No Data",1,IF('Indicator Data imputation'!K82&lt;&gt;"",1,0))</f>
        <v>0</v>
      </c>
      <c r="K79" s="230" t="n">
        <f aca="false">IF('Indicator Data'!L83="No Data",1,IF('Indicator Data imputation'!L82&lt;&gt;"",1,0))</f>
        <v>0</v>
      </c>
      <c r="L79" s="230" t="n">
        <f aca="false">IF('Indicator Data'!M83="No Data",1,IF('Indicator Data imputation'!M82&lt;&gt;"",1,0))</f>
        <v>0</v>
      </c>
      <c r="M79" s="230" t="n">
        <f aca="false">IF('Indicator Data'!N83="No Data",1,IF('Indicator Data imputation'!N82&lt;&gt;"",1,0))</f>
        <v>1</v>
      </c>
      <c r="N79" s="230" t="n">
        <f aca="false">IF('Indicator Data'!O83="No Data",1,IF('Indicator Data imputation'!O82&lt;&gt;"",1,0))</f>
        <v>1</v>
      </c>
      <c r="O79" s="230" t="n">
        <f aca="false">IF('Indicator Data'!P83="No Data",1,IF('Indicator Data imputation'!P82&lt;&gt;"",1,0))</f>
        <v>1</v>
      </c>
      <c r="P79" s="230" t="n">
        <f aca="false">IF('Indicator Data'!Q83="No Data",1,IF('Indicator Data imputation'!Q82&lt;&gt;"",1,0))</f>
        <v>0</v>
      </c>
      <c r="Q79" s="230" t="n">
        <f aca="false">IF('Indicator Data'!R83="No Data",1,IF('Indicator Data imputation'!R82&lt;&gt;"",1,0))</f>
        <v>0</v>
      </c>
      <c r="R79" s="230" t="n">
        <f aca="false">IF('Indicator Data'!S83="No Data",1,IF('Indicator Data imputation'!S82&lt;&gt;"",1,0))</f>
        <v>0</v>
      </c>
      <c r="S79" s="230" t="n">
        <f aca="false">IF('Indicator Data'!T83="No Data",1,IF('Indicator Data imputation'!T82&lt;&gt;"",1,0))</f>
        <v>0</v>
      </c>
      <c r="T79" s="230" t="n">
        <f aca="false">IF('Indicator Data'!U83="No Data",1,IF('Indicator Data imputation'!U82&lt;&gt;"",1,0))</f>
        <v>0</v>
      </c>
      <c r="U79" s="230" t="n">
        <f aca="false">IF('Indicator Data'!V83="No Data",1,IF('Indicator Data imputation'!V82&lt;&gt;"",1,0))</f>
        <v>0</v>
      </c>
      <c r="V79" s="230" t="n">
        <f aca="false">IF('Indicator Data'!W83="No Data",1,IF('Indicator Data imputation'!W82&lt;&gt;"",1,0))</f>
        <v>0</v>
      </c>
      <c r="W79" s="230" t="n">
        <f aca="false">IF('Indicator Data'!X83="No Data",1,IF('Indicator Data imputation'!X82&lt;&gt;"",1,0))</f>
        <v>0</v>
      </c>
      <c r="X79" s="230" t="n">
        <f aca="false">IF('Indicator Data'!Y83="No Data",1,IF('Indicator Data imputation'!Y82&lt;&gt;"",1,0))</f>
        <v>0</v>
      </c>
      <c r="Y79" s="230" t="n">
        <f aca="false">IF('Indicator Data'!Z83="No Data",1,IF('Indicator Data imputation'!Z82&lt;&gt;"",1,0))</f>
        <v>0</v>
      </c>
      <c r="Z79" s="230" t="n">
        <f aca="false">IF('Indicator Data'!AA83="No Data",1,IF('Indicator Data imputation'!AA82&lt;&gt;"",1,0))</f>
        <v>0</v>
      </c>
      <c r="AA79" s="230" t="n">
        <f aca="false">IF('Indicator Data'!AB83="No Data",1,IF('Indicator Data imputation'!AB82&lt;&gt;"",1,0))</f>
        <v>0</v>
      </c>
      <c r="AB79" s="230" t="n">
        <f aca="false">IF('Indicator Data'!AC83="No Data",1,IF('Indicator Data imputation'!AC82&lt;&gt;"",1,0))</f>
        <v>1</v>
      </c>
      <c r="AC79" s="230" t="n">
        <f aca="false">IF('Indicator Data'!AD83="No Data",1,IF('Indicator Data imputation'!AD82&lt;&gt;"",1,0))</f>
        <v>0</v>
      </c>
      <c r="AD79" s="230" t="n">
        <f aca="false">IF('Indicator Data'!AE83="No Data",1,IF('Indicator Data imputation'!AE82&lt;&gt;"",1,0))</f>
        <v>0</v>
      </c>
      <c r="AE79" s="230" t="n">
        <f aca="false">IF('Indicator Data'!AF83="No Data",1,IF('Indicator Data imputation'!AF82&lt;&gt;"",1,0))</f>
        <v>0</v>
      </c>
      <c r="AF79" s="230" t="n">
        <f aca="false">IF('Indicator Data'!AG83="No Data",1,IF('Indicator Data imputation'!AG82&lt;&gt;"",1,0))</f>
        <v>0</v>
      </c>
      <c r="AG79" s="230" t="n">
        <f aca="false">IF('Indicator Data'!AH83="No Data",1,IF('Indicator Data imputation'!AH82&lt;&gt;"",1,0))</f>
        <v>0</v>
      </c>
      <c r="AH79" s="230" t="n">
        <f aca="false">IF('Indicator Data'!AI83="No Data",1,IF('Indicator Data imputation'!AI82&lt;&gt;"",1,0))</f>
        <v>0</v>
      </c>
      <c r="AI79" s="230" t="n">
        <f aca="false">IF('Indicator Data'!AJ83="No Data",1,IF('Indicator Data imputation'!AJ82&lt;&gt;"",1,0))</f>
        <v>0</v>
      </c>
      <c r="AJ79" s="230" t="n">
        <f aca="false">IF('Indicator Data'!AK83="No Data",1,IF('Indicator Data imputation'!AK82&lt;&gt;"",1,0))</f>
        <v>0</v>
      </c>
      <c r="AK79" s="230" t="n">
        <f aca="false">IF('Indicator Data'!AL83="No Data",1,IF('Indicator Data imputation'!AL82&lt;&gt;"",1,0))</f>
        <v>1</v>
      </c>
      <c r="AL79" s="230" t="n">
        <f aca="false">IF('Indicator Data'!AM83="No Data",1,IF('Indicator Data imputation'!AM82&lt;&gt;"",1,0))</f>
        <v>0</v>
      </c>
      <c r="AM79" s="230" t="n">
        <f aca="false">IF('Indicator Data'!AN83="No Data",1,IF('Indicator Data imputation'!AN82&lt;&gt;"",1,0))</f>
        <v>0</v>
      </c>
      <c r="AN79" s="230" t="n">
        <f aca="false">IF('Indicator Data'!AO83="No Data",1,IF('Indicator Data imputation'!AO82&lt;&gt;"",1,0))</f>
        <v>0</v>
      </c>
      <c r="AO79" s="230" t="n">
        <f aca="false">IF('Indicator Data'!AP83="No Data",1,IF('Indicator Data imputation'!AP82&lt;&gt;"",1,0))</f>
        <v>0</v>
      </c>
      <c r="AP79" s="230" t="n">
        <f aca="false">IF('Indicator Data'!AQ83="No Data",1,IF('Indicator Data imputation'!AQ82&lt;&gt;"",1,0))</f>
        <v>0</v>
      </c>
      <c r="AQ79" s="230" t="n">
        <f aca="false">IF('Indicator Data'!AR83="No Data",1,IF('Indicator Data imputation'!AR82&lt;&gt;"",1,0))</f>
        <v>0</v>
      </c>
      <c r="AR79" s="230" t="n">
        <f aca="false">IF('Indicator Data'!AS83="No Data",1,IF('Indicator Data imputation'!AS82&lt;&gt;"",1,0))</f>
        <v>0</v>
      </c>
      <c r="AS79" s="230" t="n">
        <f aca="false">IF('Indicator Data'!AT83="No Data",1,IF('Indicator Data imputation'!AT82&lt;&gt;"",1,0))</f>
        <v>0</v>
      </c>
      <c r="AT79" s="230" t="n">
        <f aca="false">IF('Indicator Data'!AU83="No Data",1,IF('Indicator Data imputation'!AU82&lt;&gt;"",1,0))</f>
        <v>0</v>
      </c>
      <c r="AU79" s="230" t="n">
        <f aca="false">IF('Indicator Data'!AV83="No Data",1,IF('Indicator Data imputation'!AV82&lt;&gt;"",1,0))</f>
        <v>0</v>
      </c>
      <c r="AV79" s="230" t="n">
        <f aca="false">IF('Indicator Data'!AW83="No Data",1,IF('Indicator Data imputation'!AW82&lt;&gt;"",1,0))</f>
        <v>0</v>
      </c>
      <c r="AW79" s="230" t="n">
        <f aca="false">IF('Indicator Data'!AX83="No Data",1,IF('Indicator Data imputation'!AX82&lt;&gt;"",1,0))</f>
        <v>0</v>
      </c>
      <c r="AX79" s="230" t="n">
        <f aca="false">IF('Indicator Data'!AY83="No Data",1,IF('Indicator Data imputation'!AY82&lt;&gt;"",1,0))</f>
        <v>0</v>
      </c>
      <c r="AY79" s="230" t="n">
        <f aca="false">IF('Indicator Data'!AZ83="No Data",1,IF('Indicator Data imputation'!AZ82&lt;&gt;"",1,0))</f>
        <v>0</v>
      </c>
      <c r="AZ79" s="230" t="n">
        <f aca="false">IF('Indicator Data'!BA83="No Data",1,IF('Indicator Data imputation'!BA82&lt;&gt;"",1,0))</f>
        <v>0</v>
      </c>
      <c r="BA79" s="230" t="n">
        <f aca="false">IF('Indicator Data'!BB83="No Data",1,IF('Indicator Data imputation'!BB82&lt;&gt;"",1,0))</f>
        <v>0</v>
      </c>
      <c r="BB79" s="230" t="n">
        <f aca="false">IF('Indicator Data'!BC83="No Data",1,IF('Indicator Data imputation'!BC82&lt;&gt;"",1,0))</f>
        <v>0</v>
      </c>
      <c r="BC79" s="230" t="n">
        <f aca="false">IF('Indicator Data'!BD83="No Data",1,IF('Indicator Data imputation'!BD82&lt;&gt;"",1,0))</f>
        <v>0</v>
      </c>
      <c r="BD79" s="230" t="n">
        <f aca="false">IF('Indicator Data'!BE83="No Data",1,IF('Indicator Data imputation'!BE82&lt;&gt;"",1,0))</f>
        <v>0</v>
      </c>
      <c r="BE79" s="230" t="n">
        <f aca="false">IF('Indicator Data'!BF83="No Data",1,IF('Indicator Data imputation'!BF82&lt;&gt;"",1,0))</f>
        <v>0</v>
      </c>
      <c r="BF79" s="230" t="n">
        <f aca="false">IF('Indicator Data'!BG83="No Data",1,IF('Indicator Data imputation'!BG82&lt;&gt;"",1,0))</f>
        <v>0</v>
      </c>
      <c r="BG79" s="230" t="n">
        <f aca="false">IF('Indicator Data'!BH83="No Data",1,IF('Indicator Data imputation'!BH82&lt;&gt;"",1,0))</f>
        <v>0</v>
      </c>
      <c r="BH79" s="230" t="n">
        <f aca="false">IF('Indicator Data'!BI83="No Data",1,IF('Indicator Data imputation'!BI82&lt;&gt;"",1,0))</f>
        <v>0</v>
      </c>
      <c r="BI79" s="230" t="n">
        <f aca="false">IF('Indicator Data'!BJ83="No Data",1,IF('Indicator Data imputation'!BJ82&lt;&gt;"",1,0))</f>
        <v>0</v>
      </c>
      <c r="BJ79" s="230" t="n">
        <f aca="false">IF('Indicator Data'!BK83="No Data",1,IF('Indicator Data imputation'!BK82&lt;&gt;"",1,0))</f>
        <v>0</v>
      </c>
      <c r="BK79" s="230" t="n">
        <f aca="false">IF('Indicator Data'!BL83="No Data",1,IF('Indicator Data imputation'!BL82&lt;&gt;"",1,0))</f>
        <v>0</v>
      </c>
      <c r="BL79" s="230" t="n">
        <f aca="false">IF('Indicator Data'!BM83="No Data",1,IF('Indicator Data imputation'!BM82&lt;&gt;"",1,0))</f>
        <v>0</v>
      </c>
      <c r="BM79" s="230" t="n">
        <f aca="false">IF('Indicator Data'!BN83="No Data",1,IF('Indicator Data imputation'!BN82&lt;&gt;"",1,0))</f>
        <v>0</v>
      </c>
      <c r="BN79" s="230" t="n">
        <f aca="false">IF('Indicator Data'!BO83="No Data",1,IF('Indicator Data imputation'!BO82&lt;&gt;"",1,0))</f>
        <v>0</v>
      </c>
      <c r="BO79" s="230" t="n">
        <f aca="false">IF('Indicator Data'!BP83="No Data",1,IF('Indicator Data imputation'!BP82&lt;&gt;"",1,0))</f>
        <v>0</v>
      </c>
      <c r="BP79" s="230" t="n">
        <f aca="false">IF('Indicator Data'!BQ83="No Data",1,IF('Indicator Data imputation'!BQ82&lt;&gt;"",1,0))</f>
        <v>0</v>
      </c>
      <c r="BQ79" s="230" t="n">
        <f aca="false">IF('Indicator Data'!BR83="No Data",1,IF('Indicator Data imputation'!BR82&lt;&gt;"",1,0))</f>
        <v>0</v>
      </c>
      <c r="BR79" s="230" t="n">
        <f aca="false">IF('Indicator Data'!BS83="No Data",1,IF('Indicator Data imputation'!BS82&lt;&gt;"",1,0))</f>
        <v>0</v>
      </c>
      <c r="BS79" s="230" t="n">
        <f aca="false">IF('Indicator Data'!BT83="No Data",1,IF('Indicator Data imputation'!BT82&lt;&gt;"",1,0))</f>
        <v>0</v>
      </c>
      <c r="BT79" s="230" t="n">
        <f aca="false">IF('Indicator Data'!BU83="No Data",1,IF('Indicator Data imputation'!BU82&lt;&gt;"",1,0))</f>
        <v>0</v>
      </c>
      <c r="BU79" s="230" t="n">
        <f aca="false">IF('Indicator Data'!BV83="No Data",1,IF('Indicator Data imputation'!BV82&lt;&gt;"",1,0))</f>
        <v>1</v>
      </c>
      <c r="BV79" s="230" t="n">
        <f aca="false">IF('Indicator Data'!BW83="No Data",1,IF('Indicator Data imputation'!BW82&lt;&gt;"",1,0))</f>
        <v>0</v>
      </c>
      <c r="BW79" s="230" t="n">
        <f aca="false">IF('Indicator Data'!BX83="No Data",1,IF('Indicator Data imputation'!BX82&lt;&gt;"",1,0))</f>
        <v>0</v>
      </c>
      <c r="BX79" s="0" t="n">
        <f aca="false">SUM(B79:BW79)</f>
        <v>6</v>
      </c>
      <c r="BY79" s="239" t="n">
        <f aca="false">BX79/74</f>
        <v>0.0810810810810811</v>
      </c>
    </row>
    <row r="80" customFormat="false" ht="14.5" hidden="false" customHeight="false" outlineLevel="0" collapsed="false">
      <c r="A80" s="0" t="str">
        <f aca="false">'Indicator Data'!B84</f>
        <v>IRQ</v>
      </c>
      <c r="B80" s="230" t="n">
        <f aca="false">IF('Indicator Data'!C84="No Data",1,IF('Indicator Data imputation'!C83&lt;&gt;"",1,0))</f>
        <v>0</v>
      </c>
      <c r="C80" s="230" t="n">
        <f aca="false">IF('Indicator Data'!D84="No Data",1,IF('Indicator Data imputation'!D83&lt;&gt;"",1,0))</f>
        <v>0</v>
      </c>
      <c r="D80" s="230" t="n">
        <f aca="false">IF('Indicator Data'!E84="No Data",1,IF('Indicator Data imputation'!E83&lt;&gt;"",1,0))</f>
        <v>0</v>
      </c>
      <c r="E80" s="230" t="n">
        <f aca="false">IF('Indicator Data'!F84="No Data",1,IF('Indicator Data imputation'!F83&lt;&gt;"",1,0))</f>
        <v>0</v>
      </c>
      <c r="F80" s="230" t="n">
        <f aca="false">IF('Indicator Data'!G84="No Data",1,IF('Indicator Data imputation'!G83&lt;&gt;"",1,0))</f>
        <v>0</v>
      </c>
      <c r="G80" s="230" t="n">
        <f aca="false">IF('Indicator Data'!H84="No Data",1,IF('Indicator Data imputation'!H83&lt;&gt;"",1,0))</f>
        <v>0</v>
      </c>
      <c r="H80" s="230" t="n">
        <f aca="false">IF('Indicator Data'!I84="No Data",1,IF('Indicator Data imputation'!I83&lt;&gt;"",1,0))</f>
        <v>0</v>
      </c>
      <c r="I80" s="230" t="n">
        <f aca="false">IF('Indicator Data'!J84="No Data",1,IF('Indicator Data imputation'!J83&lt;&gt;"",1,0))</f>
        <v>0</v>
      </c>
      <c r="J80" s="230" t="n">
        <f aca="false">IF('Indicator Data'!K84="No Data",1,IF('Indicator Data imputation'!K83&lt;&gt;"",1,0))</f>
        <v>0</v>
      </c>
      <c r="K80" s="230" t="n">
        <f aca="false">IF('Indicator Data'!L84="No Data",1,IF('Indicator Data imputation'!L83&lt;&gt;"",1,0))</f>
        <v>0</v>
      </c>
      <c r="L80" s="230" t="n">
        <f aca="false">IF('Indicator Data'!M84="No Data",1,IF('Indicator Data imputation'!M83&lt;&gt;"",1,0))</f>
        <v>0</v>
      </c>
      <c r="M80" s="230" t="n">
        <f aca="false">IF('Indicator Data'!N84="No Data",1,IF('Indicator Data imputation'!N83&lt;&gt;"",1,0))</f>
        <v>1</v>
      </c>
      <c r="N80" s="230" t="n">
        <f aca="false">IF('Indicator Data'!O84="No Data",1,IF('Indicator Data imputation'!O83&lt;&gt;"",1,0))</f>
        <v>1</v>
      </c>
      <c r="O80" s="230" t="n">
        <f aca="false">IF('Indicator Data'!P84="No Data",1,IF('Indicator Data imputation'!P83&lt;&gt;"",1,0))</f>
        <v>1</v>
      </c>
      <c r="P80" s="230" t="n">
        <f aca="false">IF('Indicator Data'!Q84="No Data",1,IF('Indicator Data imputation'!Q83&lt;&gt;"",1,0))</f>
        <v>0</v>
      </c>
      <c r="Q80" s="230" t="n">
        <f aca="false">IF('Indicator Data'!R84="No Data",1,IF('Indicator Data imputation'!R83&lt;&gt;"",1,0))</f>
        <v>0</v>
      </c>
      <c r="R80" s="230" t="n">
        <f aca="false">IF('Indicator Data'!S84="No Data",1,IF('Indicator Data imputation'!S83&lt;&gt;"",1,0))</f>
        <v>0</v>
      </c>
      <c r="S80" s="230" t="n">
        <f aca="false">IF('Indicator Data'!T84="No Data",1,IF('Indicator Data imputation'!T83&lt;&gt;"",1,0))</f>
        <v>0</v>
      </c>
      <c r="T80" s="230" t="n">
        <f aca="false">IF('Indicator Data'!U84="No Data",1,IF('Indicator Data imputation'!U83&lt;&gt;"",1,0))</f>
        <v>0</v>
      </c>
      <c r="U80" s="230" t="n">
        <f aca="false">IF('Indicator Data'!V84="No Data",1,IF('Indicator Data imputation'!V83&lt;&gt;"",1,0))</f>
        <v>0</v>
      </c>
      <c r="V80" s="230" t="n">
        <f aca="false">IF('Indicator Data'!W84="No Data",1,IF('Indicator Data imputation'!W83&lt;&gt;"",1,0))</f>
        <v>0</v>
      </c>
      <c r="W80" s="230" t="n">
        <f aca="false">IF('Indicator Data'!X84="No Data",1,IF('Indicator Data imputation'!X83&lt;&gt;"",1,0))</f>
        <v>0</v>
      </c>
      <c r="X80" s="230" t="n">
        <f aca="false">IF('Indicator Data'!Y84="No Data",1,IF('Indicator Data imputation'!Y83&lt;&gt;"",1,0))</f>
        <v>0</v>
      </c>
      <c r="Y80" s="230" t="n">
        <f aca="false">IF('Indicator Data'!Z84="No Data",1,IF('Indicator Data imputation'!Z83&lt;&gt;"",1,0))</f>
        <v>0</v>
      </c>
      <c r="Z80" s="230" t="n">
        <f aca="false">IF('Indicator Data'!AA84="No Data",1,IF('Indicator Data imputation'!AA83&lt;&gt;"",1,0))</f>
        <v>1</v>
      </c>
      <c r="AA80" s="230" t="n">
        <f aca="false">IF('Indicator Data'!AB84="No Data",1,IF('Indicator Data imputation'!AB83&lt;&gt;"",1,0))</f>
        <v>0</v>
      </c>
      <c r="AB80" s="230" t="n">
        <f aca="false">IF('Indicator Data'!AC84="No Data",1,IF('Indicator Data imputation'!AC83&lt;&gt;"",1,0))</f>
        <v>0</v>
      </c>
      <c r="AC80" s="230" t="n">
        <f aca="false">IF('Indicator Data'!AD84="No Data",1,IF('Indicator Data imputation'!AD83&lt;&gt;"",1,0))</f>
        <v>0</v>
      </c>
      <c r="AD80" s="230" t="n">
        <f aca="false">IF('Indicator Data'!AE84="No Data",1,IF('Indicator Data imputation'!AE83&lt;&gt;"",1,0))</f>
        <v>0</v>
      </c>
      <c r="AE80" s="230" t="n">
        <f aca="false">IF('Indicator Data'!AF84="No Data",1,IF('Indicator Data imputation'!AF83&lt;&gt;"",1,0))</f>
        <v>0</v>
      </c>
      <c r="AF80" s="230" t="n">
        <f aca="false">IF('Indicator Data'!AG84="No Data",1,IF('Indicator Data imputation'!AG83&lt;&gt;"",1,0))</f>
        <v>0</v>
      </c>
      <c r="AG80" s="230" t="n">
        <f aca="false">IF('Indicator Data'!AH84="No Data",1,IF('Indicator Data imputation'!AH83&lt;&gt;"",1,0))</f>
        <v>0</v>
      </c>
      <c r="AH80" s="230" t="n">
        <f aca="false">IF('Indicator Data'!AI84="No Data",1,IF('Indicator Data imputation'!AI83&lt;&gt;"",1,0))</f>
        <v>0</v>
      </c>
      <c r="AI80" s="230" t="n">
        <f aca="false">IF('Indicator Data'!AJ84="No Data",1,IF('Indicator Data imputation'!AJ83&lt;&gt;"",1,0))</f>
        <v>0</v>
      </c>
      <c r="AJ80" s="230" t="n">
        <f aca="false">IF('Indicator Data'!AK84="No Data",1,IF('Indicator Data imputation'!AK83&lt;&gt;"",1,0))</f>
        <v>0</v>
      </c>
      <c r="AK80" s="230" t="n">
        <f aca="false">IF('Indicator Data'!AL84="No Data",1,IF('Indicator Data imputation'!AL83&lt;&gt;"",1,0))</f>
        <v>0</v>
      </c>
      <c r="AL80" s="230" t="n">
        <f aca="false">IF('Indicator Data'!AM84="No Data",1,IF('Indicator Data imputation'!AM83&lt;&gt;"",1,0))</f>
        <v>0</v>
      </c>
      <c r="AM80" s="230" t="n">
        <f aca="false">IF('Indicator Data'!AN84="No Data",1,IF('Indicator Data imputation'!AN83&lt;&gt;"",1,0))</f>
        <v>0</v>
      </c>
      <c r="AN80" s="230" t="n">
        <f aca="false">IF('Indicator Data'!AO84="No Data",1,IF('Indicator Data imputation'!AO83&lt;&gt;"",1,0))</f>
        <v>0</v>
      </c>
      <c r="AO80" s="230" t="n">
        <f aca="false">IF('Indicator Data'!AP84="No Data",1,IF('Indicator Data imputation'!AP83&lt;&gt;"",1,0))</f>
        <v>0</v>
      </c>
      <c r="AP80" s="230" t="n">
        <f aca="false">IF('Indicator Data'!AQ84="No Data",1,IF('Indicator Data imputation'!AQ83&lt;&gt;"",1,0))</f>
        <v>0</v>
      </c>
      <c r="AQ80" s="230" t="n">
        <f aca="false">IF('Indicator Data'!AR84="No Data",1,IF('Indicator Data imputation'!AR83&lt;&gt;"",1,0))</f>
        <v>0</v>
      </c>
      <c r="AR80" s="230" t="n">
        <f aca="false">IF('Indicator Data'!AS84="No Data",1,IF('Indicator Data imputation'!AS83&lt;&gt;"",1,0))</f>
        <v>0</v>
      </c>
      <c r="AS80" s="230" t="n">
        <f aca="false">IF('Indicator Data'!AT84="No Data",1,IF('Indicator Data imputation'!AT83&lt;&gt;"",1,0))</f>
        <v>0</v>
      </c>
      <c r="AT80" s="230" t="n">
        <f aca="false">IF('Indicator Data'!AU84="No Data",1,IF('Indicator Data imputation'!AU83&lt;&gt;"",1,0))</f>
        <v>1</v>
      </c>
      <c r="AU80" s="230" t="n">
        <f aca="false">IF('Indicator Data'!AV84="No Data",1,IF('Indicator Data imputation'!AV83&lt;&gt;"",1,0))</f>
        <v>1</v>
      </c>
      <c r="AV80" s="230" t="n">
        <f aca="false">IF('Indicator Data'!AW84="No Data",1,IF('Indicator Data imputation'!AW83&lt;&gt;"",1,0))</f>
        <v>0</v>
      </c>
      <c r="AW80" s="230" t="n">
        <f aca="false">IF('Indicator Data'!AX84="No Data",1,IF('Indicator Data imputation'!AX83&lt;&gt;"",1,0))</f>
        <v>0</v>
      </c>
      <c r="AX80" s="230" t="n">
        <f aca="false">IF('Indicator Data'!AY84="No Data",1,IF('Indicator Data imputation'!AY83&lt;&gt;"",1,0))</f>
        <v>0</v>
      </c>
      <c r="AY80" s="230" t="n">
        <f aca="false">IF('Indicator Data'!AZ84="No Data",1,IF('Indicator Data imputation'!AZ83&lt;&gt;"",1,0))</f>
        <v>0</v>
      </c>
      <c r="AZ80" s="230" t="n">
        <f aca="false">IF('Indicator Data'!BA84="No Data",1,IF('Indicator Data imputation'!BA83&lt;&gt;"",1,0))</f>
        <v>0</v>
      </c>
      <c r="BA80" s="230" t="n">
        <f aca="false">IF('Indicator Data'!BB84="No Data",1,IF('Indicator Data imputation'!BB83&lt;&gt;"",1,0))</f>
        <v>0</v>
      </c>
      <c r="BB80" s="230" t="n">
        <f aca="false">IF('Indicator Data'!BC84="No Data",1,IF('Indicator Data imputation'!BC83&lt;&gt;"",1,0))</f>
        <v>0</v>
      </c>
      <c r="BC80" s="230" t="n">
        <f aca="false">IF('Indicator Data'!BD84="No Data",1,IF('Indicator Data imputation'!BD83&lt;&gt;"",1,0))</f>
        <v>0</v>
      </c>
      <c r="BD80" s="230" t="n">
        <f aca="false">IF('Indicator Data'!BE84="No Data",1,IF('Indicator Data imputation'!BE83&lt;&gt;"",1,0))</f>
        <v>0</v>
      </c>
      <c r="BE80" s="230" t="n">
        <f aca="false">IF('Indicator Data'!BF84="No Data",1,IF('Indicator Data imputation'!BF83&lt;&gt;"",1,0))</f>
        <v>0</v>
      </c>
      <c r="BF80" s="230" t="n">
        <f aca="false">IF('Indicator Data'!BG84="No Data",1,IF('Indicator Data imputation'!BG83&lt;&gt;"",1,0))</f>
        <v>0</v>
      </c>
      <c r="BG80" s="230" t="n">
        <f aca="false">IF('Indicator Data'!BH84="No Data",1,IF('Indicator Data imputation'!BH83&lt;&gt;"",1,0))</f>
        <v>0</v>
      </c>
      <c r="BH80" s="230" t="n">
        <f aca="false">IF('Indicator Data'!BI84="No Data",1,IF('Indicator Data imputation'!BI83&lt;&gt;"",1,0))</f>
        <v>0</v>
      </c>
      <c r="BI80" s="230" t="n">
        <f aca="false">IF('Indicator Data'!BJ84="No Data",1,IF('Indicator Data imputation'!BJ83&lt;&gt;"",1,0))</f>
        <v>0</v>
      </c>
      <c r="BJ80" s="230" t="n">
        <f aca="false">IF('Indicator Data'!BK84="No Data",1,IF('Indicator Data imputation'!BK83&lt;&gt;"",1,0))</f>
        <v>0</v>
      </c>
      <c r="BK80" s="230" t="n">
        <f aca="false">IF('Indicator Data'!BL84="No Data",1,IF('Indicator Data imputation'!BL83&lt;&gt;"",1,0))</f>
        <v>0</v>
      </c>
      <c r="BL80" s="230" t="n">
        <f aca="false">IF('Indicator Data'!BM84="No Data",1,IF('Indicator Data imputation'!BM83&lt;&gt;"",1,0))</f>
        <v>0</v>
      </c>
      <c r="BM80" s="230" t="n">
        <f aca="false">IF('Indicator Data'!BN84="No Data",1,IF('Indicator Data imputation'!BN83&lt;&gt;"",1,0))</f>
        <v>0</v>
      </c>
      <c r="BN80" s="230" t="n">
        <f aca="false">IF('Indicator Data'!BO84="No Data",1,IF('Indicator Data imputation'!BO83&lt;&gt;"",1,0))</f>
        <v>0</v>
      </c>
      <c r="BO80" s="230" t="n">
        <f aca="false">IF('Indicator Data'!BP84="No Data",1,IF('Indicator Data imputation'!BP83&lt;&gt;"",1,0))</f>
        <v>0</v>
      </c>
      <c r="BP80" s="230" t="n">
        <f aca="false">IF('Indicator Data'!BQ84="No Data",1,IF('Indicator Data imputation'!BQ83&lt;&gt;"",1,0))</f>
        <v>0</v>
      </c>
      <c r="BQ80" s="230" t="n">
        <f aca="false">IF('Indicator Data'!BR84="No Data",1,IF('Indicator Data imputation'!BR83&lt;&gt;"",1,0))</f>
        <v>0</v>
      </c>
      <c r="BR80" s="230" t="n">
        <f aca="false">IF('Indicator Data'!BS84="No Data",1,IF('Indicator Data imputation'!BS83&lt;&gt;"",1,0))</f>
        <v>0</v>
      </c>
      <c r="BS80" s="230" t="n">
        <f aca="false">IF('Indicator Data'!BT84="No Data",1,IF('Indicator Data imputation'!BT83&lt;&gt;"",1,0))</f>
        <v>0</v>
      </c>
      <c r="BT80" s="230" t="n">
        <f aca="false">IF('Indicator Data'!BU84="No Data",1,IF('Indicator Data imputation'!BU83&lt;&gt;"",1,0))</f>
        <v>0</v>
      </c>
      <c r="BU80" s="230" t="n">
        <f aca="false">IF('Indicator Data'!BV84="No Data",1,IF('Indicator Data imputation'!BV83&lt;&gt;"",1,0))</f>
        <v>0</v>
      </c>
      <c r="BV80" s="230" t="n">
        <f aca="false">IF('Indicator Data'!BW84="No Data",1,IF('Indicator Data imputation'!BW83&lt;&gt;"",1,0))</f>
        <v>0</v>
      </c>
      <c r="BW80" s="230" t="n">
        <f aca="false">IF('Indicator Data'!BX84="No Data",1,IF('Indicator Data imputation'!BX83&lt;&gt;"",1,0))</f>
        <v>0</v>
      </c>
      <c r="BX80" s="0" t="n">
        <f aca="false">SUM(B80:BW80)</f>
        <v>6</v>
      </c>
      <c r="BY80" s="239" t="n">
        <f aca="false">BX80/74</f>
        <v>0.0810810810810811</v>
      </c>
    </row>
    <row r="81" customFormat="false" ht="14.5" hidden="false" customHeight="false" outlineLevel="0" collapsed="false">
      <c r="A81" s="0" t="str">
        <f aca="false">'Indicator Data'!B85</f>
        <v>IRL</v>
      </c>
      <c r="B81" s="230" t="n">
        <f aca="false">IF('Indicator Data'!C85="No Data",1,IF('Indicator Data imputation'!C84&lt;&gt;"",1,0))</f>
        <v>0</v>
      </c>
      <c r="C81" s="230" t="n">
        <f aca="false">IF('Indicator Data'!D85="No Data",1,IF('Indicator Data imputation'!D84&lt;&gt;"",1,0))</f>
        <v>0</v>
      </c>
      <c r="D81" s="230" t="n">
        <f aca="false">IF('Indicator Data'!E85="No Data",1,IF('Indicator Data imputation'!E84&lt;&gt;"",1,0))</f>
        <v>0</v>
      </c>
      <c r="E81" s="230" t="n">
        <f aca="false">IF('Indicator Data'!F85="No Data",1,IF('Indicator Data imputation'!F84&lt;&gt;"",1,0))</f>
        <v>0</v>
      </c>
      <c r="F81" s="230" t="n">
        <f aca="false">IF('Indicator Data'!G85="No Data",1,IF('Indicator Data imputation'!G84&lt;&gt;"",1,0))</f>
        <v>0</v>
      </c>
      <c r="G81" s="230" t="n">
        <f aca="false">IF('Indicator Data'!H85="No Data",1,IF('Indicator Data imputation'!H84&lt;&gt;"",1,0))</f>
        <v>0</v>
      </c>
      <c r="H81" s="230" t="n">
        <f aca="false">IF('Indicator Data'!I85="No Data",1,IF('Indicator Data imputation'!I84&lt;&gt;"",1,0))</f>
        <v>0</v>
      </c>
      <c r="I81" s="230" t="n">
        <f aca="false">IF('Indicator Data'!J85="No Data",1,IF('Indicator Data imputation'!J84&lt;&gt;"",1,0))</f>
        <v>0</v>
      </c>
      <c r="J81" s="230" t="n">
        <f aca="false">IF('Indicator Data'!K85="No Data",1,IF('Indicator Data imputation'!K84&lt;&gt;"",1,0))</f>
        <v>0</v>
      </c>
      <c r="K81" s="230" t="n">
        <f aca="false">IF('Indicator Data'!L85="No Data",1,IF('Indicator Data imputation'!L84&lt;&gt;"",1,0))</f>
        <v>0</v>
      </c>
      <c r="L81" s="230" t="n">
        <f aca="false">IF('Indicator Data'!M85="No Data",1,IF('Indicator Data imputation'!M84&lt;&gt;"",1,0))</f>
        <v>0</v>
      </c>
      <c r="M81" s="230" t="n">
        <f aca="false">IF('Indicator Data'!N85="No Data",1,IF('Indicator Data imputation'!N84&lt;&gt;"",1,0))</f>
        <v>1</v>
      </c>
      <c r="N81" s="230" t="n">
        <f aca="false">IF('Indicator Data'!O85="No Data",1,IF('Indicator Data imputation'!O84&lt;&gt;"",1,0))</f>
        <v>1</v>
      </c>
      <c r="O81" s="230" t="n">
        <f aca="false">IF('Indicator Data'!P85="No Data",1,IF('Indicator Data imputation'!P84&lt;&gt;"",1,0))</f>
        <v>1</v>
      </c>
      <c r="P81" s="230" t="n">
        <f aca="false">IF('Indicator Data'!Q85="No Data",1,IF('Indicator Data imputation'!Q84&lt;&gt;"",1,0))</f>
        <v>0</v>
      </c>
      <c r="Q81" s="230" t="n">
        <f aca="false">IF('Indicator Data'!R85="No Data",1,IF('Indicator Data imputation'!R84&lt;&gt;"",1,0))</f>
        <v>0</v>
      </c>
      <c r="R81" s="230" t="n">
        <f aca="false">IF('Indicator Data'!S85="No Data",1,IF('Indicator Data imputation'!S84&lt;&gt;"",1,0))</f>
        <v>0</v>
      </c>
      <c r="S81" s="230" t="n">
        <f aca="false">IF('Indicator Data'!T85="No Data",1,IF('Indicator Data imputation'!T84&lt;&gt;"",1,0))</f>
        <v>0</v>
      </c>
      <c r="T81" s="230" t="n">
        <f aca="false">IF('Indicator Data'!U85="No Data",1,IF('Indicator Data imputation'!U84&lt;&gt;"",1,0))</f>
        <v>0</v>
      </c>
      <c r="U81" s="230" t="n">
        <f aca="false">IF('Indicator Data'!V85="No Data",1,IF('Indicator Data imputation'!V84&lt;&gt;"",1,0))</f>
        <v>0</v>
      </c>
      <c r="V81" s="230" t="n">
        <f aca="false">IF('Indicator Data'!W85="No Data",1,IF('Indicator Data imputation'!W84&lt;&gt;"",1,0))</f>
        <v>0</v>
      </c>
      <c r="W81" s="230" t="n">
        <f aca="false">IF('Indicator Data'!X85="No Data",1,IF('Indicator Data imputation'!X84&lt;&gt;"",1,0))</f>
        <v>0</v>
      </c>
      <c r="X81" s="230" t="n">
        <f aca="false">IF('Indicator Data'!Y85="No Data",1,IF('Indicator Data imputation'!Y84&lt;&gt;"",1,0))</f>
        <v>0</v>
      </c>
      <c r="Y81" s="230" t="n">
        <f aca="false">IF('Indicator Data'!Z85="No Data",1,IF('Indicator Data imputation'!Z84&lt;&gt;"",1,0))</f>
        <v>0</v>
      </c>
      <c r="Z81" s="230" t="n">
        <f aca="false">IF('Indicator Data'!AA85="No Data",1,IF('Indicator Data imputation'!AA84&lt;&gt;"",1,0))</f>
        <v>0</v>
      </c>
      <c r="AA81" s="230" t="n">
        <f aca="false">IF('Indicator Data'!AB85="No Data",1,IF('Indicator Data imputation'!AB84&lt;&gt;"",1,0))</f>
        <v>0</v>
      </c>
      <c r="AB81" s="230" t="n">
        <f aca="false">IF('Indicator Data'!AC85="No Data",1,IF('Indicator Data imputation'!AC84&lt;&gt;"",1,0))</f>
        <v>1</v>
      </c>
      <c r="AC81" s="230" t="n">
        <f aca="false">IF('Indicator Data'!AD85="No Data",1,IF('Indicator Data imputation'!AD84&lt;&gt;"",1,0))</f>
        <v>0</v>
      </c>
      <c r="AD81" s="230" t="n">
        <f aca="false">IF('Indicator Data'!AE85="No Data",1,IF('Indicator Data imputation'!AE84&lt;&gt;"",1,0))</f>
        <v>0</v>
      </c>
      <c r="AE81" s="230" t="n">
        <f aca="false">IF('Indicator Data'!AF85="No Data",1,IF('Indicator Data imputation'!AF84&lt;&gt;"",1,0))</f>
        <v>1</v>
      </c>
      <c r="AF81" s="230" t="n">
        <f aca="false">IF('Indicator Data'!AG85="No Data",1,IF('Indicator Data imputation'!AG84&lt;&gt;"",1,0))</f>
        <v>0</v>
      </c>
      <c r="AG81" s="230" t="n">
        <f aca="false">IF('Indicator Data'!AH85="No Data",1,IF('Indicator Data imputation'!AH84&lt;&gt;"",1,0))</f>
        <v>0</v>
      </c>
      <c r="AH81" s="230" t="n">
        <f aca="false">IF('Indicator Data'!AI85="No Data",1,IF('Indicator Data imputation'!AI84&lt;&gt;"",1,0))</f>
        <v>0</v>
      </c>
      <c r="AI81" s="230" t="n">
        <f aca="false">IF('Indicator Data'!AJ85="No Data",1,IF('Indicator Data imputation'!AJ84&lt;&gt;"",1,0))</f>
        <v>0</v>
      </c>
      <c r="AJ81" s="230" t="n">
        <f aca="false">IF('Indicator Data'!AK85="No Data",1,IF('Indicator Data imputation'!AK84&lt;&gt;"",1,0))</f>
        <v>0</v>
      </c>
      <c r="AK81" s="230" t="n">
        <f aca="false">IF('Indicator Data'!AL85="No Data",1,IF('Indicator Data imputation'!AL84&lt;&gt;"",1,0))</f>
        <v>1</v>
      </c>
      <c r="AL81" s="230" t="n">
        <f aca="false">IF('Indicator Data'!AM85="No Data",1,IF('Indicator Data imputation'!AM84&lt;&gt;"",1,0))</f>
        <v>0</v>
      </c>
      <c r="AM81" s="230" t="n">
        <f aca="false">IF('Indicator Data'!AN85="No Data",1,IF('Indicator Data imputation'!AN84&lt;&gt;"",1,0))</f>
        <v>0</v>
      </c>
      <c r="AN81" s="230" t="n">
        <f aca="false">IF('Indicator Data'!AO85="No Data",1,IF('Indicator Data imputation'!AO84&lt;&gt;"",1,0))</f>
        <v>0</v>
      </c>
      <c r="AO81" s="230" t="n">
        <f aca="false">IF('Indicator Data'!AP85="No Data",1,IF('Indicator Data imputation'!AP84&lt;&gt;"",1,0))</f>
        <v>1</v>
      </c>
      <c r="AP81" s="230" t="n">
        <f aca="false">IF('Indicator Data'!AQ85="No Data",1,IF('Indicator Data imputation'!AQ84&lt;&gt;"",1,0))</f>
        <v>0</v>
      </c>
      <c r="AQ81" s="230" t="n">
        <f aca="false">IF('Indicator Data'!AR85="No Data",1,IF('Indicator Data imputation'!AR84&lt;&gt;"",1,0))</f>
        <v>0</v>
      </c>
      <c r="AR81" s="230" t="n">
        <f aca="false">IF('Indicator Data'!AS85="No Data",1,IF('Indicator Data imputation'!AS84&lt;&gt;"",1,0))</f>
        <v>1</v>
      </c>
      <c r="AS81" s="230" t="n">
        <f aca="false">IF('Indicator Data'!AT85="No Data",1,IF('Indicator Data imputation'!AT84&lt;&gt;"",1,0))</f>
        <v>0</v>
      </c>
      <c r="AT81" s="230" t="n">
        <f aca="false">IF('Indicator Data'!AU85="No Data",1,IF('Indicator Data imputation'!AU84&lt;&gt;"",1,0))</f>
        <v>0</v>
      </c>
      <c r="AU81" s="230" t="n">
        <f aca="false">IF('Indicator Data'!AV85="No Data",1,IF('Indicator Data imputation'!AV84&lt;&gt;"",1,0))</f>
        <v>0</v>
      </c>
      <c r="AV81" s="230" t="n">
        <f aca="false">IF('Indicator Data'!AW85="No Data",1,IF('Indicator Data imputation'!AW84&lt;&gt;"",1,0))</f>
        <v>1</v>
      </c>
      <c r="AW81" s="230" t="n">
        <f aca="false">IF('Indicator Data'!AX85="No Data",1,IF('Indicator Data imputation'!AX84&lt;&gt;"",1,0))</f>
        <v>0</v>
      </c>
      <c r="AX81" s="230" t="n">
        <f aca="false">IF('Indicator Data'!AY85="No Data",1,IF('Indicator Data imputation'!AY84&lt;&gt;"",1,0))</f>
        <v>0</v>
      </c>
      <c r="AY81" s="230" t="n">
        <f aca="false">IF('Indicator Data'!AZ85="No Data",1,IF('Indicator Data imputation'!AZ84&lt;&gt;"",1,0))</f>
        <v>0</v>
      </c>
      <c r="AZ81" s="230" t="n">
        <f aca="false">IF('Indicator Data'!BA85="No Data",1,IF('Indicator Data imputation'!BA84&lt;&gt;"",1,0))</f>
        <v>0</v>
      </c>
      <c r="BA81" s="230" t="n">
        <f aca="false">IF('Indicator Data'!BB85="No Data",1,IF('Indicator Data imputation'!BB84&lt;&gt;"",1,0))</f>
        <v>0</v>
      </c>
      <c r="BB81" s="230" t="n">
        <f aca="false">IF('Indicator Data'!BC85="No Data",1,IF('Indicator Data imputation'!BC84&lt;&gt;"",1,0))</f>
        <v>0</v>
      </c>
      <c r="BC81" s="230" t="n">
        <f aca="false">IF('Indicator Data'!BD85="No Data",1,IF('Indicator Data imputation'!BD84&lt;&gt;"",1,0))</f>
        <v>0</v>
      </c>
      <c r="BD81" s="230" t="n">
        <f aca="false">IF('Indicator Data'!BE85="No Data",1,IF('Indicator Data imputation'!BE84&lt;&gt;"",1,0))</f>
        <v>0</v>
      </c>
      <c r="BE81" s="230" t="n">
        <f aca="false">IF('Indicator Data'!BF85="No Data",1,IF('Indicator Data imputation'!BF84&lt;&gt;"",1,0))</f>
        <v>0</v>
      </c>
      <c r="BF81" s="230" t="n">
        <f aca="false">IF('Indicator Data'!BG85="No Data",1,IF('Indicator Data imputation'!BG84&lt;&gt;"",1,0))</f>
        <v>0</v>
      </c>
      <c r="BG81" s="230" t="n">
        <f aca="false">IF('Indicator Data'!BH85="No Data",1,IF('Indicator Data imputation'!BH84&lt;&gt;"",1,0))</f>
        <v>0</v>
      </c>
      <c r="BH81" s="230" t="n">
        <f aca="false">IF('Indicator Data'!BI85="No Data",1,IF('Indicator Data imputation'!BI84&lt;&gt;"",1,0))</f>
        <v>1</v>
      </c>
      <c r="BI81" s="230" t="n">
        <f aca="false">IF('Indicator Data'!BJ85="No Data",1,IF('Indicator Data imputation'!BJ84&lt;&gt;"",1,0))</f>
        <v>0</v>
      </c>
      <c r="BJ81" s="230" t="n">
        <f aca="false">IF('Indicator Data'!BK85="No Data",1,IF('Indicator Data imputation'!BK84&lt;&gt;"",1,0))</f>
        <v>0</v>
      </c>
      <c r="BK81" s="230" t="n">
        <f aca="false">IF('Indicator Data'!BL85="No Data",1,IF('Indicator Data imputation'!BL84&lt;&gt;"",1,0))</f>
        <v>0</v>
      </c>
      <c r="BL81" s="230" t="n">
        <f aca="false">IF('Indicator Data'!BM85="No Data",1,IF('Indicator Data imputation'!BM84&lt;&gt;"",1,0))</f>
        <v>1</v>
      </c>
      <c r="BM81" s="230" t="n">
        <f aca="false">IF('Indicator Data'!BN85="No Data",1,IF('Indicator Data imputation'!BN84&lt;&gt;"",1,0))</f>
        <v>0</v>
      </c>
      <c r="BN81" s="230" t="n">
        <f aca="false">IF('Indicator Data'!BO85="No Data",1,IF('Indicator Data imputation'!BO84&lt;&gt;"",1,0))</f>
        <v>0</v>
      </c>
      <c r="BO81" s="230" t="n">
        <f aca="false">IF('Indicator Data'!BP85="No Data",1,IF('Indicator Data imputation'!BP84&lt;&gt;"",1,0))</f>
        <v>0</v>
      </c>
      <c r="BP81" s="230" t="n">
        <f aca="false">IF('Indicator Data'!BQ85="No Data",1,IF('Indicator Data imputation'!BQ84&lt;&gt;"",1,0))</f>
        <v>0</v>
      </c>
      <c r="BQ81" s="230" t="n">
        <f aca="false">IF('Indicator Data'!BR85="No Data",1,IF('Indicator Data imputation'!BR84&lt;&gt;"",1,0))</f>
        <v>0</v>
      </c>
      <c r="BR81" s="230" t="n">
        <f aca="false">IF('Indicator Data'!BS85="No Data",1,IF('Indicator Data imputation'!BS84&lt;&gt;"",1,0))</f>
        <v>0</v>
      </c>
      <c r="BS81" s="230" t="n">
        <f aca="false">IF('Indicator Data'!BT85="No Data",1,IF('Indicator Data imputation'!BT84&lt;&gt;"",1,0))</f>
        <v>0</v>
      </c>
      <c r="BT81" s="230" t="n">
        <f aca="false">IF('Indicator Data'!BU85="No Data",1,IF('Indicator Data imputation'!BU84&lt;&gt;"",1,0))</f>
        <v>1</v>
      </c>
      <c r="BU81" s="230" t="n">
        <f aca="false">IF('Indicator Data'!BV85="No Data",1,IF('Indicator Data imputation'!BV84&lt;&gt;"",1,0))</f>
        <v>0</v>
      </c>
      <c r="BV81" s="230" t="n">
        <f aca="false">IF('Indicator Data'!BW85="No Data",1,IF('Indicator Data imputation'!BW84&lt;&gt;"",1,0))</f>
        <v>0</v>
      </c>
      <c r="BW81" s="230" t="n">
        <f aca="false">IF('Indicator Data'!BX85="No Data",1,IF('Indicator Data imputation'!BX84&lt;&gt;"",1,0))</f>
        <v>0</v>
      </c>
      <c r="BX81" s="0" t="n">
        <f aca="false">SUM(B81:BW81)</f>
        <v>12</v>
      </c>
      <c r="BY81" s="239" t="n">
        <f aca="false">BX81/74</f>
        <v>0.162162162162162</v>
      </c>
    </row>
    <row r="82" customFormat="false" ht="14.5" hidden="false" customHeight="false" outlineLevel="0" collapsed="false">
      <c r="A82" s="0" t="str">
        <f aca="false">'Indicator Data'!B86</f>
        <v>ISR</v>
      </c>
      <c r="B82" s="230" t="n">
        <f aca="false">IF('Indicator Data'!C86="No Data",1,IF('Indicator Data imputation'!C85&lt;&gt;"",1,0))</f>
        <v>0</v>
      </c>
      <c r="C82" s="230" t="n">
        <f aca="false">IF('Indicator Data'!D86="No Data",1,IF('Indicator Data imputation'!D85&lt;&gt;"",1,0))</f>
        <v>0</v>
      </c>
      <c r="D82" s="230" t="n">
        <f aca="false">IF('Indicator Data'!E86="No Data",1,IF('Indicator Data imputation'!E85&lt;&gt;"",1,0))</f>
        <v>0</v>
      </c>
      <c r="E82" s="230" t="n">
        <f aca="false">IF('Indicator Data'!F86="No Data",1,IF('Indicator Data imputation'!F85&lt;&gt;"",1,0))</f>
        <v>0</v>
      </c>
      <c r="F82" s="230" t="n">
        <f aca="false">IF('Indicator Data'!G86="No Data",1,IF('Indicator Data imputation'!G85&lt;&gt;"",1,0))</f>
        <v>0</v>
      </c>
      <c r="G82" s="230" t="n">
        <f aca="false">IF('Indicator Data'!H86="No Data",1,IF('Indicator Data imputation'!H85&lt;&gt;"",1,0))</f>
        <v>0</v>
      </c>
      <c r="H82" s="230" t="n">
        <f aca="false">IF('Indicator Data'!I86="No Data",1,IF('Indicator Data imputation'!I85&lt;&gt;"",1,0))</f>
        <v>0</v>
      </c>
      <c r="I82" s="230" t="n">
        <f aca="false">IF('Indicator Data'!J86="No Data",1,IF('Indicator Data imputation'!J85&lt;&gt;"",1,0))</f>
        <v>0</v>
      </c>
      <c r="J82" s="230" t="n">
        <f aca="false">IF('Indicator Data'!K86="No Data",1,IF('Indicator Data imputation'!K85&lt;&gt;"",1,0))</f>
        <v>0</v>
      </c>
      <c r="K82" s="230" t="n">
        <f aca="false">IF('Indicator Data'!L86="No Data",1,IF('Indicator Data imputation'!L85&lt;&gt;"",1,0))</f>
        <v>0</v>
      </c>
      <c r="L82" s="230" t="n">
        <f aca="false">IF('Indicator Data'!M86="No Data",1,IF('Indicator Data imputation'!M85&lt;&gt;"",1,0))</f>
        <v>0</v>
      </c>
      <c r="M82" s="230" t="n">
        <f aca="false">IF('Indicator Data'!N86="No Data",1,IF('Indicator Data imputation'!N85&lt;&gt;"",1,0))</f>
        <v>1</v>
      </c>
      <c r="N82" s="230" t="n">
        <f aca="false">IF('Indicator Data'!O86="No Data",1,IF('Indicator Data imputation'!O85&lt;&gt;"",1,0))</f>
        <v>1</v>
      </c>
      <c r="O82" s="230" t="n">
        <f aca="false">IF('Indicator Data'!P86="No Data",1,IF('Indicator Data imputation'!P85&lt;&gt;"",1,0))</f>
        <v>1</v>
      </c>
      <c r="P82" s="230" t="n">
        <f aca="false">IF('Indicator Data'!Q86="No Data",1,IF('Indicator Data imputation'!Q85&lt;&gt;"",1,0))</f>
        <v>0</v>
      </c>
      <c r="Q82" s="230" t="n">
        <f aca="false">IF('Indicator Data'!R86="No Data",1,IF('Indicator Data imputation'!R85&lt;&gt;"",1,0))</f>
        <v>0</v>
      </c>
      <c r="R82" s="230" t="n">
        <f aca="false">IF('Indicator Data'!S86="No Data",1,IF('Indicator Data imputation'!S85&lt;&gt;"",1,0))</f>
        <v>0</v>
      </c>
      <c r="S82" s="230" t="n">
        <f aca="false">IF('Indicator Data'!T86="No Data",1,IF('Indicator Data imputation'!T85&lt;&gt;"",1,0))</f>
        <v>0</v>
      </c>
      <c r="T82" s="230" t="n">
        <f aca="false">IF('Indicator Data'!U86="No Data",1,IF('Indicator Data imputation'!U85&lt;&gt;"",1,0))</f>
        <v>0</v>
      </c>
      <c r="U82" s="230" t="n">
        <f aca="false">IF('Indicator Data'!V86="No Data",1,IF('Indicator Data imputation'!V85&lt;&gt;"",1,0))</f>
        <v>0</v>
      </c>
      <c r="V82" s="230" t="n">
        <f aca="false">IF('Indicator Data'!W86="No Data",1,IF('Indicator Data imputation'!W85&lt;&gt;"",1,0))</f>
        <v>0</v>
      </c>
      <c r="W82" s="230" t="n">
        <f aca="false">IF('Indicator Data'!X86="No Data",1,IF('Indicator Data imputation'!X85&lt;&gt;"",1,0))</f>
        <v>0</v>
      </c>
      <c r="X82" s="230" t="n">
        <f aca="false">IF('Indicator Data'!Y86="No Data",1,IF('Indicator Data imputation'!Y85&lt;&gt;"",1,0))</f>
        <v>0</v>
      </c>
      <c r="Y82" s="230" t="n">
        <f aca="false">IF('Indicator Data'!Z86="No Data",1,IF('Indicator Data imputation'!Z85&lt;&gt;"",1,0))</f>
        <v>0</v>
      </c>
      <c r="Z82" s="230" t="n">
        <f aca="false">IF('Indicator Data'!AA86="No Data",1,IF('Indicator Data imputation'!AA85&lt;&gt;"",1,0))</f>
        <v>0</v>
      </c>
      <c r="AA82" s="230" t="n">
        <f aca="false">IF('Indicator Data'!AB86="No Data",1,IF('Indicator Data imputation'!AB85&lt;&gt;"",1,0))</f>
        <v>0</v>
      </c>
      <c r="AB82" s="230" t="n">
        <f aca="false">IF('Indicator Data'!AC86="No Data",1,IF('Indicator Data imputation'!AC85&lt;&gt;"",1,0))</f>
        <v>1</v>
      </c>
      <c r="AC82" s="230" t="n">
        <f aca="false">IF('Indicator Data'!AD86="No Data",1,IF('Indicator Data imputation'!AD85&lt;&gt;"",1,0))</f>
        <v>0</v>
      </c>
      <c r="AD82" s="230" t="n">
        <f aca="false">IF('Indicator Data'!AE86="No Data",1,IF('Indicator Data imputation'!AE85&lt;&gt;"",1,0))</f>
        <v>0</v>
      </c>
      <c r="AE82" s="230" t="n">
        <f aca="false">IF('Indicator Data'!AF86="No Data",1,IF('Indicator Data imputation'!AF85&lt;&gt;"",1,0))</f>
        <v>1</v>
      </c>
      <c r="AF82" s="230" t="n">
        <f aca="false">IF('Indicator Data'!AG86="No Data",1,IF('Indicator Data imputation'!AG85&lt;&gt;"",1,0))</f>
        <v>0</v>
      </c>
      <c r="AG82" s="230" t="n">
        <f aca="false">IF('Indicator Data'!AH86="No Data",1,IF('Indicator Data imputation'!AH85&lt;&gt;"",1,0))</f>
        <v>0</v>
      </c>
      <c r="AH82" s="230" t="n">
        <f aca="false">IF('Indicator Data'!AI86="No Data",1,IF('Indicator Data imputation'!AI85&lt;&gt;"",1,0))</f>
        <v>0</v>
      </c>
      <c r="AI82" s="230" t="n">
        <f aca="false">IF('Indicator Data'!AJ86="No Data",1,IF('Indicator Data imputation'!AJ85&lt;&gt;"",1,0))</f>
        <v>0</v>
      </c>
      <c r="AJ82" s="230" t="n">
        <f aca="false">IF('Indicator Data'!AK86="No Data",1,IF('Indicator Data imputation'!AK85&lt;&gt;"",1,0))</f>
        <v>0</v>
      </c>
      <c r="AK82" s="230" t="n">
        <f aca="false">IF('Indicator Data'!AL86="No Data",1,IF('Indicator Data imputation'!AL85&lt;&gt;"",1,0))</f>
        <v>1</v>
      </c>
      <c r="AL82" s="230" t="n">
        <f aca="false">IF('Indicator Data'!AM86="No Data",1,IF('Indicator Data imputation'!AM85&lt;&gt;"",1,0))</f>
        <v>0</v>
      </c>
      <c r="AM82" s="230" t="n">
        <f aca="false">IF('Indicator Data'!AN86="No Data",1,IF('Indicator Data imputation'!AN85&lt;&gt;"",1,0))</f>
        <v>0</v>
      </c>
      <c r="AN82" s="230" t="n">
        <f aca="false">IF('Indicator Data'!AO86="No Data",1,IF('Indicator Data imputation'!AO85&lt;&gt;"",1,0))</f>
        <v>0</v>
      </c>
      <c r="AO82" s="230" t="n">
        <f aca="false">IF('Indicator Data'!AP86="No Data",1,IF('Indicator Data imputation'!AP85&lt;&gt;"",1,0))</f>
        <v>1</v>
      </c>
      <c r="AP82" s="230" t="n">
        <f aca="false">IF('Indicator Data'!AQ86="No Data",1,IF('Indicator Data imputation'!AQ85&lt;&gt;"",1,0))</f>
        <v>0</v>
      </c>
      <c r="AQ82" s="230" t="n">
        <f aca="false">IF('Indicator Data'!AR86="No Data",1,IF('Indicator Data imputation'!AR85&lt;&gt;"",1,0))</f>
        <v>0</v>
      </c>
      <c r="AR82" s="230" t="n">
        <f aca="false">IF('Indicator Data'!AS86="No Data",1,IF('Indicator Data imputation'!AS85&lt;&gt;"",1,0))</f>
        <v>1</v>
      </c>
      <c r="AS82" s="230" t="n">
        <f aca="false">IF('Indicator Data'!AT86="No Data",1,IF('Indicator Data imputation'!AT85&lt;&gt;"",1,0))</f>
        <v>0</v>
      </c>
      <c r="AT82" s="230" t="n">
        <f aca="false">IF('Indicator Data'!AU86="No Data",1,IF('Indicator Data imputation'!AU85&lt;&gt;"",1,0))</f>
        <v>1</v>
      </c>
      <c r="AU82" s="230" t="n">
        <f aca="false">IF('Indicator Data'!AV86="No Data",1,IF('Indicator Data imputation'!AV85&lt;&gt;"",1,0))</f>
        <v>1</v>
      </c>
      <c r="AV82" s="230" t="n">
        <f aca="false">IF('Indicator Data'!AW86="No Data",1,IF('Indicator Data imputation'!AW85&lt;&gt;"",1,0))</f>
        <v>1</v>
      </c>
      <c r="AW82" s="230" t="n">
        <f aca="false">IF('Indicator Data'!AX86="No Data",1,IF('Indicator Data imputation'!AX85&lt;&gt;"",1,0))</f>
        <v>0</v>
      </c>
      <c r="AX82" s="230" t="n">
        <f aca="false">IF('Indicator Data'!AY86="No Data",1,IF('Indicator Data imputation'!AY85&lt;&gt;"",1,0))</f>
        <v>0</v>
      </c>
      <c r="AY82" s="230" t="n">
        <f aca="false">IF('Indicator Data'!AZ86="No Data",1,IF('Indicator Data imputation'!AZ85&lt;&gt;"",1,0))</f>
        <v>0</v>
      </c>
      <c r="AZ82" s="230" t="n">
        <f aca="false">IF('Indicator Data'!BA86="No Data",1,IF('Indicator Data imputation'!BA85&lt;&gt;"",1,0))</f>
        <v>0</v>
      </c>
      <c r="BA82" s="230" t="n">
        <f aca="false">IF('Indicator Data'!BB86="No Data",1,IF('Indicator Data imputation'!BB85&lt;&gt;"",1,0))</f>
        <v>0</v>
      </c>
      <c r="BB82" s="230" t="n">
        <f aca="false">IF('Indicator Data'!BC86="No Data",1,IF('Indicator Data imputation'!BC85&lt;&gt;"",1,0))</f>
        <v>0</v>
      </c>
      <c r="BC82" s="230" t="n">
        <f aca="false">IF('Indicator Data'!BD86="No Data",1,IF('Indicator Data imputation'!BD85&lt;&gt;"",1,0))</f>
        <v>0</v>
      </c>
      <c r="BD82" s="230" t="n">
        <f aca="false">IF('Indicator Data'!BE86="No Data",1,IF('Indicator Data imputation'!BE85&lt;&gt;"",1,0))</f>
        <v>0</v>
      </c>
      <c r="BE82" s="230" t="n">
        <f aca="false">IF('Indicator Data'!BF86="No Data",1,IF('Indicator Data imputation'!BF85&lt;&gt;"",1,0))</f>
        <v>0</v>
      </c>
      <c r="BF82" s="230" t="n">
        <f aca="false">IF('Indicator Data'!BG86="No Data",1,IF('Indicator Data imputation'!BG85&lt;&gt;"",1,0))</f>
        <v>0</v>
      </c>
      <c r="BG82" s="230" t="n">
        <f aca="false">IF('Indicator Data'!BH86="No Data",1,IF('Indicator Data imputation'!BH85&lt;&gt;"",1,0))</f>
        <v>0</v>
      </c>
      <c r="BH82" s="230" t="n">
        <f aca="false">IF('Indicator Data'!BI86="No Data",1,IF('Indicator Data imputation'!BI85&lt;&gt;"",1,0))</f>
        <v>1</v>
      </c>
      <c r="BI82" s="230" t="n">
        <f aca="false">IF('Indicator Data'!BJ86="No Data",1,IF('Indicator Data imputation'!BJ85&lt;&gt;"",1,0))</f>
        <v>0</v>
      </c>
      <c r="BJ82" s="230" t="n">
        <f aca="false">IF('Indicator Data'!BK86="No Data",1,IF('Indicator Data imputation'!BK85&lt;&gt;"",1,0))</f>
        <v>0</v>
      </c>
      <c r="BK82" s="230" t="n">
        <f aca="false">IF('Indicator Data'!BL86="No Data",1,IF('Indicator Data imputation'!BL85&lt;&gt;"",1,0))</f>
        <v>0</v>
      </c>
      <c r="BL82" s="230" t="n">
        <f aca="false">IF('Indicator Data'!BM86="No Data",1,IF('Indicator Data imputation'!BM85&lt;&gt;"",1,0))</f>
        <v>1</v>
      </c>
      <c r="BM82" s="230" t="n">
        <f aca="false">IF('Indicator Data'!BN86="No Data",1,IF('Indicator Data imputation'!BN85&lt;&gt;"",1,0))</f>
        <v>0</v>
      </c>
      <c r="BN82" s="230" t="n">
        <f aca="false">IF('Indicator Data'!BO86="No Data",1,IF('Indicator Data imputation'!BO85&lt;&gt;"",1,0))</f>
        <v>0</v>
      </c>
      <c r="BO82" s="230" t="n">
        <f aca="false">IF('Indicator Data'!BP86="No Data",1,IF('Indicator Data imputation'!BP85&lt;&gt;"",1,0))</f>
        <v>0</v>
      </c>
      <c r="BP82" s="230" t="n">
        <f aca="false">IF('Indicator Data'!BQ86="No Data",1,IF('Indicator Data imputation'!BQ85&lt;&gt;"",1,0))</f>
        <v>0</v>
      </c>
      <c r="BQ82" s="230" t="n">
        <f aca="false">IF('Indicator Data'!BR86="No Data",1,IF('Indicator Data imputation'!BR85&lt;&gt;"",1,0))</f>
        <v>0</v>
      </c>
      <c r="BR82" s="230" t="n">
        <f aca="false">IF('Indicator Data'!BS86="No Data",1,IF('Indicator Data imputation'!BS85&lt;&gt;"",1,0))</f>
        <v>0</v>
      </c>
      <c r="BS82" s="230" t="n">
        <f aca="false">IF('Indicator Data'!BT86="No Data",1,IF('Indicator Data imputation'!BT85&lt;&gt;"",1,0))</f>
        <v>0</v>
      </c>
      <c r="BT82" s="230" t="n">
        <f aca="false">IF('Indicator Data'!BU86="No Data",1,IF('Indicator Data imputation'!BU85&lt;&gt;"",1,0))</f>
        <v>0</v>
      </c>
      <c r="BU82" s="230" t="n">
        <f aca="false">IF('Indicator Data'!BV86="No Data",1,IF('Indicator Data imputation'!BV85&lt;&gt;"",1,0))</f>
        <v>0</v>
      </c>
      <c r="BV82" s="230" t="n">
        <f aca="false">IF('Indicator Data'!BW86="No Data",1,IF('Indicator Data imputation'!BW85&lt;&gt;"",1,0))</f>
        <v>0</v>
      </c>
      <c r="BW82" s="230" t="n">
        <f aca="false">IF('Indicator Data'!BX86="No Data",1,IF('Indicator Data imputation'!BX85&lt;&gt;"",1,0))</f>
        <v>0</v>
      </c>
      <c r="BX82" s="0" t="n">
        <f aca="false">SUM(B82:BW82)</f>
        <v>13</v>
      </c>
      <c r="BY82" s="239" t="n">
        <f aca="false">BX82/74</f>
        <v>0.175675675675676</v>
      </c>
    </row>
    <row r="83" customFormat="false" ht="14.5" hidden="false" customHeight="false" outlineLevel="0" collapsed="false">
      <c r="A83" s="0" t="str">
        <f aca="false">'Indicator Data'!B87</f>
        <v>ITA</v>
      </c>
      <c r="B83" s="230" t="n">
        <f aca="false">IF('Indicator Data'!C87="No Data",1,IF('Indicator Data imputation'!C86&lt;&gt;"",1,0))</f>
        <v>0</v>
      </c>
      <c r="C83" s="230" t="n">
        <f aca="false">IF('Indicator Data'!D87="No Data",1,IF('Indicator Data imputation'!D86&lt;&gt;"",1,0))</f>
        <v>0</v>
      </c>
      <c r="D83" s="230" t="n">
        <f aca="false">IF('Indicator Data'!E87="No Data",1,IF('Indicator Data imputation'!E86&lt;&gt;"",1,0))</f>
        <v>0</v>
      </c>
      <c r="E83" s="230" t="n">
        <f aca="false">IF('Indicator Data'!F87="No Data",1,IF('Indicator Data imputation'!F86&lt;&gt;"",1,0))</f>
        <v>0</v>
      </c>
      <c r="F83" s="230" t="n">
        <f aca="false">IF('Indicator Data'!G87="No Data",1,IF('Indicator Data imputation'!G86&lt;&gt;"",1,0))</f>
        <v>0</v>
      </c>
      <c r="G83" s="230" t="n">
        <f aca="false">IF('Indicator Data'!H87="No Data",1,IF('Indicator Data imputation'!H86&lt;&gt;"",1,0))</f>
        <v>0</v>
      </c>
      <c r="H83" s="230" t="n">
        <f aca="false">IF('Indicator Data'!I87="No Data",1,IF('Indicator Data imputation'!I86&lt;&gt;"",1,0))</f>
        <v>0</v>
      </c>
      <c r="I83" s="230" t="n">
        <f aca="false">IF('Indicator Data'!J87="No Data",1,IF('Indicator Data imputation'!J86&lt;&gt;"",1,0))</f>
        <v>0</v>
      </c>
      <c r="J83" s="230" t="n">
        <f aca="false">IF('Indicator Data'!K87="No Data",1,IF('Indicator Data imputation'!K86&lt;&gt;"",1,0))</f>
        <v>0</v>
      </c>
      <c r="K83" s="230" t="n">
        <f aca="false">IF('Indicator Data'!L87="No Data",1,IF('Indicator Data imputation'!L86&lt;&gt;"",1,0))</f>
        <v>0</v>
      </c>
      <c r="L83" s="230" t="n">
        <f aca="false">IF('Indicator Data'!M87="No Data",1,IF('Indicator Data imputation'!M86&lt;&gt;"",1,0))</f>
        <v>0</v>
      </c>
      <c r="M83" s="230" t="n">
        <f aca="false">IF('Indicator Data'!N87="No Data",1,IF('Indicator Data imputation'!N86&lt;&gt;"",1,0))</f>
        <v>1</v>
      </c>
      <c r="N83" s="230" t="n">
        <f aca="false">IF('Indicator Data'!O87="No Data",1,IF('Indicator Data imputation'!O86&lt;&gt;"",1,0))</f>
        <v>1</v>
      </c>
      <c r="O83" s="230" t="n">
        <f aca="false">IF('Indicator Data'!P87="No Data",1,IF('Indicator Data imputation'!P86&lt;&gt;"",1,0))</f>
        <v>1</v>
      </c>
      <c r="P83" s="230" t="n">
        <f aca="false">IF('Indicator Data'!Q87="No Data",1,IF('Indicator Data imputation'!Q86&lt;&gt;"",1,0))</f>
        <v>0</v>
      </c>
      <c r="Q83" s="230" t="n">
        <f aca="false">IF('Indicator Data'!R87="No Data",1,IF('Indicator Data imputation'!R86&lt;&gt;"",1,0))</f>
        <v>0</v>
      </c>
      <c r="R83" s="230" t="n">
        <f aca="false">IF('Indicator Data'!S87="No Data",1,IF('Indicator Data imputation'!S86&lt;&gt;"",1,0))</f>
        <v>0</v>
      </c>
      <c r="S83" s="230" t="n">
        <f aca="false">IF('Indicator Data'!T87="No Data",1,IF('Indicator Data imputation'!T86&lt;&gt;"",1,0))</f>
        <v>0</v>
      </c>
      <c r="T83" s="230" t="n">
        <f aca="false">IF('Indicator Data'!U87="No Data",1,IF('Indicator Data imputation'!U86&lt;&gt;"",1,0))</f>
        <v>0</v>
      </c>
      <c r="U83" s="230" t="n">
        <f aca="false">IF('Indicator Data'!V87="No Data",1,IF('Indicator Data imputation'!V86&lt;&gt;"",1,0))</f>
        <v>0</v>
      </c>
      <c r="V83" s="230" t="n">
        <f aca="false">IF('Indicator Data'!W87="No Data",1,IF('Indicator Data imputation'!W86&lt;&gt;"",1,0))</f>
        <v>0</v>
      </c>
      <c r="W83" s="230" t="n">
        <f aca="false">IF('Indicator Data'!X87="No Data",1,IF('Indicator Data imputation'!X86&lt;&gt;"",1,0))</f>
        <v>0</v>
      </c>
      <c r="X83" s="230" t="n">
        <f aca="false">IF('Indicator Data'!Y87="No Data",1,IF('Indicator Data imputation'!Y86&lt;&gt;"",1,0))</f>
        <v>0</v>
      </c>
      <c r="Y83" s="230" t="n">
        <f aca="false">IF('Indicator Data'!Z87="No Data",1,IF('Indicator Data imputation'!Z86&lt;&gt;"",1,0))</f>
        <v>0</v>
      </c>
      <c r="Z83" s="230" t="n">
        <f aca="false">IF('Indicator Data'!AA87="No Data",1,IF('Indicator Data imputation'!AA86&lt;&gt;"",1,0))</f>
        <v>0</v>
      </c>
      <c r="AA83" s="230" t="n">
        <f aca="false">IF('Indicator Data'!AB87="No Data",1,IF('Indicator Data imputation'!AB86&lt;&gt;"",1,0))</f>
        <v>0</v>
      </c>
      <c r="AB83" s="230" t="n">
        <f aca="false">IF('Indicator Data'!AC87="No Data",1,IF('Indicator Data imputation'!AC86&lt;&gt;"",1,0))</f>
        <v>1</v>
      </c>
      <c r="AC83" s="230" t="n">
        <f aca="false">IF('Indicator Data'!AD87="No Data",1,IF('Indicator Data imputation'!AD86&lt;&gt;"",1,0))</f>
        <v>0</v>
      </c>
      <c r="AD83" s="230" t="n">
        <f aca="false">IF('Indicator Data'!AE87="No Data",1,IF('Indicator Data imputation'!AE86&lt;&gt;"",1,0))</f>
        <v>0</v>
      </c>
      <c r="AE83" s="230" t="n">
        <f aca="false">IF('Indicator Data'!AF87="No Data",1,IF('Indicator Data imputation'!AF86&lt;&gt;"",1,0))</f>
        <v>1</v>
      </c>
      <c r="AF83" s="230" t="n">
        <f aca="false">IF('Indicator Data'!AG87="No Data",1,IF('Indicator Data imputation'!AG86&lt;&gt;"",1,0))</f>
        <v>0</v>
      </c>
      <c r="AG83" s="230" t="n">
        <f aca="false">IF('Indicator Data'!AH87="No Data",1,IF('Indicator Data imputation'!AH86&lt;&gt;"",1,0))</f>
        <v>0</v>
      </c>
      <c r="AH83" s="230" t="n">
        <f aca="false">IF('Indicator Data'!AI87="No Data",1,IF('Indicator Data imputation'!AI86&lt;&gt;"",1,0))</f>
        <v>0</v>
      </c>
      <c r="AI83" s="230" t="n">
        <f aca="false">IF('Indicator Data'!AJ87="No Data",1,IF('Indicator Data imputation'!AJ86&lt;&gt;"",1,0))</f>
        <v>0</v>
      </c>
      <c r="AJ83" s="230" t="n">
        <f aca="false">IF('Indicator Data'!AK87="No Data",1,IF('Indicator Data imputation'!AK86&lt;&gt;"",1,0))</f>
        <v>0</v>
      </c>
      <c r="AK83" s="230" t="n">
        <f aca="false">IF('Indicator Data'!AL87="No Data",1,IF('Indicator Data imputation'!AL86&lt;&gt;"",1,0))</f>
        <v>1</v>
      </c>
      <c r="AL83" s="230" t="n">
        <f aca="false">IF('Indicator Data'!AM87="No Data",1,IF('Indicator Data imputation'!AM86&lt;&gt;"",1,0))</f>
        <v>0</v>
      </c>
      <c r="AM83" s="230" t="n">
        <f aca="false">IF('Indicator Data'!AN87="No Data",1,IF('Indicator Data imputation'!AN86&lt;&gt;"",1,0))</f>
        <v>0</v>
      </c>
      <c r="AN83" s="230" t="n">
        <f aca="false">IF('Indicator Data'!AO87="No Data",1,IF('Indicator Data imputation'!AO86&lt;&gt;"",1,0))</f>
        <v>0</v>
      </c>
      <c r="AO83" s="230" t="n">
        <f aca="false">IF('Indicator Data'!AP87="No Data",1,IF('Indicator Data imputation'!AP86&lt;&gt;"",1,0))</f>
        <v>1</v>
      </c>
      <c r="AP83" s="230" t="n">
        <f aca="false">IF('Indicator Data'!AQ87="No Data",1,IF('Indicator Data imputation'!AQ86&lt;&gt;"",1,0))</f>
        <v>0</v>
      </c>
      <c r="AQ83" s="230" t="n">
        <f aca="false">IF('Indicator Data'!AR87="No Data",1,IF('Indicator Data imputation'!AR86&lt;&gt;"",1,0))</f>
        <v>0</v>
      </c>
      <c r="AR83" s="230" t="n">
        <f aca="false">IF('Indicator Data'!AS87="No Data",1,IF('Indicator Data imputation'!AS86&lt;&gt;"",1,0))</f>
        <v>1</v>
      </c>
      <c r="AS83" s="230" t="n">
        <f aca="false">IF('Indicator Data'!AT87="No Data",1,IF('Indicator Data imputation'!AT86&lt;&gt;"",1,0))</f>
        <v>0</v>
      </c>
      <c r="AT83" s="230" t="n">
        <f aca="false">IF('Indicator Data'!AU87="No Data",1,IF('Indicator Data imputation'!AU86&lt;&gt;"",1,0))</f>
        <v>0</v>
      </c>
      <c r="AU83" s="230" t="n">
        <f aca="false">IF('Indicator Data'!AV87="No Data",1,IF('Indicator Data imputation'!AV86&lt;&gt;"",1,0))</f>
        <v>0</v>
      </c>
      <c r="AV83" s="230" t="n">
        <f aca="false">IF('Indicator Data'!AW87="No Data",1,IF('Indicator Data imputation'!AW86&lt;&gt;"",1,0))</f>
        <v>1</v>
      </c>
      <c r="AW83" s="230" t="n">
        <f aca="false">IF('Indicator Data'!AX87="No Data",1,IF('Indicator Data imputation'!AX86&lt;&gt;"",1,0))</f>
        <v>0</v>
      </c>
      <c r="AX83" s="230" t="n">
        <f aca="false">IF('Indicator Data'!AY87="No Data",1,IF('Indicator Data imputation'!AY86&lt;&gt;"",1,0))</f>
        <v>0</v>
      </c>
      <c r="AY83" s="230" t="n">
        <f aca="false">IF('Indicator Data'!AZ87="No Data",1,IF('Indicator Data imputation'!AZ86&lt;&gt;"",1,0))</f>
        <v>0</v>
      </c>
      <c r="AZ83" s="230" t="n">
        <f aca="false">IF('Indicator Data'!BA87="No Data",1,IF('Indicator Data imputation'!BA86&lt;&gt;"",1,0))</f>
        <v>0</v>
      </c>
      <c r="BA83" s="230" t="n">
        <f aca="false">IF('Indicator Data'!BB87="No Data",1,IF('Indicator Data imputation'!BB86&lt;&gt;"",1,0))</f>
        <v>0</v>
      </c>
      <c r="BB83" s="230" t="n">
        <f aca="false">IF('Indicator Data'!BC87="No Data",1,IF('Indicator Data imputation'!BC86&lt;&gt;"",1,0))</f>
        <v>0</v>
      </c>
      <c r="BC83" s="230" t="n">
        <f aca="false">IF('Indicator Data'!BD87="No Data",1,IF('Indicator Data imputation'!BD86&lt;&gt;"",1,0))</f>
        <v>0</v>
      </c>
      <c r="BD83" s="230" t="n">
        <f aca="false">IF('Indicator Data'!BE87="No Data",1,IF('Indicator Data imputation'!BE86&lt;&gt;"",1,0))</f>
        <v>0</v>
      </c>
      <c r="BE83" s="230" t="n">
        <f aca="false">IF('Indicator Data'!BF87="No Data",1,IF('Indicator Data imputation'!BF86&lt;&gt;"",1,0))</f>
        <v>0</v>
      </c>
      <c r="BF83" s="230" t="n">
        <f aca="false">IF('Indicator Data'!BG87="No Data",1,IF('Indicator Data imputation'!BG86&lt;&gt;"",1,0))</f>
        <v>0</v>
      </c>
      <c r="BG83" s="230" t="n">
        <f aca="false">IF('Indicator Data'!BH87="No Data",1,IF('Indicator Data imputation'!BH86&lt;&gt;"",1,0))</f>
        <v>0</v>
      </c>
      <c r="BH83" s="230" t="n">
        <f aca="false">IF('Indicator Data'!BI87="No Data",1,IF('Indicator Data imputation'!BI86&lt;&gt;"",1,0))</f>
        <v>0</v>
      </c>
      <c r="BI83" s="230" t="n">
        <f aca="false">IF('Indicator Data'!BJ87="No Data",1,IF('Indicator Data imputation'!BJ86&lt;&gt;"",1,0))</f>
        <v>0</v>
      </c>
      <c r="BJ83" s="230" t="n">
        <f aca="false">IF('Indicator Data'!BK87="No Data",1,IF('Indicator Data imputation'!BK86&lt;&gt;"",1,0))</f>
        <v>0</v>
      </c>
      <c r="BK83" s="230" t="n">
        <f aca="false">IF('Indicator Data'!BL87="No Data",1,IF('Indicator Data imputation'!BL86&lt;&gt;"",1,0))</f>
        <v>0</v>
      </c>
      <c r="BL83" s="230" t="n">
        <f aca="false">IF('Indicator Data'!BM87="No Data",1,IF('Indicator Data imputation'!BM86&lt;&gt;"",1,0))</f>
        <v>0</v>
      </c>
      <c r="BM83" s="230" t="n">
        <f aca="false">IF('Indicator Data'!BN87="No Data",1,IF('Indicator Data imputation'!BN86&lt;&gt;"",1,0))</f>
        <v>0</v>
      </c>
      <c r="BN83" s="230" t="n">
        <f aca="false">IF('Indicator Data'!BO87="No Data",1,IF('Indicator Data imputation'!BO86&lt;&gt;"",1,0))</f>
        <v>0</v>
      </c>
      <c r="BO83" s="230" t="n">
        <f aca="false">IF('Indicator Data'!BP87="No Data",1,IF('Indicator Data imputation'!BP86&lt;&gt;"",1,0))</f>
        <v>0</v>
      </c>
      <c r="BP83" s="230" t="n">
        <f aca="false">IF('Indicator Data'!BQ87="No Data",1,IF('Indicator Data imputation'!BQ86&lt;&gt;"",1,0))</f>
        <v>0</v>
      </c>
      <c r="BQ83" s="230" t="n">
        <f aca="false">IF('Indicator Data'!BR87="No Data",1,IF('Indicator Data imputation'!BR86&lt;&gt;"",1,0))</f>
        <v>0</v>
      </c>
      <c r="BR83" s="230" t="n">
        <f aca="false">IF('Indicator Data'!BS87="No Data",1,IF('Indicator Data imputation'!BS86&lt;&gt;"",1,0))</f>
        <v>0</v>
      </c>
      <c r="BS83" s="230" t="n">
        <f aca="false">IF('Indicator Data'!BT87="No Data",1,IF('Indicator Data imputation'!BT86&lt;&gt;"",1,0))</f>
        <v>0</v>
      </c>
      <c r="BT83" s="230" t="n">
        <f aca="false">IF('Indicator Data'!BU87="No Data",1,IF('Indicator Data imputation'!BU86&lt;&gt;"",1,0))</f>
        <v>0</v>
      </c>
      <c r="BU83" s="230" t="n">
        <f aca="false">IF('Indicator Data'!BV87="No Data",1,IF('Indicator Data imputation'!BV86&lt;&gt;"",1,0))</f>
        <v>0</v>
      </c>
      <c r="BV83" s="230" t="n">
        <f aca="false">IF('Indicator Data'!BW87="No Data",1,IF('Indicator Data imputation'!BW86&lt;&gt;"",1,0))</f>
        <v>0</v>
      </c>
      <c r="BW83" s="230" t="n">
        <f aca="false">IF('Indicator Data'!BX87="No Data",1,IF('Indicator Data imputation'!BX86&lt;&gt;"",1,0))</f>
        <v>0</v>
      </c>
      <c r="BX83" s="0" t="n">
        <f aca="false">SUM(B83:BW83)</f>
        <v>9</v>
      </c>
      <c r="BY83" s="239" t="n">
        <f aca="false">BX83/74</f>
        <v>0.121621621621622</v>
      </c>
    </row>
    <row r="84" customFormat="false" ht="14.5" hidden="false" customHeight="false" outlineLevel="0" collapsed="false">
      <c r="A84" s="0" t="str">
        <f aca="false">'Indicator Data'!B88</f>
        <v>JAM</v>
      </c>
      <c r="B84" s="230" t="n">
        <f aca="false">IF('Indicator Data'!C88="No Data",1,IF('Indicator Data imputation'!C87&lt;&gt;"",1,0))</f>
        <v>0</v>
      </c>
      <c r="C84" s="230" t="n">
        <f aca="false">IF('Indicator Data'!D88="No Data",1,IF('Indicator Data imputation'!D87&lt;&gt;"",1,0))</f>
        <v>0</v>
      </c>
      <c r="D84" s="230" t="n">
        <f aca="false">IF('Indicator Data'!E88="No Data",1,IF('Indicator Data imputation'!E87&lt;&gt;"",1,0))</f>
        <v>0</v>
      </c>
      <c r="E84" s="230" t="n">
        <f aca="false">IF('Indicator Data'!F88="No Data",1,IF('Indicator Data imputation'!F87&lt;&gt;"",1,0))</f>
        <v>0</v>
      </c>
      <c r="F84" s="230" t="n">
        <f aca="false">IF('Indicator Data'!G88="No Data",1,IF('Indicator Data imputation'!G87&lt;&gt;"",1,0))</f>
        <v>0</v>
      </c>
      <c r="G84" s="230" t="n">
        <f aca="false">IF('Indicator Data'!H88="No Data",1,IF('Indicator Data imputation'!H87&lt;&gt;"",1,0))</f>
        <v>0</v>
      </c>
      <c r="H84" s="230" t="n">
        <f aca="false">IF('Indicator Data'!I88="No Data",1,IF('Indicator Data imputation'!I87&lt;&gt;"",1,0))</f>
        <v>0</v>
      </c>
      <c r="I84" s="230" t="n">
        <f aca="false">IF('Indicator Data'!J88="No Data",1,IF('Indicator Data imputation'!J87&lt;&gt;"",1,0))</f>
        <v>0</v>
      </c>
      <c r="J84" s="230" t="n">
        <f aca="false">IF('Indicator Data'!K88="No Data",1,IF('Indicator Data imputation'!K87&lt;&gt;"",1,0))</f>
        <v>0</v>
      </c>
      <c r="K84" s="230" t="n">
        <f aca="false">IF('Indicator Data'!L88="No Data",1,IF('Indicator Data imputation'!L87&lt;&gt;"",1,0))</f>
        <v>0</v>
      </c>
      <c r="L84" s="230" t="n">
        <f aca="false">IF('Indicator Data'!M88="No Data",1,IF('Indicator Data imputation'!M87&lt;&gt;"",1,0))</f>
        <v>1</v>
      </c>
      <c r="M84" s="230" t="n">
        <f aca="false">IF('Indicator Data'!N88="No Data",1,IF('Indicator Data imputation'!N87&lt;&gt;"",1,0))</f>
        <v>1</v>
      </c>
      <c r="N84" s="230" t="n">
        <f aca="false">IF('Indicator Data'!O88="No Data",1,IF('Indicator Data imputation'!O87&lt;&gt;"",1,0))</f>
        <v>1</v>
      </c>
      <c r="O84" s="230" t="n">
        <f aca="false">IF('Indicator Data'!P88="No Data",1,IF('Indicator Data imputation'!P87&lt;&gt;"",1,0))</f>
        <v>1</v>
      </c>
      <c r="P84" s="230" t="n">
        <f aca="false">IF('Indicator Data'!Q88="No Data",1,IF('Indicator Data imputation'!Q87&lt;&gt;"",1,0))</f>
        <v>0</v>
      </c>
      <c r="Q84" s="230" t="n">
        <f aca="false">IF('Indicator Data'!R88="No Data",1,IF('Indicator Data imputation'!R87&lt;&gt;"",1,0))</f>
        <v>0</v>
      </c>
      <c r="R84" s="230" t="n">
        <f aca="false">IF('Indicator Data'!S88="No Data",1,IF('Indicator Data imputation'!S87&lt;&gt;"",1,0))</f>
        <v>0</v>
      </c>
      <c r="S84" s="230" t="n">
        <f aca="false">IF('Indicator Data'!T88="No Data",1,IF('Indicator Data imputation'!T87&lt;&gt;"",1,0))</f>
        <v>0</v>
      </c>
      <c r="T84" s="230" t="n">
        <f aca="false">IF('Indicator Data'!U88="No Data",1,IF('Indicator Data imputation'!U87&lt;&gt;"",1,0))</f>
        <v>0</v>
      </c>
      <c r="U84" s="230" t="n">
        <f aca="false">IF('Indicator Data'!V88="No Data",1,IF('Indicator Data imputation'!V87&lt;&gt;"",1,0))</f>
        <v>0</v>
      </c>
      <c r="V84" s="230" t="n">
        <f aca="false">IF('Indicator Data'!W88="No Data",1,IF('Indicator Data imputation'!W87&lt;&gt;"",1,0))</f>
        <v>0</v>
      </c>
      <c r="W84" s="230" t="n">
        <f aca="false">IF('Indicator Data'!X88="No Data",1,IF('Indicator Data imputation'!X87&lt;&gt;"",1,0))</f>
        <v>0</v>
      </c>
      <c r="X84" s="230" t="n">
        <f aca="false">IF('Indicator Data'!Y88="No Data",1,IF('Indicator Data imputation'!Y87&lt;&gt;"",1,0))</f>
        <v>0</v>
      </c>
      <c r="Y84" s="230" t="n">
        <f aca="false">IF('Indicator Data'!Z88="No Data",1,IF('Indicator Data imputation'!Z87&lt;&gt;"",1,0))</f>
        <v>0</v>
      </c>
      <c r="Z84" s="230" t="n">
        <f aca="false">IF('Indicator Data'!AA88="No Data",1,IF('Indicator Data imputation'!AA87&lt;&gt;"",1,0))</f>
        <v>0</v>
      </c>
      <c r="AA84" s="230" t="n">
        <f aca="false">IF('Indicator Data'!AB88="No Data",1,IF('Indicator Data imputation'!AB87&lt;&gt;"",1,0))</f>
        <v>0</v>
      </c>
      <c r="AB84" s="230" t="n">
        <f aca="false">IF('Indicator Data'!AC88="No Data",1,IF('Indicator Data imputation'!AC87&lt;&gt;"",1,0))</f>
        <v>0</v>
      </c>
      <c r="AC84" s="230" t="n">
        <f aca="false">IF('Indicator Data'!AD88="No Data",1,IF('Indicator Data imputation'!AD87&lt;&gt;"",1,0))</f>
        <v>0</v>
      </c>
      <c r="AD84" s="230" t="n">
        <f aca="false">IF('Indicator Data'!AE88="No Data",1,IF('Indicator Data imputation'!AE87&lt;&gt;"",1,0))</f>
        <v>0</v>
      </c>
      <c r="AE84" s="230" t="n">
        <f aca="false">IF('Indicator Data'!AF88="No Data",1,IF('Indicator Data imputation'!AF87&lt;&gt;"",1,0))</f>
        <v>0</v>
      </c>
      <c r="AF84" s="230" t="n">
        <f aca="false">IF('Indicator Data'!AG88="No Data",1,IF('Indicator Data imputation'!AG87&lt;&gt;"",1,0))</f>
        <v>0</v>
      </c>
      <c r="AG84" s="230" t="n">
        <f aca="false">IF('Indicator Data'!AH88="No Data",1,IF('Indicator Data imputation'!AH87&lt;&gt;"",1,0))</f>
        <v>0</v>
      </c>
      <c r="AH84" s="230" t="n">
        <f aca="false">IF('Indicator Data'!AI88="No Data",1,IF('Indicator Data imputation'!AI87&lt;&gt;"",1,0))</f>
        <v>0</v>
      </c>
      <c r="AI84" s="230" t="n">
        <f aca="false">IF('Indicator Data'!AJ88="No Data",1,IF('Indicator Data imputation'!AJ87&lt;&gt;"",1,0))</f>
        <v>0</v>
      </c>
      <c r="AJ84" s="230" t="n">
        <f aca="false">IF('Indicator Data'!AK88="No Data",1,IF('Indicator Data imputation'!AK87&lt;&gt;"",1,0))</f>
        <v>0</v>
      </c>
      <c r="AK84" s="230" t="n">
        <f aca="false">IF('Indicator Data'!AL88="No Data",1,IF('Indicator Data imputation'!AL87&lt;&gt;"",1,0))</f>
        <v>0</v>
      </c>
      <c r="AL84" s="230" t="n">
        <f aca="false">IF('Indicator Data'!AM88="No Data",1,IF('Indicator Data imputation'!AM87&lt;&gt;"",1,0))</f>
        <v>0</v>
      </c>
      <c r="AM84" s="230" t="n">
        <f aca="false">IF('Indicator Data'!AN88="No Data",1,IF('Indicator Data imputation'!AN87&lt;&gt;"",1,0))</f>
        <v>0</v>
      </c>
      <c r="AN84" s="230" t="n">
        <f aca="false">IF('Indicator Data'!AO88="No Data",1,IF('Indicator Data imputation'!AO87&lt;&gt;"",1,0))</f>
        <v>0</v>
      </c>
      <c r="AO84" s="230" t="n">
        <f aca="false">IF('Indicator Data'!AP88="No Data",1,IF('Indicator Data imputation'!AP87&lt;&gt;"",1,0))</f>
        <v>0</v>
      </c>
      <c r="AP84" s="230" t="n">
        <f aca="false">IF('Indicator Data'!AQ88="No Data",1,IF('Indicator Data imputation'!AQ87&lt;&gt;"",1,0))</f>
        <v>0</v>
      </c>
      <c r="AQ84" s="230" t="n">
        <f aca="false">IF('Indicator Data'!AR88="No Data",1,IF('Indicator Data imputation'!AR87&lt;&gt;"",1,0))</f>
        <v>0</v>
      </c>
      <c r="AR84" s="230" t="n">
        <f aca="false">IF('Indicator Data'!AS88="No Data",1,IF('Indicator Data imputation'!AS87&lt;&gt;"",1,0))</f>
        <v>0</v>
      </c>
      <c r="AS84" s="230" t="n">
        <f aca="false">IF('Indicator Data'!AT88="No Data",1,IF('Indicator Data imputation'!AT87&lt;&gt;"",1,0))</f>
        <v>0</v>
      </c>
      <c r="AT84" s="230" t="n">
        <f aca="false">IF('Indicator Data'!AU88="No Data",1,IF('Indicator Data imputation'!AU87&lt;&gt;"",1,0))</f>
        <v>0</v>
      </c>
      <c r="AU84" s="230" t="n">
        <f aca="false">IF('Indicator Data'!AV88="No Data",1,IF('Indicator Data imputation'!AV87&lt;&gt;"",1,0))</f>
        <v>0</v>
      </c>
      <c r="AV84" s="230" t="n">
        <f aca="false">IF('Indicator Data'!AW88="No Data",1,IF('Indicator Data imputation'!AW87&lt;&gt;"",1,0))</f>
        <v>1</v>
      </c>
      <c r="AW84" s="230" t="n">
        <f aca="false">IF('Indicator Data'!AX88="No Data",1,IF('Indicator Data imputation'!AX87&lt;&gt;"",1,0))</f>
        <v>0</v>
      </c>
      <c r="AX84" s="230" t="n">
        <f aca="false">IF('Indicator Data'!AY88="No Data",1,IF('Indicator Data imputation'!AY87&lt;&gt;"",1,0))</f>
        <v>0</v>
      </c>
      <c r="AY84" s="230" t="n">
        <f aca="false">IF('Indicator Data'!AZ88="No Data",1,IF('Indicator Data imputation'!AZ87&lt;&gt;"",1,0))</f>
        <v>1</v>
      </c>
      <c r="AZ84" s="230" t="n">
        <f aca="false">IF('Indicator Data'!BA88="No Data",1,IF('Indicator Data imputation'!BA87&lt;&gt;"",1,0))</f>
        <v>0</v>
      </c>
      <c r="BA84" s="230" t="n">
        <f aca="false">IF('Indicator Data'!BB88="No Data",1,IF('Indicator Data imputation'!BB87&lt;&gt;"",1,0))</f>
        <v>0</v>
      </c>
      <c r="BB84" s="230" t="n">
        <f aca="false">IF('Indicator Data'!BC88="No Data",1,IF('Indicator Data imputation'!BC87&lt;&gt;"",1,0))</f>
        <v>0</v>
      </c>
      <c r="BC84" s="230" t="n">
        <f aca="false">IF('Indicator Data'!BD88="No Data",1,IF('Indicator Data imputation'!BD87&lt;&gt;"",1,0))</f>
        <v>0</v>
      </c>
      <c r="BD84" s="230" t="n">
        <f aca="false">IF('Indicator Data'!BE88="No Data",1,IF('Indicator Data imputation'!BE87&lt;&gt;"",1,0))</f>
        <v>0</v>
      </c>
      <c r="BE84" s="230" t="n">
        <f aca="false">IF('Indicator Data'!BF88="No Data",1,IF('Indicator Data imputation'!BF87&lt;&gt;"",1,0))</f>
        <v>0</v>
      </c>
      <c r="BF84" s="230" t="n">
        <f aca="false">IF('Indicator Data'!BG88="No Data",1,IF('Indicator Data imputation'!BG87&lt;&gt;"",1,0))</f>
        <v>0</v>
      </c>
      <c r="BG84" s="230" t="n">
        <f aca="false">IF('Indicator Data'!BH88="No Data",1,IF('Indicator Data imputation'!BH87&lt;&gt;"",1,0))</f>
        <v>0</v>
      </c>
      <c r="BH84" s="230" t="n">
        <f aca="false">IF('Indicator Data'!BI88="No Data",1,IF('Indicator Data imputation'!BI87&lt;&gt;"",1,0))</f>
        <v>0</v>
      </c>
      <c r="BI84" s="230" t="n">
        <f aca="false">IF('Indicator Data'!BJ88="No Data",1,IF('Indicator Data imputation'!BJ87&lt;&gt;"",1,0))</f>
        <v>0</v>
      </c>
      <c r="BJ84" s="230" t="n">
        <f aca="false">IF('Indicator Data'!BK88="No Data",1,IF('Indicator Data imputation'!BK87&lt;&gt;"",1,0))</f>
        <v>0</v>
      </c>
      <c r="BK84" s="230" t="n">
        <f aca="false">IF('Indicator Data'!BL88="No Data",1,IF('Indicator Data imputation'!BL87&lt;&gt;"",1,0))</f>
        <v>0</v>
      </c>
      <c r="BL84" s="230" t="n">
        <f aca="false">IF('Indicator Data'!BM88="No Data",1,IF('Indicator Data imputation'!BM87&lt;&gt;"",1,0))</f>
        <v>0</v>
      </c>
      <c r="BM84" s="230" t="n">
        <f aca="false">IF('Indicator Data'!BN88="No Data",1,IF('Indicator Data imputation'!BN87&lt;&gt;"",1,0))</f>
        <v>0</v>
      </c>
      <c r="BN84" s="230" t="n">
        <f aca="false">IF('Indicator Data'!BO88="No Data",1,IF('Indicator Data imputation'!BO87&lt;&gt;"",1,0))</f>
        <v>0</v>
      </c>
      <c r="BO84" s="230" t="n">
        <f aca="false">IF('Indicator Data'!BP88="No Data",1,IF('Indicator Data imputation'!BP87&lt;&gt;"",1,0))</f>
        <v>0</v>
      </c>
      <c r="BP84" s="230" t="n">
        <f aca="false">IF('Indicator Data'!BQ88="No Data",1,IF('Indicator Data imputation'!BQ87&lt;&gt;"",1,0))</f>
        <v>0</v>
      </c>
      <c r="BQ84" s="230" t="n">
        <f aca="false">IF('Indicator Data'!BR88="No Data",1,IF('Indicator Data imputation'!BR87&lt;&gt;"",1,0))</f>
        <v>0</v>
      </c>
      <c r="BR84" s="230" t="n">
        <f aca="false">IF('Indicator Data'!BS88="No Data",1,IF('Indicator Data imputation'!BS87&lt;&gt;"",1,0))</f>
        <v>0</v>
      </c>
      <c r="BS84" s="230" t="n">
        <f aca="false">IF('Indicator Data'!BT88="No Data",1,IF('Indicator Data imputation'!BT87&lt;&gt;"",1,0))</f>
        <v>0</v>
      </c>
      <c r="BT84" s="230" t="n">
        <f aca="false">IF('Indicator Data'!BU88="No Data",1,IF('Indicator Data imputation'!BU87&lt;&gt;"",1,0))</f>
        <v>0</v>
      </c>
      <c r="BU84" s="230" t="n">
        <f aca="false">IF('Indicator Data'!BV88="No Data",1,IF('Indicator Data imputation'!BV87&lt;&gt;"",1,0))</f>
        <v>1</v>
      </c>
      <c r="BV84" s="230" t="n">
        <f aca="false">IF('Indicator Data'!BW88="No Data",1,IF('Indicator Data imputation'!BW87&lt;&gt;"",1,0))</f>
        <v>0</v>
      </c>
      <c r="BW84" s="230" t="n">
        <f aca="false">IF('Indicator Data'!BX88="No Data",1,IF('Indicator Data imputation'!BX87&lt;&gt;"",1,0))</f>
        <v>0</v>
      </c>
      <c r="BX84" s="0" t="n">
        <f aca="false">SUM(B84:BW84)</f>
        <v>7</v>
      </c>
      <c r="BY84" s="239" t="n">
        <f aca="false">BX84/74</f>
        <v>0.0945945945945946</v>
      </c>
    </row>
    <row r="85" customFormat="false" ht="14.5" hidden="false" customHeight="false" outlineLevel="0" collapsed="false">
      <c r="A85" s="0" t="str">
        <f aca="false">'Indicator Data'!B89</f>
        <v>JPN</v>
      </c>
      <c r="B85" s="230" t="n">
        <f aca="false">IF('Indicator Data'!C89="No Data",1,IF('Indicator Data imputation'!C88&lt;&gt;"",1,0))</f>
        <v>0</v>
      </c>
      <c r="C85" s="230" t="n">
        <f aca="false">IF('Indicator Data'!D89="No Data",1,IF('Indicator Data imputation'!D88&lt;&gt;"",1,0))</f>
        <v>0</v>
      </c>
      <c r="D85" s="230" t="n">
        <f aca="false">IF('Indicator Data'!E89="No Data",1,IF('Indicator Data imputation'!E88&lt;&gt;"",1,0))</f>
        <v>0</v>
      </c>
      <c r="E85" s="230" t="n">
        <f aca="false">IF('Indicator Data'!F89="No Data",1,IF('Indicator Data imputation'!F88&lt;&gt;"",1,0))</f>
        <v>0</v>
      </c>
      <c r="F85" s="230" t="n">
        <f aca="false">IF('Indicator Data'!G89="No Data",1,IF('Indicator Data imputation'!G88&lt;&gt;"",1,0))</f>
        <v>0</v>
      </c>
      <c r="G85" s="230" t="n">
        <f aca="false">IF('Indicator Data'!H89="No Data",1,IF('Indicator Data imputation'!H88&lt;&gt;"",1,0))</f>
        <v>0</v>
      </c>
      <c r="H85" s="230" t="n">
        <f aca="false">IF('Indicator Data'!I89="No Data",1,IF('Indicator Data imputation'!I88&lt;&gt;"",1,0))</f>
        <v>0</v>
      </c>
      <c r="I85" s="230" t="n">
        <f aca="false">IF('Indicator Data'!J89="No Data",1,IF('Indicator Data imputation'!J88&lt;&gt;"",1,0))</f>
        <v>0</v>
      </c>
      <c r="J85" s="230" t="n">
        <f aca="false">IF('Indicator Data'!K89="No Data",1,IF('Indicator Data imputation'!K88&lt;&gt;"",1,0))</f>
        <v>0</v>
      </c>
      <c r="K85" s="230" t="n">
        <f aca="false">IF('Indicator Data'!L89="No Data",1,IF('Indicator Data imputation'!L88&lt;&gt;"",1,0))</f>
        <v>0</v>
      </c>
      <c r="L85" s="230" t="n">
        <f aca="false">IF('Indicator Data'!M89="No Data",1,IF('Indicator Data imputation'!M88&lt;&gt;"",1,0))</f>
        <v>0</v>
      </c>
      <c r="M85" s="230" t="n">
        <f aca="false">IF('Indicator Data'!N89="No Data",1,IF('Indicator Data imputation'!N88&lt;&gt;"",1,0))</f>
        <v>1</v>
      </c>
      <c r="N85" s="230" t="n">
        <f aca="false">IF('Indicator Data'!O89="No Data",1,IF('Indicator Data imputation'!O88&lt;&gt;"",1,0))</f>
        <v>1</v>
      </c>
      <c r="O85" s="230" t="n">
        <f aca="false">IF('Indicator Data'!P89="No Data",1,IF('Indicator Data imputation'!P88&lt;&gt;"",1,0))</f>
        <v>1</v>
      </c>
      <c r="P85" s="230" t="n">
        <f aca="false">IF('Indicator Data'!Q89="No Data",1,IF('Indicator Data imputation'!Q88&lt;&gt;"",1,0))</f>
        <v>0</v>
      </c>
      <c r="Q85" s="230" t="n">
        <f aca="false">IF('Indicator Data'!R89="No Data",1,IF('Indicator Data imputation'!R88&lt;&gt;"",1,0))</f>
        <v>0</v>
      </c>
      <c r="R85" s="230" t="n">
        <f aca="false">IF('Indicator Data'!S89="No Data",1,IF('Indicator Data imputation'!S88&lt;&gt;"",1,0))</f>
        <v>0</v>
      </c>
      <c r="S85" s="230" t="n">
        <f aca="false">IF('Indicator Data'!T89="No Data",1,IF('Indicator Data imputation'!T88&lt;&gt;"",1,0))</f>
        <v>0</v>
      </c>
      <c r="T85" s="230" t="n">
        <f aca="false">IF('Indicator Data'!U89="No Data",1,IF('Indicator Data imputation'!U88&lt;&gt;"",1,0))</f>
        <v>0</v>
      </c>
      <c r="U85" s="230" t="n">
        <f aca="false">IF('Indicator Data'!V89="No Data",1,IF('Indicator Data imputation'!V88&lt;&gt;"",1,0))</f>
        <v>0</v>
      </c>
      <c r="V85" s="230" t="n">
        <f aca="false">IF('Indicator Data'!W89="No Data",1,IF('Indicator Data imputation'!W88&lt;&gt;"",1,0))</f>
        <v>0</v>
      </c>
      <c r="W85" s="230" t="n">
        <f aca="false">IF('Indicator Data'!X89="No Data",1,IF('Indicator Data imputation'!X88&lt;&gt;"",1,0))</f>
        <v>0</v>
      </c>
      <c r="X85" s="230" t="n">
        <f aca="false">IF('Indicator Data'!Y89="No Data",1,IF('Indicator Data imputation'!Y88&lt;&gt;"",1,0))</f>
        <v>0</v>
      </c>
      <c r="Y85" s="230" t="n">
        <f aca="false">IF('Indicator Data'!Z89="No Data",1,IF('Indicator Data imputation'!Z88&lt;&gt;"",1,0))</f>
        <v>0</v>
      </c>
      <c r="Z85" s="230" t="n">
        <f aca="false">IF('Indicator Data'!AA89="No Data",1,IF('Indicator Data imputation'!AA88&lt;&gt;"",1,0))</f>
        <v>0</v>
      </c>
      <c r="AA85" s="230" t="n">
        <f aca="false">IF('Indicator Data'!AB89="No Data",1,IF('Indicator Data imputation'!AB88&lt;&gt;"",1,0))</f>
        <v>0</v>
      </c>
      <c r="AB85" s="230" t="n">
        <f aca="false">IF('Indicator Data'!AC89="No Data",1,IF('Indicator Data imputation'!AC88&lt;&gt;"",1,0))</f>
        <v>1</v>
      </c>
      <c r="AC85" s="230" t="n">
        <f aca="false">IF('Indicator Data'!AD89="No Data",1,IF('Indicator Data imputation'!AD88&lt;&gt;"",1,0))</f>
        <v>0</v>
      </c>
      <c r="AD85" s="230" t="n">
        <f aca="false">IF('Indicator Data'!AE89="No Data",1,IF('Indicator Data imputation'!AE88&lt;&gt;"",1,0))</f>
        <v>0</v>
      </c>
      <c r="AE85" s="230" t="n">
        <f aca="false">IF('Indicator Data'!AF89="No Data",1,IF('Indicator Data imputation'!AF88&lt;&gt;"",1,0))</f>
        <v>1</v>
      </c>
      <c r="AF85" s="230" t="n">
        <f aca="false">IF('Indicator Data'!AG89="No Data",1,IF('Indicator Data imputation'!AG88&lt;&gt;"",1,0))</f>
        <v>0</v>
      </c>
      <c r="AG85" s="230" t="n">
        <f aca="false">IF('Indicator Data'!AH89="No Data",1,IF('Indicator Data imputation'!AH88&lt;&gt;"",1,0))</f>
        <v>0</v>
      </c>
      <c r="AH85" s="230" t="n">
        <f aca="false">IF('Indicator Data'!AI89="No Data",1,IF('Indicator Data imputation'!AI88&lt;&gt;"",1,0))</f>
        <v>0</v>
      </c>
      <c r="AI85" s="230" t="n">
        <f aca="false">IF('Indicator Data'!AJ89="No Data",1,IF('Indicator Data imputation'!AJ88&lt;&gt;"",1,0))</f>
        <v>0</v>
      </c>
      <c r="AJ85" s="230" t="n">
        <f aca="false">IF('Indicator Data'!AK89="No Data",1,IF('Indicator Data imputation'!AK88&lt;&gt;"",1,0))</f>
        <v>0</v>
      </c>
      <c r="AK85" s="230" t="n">
        <f aca="false">IF('Indicator Data'!AL89="No Data",1,IF('Indicator Data imputation'!AL88&lt;&gt;"",1,0))</f>
        <v>1</v>
      </c>
      <c r="AL85" s="230" t="n">
        <f aca="false">IF('Indicator Data'!AM89="No Data",1,IF('Indicator Data imputation'!AM88&lt;&gt;"",1,0))</f>
        <v>0</v>
      </c>
      <c r="AM85" s="230" t="n">
        <f aca="false">IF('Indicator Data'!AN89="No Data",1,IF('Indicator Data imputation'!AN88&lt;&gt;"",1,0))</f>
        <v>0</v>
      </c>
      <c r="AN85" s="230" t="n">
        <f aca="false">IF('Indicator Data'!AO89="No Data",1,IF('Indicator Data imputation'!AO88&lt;&gt;"",1,0))</f>
        <v>0</v>
      </c>
      <c r="AO85" s="230" t="n">
        <f aca="false">IF('Indicator Data'!AP89="No Data",1,IF('Indicator Data imputation'!AP88&lt;&gt;"",1,0))</f>
        <v>1</v>
      </c>
      <c r="AP85" s="230" t="n">
        <f aca="false">IF('Indicator Data'!AQ89="No Data",1,IF('Indicator Data imputation'!AQ88&lt;&gt;"",1,0))</f>
        <v>0</v>
      </c>
      <c r="AQ85" s="230" t="n">
        <f aca="false">IF('Indicator Data'!AR89="No Data",1,IF('Indicator Data imputation'!AR88&lt;&gt;"",1,0))</f>
        <v>0</v>
      </c>
      <c r="AR85" s="230" t="n">
        <f aca="false">IF('Indicator Data'!AS89="No Data",1,IF('Indicator Data imputation'!AS88&lt;&gt;"",1,0))</f>
        <v>0</v>
      </c>
      <c r="AS85" s="230" t="n">
        <f aca="false">IF('Indicator Data'!AT89="No Data",1,IF('Indicator Data imputation'!AT88&lt;&gt;"",1,0))</f>
        <v>0</v>
      </c>
      <c r="AT85" s="230" t="n">
        <f aca="false">IF('Indicator Data'!AU89="No Data",1,IF('Indicator Data imputation'!AU88&lt;&gt;"",1,0))</f>
        <v>0</v>
      </c>
      <c r="AU85" s="230" t="n">
        <f aca="false">IF('Indicator Data'!AV89="No Data",1,IF('Indicator Data imputation'!AV88&lt;&gt;"",1,0))</f>
        <v>0</v>
      </c>
      <c r="AV85" s="230" t="n">
        <f aca="false">IF('Indicator Data'!AW89="No Data",1,IF('Indicator Data imputation'!AW88&lt;&gt;"",1,0))</f>
        <v>1</v>
      </c>
      <c r="AW85" s="230" t="n">
        <f aca="false">IF('Indicator Data'!AX89="No Data",1,IF('Indicator Data imputation'!AX88&lt;&gt;"",1,0))</f>
        <v>0</v>
      </c>
      <c r="AX85" s="230" t="n">
        <f aca="false">IF('Indicator Data'!AY89="No Data",1,IF('Indicator Data imputation'!AY88&lt;&gt;"",1,0))</f>
        <v>0</v>
      </c>
      <c r="AY85" s="230" t="n">
        <f aca="false">IF('Indicator Data'!AZ89="No Data",1,IF('Indicator Data imputation'!AZ88&lt;&gt;"",1,0))</f>
        <v>0</v>
      </c>
      <c r="AZ85" s="230" t="n">
        <f aca="false">IF('Indicator Data'!BA89="No Data",1,IF('Indicator Data imputation'!BA88&lt;&gt;"",1,0))</f>
        <v>0</v>
      </c>
      <c r="BA85" s="230" t="n">
        <f aca="false">IF('Indicator Data'!BB89="No Data",1,IF('Indicator Data imputation'!BB88&lt;&gt;"",1,0))</f>
        <v>0</v>
      </c>
      <c r="BB85" s="230" t="n">
        <f aca="false">IF('Indicator Data'!BC89="No Data",1,IF('Indicator Data imputation'!BC88&lt;&gt;"",1,0))</f>
        <v>0</v>
      </c>
      <c r="BC85" s="230" t="n">
        <f aca="false">IF('Indicator Data'!BD89="No Data",1,IF('Indicator Data imputation'!BD88&lt;&gt;"",1,0))</f>
        <v>0</v>
      </c>
      <c r="BD85" s="230" t="n">
        <f aca="false">IF('Indicator Data'!BE89="No Data",1,IF('Indicator Data imputation'!BE88&lt;&gt;"",1,0))</f>
        <v>0</v>
      </c>
      <c r="BE85" s="230" t="n">
        <f aca="false">IF('Indicator Data'!BF89="No Data",1,IF('Indicator Data imputation'!BF88&lt;&gt;"",1,0))</f>
        <v>0</v>
      </c>
      <c r="BF85" s="230" t="n">
        <f aca="false">IF('Indicator Data'!BG89="No Data",1,IF('Indicator Data imputation'!BG88&lt;&gt;"",1,0))</f>
        <v>0</v>
      </c>
      <c r="BG85" s="230" t="n">
        <f aca="false">IF('Indicator Data'!BH89="No Data",1,IF('Indicator Data imputation'!BH88&lt;&gt;"",1,0))</f>
        <v>0</v>
      </c>
      <c r="BH85" s="230" t="n">
        <f aca="false">IF('Indicator Data'!BI89="No Data",1,IF('Indicator Data imputation'!BI88&lt;&gt;"",1,0))</f>
        <v>0</v>
      </c>
      <c r="BI85" s="230" t="n">
        <f aca="false">IF('Indicator Data'!BJ89="No Data",1,IF('Indicator Data imputation'!BJ88&lt;&gt;"",1,0))</f>
        <v>0</v>
      </c>
      <c r="BJ85" s="230" t="n">
        <f aca="false">IF('Indicator Data'!BK89="No Data",1,IF('Indicator Data imputation'!BK88&lt;&gt;"",1,0))</f>
        <v>0</v>
      </c>
      <c r="BK85" s="230" t="n">
        <f aca="false">IF('Indicator Data'!BL89="No Data",1,IF('Indicator Data imputation'!BL88&lt;&gt;"",1,0))</f>
        <v>0</v>
      </c>
      <c r="BL85" s="230" t="n">
        <f aca="false">IF('Indicator Data'!BM89="No Data",1,IF('Indicator Data imputation'!BM88&lt;&gt;"",1,0))</f>
        <v>1</v>
      </c>
      <c r="BM85" s="230" t="n">
        <f aca="false">IF('Indicator Data'!BN89="No Data",1,IF('Indicator Data imputation'!BN88&lt;&gt;"",1,0))</f>
        <v>0</v>
      </c>
      <c r="BN85" s="230" t="n">
        <f aca="false">IF('Indicator Data'!BO89="No Data",1,IF('Indicator Data imputation'!BO88&lt;&gt;"",1,0))</f>
        <v>0</v>
      </c>
      <c r="BO85" s="230" t="n">
        <f aca="false">IF('Indicator Data'!BP89="No Data",1,IF('Indicator Data imputation'!BP88&lt;&gt;"",1,0))</f>
        <v>0</v>
      </c>
      <c r="BP85" s="230" t="n">
        <f aca="false">IF('Indicator Data'!BQ89="No Data",1,IF('Indicator Data imputation'!BQ88&lt;&gt;"",1,0))</f>
        <v>0</v>
      </c>
      <c r="BQ85" s="230" t="n">
        <f aca="false">IF('Indicator Data'!BR89="No Data",1,IF('Indicator Data imputation'!BR88&lt;&gt;"",1,0))</f>
        <v>0</v>
      </c>
      <c r="BR85" s="230" t="n">
        <f aca="false">IF('Indicator Data'!BS89="No Data",1,IF('Indicator Data imputation'!BS88&lt;&gt;"",1,0))</f>
        <v>0</v>
      </c>
      <c r="BS85" s="230" t="n">
        <f aca="false">IF('Indicator Data'!BT89="No Data",1,IF('Indicator Data imputation'!BT88&lt;&gt;"",1,0))</f>
        <v>0</v>
      </c>
      <c r="BT85" s="230" t="n">
        <f aca="false">IF('Indicator Data'!BU89="No Data",1,IF('Indicator Data imputation'!BU88&lt;&gt;"",1,0))</f>
        <v>0</v>
      </c>
      <c r="BU85" s="230" t="n">
        <f aca="false">IF('Indicator Data'!BV89="No Data",1,IF('Indicator Data imputation'!BV88&lt;&gt;"",1,0))</f>
        <v>0</v>
      </c>
      <c r="BV85" s="230" t="n">
        <f aca="false">IF('Indicator Data'!BW89="No Data",1,IF('Indicator Data imputation'!BW88&lt;&gt;"",1,0))</f>
        <v>0</v>
      </c>
      <c r="BW85" s="230" t="n">
        <f aca="false">IF('Indicator Data'!BX89="No Data",1,IF('Indicator Data imputation'!BX88&lt;&gt;"",1,0))</f>
        <v>0</v>
      </c>
      <c r="BX85" s="0" t="n">
        <f aca="false">SUM(B85:BW85)</f>
        <v>9</v>
      </c>
      <c r="BY85" s="239" t="n">
        <f aca="false">BX85/74</f>
        <v>0.121621621621622</v>
      </c>
    </row>
    <row r="86" customFormat="false" ht="14.5" hidden="false" customHeight="false" outlineLevel="0" collapsed="false">
      <c r="A86" s="0" t="str">
        <f aca="false">'Indicator Data'!B90</f>
        <v>JOR</v>
      </c>
      <c r="B86" s="230" t="n">
        <f aca="false">IF('Indicator Data'!C90="No Data",1,IF('Indicator Data imputation'!C89&lt;&gt;"",1,0))</f>
        <v>0</v>
      </c>
      <c r="C86" s="230" t="n">
        <f aca="false">IF('Indicator Data'!D90="No Data",1,IF('Indicator Data imputation'!D89&lt;&gt;"",1,0))</f>
        <v>0</v>
      </c>
      <c r="D86" s="230" t="n">
        <f aca="false">IF('Indicator Data'!E90="No Data",1,IF('Indicator Data imputation'!E89&lt;&gt;"",1,0))</f>
        <v>0</v>
      </c>
      <c r="E86" s="230" t="n">
        <f aca="false">IF('Indicator Data'!F90="No Data",1,IF('Indicator Data imputation'!F89&lt;&gt;"",1,0))</f>
        <v>0</v>
      </c>
      <c r="F86" s="230" t="n">
        <f aca="false">IF('Indicator Data'!G90="No Data",1,IF('Indicator Data imputation'!G89&lt;&gt;"",1,0))</f>
        <v>0</v>
      </c>
      <c r="G86" s="230" t="n">
        <f aca="false">IF('Indicator Data'!H90="No Data",1,IF('Indicator Data imputation'!H89&lt;&gt;"",1,0))</f>
        <v>0</v>
      </c>
      <c r="H86" s="230" t="n">
        <f aca="false">IF('Indicator Data'!I90="No Data",1,IF('Indicator Data imputation'!I89&lt;&gt;"",1,0))</f>
        <v>0</v>
      </c>
      <c r="I86" s="230" t="n">
        <f aca="false">IF('Indicator Data'!J90="No Data",1,IF('Indicator Data imputation'!J89&lt;&gt;"",1,0))</f>
        <v>0</v>
      </c>
      <c r="J86" s="230" t="n">
        <f aca="false">IF('Indicator Data'!K90="No Data",1,IF('Indicator Data imputation'!K89&lt;&gt;"",1,0))</f>
        <v>0</v>
      </c>
      <c r="K86" s="230" t="n">
        <f aca="false">IF('Indicator Data'!L90="No Data",1,IF('Indicator Data imputation'!L89&lt;&gt;"",1,0))</f>
        <v>0</v>
      </c>
      <c r="L86" s="230" t="n">
        <f aca="false">IF('Indicator Data'!M90="No Data",1,IF('Indicator Data imputation'!M89&lt;&gt;"",1,0))</f>
        <v>0</v>
      </c>
      <c r="M86" s="230" t="n">
        <f aca="false">IF('Indicator Data'!N90="No Data",1,IF('Indicator Data imputation'!N89&lt;&gt;"",1,0))</f>
        <v>1</v>
      </c>
      <c r="N86" s="230" t="n">
        <f aca="false">IF('Indicator Data'!O90="No Data",1,IF('Indicator Data imputation'!O89&lt;&gt;"",1,0))</f>
        <v>1</v>
      </c>
      <c r="O86" s="230" t="n">
        <f aca="false">IF('Indicator Data'!P90="No Data",1,IF('Indicator Data imputation'!P89&lt;&gt;"",1,0))</f>
        <v>1</v>
      </c>
      <c r="P86" s="230" t="n">
        <f aca="false">IF('Indicator Data'!Q90="No Data",1,IF('Indicator Data imputation'!Q89&lt;&gt;"",1,0))</f>
        <v>0</v>
      </c>
      <c r="Q86" s="230" t="n">
        <f aca="false">IF('Indicator Data'!R90="No Data",1,IF('Indicator Data imputation'!R89&lt;&gt;"",1,0))</f>
        <v>0</v>
      </c>
      <c r="R86" s="230" t="n">
        <f aca="false">IF('Indicator Data'!S90="No Data",1,IF('Indicator Data imputation'!S89&lt;&gt;"",1,0))</f>
        <v>0</v>
      </c>
      <c r="S86" s="230" t="n">
        <f aca="false">IF('Indicator Data'!T90="No Data",1,IF('Indicator Data imputation'!T89&lt;&gt;"",1,0))</f>
        <v>0</v>
      </c>
      <c r="T86" s="230" t="n">
        <f aca="false">IF('Indicator Data'!U90="No Data",1,IF('Indicator Data imputation'!U89&lt;&gt;"",1,0))</f>
        <v>0</v>
      </c>
      <c r="U86" s="230" t="n">
        <f aca="false">IF('Indicator Data'!V90="No Data",1,IF('Indicator Data imputation'!V89&lt;&gt;"",1,0))</f>
        <v>0</v>
      </c>
      <c r="V86" s="230" t="n">
        <f aca="false">IF('Indicator Data'!W90="No Data",1,IF('Indicator Data imputation'!W89&lt;&gt;"",1,0))</f>
        <v>0</v>
      </c>
      <c r="W86" s="230" t="n">
        <f aca="false">IF('Indicator Data'!X90="No Data",1,IF('Indicator Data imputation'!X89&lt;&gt;"",1,0))</f>
        <v>0</v>
      </c>
      <c r="X86" s="230" t="n">
        <f aca="false">IF('Indicator Data'!Y90="No Data",1,IF('Indicator Data imputation'!Y89&lt;&gt;"",1,0))</f>
        <v>0</v>
      </c>
      <c r="Y86" s="230" t="n">
        <f aca="false">IF('Indicator Data'!Z90="No Data",1,IF('Indicator Data imputation'!Z89&lt;&gt;"",1,0))</f>
        <v>0</v>
      </c>
      <c r="Z86" s="230" t="n">
        <f aca="false">IF('Indicator Data'!AA90="No Data",1,IF('Indicator Data imputation'!AA89&lt;&gt;"",1,0))</f>
        <v>0</v>
      </c>
      <c r="AA86" s="230" t="n">
        <f aca="false">IF('Indicator Data'!AB90="No Data",1,IF('Indicator Data imputation'!AB89&lt;&gt;"",1,0))</f>
        <v>0</v>
      </c>
      <c r="AB86" s="230" t="n">
        <f aca="false">IF('Indicator Data'!AC90="No Data",1,IF('Indicator Data imputation'!AC89&lt;&gt;"",1,0))</f>
        <v>1</v>
      </c>
      <c r="AC86" s="230" t="n">
        <f aca="false">IF('Indicator Data'!AD90="No Data",1,IF('Indicator Data imputation'!AD89&lt;&gt;"",1,0))</f>
        <v>0</v>
      </c>
      <c r="AD86" s="230" t="n">
        <f aca="false">IF('Indicator Data'!AE90="No Data",1,IF('Indicator Data imputation'!AE89&lt;&gt;"",1,0))</f>
        <v>0</v>
      </c>
      <c r="AE86" s="230" t="n">
        <f aca="false">IF('Indicator Data'!AF90="No Data",1,IF('Indicator Data imputation'!AF89&lt;&gt;"",1,0))</f>
        <v>0</v>
      </c>
      <c r="AF86" s="230" t="n">
        <f aca="false">IF('Indicator Data'!AG90="No Data",1,IF('Indicator Data imputation'!AG89&lt;&gt;"",1,0))</f>
        <v>0</v>
      </c>
      <c r="AG86" s="230" t="n">
        <f aca="false">IF('Indicator Data'!AH90="No Data",1,IF('Indicator Data imputation'!AH89&lt;&gt;"",1,0))</f>
        <v>0</v>
      </c>
      <c r="AH86" s="230" t="n">
        <f aca="false">IF('Indicator Data'!AI90="No Data",1,IF('Indicator Data imputation'!AI89&lt;&gt;"",1,0))</f>
        <v>0</v>
      </c>
      <c r="AI86" s="230" t="n">
        <f aca="false">IF('Indicator Data'!AJ90="No Data",1,IF('Indicator Data imputation'!AJ89&lt;&gt;"",1,0))</f>
        <v>0</v>
      </c>
      <c r="AJ86" s="230" t="n">
        <f aca="false">IF('Indicator Data'!AK90="No Data",1,IF('Indicator Data imputation'!AK89&lt;&gt;"",1,0))</f>
        <v>0</v>
      </c>
      <c r="AK86" s="230" t="n">
        <f aca="false">IF('Indicator Data'!AL90="No Data",1,IF('Indicator Data imputation'!AL89&lt;&gt;"",1,0))</f>
        <v>0</v>
      </c>
      <c r="AL86" s="230" t="n">
        <f aca="false">IF('Indicator Data'!AM90="No Data",1,IF('Indicator Data imputation'!AM89&lt;&gt;"",1,0))</f>
        <v>0</v>
      </c>
      <c r="AM86" s="230" t="n">
        <f aca="false">IF('Indicator Data'!AN90="No Data",1,IF('Indicator Data imputation'!AN89&lt;&gt;"",1,0))</f>
        <v>0</v>
      </c>
      <c r="AN86" s="230" t="n">
        <f aca="false">IF('Indicator Data'!AO90="No Data",1,IF('Indicator Data imputation'!AO89&lt;&gt;"",1,0))</f>
        <v>0</v>
      </c>
      <c r="AO86" s="230" t="n">
        <f aca="false">IF('Indicator Data'!AP90="No Data",1,IF('Indicator Data imputation'!AP89&lt;&gt;"",1,0))</f>
        <v>0</v>
      </c>
      <c r="AP86" s="230" t="n">
        <f aca="false">IF('Indicator Data'!AQ90="No Data",1,IF('Indicator Data imputation'!AQ89&lt;&gt;"",1,0))</f>
        <v>0</v>
      </c>
      <c r="AQ86" s="230" t="n">
        <f aca="false">IF('Indicator Data'!AR90="No Data",1,IF('Indicator Data imputation'!AR89&lt;&gt;"",1,0))</f>
        <v>0</v>
      </c>
      <c r="AR86" s="230" t="n">
        <f aca="false">IF('Indicator Data'!AS90="No Data",1,IF('Indicator Data imputation'!AS89&lt;&gt;"",1,0))</f>
        <v>0</v>
      </c>
      <c r="AS86" s="230" t="n">
        <f aca="false">IF('Indicator Data'!AT90="No Data",1,IF('Indicator Data imputation'!AT89&lt;&gt;"",1,0))</f>
        <v>0</v>
      </c>
      <c r="AT86" s="230" t="n">
        <f aca="false">IF('Indicator Data'!AU90="No Data",1,IF('Indicator Data imputation'!AU89&lt;&gt;"",1,0))</f>
        <v>0</v>
      </c>
      <c r="AU86" s="230" t="n">
        <f aca="false">IF('Indicator Data'!AV90="No Data",1,IF('Indicator Data imputation'!AV89&lt;&gt;"",1,0))</f>
        <v>0</v>
      </c>
      <c r="AV86" s="230" t="n">
        <f aca="false">IF('Indicator Data'!AW90="No Data",1,IF('Indicator Data imputation'!AW89&lt;&gt;"",1,0))</f>
        <v>1</v>
      </c>
      <c r="AW86" s="230" t="n">
        <f aca="false">IF('Indicator Data'!AX90="No Data",1,IF('Indicator Data imputation'!AX89&lt;&gt;"",1,0))</f>
        <v>0</v>
      </c>
      <c r="AX86" s="230" t="n">
        <f aca="false">IF('Indicator Data'!AY90="No Data",1,IF('Indicator Data imputation'!AY89&lt;&gt;"",1,0))</f>
        <v>0</v>
      </c>
      <c r="AY86" s="230" t="n">
        <f aca="false">IF('Indicator Data'!AZ90="No Data",1,IF('Indicator Data imputation'!AZ89&lt;&gt;"",1,0))</f>
        <v>0</v>
      </c>
      <c r="AZ86" s="230" t="n">
        <f aca="false">IF('Indicator Data'!BA90="No Data",1,IF('Indicator Data imputation'!BA89&lt;&gt;"",1,0))</f>
        <v>0</v>
      </c>
      <c r="BA86" s="230" t="n">
        <f aca="false">IF('Indicator Data'!BB90="No Data",1,IF('Indicator Data imputation'!BB89&lt;&gt;"",1,0))</f>
        <v>0</v>
      </c>
      <c r="BB86" s="230" t="n">
        <f aca="false">IF('Indicator Data'!BC90="No Data",1,IF('Indicator Data imputation'!BC89&lt;&gt;"",1,0))</f>
        <v>0</v>
      </c>
      <c r="BC86" s="230" t="n">
        <f aca="false">IF('Indicator Data'!BD90="No Data",1,IF('Indicator Data imputation'!BD89&lt;&gt;"",1,0))</f>
        <v>0</v>
      </c>
      <c r="BD86" s="230" t="n">
        <f aca="false">IF('Indicator Data'!BE90="No Data",1,IF('Indicator Data imputation'!BE89&lt;&gt;"",1,0))</f>
        <v>0</v>
      </c>
      <c r="BE86" s="230" t="n">
        <f aca="false">IF('Indicator Data'!BF90="No Data",1,IF('Indicator Data imputation'!BF89&lt;&gt;"",1,0))</f>
        <v>0</v>
      </c>
      <c r="BF86" s="230" t="n">
        <f aca="false">IF('Indicator Data'!BG90="No Data",1,IF('Indicator Data imputation'!BG89&lt;&gt;"",1,0))</f>
        <v>0</v>
      </c>
      <c r="BG86" s="230" t="n">
        <f aca="false">IF('Indicator Data'!BH90="No Data",1,IF('Indicator Data imputation'!BH89&lt;&gt;"",1,0))</f>
        <v>0</v>
      </c>
      <c r="BH86" s="230" t="n">
        <f aca="false">IF('Indicator Data'!BI90="No Data",1,IF('Indicator Data imputation'!BI89&lt;&gt;"",1,0))</f>
        <v>0</v>
      </c>
      <c r="BI86" s="230" t="n">
        <f aca="false">IF('Indicator Data'!BJ90="No Data",1,IF('Indicator Data imputation'!BJ89&lt;&gt;"",1,0))</f>
        <v>0</v>
      </c>
      <c r="BJ86" s="230" t="n">
        <f aca="false">IF('Indicator Data'!BK90="No Data",1,IF('Indicator Data imputation'!BK89&lt;&gt;"",1,0))</f>
        <v>0</v>
      </c>
      <c r="BK86" s="230" t="n">
        <f aca="false">IF('Indicator Data'!BL90="No Data",1,IF('Indicator Data imputation'!BL89&lt;&gt;"",1,0))</f>
        <v>0</v>
      </c>
      <c r="BL86" s="230" t="n">
        <f aca="false">IF('Indicator Data'!BM90="No Data",1,IF('Indicator Data imputation'!BM89&lt;&gt;"",1,0))</f>
        <v>0</v>
      </c>
      <c r="BM86" s="230" t="n">
        <f aca="false">IF('Indicator Data'!BN90="No Data",1,IF('Indicator Data imputation'!BN89&lt;&gt;"",1,0))</f>
        <v>0</v>
      </c>
      <c r="BN86" s="230" t="n">
        <f aca="false">IF('Indicator Data'!BO90="No Data",1,IF('Indicator Data imputation'!BO89&lt;&gt;"",1,0))</f>
        <v>0</v>
      </c>
      <c r="BO86" s="230" t="n">
        <f aca="false">IF('Indicator Data'!BP90="No Data",1,IF('Indicator Data imputation'!BP89&lt;&gt;"",1,0))</f>
        <v>0</v>
      </c>
      <c r="BP86" s="230" t="n">
        <f aca="false">IF('Indicator Data'!BQ90="No Data",1,IF('Indicator Data imputation'!BQ89&lt;&gt;"",1,0))</f>
        <v>0</v>
      </c>
      <c r="BQ86" s="230" t="n">
        <f aca="false">IF('Indicator Data'!BR90="No Data",1,IF('Indicator Data imputation'!BR89&lt;&gt;"",1,0))</f>
        <v>0</v>
      </c>
      <c r="BR86" s="230" t="n">
        <f aca="false">IF('Indicator Data'!BS90="No Data",1,IF('Indicator Data imputation'!BS89&lt;&gt;"",1,0))</f>
        <v>0</v>
      </c>
      <c r="BS86" s="230" t="n">
        <f aca="false">IF('Indicator Data'!BT90="No Data",1,IF('Indicator Data imputation'!BT89&lt;&gt;"",1,0))</f>
        <v>0</v>
      </c>
      <c r="BT86" s="230" t="n">
        <f aca="false">IF('Indicator Data'!BU90="No Data",1,IF('Indicator Data imputation'!BU89&lt;&gt;"",1,0))</f>
        <v>0</v>
      </c>
      <c r="BU86" s="230" t="n">
        <f aca="false">IF('Indicator Data'!BV90="No Data",1,IF('Indicator Data imputation'!BV89&lt;&gt;"",1,0))</f>
        <v>1</v>
      </c>
      <c r="BV86" s="230" t="n">
        <f aca="false">IF('Indicator Data'!BW90="No Data",1,IF('Indicator Data imputation'!BW89&lt;&gt;"",1,0))</f>
        <v>0</v>
      </c>
      <c r="BW86" s="230" t="n">
        <f aca="false">IF('Indicator Data'!BX90="No Data",1,IF('Indicator Data imputation'!BX89&lt;&gt;"",1,0))</f>
        <v>0</v>
      </c>
      <c r="BX86" s="0" t="n">
        <f aca="false">SUM(B86:BW86)</f>
        <v>6</v>
      </c>
      <c r="BY86" s="239" t="n">
        <f aca="false">BX86/74</f>
        <v>0.0810810810810811</v>
      </c>
    </row>
    <row r="87" customFormat="false" ht="14.5" hidden="false" customHeight="false" outlineLevel="0" collapsed="false">
      <c r="A87" s="0" t="str">
        <f aca="false">'Indicator Data'!B91</f>
        <v>KAZ</v>
      </c>
      <c r="B87" s="230" t="n">
        <f aca="false">IF('Indicator Data'!C91="No Data",1,IF('Indicator Data imputation'!C90&lt;&gt;"",1,0))</f>
        <v>0</v>
      </c>
      <c r="C87" s="230" t="n">
        <f aca="false">IF('Indicator Data'!D91="No Data",1,IF('Indicator Data imputation'!D90&lt;&gt;"",1,0))</f>
        <v>0</v>
      </c>
      <c r="D87" s="230" t="n">
        <f aca="false">IF('Indicator Data'!E91="No Data",1,IF('Indicator Data imputation'!E90&lt;&gt;"",1,0))</f>
        <v>0</v>
      </c>
      <c r="E87" s="230" t="n">
        <f aca="false">IF('Indicator Data'!F91="No Data",1,IF('Indicator Data imputation'!F90&lt;&gt;"",1,0))</f>
        <v>0</v>
      </c>
      <c r="F87" s="230" t="n">
        <f aca="false">IF('Indicator Data'!G91="No Data",1,IF('Indicator Data imputation'!G90&lt;&gt;"",1,0))</f>
        <v>0</v>
      </c>
      <c r="G87" s="230" t="n">
        <f aca="false">IF('Indicator Data'!H91="No Data",1,IF('Indicator Data imputation'!H90&lt;&gt;"",1,0))</f>
        <v>0</v>
      </c>
      <c r="H87" s="230" t="n">
        <f aca="false">IF('Indicator Data'!I91="No Data",1,IF('Indicator Data imputation'!I90&lt;&gt;"",1,0))</f>
        <v>0</v>
      </c>
      <c r="I87" s="230" t="n">
        <f aca="false">IF('Indicator Data'!J91="No Data",1,IF('Indicator Data imputation'!J90&lt;&gt;"",1,0))</f>
        <v>0</v>
      </c>
      <c r="J87" s="230" t="n">
        <f aca="false">IF('Indicator Data'!K91="No Data",1,IF('Indicator Data imputation'!K90&lt;&gt;"",1,0))</f>
        <v>0</v>
      </c>
      <c r="K87" s="230" t="n">
        <f aca="false">IF('Indicator Data'!L91="No Data",1,IF('Indicator Data imputation'!L90&lt;&gt;"",1,0))</f>
        <v>0</v>
      </c>
      <c r="L87" s="230" t="n">
        <f aca="false">IF('Indicator Data'!M91="No Data",1,IF('Indicator Data imputation'!M90&lt;&gt;"",1,0))</f>
        <v>0</v>
      </c>
      <c r="M87" s="230" t="n">
        <f aca="false">IF('Indicator Data'!N91="No Data",1,IF('Indicator Data imputation'!N90&lt;&gt;"",1,0))</f>
        <v>1</v>
      </c>
      <c r="N87" s="230" t="n">
        <f aca="false">IF('Indicator Data'!O91="No Data",1,IF('Indicator Data imputation'!O90&lt;&gt;"",1,0))</f>
        <v>1</v>
      </c>
      <c r="O87" s="230" t="n">
        <f aca="false">IF('Indicator Data'!P91="No Data",1,IF('Indicator Data imputation'!P90&lt;&gt;"",1,0))</f>
        <v>1</v>
      </c>
      <c r="P87" s="230" t="n">
        <f aca="false">IF('Indicator Data'!Q91="No Data",1,IF('Indicator Data imputation'!Q90&lt;&gt;"",1,0))</f>
        <v>0</v>
      </c>
      <c r="Q87" s="230" t="n">
        <f aca="false">IF('Indicator Data'!R91="No Data",1,IF('Indicator Data imputation'!R90&lt;&gt;"",1,0))</f>
        <v>0</v>
      </c>
      <c r="R87" s="230" t="n">
        <f aca="false">IF('Indicator Data'!S91="No Data",1,IF('Indicator Data imputation'!S90&lt;&gt;"",1,0))</f>
        <v>0</v>
      </c>
      <c r="S87" s="230" t="n">
        <f aca="false">IF('Indicator Data'!T91="No Data",1,IF('Indicator Data imputation'!T90&lt;&gt;"",1,0))</f>
        <v>0</v>
      </c>
      <c r="T87" s="230" t="n">
        <f aca="false">IF('Indicator Data'!U91="No Data",1,IF('Indicator Data imputation'!U90&lt;&gt;"",1,0))</f>
        <v>0</v>
      </c>
      <c r="U87" s="230" t="n">
        <f aca="false">IF('Indicator Data'!V91="No Data",1,IF('Indicator Data imputation'!V90&lt;&gt;"",1,0))</f>
        <v>0</v>
      </c>
      <c r="V87" s="230" t="n">
        <f aca="false">IF('Indicator Data'!W91="No Data",1,IF('Indicator Data imputation'!W90&lt;&gt;"",1,0))</f>
        <v>0</v>
      </c>
      <c r="W87" s="230" t="n">
        <f aca="false">IF('Indicator Data'!X91="No Data",1,IF('Indicator Data imputation'!X90&lt;&gt;"",1,0))</f>
        <v>0</v>
      </c>
      <c r="X87" s="230" t="n">
        <f aca="false">IF('Indicator Data'!Y91="No Data",1,IF('Indicator Data imputation'!Y90&lt;&gt;"",1,0))</f>
        <v>0</v>
      </c>
      <c r="Y87" s="230" t="n">
        <f aca="false">IF('Indicator Data'!Z91="No Data",1,IF('Indicator Data imputation'!Z90&lt;&gt;"",1,0))</f>
        <v>0</v>
      </c>
      <c r="Z87" s="230" t="n">
        <f aca="false">IF('Indicator Data'!AA91="No Data",1,IF('Indicator Data imputation'!AA90&lt;&gt;"",1,0))</f>
        <v>0</v>
      </c>
      <c r="AA87" s="230" t="n">
        <f aca="false">IF('Indicator Data'!AB91="No Data",1,IF('Indicator Data imputation'!AB90&lt;&gt;"",1,0))</f>
        <v>0</v>
      </c>
      <c r="AB87" s="230" t="n">
        <f aca="false">IF('Indicator Data'!AC91="No Data",1,IF('Indicator Data imputation'!AC90&lt;&gt;"",1,0))</f>
        <v>0</v>
      </c>
      <c r="AC87" s="230" t="n">
        <f aca="false">IF('Indicator Data'!AD91="No Data",1,IF('Indicator Data imputation'!AD90&lt;&gt;"",1,0))</f>
        <v>0</v>
      </c>
      <c r="AD87" s="230" t="n">
        <f aca="false">IF('Indicator Data'!AE91="No Data",1,IF('Indicator Data imputation'!AE90&lt;&gt;"",1,0))</f>
        <v>0</v>
      </c>
      <c r="AE87" s="230" t="n">
        <f aca="false">IF('Indicator Data'!AF91="No Data",1,IF('Indicator Data imputation'!AF90&lt;&gt;"",1,0))</f>
        <v>1</v>
      </c>
      <c r="AF87" s="230" t="n">
        <f aca="false">IF('Indicator Data'!AG91="No Data",1,IF('Indicator Data imputation'!AG90&lt;&gt;"",1,0))</f>
        <v>0</v>
      </c>
      <c r="AG87" s="230" t="n">
        <f aca="false">IF('Indicator Data'!AH91="No Data",1,IF('Indicator Data imputation'!AH90&lt;&gt;"",1,0))</f>
        <v>0</v>
      </c>
      <c r="AH87" s="230" t="n">
        <f aca="false">IF('Indicator Data'!AI91="No Data",1,IF('Indicator Data imputation'!AI90&lt;&gt;"",1,0))</f>
        <v>0</v>
      </c>
      <c r="AI87" s="230" t="n">
        <f aca="false">IF('Indicator Data'!AJ91="No Data",1,IF('Indicator Data imputation'!AJ90&lt;&gt;"",1,0))</f>
        <v>0</v>
      </c>
      <c r="AJ87" s="230" t="n">
        <f aca="false">IF('Indicator Data'!AK91="No Data",1,IF('Indicator Data imputation'!AK90&lt;&gt;"",1,0))</f>
        <v>0</v>
      </c>
      <c r="AK87" s="230" t="n">
        <f aca="false">IF('Indicator Data'!AL91="No Data",1,IF('Indicator Data imputation'!AL90&lt;&gt;"",1,0))</f>
        <v>0</v>
      </c>
      <c r="AL87" s="230" t="n">
        <f aca="false">IF('Indicator Data'!AM91="No Data",1,IF('Indicator Data imputation'!AM90&lt;&gt;"",1,0))</f>
        <v>0</v>
      </c>
      <c r="AM87" s="230" t="n">
        <f aca="false">IF('Indicator Data'!AN91="No Data",1,IF('Indicator Data imputation'!AN90&lt;&gt;"",1,0))</f>
        <v>0</v>
      </c>
      <c r="AN87" s="230" t="n">
        <f aca="false">IF('Indicator Data'!AO91="No Data",1,IF('Indicator Data imputation'!AO90&lt;&gt;"",1,0))</f>
        <v>0</v>
      </c>
      <c r="AO87" s="230" t="n">
        <f aca="false">IF('Indicator Data'!AP91="No Data",1,IF('Indicator Data imputation'!AP90&lt;&gt;"",1,0))</f>
        <v>0</v>
      </c>
      <c r="AP87" s="230" t="n">
        <f aca="false">IF('Indicator Data'!AQ91="No Data",1,IF('Indicator Data imputation'!AQ90&lt;&gt;"",1,0))</f>
        <v>0</v>
      </c>
      <c r="AQ87" s="230" t="n">
        <f aca="false">IF('Indicator Data'!AR91="No Data",1,IF('Indicator Data imputation'!AR90&lt;&gt;"",1,0))</f>
        <v>0</v>
      </c>
      <c r="AR87" s="230" t="n">
        <f aca="false">IF('Indicator Data'!AS91="No Data",1,IF('Indicator Data imputation'!AS90&lt;&gt;"",1,0))</f>
        <v>0</v>
      </c>
      <c r="AS87" s="230" t="n">
        <f aca="false">IF('Indicator Data'!AT91="No Data",1,IF('Indicator Data imputation'!AT90&lt;&gt;"",1,0))</f>
        <v>0</v>
      </c>
      <c r="AT87" s="230" t="n">
        <f aca="false">IF('Indicator Data'!AU91="No Data",1,IF('Indicator Data imputation'!AU90&lt;&gt;"",1,0))</f>
        <v>0</v>
      </c>
      <c r="AU87" s="230" t="n">
        <f aca="false">IF('Indicator Data'!AV91="No Data",1,IF('Indicator Data imputation'!AV90&lt;&gt;"",1,0))</f>
        <v>0</v>
      </c>
      <c r="AV87" s="230" t="n">
        <f aca="false">IF('Indicator Data'!AW91="No Data",1,IF('Indicator Data imputation'!AW90&lt;&gt;"",1,0))</f>
        <v>0</v>
      </c>
      <c r="AW87" s="230" t="n">
        <f aca="false">IF('Indicator Data'!AX91="No Data",1,IF('Indicator Data imputation'!AX90&lt;&gt;"",1,0))</f>
        <v>0</v>
      </c>
      <c r="AX87" s="230" t="n">
        <f aca="false">IF('Indicator Data'!AY91="No Data",1,IF('Indicator Data imputation'!AY90&lt;&gt;"",1,0))</f>
        <v>0</v>
      </c>
      <c r="AY87" s="230" t="n">
        <f aca="false">IF('Indicator Data'!AZ91="No Data",1,IF('Indicator Data imputation'!AZ90&lt;&gt;"",1,0))</f>
        <v>0</v>
      </c>
      <c r="AZ87" s="230" t="n">
        <f aca="false">IF('Indicator Data'!BA91="No Data",1,IF('Indicator Data imputation'!BA90&lt;&gt;"",1,0))</f>
        <v>0</v>
      </c>
      <c r="BA87" s="230" t="n">
        <f aca="false">IF('Indicator Data'!BB91="No Data",1,IF('Indicator Data imputation'!BB90&lt;&gt;"",1,0))</f>
        <v>0</v>
      </c>
      <c r="BB87" s="230" t="n">
        <f aca="false">IF('Indicator Data'!BC91="No Data",1,IF('Indicator Data imputation'!BC90&lt;&gt;"",1,0))</f>
        <v>0</v>
      </c>
      <c r="BC87" s="230" t="n">
        <f aca="false">IF('Indicator Data'!BD91="No Data",1,IF('Indicator Data imputation'!BD90&lt;&gt;"",1,0))</f>
        <v>0</v>
      </c>
      <c r="BD87" s="230" t="n">
        <f aca="false">IF('Indicator Data'!BE91="No Data",1,IF('Indicator Data imputation'!BE90&lt;&gt;"",1,0))</f>
        <v>0</v>
      </c>
      <c r="BE87" s="230" t="n">
        <f aca="false">IF('Indicator Data'!BF91="No Data",1,IF('Indicator Data imputation'!BF90&lt;&gt;"",1,0))</f>
        <v>0</v>
      </c>
      <c r="BF87" s="230" t="n">
        <f aca="false">IF('Indicator Data'!BG91="No Data",1,IF('Indicator Data imputation'!BG90&lt;&gt;"",1,0))</f>
        <v>0</v>
      </c>
      <c r="BG87" s="230" t="n">
        <f aca="false">IF('Indicator Data'!BH91="No Data",1,IF('Indicator Data imputation'!BH90&lt;&gt;"",1,0))</f>
        <v>0</v>
      </c>
      <c r="BH87" s="230" t="n">
        <f aca="false">IF('Indicator Data'!BI91="No Data",1,IF('Indicator Data imputation'!BI90&lt;&gt;"",1,0))</f>
        <v>0</v>
      </c>
      <c r="BI87" s="230" t="n">
        <f aca="false">IF('Indicator Data'!BJ91="No Data",1,IF('Indicator Data imputation'!BJ90&lt;&gt;"",1,0))</f>
        <v>0</v>
      </c>
      <c r="BJ87" s="230" t="n">
        <f aca="false">IF('Indicator Data'!BK91="No Data",1,IF('Indicator Data imputation'!BK90&lt;&gt;"",1,0))</f>
        <v>0</v>
      </c>
      <c r="BK87" s="230" t="n">
        <f aca="false">IF('Indicator Data'!BL91="No Data",1,IF('Indicator Data imputation'!BL90&lt;&gt;"",1,0))</f>
        <v>0</v>
      </c>
      <c r="BL87" s="230" t="n">
        <f aca="false">IF('Indicator Data'!BM91="No Data",1,IF('Indicator Data imputation'!BM90&lt;&gt;"",1,0))</f>
        <v>0</v>
      </c>
      <c r="BM87" s="230" t="n">
        <f aca="false">IF('Indicator Data'!BN91="No Data",1,IF('Indicator Data imputation'!BN90&lt;&gt;"",1,0))</f>
        <v>0</v>
      </c>
      <c r="BN87" s="230" t="n">
        <f aca="false">IF('Indicator Data'!BO91="No Data",1,IF('Indicator Data imputation'!BO90&lt;&gt;"",1,0))</f>
        <v>0</v>
      </c>
      <c r="BO87" s="230" t="n">
        <f aca="false">IF('Indicator Data'!BP91="No Data",1,IF('Indicator Data imputation'!BP90&lt;&gt;"",1,0))</f>
        <v>0</v>
      </c>
      <c r="BP87" s="230" t="n">
        <f aca="false">IF('Indicator Data'!BQ91="No Data",1,IF('Indicator Data imputation'!BQ90&lt;&gt;"",1,0))</f>
        <v>0</v>
      </c>
      <c r="BQ87" s="230" t="n">
        <f aca="false">IF('Indicator Data'!BR91="No Data",1,IF('Indicator Data imputation'!BR90&lt;&gt;"",1,0))</f>
        <v>0</v>
      </c>
      <c r="BR87" s="230" t="n">
        <f aca="false">IF('Indicator Data'!BS91="No Data",1,IF('Indicator Data imputation'!BS90&lt;&gt;"",1,0))</f>
        <v>0</v>
      </c>
      <c r="BS87" s="230" t="n">
        <f aca="false">IF('Indicator Data'!BT91="No Data",1,IF('Indicator Data imputation'!BT90&lt;&gt;"",1,0))</f>
        <v>0</v>
      </c>
      <c r="BT87" s="230" t="n">
        <f aca="false">IF('Indicator Data'!BU91="No Data",1,IF('Indicator Data imputation'!BU90&lt;&gt;"",1,0))</f>
        <v>0</v>
      </c>
      <c r="BU87" s="230" t="n">
        <f aca="false">IF('Indicator Data'!BV91="No Data",1,IF('Indicator Data imputation'!BV90&lt;&gt;"",1,0))</f>
        <v>0</v>
      </c>
      <c r="BV87" s="230" t="n">
        <f aca="false">IF('Indicator Data'!BW91="No Data",1,IF('Indicator Data imputation'!BW90&lt;&gt;"",1,0))</f>
        <v>0</v>
      </c>
      <c r="BW87" s="230" t="n">
        <f aca="false">IF('Indicator Data'!BX91="No Data",1,IF('Indicator Data imputation'!BX90&lt;&gt;"",1,0))</f>
        <v>0</v>
      </c>
      <c r="BX87" s="0" t="n">
        <f aca="false">SUM(B87:BW87)</f>
        <v>4</v>
      </c>
      <c r="BY87" s="239" t="n">
        <f aca="false">BX87/74</f>
        <v>0.0540540540540541</v>
      </c>
    </row>
    <row r="88" customFormat="false" ht="14.5" hidden="false" customHeight="false" outlineLevel="0" collapsed="false">
      <c r="A88" s="0" t="str">
        <f aca="false">'Indicator Data'!B92</f>
        <v>KEN</v>
      </c>
      <c r="B88" s="230" t="n">
        <f aca="false">IF('Indicator Data'!C92="No Data",1,IF('Indicator Data imputation'!C91&lt;&gt;"",1,0))</f>
        <v>0</v>
      </c>
      <c r="C88" s="230" t="n">
        <f aca="false">IF('Indicator Data'!D92="No Data",1,IF('Indicator Data imputation'!D91&lt;&gt;"",1,0))</f>
        <v>0</v>
      </c>
      <c r="D88" s="230" t="n">
        <f aca="false">IF('Indicator Data'!E92="No Data",1,IF('Indicator Data imputation'!E91&lt;&gt;"",1,0))</f>
        <v>0</v>
      </c>
      <c r="E88" s="230" t="n">
        <f aca="false">IF('Indicator Data'!F92="No Data",1,IF('Indicator Data imputation'!F91&lt;&gt;"",1,0))</f>
        <v>0</v>
      </c>
      <c r="F88" s="230" t="n">
        <f aca="false">IF('Indicator Data'!G92="No Data",1,IF('Indicator Data imputation'!G91&lt;&gt;"",1,0))</f>
        <v>0</v>
      </c>
      <c r="G88" s="230" t="n">
        <f aca="false">IF('Indicator Data'!H92="No Data",1,IF('Indicator Data imputation'!H91&lt;&gt;"",1,0))</f>
        <v>0</v>
      </c>
      <c r="H88" s="230" t="n">
        <f aca="false">IF('Indicator Data'!I92="No Data",1,IF('Indicator Data imputation'!I91&lt;&gt;"",1,0))</f>
        <v>0</v>
      </c>
      <c r="I88" s="230" t="n">
        <f aca="false">IF('Indicator Data'!J92="No Data",1,IF('Indicator Data imputation'!J91&lt;&gt;"",1,0))</f>
        <v>0</v>
      </c>
      <c r="J88" s="230" t="n">
        <f aca="false">IF('Indicator Data'!K92="No Data",1,IF('Indicator Data imputation'!K91&lt;&gt;"",1,0))</f>
        <v>0</v>
      </c>
      <c r="K88" s="230" t="n">
        <f aca="false">IF('Indicator Data'!L92="No Data",1,IF('Indicator Data imputation'!L91&lt;&gt;"",1,0))</f>
        <v>0</v>
      </c>
      <c r="L88" s="230" t="n">
        <f aca="false">IF('Indicator Data'!M92="No Data",1,IF('Indicator Data imputation'!M91&lt;&gt;"",1,0))</f>
        <v>0</v>
      </c>
      <c r="M88" s="230" t="n">
        <f aca="false">IF('Indicator Data'!N92="No Data",1,IF('Indicator Data imputation'!N91&lt;&gt;"",1,0))</f>
        <v>0</v>
      </c>
      <c r="N88" s="230" t="n">
        <f aca="false">IF('Indicator Data'!O92="No Data",1,IF('Indicator Data imputation'!O91&lt;&gt;"",1,0))</f>
        <v>0</v>
      </c>
      <c r="O88" s="230" t="n">
        <f aca="false">IF('Indicator Data'!P92="No Data",1,IF('Indicator Data imputation'!P91&lt;&gt;"",1,0))</f>
        <v>0</v>
      </c>
      <c r="P88" s="230" t="n">
        <f aca="false">IF('Indicator Data'!Q92="No Data",1,IF('Indicator Data imputation'!Q91&lt;&gt;"",1,0))</f>
        <v>0</v>
      </c>
      <c r="Q88" s="230" t="n">
        <f aca="false">IF('Indicator Data'!R92="No Data",1,IF('Indicator Data imputation'!R91&lt;&gt;"",1,0))</f>
        <v>0</v>
      </c>
      <c r="R88" s="230" t="n">
        <f aca="false">IF('Indicator Data'!S92="No Data",1,IF('Indicator Data imputation'!S91&lt;&gt;"",1,0))</f>
        <v>0</v>
      </c>
      <c r="S88" s="230" t="n">
        <f aca="false">IF('Indicator Data'!T92="No Data",1,IF('Indicator Data imputation'!T91&lt;&gt;"",1,0))</f>
        <v>0</v>
      </c>
      <c r="T88" s="230" t="n">
        <f aca="false">IF('Indicator Data'!U92="No Data",1,IF('Indicator Data imputation'!U91&lt;&gt;"",1,0))</f>
        <v>0</v>
      </c>
      <c r="U88" s="230" t="n">
        <f aca="false">IF('Indicator Data'!V92="No Data",1,IF('Indicator Data imputation'!V91&lt;&gt;"",1,0))</f>
        <v>0</v>
      </c>
      <c r="V88" s="230" t="n">
        <f aca="false">IF('Indicator Data'!W92="No Data",1,IF('Indicator Data imputation'!W91&lt;&gt;"",1,0))</f>
        <v>0</v>
      </c>
      <c r="W88" s="230" t="n">
        <f aca="false">IF('Indicator Data'!X92="No Data",1,IF('Indicator Data imputation'!X91&lt;&gt;"",1,0))</f>
        <v>0</v>
      </c>
      <c r="X88" s="230" t="n">
        <f aca="false">IF('Indicator Data'!Y92="No Data",1,IF('Indicator Data imputation'!Y91&lt;&gt;"",1,0))</f>
        <v>0</v>
      </c>
      <c r="Y88" s="230" t="n">
        <f aca="false">IF('Indicator Data'!Z92="No Data",1,IF('Indicator Data imputation'!Z91&lt;&gt;"",1,0))</f>
        <v>0</v>
      </c>
      <c r="Z88" s="230" t="n">
        <f aca="false">IF('Indicator Data'!AA92="No Data",1,IF('Indicator Data imputation'!AA91&lt;&gt;"",1,0))</f>
        <v>0</v>
      </c>
      <c r="AA88" s="230" t="n">
        <f aca="false">IF('Indicator Data'!AB92="No Data",1,IF('Indicator Data imputation'!AB91&lt;&gt;"",1,0))</f>
        <v>0</v>
      </c>
      <c r="AB88" s="230" t="n">
        <f aca="false">IF('Indicator Data'!AC92="No Data",1,IF('Indicator Data imputation'!AC91&lt;&gt;"",1,0))</f>
        <v>0</v>
      </c>
      <c r="AC88" s="230" t="n">
        <f aca="false">IF('Indicator Data'!AD92="No Data",1,IF('Indicator Data imputation'!AD91&lt;&gt;"",1,0))</f>
        <v>0</v>
      </c>
      <c r="AD88" s="230" t="n">
        <f aca="false">IF('Indicator Data'!AE92="No Data",1,IF('Indicator Data imputation'!AE91&lt;&gt;"",1,0))</f>
        <v>0</v>
      </c>
      <c r="AE88" s="230" t="n">
        <f aca="false">IF('Indicator Data'!AF92="No Data",1,IF('Indicator Data imputation'!AF91&lt;&gt;"",1,0))</f>
        <v>0</v>
      </c>
      <c r="AF88" s="230" t="n">
        <f aca="false">IF('Indicator Data'!AG92="No Data",1,IF('Indicator Data imputation'!AG91&lt;&gt;"",1,0))</f>
        <v>0</v>
      </c>
      <c r="AG88" s="230" t="n">
        <f aca="false">IF('Indicator Data'!AH92="No Data",1,IF('Indicator Data imputation'!AH91&lt;&gt;"",1,0))</f>
        <v>0</v>
      </c>
      <c r="AH88" s="230" t="n">
        <f aca="false">IF('Indicator Data'!AI92="No Data",1,IF('Indicator Data imputation'!AI91&lt;&gt;"",1,0))</f>
        <v>0</v>
      </c>
      <c r="AI88" s="230" t="n">
        <f aca="false">IF('Indicator Data'!AJ92="No Data",1,IF('Indicator Data imputation'!AJ91&lt;&gt;"",1,0))</f>
        <v>0</v>
      </c>
      <c r="AJ88" s="230" t="n">
        <f aca="false">IF('Indicator Data'!AK92="No Data",1,IF('Indicator Data imputation'!AK91&lt;&gt;"",1,0))</f>
        <v>0</v>
      </c>
      <c r="AK88" s="230" t="n">
        <f aca="false">IF('Indicator Data'!AL92="No Data",1,IF('Indicator Data imputation'!AL91&lt;&gt;"",1,0))</f>
        <v>0</v>
      </c>
      <c r="AL88" s="230" t="n">
        <f aca="false">IF('Indicator Data'!AM92="No Data",1,IF('Indicator Data imputation'!AM91&lt;&gt;"",1,0))</f>
        <v>0</v>
      </c>
      <c r="AM88" s="230" t="n">
        <f aca="false">IF('Indicator Data'!AN92="No Data",1,IF('Indicator Data imputation'!AN91&lt;&gt;"",1,0))</f>
        <v>0</v>
      </c>
      <c r="AN88" s="230" t="n">
        <f aca="false">IF('Indicator Data'!AO92="No Data",1,IF('Indicator Data imputation'!AO91&lt;&gt;"",1,0))</f>
        <v>0</v>
      </c>
      <c r="AO88" s="230" t="n">
        <f aca="false">IF('Indicator Data'!AP92="No Data",1,IF('Indicator Data imputation'!AP91&lt;&gt;"",1,0))</f>
        <v>0</v>
      </c>
      <c r="AP88" s="230" t="n">
        <f aca="false">IF('Indicator Data'!AQ92="No Data",1,IF('Indicator Data imputation'!AQ91&lt;&gt;"",1,0))</f>
        <v>0</v>
      </c>
      <c r="AQ88" s="230" t="n">
        <f aca="false">IF('Indicator Data'!AR92="No Data",1,IF('Indicator Data imputation'!AR91&lt;&gt;"",1,0))</f>
        <v>0</v>
      </c>
      <c r="AR88" s="230" t="n">
        <f aca="false">IF('Indicator Data'!AS92="No Data",1,IF('Indicator Data imputation'!AS91&lt;&gt;"",1,0))</f>
        <v>0</v>
      </c>
      <c r="AS88" s="230" t="n">
        <f aca="false">IF('Indicator Data'!AT92="No Data",1,IF('Indicator Data imputation'!AT91&lt;&gt;"",1,0))</f>
        <v>0</v>
      </c>
      <c r="AT88" s="230" t="n">
        <f aca="false">IF('Indicator Data'!AU92="No Data",1,IF('Indicator Data imputation'!AU91&lt;&gt;"",1,0))</f>
        <v>0</v>
      </c>
      <c r="AU88" s="230" t="n">
        <f aca="false">IF('Indicator Data'!AV92="No Data",1,IF('Indicator Data imputation'!AV91&lt;&gt;"",1,0))</f>
        <v>0</v>
      </c>
      <c r="AV88" s="230" t="n">
        <f aca="false">IF('Indicator Data'!AW92="No Data",1,IF('Indicator Data imputation'!AW91&lt;&gt;"",1,0))</f>
        <v>0</v>
      </c>
      <c r="AW88" s="230" t="n">
        <f aca="false">IF('Indicator Data'!AX92="No Data",1,IF('Indicator Data imputation'!AX91&lt;&gt;"",1,0))</f>
        <v>0</v>
      </c>
      <c r="AX88" s="230" t="n">
        <f aca="false">IF('Indicator Data'!AY92="No Data",1,IF('Indicator Data imputation'!AY91&lt;&gt;"",1,0))</f>
        <v>0</v>
      </c>
      <c r="AY88" s="230" t="n">
        <f aca="false">IF('Indicator Data'!AZ92="No Data",1,IF('Indicator Data imputation'!AZ91&lt;&gt;"",1,0))</f>
        <v>0</v>
      </c>
      <c r="AZ88" s="230" t="n">
        <f aca="false">IF('Indicator Data'!BA92="No Data",1,IF('Indicator Data imputation'!BA91&lt;&gt;"",1,0))</f>
        <v>0</v>
      </c>
      <c r="BA88" s="230" t="n">
        <f aca="false">IF('Indicator Data'!BB92="No Data",1,IF('Indicator Data imputation'!BB91&lt;&gt;"",1,0))</f>
        <v>0</v>
      </c>
      <c r="BB88" s="230" t="n">
        <f aca="false">IF('Indicator Data'!BC92="No Data",1,IF('Indicator Data imputation'!BC91&lt;&gt;"",1,0))</f>
        <v>0</v>
      </c>
      <c r="BC88" s="230" t="n">
        <f aca="false">IF('Indicator Data'!BD92="No Data",1,IF('Indicator Data imputation'!BD91&lt;&gt;"",1,0))</f>
        <v>0</v>
      </c>
      <c r="BD88" s="230" t="n">
        <f aca="false">IF('Indicator Data'!BE92="No Data",1,IF('Indicator Data imputation'!BE91&lt;&gt;"",1,0))</f>
        <v>0</v>
      </c>
      <c r="BE88" s="230" t="n">
        <f aca="false">IF('Indicator Data'!BF92="No Data",1,IF('Indicator Data imputation'!BF91&lt;&gt;"",1,0))</f>
        <v>0</v>
      </c>
      <c r="BF88" s="230" t="n">
        <f aca="false">IF('Indicator Data'!BG92="No Data",1,IF('Indicator Data imputation'!BG91&lt;&gt;"",1,0))</f>
        <v>0</v>
      </c>
      <c r="BG88" s="230" t="n">
        <f aca="false">IF('Indicator Data'!BH92="No Data",1,IF('Indicator Data imputation'!BH91&lt;&gt;"",1,0))</f>
        <v>0</v>
      </c>
      <c r="BH88" s="230" t="n">
        <f aca="false">IF('Indicator Data'!BI92="No Data",1,IF('Indicator Data imputation'!BI91&lt;&gt;"",1,0))</f>
        <v>0</v>
      </c>
      <c r="BI88" s="230" t="n">
        <f aca="false">IF('Indicator Data'!BJ92="No Data",1,IF('Indicator Data imputation'!BJ91&lt;&gt;"",1,0))</f>
        <v>0</v>
      </c>
      <c r="BJ88" s="230" t="n">
        <f aca="false">IF('Indicator Data'!BK92="No Data",1,IF('Indicator Data imputation'!BK91&lt;&gt;"",1,0))</f>
        <v>0</v>
      </c>
      <c r="BK88" s="230" t="n">
        <f aca="false">IF('Indicator Data'!BL92="No Data",1,IF('Indicator Data imputation'!BL91&lt;&gt;"",1,0))</f>
        <v>0</v>
      </c>
      <c r="BL88" s="230" t="n">
        <f aca="false">IF('Indicator Data'!BM92="No Data",1,IF('Indicator Data imputation'!BM91&lt;&gt;"",1,0))</f>
        <v>0</v>
      </c>
      <c r="BM88" s="230" t="n">
        <f aca="false">IF('Indicator Data'!BN92="No Data",1,IF('Indicator Data imputation'!BN91&lt;&gt;"",1,0))</f>
        <v>0</v>
      </c>
      <c r="BN88" s="230" t="n">
        <f aca="false">IF('Indicator Data'!BO92="No Data",1,IF('Indicator Data imputation'!BO91&lt;&gt;"",1,0))</f>
        <v>0</v>
      </c>
      <c r="BO88" s="230" t="n">
        <f aca="false">IF('Indicator Data'!BP92="No Data",1,IF('Indicator Data imputation'!BP91&lt;&gt;"",1,0))</f>
        <v>0</v>
      </c>
      <c r="BP88" s="230" t="n">
        <f aca="false">IF('Indicator Data'!BQ92="No Data",1,IF('Indicator Data imputation'!BQ91&lt;&gt;"",1,0))</f>
        <v>0</v>
      </c>
      <c r="BQ88" s="230" t="n">
        <f aca="false">IF('Indicator Data'!BR92="No Data",1,IF('Indicator Data imputation'!BR91&lt;&gt;"",1,0))</f>
        <v>0</v>
      </c>
      <c r="BR88" s="230" t="n">
        <f aca="false">IF('Indicator Data'!BS92="No Data",1,IF('Indicator Data imputation'!BS91&lt;&gt;"",1,0))</f>
        <v>0</v>
      </c>
      <c r="BS88" s="230" t="n">
        <f aca="false">IF('Indicator Data'!BT92="No Data",1,IF('Indicator Data imputation'!BT91&lt;&gt;"",1,0))</f>
        <v>0</v>
      </c>
      <c r="BT88" s="230" t="n">
        <f aca="false">IF('Indicator Data'!BU92="No Data",1,IF('Indicator Data imputation'!BU91&lt;&gt;"",1,0))</f>
        <v>0</v>
      </c>
      <c r="BU88" s="230" t="n">
        <f aca="false">IF('Indicator Data'!BV92="No Data",1,IF('Indicator Data imputation'!BV91&lt;&gt;"",1,0))</f>
        <v>0</v>
      </c>
      <c r="BV88" s="230" t="n">
        <f aca="false">IF('Indicator Data'!BW92="No Data",1,IF('Indicator Data imputation'!BW91&lt;&gt;"",1,0))</f>
        <v>0</v>
      </c>
      <c r="BW88" s="230" t="n">
        <f aca="false">IF('Indicator Data'!BX92="No Data",1,IF('Indicator Data imputation'!BX91&lt;&gt;"",1,0))</f>
        <v>0</v>
      </c>
      <c r="BX88" s="0" t="n">
        <f aca="false">SUM(B88:BW88)</f>
        <v>0</v>
      </c>
      <c r="BY88" s="239" t="n">
        <f aca="false">BX88/74</f>
        <v>0</v>
      </c>
    </row>
    <row r="89" customFormat="false" ht="14.5" hidden="false" customHeight="false" outlineLevel="0" collapsed="false">
      <c r="A89" s="0" t="str">
        <f aca="false">'Indicator Data'!B93</f>
        <v>KIR</v>
      </c>
      <c r="B89" s="230" t="n">
        <f aca="false">IF('Indicator Data'!C93="No Data",1,IF('Indicator Data imputation'!C92&lt;&gt;"",1,0))</f>
        <v>0</v>
      </c>
      <c r="C89" s="230" t="n">
        <f aca="false">IF('Indicator Data'!D93="No Data",1,IF('Indicator Data imputation'!D92&lt;&gt;"",1,0))</f>
        <v>0</v>
      </c>
      <c r="D89" s="230" t="n">
        <f aca="false">IF('Indicator Data'!E93="No Data",1,IF('Indicator Data imputation'!E92&lt;&gt;"",1,0))</f>
        <v>1</v>
      </c>
      <c r="E89" s="230" t="n">
        <f aca="false">IF('Indicator Data'!F93="No Data",1,IF('Indicator Data imputation'!F92&lt;&gt;"",1,0))</f>
        <v>0</v>
      </c>
      <c r="F89" s="230" t="n">
        <f aca="false">IF('Indicator Data'!G93="No Data",1,IF('Indicator Data imputation'!G92&lt;&gt;"",1,0))</f>
        <v>0</v>
      </c>
      <c r="G89" s="230" t="n">
        <f aca="false">IF('Indicator Data'!H93="No Data",1,IF('Indicator Data imputation'!H92&lt;&gt;"",1,0))</f>
        <v>0</v>
      </c>
      <c r="H89" s="230" t="n">
        <f aca="false">IF('Indicator Data'!I93="No Data",1,IF('Indicator Data imputation'!I92&lt;&gt;"",1,0))</f>
        <v>0</v>
      </c>
      <c r="I89" s="230" t="n">
        <f aca="false">IF('Indicator Data'!J93="No Data",1,IF('Indicator Data imputation'!J92&lt;&gt;"",1,0))</f>
        <v>0</v>
      </c>
      <c r="J89" s="230" t="n">
        <f aca="false">IF('Indicator Data'!K93="No Data",1,IF('Indicator Data imputation'!K92&lt;&gt;"",1,0))</f>
        <v>0</v>
      </c>
      <c r="K89" s="230" t="n">
        <f aca="false">IF('Indicator Data'!L93="No Data",1,IF('Indicator Data imputation'!L92&lt;&gt;"",1,0))</f>
        <v>1</v>
      </c>
      <c r="L89" s="230" t="n">
        <f aca="false">IF('Indicator Data'!M93="No Data",1,IF('Indicator Data imputation'!M92&lt;&gt;"",1,0))</f>
        <v>1</v>
      </c>
      <c r="M89" s="230" t="n">
        <f aca="false">IF('Indicator Data'!N93="No Data",1,IF('Indicator Data imputation'!N92&lt;&gt;"",1,0))</f>
        <v>1</v>
      </c>
      <c r="N89" s="230" t="n">
        <f aca="false">IF('Indicator Data'!O93="No Data",1,IF('Indicator Data imputation'!O92&lt;&gt;"",1,0))</f>
        <v>1</v>
      </c>
      <c r="O89" s="230" t="n">
        <f aca="false">IF('Indicator Data'!P93="No Data",1,IF('Indicator Data imputation'!P92&lt;&gt;"",1,0))</f>
        <v>1</v>
      </c>
      <c r="P89" s="230" t="n">
        <f aca="false">IF('Indicator Data'!Q93="No Data",1,IF('Indicator Data imputation'!Q92&lt;&gt;"",1,0))</f>
        <v>0</v>
      </c>
      <c r="Q89" s="230" t="n">
        <f aca="false">IF('Indicator Data'!R93="No Data",1,IF('Indicator Data imputation'!R92&lt;&gt;"",1,0))</f>
        <v>0</v>
      </c>
      <c r="R89" s="230" t="n">
        <f aca="false">IF('Indicator Data'!S93="No Data",1,IF('Indicator Data imputation'!S92&lt;&gt;"",1,0))</f>
        <v>0</v>
      </c>
      <c r="S89" s="230" t="n">
        <f aca="false">IF('Indicator Data'!T93="No Data",1,IF('Indicator Data imputation'!T92&lt;&gt;"",1,0))</f>
        <v>0</v>
      </c>
      <c r="T89" s="230" t="n">
        <f aca="false">IF('Indicator Data'!U93="No Data",1,IF('Indicator Data imputation'!U92&lt;&gt;"",1,0))</f>
        <v>0</v>
      </c>
      <c r="U89" s="230" t="n">
        <f aca="false">IF('Indicator Data'!V93="No Data",1,IF('Indicator Data imputation'!V92&lt;&gt;"",1,0))</f>
        <v>0</v>
      </c>
      <c r="V89" s="230" t="n">
        <f aca="false">IF('Indicator Data'!W93="No Data",1,IF('Indicator Data imputation'!W92&lt;&gt;"",1,0))</f>
        <v>0</v>
      </c>
      <c r="W89" s="230" t="n">
        <f aca="false">IF('Indicator Data'!X93="No Data",1,IF('Indicator Data imputation'!X92&lt;&gt;"",1,0))</f>
        <v>0</v>
      </c>
      <c r="X89" s="230" t="n">
        <f aca="false">IF('Indicator Data'!Y93="No Data",1,IF('Indicator Data imputation'!Y92&lt;&gt;"",1,0))</f>
        <v>0</v>
      </c>
      <c r="Y89" s="230" t="n">
        <f aca="false">IF('Indicator Data'!Z93="No Data",1,IF('Indicator Data imputation'!Z92&lt;&gt;"",1,0))</f>
        <v>0</v>
      </c>
      <c r="Z89" s="230" t="n">
        <f aca="false">IF('Indicator Data'!AA93="No Data",1,IF('Indicator Data imputation'!AA92&lt;&gt;"",1,0))</f>
        <v>1</v>
      </c>
      <c r="AA89" s="230" t="n">
        <f aca="false">IF('Indicator Data'!AB93="No Data",1,IF('Indicator Data imputation'!AB92&lt;&gt;"",1,0))</f>
        <v>0</v>
      </c>
      <c r="AB89" s="230" t="n">
        <f aca="false">IF('Indicator Data'!AC93="No Data",1,IF('Indicator Data imputation'!AC92&lt;&gt;"",1,0))</f>
        <v>0</v>
      </c>
      <c r="AC89" s="230" t="n">
        <f aca="false">IF('Indicator Data'!AD93="No Data",1,IF('Indicator Data imputation'!AD92&lt;&gt;"",1,0))</f>
        <v>1</v>
      </c>
      <c r="AD89" s="230" t="n">
        <f aca="false">IF('Indicator Data'!AE93="No Data",1,IF('Indicator Data imputation'!AE92&lt;&gt;"",1,0))</f>
        <v>0</v>
      </c>
      <c r="AE89" s="230" t="n">
        <f aca="false">IF('Indicator Data'!AF93="No Data",1,IF('Indicator Data imputation'!AF92&lt;&gt;"",1,0))</f>
        <v>1</v>
      </c>
      <c r="AF89" s="230" t="n">
        <f aca="false">IF('Indicator Data'!AG93="No Data",1,IF('Indicator Data imputation'!AG92&lt;&gt;"",1,0))</f>
        <v>0</v>
      </c>
      <c r="AG89" s="230" t="n">
        <f aca="false">IF('Indicator Data'!AH93="No Data",1,IF('Indicator Data imputation'!AH92&lt;&gt;"",1,0))</f>
        <v>0</v>
      </c>
      <c r="AH89" s="230" t="n">
        <f aca="false">IF('Indicator Data'!AI93="No Data",1,IF('Indicator Data imputation'!AI92&lt;&gt;"",1,0))</f>
        <v>0</v>
      </c>
      <c r="AI89" s="230" t="n">
        <f aca="false">IF('Indicator Data'!AJ93="No Data",1,IF('Indicator Data imputation'!AJ92&lt;&gt;"",1,0))</f>
        <v>0</v>
      </c>
      <c r="AJ89" s="230" t="n">
        <f aca="false">IF('Indicator Data'!AK93="No Data",1,IF('Indicator Data imputation'!AK92&lt;&gt;"",1,0))</f>
        <v>0</v>
      </c>
      <c r="AK89" s="230" t="n">
        <f aca="false">IF('Indicator Data'!AL93="No Data",1,IF('Indicator Data imputation'!AL92&lt;&gt;"",1,0))</f>
        <v>0</v>
      </c>
      <c r="AL89" s="230" t="n">
        <f aca="false">IF('Indicator Data'!AM93="No Data",1,IF('Indicator Data imputation'!AM92&lt;&gt;"",1,0))</f>
        <v>0</v>
      </c>
      <c r="AM89" s="230" t="n">
        <f aca="false">IF('Indicator Data'!AN93="No Data",1,IF('Indicator Data imputation'!AN92&lt;&gt;"",1,0))</f>
        <v>0</v>
      </c>
      <c r="AN89" s="230" t="n">
        <f aca="false">IF('Indicator Data'!AO93="No Data",1,IF('Indicator Data imputation'!AO92&lt;&gt;"",1,0))</f>
        <v>0</v>
      </c>
      <c r="AO89" s="230" t="n">
        <f aca="false">IF('Indicator Data'!AP93="No Data",1,IF('Indicator Data imputation'!AP92&lt;&gt;"",1,0))</f>
        <v>0</v>
      </c>
      <c r="AP89" s="230" t="n">
        <f aca="false">IF('Indicator Data'!AQ93="No Data",1,IF('Indicator Data imputation'!AQ92&lt;&gt;"",1,0))</f>
        <v>0</v>
      </c>
      <c r="AQ89" s="230" t="n">
        <f aca="false">IF('Indicator Data'!AR93="No Data",1,IF('Indicator Data imputation'!AR92&lt;&gt;"",1,0))</f>
        <v>0</v>
      </c>
      <c r="AR89" s="230" t="n">
        <f aca="false">IF('Indicator Data'!AS93="No Data",1,IF('Indicator Data imputation'!AS92&lt;&gt;"",1,0))</f>
        <v>0</v>
      </c>
      <c r="AS89" s="230" t="n">
        <f aca="false">IF('Indicator Data'!AT93="No Data",1,IF('Indicator Data imputation'!AT92&lt;&gt;"",1,0))</f>
        <v>0</v>
      </c>
      <c r="AT89" s="230" t="n">
        <f aca="false">IF('Indicator Data'!AU93="No Data",1,IF('Indicator Data imputation'!AU92&lt;&gt;"",1,0))</f>
        <v>1</v>
      </c>
      <c r="AU89" s="230" t="n">
        <f aca="false">IF('Indicator Data'!AV93="No Data",1,IF('Indicator Data imputation'!AV92&lt;&gt;"",1,0))</f>
        <v>1</v>
      </c>
      <c r="AV89" s="230" t="n">
        <f aca="false">IF('Indicator Data'!AW93="No Data",1,IF('Indicator Data imputation'!AW92&lt;&gt;"",1,0))</f>
        <v>1</v>
      </c>
      <c r="AW89" s="230" t="n">
        <f aca="false">IF('Indicator Data'!AX93="No Data",1,IF('Indicator Data imputation'!AX92&lt;&gt;"",1,0))</f>
        <v>0</v>
      </c>
      <c r="AX89" s="230" t="n">
        <f aca="false">IF('Indicator Data'!AY93="No Data",1,IF('Indicator Data imputation'!AY92&lt;&gt;"",1,0))</f>
        <v>1</v>
      </c>
      <c r="AY89" s="230" t="n">
        <f aca="false">IF('Indicator Data'!AZ93="No Data",1,IF('Indicator Data imputation'!AZ92&lt;&gt;"",1,0))</f>
        <v>0</v>
      </c>
      <c r="AZ89" s="230" t="n">
        <f aca="false">IF('Indicator Data'!BA93="No Data",1,IF('Indicator Data imputation'!BA92&lt;&gt;"",1,0))</f>
        <v>0</v>
      </c>
      <c r="BA89" s="230" t="n">
        <f aca="false">IF('Indicator Data'!BB93="No Data",1,IF('Indicator Data imputation'!BB92&lt;&gt;"",1,0))</f>
        <v>0</v>
      </c>
      <c r="BB89" s="230" t="n">
        <f aca="false">IF('Indicator Data'!BC93="No Data",1,IF('Indicator Data imputation'!BC92&lt;&gt;"",1,0))</f>
        <v>0</v>
      </c>
      <c r="BC89" s="230" t="n">
        <f aca="false">IF('Indicator Data'!BD93="No Data",1,IF('Indicator Data imputation'!BD92&lt;&gt;"",1,0))</f>
        <v>0</v>
      </c>
      <c r="BD89" s="230" t="n">
        <f aca="false">IF('Indicator Data'!BE93="No Data",1,IF('Indicator Data imputation'!BE92&lt;&gt;"",1,0))</f>
        <v>0</v>
      </c>
      <c r="BE89" s="230" t="n">
        <f aca="false">IF('Indicator Data'!BF93="No Data",1,IF('Indicator Data imputation'!BF92&lt;&gt;"",1,0))</f>
        <v>0</v>
      </c>
      <c r="BF89" s="230" t="n">
        <f aca="false">IF('Indicator Data'!BG93="No Data",1,IF('Indicator Data imputation'!BG92&lt;&gt;"",1,0))</f>
        <v>0</v>
      </c>
      <c r="BG89" s="230" t="n">
        <f aca="false">IF('Indicator Data'!BH93="No Data",1,IF('Indicator Data imputation'!BH92&lt;&gt;"",1,0))</f>
        <v>0</v>
      </c>
      <c r="BH89" s="230" t="n">
        <f aca="false">IF('Indicator Data'!BI93="No Data",1,IF('Indicator Data imputation'!BI92&lt;&gt;"",1,0))</f>
        <v>1</v>
      </c>
      <c r="BI89" s="230" t="n">
        <f aca="false">IF('Indicator Data'!BJ93="No Data",1,IF('Indicator Data imputation'!BJ92&lt;&gt;"",1,0))</f>
        <v>0</v>
      </c>
      <c r="BJ89" s="230" t="n">
        <f aca="false">IF('Indicator Data'!BK93="No Data",1,IF('Indicator Data imputation'!BK92&lt;&gt;"",1,0))</f>
        <v>1</v>
      </c>
      <c r="BK89" s="230" t="n">
        <f aca="false">IF('Indicator Data'!BL93="No Data",1,IF('Indicator Data imputation'!BL92&lt;&gt;"",1,0))</f>
        <v>0</v>
      </c>
      <c r="BL89" s="230" t="n">
        <f aca="false">IF('Indicator Data'!BM93="No Data",1,IF('Indicator Data imputation'!BM92&lt;&gt;"",1,0))</f>
        <v>1</v>
      </c>
      <c r="BM89" s="230" t="n">
        <f aca="false">IF('Indicator Data'!BN93="No Data",1,IF('Indicator Data imputation'!BN92&lt;&gt;"",1,0))</f>
        <v>0</v>
      </c>
      <c r="BN89" s="230" t="n">
        <f aca="false">IF('Indicator Data'!BO93="No Data",1,IF('Indicator Data imputation'!BO92&lt;&gt;"",1,0))</f>
        <v>0</v>
      </c>
      <c r="BO89" s="230" t="n">
        <f aca="false">IF('Indicator Data'!BP93="No Data",1,IF('Indicator Data imputation'!BP92&lt;&gt;"",1,0))</f>
        <v>0</v>
      </c>
      <c r="BP89" s="230" t="n">
        <f aca="false">IF('Indicator Data'!BQ93="No Data",1,IF('Indicator Data imputation'!BQ92&lt;&gt;"",1,0))</f>
        <v>0</v>
      </c>
      <c r="BQ89" s="230" t="n">
        <f aca="false">IF('Indicator Data'!BR93="No Data",1,IF('Indicator Data imputation'!BR92&lt;&gt;"",1,0))</f>
        <v>0</v>
      </c>
      <c r="BR89" s="230" t="n">
        <f aca="false">IF('Indicator Data'!BS93="No Data",1,IF('Indicator Data imputation'!BS92&lt;&gt;"",1,0))</f>
        <v>0</v>
      </c>
      <c r="BS89" s="230" t="n">
        <f aca="false">IF('Indicator Data'!BT93="No Data",1,IF('Indicator Data imputation'!BT92&lt;&gt;"",1,0))</f>
        <v>0</v>
      </c>
      <c r="BT89" s="230" t="n">
        <f aca="false">IF('Indicator Data'!BU93="No Data",1,IF('Indicator Data imputation'!BU92&lt;&gt;"",1,0))</f>
        <v>0</v>
      </c>
      <c r="BU89" s="230" t="n">
        <f aca="false">IF('Indicator Data'!BV93="No Data",1,IF('Indicator Data imputation'!BV92&lt;&gt;"",1,0))</f>
        <v>0</v>
      </c>
      <c r="BV89" s="230" t="n">
        <f aca="false">IF('Indicator Data'!BW93="No Data",1,IF('Indicator Data imputation'!BW92&lt;&gt;"",1,0))</f>
        <v>0</v>
      </c>
      <c r="BW89" s="230" t="n">
        <f aca="false">IF('Indicator Data'!BX93="No Data",1,IF('Indicator Data imputation'!BX92&lt;&gt;"",1,0))</f>
        <v>0</v>
      </c>
      <c r="BX89" s="0" t="n">
        <f aca="false">SUM(B89:BW89)</f>
        <v>16</v>
      </c>
      <c r="BY89" s="239" t="n">
        <f aca="false">BX89/74</f>
        <v>0.216216216216216</v>
      </c>
    </row>
    <row r="90" customFormat="false" ht="14.5" hidden="false" customHeight="false" outlineLevel="0" collapsed="false">
      <c r="A90" s="0" t="str">
        <f aca="false">'Indicator Data'!B94</f>
        <v>PRK</v>
      </c>
      <c r="B90" s="230" t="n">
        <f aca="false">IF('Indicator Data'!C94="No Data",1,IF('Indicator Data imputation'!C93&lt;&gt;"",1,0))</f>
        <v>0</v>
      </c>
      <c r="C90" s="230" t="n">
        <f aca="false">IF('Indicator Data'!D94="No Data",1,IF('Indicator Data imputation'!D93&lt;&gt;"",1,0))</f>
        <v>0</v>
      </c>
      <c r="D90" s="230" t="n">
        <f aca="false">IF('Indicator Data'!E94="No Data",1,IF('Indicator Data imputation'!E93&lt;&gt;"",1,0))</f>
        <v>0</v>
      </c>
      <c r="E90" s="230" t="n">
        <f aca="false">IF('Indicator Data'!F94="No Data",1,IF('Indicator Data imputation'!F93&lt;&gt;"",1,0))</f>
        <v>0</v>
      </c>
      <c r="F90" s="230" t="n">
        <f aca="false">IF('Indicator Data'!G94="No Data",1,IF('Indicator Data imputation'!G93&lt;&gt;"",1,0))</f>
        <v>0</v>
      </c>
      <c r="G90" s="230" t="n">
        <f aca="false">IF('Indicator Data'!H94="No Data",1,IF('Indicator Data imputation'!H93&lt;&gt;"",1,0))</f>
        <v>0</v>
      </c>
      <c r="H90" s="230" t="n">
        <f aca="false">IF('Indicator Data'!I94="No Data",1,IF('Indicator Data imputation'!I93&lt;&gt;"",1,0))</f>
        <v>0</v>
      </c>
      <c r="I90" s="230" t="n">
        <f aca="false">IF('Indicator Data'!J94="No Data",1,IF('Indicator Data imputation'!J93&lt;&gt;"",1,0))</f>
        <v>0</v>
      </c>
      <c r="J90" s="230" t="n">
        <f aca="false">IF('Indicator Data'!K94="No Data",1,IF('Indicator Data imputation'!K93&lt;&gt;"",1,0))</f>
        <v>0</v>
      </c>
      <c r="K90" s="230" t="n">
        <f aca="false">IF('Indicator Data'!L94="No Data",1,IF('Indicator Data imputation'!L93&lt;&gt;"",1,0))</f>
        <v>0</v>
      </c>
      <c r="L90" s="230" t="n">
        <f aca="false">IF('Indicator Data'!M94="No Data",1,IF('Indicator Data imputation'!M93&lt;&gt;"",1,0))</f>
        <v>0</v>
      </c>
      <c r="M90" s="230" t="n">
        <f aca="false">IF('Indicator Data'!N94="No Data",1,IF('Indicator Data imputation'!N93&lt;&gt;"",1,0))</f>
        <v>1</v>
      </c>
      <c r="N90" s="230" t="n">
        <f aca="false">IF('Indicator Data'!O94="No Data",1,IF('Indicator Data imputation'!O93&lt;&gt;"",1,0))</f>
        <v>1</v>
      </c>
      <c r="O90" s="230" t="n">
        <f aca="false">IF('Indicator Data'!P94="No Data",1,IF('Indicator Data imputation'!P93&lt;&gt;"",1,0))</f>
        <v>1</v>
      </c>
      <c r="P90" s="230" t="n">
        <f aca="false">IF('Indicator Data'!Q94="No Data",1,IF('Indicator Data imputation'!Q93&lt;&gt;"",1,0))</f>
        <v>0</v>
      </c>
      <c r="Q90" s="230" t="n">
        <f aca="false">IF('Indicator Data'!R94="No Data",1,IF('Indicator Data imputation'!R93&lt;&gt;"",1,0))</f>
        <v>0</v>
      </c>
      <c r="R90" s="230" t="n">
        <f aca="false">IF('Indicator Data'!S94="No Data",1,IF('Indicator Data imputation'!S93&lt;&gt;"",1,0))</f>
        <v>0</v>
      </c>
      <c r="S90" s="230" t="n">
        <f aca="false">IF('Indicator Data'!T94="No Data",1,IF('Indicator Data imputation'!T93&lt;&gt;"",1,0))</f>
        <v>0</v>
      </c>
      <c r="T90" s="230" t="n">
        <f aca="false">IF('Indicator Data'!U94="No Data",1,IF('Indicator Data imputation'!U93&lt;&gt;"",1,0))</f>
        <v>0</v>
      </c>
      <c r="U90" s="230" t="n">
        <f aca="false">IF('Indicator Data'!V94="No Data",1,IF('Indicator Data imputation'!V93&lt;&gt;"",1,0))</f>
        <v>0</v>
      </c>
      <c r="V90" s="230" t="n">
        <f aca="false">IF('Indicator Data'!W94="No Data",1,IF('Indicator Data imputation'!W93&lt;&gt;"",1,0))</f>
        <v>0</v>
      </c>
      <c r="W90" s="230" t="n">
        <f aca="false">IF('Indicator Data'!X94="No Data",1,IF('Indicator Data imputation'!X93&lt;&gt;"",1,0))</f>
        <v>0</v>
      </c>
      <c r="X90" s="230" t="n">
        <f aca="false">IF('Indicator Data'!Y94="No Data",1,IF('Indicator Data imputation'!Y93&lt;&gt;"",1,0))</f>
        <v>0</v>
      </c>
      <c r="Y90" s="230" t="n">
        <f aca="false">IF('Indicator Data'!Z94="No Data",1,IF('Indicator Data imputation'!Z93&lt;&gt;"",1,0))</f>
        <v>0</v>
      </c>
      <c r="Z90" s="230" t="n">
        <f aca="false">IF('Indicator Data'!AA94="No Data",1,IF('Indicator Data imputation'!AA93&lt;&gt;"",1,0))</f>
        <v>0</v>
      </c>
      <c r="AA90" s="230" t="n">
        <f aca="false">IF('Indicator Data'!AB94="No Data",1,IF('Indicator Data imputation'!AB93&lt;&gt;"",1,0))</f>
        <v>0</v>
      </c>
      <c r="AB90" s="230" t="n">
        <f aca="false">IF('Indicator Data'!AC94="No Data",1,IF('Indicator Data imputation'!AC93&lt;&gt;"",1,0))</f>
        <v>1</v>
      </c>
      <c r="AC90" s="230" t="n">
        <f aca="false">IF('Indicator Data'!AD94="No Data",1,IF('Indicator Data imputation'!AD93&lt;&gt;"",1,0))</f>
        <v>1</v>
      </c>
      <c r="AD90" s="230" t="n">
        <f aca="false">IF('Indicator Data'!AE94="No Data",1,IF('Indicator Data imputation'!AE93&lt;&gt;"",1,0))</f>
        <v>0</v>
      </c>
      <c r="AE90" s="230" t="n">
        <f aca="false">IF('Indicator Data'!AF94="No Data",1,IF('Indicator Data imputation'!AF93&lt;&gt;"",1,0))</f>
        <v>1</v>
      </c>
      <c r="AF90" s="230" t="n">
        <f aca="false">IF('Indicator Data'!AG94="No Data",1,IF('Indicator Data imputation'!AG93&lt;&gt;"",1,0))</f>
        <v>0</v>
      </c>
      <c r="AG90" s="230" t="n">
        <f aca="false">IF('Indicator Data'!AH94="No Data",1,IF('Indicator Data imputation'!AH93&lt;&gt;"",1,0))</f>
        <v>0</v>
      </c>
      <c r="AH90" s="230" t="n">
        <f aca="false">IF('Indicator Data'!AI94="No Data",1,IF('Indicator Data imputation'!AI93&lt;&gt;"",1,0))</f>
        <v>0</v>
      </c>
      <c r="AI90" s="230" t="n">
        <f aca="false">IF('Indicator Data'!AJ94="No Data",1,IF('Indicator Data imputation'!AJ93&lt;&gt;"",1,0))</f>
        <v>0</v>
      </c>
      <c r="AJ90" s="230" t="n">
        <f aca="false">IF('Indicator Data'!AK94="No Data",1,IF('Indicator Data imputation'!AK93&lt;&gt;"",1,0))</f>
        <v>1</v>
      </c>
      <c r="AK90" s="230" t="n">
        <f aca="false">IF('Indicator Data'!AL94="No Data",1,IF('Indicator Data imputation'!AL93&lt;&gt;"",1,0))</f>
        <v>1</v>
      </c>
      <c r="AL90" s="230" t="n">
        <f aca="false">IF('Indicator Data'!AM94="No Data",1,IF('Indicator Data imputation'!AM93&lt;&gt;"",1,0))</f>
        <v>0</v>
      </c>
      <c r="AM90" s="230" t="n">
        <f aca="false">IF('Indicator Data'!AN94="No Data",1,IF('Indicator Data imputation'!AN93&lt;&gt;"",1,0))</f>
        <v>0</v>
      </c>
      <c r="AN90" s="230" t="n">
        <f aca="false">IF('Indicator Data'!AO94="No Data",1,IF('Indicator Data imputation'!AO93&lt;&gt;"",1,0))</f>
        <v>0</v>
      </c>
      <c r="AO90" s="230" t="n">
        <f aca="false">IF('Indicator Data'!AP94="No Data",1,IF('Indicator Data imputation'!AP93&lt;&gt;"",1,0))</f>
        <v>1</v>
      </c>
      <c r="AP90" s="230" t="n">
        <f aca="false">IF('Indicator Data'!AQ94="No Data",1,IF('Indicator Data imputation'!AQ93&lt;&gt;"",1,0))</f>
        <v>1</v>
      </c>
      <c r="AQ90" s="230" t="n">
        <f aca="false">IF('Indicator Data'!AR94="No Data",1,IF('Indicator Data imputation'!AR93&lt;&gt;"",1,0))</f>
        <v>0</v>
      </c>
      <c r="AR90" s="230" t="n">
        <f aca="false">IF('Indicator Data'!AS94="No Data",1,IF('Indicator Data imputation'!AS93&lt;&gt;"",1,0))</f>
        <v>0</v>
      </c>
      <c r="AS90" s="230" t="n">
        <f aca="false">IF('Indicator Data'!AT94="No Data",1,IF('Indicator Data imputation'!AT93&lt;&gt;"",1,0))</f>
        <v>0</v>
      </c>
      <c r="AT90" s="230" t="n">
        <f aca="false">IF('Indicator Data'!AU94="No Data",1,IF('Indicator Data imputation'!AU93&lt;&gt;"",1,0))</f>
        <v>1</v>
      </c>
      <c r="AU90" s="230" t="n">
        <f aca="false">IF('Indicator Data'!AV94="No Data",1,IF('Indicator Data imputation'!AV93&lt;&gt;"",1,0))</f>
        <v>1</v>
      </c>
      <c r="AV90" s="230" t="n">
        <f aca="false">IF('Indicator Data'!AW94="No Data",1,IF('Indicator Data imputation'!AW93&lt;&gt;"",1,0))</f>
        <v>0</v>
      </c>
      <c r="AW90" s="230" t="n">
        <f aca="false">IF('Indicator Data'!AX94="No Data",1,IF('Indicator Data imputation'!AX93&lt;&gt;"",1,0))</f>
        <v>0</v>
      </c>
      <c r="AX90" s="230" t="n">
        <f aca="false">IF('Indicator Data'!AY94="No Data",1,IF('Indicator Data imputation'!AY93&lt;&gt;"",1,0))</f>
        <v>1</v>
      </c>
      <c r="AY90" s="230" t="n">
        <f aca="false">IF('Indicator Data'!AZ94="No Data",1,IF('Indicator Data imputation'!AZ93&lt;&gt;"",1,0))</f>
        <v>1</v>
      </c>
      <c r="AZ90" s="230" t="n">
        <f aca="false">IF('Indicator Data'!BA94="No Data",1,IF('Indicator Data imputation'!BA93&lt;&gt;"",1,0))</f>
        <v>0</v>
      </c>
      <c r="BA90" s="230" t="n">
        <f aca="false">IF('Indicator Data'!BB94="No Data",1,IF('Indicator Data imputation'!BB93&lt;&gt;"",1,0))</f>
        <v>0</v>
      </c>
      <c r="BB90" s="230" t="n">
        <f aca="false">IF('Indicator Data'!BC94="No Data",1,IF('Indicator Data imputation'!BC93&lt;&gt;"",1,0))</f>
        <v>0</v>
      </c>
      <c r="BC90" s="230" t="n">
        <f aca="false">IF('Indicator Data'!BD94="No Data",1,IF('Indicator Data imputation'!BD93&lt;&gt;"",1,0))</f>
        <v>0</v>
      </c>
      <c r="BD90" s="230" t="n">
        <f aca="false">IF('Indicator Data'!BE94="No Data",1,IF('Indicator Data imputation'!BE93&lt;&gt;"",1,0))</f>
        <v>0</v>
      </c>
      <c r="BE90" s="230" t="n">
        <f aca="false">IF('Indicator Data'!BF94="No Data",1,IF('Indicator Data imputation'!BF93&lt;&gt;"",1,0))</f>
        <v>0</v>
      </c>
      <c r="BF90" s="230" t="n">
        <f aca="false">IF('Indicator Data'!BG94="No Data",1,IF('Indicator Data imputation'!BG93&lt;&gt;"",1,0))</f>
        <v>0</v>
      </c>
      <c r="BG90" s="230" t="n">
        <f aca="false">IF('Indicator Data'!BH94="No Data",1,IF('Indicator Data imputation'!BH93&lt;&gt;"",1,0))</f>
        <v>0</v>
      </c>
      <c r="BH90" s="230" t="n">
        <f aca="false">IF('Indicator Data'!BI94="No Data",1,IF('Indicator Data imputation'!BI93&lt;&gt;"",1,0))</f>
        <v>1</v>
      </c>
      <c r="BI90" s="230" t="n">
        <f aca="false">IF('Indicator Data'!BJ94="No Data",1,IF('Indicator Data imputation'!BJ93&lt;&gt;"",1,0))</f>
        <v>0</v>
      </c>
      <c r="BJ90" s="230" t="n">
        <f aca="false">IF('Indicator Data'!BK94="No Data",1,IF('Indicator Data imputation'!BK93&lt;&gt;"",1,0))</f>
        <v>0</v>
      </c>
      <c r="BK90" s="230" t="n">
        <f aca="false">IF('Indicator Data'!BL94="No Data",1,IF('Indicator Data imputation'!BL93&lt;&gt;"",1,0))</f>
        <v>0</v>
      </c>
      <c r="BL90" s="230" t="n">
        <f aca="false">IF('Indicator Data'!BM94="No Data",1,IF('Indicator Data imputation'!BM93&lt;&gt;"",1,0))</f>
        <v>1</v>
      </c>
      <c r="BM90" s="230" t="n">
        <f aca="false">IF('Indicator Data'!BN94="No Data",1,IF('Indicator Data imputation'!BN93&lt;&gt;"",1,0))</f>
        <v>1</v>
      </c>
      <c r="BN90" s="230" t="n">
        <f aca="false">IF('Indicator Data'!BO94="No Data",1,IF('Indicator Data imputation'!BO93&lt;&gt;"",1,0))</f>
        <v>0</v>
      </c>
      <c r="BO90" s="230" t="n">
        <f aca="false">IF('Indicator Data'!BP94="No Data",1,IF('Indicator Data imputation'!BP93&lt;&gt;"",1,0))</f>
        <v>0</v>
      </c>
      <c r="BP90" s="230" t="n">
        <f aca="false">IF('Indicator Data'!BQ94="No Data",1,IF('Indicator Data imputation'!BQ93&lt;&gt;"",1,0))</f>
        <v>0</v>
      </c>
      <c r="BQ90" s="230" t="n">
        <f aca="false">IF('Indicator Data'!BR94="No Data",1,IF('Indicator Data imputation'!BR93&lt;&gt;"",1,0))</f>
        <v>0</v>
      </c>
      <c r="BR90" s="230" t="n">
        <f aca="false">IF('Indicator Data'!BS94="No Data",1,IF('Indicator Data imputation'!BS93&lt;&gt;"",1,0))</f>
        <v>0</v>
      </c>
      <c r="BS90" s="230" t="n">
        <f aca="false">IF('Indicator Data'!BT94="No Data",1,IF('Indicator Data imputation'!BT93&lt;&gt;"",1,0))</f>
        <v>0</v>
      </c>
      <c r="BT90" s="230" t="n">
        <f aca="false">IF('Indicator Data'!BU94="No Data",1,IF('Indicator Data imputation'!BU93&lt;&gt;"",1,0))</f>
        <v>0</v>
      </c>
      <c r="BU90" s="230" t="n">
        <f aca="false">IF('Indicator Data'!BV94="No Data",1,IF('Indicator Data imputation'!BV93&lt;&gt;"",1,0))</f>
        <v>1</v>
      </c>
      <c r="BV90" s="230" t="n">
        <f aca="false">IF('Indicator Data'!BW94="No Data",1,IF('Indicator Data imputation'!BW93&lt;&gt;"",1,0))</f>
        <v>1</v>
      </c>
      <c r="BW90" s="230" t="n">
        <f aca="false">IF('Indicator Data'!BX94="No Data",1,IF('Indicator Data imputation'!BX93&lt;&gt;"",1,0))</f>
        <v>0</v>
      </c>
      <c r="BX90" s="0" t="n">
        <f aca="false">SUM(B90:BW90)</f>
        <v>19</v>
      </c>
      <c r="BY90" s="239" t="n">
        <f aca="false">BX90/74</f>
        <v>0.256756756756757</v>
      </c>
    </row>
    <row r="91" customFormat="false" ht="14.5" hidden="false" customHeight="false" outlineLevel="0" collapsed="false">
      <c r="A91" s="0" t="str">
        <f aca="false">'Indicator Data'!B95</f>
        <v>KOR</v>
      </c>
      <c r="B91" s="230" t="n">
        <f aca="false">IF('Indicator Data'!C95="No Data",1,IF('Indicator Data imputation'!C94&lt;&gt;"",1,0))</f>
        <v>0</v>
      </c>
      <c r="C91" s="230" t="n">
        <f aca="false">IF('Indicator Data'!D95="No Data",1,IF('Indicator Data imputation'!D94&lt;&gt;"",1,0))</f>
        <v>0</v>
      </c>
      <c r="D91" s="230" t="n">
        <f aca="false">IF('Indicator Data'!E95="No Data",1,IF('Indicator Data imputation'!E94&lt;&gt;"",1,0))</f>
        <v>0</v>
      </c>
      <c r="E91" s="230" t="n">
        <f aca="false">IF('Indicator Data'!F95="No Data",1,IF('Indicator Data imputation'!F94&lt;&gt;"",1,0))</f>
        <v>0</v>
      </c>
      <c r="F91" s="230" t="n">
        <f aca="false">IF('Indicator Data'!G95="No Data",1,IF('Indicator Data imputation'!G94&lt;&gt;"",1,0))</f>
        <v>0</v>
      </c>
      <c r="G91" s="230" t="n">
        <f aca="false">IF('Indicator Data'!H95="No Data",1,IF('Indicator Data imputation'!H94&lt;&gt;"",1,0))</f>
        <v>0</v>
      </c>
      <c r="H91" s="230" t="n">
        <f aca="false">IF('Indicator Data'!I95="No Data",1,IF('Indicator Data imputation'!I94&lt;&gt;"",1,0))</f>
        <v>0</v>
      </c>
      <c r="I91" s="230" t="n">
        <f aca="false">IF('Indicator Data'!J95="No Data",1,IF('Indicator Data imputation'!J94&lt;&gt;"",1,0))</f>
        <v>0</v>
      </c>
      <c r="J91" s="230" t="n">
        <f aca="false">IF('Indicator Data'!K95="No Data",1,IF('Indicator Data imputation'!K94&lt;&gt;"",1,0))</f>
        <v>0</v>
      </c>
      <c r="K91" s="230" t="n">
        <f aca="false">IF('Indicator Data'!L95="No Data",1,IF('Indicator Data imputation'!L94&lt;&gt;"",1,0))</f>
        <v>0</v>
      </c>
      <c r="L91" s="230" t="n">
        <f aca="false">IF('Indicator Data'!M95="No Data",1,IF('Indicator Data imputation'!M94&lt;&gt;"",1,0))</f>
        <v>0</v>
      </c>
      <c r="M91" s="230" t="n">
        <f aca="false">IF('Indicator Data'!N95="No Data",1,IF('Indicator Data imputation'!N94&lt;&gt;"",1,0))</f>
        <v>1</v>
      </c>
      <c r="N91" s="230" t="n">
        <f aca="false">IF('Indicator Data'!O95="No Data",1,IF('Indicator Data imputation'!O94&lt;&gt;"",1,0))</f>
        <v>1</v>
      </c>
      <c r="O91" s="230" t="n">
        <f aca="false">IF('Indicator Data'!P95="No Data",1,IF('Indicator Data imputation'!P94&lt;&gt;"",1,0))</f>
        <v>1</v>
      </c>
      <c r="P91" s="230" t="n">
        <f aca="false">IF('Indicator Data'!Q95="No Data",1,IF('Indicator Data imputation'!Q94&lt;&gt;"",1,0))</f>
        <v>0</v>
      </c>
      <c r="Q91" s="230" t="n">
        <f aca="false">IF('Indicator Data'!R95="No Data",1,IF('Indicator Data imputation'!R94&lt;&gt;"",1,0))</f>
        <v>0</v>
      </c>
      <c r="R91" s="230" t="n">
        <f aca="false">IF('Indicator Data'!S95="No Data",1,IF('Indicator Data imputation'!S94&lt;&gt;"",1,0))</f>
        <v>0</v>
      </c>
      <c r="S91" s="230" t="n">
        <f aca="false">IF('Indicator Data'!T95="No Data",1,IF('Indicator Data imputation'!T94&lt;&gt;"",1,0))</f>
        <v>0</v>
      </c>
      <c r="T91" s="230" t="n">
        <f aca="false">IF('Indicator Data'!U95="No Data",1,IF('Indicator Data imputation'!U94&lt;&gt;"",1,0))</f>
        <v>0</v>
      </c>
      <c r="U91" s="230" t="n">
        <f aca="false">IF('Indicator Data'!V95="No Data",1,IF('Indicator Data imputation'!V94&lt;&gt;"",1,0))</f>
        <v>0</v>
      </c>
      <c r="V91" s="230" t="n">
        <f aca="false">IF('Indicator Data'!W95="No Data",1,IF('Indicator Data imputation'!W94&lt;&gt;"",1,0))</f>
        <v>0</v>
      </c>
      <c r="W91" s="230" t="n">
        <f aca="false">IF('Indicator Data'!X95="No Data",1,IF('Indicator Data imputation'!X94&lt;&gt;"",1,0))</f>
        <v>0</v>
      </c>
      <c r="X91" s="230" t="n">
        <f aca="false">IF('Indicator Data'!Y95="No Data",1,IF('Indicator Data imputation'!Y94&lt;&gt;"",1,0))</f>
        <v>0</v>
      </c>
      <c r="Y91" s="230" t="n">
        <f aca="false">IF('Indicator Data'!Z95="No Data",1,IF('Indicator Data imputation'!Z94&lt;&gt;"",1,0))</f>
        <v>0</v>
      </c>
      <c r="Z91" s="230" t="n">
        <f aca="false">IF('Indicator Data'!AA95="No Data",1,IF('Indicator Data imputation'!AA94&lt;&gt;"",1,0))</f>
        <v>0</v>
      </c>
      <c r="AA91" s="230" t="n">
        <f aca="false">IF('Indicator Data'!AB95="No Data",1,IF('Indicator Data imputation'!AB94&lt;&gt;"",1,0))</f>
        <v>0</v>
      </c>
      <c r="AB91" s="230" t="n">
        <f aca="false">IF('Indicator Data'!AC95="No Data",1,IF('Indicator Data imputation'!AC94&lt;&gt;"",1,0))</f>
        <v>1</v>
      </c>
      <c r="AC91" s="230" t="n">
        <f aca="false">IF('Indicator Data'!AD95="No Data",1,IF('Indicator Data imputation'!AD94&lt;&gt;"",1,0))</f>
        <v>0</v>
      </c>
      <c r="AD91" s="230" t="n">
        <f aca="false">IF('Indicator Data'!AE95="No Data",1,IF('Indicator Data imputation'!AE94&lt;&gt;"",1,0))</f>
        <v>0</v>
      </c>
      <c r="AE91" s="230" t="n">
        <f aca="false">IF('Indicator Data'!AF95="No Data",1,IF('Indicator Data imputation'!AF94&lt;&gt;"",1,0))</f>
        <v>1</v>
      </c>
      <c r="AF91" s="230" t="n">
        <f aca="false">IF('Indicator Data'!AG95="No Data",1,IF('Indicator Data imputation'!AG94&lt;&gt;"",1,0))</f>
        <v>0</v>
      </c>
      <c r="AG91" s="230" t="n">
        <f aca="false">IF('Indicator Data'!AH95="No Data",1,IF('Indicator Data imputation'!AH94&lt;&gt;"",1,0))</f>
        <v>0</v>
      </c>
      <c r="AH91" s="230" t="n">
        <f aca="false">IF('Indicator Data'!AI95="No Data",1,IF('Indicator Data imputation'!AI94&lt;&gt;"",1,0))</f>
        <v>0</v>
      </c>
      <c r="AI91" s="230" t="n">
        <f aca="false">IF('Indicator Data'!AJ95="No Data",1,IF('Indicator Data imputation'!AJ94&lt;&gt;"",1,0))</f>
        <v>0</v>
      </c>
      <c r="AJ91" s="230" t="n">
        <f aca="false">IF('Indicator Data'!AK94="No Data",1,IF('Indicator Data imputation'!AK94&lt;&gt;"",1,0))</f>
        <v>1</v>
      </c>
      <c r="AK91" s="230" t="n">
        <f aca="false">IF('Indicator Data'!AL95="No Data",1,IF('Indicator Data imputation'!AL94&lt;&gt;"",1,0))</f>
        <v>1</v>
      </c>
      <c r="AL91" s="230" t="n">
        <f aca="false">IF('Indicator Data'!AM95="No Data",1,IF('Indicator Data imputation'!AM94&lt;&gt;"",1,0))</f>
        <v>0</v>
      </c>
      <c r="AM91" s="230" t="n">
        <f aca="false">IF('Indicator Data'!AN95="No Data",1,IF('Indicator Data imputation'!AN94&lt;&gt;"",1,0))</f>
        <v>0</v>
      </c>
      <c r="AN91" s="230" t="n">
        <f aca="false">IF('Indicator Data'!AO95="No Data",1,IF('Indicator Data imputation'!AO94&lt;&gt;"",1,0))</f>
        <v>0</v>
      </c>
      <c r="AO91" s="230" t="n">
        <f aca="false">IF('Indicator Data'!AP95="No Data",1,IF('Indicator Data imputation'!AP94&lt;&gt;"",1,0))</f>
        <v>1</v>
      </c>
      <c r="AP91" s="230" t="n">
        <f aca="false">IF('Indicator Data'!AQ95="No Data",1,IF('Indicator Data imputation'!AQ94&lt;&gt;"",1,0))</f>
        <v>0</v>
      </c>
      <c r="AQ91" s="230" t="n">
        <f aca="false">IF('Indicator Data'!AR95="No Data",1,IF('Indicator Data imputation'!AR94&lt;&gt;"",1,0))</f>
        <v>0</v>
      </c>
      <c r="AR91" s="230" t="n">
        <f aca="false">IF('Indicator Data'!AS95="No Data",1,IF('Indicator Data imputation'!AS94&lt;&gt;"",1,0))</f>
        <v>1</v>
      </c>
      <c r="AS91" s="230" t="n">
        <f aca="false">IF('Indicator Data'!AT95="No Data",1,IF('Indicator Data imputation'!AT94&lt;&gt;"",1,0))</f>
        <v>0</v>
      </c>
      <c r="AT91" s="230" t="n">
        <f aca="false">IF('Indicator Data'!AU95="No Data",1,IF('Indicator Data imputation'!AU94&lt;&gt;"",1,0))</f>
        <v>1</v>
      </c>
      <c r="AU91" s="230" t="n">
        <f aca="false">IF('Indicator Data'!AV95="No Data",1,IF('Indicator Data imputation'!AV94&lt;&gt;"",1,0))</f>
        <v>1</v>
      </c>
      <c r="AV91" s="230" t="n">
        <f aca="false">IF('Indicator Data'!AW95="No Data",1,IF('Indicator Data imputation'!AW94&lt;&gt;"",1,0))</f>
        <v>0</v>
      </c>
      <c r="AW91" s="230" t="n">
        <f aca="false">IF('Indicator Data'!AX95="No Data",1,IF('Indicator Data imputation'!AX94&lt;&gt;"",1,0))</f>
        <v>0</v>
      </c>
      <c r="AX91" s="230" t="n">
        <f aca="false">IF('Indicator Data'!AY95="No Data",1,IF('Indicator Data imputation'!AY94&lt;&gt;"",1,0))</f>
        <v>0</v>
      </c>
      <c r="AY91" s="230" t="n">
        <f aca="false">IF('Indicator Data'!AZ95="No Data",1,IF('Indicator Data imputation'!AZ94&lt;&gt;"",1,0))</f>
        <v>0</v>
      </c>
      <c r="AZ91" s="230" t="n">
        <f aca="false">IF('Indicator Data'!BA95="No Data",1,IF('Indicator Data imputation'!BA94&lt;&gt;"",1,0))</f>
        <v>0</v>
      </c>
      <c r="BA91" s="230" t="n">
        <f aca="false">IF('Indicator Data'!BB95="No Data",1,IF('Indicator Data imputation'!BB94&lt;&gt;"",1,0))</f>
        <v>0</v>
      </c>
      <c r="BB91" s="230" t="n">
        <f aca="false">IF('Indicator Data'!BC95="No Data",1,IF('Indicator Data imputation'!BC94&lt;&gt;"",1,0))</f>
        <v>0</v>
      </c>
      <c r="BC91" s="230" t="n">
        <f aca="false">IF('Indicator Data'!BD95="No Data",1,IF('Indicator Data imputation'!BD94&lt;&gt;"",1,0))</f>
        <v>0</v>
      </c>
      <c r="BD91" s="230" t="n">
        <f aca="false">IF('Indicator Data'!BE95="No Data",1,IF('Indicator Data imputation'!BE94&lt;&gt;"",1,0))</f>
        <v>0</v>
      </c>
      <c r="BE91" s="230" t="n">
        <f aca="false">IF('Indicator Data'!BF95="No Data",1,IF('Indicator Data imputation'!BF94&lt;&gt;"",1,0))</f>
        <v>0</v>
      </c>
      <c r="BF91" s="230" t="n">
        <f aca="false">IF('Indicator Data'!BG95="No Data",1,IF('Indicator Data imputation'!BG94&lt;&gt;"",1,0))</f>
        <v>0</v>
      </c>
      <c r="BG91" s="230" t="n">
        <f aca="false">IF('Indicator Data'!BH95="No Data",1,IF('Indicator Data imputation'!BH94&lt;&gt;"",1,0))</f>
        <v>0</v>
      </c>
      <c r="BH91" s="230" t="n">
        <f aca="false">IF('Indicator Data'!BI95="No Data",1,IF('Indicator Data imputation'!BI94&lt;&gt;"",1,0))</f>
        <v>0</v>
      </c>
      <c r="BI91" s="230" t="n">
        <f aca="false">IF('Indicator Data'!BJ95="No Data",1,IF('Indicator Data imputation'!BJ94&lt;&gt;"",1,0))</f>
        <v>0</v>
      </c>
      <c r="BJ91" s="230" t="n">
        <f aca="false">IF('Indicator Data'!BK95="No Data",1,IF('Indicator Data imputation'!BK94&lt;&gt;"",1,0))</f>
        <v>0</v>
      </c>
      <c r="BK91" s="230" t="n">
        <f aca="false">IF('Indicator Data'!BL95="No Data",1,IF('Indicator Data imputation'!BL94&lt;&gt;"",1,0))</f>
        <v>0</v>
      </c>
      <c r="BL91" s="230" t="n">
        <f aca="false">IF('Indicator Data'!BM95="No Data",1,IF('Indicator Data imputation'!BM94&lt;&gt;"",1,0))</f>
        <v>1</v>
      </c>
      <c r="BM91" s="230" t="n">
        <f aca="false">IF('Indicator Data'!BN95="No Data",1,IF('Indicator Data imputation'!BN94&lt;&gt;"",1,0))</f>
        <v>0</v>
      </c>
      <c r="BN91" s="230" t="n">
        <f aca="false">IF('Indicator Data'!BO95="No Data",1,IF('Indicator Data imputation'!BO94&lt;&gt;"",1,0))</f>
        <v>0</v>
      </c>
      <c r="BO91" s="230" t="n">
        <f aca="false">IF('Indicator Data'!BP95="No Data",1,IF('Indicator Data imputation'!BP94&lt;&gt;"",1,0))</f>
        <v>0</v>
      </c>
      <c r="BP91" s="230" t="n">
        <f aca="false">IF('Indicator Data'!BQ95="No Data",1,IF('Indicator Data imputation'!BQ94&lt;&gt;"",1,0))</f>
        <v>0</v>
      </c>
      <c r="BQ91" s="230" t="n">
        <f aca="false">IF('Indicator Data'!BR95="No Data",1,IF('Indicator Data imputation'!BR94&lt;&gt;"",1,0))</f>
        <v>0</v>
      </c>
      <c r="BR91" s="230" t="n">
        <f aca="false">IF('Indicator Data'!BS95="No Data",1,IF('Indicator Data imputation'!BS94&lt;&gt;"",1,0))</f>
        <v>0</v>
      </c>
      <c r="BS91" s="230" t="n">
        <f aca="false">IF('Indicator Data'!BT95="No Data",1,IF('Indicator Data imputation'!BT94&lt;&gt;"",1,0))</f>
        <v>0</v>
      </c>
      <c r="BT91" s="230" t="n">
        <f aca="false">IF('Indicator Data'!BU95="No Data",1,IF('Indicator Data imputation'!BU94&lt;&gt;"",1,0))</f>
        <v>0</v>
      </c>
      <c r="BU91" s="230" t="n">
        <f aca="false">IF('Indicator Data'!BV95="No Data",1,IF('Indicator Data imputation'!BV94&lt;&gt;"",1,0))</f>
        <v>0</v>
      </c>
      <c r="BV91" s="230" t="n">
        <f aca="false">IF('Indicator Data'!BW95="No Data",1,IF('Indicator Data imputation'!BW94&lt;&gt;"",1,0))</f>
        <v>0</v>
      </c>
      <c r="BW91" s="230" t="n">
        <f aca="false">IF('Indicator Data'!BX95="No Data",1,IF('Indicator Data imputation'!BX94&lt;&gt;"",1,0))</f>
        <v>0</v>
      </c>
      <c r="BX91" s="0" t="n">
        <f aca="false">SUM(B91:BW91)</f>
        <v>12</v>
      </c>
      <c r="BY91" s="239" t="n">
        <f aca="false">BX91/74</f>
        <v>0.162162162162162</v>
      </c>
    </row>
    <row r="92" customFormat="false" ht="14.5" hidden="false" customHeight="false" outlineLevel="0" collapsed="false">
      <c r="A92" s="0" t="str">
        <f aca="false">'Indicator Data'!B96</f>
        <v>KWT</v>
      </c>
      <c r="B92" s="230" t="n">
        <f aca="false">IF('Indicator Data'!C96="No Data",1,IF('Indicator Data imputation'!C95&lt;&gt;"",1,0))</f>
        <v>0</v>
      </c>
      <c r="C92" s="230" t="n">
        <f aca="false">IF('Indicator Data'!D96="No Data",1,IF('Indicator Data imputation'!D95&lt;&gt;"",1,0))</f>
        <v>0</v>
      </c>
      <c r="D92" s="230" t="n">
        <f aca="false">IF('Indicator Data'!E96="No Data",1,IF('Indicator Data imputation'!E95&lt;&gt;"",1,0))</f>
        <v>0</v>
      </c>
      <c r="E92" s="230" t="n">
        <f aca="false">IF('Indicator Data'!F96="No Data",1,IF('Indicator Data imputation'!F95&lt;&gt;"",1,0))</f>
        <v>0</v>
      </c>
      <c r="F92" s="230" t="n">
        <f aca="false">IF('Indicator Data'!G96="No Data",1,IF('Indicator Data imputation'!G95&lt;&gt;"",1,0))</f>
        <v>0</v>
      </c>
      <c r="G92" s="230" t="n">
        <f aca="false">IF('Indicator Data'!H96="No Data",1,IF('Indicator Data imputation'!H95&lt;&gt;"",1,0))</f>
        <v>0</v>
      </c>
      <c r="H92" s="230" t="n">
        <f aca="false">IF('Indicator Data'!I96="No Data",1,IF('Indicator Data imputation'!I95&lt;&gt;"",1,0))</f>
        <v>0</v>
      </c>
      <c r="I92" s="230" t="n">
        <f aca="false">IF('Indicator Data'!J96="No Data",1,IF('Indicator Data imputation'!J95&lt;&gt;"",1,0))</f>
        <v>0</v>
      </c>
      <c r="J92" s="230" t="n">
        <f aca="false">IF('Indicator Data'!K96="No Data",1,IF('Indicator Data imputation'!K95&lt;&gt;"",1,0))</f>
        <v>0</v>
      </c>
      <c r="K92" s="230" t="n">
        <f aca="false">IF('Indicator Data'!L96="No Data",1,IF('Indicator Data imputation'!L95&lt;&gt;"",1,0))</f>
        <v>0</v>
      </c>
      <c r="L92" s="230" t="n">
        <f aca="false">IF('Indicator Data'!M96="No Data",1,IF('Indicator Data imputation'!M95&lt;&gt;"",1,0))</f>
        <v>0</v>
      </c>
      <c r="M92" s="230" t="n">
        <f aca="false">IF('Indicator Data'!N96="No Data",1,IF('Indicator Data imputation'!N95&lt;&gt;"",1,0))</f>
        <v>1</v>
      </c>
      <c r="N92" s="230" t="n">
        <f aca="false">IF('Indicator Data'!O96="No Data",1,IF('Indicator Data imputation'!O95&lt;&gt;"",1,0))</f>
        <v>1</v>
      </c>
      <c r="O92" s="230" t="n">
        <f aca="false">IF('Indicator Data'!P96="No Data",1,IF('Indicator Data imputation'!P95&lt;&gt;"",1,0))</f>
        <v>1</v>
      </c>
      <c r="P92" s="230" t="n">
        <f aca="false">IF('Indicator Data'!Q96="No Data",1,IF('Indicator Data imputation'!Q95&lt;&gt;"",1,0))</f>
        <v>0</v>
      </c>
      <c r="Q92" s="230" t="n">
        <f aca="false">IF('Indicator Data'!R96="No Data",1,IF('Indicator Data imputation'!R95&lt;&gt;"",1,0))</f>
        <v>0</v>
      </c>
      <c r="R92" s="230" t="n">
        <f aca="false">IF('Indicator Data'!S96="No Data",1,IF('Indicator Data imputation'!S95&lt;&gt;"",1,0))</f>
        <v>0</v>
      </c>
      <c r="S92" s="230" t="n">
        <f aca="false">IF('Indicator Data'!T96="No Data",1,IF('Indicator Data imputation'!T95&lt;&gt;"",1,0))</f>
        <v>0</v>
      </c>
      <c r="T92" s="230" t="n">
        <f aca="false">IF('Indicator Data'!U96="No Data",1,IF('Indicator Data imputation'!U95&lt;&gt;"",1,0))</f>
        <v>0</v>
      </c>
      <c r="U92" s="230" t="n">
        <f aca="false">IF('Indicator Data'!V96="No Data",1,IF('Indicator Data imputation'!V95&lt;&gt;"",1,0))</f>
        <v>0</v>
      </c>
      <c r="V92" s="230" t="n">
        <f aca="false">IF('Indicator Data'!W96="No Data",1,IF('Indicator Data imputation'!W95&lt;&gt;"",1,0))</f>
        <v>0</v>
      </c>
      <c r="W92" s="230" t="n">
        <f aca="false">IF('Indicator Data'!X96="No Data",1,IF('Indicator Data imputation'!X95&lt;&gt;"",1,0))</f>
        <v>0</v>
      </c>
      <c r="X92" s="230" t="n">
        <f aca="false">IF('Indicator Data'!Y96="No Data",1,IF('Indicator Data imputation'!Y95&lt;&gt;"",1,0))</f>
        <v>0</v>
      </c>
      <c r="Y92" s="230" t="n">
        <f aca="false">IF('Indicator Data'!Z96="No Data",1,IF('Indicator Data imputation'!Z95&lt;&gt;"",1,0))</f>
        <v>0</v>
      </c>
      <c r="Z92" s="230" t="n">
        <f aca="false">IF('Indicator Data'!AA96="No Data",1,IF('Indicator Data imputation'!AA95&lt;&gt;"",1,0))</f>
        <v>1</v>
      </c>
      <c r="AA92" s="230" t="n">
        <f aca="false">IF('Indicator Data'!AB96="No Data",1,IF('Indicator Data imputation'!AB95&lt;&gt;"",1,0))</f>
        <v>0</v>
      </c>
      <c r="AB92" s="230" t="n">
        <f aca="false">IF('Indicator Data'!AC96="No Data",1,IF('Indicator Data imputation'!AC95&lt;&gt;"",1,0))</f>
        <v>1</v>
      </c>
      <c r="AC92" s="230" t="n">
        <f aca="false">IF('Indicator Data'!AD96="No Data",1,IF('Indicator Data imputation'!AD95&lt;&gt;"",1,0))</f>
        <v>0</v>
      </c>
      <c r="AD92" s="230" t="n">
        <f aca="false">IF('Indicator Data'!AE96="No Data",1,IF('Indicator Data imputation'!AE95&lt;&gt;"",1,0))</f>
        <v>0</v>
      </c>
      <c r="AE92" s="230" t="n">
        <f aca="false">IF('Indicator Data'!AF96="No Data",1,IF('Indicator Data imputation'!AF95&lt;&gt;"",1,0))</f>
        <v>1</v>
      </c>
      <c r="AF92" s="230" t="n">
        <f aca="false">IF('Indicator Data'!AG96="No Data",1,IF('Indicator Data imputation'!AG95&lt;&gt;"",1,0))</f>
        <v>0</v>
      </c>
      <c r="AG92" s="230" t="n">
        <f aca="false">IF('Indicator Data'!AH96="No Data",1,IF('Indicator Data imputation'!AH95&lt;&gt;"",1,0))</f>
        <v>0</v>
      </c>
      <c r="AH92" s="230" t="n">
        <f aca="false">IF('Indicator Data'!AI96="No Data",1,IF('Indicator Data imputation'!AI95&lt;&gt;"",1,0))</f>
        <v>0</v>
      </c>
      <c r="AI92" s="230" t="n">
        <f aca="false">IF('Indicator Data'!AJ96="No Data",1,IF('Indicator Data imputation'!AJ95&lt;&gt;"",1,0))</f>
        <v>0</v>
      </c>
      <c r="AJ92" s="230" t="n">
        <f aca="false">IF('Indicator Data'!AK96="No Data",1,IF('Indicator Data imputation'!AK95&lt;&gt;"",1,0))</f>
        <v>0</v>
      </c>
      <c r="AK92" s="230" t="n">
        <f aca="false">IF('Indicator Data'!AL96="No Data",1,IF('Indicator Data imputation'!AL95&lt;&gt;"",1,0))</f>
        <v>1</v>
      </c>
      <c r="AL92" s="230" t="n">
        <f aca="false">IF('Indicator Data'!AM96="No Data",1,IF('Indicator Data imputation'!AM95&lt;&gt;"",1,0))</f>
        <v>0</v>
      </c>
      <c r="AM92" s="230" t="n">
        <f aca="false">IF('Indicator Data'!AN96="No Data",1,IF('Indicator Data imputation'!AN95&lt;&gt;"",1,0))</f>
        <v>0</v>
      </c>
      <c r="AN92" s="230" t="n">
        <f aca="false">IF('Indicator Data'!AO96="No Data",1,IF('Indicator Data imputation'!AO95&lt;&gt;"",1,0))</f>
        <v>0</v>
      </c>
      <c r="AO92" s="230" t="n">
        <f aca="false">IF('Indicator Data'!AP96="No Data",1,IF('Indicator Data imputation'!AP95&lt;&gt;"",1,0))</f>
        <v>1</v>
      </c>
      <c r="AP92" s="230" t="n">
        <f aca="false">IF('Indicator Data'!AQ96="No Data",1,IF('Indicator Data imputation'!AQ95&lt;&gt;"",1,0))</f>
        <v>0</v>
      </c>
      <c r="AQ92" s="230" t="n">
        <f aca="false">IF('Indicator Data'!AR96="No Data",1,IF('Indicator Data imputation'!AR95&lt;&gt;"",1,0))</f>
        <v>0</v>
      </c>
      <c r="AR92" s="230" t="n">
        <f aca="false">IF('Indicator Data'!AS96="No Data",1,IF('Indicator Data imputation'!AS95&lt;&gt;"",1,0))</f>
        <v>0</v>
      </c>
      <c r="AS92" s="230" t="n">
        <f aca="false">IF('Indicator Data'!AT96="No Data",1,IF('Indicator Data imputation'!AT95&lt;&gt;"",1,0))</f>
        <v>0</v>
      </c>
      <c r="AT92" s="230" t="n">
        <f aca="false">IF('Indicator Data'!AU96="No Data",1,IF('Indicator Data imputation'!AU95&lt;&gt;"",1,0))</f>
        <v>1</v>
      </c>
      <c r="AU92" s="230" t="n">
        <f aca="false">IF('Indicator Data'!AV96="No Data",1,IF('Indicator Data imputation'!AV95&lt;&gt;"",1,0))</f>
        <v>1</v>
      </c>
      <c r="AV92" s="230" t="n">
        <f aca="false">IF('Indicator Data'!AW96="No Data",1,IF('Indicator Data imputation'!AW95&lt;&gt;"",1,0))</f>
        <v>1</v>
      </c>
      <c r="AW92" s="230" t="n">
        <f aca="false">IF('Indicator Data'!AX96="No Data",1,IF('Indicator Data imputation'!AX95&lt;&gt;"",1,0))</f>
        <v>0</v>
      </c>
      <c r="AX92" s="230" t="n">
        <f aca="false">IF('Indicator Data'!AY96="No Data",1,IF('Indicator Data imputation'!AY95&lt;&gt;"",1,0))</f>
        <v>0</v>
      </c>
      <c r="AY92" s="230" t="n">
        <f aca="false">IF('Indicator Data'!AZ96="No Data",1,IF('Indicator Data imputation'!AZ95&lt;&gt;"",1,0))</f>
        <v>1</v>
      </c>
      <c r="AZ92" s="230" t="n">
        <f aca="false">IF('Indicator Data'!BA96="No Data",1,IF('Indicator Data imputation'!BA95&lt;&gt;"",1,0))</f>
        <v>0</v>
      </c>
      <c r="BA92" s="230" t="n">
        <f aca="false">IF('Indicator Data'!BB96="No Data",1,IF('Indicator Data imputation'!BB95&lt;&gt;"",1,0))</f>
        <v>0</v>
      </c>
      <c r="BB92" s="230" t="n">
        <f aca="false">IF('Indicator Data'!BC96="No Data",1,IF('Indicator Data imputation'!BC95&lt;&gt;"",1,0))</f>
        <v>0</v>
      </c>
      <c r="BC92" s="230" t="n">
        <f aca="false">IF('Indicator Data'!BD96="No Data",1,IF('Indicator Data imputation'!BD95&lt;&gt;"",1,0))</f>
        <v>0</v>
      </c>
      <c r="BD92" s="230" t="n">
        <f aca="false">IF('Indicator Data'!BE96="No Data",1,IF('Indicator Data imputation'!BE95&lt;&gt;"",1,0))</f>
        <v>0</v>
      </c>
      <c r="BE92" s="230" t="n">
        <f aca="false">IF('Indicator Data'!BF96="No Data",1,IF('Indicator Data imputation'!BF95&lt;&gt;"",1,0))</f>
        <v>0</v>
      </c>
      <c r="BF92" s="230" t="n">
        <f aca="false">IF('Indicator Data'!BG96="No Data",1,IF('Indicator Data imputation'!BG95&lt;&gt;"",1,0))</f>
        <v>0</v>
      </c>
      <c r="BG92" s="230" t="n">
        <f aca="false">IF('Indicator Data'!BH96="No Data",1,IF('Indicator Data imputation'!BH95&lt;&gt;"",1,0))</f>
        <v>0</v>
      </c>
      <c r="BH92" s="230" t="n">
        <f aca="false">IF('Indicator Data'!BI96="No Data",1,IF('Indicator Data imputation'!BI95&lt;&gt;"",1,0))</f>
        <v>1</v>
      </c>
      <c r="BI92" s="230" t="n">
        <f aca="false">IF('Indicator Data'!BJ96="No Data",1,IF('Indicator Data imputation'!BJ95&lt;&gt;"",1,0))</f>
        <v>0</v>
      </c>
      <c r="BJ92" s="230" t="n">
        <f aca="false">IF('Indicator Data'!BK96="No Data",1,IF('Indicator Data imputation'!BK95&lt;&gt;"",1,0))</f>
        <v>0</v>
      </c>
      <c r="BK92" s="230" t="n">
        <f aca="false">IF('Indicator Data'!BL96="No Data",1,IF('Indicator Data imputation'!BL95&lt;&gt;"",1,0))</f>
        <v>0</v>
      </c>
      <c r="BL92" s="230" t="n">
        <f aca="false">IF('Indicator Data'!BM96="No Data",1,IF('Indicator Data imputation'!BM95&lt;&gt;"",1,0))</f>
        <v>0</v>
      </c>
      <c r="BM92" s="230" t="n">
        <f aca="false">IF('Indicator Data'!BN96="No Data",1,IF('Indicator Data imputation'!BN95&lt;&gt;"",1,0))</f>
        <v>0</v>
      </c>
      <c r="BN92" s="230" t="n">
        <f aca="false">IF('Indicator Data'!BO96="No Data",1,IF('Indicator Data imputation'!BO95&lt;&gt;"",1,0))</f>
        <v>0</v>
      </c>
      <c r="BO92" s="230" t="n">
        <f aca="false">IF('Indicator Data'!BP96="No Data",1,IF('Indicator Data imputation'!BP95&lt;&gt;"",1,0))</f>
        <v>0</v>
      </c>
      <c r="BP92" s="230" t="n">
        <f aca="false">IF('Indicator Data'!BQ96="No Data",1,IF('Indicator Data imputation'!BQ95&lt;&gt;"",1,0))</f>
        <v>0</v>
      </c>
      <c r="BQ92" s="230" t="n">
        <f aca="false">IF('Indicator Data'!BR96="No Data",1,IF('Indicator Data imputation'!BR95&lt;&gt;"",1,0))</f>
        <v>0</v>
      </c>
      <c r="BR92" s="230" t="n">
        <f aca="false">IF('Indicator Data'!BS96="No Data",1,IF('Indicator Data imputation'!BS95&lt;&gt;"",1,0))</f>
        <v>0</v>
      </c>
      <c r="BS92" s="230" t="n">
        <f aca="false">IF('Indicator Data'!BT96="No Data",1,IF('Indicator Data imputation'!BT95&lt;&gt;"",1,0))</f>
        <v>0</v>
      </c>
      <c r="BT92" s="230" t="n">
        <f aca="false">IF('Indicator Data'!BU96="No Data",1,IF('Indicator Data imputation'!BU95&lt;&gt;"",1,0))</f>
        <v>0</v>
      </c>
      <c r="BU92" s="230" t="n">
        <f aca="false">IF('Indicator Data'!BV96="No Data",1,IF('Indicator Data imputation'!BV95&lt;&gt;"",1,0))</f>
        <v>0</v>
      </c>
      <c r="BV92" s="230" t="n">
        <f aca="false">IF('Indicator Data'!BW96="No Data",1,IF('Indicator Data imputation'!BW95&lt;&gt;"",1,0))</f>
        <v>0</v>
      </c>
      <c r="BW92" s="230" t="n">
        <f aca="false">IF('Indicator Data'!BX96="No Data",1,IF('Indicator Data imputation'!BX95&lt;&gt;"",1,0))</f>
        <v>0</v>
      </c>
      <c r="BX92" s="0" t="n">
        <f aca="false">SUM(B92:BW92)</f>
        <v>13</v>
      </c>
      <c r="BY92" s="239" t="n">
        <f aca="false">BX92/74</f>
        <v>0.175675675675676</v>
      </c>
    </row>
    <row r="93" customFormat="false" ht="14.5" hidden="false" customHeight="false" outlineLevel="0" collapsed="false">
      <c r="A93" s="0" t="str">
        <f aca="false">'Indicator Data'!B97</f>
        <v>KGZ</v>
      </c>
      <c r="B93" s="230" t="n">
        <f aca="false">IF('Indicator Data'!C97="No Data",1,IF('Indicator Data imputation'!C96&lt;&gt;"",1,0))</f>
        <v>0</v>
      </c>
      <c r="C93" s="230" t="n">
        <f aca="false">IF('Indicator Data'!D97="No Data",1,IF('Indicator Data imputation'!D96&lt;&gt;"",1,0))</f>
        <v>0</v>
      </c>
      <c r="D93" s="230" t="n">
        <f aca="false">IF('Indicator Data'!E97="No Data",1,IF('Indicator Data imputation'!E96&lt;&gt;"",1,0))</f>
        <v>0</v>
      </c>
      <c r="E93" s="230" t="n">
        <f aca="false">IF('Indicator Data'!F97="No Data",1,IF('Indicator Data imputation'!F96&lt;&gt;"",1,0))</f>
        <v>0</v>
      </c>
      <c r="F93" s="230" t="n">
        <f aca="false">IF('Indicator Data'!G97="No Data",1,IF('Indicator Data imputation'!G96&lt;&gt;"",1,0))</f>
        <v>0</v>
      </c>
      <c r="G93" s="230" t="n">
        <f aca="false">IF('Indicator Data'!H97="No Data",1,IF('Indicator Data imputation'!H96&lt;&gt;"",1,0))</f>
        <v>0</v>
      </c>
      <c r="H93" s="230" t="n">
        <f aca="false">IF('Indicator Data'!I97="No Data",1,IF('Indicator Data imputation'!I96&lt;&gt;"",1,0))</f>
        <v>0</v>
      </c>
      <c r="I93" s="230" t="n">
        <f aca="false">IF('Indicator Data'!J97="No Data",1,IF('Indicator Data imputation'!J96&lt;&gt;"",1,0))</f>
        <v>0</v>
      </c>
      <c r="J93" s="230" t="n">
        <f aca="false">IF('Indicator Data'!K97="No Data",1,IF('Indicator Data imputation'!K96&lt;&gt;"",1,0))</f>
        <v>0</v>
      </c>
      <c r="K93" s="230" t="n">
        <f aca="false">IF('Indicator Data'!L97="No Data",1,IF('Indicator Data imputation'!L96&lt;&gt;"",1,0))</f>
        <v>0</v>
      </c>
      <c r="L93" s="230" t="n">
        <f aca="false">IF('Indicator Data'!M97="No Data",1,IF('Indicator Data imputation'!M96&lt;&gt;"",1,0))</f>
        <v>0</v>
      </c>
      <c r="M93" s="230" t="n">
        <f aca="false">IF('Indicator Data'!N97="No Data",1,IF('Indicator Data imputation'!N96&lt;&gt;"",1,0))</f>
        <v>1</v>
      </c>
      <c r="N93" s="230" t="n">
        <f aca="false">IF('Indicator Data'!O97="No Data",1,IF('Indicator Data imputation'!O96&lt;&gt;"",1,0))</f>
        <v>1</v>
      </c>
      <c r="O93" s="230" t="n">
        <f aca="false">IF('Indicator Data'!P97="No Data",1,IF('Indicator Data imputation'!P96&lt;&gt;"",1,0))</f>
        <v>1</v>
      </c>
      <c r="P93" s="230" t="n">
        <f aca="false">IF('Indicator Data'!Q97="No Data",1,IF('Indicator Data imputation'!Q96&lt;&gt;"",1,0))</f>
        <v>0</v>
      </c>
      <c r="Q93" s="230" t="n">
        <f aca="false">IF('Indicator Data'!R97="No Data",1,IF('Indicator Data imputation'!R96&lt;&gt;"",1,0))</f>
        <v>0</v>
      </c>
      <c r="R93" s="230" t="n">
        <f aca="false">IF('Indicator Data'!S97="No Data",1,IF('Indicator Data imputation'!S96&lt;&gt;"",1,0))</f>
        <v>0</v>
      </c>
      <c r="S93" s="230" t="n">
        <f aca="false">IF('Indicator Data'!T97="No Data",1,IF('Indicator Data imputation'!T96&lt;&gt;"",1,0))</f>
        <v>0</v>
      </c>
      <c r="T93" s="230" t="n">
        <f aca="false">IF('Indicator Data'!U97="No Data",1,IF('Indicator Data imputation'!U96&lt;&gt;"",1,0))</f>
        <v>0</v>
      </c>
      <c r="U93" s="230" t="n">
        <f aca="false">IF('Indicator Data'!V97="No Data",1,IF('Indicator Data imputation'!V96&lt;&gt;"",1,0))</f>
        <v>0</v>
      </c>
      <c r="V93" s="230" t="n">
        <f aca="false">IF('Indicator Data'!W97="No Data",1,IF('Indicator Data imputation'!W96&lt;&gt;"",1,0))</f>
        <v>0</v>
      </c>
      <c r="W93" s="230" t="n">
        <f aca="false">IF('Indicator Data'!X97="No Data",1,IF('Indicator Data imputation'!X96&lt;&gt;"",1,0))</f>
        <v>0</v>
      </c>
      <c r="X93" s="230" t="n">
        <f aca="false">IF('Indicator Data'!Y97="No Data",1,IF('Indicator Data imputation'!Y96&lt;&gt;"",1,0))</f>
        <v>0</v>
      </c>
      <c r="Y93" s="230" t="n">
        <f aca="false">IF('Indicator Data'!Z97="No Data",1,IF('Indicator Data imputation'!Z96&lt;&gt;"",1,0))</f>
        <v>0</v>
      </c>
      <c r="Z93" s="230" t="n">
        <f aca="false">IF('Indicator Data'!AA97="No Data",1,IF('Indicator Data imputation'!AA96&lt;&gt;"",1,0))</f>
        <v>0</v>
      </c>
      <c r="AA93" s="230" t="n">
        <f aca="false">IF('Indicator Data'!AB97="No Data",1,IF('Indicator Data imputation'!AB96&lt;&gt;"",1,0))</f>
        <v>0</v>
      </c>
      <c r="AB93" s="230" t="n">
        <f aca="false">IF('Indicator Data'!AC97="No Data",1,IF('Indicator Data imputation'!AC96&lt;&gt;"",1,0))</f>
        <v>0</v>
      </c>
      <c r="AC93" s="230" t="n">
        <f aca="false">IF('Indicator Data'!AD97="No Data",1,IF('Indicator Data imputation'!AD96&lt;&gt;"",1,0))</f>
        <v>0</v>
      </c>
      <c r="AD93" s="230" t="n">
        <f aca="false">IF('Indicator Data'!AE97="No Data",1,IF('Indicator Data imputation'!AE96&lt;&gt;"",1,0))</f>
        <v>0</v>
      </c>
      <c r="AE93" s="230" t="n">
        <f aca="false">IF('Indicator Data'!AF97="No Data",1,IF('Indicator Data imputation'!AF96&lt;&gt;"",1,0))</f>
        <v>0</v>
      </c>
      <c r="AF93" s="230" t="n">
        <f aca="false">IF('Indicator Data'!AG97="No Data",1,IF('Indicator Data imputation'!AG96&lt;&gt;"",1,0))</f>
        <v>0</v>
      </c>
      <c r="AG93" s="230" t="n">
        <f aca="false">IF('Indicator Data'!AH97="No Data",1,IF('Indicator Data imputation'!AH96&lt;&gt;"",1,0))</f>
        <v>0</v>
      </c>
      <c r="AH93" s="230" t="n">
        <f aca="false">IF('Indicator Data'!AI97="No Data",1,IF('Indicator Data imputation'!AI96&lt;&gt;"",1,0))</f>
        <v>0</v>
      </c>
      <c r="AI93" s="230" t="n">
        <f aca="false">IF('Indicator Data'!AJ97="No Data",1,IF('Indicator Data imputation'!AJ96&lt;&gt;"",1,0))</f>
        <v>0</v>
      </c>
      <c r="AJ93" s="230" t="n">
        <f aca="false">IF('Indicator Data'!AK97="No Data",1,IF('Indicator Data imputation'!AK96&lt;&gt;"",1,0))</f>
        <v>0</v>
      </c>
      <c r="AK93" s="230" t="n">
        <f aca="false">IF('Indicator Data'!AL97="No Data",1,IF('Indicator Data imputation'!AL96&lt;&gt;"",1,0))</f>
        <v>0</v>
      </c>
      <c r="AL93" s="230" t="n">
        <f aca="false">IF('Indicator Data'!AM97="No Data",1,IF('Indicator Data imputation'!AM96&lt;&gt;"",1,0))</f>
        <v>0</v>
      </c>
      <c r="AM93" s="230" t="n">
        <f aca="false">IF('Indicator Data'!AN97="No Data",1,IF('Indicator Data imputation'!AN96&lt;&gt;"",1,0))</f>
        <v>0</v>
      </c>
      <c r="AN93" s="230" t="n">
        <f aca="false">IF('Indicator Data'!AO97="No Data",1,IF('Indicator Data imputation'!AO96&lt;&gt;"",1,0))</f>
        <v>0</v>
      </c>
      <c r="AO93" s="230" t="n">
        <f aca="false">IF('Indicator Data'!AP97="No Data",1,IF('Indicator Data imputation'!AP96&lt;&gt;"",1,0))</f>
        <v>0</v>
      </c>
      <c r="AP93" s="230" t="n">
        <f aca="false">IF('Indicator Data'!AQ97="No Data",1,IF('Indicator Data imputation'!AQ96&lt;&gt;"",1,0))</f>
        <v>0</v>
      </c>
      <c r="AQ93" s="230" t="n">
        <f aca="false">IF('Indicator Data'!AR97="No Data",1,IF('Indicator Data imputation'!AR96&lt;&gt;"",1,0))</f>
        <v>0</v>
      </c>
      <c r="AR93" s="230" t="n">
        <f aca="false">IF('Indicator Data'!AS97="No Data",1,IF('Indicator Data imputation'!AS96&lt;&gt;"",1,0))</f>
        <v>0</v>
      </c>
      <c r="AS93" s="230" t="n">
        <f aca="false">IF('Indicator Data'!AT97="No Data",1,IF('Indicator Data imputation'!AT96&lt;&gt;"",1,0))</f>
        <v>0</v>
      </c>
      <c r="AT93" s="230" t="n">
        <f aca="false">IF('Indicator Data'!AU97="No Data",1,IF('Indicator Data imputation'!AU96&lt;&gt;"",1,0))</f>
        <v>0</v>
      </c>
      <c r="AU93" s="230" t="n">
        <f aca="false">IF('Indicator Data'!AV97="No Data",1,IF('Indicator Data imputation'!AV96&lt;&gt;"",1,0))</f>
        <v>0</v>
      </c>
      <c r="AV93" s="230" t="n">
        <f aca="false">IF('Indicator Data'!AW97="No Data",1,IF('Indicator Data imputation'!AW96&lt;&gt;"",1,0))</f>
        <v>0</v>
      </c>
      <c r="AW93" s="230" t="n">
        <f aca="false">IF('Indicator Data'!AX97="No Data",1,IF('Indicator Data imputation'!AX96&lt;&gt;"",1,0))</f>
        <v>0</v>
      </c>
      <c r="AX93" s="230" t="n">
        <f aca="false">IF('Indicator Data'!AY97="No Data",1,IF('Indicator Data imputation'!AY96&lt;&gt;"",1,0))</f>
        <v>0</v>
      </c>
      <c r="AY93" s="230" t="n">
        <f aca="false">IF('Indicator Data'!AZ97="No Data",1,IF('Indicator Data imputation'!AZ96&lt;&gt;"",1,0))</f>
        <v>0</v>
      </c>
      <c r="AZ93" s="230" t="n">
        <f aca="false">IF('Indicator Data'!BA97="No Data",1,IF('Indicator Data imputation'!BA96&lt;&gt;"",1,0))</f>
        <v>0</v>
      </c>
      <c r="BA93" s="230" t="n">
        <f aca="false">IF('Indicator Data'!BB97="No Data",1,IF('Indicator Data imputation'!BB96&lt;&gt;"",1,0))</f>
        <v>0</v>
      </c>
      <c r="BB93" s="230" t="n">
        <f aca="false">IF('Indicator Data'!BC97="No Data",1,IF('Indicator Data imputation'!BC96&lt;&gt;"",1,0))</f>
        <v>0</v>
      </c>
      <c r="BC93" s="230" t="n">
        <f aca="false">IF('Indicator Data'!BD97="No Data",1,IF('Indicator Data imputation'!BD96&lt;&gt;"",1,0))</f>
        <v>0</v>
      </c>
      <c r="BD93" s="230" t="n">
        <f aca="false">IF('Indicator Data'!BE97="No Data",1,IF('Indicator Data imputation'!BE96&lt;&gt;"",1,0))</f>
        <v>0</v>
      </c>
      <c r="BE93" s="230" t="n">
        <f aca="false">IF('Indicator Data'!BF97="No Data",1,IF('Indicator Data imputation'!BF96&lt;&gt;"",1,0))</f>
        <v>0</v>
      </c>
      <c r="BF93" s="230" t="n">
        <f aca="false">IF('Indicator Data'!BG97="No Data",1,IF('Indicator Data imputation'!BG96&lt;&gt;"",1,0))</f>
        <v>0</v>
      </c>
      <c r="BG93" s="230" t="n">
        <f aca="false">IF('Indicator Data'!BH97="No Data",1,IF('Indicator Data imputation'!BH96&lt;&gt;"",1,0))</f>
        <v>0</v>
      </c>
      <c r="BH93" s="230" t="n">
        <f aca="false">IF('Indicator Data'!BI97="No Data",1,IF('Indicator Data imputation'!BI96&lt;&gt;"",1,0))</f>
        <v>0</v>
      </c>
      <c r="BI93" s="230" t="n">
        <f aca="false">IF('Indicator Data'!BJ97="No Data",1,IF('Indicator Data imputation'!BJ96&lt;&gt;"",1,0))</f>
        <v>0</v>
      </c>
      <c r="BJ93" s="230" t="n">
        <f aca="false">IF('Indicator Data'!BK97="No Data",1,IF('Indicator Data imputation'!BK96&lt;&gt;"",1,0))</f>
        <v>0</v>
      </c>
      <c r="BK93" s="230" t="n">
        <f aca="false">IF('Indicator Data'!BL97="No Data",1,IF('Indicator Data imputation'!BL96&lt;&gt;"",1,0))</f>
        <v>0</v>
      </c>
      <c r="BL93" s="230" t="n">
        <f aca="false">IF('Indicator Data'!BM97="No Data",1,IF('Indicator Data imputation'!BM96&lt;&gt;"",1,0))</f>
        <v>0</v>
      </c>
      <c r="BM93" s="230" t="n">
        <f aca="false">IF('Indicator Data'!BN97="No Data",1,IF('Indicator Data imputation'!BN96&lt;&gt;"",1,0))</f>
        <v>0</v>
      </c>
      <c r="BN93" s="230" t="n">
        <f aca="false">IF('Indicator Data'!BO97="No Data",1,IF('Indicator Data imputation'!BO96&lt;&gt;"",1,0))</f>
        <v>0</v>
      </c>
      <c r="BO93" s="230" t="n">
        <f aca="false">IF('Indicator Data'!BP97="No Data",1,IF('Indicator Data imputation'!BP96&lt;&gt;"",1,0))</f>
        <v>0</v>
      </c>
      <c r="BP93" s="230" t="n">
        <f aca="false">IF('Indicator Data'!BQ97="No Data",1,IF('Indicator Data imputation'!BQ96&lt;&gt;"",1,0))</f>
        <v>0</v>
      </c>
      <c r="BQ93" s="230" t="n">
        <f aca="false">IF('Indicator Data'!BR97="No Data",1,IF('Indicator Data imputation'!BR96&lt;&gt;"",1,0))</f>
        <v>0</v>
      </c>
      <c r="BR93" s="230" t="n">
        <f aca="false">IF('Indicator Data'!BS97="No Data",1,IF('Indicator Data imputation'!BS96&lt;&gt;"",1,0))</f>
        <v>0</v>
      </c>
      <c r="BS93" s="230" t="n">
        <f aca="false">IF('Indicator Data'!BT97="No Data",1,IF('Indicator Data imputation'!BT96&lt;&gt;"",1,0))</f>
        <v>0</v>
      </c>
      <c r="BT93" s="230" t="n">
        <f aca="false">IF('Indicator Data'!BU97="No Data",1,IF('Indicator Data imputation'!BU96&lt;&gt;"",1,0))</f>
        <v>0</v>
      </c>
      <c r="BU93" s="230" t="n">
        <f aca="false">IF('Indicator Data'!BV97="No Data",1,IF('Indicator Data imputation'!BV96&lt;&gt;"",1,0))</f>
        <v>0</v>
      </c>
      <c r="BV93" s="230" t="n">
        <f aca="false">IF('Indicator Data'!BW97="No Data",1,IF('Indicator Data imputation'!BW96&lt;&gt;"",1,0))</f>
        <v>0</v>
      </c>
      <c r="BW93" s="230" t="n">
        <f aca="false">IF('Indicator Data'!BX97="No Data",1,IF('Indicator Data imputation'!BX96&lt;&gt;"",1,0))</f>
        <v>0</v>
      </c>
      <c r="BX93" s="0" t="n">
        <f aca="false">SUM(B93:BW93)</f>
        <v>3</v>
      </c>
      <c r="BY93" s="239" t="n">
        <f aca="false">BX93/74</f>
        <v>0.0405405405405405</v>
      </c>
    </row>
    <row r="94" customFormat="false" ht="14.5" hidden="false" customHeight="false" outlineLevel="0" collapsed="false">
      <c r="A94" s="0" t="str">
        <f aca="false">'Indicator Data'!B98</f>
        <v>LAO</v>
      </c>
      <c r="B94" s="230" t="n">
        <f aca="false">IF('Indicator Data'!C98="No Data",1,IF('Indicator Data imputation'!C97&lt;&gt;"",1,0))</f>
        <v>0</v>
      </c>
      <c r="C94" s="230" t="n">
        <f aca="false">IF('Indicator Data'!D98="No Data",1,IF('Indicator Data imputation'!D97&lt;&gt;"",1,0))</f>
        <v>0</v>
      </c>
      <c r="D94" s="230" t="n">
        <f aca="false">IF('Indicator Data'!E98="No Data",1,IF('Indicator Data imputation'!E97&lt;&gt;"",1,0))</f>
        <v>0</v>
      </c>
      <c r="E94" s="230" t="n">
        <f aca="false">IF('Indicator Data'!F98="No Data",1,IF('Indicator Data imputation'!F97&lt;&gt;"",1,0))</f>
        <v>0</v>
      </c>
      <c r="F94" s="230" t="n">
        <f aca="false">IF('Indicator Data'!G98="No Data",1,IF('Indicator Data imputation'!G97&lt;&gt;"",1,0))</f>
        <v>0</v>
      </c>
      <c r="G94" s="230" t="n">
        <f aca="false">IF('Indicator Data'!H98="No Data",1,IF('Indicator Data imputation'!H97&lt;&gt;"",1,0))</f>
        <v>0</v>
      </c>
      <c r="H94" s="230" t="n">
        <f aca="false">IF('Indicator Data'!I98="No Data",1,IF('Indicator Data imputation'!I97&lt;&gt;"",1,0))</f>
        <v>0</v>
      </c>
      <c r="I94" s="230" t="n">
        <f aca="false">IF('Indicator Data'!J98="No Data",1,IF('Indicator Data imputation'!J97&lt;&gt;"",1,0))</f>
        <v>0</v>
      </c>
      <c r="J94" s="230" t="n">
        <f aca="false">IF('Indicator Data'!K98="No Data",1,IF('Indicator Data imputation'!K97&lt;&gt;"",1,0))</f>
        <v>0</v>
      </c>
      <c r="K94" s="230" t="n">
        <f aca="false">IF('Indicator Data'!L98="No Data",1,IF('Indicator Data imputation'!L97&lt;&gt;"",1,0))</f>
        <v>0</v>
      </c>
      <c r="L94" s="230" t="n">
        <f aca="false">IF('Indicator Data'!M98="No Data",1,IF('Indicator Data imputation'!M97&lt;&gt;"",1,0))</f>
        <v>0</v>
      </c>
      <c r="M94" s="230" t="n">
        <f aca="false">IF('Indicator Data'!N98="No Data",1,IF('Indicator Data imputation'!N97&lt;&gt;"",1,0))</f>
        <v>1</v>
      </c>
      <c r="N94" s="230" t="n">
        <f aca="false">IF('Indicator Data'!O98="No Data",1,IF('Indicator Data imputation'!O97&lt;&gt;"",1,0))</f>
        <v>1</v>
      </c>
      <c r="O94" s="230" t="n">
        <f aca="false">IF('Indicator Data'!P98="No Data",1,IF('Indicator Data imputation'!P97&lt;&gt;"",1,0))</f>
        <v>1</v>
      </c>
      <c r="P94" s="230" t="n">
        <f aca="false">IF('Indicator Data'!Q98="No Data",1,IF('Indicator Data imputation'!Q97&lt;&gt;"",1,0))</f>
        <v>0</v>
      </c>
      <c r="Q94" s="230" t="n">
        <f aca="false">IF('Indicator Data'!R98="No Data",1,IF('Indicator Data imputation'!R97&lt;&gt;"",1,0))</f>
        <v>0</v>
      </c>
      <c r="R94" s="230" t="n">
        <f aca="false">IF('Indicator Data'!S98="No Data",1,IF('Indicator Data imputation'!S97&lt;&gt;"",1,0))</f>
        <v>0</v>
      </c>
      <c r="S94" s="230" t="n">
        <f aca="false">IF('Indicator Data'!T98="No Data",1,IF('Indicator Data imputation'!T97&lt;&gt;"",1,0))</f>
        <v>0</v>
      </c>
      <c r="T94" s="230" t="n">
        <f aca="false">IF('Indicator Data'!U98="No Data",1,IF('Indicator Data imputation'!U97&lt;&gt;"",1,0))</f>
        <v>0</v>
      </c>
      <c r="U94" s="230" t="n">
        <f aca="false">IF('Indicator Data'!V98="No Data",1,IF('Indicator Data imputation'!V97&lt;&gt;"",1,0))</f>
        <v>0</v>
      </c>
      <c r="V94" s="230" t="n">
        <f aca="false">IF('Indicator Data'!W98="No Data",1,IF('Indicator Data imputation'!W97&lt;&gt;"",1,0))</f>
        <v>0</v>
      </c>
      <c r="W94" s="230" t="n">
        <f aca="false">IF('Indicator Data'!X98="No Data",1,IF('Indicator Data imputation'!X97&lt;&gt;"",1,0))</f>
        <v>0</v>
      </c>
      <c r="X94" s="230" t="n">
        <f aca="false">IF('Indicator Data'!Y98="No Data",1,IF('Indicator Data imputation'!Y97&lt;&gt;"",1,0))</f>
        <v>0</v>
      </c>
      <c r="Y94" s="230" t="n">
        <f aca="false">IF('Indicator Data'!Z98="No Data",1,IF('Indicator Data imputation'!Z97&lt;&gt;"",1,0))</f>
        <v>0</v>
      </c>
      <c r="Z94" s="230" t="n">
        <f aca="false">IF('Indicator Data'!AA98="No Data",1,IF('Indicator Data imputation'!AA97&lt;&gt;"",1,0))</f>
        <v>1</v>
      </c>
      <c r="AA94" s="230" t="n">
        <f aca="false">IF('Indicator Data'!AB98="No Data",1,IF('Indicator Data imputation'!AB97&lt;&gt;"",1,0))</f>
        <v>0</v>
      </c>
      <c r="AB94" s="230" t="n">
        <f aca="false">IF('Indicator Data'!AC98="No Data",1,IF('Indicator Data imputation'!AC97&lt;&gt;"",1,0))</f>
        <v>0</v>
      </c>
      <c r="AC94" s="230" t="n">
        <f aca="false">IF('Indicator Data'!AD98="No Data",1,IF('Indicator Data imputation'!AD97&lt;&gt;"",1,0))</f>
        <v>0</v>
      </c>
      <c r="AD94" s="230" t="n">
        <f aca="false">IF('Indicator Data'!AE98="No Data",1,IF('Indicator Data imputation'!AE97&lt;&gt;"",1,0))</f>
        <v>0</v>
      </c>
      <c r="AE94" s="230" t="n">
        <f aca="false">IF('Indicator Data'!AF98="No Data",1,IF('Indicator Data imputation'!AF97&lt;&gt;"",1,0))</f>
        <v>0</v>
      </c>
      <c r="AF94" s="230" t="n">
        <f aca="false">IF('Indicator Data'!AG98="No Data",1,IF('Indicator Data imputation'!AG97&lt;&gt;"",1,0))</f>
        <v>0</v>
      </c>
      <c r="AG94" s="230" t="n">
        <f aca="false">IF('Indicator Data'!AH98="No Data",1,IF('Indicator Data imputation'!AH97&lt;&gt;"",1,0))</f>
        <v>0</v>
      </c>
      <c r="AH94" s="230" t="n">
        <f aca="false">IF('Indicator Data'!AI98="No Data",1,IF('Indicator Data imputation'!AI97&lt;&gt;"",1,0))</f>
        <v>0</v>
      </c>
      <c r="AI94" s="230" t="n">
        <f aca="false">IF('Indicator Data'!AJ98="No Data",1,IF('Indicator Data imputation'!AJ97&lt;&gt;"",1,0))</f>
        <v>0</v>
      </c>
      <c r="AJ94" s="230" t="n">
        <f aca="false">IF('Indicator Data'!AK98="No Data",1,IF('Indicator Data imputation'!AK97&lt;&gt;"",1,0))</f>
        <v>0</v>
      </c>
      <c r="AK94" s="230" t="n">
        <f aca="false">IF('Indicator Data'!AL98="No Data",1,IF('Indicator Data imputation'!AL97&lt;&gt;"",1,0))</f>
        <v>0</v>
      </c>
      <c r="AL94" s="230" t="n">
        <f aca="false">IF('Indicator Data'!AM98="No Data",1,IF('Indicator Data imputation'!AM97&lt;&gt;"",1,0))</f>
        <v>0</v>
      </c>
      <c r="AM94" s="230" t="n">
        <f aca="false">IF('Indicator Data'!AN98="No Data",1,IF('Indicator Data imputation'!AN97&lt;&gt;"",1,0))</f>
        <v>0</v>
      </c>
      <c r="AN94" s="230" t="n">
        <f aca="false">IF('Indicator Data'!AO98="No Data",1,IF('Indicator Data imputation'!AO97&lt;&gt;"",1,0))</f>
        <v>0</v>
      </c>
      <c r="AO94" s="230" t="n">
        <f aca="false">IF('Indicator Data'!AP98="No Data",1,IF('Indicator Data imputation'!AP97&lt;&gt;"",1,0))</f>
        <v>0</v>
      </c>
      <c r="AP94" s="230" t="n">
        <f aca="false">IF('Indicator Data'!AQ98="No Data",1,IF('Indicator Data imputation'!AQ97&lt;&gt;"",1,0))</f>
        <v>0</v>
      </c>
      <c r="AQ94" s="230" t="n">
        <f aca="false">IF('Indicator Data'!AR98="No Data",1,IF('Indicator Data imputation'!AR97&lt;&gt;"",1,0))</f>
        <v>0</v>
      </c>
      <c r="AR94" s="230" t="n">
        <f aca="false">IF('Indicator Data'!AS98="No Data",1,IF('Indicator Data imputation'!AS97&lt;&gt;"",1,0))</f>
        <v>0</v>
      </c>
      <c r="AS94" s="230" t="n">
        <f aca="false">IF('Indicator Data'!AT98="No Data",1,IF('Indicator Data imputation'!AT97&lt;&gt;"",1,0))</f>
        <v>0</v>
      </c>
      <c r="AT94" s="230" t="n">
        <f aca="false">IF('Indicator Data'!AU98="No Data",1,IF('Indicator Data imputation'!AU97&lt;&gt;"",1,0))</f>
        <v>0</v>
      </c>
      <c r="AU94" s="230" t="n">
        <f aca="false">IF('Indicator Data'!AV98="No Data",1,IF('Indicator Data imputation'!AV97&lt;&gt;"",1,0))</f>
        <v>0</v>
      </c>
      <c r="AV94" s="230" t="n">
        <f aca="false">IF('Indicator Data'!AW98="No Data",1,IF('Indicator Data imputation'!AW97&lt;&gt;"",1,0))</f>
        <v>0</v>
      </c>
      <c r="AW94" s="230" t="n">
        <f aca="false">IF('Indicator Data'!AX98="No Data",1,IF('Indicator Data imputation'!AX97&lt;&gt;"",1,0))</f>
        <v>0</v>
      </c>
      <c r="AX94" s="230" t="n">
        <f aca="false">IF('Indicator Data'!AY98="No Data",1,IF('Indicator Data imputation'!AY97&lt;&gt;"",1,0))</f>
        <v>0</v>
      </c>
      <c r="AY94" s="230" t="n">
        <f aca="false">IF('Indicator Data'!AZ98="No Data",1,IF('Indicator Data imputation'!AZ97&lt;&gt;"",1,0))</f>
        <v>0</v>
      </c>
      <c r="AZ94" s="230" t="n">
        <f aca="false">IF('Indicator Data'!BA98="No Data",1,IF('Indicator Data imputation'!BA97&lt;&gt;"",1,0))</f>
        <v>0</v>
      </c>
      <c r="BA94" s="230" t="n">
        <f aca="false">IF('Indicator Data'!BB98="No Data",1,IF('Indicator Data imputation'!BB97&lt;&gt;"",1,0))</f>
        <v>0</v>
      </c>
      <c r="BB94" s="230" t="n">
        <f aca="false">IF('Indicator Data'!BC98="No Data",1,IF('Indicator Data imputation'!BC97&lt;&gt;"",1,0))</f>
        <v>0</v>
      </c>
      <c r="BC94" s="230" t="n">
        <f aca="false">IF('Indicator Data'!BD98="No Data",1,IF('Indicator Data imputation'!BD97&lt;&gt;"",1,0))</f>
        <v>0</v>
      </c>
      <c r="BD94" s="230" t="n">
        <f aca="false">IF('Indicator Data'!BE98="No Data",1,IF('Indicator Data imputation'!BE97&lt;&gt;"",1,0))</f>
        <v>0</v>
      </c>
      <c r="BE94" s="230" t="n">
        <f aca="false">IF('Indicator Data'!BF98="No Data",1,IF('Indicator Data imputation'!BF97&lt;&gt;"",1,0))</f>
        <v>0</v>
      </c>
      <c r="BF94" s="230" t="n">
        <f aca="false">IF('Indicator Data'!BG98="No Data",1,IF('Indicator Data imputation'!BG97&lt;&gt;"",1,0))</f>
        <v>0</v>
      </c>
      <c r="BG94" s="230" t="n">
        <f aca="false">IF('Indicator Data'!BH98="No Data",1,IF('Indicator Data imputation'!BH97&lt;&gt;"",1,0))</f>
        <v>1</v>
      </c>
      <c r="BH94" s="230" t="n">
        <f aca="false">IF('Indicator Data'!BI98="No Data",1,IF('Indicator Data imputation'!BI97&lt;&gt;"",1,0))</f>
        <v>0</v>
      </c>
      <c r="BI94" s="230" t="n">
        <f aca="false">IF('Indicator Data'!BJ98="No Data",1,IF('Indicator Data imputation'!BJ97&lt;&gt;"",1,0))</f>
        <v>0</v>
      </c>
      <c r="BJ94" s="230" t="n">
        <f aca="false">IF('Indicator Data'!BK98="No Data",1,IF('Indicator Data imputation'!BK97&lt;&gt;"",1,0))</f>
        <v>0</v>
      </c>
      <c r="BK94" s="230" t="n">
        <f aca="false">IF('Indicator Data'!BL98="No Data",1,IF('Indicator Data imputation'!BL97&lt;&gt;"",1,0))</f>
        <v>0</v>
      </c>
      <c r="BL94" s="230" t="n">
        <f aca="false">IF('Indicator Data'!BM98="No Data",1,IF('Indicator Data imputation'!BM97&lt;&gt;"",1,0))</f>
        <v>0</v>
      </c>
      <c r="BM94" s="230" t="n">
        <f aca="false">IF('Indicator Data'!BN98="No Data",1,IF('Indicator Data imputation'!BN97&lt;&gt;"",1,0))</f>
        <v>0</v>
      </c>
      <c r="BN94" s="230" t="n">
        <f aca="false">IF('Indicator Data'!BO98="No Data",1,IF('Indicator Data imputation'!BO97&lt;&gt;"",1,0))</f>
        <v>0</v>
      </c>
      <c r="BO94" s="230" t="n">
        <f aca="false">IF('Indicator Data'!BP98="No Data",1,IF('Indicator Data imputation'!BP97&lt;&gt;"",1,0))</f>
        <v>0</v>
      </c>
      <c r="BP94" s="230" t="n">
        <f aca="false">IF('Indicator Data'!BQ98="No Data",1,IF('Indicator Data imputation'!BQ97&lt;&gt;"",1,0))</f>
        <v>0</v>
      </c>
      <c r="BQ94" s="230" t="n">
        <f aca="false">IF('Indicator Data'!BR98="No Data",1,IF('Indicator Data imputation'!BR97&lt;&gt;"",1,0))</f>
        <v>0</v>
      </c>
      <c r="BR94" s="230" t="n">
        <f aca="false">IF('Indicator Data'!BS98="No Data",1,IF('Indicator Data imputation'!BS97&lt;&gt;"",1,0))</f>
        <v>0</v>
      </c>
      <c r="BS94" s="230" t="n">
        <f aca="false">IF('Indicator Data'!BT98="No Data",1,IF('Indicator Data imputation'!BT97&lt;&gt;"",1,0))</f>
        <v>0</v>
      </c>
      <c r="BT94" s="230" t="n">
        <f aca="false">IF('Indicator Data'!BU98="No Data",1,IF('Indicator Data imputation'!BU97&lt;&gt;"",1,0))</f>
        <v>0</v>
      </c>
      <c r="BU94" s="230" t="n">
        <f aca="false">IF('Indicator Data'!BV98="No Data",1,IF('Indicator Data imputation'!BV97&lt;&gt;"",1,0))</f>
        <v>0</v>
      </c>
      <c r="BV94" s="230" t="n">
        <f aca="false">IF('Indicator Data'!BW98="No Data",1,IF('Indicator Data imputation'!BW97&lt;&gt;"",1,0))</f>
        <v>0</v>
      </c>
      <c r="BW94" s="230" t="n">
        <f aca="false">IF('Indicator Data'!BX98="No Data",1,IF('Indicator Data imputation'!BX97&lt;&gt;"",1,0))</f>
        <v>0</v>
      </c>
      <c r="BX94" s="0" t="n">
        <f aca="false">SUM(B94:BW94)</f>
        <v>5</v>
      </c>
      <c r="BY94" s="239" t="n">
        <f aca="false">BX94/74</f>
        <v>0.0675675675675676</v>
      </c>
    </row>
    <row r="95" customFormat="false" ht="14.5" hidden="false" customHeight="false" outlineLevel="0" collapsed="false">
      <c r="A95" s="0" t="str">
        <f aca="false">'Indicator Data'!B99</f>
        <v>LVA</v>
      </c>
      <c r="B95" s="230" t="n">
        <f aca="false">IF('Indicator Data'!C99="No Data",1,IF('Indicator Data imputation'!C98&lt;&gt;"",1,0))</f>
        <v>0</v>
      </c>
      <c r="C95" s="230" t="n">
        <f aca="false">IF('Indicator Data'!D99="No Data",1,IF('Indicator Data imputation'!D98&lt;&gt;"",1,0))</f>
        <v>0</v>
      </c>
      <c r="D95" s="230" t="n">
        <f aca="false">IF('Indicator Data'!E99="No Data",1,IF('Indicator Data imputation'!E98&lt;&gt;"",1,0))</f>
        <v>0</v>
      </c>
      <c r="E95" s="230" t="n">
        <f aca="false">IF('Indicator Data'!F99="No Data",1,IF('Indicator Data imputation'!F98&lt;&gt;"",1,0))</f>
        <v>0</v>
      </c>
      <c r="F95" s="230" t="n">
        <f aca="false">IF('Indicator Data'!G99="No Data",1,IF('Indicator Data imputation'!G98&lt;&gt;"",1,0))</f>
        <v>0</v>
      </c>
      <c r="G95" s="230" t="n">
        <f aca="false">IF('Indicator Data'!H99="No Data",1,IF('Indicator Data imputation'!H98&lt;&gt;"",1,0))</f>
        <v>0</v>
      </c>
      <c r="H95" s="230" t="n">
        <f aca="false">IF('Indicator Data'!I99="No Data",1,IF('Indicator Data imputation'!I98&lt;&gt;"",1,0))</f>
        <v>0</v>
      </c>
      <c r="I95" s="230" t="n">
        <f aca="false">IF('Indicator Data'!J99="No Data",1,IF('Indicator Data imputation'!J98&lt;&gt;"",1,0))</f>
        <v>0</v>
      </c>
      <c r="J95" s="230" t="n">
        <f aca="false">IF('Indicator Data'!K99="No Data",1,IF('Indicator Data imputation'!K98&lt;&gt;"",1,0))</f>
        <v>0</v>
      </c>
      <c r="K95" s="230" t="n">
        <f aca="false">IF('Indicator Data'!L99="No Data",1,IF('Indicator Data imputation'!L98&lt;&gt;"",1,0))</f>
        <v>0</v>
      </c>
      <c r="L95" s="230" t="n">
        <f aca="false">IF('Indicator Data'!M99="No Data",1,IF('Indicator Data imputation'!M98&lt;&gt;"",1,0))</f>
        <v>0</v>
      </c>
      <c r="M95" s="230" t="n">
        <f aca="false">IF('Indicator Data'!N99="No Data",1,IF('Indicator Data imputation'!N98&lt;&gt;"",1,0))</f>
        <v>1</v>
      </c>
      <c r="N95" s="230" t="n">
        <f aca="false">IF('Indicator Data'!O99="No Data",1,IF('Indicator Data imputation'!O98&lt;&gt;"",1,0))</f>
        <v>1</v>
      </c>
      <c r="O95" s="230" t="n">
        <f aca="false">IF('Indicator Data'!P99="No Data",1,IF('Indicator Data imputation'!P98&lt;&gt;"",1,0))</f>
        <v>1</v>
      </c>
      <c r="P95" s="230" t="n">
        <f aca="false">IF('Indicator Data'!Q99="No Data",1,IF('Indicator Data imputation'!Q98&lt;&gt;"",1,0))</f>
        <v>0</v>
      </c>
      <c r="Q95" s="230" t="n">
        <f aca="false">IF('Indicator Data'!R99="No Data",1,IF('Indicator Data imputation'!R98&lt;&gt;"",1,0))</f>
        <v>0</v>
      </c>
      <c r="R95" s="230" t="n">
        <f aca="false">IF('Indicator Data'!S99="No Data",1,IF('Indicator Data imputation'!S98&lt;&gt;"",1,0))</f>
        <v>0</v>
      </c>
      <c r="S95" s="230" t="n">
        <f aca="false">IF('Indicator Data'!T99="No Data",1,IF('Indicator Data imputation'!T98&lt;&gt;"",1,0))</f>
        <v>0</v>
      </c>
      <c r="T95" s="230" t="n">
        <f aca="false">IF('Indicator Data'!U99="No Data",1,IF('Indicator Data imputation'!U98&lt;&gt;"",1,0))</f>
        <v>0</v>
      </c>
      <c r="U95" s="230" t="n">
        <f aca="false">IF('Indicator Data'!V99="No Data",1,IF('Indicator Data imputation'!V98&lt;&gt;"",1,0))</f>
        <v>0</v>
      </c>
      <c r="V95" s="230" t="n">
        <f aca="false">IF('Indicator Data'!W99="No Data",1,IF('Indicator Data imputation'!W98&lt;&gt;"",1,0))</f>
        <v>0</v>
      </c>
      <c r="W95" s="230" t="n">
        <f aca="false">IF('Indicator Data'!X99="No Data",1,IF('Indicator Data imputation'!X98&lt;&gt;"",1,0))</f>
        <v>0</v>
      </c>
      <c r="X95" s="230" t="n">
        <f aca="false">IF('Indicator Data'!Y99="No Data",1,IF('Indicator Data imputation'!Y98&lt;&gt;"",1,0))</f>
        <v>0</v>
      </c>
      <c r="Y95" s="230" t="n">
        <f aca="false">IF('Indicator Data'!Z99="No Data",1,IF('Indicator Data imputation'!Z98&lt;&gt;"",1,0))</f>
        <v>0</v>
      </c>
      <c r="Z95" s="230" t="n">
        <f aca="false">IF('Indicator Data'!AA99="No Data",1,IF('Indicator Data imputation'!AA98&lt;&gt;"",1,0))</f>
        <v>0</v>
      </c>
      <c r="AA95" s="230" t="n">
        <f aca="false">IF('Indicator Data'!AB99="No Data",1,IF('Indicator Data imputation'!AB98&lt;&gt;"",1,0))</f>
        <v>0</v>
      </c>
      <c r="AB95" s="230" t="n">
        <f aca="false">IF('Indicator Data'!AC99="No Data",1,IF('Indicator Data imputation'!AC98&lt;&gt;"",1,0))</f>
        <v>1</v>
      </c>
      <c r="AC95" s="230" t="n">
        <f aca="false">IF('Indicator Data'!AD99="No Data",1,IF('Indicator Data imputation'!AD98&lt;&gt;"",1,0))</f>
        <v>0</v>
      </c>
      <c r="AD95" s="230" t="n">
        <f aca="false">IF('Indicator Data'!AE99="No Data",1,IF('Indicator Data imputation'!AE98&lt;&gt;"",1,0))</f>
        <v>0</v>
      </c>
      <c r="AE95" s="230" t="n">
        <f aca="false">IF('Indicator Data'!AF99="No Data",1,IF('Indicator Data imputation'!AF98&lt;&gt;"",1,0))</f>
        <v>1</v>
      </c>
      <c r="AF95" s="230" t="n">
        <f aca="false">IF('Indicator Data'!AG99="No Data",1,IF('Indicator Data imputation'!AG98&lt;&gt;"",1,0))</f>
        <v>0</v>
      </c>
      <c r="AG95" s="230" t="n">
        <f aca="false">IF('Indicator Data'!AH99="No Data",1,IF('Indicator Data imputation'!AH98&lt;&gt;"",1,0))</f>
        <v>0</v>
      </c>
      <c r="AH95" s="230" t="n">
        <f aca="false">IF('Indicator Data'!AI99="No Data",1,IF('Indicator Data imputation'!AI98&lt;&gt;"",1,0))</f>
        <v>0</v>
      </c>
      <c r="AI95" s="230" t="n">
        <f aca="false">IF('Indicator Data'!AJ99="No Data",1,IF('Indicator Data imputation'!AJ98&lt;&gt;"",1,0))</f>
        <v>0</v>
      </c>
      <c r="AJ95" s="230" t="n">
        <f aca="false">IF('Indicator Data'!AK99="No Data",1,IF('Indicator Data imputation'!AK98&lt;&gt;"",1,0))</f>
        <v>0</v>
      </c>
      <c r="AK95" s="230" t="n">
        <f aca="false">IF('Indicator Data'!AL99="No Data",1,IF('Indicator Data imputation'!AL98&lt;&gt;"",1,0))</f>
        <v>1</v>
      </c>
      <c r="AL95" s="230" t="n">
        <f aca="false">IF('Indicator Data'!AM99="No Data",1,IF('Indicator Data imputation'!AM98&lt;&gt;"",1,0))</f>
        <v>0</v>
      </c>
      <c r="AM95" s="230" t="n">
        <f aca="false">IF('Indicator Data'!AN99="No Data",1,IF('Indicator Data imputation'!AN98&lt;&gt;"",1,0))</f>
        <v>0</v>
      </c>
      <c r="AN95" s="230" t="n">
        <f aca="false">IF('Indicator Data'!AO99="No Data",1,IF('Indicator Data imputation'!AO98&lt;&gt;"",1,0))</f>
        <v>0</v>
      </c>
      <c r="AO95" s="230" t="n">
        <f aca="false">IF('Indicator Data'!AP99="No Data",1,IF('Indicator Data imputation'!AP98&lt;&gt;"",1,0))</f>
        <v>1</v>
      </c>
      <c r="AP95" s="230" t="n">
        <f aca="false">IF('Indicator Data'!AQ99="No Data",1,IF('Indicator Data imputation'!AQ98&lt;&gt;"",1,0))</f>
        <v>0</v>
      </c>
      <c r="AQ95" s="230" t="n">
        <f aca="false">IF('Indicator Data'!AR99="No Data",1,IF('Indicator Data imputation'!AR98&lt;&gt;"",1,0))</f>
        <v>0</v>
      </c>
      <c r="AR95" s="230" t="n">
        <f aca="false">IF('Indicator Data'!AS99="No Data",1,IF('Indicator Data imputation'!AS98&lt;&gt;"",1,0))</f>
        <v>1</v>
      </c>
      <c r="AS95" s="230" t="n">
        <f aca="false">IF('Indicator Data'!AT99="No Data",1,IF('Indicator Data imputation'!AT98&lt;&gt;"",1,0))</f>
        <v>0</v>
      </c>
      <c r="AT95" s="230" t="n">
        <f aca="false">IF('Indicator Data'!AU99="No Data",1,IF('Indicator Data imputation'!AU98&lt;&gt;"",1,0))</f>
        <v>0</v>
      </c>
      <c r="AU95" s="230" t="n">
        <f aca="false">IF('Indicator Data'!AV99="No Data",1,IF('Indicator Data imputation'!AV98&lt;&gt;"",1,0))</f>
        <v>0</v>
      </c>
      <c r="AV95" s="230" t="n">
        <f aca="false">IF('Indicator Data'!AW99="No Data",1,IF('Indicator Data imputation'!AW98&lt;&gt;"",1,0))</f>
        <v>1</v>
      </c>
      <c r="AW95" s="230" t="n">
        <f aca="false">IF('Indicator Data'!AX99="No Data",1,IF('Indicator Data imputation'!AX98&lt;&gt;"",1,0))</f>
        <v>0</v>
      </c>
      <c r="AX95" s="230" t="n">
        <f aca="false">IF('Indicator Data'!AY99="No Data",1,IF('Indicator Data imputation'!AY98&lt;&gt;"",1,0))</f>
        <v>0</v>
      </c>
      <c r="AY95" s="230" t="n">
        <f aca="false">IF('Indicator Data'!AZ99="No Data",1,IF('Indicator Data imputation'!AZ98&lt;&gt;"",1,0))</f>
        <v>0</v>
      </c>
      <c r="AZ95" s="230" t="n">
        <f aca="false">IF('Indicator Data'!BA99="No Data",1,IF('Indicator Data imputation'!BA98&lt;&gt;"",1,0))</f>
        <v>0</v>
      </c>
      <c r="BA95" s="230" t="n">
        <f aca="false">IF('Indicator Data'!BB99="No Data",1,IF('Indicator Data imputation'!BB98&lt;&gt;"",1,0))</f>
        <v>0</v>
      </c>
      <c r="BB95" s="230" t="n">
        <f aca="false">IF('Indicator Data'!BC99="No Data",1,IF('Indicator Data imputation'!BC98&lt;&gt;"",1,0))</f>
        <v>0</v>
      </c>
      <c r="BC95" s="230" t="n">
        <f aca="false">IF('Indicator Data'!BD99="No Data",1,IF('Indicator Data imputation'!BD98&lt;&gt;"",1,0))</f>
        <v>0</v>
      </c>
      <c r="BD95" s="230" t="n">
        <f aca="false">IF('Indicator Data'!BE99="No Data",1,IF('Indicator Data imputation'!BE98&lt;&gt;"",1,0))</f>
        <v>0</v>
      </c>
      <c r="BE95" s="230" t="n">
        <f aca="false">IF('Indicator Data'!BF99="No Data",1,IF('Indicator Data imputation'!BF98&lt;&gt;"",1,0))</f>
        <v>0</v>
      </c>
      <c r="BF95" s="230" t="n">
        <f aca="false">IF('Indicator Data'!BG99="No Data",1,IF('Indicator Data imputation'!BG98&lt;&gt;"",1,0))</f>
        <v>0</v>
      </c>
      <c r="BG95" s="230" t="n">
        <f aca="false">IF('Indicator Data'!BH99="No Data",1,IF('Indicator Data imputation'!BH98&lt;&gt;"",1,0))</f>
        <v>0</v>
      </c>
      <c r="BH95" s="230" t="n">
        <f aca="false">IF('Indicator Data'!BI99="No Data",1,IF('Indicator Data imputation'!BI98&lt;&gt;"",1,0))</f>
        <v>1</v>
      </c>
      <c r="BI95" s="230" t="n">
        <f aca="false">IF('Indicator Data'!BJ99="No Data",1,IF('Indicator Data imputation'!BJ98&lt;&gt;"",1,0))</f>
        <v>0</v>
      </c>
      <c r="BJ95" s="230" t="n">
        <f aca="false">IF('Indicator Data'!BK99="No Data",1,IF('Indicator Data imputation'!BK98&lt;&gt;"",1,0))</f>
        <v>0</v>
      </c>
      <c r="BK95" s="230" t="n">
        <f aca="false">IF('Indicator Data'!BL99="No Data",1,IF('Indicator Data imputation'!BL98&lt;&gt;"",1,0))</f>
        <v>0</v>
      </c>
      <c r="BL95" s="230" t="n">
        <f aca="false">IF('Indicator Data'!BM99="No Data",1,IF('Indicator Data imputation'!BM98&lt;&gt;"",1,0))</f>
        <v>0</v>
      </c>
      <c r="BM95" s="230" t="n">
        <f aca="false">IF('Indicator Data'!BN99="No Data",1,IF('Indicator Data imputation'!BN98&lt;&gt;"",1,0))</f>
        <v>0</v>
      </c>
      <c r="BN95" s="230" t="n">
        <f aca="false">IF('Indicator Data'!BO99="No Data",1,IF('Indicator Data imputation'!BO98&lt;&gt;"",1,0))</f>
        <v>0</v>
      </c>
      <c r="BO95" s="230" t="n">
        <f aca="false">IF('Indicator Data'!BP99="No Data",1,IF('Indicator Data imputation'!BP98&lt;&gt;"",1,0))</f>
        <v>0</v>
      </c>
      <c r="BP95" s="230" t="n">
        <f aca="false">IF('Indicator Data'!BQ99="No Data",1,IF('Indicator Data imputation'!BQ98&lt;&gt;"",1,0))</f>
        <v>0</v>
      </c>
      <c r="BQ95" s="230" t="n">
        <f aca="false">IF('Indicator Data'!BR99="No Data",1,IF('Indicator Data imputation'!BR98&lt;&gt;"",1,0))</f>
        <v>0</v>
      </c>
      <c r="BR95" s="230" t="n">
        <f aca="false">IF('Indicator Data'!BS99="No Data",1,IF('Indicator Data imputation'!BS98&lt;&gt;"",1,0))</f>
        <v>0</v>
      </c>
      <c r="BS95" s="230" t="n">
        <f aca="false">IF('Indicator Data'!BT99="No Data",1,IF('Indicator Data imputation'!BT98&lt;&gt;"",1,0))</f>
        <v>0</v>
      </c>
      <c r="BT95" s="230" t="n">
        <f aca="false">IF('Indicator Data'!BU99="No Data",1,IF('Indicator Data imputation'!BU98&lt;&gt;"",1,0))</f>
        <v>0</v>
      </c>
      <c r="BU95" s="230" t="n">
        <f aca="false">IF('Indicator Data'!BV99="No Data",1,IF('Indicator Data imputation'!BV98&lt;&gt;"",1,0))</f>
        <v>0</v>
      </c>
      <c r="BV95" s="230" t="n">
        <f aca="false">IF('Indicator Data'!BW99="No Data",1,IF('Indicator Data imputation'!BW98&lt;&gt;"",1,0))</f>
        <v>0</v>
      </c>
      <c r="BW95" s="230" t="n">
        <f aca="false">IF('Indicator Data'!BX99="No Data",1,IF('Indicator Data imputation'!BX98&lt;&gt;"",1,0))</f>
        <v>0</v>
      </c>
      <c r="BX95" s="0" t="n">
        <f aca="false">SUM(B95:BW95)</f>
        <v>10</v>
      </c>
      <c r="BY95" s="239" t="n">
        <f aca="false">BX95/74</f>
        <v>0.135135135135135</v>
      </c>
    </row>
    <row r="96" customFormat="false" ht="14.5" hidden="false" customHeight="false" outlineLevel="0" collapsed="false">
      <c r="A96" s="0" t="str">
        <f aca="false">'Indicator Data'!B100</f>
        <v>LBN</v>
      </c>
      <c r="B96" s="230" t="n">
        <f aca="false">IF('Indicator Data'!C100="No Data",1,IF('Indicator Data imputation'!C99&lt;&gt;"",1,0))</f>
        <v>0</v>
      </c>
      <c r="C96" s="230" t="n">
        <f aca="false">IF('Indicator Data'!D100="No Data",1,IF('Indicator Data imputation'!D99&lt;&gt;"",1,0))</f>
        <v>0</v>
      </c>
      <c r="D96" s="230" t="n">
        <f aca="false">IF('Indicator Data'!E100="No Data",1,IF('Indicator Data imputation'!E99&lt;&gt;"",1,0))</f>
        <v>0</v>
      </c>
      <c r="E96" s="230" t="n">
        <f aca="false">IF('Indicator Data'!F100="No Data",1,IF('Indicator Data imputation'!F99&lt;&gt;"",1,0))</f>
        <v>0</v>
      </c>
      <c r="F96" s="230" t="n">
        <f aca="false">IF('Indicator Data'!G100="No Data",1,IF('Indicator Data imputation'!G99&lt;&gt;"",1,0))</f>
        <v>0</v>
      </c>
      <c r="G96" s="230" t="n">
        <f aca="false">IF('Indicator Data'!H100="No Data",1,IF('Indicator Data imputation'!H99&lt;&gt;"",1,0))</f>
        <v>0</v>
      </c>
      <c r="H96" s="230" t="n">
        <f aca="false">IF('Indicator Data'!I100="No Data",1,IF('Indicator Data imputation'!I99&lt;&gt;"",1,0))</f>
        <v>0</v>
      </c>
      <c r="I96" s="230" t="n">
        <f aca="false">IF('Indicator Data'!J100="No Data",1,IF('Indicator Data imputation'!J99&lt;&gt;"",1,0))</f>
        <v>0</v>
      </c>
      <c r="J96" s="230" t="n">
        <f aca="false">IF('Indicator Data'!K100="No Data",1,IF('Indicator Data imputation'!K99&lt;&gt;"",1,0))</f>
        <v>0</v>
      </c>
      <c r="K96" s="230" t="n">
        <f aca="false">IF('Indicator Data'!L100="No Data",1,IF('Indicator Data imputation'!L99&lt;&gt;"",1,0))</f>
        <v>0</v>
      </c>
      <c r="L96" s="230" t="n">
        <f aca="false">IF('Indicator Data'!M100="No Data",1,IF('Indicator Data imputation'!M99&lt;&gt;"",1,0))</f>
        <v>0</v>
      </c>
      <c r="M96" s="230" t="n">
        <f aca="false">IF('Indicator Data'!N100="No Data",1,IF('Indicator Data imputation'!N99&lt;&gt;"",1,0))</f>
        <v>1</v>
      </c>
      <c r="N96" s="230" t="n">
        <f aca="false">IF('Indicator Data'!O100="No Data",1,IF('Indicator Data imputation'!O99&lt;&gt;"",1,0))</f>
        <v>1</v>
      </c>
      <c r="O96" s="230" t="n">
        <f aca="false">IF('Indicator Data'!P100="No Data",1,IF('Indicator Data imputation'!P99&lt;&gt;"",1,0))</f>
        <v>1</v>
      </c>
      <c r="P96" s="230" t="n">
        <f aca="false">IF('Indicator Data'!Q100="No Data",1,IF('Indicator Data imputation'!Q99&lt;&gt;"",1,0))</f>
        <v>0</v>
      </c>
      <c r="Q96" s="230" t="n">
        <f aca="false">IF('Indicator Data'!R100="No Data",1,IF('Indicator Data imputation'!R99&lt;&gt;"",1,0))</f>
        <v>0</v>
      </c>
      <c r="R96" s="230" t="n">
        <f aca="false">IF('Indicator Data'!S100="No Data",1,IF('Indicator Data imputation'!S99&lt;&gt;"",1,0))</f>
        <v>0</v>
      </c>
      <c r="S96" s="230" t="n">
        <f aca="false">IF('Indicator Data'!T100="No Data",1,IF('Indicator Data imputation'!T99&lt;&gt;"",1,0))</f>
        <v>0</v>
      </c>
      <c r="T96" s="230" t="n">
        <f aca="false">IF('Indicator Data'!U100="No Data",1,IF('Indicator Data imputation'!U99&lt;&gt;"",1,0))</f>
        <v>0</v>
      </c>
      <c r="U96" s="230" t="n">
        <f aca="false">IF('Indicator Data'!V100="No Data",1,IF('Indicator Data imputation'!V99&lt;&gt;"",1,0))</f>
        <v>0</v>
      </c>
      <c r="V96" s="230" t="n">
        <f aca="false">IF('Indicator Data'!W100="No Data",1,IF('Indicator Data imputation'!W99&lt;&gt;"",1,0))</f>
        <v>0</v>
      </c>
      <c r="W96" s="230" t="n">
        <f aca="false">IF('Indicator Data'!X100="No Data",1,IF('Indicator Data imputation'!X99&lt;&gt;"",1,0))</f>
        <v>0</v>
      </c>
      <c r="X96" s="230" t="n">
        <f aca="false">IF('Indicator Data'!Y100="No Data",1,IF('Indicator Data imputation'!Y99&lt;&gt;"",1,0))</f>
        <v>0</v>
      </c>
      <c r="Y96" s="230" t="n">
        <f aca="false">IF('Indicator Data'!Z100="No Data",1,IF('Indicator Data imputation'!Z99&lt;&gt;"",1,0))</f>
        <v>0</v>
      </c>
      <c r="Z96" s="230" t="n">
        <f aca="false">IF('Indicator Data'!AA100="No Data",1,IF('Indicator Data imputation'!AA99&lt;&gt;"",1,0))</f>
        <v>1</v>
      </c>
      <c r="AA96" s="230" t="n">
        <f aca="false">IF('Indicator Data'!AB100="No Data",1,IF('Indicator Data imputation'!AB99&lt;&gt;"",1,0))</f>
        <v>0</v>
      </c>
      <c r="AB96" s="230" t="n">
        <f aca="false">IF('Indicator Data'!AC100="No Data",1,IF('Indicator Data imputation'!AC99&lt;&gt;"",1,0))</f>
        <v>1</v>
      </c>
      <c r="AC96" s="230" t="n">
        <f aca="false">IF('Indicator Data'!AD100="No Data",1,IF('Indicator Data imputation'!AD99&lt;&gt;"",1,0))</f>
        <v>1</v>
      </c>
      <c r="AD96" s="230" t="n">
        <f aca="false">IF('Indicator Data'!AE100="No Data",1,IF('Indicator Data imputation'!AE99&lt;&gt;"",1,0))</f>
        <v>0</v>
      </c>
      <c r="AE96" s="230" t="n">
        <f aca="false">IF('Indicator Data'!AF100="No Data",1,IF('Indicator Data imputation'!AF99&lt;&gt;"",1,0))</f>
        <v>0</v>
      </c>
      <c r="AF96" s="230" t="n">
        <f aca="false">IF('Indicator Data'!AG100="No Data",1,IF('Indicator Data imputation'!AG99&lt;&gt;"",1,0))</f>
        <v>0</v>
      </c>
      <c r="AG96" s="230" t="n">
        <f aca="false">IF('Indicator Data'!AH100="No Data",1,IF('Indicator Data imputation'!AH99&lt;&gt;"",1,0))</f>
        <v>0</v>
      </c>
      <c r="AH96" s="230" t="n">
        <f aca="false">IF('Indicator Data'!AI100="No Data",1,IF('Indicator Data imputation'!AI99&lt;&gt;"",1,0))</f>
        <v>0</v>
      </c>
      <c r="AI96" s="230" t="n">
        <f aca="false">IF('Indicator Data'!AJ100="No Data",1,IF('Indicator Data imputation'!AJ99&lt;&gt;"",1,0))</f>
        <v>0</v>
      </c>
      <c r="AJ96" s="230" t="n">
        <f aca="false">IF('Indicator Data'!AK100="No Data",1,IF('Indicator Data imputation'!AK99&lt;&gt;"",1,0))</f>
        <v>0</v>
      </c>
      <c r="AK96" s="230" t="n">
        <f aca="false">IF('Indicator Data'!AL100="No Data",1,IF('Indicator Data imputation'!AL99&lt;&gt;"",1,0))</f>
        <v>1</v>
      </c>
      <c r="AL96" s="230" t="n">
        <f aca="false">IF('Indicator Data'!AM100="No Data",1,IF('Indicator Data imputation'!AM99&lt;&gt;"",1,0))</f>
        <v>0</v>
      </c>
      <c r="AM96" s="230" t="n">
        <f aca="false">IF('Indicator Data'!AN100="No Data",1,IF('Indicator Data imputation'!AN99&lt;&gt;"",1,0))</f>
        <v>0</v>
      </c>
      <c r="AN96" s="230" t="n">
        <f aca="false">IF('Indicator Data'!AO100="No Data",1,IF('Indicator Data imputation'!AO99&lt;&gt;"",1,0))</f>
        <v>0</v>
      </c>
      <c r="AO96" s="230" t="n">
        <f aca="false">IF('Indicator Data'!AP100="No Data",1,IF('Indicator Data imputation'!AP99&lt;&gt;"",1,0))</f>
        <v>0</v>
      </c>
      <c r="AP96" s="230" t="n">
        <f aca="false">IF('Indicator Data'!AQ100="No Data",1,IF('Indicator Data imputation'!AQ99&lt;&gt;"",1,0))</f>
        <v>0</v>
      </c>
      <c r="AQ96" s="230" t="n">
        <f aca="false">IF('Indicator Data'!AR100="No Data",1,IF('Indicator Data imputation'!AR99&lt;&gt;"",1,0))</f>
        <v>0</v>
      </c>
      <c r="AR96" s="230" t="n">
        <f aca="false">IF('Indicator Data'!AS100="No Data",1,IF('Indicator Data imputation'!AS99&lt;&gt;"",1,0))</f>
        <v>1</v>
      </c>
      <c r="AS96" s="230" t="n">
        <f aca="false">IF('Indicator Data'!AT100="No Data",1,IF('Indicator Data imputation'!AT99&lt;&gt;"",1,0))</f>
        <v>0</v>
      </c>
      <c r="AT96" s="230" t="n">
        <f aca="false">IF('Indicator Data'!AU100="No Data",1,IF('Indicator Data imputation'!AU99&lt;&gt;"",1,0))</f>
        <v>0</v>
      </c>
      <c r="AU96" s="230" t="n">
        <f aca="false">IF('Indicator Data'!AV100="No Data",1,IF('Indicator Data imputation'!AV99&lt;&gt;"",1,0))</f>
        <v>0</v>
      </c>
      <c r="AV96" s="230" t="n">
        <f aca="false">IF('Indicator Data'!AW100="No Data",1,IF('Indicator Data imputation'!AW99&lt;&gt;"",1,0))</f>
        <v>1</v>
      </c>
      <c r="AW96" s="230" t="n">
        <f aca="false">IF('Indicator Data'!AX100="No Data",1,IF('Indicator Data imputation'!AX99&lt;&gt;"",1,0))</f>
        <v>0</v>
      </c>
      <c r="AX96" s="230" t="n">
        <f aca="false">IF('Indicator Data'!AY100="No Data",1,IF('Indicator Data imputation'!AY99&lt;&gt;"",1,0))</f>
        <v>0</v>
      </c>
      <c r="AY96" s="230" t="n">
        <f aca="false">IF('Indicator Data'!AZ100="No Data",1,IF('Indicator Data imputation'!AZ99&lt;&gt;"",1,0))</f>
        <v>0</v>
      </c>
      <c r="AZ96" s="230" t="n">
        <f aca="false">IF('Indicator Data'!BA100="No Data",1,IF('Indicator Data imputation'!BA99&lt;&gt;"",1,0))</f>
        <v>0</v>
      </c>
      <c r="BA96" s="230" t="n">
        <f aca="false">IF('Indicator Data'!BB100="No Data",1,IF('Indicator Data imputation'!BB99&lt;&gt;"",1,0))</f>
        <v>0</v>
      </c>
      <c r="BB96" s="230" t="n">
        <f aca="false">IF('Indicator Data'!BC100="No Data",1,IF('Indicator Data imputation'!BC99&lt;&gt;"",1,0))</f>
        <v>0</v>
      </c>
      <c r="BC96" s="230" t="n">
        <f aca="false">IF('Indicator Data'!BD100="No Data",1,IF('Indicator Data imputation'!BD99&lt;&gt;"",1,0))</f>
        <v>0</v>
      </c>
      <c r="BD96" s="230" t="n">
        <f aca="false">IF('Indicator Data'!BE100="No Data",1,IF('Indicator Data imputation'!BE99&lt;&gt;"",1,0))</f>
        <v>0</v>
      </c>
      <c r="BE96" s="230" t="n">
        <f aca="false">IF('Indicator Data'!BF100="No Data",1,IF('Indicator Data imputation'!BF99&lt;&gt;"",1,0))</f>
        <v>0</v>
      </c>
      <c r="BF96" s="230" t="n">
        <f aca="false">IF('Indicator Data'!BG100="No Data",1,IF('Indicator Data imputation'!BG99&lt;&gt;"",1,0))</f>
        <v>0</v>
      </c>
      <c r="BG96" s="230" t="n">
        <f aca="false">IF('Indicator Data'!BH100="No Data",1,IF('Indicator Data imputation'!BH99&lt;&gt;"",1,0))</f>
        <v>0</v>
      </c>
      <c r="BH96" s="230" t="n">
        <f aca="false">IF('Indicator Data'!BI100="No Data",1,IF('Indicator Data imputation'!BI99&lt;&gt;"",1,0))</f>
        <v>0</v>
      </c>
      <c r="BI96" s="230" t="n">
        <f aca="false">IF('Indicator Data'!BJ100="No Data",1,IF('Indicator Data imputation'!BJ99&lt;&gt;"",1,0))</f>
        <v>0</v>
      </c>
      <c r="BJ96" s="230" t="n">
        <f aca="false">IF('Indicator Data'!BK100="No Data",1,IF('Indicator Data imputation'!BK99&lt;&gt;"",1,0))</f>
        <v>0</v>
      </c>
      <c r="BK96" s="230" t="n">
        <f aca="false">IF('Indicator Data'!BL100="No Data",1,IF('Indicator Data imputation'!BL99&lt;&gt;"",1,0))</f>
        <v>0</v>
      </c>
      <c r="BL96" s="230" t="n">
        <f aca="false">IF('Indicator Data'!BM100="No Data",1,IF('Indicator Data imputation'!BM99&lt;&gt;"",1,0))</f>
        <v>0</v>
      </c>
      <c r="BM96" s="230" t="n">
        <f aca="false">IF('Indicator Data'!BN100="No Data",1,IF('Indicator Data imputation'!BN99&lt;&gt;"",1,0))</f>
        <v>0</v>
      </c>
      <c r="BN96" s="230" t="n">
        <f aca="false">IF('Indicator Data'!BO100="No Data",1,IF('Indicator Data imputation'!BO99&lt;&gt;"",1,0))</f>
        <v>0</v>
      </c>
      <c r="BO96" s="230" t="n">
        <f aca="false">IF('Indicator Data'!BP100="No Data",1,IF('Indicator Data imputation'!BP99&lt;&gt;"",1,0))</f>
        <v>0</v>
      </c>
      <c r="BP96" s="230" t="n">
        <f aca="false">IF('Indicator Data'!BQ100="No Data",1,IF('Indicator Data imputation'!BQ99&lt;&gt;"",1,0))</f>
        <v>0</v>
      </c>
      <c r="BQ96" s="230" t="n">
        <f aca="false">IF('Indicator Data'!BR100="No Data",1,IF('Indicator Data imputation'!BR99&lt;&gt;"",1,0))</f>
        <v>0</v>
      </c>
      <c r="BR96" s="230" t="n">
        <f aca="false">IF('Indicator Data'!BS100="No Data",1,IF('Indicator Data imputation'!BS99&lt;&gt;"",1,0))</f>
        <v>0</v>
      </c>
      <c r="BS96" s="230" t="n">
        <f aca="false">IF('Indicator Data'!BT100="No Data",1,IF('Indicator Data imputation'!BT99&lt;&gt;"",1,0))</f>
        <v>0</v>
      </c>
      <c r="BT96" s="230" t="n">
        <f aca="false">IF('Indicator Data'!BU100="No Data",1,IF('Indicator Data imputation'!BU99&lt;&gt;"",1,0))</f>
        <v>0</v>
      </c>
      <c r="BU96" s="230" t="n">
        <f aca="false">IF('Indicator Data'!BV100="No Data",1,IF('Indicator Data imputation'!BV99&lt;&gt;"",1,0))</f>
        <v>0</v>
      </c>
      <c r="BV96" s="230" t="n">
        <f aca="false">IF('Indicator Data'!BW100="No Data",1,IF('Indicator Data imputation'!BW99&lt;&gt;"",1,0))</f>
        <v>0</v>
      </c>
      <c r="BW96" s="230" t="n">
        <f aca="false">IF('Indicator Data'!BX100="No Data",1,IF('Indicator Data imputation'!BX99&lt;&gt;"",1,0))</f>
        <v>0</v>
      </c>
      <c r="BX96" s="0" t="n">
        <f aca="false">SUM(B96:BW96)</f>
        <v>9</v>
      </c>
      <c r="BY96" s="239" t="n">
        <f aca="false">BX96/74</f>
        <v>0.121621621621622</v>
      </c>
    </row>
    <row r="97" customFormat="false" ht="14.5" hidden="false" customHeight="false" outlineLevel="0" collapsed="false">
      <c r="A97" s="0" t="str">
        <f aca="false">'Indicator Data'!B101</f>
        <v>LSO</v>
      </c>
      <c r="B97" s="230" t="n">
        <f aca="false">IF('Indicator Data'!C101="No Data",1,IF('Indicator Data imputation'!C100&lt;&gt;"",1,0))</f>
        <v>0</v>
      </c>
      <c r="C97" s="230" t="n">
        <f aca="false">IF('Indicator Data'!D101="No Data",1,IF('Indicator Data imputation'!D100&lt;&gt;"",1,0))</f>
        <v>0</v>
      </c>
      <c r="D97" s="230" t="n">
        <f aca="false">IF('Indicator Data'!E101="No Data",1,IF('Indicator Data imputation'!E100&lt;&gt;"",1,0))</f>
        <v>0</v>
      </c>
      <c r="E97" s="230" t="n">
        <f aca="false">IF('Indicator Data'!F101="No Data",1,IF('Indicator Data imputation'!F100&lt;&gt;"",1,0))</f>
        <v>0</v>
      </c>
      <c r="F97" s="230" t="n">
        <f aca="false">IF('Indicator Data'!G101="No Data",1,IF('Indicator Data imputation'!G100&lt;&gt;"",1,0))</f>
        <v>0</v>
      </c>
      <c r="G97" s="230" t="n">
        <f aca="false">IF('Indicator Data'!H101="No Data",1,IF('Indicator Data imputation'!H100&lt;&gt;"",1,0))</f>
        <v>0</v>
      </c>
      <c r="H97" s="230" t="n">
        <f aca="false">IF('Indicator Data'!I101="No Data",1,IF('Indicator Data imputation'!I100&lt;&gt;"",1,0))</f>
        <v>0</v>
      </c>
      <c r="I97" s="230" t="n">
        <f aca="false">IF('Indicator Data'!J101="No Data",1,IF('Indicator Data imputation'!J100&lt;&gt;"",1,0))</f>
        <v>0</v>
      </c>
      <c r="J97" s="230" t="n">
        <f aca="false">IF('Indicator Data'!K101="No Data",1,IF('Indicator Data imputation'!K100&lt;&gt;"",1,0))</f>
        <v>0</v>
      </c>
      <c r="K97" s="230" t="n">
        <f aca="false">IF('Indicator Data'!L101="No Data",1,IF('Indicator Data imputation'!L100&lt;&gt;"",1,0))</f>
        <v>0</v>
      </c>
      <c r="L97" s="230" t="n">
        <f aca="false">IF('Indicator Data'!M101="No Data",1,IF('Indicator Data imputation'!M100&lt;&gt;"",1,0))</f>
        <v>0</v>
      </c>
      <c r="M97" s="230" t="n">
        <f aca="false">IF('Indicator Data'!N101="No Data",1,IF('Indicator Data imputation'!N100&lt;&gt;"",1,0))</f>
        <v>0</v>
      </c>
      <c r="N97" s="230" t="n">
        <f aca="false">IF('Indicator Data'!O101="No Data",1,IF('Indicator Data imputation'!O100&lt;&gt;"",1,0))</f>
        <v>0</v>
      </c>
      <c r="O97" s="230" t="n">
        <f aca="false">IF('Indicator Data'!P101="No Data",1,IF('Indicator Data imputation'!P100&lt;&gt;"",1,0))</f>
        <v>0</v>
      </c>
      <c r="P97" s="230" t="n">
        <f aca="false">IF('Indicator Data'!Q101="No Data",1,IF('Indicator Data imputation'!Q100&lt;&gt;"",1,0))</f>
        <v>0</v>
      </c>
      <c r="Q97" s="230" t="n">
        <f aca="false">IF('Indicator Data'!R101="No Data",1,IF('Indicator Data imputation'!R100&lt;&gt;"",1,0))</f>
        <v>0</v>
      </c>
      <c r="R97" s="230" t="n">
        <f aca="false">IF('Indicator Data'!S101="No Data",1,IF('Indicator Data imputation'!S100&lt;&gt;"",1,0))</f>
        <v>0</v>
      </c>
      <c r="S97" s="230" t="n">
        <f aca="false">IF('Indicator Data'!T101="No Data",1,IF('Indicator Data imputation'!T100&lt;&gt;"",1,0))</f>
        <v>0</v>
      </c>
      <c r="T97" s="230" t="n">
        <f aca="false">IF('Indicator Data'!U101="No Data",1,IF('Indicator Data imputation'!U100&lt;&gt;"",1,0))</f>
        <v>0</v>
      </c>
      <c r="U97" s="230" t="n">
        <f aca="false">IF('Indicator Data'!V101="No Data",1,IF('Indicator Data imputation'!V100&lt;&gt;"",1,0))</f>
        <v>0</v>
      </c>
      <c r="V97" s="230" t="n">
        <f aca="false">IF('Indicator Data'!W101="No Data",1,IF('Indicator Data imputation'!W100&lt;&gt;"",1,0))</f>
        <v>0</v>
      </c>
      <c r="W97" s="230" t="n">
        <f aca="false">IF('Indicator Data'!X101="No Data",1,IF('Indicator Data imputation'!X100&lt;&gt;"",1,0))</f>
        <v>0</v>
      </c>
      <c r="X97" s="230" t="n">
        <f aca="false">IF('Indicator Data'!Y101="No Data",1,IF('Indicator Data imputation'!Y100&lt;&gt;"",1,0))</f>
        <v>0</v>
      </c>
      <c r="Y97" s="230" t="n">
        <f aca="false">IF('Indicator Data'!Z101="No Data",1,IF('Indicator Data imputation'!Z100&lt;&gt;"",1,0))</f>
        <v>0</v>
      </c>
      <c r="Z97" s="230" t="n">
        <f aca="false">IF('Indicator Data'!AA101="No Data",1,IF('Indicator Data imputation'!AA100&lt;&gt;"",1,0))</f>
        <v>0</v>
      </c>
      <c r="AA97" s="230" t="n">
        <f aca="false">IF('Indicator Data'!AB101="No Data",1,IF('Indicator Data imputation'!AB100&lt;&gt;"",1,0))</f>
        <v>0</v>
      </c>
      <c r="AB97" s="230" t="n">
        <f aca="false">IF('Indicator Data'!AC101="No Data",1,IF('Indicator Data imputation'!AC100&lt;&gt;"",1,0))</f>
        <v>0</v>
      </c>
      <c r="AC97" s="230" t="n">
        <f aca="false">IF('Indicator Data'!AD101="No Data",1,IF('Indicator Data imputation'!AD100&lt;&gt;"",1,0))</f>
        <v>0</v>
      </c>
      <c r="AD97" s="230" t="n">
        <f aca="false">IF('Indicator Data'!AE101="No Data",1,IF('Indicator Data imputation'!AE100&lt;&gt;"",1,0))</f>
        <v>0</v>
      </c>
      <c r="AE97" s="230" t="n">
        <f aca="false">IF('Indicator Data'!AF101="No Data",1,IF('Indicator Data imputation'!AF100&lt;&gt;"",1,0))</f>
        <v>0</v>
      </c>
      <c r="AF97" s="230" t="n">
        <f aca="false">IF('Indicator Data'!AG101="No Data",1,IF('Indicator Data imputation'!AG100&lt;&gt;"",1,0))</f>
        <v>0</v>
      </c>
      <c r="AG97" s="230" t="n">
        <f aca="false">IF('Indicator Data'!AH101="No Data",1,IF('Indicator Data imputation'!AH100&lt;&gt;"",1,0))</f>
        <v>0</v>
      </c>
      <c r="AH97" s="230" t="n">
        <f aca="false">IF('Indicator Data'!AI101="No Data",1,IF('Indicator Data imputation'!AI100&lt;&gt;"",1,0))</f>
        <v>0</v>
      </c>
      <c r="AI97" s="230" t="n">
        <f aca="false">IF('Indicator Data'!AJ101="No Data",1,IF('Indicator Data imputation'!AJ100&lt;&gt;"",1,0))</f>
        <v>0</v>
      </c>
      <c r="AJ97" s="230" t="n">
        <f aca="false">IF('Indicator Data'!AK101="No Data",1,IF('Indicator Data imputation'!AK100&lt;&gt;"",1,0))</f>
        <v>0</v>
      </c>
      <c r="AK97" s="230" t="n">
        <f aca="false">IF('Indicator Data'!AL101="No Data",1,IF('Indicator Data imputation'!AL100&lt;&gt;"",1,0))</f>
        <v>0</v>
      </c>
      <c r="AL97" s="230" t="n">
        <f aca="false">IF('Indicator Data'!AM101="No Data",1,IF('Indicator Data imputation'!AM100&lt;&gt;"",1,0))</f>
        <v>0</v>
      </c>
      <c r="AM97" s="230" t="n">
        <f aca="false">IF('Indicator Data'!AN101="No Data",1,IF('Indicator Data imputation'!AN100&lt;&gt;"",1,0))</f>
        <v>0</v>
      </c>
      <c r="AN97" s="230" t="n">
        <f aca="false">IF('Indicator Data'!AO101="No Data",1,IF('Indicator Data imputation'!AO100&lt;&gt;"",1,0))</f>
        <v>0</v>
      </c>
      <c r="AO97" s="230" t="n">
        <f aca="false">IF('Indicator Data'!AP101="No Data",1,IF('Indicator Data imputation'!AP100&lt;&gt;"",1,0))</f>
        <v>0</v>
      </c>
      <c r="AP97" s="230" t="n">
        <f aca="false">IF('Indicator Data'!AQ101="No Data",1,IF('Indicator Data imputation'!AQ100&lt;&gt;"",1,0))</f>
        <v>0</v>
      </c>
      <c r="AQ97" s="230" t="n">
        <f aca="false">IF('Indicator Data'!AR101="No Data",1,IF('Indicator Data imputation'!AR100&lt;&gt;"",1,0))</f>
        <v>0</v>
      </c>
      <c r="AR97" s="230" t="n">
        <f aca="false">IF('Indicator Data'!AS101="No Data",1,IF('Indicator Data imputation'!AS100&lt;&gt;"",1,0))</f>
        <v>0</v>
      </c>
      <c r="AS97" s="230" t="n">
        <f aca="false">IF('Indicator Data'!AT101="No Data",1,IF('Indicator Data imputation'!AT100&lt;&gt;"",1,0))</f>
        <v>0</v>
      </c>
      <c r="AT97" s="230" t="n">
        <f aca="false">IF('Indicator Data'!AU101="No Data",1,IF('Indicator Data imputation'!AU100&lt;&gt;"",1,0))</f>
        <v>0</v>
      </c>
      <c r="AU97" s="230" t="n">
        <f aca="false">IF('Indicator Data'!AV101="No Data",1,IF('Indicator Data imputation'!AV100&lt;&gt;"",1,0))</f>
        <v>0</v>
      </c>
      <c r="AV97" s="230" t="n">
        <f aca="false">IF('Indicator Data'!AW101="No Data",1,IF('Indicator Data imputation'!AW100&lt;&gt;"",1,0))</f>
        <v>1</v>
      </c>
      <c r="AW97" s="230" t="n">
        <f aca="false">IF('Indicator Data'!AX101="No Data",1,IF('Indicator Data imputation'!AX100&lt;&gt;"",1,0))</f>
        <v>0</v>
      </c>
      <c r="AX97" s="230" t="n">
        <f aca="false">IF('Indicator Data'!AY101="No Data",1,IF('Indicator Data imputation'!AY100&lt;&gt;"",1,0))</f>
        <v>0</v>
      </c>
      <c r="AY97" s="230" t="n">
        <f aca="false">IF('Indicator Data'!AZ101="No Data",1,IF('Indicator Data imputation'!AZ100&lt;&gt;"",1,0))</f>
        <v>0</v>
      </c>
      <c r="AZ97" s="230" t="n">
        <f aca="false">IF('Indicator Data'!BA101="No Data",1,IF('Indicator Data imputation'!BA100&lt;&gt;"",1,0))</f>
        <v>0</v>
      </c>
      <c r="BA97" s="230" t="n">
        <f aca="false">IF('Indicator Data'!BB101="No Data",1,IF('Indicator Data imputation'!BB100&lt;&gt;"",1,0))</f>
        <v>0</v>
      </c>
      <c r="BB97" s="230" t="n">
        <f aca="false">IF('Indicator Data'!BC101="No Data",1,IF('Indicator Data imputation'!BC100&lt;&gt;"",1,0))</f>
        <v>0</v>
      </c>
      <c r="BC97" s="230" t="n">
        <f aca="false">IF('Indicator Data'!BD101="No Data",1,IF('Indicator Data imputation'!BD100&lt;&gt;"",1,0))</f>
        <v>0</v>
      </c>
      <c r="BD97" s="230" t="n">
        <f aca="false">IF('Indicator Data'!BE101="No Data",1,IF('Indicator Data imputation'!BE100&lt;&gt;"",1,0))</f>
        <v>0</v>
      </c>
      <c r="BE97" s="230" t="n">
        <f aca="false">IF('Indicator Data'!BF101="No Data",1,IF('Indicator Data imputation'!BF100&lt;&gt;"",1,0))</f>
        <v>0</v>
      </c>
      <c r="BF97" s="230" t="n">
        <f aca="false">IF('Indicator Data'!BG101="No Data",1,IF('Indicator Data imputation'!BG100&lt;&gt;"",1,0))</f>
        <v>0</v>
      </c>
      <c r="BG97" s="230" t="n">
        <f aca="false">IF('Indicator Data'!BH101="No Data",1,IF('Indicator Data imputation'!BH100&lt;&gt;"",1,0))</f>
        <v>0</v>
      </c>
      <c r="BH97" s="230" t="n">
        <f aca="false">IF('Indicator Data'!BI101="No Data",1,IF('Indicator Data imputation'!BI100&lt;&gt;"",1,0))</f>
        <v>0</v>
      </c>
      <c r="BI97" s="230" t="n">
        <f aca="false">IF('Indicator Data'!BJ101="No Data",1,IF('Indicator Data imputation'!BJ100&lt;&gt;"",1,0))</f>
        <v>0</v>
      </c>
      <c r="BJ97" s="230" t="n">
        <f aca="false">IF('Indicator Data'!BK101="No Data",1,IF('Indicator Data imputation'!BK100&lt;&gt;"",1,0))</f>
        <v>0</v>
      </c>
      <c r="BK97" s="230" t="n">
        <f aca="false">IF('Indicator Data'!BL101="No Data",1,IF('Indicator Data imputation'!BL100&lt;&gt;"",1,0))</f>
        <v>0</v>
      </c>
      <c r="BL97" s="230" t="n">
        <f aca="false">IF('Indicator Data'!BM101="No Data",1,IF('Indicator Data imputation'!BM100&lt;&gt;"",1,0))</f>
        <v>0</v>
      </c>
      <c r="BM97" s="230" t="n">
        <f aca="false">IF('Indicator Data'!BN101="No Data",1,IF('Indicator Data imputation'!BN100&lt;&gt;"",1,0))</f>
        <v>0</v>
      </c>
      <c r="BN97" s="230" t="n">
        <f aca="false">IF('Indicator Data'!BO101="No Data",1,IF('Indicator Data imputation'!BO100&lt;&gt;"",1,0))</f>
        <v>0</v>
      </c>
      <c r="BO97" s="230" t="n">
        <f aca="false">IF('Indicator Data'!BP101="No Data",1,IF('Indicator Data imputation'!BP100&lt;&gt;"",1,0))</f>
        <v>0</v>
      </c>
      <c r="BP97" s="230" t="n">
        <f aca="false">IF('Indicator Data'!BQ101="No Data",1,IF('Indicator Data imputation'!BQ100&lt;&gt;"",1,0))</f>
        <v>0</v>
      </c>
      <c r="BQ97" s="230" t="n">
        <f aca="false">IF('Indicator Data'!BR101="No Data",1,IF('Indicator Data imputation'!BR100&lt;&gt;"",1,0))</f>
        <v>0</v>
      </c>
      <c r="BR97" s="230" t="n">
        <f aca="false">IF('Indicator Data'!BS101="No Data",1,IF('Indicator Data imputation'!BS100&lt;&gt;"",1,0))</f>
        <v>1</v>
      </c>
      <c r="BS97" s="230" t="n">
        <f aca="false">IF('Indicator Data'!BT101="No Data",1,IF('Indicator Data imputation'!BT100&lt;&gt;"",1,0))</f>
        <v>0</v>
      </c>
      <c r="BT97" s="230" t="n">
        <f aca="false">IF('Indicator Data'!BU101="No Data",1,IF('Indicator Data imputation'!BU100&lt;&gt;"",1,0))</f>
        <v>0</v>
      </c>
      <c r="BU97" s="230" t="n">
        <f aca="false">IF('Indicator Data'!BV101="No Data",1,IF('Indicator Data imputation'!BV100&lt;&gt;"",1,0))</f>
        <v>0</v>
      </c>
      <c r="BV97" s="230" t="n">
        <f aca="false">IF('Indicator Data'!BW101="No Data",1,IF('Indicator Data imputation'!BW100&lt;&gt;"",1,0))</f>
        <v>0</v>
      </c>
      <c r="BW97" s="230" t="n">
        <f aca="false">IF('Indicator Data'!BX101="No Data",1,IF('Indicator Data imputation'!BX100&lt;&gt;"",1,0))</f>
        <v>0</v>
      </c>
      <c r="BX97" s="0" t="n">
        <f aca="false">SUM(B97:BW97)</f>
        <v>2</v>
      </c>
      <c r="BY97" s="239" t="n">
        <f aca="false">BX97/74</f>
        <v>0.027027027027027</v>
      </c>
    </row>
    <row r="98" customFormat="false" ht="14.5" hidden="false" customHeight="false" outlineLevel="0" collapsed="false">
      <c r="A98" s="0" t="str">
        <f aca="false">'Indicator Data'!B102</f>
        <v>LBR</v>
      </c>
      <c r="B98" s="230" t="n">
        <f aca="false">IF('Indicator Data'!C102="No Data",1,IF('Indicator Data imputation'!C101&lt;&gt;"",1,0))</f>
        <v>0</v>
      </c>
      <c r="C98" s="230" t="n">
        <f aca="false">IF('Indicator Data'!D102="No Data",1,IF('Indicator Data imputation'!D101&lt;&gt;"",1,0))</f>
        <v>0</v>
      </c>
      <c r="D98" s="230" t="n">
        <f aca="false">IF('Indicator Data'!E102="No Data",1,IF('Indicator Data imputation'!E101&lt;&gt;"",1,0))</f>
        <v>0</v>
      </c>
      <c r="E98" s="230" t="n">
        <f aca="false">IF('Indicator Data'!F102="No Data",1,IF('Indicator Data imputation'!F101&lt;&gt;"",1,0))</f>
        <v>0</v>
      </c>
      <c r="F98" s="230" t="n">
        <f aca="false">IF('Indicator Data'!G102="No Data",1,IF('Indicator Data imputation'!G101&lt;&gt;"",1,0))</f>
        <v>0</v>
      </c>
      <c r="G98" s="230" t="n">
        <f aca="false">IF('Indicator Data'!H102="No Data",1,IF('Indicator Data imputation'!H101&lt;&gt;"",1,0))</f>
        <v>0</v>
      </c>
      <c r="H98" s="230" t="n">
        <f aca="false">IF('Indicator Data'!I102="No Data",1,IF('Indicator Data imputation'!I101&lt;&gt;"",1,0))</f>
        <v>0</v>
      </c>
      <c r="I98" s="230" t="n">
        <f aca="false">IF('Indicator Data'!J102="No Data",1,IF('Indicator Data imputation'!J101&lt;&gt;"",1,0))</f>
        <v>0</v>
      </c>
      <c r="J98" s="230" t="n">
        <f aca="false">IF('Indicator Data'!K102="No Data",1,IF('Indicator Data imputation'!K101&lt;&gt;"",1,0))</f>
        <v>0</v>
      </c>
      <c r="K98" s="230" t="n">
        <f aca="false">IF('Indicator Data'!L102="No Data",1,IF('Indicator Data imputation'!L101&lt;&gt;"",1,0))</f>
        <v>0</v>
      </c>
      <c r="L98" s="230" t="n">
        <f aca="false">IF('Indicator Data'!M102="No Data",1,IF('Indicator Data imputation'!M101&lt;&gt;"",1,0))</f>
        <v>0</v>
      </c>
      <c r="M98" s="230" t="n">
        <f aca="false">IF('Indicator Data'!N102="No Data",1,IF('Indicator Data imputation'!N101&lt;&gt;"",1,0))</f>
        <v>0</v>
      </c>
      <c r="N98" s="230" t="n">
        <f aca="false">IF('Indicator Data'!O102="No Data",1,IF('Indicator Data imputation'!O101&lt;&gt;"",1,0))</f>
        <v>0</v>
      </c>
      <c r="O98" s="230" t="n">
        <f aca="false">IF('Indicator Data'!P102="No Data",1,IF('Indicator Data imputation'!P101&lt;&gt;"",1,0))</f>
        <v>0</v>
      </c>
      <c r="P98" s="230" t="n">
        <f aca="false">IF('Indicator Data'!Q102="No Data",1,IF('Indicator Data imputation'!Q101&lt;&gt;"",1,0))</f>
        <v>0</v>
      </c>
      <c r="Q98" s="230" t="n">
        <f aca="false">IF('Indicator Data'!R102="No Data",1,IF('Indicator Data imputation'!R101&lt;&gt;"",1,0))</f>
        <v>0</v>
      </c>
      <c r="R98" s="230" t="n">
        <f aca="false">IF('Indicator Data'!S102="No Data",1,IF('Indicator Data imputation'!S101&lt;&gt;"",1,0))</f>
        <v>0</v>
      </c>
      <c r="S98" s="230" t="n">
        <f aca="false">IF('Indicator Data'!T102="No Data",1,IF('Indicator Data imputation'!T101&lt;&gt;"",1,0))</f>
        <v>0</v>
      </c>
      <c r="T98" s="230" t="n">
        <f aca="false">IF('Indicator Data'!U102="No Data",1,IF('Indicator Data imputation'!U101&lt;&gt;"",1,0))</f>
        <v>0</v>
      </c>
      <c r="U98" s="230" t="n">
        <f aca="false">IF('Indicator Data'!V102="No Data",1,IF('Indicator Data imputation'!V101&lt;&gt;"",1,0))</f>
        <v>0</v>
      </c>
      <c r="V98" s="230" t="n">
        <f aca="false">IF('Indicator Data'!W102="No Data",1,IF('Indicator Data imputation'!W101&lt;&gt;"",1,0))</f>
        <v>0</v>
      </c>
      <c r="W98" s="230" t="n">
        <f aca="false">IF('Indicator Data'!X102="No Data",1,IF('Indicator Data imputation'!X101&lt;&gt;"",1,0))</f>
        <v>0</v>
      </c>
      <c r="X98" s="230" t="n">
        <f aca="false">IF('Indicator Data'!Y102="No Data",1,IF('Indicator Data imputation'!Y101&lt;&gt;"",1,0))</f>
        <v>0</v>
      </c>
      <c r="Y98" s="230" t="n">
        <f aca="false">IF('Indicator Data'!Z102="No Data",1,IF('Indicator Data imputation'!Z101&lt;&gt;"",1,0))</f>
        <v>0</v>
      </c>
      <c r="Z98" s="230" t="n">
        <f aca="false">IF('Indicator Data'!AA102="No Data",1,IF('Indicator Data imputation'!AA101&lt;&gt;"",1,0))</f>
        <v>0</v>
      </c>
      <c r="AA98" s="230" t="n">
        <f aca="false">IF('Indicator Data'!AB102="No Data",1,IF('Indicator Data imputation'!AB101&lt;&gt;"",1,0))</f>
        <v>0</v>
      </c>
      <c r="AB98" s="230" t="n">
        <f aca="false">IF('Indicator Data'!AC102="No Data",1,IF('Indicator Data imputation'!AC101&lt;&gt;"",1,0))</f>
        <v>0</v>
      </c>
      <c r="AC98" s="230" t="n">
        <f aca="false">IF('Indicator Data'!AD102="No Data",1,IF('Indicator Data imputation'!AD101&lt;&gt;"",1,0))</f>
        <v>1</v>
      </c>
      <c r="AD98" s="230" t="n">
        <f aca="false">IF('Indicator Data'!AE102="No Data",1,IF('Indicator Data imputation'!AE101&lt;&gt;"",1,0))</f>
        <v>0</v>
      </c>
      <c r="AE98" s="230" t="n">
        <f aca="false">IF('Indicator Data'!AF102="No Data",1,IF('Indicator Data imputation'!AF101&lt;&gt;"",1,0))</f>
        <v>0</v>
      </c>
      <c r="AF98" s="230" t="n">
        <f aca="false">IF('Indicator Data'!AG102="No Data",1,IF('Indicator Data imputation'!AG101&lt;&gt;"",1,0))</f>
        <v>0</v>
      </c>
      <c r="AG98" s="230" t="n">
        <f aca="false">IF('Indicator Data'!AH102="No Data",1,IF('Indicator Data imputation'!AH101&lt;&gt;"",1,0))</f>
        <v>0</v>
      </c>
      <c r="AH98" s="230" t="n">
        <f aca="false">IF('Indicator Data'!AI102="No Data",1,IF('Indicator Data imputation'!AI101&lt;&gt;"",1,0))</f>
        <v>0</v>
      </c>
      <c r="AI98" s="230" t="n">
        <f aca="false">IF('Indicator Data'!AJ102="No Data",1,IF('Indicator Data imputation'!AJ101&lt;&gt;"",1,0))</f>
        <v>0</v>
      </c>
      <c r="AJ98" s="230" t="n">
        <f aca="false">IF('Indicator Data'!AK102="No Data",1,IF('Indicator Data imputation'!AK101&lt;&gt;"",1,0))</f>
        <v>0</v>
      </c>
      <c r="AK98" s="230" t="n">
        <f aca="false">IF('Indicator Data'!AL102="No Data",1,IF('Indicator Data imputation'!AL101&lt;&gt;"",1,0))</f>
        <v>0</v>
      </c>
      <c r="AL98" s="230" t="n">
        <f aca="false">IF('Indicator Data'!AM102="No Data",1,IF('Indicator Data imputation'!AM101&lt;&gt;"",1,0))</f>
        <v>0</v>
      </c>
      <c r="AM98" s="230" t="n">
        <f aca="false">IF('Indicator Data'!AN102="No Data",1,IF('Indicator Data imputation'!AN101&lt;&gt;"",1,0))</f>
        <v>0</v>
      </c>
      <c r="AN98" s="230" t="n">
        <f aca="false">IF('Indicator Data'!AO102="No Data",1,IF('Indicator Data imputation'!AO101&lt;&gt;"",1,0))</f>
        <v>0</v>
      </c>
      <c r="AO98" s="230" t="n">
        <f aca="false">IF('Indicator Data'!AP102="No Data",1,IF('Indicator Data imputation'!AP101&lt;&gt;"",1,0))</f>
        <v>0</v>
      </c>
      <c r="AP98" s="230" t="n">
        <f aca="false">IF('Indicator Data'!AQ102="No Data",1,IF('Indicator Data imputation'!AQ101&lt;&gt;"",1,0))</f>
        <v>0</v>
      </c>
      <c r="AQ98" s="230" t="n">
        <f aca="false">IF('Indicator Data'!AR102="No Data",1,IF('Indicator Data imputation'!AR101&lt;&gt;"",1,0))</f>
        <v>0</v>
      </c>
      <c r="AR98" s="230" t="n">
        <f aca="false">IF('Indicator Data'!AS102="No Data",1,IF('Indicator Data imputation'!AS101&lt;&gt;"",1,0))</f>
        <v>0</v>
      </c>
      <c r="AS98" s="230" t="n">
        <f aca="false">IF('Indicator Data'!AT102="No Data",1,IF('Indicator Data imputation'!AT101&lt;&gt;"",1,0))</f>
        <v>0</v>
      </c>
      <c r="AT98" s="230" t="n">
        <f aca="false">IF('Indicator Data'!AU102="No Data",1,IF('Indicator Data imputation'!AU101&lt;&gt;"",1,0))</f>
        <v>0</v>
      </c>
      <c r="AU98" s="230" t="n">
        <f aca="false">IF('Indicator Data'!AV102="No Data",1,IF('Indicator Data imputation'!AV101&lt;&gt;"",1,0))</f>
        <v>0</v>
      </c>
      <c r="AV98" s="230" t="n">
        <f aca="false">IF('Indicator Data'!AW102="No Data",1,IF('Indicator Data imputation'!AW101&lt;&gt;"",1,0))</f>
        <v>0</v>
      </c>
      <c r="AW98" s="230" t="n">
        <f aca="false">IF('Indicator Data'!AX102="No Data",1,IF('Indicator Data imputation'!AX101&lt;&gt;"",1,0))</f>
        <v>0</v>
      </c>
      <c r="AX98" s="230" t="n">
        <f aca="false">IF('Indicator Data'!AY102="No Data",1,IF('Indicator Data imputation'!AY101&lt;&gt;"",1,0))</f>
        <v>0</v>
      </c>
      <c r="AY98" s="230" t="n">
        <f aca="false">IF('Indicator Data'!AZ102="No Data",1,IF('Indicator Data imputation'!AZ101&lt;&gt;"",1,0))</f>
        <v>0</v>
      </c>
      <c r="AZ98" s="230" t="n">
        <f aca="false">IF('Indicator Data'!BA102="No Data",1,IF('Indicator Data imputation'!BA101&lt;&gt;"",1,0))</f>
        <v>0</v>
      </c>
      <c r="BA98" s="230" t="n">
        <f aca="false">IF('Indicator Data'!BB102="No Data",1,IF('Indicator Data imputation'!BB101&lt;&gt;"",1,0))</f>
        <v>0</v>
      </c>
      <c r="BB98" s="230" t="n">
        <f aca="false">IF('Indicator Data'!BC102="No Data",1,IF('Indicator Data imputation'!BC101&lt;&gt;"",1,0))</f>
        <v>0</v>
      </c>
      <c r="BC98" s="230" t="n">
        <f aca="false">IF('Indicator Data'!BD102="No Data",1,IF('Indicator Data imputation'!BD101&lt;&gt;"",1,0))</f>
        <v>0</v>
      </c>
      <c r="BD98" s="230" t="n">
        <f aca="false">IF('Indicator Data'!BE102="No Data",1,IF('Indicator Data imputation'!BE101&lt;&gt;"",1,0))</f>
        <v>0</v>
      </c>
      <c r="BE98" s="230" t="n">
        <f aca="false">IF('Indicator Data'!BF102="No Data",1,IF('Indicator Data imputation'!BF101&lt;&gt;"",1,0))</f>
        <v>0</v>
      </c>
      <c r="BF98" s="230" t="n">
        <f aca="false">IF('Indicator Data'!BG102="No Data",1,IF('Indicator Data imputation'!BG101&lt;&gt;"",1,0))</f>
        <v>0</v>
      </c>
      <c r="BG98" s="230" t="n">
        <f aca="false">IF('Indicator Data'!BH102="No Data",1,IF('Indicator Data imputation'!BH101&lt;&gt;"",1,0))</f>
        <v>0</v>
      </c>
      <c r="BH98" s="230" t="n">
        <f aca="false">IF('Indicator Data'!BI102="No Data",1,IF('Indicator Data imputation'!BI101&lt;&gt;"",1,0))</f>
        <v>1</v>
      </c>
      <c r="BI98" s="230" t="n">
        <f aca="false">IF('Indicator Data'!BJ102="No Data",1,IF('Indicator Data imputation'!BJ101&lt;&gt;"",1,0))</f>
        <v>0</v>
      </c>
      <c r="BJ98" s="230" t="n">
        <f aca="false">IF('Indicator Data'!BK102="No Data",1,IF('Indicator Data imputation'!BK101&lt;&gt;"",1,0))</f>
        <v>0</v>
      </c>
      <c r="BK98" s="230" t="n">
        <f aca="false">IF('Indicator Data'!BL102="No Data",1,IF('Indicator Data imputation'!BL101&lt;&gt;"",1,0))</f>
        <v>0</v>
      </c>
      <c r="BL98" s="230" t="n">
        <f aca="false">IF('Indicator Data'!BM102="No Data",1,IF('Indicator Data imputation'!BM101&lt;&gt;"",1,0))</f>
        <v>0</v>
      </c>
      <c r="BM98" s="230" t="n">
        <f aca="false">IF('Indicator Data'!BN102="No Data",1,IF('Indicator Data imputation'!BN101&lt;&gt;"",1,0))</f>
        <v>0</v>
      </c>
      <c r="BN98" s="230" t="n">
        <f aca="false">IF('Indicator Data'!BO102="No Data",1,IF('Indicator Data imputation'!BO101&lt;&gt;"",1,0))</f>
        <v>0</v>
      </c>
      <c r="BO98" s="230" t="n">
        <f aca="false">IF('Indicator Data'!BP102="No Data",1,IF('Indicator Data imputation'!BP101&lt;&gt;"",1,0))</f>
        <v>0</v>
      </c>
      <c r="BP98" s="230" t="n">
        <f aca="false">IF('Indicator Data'!BQ102="No Data",1,IF('Indicator Data imputation'!BQ101&lt;&gt;"",1,0))</f>
        <v>0</v>
      </c>
      <c r="BQ98" s="230" t="n">
        <f aca="false">IF('Indicator Data'!BR102="No Data",1,IF('Indicator Data imputation'!BR101&lt;&gt;"",1,0))</f>
        <v>0</v>
      </c>
      <c r="BR98" s="230" t="n">
        <f aca="false">IF('Indicator Data'!BS102="No Data",1,IF('Indicator Data imputation'!BS101&lt;&gt;"",1,0))</f>
        <v>0</v>
      </c>
      <c r="BS98" s="230" t="n">
        <f aca="false">IF('Indicator Data'!BT102="No Data",1,IF('Indicator Data imputation'!BT101&lt;&gt;"",1,0))</f>
        <v>0</v>
      </c>
      <c r="BT98" s="230" t="n">
        <f aca="false">IF('Indicator Data'!BU102="No Data",1,IF('Indicator Data imputation'!BU101&lt;&gt;"",1,0))</f>
        <v>0</v>
      </c>
      <c r="BU98" s="230" t="n">
        <f aca="false">IF('Indicator Data'!BV102="No Data",1,IF('Indicator Data imputation'!BV101&lt;&gt;"",1,0))</f>
        <v>0</v>
      </c>
      <c r="BV98" s="230" t="n">
        <f aca="false">IF('Indicator Data'!BW102="No Data",1,IF('Indicator Data imputation'!BW101&lt;&gt;"",1,0))</f>
        <v>0</v>
      </c>
      <c r="BW98" s="230" t="n">
        <f aca="false">IF('Indicator Data'!BX102="No Data",1,IF('Indicator Data imputation'!BX101&lt;&gt;"",1,0))</f>
        <v>0</v>
      </c>
      <c r="BX98" s="0" t="n">
        <f aca="false">SUM(B98:BW98)</f>
        <v>2</v>
      </c>
      <c r="BY98" s="239" t="n">
        <f aca="false">BX98/74</f>
        <v>0.027027027027027</v>
      </c>
    </row>
    <row r="99" customFormat="false" ht="14.5" hidden="false" customHeight="false" outlineLevel="0" collapsed="false">
      <c r="A99" s="0" t="str">
        <f aca="false">'Indicator Data'!B103</f>
        <v>LBY</v>
      </c>
      <c r="B99" s="230" t="n">
        <f aca="false">IF('Indicator Data'!C103="No Data",1,IF('Indicator Data imputation'!C102&lt;&gt;"",1,0))</f>
        <v>0</v>
      </c>
      <c r="C99" s="230" t="n">
        <f aca="false">IF('Indicator Data'!D103="No Data",1,IF('Indicator Data imputation'!D102&lt;&gt;"",1,0))</f>
        <v>0</v>
      </c>
      <c r="D99" s="230" t="n">
        <f aca="false">IF('Indicator Data'!E103="No Data",1,IF('Indicator Data imputation'!E102&lt;&gt;"",1,0))</f>
        <v>0</v>
      </c>
      <c r="E99" s="230" t="n">
        <f aca="false">IF('Indicator Data'!F103="No Data",1,IF('Indicator Data imputation'!F102&lt;&gt;"",1,0))</f>
        <v>0</v>
      </c>
      <c r="F99" s="230" t="n">
        <f aca="false">IF('Indicator Data'!G103="No Data",1,IF('Indicator Data imputation'!G102&lt;&gt;"",1,0))</f>
        <v>0</v>
      </c>
      <c r="G99" s="230" t="n">
        <f aca="false">IF('Indicator Data'!H103="No Data",1,IF('Indicator Data imputation'!H102&lt;&gt;"",1,0))</f>
        <v>0</v>
      </c>
      <c r="H99" s="230" t="n">
        <f aca="false">IF('Indicator Data'!I103="No Data",1,IF('Indicator Data imputation'!I102&lt;&gt;"",1,0))</f>
        <v>0</v>
      </c>
      <c r="I99" s="230" t="n">
        <f aca="false">IF('Indicator Data'!J103="No Data",1,IF('Indicator Data imputation'!J102&lt;&gt;"",1,0))</f>
        <v>0</v>
      </c>
      <c r="J99" s="230" t="n">
        <f aca="false">IF('Indicator Data'!K103="No Data",1,IF('Indicator Data imputation'!K102&lt;&gt;"",1,0))</f>
        <v>0</v>
      </c>
      <c r="K99" s="230" t="n">
        <f aca="false">IF('Indicator Data'!L103="No Data",1,IF('Indicator Data imputation'!L102&lt;&gt;"",1,0))</f>
        <v>0</v>
      </c>
      <c r="L99" s="230" t="n">
        <f aca="false">IF('Indicator Data'!M103="No Data",1,IF('Indicator Data imputation'!M102&lt;&gt;"",1,0))</f>
        <v>0</v>
      </c>
      <c r="M99" s="230" t="n">
        <f aca="false">IF('Indicator Data'!N103="No Data",1,IF('Indicator Data imputation'!N102&lt;&gt;"",1,0))</f>
        <v>0</v>
      </c>
      <c r="N99" s="230" t="n">
        <f aca="false">IF('Indicator Data'!O103="No Data",1,IF('Indicator Data imputation'!O102&lt;&gt;"",1,0))</f>
        <v>0</v>
      </c>
      <c r="O99" s="230" t="n">
        <f aca="false">IF('Indicator Data'!P103="No Data",1,IF('Indicator Data imputation'!P102&lt;&gt;"",1,0))</f>
        <v>0</v>
      </c>
      <c r="P99" s="230" t="n">
        <f aca="false">IF('Indicator Data'!Q103="No Data",1,IF('Indicator Data imputation'!Q102&lt;&gt;"",1,0))</f>
        <v>0</v>
      </c>
      <c r="Q99" s="230" t="n">
        <f aca="false">IF('Indicator Data'!R103="No Data",1,IF('Indicator Data imputation'!R102&lt;&gt;"",1,0))</f>
        <v>0</v>
      </c>
      <c r="R99" s="230" t="n">
        <f aca="false">IF('Indicator Data'!S103="No Data",1,IF('Indicator Data imputation'!S102&lt;&gt;"",1,0))</f>
        <v>0</v>
      </c>
      <c r="S99" s="230" t="n">
        <f aca="false">IF('Indicator Data'!T103="No Data",1,IF('Indicator Data imputation'!T102&lt;&gt;"",1,0))</f>
        <v>0</v>
      </c>
      <c r="T99" s="230" t="n">
        <f aca="false">IF('Indicator Data'!U103="No Data",1,IF('Indicator Data imputation'!U102&lt;&gt;"",1,0))</f>
        <v>0</v>
      </c>
      <c r="U99" s="230" t="n">
        <f aca="false">IF('Indicator Data'!V103="No Data",1,IF('Indicator Data imputation'!V102&lt;&gt;"",1,0))</f>
        <v>0</v>
      </c>
      <c r="V99" s="230" t="n">
        <f aca="false">IF('Indicator Data'!W103="No Data",1,IF('Indicator Data imputation'!W102&lt;&gt;"",1,0))</f>
        <v>0</v>
      </c>
      <c r="W99" s="230" t="n">
        <f aca="false">IF('Indicator Data'!X103="No Data",1,IF('Indicator Data imputation'!X102&lt;&gt;"",1,0))</f>
        <v>0</v>
      </c>
      <c r="X99" s="230" t="n">
        <f aca="false">IF('Indicator Data'!Y103="No Data",1,IF('Indicator Data imputation'!Y102&lt;&gt;"",1,0))</f>
        <v>0</v>
      </c>
      <c r="Y99" s="230" t="n">
        <f aca="false">IF('Indicator Data'!Z103="No Data",1,IF('Indicator Data imputation'!Z102&lt;&gt;"",1,0))</f>
        <v>0</v>
      </c>
      <c r="Z99" s="230" t="n">
        <f aca="false">IF('Indicator Data'!AA103="No Data",1,IF('Indicator Data imputation'!AA102&lt;&gt;"",1,0))</f>
        <v>1</v>
      </c>
      <c r="AA99" s="230" t="n">
        <f aca="false">IF('Indicator Data'!AB103="No Data",1,IF('Indicator Data imputation'!AB102&lt;&gt;"",1,0))</f>
        <v>0</v>
      </c>
      <c r="AB99" s="230" t="n">
        <f aca="false">IF('Indicator Data'!AC103="No Data",1,IF('Indicator Data imputation'!AC102&lt;&gt;"",1,0))</f>
        <v>1</v>
      </c>
      <c r="AC99" s="230" t="n">
        <f aca="false">IF('Indicator Data'!AD103="No Data",1,IF('Indicator Data imputation'!AD102&lt;&gt;"",1,0))</f>
        <v>0</v>
      </c>
      <c r="AD99" s="230" t="n">
        <f aca="false">IF('Indicator Data'!AE103="No Data",1,IF('Indicator Data imputation'!AE102&lt;&gt;"",1,0))</f>
        <v>0</v>
      </c>
      <c r="AE99" s="230" t="n">
        <f aca="false">IF('Indicator Data'!AF103="No Data",1,IF('Indicator Data imputation'!AF102&lt;&gt;"",1,0))</f>
        <v>1</v>
      </c>
      <c r="AF99" s="230" t="n">
        <f aca="false">IF('Indicator Data'!AG103="No Data",1,IF('Indicator Data imputation'!AG102&lt;&gt;"",1,0))</f>
        <v>0</v>
      </c>
      <c r="AG99" s="230" t="n">
        <f aca="false">IF('Indicator Data'!AH103="No Data",1,IF('Indicator Data imputation'!AH102&lt;&gt;"",1,0))</f>
        <v>0</v>
      </c>
      <c r="AH99" s="230" t="n">
        <f aca="false">IF('Indicator Data'!AI103="No Data",1,IF('Indicator Data imputation'!AI102&lt;&gt;"",1,0))</f>
        <v>0</v>
      </c>
      <c r="AI99" s="230" t="n">
        <f aca="false">IF('Indicator Data'!AJ103="No Data",1,IF('Indicator Data imputation'!AJ102&lt;&gt;"",1,0))</f>
        <v>0</v>
      </c>
      <c r="AJ99" s="230" t="n">
        <f aca="false">IF('Indicator Data'!AK103="No Data",1,IF('Indicator Data imputation'!AK102&lt;&gt;"",1,0))</f>
        <v>0</v>
      </c>
      <c r="AK99" s="230" t="n">
        <f aca="false">IF('Indicator Data'!AL103="No Data",1,IF('Indicator Data imputation'!AL102&lt;&gt;"",1,0))</f>
        <v>0</v>
      </c>
      <c r="AL99" s="230" t="n">
        <f aca="false">IF('Indicator Data'!AM103="No Data",1,IF('Indicator Data imputation'!AM102&lt;&gt;"",1,0))</f>
        <v>0</v>
      </c>
      <c r="AM99" s="230" t="n">
        <f aca="false">IF('Indicator Data'!AN103="No Data",1,IF('Indicator Data imputation'!AN102&lt;&gt;"",1,0))</f>
        <v>0</v>
      </c>
      <c r="AN99" s="230" t="n">
        <f aca="false">IF('Indicator Data'!AO103="No Data",1,IF('Indicator Data imputation'!AO102&lt;&gt;"",1,0))</f>
        <v>0</v>
      </c>
      <c r="AO99" s="230" t="n">
        <f aca="false">IF('Indicator Data'!AP103="No Data",1,IF('Indicator Data imputation'!AP102&lt;&gt;"",1,0))</f>
        <v>0</v>
      </c>
      <c r="AP99" s="230" t="n">
        <f aca="false">IF('Indicator Data'!AQ103="No Data",1,IF('Indicator Data imputation'!AQ102&lt;&gt;"",1,0))</f>
        <v>0</v>
      </c>
      <c r="AQ99" s="230" t="n">
        <f aca="false">IF('Indicator Data'!AR103="No Data",1,IF('Indicator Data imputation'!AR102&lt;&gt;"",1,0))</f>
        <v>0</v>
      </c>
      <c r="AR99" s="230" t="n">
        <f aca="false">IF('Indicator Data'!AS103="No Data",1,IF('Indicator Data imputation'!AS102&lt;&gt;"",1,0))</f>
        <v>0</v>
      </c>
      <c r="AS99" s="230" t="n">
        <f aca="false">IF('Indicator Data'!AT103="No Data",1,IF('Indicator Data imputation'!AT102&lt;&gt;"",1,0))</f>
        <v>0</v>
      </c>
      <c r="AT99" s="230" t="n">
        <f aca="false">IF('Indicator Data'!AU103="No Data",1,IF('Indicator Data imputation'!AU102&lt;&gt;"",1,0))</f>
        <v>0</v>
      </c>
      <c r="AU99" s="230" t="n">
        <f aca="false">IF('Indicator Data'!AV103="No Data",1,IF('Indicator Data imputation'!AV102&lt;&gt;"",1,0))</f>
        <v>0</v>
      </c>
      <c r="AV99" s="230" t="n">
        <f aca="false">IF('Indicator Data'!AW103="No Data",1,IF('Indicator Data imputation'!AW102&lt;&gt;"",1,0))</f>
        <v>1</v>
      </c>
      <c r="AW99" s="230" t="n">
        <f aca="false">IF('Indicator Data'!AX103="No Data",1,IF('Indicator Data imputation'!AX102&lt;&gt;"",1,0))</f>
        <v>0</v>
      </c>
      <c r="AX99" s="230" t="n">
        <f aca="false">IF('Indicator Data'!AY103="No Data",1,IF('Indicator Data imputation'!AY102&lt;&gt;"",1,0))</f>
        <v>0</v>
      </c>
      <c r="AY99" s="230" t="n">
        <f aca="false">IF('Indicator Data'!AZ103="No Data",1,IF('Indicator Data imputation'!AZ102&lt;&gt;"",1,0))</f>
        <v>1</v>
      </c>
      <c r="AZ99" s="230" t="n">
        <f aca="false">IF('Indicator Data'!BA103="No Data",1,IF('Indicator Data imputation'!BA102&lt;&gt;"",1,0))</f>
        <v>0</v>
      </c>
      <c r="BA99" s="230" t="n">
        <f aca="false">IF('Indicator Data'!BB103="No Data",1,IF('Indicator Data imputation'!BB102&lt;&gt;"",1,0))</f>
        <v>0</v>
      </c>
      <c r="BB99" s="230" t="n">
        <f aca="false">IF('Indicator Data'!BC103="No Data",1,IF('Indicator Data imputation'!BC102&lt;&gt;"",1,0))</f>
        <v>0</v>
      </c>
      <c r="BC99" s="230" t="n">
        <f aca="false">IF('Indicator Data'!BD103="No Data",1,IF('Indicator Data imputation'!BD102&lt;&gt;"",1,0))</f>
        <v>0</v>
      </c>
      <c r="BD99" s="230" t="n">
        <f aca="false">IF('Indicator Data'!BE103="No Data",1,IF('Indicator Data imputation'!BE102&lt;&gt;"",1,0))</f>
        <v>0</v>
      </c>
      <c r="BE99" s="230" t="n">
        <f aca="false">IF('Indicator Data'!BF103="No Data",1,IF('Indicator Data imputation'!BF102&lt;&gt;"",1,0))</f>
        <v>0</v>
      </c>
      <c r="BF99" s="230" t="n">
        <f aca="false">IF('Indicator Data'!BG103="No Data",1,IF('Indicator Data imputation'!BG102&lt;&gt;"",1,0))</f>
        <v>1</v>
      </c>
      <c r="BG99" s="230" t="n">
        <f aca="false">IF('Indicator Data'!BH103="No Data",1,IF('Indicator Data imputation'!BH102&lt;&gt;"",1,0))</f>
        <v>1</v>
      </c>
      <c r="BH99" s="230" t="n">
        <f aca="false">IF('Indicator Data'!BI103="No Data",1,IF('Indicator Data imputation'!BI102&lt;&gt;"",1,0))</f>
        <v>1</v>
      </c>
      <c r="BI99" s="230" t="n">
        <f aca="false">IF('Indicator Data'!BJ103="No Data",1,IF('Indicator Data imputation'!BJ102&lt;&gt;"",1,0))</f>
        <v>0</v>
      </c>
      <c r="BJ99" s="230" t="n">
        <f aca="false">IF('Indicator Data'!BK103="No Data",1,IF('Indicator Data imputation'!BK102&lt;&gt;"",1,0))</f>
        <v>0</v>
      </c>
      <c r="BK99" s="230" t="n">
        <f aca="false">IF('Indicator Data'!BL103="No Data",1,IF('Indicator Data imputation'!BL102&lt;&gt;"",1,0))</f>
        <v>0</v>
      </c>
      <c r="BL99" s="230" t="n">
        <f aca="false">IF('Indicator Data'!BM103="No Data",1,IF('Indicator Data imputation'!BM102&lt;&gt;"",1,0))</f>
        <v>1</v>
      </c>
      <c r="BM99" s="230" t="n">
        <f aca="false">IF('Indicator Data'!BN103="No Data",1,IF('Indicator Data imputation'!BN102&lt;&gt;"",1,0))</f>
        <v>0</v>
      </c>
      <c r="BN99" s="230" t="n">
        <f aca="false">IF('Indicator Data'!BO103="No Data",1,IF('Indicator Data imputation'!BO102&lt;&gt;"",1,0))</f>
        <v>0</v>
      </c>
      <c r="BO99" s="230" t="n">
        <f aca="false">IF('Indicator Data'!BP103="No Data",1,IF('Indicator Data imputation'!BP102&lt;&gt;"",1,0))</f>
        <v>0</v>
      </c>
      <c r="BP99" s="230" t="n">
        <f aca="false">IF('Indicator Data'!BQ103="No Data",1,IF('Indicator Data imputation'!BQ102&lt;&gt;"",1,0))</f>
        <v>0</v>
      </c>
      <c r="BQ99" s="230" t="n">
        <f aca="false">IF('Indicator Data'!BR103="No Data",1,IF('Indicator Data imputation'!BR102&lt;&gt;"",1,0))</f>
        <v>0</v>
      </c>
      <c r="BR99" s="230" t="n">
        <f aca="false">IF('Indicator Data'!BS103="No Data",1,IF('Indicator Data imputation'!BS102&lt;&gt;"",1,0))</f>
        <v>0</v>
      </c>
      <c r="BS99" s="230" t="n">
        <f aca="false">IF('Indicator Data'!BT103="No Data",1,IF('Indicator Data imputation'!BT102&lt;&gt;"",1,0))</f>
        <v>0</v>
      </c>
      <c r="BT99" s="230" t="n">
        <f aca="false">IF('Indicator Data'!BU103="No Data",1,IF('Indicator Data imputation'!BU102&lt;&gt;"",1,0))</f>
        <v>0</v>
      </c>
      <c r="BU99" s="230" t="n">
        <f aca="false">IF('Indicator Data'!BV103="No Data",1,IF('Indicator Data imputation'!BV102&lt;&gt;"",1,0))</f>
        <v>0</v>
      </c>
      <c r="BV99" s="230" t="n">
        <f aca="false">IF('Indicator Data'!BW103="No Data",1,IF('Indicator Data imputation'!BW102&lt;&gt;"",1,0))</f>
        <v>1</v>
      </c>
      <c r="BW99" s="230" t="n">
        <f aca="false">IF('Indicator Data'!BX103="No Data",1,IF('Indicator Data imputation'!BX102&lt;&gt;"",1,0))</f>
        <v>0</v>
      </c>
      <c r="BX99" s="0" t="n">
        <f aca="false">SUM(B99:BW99)</f>
        <v>10</v>
      </c>
      <c r="BY99" s="239" t="n">
        <f aca="false">BX99/74</f>
        <v>0.135135135135135</v>
      </c>
    </row>
    <row r="100" customFormat="false" ht="14.5" hidden="false" customHeight="false" outlineLevel="0" collapsed="false">
      <c r="A100" s="0" t="str">
        <f aca="false">'Indicator Data'!B104</f>
        <v>LIE</v>
      </c>
      <c r="B100" s="230" t="n">
        <f aca="false">IF('Indicator Data'!C104="No Data",1,IF('Indicator Data imputation'!C103&lt;&gt;"",1,0))</f>
        <v>0</v>
      </c>
      <c r="C100" s="230" t="n">
        <f aca="false">IF('Indicator Data'!D104="No Data",1,IF('Indicator Data imputation'!D103&lt;&gt;"",1,0))</f>
        <v>0</v>
      </c>
      <c r="D100" s="230" t="n">
        <f aca="false">IF('Indicator Data'!E104="No Data",1,IF('Indicator Data imputation'!E103&lt;&gt;"",1,0))</f>
        <v>1</v>
      </c>
      <c r="E100" s="230" t="n">
        <f aca="false">IF('Indicator Data'!F104="No Data",1,IF('Indicator Data imputation'!F103&lt;&gt;"",1,0))</f>
        <v>0</v>
      </c>
      <c r="F100" s="230" t="n">
        <f aca="false">IF('Indicator Data'!G104="No Data",1,IF('Indicator Data imputation'!G103&lt;&gt;"",1,0))</f>
        <v>0</v>
      </c>
      <c r="G100" s="230" t="n">
        <f aca="false">IF('Indicator Data'!H104="No Data",1,IF('Indicator Data imputation'!H103&lt;&gt;"",1,0))</f>
        <v>0</v>
      </c>
      <c r="H100" s="230" t="n">
        <f aca="false">IF('Indicator Data'!I104="No Data",1,IF('Indicator Data imputation'!I103&lt;&gt;"",1,0))</f>
        <v>0</v>
      </c>
      <c r="I100" s="230" t="n">
        <f aca="false">IF('Indicator Data'!J104="No Data",1,IF('Indicator Data imputation'!J103&lt;&gt;"",1,0))</f>
        <v>0</v>
      </c>
      <c r="J100" s="230" t="n">
        <f aca="false">IF('Indicator Data'!K104="No Data",1,IF('Indicator Data imputation'!K103&lt;&gt;"",1,0))</f>
        <v>0</v>
      </c>
      <c r="K100" s="230" t="n">
        <f aca="false">IF('Indicator Data'!L104="No Data",1,IF('Indicator Data imputation'!L103&lt;&gt;"",1,0))</f>
        <v>0</v>
      </c>
      <c r="L100" s="230" t="n">
        <f aca="false">IF('Indicator Data'!M104="No Data",1,IF('Indicator Data imputation'!M103&lt;&gt;"",1,0))</f>
        <v>0</v>
      </c>
      <c r="M100" s="230" t="n">
        <f aca="false">IF('Indicator Data'!N104="No Data",1,IF('Indicator Data imputation'!N103&lt;&gt;"",1,0))</f>
        <v>1</v>
      </c>
      <c r="N100" s="230" t="n">
        <f aca="false">IF('Indicator Data'!O104="No Data",1,IF('Indicator Data imputation'!O103&lt;&gt;"",1,0))</f>
        <v>1</v>
      </c>
      <c r="O100" s="230" t="n">
        <f aca="false">IF('Indicator Data'!P104="No Data",1,IF('Indicator Data imputation'!P103&lt;&gt;"",1,0))</f>
        <v>1</v>
      </c>
      <c r="P100" s="230" t="n">
        <f aca="false">IF('Indicator Data'!Q104="No Data",1,IF('Indicator Data imputation'!Q103&lt;&gt;"",1,0))</f>
        <v>0</v>
      </c>
      <c r="Q100" s="230" t="n">
        <f aca="false">IF('Indicator Data'!R104="No Data",1,IF('Indicator Data imputation'!R103&lt;&gt;"",1,0))</f>
        <v>0</v>
      </c>
      <c r="R100" s="230" t="n">
        <f aca="false">IF('Indicator Data'!S104="No Data",1,IF('Indicator Data imputation'!S103&lt;&gt;"",1,0))</f>
        <v>0</v>
      </c>
      <c r="S100" s="230" t="n">
        <f aca="false">IF('Indicator Data'!T104="No Data",1,IF('Indicator Data imputation'!T103&lt;&gt;"",1,0))</f>
        <v>0</v>
      </c>
      <c r="T100" s="230" t="n">
        <f aca="false">IF('Indicator Data'!U104="No Data",1,IF('Indicator Data imputation'!U103&lt;&gt;"",1,0))</f>
        <v>0</v>
      </c>
      <c r="U100" s="230" t="n">
        <f aca="false">IF('Indicator Data'!V104="No Data",1,IF('Indicator Data imputation'!V103&lt;&gt;"",1,0))</f>
        <v>0</v>
      </c>
      <c r="V100" s="230" t="n">
        <f aca="false">IF('Indicator Data'!W104="No Data",1,IF('Indicator Data imputation'!W103&lt;&gt;"",1,0))</f>
        <v>0</v>
      </c>
      <c r="W100" s="230" t="n">
        <f aca="false">IF('Indicator Data'!X104="No Data",1,IF('Indicator Data imputation'!X103&lt;&gt;"",1,0))</f>
        <v>0</v>
      </c>
      <c r="X100" s="230" t="n">
        <f aca="false">IF('Indicator Data'!Y104="No Data",1,IF('Indicator Data imputation'!Y103&lt;&gt;"",1,0))</f>
        <v>0</v>
      </c>
      <c r="Y100" s="230" t="n">
        <f aca="false">IF('Indicator Data'!Z104="No Data",1,IF('Indicator Data imputation'!Z103&lt;&gt;"",1,0))</f>
        <v>0</v>
      </c>
      <c r="Z100" s="230" t="n">
        <f aca="false">IF('Indicator Data'!AA104="No Data",1,IF('Indicator Data imputation'!AA103&lt;&gt;"",1,0))</f>
        <v>0</v>
      </c>
      <c r="AA100" s="230" t="n">
        <f aca="false">IF('Indicator Data'!AB104="No Data",1,IF('Indicator Data imputation'!AB103&lt;&gt;"",1,0))</f>
        <v>0</v>
      </c>
      <c r="AB100" s="230" t="n">
        <f aca="false">IF('Indicator Data'!AC104="No Data",1,IF('Indicator Data imputation'!AC103&lt;&gt;"",1,0))</f>
        <v>1</v>
      </c>
      <c r="AC100" s="230" t="n">
        <f aca="false">IF('Indicator Data'!AD104="No Data",1,IF('Indicator Data imputation'!AD103&lt;&gt;"",1,0))</f>
        <v>0</v>
      </c>
      <c r="AD100" s="230" t="n">
        <f aca="false">IF('Indicator Data'!AE104="No Data",1,IF('Indicator Data imputation'!AE103&lt;&gt;"",1,0))</f>
        <v>0</v>
      </c>
      <c r="AE100" s="230" t="n">
        <f aca="false">IF('Indicator Data'!AF104="No Data",1,IF('Indicator Data imputation'!AF103&lt;&gt;"",1,0))</f>
        <v>1</v>
      </c>
      <c r="AF100" s="230" t="n">
        <f aca="false">IF('Indicator Data'!AG104="No Data",1,IF('Indicator Data imputation'!AG103&lt;&gt;"",1,0))</f>
        <v>1</v>
      </c>
      <c r="AG100" s="230" t="n">
        <f aca="false">IF('Indicator Data'!AH104="No Data",1,IF('Indicator Data imputation'!AH103&lt;&gt;"",1,0))</f>
        <v>0</v>
      </c>
      <c r="AH100" s="230" t="n">
        <f aca="false">IF('Indicator Data'!AI104="No Data",1,IF('Indicator Data imputation'!AI103&lt;&gt;"",1,0))</f>
        <v>0</v>
      </c>
      <c r="AI100" s="230" t="n">
        <f aca="false">IF('Indicator Data'!AJ104="No Data",1,IF('Indicator Data imputation'!AJ103&lt;&gt;"",1,0))</f>
        <v>0</v>
      </c>
      <c r="AJ100" s="230" t="n">
        <f aca="false">IF('Indicator Data'!AK104="No Data",1,IF('Indicator Data imputation'!AK103&lt;&gt;"",1,0))</f>
        <v>0</v>
      </c>
      <c r="AK100" s="230" t="n">
        <f aca="false">IF('Indicator Data'!AL104="No Data",1,IF('Indicator Data imputation'!AL103&lt;&gt;"",1,0))</f>
        <v>1</v>
      </c>
      <c r="AL100" s="230" t="n">
        <f aca="false">IF('Indicator Data'!AM104="No Data",1,IF('Indicator Data imputation'!AM103&lt;&gt;"",1,0))</f>
        <v>0</v>
      </c>
      <c r="AM100" s="230" t="n">
        <f aca="false">IF('Indicator Data'!AN104="No Data",1,IF('Indicator Data imputation'!AN103&lt;&gt;"",1,0))</f>
        <v>0</v>
      </c>
      <c r="AN100" s="230" t="n">
        <f aca="false">IF('Indicator Data'!AO104="No Data",1,IF('Indicator Data imputation'!AO103&lt;&gt;"",1,0))</f>
        <v>0</v>
      </c>
      <c r="AO100" s="230" t="n">
        <f aca="false">IF('Indicator Data'!AP104="No Data",1,IF('Indicator Data imputation'!AP103&lt;&gt;"",1,0))</f>
        <v>1</v>
      </c>
      <c r="AP100" s="230" t="n">
        <f aca="false">IF('Indicator Data'!AQ104="No Data",1,IF('Indicator Data imputation'!AQ103&lt;&gt;"",1,0))</f>
        <v>1</v>
      </c>
      <c r="AQ100" s="230" t="n">
        <f aca="false">IF('Indicator Data'!AR104="No Data",1,IF('Indicator Data imputation'!AR103&lt;&gt;"",1,0))</f>
        <v>0</v>
      </c>
      <c r="AR100" s="230" t="n">
        <f aca="false">IF('Indicator Data'!AS104="No Data",1,IF('Indicator Data imputation'!AS103&lt;&gt;"",1,0))</f>
        <v>1</v>
      </c>
      <c r="AS100" s="230" t="n">
        <f aca="false">IF('Indicator Data'!AT104="No Data",1,IF('Indicator Data imputation'!AT103&lt;&gt;"",1,0))</f>
        <v>1</v>
      </c>
      <c r="AT100" s="230" t="n">
        <f aca="false">IF('Indicator Data'!AU104="No Data",1,IF('Indicator Data imputation'!AU103&lt;&gt;"",1,0))</f>
        <v>1</v>
      </c>
      <c r="AU100" s="230" t="n">
        <f aca="false">IF('Indicator Data'!AV104="No Data",1,IF('Indicator Data imputation'!AV103&lt;&gt;"",1,0))</f>
        <v>1</v>
      </c>
      <c r="AV100" s="230" t="n">
        <f aca="false">IF('Indicator Data'!AW104="No Data",1,IF('Indicator Data imputation'!AW103&lt;&gt;"",1,0))</f>
        <v>1</v>
      </c>
      <c r="AW100" s="230" t="n">
        <f aca="false">IF('Indicator Data'!AX104="No Data",1,IF('Indicator Data imputation'!AX103&lt;&gt;"",1,0))</f>
        <v>0</v>
      </c>
      <c r="AX100" s="230" t="n">
        <f aca="false">IF('Indicator Data'!AY104="No Data",1,IF('Indicator Data imputation'!AY103&lt;&gt;"",1,0))</f>
        <v>1</v>
      </c>
      <c r="AY100" s="230" t="n">
        <f aca="false">IF('Indicator Data'!AZ104="No Data",1,IF('Indicator Data imputation'!AZ103&lt;&gt;"",1,0))</f>
        <v>1</v>
      </c>
      <c r="AZ100" s="230" t="n">
        <f aca="false">IF('Indicator Data'!BA104="No Data",1,IF('Indicator Data imputation'!BA103&lt;&gt;"",1,0))</f>
        <v>0</v>
      </c>
      <c r="BA100" s="230" t="n">
        <f aca="false">IF('Indicator Data'!BB104="No Data",1,IF('Indicator Data imputation'!BB103&lt;&gt;"",1,0))</f>
        <v>0</v>
      </c>
      <c r="BB100" s="230" t="n">
        <f aca="false">IF('Indicator Data'!BC104="No Data",1,IF('Indicator Data imputation'!BC103&lt;&gt;"",1,0))</f>
        <v>0</v>
      </c>
      <c r="BC100" s="230" t="n">
        <f aca="false">IF('Indicator Data'!BD104="No Data",1,IF('Indicator Data imputation'!BD103&lt;&gt;"",1,0))</f>
        <v>0</v>
      </c>
      <c r="BD100" s="230" t="n">
        <f aca="false">IF('Indicator Data'!BE104="No Data",1,IF('Indicator Data imputation'!BE103&lt;&gt;"",1,0))</f>
        <v>0</v>
      </c>
      <c r="BE100" s="230" t="n">
        <f aca="false">IF('Indicator Data'!BF104="No Data",1,IF('Indicator Data imputation'!BF103&lt;&gt;"",1,0))</f>
        <v>0</v>
      </c>
      <c r="BF100" s="230" t="n">
        <f aca="false">IF('Indicator Data'!BG104="No Data",1,IF('Indicator Data imputation'!BG103&lt;&gt;"",1,0))</f>
        <v>1</v>
      </c>
      <c r="BG100" s="230" t="n">
        <f aca="false">IF('Indicator Data'!BH104="No Data",1,IF('Indicator Data imputation'!BH103&lt;&gt;"",1,0))</f>
        <v>1</v>
      </c>
      <c r="BH100" s="230" t="n">
        <f aca="false">IF('Indicator Data'!BI104="No Data",1,IF('Indicator Data imputation'!BI103&lt;&gt;"",1,0))</f>
        <v>1</v>
      </c>
      <c r="BI100" s="230" t="n">
        <f aca="false">IF('Indicator Data'!BJ104="No Data",1,IF('Indicator Data imputation'!BJ103&lt;&gt;"",1,0))</f>
        <v>0</v>
      </c>
      <c r="BJ100" s="230" t="n">
        <f aca="false">IF('Indicator Data'!BK104="No Data",1,IF('Indicator Data imputation'!BK103&lt;&gt;"",1,0))</f>
        <v>1</v>
      </c>
      <c r="BK100" s="230" t="n">
        <f aca="false">IF('Indicator Data'!BL104="No Data",1,IF('Indicator Data imputation'!BL103&lt;&gt;"",1,0))</f>
        <v>0</v>
      </c>
      <c r="BL100" s="230" t="n">
        <f aca="false">IF('Indicator Data'!BM104="No Data",1,IF('Indicator Data imputation'!BM103&lt;&gt;"",1,0))</f>
        <v>1</v>
      </c>
      <c r="BM100" s="230" t="n">
        <f aca="false">IF('Indicator Data'!BN104="No Data",1,IF('Indicator Data imputation'!BN103&lt;&gt;"",1,0))</f>
        <v>0</v>
      </c>
      <c r="BN100" s="230" t="n">
        <f aca="false">IF('Indicator Data'!BO104="No Data",1,IF('Indicator Data imputation'!BO103&lt;&gt;"",1,0))</f>
        <v>0</v>
      </c>
      <c r="BO100" s="230" t="n">
        <f aca="false">IF('Indicator Data'!BP104="No Data",1,IF('Indicator Data imputation'!BP103&lt;&gt;"",1,0))</f>
        <v>0</v>
      </c>
      <c r="BP100" s="230" t="n">
        <f aca="false">IF('Indicator Data'!BQ104="No Data",1,IF('Indicator Data imputation'!BQ103&lt;&gt;"",1,0))</f>
        <v>0</v>
      </c>
      <c r="BQ100" s="230" t="n">
        <f aca="false">IF('Indicator Data'!BR104="No Data",1,IF('Indicator Data imputation'!BR103&lt;&gt;"",1,0))</f>
        <v>0</v>
      </c>
      <c r="BR100" s="230" t="n">
        <f aca="false">IF('Indicator Data'!BS104="No Data",1,IF('Indicator Data imputation'!BS103&lt;&gt;"",1,0))</f>
        <v>1</v>
      </c>
      <c r="BS100" s="230" t="n">
        <f aca="false">IF('Indicator Data'!BT104="No Data",1,IF('Indicator Data imputation'!BT103&lt;&gt;"",1,0))</f>
        <v>1</v>
      </c>
      <c r="BT100" s="230" t="n">
        <f aca="false">IF('Indicator Data'!BU104="No Data",1,IF('Indicator Data imputation'!BU103&lt;&gt;"",1,0))</f>
        <v>1</v>
      </c>
      <c r="BU100" s="230" t="n">
        <f aca="false">IF('Indicator Data'!BV104="No Data",1,IF('Indicator Data imputation'!BV103&lt;&gt;"",1,0))</f>
        <v>1</v>
      </c>
      <c r="BV100" s="230" t="n">
        <f aca="false">IF('Indicator Data'!BW104="No Data",1,IF('Indicator Data imputation'!BW103&lt;&gt;"",1,0))</f>
        <v>1</v>
      </c>
      <c r="BW100" s="230" t="n">
        <f aca="false">IF('Indicator Data'!BX104="No Data",1,IF('Indicator Data imputation'!BX103&lt;&gt;"",1,0))</f>
        <v>1</v>
      </c>
      <c r="BX100" s="0" t="n">
        <f aca="false">SUM(B100:BW100)</f>
        <v>28</v>
      </c>
      <c r="BY100" s="239" t="n">
        <f aca="false">BX100/74</f>
        <v>0.378378378378378</v>
      </c>
    </row>
    <row r="101" customFormat="false" ht="14.5" hidden="false" customHeight="false" outlineLevel="0" collapsed="false">
      <c r="A101" s="0" t="str">
        <f aca="false">'Indicator Data'!B105</f>
        <v>LTU</v>
      </c>
      <c r="B101" s="230" t="n">
        <f aca="false">IF('Indicator Data'!C105="No Data",1,IF('Indicator Data imputation'!C104&lt;&gt;"",1,0))</f>
        <v>0</v>
      </c>
      <c r="C101" s="230" t="n">
        <f aca="false">IF('Indicator Data'!D105="No Data",1,IF('Indicator Data imputation'!D104&lt;&gt;"",1,0))</f>
        <v>0</v>
      </c>
      <c r="D101" s="230" t="n">
        <f aca="false">IF('Indicator Data'!E105="No Data",1,IF('Indicator Data imputation'!E104&lt;&gt;"",1,0))</f>
        <v>0</v>
      </c>
      <c r="E101" s="230" t="n">
        <f aca="false">IF('Indicator Data'!F105="No Data",1,IF('Indicator Data imputation'!F104&lt;&gt;"",1,0))</f>
        <v>0</v>
      </c>
      <c r="F101" s="230" t="n">
        <f aca="false">IF('Indicator Data'!G105="No Data",1,IF('Indicator Data imputation'!G104&lt;&gt;"",1,0))</f>
        <v>0</v>
      </c>
      <c r="G101" s="230" t="n">
        <f aca="false">IF('Indicator Data'!H105="No Data",1,IF('Indicator Data imputation'!H104&lt;&gt;"",1,0))</f>
        <v>0</v>
      </c>
      <c r="H101" s="230" t="n">
        <f aca="false">IF('Indicator Data'!I105="No Data",1,IF('Indicator Data imputation'!I104&lt;&gt;"",1,0))</f>
        <v>0</v>
      </c>
      <c r="I101" s="230" t="n">
        <f aca="false">IF('Indicator Data'!J105="No Data",1,IF('Indicator Data imputation'!J104&lt;&gt;"",1,0))</f>
        <v>0</v>
      </c>
      <c r="J101" s="230" t="n">
        <f aca="false">IF('Indicator Data'!K105="No Data",1,IF('Indicator Data imputation'!K104&lt;&gt;"",1,0))</f>
        <v>0</v>
      </c>
      <c r="K101" s="230" t="n">
        <f aca="false">IF('Indicator Data'!L105="No Data",1,IF('Indicator Data imputation'!L104&lt;&gt;"",1,0))</f>
        <v>0</v>
      </c>
      <c r="L101" s="230" t="n">
        <f aca="false">IF('Indicator Data'!M105="No Data",1,IF('Indicator Data imputation'!M104&lt;&gt;"",1,0))</f>
        <v>0</v>
      </c>
      <c r="M101" s="230" t="n">
        <f aca="false">IF('Indicator Data'!N105="No Data",1,IF('Indicator Data imputation'!N104&lt;&gt;"",1,0))</f>
        <v>1</v>
      </c>
      <c r="N101" s="230" t="n">
        <f aca="false">IF('Indicator Data'!O105="No Data",1,IF('Indicator Data imputation'!O104&lt;&gt;"",1,0))</f>
        <v>1</v>
      </c>
      <c r="O101" s="230" t="n">
        <f aca="false">IF('Indicator Data'!P105="No Data",1,IF('Indicator Data imputation'!P104&lt;&gt;"",1,0))</f>
        <v>1</v>
      </c>
      <c r="P101" s="230" t="n">
        <f aca="false">IF('Indicator Data'!Q105="No Data",1,IF('Indicator Data imputation'!Q104&lt;&gt;"",1,0))</f>
        <v>0</v>
      </c>
      <c r="Q101" s="230" t="n">
        <f aca="false">IF('Indicator Data'!R105="No Data",1,IF('Indicator Data imputation'!R104&lt;&gt;"",1,0))</f>
        <v>0</v>
      </c>
      <c r="R101" s="230" t="n">
        <f aca="false">IF('Indicator Data'!S105="No Data",1,IF('Indicator Data imputation'!S104&lt;&gt;"",1,0))</f>
        <v>0</v>
      </c>
      <c r="S101" s="230" t="n">
        <f aca="false">IF('Indicator Data'!T105="No Data",1,IF('Indicator Data imputation'!T104&lt;&gt;"",1,0))</f>
        <v>0</v>
      </c>
      <c r="T101" s="230" t="n">
        <f aca="false">IF('Indicator Data'!U105="No Data",1,IF('Indicator Data imputation'!U104&lt;&gt;"",1,0))</f>
        <v>0</v>
      </c>
      <c r="U101" s="230" t="n">
        <f aca="false">IF('Indicator Data'!V105="No Data",1,IF('Indicator Data imputation'!V104&lt;&gt;"",1,0))</f>
        <v>0</v>
      </c>
      <c r="V101" s="230" t="n">
        <f aca="false">IF('Indicator Data'!W105="No Data",1,IF('Indicator Data imputation'!W104&lt;&gt;"",1,0))</f>
        <v>0</v>
      </c>
      <c r="W101" s="230" t="n">
        <f aca="false">IF('Indicator Data'!X105="No Data",1,IF('Indicator Data imputation'!X104&lt;&gt;"",1,0))</f>
        <v>0</v>
      </c>
      <c r="X101" s="230" t="n">
        <f aca="false">IF('Indicator Data'!Y105="No Data",1,IF('Indicator Data imputation'!Y104&lt;&gt;"",1,0))</f>
        <v>0</v>
      </c>
      <c r="Y101" s="230" t="n">
        <f aca="false">IF('Indicator Data'!Z105="No Data",1,IF('Indicator Data imputation'!Z104&lt;&gt;"",1,0))</f>
        <v>0</v>
      </c>
      <c r="Z101" s="230" t="n">
        <f aca="false">IF('Indicator Data'!AA105="No Data",1,IF('Indicator Data imputation'!AA104&lt;&gt;"",1,0))</f>
        <v>0</v>
      </c>
      <c r="AA101" s="230" t="n">
        <f aca="false">IF('Indicator Data'!AB105="No Data",1,IF('Indicator Data imputation'!AB104&lt;&gt;"",1,0))</f>
        <v>0</v>
      </c>
      <c r="AB101" s="230" t="n">
        <f aca="false">IF('Indicator Data'!AC105="No Data",1,IF('Indicator Data imputation'!AC104&lt;&gt;"",1,0))</f>
        <v>1</v>
      </c>
      <c r="AC101" s="230" t="n">
        <f aca="false">IF('Indicator Data'!AD105="No Data",1,IF('Indicator Data imputation'!AD104&lt;&gt;"",1,0))</f>
        <v>0</v>
      </c>
      <c r="AD101" s="230" t="n">
        <f aca="false">IF('Indicator Data'!AE105="No Data",1,IF('Indicator Data imputation'!AE104&lt;&gt;"",1,0))</f>
        <v>0</v>
      </c>
      <c r="AE101" s="230" t="n">
        <f aca="false">IF('Indicator Data'!AF105="No Data",1,IF('Indicator Data imputation'!AF104&lt;&gt;"",1,0))</f>
        <v>1</v>
      </c>
      <c r="AF101" s="230" t="n">
        <f aca="false">IF('Indicator Data'!AG105="No Data",1,IF('Indicator Data imputation'!AG104&lt;&gt;"",1,0))</f>
        <v>0</v>
      </c>
      <c r="AG101" s="230" t="n">
        <f aca="false">IF('Indicator Data'!AH105="No Data",1,IF('Indicator Data imputation'!AH104&lt;&gt;"",1,0))</f>
        <v>0</v>
      </c>
      <c r="AH101" s="230" t="n">
        <f aca="false">IF('Indicator Data'!AI105="No Data",1,IF('Indicator Data imputation'!AI104&lt;&gt;"",1,0))</f>
        <v>0</v>
      </c>
      <c r="AI101" s="230" t="n">
        <f aca="false">IF('Indicator Data'!AJ105="No Data",1,IF('Indicator Data imputation'!AJ104&lt;&gt;"",1,0))</f>
        <v>0</v>
      </c>
      <c r="AJ101" s="230" t="n">
        <f aca="false">IF('Indicator Data'!AK105="No Data",1,IF('Indicator Data imputation'!AK104&lt;&gt;"",1,0))</f>
        <v>0</v>
      </c>
      <c r="AK101" s="230" t="n">
        <f aca="false">IF('Indicator Data'!AL105="No Data",1,IF('Indicator Data imputation'!AL104&lt;&gt;"",1,0))</f>
        <v>1</v>
      </c>
      <c r="AL101" s="230" t="n">
        <f aca="false">IF('Indicator Data'!AM105="No Data",1,IF('Indicator Data imputation'!AM104&lt;&gt;"",1,0))</f>
        <v>0</v>
      </c>
      <c r="AM101" s="230" t="n">
        <f aca="false">IF('Indicator Data'!AN105="No Data",1,IF('Indicator Data imputation'!AN104&lt;&gt;"",1,0))</f>
        <v>0</v>
      </c>
      <c r="AN101" s="230" t="n">
        <f aca="false">IF('Indicator Data'!AO105="No Data",1,IF('Indicator Data imputation'!AO104&lt;&gt;"",1,0))</f>
        <v>0</v>
      </c>
      <c r="AO101" s="230" t="n">
        <f aca="false">IF('Indicator Data'!AP105="No Data",1,IF('Indicator Data imputation'!AP104&lt;&gt;"",1,0))</f>
        <v>1</v>
      </c>
      <c r="AP101" s="230" t="n">
        <f aca="false">IF('Indicator Data'!AQ105="No Data",1,IF('Indicator Data imputation'!AQ104&lt;&gt;"",1,0))</f>
        <v>0</v>
      </c>
      <c r="AQ101" s="230" t="n">
        <f aca="false">IF('Indicator Data'!AR105="No Data",1,IF('Indicator Data imputation'!AR104&lt;&gt;"",1,0))</f>
        <v>0</v>
      </c>
      <c r="AR101" s="230" t="n">
        <f aca="false">IF('Indicator Data'!AS105="No Data",1,IF('Indicator Data imputation'!AS104&lt;&gt;"",1,0))</f>
        <v>1</v>
      </c>
      <c r="AS101" s="230" t="n">
        <f aca="false">IF('Indicator Data'!AT105="No Data",1,IF('Indicator Data imputation'!AT104&lt;&gt;"",1,0))</f>
        <v>0</v>
      </c>
      <c r="AT101" s="230" t="n">
        <f aca="false">IF('Indicator Data'!AU105="No Data",1,IF('Indicator Data imputation'!AU104&lt;&gt;"",1,0))</f>
        <v>0</v>
      </c>
      <c r="AU101" s="230" t="n">
        <f aca="false">IF('Indicator Data'!AV105="No Data",1,IF('Indicator Data imputation'!AV104&lt;&gt;"",1,0))</f>
        <v>0</v>
      </c>
      <c r="AV101" s="230" t="n">
        <f aca="false">IF('Indicator Data'!AW105="No Data",1,IF('Indicator Data imputation'!AW104&lt;&gt;"",1,0))</f>
        <v>1</v>
      </c>
      <c r="AW101" s="230" t="n">
        <f aca="false">IF('Indicator Data'!AX105="No Data",1,IF('Indicator Data imputation'!AX104&lt;&gt;"",1,0))</f>
        <v>0</v>
      </c>
      <c r="AX101" s="230" t="n">
        <f aca="false">IF('Indicator Data'!AY105="No Data",1,IF('Indicator Data imputation'!AY104&lt;&gt;"",1,0))</f>
        <v>0</v>
      </c>
      <c r="AY101" s="230" t="n">
        <f aca="false">IF('Indicator Data'!AZ105="No Data",1,IF('Indicator Data imputation'!AZ104&lt;&gt;"",1,0))</f>
        <v>0</v>
      </c>
      <c r="AZ101" s="230" t="n">
        <f aca="false">IF('Indicator Data'!BA105="No Data",1,IF('Indicator Data imputation'!BA104&lt;&gt;"",1,0))</f>
        <v>0</v>
      </c>
      <c r="BA101" s="230" t="n">
        <f aca="false">IF('Indicator Data'!BB105="No Data",1,IF('Indicator Data imputation'!BB104&lt;&gt;"",1,0))</f>
        <v>0</v>
      </c>
      <c r="BB101" s="230" t="n">
        <f aca="false">IF('Indicator Data'!BC105="No Data",1,IF('Indicator Data imputation'!BC104&lt;&gt;"",1,0))</f>
        <v>0</v>
      </c>
      <c r="BC101" s="230" t="n">
        <f aca="false">IF('Indicator Data'!BD105="No Data",1,IF('Indicator Data imputation'!BD104&lt;&gt;"",1,0))</f>
        <v>0</v>
      </c>
      <c r="BD101" s="230" t="n">
        <f aca="false">IF('Indicator Data'!BE105="No Data",1,IF('Indicator Data imputation'!BE104&lt;&gt;"",1,0))</f>
        <v>0</v>
      </c>
      <c r="BE101" s="230" t="n">
        <f aca="false">IF('Indicator Data'!BF105="No Data",1,IF('Indicator Data imputation'!BF104&lt;&gt;"",1,0))</f>
        <v>0</v>
      </c>
      <c r="BF101" s="230" t="n">
        <f aca="false">IF('Indicator Data'!BG105="No Data",1,IF('Indicator Data imputation'!BG104&lt;&gt;"",1,0))</f>
        <v>0</v>
      </c>
      <c r="BG101" s="230" t="n">
        <f aca="false">IF('Indicator Data'!BH105="No Data",1,IF('Indicator Data imputation'!BH104&lt;&gt;"",1,0))</f>
        <v>0</v>
      </c>
      <c r="BH101" s="230" t="n">
        <f aca="false">IF('Indicator Data'!BI105="No Data",1,IF('Indicator Data imputation'!BI104&lt;&gt;"",1,0))</f>
        <v>1</v>
      </c>
      <c r="BI101" s="230" t="n">
        <f aca="false">IF('Indicator Data'!BJ105="No Data",1,IF('Indicator Data imputation'!BJ104&lt;&gt;"",1,0))</f>
        <v>0</v>
      </c>
      <c r="BJ101" s="230" t="n">
        <f aca="false">IF('Indicator Data'!BK105="No Data",1,IF('Indicator Data imputation'!BK104&lt;&gt;"",1,0))</f>
        <v>0</v>
      </c>
      <c r="BK101" s="230" t="n">
        <f aca="false">IF('Indicator Data'!BL105="No Data",1,IF('Indicator Data imputation'!BL104&lt;&gt;"",1,0))</f>
        <v>0</v>
      </c>
      <c r="BL101" s="230" t="n">
        <f aca="false">IF('Indicator Data'!BM105="No Data",1,IF('Indicator Data imputation'!BM104&lt;&gt;"",1,0))</f>
        <v>0</v>
      </c>
      <c r="BM101" s="230" t="n">
        <f aca="false">IF('Indicator Data'!BN105="No Data",1,IF('Indicator Data imputation'!BN104&lt;&gt;"",1,0))</f>
        <v>0</v>
      </c>
      <c r="BN101" s="230" t="n">
        <f aca="false">IF('Indicator Data'!BO105="No Data",1,IF('Indicator Data imputation'!BO104&lt;&gt;"",1,0))</f>
        <v>0</v>
      </c>
      <c r="BO101" s="230" t="n">
        <f aca="false">IF('Indicator Data'!BP105="No Data",1,IF('Indicator Data imputation'!BP104&lt;&gt;"",1,0))</f>
        <v>0</v>
      </c>
      <c r="BP101" s="230" t="n">
        <f aca="false">IF('Indicator Data'!BQ105="No Data",1,IF('Indicator Data imputation'!BQ104&lt;&gt;"",1,0))</f>
        <v>0</v>
      </c>
      <c r="BQ101" s="230" t="n">
        <f aca="false">IF('Indicator Data'!BR105="No Data",1,IF('Indicator Data imputation'!BR104&lt;&gt;"",1,0))</f>
        <v>0</v>
      </c>
      <c r="BR101" s="230" t="n">
        <f aca="false">IF('Indicator Data'!BS105="No Data",1,IF('Indicator Data imputation'!BS104&lt;&gt;"",1,0))</f>
        <v>0</v>
      </c>
      <c r="BS101" s="230" t="n">
        <f aca="false">IF('Indicator Data'!BT105="No Data",1,IF('Indicator Data imputation'!BT104&lt;&gt;"",1,0))</f>
        <v>0</v>
      </c>
      <c r="BT101" s="230" t="n">
        <f aca="false">IF('Indicator Data'!BU105="No Data",1,IF('Indicator Data imputation'!BU104&lt;&gt;"",1,0))</f>
        <v>0</v>
      </c>
      <c r="BU101" s="230" t="n">
        <f aca="false">IF('Indicator Data'!BV105="No Data",1,IF('Indicator Data imputation'!BV104&lt;&gt;"",1,0))</f>
        <v>0</v>
      </c>
      <c r="BV101" s="230" t="n">
        <f aca="false">IF('Indicator Data'!BW105="No Data",1,IF('Indicator Data imputation'!BW104&lt;&gt;"",1,0))</f>
        <v>0</v>
      </c>
      <c r="BW101" s="230" t="n">
        <f aca="false">IF('Indicator Data'!BX105="No Data",1,IF('Indicator Data imputation'!BX104&lt;&gt;"",1,0))</f>
        <v>0</v>
      </c>
      <c r="BX101" s="0" t="n">
        <f aca="false">SUM(B101:BW101)</f>
        <v>10</v>
      </c>
      <c r="BY101" s="239" t="n">
        <f aca="false">BX101/74</f>
        <v>0.135135135135135</v>
      </c>
    </row>
    <row r="102" customFormat="false" ht="14.5" hidden="false" customHeight="false" outlineLevel="0" collapsed="false">
      <c r="A102" s="0" t="str">
        <f aca="false">'Indicator Data'!B106</f>
        <v>LUX</v>
      </c>
      <c r="B102" s="230" t="n">
        <f aca="false">IF('Indicator Data'!C106="No Data",1,IF('Indicator Data imputation'!C105&lt;&gt;"",1,0))</f>
        <v>0</v>
      </c>
      <c r="C102" s="230" t="n">
        <f aca="false">IF('Indicator Data'!D106="No Data",1,IF('Indicator Data imputation'!D105&lt;&gt;"",1,0))</f>
        <v>0</v>
      </c>
      <c r="D102" s="230" t="n">
        <f aca="false">IF('Indicator Data'!E106="No Data",1,IF('Indicator Data imputation'!E105&lt;&gt;"",1,0))</f>
        <v>0</v>
      </c>
      <c r="E102" s="230" t="n">
        <f aca="false">IF('Indicator Data'!F106="No Data",1,IF('Indicator Data imputation'!F105&lt;&gt;"",1,0))</f>
        <v>0</v>
      </c>
      <c r="F102" s="230" t="n">
        <f aca="false">IF('Indicator Data'!G106="No Data",1,IF('Indicator Data imputation'!G105&lt;&gt;"",1,0))</f>
        <v>0</v>
      </c>
      <c r="G102" s="230" t="n">
        <f aca="false">IF('Indicator Data'!H106="No Data",1,IF('Indicator Data imputation'!H105&lt;&gt;"",1,0))</f>
        <v>0</v>
      </c>
      <c r="H102" s="230" t="n">
        <f aca="false">IF('Indicator Data'!I106="No Data",1,IF('Indicator Data imputation'!I105&lt;&gt;"",1,0))</f>
        <v>0</v>
      </c>
      <c r="I102" s="230" t="n">
        <f aca="false">IF('Indicator Data'!J106="No Data",1,IF('Indicator Data imputation'!J105&lt;&gt;"",1,0))</f>
        <v>0</v>
      </c>
      <c r="J102" s="230" t="n">
        <f aca="false">IF('Indicator Data'!K106="No Data",1,IF('Indicator Data imputation'!K105&lt;&gt;"",1,0))</f>
        <v>0</v>
      </c>
      <c r="K102" s="230" t="n">
        <f aca="false">IF('Indicator Data'!L106="No Data",1,IF('Indicator Data imputation'!L105&lt;&gt;"",1,0))</f>
        <v>0</v>
      </c>
      <c r="L102" s="230" t="n">
        <f aca="false">IF('Indicator Data'!M106="No Data",1,IF('Indicator Data imputation'!M105&lt;&gt;"",1,0))</f>
        <v>0</v>
      </c>
      <c r="M102" s="230" t="n">
        <f aca="false">IF('Indicator Data'!N106="No Data",1,IF('Indicator Data imputation'!N105&lt;&gt;"",1,0))</f>
        <v>1</v>
      </c>
      <c r="N102" s="230" t="n">
        <f aca="false">IF('Indicator Data'!O106="No Data",1,IF('Indicator Data imputation'!O105&lt;&gt;"",1,0))</f>
        <v>1</v>
      </c>
      <c r="O102" s="230" t="n">
        <f aca="false">IF('Indicator Data'!P106="No Data",1,IF('Indicator Data imputation'!P105&lt;&gt;"",1,0))</f>
        <v>1</v>
      </c>
      <c r="P102" s="230" t="n">
        <f aca="false">IF('Indicator Data'!Q106="No Data",1,IF('Indicator Data imputation'!Q105&lt;&gt;"",1,0))</f>
        <v>0</v>
      </c>
      <c r="Q102" s="230" t="n">
        <f aca="false">IF('Indicator Data'!R106="No Data",1,IF('Indicator Data imputation'!R105&lt;&gt;"",1,0))</f>
        <v>0</v>
      </c>
      <c r="R102" s="230" t="n">
        <f aca="false">IF('Indicator Data'!S106="No Data",1,IF('Indicator Data imputation'!S105&lt;&gt;"",1,0))</f>
        <v>0</v>
      </c>
      <c r="S102" s="230" t="n">
        <f aca="false">IF('Indicator Data'!T106="No Data",1,IF('Indicator Data imputation'!T105&lt;&gt;"",1,0))</f>
        <v>0</v>
      </c>
      <c r="T102" s="230" t="n">
        <f aca="false">IF('Indicator Data'!U106="No Data",1,IF('Indicator Data imputation'!U105&lt;&gt;"",1,0))</f>
        <v>0</v>
      </c>
      <c r="U102" s="230" t="n">
        <f aca="false">IF('Indicator Data'!V106="No Data",1,IF('Indicator Data imputation'!V105&lt;&gt;"",1,0))</f>
        <v>0</v>
      </c>
      <c r="V102" s="230" t="n">
        <f aca="false">IF('Indicator Data'!W106="No Data",1,IF('Indicator Data imputation'!W105&lt;&gt;"",1,0))</f>
        <v>0</v>
      </c>
      <c r="W102" s="230" t="n">
        <f aca="false">IF('Indicator Data'!X106="No Data",1,IF('Indicator Data imputation'!X105&lt;&gt;"",1,0))</f>
        <v>0</v>
      </c>
      <c r="X102" s="230" t="n">
        <f aca="false">IF('Indicator Data'!Y106="No Data",1,IF('Indicator Data imputation'!Y105&lt;&gt;"",1,0))</f>
        <v>0</v>
      </c>
      <c r="Y102" s="230" t="n">
        <f aca="false">IF('Indicator Data'!Z106="No Data",1,IF('Indicator Data imputation'!Z105&lt;&gt;"",1,0))</f>
        <v>0</v>
      </c>
      <c r="Z102" s="230" t="n">
        <f aca="false">IF('Indicator Data'!AA106="No Data",1,IF('Indicator Data imputation'!AA105&lt;&gt;"",1,0))</f>
        <v>0</v>
      </c>
      <c r="AA102" s="230" t="n">
        <f aca="false">IF('Indicator Data'!AB106="No Data",1,IF('Indicator Data imputation'!AB105&lt;&gt;"",1,0))</f>
        <v>0</v>
      </c>
      <c r="AB102" s="230" t="n">
        <f aca="false">IF('Indicator Data'!AC106="No Data",1,IF('Indicator Data imputation'!AC105&lt;&gt;"",1,0))</f>
        <v>1</v>
      </c>
      <c r="AC102" s="230" t="n">
        <f aca="false">IF('Indicator Data'!AD106="No Data",1,IF('Indicator Data imputation'!AD105&lt;&gt;"",1,0))</f>
        <v>1</v>
      </c>
      <c r="AD102" s="230" t="n">
        <f aca="false">IF('Indicator Data'!AE106="No Data",1,IF('Indicator Data imputation'!AE105&lt;&gt;"",1,0))</f>
        <v>0</v>
      </c>
      <c r="AE102" s="230" t="n">
        <f aca="false">IF('Indicator Data'!AF106="No Data",1,IF('Indicator Data imputation'!AF105&lt;&gt;"",1,0))</f>
        <v>1</v>
      </c>
      <c r="AF102" s="230" t="n">
        <f aca="false">IF('Indicator Data'!AG106="No Data",1,IF('Indicator Data imputation'!AG105&lt;&gt;"",1,0))</f>
        <v>0</v>
      </c>
      <c r="AG102" s="230" t="n">
        <f aca="false">IF('Indicator Data'!AH106="No Data",1,IF('Indicator Data imputation'!AH105&lt;&gt;"",1,0))</f>
        <v>0</v>
      </c>
      <c r="AH102" s="230" t="n">
        <f aca="false">IF('Indicator Data'!AI106="No Data",1,IF('Indicator Data imputation'!AI105&lt;&gt;"",1,0))</f>
        <v>0</v>
      </c>
      <c r="AI102" s="230" t="n">
        <f aca="false">IF('Indicator Data'!AJ106="No Data",1,IF('Indicator Data imputation'!AJ105&lt;&gt;"",1,0))</f>
        <v>0</v>
      </c>
      <c r="AJ102" s="230" t="n">
        <f aca="false">IF('Indicator Data'!AK106="No Data",1,IF('Indicator Data imputation'!AK105&lt;&gt;"",1,0))</f>
        <v>0</v>
      </c>
      <c r="AK102" s="230" t="n">
        <f aca="false">IF('Indicator Data'!AL106="No Data",1,IF('Indicator Data imputation'!AL105&lt;&gt;"",1,0))</f>
        <v>1</v>
      </c>
      <c r="AL102" s="230" t="n">
        <f aca="false">IF('Indicator Data'!AM106="No Data",1,IF('Indicator Data imputation'!AM105&lt;&gt;"",1,0))</f>
        <v>0</v>
      </c>
      <c r="AM102" s="230" t="n">
        <f aca="false">IF('Indicator Data'!AN106="No Data",1,IF('Indicator Data imputation'!AN105&lt;&gt;"",1,0))</f>
        <v>0</v>
      </c>
      <c r="AN102" s="230" t="n">
        <f aca="false">IF('Indicator Data'!AO106="No Data",1,IF('Indicator Data imputation'!AO105&lt;&gt;"",1,0))</f>
        <v>0</v>
      </c>
      <c r="AO102" s="230" t="n">
        <f aca="false">IF('Indicator Data'!AP106="No Data",1,IF('Indicator Data imputation'!AP105&lt;&gt;"",1,0))</f>
        <v>1</v>
      </c>
      <c r="AP102" s="230" t="n">
        <f aca="false">IF('Indicator Data'!AQ106="No Data",1,IF('Indicator Data imputation'!AQ105&lt;&gt;"",1,0))</f>
        <v>0</v>
      </c>
      <c r="AQ102" s="230" t="n">
        <f aca="false">IF('Indicator Data'!AR106="No Data",1,IF('Indicator Data imputation'!AR105&lt;&gt;"",1,0))</f>
        <v>0</v>
      </c>
      <c r="AR102" s="230" t="n">
        <f aca="false">IF('Indicator Data'!AS106="No Data",1,IF('Indicator Data imputation'!AS105&lt;&gt;"",1,0))</f>
        <v>1</v>
      </c>
      <c r="AS102" s="230" t="n">
        <f aca="false">IF('Indicator Data'!AT106="No Data",1,IF('Indicator Data imputation'!AT105&lt;&gt;"",1,0))</f>
        <v>0</v>
      </c>
      <c r="AT102" s="230" t="n">
        <f aca="false">IF('Indicator Data'!AU106="No Data",1,IF('Indicator Data imputation'!AU105&lt;&gt;"",1,0))</f>
        <v>1</v>
      </c>
      <c r="AU102" s="230" t="n">
        <f aca="false">IF('Indicator Data'!AV106="No Data",1,IF('Indicator Data imputation'!AV105&lt;&gt;"",1,0))</f>
        <v>1</v>
      </c>
      <c r="AV102" s="230" t="n">
        <f aca="false">IF('Indicator Data'!AW106="No Data",1,IF('Indicator Data imputation'!AW105&lt;&gt;"",1,0))</f>
        <v>1</v>
      </c>
      <c r="AW102" s="230" t="n">
        <f aca="false">IF('Indicator Data'!AX106="No Data",1,IF('Indicator Data imputation'!AX105&lt;&gt;"",1,0))</f>
        <v>0</v>
      </c>
      <c r="AX102" s="230" t="n">
        <f aca="false">IF('Indicator Data'!AY106="No Data",1,IF('Indicator Data imputation'!AY105&lt;&gt;"",1,0))</f>
        <v>0</v>
      </c>
      <c r="AY102" s="230" t="n">
        <f aca="false">IF('Indicator Data'!AZ106="No Data",1,IF('Indicator Data imputation'!AZ105&lt;&gt;"",1,0))</f>
        <v>0</v>
      </c>
      <c r="AZ102" s="230" t="n">
        <f aca="false">IF('Indicator Data'!BA106="No Data",1,IF('Indicator Data imputation'!BA105&lt;&gt;"",1,0))</f>
        <v>0</v>
      </c>
      <c r="BA102" s="230" t="n">
        <f aca="false">IF('Indicator Data'!BB106="No Data",1,IF('Indicator Data imputation'!BB105&lt;&gt;"",1,0))</f>
        <v>0</v>
      </c>
      <c r="BB102" s="230" t="n">
        <f aca="false">IF('Indicator Data'!BC106="No Data",1,IF('Indicator Data imputation'!BC105&lt;&gt;"",1,0))</f>
        <v>0</v>
      </c>
      <c r="BC102" s="230" t="n">
        <f aca="false">IF('Indicator Data'!BD106="No Data",1,IF('Indicator Data imputation'!BD105&lt;&gt;"",1,0))</f>
        <v>0</v>
      </c>
      <c r="BD102" s="230" t="n">
        <f aca="false">IF('Indicator Data'!BE106="No Data",1,IF('Indicator Data imputation'!BE105&lt;&gt;"",1,0))</f>
        <v>0</v>
      </c>
      <c r="BE102" s="230" t="n">
        <f aca="false">IF('Indicator Data'!BF106="No Data",1,IF('Indicator Data imputation'!BF105&lt;&gt;"",1,0))</f>
        <v>0</v>
      </c>
      <c r="BF102" s="230" t="n">
        <f aca="false">IF('Indicator Data'!BG106="No Data",1,IF('Indicator Data imputation'!BG105&lt;&gt;"",1,0))</f>
        <v>0</v>
      </c>
      <c r="BG102" s="230" t="n">
        <f aca="false">IF('Indicator Data'!BH106="No Data",1,IF('Indicator Data imputation'!BH105&lt;&gt;"",1,0))</f>
        <v>0</v>
      </c>
      <c r="BH102" s="230" t="n">
        <f aca="false">IF('Indicator Data'!BI106="No Data",1,IF('Indicator Data imputation'!BI105&lt;&gt;"",1,0))</f>
        <v>1</v>
      </c>
      <c r="BI102" s="230" t="n">
        <f aca="false">IF('Indicator Data'!BJ106="No Data",1,IF('Indicator Data imputation'!BJ105&lt;&gt;"",1,0))</f>
        <v>0</v>
      </c>
      <c r="BJ102" s="230" t="n">
        <f aca="false">IF('Indicator Data'!BK106="No Data",1,IF('Indicator Data imputation'!BK105&lt;&gt;"",1,0))</f>
        <v>0</v>
      </c>
      <c r="BK102" s="230" t="n">
        <f aca="false">IF('Indicator Data'!BL106="No Data",1,IF('Indicator Data imputation'!BL105&lt;&gt;"",1,0))</f>
        <v>0</v>
      </c>
      <c r="BL102" s="230" t="n">
        <f aca="false">IF('Indicator Data'!BM106="No Data",1,IF('Indicator Data imputation'!BM105&lt;&gt;"",1,0))</f>
        <v>1</v>
      </c>
      <c r="BM102" s="230" t="n">
        <f aca="false">IF('Indicator Data'!BN106="No Data",1,IF('Indicator Data imputation'!BN105&lt;&gt;"",1,0))</f>
        <v>0</v>
      </c>
      <c r="BN102" s="230" t="n">
        <f aca="false">IF('Indicator Data'!BO106="No Data",1,IF('Indicator Data imputation'!BO105&lt;&gt;"",1,0))</f>
        <v>0</v>
      </c>
      <c r="BO102" s="230" t="n">
        <f aca="false">IF('Indicator Data'!BP106="No Data",1,IF('Indicator Data imputation'!BP105&lt;&gt;"",1,0))</f>
        <v>0</v>
      </c>
      <c r="BP102" s="230" t="n">
        <f aca="false">IF('Indicator Data'!BQ106="No Data",1,IF('Indicator Data imputation'!BQ105&lt;&gt;"",1,0))</f>
        <v>0</v>
      </c>
      <c r="BQ102" s="230" t="n">
        <f aca="false">IF('Indicator Data'!BR106="No Data",1,IF('Indicator Data imputation'!BR105&lt;&gt;"",1,0))</f>
        <v>0</v>
      </c>
      <c r="BR102" s="230" t="n">
        <f aca="false">IF('Indicator Data'!BS106="No Data",1,IF('Indicator Data imputation'!BS105&lt;&gt;"",1,0))</f>
        <v>0</v>
      </c>
      <c r="BS102" s="230" t="n">
        <f aca="false">IF('Indicator Data'!BT106="No Data",1,IF('Indicator Data imputation'!BT105&lt;&gt;"",1,0))</f>
        <v>0</v>
      </c>
      <c r="BT102" s="230" t="n">
        <f aca="false">IF('Indicator Data'!BU106="No Data",1,IF('Indicator Data imputation'!BU105&lt;&gt;"",1,0))</f>
        <v>0</v>
      </c>
      <c r="BU102" s="230" t="n">
        <f aca="false">IF('Indicator Data'!BV106="No Data",1,IF('Indicator Data imputation'!BV105&lt;&gt;"",1,0))</f>
        <v>0</v>
      </c>
      <c r="BV102" s="230" t="n">
        <f aca="false">IF('Indicator Data'!BW106="No Data",1,IF('Indicator Data imputation'!BW105&lt;&gt;"",1,0))</f>
        <v>0</v>
      </c>
      <c r="BW102" s="230" t="n">
        <f aca="false">IF('Indicator Data'!BX106="No Data",1,IF('Indicator Data imputation'!BX105&lt;&gt;"",1,0))</f>
        <v>0</v>
      </c>
      <c r="BX102" s="0" t="n">
        <f aca="false">SUM(B102:BW102)</f>
        <v>14</v>
      </c>
      <c r="BY102" s="239" t="n">
        <f aca="false">BX102/74</f>
        <v>0.189189189189189</v>
      </c>
    </row>
    <row r="103" customFormat="false" ht="14.5" hidden="false" customHeight="false" outlineLevel="0" collapsed="false">
      <c r="A103" s="0" t="str">
        <f aca="false">'Indicator Data'!B107</f>
        <v>MDG</v>
      </c>
      <c r="B103" s="230" t="n">
        <f aca="false">IF('Indicator Data'!C107="No Data",1,IF('Indicator Data imputation'!C106&lt;&gt;"",1,0))</f>
        <v>0</v>
      </c>
      <c r="C103" s="230" t="n">
        <f aca="false">IF('Indicator Data'!D107="No Data",1,IF('Indicator Data imputation'!D106&lt;&gt;"",1,0))</f>
        <v>0</v>
      </c>
      <c r="D103" s="230" t="n">
        <f aca="false">IF('Indicator Data'!E107="No Data",1,IF('Indicator Data imputation'!E106&lt;&gt;"",1,0))</f>
        <v>0</v>
      </c>
      <c r="E103" s="230" t="n">
        <f aca="false">IF('Indicator Data'!F107="No Data",1,IF('Indicator Data imputation'!F106&lt;&gt;"",1,0))</f>
        <v>0</v>
      </c>
      <c r="F103" s="230" t="n">
        <f aca="false">IF('Indicator Data'!G107="No Data",1,IF('Indicator Data imputation'!G106&lt;&gt;"",1,0))</f>
        <v>0</v>
      </c>
      <c r="G103" s="230" t="n">
        <f aca="false">IF('Indicator Data'!H107="No Data",1,IF('Indicator Data imputation'!H106&lt;&gt;"",1,0))</f>
        <v>0</v>
      </c>
      <c r="H103" s="230" t="n">
        <f aca="false">IF('Indicator Data'!I107="No Data",1,IF('Indicator Data imputation'!I106&lt;&gt;"",1,0))</f>
        <v>0</v>
      </c>
      <c r="I103" s="230" t="n">
        <f aca="false">IF('Indicator Data'!J107="No Data",1,IF('Indicator Data imputation'!J106&lt;&gt;"",1,0))</f>
        <v>0</v>
      </c>
      <c r="J103" s="230" t="n">
        <f aca="false">IF('Indicator Data'!K107="No Data",1,IF('Indicator Data imputation'!K106&lt;&gt;"",1,0))</f>
        <v>0</v>
      </c>
      <c r="K103" s="230" t="n">
        <f aca="false">IF('Indicator Data'!L107="No Data",1,IF('Indicator Data imputation'!L106&lt;&gt;"",1,0))</f>
        <v>0</v>
      </c>
      <c r="L103" s="230" t="n">
        <f aca="false">IF('Indicator Data'!M107="No Data",1,IF('Indicator Data imputation'!M106&lt;&gt;"",1,0))</f>
        <v>0</v>
      </c>
      <c r="M103" s="230" t="n">
        <f aca="false">IF('Indicator Data'!N107="No Data",1,IF('Indicator Data imputation'!N106&lt;&gt;"",1,0))</f>
        <v>0</v>
      </c>
      <c r="N103" s="230" t="n">
        <f aca="false">IF('Indicator Data'!O107="No Data",1,IF('Indicator Data imputation'!O106&lt;&gt;"",1,0))</f>
        <v>0</v>
      </c>
      <c r="O103" s="230" t="n">
        <f aca="false">IF('Indicator Data'!P107="No Data",1,IF('Indicator Data imputation'!P106&lt;&gt;"",1,0))</f>
        <v>0</v>
      </c>
      <c r="P103" s="230" t="n">
        <f aca="false">IF('Indicator Data'!Q107="No Data",1,IF('Indicator Data imputation'!Q106&lt;&gt;"",1,0))</f>
        <v>0</v>
      </c>
      <c r="Q103" s="230" t="n">
        <f aca="false">IF('Indicator Data'!R107="No Data",1,IF('Indicator Data imputation'!R106&lt;&gt;"",1,0))</f>
        <v>0</v>
      </c>
      <c r="R103" s="230" t="n">
        <f aca="false">IF('Indicator Data'!S107="No Data",1,IF('Indicator Data imputation'!S106&lt;&gt;"",1,0))</f>
        <v>0</v>
      </c>
      <c r="S103" s="230" t="n">
        <f aca="false">IF('Indicator Data'!T107="No Data",1,IF('Indicator Data imputation'!T106&lt;&gt;"",1,0))</f>
        <v>0</v>
      </c>
      <c r="T103" s="230" t="n">
        <f aca="false">IF('Indicator Data'!U107="No Data",1,IF('Indicator Data imputation'!U106&lt;&gt;"",1,0))</f>
        <v>0</v>
      </c>
      <c r="U103" s="230" t="n">
        <f aca="false">IF('Indicator Data'!V107="No Data",1,IF('Indicator Data imputation'!V106&lt;&gt;"",1,0))</f>
        <v>0</v>
      </c>
      <c r="V103" s="230" t="n">
        <f aca="false">IF('Indicator Data'!W107="No Data",1,IF('Indicator Data imputation'!W106&lt;&gt;"",1,0))</f>
        <v>0</v>
      </c>
      <c r="W103" s="230" t="n">
        <f aca="false">IF('Indicator Data'!X107="No Data",1,IF('Indicator Data imputation'!X106&lt;&gt;"",1,0))</f>
        <v>0</v>
      </c>
      <c r="X103" s="230" t="n">
        <f aca="false">IF('Indicator Data'!Y107="No Data",1,IF('Indicator Data imputation'!Y106&lt;&gt;"",1,0))</f>
        <v>0</v>
      </c>
      <c r="Y103" s="230" t="n">
        <f aca="false">IF('Indicator Data'!Z107="No Data",1,IF('Indicator Data imputation'!Z106&lt;&gt;"",1,0))</f>
        <v>0</v>
      </c>
      <c r="Z103" s="230" t="n">
        <f aca="false">IF('Indicator Data'!AA107="No Data",1,IF('Indicator Data imputation'!AA106&lt;&gt;"",1,0))</f>
        <v>0</v>
      </c>
      <c r="AA103" s="230" t="n">
        <f aca="false">IF('Indicator Data'!AB107="No Data",1,IF('Indicator Data imputation'!AB106&lt;&gt;"",1,0))</f>
        <v>0</v>
      </c>
      <c r="AB103" s="230" t="n">
        <f aca="false">IF('Indicator Data'!AC107="No Data",1,IF('Indicator Data imputation'!AC106&lt;&gt;"",1,0))</f>
        <v>0</v>
      </c>
      <c r="AC103" s="230" t="n">
        <f aca="false">IF('Indicator Data'!AD107="No Data",1,IF('Indicator Data imputation'!AD106&lt;&gt;"",1,0))</f>
        <v>0</v>
      </c>
      <c r="AD103" s="230" t="n">
        <f aca="false">IF('Indicator Data'!AE107="No Data",1,IF('Indicator Data imputation'!AE106&lt;&gt;"",1,0))</f>
        <v>0</v>
      </c>
      <c r="AE103" s="230" t="n">
        <f aca="false">IF('Indicator Data'!AF107="No Data",1,IF('Indicator Data imputation'!AF106&lt;&gt;"",1,0))</f>
        <v>0</v>
      </c>
      <c r="AF103" s="230" t="n">
        <f aca="false">IF('Indicator Data'!AG107="No Data",1,IF('Indicator Data imputation'!AG106&lt;&gt;"",1,0))</f>
        <v>0</v>
      </c>
      <c r="AG103" s="230" t="n">
        <f aca="false">IF('Indicator Data'!AH107="No Data",1,IF('Indicator Data imputation'!AH106&lt;&gt;"",1,0))</f>
        <v>0</v>
      </c>
      <c r="AH103" s="230" t="n">
        <f aca="false">IF('Indicator Data'!AI107="No Data",1,IF('Indicator Data imputation'!AI106&lt;&gt;"",1,0))</f>
        <v>0</v>
      </c>
      <c r="AI103" s="230" t="n">
        <f aca="false">IF('Indicator Data'!AJ107="No Data",1,IF('Indicator Data imputation'!AJ106&lt;&gt;"",1,0))</f>
        <v>0</v>
      </c>
      <c r="AJ103" s="230" t="n">
        <f aca="false">IF('Indicator Data'!AK107="No Data",1,IF('Indicator Data imputation'!AK106&lt;&gt;"",1,0))</f>
        <v>0</v>
      </c>
      <c r="AK103" s="230" t="n">
        <f aca="false">IF('Indicator Data'!AL107="No Data",1,IF('Indicator Data imputation'!AL106&lt;&gt;"",1,0))</f>
        <v>0</v>
      </c>
      <c r="AL103" s="230" t="n">
        <f aca="false">IF('Indicator Data'!AM107="No Data",1,IF('Indicator Data imputation'!AM106&lt;&gt;"",1,0))</f>
        <v>0</v>
      </c>
      <c r="AM103" s="230" t="n">
        <f aca="false">IF('Indicator Data'!AN107="No Data",1,IF('Indicator Data imputation'!AN106&lt;&gt;"",1,0))</f>
        <v>0</v>
      </c>
      <c r="AN103" s="230" t="n">
        <f aca="false">IF('Indicator Data'!AO107="No Data",1,IF('Indicator Data imputation'!AO106&lt;&gt;"",1,0))</f>
        <v>0</v>
      </c>
      <c r="AO103" s="230" t="n">
        <f aca="false">IF('Indicator Data'!AP107="No Data",1,IF('Indicator Data imputation'!AP106&lt;&gt;"",1,0))</f>
        <v>0</v>
      </c>
      <c r="AP103" s="230" t="n">
        <f aca="false">IF('Indicator Data'!AQ107="No Data",1,IF('Indicator Data imputation'!AQ106&lt;&gt;"",1,0))</f>
        <v>0</v>
      </c>
      <c r="AQ103" s="230" t="n">
        <f aca="false">IF('Indicator Data'!AR107="No Data",1,IF('Indicator Data imputation'!AR106&lt;&gt;"",1,0))</f>
        <v>0</v>
      </c>
      <c r="AR103" s="230" t="n">
        <f aca="false">IF('Indicator Data'!AS107="No Data",1,IF('Indicator Data imputation'!AS106&lt;&gt;"",1,0))</f>
        <v>0</v>
      </c>
      <c r="AS103" s="230" t="n">
        <f aca="false">IF('Indicator Data'!AT107="No Data",1,IF('Indicator Data imputation'!AT106&lt;&gt;"",1,0))</f>
        <v>0</v>
      </c>
      <c r="AT103" s="230" t="n">
        <f aca="false">IF('Indicator Data'!AU107="No Data",1,IF('Indicator Data imputation'!AU106&lt;&gt;"",1,0))</f>
        <v>0</v>
      </c>
      <c r="AU103" s="230" t="n">
        <f aca="false">IF('Indicator Data'!AV107="No Data",1,IF('Indicator Data imputation'!AV106&lt;&gt;"",1,0))</f>
        <v>0</v>
      </c>
      <c r="AV103" s="230" t="n">
        <f aca="false">IF('Indicator Data'!AW107="No Data",1,IF('Indicator Data imputation'!AW106&lt;&gt;"",1,0))</f>
        <v>0</v>
      </c>
      <c r="AW103" s="230" t="n">
        <f aca="false">IF('Indicator Data'!AX107="No Data",1,IF('Indicator Data imputation'!AX106&lt;&gt;"",1,0))</f>
        <v>0</v>
      </c>
      <c r="AX103" s="230" t="n">
        <f aca="false">IF('Indicator Data'!AY107="No Data",1,IF('Indicator Data imputation'!AY106&lt;&gt;"",1,0))</f>
        <v>1</v>
      </c>
      <c r="AY103" s="230" t="n">
        <f aca="false">IF('Indicator Data'!AZ107="No Data",1,IF('Indicator Data imputation'!AZ106&lt;&gt;"",1,0))</f>
        <v>0</v>
      </c>
      <c r="AZ103" s="230" t="n">
        <f aca="false">IF('Indicator Data'!BA107="No Data",1,IF('Indicator Data imputation'!BA106&lt;&gt;"",1,0))</f>
        <v>0</v>
      </c>
      <c r="BA103" s="230" t="n">
        <f aca="false">IF('Indicator Data'!BB107="No Data",1,IF('Indicator Data imputation'!BB106&lt;&gt;"",1,0))</f>
        <v>0</v>
      </c>
      <c r="BB103" s="230" t="n">
        <f aca="false">IF('Indicator Data'!BC107="No Data",1,IF('Indicator Data imputation'!BC106&lt;&gt;"",1,0))</f>
        <v>0</v>
      </c>
      <c r="BC103" s="230" t="n">
        <f aca="false">IF('Indicator Data'!BD107="No Data",1,IF('Indicator Data imputation'!BD106&lt;&gt;"",1,0))</f>
        <v>0</v>
      </c>
      <c r="BD103" s="230" t="n">
        <f aca="false">IF('Indicator Data'!BE107="No Data",1,IF('Indicator Data imputation'!BE106&lt;&gt;"",1,0))</f>
        <v>0</v>
      </c>
      <c r="BE103" s="230" t="n">
        <f aca="false">IF('Indicator Data'!BF107="No Data",1,IF('Indicator Data imputation'!BF106&lt;&gt;"",1,0))</f>
        <v>0</v>
      </c>
      <c r="BF103" s="230" t="n">
        <f aca="false">IF('Indicator Data'!BG107="No Data",1,IF('Indicator Data imputation'!BG106&lt;&gt;"",1,0))</f>
        <v>0</v>
      </c>
      <c r="BG103" s="230" t="n">
        <f aca="false">IF('Indicator Data'!BH107="No Data",1,IF('Indicator Data imputation'!BH106&lt;&gt;"",1,0))</f>
        <v>0</v>
      </c>
      <c r="BH103" s="230" t="n">
        <f aca="false">IF('Indicator Data'!BI107="No Data",1,IF('Indicator Data imputation'!BI106&lt;&gt;"",1,0))</f>
        <v>0</v>
      </c>
      <c r="BI103" s="230" t="n">
        <f aca="false">IF('Indicator Data'!BJ107="No Data",1,IF('Indicator Data imputation'!BJ106&lt;&gt;"",1,0))</f>
        <v>0</v>
      </c>
      <c r="BJ103" s="230" t="n">
        <f aca="false">IF('Indicator Data'!BK107="No Data",1,IF('Indicator Data imputation'!BK106&lt;&gt;"",1,0))</f>
        <v>0</v>
      </c>
      <c r="BK103" s="230" t="n">
        <f aca="false">IF('Indicator Data'!BL107="No Data",1,IF('Indicator Data imputation'!BL106&lt;&gt;"",1,0))</f>
        <v>0</v>
      </c>
      <c r="BL103" s="230" t="n">
        <f aca="false">IF('Indicator Data'!BM107="No Data",1,IF('Indicator Data imputation'!BM106&lt;&gt;"",1,0))</f>
        <v>0</v>
      </c>
      <c r="BM103" s="230" t="n">
        <f aca="false">IF('Indicator Data'!BN107="No Data",1,IF('Indicator Data imputation'!BN106&lt;&gt;"",1,0))</f>
        <v>0</v>
      </c>
      <c r="BN103" s="230" t="n">
        <f aca="false">IF('Indicator Data'!BO107="No Data",1,IF('Indicator Data imputation'!BO106&lt;&gt;"",1,0))</f>
        <v>0</v>
      </c>
      <c r="BO103" s="230" t="n">
        <f aca="false">IF('Indicator Data'!BP107="No Data",1,IF('Indicator Data imputation'!BP106&lt;&gt;"",1,0))</f>
        <v>0</v>
      </c>
      <c r="BP103" s="230" t="n">
        <f aca="false">IF('Indicator Data'!BQ107="No Data",1,IF('Indicator Data imputation'!BQ106&lt;&gt;"",1,0))</f>
        <v>0</v>
      </c>
      <c r="BQ103" s="230" t="n">
        <f aca="false">IF('Indicator Data'!BR107="No Data",1,IF('Indicator Data imputation'!BR106&lt;&gt;"",1,0))</f>
        <v>0</v>
      </c>
      <c r="BR103" s="230" t="n">
        <f aca="false">IF('Indicator Data'!BS107="No Data",1,IF('Indicator Data imputation'!BS106&lt;&gt;"",1,0))</f>
        <v>0</v>
      </c>
      <c r="BS103" s="230" t="n">
        <f aca="false">IF('Indicator Data'!BT107="No Data",1,IF('Indicator Data imputation'!BT106&lt;&gt;"",1,0))</f>
        <v>0</v>
      </c>
      <c r="BT103" s="230" t="n">
        <f aca="false">IF('Indicator Data'!BU107="No Data",1,IF('Indicator Data imputation'!BU106&lt;&gt;"",1,0))</f>
        <v>0</v>
      </c>
      <c r="BU103" s="230" t="n">
        <f aca="false">IF('Indicator Data'!BV107="No Data",1,IF('Indicator Data imputation'!BV106&lt;&gt;"",1,0))</f>
        <v>0</v>
      </c>
      <c r="BV103" s="230" t="n">
        <f aca="false">IF('Indicator Data'!BW107="No Data",1,IF('Indicator Data imputation'!BW106&lt;&gt;"",1,0))</f>
        <v>0</v>
      </c>
      <c r="BW103" s="230" t="n">
        <f aca="false">IF('Indicator Data'!BX107="No Data",1,IF('Indicator Data imputation'!BX106&lt;&gt;"",1,0))</f>
        <v>0</v>
      </c>
      <c r="BX103" s="0" t="n">
        <f aca="false">SUM(B103:BW103)</f>
        <v>1</v>
      </c>
      <c r="BY103" s="239" t="n">
        <f aca="false">BX103/74</f>
        <v>0.0135135135135135</v>
      </c>
    </row>
    <row r="104" customFormat="false" ht="14.5" hidden="false" customHeight="false" outlineLevel="0" collapsed="false">
      <c r="A104" s="0" t="str">
        <f aca="false">'Indicator Data'!B108</f>
        <v>MWI</v>
      </c>
      <c r="B104" s="230" t="n">
        <f aca="false">IF('Indicator Data'!C108="No Data",1,IF('Indicator Data imputation'!C107&lt;&gt;"",1,0))</f>
        <v>0</v>
      </c>
      <c r="C104" s="230" t="n">
        <f aca="false">IF('Indicator Data'!D108="No Data",1,IF('Indicator Data imputation'!D107&lt;&gt;"",1,0))</f>
        <v>0</v>
      </c>
      <c r="D104" s="230" t="n">
        <f aca="false">IF('Indicator Data'!E108="No Data",1,IF('Indicator Data imputation'!E107&lt;&gt;"",1,0))</f>
        <v>0</v>
      </c>
      <c r="E104" s="230" t="n">
        <f aca="false">IF('Indicator Data'!F108="No Data",1,IF('Indicator Data imputation'!F107&lt;&gt;"",1,0))</f>
        <v>0</v>
      </c>
      <c r="F104" s="230" t="n">
        <f aca="false">IF('Indicator Data'!G108="No Data",1,IF('Indicator Data imputation'!G107&lt;&gt;"",1,0))</f>
        <v>0</v>
      </c>
      <c r="G104" s="230" t="n">
        <f aca="false">IF('Indicator Data'!H108="No Data",1,IF('Indicator Data imputation'!H107&lt;&gt;"",1,0))</f>
        <v>0</v>
      </c>
      <c r="H104" s="230" t="n">
        <f aca="false">IF('Indicator Data'!I108="No Data",1,IF('Indicator Data imputation'!I107&lt;&gt;"",1,0))</f>
        <v>0</v>
      </c>
      <c r="I104" s="230" t="n">
        <f aca="false">IF('Indicator Data'!J108="No Data",1,IF('Indicator Data imputation'!J107&lt;&gt;"",1,0))</f>
        <v>0</v>
      </c>
      <c r="J104" s="230" t="n">
        <f aca="false">IF('Indicator Data'!K108="No Data",1,IF('Indicator Data imputation'!K107&lt;&gt;"",1,0))</f>
        <v>0</v>
      </c>
      <c r="K104" s="230" t="n">
        <f aca="false">IF('Indicator Data'!L108="No Data",1,IF('Indicator Data imputation'!L107&lt;&gt;"",1,0))</f>
        <v>0</v>
      </c>
      <c r="L104" s="230" t="n">
        <f aca="false">IF('Indicator Data'!M108="No Data",1,IF('Indicator Data imputation'!M107&lt;&gt;"",1,0))</f>
        <v>0</v>
      </c>
      <c r="M104" s="230" t="n">
        <f aca="false">IF('Indicator Data'!N108="No Data",1,IF('Indicator Data imputation'!N107&lt;&gt;"",1,0))</f>
        <v>0</v>
      </c>
      <c r="N104" s="230" t="n">
        <f aca="false">IF('Indicator Data'!O108="No Data",1,IF('Indicator Data imputation'!O107&lt;&gt;"",1,0))</f>
        <v>0</v>
      </c>
      <c r="O104" s="230" t="n">
        <f aca="false">IF('Indicator Data'!P108="No Data",1,IF('Indicator Data imputation'!P107&lt;&gt;"",1,0))</f>
        <v>0</v>
      </c>
      <c r="P104" s="230" t="n">
        <f aca="false">IF('Indicator Data'!Q108="No Data",1,IF('Indicator Data imputation'!Q107&lt;&gt;"",1,0))</f>
        <v>0</v>
      </c>
      <c r="Q104" s="230" t="n">
        <f aca="false">IF('Indicator Data'!R108="No Data",1,IF('Indicator Data imputation'!R107&lt;&gt;"",1,0))</f>
        <v>0</v>
      </c>
      <c r="R104" s="230" t="n">
        <f aca="false">IF('Indicator Data'!S108="No Data",1,IF('Indicator Data imputation'!S107&lt;&gt;"",1,0))</f>
        <v>0</v>
      </c>
      <c r="S104" s="230" t="n">
        <f aca="false">IF('Indicator Data'!T108="No Data",1,IF('Indicator Data imputation'!T107&lt;&gt;"",1,0))</f>
        <v>0</v>
      </c>
      <c r="T104" s="230" t="n">
        <f aca="false">IF('Indicator Data'!U108="No Data",1,IF('Indicator Data imputation'!U107&lt;&gt;"",1,0))</f>
        <v>0</v>
      </c>
      <c r="U104" s="230" t="n">
        <f aca="false">IF('Indicator Data'!V108="No Data",1,IF('Indicator Data imputation'!V107&lt;&gt;"",1,0))</f>
        <v>0</v>
      </c>
      <c r="V104" s="230" t="n">
        <f aca="false">IF('Indicator Data'!W108="No Data",1,IF('Indicator Data imputation'!W107&lt;&gt;"",1,0))</f>
        <v>0</v>
      </c>
      <c r="W104" s="230" t="n">
        <f aca="false">IF('Indicator Data'!X108="No Data",1,IF('Indicator Data imputation'!X107&lt;&gt;"",1,0))</f>
        <v>0</v>
      </c>
      <c r="X104" s="230" t="n">
        <f aca="false">IF('Indicator Data'!Y108="No Data",1,IF('Indicator Data imputation'!Y107&lt;&gt;"",1,0))</f>
        <v>0</v>
      </c>
      <c r="Y104" s="230" t="n">
        <f aca="false">IF('Indicator Data'!Z108="No Data",1,IF('Indicator Data imputation'!Z107&lt;&gt;"",1,0))</f>
        <v>0</v>
      </c>
      <c r="Z104" s="230" t="n">
        <f aca="false">IF('Indicator Data'!AA108="No Data",1,IF('Indicator Data imputation'!AA107&lt;&gt;"",1,0))</f>
        <v>0</v>
      </c>
      <c r="AA104" s="230" t="n">
        <f aca="false">IF('Indicator Data'!AB108="No Data",1,IF('Indicator Data imputation'!AB107&lt;&gt;"",1,0))</f>
        <v>0</v>
      </c>
      <c r="AB104" s="230" t="n">
        <f aca="false">IF('Indicator Data'!AC108="No Data",1,IF('Indicator Data imputation'!AC107&lt;&gt;"",1,0))</f>
        <v>0</v>
      </c>
      <c r="AC104" s="230" t="n">
        <f aca="false">IF('Indicator Data'!AD108="No Data",1,IF('Indicator Data imputation'!AD107&lt;&gt;"",1,0))</f>
        <v>0</v>
      </c>
      <c r="AD104" s="230" t="n">
        <f aca="false">IF('Indicator Data'!AE108="No Data",1,IF('Indicator Data imputation'!AE107&lt;&gt;"",1,0))</f>
        <v>0</v>
      </c>
      <c r="AE104" s="230" t="n">
        <f aca="false">IF('Indicator Data'!AF108="No Data",1,IF('Indicator Data imputation'!AF107&lt;&gt;"",1,0))</f>
        <v>0</v>
      </c>
      <c r="AF104" s="230" t="n">
        <f aca="false">IF('Indicator Data'!AG108="No Data",1,IF('Indicator Data imputation'!AG107&lt;&gt;"",1,0))</f>
        <v>0</v>
      </c>
      <c r="AG104" s="230" t="n">
        <f aca="false">IF('Indicator Data'!AH108="No Data",1,IF('Indicator Data imputation'!AH107&lt;&gt;"",1,0))</f>
        <v>0</v>
      </c>
      <c r="AH104" s="230" t="n">
        <f aca="false">IF('Indicator Data'!AI108="No Data",1,IF('Indicator Data imputation'!AI107&lt;&gt;"",1,0))</f>
        <v>0</v>
      </c>
      <c r="AI104" s="230" t="n">
        <f aca="false">IF('Indicator Data'!AJ108="No Data",1,IF('Indicator Data imputation'!AJ107&lt;&gt;"",1,0))</f>
        <v>0</v>
      </c>
      <c r="AJ104" s="230" t="n">
        <f aca="false">IF('Indicator Data'!AK108="No Data",1,IF('Indicator Data imputation'!AK107&lt;&gt;"",1,0))</f>
        <v>0</v>
      </c>
      <c r="AK104" s="230" t="n">
        <f aca="false">IF('Indicator Data'!AL108="No Data",1,IF('Indicator Data imputation'!AL107&lt;&gt;"",1,0))</f>
        <v>0</v>
      </c>
      <c r="AL104" s="230" t="n">
        <f aca="false">IF('Indicator Data'!AM108="No Data",1,IF('Indicator Data imputation'!AM107&lt;&gt;"",1,0))</f>
        <v>0</v>
      </c>
      <c r="AM104" s="230" t="n">
        <f aca="false">IF('Indicator Data'!AN108="No Data",1,IF('Indicator Data imputation'!AN107&lt;&gt;"",1,0))</f>
        <v>0</v>
      </c>
      <c r="AN104" s="230" t="n">
        <f aca="false">IF('Indicator Data'!AO108="No Data",1,IF('Indicator Data imputation'!AO107&lt;&gt;"",1,0))</f>
        <v>0</v>
      </c>
      <c r="AO104" s="230" t="n">
        <f aca="false">IF('Indicator Data'!AP108="No Data",1,IF('Indicator Data imputation'!AP107&lt;&gt;"",1,0))</f>
        <v>0</v>
      </c>
      <c r="AP104" s="230" t="n">
        <f aca="false">IF('Indicator Data'!AQ108="No Data",1,IF('Indicator Data imputation'!AQ107&lt;&gt;"",1,0))</f>
        <v>0</v>
      </c>
      <c r="AQ104" s="230" t="n">
        <f aca="false">IF('Indicator Data'!AR108="No Data",1,IF('Indicator Data imputation'!AR107&lt;&gt;"",1,0))</f>
        <v>0</v>
      </c>
      <c r="AR104" s="230" t="n">
        <f aca="false">IF('Indicator Data'!AS108="No Data",1,IF('Indicator Data imputation'!AS107&lt;&gt;"",1,0))</f>
        <v>0</v>
      </c>
      <c r="AS104" s="230" t="n">
        <f aca="false">IF('Indicator Data'!AT108="No Data",1,IF('Indicator Data imputation'!AT107&lt;&gt;"",1,0))</f>
        <v>0</v>
      </c>
      <c r="AT104" s="230" t="n">
        <f aca="false">IF('Indicator Data'!AU108="No Data",1,IF('Indicator Data imputation'!AU107&lt;&gt;"",1,0))</f>
        <v>0</v>
      </c>
      <c r="AU104" s="230" t="n">
        <f aca="false">IF('Indicator Data'!AV108="No Data",1,IF('Indicator Data imputation'!AV107&lt;&gt;"",1,0))</f>
        <v>0</v>
      </c>
      <c r="AV104" s="230" t="n">
        <f aca="false">IF('Indicator Data'!AW108="No Data",1,IF('Indicator Data imputation'!AW107&lt;&gt;"",1,0))</f>
        <v>0</v>
      </c>
      <c r="AW104" s="230" t="n">
        <f aca="false">IF('Indicator Data'!AX108="No Data",1,IF('Indicator Data imputation'!AX107&lt;&gt;"",1,0))</f>
        <v>0</v>
      </c>
      <c r="AX104" s="230" t="n">
        <f aca="false">IF('Indicator Data'!AY108="No Data",1,IF('Indicator Data imputation'!AY107&lt;&gt;"",1,0))</f>
        <v>0</v>
      </c>
      <c r="AY104" s="230" t="n">
        <f aca="false">IF('Indicator Data'!AZ108="No Data",1,IF('Indicator Data imputation'!AZ107&lt;&gt;"",1,0))</f>
        <v>0</v>
      </c>
      <c r="AZ104" s="230" t="n">
        <f aca="false">IF('Indicator Data'!BA108="No Data",1,IF('Indicator Data imputation'!BA107&lt;&gt;"",1,0))</f>
        <v>0</v>
      </c>
      <c r="BA104" s="230" t="n">
        <f aca="false">IF('Indicator Data'!BB108="No Data",1,IF('Indicator Data imputation'!BB107&lt;&gt;"",1,0))</f>
        <v>0</v>
      </c>
      <c r="BB104" s="230" t="n">
        <f aca="false">IF('Indicator Data'!BC108="No Data",1,IF('Indicator Data imputation'!BC107&lt;&gt;"",1,0))</f>
        <v>0</v>
      </c>
      <c r="BC104" s="230" t="n">
        <f aca="false">IF('Indicator Data'!BD108="No Data",1,IF('Indicator Data imputation'!BD107&lt;&gt;"",1,0))</f>
        <v>0</v>
      </c>
      <c r="BD104" s="230" t="n">
        <f aca="false">IF('Indicator Data'!BE108="No Data",1,IF('Indicator Data imputation'!BE107&lt;&gt;"",1,0))</f>
        <v>0</v>
      </c>
      <c r="BE104" s="230" t="n">
        <f aca="false">IF('Indicator Data'!BF108="No Data",1,IF('Indicator Data imputation'!BF107&lt;&gt;"",1,0))</f>
        <v>0</v>
      </c>
      <c r="BF104" s="230" t="n">
        <f aca="false">IF('Indicator Data'!BG108="No Data",1,IF('Indicator Data imputation'!BG107&lt;&gt;"",1,0))</f>
        <v>0</v>
      </c>
      <c r="BG104" s="230" t="n">
        <f aca="false">IF('Indicator Data'!BH108="No Data",1,IF('Indicator Data imputation'!BH107&lt;&gt;"",1,0))</f>
        <v>0</v>
      </c>
      <c r="BH104" s="230" t="n">
        <f aca="false">IF('Indicator Data'!BI108="No Data",1,IF('Indicator Data imputation'!BI107&lt;&gt;"",1,0))</f>
        <v>0</v>
      </c>
      <c r="BI104" s="230" t="n">
        <f aca="false">IF('Indicator Data'!BJ108="No Data",1,IF('Indicator Data imputation'!BJ107&lt;&gt;"",1,0))</f>
        <v>0</v>
      </c>
      <c r="BJ104" s="230" t="n">
        <f aca="false">IF('Indicator Data'!BK108="No Data",1,IF('Indicator Data imputation'!BK107&lt;&gt;"",1,0))</f>
        <v>0</v>
      </c>
      <c r="BK104" s="230" t="n">
        <f aca="false">IF('Indicator Data'!BL108="No Data",1,IF('Indicator Data imputation'!BL107&lt;&gt;"",1,0))</f>
        <v>0</v>
      </c>
      <c r="BL104" s="230" t="n">
        <f aca="false">IF('Indicator Data'!BM108="No Data",1,IF('Indicator Data imputation'!BM107&lt;&gt;"",1,0))</f>
        <v>0</v>
      </c>
      <c r="BM104" s="230" t="n">
        <f aca="false">IF('Indicator Data'!BN108="No Data",1,IF('Indicator Data imputation'!BN107&lt;&gt;"",1,0))</f>
        <v>0</v>
      </c>
      <c r="BN104" s="230" t="n">
        <f aca="false">IF('Indicator Data'!BO108="No Data",1,IF('Indicator Data imputation'!BO107&lt;&gt;"",1,0))</f>
        <v>0</v>
      </c>
      <c r="BO104" s="230" t="n">
        <f aca="false">IF('Indicator Data'!BP108="No Data",1,IF('Indicator Data imputation'!BP107&lt;&gt;"",1,0))</f>
        <v>0</v>
      </c>
      <c r="BP104" s="230" t="n">
        <f aca="false">IF('Indicator Data'!BQ108="No Data",1,IF('Indicator Data imputation'!BQ107&lt;&gt;"",1,0))</f>
        <v>0</v>
      </c>
      <c r="BQ104" s="230" t="n">
        <f aca="false">IF('Indicator Data'!BR108="No Data",1,IF('Indicator Data imputation'!BR107&lt;&gt;"",1,0))</f>
        <v>0</v>
      </c>
      <c r="BR104" s="230" t="n">
        <f aca="false">IF('Indicator Data'!BS108="No Data",1,IF('Indicator Data imputation'!BS107&lt;&gt;"",1,0))</f>
        <v>0</v>
      </c>
      <c r="BS104" s="230" t="n">
        <f aca="false">IF('Indicator Data'!BT108="No Data",1,IF('Indicator Data imputation'!BT107&lt;&gt;"",1,0))</f>
        <v>0</v>
      </c>
      <c r="BT104" s="230" t="n">
        <f aca="false">IF('Indicator Data'!BU108="No Data",1,IF('Indicator Data imputation'!BU107&lt;&gt;"",1,0))</f>
        <v>0</v>
      </c>
      <c r="BU104" s="230" t="n">
        <f aca="false">IF('Indicator Data'!BV108="No Data",1,IF('Indicator Data imputation'!BV107&lt;&gt;"",1,0))</f>
        <v>0</v>
      </c>
      <c r="BV104" s="230" t="n">
        <f aca="false">IF('Indicator Data'!BW108="No Data",1,IF('Indicator Data imputation'!BW107&lt;&gt;"",1,0))</f>
        <v>0</v>
      </c>
      <c r="BW104" s="230" t="n">
        <f aca="false">IF('Indicator Data'!BX108="No Data",1,IF('Indicator Data imputation'!BX107&lt;&gt;"",1,0))</f>
        <v>0</v>
      </c>
      <c r="BX104" s="0" t="n">
        <f aca="false">SUM(B104:BW104)</f>
        <v>0</v>
      </c>
      <c r="BY104" s="239" t="n">
        <f aca="false">BX104/74</f>
        <v>0</v>
      </c>
    </row>
    <row r="105" customFormat="false" ht="14.5" hidden="false" customHeight="false" outlineLevel="0" collapsed="false">
      <c r="A105" s="0" t="str">
        <f aca="false">'Indicator Data'!B109</f>
        <v>MYS</v>
      </c>
      <c r="B105" s="230" t="n">
        <f aca="false">IF('Indicator Data'!C109="No Data",1,IF('Indicator Data imputation'!C108&lt;&gt;"",1,0))</f>
        <v>0</v>
      </c>
      <c r="C105" s="230" t="n">
        <f aca="false">IF('Indicator Data'!D109="No Data",1,IF('Indicator Data imputation'!D108&lt;&gt;"",1,0))</f>
        <v>0</v>
      </c>
      <c r="D105" s="230" t="n">
        <f aca="false">IF('Indicator Data'!E109="No Data",1,IF('Indicator Data imputation'!E108&lt;&gt;"",1,0))</f>
        <v>0</v>
      </c>
      <c r="E105" s="230" t="n">
        <f aca="false">IF('Indicator Data'!F109="No Data",1,IF('Indicator Data imputation'!F108&lt;&gt;"",1,0))</f>
        <v>0</v>
      </c>
      <c r="F105" s="230" t="n">
        <f aca="false">IF('Indicator Data'!G109="No Data",1,IF('Indicator Data imputation'!G108&lt;&gt;"",1,0))</f>
        <v>0</v>
      </c>
      <c r="G105" s="230" t="n">
        <f aca="false">IF('Indicator Data'!H109="No Data",1,IF('Indicator Data imputation'!H108&lt;&gt;"",1,0))</f>
        <v>0</v>
      </c>
      <c r="H105" s="230" t="n">
        <f aca="false">IF('Indicator Data'!I109="No Data",1,IF('Indicator Data imputation'!I108&lt;&gt;"",1,0))</f>
        <v>0</v>
      </c>
      <c r="I105" s="230" t="n">
        <f aca="false">IF('Indicator Data'!J109="No Data",1,IF('Indicator Data imputation'!J108&lt;&gt;"",1,0))</f>
        <v>0</v>
      </c>
      <c r="J105" s="230" t="n">
        <f aca="false">IF('Indicator Data'!K109="No Data",1,IF('Indicator Data imputation'!K108&lt;&gt;"",1,0))</f>
        <v>0</v>
      </c>
      <c r="K105" s="230" t="n">
        <f aca="false">IF('Indicator Data'!L109="No Data",1,IF('Indicator Data imputation'!L108&lt;&gt;"",1,0))</f>
        <v>0</v>
      </c>
      <c r="L105" s="230" t="n">
        <f aca="false">IF('Indicator Data'!M109="No Data",1,IF('Indicator Data imputation'!M108&lt;&gt;"",1,0))</f>
        <v>0</v>
      </c>
      <c r="M105" s="230" t="n">
        <f aca="false">IF('Indicator Data'!N109="No Data",1,IF('Indicator Data imputation'!N108&lt;&gt;"",1,0))</f>
        <v>1</v>
      </c>
      <c r="N105" s="230" t="n">
        <f aca="false">IF('Indicator Data'!O109="No Data",1,IF('Indicator Data imputation'!O108&lt;&gt;"",1,0))</f>
        <v>1</v>
      </c>
      <c r="O105" s="230" t="n">
        <f aca="false">IF('Indicator Data'!P109="No Data",1,IF('Indicator Data imputation'!P108&lt;&gt;"",1,0))</f>
        <v>1</v>
      </c>
      <c r="P105" s="230" t="n">
        <f aca="false">IF('Indicator Data'!Q109="No Data",1,IF('Indicator Data imputation'!Q108&lt;&gt;"",1,0))</f>
        <v>0</v>
      </c>
      <c r="Q105" s="230" t="n">
        <f aca="false">IF('Indicator Data'!R109="No Data",1,IF('Indicator Data imputation'!R108&lt;&gt;"",1,0))</f>
        <v>0</v>
      </c>
      <c r="R105" s="230" t="n">
        <f aca="false">IF('Indicator Data'!S109="No Data",1,IF('Indicator Data imputation'!S108&lt;&gt;"",1,0))</f>
        <v>0</v>
      </c>
      <c r="S105" s="230" t="n">
        <f aca="false">IF('Indicator Data'!T109="No Data",1,IF('Indicator Data imputation'!T108&lt;&gt;"",1,0))</f>
        <v>0</v>
      </c>
      <c r="T105" s="230" t="n">
        <f aca="false">IF('Indicator Data'!U109="No Data",1,IF('Indicator Data imputation'!U108&lt;&gt;"",1,0))</f>
        <v>0</v>
      </c>
      <c r="U105" s="230" t="n">
        <f aca="false">IF('Indicator Data'!V109="No Data",1,IF('Indicator Data imputation'!V108&lt;&gt;"",1,0))</f>
        <v>0</v>
      </c>
      <c r="V105" s="230" t="n">
        <f aca="false">IF('Indicator Data'!W109="No Data",1,IF('Indicator Data imputation'!W108&lt;&gt;"",1,0))</f>
        <v>0</v>
      </c>
      <c r="W105" s="230" t="n">
        <f aca="false">IF('Indicator Data'!X109="No Data",1,IF('Indicator Data imputation'!X108&lt;&gt;"",1,0))</f>
        <v>0</v>
      </c>
      <c r="X105" s="230" t="n">
        <f aca="false">IF('Indicator Data'!Y109="No Data",1,IF('Indicator Data imputation'!Y108&lt;&gt;"",1,0))</f>
        <v>0</v>
      </c>
      <c r="Y105" s="230" t="n">
        <f aca="false">IF('Indicator Data'!Z109="No Data",1,IF('Indicator Data imputation'!Z108&lt;&gt;"",1,0))</f>
        <v>0</v>
      </c>
      <c r="Z105" s="230" t="n">
        <f aca="false">IF('Indicator Data'!AA109="No Data",1,IF('Indicator Data imputation'!AA108&lt;&gt;"",1,0))</f>
        <v>1</v>
      </c>
      <c r="AA105" s="230" t="n">
        <f aca="false">IF('Indicator Data'!AB109="No Data",1,IF('Indicator Data imputation'!AB108&lt;&gt;"",1,0))</f>
        <v>0</v>
      </c>
      <c r="AB105" s="230" t="n">
        <f aca="false">IF('Indicator Data'!AC109="No Data",1,IF('Indicator Data imputation'!AC108&lt;&gt;"",1,0))</f>
        <v>1</v>
      </c>
      <c r="AC105" s="230" t="n">
        <f aca="false">IF('Indicator Data'!AD109="No Data",1,IF('Indicator Data imputation'!AD108&lt;&gt;"",1,0))</f>
        <v>0</v>
      </c>
      <c r="AD105" s="230" t="n">
        <f aca="false">IF('Indicator Data'!AE109="No Data",1,IF('Indicator Data imputation'!AE108&lt;&gt;"",1,0))</f>
        <v>0</v>
      </c>
      <c r="AE105" s="230" t="n">
        <f aca="false">IF('Indicator Data'!AF109="No Data",1,IF('Indicator Data imputation'!AF108&lt;&gt;"",1,0))</f>
        <v>1</v>
      </c>
      <c r="AF105" s="230" t="n">
        <f aca="false">IF('Indicator Data'!AG109="No Data",1,IF('Indicator Data imputation'!AG108&lt;&gt;"",1,0))</f>
        <v>0</v>
      </c>
      <c r="AG105" s="230" t="n">
        <f aca="false">IF('Indicator Data'!AH109="No Data",1,IF('Indicator Data imputation'!AH108&lt;&gt;"",1,0))</f>
        <v>0</v>
      </c>
      <c r="AH105" s="230" t="n">
        <f aca="false">IF('Indicator Data'!AI109="No Data",1,IF('Indicator Data imputation'!AI108&lt;&gt;"",1,0))</f>
        <v>0</v>
      </c>
      <c r="AI105" s="230" t="n">
        <f aca="false">IF('Indicator Data'!AJ109="No Data",1,IF('Indicator Data imputation'!AJ108&lt;&gt;"",1,0))</f>
        <v>0</v>
      </c>
      <c r="AJ105" s="230" t="n">
        <f aca="false">IF('Indicator Data'!AK109="No Data",1,IF('Indicator Data imputation'!AK108&lt;&gt;"",1,0))</f>
        <v>0</v>
      </c>
      <c r="AK105" s="230" t="n">
        <f aca="false">IF('Indicator Data'!AL109="No Data",1,IF('Indicator Data imputation'!AL108&lt;&gt;"",1,0))</f>
        <v>1</v>
      </c>
      <c r="AL105" s="230" t="n">
        <f aca="false">IF('Indicator Data'!AM109="No Data",1,IF('Indicator Data imputation'!AM108&lt;&gt;"",1,0))</f>
        <v>0</v>
      </c>
      <c r="AM105" s="230" t="n">
        <f aca="false">IF('Indicator Data'!AN109="No Data",1,IF('Indicator Data imputation'!AN108&lt;&gt;"",1,0))</f>
        <v>0</v>
      </c>
      <c r="AN105" s="230" t="n">
        <f aca="false">IF('Indicator Data'!AO109="No Data",1,IF('Indicator Data imputation'!AO108&lt;&gt;"",1,0))</f>
        <v>0</v>
      </c>
      <c r="AO105" s="230" t="n">
        <f aca="false">IF('Indicator Data'!AP109="No Data",1,IF('Indicator Data imputation'!AP108&lt;&gt;"",1,0))</f>
        <v>0</v>
      </c>
      <c r="AP105" s="230" t="n">
        <f aca="false">IF('Indicator Data'!AQ109="No Data",1,IF('Indicator Data imputation'!AQ108&lt;&gt;"",1,0))</f>
        <v>0</v>
      </c>
      <c r="AQ105" s="230" t="n">
        <f aca="false">IF('Indicator Data'!AR109="No Data",1,IF('Indicator Data imputation'!AR108&lt;&gt;"",1,0))</f>
        <v>0</v>
      </c>
      <c r="AR105" s="230" t="n">
        <f aca="false">IF('Indicator Data'!AS109="No Data",1,IF('Indicator Data imputation'!AS108&lt;&gt;"",1,0))</f>
        <v>0</v>
      </c>
      <c r="AS105" s="230" t="n">
        <f aca="false">IF('Indicator Data'!AT109="No Data",1,IF('Indicator Data imputation'!AT108&lt;&gt;"",1,0))</f>
        <v>0</v>
      </c>
      <c r="AT105" s="230" t="n">
        <f aca="false">IF('Indicator Data'!AU109="No Data",1,IF('Indicator Data imputation'!AU108&lt;&gt;"",1,0))</f>
        <v>0</v>
      </c>
      <c r="AU105" s="230" t="n">
        <f aca="false">IF('Indicator Data'!AV109="No Data",1,IF('Indicator Data imputation'!AV108&lt;&gt;"",1,0))</f>
        <v>0</v>
      </c>
      <c r="AV105" s="230" t="n">
        <f aca="false">IF('Indicator Data'!AW109="No Data",1,IF('Indicator Data imputation'!AW108&lt;&gt;"",1,0))</f>
        <v>0</v>
      </c>
      <c r="AW105" s="230" t="n">
        <f aca="false">IF('Indicator Data'!AX109="No Data",1,IF('Indicator Data imputation'!AX108&lt;&gt;"",1,0))</f>
        <v>0</v>
      </c>
      <c r="AX105" s="230" t="n">
        <f aca="false">IF('Indicator Data'!AY109="No Data",1,IF('Indicator Data imputation'!AY108&lt;&gt;"",1,0))</f>
        <v>0</v>
      </c>
      <c r="AY105" s="230" t="n">
        <f aca="false">IF('Indicator Data'!AZ109="No Data",1,IF('Indicator Data imputation'!AZ108&lt;&gt;"",1,0))</f>
        <v>0</v>
      </c>
      <c r="AZ105" s="230" t="n">
        <f aca="false">IF('Indicator Data'!BA109="No Data",1,IF('Indicator Data imputation'!BA108&lt;&gt;"",1,0))</f>
        <v>0</v>
      </c>
      <c r="BA105" s="230" t="n">
        <f aca="false">IF('Indicator Data'!BB109="No Data",1,IF('Indicator Data imputation'!BB108&lt;&gt;"",1,0))</f>
        <v>0</v>
      </c>
      <c r="BB105" s="230" t="n">
        <f aca="false">IF('Indicator Data'!BC109="No Data",1,IF('Indicator Data imputation'!BC108&lt;&gt;"",1,0))</f>
        <v>0</v>
      </c>
      <c r="BC105" s="230" t="n">
        <f aca="false">IF('Indicator Data'!BD109="No Data",1,IF('Indicator Data imputation'!BD108&lt;&gt;"",1,0))</f>
        <v>0</v>
      </c>
      <c r="BD105" s="230" t="n">
        <f aca="false">IF('Indicator Data'!BE109="No Data",1,IF('Indicator Data imputation'!BE108&lt;&gt;"",1,0))</f>
        <v>0</v>
      </c>
      <c r="BE105" s="230" t="n">
        <f aca="false">IF('Indicator Data'!BF109="No Data",1,IF('Indicator Data imputation'!BF108&lt;&gt;"",1,0))</f>
        <v>0</v>
      </c>
      <c r="BF105" s="230" t="n">
        <f aca="false">IF('Indicator Data'!BG109="No Data",1,IF('Indicator Data imputation'!BG108&lt;&gt;"",1,0))</f>
        <v>0</v>
      </c>
      <c r="BG105" s="230" t="n">
        <f aca="false">IF('Indicator Data'!BH109="No Data",1,IF('Indicator Data imputation'!BH108&lt;&gt;"",1,0))</f>
        <v>0</v>
      </c>
      <c r="BH105" s="230" t="n">
        <f aca="false">IF('Indicator Data'!BI109="No Data",1,IF('Indicator Data imputation'!BI108&lt;&gt;"",1,0))</f>
        <v>0</v>
      </c>
      <c r="BI105" s="230" t="n">
        <f aca="false">IF('Indicator Data'!BJ109="No Data",1,IF('Indicator Data imputation'!BJ108&lt;&gt;"",1,0))</f>
        <v>0</v>
      </c>
      <c r="BJ105" s="230" t="n">
        <f aca="false">IF('Indicator Data'!BK109="No Data",1,IF('Indicator Data imputation'!BK108&lt;&gt;"",1,0))</f>
        <v>0</v>
      </c>
      <c r="BK105" s="230" t="n">
        <f aca="false">IF('Indicator Data'!BL109="No Data",1,IF('Indicator Data imputation'!BL108&lt;&gt;"",1,0))</f>
        <v>0</v>
      </c>
      <c r="BL105" s="230" t="n">
        <f aca="false">IF('Indicator Data'!BM109="No Data",1,IF('Indicator Data imputation'!BM108&lt;&gt;"",1,0))</f>
        <v>0</v>
      </c>
      <c r="BM105" s="230" t="n">
        <f aca="false">IF('Indicator Data'!BN109="No Data",1,IF('Indicator Data imputation'!BN108&lt;&gt;"",1,0))</f>
        <v>0</v>
      </c>
      <c r="BN105" s="230" t="n">
        <f aca="false">IF('Indicator Data'!BO109="No Data",1,IF('Indicator Data imputation'!BO108&lt;&gt;"",1,0))</f>
        <v>0</v>
      </c>
      <c r="BO105" s="230" t="n">
        <f aca="false">IF('Indicator Data'!BP109="No Data",1,IF('Indicator Data imputation'!BP108&lt;&gt;"",1,0))</f>
        <v>0</v>
      </c>
      <c r="BP105" s="230" t="n">
        <f aca="false">IF('Indicator Data'!BQ109="No Data",1,IF('Indicator Data imputation'!BQ108&lt;&gt;"",1,0))</f>
        <v>0</v>
      </c>
      <c r="BQ105" s="230" t="n">
        <f aca="false">IF('Indicator Data'!BR109="No Data",1,IF('Indicator Data imputation'!BR108&lt;&gt;"",1,0))</f>
        <v>0</v>
      </c>
      <c r="BR105" s="230" t="n">
        <f aca="false">IF('Indicator Data'!BS109="No Data",1,IF('Indicator Data imputation'!BS108&lt;&gt;"",1,0))</f>
        <v>0</v>
      </c>
      <c r="BS105" s="230" t="n">
        <f aca="false">IF('Indicator Data'!BT109="No Data",1,IF('Indicator Data imputation'!BT108&lt;&gt;"",1,0))</f>
        <v>0</v>
      </c>
      <c r="BT105" s="230" t="n">
        <f aca="false">IF('Indicator Data'!BU109="No Data",1,IF('Indicator Data imputation'!BU108&lt;&gt;"",1,0))</f>
        <v>0</v>
      </c>
      <c r="BU105" s="230" t="n">
        <f aca="false">IF('Indicator Data'!BV109="No Data",1,IF('Indicator Data imputation'!BV108&lt;&gt;"",1,0))</f>
        <v>1</v>
      </c>
      <c r="BV105" s="230" t="n">
        <f aca="false">IF('Indicator Data'!BW109="No Data",1,IF('Indicator Data imputation'!BW108&lt;&gt;"",1,0))</f>
        <v>0</v>
      </c>
      <c r="BW105" s="230" t="n">
        <f aca="false">IF('Indicator Data'!BX109="No Data",1,IF('Indicator Data imputation'!BX108&lt;&gt;"",1,0))</f>
        <v>0</v>
      </c>
      <c r="BX105" s="0" t="n">
        <f aca="false">SUM(B105:BW105)</f>
        <v>8</v>
      </c>
      <c r="BY105" s="239" t="n">
        <f aca="false">BX105/74</f>
        <v>0.108108108108108</v>
      </c>
    </row>
    <row r="106" customFormat="false" ht="14.5" hidden="false" customHeight="false" outlineLevel="0" collapsed="false">
      <c r="A106" s="0" t="str">
        <f aca="false">'Indicator Data'!B110</f>
        <v>MDV</v>
      </c>
      <c r="B106" s="230" t="n">
        <f aca="false">IF('Indicator Data'!C110="No Data",1,IF('Indicator Data imputation'!C109&lt;&gt;"",1,0))</f>
        <v>0</v>
      </c>
      <c r="C106" s="230" t="n">
        <f aca="false">IF('Indicator Data'!D110="No Data",1,IF('Indicator Data imputation'!D109&lt;&gt;"",1,0))</f>
        <v>0</v>
      </c>
      <c r="D106" s="230" t="n">
        <f aca="false">IF('Indicator Data'!E110="No Data",1,IF('Indicator Data imputation'!E109&lt;&gt;"",1,0))</f>
        <v>1</v>
      </c>
      <c r="E106" s="230" t="n">
        <f aca="false">IF('Indicator Data'!F110="No Data",1,IF('Indicator Data imputation'!F109&lt;&gt;"",1,0))</f>
        <v>0</v>
      </c>
      <c r="F106" s="230" t="n">
        <f aca="false">IF('Indicator Data'!G110="No Data",1,IF('Indicator Data imputation'!G109&lt;&gt;"",1,0))</f>
        <v>0</v>
      </c>
      <c r="G106" s="230" t="n">
        <f aca="false">IF('Indicator Data'!H110="No Data",1,IF('Indicator Data imputation'!H109&lt;&gt;"",1,0))</f>
        <v>0</v>
      </c>
      <c r="H106" s="230" t="n">
        <f aca="false">IF('Indicator Data'!I110="No Data",1,IF('Indicator Data imputation'!I109&lt;&gt;"",1,0))</f>
        <v>0</v>
      </c>
      <c r="I106" s="230" t="n">
        <f aca="false">IF('Indicator Data'!J110="No Data",1,IF('Indicator Data imputation'!J109&lt;&gt;"",1,0))</f>
        <v>0</v>
      </c>
      <c r="J106" s="230" t="n">
        <f aca="false">IF('Indicator Data'!K110="No Data",1,IF('Indicator Data imputation'!K109&lt;&gt;"",1,0))</f>
        <v>0</v>
      </c>
      <c r="K106" s="230" t="n">
        <f aca="false">IF('Indicator Data'!L110="No Data",1,IF('Indicator Data imputation'!L109&lt;&gt;"",1,0))</f>
        <v>1</v>
      </c>
      <c r="L106" s="230" t="n">
        <f aca="false">IF('Indicator Data'!M110="No Data",1,IF('Indicator Data imputation'!M109&lt;&gt;"",1,0))</f>
        <v>1</v>
      </c>
      <c r="M106" s="230" t="n">
        <f aca="false">IF('Indicator Data'!N110="No Data",1,IF('Indicator Data imputation'!N109&lt;&gt;"",1,0))</f>
        <v>1</v>
      </c>
      <c r="N106" s="230" t="n">
        <f aca="false">IF('Indicator Data'!O110="No Data",1,IF('Indicator Data imputation'!O109&lt;&gt;"",1,0))</f>
        <v>1</v>
      </c>
      <c r="O106" s="230" t="n">
        <f aca="false">IF('Indicator Data'!P110="No Data",1,IF('Indicator Data imputation'!P109&lt;&gt;"",1,0))</f>
        <v>1</v>
      </c>
      <c r="P106" s="230" t="n">
        <f aca="false">IF('Indicator Data'!Q110="No Data",1,IF('Indicator Data imputation'!Q109&lt;&gt;"",1,0))</f>
        <v>0</v>
      </c>
      <c r="Q106" s="230" t="n">
        <f aca="false">IF('Indicator Data'!R110="No Data",1,IF('Indicator Data imputation'!R109&lt;&gt;"",1,0))</f>
        <v>0</v>
      </c>
      <c r="R106" s="230" t="n">
        <f aca="false">IF('Indicator Data'!S110="No Data",1,IF('Indicator Data imputation'!S109&lt;&gt;"",1,0))</f>
        <v>0</v>
      </c>
      <c r="S106" s="230" t="n">
        <f aca="false">IF('Indicator Data'!T110="No Data",1,IF('Indicator Data imputation'!T109&lt;&gt;"",1,0))</f>
        <v>0</v>
      </c>
      <c r="T106" s="230" t="n">
        <f aca="false">IF('Indicator Data'!U110="No Data",1,IF('Indicator Data imputation'!U109&lt;&gt;"",1,0))</f>
        <v>0</v>
      </c>
      <c r="U106" s="230" t="n">
        <f aca="false">IF('Indicator Data'!V110="No Data",1,IF('Indicator Data imputation'!V109&lt;&gt;"",1,0))</f>
        <v>0</v>
      </c>
      <c r="V106" s="230" t="n">
        <f aca="false">IF('Indicator Data'!W110="No Data",1,IF('Indicator Data imputation'!W109&lt;&gt;"",1,0))</f>
        <v>0</v>
      </c>
      <c r="W106" s="230" t="n">
        <f aca="false">IF('Indicator Data'!X110="No Data",1,IF('Indicator Data imputation'!X109&lt;&gt;"",1,0))</f>
        <v>0</v>
      </c>
      <c r="X106" s="230" t="n">
        <f aca="false">IF('Indicator Data'!Y110="No Data",1,IF('Indicator Data imputation'!Y109&lt;&gt;"",1,0))</f>
        <v>0</v>
      </c>
      <c r="Y106" s="230" t="n">
        <f aca="false">IF('Indicator Data'!Z110="No Data",1,IF('Indicator Data imputation'!Z109&lt;&gt;"",1,0))</f>
        <v>0</v>
      </c>
      <c r="Z106" s="230" t="n">
        <f aca="false">IF('Indicator Data'!AA110="No Data",1,IF('Indicator Data imputation'!AA109&lt;&gt;"",1,0))</f>
        <v>0</v>
      </c>
      <c r="AA106" s="230" t="n">
        <f aca="false">IF('Indicator Data'!AB110="No Data",1,IF('Indicator Data imputation'!AB109&lt;&gt;"",1,0))</f>
        <v>0</v>
      </c>
      <c r="AB106" s="230" t="n">
        <f aca="false">IF('Indicator Data'!AC110="No Data",1,IF('Indicator Data imputation'!AC109&lt;&gt;"",1,0))</f>
        <v>0</v>
      </c>
      <c r="AC106" s="230" t="n">
        <f aca="false">IF('Indicator Data'!AD110="No Data",1,IF('Indicator Data imputation'!AD109&lt;&gt;"",1,0))</f>
        <v>1</v>
      </c>
      <c r="AD106" s="230" t="n">
        <f aca="false">IF('Indicator Data'!AE110="No Data",1,IF('Indicator Data imputation'!AE109&lt;&gt;"",1,0))</f>
        <v>0</v>
      </c>
      <c r="AE106" s="230" t="n">
        <f aca="false">IF('Indicator Data'!AF110="No Data",1,IF('Indicator Data imputation'!AF109&lt;&gt;"",1,0))</f>
        <v>0</v>
      </c>
      <c r="AF106" s="230" t="n">
        <f aca="false">IF('Indicator Data'!AG110="No Data",1,IF('Indicator Data imputation'!AG109&lt;&gt;"",1,0))</f>
        <v>0</v>
      </c>
      <c r="AG106" s="230" t="n">
        <f aca="false">IF('Indicator Data'!AH110="No Data",1,IF('Indicator Data imputation'!AH109&lt;&gt;"",1,0))</f>
        <v>0</v>
      </c>
      <c r="AH106" s="230" t="n">
        <f aca="false">IF('Indicator Data'!AI110="No Data",1,IF('Indicator Data imputation'!AI109&lt;&gt;"",1,0))</f>
        <v>0</v>
      </c>
      <c r="AI106" s="230" t="n">
        <f aca="false">IF('Indicator Data'!AJ110="No Data",1,IF('Indicator Data imputation'!AJ109&lt;&gt;"",1,0))</f>
        <v>0</v>
      </c>
      <c r="AJ106" s="230" t="n">
        <f aca="false">IF('Indicator Data'!AK110="No Data",1,IF('Indicator Data imputation'!AK109&lt;&gt;"",1,0))</f>
        <v>0</v>
      </c>
      <c r="AK106" s="230" t="n">
        <f aca="false">IF('Indicator Data'!AL110="No Data",1,IF('Indicator Data imputation'!AL109&lt;&gt;"",1,0))</f>
        <v>0</v>
      </c>
      <c r="AL106" s="230" t="n">
        <f aca="false">IF('Indicator Data'!AM110="No Data",1,IF('Indicator Data imputation'!AM109&lt;&gt;"",1,0))</f>
        <v>0</v>
      </c>
      <c r="AM106" s="230" t="n">
        <f aca="false">IF('Indicator Data'!AN110="No Data",1,IF('Indicator Data imputation'!AN109&lt;&gt;"",1,0))</f>
        <v>0</v>
      </c>
      <c r="AN106" s="230" t="n">
        <f aca="false">IF('Indicator Data'!AO110="No Data",1,IF('Indicator Data imputation'!AO109&lt;&gt;"",1,0))</f>
        <v>0</v>
      </c>
      <c r="AO106" s="230" t="n">
        <f aca="false">IF('Indicator Data'!AP110="No Data",1,IF('Indicator Data imputation'!AP109&lt;&gt;"",1,0))</f>
        <v>0</v>
      </c>
      <c r="AP106" s="230" t="n">
        <f aca="false">IF('Indicator Data'!AQ110="No Data",1,IF('Indicator Data imputation'!AQ109&lt;&gt;"",1,0))</f>
        <v>0</v>
      </c>
      <c r="AQ106" s="230" t="n">
        <f aca="false">IF('Indicator Data'!AR110="No Data",1,IF('Indicator Data imputation'!AR109&lt;&gt;"",1,0))</f>
        <v>0</v>
      </c>
      <c r="AR106" s="230" t="n">
        <f aca="false">IF('Indicator Data'!AS110="No Data",1,IF('Indicator Data imputation'!AS109&lt;&gt;"",1,0))</f>
        <v>0</v>
      </c>
      <c r="AS106" s="230" t="n">
        <f aca="false">IF('Indicator Data'!AT110="No Data",1,IF('Indicator Data imputation'!AT109&lt;&gt;"",1,0))</f>
        <v>0</v>
      </c>
      <c r="AT106" s="230" t="n">
        <f aca="false">IF('Indicator Data'!AU110="No Data",1,IF('Indicator Data imputation'!AU109&lt;&gt;"",1,0))</f>
        <v>1</v>
      </c>
      <c r="AU106" s="230" t="n">
        <f aca="false">IF('Indicator Data'!AV110="No Data",1,IF('Indicator Data imputation'!AV109&lt;&gt;"",1,0))</f>
        <v>1</v>
      </c>
      <c r="AV106" s="230" t="n">
        <f aca="false">IF('Indicator Data'!AW110="No Data",1,IF('Indicator Data imputation'!AW109&lt;&gt;"",1,0))</f>
        <v>1</v>
      </c>
      <c r="AW106" s="230" t="n">
        <f aca="false">IF('Indicator Data'!AX110="No Data",1,IF('Indicator Data imputation'!AX109&lt;&gt;"",1,0))</f>
        <v>0</v>
      </c>
      <c r="AX106" s="230" t="n">
        <f aca="false">IF('Indicator Data'!AY110="No Data",1,IF('Indicator Data imputation'!AY109&lt;&gt;"",1,0))</f>
        <v>0</v>
      </c>
      <c r="AY106" s="230" t="n">
        <f aca="false">IF('Indicator Data'!AZ110="No Data",1,IF('Indicator Data imputation'!AZ109&lt;&gt;"",1,0))</f>
        <v>0</v>
      </c>
      <c r="AZ106" s="230" t="n">
        <f aca="false">IF('Indicator Data'!BA110="No Data",1,IF('Indicator Data imputation'!BA109&lt;&gt;"",1,0))</f>
        <v>0</v>
      </c>
      <c r="BA106" s="230" t="n">
        <f aca="false">IF('Indicator Data'!BB110="No Data",1,IF('Indicator Data imputation'!BB109&lt;&gt;"",1,0))</f>
        <v>0</v>
      </c>
      <c r="BB106" s="230" t="n">
        <f aca="false">IF('Indicator Data'!BC110="No Data",1,IF('Indicator Data imputation'!BC109&lt;&gt;"",1,0))</f>
        <v>0</v>
      </c>
      <c r="BC106" s="230" t="n">
        <f aca="false">IF('Indicator Data'!BD110="No Data",1,IF('Indicator Data imputation'!BD109&lt;&gt;"",1,0))</f>
        <v>0</v>
      </c>
      <c r="BD106" s="230" t="n">
        <f aca="false">IF('Indicator Data'!BE110="No Data",1,IF('Indicator Data imputation'!BE109&lt;&gt;"",1,0))</f>
        <v>0</v>
      </c>
      <c r="BE106" s="230" t="n">
        <f aca="false">IF('Indicator Data'!BF110="No Data",1,IF('Indicator Data imputation'!BF109&lt;&gt;"",1,0))</f>
        <v>0</v>
      </c>
      <c r="BF106" s="230" t="n">
        <f aca="false">IF('Indicator Data'!BG110="No Data",1,IF('Indicator Data imputation'!BG109&lt;&gt;"",1,0))</f>
        <v>0</v>
      </c>
      <c r="BG106" s="230" t="n">
        <f aca="false">IF('Indicator Data'!BH110="No Data",1,IF('Indicator Data imputation'!BH109&lt;&gt;"",1,0))</f>
        <v>1</v>
      </c>
      <c r="BH106" s="230" t="n">
        <f aca="false">IF('Indicator Data'!BI110="No Data",1,IF('Indicator Data imputation'!BI109&lt;&gt;"",1,0))</f>
        <v>0</v>
      </c>
      <c r="BI106" s="230" t="n">
        <f aca="false">IF('Indicator Data'!BJ110="No Data",1,IF('Indicator Data imputation'!BJ109&lt;&gt;"",1,0))</f>
        <v>0</v>
      </c>
      <c r="BJ106" s="230" t="n">
        <f aca="false">IF('Indicator Data'!BK110="No Data",1,IF('Indicator Data imputation'!BK109&lt;&gt;"",1,0))</f>
        <v>0</v>
      </c>
      <c r="BK106" s="230" t="n">
        <f aca="false">IF('Indicator Data'!BL110="No Data",1,IF('Indicator Data imputation'!BL109&lt;&gt;"",1,0))</f>
        <v>0</v>
      </c>
      <c r="BL106" s="230" t="n">
        <f aca="false">IF('Indicator Data'!BM110="No Data",1,IF('Indicator Data imputation'!BM109&lt;&gt;"",1,0))</f>
        <v>0</v>
      </c>
      <c r="BM106" s="230" t="n">
        <f aca="false">IF('Indicator Data'!BN110="No Data",1,IF('Indicator Data imputation'!BN109&lt;&gt;"",1,0))</f>
        <v>0</v>
      </c>
      <c r="BN106" s="230" t="n">
        <f aca="false">IF('Indicator Data'!BO110="No Data",1,IF('Indicator Data imputation'!BO109&lt;&gt;"",1,0))</f>
        <v>0</v>
      </c>
      <c r="BO106" s="230" t="n">
        <f aca="false">IF('Indicator Data'!BP110="No Data",1,IF('Indicator Data imputation'!BP109&lt;&gt;"",1,0))</f>
        <v>0</v>
      </c>
      <c r="BP106" s="230" t="n">
        <f aca="false">IF('Indicator Data'!BQ110="No Data",1,IF('Indicator Data imputation'!BQ109&lt;&gt;"",1,0))</f>
        <v>0</v>
      </c>
      <c r="BQ106" s="230" t="n">
        <f aca="false">IF('Indicator Data'!BR110="No Data",1,IF('Indicator Data imputation'!BR109&lt;&gt;"",1,0))</f>
        <v>0</v>
      </c>
      <c r="BR106" s="230" t="n">
        <f aca="false">IF('Indicator Data'!BS110="No Data",1,IF('Indicator Data imputation'!BS109&lt;&gt;"",1,0))</f>
        <v>0</v>
      </c>
      <c r="BS106" s="230" t="n">
        <f aca="false">IF('Indicator Data'!BT110="No Data",1,IF('Indicator Data imputation'!BT109&lt;&gt;"",1,0))</f>
        <v>0</v>
      </c>
      <c r="BT106" s="230" t="n">
        <f aca="false">IF('Indicator Data'!BU110="No Data",1,IF('Indicator Data imputation'!BU109&lt;&gt;"",1,0))</f>
        <v>0</v>
      </c>
      <c r="BU106" s="230" t="n">
        <f aca="false">IF('Indicator Data'!BV110="No Data",1,IF('Indicator Data imputation'!BV109&lt;&gt;"",1,0))</f>
        <v>1</v>
      </c>
      <c r="BV106" s="230" t="n">
        <f aca="false">IF('Indicator Data'!BW110="No Data",1,IF('Indicator Data imputation'!BW109&lt;&gt;"",1,0))</f>
        <v>0</v>
      </c>
      <c r="BW106" s="230" t="n">
        <f aca="false">IF('Indicator Data'!BX110="No Data",1,IF('Indicator Data imputation'!BX109&lt;&gt;"",1,0))</f>
        <v>0</v>
      </c>
      <c r="BX106" s="0" t="n">
        <f aca="false">SUM(B106:BW106)</f>
        <v>12</v>
      </c>
      <c r="BY106" s="239" t="n">
        <f aca="false">BX106/74</f>
        <v>0.162162162162162</v>
      </c>
    </row>
    <row r="107" customFormat="false" ht="14.5" hidden="false" customHeight="false" outlineLevel="0" collapsed="false">
      <c r="A107" s="0" t="str">
        <f aca="false">'Indicator Data'!B111</f>
        <v>MLI</v>
      </c>
      <c r="B107" s="230" t="n">
        <f aca="false">IF('Indicator Data'!C111="No Data",1,IF('Indicator Data imputation'!C110&lt;&gt;"",1,0))</f>
        <v>0</v>
      </c>
      <c r="C107" s="230" t="n">
        <f aca="false">IF('Indicator Data'!D111="No Data",1,IF('Indicator Data imputation'!D110&lt;&gt;"",1,0))</f>
        <v>0</v>
      </c>
      <c r="D107" s="230" t="n">
        <f aca="false">IF('Indicator Data'!E111="No Data",1,IF('Indicator Data imputation'!E110&lt;&gt;"",1,0))</f>
        <v>0</v>
      </c>
      <c r="E107" s="230" t="n">
        <f aca="false">IF('Indicator Data'!F111="No Data",1,IF('Indicator Data imputation'!F110&lt;&gt;"",1,0))</f>
        <v>0</v>
      </c>
      <c r="F107" s="230" t="n">
        <f aca="false">IF('Indicator Data'!G111="No Data",1,IF('Indicator Data imputation'!G110&lt;&gt;"",1,0))</f>
        <v>0</v>
      </c>
      <c r="G107" s="230" t="n">
        <f aca="false">IF('Indicator Data'!H111="No Data",1,IF('Indicator Data imputation'!H110&lt;&gt;"",1,0))</f>
        <v>0</v>
      </c>
      <c r="H107" s="230" t="n">
        <f aca="false">IF('Indicator Data'!I111="No Data",1,IF('Indicator Data imputation'!I110&lt;&gt;"",1,0))</f>
        <v>0</v>
      </c>
      <c r="I107" s="230" t="n">
        <f aca="false">IF('Indicator Data'!J111="No Data",1,IF('Indicator Data imputation'!J110&lt;&gt;"",1,0))</f>
        <v>0</v>
      </c>
      <c r="J107" s="230" t="n">
        <f aca="false">IF('Indicator Data'!K111="No Data",1,IF('Indicator Data imputation'!K110&lt;&gt;"",1,0))</f>
        <v>0</v>
      </c>
      <c r="K107" s="230" t="n">
        <f aca="false">IF('Indicator Data'!L111="No Data",1,IF('Indicator Data imputation'!L110&lt;&gt;"",1,0))</f>
        <v>0</v>
      </c>
      <c r="L107" s="230" t="n">
        <f aca="false">IF('Indicator Data'!M111="No Data",1,IF('Indicator Data imputation'!M110&lt;&gt;"",1,0))</f>
        <v>0</v>
      </c>
      <c r="M107" s="230" t="n">
        <f aca="false">IF('Indicator Data'!N111="No Data",1,IF('Indicator Data imputation'!N110&lt;&gt;"",1,0))</f>
        <v>0</v>
      </c>
      <c r="N107" s="230" t="n">
        <f aca="false">IF('Indicator Data'!O111="No Data",1,IF('Indicator Data imputation'!O110&lt;&gt;"",1,0))</f>
        <v>0</v>
      </c>
      <c r="O107" s="230" t="n">
        <f aca="false">IF('Indicator Data'!P111="No Data",1,IF('Indicator Data imputation'!P110&lt;&gt;"",1,0))</f>
        <v>0</v>
      </c>
      <c r="P107" s="230" t="n">
        <f aca="false">IF('Indicator Data'!Q111="No Data",1,IF('Indicator Data imputation'!Q110&lt;&gt;"",1,0))</f>
        <v>0</v>
      </c>
      <c r="Q107" s="230" t="n">
        <f aca="false">IF('Indicator Data'!R111="No Data",1,IF('Indicator Data imputation'!R110&lt;&gt;"",1,0))</f>
        <v>0</v>
      </c>
      <c r="R107" s="230" t="n">
        <f aca="false">IF('Indicator Data'!S111="No Data",1,IF('Indicator Data imputation'!S110&lt;&gt;"",1,0))</f>
        <v>0</v>
      </c>
      <c r="S107" s="230" t="n">
        <f aca="false">IF('Indicator Data'!T111="No Data",1,IF('Indicator Data imputation'!T110&lt;&gt;"",1,0))</f>
        <v>0</v>
      </c>
      <c r="T107" s="230" t="n">
        <f aca="false">IF('Indicator Data'!U111="No Data",1,IF('Indicator Data imputation'!U110&lt;&gt;"",1,0))</f>
        <v>0</v>
      </c>
      <c r="U107" s="230" t="n">
        <f aca="false">IF('Indicator Data'!V111="No Data",1,IF('Indicator Data imputation'!V110&lt;&gt;"",1,0))</f>
        <v>0</v>
      </c>
      <c r="V107" s="230" t="n">
        <f aca="false">IF('Indicator Data'!W111="No Data",1,IF('Indicator Data imputation'!W110&lt;&gt;"",1,0))</f>
        <v>0</v>
      </c>
      <c r="W107" s="230" t="n">
        <f aca="false">IF('Indicator Data'!X111="No Data",1,IF('Indicator Data imputation'!X110&lt;&gt;"",1,0))</f>
        <v>0</v>
      </c>
      <c r="X107" s="230" t="n">
        <f aca="false">IF('Indicator Data'!Y111="No Data",1,IF('Indicator Data imputation'!Y110&lt;&gt;"",1,0))</f>
        <v>0</v>
      </c>
      <c r="Y107" s="230" t="n">
        <f aca="false">IF('Indicator Data'!Z111="No Data",1,IF('Indicator Data imputation'!Z110&lt;&gt;"",1,0))</f>
        <v>0</v>
      </c>
      <c r="Z107" s="230" t="n">
        <f aca="false">IF('Indicator Data'!AA111="No Data",1,IF('Indicator Data imputation'!AA110&lt;&gt;"",1,0))</f>
        <v>0</v>
      </c>
      <c r="AA107" s="230" t="n">
        <f aca="false">IF('Indicator Data'!AB111="No Data",1,IF('Indicator Data imputation'!AB110&lt;&gt;"",1,0))</f>
        <v>0</v>
      </c>
      <c r="AB107" s="230" t="n">
        <f aca="false">IF('Indicator Data'!AC111="No Data",1,IF('Indicator Data imputation'!AC110&lt;&gt;"",1,0))</f>
        <v>0</v>
      </c>
      <c r="AC107" s="230" t="n">
        <f aca="false">IF('Indicator Data'!AD111="No Data",1,IF('Indicator Data imputation'!AD110&lt;&gt;"",1,0))</f>
        <v>0</v>
      </c>
      <c r="AD107" s="230" t="n">
        <f aca="false">IF('Indicator Data'!AE111="No Data",1,IF('Indicator Data imputation'!AE110&lt;&gt;"",1,0))</f>
        <v>0</v>
      </c>
      <c r="AE107" s="230" t="n">
        <f aca="false">IF('Indicator Data'!AF111="No Data",1,IF('Indicator Data imputation'!AF110&lt;&gt;"",1,0))</f>
        <v>0</v>
      </c>
      <c r="AF107" s="230" t="n">
        <f aca="false">IF('Indicator Data'!AG111="No Data",1,IF('Indicator Data imputation'!AG110&lt;&gt;"",1,0))</f>
        <v>0</v>
      </c>
      <c r="AG107" s="230" t="n">
        <f aca="false">IF('Indicator Data'!AH111="No Data",1,IF('Indicator Data imputation'!AH110&lt;&gt;"",1,0))</f>
        <v>0</v>
      </c>
      <c r="AH107" s="230" t="n">
        <f aca="false">IF('Indicator Data'!AI111="No Data",1,IF('Indicator Data imputation'!AI110&lt;&gt;"",1,0))</f>
        <v>0</v>
      </c>
      <c r="AI107" s="230" t="n">
        <f aca="false">IF('Indicator Data'!AJ111="No Data",1,IF('Indicator Data imputation'!AJ110&lt;&gt;"",1,0))</f>
        <v>0</v>
      </c>
      <c r="AJ107" s="230" t="n">
        <f aca="false">IF('Indicator Data'!AK111="No Data",1,IF('Indicator Data imputation'!AK110&lt;&gt;"",1,0))</f>
        <v>0</v>
      </c>
      <c r="AK107" s="230" t="n">
        <f aca="false">IF('Indicator Data'!AL111="No Data",1,IF('Indicator Data imputation'!AL110&lt;&gt;"",1,0))</f>
        <v>0</v>
      </c>
      <c r="AL107" s="230" t="n">
        <f aca="false">IF('Indicator Data'!AM111="No Data",1,IF('Indicator Data imputation'!AM110&lt;&gt;"",1,0))</f>
        <v>0</v>
      </c>
      <c r="AM107" s="230" t="n">
        <f aca="false">IF('Indicator Data'!AN111="No Data",1,IF('Indicator Data imputation'!AN110&lt;&gt;"",1,0))</f>
        <v>0</v>
      </c>
      <c r="AN107" s="230" t="n">
        <f aca="false">IF('Indicator Data'!AO111="No Data",1,IF('Indicator Data imputation'!AO110&lt;&gt;"",1,0))</f>
        <v>0</v>
      </c>
      <c r="AO107" s="230" t="n">
        <f aca="false">IF('Indicator Data'!AP111="No Data",1,IF('Indicator Data imputation'!AP110&lt;&gt;"",1,0))</f>
        <v>0</v>
      </c>
      <c r="AP107" s="230" t="n">
        <f aca="false">IF('Indicator Data'!AQ111="No Data",1,IF('Indicator Data imputation'!AQ110&lt;&gt;"",1,0))</f>
        <v>0</v>
      </c>
      <c r="AQ107" s="230" t="n">
        <f aca="false">IF('Indicator Data'!AR111="No Data",1,IF('Indicator Data imputation'!AR110&lt;&gt;"",1,0))</f>
        <v>0</v>
      </c>
      <c r="AR107" s="230" t="n">
        <f aca="false">IF('Indicator Data'!AS111="No Data",1,IF('Indicator Data imputation'!AS110&lt;&gt;"",1,0))</f>
        <v>0</v>
      </c>
      <c r="AS107" s="230" t="n">
        <f aca="false">IF('Indicator Data'!AT111="No Data",1,IF('Indicator Data imputation'!AT110&lt;&gt;"",1,0))</f>
        <v>0</v>
      </c>
      <c r="AT107" s="230" t="n">
        <f aca="false">IF('Indicator Data'!AU111="No Data",1,IF('Indicator Data imputation'!AU110&lt;&gt;"",1,0))</f>
        <v>0</v>
      </c>
      <c r="AU107" s="230" t="n">
        <f aca="false">IF('Indicator Data'!AV111="No Data",1,IF('Indicator Data imputation'!AV110&lt;&gt;"",1,0))</f>
        <v>0</v>
      </c>
      <c r="AV107" s="230" t="n">
        <f aca="false">IF('Indicator Data'!AW111="No Data",1,IF('Indicator Data imputation'!AW110&lt;&gt;"",1,0))</f>
        <v>0</v>
      </c>
      <c r="AW107" s="230" t="n">
        <f aca="false">IF('Indicator Data'!AX111="No Data",1,IF('Indicator Data imputation'!AX110&lt;&gt;"",1,0))</f>
        <v>0</v>
      </c>
      <c r="AX107" s="230" t="n">
        <f aca="false">IF('Indicator Data'!AY111="No Data",1,IF('Indicator Data imputation'!AY110&lt;&gt;"",1,0))</f>
        <v>0</v>
      </c>
      <c r="AY107" s="230" t="n">
        <f aca="false">IF('Indicator Data'!AZ111="No Data",1,IF('Indicator Data imputation'!AZ110&lt;&gt;"",1,0))</f>
        <v>0</v>
      </c>
      <c r="AZ107" s="230" t="n">
        <f aca="false">IF('Indicator Data'!BA111="No Data",1,IF('Indicator Data imputation'!BA110&lt;&gt;"",1,0))</f>
        <v>0</v>
      </c>
      <c r="BA107" s="230" t="n">
        <f aca="false">IF('Indicator Data'!BB111="No Data",1,IF('Indicator Data imputation'!BB110&lt;&gt;"",1,0))</f>
        <v>0</v>
      </c>
      <c r="BB107" s="230" t="n">
        <f aca="false">IF('Indicator Data'!BC111="No Data",1,IF('Indicator Data imputation'!BC110&lt;&gt;"",1,0))</f>
        <v>0</v>
      </c>
      <c r="BC107" s="230" t="n">
        <f aca="false">IF('Indicator Data'!BD111="No Data",1,IF('Indicator Data imputation'!BD110&lt;&gt;"",1,0))</f>
        <v>0</v>
      </c>
      <c r="BD107" s="230" t="n">
        <f aca="false">IF('Indicator Data'!BE111="No Data",1,IF('Indicator Data imputation'!BE110&lt;&gt;"",1,0))</f>
        <v>0</v>
      </c>
      <c r="BE107" s="230" t="n">
        <f aca="false">IF('Indicator Data'!BF111="No Data",1,IF('Indicator Data imputation'!BF110&lt;&gt;"",1,0))</f>
        <v>0</v>
      </c>
      <c r="BF107" s="230" t="n">
        <f aca="false">IF('Indicator Data'!BG111="No Data",1,IF('Indicator Data imputation'!BG110&lt;&gt;"",1,0))</f>
        <v>0</v>
      </c>
      <c r="BG107" s="230" t="n">
        <f aca="false">IF('Indicator Data'!BH111="No Data",1,IF('Indicator Data imputation'!BH110&lt;&gt;"",1,0))</f>
        <v>0</v>
      </c>
      <c r="BH107" s="230" t="n">
        <f aca="false">IF('Indicator Data'!BI111="No Data",1,IF('Indicator Data imputation'!BI110&lt;&gt;"",1,0))</f>
        <v>0</v>
      </c>
      <c r="BI107" s="230" t="n">
        <f aca="false">IF('Indicator Data'!BJ111="No Data",1,IF('Indicator Data imputation'!BJ110&lt;&gt;"",1,0))</f>
        <v>0</v>
      </c>
      <c r="BJ107" s="230" t="n">
        <f aca="false">IF('Indicator Data'!BK111="No Data",1,IF('Indicator Data imputation'!BK110&lt;&gt;"",1,0))</f>
        <v>0</v>
      </c>
      <c r="BK107" s="230" t="n">
        <f aca="false">IF('Indicator Data'!BL111="No Data",1,IF('Indicator Data imputation'!BL110&lt;&gt;"",1,0))</f>
        <v>0</v>
      </c>
      <c r="BL107" s="230" t="n">
        <f aca="false">IF('Indicator Data'!BM111="No Data",1,IF('Indicator Data imputation'!BM110&lt;&gt;"",1,0))</f>
        <v>0</v>
      </c>
      <c r="BM107" s="230" t="n">
        <f aca="false">IF('Indicator Data'!BN111="No Data",1,IF('Indicator Data imputation'!BN110&lt;&gt;"",1,0))</f>
        <v>0</v>
      </c>
      <c r="BN107" s="230" t="n">
        <f aca="false">IF('Indicator Data'!BO111="No Data",1,IF('Indicator Data imputation'!BO110&lt;&gt;"",1,0))</f>
        <v>0</v>
      </c>
      <c r="BO107" s="230" t="n">
        <f aca="false">IF('Indicator Data'!BP111="No Data",1,IF('Indicator Data imputation'!BP110&lt;&gt;"",1,0))</f>
        <v>0</v>
      </c>
      <c r="BP107" s="230" t="n">
        <f aca="false">IF('Indicator Data'!BQ111="No Data",1,IF('Indicator Data imputation'!BQ110&lt;&gt;"",1,0))</f>
        <v>0</v>
      </c>
      <c r="BQ107" s="230" t="n">
        <f aca="false">IF('Indicator Data'!BR111="No Data",1,IF('Indicator Data imputation'!BR110&lt;&gt;"",1,0))</f>
        <v>0</v>
      </c>
      <c r="BR107" s="230" t="n">
        <f aca="false">IF('Indicator Data'!BS111="No Data",1,IF('Indicator Data imputation'!BS110&lt;&gt;"",1,0))</f>
        <v>0</v>
      </c>
      <c r="BS107" s="230" t="n">
        <f aca="false">IF('Indicator Data'!BT111="No Data",1,IF('Indicator Data imputation'!BT110&lt;&gt;"",1,0))</f>
        <v>0</v>
      </c>
      <c r="BT107" s="230" t="n">
        <f aca="false">IF('Indicator Data'!BU111="No Data",1,IF('Indicator Data imputation'!BU110&lt;&gt;"",1,0))</f>
        <v>0</v>
      </c>
      <c r="BU107" s="230" t="n">
        <f aca="false">IF('Indicator Data'!BV111="No Data",1,IF('Indicator Data imputation'!BV110&lt;&gt;"",1,0))</f>
        <v>0</v>
      </c>
      <c r="BV107" s="230" t="n">
        <f aca="false">IF('Indicator Data'!BW111="No Data",1,IF('Indicator Data imputation'!BW110&lt;&gt;"",1,0))</f>
        <v>0</v>
      </c>
      <c r="BW107" s="230" t="n">
        <f aca="false">IF('Indicator Data'!BX111="No Data",1,IF('Indicator Data imputation'!BX110&lt;&gt;"",1,0))</f>
        <v>0</v>
      </c>
      <c r="BX107" s="0" t="n">
        <f aca="false">SUM(B107:BW107)</f>
        <v>0</v>
      </c>
      <c r="BY107" s="239" t="n">
        <f aca="false">BX107/74</f>
        <v>0</v>
      </c>
    </row>
    <row r="108" customFormat="false" ht="14.5" hidden="false" customHeight="false" outlineLevel="0" collapsed="false">
      <c r="A108" s="0" t="str">
        <f aca="false">'Indicator Data'!B112</f>
        <v>MLT</v>
      </c>
      <c r="B108" s="230" t="n">
        <f aca="false">IF('Indicator Data'!C112="No Data",1,IF('Indicator Data imputation'!C111&lt;&gt;"",1,0))</f>
        <v>0</v>
      </c>
      <c r="C108" s="230" t="n">
        <f aca="false">IF('Indicator Data'!D112="No Data",1,IF('Indicator Data imputation'!D111&lt;&gt;"",1,0))</f>
        <v>0</v>
      </c>
      <c r="D108" s="230" t="n">
        <f aca="false">IF('Indicator Data'!E112="No Data",1,IF('Indicator Data imputation'!E111&lt;&gt;"",1,0))</f>
        <v>1</v>
      </c>
      <c r="E108" s="230" t="n">
        <f aca="false">IF('Indicator Data'!F112="No Data",1,IF('Indicator Data imputation'!F111&lt;&gt;"",1,0))</f>
        <v>0</v>
      </c>
      <c r="F108" s="230" t="n">
        <f aca="false">IF('Indicator Data'!G112="No Data",1,IF('Indicator Data imputation'!G111&lt;&gt;"",1,0))</f>
        <v>0</v>
      </c>
      <c r="G108" s="230" t="n">
        <f aca="false">IF('Indicator Data'!H112="No Data",1,IF('Indicator Data imputation'!H111&lt;&gt;"",1,0))</f>
        <v>0</v>
      </c>
      <c r="H108" s="230" t="n">
        <f aca="false">IF('Indicator Data'!I112="No Data",1,IF('Indicator Data imputation'!I111&lt;&gt;"",1,0))</f>
        <v>0</v>
      </c>
      <c r="I108" s="230" t="n">
        <f aca="false">IF('Indicator Data'!J112="No Data",1,IF('Indicator Data imputation'!J111&lt;&gt;"",1,0))</f>
        <v>0</v>
      </c>
      <c r="J108" s="230" t="n">
        <f aca="false">IF('Indicator Data'!K112="No Data",1,IF('Indicator Data imputation'!K111&lt;&gt;"",1,0))</f>
        <v>0</v>
      </c>
      <c r="K108" s="230" t="n">
        <f aca="false">IF('Indicator Data'!L112="No Data",1,IF('Indicator Data imputation'!L111&lt;&gt;"",1,0))</f>
        <v>0</v>
      </c>
      <c r="L108" s="230" t="n">
        <f aca="false">IF('Indicator Data'!M112="No Data",1,IF('Indicator Data imputation'!M111&lt;&gt;"",1,0))</f>
        <v>0</v>
      </c>
      <c r="M108" s="230" t="n">
        <f aca="false">IF('Indicator Data'!N112="No Data",1,IF('Indicator Data imputation'!N111&lt;&gt;"",1,0))</f>
        <v>1</v>
      </c>
      <c r="N108" s="230" t="n">
        <f aca="false">IF('Indicator Data'!O112="No Data",1,IF('Indicator Data imputation'!O111&lt;&gt;"",1,0))</f>
        <v>1</v>
      </c>
      <c r="O108" s="230" t="n">
        <f aca="false">IF('Indicator Data'!P112="No Data",1,IF('Indicator Data imputation'!P111&lt;&gt;"",1,0))</f>
        <v>1</v>
      </c>
      <c r="P108" s="230" t="n">
        <f aca="false">IF('Indicator Data'!Q112="No Data",1,IF('Indicator Data imputation'!Q111&lt;&gt;"",1,0))</f>
        <v>0</v>
      </c>
      <c r="Q108" s="230" t="n">
        <f aca="false">IF('Indicator Data'!R112="No Data",1,IF('Indicator Data imputation'!R111&lt;&gt;"",1,0))</f>
        <v>0</v>
      </c>
      <c r="R108" s="230" t="n">
        <f aca="false">IF('Indicator Data'!S112="No Data",1,IF('Indicator Data imputation'!S111&lt;&gt;"",1,0))</f>
        <v>0</v>
      </c>
      <c r="S108" s="230" t="n">
        <f aca="false">IF('Indicator Data'!T112="No Data",1,IF('Indicator Data imputation'!T111&lt;&gt;"",1,0))</f>
        <v>0</v>
      </c>
      <c r="T108" s="230" t="n">
        <f aca="false">IF('Indicator Data'!U112="No Data",1,IF('Indicator Data imputation'!U111&lt;&gt;"",1,0))</f>
        <v>0</v>
      </c>
      <c r="U108" s="230" t="n">
        <f aca="false">IF('Indicator Data'!V112="No Data",1,IF('Indicator Data imputation'!V111&lt;&gt;"",1,0))</f>
        <v>0</v>
      </c>
      <c r="V108" s="230" t="n">
        <f aca="false">IF('Indicator Data'!W112="No Data",1,IF('Indicator Data imputation'!W111&lt;&gt;"",1,0))</f>
        <v>0</v>
      </c>
      <c r="W108" s="230" t="n">
        <f aca="false">IF('Indicator Data'!X112="No Data",1,IF('Indicator Data imputation'!X111&lt;&gt;"",1,0))</f>
        <v>0</v>
      </c>
      <c r="X108" s="230" t="n">
        <f aca="false">IF('Indicator Data'!Y112="No Data",1,IF('Indicator Data imputation'!Y111&lt;&gt;"",1,0))</f>
        <v>0</v>
      </c>
      <c r="Y108" s="230" t="n">
        <f aca="false">IF('Indicator Data'!Z112="No Data",1,IF('Indicator Data imputation'!Z111&lt;&gt;"",1,0))</f>
        <v>0</v>
      </c>
      <c r="Z108" s="230" t="n">
        <f aca="false">IF('Indicator Data'!AA112="No Data",1,IF('Indicator Data imputation'!AA111&lt;&gt;"",1,0))</f>
        <v>0</v>
      </c>
      <c r="AA108" s="230" t="n">
        <f aca="false">IF('Indicator Data'!AB112="No Data",1,IF('Indicator Data imputation'!AB111&lt;&gt;"",1,0))</f>
        <v>0</v>
      </c>
      <c r="AB108" s="230" t="n">
        <f aca="false">IF('Indicator Data'!AC112="No Data",1,IF('Indicator Data imputation'!AC111&lt;&gt;"",1,0))</f>
        <v>1</v>
      </c>
      <c r="AC108" s="230" t="n">
        <f aca="false">IF('Indicator Data'!AD112="No Data",1,IF('Indicator Data imputation'!AD111&lt;&gt;"",1,0))</f>
        <v>0</v>
      </c>
      <c r="AD108" s="230" t="n">
        <f aca="false">IF('Indicator Data'!AE112="No Data",1,IF('Indicator Data imputation'!AE111&lt;&gt;"",1,0))</f>
        <v>0</v>
      </c>
      <c r="AE108" s="230" t="n">
        <f aca="false">IF('Indicator Data'!AF112="No Data",1,IF('Indicator Data imputation'!AF111&lt;&gt;"",1,0))</f>
        <v>1</v>
      </c>
      <c r="AF108" s="230" t="n">
        <f aca="false">IF('Indicator Data'!AG112="No Data",1,IF('Indicator Data imputation'!AG111&lt;&gt;"",1,0))</f>
        <v>0</v>
      </c>
      <c r="AG108" s="230" t="n">
        <f aca="false">IF('Indicator Data'!AH112="No Data",1,IF('Indicator Data imputation'!AH111&lt;&gt;"",1,0))</f>
        <v>0</v>
      </c>
      <c r="AH108" s="230" t="n">
        <f aca="false">IF('Indicator Data'!AI112="No Data",1,IF('Indicator Data imputation'!AI111&lt;&gt;"",1,0))</f>
        <v>0</v>
      </c>
      <c r="AI108" s="230" t="n">
        <f aca="false">IF('Indicator Data'!AJ112="No Data",1,IF('Indicator Data imputation'!AJ111&lt;&gt;"",1,0))</f>
        <v>0</v>
      </c>
      <c r="AJ108" s="230" t="n">
        <f aca="false">IF('Indicator Data'!AK112="No Data",1,IF('Indicator Data imputation'!AK111&lt;&gt;"",1,0))</f>
        <v>0</v>
      </c>
      <c r="AK108" s="230" t="n">
        <f aca="false">IF('Indicator Data'!AL112="No Data",1,IF('Indicator Data imputation'!AL111&lt;&gt;"",1,0))</f>
        <v>1</v>
      </c>
      <c r="AL108" s="230" t="n">
        <f aca="false">IF('Indicator Data'!AM112="No Data",1,IF('Indicator Data imputation'!AM111&lt;&gt;"",1,0))</f>
        <v>0</v>
      </c>
      <c r="AM108" s="230" t="n">
        <f aca="false">IF('Indicator Data'!AN112="No Data",1,IF('Indicator Data imputation'!AN111&lt;&gt;"",1,0))</f>
        <v>0</v>
      </c>
      <c r="AN108" s="230" t="n">
        <f aca="false">IF('Indicator Data'!AO112="No Data",1,IF('Indicator Data imputation'!AO111&lt;&gt;"",1,0))</f>
        <v>0</v>
      </c>
      <c r="AO108" s="230" t="n">
        <f aca="false">IF('Indicator Data'!AP112="No Data",1,IF('Indicator Data imputation'!AP111&lt;&gt;"",1,0))</f>
        <v>1</v>
      </c>
      <c r="AP108" s="230" t="n">
        <f aca="false">IF('Indicator Data'!AQ112="No Data",1,IF('Indicator Data imputation'!AQ111&lt;&gt;"",1,0))</f>
        <v>0</v>
      </c>
      <c r="AQ108" s="230" t="n">
        <f aca="false">IF('Indicator Data'!AR112="No Data",1,IF('Indicator Data imputation'!AR111&lt;&gt;"",1,0))</f>
        <v>0</v>
      </c>
      <c r="AR108" s="230" t="n">
        <f aca="false">IF('Indicator Data'!AS112="No Data",1,IF('Indicator Data imputation'!AS111&lt;&gt;"",1,0))</f>
        <v>1</v>
      </c>
      <c r="AS108" s="230" t="n">
        <f aca="false">IF('Indicator Data'!AT112="No Data",1,IF('Indicator Data imputation'!AT111&lt;&gt;"",1,0))</f>
        <v>0</v>
      </c>
      <c r="AT108" s="230" t="n">
        <f aca="false">IF('Indicator Data'!AU112="No Data",1,IF('Indicator Data imputation'!AU111&lt;&gt;"",1,0))</f>
        <v>1</v>
      </c>
      <c r="AU108" s="230" t="n">
        <f aca="false">IF('Indicator Data'!AV112="No Data",1,IF('Indicator Data imputation'!AV111&lt;&gt;"",1,0))</f>
        <v>1</v>
      </c>
      <c r="AV108" s="230" t="n">
        <f aca="false">IF('Indicator Data'!AW112="No Data",1,IF('Indicator Data imputation'!AW111&lt;&gt;"",1,0))</f>
        <v>1</v>
      </c>
      <c r="AW108" s="230" t="n">
        <f aca="false">IF('Indicator Data'!AX112="No Data",1,IF('Indicator Data imputation'!AX111&lt;&gt;"",1,0))</f>
        <v>0</v>
      </c>
      <c r="AX108" s="230" t="n">
        <f aca="false">IF('Indicator Data'!AY112="No Data",1,IF('Indicator Data imputation'!AY111&lt;&gt;"",1,0))</f>
        <v>0</v>
      </c>
      <c r="AY108" s="230" t="n">
        <f aca="false">IF('Indicator Data'!AZ112="No Data",1,IF('Indicator Data imputation'!AZ111&lt;&gt;"",1,0))</f>
        <v>0</v>
      </c>
      <c r="AZ108" s="230" t="n">
        <f aca="false">IF('Indicator Data'!BA112="No Data",1,IF('Indicator Data imputation'!BA111&lt;&gt;"",1,0))</f>
        <v>0</v>
      </c>
      <c r="BA108" s="230" t="n">
        <f aca="false">IF('Indicator Data'!BB112="No Data",1,IF('Indicator Data imputation'!BB111&lt;&gt;"",1,0))</f>
        <v>0</v>
      </c>
      <c r="BB108" s="230" t="n">
        <f aca="false">IF('Indicator Data'!BC112="No Data",1,IF('Indicator Data imputation'!BC111&lt;&gt;"",1,0))</f>
        <v>0</v>
      </c>
      <c r="BC108" s="230" t="n">
        <f aca="false">IF('Indicator Data'!BD112="No Data",1,IF('Indicator Data imputation'!BD111&lt;&gt;"",1,0))</f>
        <v>0</v>
      </c>
      <c r="BD108" s="230" t="n">
        <f aca="false">IF('Indicator Data'!BE112="No Data",1,IF('Indicator Data imputation'!BE111&lt;&gt;"",1,0))</f>
        <v>0</v>
      </c>
      <c r="BE108" s="230" t="n">
        <f aca="false">IF('Indicator Data'!BF112="No Data",1,IF('Indicator Data imputation'!BF111&lt;&gt;"",1,0))</f>
        <v>0</v>
      </c>
      <c r="BF108" s="230" t="n">
        <f aca="false">IF('Indicator Data'!BG112="No Data",1,IF('Indicator Data imputation'!BG111&lt;&gt;"",1,0))</f>
        <v>0</v>
      </c>
      <c r="BG108" s="230" t="n">
        <f aca="false">IF('Indicator Data'!BH112="No Data",1,IF('Indicator Data imputation'!BH111&lt;&gt;"",1,0))</f>
        <v>0</v>
      </c>
      <c r="BH108" s="230" t="n">
        <f aca="false">IF('Indicator Data'!BI112="No Data",1,IF('Indicator Data imputation'!BI111&lt;&gt;"",1,0))</f>
        <v>1</v>
      </c>
      <c r="BI108" s="230" t="n">
        <f aca="false">IF('Indicator Data'!BJ112="No Data",1,IF('Indicator Data imputation'!BJ111&lt;&gt;"",1,0))</f>
        <v>0</v>
      </c>
      <c r="BJ108" s="230" t="n">
        <f aca="false">IF('Indicator Data'!BK112="No Data",1,IF('Indicator Data imputation'!BK111&lt;&gt;"",1,0))</f>
        <v>0</v>
      </c>
      <c r="BK108" s="230" t="n">
        <f aca="false">IF('Indicator Data'!BL112="No Data",1,IF('Indicator Data imputation'!BL111&lt;&gt;"",1,0))</f>
        <v>0</v>
      </c>
      <c r="BL108" s="230" t="n">
        <f aca="false">IF('Indicator Data'!BM112="No Data",1,IF('Indicator Data imputation'!BM111&lt;&gt;"",1,0))</f>
        <v>0</v>
      </c>
      <c r="BM108" s="230" t="n">
        <f aca="false">IF('Indicator Data'!BN112="No Data",1,IF('Indicator Data imputation'!BN111&lt;&gt;"",1,0))</f>
        <v>0</v>
      </c>
      <c r="BN108" s="230" t="n">
        <f aca="false">IF('Indicator Data'!BO112="No Data",1,IF('Indicator Data imputation'!BO111&lt;&gt;"",1,0))</f>
        <v>0</v>
      </c>
      <c r="BO108" s="230" t="n">
        <f aca="false">IF('Indicator Data'!BP112="No Data",1,IF('Indicator Data imputation'!BP111&lt;&gt;"",1,0))</f>
        <v>0</v>
      </c>
      <c r="BP108" s="230" t="n">
        <f aca="false">IF('Indicator Data'!BQ112="No Data",1,IF('Indicator Data imputation'!BQ111&lt;&gt;"",1,0))</f>
        <v>0</v>
      </c>
      <c r="BQ108" s="230" t="n">
        <f aca="false">IF('Indicator Data'!BR112="No Data",1,IF('Indicator Data imputation'!BR111&lt;&gt;"",1,0))</f>
        <v>0</v>
      </c>
      <c r="BR108" s="230" t="n">
        <f aca="false">IF('Indicator Data'!BS112="No Data",1,IF('Indicator Data imputation'!BS111&lt;&gt;"",1,0))</f>
        <v>0</v>
      </c>
      <c r="BS108" s="230" t="n">
        <f aca="false">IF('Indicator Data'!BT112="No Data",1,IF('Indicator Data imputation'!BT111&lt;&gt;"",1,0))</f>
        <v>0</v>
      </c>
      <c r="BT108" s="230" t="n">
        <f aca="false">IF('Indicator Data'!BU112="No Data",1,IF('Indicator Data imputation'!BU111&lt;&gt;"",1,0))</f>
        <v>0</v>
      </c>
      <c r="BU108" s="230" t="n">
        <f aca="false">IF('Indicator Data'!BV112="No Data",1,IF('Indicator Data imputation'!BV111&lt;&gt;"",1,0))</f>
        <v>1</v>
      </c>
      <c r="BV108" s="230" t="n">
        <f aca="false">IF('Indicator Data'!BW112="No Data",1,IF('Indicator Data imputation'!BW111&lt;&gt;"",1,0))</f>
        <v>0</v>
      </c>
      <c r="BW108" s="230" t="n">
        <f aca="false">IF('Indicator Data'!BX112="No Data",1,IF('Indicator Data imputation'!BX111&lt;&gt;"",1,0))</f>
        <v>0</v>
      </c>
      <c r="BX108" s="0" t="n">
        <f aca="false">SUM(B108:BW108)</f>
        <v>14</v>
      </c>
      <c r="BY108" s="239" t="n">
        <f aca="false">BX108/74</f>
        <v>0.189189189189189</v>
      </c>
    </row>
    <row r="109" customFormat="false" ht="14.5" hidden="false" customHeight="false" outlineLevel="0" collapsed="false">
      <c r="A109" s="0" t="str">
        <f aca="false">'Indicator Data'!B113</f>
        <v>MHL</v>
      </c>
      <c r="B109" s="230" t="n">
        <f aca="false">IF('Indicator Data'!C113="No Data",1,IF('Indicator Data imputation'!C112&lt;&gt;"",1,0))</f>
        <v>0</v>
      </c>
      <c r="C109" s="230" t="n">
        <f aca="false">IF('Indicator Data'!D113="No Data",1,IF('Indicator Data imputation'!D112&lt;&gt;"",1,0))</f>
        <v>0</v>
      </c>
      <c r="D109" s="230" t="n">
        <f aca="false">IF('Indicator Data'!E113="No Data",1,IF('Indicator Data imputation'!E112&lt;&gt;"",1,0))</f>
        <v>1</v>
      </c>
      <c r="E109" s="230" t="n">
        <f aca="false">IF('Indicator Data'!F113="No Data",1,IF('Indicator Data imputation'!F112&lt;&gt;"",1,0))</f>
        <v>0</v>
      </c>
      <c r="F109" s="230" t="n">
        <f aca="false">IF('Indicator Data'!G113="No Data",1,IF('Indicator Data imputation'!G112&lt;&gt;"",1,0))</f>
        <v>0</v>
      </c>
      <c r="G109" s="230" t="n">
        <f aca="false">IF('Indicator Data'!H113="No Data",1,IF('Indicator Data imputation'!H112&lt;&gt;"",1,0))</f>
        <v>0</v>
      </c>
      <c r="H109" s="230" t="n">
        <f aca="false">IF('Indicator Data'!I113="No Data",1,IF('Indicator Data imputation'!I112&lt;&gt;"",1,0))</f>
        <v>0</v>
      </c>
      <c r="I109" s="230" t="n">
        <f aca="false">IF('Indicator Data'!J113="No Data",1,IF('Indicator Data imputation'!J112&lt;&gt;"",1,0))</f>
        <v>0</v>
      </c>
      <c r="J109" s="230" t="n">
        <f aca="false">IF('Indicator Data'!K113="No Data",1,IF('Indicator Data imputation'!K112&lt;&gt;"",1,0))</f>
        <v>0</v>
      </c>
      <c r="K109" s="230" t="n">
        <f aca="false">IF('Indicator Data'!L113="No Data",1,IF('Indicator Data imputation'!L112&lt;&gt;"",1,0))</f>
        <v>1</v>
      </c>
      <c r="L109" s="230" t="n">
        <f aca="false">IF('Indicator Data'!M113="No Data",1,IF('Indicator Data imputation'!M112&lt;&gt;"",1,0))</f>
        <v>1</v>
      </c>
      <c r="M109" s="230" t="n">
        <f aca="false">IF('Indicator Data'!N113="No Data",1,IF('Indicator Data imputation'!N112&lt;&gt;"",1,0))</f>
        <v>1</v>
      </c>
      <c r="N109" s="230" t="n">
        <f aca="false">IF('Indicator Data'!O113="No Data",1,IF('Indicator Data imputation'!O112&lt;&gt;"",1,0))</f>
        <v>1</v>
      </c>
      <c r="O109" s="230" t="n">
        <f aca="false">IF('Indicator Data'!P113="No Data",1,IF('Indicator Data imputation'!P112&lt;&gt;"",1,0))</f>
        <v>1</v>
      </c>
      <c r="P109" s="230" t="n">
        <f aca="false">IF('Indicator Data'!Q113="No Data",1,IF('Indicator Data imputation'!Q112&lt;&gt;"",1,0))</f>
        <v>0</v>
      </c>
      <c r="Q109" s="230" t="n">
        <f aca="false">IF('Indicator Data'!R113="No Data",1,IF('Indicator Data imputation'!R112&lt;&gt;"",1,0))</f>
        <v>0</v>
      </c>
      <c r="R109" s="230" t="n">
        <f aca="false">IF('Indicator Data'!S113="No Data",1,IF('Indicator Data imputation'!S112&lt;&gt;"",1,0))</f>
        <v>0</v>
      </c>
      <c r="S109" s="230" t="n">
        <f aca="false">IF('Indicator Data'!T113="No Data",1,IF('Indicator Data imputation'!T112&lt;&gt;"",1,0))</f>
        <v>0</v>
      </c>
      <c r="T109" s="230" t="n">
        <f aca="false">IF('Indicator Data'!U113="No Data",1,IF('Indicator Data imputation'!U112&lt;&gt;"",1,0))</f>
        <v>0</v>
      </c>
      <c r="U109" s="230" t="n">
        <f aca="false">IF('Indicator Data'!V113="No Data",1,IF('Indicator Data imputation'!V112&lt;&gt;"",1,0))</f>
        <v>0</v>
      </c>
      <c r="V109" s="230" t="n">
        <f aca="false">IF('Indicator Data'!W113="No Data",1,IF('Indicator Data imputation'!W112&lt;&gt;"",1,0))</f>
        <v>0</v>
      </c>
      <c r="W109" s="230" t="n">
        <f aca="false">IF('Indicator Data'!X113="No Data",1,IF('Indicator Data imputation'!X112&lt;&gt;"",1,0))</f>
        <v>0</v>
      </c>
      <c r="X109" s="230" t="n">
        <f aca="false">IF('Indicator Data'!Y113="No Data",1,IF('Indicator Data imputation'!Y112&lt;&gt;"",1,0))</f>
        <v>0</v>
      </c>
      <c r="Y109" s="230" t="n">
        <f aca="false">IF('Indicator Data'!Z113="No Data",1,IF('Indicator Data imputation'!Z112&lt;&gt;"",1,0))</f>
        <v>0</v>
      </c>
      <c r="Z109" s="230" t="n">
        <f aca="false">IF('Indicator Data'!AA113="No Data",1,IF('Indicator Data imputation'!AA112&lt;&gt;"",1,0))</f>
        <v>1</v>
      </c>
      <c r="AA109" s="230" t="n">
        <f aca="false">IF('Indicator Data'!AB113="No Data",1,IF('Indicator Data imputation'!AB112&lt;&gt;"",1,0))</f>
        <v>0</v>
      </c>
      <c r="AB109" s="230" t="n">
        <f aca="false">IF('Indicator Data'!AC113="No Data",1,IF('Indicator Data imputation'!AC112&lt;&gt;"",1,0))</f>
        <v>0</v>
      </c>
      <c r="AC109" s="230" t="n">
        <f aca="false">IF('Indicator Data'!AD113="No Data",1,IF('Indicator Data imputation'!AD112&lt;&gt;"",1,0))</f>
        <v>1</v>
      </c>
      <c r="AD109" s="230" t="n">
        <f aca="false">IF('Indicator Data'!AE113="No Data",1,IF('Indicator Data imputation'!AE112&lt;&gt;"",1,0))</f>
        <v>0</v>
      </c>
      <c r="AE109" s="230" t="n">
        <f aca="false">IF('Indicator Data'!AF113="No Data",1,IF('Indicator Data imputation'!AF112&lt;&gt;"",1,0))</f>
        <v>1</v>
      </c>
      <c r="AF109" s="230" t="n">
        <f aca="false">IF('Indicator Data'!AG113="No Data",1,IF('Indicator Data imputation'!AG112&lt;&gt;"",1,0))</f>
        <v>1</v>
      </c>
      <c r="AG109" s="230" t="n">
        <f aca="false">IF('Indicator Data'!AH113="No Data",1,IF('Indicator Data imputation'!AH112&lt;&gt;"",1,0))</f>
        <v>0</v>
      </c>
      <c r="AH109" s="230" t="n">
        <f aca="false">IF('Indicator Data'!AI113="No Data",1,IF('Indicator Data imputation'!AI112&lt;&gt;"",1,0))</f>
        <v>0</v>
      </c>
      <c r="AI109" s="230" t="n">
        <f aca="false">IF('Indicator Data'!AJ113="No Data",1,IF('Indicator Data imputation'!AJ112&lt;&gt;"",1,0))</f>
        <v>0</v>
      </c>
      <c r="AJ109" s="230" t="n">
        <f aca="false">IF('Indicator Data'!AK113="No Data",1,IF('Indicator Data imputation'!AK112&lt;&gt;"",1,0))</f>
        <v>0</v>
      </c>
      <c r="AK109" s="230" t="n">
        <f aca="false">IF('Indicator Data'!AL113="No Data",1,IF('Indicator Data imputation'!AL112&lt;&gt;"",1,0))</f>
        <v>1</v>
      </c>
      <c r="AL109" s="230" t="n">
        <f aca="false">IF('Indicator Data'!AM113="No Data",1,IF('Indicator Data imputation'!AM112&lt;&gt;"",1,0))</f>
        <v>0</v>
      </c>
      <c r="AM109" s="230" t="n">
        <f aca="false">IF('Indicator Data'!AN113="No Data",1,IF('Indicator Data imputation'!AN112&lt;&gt;"",1,0))</f>
        <v>0</v>
      </c>
      <c r="AN109" s="230" t="n">
        <f aca="false">IF('Indicator Data'!AO113="No Data",1,IF('Indicator Data imputation'!AO112&lt;&gt;"",1,0))</f>
        <v>0</v>
      </c>
      <c r="AO109" s="230" t="n">
        <f aca="false">IF('Indicator Data'!AP113="No Data",1,IF('Indicator Data imputation'!AP112&lt;&gt;"",1,0))</f>
        <v>0</v>
      </c>
      <c r="AP109" s="230" t="n">
        <f aca="false">IF('Indicator Data'!AQ113="No Data",1,IF('Indicator Data imputation'!AQ112&lt;&gt;"",1,0))</f>
        <v>0</v>
      </c>
      <c r="AQ109" s="230" t="n">
        <f aca="false">IF('Indicator Data'!AR113="No Data",1,IF('Indicator Data imputation'!AR112&lt;&gt;"",1,0))</f>
        <v>0</v>
      </c>
      <c r="AR109" s="230" t="n">
        <f aca="false">IF('Indicator Data'!AS113="No Data",1,IF('Indicator Data imputation'!AS112&lt;&gt;"",1,0))</f>
        <v>0</v>
      </c>
      <c r="AS109" s="230" t="n">
        <f aca="false">IF('Indicator Data'!AT113="No Data",1,IF('Indicator Data imputation'!AT112&lt;&gt;"",1,0))</f>
        <v>0</v>
      </c>
      <c r="AT109" s="230" t="n">
        <f aca="false">IF('Indicator Data'!AU113="No Data",1,IF('Indicator Data imputation'!AU112&lt;&gt;"",1,0))</f>
        <v>1</v>
      </c>
      <c r="AU109" s="230" t="n">
        <f aca="false">IF('Indicator Data'!AV113="No Data",1,IF('Indicator Data imputation'!AV112&lt;&gt;"",1,0))</f>
        <v>1</v>
      </c>
      <c r="AV109" s="230" t="n">
        <f aca="false">IF('Indicator Data'!AW113="No Data",1,IF('Indicator Data imputation'!AW112&lt;&gt;"",1,0))</f>
        <v>1</v>
      </c>
      <c r="AW109" s="230" t="n">
        <f aca="false">IF('Indicator Data'!AX113="No Data",1,IF('Indicator Data imputation'!AX112&lt;&gt;"",1,0))</f>
        <v>0</v>
      </c>
      <c r="AX109" s="230" t="n">
        <f aca="false">IF('Indicator Data'!AY113="No Data",1,IF('Indicator Data imputation'!AY112&lt;&gt;"",1,0))</f>
        <v>1</v>
      </c>
      <c r="AY109" s="230" t="n">
        <f aca="false">IF('Indicator Data'!AZ113="No Data",1,IF('Indicator Data imputation'!AZ112&lt;&gt;"",1,0))</f>
        <v>0</v>
      </c>
      <c r="AZ109" s="230" t="n">
        <f aca="false">IF('Indicator Data'!BA113="No Data",1,IF('Indicator Data imputation'!BA112&lt;&gt;"",1,0))</f>
        <v>0</v>
      </c>
      <c r="BA109" s="230" t="n">
        <f aca="false">IF('Indicator Data'!BB113="No Data",1,IF('Indicator Data imputation'!BB112&lt;&gt;"",1,0))</f>
        <v>0</v>
      </c>
      <c r="BB109" s="230" t="n">
        <f aca="false">IF('Indicator Data'!BC113="No Data",1,IF('Indicator Data imputation'!BC112&lt;&gt;"",1,0))</f>
        <v>0</v>
      </c>
      <c r="BC109" s="230" t="n">
        <f aca="false">IF('Indicator Data'!BD113="No Data",1,IF('Indicator Data imputation'!BD112&lt;&gt;"",1,0))</f>
        <v>0</v>
      </c>
      <c r="BD109" s="230" t="n">
        <f aca="false">IF('Indicator Data'!BE113="No Data",1,IF('Indicator Data imputation'!BE112&lt;&gt;"",1,0))</f>
        <v>0</v>
      </c>
      <c r="BE109" s="230" t="n">
        <f aca="false">IF('Indicator Data'!BF113="No Data",1,IF('Indicator Data imputation'!BF112&lt;&gt;"",1,0))</f>
        <v>0</v>
      </c>
      <c r="BF109" s="230" t="n">
        <f aca="false">IF('Indicator Data'!BG113="No Data",1,IF('Indicator Data imputation'!BG112&lt;&gt;"",1,0))</f>
        <v>1</v>
      </c>
      <c r="BG109" s="230" t="n">
        <f aca="false">IF('Indicator Data'!BH113="No Data",1,IF('Indicator Data imputation'!BH112&lt;&gt;"",1,0))</f>
        <v>1</v>
      </c>
      <c r="BH109" s="230" t="n">
        <f aca="false">IF('Indicator Data'!BI113="No Data",1,IF('Indicator Data imputation'!BI112&lt;&gt;"",1,0))</f>
        <v>0</v>
      </c>
      <c r="BI109" s="230" t="n">
        <f aca="false">IF('Indicator Data'!BJ113="No Data",1,IF('Indicator Data imputation'!BJ112&lt;&gt;"",1,0))</f>
        <v>0</v>
      </c>
      <c r="BJ109" s="230" t="n">
        <f aca="false">IF('Indicator Data'!BK113="No Data",1,IF('Indicator Data imputation'!BK112&lt;&gt;"",1,0))</f>
        <v>1</v>
      </c>
      <c r="BK109" s="230" t="n">
        <f aca="false">IF('Indicator Data'!BL113="No Data",1,IF('Indicator Data imputation'!BL112&lt;&gt;"",1,0))</f>
        <v>0</v>
      </c>
      <c r="BL109" s="230" t="n">
        <f aca="false">IF('Indicator Data'!BM113="No Data",1,IF('Indicator Data imputation'!BM112&lt;&gt;"",1,0))</f>
        <v>0</v>
      </c>
      <c r="BM109" s="230" t="n">
        <f aca="false">IF('Indicator Data'!BN113="No Data",1,IF('Indicator Data imputation'!BN112&lt;&gt;"",1,0))</f>
        <v>0</v>
      </c>
      <c r="BN109" s="230" t="n">
        <f aca="false">IF('Indicator Data'!BO113="No Data",1,IF('Indicator Data imputation'!BO112&lt;&gt;"",1,0))</f>
        <v>0</v>
      </c>
      <c r="BO109" s="230" t="n">
        <f aca="false">IF('Indicator Data'!BP113="No Data",1,IF('Indicator Data imputation'!BP112&lt;&gt;"",1,0))</f>
        <v>0</v>
      </c>
      <c r="BP109" s="230" t="n">
        <f aca="false">IF('Indicator Data'!BQ113="No Data",1,IF('Indicator Data imputation'!BQ112&lt;&gt;"",1,0))</f>
        <v>0</v>
      </c>
      <c r="BQ109" s="230" t="n">
        <f aca="false">IF('Indicator Data'!BR113="No Data",1,IF('Indicator Data imputation'!BR112&lt;&gt;"",1,0))</f>
        <v>0</v>
      </c>
      <c r="BR109" s="230" t="n">
        <f aca="false">IF('Indicator Data'!BS113="No Data",1,IF('Indicator Data imputation'!BS112&lt;&gt;"",1,0))</f>
        <v>0</v>
      </c>
      <c r="BS109" s="230" t="n">
        <f aca="false">IF('Indicator Data'!BT113="No Data",1,IF('Indicator Data imputation'!BT112&lt;&gt;"",1,0))</f>
        <v>0</v>
      </c>
      <c r="BT109" s="230" t="n">
        <f aca="false">IF('Indicator Data'!BU113="No Data",1,IF('Indicator Data imputation'!BU112&lt;&gt;"",1,0))</f>
        <v>0</v>
      </c>
      <c r="BU109" s="230" t="n">
        <f aca="false">IF('Indicator Data'!BV113="No Data",1,IF('Indicator Data imputation'!BV112&lt;&gt;"",1,0))</f>
        <v>0</v>
      </c>
      <c r="BV109" s="230" t="n">
        <f aca="false">IF('Indicator Data'!BW113="No Data",1,IF('Indicator Data imputation'!BW112&lt;&gt;"",1,0))</f>
        <v>0</v>
      </c>
      <c r="BW109" s="230" t="n">
        <f aca="false">IF('Indicator Data'!BX113="No Data",1,IF('Indicator Data imputation'!BX112&lt;&gt;"",1,0))</f>
        <v>1</v>
      </c>
      <c r="BX109" s="0" t="n">
        <f aca="false">SUM(B109:BW109)</f>
        <v>19</v>
      </c>
      <c r="BY109" s="239" t="n">
        <f aca="false">BX109/74</f>
        <v>0.256756756756757</v>
      </c>
    </row>
    <row r="110" customFormat="false" ht="14.5" hidden="false" customHeight="false" outlineLevel="0" collapsed="false">
      <c r="A110" s="0" t="str">
        <f aca="false">'Indicator Data'!B114</f>
        <v>MRT</v>
      </c>
      <c r="B110" s="230" t="n">
        <f aca="false">IF('Indicator Data'!C114="No Data",1,IF('Indicator Data imputation'!C113&lt;&gt;"",1,0))</f>
        <v>0</v>
      </c>
      <c r="C110" s="230" t="n">
        <f aca="false">IF('Indicator Data'!D114="No Data",1,IF('Indicator Data imputation'!D113&lt;&gt;"",1,0))</f>
        <v>0</v>
      </c>
      <c r="D110" s="230" t="n">
        <f aca="false">IF('Indicator Data'!E114="No Data",1,IF('Indicator Data imputation'!E113&lt;&gt;"",1,0))</f>
        <v>0</v>
      </c>
      <c r="E110" s="230" t="n">
        <f aca="false">IF('Indicator Data'!F114="No Data",1,IF('Indicator Data imputation'!F113&lt;&gt;"",1,0))</f>
        <v>0</v>
      </c>
      <c r="F110" s="230" t="n">
        <f aca="false">IF('Indicator Data'!G114="No Data",1,IF('Indicator Data imputation'!G113&lt;&gt;"",1,0))</f>
        <v>0</v>
      </c>
      <c r="G110" s="230" t="n">
        <f aca="false">IF('Indicator Data'!H114="No Data",1,IF('Indicator Data imputation'!H113&lt;&gt;"",1,0))</f>
        <v>0</v>
      </c>
      <c r="H110" s="230" t="n">
        <f aca="false">IF('Indicator Data'!I114="No Data",1,IF('Indicator Data imputation'!I113&lt;&gt;"",1,0))</f>
        <v>0</v>
      </c>
      <c r="I110" s="230" t="n">
        <f aca="false">IF('Indicator Data'!J114="No Data",1,IF('Indicator Data imputation'!J113&lt;&gt;"",1,0))</f>
        <v>0</v>
      </c>
      <c r="J110" s="230" t="n">
        <f aca="false">IF('Indicator Data'!K114="No Data",1,IF('Indicator Data imputation'!K113&lt;&gt;"",1,0))</f>
        <v>0</v>
      </c>
      <c r="K110" s="230" t="n">
        <f aca="false">IF('Indicator Data'!L114="No Data",1,IF('Indicator Data imputation'!L113&lt;&gt;"",1,0))</f>
        <v>0</v>
      </c>
      <c r="L110" s="230" t="n">
        <f aca="false">IF('Indicator Data'!M114="No Data",1,IF('Indicator Data imputation'!M113&lt;&gt;"",1,0))</f>
        <v>0</v>
      </c>
      <c r="M110" s="230" t="n">
        <f aca="false">IF('Indicator Data'!N114="No Data",1,IF('Indicator Data imputation'!N113&lt;&gt;"",1,0))</f>
        <v>0</v>
      </c>
      <c r="N110" s="230" t="n">
        <f aca="false">IF('Indicator Data'!O114="No Data",1,IF('Indicator Data imputation'!O113&lt;&gt;"",1,0))</f>
        <v>0</v>
      </c>
      <c r="O110" s="230" t="n">
        <f aca="false">IF('Indicator Data'!P114="No Data",1,IF('Indicator Data imputation'!P113&lt;&gt;"",1,0))</f>
        <v>0</v>
      </c>
      <c r="P110" s="230" t="n">
        <f aca="false">IF('Indicator Data'!Q114="No Data",1,IF('Indicator Data imputation'!Q113&lt;&gt;"",1,0))</f>
        <v>0</v>
      </c>
      <c r="Q110" s="230" t="n">
        <f aca="false">IF('Indicator Data'!R114="No Data",1,IF('Indicator Data imputation'!R113&lt;&gt;"",1,0))</f>
        <v>0</v>
      </c>
      <c r="R110" s="230" t="n">
        <f aca="false">IF('Indicator Data'!S114="No Data",1,IF('Indicator Data imputation'!S113&lt;&gt;"",1,0))</f>
        <v>0</v>
      </c>
      <c r="S110" s="230" t="n">
        <f aca="false">IF('Indicator Data'!T114="No Data",1,IF('Indicator Data imputation'!T113&lt;&gt;"",1,0))</f>
        <v>0</v>
      </c>
      <c r="T110" s="230" t="n">
        <f aca="false">IF('Indicator Data'!U114="No Data",1,IF('Indicator Data imputation'!U113&lt;&gt;"",1,0))</f>
        <v>0</v>
      </c>
      <c r="U110" s="230" t="n">
        <f aca="false">IF('Indicator Data'!V114="No Data",1,IF('Indicator Data imputation'!V113&lt;&gt;"",1,0))</f>
        <v>0</v>
      </c>
      <c r="V110" s="230" t="n">
        <f aca="false">IF('Indicator Data'!W114="No Data",1,IF('Indicator Data imputation'!W113&lt;&gt;"",1,0))</f>
        <v>0</v>
      </c>
      <c r="W110" s="230" t="n">
        <f aca="false">IF('Indicator Data'!X114="No Data",1,IF('Indicator Data imputation'!X113&lt;&gt;"",1,0))</f>
        <v>0</v>
      </c>
      <c r="X110" s="230" t="n">
        <f aca="false">IF('Indicator Data'!Y114="No Data",1,IF('Indicator Data imputation'!Y113&lt;&gt;"",1,0))</f>
        <v>0</v>
      </c>
      <c r="Y110" s="230" t="n">
        <f aca="false">IF('Indicator Data'!Z114="No Data",1,IF('Indicator Data imputation'!Z113&lt;&gt;"",1,0))</f>
        <v>0</v>
      </c>
      <c r="Z110" s="230" t="n">
        <f aca="false">IF('Indicator Data'!AA114="No Data",1,IF('Indicator Data imputation'!AA113&lt;&gt;"",1,0))</f>
        <v>1</v>
      </c>
      <c r="AA110" s="230" t="n">
        <f aca="false">IF('Indicator Data'!AB114="No Data",1,IF('Indicator Data imputation'!AB113&lt;&gt;"",1,0))</f>
        <v>0</v>
      </c>
      <c r="AB110" s="230" t="n">
        <f aca="false">IF('Indicator Data'!AC114="No Data",1,IF('Indicator Data imputation'!AC113&lt;&gt;"",1,0))</f>
        <v>0</v>
      </c>
      <c r="AC110" s="230" t="n">
        <f aca="false">IF('Indicator Data'!AD114="No Data",1,IF('Indicator Data imputation'!AD113&lt;&gt;"",1,0))</f>
        <v>1</v>
      </c>
      <c r="AD110" s="230" t="n">
        <f aca="false">IF('Indicator Data'!AE114="No Data",1,IF('Indicator Data imputation'!AE113&lt;&gt;"",1,0))</f>
        <v>0</v>
      </c>
      <c r="AE110" s="230" t="n">
        <f aca="false">IF('Indicator Data'!AF114="No Data",1,IF('Indicator Data imputation'!AF113&lt;&gt;"",1,0))</f>
        <v>0</v>
      </c>
      <c r="AF110" s="230" t="n">
        <f aca="false">IF('Indicator Data'!AG114="No Data",1,IF('Indicator Data imputation'!AG113&lt;&gt;"",1,0))</f>
        <v>0</v>
      </c>
      <c r="AG110" s="230" t="n">
        <f aca="false">IF('Indicator Data'!AH114="No Data",1,IF('Indicator Data imputation'!AH113&lt;&gt;"",1,0))</f>
        <v>0</v>
      </c>
      <c r="AH110" s="230" t="n">
        <f aca="false">IF('Indicator Data'!AI114="No Data",1,IF('Indicator Data imputation'!AI113&lt;&gt;"",1,0))</f>
        <v>0</v>
      </c>
      <c r="AI110" s="230" t="n">
        <f aca="false">IF('Indicator Data'!AJ114="No Data",1,IF('Indicator Data imputation'!AJ113&lt;&gt;"",1,0))</f>
        <v>0</v>
      </c>
      <c r="AJ110" s="230" t="n">
        <f aca="false">IF('Indicator Data'!AK114="No Data",1,IF('Indicator Data imputation'!AK113&lt;&gt;"",1,0))</f>
        <v>0</v>
      </c>
      <c r="AK110" s="230" t="n">
        <f aca="false">IF('Indicator Data'!AL114="No Data",1,IF('Indicator Data imputation'!AL113&lt;&gt;"",1,0))</f>
        <v>0</v>
      </c>
      <c r="AL110" s="230" t="n">
        <f aca="false">IF('Indicator Data'!AM114="No Data",1,IF('Indicator Data imputation'!AM113&lt;&gt;"",1,0))</f>
        <v>0</v>
      </c>
      <c r="AM110" s="230" t="n">
        <f aca="false">IF('Indicator Data'!AN114="No Data",1,IF('Indicator Data imputation'!AN113&lt;&gt;"",1,0))</f>
        <v>0</v>
      </c>
      <c r="AN110" s="230" t="n">
        <f aca="false">IF('Indicator Data'!AO114="No Data",1,IF('Indicator Data imputation'!AO113&lt;&gt;"",1,0))</f>
        <v>0</v>
      </c>
      <c r="AO110" s="230" t="n">
        <f aca="false">IF('Indicator Data'!AP114="No Data",1,IF('Indicator Data imputation'!AP113&lt;&gt;"",1,0))</f>
        <v>0</v>
      </c>
      <c r="AP110" s="230" t="n">
        <f aca="false">IF('Indicator Data'!AQ114="No Data",1,IF('Indicator Data imputation'!AQ113&lt;&gt;"",1,0))</f>
        <v>0</v>
      </c>
      <c r="AQ110" s="230" t="n">
        <f aca="false">IF('Indicator Data'!AR114="No Data",1,IF('Indicator Data imputation'!AR113&lt;&gt;"",1,0))</f>
        <v>0</v>
      </c>
      <c r="AR110" s="230" t="n">
        <f aca="false">IF('Indicator Data'!AS114="No Data",1,IF('Indicator Data imputation'!AS113&lt;&gt;"",1,0))</f>
        <v>0</v>
      </c>
      <c r="AS110" s="230" t="n">
        <f aca="false">IF('Indicator Data'!AT114="No Data",1,IF('Indicator Data imputation'!AT113&lt;&gt;"",1,0))</f>
        <v>0</v>
      </c>
      <c r="AT110" s="230" t="n">
        <f aca="false">IF('Indicator Data'!AU114="No Data",1,IF('Indicator Data imputation'!AU113&lt;&gt;"",1,0))</f>
        <v>0</v>
      </c>
      <c r="AU110" s="230" t="n">
        <f aca="false">IF('Indicator Data'!AV114="No Data",1,IF('Indicator Data imputation'!AV113&lt;&gt;"",1,0))</f>
        <v>1</v>
      </c>
      <c r="AV110" s="230" t="n">
        <f aca="false">IF('Indicator Data'!AW114="No Data",1,IF('Indicator Data imputation'!AW113&lt;&gt;"",1,0))</f>
        <v>0</v>
      </c>
      <c r="AW110" s="230" t="n">
        <f aca="false">IF('Indicator Data'!AX114="No Data",1,IF('Indicator Data imputation'!AX113&lt;&gt;"",1,0))</f>
        <v>0</v>
      </c>
      <c r="AX110" s="230" t="n">
        <f aca="false">IF('Indicator Data'!AY114="No Data",1,IF('Indicator Data imputation'!AY113&lt;&gt;"",1,0))</f>
        <v>0</v>
      </c>
      <c r="AY110" s="230" t="n">
        <f aca="false">IF('Indicator Data'!AZ114="No Data",1,IF('Indicator Data imputation'!AZ113&lt;&gt;"",1,0))</f>
        <v>0</v>
      </c>
      <c r="AZ110" s="230" t="n">
        <f aca="false">IF('Indicator Data'!BA114="No Data",1,IF('Indicator Data imputation'!BA113&lt;&gt;"",1,0))</f>
        <v>0</v>
      </c>
      <c r="BA110" s="230" t="n">
        <f aca="false">IF('Indicator Data'!BB114="No Data",1,IF('Indicator Data imputation'!BB113&lt;&gt;"",1,0))</f>
        <v>0</v>
      </c>
      <c r="BB110" s="230" t="n">
        <f aca="false">IF('Indicator Data'!BC114="No Data",1,IF('Indicator Data imputation'!BC113&lt;&gt;"",1,0))</f>
        <v>0</v>
      </c>
      <c r="BC110" s="230" t="n">
        <f aca="false">IF('Indicator Data'!BD114="No Data",1,IF('Indicator Data imputation'!BD113&lt;&gt;"",1,0))</f>
        <v>0</v>
      </c>
      <c r="BD110" s="230" t="n">
        <f aca="false">IF('Indicator Data'!BE114="No Data",1,IF('Indicator Data imputation'!BE113&lt;&gt;"",1,0))</f>
        <v>0</v>
      </c>
      <c r="BE110" s="230" t="n">
        <f aca="false">IF('Indicator Data'!BF114="No Data",1,IF('Indicator Data imputation'!BF113&lt;&gt;"",1,0))</f>
        <v>0</v>
      </c>
      <c r="BF110" s="230" t="n">
        <f aca="false">IF('Indicator Data'!BG114="No Data",1,IF('Indicator Data imputation'!BG113&lt;&gt;"",1,0))</f>
        <v>0</v>
      </c>
      <c r="BG110" s="230" t="n">
        <f aca="false">IF('Indicator Data'!BH114="No Data",1,IF('Indicator Data imputation'!BH113&lt;&gt;"",1,0))</f>
        <v>0</v>
      </c>
      <c r="BH110" s="230" t="n">
        <f aca="false">IF('Indicator Data'!BI114="No Data",1,IF('Indicator Data imputation'!BI113&lt;&gt;"",1,0))</f>
        <v>0</v>
      </c>
      <c r="BI110" s="230" t="n">
        <f aca="false">IF('Indicator Data'!BJ114="No Data",1,IF('Indicator Data imputation'!BJ113&lt;&gt;"",1,0))</f>
        <v>0</v>
      </c>
      <c r="BJ110" s="230" t="n">
        <f aca="false">IF('Indicator Data'!BK114="No Data",1,IF('Indicator Data imputation'!BK113&lt;&gt;"",1,0))</f>
        <v>0</v>
      </c>
      <c r="BK110" s="230" t="n">
        <f aca="false">IF('Indicator Data'!BL114="No Data",1,IF('Indicator Data imputation'!BL113&lt;&gt;"",1,0))</f>
        <v>0</v>
      </c>
      <c r="BL110" s="230" t="n">
        <f aca="false">IF('Indicator Data'!BM114="No Data",1,IF('Indicator Data imputation'!BM113&lt;&gt;"",1,0))</f>
        <v>0</v>
      </c>
      <c r="BM110" s="230" t="n">
        <f aca="false">IF('Indicator Data'!BN114="No Data",1,IF('Indicator Data imputation'!BN113&lt;&gt;"",1,0))</f>
        <v>0</v>
      </c>
      <c r="BN110" s="230" t="n">
        <f aca="false">IF('Indicator Data'!BO114="No Data",1,IF('Indicator Data imputation'!BO113&lt;&gt;"",1,0))</f>
        <v>0</v>
      </c>
      <c r="BO110" s="230" t="n">
        <f aca="false">IF('Indicator Data'!BP114="No Data",1,IF('Indicator Data imputation'!BP113&lt;&gt;"",1,0))</f>
        <v>0</v>
      </c>
      <c r="BP110" s="230" t="n">
        <f aca="false">IF('Indicator Data'!BQ114="No Data",1,IF('Indicator Data imputation'!BQ113&lt;&gt;"",1,0))</f>
        <v>0</v>
      </c>
      <c r="BQ110" s="230" t="n">
        <f aca="false">IF('Indicator Data'!BR114="No Data",1,IF('Indicator Data imputation'!BR113&lt;&gt;"",1,0))</f>
        <v>0</v>
      </c>
      <c r="BR110" s="230" t="n">
        <f aca="false">IF('Indicator Data'!BS114="No Data",1,IF('Indicator Data imputation'!BS113&lt;&gt;"",1,0))</f>
        <v>0</v>
      </c>
      <c r="BS110" s="230" t="n">
        <f aca="false">IF('Indicator Data'!BT114="No Data",1,IF('Indicator Data imputation'!BT113&lt;&gt;"",1,0))</f>
        <v>0</v>
      </c>
      <c r="BT110" s="230" t="n">
        <f aca="false">IF('Indicator Data'!BU114="No Data",1,IF('Indicator Data imputation'!BU113&lt;&gt;"",1,0))</f>
        <v>1</v>
      </c>
      <c r="BU110" s="230" t="n">
        <f aca="false">IF('Indicator Data'!BV114="No Data",1,IF('Indicator Data imputation'!BV113&lt;&gt;"",1,0))</f>
        <v>0</v>
      </c>
      <c r="BV110" s="230" t="n">
        <f aca="false">IF('Indicator Data'!BW114="No Data",1,IF('Indicator Data imputation'!BW113&lt;&gt;"",1,0))</f>
        <v>0</v>
      </c>
      <c r="BW110" s="230" t="n">
        <f aca="false">IF('Indicator Data'!BX114="No Data",1,IF('Indicator Data imputation'!BX113&lt;&gt;"",1,0))</f>
        <v>0</v>
      </c>
      <c r="BX110" s="0" t="n">
        <f aca="false">SUM(B110:BW110)</f>
        <v>4</v>
      </c>
      <c r="BY110" s="239" t="n">
        <f aca="false">BX110/74</f>
        <v>0.0540540540540541</v>
      </c>
    </row>
    <row r="111" customFormat="false" ht="14.5" hidden="false" customHeight="false" outlineLevel="0" collapsed="false">
      <c r="A111" s="0" t="str">
        <f aca="false">'Indicator Data'!B115</f>
        <v>MUS</v>
      </c>
      <c r="B111" s="230" t="n">
        <f aca="false">IF('Indicator Data'!C115="No Data",1,IF('Indicator Data imputation'!C114&lt;&gt;"",1,0))</f>
        <v>0</v>
      </c>
      <c r="C111" s="230" t="n">
        <f aca="false">IF('Indicator Data'!D115="No Data",1,IF('Indicator Data imputation'!D114&lt;&gt;"",1,0))</f>
        <v>0</v>
      </c>
      <c r="D111" s="230" t="n">
        <f aca="false">IF('Indicator Data'!E115="No Data",1,IF('Indicator Data imputation'!E114&lt;&gt;"",1,0))</f>
        <v>1</v>
      </c>
      <c r="E111" s="230" t="n">
        <f aca="false">IF('Indicator Data'!F115="No Data",1,IF('Indicator Data imputation'!F114&lt;&gt;"",1,0))</f>
        <v>0</v>
      </c>
      <c r="F111" s="230" t="n">
        <f aca="false">IF('Indicator Data'!G115="No Data",1,IF('Indicator Data imputation'!G114&lt;&gt;"",1,0))</f>
        <v>0</v>
      </c>
      <c r="G111" s="230" t="n">
        <f aca="false">IF('Indicator Data'!H115="No Data",1,IF('Indicator Data imputation'!H114&lt;&gt;"",1,0))</f>
        <v>0</v>
      </c>
      <c r="H111" s="230" t="n">
        <f aca="false">IF('Indicator Data'!I115="No Data",1,IF('Indicator Data imputation'!I114&lt;&gt;"",1,0))</f>
        <v>0</v>
      </c>
      <c r="I111" s="230" t="n">
        <f aca="false">IF('Indicator Data'!J115="No Data",1,IF('Indicator Data imputation'!J114&lt;&gt;"",1,0))</f>
        <v>0</v>
      </c>
      <c r="J111" s="230" t="n">
        <f aca="false">IF('Indicator Data'!K115="No Data",1,IF('Indicator Data imputation'!K114&lt;&gt;"",1,0))</f>
        <v>0</v>
      </c>
      <c r="K111" s="230" t="n">
        <f aca="false">IF('Indicator Data'!L115="No Data",1,IF('Indicator Data imputation'!L114&lt;&gt;"",1,0))</f>
        <v>0</v>
      </c>
      <c r="L111" s="230" t="n">
        <f aca="false">IF('Indicator Data'!M115="No Data",1,IF('Indicator Data imputation'!M114&lt;&gt;"",1,0))</f>
        <v>0</v>
      </c>
      <c r="M111" s="230" t="n">
        <f aca="false">IF('Indicator Data'!N115="No Data",1,IF('Indicator Data imputation'!N114&lt;&gt;"",1,0))</f>
        <v>1</v>
      </c>
      <c r="N111" s="230" t="n">
        <f aca="false">IF('Indicator Data'!O115="No Data",1,IF('Indicator Data imputation'!O114&lt;&gt;"",1,0))</f>
        <v>1</v>
      </c>
      <c r="O111" s="230" t="n">
        <f aca="false">IF('Indicator Data'!P115="No Data",1,IF('Indicator Data imputation'!P114&lt;&gt;"",1,0))</f>
        <v>1</v>
      </c>
      <c r="P111" s="230" t="n">
        <f aca="false">IF('Indicator Data'!Q115="No Data",1,IF('Indicator Data imputation'!Q114&lt;&gt;"",1,0))</f>
        <v>0</v>
      </c>
      <c r="Q111" s="230" t="n">
        <f aca="false">IF('Indicator Data'!R115="No Data",1,IF('Indicator Data imputation'!R114&lt;&gt;"",1,0))</f>
        <v>0</v>
      </c>
      <c r="R111" s="230" t="n">
        <f aca="false">IF('Indicator Data'!S115="No Data",1,IF('Indicator Data imputation'!S114&lt;&gt;"",1,0))</f>
        <v>0</v>
      </c>
      <c r="S111" s="230" t="n">
        <f aca="false">IF('Indicator Data'!T115="No Data",1,IF('Indicator Data imputation'!T114&lt;&gt;"",1,0))</f>
        <v>0</v>
      </c>
      <c r="T111" s="230" t="n">
        <f aca="false">IF('Indicator Data'!U115="No Data",1,IF('Indicator Data imputation'!U114&lt;&gt;"",1,0))</f>
        <v>0</v>
      </c>
      <c r="U111" s="230" t="n">
        <f aca="false">IF('Indicator Data'!V115="No Data",1,IF('Indicator Data imputation'!V114&lt;&gt;"",1,0))</f>
        <v>0</v>
      </c>
      <c r="V111" s="230" t="n">
        <f aca="false">IF('Indicator Data'!W115="No Data",1,IF('Indicator Data imputation'!W114&lt;&gt;"",1,0))</f>
        <v>0</v>
      </c>
      <c r="W111" s="230" t="n">
        <f aca="false">IF('Indicator Data'!X115="No Data",1,IF('Indicator Data imputation'!X114&lt;&gt;"",1,0))</f>
        <v>0</v>
      </c>
      <c r="X111" s="230" t="n">
        <f aca="false">IF('Indicator Data'!Y115="No Data",1,IF('Indicator Data imputation'!Y114&lt;&gt;"",1,0))</f>
        <v>0</v>
      </c>
      <c r="Y111" s="230" t="n">
        <f aca="false">IF('Indicator Data'!Z115="No Data",1,IF('Indicator Data imputation'!Z114&lt;&gt;"",1,0))</f>
        <v>0</v>
      </c>
      <c r="Z111" s="230" t="n">
        <f aca="false">IF('Indicator Data'!AA115="No Data",1,IF('Indicator Data imputation'!AA114&lt;&gt;"",1,0))</f>
        <v>0</v>
      </c>
      <c r="AA111" s="230" t="n">
        <f aca="false">IF('Indicator Data'!AB115="No Data",1,IF('Indicator Data imputation'!AB114&lt;&gt;"",1,0))</f>
        <v>0</v>
      </c>
      <c r="AB111" s="230" t="n">
        <f aca="false">IF('Indicator Data'!AC115="No Data",1,IF('Indicator Data imputation'!AC114&lt;&gt;"",1,0))</f>
        <v>1</v>
      </c>
      <c r="AC111" s="230" t="n">
        <f aca="false">IF('Indicator Data'!AD115="No Data",1,IF('Indicator Data imputation'!AD114&lt;&gt;"",1,0))</f>
        <v>0</v>
      </c>
      <c r="AD111" s="230" t="n">
        <f aca="false">IF('Indicator Data'!AE115="No Data",1,IF('Indicator Data imputation'!AE114&lt;&gt;"",1,0))</f>
        <v>0</v>
      </c>
      <c r="AE111" s="230" t="n">
        <f aca="false">IF('Indicator Data'!AF115="No Data",1,IF('Indicator Data imputation'!AF114&lt;&gt;"",1,0))</f>
        <v>1</v>
      </c>
      <c r="AF111" s="230" t="n">
        <f aca="false">IF('Indicator Data'!AG115="No Data",1,IF('Indicator Data imputation'!AG114&lt;&gt;"",1,0))</f>
        <v>0</v>
      </c>
      <c r="AG111" s="230" t="n">
        <f aca="false">IF('Indicator Data'!AH115="No Data",1,IF('Indicator Data imputation'!AH114&lt;&gt;"",1,0))</f>
        <v>0</v>
      </c>
      <c r="AH111" s="230" t="n">
        <f aca="false">IF('Indicator Data'!AI115="No Data",1,IF('Indicator Data imputation'!AI114&lt;&gt;"",1,0))</f>
        <v>0</v>
      </c>
      <c r="AI111" s="230" t="n">
        <f aca="false">IF('Indicator Data'!AJ115="No Data",1,IF('Indicator Data imputation'!AJ114&lt;&gt;"",1,0))</f>
        <v>0</v>
      </c>
      <c r="AJ111" s="230" t="n">
        <f aca="false">IF('Indicator Data'!AK115="No Data",1,IF('Indicator Data imputation'!AK114&lt;&gt;"",1,0))</f>
        <v>0</v>
      </c>
      <c r="AK111" s="230" t="n">
        <f aca="false">IF('Indicator Data'!AL115="No Data",1,IF('Indicator Data imputation'!AL114&lt;&gt;"",1,0))</f>
        <v>1</v>
      </c>
      <c r="AL111" s="230" t="n">
        <f aca="false">IF('Indicator Data'!AM115="No Data",1,IF('Indicator Data imputation'!AM114&lt;&gt;"",1,0))</f>
        <v>0</v>
      </c>
      <c r="AM111" s="230" t="n">
        <f aca="false">IF('Indicator Data'!AN115="No Data",1,IF('Indicator Data imputation'!AN114&lt;&gt;"",1,0))</f>
        <v>0</v>
      </c>
      <c r="AN111" s="230" t="n">
        <f aca="false">IF('Indicator Data'!AO115="No Data",1,IF('Indicator Data imputation'!AO114&lt;&gt;"",1,0))</f>
        <v>0</v>
      </c>
      <c r="AO111" s="230" t="n">
        <f aca="false">IF('Indicator Data'!AP115="No Data",1,IF('Indicator Data imputation'!AP114&lt;&gt;"",1,0))</f>
        <v>0</v>
      </c>
      <c r="AP111" s="230" t="n">
        <f aca="false">IF('Indicator Data'!AQ115="No Data",1,IF('Indicator Data imputation'!AQ114&lt;&gt;"",1,0))</f>
        <v>0</v>
      </c>
      <c r="AQ111" s="230" t="n">
        <f aca="false">IF('Indicator Data'!AR115="No Data",1,IF('Indicator Data imputation'!AR114&lt;&gt;"",1,0))</f>
        <v>0</v>
      </c>
      <c r="AR111" s="230" t="n">
        <f aca="false">IF('Indicator Data'!AS115="No Data",1,IF('Indicator Data imputation'!AS114&lt;&gt;"",1,0))</f>
        <v>1</v>
      </c>
      <c r="AS111" s="230" t="n">
        <f aca="false">IF('Indicator Data'!AT115="No Data",1,IF('Indicator Data imputation'!AT114&lt;&gt;"",1,0))</f>
        <v>0</v>
      </c>
      <c r="AT111" s="230" t="n">
        <f aca="false">IF('Indicator Data'!AU115="No Data",1,IF('Indicator Data imputation'!AU114&lt;&gt;"",1,0))</f>
        <v>0</v>
      </c>
      <c r="AU111" s="230" t="n">
        <f aca="false">IF('Indicator Data'!AV115="No Data",1,IF('Indicator Data imputation'!AV114&lt;&gt;"",1,0))</f>
        <v>0</v>
      </c>
      <c r="AV111" s="230" t="n">
        <f aca="false">IF('Indicator Data'!AW115="No Data",1,IF('Indicator Data imputation'!AW114&lt;&gt;"",1,0))</f>
        <v>1</v>
      </c>
      <c r="AW111" s="230" t="n">
        <f aca="false">IF('Indicator Data'!AX115="No Data",1,IF('Indicator Data imputation'!AX114&lt;&gt;"",1,0))</f>
        <v>0</v>
      </c>
      <c r="AX111" s="230" t="n">
        <f aca="false">IF('Indicator Data'!AY115="No Data",1,IF('Indicator Data imputation'!AY114&lt;&gt;"",1,0))</f>
        <v>0</v>
      </c>
      <c r="AY111" s="230" t="n">
        <f aca="false">IF('Indicator Data'!AZ115="No Data",1,IF('Indicator Data imputation'!AZ114&lt;&gt;"",1,0))</f>
        <v>0</v>
      </c>
      <c r="AZ111" s="230" t="n">
        <f aca="false">IF('Indicator Data'!BA115="No Data",1,IF('Indicator Data imputation'!BA114&lt;&gt;"",1,0))</f>
        <v>0</v>
      </c>
      <c r="BA111" s="230" t="n">
        <f aca="false">IF('Indicator Data'!BB115="No Data",1,IF('Indicator Data imputation'!BB114&lt;&gt;"",1,0))</f>
        <v>0</v>
      </c>
      <c r="BB111" s="230" t="n">
        <f aca="false">IF('Indicator Data'!BC115="No Data",1,IF('Indicator Data imputation'!BC114&lt;&gt;"",1,0))</f>
        <v>0</v>
      </c>
      <c r="BC111" s="230" t="n">
        <f aca="false">IF('Indicator Data'!BD115="No Data",1,IF('Indicator Data imputation'!BD114&lt;&gt;"",1,0))</f>
        <v>0</v>
      </c>
      <c r="BD111" s="230" t="n">
        <f aca="false">IF('Indicator Data'!BE115="No Data",1,IF('Indicator Data imputation'!BE114&lt;&gt;"",1,0))</f>
        <v>0</v>
      </c>
      <c r="BE111" s="230" t="n">
        <f aca="false">IF('Indicator Data'!BF115="No Data",1,IF('Indicator Data imputation'!BF114&lt;&gt;"",1,0))</f>
        <v>0</v>
      </c>
      <c r="BF111" s="230" t="n">
        <f aca="false">IF('Indicator Data'!BG115="No Data",1,IF('Indicator Data imputation'!BG114&lt;&gt;"",1,0))</f>
        <v>0</v>
      </c>
      <c r="BG111" s="230" t="n">
        <f aca="false">IF('Indicator Data'!BH115="No Data",1,IF('Indicator Data imputation'!BH114&lt;&gt;"",1,0))</f>
        <v>0</v>
      </c>
      <c r="BH111" s="230" t="n">
        <f aca="false">IF('Indicator Data'!BI115="No Data",1,IF('Indicator Data imputation'!BI114&lt;&gt;"",1,0))</f>
        <v>0</v>
      </c>
      <c r="BI111" s="230" t="n">
        <f aca="false">IF('Indicator Data'!BJ115="No Data",1,IF('Indicator Data imputation'!BJ114&lt;&gt;"",1,0))</f>
        <v>0</v>
      </c>
      <c r="BJ111" s="230" t="n">
        <f aca="false">IF('Indicator Data'!BK115="No Data",1,IF('Indicator Data imputation'!BK114&lt;&gt;"",1,0))</f>
        <v>0</v>
      </c>
      <c r="BK111" s="230" t="n">
        <f aca="false">IF('Indicator Data'!BL115="No Data",1,IF('Indicator Data imputation'!BL114&lt;&gt;"",1,0))</f>
        <v>0</v>
      </c>
      <c r="BL111" s="230" t="n">
        <f aca="false">IF('Indicator Data'!BM115="No Data",1,IF('Indicator Data imputation'!BM114&lt;&gt;"",1,0))</f>
        <v>0</v>
      </c>
      <c r="BM111" s="230" t="n">
        <f aca="false">IF('Indicator Data'!BN115="No Data",1,IF('Indicator Data imputation'!BN114&lt;&gt;"",1,0))</f>
        <v>0</v>
      </c>
      <c r="BN111" s="230" t="n">
        <f aca="false">IF('Indicator Data'!BO115="No Data",1,IF('Indicator Data imputation'!BO114&lt;&gt;"",1,0))</f>
        <v>0</v>
      </c>
      <c r="BO111" s="230" t="n">
        <f aca="false">IF('Indicator Data'!BP115="No Data",1,IF('Indicator Data imputation'!BP114&lt;&gt;"",1,0))</f>
        <v>0</v>
      </c>
      <c r="BP111" s="230" t="n">
        <f aca="false">IF('Indicator Data'!BQ115="No Data",1,IF('Indicator Data imputation'!BQ114&lt;&gt;"",1,0))</f>
        <v>0</v>
      </c>
      <c r="BQ111" s="230" t="n">
        <f aca="false">IF('Indicator Data'!BR115="No Data",1,IF('Indicator Data imputation'!BR114&lt;&gt;"",1,0))</f>
        <v>0</v>
      </c>
      <c r="BR111" s="230" t="n">
        <f aca="false">IF('Indicator Data'!BS115="No Data",1,IF('Indicator Data imputation'!BS114&lt;&gt;"",1,0))</f>
        <v>0</v>
      </c>
      <c r="BS111" s="230" t="n">
        <f aca="false">IF('Indicator Data'!BT115="No Data",1,IF('Indicator Data imputation'!BT114&lt;&gt;"",1,0))</f>
        <v>0</v>
      </c>
      <c r="BT111" s="230" t="n">
        <f aca="false">IF('Indicator Data'!BU115="No Data",1,IF('Indicator Data imputation'!BU114&lt;&gt;"",1,0))</f>
        <v>0</v>
      </c>
      <c r="BU111" s="230" t="n">
        <f aca="false">IF('Indicator Data'!BV115="No Data",1,IF('Indicator Data imputation'!BV114&lt;&gt;"",1,0))</f>
        <v>0</v>
      </c>
      <c r="BV111" s="230" t="n">
        <f aca="false">IF('Indicator Data'!BW115="No Data",1,IF('Indicator Data imputation'!BW114&lt;&gt;"",1,0))</f>
        <v>0</v>
      </c>
      <c r="BW111" s="230" t="n">
        <f aca="false">IF('Indicator Data'!BX115="No Data",1,IF('Indicator Data imputation'!BX114&lt;&gt;"",1,0))</f>
        <v>0</v>
      </c>
      <c r="BX111" s="0" t="n">
        <f aca="false">SUM(B111:BW111)</f>
        <v>9</v>
      </c>
      <c r="BY111" s="239" t="n">
        <f aca="false">BX111/74</f>
        <v>0.121621621621622</v>
      </c>
    </row>
    <row r="112" customFormat="false" ht="14.5" hidden="false" customHeight="false" outlineLevel="0" collapsed="false">
      <c r="A112" s="0" t="str">
        <f aca="false">'Indicator Data'!B116</f>
        <v>MEX</v>
      </c>
      <c r="B112" s="230" t="n">
        <f aca="false">IF('Indicator Data'!C116="No Data",1,IF('Indicator Data imputation'!C115&lt;&gt;"",1,0))</f>
        <v>0</v>
      </c>
      <c r="C112" s="230" t="n">
        <f aca="false">IF('Indicator Data'!D116="No Data",1,IF('Indicator Data imputation'!D115&lt;&gt;"",1,0))</f>
        <v>0</v>
      </c>
      <c r="D112" s="230" t="n">
        <f aca="false">IF('Indicator Data'!E116="No Data",1,IF('Indicator Data imputation'!E115&lt;&gt;"",1,0))</f>
        <v>0</v>
      </c>
      <c r="E112" s="230" t="n">
        <f aca="false">IF('Indicator Data'!F116="No Data",1,IF('Indicator Data imputation'!F115&lt;&gt;"",1,0))</f>
        <v>0</v>
      </c>
      <c r="F112" s="230" t="n">
        <f aca="false">IF('Indicator Data'!G116="No Data",1,IF('Indicator Data imputation'!G115&lt;&gt;"",1,0))</f>
        <v>0</v>
      </c>
      <c r="G112" s="230" t="n">
        <f aca="false">IF('Indicator Data'!H116="No Data",1,IF('Indicator Data imputation'!H115&lt;&gt;"",1,0))</f>
        <v>0</v>
      </c>
      <c r="H112" s="230" t="n">
        <f aca="false">IF('Indicator Data'!I116="No Data",1,IF('Indicator Data imputation'!I115&lt;&gt;"",1,0))</f>
        <v>0</v>
      </c>
      <c r="I112" s="230" t="n">
        <f aca="false">IF('Indicator Data'!J116="No Data",1,IF('Indicator Data imputation'!J115&lt;&gt;"",1,0))</f>
        <v>0</v>
      </c>
      <c r="J112" s="230" t="n">
        <f aca="false">IF('Indicator Data'!K116="No Data",1,IF('Indicator Data imputation'!K115&lt;&gt;"",1,0))</f>
        <v>0</v>
      </c>
      <c r="K112" s="230" t="n">
        <f aca="false">IF('Indicator Data'!L116="No Data",1,IF('Indicator Data imputation'!L115&lt;&gt;"",1,0))</f>
        <v>0</v>
      </c>
      <c r="L112" s="230" t="n">
        <f aca="false">IF('Indicator Data'!M116="No Data",1,IF('Indicator Data imputation'!M115&lt;&gt;"",1,0))</f>
        <v>1</v>
      </c>
      <c r="M112" s="230" t="n">
        <f aca="false">IF('Indicator Data'!N116="No Data",1,IF('Indicator Data imputation'!N115&lt;&gt;"",1,0))</f>
        <v>1</v>
      </c>
      <c r="N112" s="230" t="n">
        <f aca="false">IF('Indicator Data'!O116="No Data",1,IF('Indicator Data imputation'!O115&lt;&gt;"",1,0))</f>
        <v>1</v>
      </c>
      <c r="O112" s="230" t="n">
        <f aca="false">IF('Indicator Data'!P116="No Data",1,IF('Indicator Data imputation'!P115&lt;&gt;"",1,0))</f>
        <v>1</v>
      </c>
      <c r="P112" s="230" t="n">
        <f aca="false">IF('Indicator Data'!Q116="No Data",1,IF('Indicator Data imputation'!Q115&lt;&gt;"",1,0))</f>
        <v>0</v>
      </c>
      <c r="Q112" s="230" t="n">
        <f aca="false">IF('Indicator Data'!R116="No Data",1,IF('Indicator Data imputation'!R115&lt;&gt;"",1,0))</f>
        <v>0</v>
      </c>
      <c r="R112" s="230" t="n">
        <f aca="false">IF('Indicator Data'!S116="No Data",1,IF('Indicator Data imputation'!S115&lt;&gt;"",1,0))</f>
        <v>0</v>
      </c>
      <c r="S112" s="230" t="n">
        <f aca="false">IF('Indicator Data'!T116="No Data",1,IF('Indicator Data imputation'!T115&lt;&gt;"",1,0))</f>
        <v>0</v>
      </c>
      <c r="T112" s="230" t="n">
        <f aca="false">IF('Indicator Data'!U116="No Data",1,IF('Indicator Data imputation'!U115&lt;&gt;"",1,0))</f>
        <v>0</v>
      </c>
      <c r="U112" s="230" t="n">
        <f aca="false">IF('Indicator Data'!V116="No Data",1,IF('Indicator Data imputation'!V115&lt;&gt;"",1,0))</f>
        <v>0</v>
      </c>
      <c r="V112" s="230" t="n">
        <f aca="false">IF('Indicator Data'!W116="No Data",1,IF('Indicator Data imputation'!W115&lt;&gt;"",1,0))</f>
        <v>0</v>
      </c>
      <c r="W112" s="230" t="n">
        <f aca="false">IF('Indicator Data'!X116="No Data",1,IF('Indicator Data imputation'!X115&lt;&gt;"",1,0))</f>
        <v>0</v>
      </c>
      <c r="X112" s="230" t="n">
        <f aca="false">IF('Indicator Data'!Y116="No Data",1,IF('Indicator Data imputation'!Y115&lt;&gt;"",1,0))</f>
        <v>0</v>
      </c>
      <c r="Y112" s="230" t="n">
        <f aca="false">IF('Indicator Data'!Z116="No Data",1,IF('Indicator Data imputation'!Z115&lt;&gt;"",1,0))</f>
        <v>0</v>
      </c>
      <c r="Z112" s="230" t="n">
        <f aca="false">IF('Indicator Data'!AA116="No Data",1,IF('Indicator Data imputation'!AA115&lt;&gt;"",1,0))</f>
        <v>0</v>
      </c>
      <c r="AA112" s="230" t="n">
        <f aca="false">IF('Indicator Data'!AB116="No Data",1,IF('Indicator Data imputation'!AB115&lt;&gt;"",1,0))</f>
        <v>0</v>
      </c>
      <c r="AB112" s="230" t="n">
        <f aca="false">IF('Indicator Data'!AC116="No Data",1,IF('Indicator Data imputation'!AC115&lt;&gt;"",1,0))</f>
        <v>0</v>
      </c>
      <c r="AC112" s="230" t="n">
        <f aca="false">IF('Indicator Data'!AD116="No Data",1,IF('Indicator Data imputation'!AD115&lt;&gt;"",1,0))</f>
        <v>0</v>
      </c>
      <c r="AD112" s="230" t="n">
        <f aca="false">IF('Indicator Data'!AE116="No Data",1,IF('Indicator Data imputation'!AE115&lt;&gt;"",1,0))</f>
        <v>0</v>
      </c>
      <c r="AE112" s="230" t="n">
        <f aca="false">IF('Indicator Data'!AF116="No Data",1,IF('Indicator Data imputation'!AF115&lt;&gt;"",1,0))</f>
        <v>0</v>
      </c>
      <c r="AF112" s="230" t="n">
        <f aca="false">IF('Indicator Data'!AG116="No Data",1,IF('Indicator Data imputation'!AG115&lt;&gt;"",1,0))</f>
        <v>0</v>
      </c>
      <c r="AG112" s="230" t="n">
        <f aca="false">IF('Indicator Data'!AH116="No Data",1,IF('Indicator Data imputation'!AH115&lt;&gt;"",1,0))</f>
        <v>0</v>
      </c>
      <c r="AH112" s="230" t="n">
        <f aca="false">IF('Indicator Data'!AI116="No Data",1,IF('Indicator Data imputation'!AI115&lt;&gt;"",1,0))</f>
        <v>0</v>
      </c>
      <c r="AI112" s="230" t="n">
        <f aca="false">IF('Indicator Data'!AJ116="No Data",1,IF('Indicator Data imputation'!AJ115&lt;&gt;"",1,0))</f>
        <v>0</v>
      </c>
      <c r="AJ112" s="230" t="n">
        <f aca="false">IF('Indicator Data'!AK116="No Data",1,IF('Indicator Data imputation'!AK115&lt;&gt;"",1,0))</f>
        <v>0</v>
      </c>
      <c r="AK112" s="230" t="n">
        <f aca="false">IF('Indicator Data'!AL116="No Data",1,IF('Indicator Data imputation'!AL115&lt;&gt;"",1,0))</f>
        <v>0</v>
      </c>
      <c r="AL112" s="230" t="n">
        <f aca="false">IF('Indicator Data'!AM116="No Data",1,IF('Indicator Data imputation'!AM115&lt;&gt;"",1,0))</f>
        <v>0</v>
      </c>
      <c r="AM112" s="230" t="n">
        <f aca="false">IF('Indicator Data'!AN116="No Data",1,IF('Indicator Data imputation'!AN115&lt;&gt;"",1,0))</f>
        <v>0</v>
      </c>
      <c r="AN112" s="230" t="n">
        <f aca="false">IF('Indicator Data'!AO116="No Data",1,IF('Indicator Data imputation'!AO115&lt;&gt;"",1,0))</f>
        <v>0</v>
      </c>
      <c r="AO112" s="230" t="n">
        <f aca="false">IF('Indicator Data'!AP116="No Data",1,IF('Indicator Data imputation'!AP115&lt;&gt;"",1,0))</f>
        <v>0</v>
      </c>
      <c r="AP112" s="230" t="n">
        <f aca="false">IF('Indicator Data'!AQ116="No Data",1,IF('Indicator Data imputation'!AQ115&lt;&gt;"",1,0))</f>
        <v>0</v>
      </c>
      <c r="AQ112" s="230" t="n">
        <f aca="false">IF('Indicator Data'!AR116="No Data",1,IF('Indicator Data imputation'!AR115&lt;&gt;"",1,0))</f>
        <v>0</v>
      </c>
      <c r="AR112" s="230" t="n">
        <f aca="false">IF('Indicator Data'!AS116="No Data",1,IF('Indicator Data imputation'!AS115&lt;&gt;"",1,0))</f>
        <v>0</v>
      </c>
      <c r="AS112" s="230" t="n">
        <f aca="false">IF('Indicator Data'!AT116="No Data",1,IF('Indicator Data imputation'!AT115&lt;&gt;"",1,0))</f>
        <v>0</v>
      </c>
      <c r="AT112" s="230" t="n">
        <f aca="false">IF('Indicator Data'!AU116="No Data",1,IF('Indicator Data imputation'!AU115&lt;&gt;"",1,0))</f>
        <v>0</v>
      </c>
      <c r="AU112" s="230" t="n">
        <f aca="false">IF('Indicator Data'!AV116="No Data",1,IF('Indicator Data imputation'!AV115&lt;&gt;"",1,0))</f>
        <v>0</v>
      </c>
      <c r="AV112" s="230" t="n">
        <f aca="false">IF('Indicator Data'!AW116="No Data",1,IF('Indicator Data imputation'!AW115&lt;&gt;"",1,0))</f>
        <v>0</v>
      </c>
      <c r="AW112" s="230" t="n">
        <f aca="false">IF('Indicator Data'!AX116="No Data",1,IF('Indicator Data imputation'!AX115&lt;&gt;"",1,0))</f>
        <v>0</v>
      </c>
      <c r="AX112" s="230" t="n">
        <f aca="false">IF('Indicator Data'!AY116="No Data",1,IF('Indicator Data imputation'!AY115&lt;&gt;"",1,0))</f>
        <v>0</v>
      </c>
      <c r="AY112" s="230" t="n">
        <f aca="false">IF('Indicator Data'!AZ116="No Data",1,IF('Indicator Data imputation'!AZ115&lt;&gt;"",1,0))</f>
        <v>0</v>
      </c>
      <c r="AZ112" s="230" t="n">
        <f aca="false">IF('Indicator Data'!BA116="No Data",1,IF('Indicator Data imputation'!BA115&lt;&gt;"",1,0))</f>
        <v>0</v>
      </c>
      <c r="BA112" s="230" t="n">
        <f aca="false">IF('Indicator Data'!BB116="No Data",1,IF('Indicator Data imputation'!BB115&lt;&gt;"",1,0))</f>
        <v>0</v>
      </c>
      <c r="BB112" s="230" t="n">
        <f aca="false">IF('Indicator Data'!BC116="No Data",1,IF('Indicator Data imputation'!BC115&lt;&gt;"",1,0))</f>
        <v>0</v>
      </c>
      <c r="BC112" s="230" t="n">
        <f aca="false">IF('Indicator Data'!BD116="No Data",1,IF('Indicator Data imputation'!BD115&lt;&gt;"",1,0))</f>
        <v>0</v>
      </c>
      <c r="BD112" s="230" t="n">
        <f aca="false">IF('Indicator Data'!BE116="No Data",1,IF('Indicator Data imputation'!BE115&lt;&gt;"",1,0))</f>
        <v>0</v>
      </c>
      <c r="BE112" s="230" t="n">
        <f aca="false">IF('Indicator Data'!BF116="No Data",1,IF('Indicator Data imputation'!BF115&lt;&gt;"",1,0))</f>
        <v>0</v>
      </c>
      <c r="BF112" s="230" t="n">
        <f aca="false">IF('Indicator Data'!BG116="No Data",1,IF('Indicator Data imputation'!BG115&lt;&gt;"",1,0))</f>
        <v>0</v>
      </c>
      <c r="BG112" s="230" t="n">
        <f aca="false">IF('Indicator Data'!BH116="No Data",1,IF('Indicator Data imputation'!BH115&lt;&gt;"",1,0))</f>
        <v>0</v>
      </c>
      <c r="BH112" s="230" t="n">
        <f aca="false">IF('Indicator Data'!BI116="No Data",1,IF('Indicator Data imputation'!BI115&lt;&gt;"",1,0))</f>
        <v>0</v>
      </c>
      <c r="BI112" s="230" t="n">
        <f aca="false">IF('Indicator Data'!BJ116="No Data",1,IF('Indicator Data imputation'!BJ115&lt;&gt;"",1,0))</f>
        <v>0</v>
      </c>
      <c r="BJ112" s="230" t="n">
        <f aca="false">IF('Indicator Data'!BK116="No Data",1,IF('Indicator Data imputation'!BK115&lt;&gt;"",1,0))</f>
        <v>0</v>
      </c>
      <c r="BK112" s="230" t="n">
        <f aca="false">IF('Indicator Data'!BL116="No Data",1,IF('Indicator Data imputation'!BL115&lt;&gt;"",1,0))</f>
        <v>0</v>
      </c>
      <c r="BL112" s="230" t="n">
        <f aca="false">IF('Indicator Data'!BM116="No Data",1,IF('Indicator Data imputation'!BM115&lt;&gt;"",1,0))</f>
        <v>0</v>
      </c>
      <c r="BM112" s="230" t="n">
        <f aca="false">IF('Indicator Data'!BN116="No Data",1,IF('Indicator Data imputation'!BN115&lt;&gt;"",1,0))</f>
        <v>0</v>
      </c>
      <c r="BN112" s="230" t="n">
        <f aca="false">IF('Indicator Data'!BO116="No Data",1,IF('Indicator Data imputation'!BO115&lt;&gt;"",1,0))</f>
        <v>0</v>
      </c>
      <c r="BO112" s="230" t="n">
        <f aca="false">IF('Indicator Data'!BP116="No Data",1,IF('Indicator Data imputation'!BP115&lt;&gt;"",1,0))</f>
        <v>0</v>
      </c>
      <c r="BP112" s="230" t="n">
        <f aca="false">IF('Indicator Data'!BQ116="No Data",1,IF('Indicator Data imputation'!BQ115&lt;&gt;"",1,0))</f>
        <v>0</v>
      </c>
      <c r="BQ112" s="230" t="n">
        <f aca="false">IF('Indicator Data'!BR116="No Data",1,IF('Indicator Data imputation'!BR115&lt;&gt;"",1,0))</f>
        <v>0</v>
      </c>
      <c r="BR112" s="230" t="n">
        <f aca="false">IF('Indicator Data'!BS116="No Data",1,IF('Indicator Data imputation'!BS115&lt;&gt;"",1,0))</f>
        <v>0</v>
      </c>
      <c r="BS112" s="230" t="n">
        <f aca="false">IF('Indicator Data'!BT116="No Data",1,IF('Indicator Data imputation'!BT115&lt;&gt;"",1,0))</f>
        <v>0</v>
      </c>
      <c r="BT112" s="230" t="n">
        <f aca="false">IF('Indicator Data'!BU116="No Data",1,IF('Indicator Data imputation'!BU115&lt;&gt;"",1,0))</f>
        <v>0</v>
      </c>
      <c r="BU112" s="230" t="n">
        <f aca="false">IF('Indicator Data'!BV116="No Data",1,IF('Indicator Data imputation'!BV115&lt;&gt;"",1,0))</f>
        <v>0</v>
      </c>
      <c r="BV112" s="230" t="n">
        <f aca="false">IF('Indicator Data'!BW116="No Data",1,IF('Indicator Data imputation'!BW115&lt;&gt;"",1,0))</f>
        <v>0</v>
      </c>
      <c r="BW112" s="230" t="n">
        <f aca="false">IF('Indicator Data'!BX116="No Data",1,IF('Indicator Data imputation'!BX115&lt;&gt;"",1,0))</f>
        <v>0</v>
      </c>
      <c r="BX112" s="0" t="n">
        <f aca="false">SUM(B112:BW112)</f>
        <v>4</v>
      </c>
      <c r="BY112" s="239" t="n">
        <f aca="false">BX112/74</f>
        <v>0.0540540540540541</v>
      </c>
    </row>
    <row r="113" customFormat="false" ht="14.5" hidden="false" customHeight="false" outlineLevel="0" collapsed="false">
      <c r="A113" s="0" t="str">
        <f aca="false">'Indicator Data'!B117</f>
        <v>FSM</v>
      </c>
      <c r="B113" s="230" t="n">
        <f aca="false">IF('Indicator Data'!C117="No Data",1,IF('Indicator Data imputation'!C116&lt;&gt;"",1,0))</f>
        <v>0</v>
      </c>
      <c r="C113" s="230" t="n">
        <f aca="false">IF('Indicator Data'!D117="No Data",1,IF('Indicator Data imputation'!D116&lt;&gt;"",1,0))</f>
        <v>0</v>
      </c>
      <c r="D113" s="230" t="n">
        <f aca="false">IF('Indicator Data'!E117="No Data",1,IF('Indicator Data imputation'!E116&lt;&gt;"",1,0))</f>
        <v>1</v>
      </c>
      <c r="E113" s="230" t="n">
        <f aca="false">IF('Indicator Data'!F117="No Data",1,IF('Indicator Data imputation'!F116&lt;&gt;"",1,0))</f>
        <v>0</v>
      </c>
      <c r="F113" s="230" t="n">
        <f aca="false">IF('Indicator Data'!G117="No Data",1,IF('Indicator Data imputation'!G116&lt;&gt;"",1,0))</f>
        <v>0</v>
      </c>
      <c r="G113" s="230" t="n">
        <f aca="false">IF('Indicator Data'!H117="No Data",1,IF('Indicator Data imputation'!H116&lt;&gt;"",1,0))</f>
        <v>0</v>
      </c>
      <c r="H113" s="230" t="n">
        <f aca="false">IF('Indicator Data'!I117="No Data",1,IF('Indicator Data imputation'!I116&lt;&gt;"",1,0))</f>
        <v>0</v>
      </c>
      <c r="I113" s="230" t="n">
        <f aca="false">IF('Indicator Data'!J117="No Data",1,IF('Indicator Data imputation'!J116&lt;&gt;"",1,0))</f>
        <v>0</v>
      </c>
      <c r="J113" s="230" t="n">
        <f aca="false">IF('Indicator Data'!K117="No Data",1,IF('Indicator Data imputation'!K116&lt;&gt;"",1,0))</f>
        <v>0</v>
      </c>
      <c r="K113" s="230" t="n">
        <f aca="false">IF('Indicator Data'!L117="No Data",1,IF('Indicator Data imputation'!L116&lt;&gt;"",1,0))</f>
        <v>1</v>
      </c>
      <c r="L113" s="230" t="n">
        <f aca="false">IF('Indicator Data'!M117="No Data",1,IF('Indicator Data imputation'!M116&lt;&gt;"",1,0))</f>
        <v>0</v>
      </c>
      <c r="M113" s="230" t="n">
        <f aca="false">IF('Indicator Data'!N117="No Data",1,IF('Indicator Data imputation'!N116&lt;&gt;"",1,0))</f>
        <v>1</v>
      </c>
      <c r="N113" s="230" t="n">
        <f aca="false">IF('Indicator Data'!O117="No Data",1,IF('Indicator Data imputation'!O116&lt;&gt;"",1,0))</f>
        <v>1</v>
      </c>
      <c r="O113" s="230" t="n">
        <f aca="false">IF('Indicator Data'!P117="No Data",1,IF('Indicator Data imputation'!P116&lt;&gt;"",1,0))</f>
        <v>1</v>
      </c>
      <c r="P113" s="230" t="n">
        <f aca="false">IF('Indicator Data'!Q117="No Data",1,IF('Indicator Data imputation'!Q116&lt;&gt;"",1,0))</f>
        <v>0</v>
      </c>
      <c r="Q113" s="230" t="n">
        <f aca="false">IF('Indicator Data'!R117="No Data",1,IF('Indicator Data imputation'!R116&lt;&gt;"",1,0))</f>
        <v>0</v>
      </c>
      <c r="R113" s="230" t="n">
        <f aca="false">IF('Indicator Data'!S117="No Data",1,IF('Indicator Data imputation'!S116&lt;&gt;"",1,0))</f>
        <v>0</v>
      </c>
      <c r="S113" s="230" t="n">
        <f aca="false">IF('Indicator Data'!T117="No Data",1,IF('Indicator Data imputation'!T116&lt;&gt;"",1,0))</f>
        <v>0</v>
      </c>
      <c r="T113" s="230" t="n">
        <f aca="false">IF('Indicator Data'!U117="No Data",1,IF('Indicator Data imputation'!U116&lt;&gt;"",1,0))</f>
        <v>0</v>
      </c>
      <c r="U113" s="230" t="n">
        <f aca="false">IF('Indicator Data'!V117="No Data",1,IF('Indicator Data imputation'!V116&lt;&gt;"",1,0))</f>
        <v>0</v>
      </c>
      <c r="V113" s="230" t="n">
        <f aca="false">IF('Indicator Data'!W117="No Data",1,IF('Indicator Data imputation'!W116&lt;&gt;"",1,0))</f>
        <v>0</v>
      </c>
      <c r="W113" s="230" t="n">
        <f aca="false">IF('Indicator Data'!X117="No Data",1,IF('Indicator Data imputation'!X116&lt;&gt;"",1,0))</f>
        <v>0</v>
      </c>
      <c r="X113" s="230" t="n">
        <f aca="false">IF('Indicator Data'!Y117="No Data",1,IF('Indicator Data imputation'!Y116&lt;&gt;"",1,0))</f>
        <v>0</v>
      </c>
      <c r="Y113" s="230" t="n">
        <f aca="false">IF('Indicator Data'!Z117="No Data",1,IF('Indicator Data imputation'!Z116&lt;&gt;"",1,0))</f>
        <v>0</v>
      </c>
      <c r="Z113" s="230" t="n">
        <f aca="false">IF('Indicator Data'!AA117="No Data",1,IF('Indicator Data imputation'!AA116&lt;&gt;"",1,0))</f>
        <v>1</v>
      </c>
      <c r="AA113" s="230" t="n">
        <f aca="false">IF('Indicator Data'!AB117="No Data",1,IF('Indicator Data imputation'!AB116&lt;&gt;"",1,0))</f>
        <v>0</v>
      </c>
      <c r="AB113" s="230" t="n">
        <f aca="false">IF('Indicator Data'!AC117="No Data",1,IF('Indicator Data imputation'!AC116&lt;&gt;"",1,0))</f>
        <v>1</v>
      </c>
      <c r="AC113" s="230" t="n">
        <f aca="false">IF('Indicator Data'!AD117="No Data",1,IF('Indicator Data imputation'!AD116&lt;&gt;"",1,0))</f>
        <v>0</v>
      </c>
      <c r="AD113" s="230" t="n">
        <f aca="false">IF('Indicator Data'!AE117="No Data",1,IF('Indicator Data imputation'!AE116&lt;&gt;"",1,0))</f>
        <v>0</v>
      </c>
      <c r="AE113" s="230" t="n">
        <f aca="false">IF('Indicator Data'!AF117="No Data",1,IF('Indicator Data imputation'!AF116&lt;&gt;"",1,0))</f>
        <v>1</v>
      </c>
      <c r="AF113" s="230" t="n">
        <f aca="false">IF('Indicator Data'!AG117="No Data",1,IF('Indicator Data imputation'!AG116&lt;&gt;"",1,0))</f>
        <v>0</v>
      </c>
      <c r="AG113" s="230" t="n">
        <f aca="false">IF('Indicator Data'!AH117="No Data",1,IF('Indicator Data imputation'!AH116&lt;&gt;"",1,0))</f>
        <v>0</v>
      </c>
      <c r="AH113" s="230" t="n">
        <f aca="false">IF('Indicator Data'!AI117="No Data",1,IF('Indicator Data imputation'!AI116&lt;&gt;"",1,0))</f>
        <v>0</v>
      </c>
      <c r="AI113" s="230" t="n">
        <f aca="false">IF('Indicator Data'!AJ117="No Data",1,IF('Indicator Data imputation'!AJ116&lt;&gt;"",1,0))</f>
        <v>0</v>
      </c>
      <c r="AJ113" s="230" t="n">
        <f aca="false">IF('Indicator Data'!AK117="No Data",1,IF('Indicator Data imputation'!AK116&lt;&gt;"",1,0))</f>
        <v>0</v>
      </c>
      <c r="AK113" s="230" t="n">
        <f aca="false">IF('Indicator Data'!AL117="No Data",1,IF('Indicator Data imputation'!AL116&lt;&gt;"",1,0))</f>
        <v>1</v>
      </c>
      <c r="AL113" s="230" t="n">
        <f aca="false">IF('Indicator Data'!AM117="No Data",1,IF('Indicator Data imputation'!AM116&lt;&gt;"",1,0))</f>
        <v>0</v>
      </c>
      <c r="AM113" s="230" t="n">
        <f aca="false">IF('Indicator Data'!AN117="No Data",1,IF('Indicator Data imputation'!AN116&lt;&gt;"",1,0))</f>
        <v>0</v>
      </c>
      <c r="AN113" s="230" t="n">
        <f aca="false">IF('Indicator Data'!AO117="No Data",1,IF('Indicator Data imputation'!AO116&lt;&gt;"",1,0))</f>
        <v>0</v>
      </c>
      <c r="AO113" s="230" t="n">
        <f aca="false">IF('Indicator Data'!AP117="No Data",1,IF('Indicator Data imputation'!AP116&lt;&gt;"",1,0))</f>
        <v>0</v>
      </c>
      <c r="AP113" s="230" t="n">
        <f aca="false">IF('Indicator Data'!AQ117="No Data",1,IF('Indicator Data imputation'!AQ116&lt;&gt;"",1,0))</f>
        <v>0</v>
      </c>
      <c r="AQ113" s="230" t="n">
        <f aca="false">IF('Indicator Data'!AR117="No Data",1,IF('Indicator Data imputation'!AR116&lt;&gt;"",1,0))</f>
        <v>0</v>
      </c>
      <c r="AR113" s="230" t="n">
        <f aca="false">IF('Indicator Data'!AS117="No Data",1,IF('Indicator Data imputation'!AS116&lt;&gt;"",1,0))</f>
        <v>1</v>
      </c>
      <c r="AS113" s="230" t="n">
        <f aca="false">IF('Indicator Data'!AT117="No Data",1,IF('Indicator Data imputation'!AT116&lt;&gt;"",1,0))</f>
        <v>0</v>
      </c>
      <c r="AT113" s="230" t="n">
        <f aca="false">IF('Indicator Data'!AU117="No Data",1,IF('Indicator Data imputation'!AU116&lt;&gt;"",1,0))</f>
        <v>1</v>
      </c>
      <c r="AU113" s="230" t="n">
        <f aca="false">IF('Indicator Data'!AV117="No Data",1,IF('Indicator Data imputation'!AV116&lt;&gt;"",1,0))</f>
        <v>1</v>
      </c>
      <c r="AV113" s="230" t="n">
        <f aca="false">IF('Indicator Data'!AW117="No Data",1,IF('Indicator Data imputation'!AW116&lt;&gt;"",1,0))</f>
        <v>1</v>
      </c>
      <c r="AW113" s="230" t="n">
        <f aca="false">IF('Indicator Data'!AX117="No Data",1,IF('Indicator Data imputation'!AX116&lt;&gt;"",1,0))</f>
        <v>0</v>
      </c>
      <c r="AX113" s="230" t="n">
        <f aca="false">IF('Indicator Data'!AY117="No Data",1,IF('Indicator Data imputation'!AY116&lt;&gt;"",1,0))</f>
        <v>1</v>
      </c>
      <c r="AY113" s="230" t="n">
        <f aca="false">IF('Indicator Data'!AZ117="No Data",1,IF('Indicator Data imputation'!AZ116&lt;&gt;"",1,0))</f>
        <v>0</v>
      </c>
      <c r="AZ113" s="230" t="n">
        <f aca="false">IF('Indicator Data'!BA117="No Data",1,IF('Indicator Data imputation'!BA116&lt;&gt;"",1,0))</f>
        <v>0</v>
      </c>
      <c r="BA113" s="230" t="n">
        <f aca="false">IF('Indicator Data'!BB117="No Data",1,IF('Indicator Data imputation'!BB116&lt;&gt;"",1,0))</f>
        <v>0</v>
      </c>
      <c r="BB113" s="230" t="n">
        <f aca="false">IF('Indicator Data'!BC117="No Data",1,IF('Indicator Data imputation'!BC116&lt;&gt;"",1,0))</f>
        <v>0</v>
      </c>
      <c r="BC113" s="230" t="n">
        <f aca="false">IF('Indicator Data'!BD117="No Data",1,IF('Indicator Data imputation'!BD116&lt;&gt;"",1,0))</f>
        <v>0</v>
      </c>
      <c r="BD113" s="230" t="n">
        <f aca="false">IF('Indicator Data'!BE117="No Data",1,IF('Indicator Data imputation'!BE116&lt;&gt;"",1,0))</f>
        <v>0</v>
      </c>
      <c r="BE113" s="230" t="n">
        <f aca="false">IF('Indicator Data'!BF117="No Data",1,IF('Indicator Data imputation'!BF116&lt;&gt;"",1,0))</f>
        <v>0</v>
      </c>
      <c r="BF113" s="230" t="n">
        <f aca="false">IF('Indicator Data'!BG117="No Data",1,IF('Indicator Data imputation'!BG116&lt;&gt;"",1,0))</f>
        <v>1</v>
      </c>
      <c r="BG113" s="230" t="n">
        <f aca="false">IF('Indicator Data'!BH117="No Data",1,IF('Indicator Data imputation'!BH116&lt;&gt;"",1,0))</f>
        <v>1</v>
      </c>
      <c r="BH113" s="230" t="n">
        <f aca="false">IF('Indicator Data'!BI117="No Data",1,IF('Indicator Data imputation'!BI116&lt;&gt;"",1,0))</f>
        <v>0</v>
      </c>
      <c r="BI113" s="230" t="n">
        <f aca="false">IF('Indicator Data'!BJ117="No Data",1,IF('Indicator Data imputation'!BJ116&lt;&gt;"",1,0))</f>
        <v>0</v>
      </c>
      <c r="BJ113" s="230" t="n">
        <f aca="false">IF('Indicator Data'!BK117="No Data",1,IF('Indicator Data imputation'!BK116&lt;&gt;"",1,0))</f>
        <v>1</v>
      </c>
      <c r="BK113" s="230" t="n">
        <f aca="false">IF('Indicator Data'!BL117="No Data",1,IF('Indicator Data imputation'!BL116&lt;&gt;"",1,0))</f>
        <v>0</v>
      </c>
      <c r="BL113" s="230" t="n">
        <f aca="false">IF('Indicator Data'!BM117="No Data",1,IF('Indicator Data imputation'!BM116&lt;&gt;"",1,0))</f>
        <v>1</v>
      </c>
      <c r="BM113" s="230" t="n">
        <f aca="false">IF('Indicator Data'!BN117="No Data",1,IF('Indicator Data imputation'!BN116&lt;&gt;"",1,0))</f>
        <v>0</v>
      </c>
      <c r="BN113" s="230" t="n">
        <f aca="false">IF('Indicator Data'!BO117="No Data",1,IF('Indicator Data imputation'!BO116&lt;&gt;"",1,0))</f>
        <v>0</v>
      </c>
      <c r="BO113" s="230" t="n">
        <f aca="false">IF('Indicator Data'!BP117="No Data",1,IF('Indicator Data imputation'!BP116&lt;&gt;"",1,0))</f>
        <v>0</v>
      </c>
      <c r="BP113" s="230" t="n">
        <f aca="false">IF('Indicator Data'!BQ117="No Data",1,IF('Indicator Data imputation'!BQ116&lt;&gt;"",1,0))</f>
        <v>0</v>
      </c>
      <c r="BQ113" s="230" t="n">
        <f aca="false">IF('Indicator Data'!BR117="No Data",1,IF('Indicator Data imputation'!BR116&lt;&gt;"",1,0))</f>
        <v>0</v>
      </c>
      <c r="BR113" s="230" t="n">
        <f aca="false">IF('Indicator Data'!BS117="No Data",1,IF('Indicator Data imputation'!BS116&lt;&gt;"",1,0))</f>
        <v>1</v>
      </c>
      <c r="BS113" s="230" t="n">
        <f aca="false">IF('Indicator Data'!BT117="No Data",1,IF('Indicator Data imputation'!BT116&lt;&gt;"",1,0))</f>
        <v>0</v>
      </c>
      <c r="BT113" s="230" t="n">
        <f aca="false">IF('Indicator Data'!BU117="No Data",1,IF('Indicator Data imputation'!BU116&lt;&gt;"",1,0))</f>
        <v>0</v>
      </c>
      <c r="BU113" s="230" t="n">
        <f aca="false">IF('Indicator Data'!BV117="No Data",1,IF('Indicator Data imputation'!BV116&lt;&gt;"",1,0))</f>
        <v>0</v>
      </c>
      <c r="BV113" s="230" t="n">
        <f aca="false">IF('Indicator Data'!BW117="No Data",1,IF('Indicator Data imputation'!BW116&lt;&gt;"",1,0))</f>
        <v>0</v>
      </c>
      <c r="BW113" s="230" t="n">
        <f aca="false">IF('Indicator Data'!BX117="No Data",1,IF('Indicator Data imputation'!BX116&lt;&gt;"",1,0))</f>
        <v>0</v>
      </c>
      <c r="BX113" s="0" t="n">
        <f aca="false">SUM(B113:BW113)</f>
        <v>19</v>
      </c>
      <c r="BY113" s="239" t="n">
        <f aca="false">BX113/74</f>
        <v>0.256756756756757</v>
      </c>
    </row>
    <row r="114" customFormat="false" ht="14.5" hidden="false" customHeight="false" outlineLevel="0" collapsed="false">
      <c r="A114" s="0" t="str">
        <f aca="false">'Indicator Data'!B118</f>
        <v>MDA</v>
      </c>
      <c r="B114" s="230" t="n">
        <f aca="false">IF('Indicator Data'!C118="No Data",1,IF('Indicator Data imputation'!C117&lt;&gt;"",1,0))</f>
        <v>0</v>
      </c>
      <c r="C114" s="230" t="n">
        <f aca="false">IF('Indicator Data'!D118="No Data",1,IF('Indicator Data imputation'!D117&lt;&gt;"",1,0))</f>
        <v>0</v>
      </c>
      <c r="D114" s="230" t="n">
        <f aca="false">IF('Indicator Data'!E118="No Data",1,IF('Indicator Data imputation'!E117&lt;&gt;"",1,0))</f>
        <v>0</v>
      </c>
      <c r="E114" s="230" t="n">
        <f aca="false">IF('Indicator Data'!F118="No Data",1,IF('Indicator Data imputation'!F117&lt;&gt;"",1,0))</f>
        <v>0</v>
      </c>
      <c r="F114" s="230" t="n">
        <f aca="false">IF('Indicator Data'!G118="No Data",1,IF('Indicator Data imputation'!G117&lt;&gt;"",1,0))</f>
        <v>0</v>
      </c>
      <c r="G114" s="230" t="n">
        <f aca="false">IF('Indicator Data'!H118="No Data",1,IF('Indicator Data imputation'!H117&lt;&gt;"",1,0))</f>
        <v>0</v>
      </c>
      <c r="H114" s="230" t="n">
        <f aca="false">IF('Indicator Data'!I118="No Data",1,IF('Indicator Data imputation'!I117&lt;&gt;"",1,0))</f>
        <v>0</v>
      </c>
      <c r="I114" s="230" t="n">
        <f aca="false">IF('Indicator Data'!J118="No Data",1,IF('Indicator Data imputation'!J117&lt;&gt;"",1,0))</f>
        <v>0</v>
      </c>
      <c r="J114" s="230" t="n">
        <f aca="false">IF('Indicator Data'!K118="No Data",1,IF('Indicator Data imputation'!K117&lt;&gt;"",1,0))</f>
        <v>0</v>
      </c>
      <c r="K114" s="230" t="n">
        <f aca="false">IF('Indicator Data'!L118="No Data",1,IF('Indicator Data imputation'!L117&lt;&gt;"",1,0))</f>
        <v>0</v>
      </c>
      <c r="L114" s="230" t="n">
        <f aca="false">IF('Indicator Data'!M118="No Data",1,IF('Indicator Data imputation'!M117&lt;&gt;"",1,0))</f>
        <v>0</v>
      </c>
      <c r="M114" s="230" t="n">
        <f aca="false">IF('Indicator Data'!N118="No Data",1,IF('Indicator Data imputation'!N117&lt;&gt;"",1,0))</f>
        <v>1</v>
      </c>
      <c r="N114" s="230" t="n">
        <f aca="false">IF('Indicator Data'!O118="No Data",1,IF('Indicator Data imputation'!O117&lt;&gt;"",1,0))</f>
        <v>1</v>
      </c>
      <c r="O114" s="230" t="n">
        <f aca="false">IF('Indicator Data'!P118="No Data",1,IF('Indicator Data imputation'!P117&lt;&gt;"",1,0))</f>
        <v>1</v>
      </c>
      <c r="P114" s="230" t="n">
        <f aca="false">IF('Indicator Data'!Q118="No Data",1,IF('Indicator Data imputation'!Q117&lt;&gt;"",1,0))</f>
        <v>0</v>
      </c>
      <c r="Q114" s="230" t="n">
        <f aca="false">IF('Indicator Data'!R118="No Data",1,IF('Indicator Data imputation'!R117&lt;&gt;"",1,0))</f>
        <v>0</v>
      </c>
      <c r="R114" s="230" t="n">
        <f aca="false">IF('Indicator Data'!S118="No Data",1,IF('Indicator Data imputation'!S117&lt;&gt;"",1,0))</f>
        <v>0</v>
      </c>
      <c r="S114" s="230" t="n">
        <f aca="false">IF('Indicator Data'!T118="No Data",1,IF('Indicator Data imputation'!T117&lt;&gt;"",1,0))</f>
        <v>0</v>
      </c>
      <c r="T114" s="230" t="n">
        <f aca="false">IF('Indicator Data'!U118="No Data",1,IF('Indicator Data imputation'!U117&lt;&gt;"",1,0))</f>
        <v>0</v>
      </c>
      <c r="U114" s="230" t="n">
        <f aca="false">IF('Indicator Data'!V118="No Data",1,IF('Indicator Data imputation'!V117&lt;&gt;"",1,0))</f>
        <v>0</v>
      </c>
      <c r="V114" s="230" t="n">
        <f aca="false">IF('Indicator Data'!W118="No Data",1,IF('Indicator Data imputation'!W117&lt;&gt;"",1,0))</f>
        <v>0</v>
      </c>
      <c r="W114" s="230" t="n">
        <f aca="false">IF('Indicator Data'!X118="No Data",1,IF('Indicator Data imputation'!X117&lt;&gt;"",1,0))</f>
        <v>0</v>
      </c>
      <c r="X114" s="230" t="n">
        <f aca="false">IF('Indicator Data'!Y118="No Data",1,IF('Indicator Data imputation'!Y117&lt;&gt;"",1,0))</f>
        <v>0</v>
      </c>
      <c r="Y114" s="230" t="n">
        <f aca="false">IF('Indicator Data'!Z118="No Data",1,IF('Indicator Data imputation'!Z117&lt;&gt;"",1,0))</f>
        <v>0</v>
      </c>
      <c r="Z114" s="230" t="n">
        <f aca="false">IF('Indicator Data'!AA118="No Data",1,IF('Indicator Data imputation'!AA117&lt;&gt;"",1,0))</f>
        <v>0</v>
      </c>
      <c r="AA114" s="230" t="n">
        <f aca="false">IF('Indicator Data'!AB118="No Data",1,IF('Indicator Data imputation'!AB117&lt;&gt;"",1,0))</f>
        <v>0</v>
      </c>
      <c r="AB114" s="230" t="n">
        <f aca="false">IF('Indicator Data'!AC118="No Data",1,IF('Indicator Data imputation'!AC117&lt;&gt;"",1,0))</f>
        <v>0</v>
      </c>
      <c r="AC114" s="230" t="n">
        <f aca="false">IF('Indicator Data'!AD118="No Data",1,IF('Indicator Data imputation'!AD117&lt;&gt;"",1,0))</f>
        <v>0</v>
      </c>
      <c r="AD114" s="230" t="n">
        <f aca="false">IF('Indicator Data'!AE118="No Data",1,IF('Indicator Data imputation'!AE117&lt;&gt;"",1,0))</f>
        <v>0</v>
      </c>
      <c r="AE114" s="230" t="n">
        <f aca="false">IF('Indicator Data'!AF118="No Data",1,IF('Indicator Data imputation'!AF117&lt;&gt;"",1,0))</f>
        <v>0</v>
      </c>
      <c r="AF114" s="230" t="n">
        <f aca="false">IF('Indicator Data'!AG118="No Data",1,IF('Indicator Data imputation'!AG117&lt;&gt;"",1,0))</f>
        <v>0</v>
      </c>
      <c r="AG114" s="230" t="n">
        <f aca="false">IF('Indicator Data'!AH118="No Data",1,IF('Indicator Data imputation'!AH117&lt;&gt;"",1,0))</f>
        <v>0</v>
      </c>
      <c r="AH114" s="230" t="n">
        <f aca="false">IF('Indicator Data'!AI118="No Data",1,IF('Indicator Data imputation'!AI117&lt;&gt;"",1,0))</f>
        <v>0</v>
      </c>
      <c r="AI114" s="230" t="n">
        <f aca="false">IF('Indicator Data'!AJ118="No Data",1,IF('Indicator Data imputation'!AJ117&lt;&gt;"",1,0))</f>
        <v>0</v>
      </c>
      <c r="AJ114" s="230" t="n">
        <f aca="false">IF('Indicator Data'!AK118="No Data",1,IF('Indicator Data imputation'!AK117&lt;&gt;"",1,0))</f>
        <v>0</v>
      </c>
      <c r="AK114" s="230" t="n">
        <f aca="false">IF('Indicator Data'!AL118="No Data",1,IF('Indicator Data imputation'!AL117&lt;&gt;"",1,0))</f>
        <v>0</v>
      </c>
      <c r="AL114" s="230" t="n">
        <f aca="false">IF('Indicator Data'!AM118="No Data",1,IF('Indicator Data imputation'!AM117&lt;&gt;"",1,0))</f>
        <v>0</v>
      </c>
      <c r="AM114" s="230" t="n">
        <f aca="false">IF('Indicator Data'!AN118="No Data",1,IF('Indicator Data imputation'!AN117&lt;&gt;"",1,0))</f>
        <v>0</v>
      </c>
      <c r="AN114" s="230" t="n">
        <f aca="false">IF('Indicator Data'!AO118="No Data",1,IF('Indicator Data imputation'!AO117&lt;&gt;"",1,0))</f>
        <v>0</v>
      </c>
      <c r="AO114" s="230" t="n">
        <f aca="false">IF('Indicator Data'!AP118="No Data",1,IF('Indicator Data imputation'!AP117&lt;&gt;"",1,0))</f>
        <v>0</v>
      </c>
      <c r="AP114" s="230" t="n">
        <f aca="false">IF('Indicator Data'!AQ118="No Data",1,IF('Indicator Data imputation'!AQ117&lt;&gt;"",1,0))</f>
        <v>0</v>
      </c>
      <c r="AQ114" s="230" t="n">
        <f aca="false">IF('Indicator Data'!AR118="No Data",1,IF('Indicator Data imputation'!AR117&lt;&gt;"",1,0))</f>
        <v>0</v>
      </c>
      <c r="AR114" s="230" t="n">
        <f aca="false">IF('Indicator Data'!AS118="No Data",1,IF('Indicator Data imputation'!AS117&lt;&gt;"",1,0))</f>
        <v>0</v>
      </c>
      <c r="AS114" s="230" t="n">
        <f aca="false">IF('Indicator Data'!AT118="No Data",1,IF('Indicator Data imputation'!AT117&lt;&gt;"",1,0))</f>
        <v>0</v>
      </c>
      <c r="AT114" s="230" t="n">
        <f aca="false">IF('Indicator Data'!AU118="No Data",1,IF('Indicator Data imputation'!AU117&lt;&gt;"",1,0))</f>
        <v>0</v>
      </c>
      <c r="AU114" s="230" t="n">
        <f aca="false">IF('Indicator Data'!AV118="No Data",1,IF('Indicator Data imputation'!AV117&lt;&gt;"",1,0))</f>
        <v>0</v>
      </c>
      <c r="AV114" s="230" t="n">
        <f aca="false">IF('Indicator Data'!AW118="No Data",1,IF('Indicator Data imputation'!AW117&lt;&gt;"",1,0))</f>
        <v>1</v>
      </c>
      <c r="AW114" s="230" t="n">
        <f aca="false">IF('Indicator Data'!AX118="No Data",1,IF('Indicator Data imputation'!AX117&lt;&gt;"",1,0))</f>
        <v>0</v>
      </c>
      <c r="AX114" s="230" t="n">
        <f aca="false">IF('Indicator Data'!AY118="No Data",1,IF('Indicator Data imputation'!AY117&lt;&gt;"",1,0))</f>
        <v>0</v>
      </c>
      <c r="AY114" s="230" t="n">
        <f aca="false">IF('Indicator Data'!AZ118="No Data",1,IF('Indicator Data imputation'!AZ117&lt;&gt;"",1,0))</f>
        <v>0</v>
      </c>
      <c r="AZ114" s="230" t="n">
        <f aca="false">IF('Indicator Data'!BA118="No Data",1,IF('Indicator Data imputation'!BA117&lt;&gt;"",1,0))</f>
        <v>0</v>
      </c>
      <c r="BA114" s="230" t="n">
        <f aca="false">IF('Indicator Data'!BB118="No Data",1,IF('Indicator Data imputation'!BB117&lt;&gt;"",1,0))</f>
        <v>0</v>
      </c>
      <c r="BB114" s="230" t="n">
        <f aca="false">IF('Indicator Data'!BC118="No Data",1,IF('Indicator Data imputation'!BC117&lt;&gt;"",1,0))</f>
        <v>0</v>
      </c>
      <c r="BC114" s="230" t="n">
        <f aca="false">IF('Indicator Data'!BD118="No Data",1,IF('Indicator Data imputation'!BD117&lt;&gt;"",1,0))</f>
        <v>0</v>
      </c>
      <c r="BD114" s="230" t="n">
        <f aca="false">IF('Indicator Data'!BE118="No Data",1,IF('Indicator Data imputation'!BE117&lt;&gt;"",1,0))</f>
        <v>0</v>
      </c>
      <c r="BE114" s="230" t="n">
        <f aca="false">IF('Indicator Data'!BF118="No Data",1,IF('Indicator Data imputation'!BF117&lt;&gt;"",1,0))</f>
        <v>0</v>
      </c>
      <c r="BF114" s="230" t="n">
        <f aca="false">IF('Indicator Data'!BG118="No Data",1,IF('Indicator Data imputation'!BG117&lt;&gt;"",1,0))</f>
        <v>0</v>
      </c>
      <c r="BG114" s="230" t="n">
        <f aca="false">IF('Indicator Data'!BH118="No Data",1,IF('Indicator Data imputation'!BH117&lt;&gt;"",1,0))</f>
        <v>1</v>
      </c>
      <c r="BH114" s="230" t="n">
        <f aca="false">IF('Indicator Data'!BI118="No Data",1,IF('Indicator Data imputation'!BI117&lt;&gt;"",1,0))</f>
        <v>0</v>
      </c>
      <c r="BI114" s="230" t="n">
        <f aca="false">IF('Indicator Data'!BJ118="No Data",1,IF('Indicator Data imputation'!BJ117&lt;&gt;"",1,0))</f>
        <v>0</v>
      </c>
      <c r="BJ114" s="230" t="n">
        <f aca="false">IF('Indicator Data'!BK118="No Data",1,IF('Indicator Data imputation'!BK117&lt;&gt;"",1,0))</f>
        <v>0</v>
      </c>
      <c r="BK114" s="230" t="n">
        <f aca="false">IF('Indicator Data'!BL118="No Data",1,IF('Indicator Data imputation'!BL117&lt;&gt;"",1,0))</f>
        <v>0</v>
      </c>
      <c r="BL114" s="230" t="n">
        <f aca="false">IF('Indicator Data'!BM118="No Data",1,IF('Indicator Data imputation'!BM117&lt;&gt;"",1,0))</f>
        <v>0</v>
      </c>
      <c r="BM114" s="230" t="n">
        <f aca="false">IF('Indicator Data'!BN118="No Data",1,IF('Indicator Data imputation'!BN117&lt;&gt;"",1,0))</f>
        <v>0</v>
      </c>
      <c r="BN114" s="230" t="n">
        <f aca="false">IF('Indicator Data'!BO118="No Data",1,IF('Indicator Data imputation'!BO117&lt;&gt;"",1,0))</f>
        <v>0</v>
      </c>
      <c r="BO114" s="230" t="n">
        <f aca="false">IF('Indicator Data'!BP118="No Data",1,IF('Indicator Data imputation'!BP117&lt;&gt;"",1,0))</f>
        <v>0</v>
      </c>
      <c r="BP114" s="230" t="n">
        <f aca="false">IF('Indicator Data'!BQ118="No Data",1,IF('Indicator Data imputation'!BQ117&lt;&gt;"",1,0))</f>
        <v>0</v>
      </c>
      <c r="BQ114" s="230" t="n">
        <f aca="false">IF('Indicator Data'!BR118="No Data",1,IF('Indicator Data imputation'!BR117&lt;&gt;"",1,0))</f>
        <v>0</v>
      </c>
      <c r="BR114" s="230" t="n">
        <f aca="false">IF('Indicator Data'!BS118="No Data",1,IF('Indicator Data imputation'!BS117&lt;&gt;"",1,0))</f>
        <v>0</v>
      </c>
      <c r="BS114" s="230" t="n">
        <f aca="false">IF('Indicator Data'!BT118="No Data",1,IF('Indicator Data imputation'!BT117&lt;&gt;"",1,0))</f>
        <v>0</v>
      </c>
      <c r="BT114" s="230" t="n">
        <f aca="false">IF('Indicator Data'!BU118="No Data",1,IF('Indicator Data imputation'!BU117&lt;&gt;"",1,0))</f>
        <v>0</v>
      </c>
      <c r="BU114" s="230" t="n">
        <f aca="false">IF('Indicator Data'!BV118="No Data",1,IF('Indicator Data imputation'!BV117&lt;&gt;"",1,0))</f>
        <v>0</v>
      </c>
      <c r="BV114" s="230" t="n">
        <f aca="false">IF('Indicator Data'!BW118="No Data",1,IF('Indicator Data imputation'!BW117&lt;&gt;"",1,0))</f>
        <v>0</v>
      </c>
      <c r="BW114" s="230" t="n">
        <f aca="false">IF('Indicator Data'!BX118="No Data",1,IF('Indicator Data imputation'!BX117&lt;&gt;"",1,0))</f>
        <v>0</v>
      </c>
      <c r="BX114" s="0" t="n">
        <f aca="false">SUM(B114:BW114)</f>
        <v>5</v>
      </c>
      <c r="BY114" s="239" t="n">
        <f aca="false">BX114/74</f>
        <v>0.0675675675675676</v>
      </c>
    </row>
    <row r="115" customFormat="false" ht="14.5" hidden="false" customHeight="false" outlineLevel="0" collapsed="false">
      <c r="A115" s="0" t="str">
        <f aca="false">'Indicator Data'!B119</f>
        <v>MNG</v>
      </c>
      <c r="B115" s="230" t="n">
        <f aca="false">IF('Indicator Data'!C119="No Data",1,IF('Indicator Data imputation'!C118&lt;&gt;"",1,0))</f>
        <v>0</v>
      </c>
      <c r="C115" s="230" t="n">
        <f aca="false">IF('Indicator Data'!D119="No Data",1,IF('Indicator Data imputation'!D118&lt;&gt;"",1,0))</f>
        <v>0</v>
      </c>
      <c r="D115" s="230" t="n">
        <f aca="false">IF('Indicator Data'!E119="No Data",1,IF('Indicator Data imputation'!E118&lt;&gt;"",1,0))</f>
        <v>0</v>
      </c>
      <c r="E115" s="230" t="n">
        <f aca="false">IF('Indicator Data'!F119="No Data",1,IF('Indicator Data imputation'!F118&lt;&gt;"",1,0))</f>
        <v>0</v>
      </c>
      <c r="F115" s="230" t="n">
        <f aca="false">IF('Indicator Data'!G119="No Data",1,IF('Indicator Data imputation'!G118&lt;&gt;"",1,0))</f>
        <v>0</v>
      </c>
      <c r="G115" s="230" t="n">
        <f aca="false">IF('Indicator Data'!H119="No Data",1,IF('Indicator Data imputation'!H118&lt;&gt;"",1,0))</f>
        <v>0</v>
      </c>
      <c r="H115" s="230" t="n">
        <f aca="false">IF('Indicator Data'!I119="No Data",1,IF('Indicator Data imputation'!I118&lt;&gt;"",1,0))</f>
        <v>0</v>
      </c>
      <c r="I115" s="230" t="n">
        <f aca="false">IF('Indicator Data'!J119="No Data",1,IF('Indicator Data imputation'!J118&lt;&gt;"",1,0))</f>
        <v>0</v>
      </c>
      <c r="J115" s="230" t="n">
        <f aca="false">IF('Indicator Data'!K119="No Data",1,IF('Indicator Data imputation'!K118&lt;&gt;"",1,0))</f>
        <v>0</v>
      </c>
      <c r="K115" s="230" t="n">
        <f aca="false">IF('Indicator Data'!L119="No Data",1,IF('Indicator Data imputation'!L118&lt;&gt;"",1,0))</f>
        <v>0</v>
      </c>
      <c r="L115" s="230" t="n">
        <f aca="false">IF('Indicator Data'!M119="No Data",1,IF('Indicator Data imputation'!M118&lt;&gt;"",1,0))</f>
        <v>0</v>
      </c>
      <c r="M115" s="230" t="n">
        <f aca="false">IF('Indicator Data'!N119="No Data",1,IF('Indicator Data imputation'!N118&lt;&gt;"",1,0))</f>
        <v>1</v>
      </c>
      <c r="N115" s="230" t="n">
        <f aca="false">IF('Indicator Data'!O119="No Data",1,IF('Indicator Data imputation'!O118&lt;&gt;"",1,0))</f>
        <v>1</v>
      </c>
      <c r="O115" s="230" t="n">
        <f aca="false">IF('Indicator Data'!P119="No Data",1,IF('Indicator Data imputation'!P118&lt;&gt;"",1,0))</f>
        <v>1</v>
      </c>
      <c r="P115" s="230" t="n">
        <f aca="false">IF('Indicator Data'!Q119="No Data",1,IF('Indicator Data imputation'!Q118&lt;&gt;"",1,0))</f>
        <v>0</v>
      </c>
      <c r="Q115" s="230" t="n">
        <f aca="false">IF('Indicator Data'!R119="No Data",1,IF('Indicator Data imputation'!R118&lt;&gt;"",1,0))</f>
        <v>0</v>
      </c>
      <c r="R115" s="230" t="n">
        <f aca="false">IF('Indicator Data'!S119="No Data",1,IF('Indicator Data imputation'!S118&lt;&gt;"",1,0))</f>
        <v>0</v>
      </c>
      <c r="S115" s="230" t="n">
        <f aca="false">IF('Indicator Data'!T119="No Data",1,IF('Indicator Data imputation'!T118&lt;&gt;"",1,0))</f>
        <v>0</v>
      </c>
      <c r="T115" s="230" t="n">
        <f aca="false">IF('Indicator Data'!U119="No Data",1,IF('Indicator Data imputation'!U118&lt;&gt;"",1,0))</f>
        <v>0</v>
      </c>
      <c r="U115" s="230" t="n">
        <f aca="false">IF('Indicator Data'!V119="No Data",1,IF('Indicator Data imputation'!V118&lt;&gt;"",1,0))</f>
        <v>0</v>
      </c>
      <c r="V115" s="230" t="n">
        <f aca="false">IF('Indicator Data'!W119="No Data",1,IF('Indicator Data imputation'!W118&lt;&gt;"",1,0))</f>
        <v>0</v>
      </c>
      <c r="W115" s="230" t="n">
        <f aca="false">IF('Indicator Data'!X119="No Data",1,IF('Indicator Data imputation'!X118&lt;&gt;"",1,0))</f>
        <v>0</v>
      </c>
      <c r="X115" s="230" t="n">
        <f aca="false">IF('Indicator Data'!Y119="No Data",1,IF('Indicator Data imputation'!Y118&lt;&gt;"",1,0))</f>
        <v>0</v>
      </c>
      <c r="Y115" s="230" t="n">
        <f aca="false">IF('Indicator Data'!Z119="No Data",1,IF('Indicator Data imputation'!Z118&lt;&gt;"",1,0))</f>
        <v>0</v>
      </c>
      <c r="Z115" s="230" t="n">
        <f aca="false">IF('Indicator Data'!AA119="No Data",1,IF('Indicator Data imputation'!AA118&lt;&gt;"",1,0))</f>
        <v>1</v>
      </c>
      <c r="AA115" s="230" t="n">
        <f aca="false">IF('Indicator Data'!AB119="No Data",1,IF('Indicator Data imputation'!AB118&lt;&gt;"",1,0))</f>
        <v>0</v>
      </c>
      <c r="AB115" s="230" t="n">
        <f aca="false">IF('Indicator Data'!AC119="No Data",1,IF('Indicator Data imputation'!AC118&lt;&gt;"",1,0))</f>
        <v>0</v>
      </c>
      <c r="AC115" s="230" t="n">
        <f aca="false">IF('Indicator Data'!AD119="No Data",1,IF('Indicator Data imputation'!AD118&lt;&gt;"",1,0))</f>
        <v>0</v>
      </c>
      <c r="AD115" s="230" t="n">
        <f aca="false">IF('Indicator Data'!AE119="No Data",1,IF('Indicator Data imputation'!AE118&lt;&gt;"",1,0))</f>
        <v>0</v>
      </c>
      <c r="AE115" s="230" t="n">
        <f aca="false">IF('Indicator Data'!AF119="No Data",1,IF('Indicator Data imputation'!AF118&lt;&gt;"",1,0))</f>
        <v>0</v>
      </c>
      <c r="AF115" s="230" t="n">
        <f aca="false">IF('Indicator Data'!AG119="No Data",1,IF('Indicator Data imputation'!AG118&lt;&gt;"",1,0))</f>
        <v>0</v>
      </c>
      <c r="AG115" s="230" t="n">
        <f aca="false">IF('Indicator Data'!AH119="No Data",1,IF('Indicator Data imputation'!AH118&lt;&gt;"",1,0))</f>
        <v>0</v>
      </c>
      <c r="AH115" s="230" t="n">
        <f aca="false">IF('Indicator Data'!AI119="No Data",1,IF('Indicator Data imputation'!AI118&lt;&gt;"",1,0))</f>
        <v>0</v>
      </c>
      <c r="AI115" s="230" t="n">
        <f aca="false">IF('Indicator Data'!AJ119="No Data",1,IF('Indicator Data imputation'!AJ118&lt;&gt;"",1,0))</f>
        <v>0</v>
      </c>
      <c r="AJ115" s="230" t="n">
        <f aca="false">IF('Indicator Data'!AK119="No Data",1,IF('Indicator Data imputation'!AK118&lt;&gt;"",1,0))</f>
        <v>0</v>
      </c>
      <c r="AK115" s="230" t="n">
        <f aca="false">IF('Indicator Data'!AL119="No Data",1,IF('Indicator Data imputation'!AL118&lt;&gt;"",1,0))</f>
        <v>0</v>
      </c>
      <c r="AL115" s="230" t="n">
        <f aca="false">IF('Indicator Data'!AM119="No Data",1,IF('Indicator Data imputation'!AM118&lt;&gt;"",1,0))</f>
        <v>0</v>
      </c>
      <c r="AM115" s="230" t="n">
        <f aca="false">IF('Indicator Data'!AN119="No Data",1,IF('Indicator Data imputation'!AN118&lt;&gt;"",1,0))</f>
        <v>0</v>
      </c>
      <c r="AN115" s="230" t="n">
        <f aca="false">IF('Indicator Data'!AO119="No Data",1,IF('Indicator Data imputation'!AO118&lt;&gt;"",1,0))</f>
        <v>0</v>
      </c>
      <c r="AO115" s="230" t="n">
        <f aca="false">IF('Indicator Data'!AP119="No Data",1,IF('Indicator Data imputation'!AP118&lt;&gt;"",1,0))</f>
        <v>0</v>
      </c>
      <c r="AP115" s="230" t="n">
        <f aca="false">IF('Indicator Data'!AQ119="No Data",1,IF('Indicator Data imputation'!AQ118&lt;&gt;"",1,0))</f>
        <v>0</v>
      </c>
      <c r="AQ115" s="230" t="n">
        <f aca="false">IF('Indicator Data'!AR119="No Data",1,IF('Indicator Data imputation'!AR118&lt;&gt;"",1,0))</f>
        <v>0</v>
      </c>
      <c r="AR115" s="230" t="n">
        <f aca="false">IF('Indicator Data'!AS119="No Data",1,IF('Indicator Data imputation'!AS118&lt;&gt;"",1,0))</f>
        <v>0</v>
      </c>
      <c r="AS115" s="230" t="n">
        <f aca="false">IF('Indicator Data'!AT119="No Data",1,IF('Indicator Data imputation'!AT118&lt;&gt;"",1,0))</f>
        <v>0</v>
      </c>
      <c r="AT115" s="230" t="n">
        <f aca="false">IF('Indicator Data'!AU119="No Data",1,IF('Indicator Data imputation'!AU118&lt;&gt;"",1,0))</f>
        <v>0</v>
      </c>
      <c r="AU115" s="230" t="n">
        <f aca="false">IF('Indicator Data'!AV119="No Data",1,IF('Indicator Data imputation'!AV118&lt;&gt;"",1,0))</f>
        <v>0</v>
      </c>
      <c r="AV115" s="230" t="n">
        <f aca="false">IF('Indicator Data'!AW119="No Data",1,IF('Indicator Data imputation'!AW118&lt;&gt;"",1,0))</f>
        <v>1</v>
      </c>
      <c r="AW115" s="230" t="n">
        <f aca="false">IF('Indicator Data'!AX119="No Data",1,IF('Indicator Data imputation'!AX118&lt;&gt;"",1,0))</f>
        <v>0</v>
      </c>
      <c r="AX115" s="230" t="n">
        <f aca="false">IF('Indicator Data'!AY119="No Data",1,IF('Indicator Data imputation'!AY118&lt;&gt;"",1,0))</f>
        <v>0</v>
      </c>
      <c r="AY115" s="230" t="n">
        <f aca="false">IF('Indicator Data'!AZ119="No Data",1,IF('Indicator Data imputation'!AZ118&lt;&gt;"",1,0))</f>
        <v>0</v>
      </c>
      <c r="AZ115" s="230" t="n">
        <f aca="false">IF('Indicator Data'!BA119="No Data",1,IF('Indicator Data imputation'!BA118&lt;&gt;"",1,0))</f>
        <v>0</v>
      </c>
      <c r="BA115" s="230" t="n">
        <f aca="false">IF('Indicator Data'!BB119="No Data",1,IF('Indicator Data imputation'!BB118&lt;&gt;"",1,0))</f>
        <v>0</v>
      </c>
      <c r="BB115" s="230" t="n">
        <f aca="false">IF('Indicator Data'!BC119="No Data",1,IF('Indicator Data imputation'!BC118&lt;&gt;"",1,0))</f>
        <v>0</v>
      </c>
      <c r="BC115" s="230" t="n">
        <f aca="false">IF('Indicator Data'!BD119="No Data",1,IF('Indicator Data imputation'!BD118&lt;&gt;"",1,0))</f>
        <v>0</v>
      </c>
      <c r="BD115" s="230" t="n">
        <f aca="false">IF('Indicator Data'!BE119="No Data",1,IF('Indicator Data imputation'!BE118&lt;&gt;"",1,0))</f>
        <v>0</v>
      </c>
      <c r="BE115" s="230" t="n">
        <f aca="false">IF('Indicator Data'!BF119="No Data",1,IF('Indicator Data imputation'!BF118&lt;&gt;"",1,0))</f>
        <v>0</v>
      </c>
      <c r="BF115" s="230" t="n">
        <f aca="false">IF('Indicator Data'!BG119="No Data",1,IF('Indicator Data imputation'!BG118&lt;&gt;"",1,0))</f>
        <v>0</v>
      </c>
      <c r="BG115" s="230" t="n">
        <f aca="false">IF('Indicator Data'!BH119="No Data",1,IF('Indicator Data imputation'!BH118&lt;&gt;"",1,0))</f>
        <v>0</v>
      </c>
      <c r="BH115" s="230" t="n">
        <f aca="false">IF('Indicator Data'!BI119="No Data",1,IF('Indicator Data imputation'!BI118&lt;&gt;"",1,0))</f>
        <v>0</v>
      </c>
      <c r="BI115" s="230" t="n">
        <f aca="false">IF('Indicator Data'!BJ119="No Data",1,IF('Indicator Data imputation'!BJ118&lt;&gt;"",1,0))</f>
        <v>0</v>
      </c>
      <c r="BJ115" s="230" t="n">
        <f aca="false">IF('Indicator Data'!BK119="No Data",1,IF('Indicator Data imputation'!BK118&lt;&gt;"",1,0))</f>
        <v>0</v>
      </c>
      <c r="BK115" s="230" t="n">
        <f aca="false">IF('Indicator Data'!BL119="No Data",1,IF('Indicator Data imputation'!BL118&lt;&gt;"",1,0))</f>
        <v>0</v>
      </c>
      <c r="BL115" s="230" t="n">
        <f aca="false">IF('Indicator Data'!BM119="No Data",1,IF('Indicator Data imputation'!BM118&lt;&gt;"",1,0))</f>
        <v>0</v>
      </c>
      <c r="BM115" s="230" t="n">
        <f aca="false">IF('Indicator Data'!BN119="No Data",1,IF('Indicator Data imputation'!BN118&lt;&gt;"",1,0))</f>
        <v>0</v>
      </c>
      <c r="BN115" s="230" t="n">
        <f aca="false">IF('Indicator Data'!BO119="No Data",1,IF('Indicator Data imputation'!BO118&lt;&gt;"",1,0))</f>
        <v>0</v>
      </c>
      <c r="BO115" s="230" t="n">
        <f aca="false">IF('Indicator Data'!BP119="No Data",1,IF('Indicator Data imputation'!BP118&lt;&gt;"",1,0))</f>
        <v>0</v>
      </c>
      <c r="BP115" s="230" t="n">
        <f aca="false">IF('Indicator Data'!BQ119="No Data",1,IF('Indicator Data imputation'!BQ118&lt;&gt;"",1,0))</f>
        <v>0</v>
      </c>
      <c r="BQ115" s="230" t="n">
        <f aca="false">IF('Indicator Data'!BR119="No Data",1,IF('Indicator Data imputation'!BR118&lt;&gt;"",1,0))</f>
        <v>0</v>
      </c>
      <c r="BR115" s="230" t="n">
        <f aca="false">IF('Indicator Data'!BS119="No Data",1,IF('Indicator Data imputation'!BS118&lt;&gt;"",1,0))</f>
        <v>0</v>
      </c>
      <c r="BS115" s="230" t="n">
        <f aca="false">IF('Indicator Data'!BT119="No Data",1,IF('Indicator Data imputation'!BT118&lt;&gt;"",1,0))</f>
        <v>0</v>
      </c>
      <c r="BT115" s="230" t="n">
        <f aca="false">IF('Indicator Data'!BU119="No Data",1,IF('Indicator Data imputation'!BU118&lt;&gt;"",1,0))</f>
        <v>0</v>
      </c>
      <c r="BU115" s="230" t="n">
        <f aca="false">IF('Indicator Data'!BV119="No Data",1,IF('Indicator Data imputation'!BV118&lt;&gt;"",1,0))</f>
        <v>0</v>
      </c>
      <c r="BV115" s="230" t="n">
        <f aca="false">IF('Indicator Data'!BW119="No Data",1,IF('Indicator Data imputation'!BW118&lt;&gt;"",1,0))</f>
        <v>0</v>
      </c>
      <c r="BW115" s="230" t="n">
        <f aca="false">IF('Indicator Data'!BX119="No Data",1,IF('Indicator Data imputation'!BX118&lt;&gt;"",1,0))</f>
        <v>0</v>
      </c>
      <c r="BX115" s="0" t="n">
        <f aca="false">SUM(B115:BW115)</f>
        <v>5</v>
      </c>
      <c r="BY115" s="239" t="n">
        <f aca="false">BX115/74</f>
        <v>0.0675675675675676</v>
      </c>
    </row>
    <row r="116" customFormat="false" ht="14.5" hidden="false" customHeight="false" outlineLevel="0" collapsed="false">
      <c r="A116" s="0" t="str">
        <f aca="false">'Indicator Data'!B120</f>
        <v>MNE</v>
      </c>
      <c r="B116" s="230" t="n">
        <f aca="false">IF('Indicator Data'!C120="No Data",1,IF('Indicator Data imputation'!C119&lt;&gt;"",1,0))</f>
        <v>0</v>
      </c>
      <c r="C116" s="230" t="n">
        <f aca="false">IF('Indicator Data'!D120="No Data",1,IF('Indicator Data imputation'!D119&lt;&gt;"",1,0))</f>
        <v>0</v>
      </c>
      <c r="D116" s="230" t="n">
        <f aca="false">IF('Indicator Data'!E120="No Data",1,IF('Indicator Data imputation'!E119&lt;&gt;"",1,0))</f>
        <v>0</v>
      </c>
      <c r="E116" s="230" t="n">
        <f aca="false">IF('Indicator Data'!F120="No Data",1,IF('Indicator Data imputation'!F119&lt;&gt;"",1,0))</f>
        <v>0</v>
      </c>
      <c r="F116" s="230" t="n">
        <f aca="false">IF('Indicator Data'!G120="No Data",1,IF('Indicator Data imputation'!G119&lt;&gt;"",1,0))</f>
        <v>0</v>
      </c>
      <c r="G116" s="230" t="n">
        <f aca="false">IF('Indicator Data'!H120="No Data",1,IF('Indicator Data imputation'!H119&lt;&gt;"",1,0))</f>
        <v>0</v>
      </c>
      <c r="H116" s="230" t="n">
        <f aca="false">IF('Indicator Data'!I120="No Data",1,IF('Indicator Data imputation'!I119&lt;&gt;"",1,0))</f>
        <v>0</v>
      </c>
      <c r="I116" s="230" t="n">
        <f aca="false">IF('Indicator Data'!J120="No Data",1,IF('Indicator Data imputation'!J119&lt;&gt;"",1,0))</f>
        <v>0</v>
      </c>
      <c r="J116" s="230" t="n">
        <f aca="false">IF('Indicator Data'!K120="No Data",1,IF('Indicator Data imputation'!K119&lt;&gt;"",1,0))</f>
        <v>0</v>
      </c>
      <c r="K116" s="230" t="n">
        <f aca="false">IF('Indicator Data'!L120="No Data",1,IF('Indicator Data imputation'!L119&lt;&gt;"",1,0))</f>
        <v>0</v>
      </c>
      <c r="L116" s="230" t="n">
        <f aca="false">IF('Indicator Data'!M120="No Data",1,IF('Indicator Data imputation'!M119&lt;&gt;"",1,0))</f>
        <v>0</v>
      </c>
      <c r="M116" s="230" t="n">
        <f aca="false">IF('Indicator Data'!N120="No Data",1,IF('Indicator Data imputation'!N119&lt;&gt;"",1,0))</f>
        <v>1</v>
      </c>
      <c r="N116" s="230" t="n">
        <f aca="false">IF('Indicator Data'!O120="No Data",1,IF('Indicator Data imputation'!O119&lt;&gt;"",1,0))</f>
        <v>1</v>
      </c>
      <c r="O116" s="230" t="n">
        <f aca="false">IF('Indicator Data'!P120="No Data",1,IF('Indicator Data imputation'!P119&lt;&gt;"",1,0))</f>
        <v>1</v>
      </c>
      <c r="P116" s="230" t="n">
        <f aca="false">IF('Indicator Data'!Q120="No Data",1,IF('Indicator Data imputation'!Q119&lt;&gt;"",1,0))</f>
        <v>0</v>
      </c>
      <c r="Q116" s="230" t="n">
        <f aca="false">IF('Indicator Data'!R120="No Data",1,IF('Indicator Data imputation'!R119&lt;&gt;"",1,0))</f>
        <v>0</v>
      </c>
      <c r="R116" s="230" t="n">
        <f aca="false">IF('Indicator Data'!S120="No Data",1,IF('Indicator Data imputation'!S119&lt;&gt;"",1,0))</f>
        <v>0</v>
      </c>
      <c r="S116" s="230" t="n">
        <f aca="false">IF('Indicator Data'!T120="No Data",1,IF('Indicator Data imputation'!T119&lt;&gt;"",1,0))</f>
        <v>0</v>
      </c>
      <c r="T116" s="230" t="n">
        <f aca="false">IF('Indicator Data'!U120="No Data",1,IF('Indicator Data imputation'!U119&lt;&gt;"",1,0))</f>
        <v>0</v>
      </c>
      <c r="U116" s="230" t="n">
        <f aca="false">IF('Indicator Data'!V120="No Data",1,IF('Indicator Data imputation'!V119&lt;&gt;"",1,0))</f>
        <v>0</v>
      </c>
      <c r="V116" s="230" t="n">
        <f aca="false">IF('Indicator Data'!W120="No Data",1,IF('Indicator Data imputation'!W119&lt;&gt;"",1,0))</f>
        <v>0</v>
      </c>
      <c r="W116" s="230" t="n">
        <f aca="false">IF('Indicator Data'!X120="No Data",1,IF('Indicator Data imputation'!X119&lt;&gt;"",1,0))</f>
        <v>0</v>
      </c>
      <c r="X116" s="230" t="n">
        <f aca="false">IF('Indicator Data'!Y120="No Data",1,IF('Indicator Data imputation'!Y119&lt;&gt;"",1,0))</f>
        <v>0</v>
      </c>
      <c r="Y116" s="230" t="n">
        <f aca="false">IF('Indicator Data'!Z120="No Data",1,IF('Indicator Data imputation'!Z119&lt;&gt;"",1,0))</f>
        <v>0</v>
      </c>
      <c r="Z116" s="230" t="n">
        <f aca="false">IF('Indicator Data'!AA120="No Data",1,IF('Indicator Data imputation'!AA119&lt;&gt;"",1,0))</f>
        <v>0</v>
      </c>
      <c r="AA116" s="230" t="n">
        <f aca="false">IF('Indicator Data'!AB120="No Data",1,IF('Indicator Data imputation'!AB119&lt;&gt;"",1,0))</f>
        <v>0</v>
      </c>
      <c r="AB116" s="230" t="n">
        <f aca="false">IF('Indicator Data'!AC120="No Data",1,IF('Indicator Data imputation'!AC119&lt;&gt;"",1,0))</f>
        <v>0</v>
      </c>
      <c r="AC116" s="230" t="n">
        <f aca="false">IF('Indicator Data'!AD120="No Data",1,IF('Indicator Data imputation'!AD119&lt;&gt;"",1,0))</f>
        <v>0</v>
      </c>
      <c r="AD116" s="230" t="n">
        <f aca="false">IF('Indicator Data'!AE120="No Data",1,IF('Indicator Data imputation'!AE119&lt;&gt;"",1,0))</f>
        <v>0</v>
      </c>
      <c r="AE116" s="230" t="n">
        <f aca="false">IF('Indicator Data'!AF120="No Data",1,IF('Indicator Data imputation'!AF119&lt;&gt;"",1,0))</f>
        <v>0</v>
      </c>
      <c r="AF116" s="230" t="n">
        <f aca="false">IF('Indicator Data'!AG120="No Data",1,IF('Indicator Data imputation'!AG119&lt;&gt;"",1,0))</f>
        <v>0</v>
      </c>
      <c r="AG116" s="230" t="n">
        <f aca="false">IF('Indicator Data'!AH120="No Data",1,IF('Indicator Data imputation'!AH119&lt;&gt;"",1,0))</f>
        <v>0</v>
      </c>
      <c r="AH116" s="230" t="n">
        <f aca="false">IF('Indicator Data'!AI120="No Data",1,IF('Indicator Data imputation'!AI119&lt;&gt;"",1,0))</f>
        <v>0</v>
      </c>
      <c r="AI116" s="230" t="n">
        <f aca="false">IF('Indicator Data'!AJ120="No Data",1,IF('Indicator Data imputation'!AJ119&lt;&gt;"",1,0))</f>
        <v>0</v>
      </c>
      <c r="AJ116" s="230" t="n">
        <f aca="false">IF('Indicator Data'!AK120="No Data",1,IF('Indicator Data imputation'!AK119&lt;&gt;"",1,0))</f>
        <v>0</v>
      </c>
      <c r="AK116" s="230" t="n">
        <f aca="false">IF('Indicator Data'!AL120="No Data",1,IF('Indicator Data imputation'!AL119&lt;&gt;"",1,0))</f>
        <v>0</v>
      </c>
      <c r="AL116" s="230" t="n">
        <f aca="false">IF('Indicator Data'!AM120="No Data",1,IF('Indicator Data imputation'!AM119&lt;&gt;"",1,0))</f>
        <v>0</v>
      </c>
      <c r="AM116" s="230" t="n">
        <f aca="false">IF('Indicator Data'!AN120="No Data",1,IF('Indicator Data imputation'!AN119&lt;&gt;"",1,0))</f>
        <v>0</v>
      </c>
      <c r="AN116" s="230" t="n">
        <f aca="false">IF('Indicator Data'!AO120="No Data",1,IF('Indicator Data imputation'!AO119&lt;&gt;"",1,0))</f>
        <v>0</v>
      </c>
      <c r="AO116" s="230" t="n">
        <f aca="false">IF('Indicator Data'!AP120="No Data",1,IF('Indicator Data imputation'!AP119&lt;&gt;"",1,0))</f>
        <v>0</v>
      </c>
      <c r="AP116" s="230" t="n">
        <f aca="false">IF('Indicator Data'!AQ120="No Data",1,IF('Indicator Data imputation'!AQ119&lt;&gt;"",1,0))</f>
        <v>0</v>
      </c>
      <c r="AQ116" s="230" t="n">
        <f aca="false">IF('Indicator Data'!AR120="No Data",1,IF('Indicator Data imputation'!AR119&lt;&gt;"",1,0))</f>
        <v>0</v>
      </c>
      <c r="AR116" s="230" t="n">
        <f aca="false">IF('Indicator Data'!AS120="No Data",1,IF('Indicator Data imputation'!AS119&lt;&gt;"",1,0))</f>
        <v>0</v>
      </c>
      <c r="AS116" s="230" t="n">
        <f aca="false">IF('Indicator Data'!AT120="No Data",1,IF('Indicator Data imputation'!AT119&lt;&gt;"",1,0))</f>
        <v>0</v>
      </c>
      <c r="AT116" s="230" t="n">
        <f aca="false">IF('Indicator Data'!AU120="No Data",1,IF('Indicator Data imputation'!AU119&lt;&gt;"",1,0))</f>
        <v>0</v>
      </c>
      <c r="AU116" s="230" t="n">
        <f aca="false">IF('Indicator Data'!AV120="No Data",1,IF('Indicator Data imputation'!AV119&lt;&gt;"",1,0))</f>
        <v>0</v>
      </c>
      <c r="AV116" s="230" t="n">
        <f aca="false">IF('Indicator Data'!AW120="No Data",1,IF('Indicator Data imputation'!AW119&lt;&gt;"",1,0))</f>
        <v>1</v>
      </c>
      <c r="AW116" s="230" t="n">
        <f aca="false">IF('Indicator Data'!AX120="No Data",1,IF('Indicator Data imputation'!AX119&lt;&gt;"",1,0))</f>
        <v>0</v>
      </c>
      <c r="AX116" s="230" t="n">
        <f aca="false">IF('Indicator Data'!AY120="No Data",1,IF('Indicator Data imputation'!AY119&lt;&gt;"",1,0))</f>
        <v>0</v>
      </c>
      <c r="AY116" s="230" t="n">
        <f aca="false">IF('Indicator Data'!AZ120="No Data",1,IF('Indicator Data imputation'!AZ119&lt;&gt;"",1,0))</f>
        <v>0</v>
      </c>
      <c r="AZ116" s="230" t="n">
        <f aca="false">IF('Indicator Data'!BA120="No Data",1,IF('Indicator Data imputation'!BA119&lt;&gt;"",1,0))</f>
        <v>0</v>
      </c>
      <c r="BA116" s="230" t="n">
        <f aca="false">IF('Indicator Data'!BB120="No Data",1,IF('Indicator Data imputation'!BB119&lt;&gt;"",1,0))</f>
        <v>0</v>
      </c>
      <c r="BB116" s="230" t="n">
        <f aca="false">IF('Indicator Data'!BC120="No Data",1,IF('Indicator Data imputation'!BC119&lt;&gt;"",1,0))</f>
        <v>0</v>
      </c>
      <c r="BC116" s="230" t="n">
        <f aca="false">IF('Indicator Data'!BD120="No Data",1,IF('Indicator Data imputation'!BD119&lt;&gt;"",1,0))</f>
        <v>0</v>
      </c>
      <c r="BD116" s="230" t="n">
        <f aca="false">IF('Indicator Data'!BE120="No Data",1,IF('Indicator Data imputation'!BE119&lt;&gt;"",1,0))</f>
        <v>0</v>
      </c>
      <c r="BE116" s="230" t="n">
        <f aca="false">IF('Indicator Data'!BF120="No Data",1,IF('Indicator Data imputation'!BF119&lt;&gt;"",1,0))</f>
        <v>0</v>
      </c>
      <c r="BF116" s="230" t="n">
        <f aca="false">IF('Indicator Data'!BG120="No Data",1,IF('Indicator Data imputation'!BG119&lt;&gt;"",1,0))</f>
        <v>0</v>
      </c>
      <c r="BG116" s="230" t="n">
        <f aca="false">IF('Indicator Data'!BH120="No Data",1,IF('Indicator Data imputation'!BH119&lt;&gt;"",1,0))</f>
        <v>0</v>
      </c>
      <c r="BH116" s="230" t="n">
        <f aca="false">IF('Indicator Data'!BI120="No Data",1,IF('Indicator Data imputation'!BI119&lt;&gt;"",1,0))</f>
        <v>0</v>
      </c>
      <c r="BI116" s="230" t="n">
        <f aca="false">IF('Indicator Data'!BJ120="No Data",1,IF('Indicator Data imputation'!BJ119&lt;&gt;"",1,0))</f>
        <v>0</v>
      </c>
      <c r="BJ116" s="230" t="n">
        <f aca="false">IF('Indicator Data'!BK120="No Data",1,IF('Indicator Data imputation'!BK119&lt;&gt;"",1,0))</f>
        <v>0</v>
      </c>
      <c r="BK116" s="230" t="n">
        <f aca="false">IF('Indicator Data'!BL120="No Data",1,IF('Indicator Data imputation'!BL119&lt;&gt;"",1,0))</f>
        <v>0</v>
      </c>
      <c r="BL116" s="230" t="n">
        <f aca="false">IF('Indicator Data'!BM120="No Data",1,IF('Indicator Data imputation'!BM119&lt;&gt;"",1,0))</f>
        <v>0</v>
      </c>
      <c r="BM116" s="230" t="n">
        <f aca="false">IF('Indicator Data'!BN120="No Data",1,IF('Indicator Data imputation'!BN119&lt;&gt;"",1,0))</f>
        <v>0</v>
      </c>
      <c r="BN116" s="230" t="n">
        <f aca="false">IF('Indicator Data'!BO120="No Data",1,IF('Indicator Data imputation'!BO119&lt;&gt;"",1,0))</f>
        <v>0</v>
      </c>
      <c r="BO116" s="230" t="n">
        <f aca="false">IF('Indicator Data'!BP120="No Data",1,IF('Indicator Data imputation'!BP119&lt;&gt;"",1,0))</f>
        <v>0</v>
      </c>
      <c r="BP116" s="230" t="n">
        <f aca="false">IF('Indicator Data'!BQ120="No Data",1,IF('Indicator Data imputation'!BQ119&lt;&gt;"",1,0))</f>
        <v>0</v>
      </c>
      <c r="BQ116" s="230" t="n">
        <f aca="false">IF('Indicator Data'!BR120="No Data",1,IF('Indicator Data imputation'!BR119&lt;&gt;"",1,0))</f>
        <v>0</v>
      </c>
      <c r="BR116" s="230" t="n">
        <f aca="false">IF('Indicator Data'!BS120="No Data",1,IF('Indicator Data imputation'!BS119&lt;&gt;"",1,0))</f>
        <v>0</v>
      </c>
      <c r="BS116" s="230" t="n">
        <f aca="false">IF('Indicator Data'!BT120="No Data",1,IF('Indicator Data imputation'!BT119&lt;&gt;"",1,0))</f>
        <v>0</v>
      </c>
      <c r="BT116" s="230" t="n">
        <f aca="false">IF('Indicator Data'!BU120="No Data",1,IF('Indicator Data imputation'!BU119&lt;&gt;"",1,0))</f>
        <v>0</v>
      </c>
      <c r="BU116" s="230" t="n">
        <f aca="false">IF('Indicator Data'!BV120="No Data",1,IF('Indicator Data imputation'!BV119&lt;&gt;"",1,0))</f>
        <v>1</v>
      </c>
      <c r="BV116" s="230" t="n">
        <f aca="false">IF('Indicator Data'!BW120="No Data",1,IF('Indicator Data imputation'!BW119&lt;&gt;"",1,0))</f>
        <v>0</v>
      </c>
      <c r="BW116" s="230" t="n">
        <f aca="false">IF('Indicator Data'!BX120="No Data",1,IF('Indicator Data imputation'!BX119&lt;&gt;"",1,0))</f>
        <v>0</v>
      </c>
      <c r="BX116" s="0" t="n">
        <f aca="false">SUM(B116:BW116)</f>
        <v>5</v>
      </c>
      <c r="BY116" s="239" t="n">
        <f aca="false">BX116/74</f>
        <v>0.0675675675675676</v>
      </c>
    </row>
    <row r="117" customFormat="false" ht="14.5" hidden="false" customHeight="false" outlineLevel="0" collapsed="false">
      <c r="A117" s="0" t="str">
        <f aca="false">'Indicator Data'!B121</f>
        <v>MAR</v>
      </c>
      <c r="B117" s="230" t="n">
        <f aca="false">IF('Indicator Data'!C121="No Data",1,IF('Indicator Data imputation'!C120&lt;&gt;"",1,0))</f>
        <v>0</v>
      </c>
      <c r="C117" s="230" t="n">
        <f aca="false">IF('Indicator Data'!D121="No Data",1,IF('Indicator Data imputation'!D120&lt;&gt;"",1,0))</f>
        <v>0</v>
      </c>
      <c r="D117" s="230" t="n">
        <f aca="false">IF('Indicator Data'!E121="No Data",1,IF('Indicator Data imputation'!E120&lt;&gt;"",1,0))</f>
        <v>0</v>
      </c>
      <c r="E117" s="230" t="n">
        <f aca="false">IF('Indicator Data'!F121="No Data",1,IF('Indicator Data imputation'!F120&lt;&gt;"",1,0))</f>
        <v>0</v>
      </c>
      <c r="F117" s="230" t="n">
        <f aca="false">IF('Indicator Data'!G121="No Data",1,IF('Indicator Data imputation'!G120&lt;&gt;"",1,0))</f>
        <v>0</v>
      </c>
      <c r="G117" s="230" t="n">
        <f aca="false">IF('Indicator Data'!H121="No Data",1,IF('Indicator Data imputation'!H120&lt;&gt;"",1,0))</f>
        <v>0</v>
      </c>
      <c r="H117" s="230" t="n">
        <f aca="false">IF('Indicator Data'!I121="No Data",1,IF('Indicator Data imputation'!I120&lt;&gt;"",1,0))</f>
        <v>0</v>
      </c>
      <c r="I117" s="230" t="n">
        <f aca="false">IF('Indicator Data'!J121="No Data",1,IF('Indicator Data imputation'!J120&lt;&gt;"",1,0))</f>
        <v>0</v>
      </c>
      <c r="J117" s="230" t="n">
        <f aca="false">IF('Indicator Data'!K121="No Data",1,IF('Indicator Data imputation'!K120&lt;&gt;"",1,0))</f>
        <v>0</v>
      </c>
      <c r="K117" s="230" t="n">
        <f aca="false">IF('Indicator Data'!L121="No Data",1,IF('Indicator Data imputation'!L120&lt;&gt;"",1,0))</f>
        <v>0</v>
      </c>
      <c r="L117" s="230" t="n">
        <f aca="false">IF('Indicator Data'!M121="No Data",1,IF('Indicator Data imputation'!M120&lt;&gt;"",1,0))</f>
        <v>0</v>
      </c>
      <c r="M117" s="230" t="n">
        <f aca="false">IF('Indicator Data'!N121="No Data",1,IF('Indicator Data imputation'!N120&lt;&gt;"",1,0))</f>
        <v>0</v>
      </c>
      <c r="N117" s="230" t="n">
        <f aca="false">IF('Indicator Data'!O121="No Data",1,IF('Indicator Data imputation'!O120&lt;&gt;"",1,0))</f>
        <v>0</v>
      </c>
      <c r="O117" s="230" t="n">
        <f aca="false">IF('Indicator Data'!P121="No Data",1,IF('Indicator Data imputation'!P120&lt;&gt;"",1,0))</f>
        <v>0</v>
      </c>
      <c r="P117" s="230" t="n">
        <f aca="false">IF('Indicator Data'!Q121="No Data",1,IF('Indicator Data imputation'!Q120&lt;&gt;"",1,0))</f>
        <v>0</v>
      </c>
      <c r="Q117" s="230" t="n">
        <f aca="false">IF('Indicator Data'!R121="No Data",1,IF('Indicator Data imputation'!R120&lt;&gt;"",1,0))</f>
        <v>0</v>
      </c>
      <c r="R117" s="230" t="n">
        <f aca="false">IF('Indicator Data'!S121="No Data",1,IF('Indicator Data imputation'!S120&lt;&gt;"",1,0))</f>
        <v>0</v>
      </c>
      <c r="S117" s="230" t="n">
        <f aca="false">IF('Indicator Data'!T121="No Data",1,IF('Indicator Data imputation'!T120&lt;&gt;"",1,0))</f>
        <v>0</v>
      </c>
      <c r="T117" s="230" t="n">
        <f aca="false">IF('Indicator Data'!U121="No Data",1,IF('Indicator Data imputation'!U120&lt;&gt;"",1,0))</f>
        <v>0</v>
      </c>
      <c r="U117" s="230" t="n">
        <f aca="false">IF('Indicator Data'!V121="No Data",1,IF('Indicator Data imputation'!V120&lt;&gt;"",1,0))</f>
        <v>0</v>
      </c>
      <c r="V117" s="230" t="n">
        <f aca="false">IF('Indicator Data'!W121="No Data",1,IF('Indicator Data imputation'!W120&lt;&gt;"",1,0))</f>
        <v>0</v>
      </c>
      <c r="W117" s="230" t="n">
        <f aca="false">IF('Indicator Data'!X121="No Data",1,IF('Indicator Data imputation'!X120&lt;&gt;"",1,0))</f>
        <v>0</v>
      </c>
      <c r="X117" s="230" t="n">
        <f aca="false">IF('Indicator Data'!Y121="No Data",1,IF('Indicator Data imputation'!Y120&lt;&gt;"",1,0))</f>
        <v>0</v>
      </c>
      <c r="Y117" s="230" t="n">
        <f aca="false">IF('Indicator Data'!Z121="No Data",1,IF('Indicator Data imputation'!Z120&lt;&gt;"",1,0))</f>
        <v>0</v>
      </c>
      <c r="Z117" s="230" t="n">
        <f aca="false">IF('Indicator Data'!AA121="No Data",1,IF('Indicator Data imputation'!AA120&lt;&gt;"",1,0))</f>
        <v>0</v>
      </c>
      <c r="AA117" s="230" t="n">
        <f aca="false">IF('Indicator Data'!AB121="No Data",1,IF('Indicator Data imputation'!AB120&lt;&gt;"",1,0))</f>
        <v>0</v>
      </c>
      <c r="AB117" s="230" t="n">
        <f aca="false">IF('Indicator Data'!AC121="No Data",1,IF('Indicator Data imputation'!AC120&lt;&gt;"",1,0))</f>
        <v>1</v>
      </c>
      <c r="AC117" s="230" t="n">
        <f aca="false">IF('Indicator Data'!AD121="No Data",1,IF('Indicator Data imputation'!AD120&lt;&gt;"",1,0))</f>
        <v>0</v>
      </c>
      <c r="AD117" s="230" t="n">
        <f aca="false">IF('Indicator Data'!AE121="No Data",1,IF('Indicator Data imputation'!AE120&lt;&gt;"",1,0))</f>
        <v>0</v>
      </c>
      <c r="AE117" s="230" t="n">
        <f aca="false">IF('Indicator Data'!AF121="No Data",1,IF('Indicator Data imputation'!AF120&lt;&gt;"",1,0))</f>
        <v>0</v>
      </c>
      <c r="AF117" s="230" t="n">
        <f aca="false">IF('Indicator Data'!AG121="No Data",1,IF('Indicator Data imputation'!AG120&lt;&gt;"",1,0))</f>
        <v>0</v>
      </c>
      <c r="AG117" s="230" t="n">
        <f aca="false">IF('Indicator Data'!AH121="No Data",1,IF('Indicator Data imputation'!AH120&lt;&gt;"",1,0))</f>
        <v>0</v>
      </c>
      <c r="AH117" s="230" t="n">
        <f aca="false">IF('Indicator Data'!AI121="No Data",1,IF('Indicator Data imputation'!AI120&lt;&gt;"",1,0))</f>
        <v>0</v>
      </c>
      <c r="AI117" s="230" t="n">
        <f aca="false">IF('Indicator Data'!AJ121="No Data",1,IF('Indicator Data imputation'!AJ120&lt;&gt;"",1,0))</f>
        <v>0</v>
      </c>
      <c r="AJ117" s="230" t="n">
        <f aca="false">IF('Indicator Data'!AK121="No Data",1,IF('Indicator Data imputation'!AK120&lt;&gt;"",1,0))</f>
        <v>0</v>
      </c>
      <c r="AK117" s="230" t="n">
        <f aca="false">IF('Indicator Data'!AL121="No Data",1,IF('Indicator Data imputation'!AL120&lt;&gt;"",1,0))</f>
        <v>0</v>
      </c>
      <c r="AL117" s="230" t="n">
        <f aca="false">IF('Indicator Data'!AM121="No Data",1,IF('Indicator Data imputation'!AM120&lt;&gt;"",1,0))</f>
        <v>0</v>
      </c>
      <c r="AM117" s="230" t="n">
        <f aca="false">IF('Indicator Data'!AN121="No Data",1,IF('Indicator Data imputation'!AN120&lt;&gt;"",1,0))</f>
        <v>0</v>
      </c>
      <c r="AN117" s="230" t="n">
        <f aca="false">IF('Indicator Data'!AO121="No Data",1,IF('Indicator Data imputation'!AO120&lt;&gt;"",1,0))</f>
        <v>0</v>
      </c>
      <c r="AO117" s="230" t="n">
        <f aca="false">IF('Indicator Data'!AP121="No Data",1,IF('Indicator Data imputation'!AP120&lt;&gt;"",1,0))</f>
        <v>0</v>
      </c>
      <c r="AP117" s="230" t="n">
        <f aca="false">IF('Indicator Data'!AQ121="No Data",1,IF('Indicator Data imputation'!AQ120&lt;&gt;"",1,0))</f>
        <v>0</v>
      </c>
      <c r="AQ117" s="230" t="n">
        <f aca="false">IF('Indicator Data'!AR121="No Data",1,IF('Indicator Data imputation'!AR120&lt;&gt;"",1,0))</f>
        <v>0</v>
      </c>
      <c r="AR117" s="230" t="n">
        <f aca="false">IF('Indicator Data'!AS121="No Data",1,IF('Indicator Data imputation'!AS120&lt;&gt;"",1,0))</f>
        <v>0</v>
      </c>
      <c r="AS117" s="230" t="n">
        <f aca="false">IF('Indicator Data'!AT121="No Data",1,IF('Indicator Data imputation'!AT120&lt;&gt;"",1,0))</f>
        <v>0</v>
      </c>
      <c r="AT117" s="230" t="n">
        <f aca="false">IF('Indicator Data'!AU121="No Data",1,IF('Indicator Data imputation'!AU120&lt;&gt;"",1,0))</f>
        <v>0</v>
      </c>
      <c r="AU117" s="230" t="n">
        <f aca="false">IF('Indicator Data'!AV121="No Data",1,IF('Indicator Data imputation'!AV120&lt;&gt;"",1,0))</f>
        <v>0</v>
      </c>
      <c r="AV117" s="230" t="n">
        <f aca="false">IF('Indicator Data'!AW121="No Data",1,IF('Indicator Data imputation'!AW120&lt;&gt;"",1,0))</f>
        <v>0</v>
      </c>
      <c r="AW117" s="230" t="n">
        <f aca="false">IF('Indicator Data'!AX121="No Data",1,IF('Indicator Data imputation'!AX120&lt;&gt;"",1,0))</f>
        <v>0</v>
      </c>
      <c r="AX117" s="230" t="n">
        <f aca="false">IF('Indicator Data'!AY121="No Data",1,IF('Indicator Data imputation'!AY120&lt;&gt;"",1,0))</f>
        <v>0</v>
      </c>
      <c r="AY117" s="230" t="n">
        <f aca="false">IF('Indicator Data'!AZ121="No Data",1,IF('Indicator Data imputation'!AZ120&lt;&gt;"",1,0))</f>
        <v>0</v>
      </c>
      <c r="AZ117" s="230" t="n">
        <f aca="false">IF('Indicator Data'!BA121="No Data",1,IF('Indicator Data imputation'!BA120&lt;&gt;"",1,0))</f>
        <v>0</v>
      </c>
      <c r="BA117" s="230" t="n">
        <f aca="false">IF('Indicator Data'!BB121="No Data",1,IF('Indicator Data imputation'!BB120&lt;&gt;"",1,0))</f>
        <v>0</v>
      </c>
      <c r="BB117" s="230" t="n">
        <f aca="false">IF('Indicator Data'!BC121="No Data",1,IF('Indicator Data imputation'!BC120&lt;&gt;"",1,0))</f>
        <v>0</v>
      </c>
      <c r="BC117" s="230" t="n">
        <f aca="false">IF('Indicator Data'!BD121="No Data",1,IF('Indicator Data imputation'!BD120&lt;&gt;"",1,0))</f>
        <v>0</v>
      </c>
      <c r="BD117" s="230" t="n">
        <f aca="false">IF('Indicator Data'!BE121="No Data",1,IF('Indicator Data imputation'!BE120&lt;&gt;"",1,0))</f>
        <v>0</v>
      </c>
      <c r="BE117" s="230" t="n">
        <f aca="false">IF('Indicator Data'!BF121="No Data",1,IF('Indicator Data imputation'!BF120&lt;&gt;"",1,0))</f>
        <v>0</v>
      </c>
      <c r="BF117" s="230" t="n">
        <f aca="false">IF('Indicator Data'!BG121="No Data",1,IF('Indicator Data imputation'!BG120&lt;&gt;"",1,0))</f>
        <v>0</v>
      </c>
      <c r="BG117" s="230" t="n">
        <f aca="false">IF('Indicator Data'!BH121="No Data",1,IF('Indicator Data imputation'!BH120&lt;&gt;"",1,0))</f>
        <v>0</v>
      </c>
      <c r="BH117" s="230" t="n">
        <f aca="false">IF('Indicator Data'!BI121="No Data",1,IF('Indicator Data imputation'!BI120&lt;&gt;"",1,0))</f>
        <v>0</v>
      </c>
      <c r="BI117" s="230" t="n">
        <f aca="false">IF('Indicator Data'!BJ121="No Data",1,IF('Indicator Data imputation'!BJ120&lt;&gt;"",1,0))</f>
        <v>0</v>
      </c>
      <c r="BJ117" s="230" t="n">
        <f aca="false">IF('Indicator Data'!BK121="No Data",1,IF('Indicator Data imputation'!BK120&lt;&gt;"",1,0))</f>
        <v>0</v>
      </c>
      <c r="BK117" s="230" t="n">
        <f aca="false">IF('Indicator Data'!BL121="No Data",1,IF('Indicator Data imputation'!BL120&lt;&gt;"",1,0))</f>
        <v>0</v>
      </c>
      <c r="BL117" s="230" t="n">
        <f aca="false">IF('Indicator Data'!BM121="No Data",1,IF('Indicator Data imputation'!BM120&lt;&gt;"",1,0))</f>
        <v>0</v>
      </c>
      <c r="BM117" s="230" t="n">
        <f aca="false">IF('Indicator Data'!BN121="No Data",1,IF('Indicator Data imputation'!BN120&lt;&gt;"",1,0))</f>
        <v>0</v>
      </c>
      <c r="BN117" s="230" t="n">
        <f aca="false">IF('Indicator Data'!BO121="No Data",1,IF('Indicator Data imputation'!BO120&lt;&gt;"",1,0))</f>
        <v>0</v>
      </c>
      <c r="BO117" s="230" t="n">
        <f aca="false">IF('Indicator Data'!BP121="No Data",1,IF('Indicator Data imputation'!BP120&lt;&gt;"",1,0))</f>
        <v>0</v>
      </c>
      <c r="BP117" s="230" t="n">
        <f aca="false">IF('Indicator Data'!BQ121="No Data",1,IF('Indicator Data imputation'!BQ120&lt;&gt;"",1,0))</f>
        <v>0</v>
      </c>
      <c r="BQ117" s="230" t="n">
        <f aca="false">IF('Indicator Data'!BR121="No Data",1,IF('Indicator Data imputation'!BR120&lt;&gt;"",1,0))</f>
        <v>0</v>
      </c>
      <c r="BR117" s="230" t="n">
        <f aca="false">IF('Indicator Data'!BS121="No Data",1,IF('Indicator Data imputation'!BS120&lt;&gt;"",1,0))</f>
        <v>0</v>
      </c>
      <c r="BS117" s="230" t="n">
        <f aca="false">IF('Indicator Data'!BT121="No Data",1,IF('Indicator Data imputation'!BT120&lt;&gt;"",1,0))</f>
        <v>0</v>
      </c>
      <c r="BT117" s="230" t="n">
        <f aca="false">IF('Indicator Data'!BU121="No Data",1,IF('Indicator Data imputation'!BU120&lt;&gt;"",1,0))</f>
        <v>0</v>
      </c>
      <c r="BU117" s="230" t="n">
        <f aca="false">IF('Indicator Data'!BV121="No Data",1,IF('Indicator Data imputation'!BV120&lt;&gt;"",1,0))</f>
        <v>0</v>
      </c>
      <c r="BV117" s="230" t="n">
        <f aca="false">IF('Indicator Data'!BW121="No Data",1,IF('Indicator Data imputation'!BW120&lt;&gt;"",1,0))</f>
        <v>0</v>
      </c>
      <c r="BW117" s="230" t="n">
        <f aca="false">IF('Indicator Data'!BX121="No Data",1,IF('Indicator Data imputation'!BX120&lt;&gt;"",1,0))</f>
        <v>0</v>
      </c>
      <c r="BX117" s="0" t="n">
        <f aca="false">SUM(B117:BW117)</f>
        <v>1</v>
      </c>
      <c r="BY117" s="239" t="n">
        <f aca="false">BX117/74</f>
        <v>0.0135135135135135</v>
      </c>
    </row>
    <row r="118" customFormat="false" ht="14.5" hidden="false" customHeight="false" outlineLevel="0" collapsed="false">
      <c r="A118" s="0" t="str">
        <f aca="false">'Indicator Data'!B122</f>
        <v>MOZ</v>
      </c>
      <c r="B118" s="230" t="n">
        <f aca="false">IF('Indicator Data'!C122="No Data",1,IF('Indicator Data imputation'!C121&lt;&gt;"",1,0))</f>
        <v>0</v>
      </c>
      <c r="C118" s="230" t="n">
        <f aca="false">IF('Indicator Data'!D122="No Data",1,IF('Indicator Data imputation'!D121&lt;&gt;"",1,0))</f>
        <v>0</v>
      </c>
      <c r="D118" s="230" t="n">
        <f aca="false">IF('Indicator Data'!E122="No Data",1,IF('Indicator Data imputation'!E121&lt;&gt;"",1,0))</f>
        <v>0</v>
      </c>
      <c r="E118" s="230" t="n">
        <f aca="false">IF('Indicator Data'!F122="No Data",1,IF('Indicator Data imputation'!F121&lt;&gt;"",1,0))</f>
        <v>0</v>
      </c>
      <c r="F118" s="230" t="n">
        <f aca="false">IF('Indicator Data'!G122="No Data",1,IF('Indicator Data imputation'!G121&lt;&gt;"",1,0))</f>
        <v>0</v>
      </c>
      <c r="G118" s="230" t="n">
        <f aca="false">IF('Indicator Data'!H122="No Data",1,IF('Indicator Data imputation'!H121&lt;&gt;"",1,0))</f>
        <v>0</v>
      </c>
      <c r="H118" s="230" t="n">
        <f aca="false">IF('Indicator Data'!I122="No Data",1,IF('Indicator Data imputation'!I121&lt;&gt;"",1,0))</f>
        <v>0</v>
      </c>
      <c r="I118" s="230" t="n">
        <f aca="false">IF('Indicator Data'!J122="No Data",1,IF('Indicator Data imputation'!J121&lt;&gt;"",1,0))</f>
        <v>0</v>
      </c>
      <c r="J118" s="230" t="n">
        <f aca="false">IF('Indicator Data'!K122="No Data",1,IF('Indicator Data imputation'!K121&lt;&gt;"",1,0))</f>
        <v>0</v>
      </c>
      <c r="K118" s="230" t="n">
        <f aca="false">IF('Indicator Data'!L122="No Data",1,IF('Indicator Data imputation'!L121&lt;&gt;"",1,0))</f>
        <v>0</v>
      </c>
      <c r="L118" s="230" t="n">
        <f aca="false">IF('Indicator Data'!M122="No Data",1,IF('Indicator Data imputation'!M121&lt;&gt;"",1,0))</f>
        <v>0</v>
      </c>
      <c r="M118" s="230" t="n">
        <f aca="false">IF('Indicator Data'!N122="No Data",1,IF('Indicator Data imputation'!N121&lt;&gt;"",1,0))</f>
        <v>0</v>
      </c>
      <c r="N118" s="230" t="n">
        <f aca="false">IF('Indicator Data'!O122="No Data",1,IF('Indicator Data imputation'!O121&lt;&gt;"",1,0))</f>
        <v>0</v>
      </c>
      <c r="O118" s="230" t="n">
        <f aca="false">IF('Indicator Data'!P122="No Data",1,IF('Indicator Data imputation'!P121&lt;&gt;"",1,0))</f>
        <v>0</v>
      </c>
      <c r="P118" s="230" t="n">
        <f aca="false">IF('Indicator Data'!Q122="No Data",1,IF('Indicator Data imputation'!Q121&lt;&gt;"",1,0))</f>
        <v>0</v>
      </c>
      <c r="Q118" s="230" t="n">
        <f aca="false">IF('Indicator Data'!R122="No Data",1,IF('Indicator Data imputation'!R121&lt;&gt;"",1,0))</f>
        <v>0</v>
      </c>
      <c r="R118" s="230" t="n">
        <f aca="false">IF('Indicator Data'!S122="No Data",1,IF('Indicator Data imputation'!S121&lt;&gt;"",1,0))</f>
        <v>0</v>
      </c>
      <c r="S118" s="230" t="n">
        <f aca="false">IF('Indicator Data'!T122="No Data",1,IF('Indicator Data imputation'!T121&lt;&gt;"",1,0))</f>
        <v>0</v>
      </c>
      <c r="T118" s="230" t="n">
        <f aca="false">IF('Indicator Data'!U122="No Data",1,IF('Indicator Data imputation'!U121&lt;&gt;"",1,0))</f>
        <v>0</v>
      </c>
      <c r="U118" s="230" t="n">
        <f aca="false">IF('Indicator Data'!V122="No Data",1,IF('Indicator Data imputation'!V121&lt;&gt;"",1,0))</f>
        <v>0</v>
      </c>
      <c r="V118" s="230" t="n">
        <f aca="false">IF('Indicator Data'!W122="No Data",1,IF('Indicator Data imputation'!W121&lt;&gt;"",1,0))</f>
        <v>0</v>
      </c>
      <c r="W118" s="230" t="n">
        <f aca="false">IF('Indicator Data'!X122="No Data",1,IF('Indicator Data imputation'!X121&lt;&gt;"",1,0))</f>
        <v>0</v>
      </c>
      <c r="X118" s="230" t="n">
        <f aca="false">IF('Indicator Data'!Y122="No Data",1,IF('Indicator Data imputation'!Y121&lt;&gt;"",1,0))</f>
        <v>0</v>
      </c>
      <c r="Y118" s="230" t="n">
        <f aca="false">IF('Indicator Data'!Z122="No Data",1,IF('Indicator Data imputation'!Z121&lt;&gt;"",1,0))</f>
        <v>0</v>
      </c>
      <c r="Z118" s="230" t="n">
        <f aca="false">IF('Indicator Data'!AA122="No Data",1,IF('Indicator Data imputation'!AA121&lt;&gt;"",1,0))</f>
        <v>0</v>
      </c>
      <c r="AA118" s="230" t="n">
        <f aca="false">IF('Indicator Data'!AB122="No Data",1,IF('Indicator Data imputation'!AB121&lt;&gt;"",1,0))</f>
        <v>0</v>
      </c>
      <c r="AB118" s="230" t="n">
        <f aca="false">IF('Indicator Data'!AC122="No Data",1,IF('Indicator Data imputation'!AC121&lt;&gt;"",1,0))</f>
        <v>0</v>
      </c>
      <c r="AC118" s="230" t="n">
        <f aca="false">IF('Indicator Data'!AD122="No Data",1,IF('Indicator Data imputation'!AD121&lt;&gt;"",1,0))</f>
        <v>0</v>
      </c>
      <c r="AD118" s="230" t="n">
        <f aca="false">IF('Indicator Data'!AE122="No Data",1,IF('Indicator Data imputation'!AE121&lt;&gt;"",1,0))</f>
        <v>0</v>
      </c>
      <c r="AE118" s="230" t="n">
        <f aca="false">IF('Indicator Data'!AF122="No Data",1,IF('Indicator Data imputation'!AF121&lt;&gt;"",1,0))</f>
        <v>0</v>
      </c>
      <c r="AF118" s="230" t="n">
        <f aca="false">IF('Indicator Data'!AG122="No Data",1,IF('Indicator Data imputation'!AG121&lt;&gt;"",1,0))</f>
        <v>0</v>
      </c>
      <c r="AG118" s="230" t="n">
        <f aca="false">IF('Indicator Data'!AH122="No Data",1,IF('Indicator Data imputation'!AH121&lt;&gt;"",1,0))</f>
        <v>0</v>
      </c>
      <c r="AH118" s="230" t="n">
        <f aca="false">IF('Indicator Data'!AI122="No Data",1,IF('Indicator Data imputation'!AI121&lt;&gt;"",1,0))</f>
        <v>0</v>
      </c>
      <c r="AI118" s="230" t="n">
        <f aca="false">IF('Indicator Data'!AJ122="No Data",1,IF('Indicator Data imputation'!AJ121&lt;&gt;"",1,0))</f>
        <v>0</v>
      </c>
      <c r="AJ118" s="230" t="n">
        <f aca="false">IF('Indicator Data'!AK122="No Data",1,IF('Indicator Data imputation'!AK121&lt;&gt;"",1,0))</f>
        <v>0</v>
      </c>
      <c r="AK118" s="230" t="n">
        <f aca="false">IF('Indicator Data'!AL122="No Data",1,IF('Indicator Data imputation'!AL121&lt;&gt;"",1,0))</f>
        <v>0</v>
      </c>
      <c r="AL118" s="230" t="n">
        <f aca="false">IF('Indicator Data'!AM122="No Data",1,IF('Indicator Data imputation'!AM121&lt;&gt;"",1,0))</f>
        <v>0</v>
      </c>
      <c r="AM118" s="230" t="n">
        <f aca="false">IF('Indicator Data'!AN122="No Data",1,IF('Indicator Data imputation'!AN121&lt;&gt;"",1,0))</f>
        <v>0</v>
      </c>
      <c r="AN118" s="230" t="n">
        <f aca="false">IF('Indicator Data'!AO122="No Data",1,IF('Indicator Data imputation'!AO121&lt;&gt;"",1,0))</f>
        <v>0</v>
      </c>
      <c r="AO118" s="230" t="n">
        <f aca="false">IF('Indicator Data'!AP122="No Data",1,IF('Indicator Data imputation'!AP121&lt;&gt;"",1,0))</f>
        <v>0</v>
      </c>
      <c r="AP118" s="230" t="n">
        <f aca="false">IF('Indicator Data'!AQ122="No Data",1,IF('Indicator Data imputation'!AQ121&lt;&gt;"",1,0))</f>
        <v>0</v>
      </c>
      <c r="AQ118" s="230" t="n">
        <f aca="false">IF('Indicator Data'!AR122="No Data",1,IF('Indicator Data imputation'!AR121&lt;&gt;"",1,0))</f>
        <v>0</v>
      </c>
      <c r="AR118" s="230" t="n">
        <f aca="false">IF('Indicator Data'!AS122="No Data",1,IF('Indicator Data imputation'!AS121&lt;&gt;"",1,0))</f>
        <v>0</v>
      </c>
      <c r="AS118" s="230" t="n">
        <f aca="false">IF('Indicator Data'!AT122="No Data",1,IF('Indicator Data imputation'!AT121&lt;&gt;"",1,0))</f>
        <v>0</v>
      </c>
      <c r="AT118" s="230" t="n">
        <f aca="false">IF('Indicator Data'!AU122="No Data",1,IF('Indicator Data imputation'!AU121&lt;&gt;"",1,0))</f>
        <v>0</v>
      </c>
      <c r="AU118" s="230" t="n">
        <f aca="false">IF('Indicator Data'!AV122="No Data",1,IF('Indicator Data imputation'!AV121&lt;&gt;"",1,0))</f>
        <v>0</v>
      </c>
      <c r="AV118" s="230" t="n">
        <f aca="false">IF('Indicator Data'!AW122="No Data",1,IF('Indicator Data imputation'!AW121&lt;&gt;"",1,0))</f>
        <v>0</v>
      </c>
      <c r="AW118" s="230" t="n">
        <f aca="false">IF('Indicator Data'!AX122="No Data",1,IF('Indicator Data imputation'!AX121&lt;&gt;"",1,0))</f>
        <v>0</v>
      </c>
      <c r="AX118" s="230" t="n">
        <f aca="false">IF('Indicator Data'!AY122="No Data",1,IF('Indicator Data imputation'!AY121&lt;&gt;"",1,0))</f>
        <v>0</v>
      </c>
      <c r="AY118" s="230" t="n">
        <f aca="false">IF('Indicator Data'!AZ122="No Data",1,IF('Indicator Data imputation'!AZ121&lt;&gt;"",1,0))</f>
        <v>0</v>
      </c>
      <c r="AZ118" s="230" t="n">
        <f aca="false">IF('Indicator Data'!BA122="No Data",1,IF('Indicator Data imputation'!BA121&lt;&gt;"",1,0))</f>
        <v>0</v>
      </c>
      <c r="BA118" s="230" t="n">
        <f aca="false">IF('Indicator Data'!BB122="No Data",1,IF('Indicator Data imputation'!BB121&lt;&gt;"",1,0))</f>
        <v>0</v>
      </c>
      <c r="BB118" s="230" t="n">
        <f aca="false">IF('Indicator Data'!BC122="No Data",1,IF('Indicator Data imputation'!BC121&lt;&gt;"",1,0))</f>
        <v>0</v>
      </c>
      <c r="BC118" s="230" t="n">
        <f aca="false">IF('Indicator Data'!BD122="No Data",1,IF('Indicator Data imputation'!BD121&lt;&gt;"",1,0))</f>
        <v>0</v>
      </c>
      <c r="BD118" s="230" t="n">
        <f aca="false">IF('Indicator Data'!BE122="No Data",1,IF('Indicator Data imputation'!BE121&lt;&gt;"",1,0))</f>
        <v>0</v>
      </c>
      <c r="BE118" s="230" t="n">
        <f aca="false">IF('Indicator Data'!BF122="No Data",1,IF('Indicator Data imputation'!BF121&lt;&gt;"",1,0))</f>
        <v>0</v>
      </c>
      <c r="BF118" s="230" t="n">
        <f aca="false">IF('Indicator Data'!BG122="No Data",1,IF('Indicator Data imputation'!BG121&lt;&gt;"",1,0))</f>
        <v>0</v>
      </c>
      <c r="BG118" s="230" t="n">
        <f aca="false">IF('Indicator Data'!BH122="No Data",1,IF('Indicator Data imputation'!BH121&lt;&gt;"",1,0))</f>
        <v>0</v>
      </c>
      <c r="BH118" s="230" t="n">
        <f aca="false">IF('Indicator Data'!BI122="No Data",1,IF('Indicator Data imputation'!BI121&lt;&gt;"",1,0))</f>
        <v>0</v>
      </c>
      <c r="BI118" s="230" t="n">
        <f aca="false">IF('Indicator Data'!BJ122="No Data",1,IF('Indicator Data imputation'!BJ121&lt;&gt;"",1,0))</f>
        <v>0</v>
      </c>
      <c r="BJ118" s="230" t="n">
        <f aca="false">IF('Indicator Data'!BK122="No Data",1,IF('Indicator Data imputation'!BK121&lt;&gt;"",1,0))</f>
        <v>0</v>
      </c>
      <c r="BK118" s="230" t="n">
        <f aca="false">IF('Indicator Data'!BL122="No Data",1,IF('Indicator Data imputation'!BL121&lt;&gt;"",1,0))</f>
        <v>0</v>
      </c>
      <c r="BL118" s="230" t="n">
        <f aca="false">IF('Indicator Data'!BM122="No Data",1,IF('Indicator Data imputation'!BM121&lt;&gt;"",1,0))</f>
        <v>0</v>
      </c>
      <c r="BM118" s="230" t="n">
        <f aca="false">IF('Indicator Data'!BN122="No Data",1,IF('Indicator Data imputation'!BN121&lt;&gt;"",1,0))</f>
        <v>0</v>
      </c>
      <c r="BN118" s="230" t="n">
        <f aca="false">IF('Indicator Data'!BO122="No Data",1,IF('Indicator Data imputation'!BO121&lt;&gt;"",1,0))</f>
        <v>0</v>
      </c>
      <c r="BO118" s="230" t="n">
        <f aca="false">IF('Indicator Data'!BP122="No Data",1,IF('Indicator Data imputation'!BP121&lt;&gt;"",1,0))</f>
        <v>0</v>
      </c>
      <c r="BP118" s="230" t="n">
        <f aca="false">IF('Indicator Data'!BQ122="No Data",1,IF('Indicator Data imputation'!BQ121&lt;&gt;"",1,0))</f>
        <v>0</v>
      </c>
      <c r="BQ118" s="230" t="n">
        <f aca="false">IF('Indicator Data'!BR122="No Data",1,IF('Indicator Data imputation'!BR121&lt;&gt;"",1,0))</f>
        <v>0</v>
      </c>
      <c r="BR118" s="230" t="n">
        <f aca="false">IF('Indicator Data'!BS122="No Data",1,IF('Indicator Data imputation'!BS121&lt;&gt;"",1,0))</f>
        <v>0</v>
      </c>
      <c r="BS118" s="230" t="n">
        <f aca="false">IF('Indicator Data'!BT122="No Data",1,IF('Indicator Data imputation'!BT121&lt;&gt;"",1,0))</f>
        <v>0</v>
      </c>
      <c r="BT118" s="230" t="n">
        <f aca="false">IF('Indicator Data'!BU122="No Data",1,IF('Indicator Data imputation'!BU121&lt;&gt;"",1,0))</f>
        <v>0</v>
      </c>
      <c r="BU118" s="230" t="n">
        <f aca="false">IF('Indicator Data'!BV122="No Data",1,IF('Indicator Data imputation'!BV121&lt;&gt;"",1,0))</f>
        <v>0</v>
      </c>
      <c r="BV118" s="230" t="n">
        <f aca="false">IF('Indicator Data'!BW122="No Data",1,IF('Indicator Data imputation'!BW121&lt;&gt;"",1,0))</f>
        <v>0</v>
      </c>
      <c r="BW118" s="230" t="n">
        <f aca="false">IF('Indicator Data'!BX122="No Data",1,IF('Indicator Data imputation'!BX121&lt;&gt;"",1,0))</f>
        <v>0</v>
      </c>
      <c r="BX118" s="0" t="n">
        <f aca="false">SUM(B118:BW118)</f>
        <v>0</v>
      </c>
      <c r="BY118" s="239" t="n">
        <f aca="false">BX118/74</f>
        <v>0</v>
      </c>
    </row>
    <row r="119" customFormat="false" ht="14.5" hidden="false" customHeight="false" outlineLevel="0" collapsed="false">
      <c r="A119" s="0" t="str">
        <f aca="false">'Indicator Data'!B123</f>
        <v>MMR</v>
      </c>
      <c r="B119" s="230" t="n">
        <f aca="false">IF('Indicator Data'!C123="No Data",1,IF('Indicator Data imputation'!C122&lt;&gt;"",1,0))</f>
        <v>0</v>
      </c>
      <c r="C119" s="230" t="n">
        <f aca="false">IF('Indicator Data'!D123="No Data",1,IF('Indicator Data imputation'!D122&lt;&gt;"",1,0))</f>
        <v>0</v>
      </c>
      <c r="D119" s="230" t="n">
        <f aca="false">IF('Indicator Data'!E123="No Data",1,IF('Indicator Data imputation'!E122&lt;&gt;"",1,0))</f>
        <v>0</v>
      </c>
      <c r="E119" s="230" t="n">
        <f aca="false">IF('Indicator Data'!F123="No Data",1,IF('Indicator Data imputation'!F122&lt;&gt;"",1,0))</f>
        <v>0</v>
      </c>
      <c r="F119" s="230" t="n">
        <f aca="false">IF('Indicator Data'!G123="No Data",1,IF('Indicator Data imputation'!G122&lt;&gt;"",1,0))</f>
        <v>0</v>
      </c>
      <c r="G119" s="230" t="n">
        <f aca="false">IF('Indicator Data'!H123="No Data",1,IF('Indicator Data imputation'!H122&lt;&gt;"",1,0))</f>
        <v>0</v>
      </c>
      <c r="H119" s="230" t="n">
        <f aca="false">IF('Indicator Data'!I123="No Data",1,IF('Indicator Data imputation'!I122&lt;&gt;"",1,0))</f>
        <v>0</v>
      </c>
      <c r="I119" s="230" t="n">
        <f aca="false">IF('Indicator Data'!J123="No Data",1,IF('Indicator Data imputation'!J122&lt;&gt;"",1,0))</f>
        <v>0</v>
      </c>
      <c r="J119" s="230" t="n">
        <f aca="false">IF('Indicator Data'!K123="No Data",1,IF('Indicator Data imputation'!K122&lt;&gt;"",1,0))</f>
        <v>0</v>
      </c>
      <c r="K119" s="230" t="n">
        <f aca="false">IF('Indicator Data'!L123="No Data",1,IF('Indicator Data imputation'!L122&lt;&gt;"",1,0))</f>
        <v>0</v>
      </c>
      <c r="L119" s="230" t="n">
        <f aca="false">IF('Indicator Data'!M123="No Data",1,IF('Indicator Data imputation'!M122&lt;&gt;"",1,0))</f>
        <v>0</v>
      </c>
      <c r="M119" s="230" t="n">
        <f aca="false">IF('Indicator Data'!N123="No Data",1,IF('Indicator Data imputation'!N122&lt;&gt;"",1,0))</f>
        <v>1</v>
      </c>
      <c r="N119" s="230" t="n">
        <f aca="false">IF('Indicator Data'!O123="No Data",1,IF('Indicator Data imputation'!O122&lt;&gt;"",1,0))</f>
        <v>1</v>
      </c>
      <c r="O119" s="230" t="n">
        <f aca="false">IF('Indicator Data'!P123="No Data",1,IF('Indicator Data imputation'!P122&lt;&gt;"",1,0))</f>
        <v>1</v>
      </c>
      <c r="P119" s="230" t="n">
        <f aca="false">IF('Indicator Data'!Q123="No Data",1,IF('Indicator Data imputation'!Q122&lt;&gt;"",1,0))</f>
        <v>0</v>
      </c>
      <c r="Q119" s="230" t="n">
        <f aca="false">IF('Indicator Data'!R123="No Data",1,IF('Indicator Data imputation'!R122&lt;&gt;"",1,0))</f>
        <v>0</v>
      </c>
      <c r="R119" s="230" t="n">
        <f aca="false">IF('Indicator Data'!S123="No Data",1,IF('Indicator Data imputation'!S122&lt;&gt;"",1,0))</f>
        <v>0</v>
      </c>
      <c r="S119" s="230" t="n">
        <f aca="false">IF('Indicator Data'!T123="No Data",1,IF('Indicator Data imputation'!T122&lt;&gt;"",1,0))</f>
        <v>0</v>
      </c>
      <c r="T119" s="230" t="n">
        <f aca="false">IF('Indicator Data'!U123="No Data",1,IF('Indicator Data imputation'!U122&lt;&gt;"",1,0))</f>
        <v>0</v>
      </c>
      <c r="U119" s="230" t="n">
        <f aca="false">IF('Indicator Data'!V123="No Data",1,IF('Indicator Data imputation'!V122&lt;&gt;"",1,0))</f>
        <v>0</v>
      </c>
      <c r="V119" s="230" t="n">
        <f aca="false">IF('Indicator Data'!W123="No Data",1,IF('Indicator Data imputation'!W122&lt;&gt;"",1,0))</f>
        <v>0</v>
      </c>
      <c r="W119" s="230" t="n">
        <f aca="false">IF('Indicator Data'!X123="No Data",1,IF('Indicator Data imputation'!X122&lt;&gt;"",1,0))</f>
        <v>0</v>
      </c>
      <c r="X119" s="230" t="n">
        <f aca="false">IF('Indicator Data'!Y123="No Data",1,IF('Indicator Data imputation'!Y122&lt;&gt;"",1,0))</f>
        <v>0</v>
      </c>
      <c r="Y119" s="230" t="n">
        <f aca="false">IF('Indicator Data'!Z123="No Data",1,IF('Indicator Data imputation'!Z122&lt;&gt;"",1,0))</f>
        <v>0</v>
      </c>
      <c r="Z119" s="230" t="n">
        <f aca="false">IF('Indicator Data'!AA123="No Data",1,IF('Indicator Data imputation'!AA122&lt;&gt;"",1,0))</f>
        <v>0</v>
      </c>
      <c r="AA119" s="230" t="n">
        <f aca="false">IF('Indicator Data'!AB123="No Data",1,IF('Indicator Data imputation'!AB122&lt;&gt;"",1,0))</f>
        <v>0</v>
      </c>
      <c r="AB119" s="230" t="n">
        <f aca="false">IF('Indicator Data'!AC123="No Data",1,IF('Indicator Data imputation'!AC122&lt;&gt;"",1,0))</f>
        <v>0</v>
      </c>
      <c r="AC119" s="230" t="n">
        <f aca="false">IF('Indicator Data'!AD123="No Data",1,IF('Indicator Data imputation'!AD122&lt;&gt;"",1,0))</f>
        <v>0</v>
      </c>
      <c r="AD119" s="230" t="n">
        <f aca="false">IF('Indicator Data'!AE123="No Data",1,IF('Indicator Data imputation'!AE122&lt;&gt;"",1,0))</f>
        <v>0</v>
      </c>
      <c r="AE119" s="230" t="n">
        <f aca="false">IF('Indicator Data'!AF123="No Data",1,IF('Indicator Data imputation'!AF122&lt;&gt;"",1,0))</f>
        <v>0</v>
      </c>
      <c r="AF119" s="230" t="n">
        <f aca="false">IF('Indicator Data'!AG123="No Data",1,IF('Indicator Data imputation'!AG122&lt;&gt;"",1,0))</f>
        <v>0</v>
      </c>
      <c r="AG119" s="230" t="n">
        <f aca="false">IF('Indicator Data'!AH123="No Data",1,IF('Indicator Data imputation'!AH122&lt;&gt;"",1,0))</f>
        <v>0</v>
      </c>
      <c r="AH119" s="230" t="n">
        <f aca="false">IF('Indicator Data'!AI123="No Data",1,IF('Indicator Data imputation'!AI122&lt;&gt;"",1,0))</f>
        <v>0</v>
      </c>
      <c r="AI119" s="230" t="n">
        <f aca="false">IF('Indicator Data'!AJ123="No Data",1,IF('Indicator Data imputation'!AJ122&lt;&gt;"",1,0))</f>
        <v>0</v>
      </c>
      <c r="AJ119" s="230" t="n">
        <f aca="false">IF('Indicator Data'!AK123="No Data",1,IF('Indicator Data imputation'!AK122&lt;&gt;"",1,0))</f>
        <v>0</v>
      </c>
      <c r="AK119" s="230" t="n">
        <f aca="false">IF('Indicator Data'!AL123="No Data",1,IF('Indicator Data imputation'!AL122&lt;&gt;"",1,0))</f>
        <v>0</v>
      </c>
      <c r="AL119" s="230" t="n">
        <f aca="false">IF('Indicator Data'!AM123="No Data",1,IF('Indicator Data imputation'!AM122&lt;&gt;"",1,0))</f>
        <v>0</v>
      </c>
      <c r="AM119" s="230" t="n">
        <f aca="false">IF('Indicator Data'!AN123="No Data",1,IF('Indicator Data imputation'!AN122&lt;&gt;"",1,0))</f>
        <v>0</v>
      </c>
      <c r="AN119" s="230" t="n">
        <f aca="false">IF('Indicator Data'!AO123="No Data",1,IF('Indicator Data imputation'!AO122&lt;&gt;"",1,0))</f>
        <v>0</v>
      </c>
      <c r="AO119" s="230" t="n">
        <f aca="false">IF('Indicator Data'!AP123="No Data",1,IF('Indicator Data imputation'!AP122&lt;&gt;"",1,0))</f>
        <v>0</v>
      </c>
      <c r="AP119" s="230" t="n">
        <f aca="false">IF('Indicator Data'!AQ123="No Data",1,IF('Indicator Data imputation'!AQ122&lt;&gt;"",1,0))</f>
        <v>0</v>
      </c>
      <c r="AQ119" s="230" t="n">
        <f aca="false">IF('Indicator Data'!AR123="No Data",1,IF('Indicator Data imputation'!AR122&lt;&gt;"",1,0))</f>
        <v>0</v>
      </c>
      <c r="AR119" s="230" t="n">
        <f aca="false">IF('Indicator Data'!AS123="No Data",1,IF('Indicator Data imputation'!AS122&lt;&gt;"",1,0))</f>
        <v>0</v>
      </c>
      <c r="AS119" s="230" t="n">
        <f aca="false">IF('Indicator Data'!AT123="No Data",1,IF('Indicator Data imputation'!AT122&lt;&gt;"",1,0))</f>
        <v>0</v>
      </c>
      <c r="AT119" s="230" t="n">
        <f aca="false">IF('Indicator Data'!AU123="No Data",1,IF('Indicator Data imputation'!AU122&lt;&gt;"",1,0))</f>
        <v>0</v>
      </c>
      <c r="AU119" s="230" t="n">
        <f aca="false">IF('Indicator Data'!AV123="No Data",1,IF('Indicator Data imputation'!AV122&lt;&gt;"",1,0))</f>
        <v>0</v>
      </c>
      <c r="AV119" s="230" t="n">
        <f aca="false">IF('Indicator Data'!AW123="No Data",1,IF('Indicator Data imputation'!AW122&lt;&gt;"",1,0))</f>
        <v>0</v>
      </c>
      <c r="AW119" s="230" t="n">
        <f aca="false">IF('Indicator Data'!AX123="No Data",1,IF('Indicator Data imputation'!AX122&lt;&gt;"",1,0))</f>
        <v>0</v>
      </c>
      <c r="AX119" s="230" t="n">
        <f aca="false">IF('Indicator Data'!AY123="No Data",1,IF('Indicator Data imputation'!AY122&lt;&gt;"",1,0))</f>
        <v>0</v>
      </c>
      <c r="AY119" s="230" t="n">
        <f aca="false">IF('Indicator Data'!AZ123="No Data",1,IF('Indicator Data imputation'!AZ122&lt;&gt;"",1,0))</f>
        <v>0</v>
      </c>
      <c r="AZ119" s="230" t="n">
        <f aca="false">IF('Indicator Data'!BA123="No Data",1,IF('Indicator Data imputation'!BA122&lt;&gt;"",1,0))</f>
        <v>0</v>
      </c>
      <c r="BA119" s="230" t="n">
        <f aca="false">IF('Indicator Data'!BB123="No Data",1,IF('Indicator Data imputation'!BB122&lt;&gt;"",1,0))</f>
        <v>0</v>
      </c>
      <c r="BB119" s="230" t="n">
        <f aca="false">IF('Indicator Data'!BC123="No Data",1,IF('Indicator Data imputation'!BC122&lt;&gt;"",1,0))</f>
        <v>0</v>
      </c>
      <c r="BC119" s="230" t="n">
        <f aca="false">IF('Indicator Data'!BD123="No Data",1,IF('Indicator Data imputation'!BD122&lt;&gt;"",1,0))</f>
        <v>0</v>
      </c>
      <c r="BD119" s="230" t="n">
        <f aca="false">IF('Indicator Data'!BE123="No Data",1,IF('Indicator Data imputation'!BE122&lt;&gt;"",1,0))</f>
        <v>0</v>
      </c>
      <c r="BE119" s="230" t="n">
        <f aca="false">IF('Indicator Data'!BF123="No Data",1,IF('Indicator Data imputation'!BF122&lt;&gt;"",1,0))</f>
        <v>0</v>
      </c>
      <c r="BF119" s="230" t="n">
        <f aca="false">IF('Indicator Data'!BG123="No Data",1,IF('Indicator Data imputation'!BG122&lt;&gt;"",1,0))</f>
        <v>0</v>
      </c>
      <c r="BG119" s="230" t="n">
        <f aca="false">IF('Indicator Data'!BH123="No Data",1,IF('Indicator Data imputation'!BH122&lt;&gt;"",1,0))</f>
        <v>0</v>
      </c>
      <c r="BH119" s="230" t="n">
        <f aca="false">IF('Indicator Data'!BI123="No Data",1,IF('Indicator Data imputation'!BI122&lt;&gt;"",1,0))</f>
        <v>0</v>
      </c>
      <c r="BI119" s="230" t="n">
        <f aca="false">IF('Indicator Data'!BJ123="No Data",1,IF('Indicator Data imputation'!BJ122&lt;&gt;"",1,0))</f>
        <v>0</v>
      </c>
      <c r="BJ119" s="230" t="n">
        <f aca="false">IF('Indicator Data'!BK123="No Data",1,IF('Indicator Data imputation'!BK122&lt;&gt;"",1,0))</f>
        <v>0</v>
      </c>
      <c r="BK119" s="230" t="n">
        <f aca="false">IF('Indicator Data'!BL123="No Data",1,IF('Indicator Data imputation'!BL122&lt;&gt;"",1,0))</f>
        <v>0</v>
      </c>
      <c r="BL119" s="230" t="n">
        <f aca="false">IF('Indicator Data'!BM123="No Data",1,IF('Indicator Data imputation'!BM122&lt;&gt;"",1,0))</f>
        <v>0</v>
      </c>
      <c r="BM119" s="230" t="n">
        <f aca="false">IF('Indicator Data'!BN123="No Data",1,IF('Indicator Data imputation'!BN122&lt;&gt;"",1,0))</f>
        <v>0</v>
      </c>
      <c r="BN119" s="230" t="n">
        <f aca="false">IF('Indicator Data'!BO123="No Data",1,IF('Indicator Data imputation'!BO122&lt;&gt;"",1,0))</f>
        <v>0</v>
      </c>
      <c r="BO119" s="230" t="n">
        <f aca="false">IF('Indicator Data'!BP123="No Data",1,IF('Indicator Data imputation'!BP122&lt;&gt;"",1,0))</f>
        <v>0</v>
      </c>
      <c r="BP119" s="230" t="n">
        <f aca="false">IF('Indicator Data'!BQ123="No Data",1,IF('Indicator Data imputation'!BQ122&lt;&gt;"",1,0))</f>
        <v>0</v>
      </c>
      <c r="BQ119" s="230" t="n">
        <f aca="false">IF('Indicator Data'!BR123="No Data",1,IF('Indicator Data imputation'!BR122&lt;&gt;"",1,0))</f>
        <v>0</v>
      </c>
      <c r="BR119" s="230" t="n">
        <f aca="false">IF('Indicator Data'!BS123="No Data",1,IF('Indicator Data imputation'!BS122&lt;&gt;"",1,0))</f>
        <v>0</v>
      </c>
      <c r="BS119" s="230" t="n">
        <f aca="false">IF('Indicator Data'!BT123="No Data",1,IF('Indicator Data imputation'!BT122&lt;&gt;"",1,0))</f>
        <v>0</v>
      </c>
      <c r="BT119" s="230" t="n">
        <f aca="false">IF('Indicator Data'!BU123="No Data",1,IF('Indicator Data imputation'!BU122&lt;&gt;"",1,0))</f>
        <v>0</v>
      </c>
      <c r="BU119" s="230" t="n">
        <f aca="false">IF('Indicator Data'!BV123="No Data",1,IF('Indicator Data imputation'!BV122&lt;&gt;"",1,0))</f>
        <v>0</v>
      </c>
      <c r="BV119" s="230" t="n">
        <f aca="false">IF('Indicator Data'!BW123="No Data",1,IF('Indicator Data imputation'!BW122&lt;&gt;"",1,0))</f>
        <v>0</v>
      </c>
      <c r="BW119" s="230" t="n">
        <f aca="false">IF('Indicator Data'!BX123="No Data",1,IF('Indicator Data imputation'!BX122&lt;&gt;"",1,0))</f>
        <v>0</v>
      </c>
      <c r="BX119" s="0" t="n">
        <f aca="false">SUM(B119:BW119)</f>
        <v>3</v>
      </c>
      <c r="BY119" s="239" t="n">
        <f aca="false">BX119/74</f>
        <v>0.0405405405405405</v>
      </c>
    </row>
    <row r="120" customFormat="false" ht="14.5" hidden="false" customHeight="false" outlineLevel="0" collapsed="false">
      <c r="A120" s="0" t="str">
        <f aca="false">'Indicator Data'!B124</f>
        <v>NAM</v>
      </c>
      <c r="B120" s="230" t="n">
        <f aca="false">IF('Indicator Data'!C124="No Data",1,IF('Indicator Data imputation'!C123&lt;&gt;"",1,0))</f>
        <v>0</v>
      </c>
      <c r="C120" s="230" t="n">
        <f aca="false">IF('Indicator Data'!D124="No Data",1,IF('Indicator Data imputation'!D123&lt;&gt;"",1,0))</f>
        <v>0</v>
      </c>
      <c r="D120" s="230" t="n">
        <f aca="false">IF('Indicator Data'!E124="No Data",1,IF('Indicator Data imputation'!E123&lt;&gt;"",1,0))</f>
        <v>0</v>
      </c>
      <c r="E120" s="230" t="n">
        <f aca="false">IF('Indicator Data'!F124="No Data",1,IF('Indicator Data imputation'!F123&lt;&gt;"",1,0))</f>
        <v>0</v>
      </c>
      <c r="F120" s="230" t="n">
        <f aca="false">IF('Indicator Data'!G124="No Data",1,IF('Indicator Data imputation'!G123&lt;&gt;"",1,0))</f>
        <v>0</v>
      </c>
      <c r="G120" s="230" t="n">
        <f aca="false">IF('Indicator Data'!H124="No Data",1,IF('Indicator Data imputation'!H123&lt;&gt;"",1,0))</f>
        <v>0</v>
      </c>
      <c r="H120" s="230" t="n">
        <f aca="false">IF('Indicator Data'!I124="No Data",1,IF('Indicator Data imputation'!I123&lt;&gt;"",1,0))</f>
        <v>0</v>
      </c>
      <c r="I120" s="230" t="n">
        <f aca="false">IF('Indicator Data'!J124="No Data",1,IF('Indicator Data imputation'!J123&lt;&gt;"",1,0))</f>
        <v>0</v>
      </c>
      <c r="J120" s="230" t="n">
        <f aca="false">IF('Indicator Data'!K124="No Data",1,IF('Indicator Data imputation'!K123&lt;&gt;"",1,0))</f>
        <v>0</v>
      </c>
      <c r="K120" s="230" t="n">
        <f aca="false">IF('Indicator Data'!L124="No Data",1,IF('Indicator Data imputation'!L123&lt;&gt;"",1,0))</f>
        <v>0</v>
      </c>
      <c r="L120" s="230" t="n">
        <f aca="false">IF('Indicator Data'!M124="No Data",1,IF('Indicator Data imputation'!M123&lt;&gt;"",1,0))</f>
        <v>0</v>
      </c>
      <c r="M120" s="230" t="n">
        <f aca="false">IF('Indicator Data'!N124="No Data",1,IF('Indicator Data imputation'!N123&lt;&gt;"",1,0))</f>
        <v>0</v>
      </c>
      <c r="N120" s="230" t="n">
        <f aca="false">IF('Indicator Data'!O124="No Data",1,IF('Indicator Data imputation'!O123&lt;&gt;"",1,0))</f>
        <v>0</v>
      </c>
      <c r="O120" s="230" t="n">
        <f aca="false">IF('Indicator Data'!P124="No Data",1,IF('Indicator Data imputation'!P123&lt;&gt;"",1,0))</f>
        <v>0</v>
      </c>
      <c r="P120" s="230" t="n">
        <f aca="false">IF('Indicator Data'!Q124="No Data",1,IF('Indicator Data imputation'!Q123&lt;&gt;"",1,0))</f>
        <v>0</v>
      </c>
      <c r="Q120" s="230" t="n">
        <f aca="false">IF('Indicator Data'!R124="No Data",1,IF('Indicator Data imputation'!R123&lt;&gt;"",1,0))</f>
        <v>0</v>
      </c>
      <c r="R120" s="230" t="n">
        <f aca="false">IF('Indicator Data'!S124="No Data",1,IF('Indicator Data imputation'!S123&lt;&gt;"",1,0))</f>
        <v>0</v>
      </c>
      <c r="S120" s="230" t="n">
        <f aca="false">IF('Indicator Data'!T124="No Data",1,IF('Indicator Data imputation'!T123&lt;&gt;"",1,0))</f>
        <v>0</v>
      </c>
      <c r="T120" s="230" t="n">
        <f aca="false">IF('Indicator Data'!U124="No Data",1,IF('Indicator Data imputation'!U123&lt;&gt;"",1,0))</f>
        <v>0</v>
      </c>
      <c r="U120" s="230" t="n">
        <f aca="false">IF('Indicator Data'!V124="No Data",1,IF('Indicator Data imputation'!V123&lt;&gt;"",1,0))</f>
        <v>0</v>
      </c>
      <c r="V120" s="230" t="n">
        <f aca="false">IF('Indicator Data'!W124="No Data",1,IF('Indicator Data imputation'!W123&lt;&gt;"",1,0))</f>
        <v>0</v>
      </c>
      <c r="W120" s="230" t="n">
        <f aca="false">IF('Indicator Data'!X124="No Data",1,IF('Indicator Data imputation'!X123&lt;&gt;"",1,0))</f>
        <v>0</v>
      </c>
      <c r="X120" s="230" t="n">
        <f aca="false">IF('Indicator Data'!Y124="No Data",1,IF('Indicator Data imputation'!Y123&lt;&gt;"",1,0))</f>
        <v>0</v>
      </c>
      <c r="Y120" s="230" t="n">
        <f aca="false">IF('Indicator Data'!Z124="No Data",1,IF('Indicator Data imputation'!Z123&lt;&gt;"",1,0))</f>
        <v>0</v>
      </c>
      <c r="Z120" s="230" t="n">
        <f aca="false">IF('Indicator Data'!AA124="No Data",1,IF('Indicator Data imputation'!AA123&lt;&gt;"",1,0))</f>
        <v>0</v>
      </c>
      <c r="AA120" s="230" t="n">
        <f aca="false">IF('Indicator Data'!AB124="No Data",1,IF('Indicator Data imputation'!AB123&lt;&gt;"",1,0))</f>
        <v>0</v>
      </c>
      <c r="AB120" s="230" t="n">
        <f aca="false">IF('Indicator Data'!AC124="No Data",1,IF('Indicator Data imputation'!AC123&lt;&gt;"",1,0))</f>
        <v>0</v>
      </c>
      <c r="AC120" s="230" t="n">
        <f aca="false">IF('Indicator Data'!AD124="No Data",1,IF('Indicator Data imputation'!AD123&lt;&gt;"",1,0))</f>
        <v>0</v>
      </c>
      <c r="AD120" s="230" t="n">
        <f aca="false">IF('Indicator Data'!AE124="No Data",1,IF('Indicator Data imputation'!AE123&lt;&gt;"",1,0))</f>
        <v>0</v>
      </c>
      <c r="AE120" s="230" t="n">
        <f aca="false">IF('Indicator Data'!AF124="No Data",1,IF('Indicator Data imputation'!AF123&lt;&gt;"",1,0))</f>
        <v>0</v>
      </c>
      <c r="AF120" s="230" t="n">
        <f aca="false">IF('Indicator Data'!AG124="No Data",1,IF('Indicator Data imputation'!AG123&lt;&gt;"",1,0))</f>
        <v>0</v>
      </c>
      <c r="AG120" s="230" t="n">
        <f aca="false">IF('Indicator Data'!AH124="No Data",1,IF('Indicator Data imputation'!AH123&lt;&gt;"",1,0))</f>
        <v>0</v>
      </c>
      <c r="AH120" s="230" t="n">
        <f aca="false">IF('Indicator Data'!AI124="No Data",1,IF('Indicator Data imputation'!AI123&lt;&gt;"",1,0))</f>
        <v>0</v>
      </c>
      <c r="AI120" s="230" t="n">
        <f aca="false">IF('Indicator Data'!AJ124="No Data",1,IF('Indicator Data imputation'!AJ123&lt;&gt;"",1,0))</f>
        <v>0</v>
      </c>
      <c r="AJ120" s="230" t="n">
        <f aca="false">IF('Indicator Data'!AK124="No Data",1,IF('Indicator Data imputation'!AK123&lt;&gt;"",1,0))</f>
        <v>0</v>
      </c>
      <c r="AK120" s="230" t="n">
        <f aca="false">IF('Indicator Data'!AL124="No Data",1,IF('Indicator Data imputation'!AL123&lt;&gt;"",1,0))</f>
        <v>0</v>
      </c>
      <c r="AL120" s="230" t="n">
        <f aca="false">IF('Indicator Data'!AM124="No Data",1,IF('Indicator Data imputation'!AM123&lt;&gt;"",1,0))</f>
        <v>0</v>
      </c>
      <c r="AM120" s="230" t="n">
        <f aca="false">IF('Indicator Data'!AN124="No Data",1,IF('Indicator Data imputation'!AN123&lt;&gt;"",1,0))</f>
        <v>0</v>
      </c>
      <c r="AN120" s="230" t="n">
        <f aca="false">IF('Indicator Data'!AO124="No Data",1,IF('Indicator Data imputation'!AO123&lt;&gt;"",1,0))</f>
        <v>0</v>
      </c>
      <c r="AO120" s="230" t="n">
        <f aca="false">IF('Indicator Data'!AP124="No Data",1,IF('Indicator Data imputation'!AP123&lt;&gt;"",1,0))</f>
        <v>0</v>
      </c>
      <c r="AP120" s="230" t="n">
        <f aca="false">IF('Indicator Data'!AQ124="No Data",1,IF('Indicator Data imputation'!AQ123&lt;&gt;"",1,0))</f>
        <v>0</v>
      </c>
      <c r="AQ120" s="230" t="n">
        <f aca="false">IF('Indicator Data'!AR124="No Data",1,IF('Indicator Data imputation'!AR123&lt;&gt;"",1,0))</f>
        <v>0</v>
      </c>
      <c r="AR120" s="230" t="n">
        <f aca="false">IF('Indicator Data'!AS124="No Data",1,IF('Indicator Data imputation'!AS123&lt;&gt;"",1,0))</f>
        <v>0</v>
      </c>
      <c r="AS120" s="230" t="n">
        <f aca="false">IF('Indicator Data'!AT124="No Data",1,IF('Indicator Data imputation'!AT123&lt;&gt;"",1,0))</f>
        <v>0</v>
      </c>
      <c r="AT120" s="230" t="n">
        <f aca="false">IF('Indicator Data'!AU124="No Data",1,IF('Indicator Data imputation'!AU123&lt;&gt;"",1,0))</f>
        <v>0</v>
      </c>
      <c r="AU120" s="230" t="n">
        <f aca="false">IF('Indicator Data'!AV124="No Data",1,IF('Indicator Data imputation'!AV123&lt;&gt;"",1,0))</f>
        <v>0</v>
      </c>
      <c r="AV120" s="230" t="n">
        <f aca="false">IF('Indicator Data'!AW124="No Data",1,IF('Indicator Data imputation'!AW123&lt;&gt;"",1,0))</f>
        <v>0</v>
      </c>
      <c r="AW120" s="230" t="n">
        <f aca="false">IF('Indicator Data'!AX124="No Data",1,IF('Indicator Data imputation'!AX123&lt;&gt;"",1,0))</f>
        <v>0</v>
      </c>
      <c r="AX120" s="230" t="n">
        <f aca="false">IF('Indicator Data'!AY124="No Data",1,IF('Indicator Data imputation'!AY123&lt;&gt;"",1,0))</f>
        <v>0</v>
      </c>
      <c r="AY120" s="230" t="n">
        <f aca="false">IF('Indicator Data'!AZ124="No Data",1,IF('Indicator Data imputation'!AZ123&lt;&gt;"",1,0))</f>
        <v>0</v>
      </c>
      <c r="AZ120" s="230" t="n">
        <f aca="false">IF('Indicator Data'!BA124="No Data",1,IF('Indicator Data imputation'!BA123&lt;&gt;"",1,0))</f>
        <v>0</v>
      </c>
      <c r="BA120" s="230" t="n">
        <f aca="false">IF('Indicator Data'!BB124="No Data",1,IF('Indicator Data imputation'!BB123&lt;&gt;"",1,0))</f>
        <v>0</v>
      </c>
      <c r="BB120" s="230" t="n">
        <f aca="false">IF('Indicator Data'!BC124="No Data",1,IF('Indicator Data imputation'!BC123&lt;&gt;"",1,0))</f>
        <v>0</v>
      </c>
      <c r="BC120" s="230" t="n">
        <f aca="false">IF('Indicator Data'!BD124="No Data",1,IF('Indicator Data imputation'!BD123&lt;&gt;"",1,0))</f>
        <v>0</v>
      </c>
      <c r="BD120" s="230" t="n">
        <f aca="false">IF('Indicator Data'!BE124="No Data",1,IF('Indicator Data imputation'!BE123&lt;&gt;"",1,0))</f>
        <v>0</v>
      </c>
      <c r="BE120" s="230" t="n">
        <f aca="false">IF('Indicator Data'!BF124="No Data",1,IF('Indicator Data imputation'!BF123&lt;&gt;"",1,0))</f>
        <v>0</v>
      </c>
      <c r="BF120" s="230" t="n">
        <f aca="false">IF('Indicator Data'!BG124="No Data",1,IF('Indicator Data imputation'!BG123&lt;&gt;"",1,0))</f>
        <v>1</v>
      </c>
      <c r="BG120" s="230" t="n">
        <f aca="false">IF('Indicator Data'!BH124="No Data",1,IF('Indicator Data imputation'!BH123&lt;&gt;"",1,0))</f>
        <v>0</v>
      </c>
      <c r="BH120" s="230" t="n">
        <f aca="false">IF('Indicator Data'!BI124="No Data",1,IF('Indicator Data imputation'!BI123&lt;&gt;"",1,0))</f>
        <v>0</v>
      </c>
      <c r="BI120" s="230" t="n">
        <f aca="false">IF('Indicator Data'!BJ124="No Data",1,IF('Indicator Data imputation'!BJ123&lt;&gt;"",1,0))</f>
        <v>0</v>
      </c>
      <c r="BJ120" s="230" t="n">
        <f aca="false">IF('Indicator Data'!BK124="No Data",1,IF('Indicator Data imputation'!BK123&lt;&gt;"",1,0))</f>
        <v>0</v>
      </c>
      <c r="BK120" s="230" t="n">
        <f aca="false">IF('Indicator Data'!BL124="No Data",1,IF('Indicator Data imputation'!BL123&lt;&gt;"",1,0))</f>
        <v>0</v>
      </c>
      <c r="BL120" s="230" t="n">
        <f aca="false">IF('Indicator Data'!BM124="No Data",1,IF('Indicator Data imputation'!BM123&lt;&gt;"",1,0))</f>
        <v>0</v>
      </c>
      <c r="BM120" s="230" t="n">
        <f aca="false">IF('Indicator Data'!BN124="No Data",1,IF('Indicator Data imputation'!BN123&lt;&gt;"",1,0))</f>
        <v>0</v>
      </c>
      <c r="BN120" s="230" t="n">
        <f aca="false">IF('Indicator Data'!BO124="No Data",1,IF('Indicator Data imputation'!BO123&lt;&gt;"",1,0))</f>
        <v>0</v>
      </c>
      <c r="BO120" s="230" t="n">
        <f aca="false">IF('Indicator Data'!BP124="No Data",1,IF('Indicator Data imputation'!BP123&lt;&gt;"",1,0))</f>
        <v>0</v>
      </c>
      <c r="BP120" s="230" t="n">
        <f aca="false">IF('Indicator Data'!BQ124="No Data",1,IF('Indicator Data imputation'!BQ123&lt;&gt;"",1,0))</f>
        <v>0</v>
      </c>
      <c r="BQ120" s="230" t="n">
        <f aca="false">IF('Indicator Data'!BR124="No Data",1,IF('Indicator Data imputation'!BR123&lt;&gt;"",1,0))</f>
        <v>0</v>
      </c>
      <c r="BR120" s="230" t="n">
        <f aca="false">IF('Indicator Data'!BS124="No Data",1,IF('Indicator Data imputation'!BS123&lt;&gt;"",1,0))</f>
        <v>1</v>
      </c>
      <c r="BS120" s="230" t="n">
        <f aca="false">IF('Indicator Data'!BT124="No Data",1,IF('Indicator Data imputation'!BT123&lt;&gt;"",1,0))</f>
        <v>0</v>
      </c>
      <c r="BT120" s="230" t="n">
        <f aca="false">IF('Indicator Data'!BU124="No Data",1,IF('Indicator Data imputation'!BU123&lt;&gt;"",1,0))</f>
        <v>0</v>
      </c>
      <c r="BU120" s="230" t="n">
        <f aca="false">IF('Indicator Data'!BV124="No Data",1,IF('Indicator Data imputation'!BV123&lt;&gt;"",1,0))</f>
        <v>0</v>
      </c>
      <c r="BV120" s="230" t="n">
        <f aca="false">IF('Indicator Data'!BW124="No Data",1,IF('Indicator Data imputation'!BW123&lt;&gt;"",1,0))</f>
        <v>0</v>
      </c>
      <c r="BW120" s="230" t="n">
        <f aca="false">IF('Indicator Data'!BX124="No Data",1,IF('Indicator Data imputation'!BX123&lt;&gt;"",1,0))</f>
        <v>0</v>
      </c>
      <c r="BX120" s="0" t="n">
        <f aca="false">SUM(B120:BW120)</f>
        <v>2</v>
      </c>
      <c r="BY120" s="239" t="n">
        <f aca="false">BX120/74</f>
        <v>0.027027027027027</v>
      </c>
    </row>
    <row r="121" customFormat="false" ht="14.5" hidden="false" customHeight="false" outlineLevel="0" collapsed="false">
      <c r="A121" s="0" t="str">
        <f aca="false">'Indicator Data'!B125</f>
        <v>NRU</v>
      </c>
      <c r="B121" s="230" t="n">
        <f aca="false">IF('Indicator Data'!C125="No Data",1,IF('Indicator Data imputation'!C124&lt;&gt;"",1,0))</f>
        <v>0</v>
      </c>
      <c r="C121" s="230" t="n">
        <f aca="false">IF('Indicator Data'!D125="No Data",1,IF('Indicator Data imputation'!D124&lt;&gt;"",1,0))</f>
        <v>0</v>
      </c>
      <c r="D121" s="230" t="n">
        <f aca="false">IF('Indicator Data'!E125="No Data",1,IF('Indicator Data imputation'!E124&lt;&gt;"",1,0))</f>
        <v>1</v>
      </c>
      <c r="E121" s="230" t="n">
        <f aca="false">IF('Indicator Data'!F125="No Data",1,IF('Indicator Data imputation'!F124&lt;&gt;"",1,0))</f>
        <v>0</v>
      </c>
      <c r="F121" s="230" t="n">
        <f aca="false">IF('Indicator Data'!G125="No Data",1,IF('Indicator Data imputation'!G124&lt;&gt;"",1,0))</f>
        <v>0</v>
      </c>
      <c r="G121" s="230" t="n">
        <f aca="false">IF('Indicator Data'!H125="No Data",1,IF('Indicator Data imputation'!H124&lt;&gt;"",1,0))</f>
        <v>0</v>
      </c>
      <c r="H121" s="230" t="n">
        <f aca="false">IF('Indicator Data'!I125="No Data",1,IF('Indicator Data imputation'!I124&lt;&gt;"",1,0))</f>
        <v>0</v>
      </c>
      <c r="I121" s="230" t="n">
        <f aca="false">IF('Indicator Data'!J125="No Data",1,IF('Indicator Data imputation'!J124&lt;&gt;"",1,0))</f>
        <v>0</v>
      </c>
      <c r="J121" s="230" t="n">
        <f aca="false">IF('Indicator Data'!K125="No Data",1,IF('Indicator Data imputation'!K124&lt;&gt;"",1,0))</f>
        <v>0</v>
      </c>
      <c r="K121" s="230" t="n">
        <f aca="false">IF('Indicator Data'!L125="No Data",1,IF('Indicator Data imputation'!L124&lt;&gt;"",1,0))</f>
        <v>1</v>
      </c>
      <c r="L121" s="230" t="n">
        <f aca="false">IF('Indicator Data'!M125="No Data",1,IF('Indicator Data imputation'!M124&lt;&gt;"",1,0))</f>
        <v>1</v>
      </c>
      <c r="M121" s="230" t="n">
        <f aca="false">IF('Indicator Data'!N125="No Data",1,IF('Indicator Data imputation'!N124&lt;&gt;"",1,0))</f>
        <v>1</v>
      </c>
      <c r="N121" s="230" t="n">
        <f aca="false">IF('Indicator Data'!O125="No Data",1,IF('Indicator Data imputation'!O124&lt;&gt;"",1,0))</f>
        <v>1</v>
      </c>
      <c r="O121" s="230" t="n">
        <f aca="false">IF('Indicator Data'!P125="No Data",1,IF('Indicator Data imputation'!P124&lt;&gt;"",1,0))</f>
        <v>1</v>
      </c>
      <c r="P121" s="230" t="n">
        <f aca="false">IF('Indicator Data'!Q125="No Data",1,IF('Indicator Data imputation'!Q124&lt;&gt;"",1,0))</f>
        <v>0</v>
      </c>
      <c r="Q121" s="230" t="n">
        <f aca="false">IF('Indicator Data'!R125="No Data",1,IF('Indicator Data imputation'!R124&lt;&gt;"",1,0))</f>
        <v>0</v>
      </c>
      <c r="R121" s="230" t="n">
        <f aca="false">IF('Indicator Data'!S125="No Data",1,IF('Indicator Data imputation'!S124&lt;&gt;"",1,0))</f>
        <v>0</v>
      </c>
      <c r="S121" s="230" t="n">
        <f aca="false">IF('Indicator Data'!T125="No Data",1,IF('Indicator Data imputation'!T124&lt;&gt;"",1,0))</f>
        <v>0</v>
      </c>
      <c r="T121" s="230" t="n">
        <f aca="false">IF('Indicator Data'!U125="No Data",1,IF('Indicator Data imputation'!U124&lt;&gt;"",1,0))</f>
        <v>0</v>
      </c>
      <c r="U121" s="230" t="n">
        <f aca="false">IF('Indicator Data'!V125="No Data",1,IF('Indicator Data imputation'!V124&lt;&gt;"",1,0))</f>
        <v>0</v>
      </c>
      <c r="V121" s="230" t="n">
        <f aca="false">IF('Indicator Data'!W125="No Data",1,IF('Indicator Data imputation'!W124&lt;&gt;"",1,0))</f>
        <v>0</v>
      </c>
      <c r="W121" s="230" t="n">
        <f aca="false">IF('Indicator Data'!X125="No Data",1,IF('Indicator Data imputation'!X124&lt;&gt;"",1,0))</f>
        <v>0</v>
      </c>
      <c r="X121" s="230" t="n">
        <f aca="false">IF('Indicator Data'!Y125="No Data",1,IF('Indicator Data imputation'!Y124&lt;&gt;"",1,0))</f>
        <v>0</v>
      </c>
      <c r="Y121" s="230" t="n">
        <f aca="false">IF('Indicator Data'!Z125="No Data",1,IF('Indicator Data imputation'!Z124&lt;&gt;"",1,0))</f>
        <v>0</v>
      </c>
      <c r="Z121" s="230" t="n">
        <f aca="false">IF('Indicator Data'!AA125="No Data",1,IF('Indicator Data imputation'!AA124&lt;&gt;"",1,0))</f>
        <v>1</v>
      </c>
      <c r="AA121" s="230" t="n">
        <f aca="false">IF('Indicator Data'!AB125="No Data",1,IF('Indicator Data imputation'!AB124&lt;&gt;"",1,0))</f>
        <v>0</v>
      </c>
      <c r="AB121" s="230" t="n">
        <f aca="false">IF('Indicator Data'!AC125="No Data",1,IF('Indicator Data imputation'!AC124&lt;&gt;"",1,0))</f>
        <v>1</v>
      </c>
      <c r="AC121" s="230" t="n">
        <f aca="false">IF('Indicator Data'!AD125="No Data",1,IF('Indicator Data imputation'!AD124&lt;&gt;"",1,0))</f>
        <v>1</v>
      </c>
      <c r="AD121" s="230" t="n">
        <f aca="false">IF('Indicator Data'!AE125="No Data",1,IF('Indicator Data imputation'!AE124&lt;&gt;"",1,0))</f>
        <v>0</v>
      </c>
      <c r="AE121" s="230" t="n">
        <f aca="false">IF('Indicator Data'!AF125="No Data",1,IF('Indicator Data imputation'!AF124&lt;&gt;"",1,0))</f>
        <v>1</v>
      </c>
      <c r="AF121" s="230" t="n">
        <f aca="false">IF('Indicator Data'!AG125="No Data",1,IF('Indicator Data imputation'!AG124&lt;&gt;"",1,0))</f>
        <v>1</v>
      </c>
      <c r="AG121" s="230" t="n">
        <f aca="false">IF('Indicator Data'!AH125="No Data",1,IF('Indicator Data imputation'!AH124&lt;&gt;"",1,0))</f>
        <v>0</v>
      </c>
      <c r="AH121" s="230" t="n">
        <f aca="false">IF('Indicator Data'!AI125="No Data",1,IF('Indicator Data imputation'!AI124&lt;&gt;"",1,0))</f>
        <v>0</v>
      </c>
      <c r="AI121" s="230" t="n">
        <f aca="false">IF('Indicator Data'!AJ125="No Data",1,IF('Indicator Data imputation'!AJ124&lt;&gt;"",1,0))</f>
        <v>0</v>
      </c>
      <c r="AJ121" s="230" t="n">
        <f aca="false">IF('Indicator Data'!AK125="No Data",1,IF('Indicator Data imputation'!AK124&lt;&gt;"",1,0))</f>
        <v>1</v>
      </c>
      <c r="AK121" s="230" t="n">
        <f aca="false">IF('Indicator Data'!AL125="No Data",1,IF('Indicator Data imputation'!AL124&lt;&gt;"",1,0))</f>
        <v>1</v>
      </c>
      <c r="AL121" s="230" t="n">
        <f aca="false">IF('Indicator Data'!AM125="No Data",1,IF('Indicator Data imputation'!AM124&lt;&gt;"",1,0))</f>
        <v>0</v>
      </c>
      <c r="AM121" s="230" t="n">
        <f aca="false">IF('Indicator Data'!AN125="No Data",1,IF('Indicator Data imputation'!AN124&lt;&gt;"",1,0))</f>
        <v>0</v>
      </c>
      <c r="AN121" s="230" t="n">
        <f aca="false">IF('Indicator Data'!AO125="No Data",1,IF('Indicator Data imputation'!AO124&lt;&gt;"",1,0))</f>
        <v>0</v>
      </c>
      <c r="AO121" s="230" t="n">
        <f aca="false">IF('Indicator Data'!AP125="No Data",1,IF('Indicator Data imputation'!AP124&lt;&gt;"",1,0))</f>
        <v>0</v>
      </c>
      <c r="AP121" s="230" t="n">
        <f aca="false">IF('Indicator Data'!AQ125="No Data",1,IF('Indicator Data imputation'!AQ124&lt;&gt;"",1,0))</f>
        <v>0</v>
      </c>
      <c r="AQ121" s="230" t="n">
        <f aca="false">IF('Indicator Data'!AR125="No Data",1,IF('Indicator Data imputation'!AR124&lt;&gt;"",1,0))</f>
        <v>0</v>
      </c>
      <c r="AR121" s="230" t="n">
        <f aca="false">IF('Indicator Data'!AS125="No Data",1,IF('Indicator Data imputation'!AS124&lt;&gt;"",1,0))</f>
        <v>1</v>
      </c>
      <c r="AS121" s="230" t="n">
        <f aca="false">IF('Indicator Data'!AT125="No Data",1,IF('Indicator Data imputation'!AT124&lt;&gt;"",1,0))</f>
        <v>0</v>
      </c>
      <c r="AT121" s="230" t="n">
        <f aca="false">IF('Indicator Data'!AU125="No Data",1,IF('Indicator Data imputation'!AU124&lt;&gt;"",1,0))</f>
        <v>1</v>
      </c>
      <c r="AU121" s="230" t="n">
        <f aca="false">IF('Indicator Data'!AV125="No Data",1,IF('Indicator Data imputation'!AV124&lt;&gt;"",1,0))</f>
        <v>1</v>
      </c>
      <c r="AV121" s="230" t="n">
        <f aca="false">IF('Indicator Data'!AW125="No Data",1,IF('Indicator Data imputation'!AW124&lt;&gt;"",1,0))</f>
        <v>1</v>
      </c>
      <c r="AW121" s="230" t="n">
        <f aca="false">IF('Indicator Data'!AX125="No Data",1,IF('Indicator Data imputation'!AX124&lt;&gt;"",1,0))</f>
        <v>0</v>
      </c>
      <c r="AX121" s="230" t="n">
        <f aca="false">IF('Indicator Data'!AY125="No Data",1,IF('Indicator Data imputation'!AY124&lt;&gt;"",1,0))</f>
        <v>1</v>
      </c>
      <c r="AY121" s="230" t="n">
        <f aca="false">IF('Indicator Data'!AZ125="No Data",1,IF('Indicator Data imputation'!AZ124&lt;&gt;"",1,0))</f>
        <v>0</v>
      </c>
      <c r="AZ121" s="230" t="n">
        <f aca="false">IF('Indicator Data'!BA125="No Data",1,IF('Indicator Data imputation'!BA124&lt;&gt;"",1,0))</f>
        <v>0</v>
      </c>
      <c r="BA121" s="230" t="n">
        <f aca="false">IF('Indicator Data'!BB125="No Data",1,IF('Indicator Data imputation'!BB124&lt;&gt;"",1,0))</f>
        <v>0</v>
      </c>
      <c r="BB121" s="230" t="n">
        <f aca="false">IF('Indicator Data'!BC125="No Data",1,IF('Indicator Data imputation'!BC124&lt;&gt;"",1,0))</f>
        <v>0</v>
      </c>
      <c r="BC121" s="230" t="n">
        <f aca="false">IF('Indicator Data'!BD125="No Data",1,IF('Indicator Data imputation'!BD124&lt;&gt;"",1,0))</f>
        <v>0</v>
      </c>
      <c r="BD121" s="230" t="n">
        <f aca="false">IF('Indicator Data'!BE125="No Data",1,IF('Indicator Data imputation'!BE124&lt;&gt;"",1,0))</f>
        <v>0</v>
      </c>
      <c r="BE121" s="230" t="n">
        <f aca="false">IF('Indicator Data'!BF125="No Data",1,IF('Indicator Data imputation'!BF124&lt;&gt;"",1,0))</f>
        <v>0</v>
      </c>
      <c r="BF121" s="230" t="n">
        <f aca="false">IF('Indicator Data'!BG125="No Data",1,IF('Indicator Data imputation'!BG124&lt;&gt;"",1,0))</f>
        <v>1</v>
      </c>
      <c r="BG121" s="230" t="n">
        <f aca="false">IF('Indicator Data'!BH125="No Data",1,IF('Indicator Data imputation'!BH124&lt;&gt;"",1,0))</f>
        <v>1</v>
      </c>
      <c r="BH121" s="230" t="n">
        <f aca="false">IF('Indicator Data'!BI125="No Data",1,IF('Indicator Data imputation'!BI124&lt;&gt;"",1,0))</f>
        <v>0</v>
      </c>
      <c r="BI121" s="230" t="n">
        <f aca="false">IF('Indicator Data'!BJ125="No Data",1,IF('Indicator Data imputation'!BJ124&lt;&gt;"",1,0))</f>
        <v>0</v>
      </c>
      <c r="BJ121" s="230" t="n">
        <f aca="false">IF('Indicator Data'!BK125="No Data",1,IF('Indicator Data imputation'!BK124&lt;&gt;"",1,0))</f>
        <v>1</v>
      </c>
      <c r="BK121" s="230" t="n">
        <f aca="false">IF('Indicator Data'!BL125="No Data",1,IF('Indicator Data imputation'!BL124&lt;&gt;"",1,0))</f>
        <v>0</v>
      </c>
      <c r="BL121" s="230" t="n">
        <f aca="false">IF('Indicator Data'!BM125="No Data",1,IF('Indicator Data imputation'!BM124&lt;&gt;"",1,0))</f>
        <v>1</v>
      </c>
      <c r="BM121" s="230" t="n">
        <f aca="false">IF('Indicator Data'!BN125="No Data",1,IF('Indicator Data imputation'!BN124&lt;&gt;"",1,0))</f>
        <v>0</v>
      </c>
      <c r="BN121" s="230" t="n">
        <f aca="false">IF('Indicator Data'!BO125="No Data",1,IF('Indicator Data imputation'!BO124&lt;&gt;"",1,0))</f>
        <v>0</v>
      </c>
      <c r="BO121" s="230" t="n">
        <f aca="false">IF('Indicator Data'!BP125="No Data",1,IF('Indicator Data imputation'!BP124&lt;&gt;"",1,0))</f>
        <v>0</v>
      </c>
      <c r="BP121" s="230" t="n">
        <f aca="false">IF('Indicator Data'!BQ125="No Data",1,IF('Indicator Data imputation'!BQ124&lt;&gt;"",1,0))</f>
        <v>0</v>
      </c>
      <c r="BQ121" s="230" t="n">
        <f aca="false">IF('Indicator Data'!BR125="No Data",1,IF('Indicator Data imputation'!BR124&lt;&gt;"",1,0))</f>
        <v>0</v>
      </c>
      <c r="BR121" s="230" t="n">
        <f aca="false">IF('Indicator Data'!BS125="No Data",1,IF('Indicator Data imputation'!BS124&lt;&gt;"",1,0))</f>
        <v>0</v>
      </c>
      <c r="BS121" s="230" t="n">
        <f aca="false">IF('Indicator Data'!BT125="No Data",1,IF('Indicator Data imputation'!BT124&lt;&gt;"",1,0))</f>
        <v>0</v>
      </c>
      <c r="BT121" s="230" t="n">
        <f aca="false">IF('Indicator Data'!BU125="No Data",1,IF('Indicator Data imputation'!BU124&lt;&gt;"",1,0))</f>
        <v>0</v>
      </c>
      <c r="BU121" s="230" t="n">
        <f aca="false">IF('Indicator Data'!BV125="No Data",1,IF('Indicator Data imputation'!BV124&lt;&gt;"",1,0))</f>
        <v>1</v>
      </c>
      <c r="BV121" s="230" t="n">
        <f aca="false">IF('Indicator Data'!BW125="No Data",1,IF('Indicator Data imputation'!BW124&lt;&gt;"",1,0))</f>
        <v>0</v>
      </c>
      <c r="BW121" s="230" t="n">
        <f aca="false">IF('Indicator Data'!BX125="No Data",1,IF('Indicator Data imputation'!BX124&lt;&gt;"",1,0))</f>
        <v>1</v>
      </c>
      <c r="BX121" s="0" t="n">
        <f aca="false">SUM(B121:BW121)</f>
        <v>24</v>
      </c>
      <c r="BY121" s="239" t="n">
        <f aca="false">BX121/74</f>
        <v>0.324324324324324</v>
      </c>
    </row>
    <row r="122" customFormat="false" ht="14.5" hidden="false" customHeight="false" outlineLevel="0" collapsed="false">
      <c r="A122" s="0" t="str">
        <f aca="false">'Indicator Data'!B126</f>
        <v>NPL</v>
      </c>
      <c r="B122" s="230" t="n">
        <f aca="false">IF('Indicator Data'!C126="No Data",1,IF('Indicator Data imputation'!C125&lt;&gt;"",1,0))</f>
        <v>0</v>
      </c>
      <c r="C122" s="230" t="n">
        <f aca="false">IF('Indicator Data'!D126="No Data",1,IF('Indicator Data imputation'!D125&lt;&gt;"",1,0))</f>
        <v>0</v>
      </c>
      <c r="D122" s="230" t="n">
        <f aca="false">IF('Indicator Data'!E126="No Data",1,IF('Indicator Data imputation'!E125&lt;&gt;"",1,0))</f>
        <v>0</v>
      </c>
      <c r="E122" s="230" t="n">
        <f aca="false">IF('Indicator Data'!F126="No Data",1,IF('Indicator Data imputation'!F125&lt;&gt;"",1,0))</f>
        <v>0</v>
      </c>
      <c r="F122" s="230" t="n">
        <f aca="false">IF('Indicator Data'!G126="No Data",1,IF('Indicator Data imputation'!G125&lt;&gt;"",1,0))</f>
        <v>0</v>
      </c>
      <c r="G122" s="230" t="n">
        <f aca="false">IF('Indicator Data'!H126="No Data",1,IF('Indicator Data imputation'!H125&lt;&gt;"",1,0))</f>
        <v>0</v>
      </c>
      <c r="H122" s="230" t="n">
        <f aca="false">IF('Indicator Data'!I126="No Data",1,IF('Indicator Data imputation'!I125&lt;&gt;"",1,0))</f>
        <v>0</v>
      </c>
      <c r="I122" s="230" t="n">
        <f aca="false">IF('Indicator Data'!J126="No Data",1,IF('Indicator Data imputation'!J125&lt;&gt;"",1,0))</f>
        <v>0</v>
      </c>
      <c r="J122" s="230" t="n">
        <f aca="false">IF('Indicator Data'!K126="No Data",1,IF('Indicator Data imputation'!K125&lt;&gt;"",1,0))</f>
        <v>0</v>
      </c>
      <c r="K122" s="230" t="n">
        <f aca="false">IF('Indicator Data'!L126="No Data",1,IF('Indicator Data imputation'!L125&lt;&gt;"",1,0))</f>
        <v>0</v>
      </c>
      <c r="L122" s="230" t="n">
        <f aca="false">IF('Indicator Data'!M126="No Data",1,IF('Indicator Data imputation'!M125&lt;&gt;"",1,0))</f>
        <v>0</v>
      </c>
      <c r="M122" s="230" t="n">
        <f aca="false">IF('Indicator Data'!N126="No Data",1,IF('Indicator Data imputation'!N125&lt;&gt;"",1,0))</f>
        <v>1</v>
      </c>
      <c r="N122" s="230" t="n">
        <f aca="false">IF('Indicator Data'!O126="No Data",1,IF('Indicator Data imputation'!O125&lt;&gt;"",1,0))</f>
        <v>1</v>
      </c>
      <c r="O122" s="230" t="n">
        <f aca="false">IF('Indicator Data'!P126="No Data",1,IF('Indicator Data imputation'!P125&lt;&gt;"",1,0))</f>
        <v>1</v>
      </c>
      <c r="P122" s="230" t="n">
        <f aca="false">IF('Indicator Data'!Q126="No Data",1,IF('Indicator Data imputation'!Q125&lt;&gt;"",1,0))</f>
        <v>0</v>
      </c>
      <c r="Q122" s="230" t="n">
        <f aca="false">IF('Indicator Data'!R126="No Data",1,IF('Indicator Data imputation'!R125&lt;&gt;"",1,0))</f>
        <v>0</v>
      </c>
      <c r="R122" s="230" t="n">
        <f aca="false">IF('Indicator Data'!S126="No Data",1,IF('Indicator Data imputation'!S125&lt;&gt;"",1,0))</f>
        <v>0</v>
      </c>
      <c r="S122" s="230" t="n">
        <f aca="false">IF('Indicator Data'!T126="No Data",1,IF('Indicator Data imputation'!T125&lt;&gt;"",1,0))</f>
        <v>0</v>
      </c>
      <c r="T122" s="230" t="n">
        <f aca="false">IF('Indicator Data'!U126="No Data",1,IF('Indicator Data imputation'!U125&lt;&gt;"",1,0))</f>
        <v>0</v>
      </c>
      <c r="U122" s="230" t="n">
        <f aca="false">IF('Indicator Data'!V126="No Data",1,IF('Indicator Data imputation'!V125&lt;&gt;"",1,0))</f>
        <v>0</v>
      </c>
      <c r="V122" s="230" t="n">
        <f aca="false">IF('Indicator Data'!W126="No Data",1,IF('Indicator Data imputation'!W125&lt;&gt;"",1,0))</f>
        <v>0</v>
      </c>
      <c r="W122" s="230" t="n">
        <f aca="false">IF('Indicator Data'!X126="No Data",1,IF('Indicator Data imputation'!X125&lt;&gt;"",1,0))</f>
        <v>0</v>
      </c>
      <c r="X122" s="230" t="n">
        <f aca="false">IF('Indicator Data'!Y126="No Data",1,IF('Indicator Data imputation'!Y125&lt;&gt;"",1,0))</f>
        <v>0</v>
      </c>
      <c r="Y122" s="230" t="n">
        <f aca="false">IF('Indicator Data'!Z126="No Data",1,IF('Indicator Data imputation'!Z125&lt;&gt;"",1,0))</f>
        <v>0</v>
      </c>
      <c r="Z122" s="230" t="n">
        <f aca="false">IF('Indicator Data'!AA126="No Data",1,IF('Indicator Data imputation'!AA125&lt;&gt;"",1,0))</f>
        <v>0</v>
      </c>
      <c r="AA122" s="230" t="n">
        <f aca="false">IF('Indicator Data'!AB126="No Data",1,IF('Indicator Data imputation'!AB125&lt;&gt;"",1,0))</f>
        <v>0</v>
      </c>
      <c r="AB122" s="230" t="n">
        <f aca="false">IF('Indicator Data'!AC126="No Data",1,IF('Indicator Data imputation'!AC125&lt;&gt;"",1,0))</f>
        <v>0</v>
      </c>
      <c r="AC122" s="230" t="n">
        <f aca="false">IF('Indicator Data'!AD126="No Data",1,IF('Indicator Data imputation'!AD125&lt;&gt;"",1,0))</f>
        <v>0</v>
      </c>
      <c r="AD122" s="230" t="n">
        <f aca="false">IF('Indicator Data'!AE126="No Data",1,IF('Indicator Data imputation'!AE125&lt;&gt;"",1,0))</f>
        <v>0</v>
      </c>
      <c r="AE122" s="230" t="n">
        <f aca="false">IF('Indicator Data'!AF126="No Data",1,IF('Indicator Data imputation'!AF125&lt;&gt;"",1,0))</f>
        <v>0</v>
      </c>
      <c r="AF122" s="230" t="n">
        <f aca="false">IF('Indicator Data'!AG126="No Data",1,IF('Indicator Data imputation'!AG125&lt;&gt;"",1,0))</f>
        <v>0</v>
      </c>
      <c r="AG122" s="230" t="n">
        <f aca="false">IF('Indicator Data'!AH126="No Data",1,IF('Indicator Data imputation'!AH125&lt;&gt;"",1,0))</f>
        <v>0</v>
      </c>
      <c r="AH122" s="230" t="n">
        <f aca="false">IF('Indicator Data'!AI126="No Data",1,IF('Indicator Data imputation'!AI125&lt;&gt;"",1,0))</f>
        <v>0</v>
      </c>
      <c r="AI122" s="230" t="n">
        <f aca="false">IF('Indicator Data'!AJ126="No Data",1,IF('Indicator Data imputation'!AJ125&lt;&gt;"",1,0))</f>
        <v>0</v>
      </c>
      <c r="AJ122" s="230" t="n">
        <f aca="false">IF('Indicator Data'!AK126="No Data",1,IF('Indicator Data imputation'!AK125&lt;&gt;"",1,0))</f>
        <v>0</v>
      </c>
      <c r="AK122" s="230" t="n">
        <f aca="false">IF('Indicator Data'!AL126="No Data",1,IF('Indicator Data imputation'!AL125&lt;&gt;"",1,0))</f>
        <v>0</v>
      </c>
      <c r="AL122" s="230" t="n">
        <f aca="false">IF('Indicator Data'!AM126="No Data",1,IF('Indicator Data imputation'!AM125&lt;&gt;"",1,0))</f>
        <v>0</v>
      </c>
      <c r="AM122" s="230" t="n">
        <f aca="false">IF('Indicator Data'!AN126="No Data",1,IF('Indicator Data imputation'!AN125&lt;&gt;"",1,0))</f>
        <v>0</v>
      </c>
      <c r="AN122" s="230" t="n">
        <f aca="false">IF('Indicator Data'!AO126="No Data",1,IF('Indicator Data imputation'!AO125&lt;&gt;"",1,0))</f>
        <v>0</v>
      </c>
      <c r="AO122" s="230" t="n">
        <f aca="false">IF('Indicator Data'!AP126="No Data",1,IF('Indicator Data imputation'!AP125&lt;&gt;"",1,0))</f>
        <v>0</v>
      </c>
      <c r="AP122" s="230" t="n">
        <f aca="false">IF('Indicator Data'!AQ126="No Data",1,IF('Indicator Data imputation'!AQ125&lt;&gt;"",1,0))</f>
        <v>0</v>
      </c>
      <c r="AQ122" s="230" t="n">
        <f aca="false">IF('Indicator Data'!AR126="No Data",1,IF('Indicator Data imputation'!AR125&lt;&gt;"",1,0))</f>
        <v>0</v>
      </c>
      <c r="AR122" s="230" t="n">
        <f aca="false">IF('Indicator Data'!AS126="No Data",1,IF('Indicator Data imputation'!AS125&lt;&gt;"",1,0))</f>
        <v>0</v>
      </c>
      <c r="AS122" s="230" t="n">
        <f aca="false">IF('Indicator Data'!AT126="No Data",1,IF('Indicator Data imputation'!AT125&lt;&gt;"",1,0))</f>
        <v>0</v>
      </c>
      <c r="AT122" s="230" t="n">
        <f aca="false">IF('Indicator Data'!AU126="No Data",1,IF('Indicator Data imputation'!AU125&lt;&gt;"",1,0))</f>
        <v>0</v>
      </c>
      <c r="AU122" s="230" t="n">
        <f aca="false">IF('Indicator Data'!AV126="No Data",1,IF('Indicator Data imputation'!AV125&lt;&gt;"",1,0))</f>
        <v>0</v>
      </c>
      <c r="AV122" s="230" t="n">
        <f aca="false">IF('Indicator Data'!AW126="No Data",1,IF('Indicator Data imputation'!AW125&lt;&gt;"",1,0))</f>
        <v>0</v>
      </c>
      <c r="AW122" s="230" t="n">
        <f aca="false">IF('Indicator Data'!AX126="No Data",1,IF('Indicator Data imputation'!AX125&lt;&gt;"",1,0))</f>
        <v>0</v>
      </c>
      <c r="AX122" s="230" t="n">
        <f aca="false">IF('Indicator Data'!AY126="No Data",1,IF('Indicator Data imputation'!AY125&lt;&gt;"",1,0))</f>
        <v>0</v>
      </c>
      <c r="AY122" s="230" t="n">
        <f aca="false">IF('Indicator Data'!AZ126="No Data",1,IF('Indicator Data imputation'!AZ125&lt;&gt;"",1,0))</f>
        <v>0</v>
      </c>
      <c r="AZ122" s="230" t="n">
        <f aca="false">IF('Indicator Data'!BA126="No Data",1,IF('Indicator Data imputation'!BA125&lt;&gt;"",1,0))</f>
        <v>0</v>
      </c>
      <c r="BA122" s="230" t="n">
        <f aca="false">IF('Indicator Data'!BB126="No Data",1,IF('Indicator Data imputation'!BB125&lt;&gt;"",1,0))</f>
        <v>0</v>
      </c>
      <c r="BB122" s="230" t="n">
        <f aca="false">IF('Indicator Data'!BC126="No Data",1,IF('Indicator Data imputation'!BC125&lt;&gt;"",1,0))</f>
        <v>0</v>
      </c>
      <c r="BC122" s="230" t="n">
        <f aca="false">IF('Indicator Data'!BD126="No Data",1,IF('Indicator Data imputation'!BD125&lt;&gt;"",1,0))</f>
        <v>0</v>
      </c>
      <c r="BD122" s="230" t="n">
        <f aca="false">IF('Indicator Data'!BE126="No Data",1,IF('Indicator Data imputation'!BE125&lt;&gt;"",1,0))</f>
        <v>0</v>
      </c>
      <c r="BE122" s="230" t="n">
        <f aca="false">IF('Indicator Data'!BF126="No Data",1,IF('Indicator Data imputation'!BF125&lt;&gt;"",1,0))</f>
        <v>0</v>
      </c>
      <c r="BF122" s="230" t="n">
        <f aca="false">IF('Indicator Data'!BG126="No Data",1,IF('Indicator Data imputation'!BG125&lt;&gt;"",1,0))</f>
        <v>0</v>
      </c>
      <c r="BG122" s="230" t="n">
        <f aca="false">IF('Indicator Data'!BH126="No Data",1,IF('Indicator Data imputation'!BH125&lt;&gt;"",1,0))</f>
        <v>0</v>
      </c>
      <c r="BH122" s="230" t="n">
        <f aca="false">IF('Indicator Data'!BI126="No Data",1,IF('Indicator Data imputation'!BI125&lt;&gt;"",1,0))</f>
        <v>0</v>
      </c>
      <c r="BI122" s="230" t="n">
        <f aca="false">IF('Indicator Data'!BJ126="No Data",1,IF('Indicator Data imputation'!BJ125&lt;&gt;"",1,0))</f>
        <v>0</v>
      </c>
      <c r="BJ122" s="230" t="n">
        <f aca="false">IF('Indicator Data'!BK126="No Data",1,IF('Indicator Data imputation'!BK125&lt;&gt;"",1,0))</f>
        <v>0</v>
      </c>
      <c r="BK122" s="230" t="n">
        <f aca="false">IF('Indicator Data'!BL126="No Data",1,IF('Indicator Data imputation'!BL125&lt;&gt;"",1,0))</f>
        <v>0</v>
      </c>
      <c r="BL122" s="230" t="n">
        <f aca="false">IF('Indicator Data'!BM126="No Data",1,IF('Indicator Data imputation'!BM125&lt;&gt;"",1,0))</f>
        <v>0</v>
      </c>
      <c r="BM122" s="230" t="n">
        <f aca="false">IF('Indicator Data'!BN126="No Data",1,IF('Indicator Data imputation'!BN125&lt;&gt;"",1,0))</f>
        <v>0</v>
      </c>
      <c r="BN122" s="230" t="n">
        <f aca="false">IF('Indicator Data'!BO126="No Data",1,IF('Indicator Data imputation'!BO125&lt;&gt;"",1,0))</f>
        <v>0</v>
      </c>
      <c r="BO122" s="230" t="n">
        <f aca="false">IF('Indicator Data'!BP126="No Data",1,IF('Indicator Data imputation'!BP125&lt;&gt;"",1,0))</f>
        <v>0</v>
      </c>
      <c r="BP122" s="230" t="n">
        <f aca="false">IF('Indicator Data'!BQ126="No Data",1,IF('Indicator Data imputation'!BQ125&lt;&gt;"",1,0))</f>
        <v>0</v>
      </c>
      <c r="BQ122" s="230" t="n">
        <f aca="false">IF('Indicator Data'!BR126="No Data",1,IF('Indicator Data imputation'!BR125&lt;&gt;"",1,0))</f>
        <v>0</v>
      </c>
      <c r="BR122" s="230" t="n">
        <f aca="false">IF('Indicator Data'!BS126="No Data",1,IF('Indicator Data imputation'!BS125&lt;&gt;"",1,0))</f>
        <v>0</v>
      </c>
      <c r="BS122" s="230" t="n">
        <f aca="false">IF('Indicator Data'!BT126="No Data",1,IF('Indicator Data imputation'!BT125&lt;&gt;"",1,0))</f>
        <v>0</v>
      </c>
      <c r="BT122" s="230" t="n">
        <f aca="false">IF('Indicator Data'!BU126="No Data",1,IF('Indicator Data imputation'!BU125&lt;&gt;"",1,0))</f>
        <v>0</v>
      </c>
      <c r="BU122" s="230" t="n">
        <f aca="false">IF('Indicator Data'!BV126="No Data",1,IF('Indicator Data imputation'!BV125&lt;&gt;"",1,0))</f>
        <v>0</v>
      </c>
      <c r="BV122" s="230" t="n">
        <f aca="false">IF('Indicator Data'!BW126="No Data",1,IF('Indicator Data imputation'!BW125&lt;&gt;"",1,0))</f>
        <v>0</v>
      </c>
      <c r="BW122" s="230" t="n">
        <f aca="false">IF('Indicator Data'!BX126="No Data",1,IF('Indicator Data imputation'!BX125&lt;&gt;"",1,0))</f>
        <v>0</v>
      </c>
      <c r="BX122" s="0" t="n">
        <f aca="false">SUM(B122:BW122)</f>
        <v>3</v>
      </c>
      <c r="BY122" s="239" t="n">
        <f aca="false">BX122/74</f>
        <v>0.0405405405405405</v>
      </c>
    </row>
    <row r="123" customFormat="false" ht="14.5" hidden="false" customHeight="false" outlineLevel="0" collapsed="false">
      <c r="A123" s="0" t="str">
        <f aca="false">'Indicator Data'!B127</f>
        <v>NLD</v>
      </c>
      <c r="B123" s="230" t="n">
        <f aca="false">IF('Indicator Data'!C127="No Data",1,IF('Indicator Data imputation'!C126&lt;&gt;"",1,0))</f>
        <v>0</v>
      </c>
      <c r="C123" s="230" t="n">
        <f aca="false">IF('Indicator Data'!D127="No Data",1,IF('Indicator Data imputation'!D126&lt;&gt;"",1,0))</f>
        <v>0</v>
      </c>
      <c r="D123" s="230" t="n">
        <f aca="false">IF('Indicator Data'!E127="No Data",1,IF('Indicator Data imputation'!E126&lt;&gt;"",1,0))</f>
        <v>0</v>
      </c>
      <c r="E123" s="230" t="n">
        <f aca="false">IF('Indicator Data'!F127="No Data",1,IF('Indicator Data imputation'!F126&lt;&gt;"",1,0))</f>
        <v>0</v>
      </c>
      <c r="F123" s="230" t="n">
        <f aca="false">IF('Indicator Data'!G127="No Data",1,IF('Indicator Data imputation'!G126&lt;&gt;"",1,0))</f>
        <v>0</v>
      </c>
      <c r="G123" s="230" t="n">
        <f aca="false">IF('Indicator Data'!H127="No Data",1,IF('Indicator Data imputation'!H126&lt;&gt;"",1,0))</f>
        <v>0</v>
      </c>
      <c r="H123" s="230" t="n">
        <f aca="false">IF('Indicator Data'!I127="No Data",1,IF('Indicator Data imputation'!I126&lt;&gt;"",1,0))</f>
        <v>0</v>
      </c>
      <c r="I123" s="230" t="n">
        <f aca="false">IF('Indicator Data'!J127="No Data",1,IF('Indicator Data imputation'!J126&lt;&gt;"",1,0))</f>
        <v>0</v>
      </c>
      <c r="J123" s="230" t="n">
        <f aca="false">IF('Indicator Data'!K127="No Data",1,IF('Indicator Data imputation'!K126&lt;&gt;"",1,0))</f>
        <v>0</v>
      </c>
      <c r="K123" s="230" t="n">
        <f aca="false">IF('Indicator Data'!L127="No Data",1,IF('Indicator Data imputation'!L126&lt;&gt;"",1,0))</f>
        <v>0</v>
      </c>
      <c r="L123" s="230" t="n">
        <f aca="false">IF('Indicator Data'!M127="No Data",1,IF('Indicator Data imputation'!M126&lt;&gt;"",1,0))</f>
        <v>0</v>
      </c>
      <c r="M123" s="230" t="n">
        <f aca="false">IF('Indicator Data'!N127="No Data",1,IF('Indicator Data imputation'!N126&lt;&gt;"",1,0))</f>
        <v>1</v>
      </c>
      <c r="N123" s="230" t="n">
        <f aca="false">IF('Indicator Data'!O127="No Data",1,IF('Indicator Data imputation'!O126&lt;&gt;"",1,0))</f>
        <v>1</v>
      </c>
      <c r="O123" s="230" t="n">
        <f aca="false">IF('Indicator Data'!P127="No Data",1,IF('Indicator Data imputation'!P126&lt;&gt;"",1,0))</f>
        <v>1</v>
      </c>
      <c r="P123" s="230" t="n">
        <f aca="false">IF('Indicator Data'!Q127="No Data",1,IF('Indicator Data imputation'!Q126&lt;&gt;"",1,0))</f>
        <v>0</v>
      </c>
      <c r="Q123" s="230" t="n">
        <f aca="false">IF('Indicator Data'!R127="No Data",1,IF('Indicator Data imputation'!R126&lt;&gt;"",1,0))</f>
        <v>0</v>
      </c>
      <c r="R123" s="230" t="n">
        <f aca="false">IF('Indicator Data'!S127="No Data",1,IF('Indicator Data imputation'!S126&lt;&gt;"",1,0))</f>
        <v>0</v>
      </c>
      <c r="S123" s="230" t="n">
        <f aca="false">IF('Indicator Data'!T127="No Data",1,IF('Indicator Data imputation'!T126&lt;&gt;"",1,0))</f>
        <v>0</v>
      </c>
      <c r="T123" s="230" t="n">
        <f aca="false">IF('Indicator Data'!U127="No Data",1,IF('Indicator Data imputation'!U126&lt;&gt;"",1,0))</f>
        <v>0</v>
      </c>
      <c r="U123" s="230" t="n">
        <f aca="false">IF('Indicator Data'!V127="No Data",1,IF('Indicator Data imputation'!V126&lt;&gt;"",1,0))</f>
        <v>0</v>
      </c>
      <c r="V123" s="230" t="n">
        <f aca="false">IF('Indicator Data'!W127="No Data",1,IF('Indicator Data imputation'!W126&lt;&gt;"",1,0))</f>
        <v>0</v>
      </c>
      <c r="W123" s="230" t="n">
        <f aca="false">IF('Indicator Data'!X127="No Data",1,IF('Indicator Data imputation'!X126&lt;&gt;"",1,0))</f>
        <v>0</v>
      </c>
      <c r="X123" s="230" t="n">
        <f aca="false">IF('Indicator Data'!Y127="No Data",1,IF('Indicator Data imputation'!Y126&lt;&gt;"",1,0))</f>
        <v>0</v>
      </c>
      <c r="Y123" s="230" t="n">
        <f aca="false">IF('Indicator Data'!Z127="No Data",1,IF('Indicator Data imputation'!Z126&lt;&gt;"",1,0))</f>
        <v>0</v>
      </c>
      <c r="Z123" s="230" t="n">
        <f aca="false">IF('Indicator Data'!AA127="No Data",1,IF('Indicator Data imputation'!AA126&lt;&gt;"",1,0))</f>
        <v>0</v>
      </c>
      <c r="AA123" s="230" t="n">
        <f aca="false">IF('Indicator Data'!AB127="No Data",1,IF('Indicator Data imputation'!AB126&lt;&gt;"",1,0))</f>
        <v>0</v>
      </c>
      <c r="AB123" s="230" t="n">
        <f aca="false">IF('Indicator Data'!AC127="No Data",1,IF('Indicator Data imputation'!AC126&lt;&gt;"",1,0))</f>
        <v>1</v>
      </c>
      <c r="AC123" s="230" t="n">
        <f aca="false">IF('Indicator Data'!AD127="No Data",1,IF('Indicator Data imputation'!AD126&lt;&gt;"",1,0))</f>
        <v>0</v>
      </c>
      <c r="AD123" s="230" t="n">
        <f aca="false">IF('Indicator Data'!AE127="No Data",1,IF('Indicator Data imputation'!AE126&lt;&gt;"",1,0))</f>
        <v>0</v>
      </c>
      <c r="AE123" s="230" t="n">
        <f aca="false">IF('Indicator Data'!AF127="No Data",1,IF('Indicator Data imputation'!AF126&lt;&gt;"",1,0))</f>
        <v>1</v>
      </c>
      <c r="AF123" s="230" t="n">
        <f aca="false">IF('Indicator Data'!AG127="No Data",1,IF('Indicator Data imputation'!AG126&lt;&gt;"",1,0))</f>
        <v>0</v>
      </c>
      <c r="AG123" s="230" t="n">
        <f aca="false">IF('Indicator Data'!AH127="No Data",1,IF('Indicator Data imputation'!AH126&lt;&gt;"",1,0))</f>
        <v>0</v>
      </c>
      <c r="AH123" s="230" t="n">
        <f aca="false">IF('Indicator Data'!AI127="No Data",1,IF('Indicator Data imputation'!AI126&lt;&gt;"",1,0))</f>
        <v>0</v>
      </c>
      <c r="AI123" s="230" t="n">
        <f aca="false">IF('Indicator Data'!AJ127="No Data",1,IF('Indicator Data imputation'!AJ126&lt;&gt;"",1,0))</f>
        <v>0</v>
      </c>
      <c r="AJ123" s="230" t="n">
        <f aca="false">IF('Indicator Data'!AK127="No Data",1,IF('Indicator Data imputation'!AK126&lt;&gt;"",1,0))</f>
        <v>0</v>
      </c>
      <c r="AK123" s="230" t="n">
        <f aca="false">IF('Indicator Data'!AL127="No Data",1,IF('Indicator Data imputation'!AL126&lt;&gt;"",1,0))</f>
        <v>1</v>
      </c>
      <c r="AL123" s="230" t="n">
        <f aca="false">IF('Indicator Data'!AM127="No Data",1,IF('Indicator Data imputation'!AM126&lt;&gt;"",1,0))</f>
        <v>0</v>
      </c>
      <c r="AM123" s="230" t="n">
        <f aca="false">IF('Indicator Data'!AN127="No Data",1,IF('Indicator Data imputation'!AN126&lt;&gt;"",1,0))</f>
        <v>0</v>
      </c>
      <c r="AN123" s="230" t="n">
        <f aca="false">IF('Indicator Data'!AO127="No Data",1,IF('Indicator Data imputation'!AO126&lt;&gt;"",1,0))</f>
        <v>0</v>
      </c>
      <c r="AO123" s="230" t="n">
        <f aca="false">IF('Indicator Data'!AP127="No Data",1,IF('Indicator Data imputation'!AP126&lt;&gt;"",1,0))</f>
        <v>1</v>
      </c>
      <c r="AP123" s="230" t="n">
        <f aca="false">IF('Indicator Data'!AQ127="No Data",1,IF('Indicator Data imputation'!AQ126&lt;&gt;"",1,0))</f>
        <v>0</v>
      </c>
      <c r="AQ123" s="230" t="n">
        <f aca="false">IF('Indicator Data'!AR127="No Data",1,IF('Indicator Data imputation'!AR126&lt;&gt;"",1,0))</f>
        <v>0</v>
      </c>
      <c r="AR123" s="230" t="n">
        <f aca="false">IF('Indicator Data'!AS127="No Data",1,IF('Indicator Data imputation'!AS126&lt;&gt;"",1,0))</f>
        <v>1</v>
      </c>
      <c r="AS123" s="230" t="n">
        <f aca="false">IF('Indicator Data'!AT127="No Data",1,IF('Indicator Data imputation'!AT126&lt;&gt;"",1,0))</f>
        <v>0</v>
      </c>
      <c r="AT123" s="230" t="n">
        <f aca="false">IF('Indicator Data'!AU127="No Data",1,IF('Indicator Data imputation'!AU126&lt;&gt;"",1,0))</f>
        <v>0</v>
      </c>
      <c r="AU123" s="230" t="n">
        <f aca="false">IF('Indicator Data'!AV127="No Data",1,IF('Indicator Data imputation'!AV126&lt;&gt;"",1,0))</f>
        <v>0</v>
      </c>
      <c r="AV123" s="230" t="n">
        <f aca="false">IF('Indicator Data'!AW127="No Data",1,IF('Indicator Data imputation'!AW126&lt;&gt;"",1,0))</f>
        <v>1</v>
      </c>
      <c r="AW123" s="230" t="n">
        <f aca="false">IF('Indicator Data'!AX127="No Data",1,IF('Indicator Data imputation'!AX126&lt;&gt;"",1,0))</f>
        <v>0</v>
      </c>
      <c r="AX123" s="230" t="n">
        <f aca="false">IF('Indicator Data'!AY127="No Data",1,IF('Indicator Data imputation'!AY126&lt;&gt;"",1,0))</f>
        <v>0</v>
      </c>
      <c r="AY123" s="230" t="n">
        <f aca="false">IF('Indicator Data'!AZ127="No Data",1,IF('Indicator Data imputation'!AZ126&lt;&gt;"",1,0))</f>
        <v>0</v>
      </c>
      <c r="AZ123" s="230" t="n">
        <f aca="false">IF('Indicator Data'!BA127="No Data",1,IF('Indicator Data imputation'!BA126&lt;&gt;"",1,0))</f>
        <v>0</v>
      </c>
      <c r="BA123" s="230" t="n">
        <f aca="false">IF('Indicator Data'!BB127="No Data",1,IF('Indicator Data imputation'!BB126&lt;&gt;"",1,0))</f>
        <v>0</v>
      </c>
      <c r="BB123" s="230" t="n">
        <f aca="false">IF('Indicator Data'!BC127="No Data",1,IF('Indicator Data imputation'!BC126&lt;&gt;"",1,0))</f>
        <v>0</v>
      </c>
      <c r="BC123" s="230" t="n">
        <f aca="false">IF('Indicator Data'!BD127="No Data",1,IF('Indicator Data imputation'!BD126&lt;&gt;"",1,0))</f>
        <v>0</v>
      </c>
      <c r="BD123" s="230" t="n">
        <f aca="false">IF('Indicator Data'!BE127="No Data",1,IF('Indicator Data imputation'!BE126&lt;&gt;"",1,0))</f>
        <v>0</v>
      </c>
      <c r="BE123" s="230" t="n">
        <f aca="false">IF('Indicator Data'!BF127="No Data",1,IF('Indicator Data imputation'!BF126&lt;&gt;"",1,0))</f>
        <v>0</v>
      </c>
      <c r="BF123" s="230" t="n">
        <f aca="false">IF('Indicator Data'!BG127="No Data",1,IF('Indicator Data imputation'!BG126&lt;&gt;"",1,0))</f>
        <v>0</v>
      </c>
      <c r="BG123" s="230" t="n">
        <f aca="false">IF('Indicator Data'!BH127="No Data",1,IF('Indicator Data imputation'!BH126&lt;&gt;"",1,0))</f>
        <v>0</v>
      </c>
      <c r="BH123" s="230" t="n">
        <f aca="false">IF('Indicator Data'!BI127="No Data",1,IF('Indicator Data imputation'!BI126&lt;&gt;"",1,0))</f>
        <v>0</v>
      </c>
      <c r="BI123" s="230" t="n">
        <f aca="false">IF('Indicator Data'!BJ127="No Data",1,IF('Indicator Data imputation'!BJ126&lt;&gt;"",1,0))</f>
        <v>0</v>
      </c>
      <c r="BJ123" s="230" t="n">
        <f aca="false">IF('Indicator Data'!BK127="No Data",1,IF('Indicator Data imputation'!BK126&lt;&gt;"",1,0))</f>
        <v>0</v>
      </c>
      <c r="BK123" s="230" t="n">
        <f aca="false">IF('Indicator Data'!BL127="No Data",1,IF('Indicator Data imputation'!BL126&lt;&gt;"",1,0))</f>
        <v>0</v>
      </c>
      <c r="BL123" s="230" t="n">
        <f aca="false">IF('Indicator Data'!BM127="No Data",1,IF('Indicator Data imputation'!BM126&lt;&gt;"",1,0))</f>
        <v>1</v>
      </c>
      <c r="BM123" s="230" t="n">
        <f aca="false">IF('Indicator Data'!BN127="No Data",1,IF('Indicator Data imputation'!BN126&lt;&gt;"",1,0))</f>
        <v>0</v>
      </c>
      <c r="BN123" s="230" t="n">
        <f aca="false">IF('Indicator Data'!BO127="No Data",1,IF('Indicator Data imputation'!BO126&lt;&gt;"",1,0))</f>
        <v>0</v>
      </c>
      <c r="BO123" s="230" t="n">
        <f aca="false">IF('Indicator Data'!BP127="No Data",1,IF('Indicator Data imputation'!BP126&lt;&gt;"",1,0))</f>
        <v>0</v>
      </c>
      <c r="BP123" s="230" t="n">
        <f aca="false">IF('Indicator Data'!BQ127="No Data",1,IF('Indicator Data imputation'!BQ126&lt;&gt;"",1,0))</f>
        <v>0</v>
      </c>
      <c r="BQ123" s="230" t="n">
        <f aca="false">IF('Indicator Data'!BR127="No Data",1,IF('Indicator Data imputation'!BR126&lt;&gt;"",1,0))</f>
        <v>0</v>
      </c>
      <c r="BR123" s="230" t="n">
        <f aca="false">IF('Indicator Data'!BS127="No Data",1,IF('Indicator Data imputation'!BS126&lt;&gt;"",1,0))</f>
        <v>0</v>
      </c>
      <c r="BS123" s="230" t="n">
        <f aca="false">IF('Indicator Data'!BT127="No Data",1,IF('Indicator Data imputation'!BT126&lt;&gt;"",1,0))</f>
        <v>0</v>
      </c>
      <c r="BT123" s="230" t="n">
        <f aca="false">IF('Indicator Data'!BU127="No Data",1,IF('Indicator Data imputation'!BU126&lt;&gt;"",1,0))</f>
        <v>0</v>
      </c>
      <c r="BU123" s="230" t="n">
        <f aca="false">IF('Indicator Data'!BV127="No Data",1,IF('Indicator Data imputation'!BV126&lt;&gt;"",1,0))</f>
        <v>0</v>
      </c>
      <c r="BV123" s="230" t="n">
        <f aca="false">IF('Indicator Data'!BW127="No Data",1,IF('Indicator Data imputation'!BW126&lt;&gt;"",1,0))</f>
        <v>0</v>
      </c>
      <c r="BW123" s="230" t="n">
        <f aca="false">IF('Indicator Data'!BX127="No Data",1,IF('Indicator Data imputation'!BX126&lt;&gt;"",1,0))</f>
        <v>0</v>
      </c>
      <c r="BX123" s="0" t="n">
        <f aca="false">SUM(B123:BW123)</f>
        <v>10</v>
      </c>
      <c r="BY123" s="239" t="n">
        <f aca="false">BX123/74</f>
        <v>0.135135135135135</v>
      </c>
    </row>
    <row r="124" customFormat="false" ht="14.5" hidden="false" customHeight="false" outlineLevel="0" collapsed="false">
      <c r="A124" s="0" t="str">
        <f aca="false">'Indicator Data'!B128</f>
        <v>NZL</v>
      </c>
      <c r="B124" s="230" t="n">
        <f aca="false">IF('Indicator Data'!C128="No Data",1,IF('Indicator Data imputation'!C127&lt;&gt;"",1,0))</f>
        <v>0</v>
      </c>
      <c r="C124" s="230" t="n">
        <f aca="false">IF('Indicator Data'!D128="No Data",1,IF('Indicator Data imputation'!D127&lt;&gt;"",1,0))</f>
        <v>0</v>
      </c>
      <c r="D124" s="230" t="n">
        <f aca="false">IF('Indicator Data'!E128="No Data",1,IF('Indicator Data imputation'!E127&lt;&gt;"",1,0))</f>
        <v>0</v>
      </c>
      <c r="E124" s="230" t="n">
        <f aca="false">IF('Indicator Data'!F128="No Data",1,IF('Indicator Data imputation'!F127&lt;&gt;"",1,0))</f>
        <v>0</v>
      </c>
      <c r="F124" s="230" t="n">
        <f aca="false">IF('Indicator Data'!G128="No Data",1,IF('Indicator Data imputation'!G127&lt;&gt;"",1,0))</f>
        <v>0</v>
      </c>
      <c r="G124" s="230" t="n">
        <f aca="false">IF('Indicator Data'!H128="No Data",1,IF('Indicator Data imputation'!H127&lt;&gt;"",1,0))</f>
        <v>0</v>
      </c>
      <c r="H124" s="230" t="n">
        <f aca="false">IF('Indicator Data'!I128="No Data",1,IF('Indicator Data imputation'!I127&lt;&gt;"",1,0))</f>
        <v>0</v>
      </c>
      <c r="I124" s="230" t="n">
        <f aca="false">IF('Indicator Data'!J128="No Data",1,IF('Indicator Data imputation'!J127&lt;&gt;"",1,0))</f>
        <v>0</v>
      </c>
      <c r="J124" s="230" t="n">
        <f aca="false">IF('Indicator Data'!K128="No Data",1,IF('Indicator Data imputation'!K127&lt;&gt;"",1,0))</f>
        <v>0</v>
      </c>
      <c r="K124" s="230" t="n">
        <f aca="false">IF('Indicator Data'!L128="No Data",1,IF('Indicator Data imputation'!L127&lt;&gt;"",1,0))</f>
        <v>0</v>
      </c>
      <c r="L124" s="230" t="n">
        <f aca="false">IF('Indicator Data'!M128="No Data",1,IF('Indicator Data imputation'!M127&lt;&gt;"",1,0))</f>
        <v>1</v>
      </c>
      <c r="M124" s="230" t="n">
        <f aca="false">IF('Indicator Data'!N128="No Data",1,IF('Indicator Data imputation'!N127&lt;&gt;"",1,0))</f>
        <v>1</v>
      </c>
      <c r="N124" s="230" t="n">
        <f aca="false">IF('Indicator Data'!O128="No Data",1,IF('Indicator Data imputation'!O127&lt;&gt;"",1,0))</f>
        <v>1</v>
      </c>
      <c r="O124" s="230" t="n">
        <f aca="false">IF('Indicator Data'!P128="No Data",1,IF('Indicator Data imputation'!P127&lt;&gt;"",1,0))</f>
        <v>1</v>
      </c>
      <c r="P124" s="230" t="n">
        <f aca="false">IF('Indicator Data'!Q128="No Data",1,IF('Indicator Data imputation'!Q127&lt;&gt;"",1,0))</f>
        <v>0</v>
      </c>
      <c r="Q124" s="230" t="n">
        <f aca="false">IF('Indicator Data'!R128="No Data",1,IF('Indicator Data imputation'!R127&lt;&gt;"",1,0))</f>
        <v>0</v>
      </c>
      <c r="R124" s="230" t="n">
        <f aca="false">IF('Indicator Data'!S128="No Data",1,IF('Indicator Data imputation'!S127&lt;&gt;"",1,0))</f>
        <v>0</v>
      </c>
      <c r="S124" s="230" t="n">
        <f aca="false">IF('Indicator Data'!T128="No Data",1,IF('Indicator Data imputation'!T127&lt;&gt;"",1,0))</f>
        <v>0</v>
      </c>
      <c r="T124" s="230" t="n">
        <f aca="false">IF('Indicator Data'!U128="No Data",1,IF('Indicator Data imputation'!U127&lt;&gt;"",1,0))</f>
        <v>0</v>
      </c>
      <c r="U124" s="230" t="n">
        <f aca="false">IF('Indicator Data'!V128="No Data",1,IF('Indicator Data imputation'!V127&lt;&gt;"",1,0))</f>
        <v>0</v>
      </c>
      <c r="V124" s="230" t="n">
        <f aca="false">IF('Indicator Data'!W128="No Data",1,IF('Indicator Data imputation'!W127&lt;&gt;"",1,0))</f>
        <v>0</v>
      </c>
      <c r="W124" s="230" t="n">
        <f aca="false">IF('Indicator Data'!X128="No Data",1,IF('Indicator Data imputation'!X127&lt;&gt;"",1,0))</f>
        <v>0</v>
      </c>
      <c r="X124" s="230" t="n">
        <f aca="false">IF('Indicator Data'!Y128="No Data",1,IF('Indicator Data imputation'!Y127&lt;&gt;"",1,0))</f>
        <v>0</v>
      </c>
      <c r="Y124" s="230" t="n">
        <f aca="false">IF('Indicator Data'!Z128="No Data",1,IF('Indicator Data imputation'!Z127&lt;&gt;"",1,0))</f>
        <v>0</v>
      </c>
      <c r="Z124" s="230" t="n">
        <f aca="false">IF('Indicator Data'!AA128="No Data",1,IF('Indicator Data imputation'!AA127&lt;&gt;"",1,0))</f>
        <v>0</v>
      </c>
      <c r="AA124" s="230" t="n">
        <f aca="false">IF('Indicator Data'!AB128="No Data",1,IF('Indicator Data imputation'!AB127&lt;&gt;"",1,0))</f>
        <v>0</v>
      </c>
      <c r="AB124" s="230" t="n">
        <f aca="false">IF('Indicator Data'!AC128="No Data",1,IF('Indicator Data imputation'!AC127&lt;&gt;"",1,0))</f>
        <v>1</v>
      </c>
      <c r="AC124" s="230" t="n">
        <f aca="false">IF('Indicator Data'!AD128="No Data",1,IF('Indicator Data imputation'!AD127&lt;&gt;"",1,0))</f>
        <v>0</v>
      </c>
      <c r="AD124" s="230" t="n">
        <f aca="false">IF('Indicator Data'!AE128="No Data",1,IF('Indicator Data imputation'!AE127&lt;&gt;"",1,0))</f>
        <v>0</v>
      </c>
      <c r="AE124" s="230" t="n">
        <f aca="false">IF('Indicator Data'!AF128="No Data",1,IF('Indicator Data imputation'!AF127&lt;&gt;"",1,0))</f>
        <v>1</v>
      </c>
      <c r="AF124" s="230" t="n">
        <f aca="false">IF('Indicator Data'!AG128="No Data",1,IF('Indicator Data imputation'!AG127&lt;&gt;"",1,0))</f>
        <v>0</v>
      </c>
      <c r="AG124" s="230" t="n">
        <f aca="false">IF('Indicator Data'!AH128="No Data",1,IF('Indicator Data imputation'!AH127&lt;&gt;"",1,0))</f>
        <v>0</v>
      </c>
      <c r="AH124" s="230" t="n">
        <f aca="false">IF('Indicator Data'!AI128="No Data",1,IF('Indicator Data imputation'!AI127&lt;&gt;"",1,0))</f>
        <v>0</v>
      </c>
      <c r="AI124" s="230" t="n">
        <f aca="false">IF('Indicator Data'!AJ128="No Data",1,IF('Indicator Data imputation'!AJ127&lt;&gt;"",1,0))</f>
        <v>0</v>
      </c>
      <c r="AJ124" s="230" t="n">
        <f aca="false">IF('Indicator Data'!AK128="No Data",1,IF('Indicator Data imputation'!AK127&lt;&gt;"",1,0))</f>
        <v>0</v>
      </c>
      <c r="AK124" s="230" t="n">
        <f aca="false">IF('Indicator Data'!AL128="No Data",1,IF('Indicator Data imputation'!AL127&lt;&gt;"",1,0))</f>
        <v>1</v>
      </c>
      <c r="AL124" s="230" t="n">
        <f aca="false">IF('Indicator Data'!AM128="No Data",1,IF('Indicator Data imputation'!AM127&lt;&gt;"",1,0))</f>
        <v>0</v>
      </c>
      <c r="AM124" s="230" t="n">
        <f aca="false">IF('Indicator Data'!AN128="No Data",1,IF('Indicator Data imputation'!AN127&lt;&gt;"",1,0))</f>
        <v>0</v>
      </c>
      <c r="AN124" s="230" t="n">
        <f aca="false">IF('Indicator Data'!AO128="No Data",1,IF('Indicator Data imputation'!AO127&lt;&gt;"",1,0))</f>
        <v>0</v>
      </c>
      <c r="AO124" s="230" t="n">
        <f aca="false">IF('Indicator Data'!AP128="No Data",1,IF('Indicator Data imputation'!AP127&lt;&gt;"",1,0))</f>
        <v>1</v>
      </c>
      <c r="AP124" s="230" t="n">
        <f aca="false">IF('Indicator Data'!AQ128="No Data",1,IF('Indicator Data imputation'!AQ127&lt;&gt;"",1,0))</f>
        <v>0</v>
      </c>
      <c r="AQ124" s="230" t="n">
        <f aca="false">IF('Indicator Data'!AR128="No Data",1,IF('Indicator Data imputation'!AR127&lt;&gt;"",1,0))</f>
        <v>0</v>
      </c>
      <c r="AR124" s="230" t="n">
        <f aca="false">IF('Indicator Data'!AS128="No Data",1,IF('Indicator Data imputation'!AS127&lt;&gt;"",1,0))</f>
        <v>1</v>
      </c>
      <c r="AS124" s="230" t="n">
        <f aca="false">IF('Indicator Data'!AT128="No Data",1,IF('Indicator Data imputation'!AT127&lt;&gt;"",1,0))</f>
        <v>0</v>
      </c>
      <c r="AT124" s="230" t="n">
        <f aca="false">IF('Indicator Data'!AU128="No Data",1,IF('Indicator Data imputation'!AU127&lt;&gt;"",1,0))</f>
        <v>0</v>
      </c>
      <c r="AU124" s="230" t="n">
        <f aca="false">IF('Indicator Data'!AV128="No Data",1,IF('Indicator Data imputation'!AV127&lt;&gt;"",1,0))</f>
        <v>0</v>
      </c>
      <c r="AV124" s="230" t="n">
        <f aca="false">IF('Indicator Data'!AW128="No Data",1,IF('Indicator Data imputation'!AW127&lt;&gt;"",1,0))</f>
        <v>1</v>
      </c>
      <c r="AW124" s="230" t="n">
        <f aca="false">IF('Indicator Data'!AX128="No Data",1,IF('Indicator Data imputation'!AX127&lt;&gt;"",1,0))</f>
        <v>0</v>
      </c>
      <c r="AX124" s="230" t="n">
        <f aca="false">IF('Indicator Data'!AY128="No Data",1,IF('Indicator Data imputation'!AY127&lt;&gt;"",1,0))</f>
        <v>0</v>
      </c>
      <c r="AY124" s="230" t="n">
        <f aca="false">IF('Indicator Data'!AZ128="No Data",1,IF('Indicator Data imputation'!AZ127&lt;&gt;"",1,0))</f>
        <v>1</v>
      </c>
      <c r="AZ124" s="230" t="n">
        <f aca="false">IF('Indicator Data'!BA128="No Data",1,IF('Indicator Data imputation'!BA127&lt;&gt;"",1,0))</f>
        <v>0</v>
      </c>
      <c r="BA124" s="230" t="n">
        <f aca="false">IF('Indicator Data'!BB128="No Data",1,IF('Indicator Data imputation'!BB127&lt;&gt;"",1,0))</f>
        <v>0</v>
      </c>
      <c r="BB124" s="230" t="n">
        <f aca="false">IF('Indicator Data'!BC128="No Data",1,IF('Indicator Data imputation'!BC127&lt;&gt;"",1,0))</f>
        <v>0</v>
      </c>
      <c r="BC124" s="230" t="n">
        <f aca="false">IF('Indicator Data'!BD128="No Data",1,IF('Indicator Data imputation'!BD127&lt;&gt;"",1,0))</f>
        <v>0</v>
      </c>
      <c r="BD124" s="230" t="n">
        <f aca="false">IF('Indicator Data'!BE128="No Data",1,IF('Indicator Data imputation'!BE127&lt;&gt;"",1,0))</f>
        <v>0</v>
      </c>
      <c r="BE124" s="230" t="n">
        <f aca="false">IF('Indicator Data'!BF128="No Data",1,IF('Indicator Data imputation'!BF127&lt;&gt;"",1,0))</f>
        <v>0</v>
      </c>
      <c r="BF124" s="230" t="n">
        <f aca="false">IF('Indicator Data'!BG128="No Data",1,IF('Indicator Data imputation'!BG127&lt;&gt;"",1,0))</f>
        <v>0</v>
      </c>
      <c r="BG124" s="230" t="n">
        <f aca="false">IF('Indicator Data'!BH128="No Data",1,IF('Indicator Data imputation'!BH127&lt;&gt;"",1,0))</f>
        <v>0</v>
      </c>
      <c r="BH124" s="230" t="n">
        <f aca="false">IF('Indicator Data'!BI128="No Data",1,IF('Indicator Data imputation'!BI127&lt;&gt;"",1,0))</f>
        <v>0</v>
      </c>
      <c r="BI124" s="230" t="n">
        <f aca="false">IF('Indicator Data'!BJ128="No Data",1,IF('Indicator Data imputation'!BJ127&lt;&gt;"",1,0))</f>
        <v>0</v>
      </c>
      <c r="BJ124" s="230" t="n">
        <f aca="false">IF('Indicator Data'!BK128="No Data",1,IF('Indicator Data imputation'!BK127&lt;&gt;"",1,0))</f>
        <v>0</v>
      </c>
      <c r="BK124" s="230" t="n">
        <f aca="false">IF('Indicator Data'!BL128="No Data",1,IF('Indicator Data imputation'!BL127&lt;&gt;"",1,0))</f>
        <v>0</v>
      </c>
      <c r="BL124" s="230" t="n">
        <f aca="false">IF('Indicator Data'!BM128="No Data",1,IF('Indicator Data imputation'!BM127&lt;&gt;"",1,0))</f>
        <v>1</v>
      </c>
      <c r="BM124" s="230" t="n">
        <f aca="false">IF('Indicator Data'!BN128="No Data",1,IF('Indicator Data imputation'!BN127&lt;&gt;"",1,0))</f>
        <v>0</v>
      </c>
      <c r="BN124" s="230" t="n">
        <f aca="false">IF('Indicator Data'!BO128="No Data",1,IF('Indicator Data imputation'!BO127&lt;&gt;"",1,0))</f>
        <v>0</v>
      </c>
      <c r="BO124" s="230" t="n">
        <f aca="false">IF('Indicator Data'!BP128="No Data",1,IF('Indicator Data imputation'!BP127&lt;&gt;"",1,0))</f>
        <v>0</v>
      </c>
      <c r="BP124" s="230" t="n">
        <f aca="false">IF('Indicator Data'!BQ128="No Data",1,IF('Indicator Data imputation'!BQ127&lt;&gt;"",1,0))</f>
        <v>0</v>
      </c>
      <c r="BQ124" s="230" t="n">
        <f aca="false">IF('Indicator Data'!BR128="No Data",1,IF('Indicator Data imputation'!BR127&lt;&gt;"",1,0))</f>
        <v>0</v>
      </c>
      <c r="BR124" s="230" t="n">
        <f aca="false">IF('Indicator Data'!BS128="No Data",1,IF('Indicator Data imputation'!BS127&lt;&gt;"",1,0))</f>
        <v>0</v>
      </c>
      <c r="BS124" s="230" t="n">
        <f aca="false">IF('Indicator Data'!BT128="No Data",1,IF('Indicator Data imputation'!BT127&lt;&gt;"",1,0))</f>
        <v>0</v>
      </c>
      <c r="BT124" s="230" t="n">
        <f aca="false">IF('Indicator Data'!BU128="No Data",1,IF('Indicator Data imputation'!BU127&lt;&gt;"",1,0))</f>
        <v>0</v>
      </c>
      <c r="BU124" s="230" t="n">
        <f aca="false">IF('Indicator Data'!BV128="No Data",1,IF('Indicator Data imputation'!BV127&lt;&gt;"",1,0))</f>
        <v>0</v>
      </c>
      <c r="BV124" s="230" t="n">
        <f aca="false">IF('Indicator Data'!BW128="No Data",1,IF('Indicator Data imputation'!BW127&lt;&gt;"",1,0))</f>
        <v>0</v>
      </c>
      <c r="BW124" s="230" t="n">
        <f aca="false">IF('Indicator Data'!BX128="No Data",1,IF('Indicator Data imputation'!BX127&lt;&gt;"",1,0))</f>
        <v>0</v>
      </c>
      <c r="BX124" s="0" t="n">
        <f aca="false">SUM(B124:BW124)</f>
        <v>12</v>
      </c>
      <c r="BY124" s="239" t="n">
        <f aca="false">BX124/74</f>
        <v>0.162162162162162</v>
      </c>
    </row>
    <row r="125" customFormat="false" ht="14.5" hidden="false" customHeight="false" outlineLevel="0" collapsed="false">
      <c r="A125" s="0" t="str">
        <f aca="false">'Indicator Data'!B129</f>
        <v>NIC</v>
      </c>
      <c r="B125" s="230" t="n">
        <f aca="false">IF('Indicator Data'!C129="No Data",1,IF('Indicator Data imputation'!C128&lt;&gt;"",1,0))</f>
        <v>0</v>
      </c>
      <c r="C125" s="230" t="n">
        <f aca="false">IF('Indicator Data'!D129="No Data",1,IF('Indicator Data imputation'!D128&lt;&gt;"",1,0))</f>
        <v>0</v>
      </c>
      <c r="D125" s="230" t="n">
        <f aca="false">IF('Indicator Data'!E129="No Data",1,IF('Indicator Data imputation'!E128&lt;&gt;"",1,0))</f>
        <v>0</v>
      </c>
      <c r="E125" s="230" t="n">
        <f aca="false">IF('Indicator Data'!F129="No Data",1,IF('Indicator Data imputation'!F128&lt;&gt;"",1,0))</f>
        <v>0</v>
      </c>
      <c r="F125" s="230" t="n">
        <f aca="false">IF('Indicator Data'!G129="No Data",1,IF('Indicator Data imputation'!G128&lt;&gt;"",1,0))</f>
        <v>0</v>
      </c>
      <c r="G125" s="230" t="n">
        <f aca="false">IF('Indicator Data'!H129="No Data",1,IF('Indicator Data imputation'!H128&lt;&gt;"",1,0))</f>
        <v>0</v>
      </c>
      <c r="H125" s="230" t="n">
        <f aca="false">IF('Indicator Data'!I129="No Data",1,IF('Indicator Data imputation'!I128&lt;&gt;"",1,0))</f>
        <v>0</v>
      </c>
      <c r="I125" s="230" t="n">
        <f aca="false">IF('Indicator Data'!J129="No Data",1,IF('Indicator Data imputation'!J128&lt;&gt;"",1,0))</f>
        <v>0</v>
      </c>
      <c r="J125" s="230" t="n">
        <f aca="false">IF('Indicator Data'!K129="No Data",1,IF('Indicator Data imputation'!K128&lt;&gt;"",1,0))</f>
        <v>0</v>
      </c>
      <c r="K125" s="230" t="n">
        <f aca="false">IF('Indicator Data'!L129="No Data",1,IF('Indicator Data imputation'!L128&lt;&gt;"",1,0))</f>
        <v>0</v>
      </c>
      <c r="L125" s="230" t="n">
        <f aca="false">IF('Indicator Data'!M129="No Data",1,IF('Indicator Data imputation'!M128&lt;&gt;"",1,0))</f>
        <v>1</v>
      </c>
      <c r="M125" s="230" t="n">
        <f aca="false">IF('Indicator Data'!N129="No Data",1,IF('Indicator Data imputation'!N128&lt;&gt;"",1,0))</f>
        <v>1</v>
      </c>
      <c r="N125" s="230" t="n">
        <f aca="false">IF('Indicator Data'!O129="No Data",1,IF('Indicator Data imputation'!O128&lt;&gt;"",1,0))</f>
        <v>1</v>
      </c>
      <c r="O125" s="230" t="n">
        <f aca="false">IF('Indicator Data'!P129="No Data",1,IF('Indicator Data imputation'!P128&lt;&gt;"",1,0))</f>
        <v>1</v>
      </c>
      <c r="P125" s="230" t="n">
        <f aca="false">IF('Indicator Data'!Q129="No Data",1,IF('Indicator Data imputation'!Q128&lt;&gt;"",1,0))</f>
        <v>0</v>
      </c>
      <c r="Q125" s="230" t="n">
        <f aca="false">IF('Indicator Data'!R129="No Data",1,IF('Indicator Data imputation'!R128&lt;&gt;"",1,0))</f>
        <v>0</v>
      </c>
      <c r="R125" s="230" t="n">
        <f aca="false">IF('Indicator Data'!S129="No Data",1,IF('Indicator Data imputation'!S128&lt;&gt;"",1,0))</f>
        <v>0</v>
      </c>
      <c r="S125" s="230" t="n">
        <f aca="false">IF('Indicator Data'!T129="No Data",1,IF('Indicator Data imputation'!T128&lt;&gt;"",1,0))</f>
        <v>0</v>
      </c>
      <c r="T125" s="230" t="n">
        <f aca="false">IF('Indicator Data'!U129="No Data",1,IF('Indicator Data imputation'!U128&lt;&gt;"",1,0))</f>
        <v>0</v>
      </c>
      <c r="U125" s="230" t="n">
        <f aca="false">IF('Indicator Data'!V129="No Data",1,IF('Indicator Data imputation'!V128&lt;&gt;"",1,0))</f>
        <v>0</v>
      </c>
      <c r="V125" s="230" t="n">
        <f aca="false">IF('Indicator Data'!W129="No Data",1,IF('Indicator Data imputation'!W128&lt;&gt;"",1,0))</f>
        <v>0</v>
      </c>
      <c r="W125" s="230" t="n">
        <f aca="false">IF('Indicator Data'!X129="No Data",1,IF('Indicator Data imputation'!X128&lt;&gt;"",1,0))</f>
        <v>0</v>
      </c>
      <c r="X125" s="230" t="n">
        <f aca="false">IF('Indicator Data'!Y129="No Data",1,IF('Indicator Data imputation'!Y128&lt;&gt;"",1,0))</f>
        <v>0</v>
      </c>
      <c r="Y125" s="230" t="n">
        <f aca="false">IF('Indicator Data'!Z129="No Data",1,IF('Indicator Data imputation'!Z128&lt;&gt;"",1,0))</f>
        <v>0</v>
      </c>
      <c r="Z125" s="230" t="n">
        <f aca="false">IF('Indicator Data'!AA129="No Data",1,IF('Indicator Data imputation'!AA128&lt;&gt;"",1,0))</f>
        <v>0</v>
      </c>
      <c r="AA125" s="230" t="n">
        <f aca="false">IF('Indicator Data'!AB129="No Data",1,IF('Indicator Data imputation'!AB128&lt;&gt;"",1,0))</f>
        <v>0</v>
      </c>
      <c r="AB125" s="230" t="n">
        <f aca="false">IF('Indicator Data'!AC129="No Data",1,IF('Indicator Data imputation'!AC128&lt;&gt;"",1,0))</f>
        <v>1</v>
      </c>
      <c r="AC125" s="230" t="n">
        <f aca="false">IF('Indicator Data'!AD129="No Data",1,IF('Indicator Data imputation'!AD128&lt;&gt;"",1,0))</f>
        <v>0</v>
      </c>
      <c r="AD125" s="230" t="n">
        <f aca="false">IF('Indicator Data'!AE129="No Data",1,IF('Indicator Data imputation'!AE128&lt;&gt;"",1,0))</f>
        <v>0</v>
      </c>
      <c r="AE125" s="230" t="n">
        <f aca="false">IF('Indicator Data'!AF129="No Data",1,IF('Indicator Data imputation'!AF128&lt;&gt;"",1,0))</f>
        <v>0</v>
      </c>
      <c r="AF125" s="230" t="n">
        <f aca="false">IF('Indicator Data'!AG129="No Data",1,IF('Indicator Data imputation'!AG128&lt;&gt;"",1,0))</f>
        <v>0</v>
      </c>
      <c r="AG125" s="230" t="n">
        <f aca="false">IF('Indicator Data'!AH129="No Data",1,IF('Indicator Data imputation'!AH128&lt;&gt;"",1,0))</f>
        <v>0</v>
      </c>
      <c r="AH125" s="230" t="n">
        <f aca="false">IF('Indicator Data'!AI129="No Data",1,IF('Indicator Data imputation'!AI128&lt;&gt;"",1,0))</f>
        <v>0</v>
      </c>
      <c r="AI125" s="230" t="n">
        <f aca="false">IF('Indicator Data'!AJ129="No Data",1,IF('Indicator Data imputation'!AJ128&lt;&gt;"",1,0))</f>
        <v>0</v>
      </c>
      <c r="AJ125" s="230" t="n">
        <f aca="false">IF('Indicator Data'!AK129="No Data",1,IF('Indicator Data imputation'!AK128&lt;&gt;"",1,0))</f>
        <v>0</v>
      </c>
      <c r="AK125" s="230" t="n">
        <f aca="false">IF('Indicator Data'!AL129="No Data",1,IF('Indicator Data imputation'!AL128&lt;&gt;"",1,0))</f>
        <v>0</v>
      </c>
      <c r="AL125" s="230" t="n">
        <f aca="false">IF('Indicator Data'!AM129="No Data",1,IF('Indicator Data imputation'!AM128&lt;&gt;"",1,0))</f>
        <v>0</v>
      </c>
      <c r="AM125" s="230" t="n">
        <f aca="false">IF('Indicator Data'!AN129="No Data",1,IF('Indicator Data imputation'!AN128&lt;&gt;"",1,0))</f>
        <v>0</v>
      </c>
      <c r="AN125" s="230" t="n">
        <f aca="false">IF('Indicator Data'!AO129="No Data",1,IF('Indicator Data imputation'!AO128&lt;&gt;"",1,0))</f>
        <v>0</v>
      </c>
      <c r="AO125" s="230" t="n">
        <f aca="false">IF('Indicator Data'!AP129="No Data",1,IF('Indicator Data imputation'!AP128&lt;&gt;"",1,0))</f>
        <v>0</v>
      </c>
      <c r="AP125" s="230" t="n">
        <f aca="false">IF('Indicator Data'!AQ129="No Data",1,IF('Indicator Data imputation'!AQ128&lt;&gt;"",1,0))</f>
        <v>0</v>
      </c>
      <c r="AQ125" s="230" t="n">
        <f aca="false">IF('Indicator Data'!AR129="No Data",1,IF('Indicator Data imputation'!AR128&lt;&gt;"",1,0))</f>
        <v>0</v>
      </c>
      <c r="AR125" s="230" t="n">
        <f aca="false">IF('Indicator Data'!AS129="No Data",1,IF('Indicator Data imputation'!AS128&lt;&gt;"",1,0))</f>
        <v>0</v>
      </c>
      <c r="AS125" s="230" t="n">
        <f aca="false">IF('Indicator Data'!AT129="No Data",1,IF('Indicator Data imputation'!AT128&lt;&gt;"",1,0))</f>
        <v>0</v>
      </c>
      <c r="AT125" s="230" t="n">
        <f aca="false">IF('Indicator Data'!AU129="No Data",1,IF('Indicator Data imputation'!AU128&lt;&gt;"",1,0))</f>
        <v>0</v>
      </c>
      <c r="AU125" s="230" t="n">
        <f aca="false">IF('Indicator Data'!AV129="No Data",1,IF('Indicator Data imputation'!AV128&lt;&gt;"",1,0))</f>
        <v>0</v>
      </c>
      <c r="AV125" s="230" t="n">
        <f aca="false">IF('Indicator Data'!AW129="No Data",1,IF('Indicator Data imputation'!AW128&lt;&gt;"",1,0))</f>
        <v>0</v>
      </c>
      <c r="AW125" s="230" t="n">
        <f aca="false">IF('Indicator Data'!AX129="No Data",1,IF('Indicator Data imputation'!AX128&lt;&gt;"",1,0))</f>
        <v>0</v>
      </c>
      <c r="AX125" s="230" t="n">
        <f aca="false">IF('Indicator Data'!AY129="No Data",1,IF('Indicator Data imputation'!AY128&lt;&gt;"",1,0))</f>
        <v>0</v>
      </c>
      <c r="AY125" s="230" t="n">
        <f aca="false">IF('Indicator Data'!AZ129="No Data",1,IF('Indicator Data imputation'!AZ128&lt;&gt;"",1,0))</f>
        <v>0</v>
      </c>
      <c r="AZ125" s="230" t="n">
        <f aca="false">IF('Indicator Data'!BA129="No Data",1,IF('Indicator Data imputation'!BA128&lt;&gt;"",1,0))</f>
        <v>0</v>
      </c>
      <c r="BA125" s="230" t="n">
        <f aca="false">IF('Indicator Data'!BB129="No Data",1,IF('Indicator Data imputation'!BB128&lt;&gt;"",1,0))</f>
        <v>0</v>
      </c>
      <c r="BB125" s="230" t="n">
        <f aca="false">IF('Indicator Data'!BC129="No Data",1,IF('Indicator Data imputation'!BC128&lt;&gt;"",1,0))</f>
        <v>0</v>
      </c>
      <c r="BC125" s="230" t="n">
        <f aca="false">IF('Indicator Data'!BD129="No Data",1,IF('Indicator Data imputation'!BD128&lt;&gt;"",1,0))</f>
        <v>0</v>
      </c>
      <c r="BD125" s="230" t="n">
        <f aca="false">IF('Indicator Data'!BE129="No Data",1,IF('Indicator Data imputation'!BE128&lt;&gt;"",1,0))</f>
        <v>0</v>
      </c>
      <c r="BE125" s="230" t="n">
        <f aca="false">IF('Indicator Data'!BF129="No Data",1,IF('Indicator Data imputation'!BF128&lt;&gt;"",1,0))</f>
        <v>0</v>
      </c>
      <c r="BF125" s="230" t="n">
        <f aca="false">IF('Indicator Data'!BG129="No Data",1,IF('Indicator Data imputation'!BG128&lt;&gt;"",1,0))</f>
        <v>0</v>
      </c>
      <c r="BG125" s="230" t="n">
        <f aca="false">IF('Indicator Data'!BH129="No Data",1,IF('Indicator Data imputation'!BH128&lt;&gt;"",1,0))</f>
        <v>0</v>
      </c>
      <c r="BH125" s="230" t="n">
        <f aca="false">IF('Indicator Data'!BI129="No Data",1,IF('Indicator Data imputation'!BI128&lt;&gt;"",1,0))</f>
        <v>0</v>
      </c>
      <c r="BI125" s="230" t="n">
        <f aca="false">IF('Indicator Data'!BJ129="No Data",1,IF('Indicator Data imputation'!BJ128&lt;&gt;"",1,0))</f>
        <v>0</v>
      </c>
      <c r="BJ125" s="230" t="n">
        <f aca="false">IF('Indicator Data'!BK129="No Data",1,IF('Indicator Data imputation'!BK128&lt;&gt;"",1,0))</f>
        <v>0</v>
      </c>
      <c r="BK125" s="230" t="n">
        <f aca="false">IF('Indicator Data'!BL129="No Data",1,IF('Indicator Data imputation'!BL128&lt;&gt;"",1,0))</f>
        <v>0</v>
      </c>
      <c r="BL125" s="230" t="n">
        <f aca="false">IF('Indicator Data'!BM129="No Data",1,IF('Indicator Data imputation'!BM128&lt;&gt;"",1,0))</f>
        <v>0</v>
      </c>
      <c r="BM125" s="230" t="n">
        <f aca="false">IF('Indicator Data'!BN129="No Data",1,IF('Indicator Data imputation'!BN128&lt;&gt;"",1,0))</f>
        <v>0</v>
      </c>
      <c r="BN125" s="230" t="n">
        <f aca="false">IF('Indicator Data'!BO129="No Data",1,IF('Indicator Data imputation'!BO128&lt;&gt;"",1,0))</f>
        <v>0</v>
      </c>
      <c r="BO125" s="230" t="n">
        <f aca="false">IF('Indicator Data'!BP129="No Data",1,IF('Indicator Data imputation'!BP128&lt;&gt;"",1,0))</f>
        <v>0</v>
      </c>
      <c r="BP125" s="230" t="n">
        <f aca="false">IF('Indicator Data'!BQ129="No Data",1,IF('Indicator Data imputation'!BQ128&lt;&gt;"",1,0))</f>
        <v>0</v>
      </c>
      <c r="BQ125" s="230" t="n">
        <f aca="false">IF('Indicator Data'!BR129="No Data",1,IF('Indicator Data imputation'!BR128&lt;&gt;"",1,0))</f>
        <v>0</v>
      </c>
      <c r="BR125" s="230" t="n">
        <f aca="false">IF('Indicator Data'!BS129="No Data",1,IF('Indicator Data imputation'!BS128&lt;&gt;"",1,0))</f>
        <v>0</v>
      </c>
      <c r="BS125" s="230" t="n">
        <f aca="false">IF('Indicator Data'!BT129="No Data",1,IF('Indicator Data imputation'!BT128&lt;&gt;"",1,0))</f>
        <v>0</v>
      </c>
      <c r="BT125" s="230" t="n">
        <f aca="false">IF('Indicator Data'!BU129="No Data",1,IF('Indicator Data imputation'!BU128&lt;&gt;"",1,0))</f>
        <v>0</v>
      </c>
      <c r="BU125" s="230" t="n">
        <f aca="false">IF('Indicator Data'!BV129="No Data",1,IF('Indicator Data imputation'!BV128&lt;&gt;"",1,0))</f>
        <v>0</v>
      </c>
      <c r="BV125" s="230" t="n">
        <f aca="false">IF('Indicator Data'!BW129="No Data",1,IF('Indicator Data imputation'!BW128&lt;&gt;"",1,0))</f>
        <v>0</v>
      </c>
      <c r="BW125" s="230" t="n">
        <f aca="false">IF('Indicator Data'!BX129="No Data",1,IF('Indicator Data imputation'!BX128&lt;&gt;"",1,0))</f>
        <v>0</v>
      </c>
      <c r="BX125" s="0" t="n">
        <f aca="false">SUM(B125:BW125)</f>
        <v>5</v>
      </c>
      <c r="BY125" s="239" t="n">
        <f aca="false">BX125/74</f>
        <v>0.0675675675675676</v>
      </c>
    </row>
    <row r="126" customFormat="false" ht="14.5" hidden="false" customHeight="false" outlineLevel="0" collapsed="false">
      <c r="A126" s="0" t="str">
        <f aca="false">'Indicator Data'!B130</f>
        <v>NER</v>
      </c>
      <c r="B126" s="230" t="n">
        <f aca="false">IF('Indicator Data'!C130="No Data",1,IF('Indicator Data imputation'!C129&lt;&gt;"",1,0))</f>
        <v>0</v>
      </c>
      <c r="C126" s="230" t="n">
        <f aca="false">IF('Indicator Data'!D130="No Data",1,IF('Indicator Data imputation'!D129&lt;&gt;"",1,0))</f>
        <v>0</v>
      </c>
      <c r="D126" s="230" t="n">
        <f aca="false">IF('Indicator Data'!E130="No Data",1,IF('Indicator Data imputation'!E129&lt;&gt;"",1,0))</f>
        <v>0</v>
      </c>
      <c r="E126" s="230" t="n">
        <f aca="false">IF('Indicator Data'!F130="No Data",1,IF('Indicator Data imputation'!F129&lt;&gt;"",1,0))</f>
        <v>0</v>
      </c>
      <c r="F126" s="230" t="n">
        <f aca="false">IF('Indicator Data'!G130="No Data",1,IF('Indicator Data imputation'!G129&lt;&gt;"",1,0))</f>
        <v>0</v>
      </c>
      <c r="G126" s="230" t="n">
        <f aca="false">IF('Indicator Data'!H130="No Data",1,IF('Indicator Data imputation'!H129&lt;&gt;"",1,0))</f>
        <v>0</v>
      </c>
      <c r="H126" s="230" t="n">
        <f aca="false">IF('Indicator Data'!I130="No Data",1,IF('Indicator Data imputation'!I129&lt;&gt;"",1,0))</f>
        <v>0</v>
      </c>
      <c r="I126" s="230" t="n">
        <f aca="false">IF('Indicator Data'!J130="No Data",1,IF('Indicator Data imputation'!J129&lt;&gt;"",1,0))</f>
        <v>0</v>
      </c>
      <c r="J126" s="230" t="n">
        <f aca="false">IF('Indicator Data'!K130="No Data",1,IF('Indicator Data imputation'!K129&lt;&gt;"",1,0))</f>
        <v>0</v>
      </c>
      <c r="K126" s="230" t="n">
        <f aca="false">IF('Indicator Data'!L130="No Data",1,IF('Indicator Data imputation'!L129&lt;&gt;"",1,0))</f>
        <v>0</v>
      </c>
      <c r="L126" s="230" t="n">
        <f aca="false">IF('Indicator Data'!M130="No Data",1,IF('Indicator Data imputation'!M129&lt;&gt;"",1,0))</f>
        <v>0</v>
      </c>
      <c r="M126" s="230" t="n">
        <f aca="false">IF('Indicator Data'!N130="No Data",1,IF('Indicator Data imputation'!N129&lt;&gt;"",1,0))</f>
        <v>0</v>
      </c>
      <c r="N126" s="230" t="n">
        <f aca="false">IF('Indicator Data'!O130="No Data",1,IF('Indicator Data imputation'!O129&lt;&gt;"",1,0))</f>
        <v>0</v>
      </c>
      <c r="O126" s="230" t="n">
        <f aca="false">IF('Indicator Data'!P130="No Data",1,IF('Indicator Data imputation'!P129&lt;&gt;"",1,0))</f>
        <v>0</v>
      </c>
      <c r="P126" s="230" t="n">
        <f aca="false">IF('Indicator Data'!Q130="No Data",1,IF('Indicator Data imputation'!Q129&lt;&gt;"",1,0))</f>
        <v>0</v>
      </c>
      <c r="Q126" s="230" t="n">
        <f aca="false">IF('Indicator Data'!R130="No Data",1,IF('Indicator Data imputation'!R129&lt;&gt;"",1,0))</f>
        <v>0</v>
      </c>
      <c r="R126" s="230" t="n">
        <f aca="false">IF('Indicator Data'!S130="No Data",1,IF('Indicator Data imputation'!S129&lt;&gt;"",1,0))</f>
        <v>0</v>
      </c>
      <c r="S126" s="230" t="n">
        <f aca="false">IF('Indicator Data'!T130="No Data",1,IF('Indicator Data imputation'!T129&lt;&gt;"",1,0))</f>
        <v>0</v>
      </c>
      <c r="T126" s="230" t="n">
        <f aca="false">IF('Indicator Data'!U130="No Data",1,IF('Indicator Data imputation'!U129&lt;&gt;"",1,0))</f>
        <v>0</v>
      </c>
      <c r="U126" s="230" t="n">
        <f aca="false">IF('Indicator Data'!V130="No Data",1,IF('Indicator Data imputation'!V129&lt;&gt;"",1,0))</f>
        <v>0</v>
      </c>
      <c r="V126" s="230" t="n">
        <f aca="false">IF('Indicator Data'!W130="No Data",1,IF('Indicator Data imputation'!W129&lt;&gt;"",1,0))</f>
        <v>0</v>
      </c>
      <c r="W126" s="230" t="n">
        <f aca="false">IF('Indicator Data'!X130="No Data",1,IF('Indicator Data imputation'!X129&lt;&gt;"",1,0))</f>
        <v>0</v>
      </c>
      <c r="X126" s="230" t="n">
        <f aca="false">IF('Indicator Data'!Y130="No Data",1,IF('Indicator Data imputation'!Y129&lt;&gt;"",1,0))</f>
        <v>0</v>
      </c>
      <c r="Y126" s="230" t="n">
        <f aca="false">IF('Indicator Data'!Z130="No Data",1,IF('Indicator Data imputation'!Z129&lt;&gt;"",1,0))</f>
        <v>0</v>
      </c>
      <c r="Z126" s="230" t="n">
        <f aca="false">IF('Indicator Data'!AA130="No Data",1,IF('Indicator Data imputation'!AA129&lt;&gt;"",1,0))</f>
        <v>0</v>
      </c>
      <c r="AA126" s="230" t="n">
        <f aca="false">IF('Indicator Data'!AB130="No Data",1,IF('Indicator Data imputation'!AB129&lt;&gt;"",1,0))</f>
        <v>0</v>
      </c>
      <c r="AB126" s="230" t="n">
        <f aca="false">IF('Indicator Data'!AC130="No Data",1,IF('Indicator Data imputation'!AC129&lt;&gt;"",1,0))</f>
        <v>0</v>
      </c>
      <c r="AC126" s="230" t="n">
        <f aca="false">IF('Indicator Data'!AD130="No Data",1,IF('Indicator Data imputation'!AD129&lt;&gt;"",1,0))</f>
        <v>0</v>
      </c>
      <c r="AD126" s="230" t="n">
        <f aca="false">IF('Indicator Data'!AE130="No Data",1,IF('Indicator Data imputation'!AE129&lt;&gt;"",1,0))</f>
        <v>0</v>
      </c>
      <c r="AE126" s="230" t="n">
        <f aca="false">IF('Indicator Data'!AF130="No Data",1,IF('Indicator Data imputation'!AF129&lt;&gt;"",1,0))</f>
        <v>0</v>
      </c>
      <c r="AF126" s="230" t="n">
        <f aca="false">IF('Indicator Data'!AG130="No Data",1,IF('Indicator Data imputation'!AG129&lt;&gt;"",1,0))</f>
        <v>0</v>
      </c>
      <c r="AG126" s="230" t="n">
        <f aca="false">IF('Indicator Data'!AH130="No Data",1,IF('Indicator Data imputation'!AH129&lt;&gt;"",1,0))</f>
        <v>0</v>
      </c>
      <c r="AH126" s="230" t="n">
        <f aca="false">IF('Indicator Data'!AI130="No Data",1,IF('Indicator Data imputation'!AI129&lt;&gt;"",1,0))</f>
        <v>0</v>
      </c>
      <c r="AI126" s="230" t="n">
        <f aca="false">IF('Indicator Data'!AJ130="No Data",1,IF('Indicator Data imputation'!AJ129&lt;&gt;"",1,0))</f>
        <v>0</v>
      </c>
      <c r="AJ126" s="230" t="n">
        <f aca="false">IF('Indicator Data'!AK130="No Data",1,IF('Indicator Data imputation'!AK129&lt;&gt;"",1,0))</f>
        <v>0</v>
      </c>
      <c r="AK126" s="230" t="n">
        <f aca="false">IF('Indicator Data'!AL130="No Data",1,IF('Indicator Data imputation'!AL129&lt;&gt;"",1,0))</f>
        <v>0</v>
      </c>
      <c r="AL126" s="230" t="n">
        <f aca="false">IF('Indicator Data'!AM130="No Data",1,IF('Indicator Data imputation'!AM129&lt;&gt;"",1,0))</f>
        <v>0</v>
      </c>
      <c r="AM126" s="230" t="n">
        <f aca="false">IF('Indicator Data'!AN130="No Data",1,IF('Indicator Data imputation'!AN129&lt;&gt;"",1,0))</f>
        <v>0</v>
      </c>
      <c r="AN126" s="230" t="n">
        <f aca="false">IF('Indicator Data'!AO130="No Data",1,IF('Indicator Data imputation'!AO129&lt;&gt;"",1,0))</f>
        <v>0</v>
      </c>
      <c r="AO126" s="230" t="n">
        <f aca="false">IF('Indicator Data'!AP130="No Data",1,IF('Indicator Data imputation'!AP129&lt;&gt;"",1,0))</f>
        <v>0</v>
      </c>
      <c r="AP126" s="230" t="n">
        <f aca="false">IF('Indicator Data'!AQ130="No Data",1,IF('Indicator Data imputation'!AQ129&lt;&gt;"",1,0))</f>
        <v>0</v>
      </c>
      <c r="AQ126" s="230" t="n">
        <f aca="false">IF('Indicator Data'!AR130="No Data",1,IF('Indicator Data imputation'!AR129&lt;&gt;"",1,0))</f>
        <v>0</v>
      </c>
      <c r="AR126" s="230" t="n">
        <f aca="false">IF('Indicator Data'!AS130="No Data",1,IF('Indicator Data imputation'!AS129&lt;&gt;"",1,0))</f>
        <v>0</v>
      </c>
      <c r="AS126" s="230" t="n">
        <f aca="false">IF('Indicator Data'!AT130="No Data",1,IF('Indicator Data imputation'!AT129&lt;&gt;"",1,0))</f>
        <v>0</v>
      </c>
      <c r="AT126" s="230" t="n">
        <f aca="false">IF('Indicator Data'!AU130="No Data",1,IF('Indicator Data imputation'!AU129&lt;&gt;"",1,0))</f>
        <v>0</v>
      </c>
      <c r="AU126" s="230" t="n">
        <f aca="false">IF('Indicator Data'!AV130="No Data",1,IF('Indicator Data imputation'!AV129&lt;&gt;"",1,0))</f>
        <v>0</v>
      </c>
      <c r="AV126" s="230" t="n">
        <f aca="false">IF('Indicator Data'!AW130="No Data",1,IF('Indicator Data imputation'!AW129&lt;&gt;"",1,0))</f>
        <v>0</v>
      </c>
      <c r="AW126" s="230" t="n">
        <f aca="false">IF('Indicator Data'!AX130="No Data",1,IF('Indicator Data imputation'!AX129&lt;&gt;"",1,0))</f>
        <v>0</v>
      </c>
      <c r="AX126" s="230" t="n">
        <f aca="false">IF('Indicator Data'!AY130="No Data",1,IF('Indicator Data imputation'!AY129&lt;&gt;"",1,0))</f>
        <v>0</v>
      </c>
      <c r="AY126" s="230" t="n">
        <f aca="false">IF('Indicator Data'!AZ130="No Data",1,IF('Indicator Data imputation'!AZ129&lt;&gt;"",1,0))</f>
        <v>0</v>
      </c>
      <c r="AZ126" s="230" t="n">
        <f aca="false">IF('Indicator Data'!BA130="No Data",1,IF('Indicator Data imputation'!BA129&lt;&gt;"",1,0))</f>
        <v>0</v>
      </c>
      <c r="BA126" s="230" t="n">
        <f aca="false">IF('Indicator Data'!BB130="No Data",1,IF('Indicator Data imputation'!BB129&lt;&gt;"",1,0))</f>
        <v>0</v>
      </c>
      <c r="BB126" s="230" t="n">
        <f aca="false">IF('Indicator Data'!BC130="No Data",1,IF('Indicator Data imputation'!BC129&lt;&gt;"",1,0))</f>
        <v>0</v>
      </c>
      <c r="BC126" s="230" t="n">
        <f aca="false">IF('Indicator Data'!BD130="No Data",1,IF('Indicator Data imputation'!BD129&lt;&gt;"",1,0))</f>
        <v>0</v>
      </c>
      <c r="BD126" s="230" t="n">
        <f aca="false">IF('Indicator Data'!BE130="No Data",1,IF('Indicator Data imputation'!BE129&lt;&gt;"",1,0))</f>
        <v>0</v>
      </c>
      <c r="BE126" s="230" t="n">
        <f aca="false">IF('Indicator Data'!BF130="No Data",1,IF('Indicator Data imputation'!BF129&lt;&gt;"",1,0))</f>
        <v>0</v>
      </c>
      <c r="BF126" s="230" t="n">
        <f aca="false">IF('Indicator Data'!BG130="No Data",1,IF('Indicator Data imputation'!BG129&lt;&gt;"",1,0))</f>
        <v>0</v>
      </c>
      <c r="BG126" s="230" t="n">
        <f aca="false">IF('Indicator Data'!BH130="No Data",1,IF('Indicator Data imputation'!BH129&lt;&gt;"",1,0))</f>
        <v>1</v>
      </c>
      <c r="BH126" s="230" t="n">
        <f aca="false">IF('Indicator Data'!BI130="No Data",1,IF('Indicator Data imputation'!BI129&lt;&gt;"",1,0))</f>
        <v>0</v>
      </c>
      <c r="BI126" s="230" t="n">
        <f aca="false">IF('Indicator Data'!BJ130="No Data",1,IF('Indicator Data imputation'!BJ129&lt;&gt;"",1,0))</f>
        <v>0</v>
      </c>
      <c r="BJ126" s="230" t="n">
        <f aca="false">IF('Indicator Data'!BK130="No Data",1,IF('Indicator Data imputation'!BK129&lt;&gt;"",1,0))</f>
        <v>0</v>
      </c>
      <c r="BK126" s="230" t="n">
        <f aca="false">IF('Indicator Data'!BL130="No Data",1,IF('Indicator Data imputation'!BL129&lt;&gt;"",1,0))</f>
        <v>0</v>
      </c>
      <c r="BL126" s="230" t="n">
        <f aca="false">IF('Indicator Data'!BM130="No Data",1,IF('Indicator Data imputation'!BM129&lt;&gt;"",1,0))</f>
        <v>0</v>
      </c>
      <c r="BM126" s="230" t="n">
        <f aca="false">IF('Indicator Data'!BN130="No Data",1,IF('Indicator Data imputation'!BN129&lt;&gt;"",1,0))</f>
        <v>0</v>
      </c>
      <c r="BN126" s="230" t="n">
        <f aca="false">IF('Indicator Data'!BO130="No Data",1,IF('Indicator Data imputation'!BO129&lt;&gt;"",1,0))</f>
        <v>0</v>
      </c>
      <c r="BO126" s="230" t="n">
        <f aca="false">IF('Indicator Data'!BP130="No Data",1,IF('Indicator Data imputation'!BP129&lt;&gt;"",1,0))</f>
        <v>0</v>
      </c>
      <c r="BP126" s="230" t="n">
        <f aca="false">IF('Indicator Data'!BQ130="No Data",1,IF('Indicator Data imputation'!BQ129&lt;&gt;"",1,0))</f>
        <v>0</v>
      </c>
      <c r="BQ126" s="230" t="n">
        <f aca="false">IF('Indicator Data'!BR130="No Data",1,IF('Indicator Data imputation'!BR129&lt;&gt;"",1,0))</f>
        <v>0</v>
      </c>
      <c r="BR126" s="230" t="n">
        <f aca="false">IF('Indicator Data'!BS130="No Data",1,IF('Indicator Data imputation'!BS129&lt;&gt;"",1,0))</f>
        <v>0</v>
      </c>
      <c r="BS126" s="230" t="n">
        <f aca="false">IF('Indicator Data'!BT130="No Data",1,IF('Indicator Data imputation'!BT129&lt;&gt;"",1,0))</f>
        <v>0</v>
      </c>
      <c r="BT126" s="230" t="n">
        <f aca="false">IF('Indicator Data'!BU130="No Data",1,IF('Indicator Data imputation'!BU129&lt;&gt;"",1,0))</f>
        <v>0</v>
      </c>
      <c r="BU126" s="230" t="n">
        <f aca="false">IF('Indicator Data'!BV130="No Data",1,IF('Indicator Data imputation'!BV129&lt;&gt;"",1,0))</f>
        <v>0</v>
      </c>
      <c r="BV126" s="230" t="n">
        <f aca="false">IF('Indicator Data'!BW130="No Data",1,IF('Indicator Data imputation'!BW129&lt;&gt;"",1,0))</f>
        <v>0</v>
      </c>
      <c r="BW126" s="230" t="n">
        <f aca="false">IF('Indicator Data'!BX130="No Data",1,IF('Indicator Data imputation'!BX129&lt;&gt;"",1,0))</f>
        <v>0</v>
      </c>
      <c r="BX126" s="0" t="n">
        <f aca="false">SUM(B126:BW126)</f>
        <v>1</v>
      </c>
      <c r="BY126" s="239" t="n">
        <f aca="false">BX126/74</f>
        <v>0.0135135135135135</v>
      </c>
    </row>
    <row r="127" customFormat="false" ht="14.5" hidden="false" customHeight="false" outlineLevel="0" collapsed="false">
      <c r="A127" s="0" t="str">
        <f aca="false">'Indicator Data'!B131</f>
        <v>NGA</v>
      </c>
      <c r="B127" s="230" t="n">
        <f aca="false">IF('Indicator Data'!C131="No Data",1,IF('Indicator Data imputation'!C130&lt;&gt;"",1,0))</f>
        <v>0</v>
      </c>
      <c r="C127" s="230" t="n">
        <f aca="false">IF('Indicator Data'!D131="No Data",1,IF('Indicator Data imputation'!D130&lt;&gt;"",1,0))</f>
        <v>0</v>
      </c>
      <c r="D127" s="230" t="n">
        <f aca="false">IF('Indicator Data'!E131="No Data",1,IF('Indicator Data imputation'!E130&lt;&gt;"",1,0))</f>
        <v>0</v>
      </c>
      <c r="E127" s="230" t="n">
        <f aca="false">IF('Indicator Data'!F131="No Data",1,IF('Indicator Data imputation'!F130&lt;&gt;"",1,0))</f>
        <v>0</v>
      </c>
      <c r="F127" s="230" t="n">
        <f aca="false">IF('Indicator Data'!G131="No Data",1,IF('Indicator Data imputation'!G130&lt;&gt;"",1,0))</f>
        <v>0</v>
      </c>
      <c r="G127" s="230" t="n">
        <f aca="false">IF('Indicator Data'!H131="No Data",1,IF('Indicator Data imputation'!H130&lt;&gt;"",1,0))</f>
        <v>0</v>
      </c>
      <c r="H127" s="230" t="n">
        <f aca="false">IF('Indicator Data'!I131="No Data",1,IF('Indicator Data imputation'!I130&lt;&gt;"",1,0))</f>
        <v>0</v>
      </c>
      <c r="I127" s="230" t="n">
        <f aca="false">IF('Indicator Data'!J131="No Data",1,IF('Indicator Data imputation'!J130&lt;&gt;"",1,0))</f>
        <v>0</v>
      </c>
      <c r="J127" s="230" t="n">
        <f aca="false">IF('Indicator Data'!K131="No Data",1,IF('Indicator Data imputation'!K130&lt;&gt;"",1,0))</f>
        <v>0</v>
      </c>
      <c r="K127" s="230" t="n">
        <f aca="false">IF('Indicator Data'!L131="No Data",1,IF('Indicator Data imputation'!L130&lt;&gt;"",1,0))</f>
        <v>0</v>
      </c>
      <c r="L127" s="230" t="n">
        <f aca="false">IF('Indicator Data'!M131="No Data",1,IF('Indicator Data imputation'!M130&lt;&gt;"",1,0))</f>
        <v>0</v>
      </c>
      <c r="M127" s="230" t="n">
        <f aca="false">IF('Indicator Data'!N131="No Data",1,IF('Indicator Data imputation'!N130&lt;&gt;"",1,0))</f>
        <v>0</v>
      </c>
      <c r="N127" s="230" t="n">
        <f aca="false">IF('Indicator Data'!O131="No Data",1,IF('Indicator Data imputation'!O130&lt;&gt;"",1,0))</f>
        <v>0</v>
      </c>
      <c r="O127" s="230" t="n">
        <f aca="false">IF('Indicator Data'!P131="No Data",1,IF('Indicator Data imputation'!P130&lt;&gt;"",1,0))</f>
        <v>0</v>
      </c>
      <c r="P127" s="230" t="n">
        <f aca="false">IF('Indicator Data'!Q131="No Data",1,IF('Indicator Data imputation'!Q130&lt;&gt;"",1,0))</f>
        <v>0</v>
      </c>
      <c r="Q127" s="230" t="n">
        <f aca="false">IF('Indicator Data'!R131="No Data",1,IF('Indicator Data imputation'!R130&lt;&gt;"",1,0))</f>
        <v>0</v>
      </c>
      <c r="R127" s="230" t="n">
        <f aca="false">IF('Indicator Data'!S131="No Data",1,IF('Indicator Data imputation'!S130&lt;&gt;"",1,0))</f>
        <v>0</v>
      </c>
      <c r="S127" s="230" t="n">
        <f aca="false">IF('Indicator Data'!T131="No Data",1,IF('Indicator Data imputation'!T130&lt;&gt;"",1,0))</f>
        <v>0</v>
      </c>
      <c r="T127" s="230" t="n">
        <f aca="false">IF('Indicator Data'!U131="No Data",1,IF('Indicator Data imputation'!U130&lt;&gt;"",1,0))</f>
        <v>0</v>
      </c>
      <c r="U127" s="230" t="n">
        <f aca="false">IF('Indicator Data'!V131="No Data",1,IF('Indicator Data imputation'!V130&lt;&gt;"",1,0))</f>
        <v>0</v>
      </c>
      <c r="V127" s="230" t="n">
        <f aca="false">IF('Indicator Data'!W131="No Data",1,IF('Indicator Data imputation'!W130&lt;&gt;"",1,0))</f>
        <v>0</v>
      </c>
      <c r="W127" s="230" t="n">
        <f aca="false">IF('Indicator Data'!X131="No Data",1,IF('Indicator Data imputation'!X130&lt;&gt;"",1,0))</f>
        <v>0</v>
      </c>
      <c r="X127" s="230" t="n">
        <f aca="false">IF('Indicator Data'!Y131="No Data",1,IF('Indicator Data imputation'!Y130&lt;&gt;"",1,0))</f>
        <v>0</v>
      </c>
      <c r="Y127" s="230" t="n">
        <f aca="false">IF('Indicator Data'!Z131="No Data",1,IF('Indicator Data imputation'!Z130&lt;&gt;"",1,0))</f>
        <v>0</v>
      </c>
      <c r="Z127" s="230" t="n">
        <f aca="false">IF('Indicator Data'!AA131="No Data",1,IF('Indicator Data imputation'!AA130&lt;&gt;"",1,0))</f>
        <v>0</v>
      </c>
      <c r="AA127" s="230" t="n">
        <f aca="false">IF('Indicator Data'!AB131="No Data",1,IF('Indicator Data imputation'!AB130&lt;&gt;"",1,0))</f>
        <v>0</v>
      </c>
      <c r="AB127" s="230" t="n">
        <f aca="false">IF('Indicator Data'!AC131="No Data",1,IF('Indicator Data imputation'!AC130&lt;&gt;"",1,0))</f>
        <v>0</v>
      </c>
      <c r="AC127" s="230" t="n">
        <f aca="false">IF('Indicator Data'!AD131="No Data",1,IF('Indicator Data imputation'!AD130&lt;&gt;"",1,0))</f>
        <v>0</v>
      </c>
      <c r="AD127" s="230" t="n">
        <f aca="false">IF('Indicator Data'!AE131="No Data",1,IF('Indicator Data imputation'!AE130&lt;&gt;"",1,0))</f>
        <v>0</v>
      </c>
      <c r="AE127" s="230" t="n">
        <f aca="false">IF('Indicator Data'!AF131="No Data",1,IF('Indicator Data imputation'!AF130&lt;&gt;"",1,0))</f>
        <v>0</v>
      </c>
      <c r="AF127" s="230" t="n">
        <f aca="false">IF('Indicator Data'!AG131="No Data",1,IF('Indicator Data imputation'!AG130&lt;&gt;"",1,0))</f>
        <v>0</v>
      </c>
      <c r="AG127" s="230" t="n">
        <f aca="false">IF('Indicator Data'!AH131="No Data",1,IF('Indicator Data imputation'!AH130&lt;&gt;"",1,0))</f>
        <v>0</v>
      </c>
      <c r="AH127" s="230" t="n">
        <f aca="false">IF('Indicator Data'!AI131="No Data",1,IF('Indicator Data imputation'!AI130&lt;&gt;"",1,0))</f>
        <v>0</v>
      </c>
      <c r="AI127" s="230" t="n">
        <f aca="false">IF('Indicator Data'!AJ131="No Data",1,IF('Indicator Data imputation'!AJ130&lt;&gt;"",1,0))</f>
        <v>0</v>
      </c>
      <c r="AJ127" s="230" t="n">
        <f aca="false">IF('Indicator Data'!AK131="No Data",1,IF('Indicator Data imputation'!AK130&lt;&gt;"",1,0))</f>
        <v>0</v>
      </c>
      <c r="AK127" s="230" t="n">
        <f aca="false">IF('Indicator Data'!AL131="No Data",1,IF('Indicator Data imputation'!AL130&lt;&gt;"",1,0))</f>
        <v>0</v>
      </c>
      <c r="AL127" s="230" t="n">
        <f aca="false">IF('Indicator Data'!AM131="No Data",1,IF('Indicator Data imputation'!AM130&lt;&gt;"",1,0))</f>
        <v>0</v>
      </c>
      <c r="AM127" s="230" t="n">
        <f aca="false">IF('Indicator Data'!AN131="No Data",1,IF('Indicator Data imputation'!AN130&lt;&gt;"",1,0))</f>
        <v>0</v>
      </c>
      <c r="AN127" s="230" t="n">
        <f aca="false">IF('Indicator Data'!AO131="No Data",1,IF('Indicator Data imputation'!AO130&lt;&gt;"",1,0))</f>
        <v>0</v>
      </c>
      <c r="AO127" s="230" t="n">
        <f aca="false">IF('Indicator Data'!AP131="No Data",1,IF('Indicator Data imputation'!AP130&lt;&gt;"",1,0))</f>
        <v>0</v>
      </c>
      <c r="AP127" s="230" t="n">
        <f aca="false">IF('Indicator Data'!AQ131="No Data",1,IF('Indicator Data imputation'!AQ130&lt;&gt;"",1,0))</f>
        <v>0</v>
      </c>
      <c r="AQ127" s="230" t="n">
        <f aca="false">IF('Indicator Data'!AR131="No Data",1,IF('Indicator Data imputation'!AR130&lt;&gt;"",1,0))</f>
        <v>0</v>
      </c>
      <c r="AR127" s="230" t="n">
        <f aca="false">IF('Indicator Data'!AS131="No Data",1,IF('Indicator Data imputation'!AS130&lt;&gt;"",1,0))</f>
        <v>0</v>
      </c>
      <c r="AS127" s="230" t="n">
        <f aca="false">IF('Indicator Data'!AT131="No Data",1,IF('Indicator Data imputation'!AT130&lt;&gt;"",1,0))</f>
        <v>0</v>
      </c>
      <c r="AT127" s="230" t="n">
        <f aca="false">IF('Indicator Data'!AU131="No Data",1,IF('Indicator Data imputation'!AU130&lt;&gt;"",1,0))</f>
        <v>0</v>
      </c>
      <c r="AU127" s="230" t="n">
        <f aca="false">IF('Indicator Data'!AV131="No Data",1,IF('Indicator Data imputation'!AV130&lt;&gt;"",1,0))</f>
        <v>0</v>
      </c>
      <c r="AV127" s="230" t="n">
        <f aca="false">IF('Indicator Data'!AW131="No Data",1,IF('Indicator Data imputation'!AW130&lt;&gt;"",1,0))</f>
        <v>0</v>
      </c>
      <c r="AW127" s="230" t="n">
        <f aca="false">IF('Indicator Data'!AX131="No Data",1,IF('Indicator Data imputation'!AX130&lt;&gt;"",1,0))</f>
        <v>0</v>
      </c>
      <c r="AX127" s="230" t="n">
        <f aca="false">IF('Indicator Data'!AY131="No Data",1,IF('Indicator Data imputation'!AY130&lt;&gt;"",1,0))</f>
        <v>1</v>
      </c>
      <c r="AY127" s="230" t="n">
        <f aca="false">IF('Indicator Data'!AZ131="No Data",1,IF('Indicator Data imputation'!AZ130&lt;&gt;"",1,0))</f>
        <v>0</v>
      </c>
      <c r="AZ127" s="230" t="n">
        <f aca="false">IF('Indicator Data'!BA131="No Data",1,IF('Indicator Data imputation'!BA130&lt;&gt;"",1,0))</f>
        <v>0</v>
      </c>
      <c r="BA127" s="230" t="n">
        <f aca="false">IF('Indicator Data'!BB131="No Data",1,IF('Indicator Data imputation'!BB130&lt;&gt;"",1,0))</f>
        <v>0</v>
      </c>
      <c r="BB127" s="230" t="n">
        <f aca="false">IF('Indicator Data'!BC131="No Data",1,IF('Indicator Data imputation'!BC130&lt;&gt;"",1,0))</f>
        <v>0</v>
      </c>
      <c r="BC127" s="230" t="n">
        <f aca="false">IF('Indicator Data'!BD131="No Data",1,IF('Indicator Data imputation'!BD130&lt;&gt;"",1,0))</f>
        <v>0</v>
      </c>
      <c r="BD127" s="230" t="n">
        <f aca="false">IF('Indicator Data'!BE131="No Data",1,IF('Indicator Data imputation'!BE130&lt;&gt;"",1,0))</f>
        <v>0</v>
      </c>
      <c r="BE127" s="230" t="n">
        <f aca="false">IF('Indicator Data'!BF131="No Data",1,IF('Indicator Data imputation'!BF130&lt;&gt;"",1,0))</f>
        <v>0</v>
      </c>
      <c r="BF127" s="230" t="n">
        <f aca="false">IF('Indicator Data'!BG131="No Data",1,IF('Indicator Data imputation'!BG130&lt;&gt;"",1,0))</f>
        <v>0</v>
      </c>
      <c r="BG127" s="230" t="n">
        <f aca="false">IF('Indicator Data'!BH131="No Data",1,IF('Indicator Data imputation'!BH130&lt;&gt;"",1,0))</f>
        <v>0</v>
      </c>
      <c r="BH127" s="230" t="n">
        <f aca="false">IF('Indicator Data'!BI131="No Data",1,IF('Indicator Data imputation'!BI130&lt;&gt;"",1,0))</f>
        <v>0</v>
      </c>
      <c r="BI127" s="230" t="n">
        <f aca="false">IF('Indicator Data'!BJ131="No Data",1,IF('Indicator Data imputation'!BJ130&lt;&gt;"",1,0))</f>
        <v>0</v>
      </c>
      <c r="BJ127" s="230" t="n">
        <f aca="false">IF('Indicator Data'!BK131="No Data",1,IF('Indicator Data imputation'!BK130&lt;&gt;"",1,0))</f>
        <v>0</v>
      </c>
      <c r="BK127" s="230" t="n">
        <f aca="false">IF('Indicator Data'!BL131="No Data",1,IF('Indicator Data imputation'!BL130&lt;&gt;"",1,0))</f>
        <v>0</v>
      </c>
      <c r="BL127" s="230" t="n">
        <f aca="false">IF('Indicator Data'!BM131="No Data",1,IF('Indicator Data imputation'!BM130&lt;&gt;"",1,0))</f>
        <v>0</v>
      </c>
      <c r="BM127" s="230" t="n">
        <f aca="false">IF('Indicator Data'!BN131="No Data",1,IF('Indicator Data imputation'!BN130&lt;&gt;"",1,0))</f>
        <v>0</v>
      </c>
      <c r="BN127" s="230" t="n">
        <f aca="false">IF('Indicator Data'!BO131="No Data",1,IF('Indicator Data imputation'!BO130&lt;&gt;"",1,0))</f>
        <v>0</v>
      </c>
      <c r="BO127" s="230" t="n">
        <f aca="false">IF('Indicator Data'!BP131="No Data",1,IF('Indicator Data imputation'!BP130&lt;&gt;"",1,0))</f>
        <v>0</v>
      </c>
      <c r="BP127" s="230" t="n">
        <f aca="false">IF('Indicator Data'!BQ131="No Data",1,IF('Indicator Data imputation'!BQ130&lt;&gt;"",1,0))</f>
        <v>0</v>
      </c>
      <c r="BQ127" s="230" t="n">
        <f aca="false">IF('Indicator Data'!BR131="No Data",1,IF('Indicator Data imputation'!BR130&lt;&gt;"",1,0))</f>
        <v>0</v>
      </c>
      <c r="BR127" s="230" t="n">
        <f aca="false">IF('Indicator Data'!BS131="No Data",1,IF('Indicator Data imputation'!BS130&lt;&gt;"",1,0))</f>
        <v>0</v>
      </c>
      <c r="BS127" s="230" t="n">
        <f aca="false">IF('Indicator Data'!BT131="No Data",1,IF('Indicator Data imputation'!BT130&lt;&gt;"",1,0))</f>
        <v>0</v>
      </c>
      <c r="BT127" s="230" t="n">
        <f aca="false">IF('Indicator Data'!BU131="No Data",1,IF('Indicator Data imputation'!BU130&lt;&gt;"",1,0))</f>
        <v>0</v>
      </c>
      <c r="BU127" s="230" t="n">
        <f aca="false">IF('Indicator Data'!BV131="No Data",1,IF('Indicator Data imputation'!BV130&lt;&gt;"",1,0))</f>
        <v>0</v>
      </c>
      <c r="BV127" s="230" t="n">
        <f aca="false">IF('Indicator Data'!BW131="No Data",1,IF('Indicator Data imputation'!BW130&lt;&gt;"",1,0))</f>
        <v>0</v>
      </c>
      <c r="BW127" s="230" t="n">
        <f aca="false">IF('Indicator Data'!BX131="No Data",1,IF('Indicator Data imputation'!BX130&lt;&gt;"",1,0))</f>
        <v>0</v>
      </c>
      <c r="BX127" s="0" t="n">
        <f aca="false">SUM(B127:BW127)</f>
        <v>1</v>
      </c>
      <c r="BY127" s="239" t="n">
        <f aca="false">BX127/74</f>
        <v>0.0135135135135135</v>
      </c>
    </row>
    <row r="128" customFormat="false" ht="14.5" hidden="false" customHeight="false" outlineLevel="0" collapsed="false">
      <c r="A128" s="0" t="str">
        <f aca="false">'Indicator Data'!B132</f>
        <v>MKD</v>
      </c>
      <c r="B128" s="230" t="n">
        <f aca="false">IF('Indicator Data'!C132="No Data",1,IF('Indicator Data imputation'!C131&lt;&gt;"",1,0))</f>
        <v>0</v>
      </c>
      <c r="C128" s="230" t="n">
        <f aca="false">IF('Indicator Data'!D132="No Data",1,IF('Indicator Data imputation'!D131&lt;&gt;"",1,0))</f>
        <v>0</v>
      </c>
      <c r="D128" s="230" t="n">
        <f aca="false">IF('Indicator Data'!E132="No Data",1,IF('Indicator Data imputation'!E131&lt;&gt;"",1,0))</f>
        <v>0</v>
      </c>
      <c r="E128" s="230" t="n">
        <f aca="false">IF('Indicator Data'!F132="No Data",1,IF('Indicator Data imputation'!F131&lt;&gt;"",1,0))</f>
        <v>0</v>
      </c>
      <c r="F128" s="230" t="n">
        <f aca="false">IF('Indicator Data'!G132="No Data",1,IF('Indicator Data imputation'!G131&lt;&gt;"",1,0))</f>
        <v>0</v>
      </c>
      <c r="G128" s="230" t="n">
        <f aca="false">IF('Indicator Data'!H132="No Data",1,IF('Indicator Data imputation'!H131&lt;&gt;"",1,0))</f>
        <v>0</v>
      </c>
      <c r="H128" s="230" t="n">
        <f aca="false">IF('Indicator Data'!I132="No Data",1,IF('Indicator Data imputation'!I131&lt;&gt;"",1,0))</f>
        <v>0</v>
      </c>
      <c r="I128" s="230" t="n">
        <f aca="false">IF('Indicator Data'!J132="No Data",1,IF('Indicator Data imputation'!J131&lt;&gt;"",1,0))</f>
        <v>0</v>
      </c>
      <c r="J128" s="230" t="n">
        <f aca="false">IF('Indicator Data'!K132="No Data",1,IF('Indicator Data imputation'!K131&lt;&gt;"",1,0))</f>
        <v>0</v>
      </c>
      <c r="K128" s="230" t="n">
        <f aca="false">IF('Indicator Data'!L132="No Data",1,IF('Indicator Data imputation'!L131&lt;&gt;"",1,0))</f>
        <v>0</v>
      </c>
      <c r="L128" s="230" t="n">
        <f aca="false">IF('Indicator Data'!M132="No Data",1,IF('Indicator Data imputation'!M131&lt;&gt;"",1,0))</f>
        <v>0</v>
      </c>
      <c r="M128" s="230" t="n">
        <f aca="false">IF('Indicator Data'!N132="No Data",1,IF('Indicator Data imputation'!N131&lt;&gt;"",1,0))</f>
        <v>1</v>
      </c>
      <c r="N128" s="230" t="n">
        <f aca="false">IF('Indicator Data'!O132="No Data",1,IF('Indicator Data imputation'!O131&lt;&gt;"",1,0))</f>
        <v>1</v>
      </c>
      <c r="O128" s="230" t="n">
        <f aca="false">IF('Indicator Data'!P132="No Data",1,IF('Indicator Data imputation'!P131&lt;&gt;"",1,0))</f>
        <v>1</v>
      </c>
      <c r="P128" s="230" t="n">
        <f aca="false">IF('Indicator Data'!Q132="No Data",1,IF('Indicator Data imputation'!Q131&lt;&gt;"",1,0))</f>
        <v>0</v>
      </c>
      <c r="Q128" s="230" t="n">
        <f aca="false">IF('Indicator Data'!R132="No Data",1,IF('Indicator Data imputation'!R131&lt;&gt;"",1,0))</f>
        <v>0</v>
      </c>
      <c r="R128" s="230" t="n">
        <f aca="false">IF('Indicator Data'!S132="No Data",1,IF('Indicator Data imputation'!S131&lt;&gt;"",1,0))</f>
        <v>0</v>
      </c>
      <c r="S128" s="230" t="n">
        <f aca="false">IF('Indicator Data'!T132="No Data",1,IF('Indicator Data imputation'!T131&lt;&gt;"",1,0))</f>
        <v>0</v>
      </c>
      <c r="T128" s="230" t="n">
        <f aca="false">IF('Indicator Data'!U132="No Data",1,IF('Indicator Data imputation'!U131&lt;&gt;"",1,0))</f>
        <v>0</v>
      </c>
      <c r="U128" s="230" t="n">
        <f aca="false">IF('Indicator Data'!V132="No Data",1,IF('Indicator Data imputation'!V131&lt;&gt;"",1,0))</f>
        <v>0</v>
      </c>
      <c r="V128" s="230" t="n">
        <f aca="false">IF('Indicator Data'!W132="No Data",1,IF('Indicator Data imputation'!W131&lt;&gt;"",1,0))</f>
        <v>0</v>
      </c>
      <c r="W128" s="230" t="n">
        <f aca="false">IF('Indicator Data'!X132="No Data",1,IF('Indicator Data imputation'!X131&lt;&gt;"",1,0))</f>
        <v>0</v>
      </c>
      <c r="X128" s="230" t="n">
        <f aca="false">IF('Indicator Data'!Y132="No Data",1,IF('Indicator Data imputation'!Y131&lt;&gt;"",1,0))</f>
        <v>0</v>
      </c>
      <c r="Y128" s="230" t="n">
        <f aca="false">IF('Indicator Data'!Z132="No Data",1,IF('Indicator Data imputation'!Z131&lt;&gt;"",1,0))</f>
        <v>0</v>
      </c>
      <c r="Z128" s="230" t="n">
        <f aca="false">IF('Indicator Data'!AA132="No Data",1,IF('Indicator Data imputation'!AA131&lt;&gt;"",1,0))</f>
        <v>1</v>
      </c>
      <c r="AA128" s="230" t="n">
        <f aca="false">IF('Indicator Data'!AB132="No Data",1,IF('Indicator Data imputation'!AB131&lt;&gt;"",1,0))</f>
        <v>0</v>
      </c>
      <c r="AB128" s="230" t="n">
        <f aca="false">IF('Indicator Data'!AC132="No Data",1,IF('Indicator Data imputation'!AC131&lt;&gt;"",1,0))</f>
        <v>0</v>
      </c>
      <c r="AC128" s="230" t="n">
        <f aca="false">IF('Indicator Data'!AD132="No Data",1,IF('Indicator Data imputation'!AD131&lt;&gt;"",1,0))</f>
        <v>0</v>
      </c>
      <c r="AD128" s="230" t="n">
        <f aca="false">IF('Indicator Data'!AE132="No Data",1,IF('Indicator Data imputation'!AE131&lt;&gt;"",1,0))</f>
        <v>0</v>
      </c>
      <c r="AE128" s="230" t="n">
        <f aca="false">IF('Indicator Data'!AF132="No Data",1,IF('Indicator Data imputation'!AF131&lt;&gt;"",1,0))</f>
        <v>0</v>
      </c>
      <c r="AF128" s="230" t="n">
        <f aca="false">IF('Indicator Data'!AG132="No Data",1,IF('Indicator Data imputation'!AG131&lt;&gt;"",1,0))</f>
        <v>0</v>
      </c>
      <c r="AG128" s="230" t="n">
        <f aca="false">IF('Indicator Data'!AH132="No Data",1,IF('Indicator Data imputation'!AH131&lt;&gt;"",1,0))</f>
        <v>0</v>
      </c>
      <c r="AH128" s="230" t="n">
        <f aca="false">IF('Indicator Data'!AI132="No Data",1,IF('Indicator Data imputation'!AI131&lt;&gt;"",1,0))</f>
        <v>0</v>
      </c>
      <c r="AI128" s="230" t="n">
        <f aca="false">IF('Indicator Data'!AJ132="No Data",1,IF('Indicator Data imputation'!AJ131&lt;&gt;"",1,0))</f>
        <v>0</v>
      </c>
      <c r="AJ128" s="230" t="n">
        <f aca="false">IF('Indicator Data'!AK132="No Data",1,IF('Indicator Data imputation'!AK131&lt;&gt;"",1,0))</f>
        <v>0</v>
      </c>
      <c r="AK128" s="230" t="n">
        <f aca="false">IF('Indicator Data'!AL132="No Data",1,IF('Indicator Data imputation'!AL131&lt;&gt;"",1,0))</f>
        <v>0</v>
      </c>
      <c r="AL128" s="230" t="n">
        <f aca="false">IF('Indicator Data'!AM132="No Data",1,IF('Indicator Data imputation'!AM131&lt;&gt;"",1,0))</f>
        <v>0</v>
      </c>
      <c r="AM128" s="230" t="n">
        <f aca="false">IF('Indicator Data'!AN132="No Data",1,IF('Indicator Data imputation'!AN131&lt;&gt;"",1,0))</f>
        <v>0</v>
      </c>
      <c r="AN128" s="230" t="n">
        <f aca="false">IF('Indicator Data'!AO132="No Data",1,IF('Indicator Data imputation'!AO131&lt;&gt;"",1,0))</f>
        <v>0</v>
      </c>
      <c r="AO128" s="230" t="n">
        <f aca="false">IF('Indicator Data'!AP132="No Data",1,IF('Indicator Data imputation'!AP131&lt;&gt;"",1,0))</f>
        <v>0</v>
      </c>
      <c r="AP128" s="230" t="n">
        <f aca="false">IF('Indicator Data'!AQ132="No Data",1,IF('Indicator Data imputation'!AQ131&lt;&gt;"",1,0))</f>
        <v>0</v>
      </c>
      <c r="AQ128" s="230" t="n">
        <f aca="false">IF('Indicator Data'!AR132="No Data",1,IF('Indicator Data imputation'!AR131&lt;&gt;"",1,0))</f>
        <v>0</v>
      </c>
      <c r="AR128" s="230" t="n">
        <f aca="false">IF('Indicator Data'!AS132="No Data",1,IF('Indicator Data imputation'!AS131&lt;&gt;"",1,0))</f>
        <v>0</v>
      </c>
      <c r="AS128" s="230" t="n">
        <f aca="false">IF('Indicator Data'!AT132="No Data",1,IF('Indicator Data imputation'!AT131&lt;&gt;"",1,0))</f>
        <v>0</v>
      </c>
      <c r="AT128" s="230" t="n">
        <f aca="false">IF('Indicator Data'!AU132="No Data",1,IF('Indicator Data imputation'!AU131&lt;&gt;"",1,0))</f>
        <v>1</v>
      </c>
      <c r="AU128" s="230" t="n">
        <f aca="false">IF('Indicator Data'!AV132="No Data",1,IF('Indicator Data imputation'!AV131&lt;&gt;"",1,0))</f>
        <v>1</v>
      </c>
      <c r="AV128" s="230" t="n">
        <f aca="false">IF('Indicator Data'!AW132="No Data",1,IF('Indicator Data imputation'!AW131&lt;&gt;"",1,0))</f>
        <v>1</v>
      </c>
      <c r="AW128" s="230" t="n">
        <f aca="false">IF('Indicator Data'!AX132="No Data",1,IF('Indicator Data imputation'!AX131&lt;&gt;"",1,0))</f>
        <v>0</v>
      </c>
      <c r="AX128" s="230" t="n">
        <f aca="false">IF('Indicator Data'!AY132="No Data",1,IF('Indicator Data imputation'!AY131&lt;&gt;"",1,0))</f>
        <v>0</v>
      </c>
      <c r="AY128" s="230" t="n">
        <f aca="false">IF('Indicator Data'!AZ132="No Data",1,IF('Indicator Data imputation'!AZ131&lt;&gt;"",1,0))</f>
        <v>0</v>
      </c>
      <c r="AZ128" s="230" t="n">
        <f aca="false">IF('Indicator Data'!BA132="No Data",1,IF('Indicator Data imputation'!BA131&lt;&gt;"",1,0))</f>
        <v>0</v>
      </c>
      <c r="BA128" s="230" t="n">
        <f aca="false">IF('Indicator Data'!BB132="No Data",1,IF('Indicator Data imputation'!BB131&lt;&gt;"",1,0))</f>
        <v>0</v>
      </c>
      <c r="BB128" s="230" t="n">
        <f aca="false">IF('Indicator Data'!BC132="No Data",1,IF('Indicator Data imputation'!BC131&lt;&gt;"",1,0))</f>
        <v>0</v>
      </c>
      <c r="BC128" s="230" t="n">
        <f aca="false">IF('Indicator Data'!BD132="No Data",1,IF('Indicator Data imputation'!BD131&lt;&gt;"",1,0))</f>
        <v>0</v>
      </c>
      <c r="BD128" s="230" t="n">
        <f aca="false">IF('Indicator Data'!BE132="No Data",1,IF('Indicator Data imputation'!BE131&lt;&gt;"",1,0))</f>
        <v>0</v>
      </c>
      <c r="BE128" s="230" t="n">
        <f aca="false">IF('Indicator Data'!BF132="No Data",1,IF('Indicator Data imputation'!BF131&lt;&gt;"",1,0))</f>
        <v>0</v>
      </c>
      <c r="BF128" s="230" t="n">
        <f aca="false">IF('Indicator Data'!BG132="No Data",1,IF('Indicator Data imputation'!BG131&lt;&gt;"",1,0))</f>
        <v>0</v>
      </c>
      <c r="BG128" s="230" t="n">
        <f aca="false">IF('Indicator Data'!BH132="No Data",1,IF('Indicator Data imputation'!BH131&lt;&gt;"",1,0))</f>
        <v>0</v>
      </c>
      <c r="BH128" s="230" t="n">
        <f aca="false">IF('Indicator Data'!BI132="No Data",1,IF('Indicator Data imputation'!BI131&lt;&gt;"",1,0))</f>
        <v>0</v>
      </c>
      <c r="BI128" s="230" t="n">
        <f aca="false">IF('Indicator Data'!BJ132="No Data",1,IF('Indicator Data imputation'!BJ131&lt;&gt;"",1,0))</f>
        <v>0</v>
      </c>
      <c r="BJ128" s="230" t="n">
        <f aca="false">IF('Indicator Data'!BK132="No Data",1,IF('Indicator Data imputation'!BK131&lt;&gt;"",1,0))</f>
        <v>0</v>
      </c>
      <c r="BK128" s="230" t="n">
        <f aca="false">IF('Indicator Data'!BL132="No Data",1,IF('Indicator Data imputation'!BL131&lt;&gt;"",1,0))</f>
        <v>0</v>
      </c>
      <c r="BL128" s="230" t="n">
        <f aca="false">IF('Indicator Data'!BM132="No Data",1,IF('Indicator Data imputation'!BM131&lt;&gt;"",1,0))</f>
        <v>0</v>
      </c>
      <c r="BM128" s="230" t="n">
        <f aca="false">IF('Indicator Data'!BN132="No Data",1,IF('Indicator Data imputation'!BN131&lt;&gt;"",1,0))</f>
        <v>0</v>
      </c>
      <c r="BN128" s="230" t="n">
        <f aca="false">IF('Indicator Data'!BO132="No Data",1,IF('Indicator Data imputation'!BO131&lt;&gt;"",1,0))</f>
        <v>0</v>
      </c>
      <c r="BO128" s="230" t="n">
        <f aca="false">IF('Indicator Data'!BP132="No Data",1,IF('Indicator Data imputation'!BP131&lt;&gt;"",1,0))</f>
        <v>0</v>
      </c>
      <c r="BP128" s="230" t="n">
        <f aca="false">IF('Indicator Data'!BQ132="No Data",1,IF('Indicator Data imputation'!BQ131&lt;&gt;"",1,0))</f>
        <v>0</v>
      </c>
      <c r="BQ128" s="230" t="n">
        <f aca="false">IF('Indicator Data'!BR132="No Data",1,IF('Indicator Data imputation'!BR131&lt;&gt;"",1,0))</f>
        <v>0</v>
      </c>
      <c r="BR128" s="230" t="n">
        <f aca="false">IF('Indicator Data'!BS132="No Data",1,IF('Indicator Data imputation'!BS131&lt;&gt;"",1,0))</f>
        <v>0</v>
      </c>
      <c r="BS128" s="230" t="n">
        <f aca="false">IF('Indicator Data'!BT132="No Data",1,IF('Indicator Data imputation'!BT131&lt;&gt;"",1,0))</f>
        <v>0</v>
      </c>
      <c r="BT128" s="230" t="n">
        <f aca="false">IF('Indicator Data'!BU132="No Data",1,IF('Indicator Data imputation'!BU131&lt;&gt;"",1,0))</f>
        <v>0</v>
      </c>
      <c r="BU128" s="230" t="n">
        <f aca="false">IF('Indicator Data'!BV132="No Data",1,IF('Indicator Data imputation'!BV131&lt;&gt;"",1,0))</f>
        <v>0</v>
      </c>
      <c r="BV128" s="230" t="n">
        <f aca="false">IF('Indicator Data'!BW132="No Data",1,IF('Indicator Data imputation'!BW131&lt;&gt;"",1,0))</f>
        <v>0</v>
      </c>
      <c r="BW128" s="230" t="n">
        <f aca="false">IF('Indicator Data'!BX132="No Data",1,IF('Indicator Data imputation'!BX131&lt;&gt;"",1,0))</f>
        <v>0</v>
      </c>
      <c r="BX128" s="0" t="n">
        <f aca="false">SUM(B128:BW128)</f>
        <v>7</v>
      </c>
      <c r="BY128" s="239" t="n">
        <f aca="false">BX128/74</f>
        <v>0.0945945945945946</v>
      </c>
    </row>
    <row r="129" customFormat="false" ht="14.5" hidden="false" customHeight="false" outlineLevel="0" collapsed="false">
      <c r="A129" s="0" t="str">
        <f aca="false">'Indicator Data'!B133</f>
        <v>NOR</v>
      </c>
      <c r="B129" s="230" t="n">
        <f aca="false">IF('Indicator Data'!C133="No Data",1,IF('Indicator Data imputation'!C132&lt;&gt;"",1,0))</f>
        <v>0</v>
      </c>
      <c r="C129" s="230" t="n">
        <f aca="false">IF('Indicator Data'!D133="No Data",1,IF('Indicator Data imputation'!D132&lt;&gt;"",1,0))</f>
        <v>0</v>
      </c>
      <c r="D129" s="230" t="n">
        <f aca="false">IF('Indicator Data'!E133="No Data",1,IF('Indicator Data imputation'!E132&lt;&gt;"",1,0))</f>
        <v>1</v>
      </c>
      <c r="E129" s="230" t="n">
        <f aca="false">IF('Indicator Data'!F133="No Data",1,IF('Indicator Data imputation'!F132&lt;&gt;"",1,0))</f>
        <v>0</v>
      </c>
      <c r="F129" s="230" t="n">
        <f aca="false">IF('Indicator Data'!G133="No Data",1,IF('Indicator Data imputation'!G132&lt;&gt;"",1,0))</f>
        <v>0</v>
      </c>
      <c r="G129" s="230" t="n">
        <f aca="false">IF('Indicator Data'!H133="No Data",1,IF('Indicator Data imputation'!H132&lt;&gt;"",1,0))</f>
        <v>0</v>
      </c>
      <c r="H129" s="230" t="n">
        <f aca="false">IF('Indicator Data'!I133="No Data",1,IF('Indicator Data imputation'!I132&lt;&gt;"",1,0))</f>
        <v>0</v>
      </c>
      <c r="I129" s="230" t="n">
        <f aca="false">IF('Indicator Data'!J133="No Data",1,IF('Indicator Data imputation'!J132&lt;&gt;"",1,0))</f>
        <v>0</v>
      </c>
      <c r="J129" s="230" t="n">
        <f aca="false">IF('Indicator Data'!K133="No Data",1,IF('Indicator Data imputation'!K132&lt;&gt;"",1,0))</f>
        <v>0</v>
      </c>
      <c r="K129" s="230" t="n">
        <f aca="false">IF('Indicator Data'!L133="No Data",1,IF('Indicator Data imputation'!L132&lt;&gt;"",1,0))</f>
        <v>0</v>
      </c>
      <c r="L129" s="230" t="n">
        <f aca="false">IF('Indicator Data'!M133="No Data",1,IF('Indicator Data imputation'!M132&lt;&gt;"",1,0))</f>
        <v>0</v>
      </c>
      <c r="M129" s="230" t="n">
        <f aca="false">IF('Indicator Data'!N133="No Data",1,IF('Indicator Data imputation'!N132&lt;&gt;"",1,0))</f>
        <v>1</v>
      </c>
      <c r="N129" s="230" t="n">
        <f aca="false">IF('Indicator Data'!O133="No Data",1,IF('Indicator Data imputation'!O132&lt;&gt;"",1,0))</f>
        <v>1</v>
      </c>
      <c r="O129" s="230" t="n">
        <f aca="false">IF('Indicator Data'!P133="No Data",1,IF('Indicator Data imputation'!P132&lt;&gt;"",1,0))</f>
        <v>1</v>
      </c>
      <c r="P129" s="230" t="n">
        <f aca="false">IF('Indicator Data'!Q133="No Data",1,IF('Indicator Data imputation'!Q132&lt;&gt;"",1,0))</f>
        <v>0</v>
      </c>
      <c r="Q129" s="230" t="n">
        <f aca="false">IF('Indicator Data'!R133="No Data",1,IF('Indicator Data imputation'!R132&lt;&gt;"",1,0))</f>
        <v>0</v>
      </c>
      <c r="R129" s="230" t="n">
        <f aca="false">IF('Indicator Data'!S133="No Data",1,IF('Indicator Data imputation'!S132&lt;&gt;"",1,0))</f>
        <v>0</v>
      </c>
      <c r="S129" s="230" t="n">
        <f aca="false">IF('Indicator Data'!T133="No Data",1,IF('Indicator Data imputation'!T132&lt;&gt;"",1,0))</f>
        <v>0</v>
      </c>
      <c r="T129" s="230" t="n">
        <f aca="false">IF('Indicator Data'!U133="No Data",1,IF('Indicator Data imputation'!U132&lt;&gt;"",1,0))</f>
        <v>0</v>
      </c>
      <c r="U129" s="230" t="n">
        <f aca="false">IF('Indicator Data'!V133="No Data",1,IF('Indicator Data imputation'!V132&lt;&gt;"",1,0))</f>
        <v>0</v>
      </c>
      <c r="V129" s="230" t="n">
        <f aca="false">IF('Indicator Data'!W133="No Data",1,IF('Indicator Data imputation'!W132&lt;&gt;"",1,0))</f>
        <v>0</v>
      </c>
      <c r="W129" s="230" t="n">
        <f aca="false">IF('Indicator Data'!X133="No Data",1,IF('Indicator Data imputation'!X132&lt;&gt;"",1,0))</f>
        <v>0</v>
      </c>
      <c r="X129" s="230" t="n">
        <f aca="false">IF('Indicator Data'!Y133="No Data",1,IF('Indicator Data imputation'!Y132&lt;&gt;"",1,0))</f>
        <v>0</v>
      </c>
      <c r="Y129" s="230" t="n">
        <f aca="false">IF('Indicator Data'!Z133="No Data",1,IF('Indicator Data imputation'!Z132&lt;&gt;"",1,0))</f>
        <v>0</v>
      </c>
      <c r="Z129" s="230" t="n">
        <f aca="false">IF('Indicator Data'!AA133="No Data",1,IF('Indicator Data imputation'!AA132&lt;&gt;"",1,0))</f>
        <v>0</v>
      </c>
      <c r="AA129" s="230" t="n">
        <f aca="false">IF('Indicator Data'!AB133="No Data",1,IF('Indicator Data imputation'!AB132&lt;&gt;"",1,0))</f>
        <v>0</v>
      </c>
      <c r="AB129" s="230" t="n">
        <f aca="false">IF('Indicator Data'!AC133="No Data",1,IF('Indicator Data imputation'!AC132&lt;&gt;"",1,0))</f>
        <v>1</v>
      </c>
      <c r="AC129" s="230" t="n">
        <f aca="false">IF('Indicator Data'!AD133="No Data",1,IF('Indicator Data imputation'!AD132&lt;&gt;"",1,0))</f>
        <v>0</v>
      </c>
      <c r="AD129" s="230" t="n">
        <f aca="false">IF('Indicator Data'!AE133="No Data",1,IF('Indicator Data imputation'!AE132&lt;&gt;"",1,0))</f>
        <v>0</v>
      </c>
      <c r="AE129" s="230" t="n">
        <f aca="false">IF('Indicator Data'!AF133="No Data",1,IF('Indicator Data imputation'!AF132&lt;&gt;"",1,0))</f>
        <v>0</v>
      </c>
      <c r="AF129" s="230" t="n">
        <f aca="false">IF('Indicator Data'!AG133="No Data",1,IF('Indicator Data imputation'!AG132&lt;&gt;"",1,0))</f>
        <v>0</v>
      </c>
      <c r="AG129" s="230" t="n">
        <f aca="false">IF('Indicator Data'!AH133="No Data",1,IF('Indicator Data imputation'!AH132&lt;&gt;"",1,0))</f>
        <v>0</v>
      </c>
      <c r="AH129" s="230" t="n">
        <f aca="false">IF('Indicator Data'!AI133="No Data",1,IF('Indicator Data imputation'!AI132&lt;&gt;"",1,0))</f>
        <v>0</v>
      </c>
      <c r="AI129" s="230" t="n">
        <f aca="false">IF('Indicator Data'!AJ133="No Data",1,IF('Indicator Data imputation'!AJ132&lt;&gt;"",1,0))</f>
        <v>0</v>
      </c>
      <c r="AJ129" s="230" t="n">
        <f aca="false">IF('Indicator Data'!AK133="No Data",1,IF('Indicator Data imputation'!AK132&lt;&gt;"",1,0))</f>
        <v>0</v>
      </c>
      <c r="AK129" s="230" t="n">
        <f aca="false">IF('Indicator Data'!AL133="No Data",1,IF('Indicator Data imputation'!AL132&lt;&gt;"",1,0))</f>
        <v>1</v>
      </c>
      <c r="AL129" s="230" t="n">
        <f aca="false">IF('Indicator Data'!AM133="No Data",1,IF('Indicator Data imputation'!AM132&lt;&gt;"",1,0))</f>
        <v>0</v>
      </c>
      <c r="AM129" s="230" t="n">
        <f aca="false">IF('Indicator Data'!AN133="No Data",1,IF('Indicator Data imputation'!AN132&lt;&gt;"",1,0))</f>
        <v>0</v>
      </c>
      <c r="AN129" s="230" t="n">
        <f aca="false">IF('Indicator Data'!AO133="No Data",1,IF('Indicator Data imputation'!AO132&lt;&gt;"",1,0))</f>
        <v>0</v>
      </c>
      <c r="AO129" s="230" t="n">
        <f aca="false">IF('Indicator Data'!AP133="No Data",1,IF('Indicator Data imputation'!AP132&lt;&gt;"",1,0))</f>
        <v>1</v>
      </c>
      <c r="AP129" s="230" t="n">
        <f aca="false">IF('Indicator Data'!AQ133="No Data",1,IF('Indicator Data imputation'!AQ132&lt;&gt;"",1,0))</f>
        <v>0</v>
      </c>
      <c r="AQ129" s="230" t="n">
        <f aca="false">IF('Indicator Data'!AR133="No Data",1,IF('Indicator Data imputation'!AR132&lt;&gt;"",1,0))</f>
        <v>0</v>
      </c>
      <c r="AR129" s="230" t="n">
        <f aca="false">IF('Indicator Data'!AS133="No Data",1,IF('Indicator Data imputation'!AS132&lt;&gt;"",1,0))</f>
        <v>1</v>
      </c>
      <c r="AS129" s="230" t="n">
        <f aca="false">IF('Indicator Data'!AT133="No Data",1,IF('Indicator Data imputation'!AT132&lt;&gt;"",1,0))</f>
        <v>0</v>
      </c>
      <c r="AT129" s="230" t="n">
        <f aca="false">IF('Indicator Data'!AU133="No Data",1,IF('Indicator Data imputation'!AU132&lt;&gt;"",1,0))</f>
        <v>1</v>
      </c>
      <c r="AU129" s="230" t="n">
        <f aca="false">IF('Indicator Data'!AV133="No Data",1,IF('Indicator Data imputation'!AV132&lt;&gt;"",1,0))</f>
        <v>0</v>
      </c>
      <c r="AV129" s="230" t="n">
        <f aca="false">IF('Indicator Data'!AW133="No Data",1,IF('Indicator Data imputation'!AW132&lt;&gt;"",1,0))</f>
        <v>1</v>
      </c>
      <c r="AW129" s="230" t="n">
        <f aca="false">IF('Indicator Data'!AX133="No Data",1,IF('Indicator Data imputation'!AX132&lt;&gt;"",1,0))</f>
        <v>0</v>
      </c>
      <c r="AX129" s="230" t="n">
        <f aca="false">IF('Indicator Data'!AY133="No Data",1,IF('Indicator Data imputation'!AY132&lt;&gt;"",1,0))</f>
        <v>0</v>
      </c>
      <c r="AY129" s="230" t="n">
        <f aca="false">IF('Indicator Data'!AZ133="No Data",1,IF('Indicator Data imputation'!AZ132&lt;&gt;"",1,0))</f>
        <v>0</v>
      </c>
      <c r="AZ129" s="230" t="n">
        <f aca="false">IF('Indicator Data'!BA133="No Data",1,IF('Indicator Data imputation'!BA132&lt;&gt;"",1,0))</f>
        <v>0</v>
      </c>
      <c r="BA129" s="230" t="n">
        <f aca="false">IF('Indicator Data'!BB133="No Data",1,IF('Indicator Data imputation'!BB132&lt;&gt;"",1,0))</f>
        <v>0</v>
      </c>
      <c r="BB129" s="230" t="n">
        <f aca="false">IF('Indicator Data'!BC133="No Data",1,IF('Indicator Data imputation'!BC132&lt;&gt;"",1,0))</f>
        <v>0</v>
      </c>
      <c r="BC129" s="230" t="n">
        <f aca="false">IF('Indicator Data'!BD133="No Data",1,IF('Indicator Data imputation'!BD132&lt;&gt;"",1,0))</f>
        <v>0</v>
      </c>
      <c r="BD129" s="230" t="n">
        <f aca="false">IF('Indicator Data'!BE133="No Data",1,IF('Indicator Data imputation'!BE132&lt;&gt;"",1,0))</f>
        <v>0</v>
      </c>
      <c r="BE129" s="230" t="n">
        <f aca="false">IF('Indicator Data'!BF133="No Data",1,IF('Indicator Data imputation'!BF132&lt;&gt;"",1,0))</f>
        <v>0</v>
      </c>
      <c r="BF129" s="230" t="n">
        <f aca="false">IF('Indicator Data'!BG133="No Data",1,IF('Indicator Data imputation'!BG132&lt;&gt;"",1,0))</f>
        <v>0</v>
      </c>
      <c r="BG129" s="230" t="n">
        <f aca="false">IF('Indicator Data'!BH133="No Data",1,IF('Indicator Data imputation'!BH132&lt;&gt;"",1,0))</f>
        <v>0</v>
      </c>
      <c r="BH129" s="230" t="n">
        <f aca="false">IF('Indicator Data'!BI133="No Data",1,IF('Indicator Data imputation'!BI132&lt;&gt;"",1,0))</f>
        <v>0</v>
      </c>
      <c r="BI129" s="230" t="n">
        <f aca="false">IF('Indicator Data'!BJ133="No Data",1,IF('Indicator Data imputation'!BJ132&lt;&gt;"",1,0))</f>
        <v>0</v>
      </c>
      <c r="BJ129" s="230" t="n">
        <f aca="false">IF('Indicator Data'!BK133="No Data",1,IF('Indicator Data imputation'!BK132&lt;&gt;"",1,0))</f>
        <v>0</v>
      </c>
      <c r="BK129" s="230" t="n">
        <f aca="false">IF('Indicator Data'!BL133="No Data",1,IF('Indicator Data imputation'!BL132&lt;&gt;"",1,0))</f>
        <v>0</v>
      </c>
      <c r="BL129" s="230" t="n">
        <f aca="false">IF('Indicator Data'!BM133="No Data",1,IF('Indicator Data imputation'!BM132&lt;&gt;"",1,0))</f>
        <v>1</v>
      </c>
      <c r="BM129" s="230" t="n">
        <f aca="false">IF('Indicator Data'!BN133="No Data",1,IF('Indicator Data imputation'!BN132&lt;&gt;"",1,0))</f>
        <v>0</v>
      </c>
      <c r="BN129" s="230" t="n">
        <f aca="false">IF('Indicator Data'!BO133="No Data",1,IF('Indicator Data imputation'!BO132&lt;&gt;"",1,0))</f>
        <v>0</v>
      </c>
      <c r="BO129" s="230" t="n">
        <f aca="false">IF('Indicator Data'!BP133="No Data",1,IF('Indicator Data imputation'!BP132&lt;&gt;"",1,0))</f>
        <v>0</v>
      </c>
      <c r="BP129" s="230" t="n">
        <f aca="false">IF('Indicator Data'!BQ133="No Data",1,IF('Indicator Data imputation'!BQ132&lt;&gt;"",1,0))</f>
        <v>0</v>
      </c>
      <c r="BQ129" s="230" t="n">
        <f aca="false">IF('Indicator Data'!BR133="No Data",1,IF('Indicator Data imputation'!BR132&lt;&gt;"",1,0))</f>
        <v>0</v>
      </c>
      <c r="BR129" s="230" t="n">
        <f aca="false">IF('Indicator Data'!BS133="No Data",1,IF('Indicator Data imputation'!BS132&lt;&gt;"",1,0))</f>
        <v>0</v>
      </c>
      <c r="BS129" s="230" t="n">
        <f aca="false">IF('Indicator Data'!BT133="No Data",1,IF('Indicator Data imputation'!BT132&lt;&gt;"",1,0))</f>
        <v>0</v>
      </c>
      <c r="BT129" s="230" t="n">
        <f aca="false">IF('Indicator Data'!BU133="No Data",1,IF('Indicator Data imputation'!BU132&lt;&gt;"",1,0))</f>
        <v>0</v>
      </c>
      <c r="BU129" s="230" t="n">
        <f aca="false">IF('Indicator Data'!BV133="No Data",1,IF('Indicator Data imputation'!BV132&lt;&gt;"",1,0))</f>
        <v>0</v>
      </c>
      <c r="BV129" s="230" t="n">
        <f aca="false">IF('Indicator Data'!BW133="No Data",1,IF('Indicator Data imputation'!BW132&lt;&gt;"",1,0))</f>
        <v>0</v>
      </c>
      <c r="BW129" s="230" t="n">
        <f aca="false">IF('Indicator Data'!BX133="No Data",1,IF('Indicator Data imputation'!BX132&lt;&gt;"",1,0))</f>
        <v>0</v>
      </c>
      <c r="BX129" s="0" t="n">
        <f aca="false">SUM(B129:BW129)</f>
        <v>11</v>
      </c>
      <c r="BY129" s="239" t="n">
        <f aca="false">BX129/74</f>
        <v>0.148648648648649</v>
      </c>
    </row>
    <row r="130" customFormat="false" ht="14.5" hidden="false" customHeight="false" outlineLevel="0" collapsed="false">
      <c r="A130" s="0" t="str">
        <f aca="false">'Indicator Data'!B134</f>
        <v>OMN</v>
      </c>
      <c r="B130" s="230" t="n">
        <f aca="false">IF('Indicator Data'!C134="No Data",1,IF('Indicator Data imputation'!C133&lt;&gt;"",1,0))</f>
        <v>0</v>
      </c>
      <c r="C130" s="230" t="n">
        <f aca="false">IF('Indicator Data'!D134="No Data",1,IF('Indicator Data imputation'!D133&lt;&gt;"",1,0))</f>
        <v>0</v>
      </c>
      <c r="D130" s="230" t="n">
        <f aca="false">IF('Indicator Data'!E134="No Data",1,IF('Indicator Data imputation'!E133&lt;&gt;"",1,0))</f>
        <v>0</v>
      </c>
      <c r="E130" s="230" t="n">
        <f aca="false">IF('Indicator Data'!F134="No Data",1,IF('Indicator Data imputation'!F133&lt;&gt;"",1,0))</f>
        <v>0</v>
      </c>
      <c r="F130" s="230" t="n">
        <f aca="false">IF('Indicator Data'!G134="No Data",1,IF('Indicator Data imputation'!G133&lt;&gt;"",1,0))</f>
        <v>0</v>
      </c>
      <c r="G130" s="230" t="n">
        <f aca="false">IF('Indicator Data'!H134="No Data",1,IF('Indicator Data imputation'!H133&lt;&gt;"",1,0))</f>
        <v>0</v>
      </c>
      <c r="H130" s="230" t="n">
        <f aca="false">IF('Indicator Data'!I134="No Data",1,IF('Indicator Data imputation'!I133&lt;&gt;"",1,0))</f>
        <v>0</v>
      </c>
      <c r="I130" s="230" t="n">
        <f aca="false">IF('Indicator Data'!J134="No Data",1,IF('Indicator Data imputation'!J133&lt;&gt;"",1,0))</f>
        <v>0</v>
      </c>
      <c r="J130" s="230" t="n">
        <f aca="false">IF('Indicator Data'!K134="No Data",1,IF('Indicator Data imputation'!K133&lt;&gt;"",1,0))</f>
        <v>0</v>
      </c>
      <c r="K130" s="230" t="n">
        <f aca="false">IF('Indicator Data'!L134="No Data",1,IF('Indicator Data imputation'!L133&lt;&gt;"",1,0))</f>
        <v>0</v>
      </c>
      <c r="L130" s="230" t="n">
        <f aca="false">IF('Indicator Data'!M134="No Data",1,IF('Indicator Data imputation'!M133&lt;&gt;"",1,0))</f>
        <v>0</v>
      </c>
      <c r="M130" s="230" t="n">
        <f aca="false">IF('Indicator Data'!N134="No Data",1,IF('Indicator Data imputation'!N133&lt;&gt;"",1,0))</f>
        <v>1</v>
      </c>
      <c r="N130" s="230" t="n">
        <f aca="false">IF('Indicator Data'!O134="No Data",1,IF('Indicator Data imputation'!O133&lt;&gt;"",1,0))</f>
        <v>1</v>
      </c>
      <c r="O130" s="230" t="n">
        <f aca="false">IF('Indicator Data'!P134="No Data",1,IF('Indicator Data imputation'!P133&lt;&gt;"",1,0))</f>
        <v>1</v>
      </c>
      <c r="P130" s="230" t="n">
        <f aca="false">IF('Indicator Data'!Q134="No Data",1,IF('Indicator Data imputation'!Q133&lt;&gt;"",1,0))</f>
        <v>0</v>
      </c>
      <c r="Q130" s="230" t="n">
        <f aca="false">IF('Indicator Data'!R134="No Data",1,IF('Indicator Data imputation'!R133&lt;&gt;"",1,0))</f>
        <v>0</v>
      </c>
      <c r="R130" s="230" t="n">
        <f aca="false">IF('Indicator Data'!S134="No Data",1,IF('Indicator Data imputation'!S133&lt;&gt;"",1,0))</f>
        <v>0</v>
      </c>
      <c r="S130" s="230" t="n">
        <f aca="false">IF('Indicator Data'!T134="No Data",1,IF('Indicator Data imputation'!T133&lt;&gt;"",1,0))</f>
        <v>0</v>
      </c>
      <c r="T130" s="230" t="n">
        <f aca="false">IF('Indicator Data'!U134="No Data",1,IF('Indicator Data imputation'!U133&lt;&gt;"",1,0))</f>
        <v>0</v>
      </c>
      <c r="U130" s="230" t="n">
        <f aca="false">IF('Indicator Data'!V134="No Data",1,IF('Indicator Data imputation'!V133&lt;&gt;"",1,0))</f>
        <v>0</v>
      </c>
      <c r="V130" s="230" t="n">
        <f aca="false">IF('Indicator Data'!W134="No Data",1,IF('Indicator Data imputation'!W133&lt;&gt;"",1,0))</f>
        <v>0</v>
      </c>
      <c r="W130" s="230" t="n">
        <f aca="false">IF('Indicator Data'!X134="No Data",1,IF('Indicator Data imputation'!X133&lt;&gt;"",1,0))</f>
        <v>0</v>
      </c>
      <c r="X130" s="230" t="n">
        <f aca="false">IF('Indicator Data'!Y134="No Data",1,IF('Indicator Data imputation'!Y133&lt;&gt;"",1,0))</f>
        <v>0</v>
      </c>
      <c r="Y130" s="230" t="n">
        <f aca="false">IF('Indicator Data'!Z134="No Data",1,IF('Indicator Data imputation'!Z133&lt;&gt;"",1,0))</f>
        <v>0</v>
      </c>
      <c r="Z130" s="230" t="n">
        <f aca="false">IF('Indicator Data'!AA134="No Data",1,IF('Indicator Data imputation'!AA133&lt;&gt;"",1,0))</f>
        <v>0</v>
      </c>
      <c r="AA130" s="230" t="n">
        <f aca="false">IF('Indicator Data'!AB134="No Data",1,IF('Indicator Data imputation'!AB133&lt;&gt;"",1,0))</f>
        <v>0</v>
      </c>
      <c r="AB130" s="230" t="n">
        <f aca="false">IF('Indicator Data'!AC134="No Data",1,IF('Indicator Data imputation'!AC133&lt;&gt;"",1,0))</f>
        <v>0</v>
      </c>
      <c r="AC130" s="230" t="n">
        <f aca="false">IF('Indicator Data'!AD134="No Data",1,IF('Indicator Data imputation'!AD133&lt;&gt;"",1,0))</f>
        <v>0</v>
      </c>
      <c r="AD130" s="230" t="n">
        <f aca="false">IF('Indicator Data'!AE134="No Data",1,IF('Indicator Data imputation'!AE133&lt;&gt;"",1,0))</f>
        <v>0</v>
      </c>
      <c r="AE130" s="230" t="n">
        <f aca="false">IF('Indicator Data'!AF134="No Data",1,IF('Indicator Data imputation'!AF133&lt;&gt;"",1,0))</f>
        <v>1</v>
      </c>
      <c r="AF130" s="230" t="n">
        <f aca="false">IF('Indicator Data'!AG134="No Data",1,IF('Indicator Data imputation'!AG133&lt;&gt;"",1,0))</f>
        <v>0</v>
      </c>
      <c r="AG130" s="230" t="n">
        <f aca="false">IF('Indicator Data'!AH134="No Data",1,IF('Indicator Data imputation'!AH133&lt;&gt;"",1,0))</f>
        <v>0</v>
      </c>
      <c r="AH130" s="230" t="n">
        <f aca="false">IF('Indicator Data'!AI134="No Data",1,IF('Indicator Data imputation'!AI133&lt;&gt;"",1,0))</f>
        <v>0</v>
      </c>
      <c r="AI130" s="230" t="n">
        <f aca="false">IF('Indicator Data'!AJ134="No Data",1,IF('Indicator Data imputation'!AJ133&lt;&gt;"",1,0))</f>
        <v>0</v>
      </c>
      <c r="AJ130" s="230" t="n">
        <f aca="false">IF('Indicator Data'!AK134="No Data",1,IF('Indicator Data imputation'!AK133&lt;&gt;"",1,0))</f>
        <v>0</v>
      </c>
      <c r="AK130" s="230" t="n">
        <f aca="false">IF('Indicator Data'!AL134="No Data",1,IF('Indicator Data imputation'!AL133&lt;&gt;"",1,0))</f>
        <v>1</v>
      </c>
      <c r="AL130" s="230" t="n">
        <f aca="false">IF('Indicator Data'!AM134="No Data",1,IF('Indicator Data imputation'!AM133&lt;&gt;"",1,0))</f>
        <v>0</v>
      </c>
      <c r="AM130" s="230" t="n">
        <f aca="false">IF('Indicator Data'!AN134="No Data",1,IF('Indicator Data imputation'!AN133&lt;&gt;"",1,0))</f>
        <v>0</v>
      </c>
      <c r="AN130" s="230" t="n">
        <f aca="false">IF('Indicator Data'!AO134="No Data",1,IF('Indicator Data imputation'!AO133&lt;&gt;"",1,0))</f>
        <v>0</v>
      </c>
      <c r="AO130" s="230" t="n">
        <f aca="false">IF('Indicator Data'!AP134="No Data",1,IF('Indicator Data imputation'!AP133&lt;&gt;"",1,0))</f>
        <v>1</v>
      </c>
      <c r="AP130" s="230" t="n">
        <f aca="false">IF('Indicator Data'!AQ134="No Data",1,IF('Indicator Data imputation'!AQ133&lt;&gt;"",1,0))</f>
        <v>0</v>
      </c>
      <c r="AQ130" s="230" t="n">
        <f aca="false">IF('Indicator Data'!AR134="No Data",1,IF('Indicator Data imputation'!AR133&lt;&gt;"",1,0))</f>
        <v>0</v>
      </c>
      <c r="AR130" s="230" t="n">
        <f aca="false">IF('Indicator Data'!AS134="No Data",1,IF('Indicator Data imputation'!AS133&lt;&gt;"",1,0))</f>
        <v>0</v>
      </c>
      <c r="AS130" s="230" t="n">
        <f aca="false">IF('Indicator Data'!AT134="No Data",1,IF('Indicator Data imputation'!AT133&lt;&gt;"",1,0))</f>
        <v>0</v>
      </c>
      <c r="AT130" s="230" t="n">
        <f aca="false">IF('Indicator Data'!AU134="No Data",1,IF('Indicator Data imputation'!AU133&lt;&gt;"",1,0))</f>
        <v>0</v>
      </c>
      <c r="AU130" s="230" t="n">
        <f aca="false">IF('Indicator Data'!AV134="No Data",1,IF('Indicator Data imputation'!AV133&lt;&gt;"",1,0))</f>
        <v>0</v>
      </c>
      <c r="AV130" s="230" t="n">
        <f aca="false">IF('Indicator Data'!AW134="No Data",1,IF('Indicator Data imputation'!AW133&lt;&gt;"",1,0))</f>
        <v>0</v>
      </c>
      <c r="AW130" s="230" t="n">
        <f aca="false">IF('Indicator Data'!AX134="No Data",1,IF('Indicator Data imputation'!AX133&lt;&gt;"",1,0))</f>
        <v>0</v>
      </c>
      <c r="AX130" s="230" t="n">
        <f aca="false">IF('Indicator Data'!AY134="No Data",1,IF('Indicator Data imputation'!AY133&lt;&gt;"",1,0))</f>
        <v>0</v>
      </c>
      <c r="AY130" s="230" t="n">
        <f aca="false">IF('Indicator Data'!AZ134="No Data",1,IF('Indicator Data imputation'!AZ133&lt;&gt;"",1,0))</f>
        <v>1</v>
      </c>
      <c r="AZ130" s="230" t="n">
        <f aca="false">IF('Indicator Data'!BA134="No Data",1,IF('Indicator Data imputation'!BA133&lt;&gt;"",1,0))</f>
        <v>0</v>
      </c>
      <c r="BA130" s="230" t="n">
        <f aca="false">IF('Indicator Data'!BB134="No Data",1,IF('Indicator Data imputation'!BB133&lt;&gt;"",1,0))</f>
        <v>0</v>
      </c>
      <c r="BB130" s="230" t="n">
        <f aca="false">IF('Indicator Data'!BC134="No Data",1,IF('Indicator Data imputation'!BC133&lt;&gt;"",1,0))</f>
        <v>0</v>
      </c>
      <c r="BC130" s="230" t="n">
        <f aca="false">IF('Indicator Data'!BD134="No Data",1,IF('Indicator Data imputation'!BD133&lt;&gt;"",1,0))</f>
        <v>0</v>
      </c>
      <c r="BD130" s="230" t="n">
        <f aca="false">IF('Indicator Data'!BE134="No Data",1,IF('Indicator Data imputation'!BE133&lt;&gt;"",1,0))</f>
        <v>0</v>
      </c>
      <c r="BE130" s="230" t="n">
        <f aca="false">IF('Indicator Data'!BF134="No Data",1,IF('Indicator Data imputation'!BF133&lt;&gt;"",1,0))</f>
        <v>0</v>
      </c>
      <c r="BF130" s="230" t="n">
        <f aca="false">IF('Indicator Data'!BG134="No Data",1,IF('Indicator Data imputation'!BG133&lt;&gt;"",1,0))</f>
        <v>0</v>
      </c>
      <c r="BG130" s="230" t="n">
        <f aca="false">IF('Indicator Data'!BH134="No Data",1,IF('Indicator Data imputation'!BH133&lt;&gt;"",1,0))</f>
        <v>0</v>
      </c>
      <c r="BH130" s="230" t="n">
        <f aca="false">IF('Indicator Data'!BI134="No Data",1,IF('Indicator Data imputation'!BI133&lt;&gt;"",1,0))</f>
        <v>1</v>
      </c>
      <c r="BI130" s="230" t="n">
        <f aca="false">IF('Indicator Data'!BJ134="No Data",1,IF('Indicator Data imputation'!BJ133&lt;&gt;"",1,0))</f>
        <v>0</v>
      </c>
      <c r="BJ130" s="230" t="n">
        <f aca="false">IF('Indicator Data'!BK134="No Data",1,IF('Indicator Data imputation'!BK133&lt;&gt;"",1,0))</f>
        <v>0</v>
      </c>
      <c r="BK130" s="230" t="n">
        <f aca="false">IF('Indicator Data'!BL134="No Data",1,IF('Indicator Data imputation'!BL133&lt;&gt;"",1,0))</f>
        <v>0</v>
      </c>
      <c r="BL130" s="230" t="n">
        <f aca="false">IF('Indicator Data'!BM134="No Data",1,IF('Indicator Data imputation'!BM133&lt;&gt;"",1,0))</f>
        <v>0</v>
      </c>
      <c r="BM130" s="230" t="n">
        <f aca="false">IF('Indicator Data'!BN134="No Data",1,IF('Indicator Data imputation'!BN133&lt;&gt;"",1,0))</f>
        <v>0</v>
      </c>
      <c r="BN130" s="230" t="n">
        <f aca="false">IF('Indicator Data'!BO134="No Data",1,IF('Indicator Data imputation'!BO133&lt;&gt;"",1,0))</f>
        <v>0</v>
      </c>
      <c r="BO130" s="230" t="n">
        <f aca="false">IF('Indicator Data'!BP134="No Data",1,IF('Indicator Data imputation'!BP133&lt;&gt;"",1,0))</f>
        <v>0</v>
      </c>
      <c r="BP130" s="230" t="n">
        <f aca="false">IF('Indicator Data'!BQ134="No Data",1,IF('Indicator Data imputation'!BQ133&lt;&gt;"",1,0))</f>
        <v>0</v>
      </c>
      <c r="BQ130" s="230" t="n">
        <f aca="false">IF('Indicator Data'!BR134="No Data",1,IF('Indicator Data imputation'!BR133&lt;&gt;"",1,0))</f>
        <v>0</v>
      </c>
      <c r="BR130" s="230" t="n">
        <f aca="false">IF('Indicator Data'!BS134="No Data",1,IF('Indicator Data imputation'!BS133&lt;&gt;"",1,0))</f>
        <v>0</v>
      </c>
      <c r="BS130" s="230" t="n">
        <f aca="false">IF('Indicator Data'!BT134="No Data",1,IF('Indicator Data imputation'!BT133&lt;&gt;"",1,0))</f>
        <v>0</v>
      </c>
      <c r="BT130" s="230" t="n">
        <f aca="false">IF('Indicator Data'!BU134="No Data",1,IF('Indicator Data imputation'!BU133&lt;&gt;"",1,0))</f>
        <v>0</v>
      </c>
      <c r="BU130" s="230" t="n">
        <f aca="false">IF('Indicator Data'!BV134="No Data",1,IF('Indicator Data imputation'!BV133&lt;&gt;"",1,0))</f>
        <v>0</v>
      </c>
      <c r="BV130" s="230" t="n">
        <f aca="false">IF('Indicator Data'!BW134="No Data",1,IF('Indicator Data imputation'!BW133&lt;&gt;"",1,0))</f>
        <v>0</v>
      </c>
      <c r="BW130" s="230" t="n">
        <f aca="false">IF('Indicator Data'!BX134="No Data",1,IF('Indicator Data imputation'!BX133&lt;&gt;"",1,0))</f>
        <v>0</v>
      </c>
      <c r="BX130" s="0" t="n">
        <f aca="false">SUM(B130:BW130)</f>
        <v>8</v>
      </c>
      <c r="BY130" s="239" t="n">
        <f aca="false">BX130/74</f>
        <v>0.108108108108108</v>
      </c>
    </row>
    <row r="131" customFormat="false" ht="14.5" hidden="false" customHeight="false" outlineLevel="0" collapsed="false">
      <c r="A131" s="0" t="str">
        <f aca="false">'Indicator Data'!B135</f>
        <v>PAK</v>
      </c>
      <c r="B131" s="230" t="n">
        <f aca="false">IF('Indicator Data'!C135="No Data",1,IF('Indicator Data imputation'!C134&lt;&gt;"",1,0))</f>
        <v>0</v>
      </c>
      <c r="C131" s="230" t="n">
        <f aca="false">IF('Indicator Data'!D135="No Data",1,IF('Indicator Data imputation'!D134&lt;&gt;"",1,0))</f>
        <v>0</v>
      </c>
      <c r="D131" s="230" t="n">
        <f aca="false">IF('Indicator Data'!E135="No Data",1,IF('Indicator Data imputation'!E134&lt;&gt;"",1,0))</f>
        <v>0</v>
      </c>
      <c r="E131" s="230" t="n">
        <f aca="false">IF('Indicator Data'!F135="No Data",1,IF('Indicator Data imputation'!F134&lt;&gt;"",1,0))</f>
        <v>0</v>
      </c>
      <c r="F131" s="230" t="n">
        <f aca="false">IF('Indicator Data'!G135="No Data",1,IF('Indicator Data imputation'!G134&lt;&gt;"",1,0))</f>
        <v>0</v>
      </c>
      <c r="G131" s="230" t="n">
        <f aca="false">IF('Indicator Data'!H135="No Data",1,IF('Indicator Data imputation'!H134&lt;&gt;"",1,0))</f>
        <v>0</v>
      </c>
      <c r="H131" s="230" t="n">
        <f aca="false">IF('Indicator Data'!I135="No Data",1,IF('Indicator Data imputation'!I134&lt;&gt;"",1,0))</f>
        <v>0</v>
      </c>
      <c r="I131" s="230" t="n">
        <f aca="false">IF('Indicator Data'!J135="No Data",1,IF('Indicator Data imputation'!J134&lt;&gt;"",1,0))</f>
        <v>0</v>
      </c>
      <c r="J131" s="230" t="n">
        <f aca="false">IF('Indicator Data'!K135="No Data",1,IF('Indicator Data imputation'!K134&lt;&gt;"",1,0))</f>
        <v>0</v>
      </c>
      <c r="K131" s="230" t="n">
        <f aca="false">IF('Indicator Data'!L135="No Data",1,IF('Indicator Data imputation'!L134&lt;&gt;"",1,0))</f>
        <v>0</v>
      </c>
      <c r="L131" s="230" t="n">
        <f aca="false">IF('Indicator Data'!M135="No Data",1,IF('Indicator Data imputation'!M134&lt;&gt;"",1,0))</f>
        <v>0</v>
      </c>
      <c r="M131" s="230" t="n">
        <f aca="false">IF('Indicator Data'!N135="No Data",1,IF('Indicator Data imputation'!N134&lt;&gt;"",1,0))</f>
        <v>1</v>
      </c>
      <c r="N131" s="230" t="n">
        <f aca="false">IF('Indicator Data'!O135="No Data",1,IF('Indicator Data imputation'!O134&lt;&gt;"",1,0))</f>
        <v>1</v>
      </c>
      <c r="O131" s="230" t="n">
        <f aca="false">IF('Indicator Data'!P135="No Data",1,IF('Indicator Data imputation'!P134&lt;&gt;"",1,0))</f>
        <v>1</v>
      </c>
      <c r="P131" s="230" t="n">
        <f aca="false">IF('Indicator Data'!Q135="No Data",1,IF('Indicator Data imputation'!Q134&lt;&gt;"",1,0))</f>
        <v>0</v>
      </c>
      <c r="Q131" s="230" t="n">
        <f aca="false">IF('Indicator Data'!R135="No Data",1,IF('Indicator Data imputation'!R134&lt;&gt;"",1,0))</f>
        <v>0</v>
      </c>
      <c r="R131" s="230" t="n">
        <f aca="false">IF('Indicator Data'!S135="No Data",1,IF('Indicator Data imputation'!S134&lt;&gt;"",1,0))</f>
        <v>0</v>
      </c>
      <c r="S131" s="230" t="n">
        <f aca="false">IF('Indicator Data'!T135="No Data",1,IF('Indicator Data imputation'!T134&lt;&gt;"",1,0))</f>
        <v>0</v>
      </c>
      <c r="T131" s="230" t="n">
        <f aca="false">IF('Indicator Data'!U135="No Data",1,IF('Indicator Data imputation'!U134&lt;&gt;"",1,0))</f>
        <v>0</v>
      </c>
      <c r="U131" s="230" t="n">
        <f aca="false">IF('Indicator Data'!V135="No Data",1,IF('Indicator Data imputation'!V134&lt;&gt;"",1,0))</f>
        <v>0</v>
      </c>
      <c r="V131" s="230" t="n">
        <f aca="false">IF('Indicator Data'!W135="No Data",1,IF('Indicator Data imputation'!W134&lt;&gt;"",1,0))</f>
        <v>0</v>
      </c>
      <c r="W131" s="230" t="n">
        <f aca="false">IF('Indicator Data'!X135="No Data",1,IF('Indicator Data imputation'!X134&lt;&gt;"",1,0))</f>
        <v>0</v>
      </c>
      <c r="X131" s="230" t="n">
        <f aca="false">IF('Indicator Data'!Y135="No Data",1,IF('Indicator Data imputation'!Y134&lt;&gt;"",1,0))</f>
        <v>0</v>
      </c>
      <c r="Y131" s="230" t="n">
        <f aca="false">IF('Indicator Data'!Z135="No Data",1,IF('Indicator Data imputation'!Z134&lt;&gt;"",1,0))</f>
        <v>0</v>
      </c>
      <c r="Z131" s="230" t="n">
        <f aca="false">IF('Indicator Data'!AA135="No Data",1,IF('Indicator Data imputation'!AA134&lt;&gt;"",1,0))</f>
        <v>0</v>
      </c>
      <c r="AA131" s="230" t="n">
        <f aca="false">IF('Indicator Data'!AB135="No Data",1,IF('Indicator Data imputation'!AB134&lt;&gt;"",1,0))</f>
        <v>0</v>
      </c>
      <c r="AB131" s="230" t="n">
        <f aca="false">IF('Indicator Data'!AC135="No Data",1,IF('Indicator Data imputation'!AC134&lt;&gt;"",1,0))</f>
        <v>0</v>
      </c>
      <c r="AC131" s="230" t="n">
        <f aca="false">IF('Indicator Data'!AD135="No Data",1,IF('Indicator Data imputation'!AD134&lt;&gt;"",1,0))</f>
        <v>0</v>
      </c>
      <c r="AD131" s="230" t="n">
        <f aca="false">IF('Indicator Data'!AE135="No Data",1,IF('Indicator Data imputation'!AE134&lt;&gt;"",1,0))</f>
        <v>0</v>
      </c>
      <c r="AE131" s="230" t="n">
        <f aca="false">IF('Indicator Data'!AF135="No Data",1,IF('Indicator Data imputation'!AF134&lt;&gt;"",1,0))</f>
        <v>0</v>
      </c>
      <c r="AF131" s="230" t="n">
        <f aca="false">IF('Indicator Data'!AG135="No Data",1,IF('Indicator Data imputation'!AG134&lt;&gt;"",1,0))</f>
        <v>0</v>
      </c>
      <c r="AG131" s="230" t="n">
        <f aca="false">IF('Indicator Data'!AH135="No Data",1,IF('Indicator Data imputation'!AH134&lt;&gt;"",1,0))</f>
        <v>0</v>
      </c>
      <c r="AH131" s="230" t="n">
        <f aca="false">IF('Indicator Data'!AI135="No Data",1,IF('Indicator Data imputation'!AI134&lt;&gt;"",1,0))</f>
        <v>0</v>
      </c>
      <c r="AI131" s="230" t="n">
        <f aca="false">IF('Indicator Data'!AJ135="No Data",1,IF('Indicator Data imputation'!AJ134&lt;&gt;"",1,0))</f>
        <v>0</v>
      </c>
      <c r="AJ131" s="230" t="n">
        <f aca="false">IF('Indicator Data'!AK135="No Data",1,IF('Indicator Data imputation'!AK134&lt;&gt;"",1,0))</f>
        <v>0</v>
      </c>
      <c r="AK131" s="230" t="n">
        <f aca="false">IF('Indicator Data'!AL135="No Data",1,IF('Indicator Data imputation'!AL134&lt;&gt;"",1,0))</f>
        <v>0</v>
      </c>
      <c r="AL131" s="230" t="n">
        <f aca="false">IF('Indicator Data'!AM135="No Data",1,IF('Indicator Data imputation'!AM134&lt;&gt;"",1,0))</f>
        <v>0</v>
      </c>
      <c r="AM131" s="230" t="n">
        <f aca="false">IF('Indicator Data'!AN135="No Data",1,IF('Indicator Data imputation'!AN134&lt;&gt;"",1,0))</f>
        <v>0</v>
      </c>
      <c r="AN131" s="230" t="n">
        <f aca="false">IF('Indicator Data'!AO135="No Data",1,IF('Indicator Data imputation'!AO134&lt;&gt;"",1,0))</f>
        <v>0</v>
      </c>
      <c r="AO131" s="230" t="n">
        <f aca="false">IF('Indicator Data'!AP135="No Data",1,IF('Indicator Data imputation'!AP134&lt;&gt;"",1,0))</f>
        <v>0</v>
      </c>
      <c r="AP131" s="230" t="n">
        <f aca="false">IF('Indicator Data'!AQ135="No Data",1,IF('Indicator Data imputation'!AQ134&lt;&gt;"",1,0))</f>
        <v>0</v>
      </c>
      <c r="AQ131" s="230" t="n">
        <f aca="false">IF('Indicator Data'!AR135="No Data",1,IF('Indicator Data imputation'!AR134&lt;&gt;"",1,0))</f>
        <v>0</v>
      </c>
      <c r="AR131" s="230" t="n">
        <f aca="false">IF('Indicator Data'!AS135="No Data",1,IF('Indicator Data imputation'!AS134&lt;&gt;"",1,0))</f>
        <v>0</v>
      </c>
      <c r="AS131" s="230" t="n">
        <f aca="false">IF('Indicator Data'!AT135="No Data",1,IF('Indicator Data imputation'!AT134&lt;&gt;"",1,0))</f>
        <v>0</v>
      </c>
      <c r="AT131" s="230" t="n">
        <f aca="false">IF('Indicator Data'!AU135="No Data",1,IF('Indicator Data imputation'!AU134&lt;&gt;"",1,0))</f>
        <v>0</v>
      </c>
      <c r="AU131" s="230" t="n">
        <f aca="false">IF('Indicator Data'!AV135="No Data",1,IF('Indicator Data imputation'!AV134&lt;&gt;"",1,0))</f>
        <v>0</v>
      </c>
      <c r="AV131" s="230" t="n">
        <f aca="false">IF('Indicator Data'!AW135="No Data",1,IF('Indicator Data imputation'!AW134&lt;&gt;"",1,0))</f>
        <v>0</v>
      </c>
      <c r="AW131" s="230" t="n">
        <f aca="false">IF('Indicator Data'!AX135="No Data",1,IF('Indicator Data imputation'!AX134&lt;&gt;"",1,0))</f>
        <v>0</v>
      </c>
      <c r="AX131" s="230" t="n">
        <f aca="false">IF('Indicator Data'!AY135="No Data",1,IF('Indicator Data imputation'!AY134&lt;&gt;"",1,0))</f>
        <v>0</v>
      </c>
      <c r="AY131" s="230" t="n">
        <f aca="false">IF('Indicator Data'!AZ135="No Data",1,IF('Indicator Data imputation'!AZ134&lt;&gt;"",1,0))</f>
        <v>0</v>
      </c>
      <c r="AZ131" s="230" t="n">
        <f aca="false">IF('Indicator Data'!BA135="No Data",1,IF('Indicator Data imputation'!BA134&lt;&gt;"",1,0))</f>
        <v>0</v>
      </c>
      <c r="BA131" s="230" t="n">
        <f aca="false">IF('Indicator Data'!BB135="No Data",1,IF('Indicator Data imputation'!BB134&lt;&gt;"",1,0))</f>
        <v>0</v>
      </c>
      <c r="BB131" s="230" t="n">
        <f aca="false">IF('Indicator Data'!BC135="No Data",1,IF('Indicator Data imputation'!BC134&lt;&gt;"",1,0))</f>
        <v>0</v>
      </c>
      <c r="BC131" s="230" t="n">
        <f aca="false">IF('Indicator Data'!BD135="No Data",1,IF('Indicator Data imputation'!BD134&lt;&gt;"",1,0))</f>
        <v>0</v>
      </c>
      <c r="BD131" s="230" t="n">
        <f aca="false">IF('Indicator Data'!BE135="No Data",1,IF('Indicator Data imputation'!BE134&lt;&gt;"",1,0))</f>
        <v>0</v>
      </c>
      <c r="BE131" s="230" t="n">
        <f aca="false">IF('Indicator Data'!BF135="No Data",1,IF('Indicator Data imputation'!BF134&lt;&gt;"",1,0))</f>
        <v>0</v>
      </c>
      <c r="BF131" s="230" t="n">
        <f aca="false">IF('Indicator Data'!BG135="No Data",1,IF('Indicator Data imputation'!BG134&lt;&gt;"",1,0))</f>
        <v>0</v>
      </c>
      <c r="BG131" s="230" t="n">
        <f aca="false">IF('Indicator Data'!BH135="No Data",1,IF('Indicator Data imputation'!BH134&lt;&gt;"",1,0))</f>
        <v>0</v>
      </c>
      <c r="BH131" s="230" t="n">
        <f aca="false">IF('Indicator Data'!BI135="No Data",1,IF('Indicator Data imputation'!BI134&lt;&gt;"",1,0))</f>
        <v>0</v>
      </c>
      <c r="BI131" s="230" t="n">
        <f aca="false">IF('Indicator Data'!BJ135="No Data",1,IF('Indicator Data imputation'!BJ134&lt;&gt;"",1,0))</f>
        <v>0</v>
      </c>
      <c r="BJ131" s="230" t="n">
        <f aca="false">IF('Indicator Data'!BK135="No Data",1,IF('Indicator Data imputation'!BK134&lt;&gt;"",1,0))</f>
        <v>0</v>
      </c>
      <c r="BK131" s="230" t="n">
        <f aca="false">IF('Indicator Data'!BL135="No Data",1,IF('Indicator Data imputation'!BL134&lt;&gt;"",1,0))</f>
        <v>0</v>
      </c>
      <c r="BL131" s="230" t="n">
        <f aca="false">IF('Indicator Data'!BM135="No Data",1,IF('Indicator Data imputation'!BM134&lt;&gt;"",1,0))</f>
        <v>0</v>
      </c>
      <c r="BM131" s="230" t="n">
        <f aca="false">IF('Indicator Data'!BN135="No Data",1,IF('Indicator Data imputation'!BN134&lt;&gt;"",1,0))</f>
        <v>0</v>
      </c>
      <c r="BN131" s="230" t="n">
        <f aca="false">IF('Indicator Data'!BO135="No Data",1,IF('Indicator Data imputation'!BO134&lt;&gt;"",1,0))</f>
        <v>0</v>
      </c>
      <c r="BO131" s="230" t="n">
        <f aca="false">IF('Indicator Data'!BP135="No Data",1,IF('Indicator Data imputation'!BP134&lt;&gt;"",1,0))</f>
        <v>0</v>
      </c>
      <c r="BP131" s="230" t="n">
        <f aca="false">IF('Indicator Data'!BQ135="No Data",1,IF('Indicator Data imputation'!BQ134&lt;&gt;"",1,0))</f>
        <v>0</v>
      </c>
      <c r="BQ131" s="230" t="n">
        <f aca="false">IF('Indicator Data'!BR135="No Data",1,IF('Indicator Data imputation'!BR134&lt;&gt;"",1,0))</f>
        <v>0</v>
      </c>
      <c r="BR131" s="230" t="n">
        <f aca="false">IF('Indicator Data'!BS135="No Data",1,IF('Indicator Data imputation'!BS134&lt;&gt;"",1,0))</f>
        <v>0</v>
      </c>
      <c r="BS131" s="230" t="n">
        <f aca="false">IF('Indicator Data'!BT135="No Data",1,IF('Indicator Data imputation'!BT134&lt;&gt;"",1,0))</f>
        <v>0</v>
      </c>
      <c r="BT131" s="230" t="n">
        <f aca="false">IF('Indicator Data'!BU135="No Data",1,IF('Indicator Data imputation'!BU134&lt;&gt;"",1,0))</f>
        <v>0</v>
      </c>
      <c r="BU131" s="230" t="n">
        <f aca="false">IF('Indicator Data'!BV135="No Data",1,IF('Indicator Data imputation'!BV134&lt;&gt;"",1,0))</f>
        <v>0</v>
      </c>
      <c r="BV131" s="230" t="n">
        <f aca="false">IF('Indicator Data'!BW135="No Data",1,IF('Indicator Data imputation'!BW134&lt;&gt;"",1,0))</f>
        <v>0</v>
      </c>
      <c r="BW131" s="230" t="n">
        <f aca="false">IF('Indicator Data'!BX135="No Data",1,IF('Indicator Data imputation'!BX134&lt;&gt;"",1,0))</f>
        <v>0</v>
      </c>
      <c r="BX131" s="0" t="n">
        <f aca="false">SUM(B131:BW131)</f>
        <v>3</v>
      </c>
      <c r="BY131" s="239" t="n">
        <f aca="false">BX131/74</f>
        <v>0.0405405405405405</v>
      </c>
    </row>
    <row r="132" customFormat="false" ht="14.5" hidden="false" customHeight="false" outlineLevel="0" collapsed="false">
      <c r="A132" s="0" t="str">
        <f aca="false">'Indicator Data'!B136</f>
        <v>PLW</v>
      </c>
      <c r="B132" s="230" t="n">
        <f aca="false">IF('Indicator Data'!C136="No Data",1,IF('Indicator Data imputation'!C135&lt;&gt;"",1,0))</f>
        <v>0</v>
      </c>
      <c r="C132" s="230" t="n">
        <f aca="false">IF('Indicator Data'!D136="No Data",1,IF('Indicator Data imputation'!D135&lt;&gt;"",1,0))</f>
        <v>0</v>
      </c>
      <c r="D132" s="230" t="n">
        <f aca="false">IF('Indicator Data'!E136="No Data",1,IF('Indicator Data imputation'!E135&lt;&gt;"",1,0))</f>
        <v>1</v>
      </c>
      <c r="E132" s="230" t="n">
        <f aca="false">IF('Indicator Data'!F136="No Data",1,IF('Indicator Data imputation'!F135&lt;&gt;"",1,0))</f>
        <v>0</v>
      </c>
      <c r="F132" s="230" t="n">
        <f aca="false">IF('Indicator Data'!G136="No Data",1,IF('Indicator Data imputation'!G135&lt;&gt;"",1,0))</f>
        <v>0</v>
      </c>
      <c r="G132" s="230" t="n">
        <f aca="false">IF('Indicator Data'!H136="No Data",1,IF('Indicator Data imputation'!H135&lt;&gt;"",1,0))</f>
        <v>0</v>
      </c>
      <c r="H132" s="230" t="n">
        <f aca="false">IF('Indicator Data'!I136="No Data",1,IF('Indicator Data imputation'!I135&lt;&gt;"",1,0))</f>
        <v>0</v>
      </c>
      <c r="I132" s="230" t="n">
        <f aca="false">IF('Indicator Data'!J136="No Data",1,IF('Indicator Data imputation'!J135&lt;&gt;"",1,0))</f>
        <v>0</v>
      </c>
      <c r="J132" s="230" t="n">
        <f aca="false">IF('Indicator Data'!K136="No Data",1,IF('Indicator Data imputation'!K135&lt;&gt;"",1,0))</f>
        <v>0</v>
      </c>
      <c r="K132" s="230" t="n">
        <f aca="false">IF('Indicator Data'!L136="No Data",1,IF('Indicator Data imputation'!L135&lt;&gt;"",1,0))</f>
        <v>1</v>
      </c>
      <c r="L132" s="230" t="n">
        <f aca="false">IF('Indicator Data'!M136="No Data",1,IF('Indicator Data imputation'!M135&lt;&gt;"",1,0))</f>
        <v>0</v>
      </c>
      <c r="M132" s="230" t="n">
        <f aca="false">IF('Indicator Data'!N136="No Data",1,IF('Indicator Data imputation'!N135&lt;&gt;"",1,0))</f>
        <v>1</v>
      </c>
      <c r="N132" s="230" t="n">
        <f aca="false">IF('Indicator Data'!O136="No Data",1,IF('Indicator Data imputation'!O135&lt;&gt;"",1,0))</f>
        <v>1</v>
      </c>
      <c r="O132" s="230" t="n">
        <f aca="false">IF('Indicator Data'!P136="No Data",1,IF('Indicator Data imputation'!P135&lt;&gt;"",1,0))</f>
        <v>1</v>
      </c>
      <c r="P132" s="230" t="n">
        <f aca="false">IF('Indicator Data'!Q136="No Data",1,IF('Indicator Data imputation'!Q135&lt;&gt;"",1,0))</f>
        <v>0</v>
      </c>
      <c r="Q132" s="230" t="n">
        <f aca="false">IF('Indicator Data'!R136="No Data",1,IF('Indicator Data imputation'!R135&lt;&gt;"",1,0))</f>
        <v>0</v>
      </c>
      <c r="R132" s="230" t="n">
        <f aca="false">IF('Indicator Data'!S136="No Data",1,IF('Indicator Data imputation'!S135&lt;&gt;"",1,0))</f>
        <v>0</v>
      </c>
      <c r="S132" s="230" t="n">
        <f aca="false">IF('Indicator Data'!T136="No Data",1,IF('Indicator Data imputation'!T135&lt;&gt;"",1,0))</f>
        <v>0</v>
      </c>
      <c r="T132" s="230" t="n">
        <f aca="false">IF('Indicator Data'!U136="No Data",1,IF('Indicator Data imputation'!U135&lt;&gt;"",1,0))</f>
        <v>0</v>
      </c>
      <c r="U132" s="230" t="n">
        <f aca="false">IF('Indicator Data'!V136="No Data",1,IF('Indicator Data imputation'!V135&lt;&gt;"",1,0))</f>
        <v>0</v>
      </c>
      <c r="V132" s="230" t="n">
        <f aca="false">IF('Indicator Data'!W136="No Data",1,IF('Indicator Data imputation'!W135&lt;&gt;"",1,0))</f>
        <v>0</v>
      </c>
      <c r="W132" s="230" t="n">
        <f aca="false">IF('Indicator Data'!X136="No Data",1,IF('Indicator Data imputation'!X135&lt;&gt;"",1,0))</f>
        <v>0</v>
      </c>
      <c r="X132" s="230" t="n">
        <f aca="false">IF('Indicator Data'!Y136="No Data",1,IF('Indicator Data imputation'!Y135&lt;&gt;"",1,0))</f>
        <v>0</v>
      </c>
      <c r="Y132" s="230" t="n">
        <f aca="false">IF('Indicator Data'!Z136="No Data",1,IF('Indicator Data imputation'!Z135&lt;&gt;"",1,0))</f>
        <v>0</v>
      </c>
      <c r="Z132" s="230" t="n">
        <f aca="false">IF('Indicator Data'!AA136="No Data",1,IF('Indicator Data imputation'!AA135&lt;&gt;"",1,0))</f>
        <v>1</v>
      </c>
      <c r="AA132" s="230" t="n">
        <f aca="false">IF('Indicator Data'!AB136="No Data",1,IF('Indicator Data imputation'!AB135&lt;&gt;"",1,0))</f>
        <v>0</v>
      </c>
      <c r="AB132" s="230" t="n">
        <f aca="false">IF('Indicator Data'!AC136="No Data",1,IF('Indicator Data imputation'!AC135&lt;&gt;"",1,0))</f>
        <v>1</v>
      </c>
      <c r="AC132" s="230" t="n">
        <f aca="false">IF('Indicator Data'!AD136="No Data",1,IF('Indicator Data imputation'!AD135&lt;&gt;"",1,0))</f>
        <v>0</v>
      </c>
      <c r="AD132" s="230" t="n">
        <f aca="false">IF('Indicator Data'!AE136="No Data",1,IF('Indicator Data imputation'!AE135&lt;&gt;"",1,0))</f>
        <v>0</v>
      </c>
      <c r="AE132" s="230" t="n">
        <f aca="false">IF('Indicator Data'!AF136="No Data",1,IF('Indicator Data imputation'!AF135&lt;&gt;"",1,0))</f>
        <v>1</v>
      </c>
      <c r="AF132" s="230" t="n">
        <f aca="false">IF('Indicator Data'!AG136="No Data",1,IF('Indicator Data imputation'!AG135&lt;&gt;"",1,0))</f>
        <v>1</v>
      </c>
      <c r="AG132" s="230" t="n">
        <f aca="false">IF('Indicator Data'!AH136="No Data",1,IF('Indicator Data imputation'!AH135&lt;&gt;"",1,0))</f>
        <v>0</v>
      </c>
      <c r="AH132" s="230" t="n">
        <f aca="false">IF('Indicator Data'!AI136="No Data",1,IF('Indicator Data imputation'!AI135&lt;&gt;"",1,0))</f>
        <v>0</v>
      </c>
      <c r="AI132" s="230" t="n">
        <f aca="false">IF('Indicator Data'!AJ136="No Data",1,IF('Indicator Data imputation'!AJ135&lt;&gt;"",1,0))</f>
        <v>0</v>
      </c>
      <c r="AJ132" s="230" t="n">
        <f aca="false">IF('Indicator Data'!AK136="No Data",1,IF('Indicator Data imputation'!AK135&lt;&gt;"",1,0))</f>
        <v>0</v>
      </c>
      <c r="AK132" s="230" t="n">
        <f aca="false">IF('Indicator Data'!AL136="No Data",1,IF('Indicator Data imputation'!AL135&lt;&gt;"",1,0))</f>
        <v>1</v>
      </c>
      <c r="AL132" s="230" t="n">
        <f aca="false">IF('Indicator Data'!AM136="No Data",1,IF('Indicator Data imputation'!AM135&lt;&gt;"",1,0))</f>
        <v>0</v>
      </c>
      <c r="AM132" s="230" t="n">
        <f aca="false">IF('Indicator Data'!AN136="No Data",1,IF('Indicator Data imputation'!AN135&lt;&gt;"",1,0))</f>
        <v>0</v>
      </c>
      <c r="AN132" s="230" t="n">
        <f aca="false">IF('Indicator Data'!AO136="No Data",1,IF('Indicator Data imputation'!AO135&lt;&gt;"",1,0))</f>
        <v>0</v>
      </c>
      <c r="AO132" s="230" t="n">
        <f aca="false">IF('Indicator Data'!AP136="No Data",1,IF('Indicator Data imputation'!AP135&lt;&gt;"",1,0))</f>
        <v>0</v>
      </c>
      <c r="AP132" s="230" t="n">
        <f aca="false">IF('Indicator Data'!AQ136="No Data",1,IF('Indicator Data imputation'!AQ135&lt;&gt;"",1,0))</f>
        <v>0</v>
      </c>
      <c r="AQ132" s="230" t="n">
        <f aca="false">IF('Indicator Data'!AR136="No Data",1,IF('Indicator Data imputation'!AR135&lt;&gt;"",1,0))</f>
        <v>0</v>
      </c>
      <c r="AR132" s="230" t="n">
        <f aca="false">IF('Indicator Data'!AS136="No Data",1,IF('Indicator Data imputation'!AS135&lt;&gt;"",1,0))</f>
        <v>1</v>
      </c>
      <c r="AS132" s="230" t="n">
        <f aca="false">IF('Indicator Data'!AT136="No Data",1,IF('Indicator Data imputation'!AT135&lt;&gt;"",1,0))</f>
        <v>0</v>
      </c>
      <c r="AT132" s="230" t="n">
        <f aca="false">IF('Indicator Data'!AU136="No Data",1,IF('Indicator Data imputation'!AU135&lt;&gt;"",1,0))</f>
        <v>1</v>
      </c>
      <c r="AU132" s="230" t="n">
        <f aca="false">IF('Indicator Data'!AV136="No Data",1,IF('Indicator Data imputation'!AV135&lt;&gt;"",1,0))</f>
        <v>1</v>
      </c>
      <c r="AV132" s="230" t="n">
        <f aca="false">IF('Indicator Data'!AW136="No Data",1,IF('Indicator Data imputation'!AW135&lt;&gt;"",1,0))</f>
        <v>1</v>
      </c>
      <c r="AW132" s="230" t="n">
        <f aca="false">IF('Indicator Data'!AX136="No Data",1,IF('Indicator Data imputation'!AX135&lt;&gt;"",1,0))</f>
        <v>0</v>
      </c>
      <c r="AX132" s="230" t="n">
        <f aca="false">IF('Indicator Data'!AY136="No Data",1,IF('Indicator Data imputation'!AY135&lt;&gt;"",1,0))</f>
        <v>1</v>
      </c>
      <c r="AY132" s="230" t="n">
        <f aca="false">IF('Indicator Data'!AZ136="No Data",1,IF('Indicator Data imputation'!AZ135&lt;&gt;"",1,0))</f>
        <v>1</v>
      </c>
      <c r="AZ132" s="230" t="n">
        <f aca="false">IF('Indicator Data'!BA136="No Data",1,IF('Indicator Data imputation'!BA135&lt;&gt;"",1,0))</f>
        <v>0</v>
      </c>
      <c r="BA132" s="230" t="n">
        <f aca="false">IF('Indicator Data'!BB136="No Data",1,IF('Indicator Data imputation'!BB135&lt;&gt;"",1,0))</f>
        <v>0</v>
      </c>
      <c r="BB132" s="230" t="n">
        <f aca="false">IF('Indicator Data'!BC136="No Data",1,IF('Indicator Data imputation'!BC135&lt;&gt;"",1,0))</f>
        <v>0</v>
      </c>
      <c r="BC132" s="230" t="n">
        <f aca="false">IF('Indicator Data'!BD136="No Data",1,IF('Indicator Data imputation'!BD135&lt;&gt;"",1,0))</f>
        <v>0</v>
      </c>
      <c r="BD132" s="230" t="n">
        <f aca="false">IF('Indicator Data'!BE136="No Data",1,IF('Indicator Data imputation'!BE135&lt;&gt;"",1,0))</f>
        <v>0</v>
      </c>
      <c r="BE132" s="230" t="n">
        <f aca="false">IF('Indicator Data'!BF136="No Data",1,IF('Indicator Data imputation'!BF135&lt;&gt;"",1,0))</f>
        <v>0</v>
      </c>
      <c r="BF132" s="230" t="n">
        <f aca="false">IF('Indicator Data'!BG136="No Data",1,IF('Indicator Data imputation'!BG135&lt;&gt;"",1,0))</f>
        <v>1</v>
      </c>
      <c r="BG132" s="230" t="n">
        <f aca="false">IF('Indicator Data'!BH136="No Data",1,IF('Indicator Data imputation'!BH135&lt;&gt;"",1,0))</f>
        <v>1</v>
      </c>
      <c r="BH132" s="230" t="n">
        <f aca="false">IF('Indicator Data'!BI136="No Data",1,IF('Indicator Data imputation'!BI135&lt;&gt;"",1,0))</f>
        <v>0</v>
      </c>
      <c r="BI132" s="230" t="n">
        <f aca="false">IF('Indicator Data'!BJ136="No Data",1,IF('Indicator Data imputation'!BJ135&lt;&gt;"",1,0))</f>
        <v>0</v>
      </c>
      <c r="BJ132" s="230" t="n">
        <f aca="false">IF('Indicator Data'!BK136="No Data",1,IF('Indicator Data imputation'!BK135&lt;&gt;"",1,0))</f>
        <v>1</v>
      </c>
      <c r="BK132" s="230" t="n">
        <f aca="false">IF('Indicator Data'!BL136="No Data",1,IF('Indicator Data imputation'!BL135&lt;&gt;"",1,0))</f>
        <v>0</v>
      </c>
      <c r="BL132" s="230" t="n">
        <f aca="false">IF('Indicator Data'!BM136="No Data",1,IF('Indicator Data imputation'!BM135&lt;&gt;"",1,0))</f>
        <v>0</v>
      </c>
      <c r="BM132" s="230" t="n">
        <f aca="false">IF('Indicator Data'!BN136="No Data",1,IF('Indicator Data imputation'!BN135&lt;&gt;"",1,0))</f>
        <v>1</v>
      </c>
      <c r="BN132" s="230" t="n">
        <f aca="false">IF('Indicator Data'!BO136="No Data",1,IF('Indicator Data imputation'!BO135&lt;&gt;"",1,0))</f>
        <v>0</v>
      </c>
      <c r="BO132" s="230" t="n">
        <f aca="false">IF('Indicator Data'!BP136="No Data",1,IF('Indicator Data imputation'!BP135&lt;&gt;"",1,0))</f>
        <v>0</v>
      </c>
      <c r="BP132" s="230" t="n">
        <f aca="false">IF('Indicator Data'!BQ136="No Data",1,IF('Indicator Data imputation'!BQ135&lt;&gt;"",1,0))</f>
        <v>0</v>
      </c>
      <c r="BQ132" s="230" t="n">
        <f aca="false">IF('Indicator Data'!BR136="No Data",1,IF('Indicator Data imputation'!BR135&lt;&gt;"",1,0))</f>
        <v>0</v>
      </c>
      <c r="BR132" s="230" t="n">
        <f aca="false">IF('Indicator Data'!BS136="No Data",1,IF('Indicator Data imputation'!BS135&lt;&gt;"",1,0))</f>
        <v>0</v>
      </c>
      <c r="BS132" s="230" t="n">
        <f aca="false">IF('Indicator Data'!BT136="No Data",1,IF('Indicator Data imputation'!BT135&lt;&gt;"",1,0))</f>
        <v>0</v>
      </c>
      <c r="BT132" s="230" t="n">
        <f aca="false">IF('Indicator Data'!BU136="No Data",1,IF('Indicator Data imputation'!BU135&lt;&gt;"",1,0))</f>
        <v>0</v>
      </c>
      <c r="BU132" s="230" t="n">
        <f aca="false">IF('Indicator Data'!BV136="No Data",1,IF('Indicator Data imputation'!BV135&lt;&gt;"",1,0))</f>
        <v>0</v>
      </c>
      <c r="BV132" s="230" t="n">
        <f aca="false">IF('Indicator Data'!BW136="No Data",1,IF('Indicator Data imputation'!BW135&lt;&gt;"",1,0))</f>
        <v>0</v>
      </c>
      <c r="BW132" s="230" t="n">
        <f aca="false">IF('Indicator Data'!BX136="No Data",1,IF('Indicator Data imputation'!BX135&lt;&gt;"",1,0))</f>
        <v>1</v>
      </c>
      <c r="BX132" s="0" t="n">
        <f aca="false">SUM(B132:BW132)</f>
        <v>21</v>
      </c>
      <c r="BY132" s="239" t="n">
        <f aca="false">BX132/74</f>
        <v>0.283783783783784</v>
      </c>
    </row>
    <row r="133" customFormat="false" ht="14.5" hidden="false" customHeight="false" outlineLevel="0" collapsed="false">
      <c r="A133" s="0" t="str">
        <f aca="false">'Indicator Data'!B137</f>
        <v>PSE</v>
      </c>
      <c r="B133" s="230" t="n">
        <f aca="false">IF('Indicator Data'!C137="No Data",1,IF('Indicator Data imputation'!C136&lt;&gt;"",1,0))</f>
        <v>0</v>
      </c>
      <c r="C133" s="230" t="n">
        <f aca="false">IF('Indicator Data'!D137="No Data",1,IF('Indicator Data imputation'!D136&lt;&gt;"",1,0))</f>
        <v>0</v>
      </c>
      <c r="D133" s="230" t="n">
        <f aca="false">IF('Indicator Data'!E137="No Data",1,IF('Indicator Data imputation'!E136&lt;&gt;"",1,0))</f>
        <v>0</v>
      </c>
      <c r="E133" s="230" t="n">
        <f aca="false">IF('Indicator Data'!F137="No Data",1,IF('Indicator Data imputation'!F136&lt;&gt;"",1,0))</f>
        <v>0</v>
      </c>
      <c r="F133" s="230" t="n">
        <f aca="false">IF('Indicator Data'!G137="No Data",1,IF('Indicator Data imputation'!G136&lt;&gt;"",1,0))</f>
        <v>0</v>
      </c>
      <c r="G133" s="230" t="n">
        <f aca="false">IF('Indicator Data'!H137="No Data",1,IF('Indicator Data imputation'!H136&lt;&gt;"",1,0))</f>
        <v>0</v>
      </c>
      <c r="H133" s="230" t="n">
        <f aca="false">IF('Indicator Data'!I137="No Data",1,IF('Indicator Data imputation'!I136&lt;&gt;"",1,0))</f>
        <v>0</v>
      </c>
      <c r="I133" s="230" t="n">
        <f aca="false">IF('Indicator Data'!J137="No Data",1,IF('Indicator Data imputation'!J136&lt;&gt;"",1,0))</f>
        <v>0</v>
      </c>
      <c r="J133" s="230" t="n">
        <f aca="false">IF('Indicator Data'!K137="No Data",1,IF('Indicator Data imputation'!K136&lt;&gt;"",1,0))</f>
        <v>0</v>
      </c>
      <c r="K133" s="230" t="n">
        <f aca="false">IF('Indicator Data'!L137="No Data",1,IF('Indicator Data imputation'!L136&lt;&gt;"",1,0))</f>
        <v>1</v>
      </c>
      <c r="L133" s="230" t="n">
        <f aca="false">IF('Indicator Data'!M137="No Data",1,IF('Indicator Data imputation'!M136&lt;&gt;"",1,0))</f>
        <v>0</v>
      </c>
      <c r="M133" s="230" t="n">
        <f aca="false">IF('Indicator Data'!N137="No Data",1,IF('Indicator Data imputation'!N136&lt;&gt;"",1,0))</f>
        <v>1</v>
      </c>
      <c r="N133" s="230" t="n">
        <f aca="false">IF('Indicator Data'!O137="No Data",1,IF('Indicator Data imputation'!O136&lt;&gt;"",1,0))</f>
        <v>1</v>
      </c>
      <c r="O133" s="230" t="n">
        <f aca="false">IF('Indicator Data'!P137="No Data",1,IF('Indicator Data imputation'!P136&lt;&gt;"",1,0))</f>
        <v>1</v>
      </c>
      <c r="P133" s="230" t="n">
        <f aca="false">IF('Indicator Data'!Q137="No Data",1,IF('Indicator Data imputation'!Q136&lt;&gt;"",1,0))</f>
        <v>0</v>
      </c>
      <c r="Q133" s="230" t="n">
        <f aca="false">IF('Indicator Data'!R137="No Data",1,IF('Indicator Data imputation'!R136&lt;&gt;"",1,0))</f>
        <v>0</v>
      </c>
      <c r="R133" s="230" t="n">
        <f aca="false">IF('Indicator Data'!S137="No Data",1,IF('Indicator Data imputation'!S136&lt;&gt;"",1,0))</f>
        <v>0</v>
      </c>
      <c r="S133" s="230" t="n">
        <f aca="false">IF('Indicator Data'!T137="No Data",1,IF('Indicator Data imputation'!T136&lt;&gt;"",1,0))</f>
        <v>0</v>
      </c>
      <c r="T133" s="230" t="n">
        <f aca="false">IF('Indicator Data'!U137="No Data",1,IF('Indicator Data imputation'!U136&lt;&gt;"",1,0))</f>
        <v>0</v>
      </c>
      <c r="U133" s="230" t="n">
        <f aca="false">IF('Indicator Data'!V137="No Data",1,IF('Indicator Data imputation'!V136&lt;&gt;"",1,0))</f>
        <v>0</v>
      </c>
      <c r="V133" s="230" t="n">
        <f aca="false">IF('Indicator Data'!W137="No Data",1,IF('Indicator Data imputation'!W136&lt;&gt;"",1,0))</f>
        <v>0</v>
      </c>
      <c r="W133" s="230" t="n">
        <f aca="false">IF('Indicator Data'!X137="No Data",1,IF('Indicator Data imputation'!X136&lt;&gt;"",1,0))</f>
        <v>0</v>
      </c>
      <c r="X133" s="230" t="n">
        <f aca="false">IF('Indicator Data'!Y137="No Data",1,IF('Indicator Data imputation'!Y136&lt;&gt;"",1,0))</f>
        <v>0</v>
      </c>
      <c r="Y133" s="230" t="n">
        <f aca="false">IF('Indicator Data'!Z137="No Data",1,IF('Indicator Data imputation'!Z136&lt;&gt;"",1,0))</f>
        <v>0</v>
      </c>
      <c r="Z133" s="230" t="n">
        <f aca="false">IF('Indicator Data'!AA137="No Data",1,IF('Indicator Data imputation'!AA136&lt;&gt;"",1,0))</f>
        <v>0</v>
      </c>
      <c r="AA133" s="230" t="n">
        <f aca="false">IF('Indicator Data'!AB137="No Data",1,IF('Indicator Data imputation'!AB136&lt;&gt;"",1,0))</f>
        <v>0</v>
      </c>
      <c r="AB133" s="230" t="n">
        <f aca="false">IF('Indicator Data'!AC137="No Data",1,IF('Indicator Data imputation'!AC136&lt;&gt;"",1,0))</f>
        <v>0</v>
      </c>
      <c r="AC133" s="230" t="n">
        <f aca="false">IF('Indicator Data'!AD137="No Data",1,IF('Indicator Data imputation'!AD136&lt;&gt;"",1,0))</f>
        <v>0</v>
      </c>
      <c r="AD133" s="230" t="n">
        <f aca="false">IF('Indicator Data'!AE137="No Data",1,IF('Indicator Data imputation'!AE136&lt;&gt;"",1,0))</f>
        <v>1</v>
      </c>
      <c r="AE133" s="230" t="n">
        <f aca="false">IF('Indicator Data'!AF137="No Data",1,IF('Indicator Data imputation'!AF136&lt;&gt;"",1,0))</f>
        <v>1</v>
      </c>
      <c r="AF133" s="230" t="n">
        <f aca="false">IF('Indicator Data'!AG137="No Data",1,IF('Indicator Data imputation'!AG136&lt;&gt;"",1,0))</f>
        <v>0</v>
      </c>
      <c r="AG133" s="230" t="n">
        <f aca="false">IF('Indicator Data'!AH137="No Data",1,IF('Indicator Data imputation'!AH136&lt;&gt;"",1,0))</f>
        <v>0</v>
      </c>
      <c r="AH133" s="230" t="n">
        <f aca="false">IF('Indicator Data'!AI137="No Data",1,IF('Indicator Data imputation'!AI136&lt;&gt;"",1,0))</f>
        <v>0</v>
      </c>
      <c r="AI133" s="230" t="n">
        <f aca="false">IF('Indicator Data'!AJ137="No Data",1,IF('Indicator Data imputation'!AJ136&lt;&gt;"",1,0))</f>
        <v>0</v>
      </c>
      <c r="AJ133" s="230" t="n">
        <f aca="false">IF('Indicator Data'!AK137="No Data",1,IF('Indicator Data imputation'!AK136&lt;&gt;"",1,0))</f>
        <v>0</v>
      </c>
      <c r="AK133" s="230" t="n">
        <f aca="false">IF('Indicator Data'!AL137="No Data",1,IF('Indicator Data imputation'!AL136&lt;&gt;"",1,0))</f>
        <v>0</v>
      </c>
      <c r="AL133" s="230" t="n">
        <f aca="false">IF('Indicator Data'!AM137="No Data",1,IF('Indicator Data imputation'!AM136&lt;&gt;"",1,0))</f>
        <v>0</v>
      </c>
      <c r="AM133" s="230" t="n">
        <f aca="false">IF('Indicator Data'!AN137="No Data",1,IF('Indicator Data imputation'!AN136&lt;&gt;"",1,0))</f>
        <v>0</v>
      </c>
      <c r="AN133" s="230" t="n">
        <f aca="false">IF('Indicator Data'!AO137="No Data",1,IF('Indicator Data imputation'!AO136&lt;&gt;"",1,0))</f>
        <v>0</v>
      </c>
      <c r="AO133" s="230" t="n">
        <f aca="false">IF('Indicator Data'!AP137="No Data",1,IF('Indicator Data imputation'!AP136&lt;&gt;"",1,0))</f>
        <v>0</v>
      </c>
      <c r="AP133" s="230" t="n">
        <f aca="false">IF('Indicator Data'!AQ137="No Data",1,IF('Indicator Data imputation'!AQ136&lt;&gt;"",1,0))</f>
        <v>0</v>
      </c>
      <c r="AQ133" s="230" t="n">
        <f aca="false">IF('Indicator Data'!AR137="No Data",1,IF('Indicator Data imputation'!AR136&lt;&gt;"",1,0))</f>
        <v>0</v>
      </c>
      <c r="AR133" s="230" t="n">
        <f aca="false">IF('Indicator Data'!AS137="No Data",1,IF('Indicator Data imputation'!AS136&lt;&gt;"",1,0))</f>
        <v>0</v>
      </c>
      <c r="AS133" s="230" t="n">
        <f aca="false">IF('Indicator Data'!AT137="No Data",1,IF('Indicator Data imputation'!AT136&lt;&gt;"",1,0))</f>
        <v>0</v>
      </c>
      <c r="AT133" s="230" t="n">
        <f aca="false">IF('Indicator Data'!AU137="No Data",1,IF('Indicator Data imputation'!AU136&lt;&gt;"",1,0))</f>
        <v>1</v>
      </c>
      <c r="AU133" s="230" t="n">
        <f aca="false">IF('Indicator Data'!AV137="No Data",1,IF('Indicator Data imputation'!AV136&lt;&gt;"",1,0))</f>
        <v>1</v>
      </c>
      <c r="AV133" s="230" t="n">
        <f aca="false">IF('Indicator Data'!AW137="No Data",1,IF('Indicator Data imputation'!AW136&lt;&gt;"",1,0))</f>
        <v>1</v>
      </c>
      <c r="AW133" s="230" t="n">
        <f aca="false">IF('Indicator Data'!AX137="No Data",1,IF('Indicator Data imputation'!AX136&lt;&gt;"",1,0))</f>
        <v>0</v>
      </c>
      <c r="AX133" s="230" t="n">
        <f aca="false">IF('Indicator Data'!AY137="No Data",1,IF('Indicator Data imputation'!AY136&lt;&gt;"",1,0))</f>
        <v>1</v>
      </c>
      <c r="AY133" s="230" t="n">
        <f aca="false">IF('Indicator Data'!AZ137="No Data",1,IF('Indicator Data imputation'!AZ136&lt;&gt;"",1,0))</f>
        <v>0</v>
      </c>
      <c r="AZ133" s="230" t="n">
        <f aca="false">IF('Indicator Data'!BA137="No Data",1,IF('Indicator Data imputation'!BA136&lt;&gt;"",1,0))</f>
        <v>0</v>
      </c>
      <c r="BA133" s="230" t="n">
        <f aca="false">IF('Indicator Data'!BB137="No Data",1,IF('Indicator Data imputation'!BB136&lt;&gt;"",1,0))</f>
        <v>0</v>
      </c>
      <c r="BB133" s="230" t="n">
        <f aca="false">IF('Indicator Data'!BC137="No Data",1,IF('Indicator Data imputation'!BC136&lt;&gt;"",1,0))</f>
        <v>0</v>
      </c>
      <c r="BC133" s="230" t="n">
        <f aca="false">IF('Indicator Data'!BD137="No Data",1,IF('Indicator Data imputation'!BD136&lt;&gt;"",1,0))</f>
        <v>0</v>
      </c>
      <c r="BD133" s="230" t="n">
        <f aca="false">IF('Indicator Data'!BE137="No Data",1,IF('Indicator Data imputation'!BE136&lt;&gt;"",1,0))</f>
        <v>0</v>
      </c>
      <c r="BE133" s="230" t="n">
        <f aca="false">IF('Indicator Data'!BF137="No Data",1,IF('Indicator Data imputation'!BF136&lt;&gt;"",1,0))</f>
        <v>0</v>
      </c>
      <c r="BF133" s="230" t="n">
        <f aca="false">IF('Indicator Data'!BG137="No Data",1,IF('Indicator Data imputation'!BG136&lt;&gt;"",1,0))</f>
        <v>0</v>
      </c>
      <c r="BG133" s="230" t="n">
        <f aca="false">IF('Indicator Data'!BH137="No Data",1,IF('Indicator Data imputation'!BH136&lt;&gt;"",1,0))</f>
        <v>1</v>
      </c>
      <c r="BH133" s="230" t="n">
        <f aca="false">IF('Indicator Data'!BI137="No Data",1,IF('Indicator Data imputation'!BI136&lt;&gt;"",1,0))</f>
        <v>0</v>
      </c>
      <c r="BI133" s="230" t="n">
        <f aca="false">IF('Indicator Data'!BJ137="No Data",1,IF('Indicator Data imputation'!BJ136&lt;&gt;"",1,0))</f>
        <v>0</v>
      </c>
      <c r="BJ133" s="230" t="n">
        <f aca="false">IF('Indicator Data'!BK137="No Data",1,IF('Indicator Data imputation'!BK136&lt;&gt;"",1,0))</f>
        <v>1</v>
      </c>
      <c r="BK133" s="230" t="n">
        <f aca="false">IF('Indicator Data'!BL137="No Data",1,IF('Indicator Data imputation'!BL136&lt;&gt;"",1,0))</f>
        <v>0</v>
      </c>
      <c r="BL133" s="230" t="n">
        <f aca="false">IF('Indicator Data'!BM137="No Data",1,IF('Indicator Data imputation'!BM136&lt;&gt;"",1,0))</f>
        <v>0</v>
      </c>
      <c r="BM133" s="230" t="n">
        <f aca="false">IF('Indicator Data'!BN137="No Data",1,IF('Indicator Data imputation'!BN136&lt;&gt;"",1,0))</f>
        <v>0</v>
      </c>
      <c r="BN133" s="230" t="n">
        <f aca="false">IF('Indicator Data'!BO137="No Data",1,IF('Indicator Data imputation'!BO136&lt;&gt;"",1,0))</f>
        <v>0</v>
      </c>
      <c r="BO133" s="230" t="n">
        <f aca="false">IF('Indicator Data'!BP137="No Data",1,IF('Indicator Data imputation'!BP136&lt;&gt;"",1,0))</f>
        <v>0</v>
      </c>
      <c r="BP133" s="230" t="n">
        <f aca="false">IF('Indicator Data'!BQ137="No Data",1,IF('Indicator Data imputation'!BQ136&lt;&gt;"",1,0))</f>
        <v>0</v>
      </c>
      <c r="BQ133" s="230" t="n">
        <f aca="false">IF('Indicator Data'!BR137="No Data",1,IF('Indicator Data imputation'!BR136&lt;&gt;"",1,0))</f>
        <v>0</v>
      </c>
      <c r="BR133" s="230" t="n">
        <f aca="false">IF('Indicator Data'!BS137="No Data",1,IF('Indicator Data imputation'!BS136&lt;&gt;"",1,0))</f>
        <v>1</v>
      </c>
      <c r="BS133" s="230" t="n">
        <f aca="false">IF('Indicator Data'!BT137="No Data",1,IF('Indicator Data imputation'!BT136&lt;&gt;"",1,0))</f>
        <v>0</v>
      </c>
      <c r="BT133" s="230" t="n">
        <f aca="false">IF('Indicator Data'!BU137="No Data",1,IF('Indicator Data imputation'!BU136&lt;&gt;"",1,0))</f>
        <v>0</v>
      </c>
      <c r="BU133" s="230" t="n">
        <f aca="false">IF('Indicator Data'!BV137="No Data",1,IF('Indicator Data imputation'!BV136&lt;&gt;"",1,0))</f>
        <v>0</v>
      </c>
      <c r="BV133" s="230" t="n">
        <f aca="false">IF('Indicator Data'!BW137="No Data",1,IF('Indicator Data imputation'!BW136&lt;&gt;"",1,0))</f>
        <v>1</v>
      </c>
      <c r="BW133" s="230" t="n">
        <f aca="false">IF('Indicator Data'!BX137="No Data",1,IF('Indicator Data imputation'!BX136&lt;&gt;"",1,0))</f>
        <v>0</v>
      </c>
      <c r="BX133" s="0" t="n">
        <f aca="false">SUM(B133:BW133)</f>
        <v>14</v>
      </c>
      <c r="BY133" s="239" t="n">
        <f aca="false">BX133/74</f>
        <v>0.189189189189189</v>
      </c>
    </row>
    <row r="134" customFormat="false" ht="14.5" hidden="false" customHeight="false" outlineLevel="0" collapsed="false">
      <c r="A134" s="0" t="str">
        <f aca="false">'Indicator Data'!B138</f>
        <v>PAN</v>
      </c>
      <c r="B134" s="230" t="n">
        <f aca="false">IF('Indicator Data'!C138="No Data",1,IF('Indicator Data imputation'!C137&lt;&gt;"",1,0))</f>
        <v>0</v>
      </c>
      <c r="C134" s="230" t="n">
        <f aca="false">IF('Indicator Data'!D138="No Data",1,IF('Indicator Data imputation'!D137&lt;&gt;"",1,0))</f>
        <v>0</v>
      </c>
      <c r="D134" s="230" t="n">
        <f aca="false">IF('Indicator Data'!E138="No Data",1,IF('Indicator Data imputation'!E137&lt;&gt;"",1,0))</f>
        <v>0</v>
      </c>
      <c r="E134" s="230" t="n">
        <f aca="false">IF('Indicator Data'!F138="No Data",1,IF('Indicator Data imputation'!F137&lt;&gt;"",1,0))</f>
        <v>0</v>
      </c>
      <c r="F134" s="230" t="n">
        <f aca="false">IF('Indicator Data'!G138="No Data",1,IF('Indicator Data imputation'!G137&lt;&gt;"",1,0))</f>
        <v>0</v>
      </c>
      <c r="G134" s="230" t="n">
        <f aca="false">IF('Indicator Data'!H138="No Data",1,IF('Indicator Data imputation'!H137&lt;&gt;"",1,0))</f>
        <v>0</v>
      </c>
      <c r="H134" s="230" t="n">
        <f aca="false">IF('Indicator Data'!I138="No Data",1,IF('Indicator Data imputation'!I137&lt;&gt;"",1,0))</f>
        <v>0</v>
      </c>
      <c r="I134" s="230" t="n">
        <f aca="false">IF('Indicator Data'!J138="No Data",1,IF('Indicator Data imputation'!J137&lt;&gt;"",1,0))</f>
        <v>0</v>
      </c>
      <c r="J134" s="230" t="n">
        <f aca="false">IF('Indicator Data'!K138="No Data",1,IF('Indicator Data imputation'!K137&lt;&gt;"",1,0))</f>
        <v>0</v>
      </c>
      <c r="K134" s="230" t="n">
        <f aca="false">IF('Indicator Data'!L138="No Data",1,IF('Indicator Data imputation'!L137&lt;&gt;"",1,0))</f>
        <v>0</v>
      </c>
      <c r="L134" s="230" t="n">
        <f aca="false">IF('Indicator Data'!M138="No Data",1,IF('Indicator Data imputation'!M137&lt;&gt;"",1,0))</f>
        <v>1</v>
      </c>
      <c r="M134" s="230" t="n">
        <f aca="false">IF('Indicator Data'!N138="No Data",1,IF('Indicator Data imputation'!N137&lt;&gt;"",1,0))</f>
        <v>1</v>
      </c>
      <c r="N134" s="230" t="n">
        <f aca="false">IF('Indicator Data'!O138="No Data",1,IF('Indicator Data imputation'!O137&lt;&gt;"",1,0))</f>
        <v>1</v>
      </c>
      <c r="O134" s="230" t="n">
        <f aca="false">IF('Indicator Data'!P138="No Data",1,IF('Indicator Data imputation'!P137&lt;&gt;"",1,0))</f>
        <v>1</v>
      </c>
      <c r="P134" s="230" t="n">
        <f aca="false">IF('Indicator Data'!Q138="No Data",1,IF('Indicator Data imputation'!Q137&lt;&gt;"",1,0))</f>
        <v>0</v>
      </c>
      <c r="Q134" s="230" t="n">
        <f aca="false">IF('Indicator Data'!R138="No Data",1,IF('Indicator Data imputation'!R137&lt;&gt;"",1,0))</f>
        <v>0</v>
      </c>
      <c r="R134" s="230" t="n">
        <f aca="false">IF('Indicator Data'!S138="No Data",1,IF('Indicator Data imputation'!S137&lt;&gt;"",1,0))</f>
        <v>0</v>
      </c>
      <c r="S134" s="230" t="n">
        <f aca="false">IF('Indicator Data'!T138="No Data",1,IF('Indicator Data imputation'!T137&lt;&gt;"",1,0))</f>
        <v>0</v>
      </c>
      <c r="T134" s="230" t="n">
        <f aca="false">IF('Indicator Data'!U138="No Data",1,IF('Indicator Data imputation'!U137&lt;&gt;"",1,0))</f>
        <v>0</v>
      </c>
      <c r="U134" s="230" t="n">
        <f aca="false">IF('Indicator Data'!V138="No Data",1,IF('Indicator Data imputation'!V137&lt;&gt;"",1,0))</f>
        <v>0</v>
      </c>
      <c r="V134" s="230" t="n">
        <f aca="false">IF('Indicator Data'!W138="No Data",1,IF('Indicator Data imputation'!W137&lt;&gt;"",1,0))</f>
        <v>0</v>
      </c>
      <c r="W134" s="230" t="n">
        <f aca="false">IF('Indicator Data'!X138="No Data",1,IF('Indicator Data imputation'!X137&lt;&gt;"",1,0))</f>
        <v>0</v>
      </c>
      <c r="X134" s="230" t="n">
        <f aca="false">IF('Indicator Data'!Y138="No Data",1,IF('Indicator Data imputation'!Y137&lt;&gt;"",1,0))</f>
        <v>0</v>
      </c>
      <c r="Y134" s="230" t="n">
        <f aca="false">IF('Indicator Data'!Z138="No Data",1,IF('Indicator Data imputation'!Z137&lt;&gt;"",1,0))</f>
        <v>0</v>
      </c>
      <c r="Z134" s="230" t="n">
        <f aca="false">IF('Indicator Data'!AA138="No Data",1,IF('Indicator Data imputation'!AA137&lt;&gt;"",1,0))</f>
        <v>0</v>
      </c>
      <c r="AA134" s="230" t="n">
        <f aca="false">IF('Indicator Data'!AB138="No Data",1,IF('Indicator Data imputation'!AB137&lt;&gt;"",1,0))</f>
        <v>0</v>
      </c>
      <c r="AB134" s="230" t="n">
        <f aca="false">IF('Indicator Data'!AC138="No Data",1,IF('Indicator Data imputation'!AC137&lt;&gt;"",1,0))</f>
        <v>1</v>
      </c>
      <c r="AC134" s="230" t="n">
        <f aca="false">IF('Indicator Data'!AD138="No Data",1,IF('Indicator Data imputation'!AD137&lt;&gt;"",1,0))</f>
        <v>0</v>
      </c>
      <c r="AD134" s="230" t="n">
        <f aca="false">IF('Indicator Data'!AE138="No Data",1,IF('Indicator Data imputation'!AE137&lt;&gt;"",1,0))</f>
        <v>0</v>
      </c>
      <c r="AE134" s="230" t="n">
        <f aca="false">IF('Indicator Data'!AF138="No Data",1,IF('Indicator Data imputation'!AF137&lt;&gt;"",1,0))</f>
        <v>0</v>
      </c>
      <c r="AF134" s="230" t="n">
        <f aca="false">IF('Indicator Data'!AG138="No Data",1,IF('Indicator Data imputation'!AG137&lt;&gt;"",1,0))</f>
        <v>0</v>
      </c>
      <c r="AG134" s="230" t="n">
        <f aca="false">IF('Indicator Data'!AH138="No Data",1,IF('Indicator Data imputation'!AH137&lt;&gt;"",1,0))</f>
        <v>0</v>
      </c>
      <c r="AH134" s="230" t="n">
        <f aca="false">IF('Indicator Data'!AI138="No Data",1,IF('Indicator Data imputation'!AI137&lt;&gt;"",1,0))</f>
        <v>0</v>
      </c>
      <c r="AI134" s="230" t="n">
        <f aca="false">IF('Indicator Data'!AJ138="No Data",1,IF('Indicator Data imputation'!AJ137&lt;&gt;"",1,0))</f>
        <v>0</v>
      </c>
      <c r="AJ134" s="230" t="n">
        <f aca="false">IF('Indicator Data'!AK138="No Data",1,IF('Indicator Data imputation'!AK137&lt;&gt;"",1,0))</f>
        <v>0</v>
      </c>
      <c r="AK134" s="230" t="n">
        <f aca="false">IF('Indicator Data'!AL138="No Data",1,IF('Indicator Data imputation'!AL137&lt;&gt;"",1,0))</f>
        <v>1</v>
      </c>
      <c r="AL134" s="230" t="n">
        <f aca="false">IF('Indicator Data'!AM138="No Data",1,IF('Indicator Data imputation'!AM137&lt;&gt;"",1,0))</f>
        <v>0</v>
      </c>
      <c r="AM134" s="230" t="n">
        <f aca="false">IF('Indicator Data'!AN138="No Data",1,IF('Indicator Data imputation'!AN137&lt;&gt;"",1,0))</f>
        <v>0</v>
      </c>
      <c r="AN134" s="230" t="n">
        <f aca="false">IF('Indicator Data'!AO138="No Data",1,IF('Indicator Data imputation'!AO137&lt;&gt;"",1,0))</f>
        <v>0</v>
      </c>
      <c r="AO134" s="230" t="n">
        <f aca="false">IF('Indicator Data'!AP138="No Data",1,IF('Indicator Data imputation'!AP137&lt;&gt;"",1,0))</f>
        <v>0</v>
      </c>
      <c r="AP134" s="230" t="n">
        <f aca="false">IF('Indicator Data'!AQ138="No Data",1,IF('Indicator Data imputation'!AQ137&lt;&gt;"",1,0))</f>
        <v>0</v>
      </c>
      <c r="AQ134" s="230" t="n">
        <f aca="false">IF('Indicator Data'!AR138="No Data",1,IF('Indicator Data imputation'!AR137&lt;&gt;"",1,0))</f>
        <v>0</v>
      </c>
      <c r="AR134" s="230" t="n">
        <f aca="false">IF('Indicator Data'!AS138="No Data",1,IF('Indicator Data imputation'!AS137&lt;&gt;"",1,0))</f>
        <v>0</v>
      </c>
      <c r="AS134" s="230" t="n">
        <f aca="false">IF('Indicator Data'!AT138="No Data",1,IF('Indicator Data imputation'!AT137&lt;&gt;"",1,0))</f>
        <v>0</v>
      </c>
      <c r="AT134" s="230" t="n">
        <f aca="false">IF('Indicator Data'!AU138="No Data",1,IF('Indicator Data imputation'!AU137&lt;&gt;"",1,0))</f>
        <v>0</v>
      </c>
      <c r="AU134" s="230" t="n">
        <f aca="false">IF('Indicator Data'!AV138="No Data",1,IF('Indicator Data imputation'!AV137&lt;&gt;"",1,0))</f>
        <v>0</v>
      </c>
      <c r="AV134" s="230" t="n">
        <f aca="false">IF('Indicator Data'!AW138="No Data",1,IF('Indicator Data imputation'!AW137&lt;&gt;"",1,0))</f>
        <v>0</v>
      </c>
      <c r="AW134" s="230" t="n">
        <f aca="false">IF('Indicator Data'!AX138="No Data",1,IF('Indicator Data imputation'!AX137&lt;&gt;"",1,0))</f>
        <v>0</v>
      </c>
      <c r="AX134" s="230" t="n">
        <f aca="false">IF('Indicator Data'!AY138="No Data",1,IF('Indicator Data imputation'!AY137&lt;&gt;"",1,0))</f>
        <v>0</v>
      </c>
      <c r="AY134" s="230" t="n">
        <f aca="false">IF('Indicator Data'!AZ138="No Data",1,IF('Indicator Data imputation'!AZ137&lt;&gt;"",1,0))</f>
        <v>0</v>
      </c>
      <c r="AZ134" s="230" t="n">
        <f aca="false">IF('Indicator Data'!BA138="No Data",1,IF('Indicator Data imputation'!BA137&lt;&gt;"",1,0))</f>
        <v>0</v>
      </c>
      <c r="BA134" s="230" t="n">
        <f aca="false">IF('Indicator Data'!BB138="No Data",1,IF('Indicator Data imputation'!BB137&lt;&gt;"",1,0))</f>
        <v>0</v>
      </c>
      <c r="BB134" s="230" t="n">
        <f aca="false">IF('Indicator Data'!BC138="No Data",1,IF('Indicator Data imputation'!BC137&lt;&gt;"",1,0))</f>
        <v>0</v>
      </c>
      <c r="BC134" s="230" t="n">
        <f aca="false">IF('Indicator Data'!BD138="No Data",1,IF('Indicator Data imputation'!BD137&lt;&gt;"",1,0))</f>
        <v>0</v>
      </c>
      <c r="BD134" s="230" t="n">
        <f aca="false">IF('Indicator Data'!BE138="No Data",1,IF('Indicator Data imputation'!BE137&lt;&gt;"",1,0))</f>
        <v>0</v>
      </c>
      <c r="BE134" s="230" t="n">
        <f aca="false">IF('Indicator Data'!BF138="No Data",1,IF('Indicator Data imputation'!BF137&lt;&gt;"",1,0))</f>
        <v>0</v>
      </c>
      <c r="BF134" s="230" t="n">
        <f aca="false">IF('Indicator Data'!BG138="No Data",1,IF('Indicator Data imputation'!BG137&lt;&gt;"",1,0))</f>
        <v>0</v>
      </c>
      <c r="BG134" s="230" t="n">
        <f aca="false">IF('Indicator Data'!BH138="No Data",1,IF('Indicator Data imputation'!BH137&lt;&gt;"",1,0))</f>
        <v>0</v>
      </c>
      <c r="BH134" s="230" t="n">
        <f aca="false">IF('Indicator Data'!BI138="No Data",1,IF('Indicator Data imputation'!BI137&lt;&gt;"",1,0))</f>
        <v>0</v>
      </c>
      <c r="BI134" s="230" t="n">
        <f aca="false">IF('Indicator Data'!BJ138="No Data",1,IF('Indicator Data imputation'!BJ137&lt;&gt;"",1,0))</f>
        <v>0</v>
      </c>
      <c r="BJ134" s="230" t="n">
        <f aca="false">IF('Indicator Data'!BK138="No Data",1,IF('Indicator Data imputation'!BK137&lt;&gt;"",1,0))</f>
        <v>0</v>
      </c>
      <c r="BK134" s="230" t="n">
        <f aca="false">IF('Indicator Data'!BL138="No Data",1,IF('Indicator Data imputation'!BL137&lt;&gt;"",1,0))</f>
        <v>0</v>
      </c>
      <c r="BL134" s="230" t="n">
        <f aca="false">IF('Indicator Data'!BM138="No Data",1,IF('Indicator Data imputation'!BM137&lt;&gt;"",1,0))</f>
        <v>0</v>
      </c>
      <c r="BM134" s="230" t="n">
        <f aca="false">IF('Indicator Data'!BN138="No Data",1,IF('Indicator Data imputation'!BN137&lt;&gt;"",1,0))</f>
        <v>0</v>
      </c>
      <c r="BN134" s="230" t="n">
        <f aca="false">IF('Indicator Data'!BO138="No Data",1,IF('Indicator Data imputation'!BO137&lt;&gt;"",1,0))</f>
        <v>0</v>
      </c>
      <c r="BO134" s="230" t="n">
        <f aca="false">IF('Indicator Data'!BP138="No Data",1,IF('Indicator Data imputation'!BP137&lt;&gt;"",1,0))</f>
        <v>0</v>
      </c>
      <c r="BP134" s="230" t="n">
        <f aca="false">IF('Indicator Data'!BQ138="No Data",1,IF('Indicator Data imputation'!BQ137&lt;&gt;"",1,0))</f>
        <v>0</v>
      </c>
      <c r="BQ134" s="230" t="n">
        <f aca="false">IF('Indicator Data'!BR138="No Data",1,IF('Indicator Data imputation'!BR137&lt;&gt;"",1,0))</f>
        <v>0</v>
      </c>
      <c r="BR134" s="230" t="n">
        <f aca="false">IF('Indicator Data'!BS138="No Data",1,IF('Indicator Data imputation'!BS137&lt;&gt;"",1,0))</f>
        <v>0</v>
      </c>
      <c r="BS134" s="230" t="n">
        <f aca="false">IF('Indicator Data'!BT138="No Data",1,IF('Indicator Data imputation'!BT137&lt;&gt;"",1,0))</f>
        <v>0</v>
      </c>
      <c r="BT134" s="230" t="n">
        <f aca="false">IF('Indicator Data'!BU138="No Data",1,IF('Indicator Data imputation'!BU137&lt;&gt;"",1,0))</f>
        <v>0</v>
      </c>
      <c r="BU134" s="230" t="n">
        <f aca="false">IF('Indicator Data'!BV138="No Data",1,IF('Indicator Data imputation'!BV137&lt;&gt;"",1,0))</f>
        <v>0</v>
      </c>
      <c r="BV134" s="230" t="n">
        <f aca="false">IF('Indicator Data'!BW138="No Data",1,IF('Indicator Data imputation'!BW137&lt;&gt;"",1,0))</f>
        <v>0</v>
      </c>
      <c r="BW134" s="230" t="n">
        <f aca="false">IF('Indicator Data'!BX138="No Data",1,IF('Indicator Data imputation'!BX137&lt;&gt;"",1,0))</f>
        <v>0</v>
      </c>
      <c r="BX134" s="0" t="n">
        <f aca="false">SUM(B134:BW134)</f>
        <v>6</v>
      </c>
      <c r="BY134" s="239" t="n">
        <f aca="false">BX134/74</f>
        <v>0.0810810810810811</v>
      </c>
    </row>
    <row r="135" customFormat="false" ht="14.5" hidden="false" customHeight="false" outlineLevel="0" collapsed="false">
      <c r="A135" s="0" t="str">
        <f aca="false">'Indicator Data'!B139</f>
        <v>PNG</v>
      </c>
      <c r="B135" s="230" t="n">
        <f aca="false">IF('Indicator Data'!C139="No Data",1,IF('Indicator Data imputation'!C138&lt;&gt;"",1,0))</f>
        <v>0</v>
      </c>
      <c r="C135" s="230" t="n">
        <f aca="false">IF('Indicator Data'!D139="No Data",1,IF('Indicator Data imputation'!D138&lt;&gt;"",1,0))</f>
        <v>0</v>
      </c>
      <c r="D135" s="230" t="n">
        <f aca="false">IF('Indicator Data'!E139="No Data",1,IF('Indicator Data imputation'!E138&lt;&gt;"",1,0))</f>
        <v>0</v>
      </c>
      <c r="E135" s="230" t="n">
        <f aca="false">IF('Indicator Data'!F139="No Data",1,IF('Indicator Data imputation'!F138&lt;&gt;"",1,0))</f>
        <v>0</v>
      </c>
      <c r="F135" s="230" t="n">
        <f aca="false">IF('Indicator Data'!G139="No Data",1,IF('Indicator Data imputation'!G138&lt;&gt;"",1,0))</f>
        <v>0</v>
      </c>
      <c r="G135" s="230" t="n">
        <f aca="false">IF('Indicator Data'!H139="No Data",1,IF('Indicator Data imputation'!H138&lt;&gt;"",1,0))</f>
        <v>0</v>
      </c>
      <c r="H135" s="230" t="n">
        <f aca="false">IF('Indicator Data'!I139="No Data",1,IF('Indicator Data imputation'!I138&lt;&gt;"",1,0))</f>
        <v>0</v>
      </c>
      <c r="I135" s="230" t="n">
        <f aca="false">IF('Indicator Data'!J139="No Data",1,IF('Indicator Data imputation'!J138&lt;&gt;"",1,0))</f>
        <v>0</v>
      </c>
      <c r="J135" s="230" t="n">
        <f aca="false">IF('Indicator Data'!K139="No Data",1,IF('Indicator Data imputation'!K138&lt;&gt;"",1,0))</f>
        <v>0</v>
      </c>
      <c r="K135" s="230" t="n">
        <f aca="false">IF('Indicator Data'!L139="No Data",1,IF('Indicator Data imputation'!L138&lt;&gt;"",1,0))</f>
        <v>0</v>
      </c>
      <c r="L135" s="230" t="n">
        <f aca="false">IF('Indicator Data'!M139="No Data",1,IF('Indicator Data imputation'!M138&lt;&gt;"",1,0))</f>
        <v>0</v>
      </c>
      <c r="M135" s="230" t="n">
        <f aca="false">IF('Indicator Data'!N139="No Data",1,IF('Indicator Data imputation'!N138&lt;&gt;"",1,0))</f>
        <v>1</v>
      </c>
      <c r="N135" s="230" t="n">
        <f aca="false">IF('Indicator Data'!O139="No Data",1,IF('Indicator Data imputation'!O138&lt;&gt;"",1,0))</f>
        <v>1</v>
      </c>
      <c r="O135" s="230" t="n">
        <f aca="false">IF('Indicator Data'!P139="No Data",1,IF('Indicator Data imputation'!P138&lt;&gt;"",1,0))</f>
        <v>1</v>
      </c>
      <c r="P135" s="230" t="n">
        <f aca="false">IF('Indicator Data'!Q139="No Data",1,IF('Indicator Data imputation'!Q138&lt;&gt;"",1,0))</f>
        <v>0</v>
      </c>
      <c r="Q135" s="230" t="n">
        <f aca="false">IF('Indicator Data'!R139="No Data",1,IF('Indicator Data imputation'!R138&lt;&gt;"",1,0))</f>
        <v>0</v>
      </c>
      <c r="R135" s="230" t="n">
        <f aca="false">IF('Indicator Data'!S139="No Data",1,IF('Indicator Data imputation'!S138&lt;&gt;"",1,0))</f>
        <v>0</v>
      </c>
      <c r="S135" s="230" t="n">
        <f aca="false">IF('Indicator Data'!T139="No Data",1,IF('Indicator Data imputation'!T138&lt;&gt;"",1,0))</f>
        <v>0</v>
      </c>
      <c r="T135" s="230" t="n">
        <f aca="false">IF('Indicator Data'!U139="No Data",1,IF('Indicator Data imputation'!U138&lt;&gt;"",1,0))</f>
        <v>0</v>
      </c>
      <c r="U135" s="230" t="n">
        <f aca="false">IF('Indicator Data'!V139="No Data",1,IF('Indicator Data imputation'!V138&lt;&gt;"",1,0))</f>
        <v>0</v>
      </c>
      <c r="V135" s="230" t="n">
        <f aca="false">IF('Indicator Data'!W139="No Data",1,IF('Indicator Data imputation'!W138&lt;&gt;"",1,0))</f>
        <v>0</v>
      </c>
      <c r="W135" s="230" t="n">
        <f aca="false">IF('Indicator Data'!X139="No Data",1,IF('Indicator Data imputation'!X138&lt;&gt;"",1,0))</f>
        <v>0</v>
      </c>
      <c r="X135" s="230" t="n">
        <f aca="false">IF('Indicator Data'!Y139="No Data",1,IF('Indicator Data imputation'!Y138&lt;&gt;"",1,0))</f>
        <v>0</v>
      </c>
      <c r="Y135" s="230" t="n">
        <f aca="false">IF('Indicator Data'!Z139="No Data",1,IF('Indicator Data imputation'!Z138&lt;&gt;"",1,0))</f>
        <v>0</v>
      </c>
      <c r="Z135" s="230" t="n">
        <f aca="false">IF('Indicator Data'!AA139="No Data",1,IF('Indicator Data imputation'!AA138&lt;&gt;"",1,0))</f>
        <v>1</v>
      </c>
      <c r="AA135" s="230" t="n">
        <f aca="false">IF('Indicator Data'!AB139="No Data",1,IF('Indicator Data imputation'!AB138&lt;&gt;"",1,0))</f>
        <v>0</v>
      </c>
      <c r="AB135" s="230" t="n">
        <f aca="false">IF('Indicator Data'!AC139="No Data",1,IF('Indicator Data imputation'!AC138&lt;&gt;"",1,0))</f>
        <v>0</v>
      </c>
      <c r="AC135" s="230" t="n">
        <f aca="false">IF('Indicator Data'!AD139="No Data",1,IF('Indicator Data imputation'!AD138&lt;&gt;"",1,0))</f>
        <v>0</v>
      </c>
      <c r="AD135" s="230" t="n">
        <f aca="false">IF('Indicator Data'!AE139="No Data",1,IF('Indicator Data imputation'!AE138&lt;&gt;"",1,0))</f>
        <v>0</v>
      </c>
      <c r="AE135" s="230" t="n">
        <f aca="false">IF('Indicator Data'!AF139="No Data",1,IF('Indicator Data imputation'!AF138&lt;&gt;"",1,0))</f>
        <v>1</v>
      </c>
      <c r="AF135" s="230" t="n">
        <f aca="false">IF('Indicator Data'!AG139="No Data",1,IF('Indicator Data imputation'!AG138&lt;&gt;"",1,0))</f>
        <v>0</v>
      </c>
      <c r="AG135" s="230" t="n">
        <f aca="false">IF('Indicator Data'!AH139="No Data",1,IF('Indicator Data imputation'!AH138&lt;&gt;"",1,0))</f>
        <v>0</v>
      </c>
      <c r="AH135" s="230" t="n">
        <f aca="false">IF('Indicator Data'!AI139="No Data",1,IF('Indicator Data imputation'!AI138&lt;&gt;"",1,0))</f>
        <v>0</v>
      </c>
      <c r="AI135" s="230" t="n">
        <f aca="false">IF('Indicator Data'!AJ139="No Data",1,IF('Indicator Data imputation'!AJ138&lt;&gt;"",1,0))</f>
        <v>0</v>
      </c>
      <c r="AJ135" s="230" t="n">
        <f aca="false">IF('Indicator Data'!AK139="No Data",1,IF('Indicator Data imputation'!AK138&lt;&gt;"",1,0))</f>
        <v>0</v>
      </c>
      <c r="AK135" s="230" t="n">
        <f aca="false">IF('Indicator Data'!AL139="No Data",1,IF('Indicator Data imputation'!AL138&lt;&gt;"",1,0))</f>
        <v>0</v>
      </c>
      <c r="AL135" s="230" t="n">
        <f aca="false">IF('Indicator Data'!AM139="No Data",1,IF('Indicator Data imputation'!AM138&lt;&gt;"",1,0))</f>
        <v>0</v>
      </c>
      <c r="AM135" s="230" t="n">
        <f aca="false">IF('Indicator Data'!AN139="No Data",1,IF('Indicator Data imputation'!AN138&lt;&gt;"",1,0))</f>
        <v>0</v>
      </c>
      <c r="AN135" s="230" t="n">
        <f aca="false">IF('Indicator Data'!AO139="No Data",1,IF('Indicator Data imputation'!AO138&lt;&gt;"",1,0))</f>
        <v>0</v>
      </c>
      <c r="AO135" s="230" t="n">
        <f aca="false">IF('Indicator Data'!AP139="No Data",1,IF('Indicator Data imputation'!AP138&lt;&gt;"",1,0))</f>
        <v>0</v>
      </c>
      <c r="AP135" s="230" t="n">
        <f aca="false">IF('Indicator Data'!AQ139="No Data",1,IF('Indicator Data imputation'!AQ138&lt;&gt;"",1,0))</f>
        <v>0</v>
      </c>
      <c r="AQ135" s="230" t="n">
        <f aca="false">IF('Indicator Data'!AR139="No Data",1,IF('Indicator Data imputation'!AR138&lt;&gt;"",1,0))</f>
        <v>0</v>
      </c>
      <c r="AR135" s="230" t="n">
        <f aca="false">IF('Indicator Data'!AS139="No Data",1,IF('Indicator Data imputation'!AS138&lt;&gt;"",1,0))</f>
        <v>0</v>
      </c>
      <c r="AS135" s="230" t="n">
        <f aca="false">IF('Indicator Data'!AT139="No Data",1,IF('Indicator Data imputation'!AT138&lt;&gt;"",1,0))</f>
        <v>0</v>
      </c>
      <c r="AT135" s="230" t="n">
        <f aca="false">IF('Indicator Data'!AU139="No Data",1,IF('Indicator Data imputation'!AU138&lt;&gt;"",1,0))</f>
        <v>0</v>
      </c>
      <c r="AU135" s="230" t="n">
        <f aca="false">IF('Indicator Data'!AV139="No Data",1,IF('Indicator Data imputation'!AV138&lt;&gt;"",1,0))</f>
        <v>0</v>
      </c>
      <c r="AV135" s="230" t="n">
        <f aca="false">IF('Indicator Data'!AW139="No Data",1,IF('Indicator Data imputation'!AW138&lt;&gt;"",1,0))</f>
        <v>0</v>
      </c>
      <c r="AW135" s="230" t="n">
        <f aca="false">IF('Indicator Data'!AX139="No Data",1,IF('Indicator Data imputation'!AX138&lt;&gt;"",1,0))</f>
        <v>0</v>
      </c>
      <c r="AX135" s="230" t="n">
        <f aca="false">IF('Indicator Data'!AY139="No Data",1,IF('Indicator Data imputation'!AY138&lt;&gt;"",1,0))</f>
        <v>0</v>
      </c>
      <c r="AY135" s="230" t="n">
        <f aca="false">IF('Indicator Data'!AZ139="No Data",1,IF('Indicator Data imputation'!AZ138&lt;&gt;"",1,0))</f>
        <v>0</v>
      </c>
      <c r="AZ135" s="230" t="n">
        <f aca="false">IF('Indicator Data'!BA139="No Data",1,IF('Indicator Data imputation'!BA138&lt;&gt;"",1,0))</f>
        <v>0</v>
      </c>
      <c r="BA135" s="230" t="n">
        <f aca="false">IF('Indicator Data'!BB139="No Data",1,IF('Indicator Data imputation'!BB138&lt;&gt;"",1,0))</f>
        <v>0</v>
      </c>
      <c r="BB135" s="230" t="n">
        <f aca="false">IF('Indicator Data'!BC139="No Data",1,IF('Indicator Data imputation'!BC138&lt;&gt;"",1,0))</f>
        <v>0</v>
      </c>
      <c r="BC135" s="230" t="n">
        <f aca="false">IF('Indicator Data'!BD139="No Data",1,IF('Indicator Data imputation'!BD138&lt;&gt;"",1,0))</f>
        <v>0</v>
      </c>
      <c r="BD135" s="230" t="n">
        <f aca="false">IF('Indicator Data'!BE139="No Data",1,IF('Indicator Data imputation'!BE138&lt;&gt;"",1,0))</f>
        <v>0</v>
      </c>
      <c r="BE135" s="230" t="n">
        <f aca="false">IF('Indicator Data'!BF139="No Data",1,IF('Indicator Data imputation'!BF138&lt;&gt;"",1,0))</f>
        <v>0</v>
      </c>
      <c r="BF135" s="230" t="n">
        <f aca="false">IF('Indicator Data'!BG139="No Data",1,IF('Indicator Data imputation'!BG138&lt;&gt;"",1,0))</f>
        <v>0</v>
      </c>
      <c r="BG135" s="230" t="n">
        <f aca="false">IF('Indicator Data'!BH139="No Data",1,IF('Indicator Data imputation'!BH138&lt;&gt;"",1,0))</f>
        <v>1</v>
      </c>
      <c r="BH135" s="230" t="n">
        <f aca="false">IF('Indicator Data'!BI139="No Data",1,IF('Indicator Data imputation'!BI138&lt;&gt;"",1,0))</f>
        <v>0</v>
      </c>
      <c r="BI135" s="230" t="n">
        <f aca="false">IF('Indicator Data'!BJ139="No Data",1,IF('Indicator Data imputation'!BJ138&lt;&gt;"",1,0))</f>
        <v>0</v>
      </c>
      <c r="BJ135" s="230" t="n">
        <f aca="false">IF('Indicator Data'!BK139="No Data",1,IF('Indicator Data imputation'!BK138&lt;&gt;"",1,0))</f>
        <v>0</v>
      </c>
      <c r="BK135" s="230" t="n">
        <f aca="false">IF('Indicator Data'!BL139="No Data",1,IF('Indicator Data imputation'!BL138&lt;&gt;"",1,0))</f>
        <v>0</v>
      </c>
      <c r="BL135" s="230" t="n">
        <f aca="false">IF('Indicator Data'!BM139="No Data",1,IF('Indicator Data imputation'!BM138&lt;&gt;"",1,0))</f>
        <v>0</v>
      </c>
      <c r="BM135" s="230" t="n">
        <f aca="false">IF('Indicator Data'!BN139="No Data",1,IF('Indicator Data imputation'!BN138&lt;&gt;"",1,0))</f>
        <v>0</v>
      </c>
      <c r="BN135" s="230" t="n">
        <f aca="false">IF('Indicator Data'!BO139="No Data",1,IF('Indicator Data imputation'!BO138&lt;&gt;"",1,0))</f>
        <v>0</v>
      </c>
      <c r="BO135" s="230" t="n">
        <f aca="false">IF('Indicator Data'!BP139="No Data",1,IF('Indicator Data imputation'!BP138&lt;&gt;"",1,0))</f>
        <v>0</v>
      </c>
      <c r="BP135" s="230" t="n">
        <f aca="false">IF('Indicator Data'!BQ139="No Data",1,IF('Indicator Data imputation'!BQ138&lt;&gt;"",1,0))</f>
        <v>0</v>
      </c>
      <c r="BQ135" s="230" t="n">
        <f aca="false">IF('Indicator Data'!BR139="No Data",1,IF('Indicator Data imputation'!BR138&lt;&gt;"",1,0))</f>
        <v>0</v>
      </c>
      <c r="BR135" s="230" t="n">
        <f aca="false">IF('Indicator Data'!BS139="No Data",1,IF('Indicator Data imputation'!BS138&lt;&gt;"",1,0))</f>
        <v>1</v>
      </c>
      <c r="BS135" s="230" t="n">
        <f aca="false">IF('Indicator Data'!BT139="No Data",1,IF('Indicator Data imputation'!BT138&lt;&gt;"",1,0))</f>
        <v>0</v>
      </c>
      <c r="BT135" s="230" t="n">
        <f aca="false">IF('Indicator Data'!BU139="No Data",1,IF('Indicator Data imputation'!BU138&lt;&gt;"",1,0))</f>
        <v>0</v>
      </c>
      <c r="BU135" s="230" t="n">
        <f aca="false">IF('Indicator Data'!BV139="No Data",1,IF('Indicator Data imputation'!BV138&lt;&gt;"",1,0))</f>
        <v>0</v>
      </c>
      <c r="BV135" s="230" t="n">
        <f aca="false">IF('Indicator Data'!BW139="No Data",1,IF('Indicator Data imputation'!BW138&lt;&gt;"",1,0))</f>
        <v>0</v>
      </c>
      <c r="BW135" s="230" t="n">
        <f aca="false">IF('Indicator Data'!BX139="No Data",1,IF('Indicator Data imputation'!BX138&lt;&gt;"",1,0))</f>
        <v>0</v>
      </c>
      <c r="BX135" s="0" t="n">
        <f aca="false">SUM(B135:BW135)</f>
        <v>7</v>
      </c>
      <c r="BY135" s="239" t="n">
        <f aca="false">BX135/74</f>
        <v>0.0945945945945946</v>
      </c>
    </row>
    <row r="136" customFormat="false" ht="14.5" hidden="false" customHeight="false" outlineLevel="0" collapsed="false">
      <c r="A136" s="0" t="str">
        <f aca="false">'Indicator Data'!B140</f>
        <v>PRY</v>
      </c>
      <c r="B136" s="230" t="n">
        <f aca="false">IF('Indicator Data'!C140="No Data",1,IF('Indicator Data imputation'!C139&lt;&gt;"",1,0))</f>
        <v>0</v>
      </c>
      <c r="C136" s="230" t="n">
        <f aca="false">IF('Indicator Data'!D140="No Data",1,IF('Indicator Data imputation'!D139&lt;&gt;"",1,0))</f>
        <v>0</v>
      </c>
      <c r="D136" s="230" t="n">
        <f aca="false">IF('Indicator Data'!E140="No Data",1,IF('Indicator Data imputation'!E139&lt;&gt;"",1,0))</f>
        <v>0</v>
      </c>
      <c r="E136" s="230" t="n">
        <f aca="false">IF('Indicator Data'!F140="No Data",1,IF('Indicator Data imputation'!F139&lt;&gt;"",1,0))</f>
        <v>0</v>
      </c>
      <c r="F136" s="230" t="n">
        <f aca="false">IF('Indicator Data'!G140="No Data",1,IF('Indicator Data imputation'!G139&lt;&gt;"",1,0))</f>
        <v>0</v>
      </c>
      <c r="G136" s="230" t="n">
        <f aca="false">IF('Indicator Data'!H140="No Data",1,IF('Indicator Data imputation'!H139&lt;&gt;"",1,0))</f>
        <v>0</v>
      </c>
      <c r="H136" s="230" t="n">
        <f aca="false">IF('Indicator Data'!I140="No Data",1,IF('Indicator Data imputation'!I139&lt;&gt;"",1,0))</f>
        <v>0</v>
      </c>
      <c r="I136" s="230" t="n">
        <f aca="false">IF('Indicator Data'!J140="No Data",1,IF('Indicator Data imputation'!J139&lt;&gt;"",1,0))</f>
        <v>0</v>
      </c>
      <c r="J136" s="230" t="n">
        <f aca="false">IF('Indicator Data'!K140="No Data",1,IF('Indicator Data imputation'!K139&lt;&gt;"",1,0))</f>
        <v>0</v>
      </c>
      <c r="K136" s="230" t="n">
        <f aca="false">IF('Indicator Data'!L140="No Data",1,IF('Indicator Data imputation'!L139&lt;&gt;"",1,0))</f>
        <v>0</v>
      </c>
      <c r="L136" s="230" t="n">
        <f aca="false">IF('Indicator Data'!M140="No Data",1,IF('Indicator Data imputation'!M139&lt;&gt;"",1,0))</f>
        <v>1</v>
      </c>
      <c r="M136" s="230" t="n">
        <f aca="false">IF('Indicator Data'!N140="No Data",1,IF('Indicator Data imputation'!N139&lt;&gt;"",1,0))</f>
        <v>1</v>
      </c>
      <c r="N136" s="230" t="n">
        <f aca="false">IF('Indicator Data'!O140="No Data",1,IF('Indicator Data imputation'!O139&lt;&gt;"",1,0))</f>
        <v>1</v>
      </c>
      <c r="O136" s="230" t="n">
        <f aca="false">IF('Indicator Data'!P140="No Data",1,IF('Indicator Data imputation'!P139&lt;&gt;"",1,0))</f>
        <v>1</v>
      </c>
      <c r="P136" s="230" t="n">
        <f aca="false">IF('Indicator Data'!Q140="No Data",1,IF('Indicator Data imputation'!Q139&lt;&gt;"",1,0))</f>
        <v>0</v>
      </c>
      <c r="Q136" s="230" t="n">
        <f aca="false">IF('Indicator Data'!R140="No Data",1,IF('Indicator Data imputation'!R139&lt;&gt;"",1,0))</f>
        <v>0</v>
      </c>
      <c r="R136" s="230" t="n">
        <f aca="false">IF('Indicator Data'!S140="No Data",1,IF('Indicator Data imputation'!S139&lt;&gt;"",1,0))</f>
        <v>0</v>
      </c>
      <c r="S136" s="230" t="n">
        <f aca="false">IF('Indicator Data'!T140="No Data",1,IF('Indicator Data imputation'!T139&lt;&gt;"",1,0))</f>
        <v>0</v>
      </c>
      <c r="T136" s="230" t="n">
        <f aca="false">IF('Indicator Data'!U140="No Data",1,IF('Indicator Data imputation'!U139&lt;&gt;"",1,0))</f>
        <v>0</v>
      </c>
      <c r="U136" s="230" t="n">
        <f aca="false">IF('Indicator Data'!V140="No Data",1,IF('Indicator Data imputation'!V139&lt;&gt;"",1,0))</f>
        <v>0</v>
      </c>
      <c r="V136" s="230" t="n">
        <f aca="false">IF('Indicator Data'!W140="No Data",1,IF('Indicator Data imputation'!W139&lt;&gt;"",1,0))</f>
        <v>0</v>
      </c>
      <c r="W136" s="230" t="n">
        <f aca="false">IF('Indicator Data'!X140="No Data",1,IF('Indicator Data imputation'!X139&lt;&gt;"",1,0))</f>
        <v>0</v>
      </c>
      <c r="X136" s="230" t="n">
        <f aca="false">IF('Indicator Data'!Y140="No Data",1,IF('Indicator Data imputation'!Y139&lt;&gt;"",1,0))</f>
        <v>0</v>
      </c>
      <c r="Y136" s="230" t="n">
        <f aca="false">IF('Indicator Data'!Z140="No Data",1,IF('Indicator Data imputation'!Z139&lt;&gt;"",1,0))</f>
        <v>0</v>
      </c>
      <c r="Z136" s="230" t="n">
        <f aca="false">IF('Indicator Data'!AA140="No Data",1,IF('Indicator Data imputation'!AA139&lt;&gt;"",1,0))</f>
        <v>0</v>
      </c>
      <c r="AA136" s="230" t="n">
        <f aca="false">IF('Indicator Data'!AB140="No Data",1,IF('Indicator Data imputation'!AB139&lt;&gt;"",1,0))</f>
        <v>0</v>
      </c>
      <c r="AB136" s="230" t="n">
        <f aca="false">IF('Indicator Data'!AC140="No Data",1,IF('Indicator Data imputation'!AC139&lt;&gt;"",1,0))</f>
        <v>0</v>
      </c>
      <c r="AC136" s="230" t="n">
        <f aca="false">IF('Indicator Data'!AD140="No Data",1,IF('Indicator Data imputation'!AD139&lt;&gt;"",1,0))</f>
        <v>0</v>
      </c>
      <c r="AD136" s="230" t="n">
        <f aca="false">IF('Indicator Data'!AE140="No Data",1,IF('Indicator Data imputation'!AE139&lt;&gt;"",1,0))</f>
        <v>0</v>
      </c>
      <c r="AE136" s="230" t="n">
        <f aca="false">IF('Indicator Data'!AF140="No Data",1,IF('Indicator Data imputation'!AF139&lt;&gt;"",1,0))</f>
        <v>0</v>
      </c>
      <c r="AF136" s="230" t="n">
        <f aca="false">IF('Indicator Data'!AG140="No Data",1,IF('Indicator Data imputation'!AG139&lt;&gt;"",1,0))</f>
        <v>0</v>
      </c>
      <c r="AG136" s="230" t="n">
        <f aca="false">IF('Indicator Data'!AH140="No Data",1,IF('Indicator Data imputation'!AH139&lt;&gt;"",1,0))</f>
        <v>0</v>
      </c>
      <c r="AH136" s="230" t="n">
        <f aca="false">IF('Indicator Data'!AI140="No Data",1,IF('Indicator Data imputation'!AI139&lt;&gt;"",1,0))</f>
        <v>0</v>
      </c>
      <c r="AI136" s="230" t="n">
        <f aca="false">IF('Indicator Data'!AJ140="No Data",1,IF('Indicator Data imputation'!AJ139&lt;&gt;"",1,0))</f>
        <v>0</v>
      </c>
      <c r="AJ136" s="230" t="n">
        <f aca="false">IF('Indicator Data'!AK140="No Data",1,IF('Indicator Data imputation'!AK139&lt;&gt;"",1,0))</f>
        <v>0</v>
      </c>
      <c r="AK136" s="230" t="n">
        <f aca="false">IF('Indicator Data'!AL140="No Data",1,IF('Indicator Data imputation'!AL139&lt;&gt;"",1,0))</f>
        <v>0</v>
      </c>
      <c r="AL136" s="230" t="n">
        <f aca="false">IF('Indicator Data'!AM140="No Data",1,IF('Indicator Data imputation'!AM139&lt;&gt;"",1,0))</f>
        <v>0</v>
      </c>
      <c r="AM136" s="230" t="n">
        <f aca="false">IF('Indicator Data'!AN140="No Data",1,IF('Indicator Data imputation'!AN139&lt;&gt;"",1,0))</f>
        <v>0</v>
      </c>
      <c r="AN136" s="230" t="n">
        <f aca="false">IF('Indicator Data'!AO140="No Data",1,IF('Indicator Data imputation'!AO139&lt;&gt;"",1,0))</f>
        <v>0</v>
      </c>
      <c r="AO136" s="230" t="n">
        <f aca="false">IF('Indicator Data'!AP140="No Data",1,IF('Indicator Data imputation'!AP139&lt;&gt;"",1,0))</f>
        <v>0</v>
      </c>
      <c r="AP136" s="230" t="n">
        <f aca="false">IF('Indicator Data'!AQ140="No Data",1,IF('Indicator Data imputation'!AQ139&lt;&gt;"",1,0))</f>
        <v>0</v>
      </c>
      <c r="AQ136" s="230" t="n">
        <f aca="false">IF('Indicator Data'!AR140="No Data",1,IF('Indicator Data imputation'!AR139&lt;&gt;"",1,0))</f>
        <v>0</v>
      </c>
      <c r="AR136" s="230" t="n">
        <f aca="false">IF('Indicator Data'!AS140="No Data",1,IF('Indicator Data imputation'!AS139&lt;&gt;"",1,0))</f>
        <v>0</v>
      </c>
      <c r="AS136" s="230" t="n">
        <f aca="false">IF('Indicator Data'!AT140="No Data",1,IF('Indicator Data imputation'!AT139&lt;&gt;"",1,0))</f>
        <v>0</v>
      </c>
      <c r="AT136" s="230" t="n">
        <f aca="false">IF('Indicator Data'!AU140="No Data",1,IF('Indicator Data imputation'!AU139&lt;&gt;"",1,0))</f>
        <v>0</v>
      </c>
      <c r="AU136" s="230" t="n">
        <f aca="false">IF('Indicator Data'!AV140="No Data",1,IF('Indicator Data imputation'!AV139&lt;&gt;"",1,0))</f>
        <v>0</v>
      </c>
      <c r="AV136" s="230" t="n">
        <f aca="false">IF('Indicator Data'!AW140="No Data",1,IF('Indicator Data imputation'!AW139&lt;&gt;"",1,0))</f>
        <v>0</v>
      </c>
      <c r="AW136" s="230" t="n">
        <f aca="false">IF('Indicator Data'!AX140="No Data",1,IF('Indicator Data imputation'!AX139&lt;&gt;"",1,0))</f>
        <v>0</v>
      </c>
      <c r="AX136" s="230" t="n">
        <f aca="false">IF('Indicator Data'!AY140="No Data",1,IF('Indicator Data imputation'!AY139&lt;&gt;"",1,0))</f>
        <v>0</v>
      </c>
      <c r="AY136" s="230" t="n">
        <f aca="false">IF('Indicator Data'!AZ140="No Data",1,IF('Indicator Data imputation'!AZ139&lt;&gt;"",1,0))</f>
        <v>0</v>
      </c>
      <c r="AZ136" s="230" t="n">
        <f aca="false">IF('Indicator Data'!BA140="No Data",1,IF('Indicator Data imputation'!BA139&lt;&gt;"",1,0))</f>
        <v>0</v>
      </c>
      <c r="BA136" s="230" t="n">
        <f aca="false">IF('Indicator Data'!BB140="No Data",1,IF('Indicator Data imputation'!BB139&lt;&gt;"",1,0))</f>
        <v>0</v>
      </c>
      <c r="BB136" s="230" t="n">
        <f aca="false">IF('Indicator Data'!BC140="No Data",1,IF('Indicator Data imputation'!BC139&lt;&gt;"",1,0))</f>
        <v>0</v>
      </c>
      <c r="BC136" s="230" t="n">
        <f aca="false">IF('Indicator Data'!BD140="No Data",1,IF('Indicator Data imputation'!BD139&lt;&gt;"",1,0))</f>
        <v>0</v>
      </c>
      <c r="BD136" s="230" t="n">
        <f aca="false">IF('Indicator Data'!BE140="No Data",1,IF('Indicator Data imputation'!BE139&lt;&gt;"",1,0))</f>
        <v>0</v>
      </c>
      <c r="BE136" s="230" t="n">
        <f aca="false">IF('Indicator Data'!BF140="No Data",1,IF('Indicator Data imputation'!BF139&lt;&gt;"",1,0))</f>
        <v>0</v>
      </c>
      <c r="BF136" s="230" t="n">
        <f aca="false">IF('Indicator Data'!BG140="No Data",1,IF('Indicator Data imputation'!BG139&lt;&gt;"",1,0))</f>
        <v>0</v>
      </c>
      <c r="BG136" s="230" t="n">
        <f aca="false">IF('Indicator Data'!BH140="No Data",1,IF('Indicator Data imputation'!BH139&lt;&gt;"",1,0))</f>
        <v>0</v>
      </c>
      <c r="BH136" s="230" t="n">
        <f aca="false">IF('Indicator Data'!BI140="No Data",1,IF('Indicator Data imputation'!BI139&lt;&gt;"",1,0))</f>
        <v>0</v>
      </c>
      <c r="BI136" s="230" t="n">
        <f aca="false">IF('Indicator Data'!BJ140="No Data",1,IF('Indicator Data imputation'!BJ139&lt;&gt;"",1,0))</f>
        <v>0</v>
      </c>
      <c r="BJ136" s="230" t="n">
        <f aca="false">IF('Indicator Data'!BK140="No Data",1,IF('Indicator Data imputation'!BK139&lt;&gt;"",1,0))</f>
        <v>0</v>
      </c>
      <c r="BK136" s="230" t="n">
        <f aca="false">IF('Indicator Data'!BL140="No Data",1,IF('Indicator Data imputation'!BL139&lt;&gt;"",1,0))</f>
        <v>0</v>
      </c>
      <c r="BL136" s="230" t="n">
        <f aca="false">IF('Indicator Data'!BM140="No Data",1,IF('Indicator Data imputation'!BM139&lt;&gt;"",1,0))</f>
        <v>0</v>
      </c>
      <c r="BM136" s="230" t="n">
        <f aca="false">IF('Indicator Data'!BN140="No Data",1,IF('Indicator Data imputation'!BN139&lt;&gt;"",1,0))</f>
        <v>0</v>
      </c>
      <c r="BN136" s="230" t="n">
        <f aca="false">IF('Indicator Data'!BO140="No Data",1,IF('Indicator Data imputation'!BO139&lt;&gt;"",1,0))</f>
        <v>0</v>
      </c>
      <c r="BO136" s="230" t="n">
        <f aca="false">IF('Indicator Data'!BP140="No Data",1,IF('Indicator Data imputation'!BP139&lt;&gt;"",1,0))</f>
        <v>0</v>
      </c>
      <c r="BP136" s="230" t="n">
        <f aca="false">IF('Indicator Data'!BQ140="No Data",1,IF('Indicator Data imputation'!BQ139&lt;&gt;"",1,0))</f>
        <v>0</v>
      </c>
      <c r="BQ136" s="230" t="n">
        <f aca="false">IF('Indicator Data'!BR140="No Data",1,IF('Indicator Data imputation'!BR139&lt;&gt;"",1,0))</f>
        <v>0</v>
      </c>
      <c r="BR136" s="230" t="n">
        <f aca="false">IF('Indicator Data'!BS140="No Data",1,IF('Indicator Data imputation'!BS139&lt;&gt;"",1,0))</f>
        <v>0</v>
      </c>
      <c r="BS136" s="230" t="n">
        <f aca="false">IF('Indicator Data'!BT140="No Data",1,IF('Indicator Data imputation'!BT139&lt;&gt;"",1,0))</f>
        <v>0</v>
      </c>
      <c r="BT136" s="230" t="n">
        <f aca="false">IF('Indicator Data'!BU140="No Data",1,IF('Indicator Data imputation'!BU139&lt;&gt;"",1,0))</f>
        <v>0</v>
      </c>
      <c r="BU136" s="230" t="n">
        <f aca="false">IF('Indicator Data'!BV140="No Data",1,IF('Indicator Data imputation'!BV139&lt;&gt;"",1,0))</f>
        <v>0</v>
      </c>
      <c r="BV136" s="230" t="n">
        <f aca="false">IF('Indicator Data'!BW140="No Data",1,IF('Indicator Data imputation'!BW139&lt;&gt;"",1,0))</f>
        <v>0</v>
      </c>
      <c r="BW136" s="230" t="n">
        <f aca="false">IF('Indicator Data'!BX140="No Data",1,IF('Indicator Data imputation'!BX139&lt;&gt;"",1,0))</f>
        <v>0</v>
      </c>
      <c r="BX136" s="0" t="n">
        <f aca="false">SUM(B136:BW136)</f>
        <v>4</v>
      </c>
      <c r="BY136" s="239" t="n">
        <f aca="false">BX136/74</f>
        <v>0.0540540540540541</v>
      </c>
    </row>
    <row r="137" customFormat="false" ht="14.5" hidden="false" customHeight="false" outlineLevel="0" collapsed="false">
      <c r="A137" s="0" t="str">
        <f aca="false">'Indicator Data'!B141</f>
        <v>PER</v>
      </c>
      <c r="B137" s="230" t="n">
        <f aca="false">IF('Indicator Data'!C141="No Data",1,IF('Indicator Data imputation'!C140&lt;&gt;"",1,0))</f>
        <v>0</v>
      </c>
      <c r="C137" s="230" t="n">
        <f aca="false">IF('Indicator Data'!D141="No Data",1,IF('Indicator Data imputation'!D140&lt;&gt;"",1,0))</f>
        <v>0</v>
      </c>
      <c r="D137" s="230" t="n">
        <f aca="false">IF('Indicator Data'!E141="No Data",1,IF('Indicator Data imputation'!E140&lt;&gt;"",1,0))</f>
        <v>0</v>
      </c>
      <c r="E137" s="230" t="n">
        <f aca="false">IF('Indicator Data'!F141="No Data",1,IF('Indicator Data imputation'!F140&lt;&gt;"",1,0))</f>
        <v>0</v>
      </c>
      <c r="F137" s="230" t="n">
        <f aca="false">IF('Indicator Data'!G141="No Data",1,IF('Indicator Data imputation'!G140&lt;&gt;"",1,0))</f>
        <v>0</v>
      </c>
      <c r="G137" s="230" t="n">
        <f aca="false">IF('Indicator Data'!H141="No Data",1,IF('Indicator Data imputation'!H140&lt;&gt;"",1,0))</f>
        <v>0</v>
      </c>
      <c r="H137" s="230" t="n">
        <f aca="false">IF('Indicator Data'!I141="No Data",1,IF('Indicator Data imputation'!I140&lt;&gt;"",1,0))</f>
        <v>0</v>
      </c>
      <c r="I137" s="230" t="n">
        <f aca="false">IF('Indicator Data'!J141="No Data",1,IF('Indicator Data imputation'!J140&lt;&gt;"",1,0))</f>
        <v>0</v>
      </c>
      <c r="J137" s="230" t="n">
        <f aca="false">IF('Indicator Data'!K141="No Data",1,IF('Indicator Data imputation'!K140&lt;&gt;"",1,0))</f>
        <v>0</v>
      </c>
      <c r="K137" s="230" t="n">
        <f aca="false">IF('Indicator Data'!L141="No Data",1,IF('Indicator Data imputation'!L140&lt;&gt;"",1,0))</f>
        <v>0</v>
      </c>
      <c r="L137" s="230" t="n">
        <f aca="false">IF('Indicator Data'!M141="No Data",1,IF('Indicator Data imputation'!M140&lt;&gt;"",1,0))</f>
        <v>1</v>
      </c>
      <c r="M137" s="230" t="n">
        <f aca="false">IF('Indicator Data'!N141="No Data",1,IF('Indicator Data imputation'!N140&lt;&gt;"",1,0))</f>
        <v>1</v>
      </c>
      <c r="N137" s="230" t="n">
        <f aca="false">IF('Indicator Data'!O141="No Data",1,IF('Indicator Data imputation'!O140&lt;&gt;"",1,0))</f>
        <v>1</v>
      </c>
      <c r="O137" s="230" t="n">
        <f aca="false">IF('Indicator Data'!P141="No Data",1,IF('Indicator Data imputation'!P140&lt;&gt;"",1,0))</f>
        <v>1</v>
      </c>
      <c r="P137" s="230" t="n">
        <f aca="false">IF('Indicator Data'!Q141="No Data",1,IF('Indicator Data imputation'!Q140&lt;&gt;"",1,0))</f>
        <v>0</v>
      </c>
      <c r="Q137" s="230" t="n">
        <f aca="false">IF('Indicator Data'!R141="No Data",1,IF('Indicator Data imputation'!R140&lt;&gt;"",1,0))</f>
        <v>0</v>
      </c>
      <c r="R137" s="230" t="n">
        <f aca="false">IF('Indicator Data'!S141="No Data",1,IF('Indicator Data imputation'!S140&lt;&gt;"",1,0))</f>
        <v>0</v>
      </c>
      <c r="S137" s="230" t="n">
        <f aca="false">IF('Indicator Data'!T141="No Data",1,IF('Indicator Data imputation'!T140&lt;&gt;"",1,0))</f>
        <v>0</v>
      </c>
      <c r="T137" s="230" t="n">
        <f aca="false">IF('Indicator Data'!U141="No Data",1,IF('Indicator Data imputation'!U140&lt;&gt;"",1,0))</f>
        <v>0</v>
      </c>
      <c r="U137" s="230" t="n">
        <f aca="false">IF('Indicator Data'!V141="No Data",1,IF('Indicator Data imputation'!V140&lt;&gt;"",1,0))</f>
        <v>0</v>
      </c>
      <c r="V137" s="230" t="n">
        <f aca="false">IF('Indicator Data'!W141="No Data",1,IF('Indicator Data imputation'!W140&lt;&gt;"",1,0))</f>
        <v>0</v>
      </c>
      <c r="W137" s="230" t="n">
        <f aca="false">IF('Indicator Data'!X141="No Data",1,IF('Indicator Data imputation'!X140&lt;&gt;"",1,0))</f>
        <v>0</v>
      </c>
      <c r="X137" s="230" t="n">
        <f aca="false">IF('Indicator Data'!Y141="No Data",1,IF('Indicator Data imputation'!Y140&lt;&gt;"",1,0))</f>
        <v>0</v>
      </c>
      <c r="Y137" s="230" t="n">
        <f aca="false">IF('Indicator Data'!Z141="No Data",1,IF('Indicator Data imputation'!Z140&lt;&gt;"",1,0))</f>
        <v>0</v>
      </c>
      <c r="Z137" s="230" t="n">
        <f aca="false">IF('Indicator Data'!AA141="No Data",1,IF('Indicator Data imputation'!AA140&lt;&gt;"",1,0))</f>
        <v>0</v>
      </c>
      <c r="AA137" s="230" t="n">
        <f aca="false">IF('Indicator Data'!AB141="No Data",1,IF('Indicator Data imputation'!AB140&lt;&gt;"",1,0))</f>
        <v>0</v>
      </c>
      <c r="AB137" s="230" t="n">
        <f aca="false">IF('Indicator Data'!AC141="No Data",1,IF('Indicator Data imputation'!AC140&lt;&gt;"",1,0))</f>
        <v>1</v>
      </c>
      <c r="AC137" s="230" t="n">
        <f aca="false">IF('Indicator Data'!AD141="No Data",1,IF('Indicator Data imputation'!AD140&lt;&gt;"",1,0))</f>
        <v>0</v>
      </c>
      <c r="AD137" s="230" t="n">
        <f aca="false">IF('Indicator Data'!AE141="No Data",1,IF('Indicator Data imputation'!AE140&lt;&gt;"",1,0))</f>
        <v>0</v>
      </c>
      <c r="AE137" s="230" t="n">
        <f aca="false">IF('Indicator Data'!AF141="No Data",1,IF('Indicator Data imputation'!AF140&lt;&gt;"",1,0))</f>
        <v>0</v>
      </c>
      <c r="AF137" s="230" t="n">
        <f aca="false">IF('Indicator Data'!AG141="No Data",1,IF('Indicator Data imputation'!AG140&lt;&gt;"",1,0))</f>
        <v>0</v>
      </c>
      <c r="AG137" s="230" t="n">
        <f aca="false">IF('Indicator Data'!AH141="No Data",1,IF('Indicator Data imputation'!AH140&lt;&gt;"",1,0))</f>
        <v>0</v>
      </c>
      <c r="AH137" s="230" t="n">
        <f aca="false">IF('Indicator Data'!AI141="No Data",1,IF('Indicator Data imputation'!AI140&lt;&gt;"",1,0))</f>
        <v>0</v>
      </c>
      <c r="AI137" s="230" t="n">
        <f aca="false">IF('Indicator Data'!AJ141="No Data",1,IF('Indicator Data imputation'!AJ140&lt;&gt;"",1,0))</f>
        <v>0</v>
      </c>
      <c r="AJ137" s="230" t="n">
        <f aca="false">IF('Indicator Data'!AK141="No Data",1,IF('Indicator Data imputation'!AK140&lt;&gt;"",1,0))</f>
        <v>0</v>
      </c>
      <c r="AK137" s="230" t="n">
        <f aca="false">IF('Indicator Data'!AL141="No Data",1,IF('Indicator Data imputation'!AL140&lt;&gt;"",1,0))</f>
        <v>0</v>
      </c>
      <c r="AL137" s="230" t="n">
        <f aca="false">IF('Indicator Data'!AM141="No Data",1,IF('Indicator Data imputation'!AM140&lt;&gt;"",1,0))</f>
        <v>0</v>
      </c>
      <c r="AM137" s="230" t="n">
        <f aca="false">IF('Indicator Data'!AN141="No Data",1,IF('Indicator Data imputation'!AN140&lt;&gt;"",1,0))</f>
        <v>0</v>
      </c>
      <c r="AN137" s="230" t="n">
        <f aca="false">IF('Indicator Data'!AO141="No Data",1,IF('Indicator Data imputation'!AO140&lt;&gt;"",1,0))</f>
        <v>0</v>
      </c>
      <c r="AO137" s="230" t="n">
        <f aca="false">IF('Indicator Data'!AP141="No Data",1,IF('Indicator Data imputation'!AP140&lt;&gt;"",1,0))</f>
        <v>0</v>
      </c>
      <c r="AP137" s="230" t="n">
        <f aca="false">IF('Indicator Data'!AQ141="No Data",1,IF('Indicator Data imputation'!AQ140&lt;&gt;"",1,0))</f>
        <v>0</v>
      </c>
      <c r="AQ137" s="230" t="n">
        <f aca="false">IF('Indicator Data'!AR141="No Data",1,IF('Indicator Data imputation'!AR140&lt;&gt;"",1,0))</f>
        <v>0</v>
      </c>
      <c r="AR137" s="230" t="n">
        <f aca="false">IF('Indicator Data'!AS141="No Data",1,IF('Indicator Data imputation'!AS140&lt;&gt;"",1,0))</f>
        <v>0</v>
      </c>
      <c r="AS137" s="230" t="n">
        <f aca="false">IF('Indicator Data'!AT141="No Data",1,IF('Indicator Data imputation'!AT140&lt;&gt;"",1,0))</f>
        <v>0</v>
      </c>
      <c r="AT137" s="230" t="n">
        <f aca="false">IF('Indicator Data'!AU141="No Data",1,IF('Indicator Data imputation'!AU140&lt;&gt;"",1,0))</f>
        <v>0</v>
      </c>
      <c r="AU137" s="230" t="n">
        <f aca="false">IF('Indicator Data'!AV141="No Data",1,IF('Indicator Data imputation'!AV140&lt;&gt;"",1,0))</f>
        <v>0</v>
      </c>
      <c r="AV137" s="230" t="n">
        <f aca="false">IF('Indicator Data'!AW141="No Data",1,IF('Indicator Data imputation'!AW140&lt;&gt;"",1,0))</f>
        <v>0</v>
      </c>
      <c r="AW137" s="230" t="n">
        <f aca="false">IF('Indicator Data'!AX141="No Data",1,IF('Indicator Data imputation'!AX140&lt;&gt;"",1,0))</f>
        <v>0</v>
      </c>
      <c r="AX137" s="230" t="n">
        <f aca="false">IF('Indicator Data'!AY141="No Data",1,IF('Indicator Data imputation'!AY140&lt;&gt;"",1,0))</f>
        <v>0</v>
      </c>
      <c r="AY137" s="230" t="n">
        <f aca="false">IF('Indicator Data'!AZ141="No Data",1,IF('Indicator Data imputation'!AZ140&lt;&gt;"",1,0))</f>
        <v>0</v>
      </c>
      <c r="AZ137" s="230" t="n">
        <f aca="false">IF('Indicator Data'!BA141="No Data",1,IF('Indicator Data imputation'!BA140&lt;&gt;"",1,0))</f>
        <v>0</v>
      </c>
      <c r="BA137" s="230" t="n">
        <f aca="false">IF('Indicator Data'!BB141="No Data",1,IF('Indicator Data imputation'!BB140&lt;&gt;"",1,0))</f>
        <v>0</v>
      </c>
      <c r="BB137" s="230" t="n">
        <f aca="false">IF('Indicator Data'!BC141="No Data",1,IF('Indicator Data imputation'!BC140&lt;&gt;"",1,0))</f>
        <v>0</v>
      </c>
      <c r="BC137" s="230" t="n">
        <f aca="false">IF('Indicator Data'!BD141="No Data",1,IF('Indicator Data imputation'!BD140&lt;&gt;"",1,0))</f>
        <v>0</v>
      </c>
      <c r="BD137" s="230" t="n">
        <f aca="false">IF('Indicator Data'!BE141="No Data",1,IF('Indicator Data imputation'!BE140&lt;&gt;"",1,0))</f>
        <v>0</v>
      </c>
      <c r="BE137" s="230" t="n">
        <f aca="false">IF('Indicator Data'!BF141="No Data",1,IF('Indicator Data imputation'!BF140&lt;&gt;"",1,0))</f>
        <v>0</v>
      </c>
      <c r="BF137" s="230" t="n">
        <f aca="false">IF('Indicator Data'!BG141="No Data",1,IF('Indicator Data imputation'!BG140&lt;&gt;"",1,0))</f>
        <v>0</v>
      </c>
      <c r="BG137" s="230" t="n">
        <f aca="false">IF('Indicator Data'!BH141="No Data",1,IF('Indicator Data imputation'!BH140&lt;&gt;"",1,0))</f>
        <v>0</v>
      </c>
      <c r="BH137" s="230" t="n">
        <f aca="false">IF('Indicator Data'!BI141="No Data",1,IF('Indicator Data imputation'!BI140&lt;&gt;"",1,0))</f>
        <v>0</v>
      </c>
      <c r="BI137" s="230" t="n">
        <f aca="false">IF('Indicator Data'!BJ141="No Data",1,IF('Indicator Data imputation'!BJ140&lt;&gt;"",1,0))</f>
        <v>0</v>
      </c>
      <c r="BJ137" s="230" t="n">
        <f aca="false">IF('Indicator Data'!BK141="No Data",1,IF('Indicator Data imputation'!BK140&lt;&gt;"",1,0))</f>
        <v>0</v>
      </c>
      <c r="BK137" s="230" t="n">
        <f aca="false">IF('Indicator Data'!BL141="No Data",1,IF('Indicator Data imputation'!BL140&lt;&gt;"",1,0))</f>
        <v>0</v>
      </c>
      <c r="BL137" s="230" t="n">
        <f aca="false">IF('Indicator Data'!BM141="No Data",1,IF('Indicator Data imputation'!BM140&lt;&gt;"",1,0))</f>
        <v>0</v>
      </c>
      <c r="BM137" s="230" t="n">
        <f aca="false">IF('Indicator Data'!BN141="No Data",1,IF('Indicator Data imputation'!BN140&lt;&gt;"",1,0))</f>
        <v>0</v>
      </c>
      <c r="BN137" s="230" t="n">
        <f aca="false">IF('Indicator Data'!BO141="No Data",1,IF('Indicator Data imputation'!BO140&lt;&gt;"",1,0))</f>
        <v>0</v>
      </c>
      <c r="BO137" s="230" t="n">
        <f aca="false">IF('Indicator Data'!BP141="No Data",1,IF('Indicator Data imputation'!BP140&lt;&gt;"",1,0))</f>
        <v>0</v>
      </c>
      <c r="BP137" s="230" t="n">
        <f aca="false">IF('Indicator Data'!BQ141="No Data",1,IF('Indicator Data imputation'!BQ140&lt;&gt;"",1,0))</f>
        <v>0</v>
      </c>
      <c r="BQ137" s="230" t="n">
        <f aca="false">IF('Indicator Data'!BR141="No Data",1,IF('Indicator Data imputation'!BR140&lt;&gt;"",1,0))</f>
        <v>0</v>
      </c>
      <c r="BR137" s="230" t="n">
        <f aca="false">IF('Indicator Data'!BS141="No Data",1,IF('Indicator Data imputation'!BS140&lt;&gt;"",1,0))</f>
        <v>0</v>
      </c>
      <c r="BS137" s="230" t="n">
        <f aca="false">IF('Indicator Data'!BT141="No Data",1,IF('Indicator Data imputation'!BT140&lt;&gt;"",1,0))</f>
        <v>0</v>
      </c>
      <c r="BT137" s="230" t="n">
        <f aca="false">IF('Indicator Data'!BU141="No Data",1,IF('Indicator Data imputation'!BU140&lt;&gt;"",1,0))</f>
        <v>0</v>
      </c>
      <c r="BU137" s="230" t="n">
        <f aca="false">IF('Indicator Data'!BV141="No Data",1,IF('Indicator Data imputation'!BV140&lt;&gt;"",1,0))</f>
        <v>0</v>
      </c>
      <c r="BV137" s="230" t="n">
        <f aca="false">IF('Indicator Data'!BW141="No Data",1,IF('Indicator Data imputation'!BW140&lt;&gt;"",1,0))</f>
        <v>0</v>
      </c>
      <c r="BW137" s="230" t="n">
        <f aca="false">IF('Indicator Data'!BX141="No Data",1,IF('Indicator Data imputation'!BX140&lt;&gt;"",1,0))</f>
        <v>0</v>
      </c>
      <c r="BX137" s="0" t="n">
        <f aca="false">SUM(B137:BW137)</f>
        <v>5</v>
      </c>
      <c r="BY137" s="239" t="n">
        <f aca="false">BX137/74</f>
        <v>0.0675675675675676</v>
      </c>
    </row>
    <row r="138" customFormat="false" ht="14.5" hidden="false" customHeight="false" outlineLevel="0" collapsed="false">
      <c r="A138" s="0" t="str">
        <f aca="false">'Indicator Data'!B142</f>
        <v>PHL</v>
      </c>
      <c r="B138" s="230" t="n">
        <f aca="false">IF('Indicator Data'!C142="No Data",1,IF('Indicator Data imputation'!C141&lt;&gt;"",1,0))</f>
        <v>0</v>
      </c>
      <c r="C138" s="230" t="n">
        <f aca="false">IF('Indicator Data'!D142="No Data",1,IF('Indicator Data imputation'!D141&lt;&gt;"",1,0))</f>
        <v>0</v>
      </c>
      <c r="D138" s="230" t="n">
        <f aca="false">IF('Indicator Data'!E142="No Data",1,IF('Indicator Data imputation'!E141&lt;&gt;"",1,0))</f>
        <v>0</v>
      </c>
      <c r="E138" s="230" t="n">
        <f aca="false">IF('Indicator Data'!F142="No Data",1,IF('Indicator Data imputation'!F141&lt;&gt;"",1,0))</f>
        <v>0</v>
      </c>
      <c r="F138" s="230" t="n">
        <f aca="false">IF('Indicator Data'!G142="No Data",1,IF('Indicator Data imputation'!G141&lt;&gt;"",1,0))</f>
        <v>0</v>
      </c>
      <c r="G138" s="230" t="n">
        <f aca="false">IF('Indicator Data'!H142="No Data",1,IF('Indicator Data imputation'!H141&lt;&gt;"",1,0))</f>
        <v>0</v>
      </c>
      <c r="H138" s="230" t="n">
        <f aca="false">IF('Indicator Data'!I142="No Data",1,IF('Indicator Data imputation'!I141&lt;&gt;"",1,0))</f>
        <v>0</v>
      </c>
      <c r="I138" s="230" t="n">
        <f aca="false">IF('Indicator Data'!J142="No Data",1,IF('Indicator Data imputation'!J141&lt;&gt;"",1,0))</f>
        <v>0</v>
      </c>
      <c r="J138" s="230" t="n">
        <f aca="false">IF('Indicator Data'!K142="No Data",1,IF('Indicator Data imputation'!K141&lt;&gt;"",1,0))</f>
        <v>0</v>
      </c>
      <c r="K138" s="230" t="n">
        <f aca="false">IF('Indicator Data'!L142="No Data",1,IF('Indicator Data imputation'!L141&lt;&gt;"",1,0))</f>
        <v>0</v>
      </c>
      <c r="L138" s="230" t="n">
        <f aca="false">IF('Indicator Data'!M142="No Data",1,IF('Indicator Data imputation'!M141&lt;&gt;"",1,0))</f>
        <v>0</v>
      </c>
      <c r="M138" s="230" t="n">
        <f aca="false">IF('Indicator Data'!N142="No Data",1,IF('Indicator Data imputation'!N141&lt;&gt;"",1,0))</f>
        <v>1</v>
      </c>
      <c r="N138" s="230" t="n">
        <f aca="false">IF('Indicator Data'!O142="No Data",1,IF('Indicator Data imputation'!O141&lt;&gt;"",1,0))</f>
        <v>1</v>
      </c>
      <c r="O138" s="230" t="n">
        <f aca="false">IF('Indicator Data'!P142="No Data",1,IF('Indicator Data imputation'!P141&lt;&gt;"",1,0))</f>
        <v>1</v>
      </c>
      <c r="P138" s="230" t="n">
        <f aca="false">IF('Indicator Data'!Q142="No Data",1,IF('Indicator Data imputation'!Q141&lt;&gt;"",1,0))</f>
        <v>0</v>
      </c>
      <c r="Q138" s="230" t="n">
        <f aca="false">IF('Indicator Data'!R142="No Data",1,IF('Indicator Data imputation'!R141&lt;&gt;"",1,0))</f>
        <v>0</v>
      </c>
      <c r="R138" s="230" t="n">
        <f aca="false">IF('Indicator Data'!S142="No Data",1,IF('Indicator Data imputation'!S141&lt;&gt;"",1,0))</f>
        <v>0</v>
      </c>
      <c r="S138" s="230" t="n">
        <f aca="false">IF('Indicator Data'!T142="No Data",1,IF('Indicator Data imputation'!T141&lt;&gt;"",1,0))</f>
        <v>0</v>
      </c>
      <c r="T138" s="230" t="n">
        <f aca="false">IF('Indicator Data'!U142="No Data",1,IF('Indicator Data imputation'!U141&lt;&gt;"",1,0))</f>
        <v>0</v>
      </c>
      <c r="U138" s="230" t="n">
        <f aca="false">IF('Indicator Data'!V142="No Data",1,IF('Indicator Data imputation'!V141&lt;&gt;"",1,0))</f>
        <v>0</v>
      </c>
      <c r="V138" s="230" t="n">
        <f aca="false">IF('Indicator Data'!W142="No Data",1,IF('Indicator Data imputation'!W141&lt;&gt;"",1,0))</f>
        <v>0</v>
      </c>
      <c r="W138" s="230" t="n">
        <f aca="false">IF('Indicator Data'!X142="No Data",1,IF('Indicator Data imputation'!X141&lt;&gt;"",1,0))</f>
        <v>0</v>
      </c>
      <c r="X138" s="230" t="n">
        <f aca="false">IF('Indicator Data'!Y142="No Data",1,IF('Indicator Data imputation'!Y141&lt;&gt;"",1,0))</f>
        <v>0</v>
      </c>
      <c r="Y138" s="230" t="n">
        <f aca="false">IF('Indicator Data'!Z142="No Data",1,IF('Indicator Data imputation'!Z141&lt;&gt;"",1,0))</f>
        <v>0</v>
      </c>
      <c r="Z138" s="230" t="n">
        <f aca="false">IF('Indicator Data'!AA142="No Data",1,IF('Indicator Data imputation'!AA141&lt;&gt;"",1,0))</f>
        <v>0</v>
      </c>
      <c r="AA138" s="230" t="n">
        <f aca="false">IF('Indicator Data'!AB142="No Data",1,IF('Indicator Data imputation'!AB141&lt;&gt;"",1,0))</f>
        <v>0</v>
      </c>
      <c r="AB138" s="230" t="n">
        <f aca="false">IF('Indicator Data'!AC142="No Data",1,IF('Indicator Data imputation'!AC141&lt;&gt;"",1,0))</f>
        <v>0</v>
      </c>
      <c r="AC138" s="230" t="n">
        <f aca="false">IF('Indicator Data'!AD142="No Data",1,IF('Indicator Data imputation'!AD141&lt;&gt;"",1,0))</f>
        <v>0</v>
      </c>
      <c r="AD138" s="230" t="n">
        <f aca="false">IF('Indicator Data'!AE142="No Data",1,IF('Indicator Data imputation'!AE141&lt;&gt;"",1,0))</f>
        <v>0</v>
      </c>
      <c r="AE138" s="230" t="n">
        <f aca="false">IF('Indicator Data'!AF142="No Data",1,IF('Indicator Data imputation'!AF141&lt;&gt;"",1,0))</f>
        <v>0</v>
      </c>
      <c r="AF138" s="230" t="n">
        <f aca="false">IF('Indicator Data'!AG142="No Data",1,IF('Indicator Data imputation'!AG141&lt;&gt;"",1,0))</f>
        <v>0</v>
      </c>
      <c r="AG138" s="230" t="n">
        <f aca="false">IF('Indicator Data'!AH142="No Data",1,IF('Indicator Data imputation'!AH141&lt;&gt;"",1,0))</f>
        <v>0</v>
      </c>
      <c r="AH138" s="230" t="n">
        <f aca="false">IF('Indicator Data'!AI142="No Data",1,IF('Indicator Data imputation'!AI141&lt;&gt;"",1,0))</f>
        <v>0</v>
      </c>
      <c r="AI138" s="230" t="n">
        <f aca="false">IF('Indicator Data'!AJ142="No Data",1,IF('Indicator Data imputation'!AJ141&lt;&gt;"",1,0))</f>
        <v>0</v>
      </c>
      <c r="AJ138" s="230" t="n">
        <f aca="false">IF('Indicator Data'!AK142="No Data",1,IF('Indicator Data imputation'!AK141&lt;&gt;"",1,0))</f>
        <v>0</v>
      </c>
      <c r="AK138" s="230" t="n">
        <f aca="false">IF('Indicator Data'!AL142="No Data",1,IF('Indicator Data imputation'!AL141&lt;&gt;"",1,0))</f>
        <v>0</v>
      </c>
      <c r="AL138" s="230" t="n">
        <f aca="false">IF('Indicator Data'!AM142="No Data",1,IF('Indicator Data imputation'!AM141&lt;&gt;"",1,0))</f>
        <v>0</v>
      </c>
      <c r="AM138" s="230" t="n">
        <f aca="false">IF('Indicator Data'!AN142="No Data",1,IF('Indicator Data imputation'!AN141&lt;&gt;"",1,0))</f>
        <v>0</v>
      </c>
      <c r="AN138" s="230" t="n">
        <f aca="false">IF('Indicator Data'!AO142="No Data",1,IF('Indicator Data imputation'!AO141&lt;&gt;"",1,0))</f>
        <v>0</v>
      </c>
      <c r="AO138" s="230" t="n">
        <f aca="false">IF('Indicator Data'!AP142="No Data",1,IF('Indicator Data imputation'!AP141&lt;&gt;"",1,0))</f>
        <v>0</v>
      </c>
      <c r="AP138" s="230" t="n">
        <f aca="false">IF('Indicator Data'!AQ142="No Data",1,IF('Indicator Data imputation'!AQ141&lt;&gt;"",1,0))</f>
        <v>0</v>
      </c>
      <c r="AQ138" s="230" t="n">
        <f aca="false">IF('Indicator Data'!AR142="No Data",1,IF('Indicator Data imputation'!AR141&lt;&gt;"",1,0))</f>
        <v>0</v>
      </c>
      <c r="AR138" s="230" t="n">
        <f aca="false">IF('Indicator Data'!AS142="No Data",1,IF('Indicator Data imputation'!AS141&lt;&gt;"",1,0))</f>
        <v>0</v>
      </c>
      <c r="AS138" s="230" t="n">
        <f aca="false">IF('Indicator Data'!AT142="No Data",1,IF('Indicator Data imputation'!AT141&lt;&gt;"",1,0))</f>
        <v>0</v>
      </c>
      <c r="AT138" s="230" t="n">
        <f aca="false">IF('Indicator Data'!AU142="No Data",1,IF('Indicator Data imputation'!AU141&lt;&gt;"",1,0))</f>
        <v>0</v>
      </c>
      <c r="AU138" s="230" t="n">
        <f aca="false">IF('Indicator Data'!AV142="No Data",1,IF('Indicator Data imputation'!AV141&lt;&gt;"",1,0))</f>
        <v>0</v>
      </c>
      <c r="AV138" s="230" t="n">
        <f aca="false">IF('Indicator Data'!AW142="No Data",1,IF('Indicator Data imputation'!AW141&lt;&gt;"",1,0))</f>
        <v>0</v>
      </c>
      <c r="AW138" s="230" t="n">
        <f aca="false">IF('Indicator Data'!AX142="No Data",1,IF('Indicator Data imputation'!AX141&lt;&gt;"",1,0))</f>
        <v>0</v>
      </c>
      <c r="AX138" s="230" t="n">
        <f aca="false">IF('Indicator Data'!AY142="No Data",1,IF('Indicator Data imputation'!AY141&lt;&gt;"",1,0))</f>
        <v>0</v>
      </c>
      <c r="AY138" s="230" t="n">
        <f aca="false">IF('Indicator Data'!AZ142="No Data",1,IF('Indicator Data imputation'!AZ141&lt;&gt;"",1,0))</f>
        <v>0</v>
      </c>
      <c r="AZ138" s="230" t="n">
        <f aca="false">IF('Indicator Data'!BA142="No Data",1,IF('Indicator Data imputation'!BA141&lt;&gt;"",1,0))</f>
        <v>0</v>
      </c>
      <c r="BA138" s="230" t="n">
        <f aca="false">IF('Indicator Data'!BB142="No Data",1,IF('Indicator Data imputation'!BB141&lt;&gt;"",1,0))</f>
        <v>0</v>
      </c>
      <c r="BB138" s="230" t="n">
        <f aca="false">IF('Indicator Data'!BC142="No Data",1,IF('Indicator Data imputation'!BC141&lt;&gt;"",1,0))</f>
        <v>0</v>
      </c>
      <c r="BC138" s="230" t="n">
        <f aca="false">IF('Indicator Data'!BD142="No Data",1,IF('Indicator Data imputation'!BD141&lt;&gt;"",1,0))</f>
        <v>0</v>
      </c>
      <c r="BD138" s="230" t="n">
        <f aca="false">IF('Indicator Data'!BE142="No Data",1,IF('Indicator Data imputation'!BE141&lt;&gt;"",1,0))</f>
        <v>0</v>
      </c>
      <c r="BE138" s="230" t="n">
        <f aca="false">IF('Indicator Data'!BF142="No Data",1,IF('Indicator Data imputation'!BF141&lt;&gt;"",1,0))</f>
        <v>0</v>
      </c>
      <c r="BF138" s="230" t="n">
        <f aca="false">IF('Indicator Data'!BG142="No Data",1,IF('Indicator Data imputation'!BG141&lt;&gt;"",1,0))</f>
        <v>0</v>
      </c>
      <c r="BG138" s="230" t="n">
        <f aca="false">IF('Indicator Data'!BH142="No Data",1,IF('Indicator Data imputation'!BH141&lt;&gt;"",1,0))</f>
        <v>0</v>
      </c>
      <c r="BH138" s="230" t="n">
        <f aca="false">IF('Indicator Data'!BI142="No Data",1,IF('Indicator Data imputation'!BI141&lt;&gt;"",1,0))</f>
        <v>0</v>
      </c>
      <c r="BI138" s="230" t="n">
        <f aca="false">IF('Indicator Data'!BJ142="No Data",1,IF('Indicator Data imputation'!BJ141&lt;&gt;"",1,0))</f>
        <v>0</v>
      </c>
      <c r="BJ138" s="230" t="n">
        <f aca="false">IF('Indicator Data'!BK142="No Data",1,IF('Indicator Data imputation'!BK141&lt;&gt;"",1,0))</f>
        <v>0</v>
      </c>
      <c r="BK138" s="230" t="n">
        <f aca="false">IF('Indicator Data'!BL142="No Data",1,IF('Indicator Data imputation'!BL141&lt;&gt;"",1,0))</f>
        <v>0</v>
      </c>
      <c r="BL138" s="230" t="n">
        <f aca="false">IF('Indicator Data'!BM142="No Data",1,IF('Indicator Data imputation'!BM141&lt;&gt;"",1,0))</f>
        <v>0</v>
      </c>
      <c r="BM138" s="230" t="n">
        <f aca="false">IF('Indicator Data'!BN142="No Data",1,IF('Indicator Data imputation'!BN141&lt;&gt;"",1,0))</f>
        <v>0</v>
      </c>
      <c r="BN138" s="230" t="n">
        <f aca="false">IF('Indicator Data'!BO142="No Data",1,IF('Indicator Data imputation'!BO141&lt;&gt;"",1,0))</f>
        <v>0</v>
      </c>
      <c r="BO138" s="230" t="n">
        <f aca="false">IF('Indicator Data'!BP142="No Data",1,IF('Indicator Data imputation'!BP141&lt;&gt;"",1,0))</f>
        <v>0</v>
      </c>
      <c r="BP138" s="230" t="n">
        <f aca="false">IF('Indicator Data'!BQ142="No Data",1,IF('Indicator Data imputation'!BQ141&lt;&gt;"",1,0))</f>
        <v>0</v>
      </c>
      <c r="BQ138" s="230" t="n">
        <f aca="false">IF('Indicator Data'!BR142="No Data",1,IF('Indicator Data imputation'!BR141&lt;&gt;"",1,0))</f>
        <v>0</v>
      </c>
      <c r="BR138" s="230" t="n">
        <f aca="false">IF('Indicator Data'!BS142="No Data",1,IF('Indicator Data imputation'!BS141&lt;&gt;"",1,0))</f>
        <v>1</v>
      </c>
      <c r="BS138" s="230" t="n">
        <f aca="false">IF('Indicator Data'!BT142="No Data",1,IF('Indicator Data imputation'!BT141&lt;&gt;"",1,0))</f>
        <v>0</v>
      </c>
      <c r="BT138" s="230" t="n">
        <f aca="false">IF('Indicator Data'!BU142="No Data",1,IF('Indicator Data imputation'!BU141&lt;&gt;"",1,0))</f>
        <v>0</v>
      </c>
      <c r="BU138" s="230" t="n">
        <f aca="false">IF('Indicator Data'!BV142="No Data",1,IF('Indicator Data imputation'!BV141&lt;&gt;"",1,0))</f>
        <v>0</v>
      </c>
      <c r="BV138" s="230" t="n">
        <f aca="false">IF('Indicator Data'!BW142="No Data",1,IF('Indicator Data imputation'!BW141&lt;&gt;"",1,0))</f>
        <v>0</v>
      </c>
      <c r="BW138" s="230" t="n">
        <f aca="false">IF('Indicator Data'!BX142="No Data",1,IF('Indicator Data imputation'!BX141&lt;&gt;"",1,0))</f>
        <v>0</v>
      </c>
      <c r="BX138" s="0" t="n">
        <f aca="false">SUM(B138:BW138)</f>
        <v>4</v>
      </c>
      <c r="BY138" s="239" t="n">
        <f aca="false">BX138/74</f>
        <v>0.0540540540540541</v>
      </c>
    </row>
    <row r="139" customFormat="false" ht="14.5" hidden="false" customHeight="false" outlineLevel="0" collapsed="false">
      <c r="A139" s="0" t="str">
        <f aca="false">'Indicator Data'!B143</f>
        <v>POL</v>
      </c>
      <c r="B139" s="230" t="n">
        <f aca="false">IF('Indicator Data'!C143="No Data",1,IF('Indicator Data imputation'!C142&lt;&gt;"",1,0))</f>
        <v>0</v>
      </c>
      <c r="C139" s="230" t="n">
        <f aca="false">IF('Indicator Data'!D143="No Data",1,IF('Indicator Data imputation'!D142&lt;&gt;"",1,0))</f>
        <v>0</v>
      </c>
      <c r="D139" s="230" t="n">
        <f aca="false">IF('Indicator Data'!E143="No Data",1,IF('Indicator Data imputation'!E142&lt;&gt;"",1,0))</f>
        <v>0</v>
      </c>
      <c r="E139" s="230" t="n">
        <f aca="false">IF('Indicator Data'!F143="No Data",1,IF('Indicator Data imputation'!F142&lt;&gt;"",1,0))</f>
        <v>0</v>
      </c>
      <c r="F139" s="230" t="n">
        <f aca="false">IF('Indicator Data'!G143="No Data",1,IF('Indicator Data imputation'!G142&lt;&gt;"",1,0))</f>
        <v>0</v>
      </c>
      <c r="G139" s="230" t="n">
        <f aca="false">IF('Indicator Data'!H143="No Data",1,IF('Indicator Data imputation'!H142&lt;&gt;"",1,0))</f>
        <v>0</v>
      </c>
      <c r="H139" s="230" t="n">
        <f aca="false">IF('Indicator Data'!I143="No Data",1,IF('Indicator Data imputation'!I142&lt;&gt;"",1,0))</f>
        <v>0</v>
      </c>
      <c r="I139" s="230" t="n">
        <f aca="false">IF('Indicator Data'!J143="No Data",1,IF('Indicator Data imputation'!J142&lt;&gt;"",1,0))</f>
        <v>0</v>
      </c>
      <c r="J139" s="230" t="n">
        <f aca="false">IF('Indicator Data'!K143="No Data",1,IF('Indicator Data imputation'!K142&lt;&gt;"",1,0))</f>
        <v>0</v>
      </c>
      <c r="K139" s="230" t="n">
        <f aca="false">IF('Indicator Data'!L143="No Data",1,IF('Indicator Data imputation'!L142&lt;&gt;"",1,0))</f>
        <v>0</v>
      </c>
      <c r="L139" s="230" t="n">
        <f aca="false">IF('Indicator Data'!M143="No Data",1,IF('Indicator Data imputation'!M142&lt;&gt;"",1,0))</f>
        <v>0</v>
      </c>
      <c r="M139" s="230" t="n">
        <f aca="false">IF('Indicator Data'!N143="No Data",1,IF('Indicator Data imputation'!N142&lt;&gt;"",1,0))</f>
        <v>1</v>
      </c>
      <c r="N139" s="230" t="n">
        <f aca="false">IF('Indicator Data'!O143="No Data",1,IF('Indicator Data imputation'!O142&lt;&gt;"",1,0))</f>
        <v>1</v>
      </c>
      <c r="O139" s="230" t="n">
        <f aca="false">IF('Indicator Data'!P143="No Data",1,IF('Indicator Data imputation'!P142&lt;&gt;"",1,0))</f>
        <v>1</v>
      </c>
      <c r="P139" s="230" t="n">
        <f aca="false">IF('Indicator Data'!Q143="No Data",1,IF('Indicator Data imputation'!Q142&lt;&gt;"",1,0))</f>
        <v>0</v>
      </c>
      <c r="Q139" s="230" t="n">
        <f aca="false">IF('Indicator Data'!R143="No Data",1,IF('Indicator Data imputation'!R142&lt;&gt;"",1,0))</f>
        <v>0</v>
      </c>
      <c r="R139" s="230" t="n">
        <f aca="false">IF('Indicator Data'!S143="No Data",1,IF('Indicator Data imputation'!S142&lt;&gt;"",1,0))</f>
        <v>0</v>
      </c>
      <c r="S139" s="230" t="n">
        <f aca="false">IF('Indicator Data'!T143="No Data",1,IF('Indicator Data imputation'!T142&lt;&gt;"",1,0))</f>
        <v>0</v>
      </c>
      <c r="T139" s="230" t="n">
        <f aca="false">IF('Indicator Data'!U143="No Data",1,IF('Indicator Data imputation'!U142&lt;&gt;"",1,0))</f>
        <v>0</v>
      </c>
      <c r="U139" s="230" t="n">
        <f aca="false">IF('Indicator Data'!V143="No Data",1,IF('Indicator Data imputation'!V142&lt;&gt;"",1,0))</f>
        <v>0</v>
      </c>
      <c r="V139" s="230" t="n">
        <f aca="false">IF('Indicator Data'!W143="No Data",1,IF('Indicator Data imputation'!W142&lt;&gt;"",1,0))</f>
        <v>0</v>
      </c>
      <c r="W139" s="230" t="n">
        <f aca="false">IF('Indicator Data'!X143="No Data",1,IF('Indicator Data imputation'!X142&lt;&gt;"",1,0))</f>
        <v>0</v>
      </c>
      <c r="X139" s="230" t="n">
        <f aca="false">IF('Indicator Data'!Y143="No Data",1,IF('Indicator Data imputation'!Y142&lt;&gt;"",1,0))</f>
        <v>0</v>
      </c>
      <c r="Y139" s="230" t="n">
        <f aca="false">IF('Indicator Data'!Z143="No Data",1,IF('Indicator Data imputation'!Z142&lt;&gt;"",1,0))</f>
        <v>0</v>
      </c>
      <c r="Z139" s="230" t="n">
        <f aca="false">IF('Indicator Data'!AA143="No Data",1,IF('Indicator Data imputation'!AA142&lt;&gt;"",1,0))</f>
        <v>0</v>
      </c>
      <c r="AA139" s="230" t="n">
        <f aca="false">IF('Indicator Data'!AB143="No Data",1,IF('Indicator Data imputation'!AB142&lt;&gt;"",1,0))</f>
        <v>0</v>
      </c>
      <c r="AB139" s="230" t="n">
        <f aca="false">IF('Indicator Data'!AC143="No Data",1,IF('Indicator Data imputation'!AC142&lt;&gt;"",1,0))</f>
        <v>1</v>
      </c>
      <c r="AC139" s="230" t="n">
        <f aca="false">IF('Indicator Data'!AD143="No Data",1,IF('Indicator Data imputation'!AD142&lt;&gt;"",1,0))</f>
        <v>0</v>
      </c>
      <c r="AD139" s="230" t="n">
        <f aca="false">IF('Indicator Data'!AE143="No Data",1,IF('Indicator Data imputation'!AE142&lt;&gt;"",1,0))</f>
        <v>0</v>
      </c>
      <c r="AE139" s="230" t="n">
        <f aca="false">IF('Indicator Data'!AF143="No Data",1,IF('Indicator Data imputation'!AF142&lt;&gt;"",1,0))</f>
        <v>0</v>
      </c>
      <c r="AF139" s="230" t="n">
        <f aca="false">IF('Indicator Data'!AG143="No Data",1,IF('Indicator Data imputation'!AG142&lt;&gt;"",1,0))</f>
        <v>0</v>
      </c>
      <c r="AG139" s="230" t="n">
        <f aca="false">IF('Indicator Data'!AH143="No Data",1,IF('Indicator Data imputation'!AH142&lt;&gt;"",1,0))</f>
        <v>0</v>
      </c>
      <c r="AH139" s="230" t="n">
        <f aca="false">IF('Indicator Data'!AI143="No Data",1,IF('Indicator Data imputation'!AI142&lt;&gt;"",1,0))</f>
        <v>0</v>
      </c>
      <c r="AI139" s="230" t="n">
        <f aca="false">IF('Indicator Data'!AJ143="No Data",1,IF('Indicator Data imputation'!AJ142&lt;&gt;"",1,0))</f>
        <v>0</v>
      </c>
      <c r="AJ139" s="230" t="n">
        <f aca="false">IF('Indicator Data'!AK143="No Data",1,IF('Indicator Data imputation'!AK142&lt;&gt;"",1,0))</f>
        <v>0</v>
      </c>
      <c r="AK139" s="230" t="n">
        <f aca="false">IF('Indicator Data'!AL143="No Data",1,IF('Indicator Data imputation'!AL142&lt;&gt;"",1,0))</f>
        <v>1</v>
      </c>
      <c r="AL139" s="230" t="n">
        <f aca="false">IF('Indicator Data'!AM143="No Data",1,IF('Indicator Data imputation'!AM142&lt;&gt;"",1,0))</f>
        <v>0</v>
      </c>
      <c r="AM139" s="230" t="n">
        <f aca="false">IF('Indicator Data'!AN143="No Data",1,IF('Indicator Data imputation'!AN142&lt;&gt;"",1,0))</f>
        <v>0</v>
      </c>
      <c r="AN139" s="230" t="n">
        <f aca="false">IF('Indicator Data'!AO143="No Data",1,IF('Indicator Data imputation'!AO142&lt;&gt;"",1,0))</f>
        <v>0</v>
      </c>
      <c r="AO139" s="230" t="n">
        <f aca="false">IF('Indicator Data'!AP143="No Data",1,IF('Indicator Data imputation'!AP142&lt;&gt;"",1,0))</f>
        <v>1</v>
      </c>
      <c r="AP139" s="230" t="n">
        <f aca="false">IF('Indicator Data'!AQ143="No Data",1,IF('Indicator Data imputation'!AQ142&lt;&gt;"",1,0))</f>
        <v>0</v>
      </c>
      <c r="AQ139" s="230" t="n">
        <f aca="false">IF('Indicator Data'!AR143="No Data",1,IF('Indicator Data imputation'!AR142&lt;&gt;"",1,0))</f>
        <v>0</v>
      </c>
      <c r="AR139" s="230" t="n">
        <f aca="false">IF('Indicator Data'!AS143="No Data",1,IF('Indicator Data imputation'!AS142&lt;&gt;"",1,0))</f>
        <v>0</v>
      </c>
      <c r="AS139" s="230" t="n">
        <f aca="false">IF('Indicator Data'!AT143="No Data",1,IF('Indicator Data imputation'!AT142&lt;&gt;"",1,0))</f>
        <v>0</v>
      </c>
      <c r="AT139" s="230" t="n">
        <f aca="false">IF('Indicator Data'!AU143="No Data",1,IF('Indicator Data imputation'!AU142&lt;&gt;"",1,0))</f>
        <v>1</v>
      </c>
      <c r="AU139" s="230" t="n">
        <f aca="false">IF('Indicator Data'!AV143="No Data",1,IF('Indicator Data imputation'!AV142&lt;&gt;"",1,0))</f>
        <v>1</v>
      </c>
      <c r="AV139" s="230" t="n">
        <f aca="false">IF('Indicator Data'!AW143="No Data",1,IF('Indicator Data imputation'!AW142&lt;&gt;"",1,0))</f>
        <v>1</v>
      </c>
      <c r="AW139" s="230" t="n">
        <f aca="false">IF('Indicator Data'!AX143="No Data",1,IF('Indicator Data imputation'!AX142&lt;&gt;"",1,0))</f>
        <v>0</v>
      </c>
      <c r="AX139" s="230" t="n">
        <f aca="false">IF('Indicator Data'!AY143="No Data",1,IF('Indicator Data imputation'!AY142&lt;&gt;"",1,0))</f>
        <v>0</v>
      </c>
      <c r="AY139" s="230" t="n">
        <f aca="false">IF('Indicator Data'!AZ143="No Data",1,IF('Indicator Data imputation'!AZ142&lt;&gt;"",1,0))</f>
        <v>0</v>
      </c>
      <c r="AZ139" s="230" t="n">
        <f aca="false">IF('Indicator Data'!BA143="No Data",1,IF('Indicator Data imputation'!BA142&lt;&gt;"",1,0))</f>
        <v>0</v>
      </c>
      <c r="BA139" s="230" t="n">
        <f aca="false">IF('Indicator Data'!BB143="No Data",1,IF('Indicator Data imputation'!BB142&lt;&gt;"",1,0))</f>
        <v>0</v>
      </c>
      <c r="BB139" s="230" t="n">
        <f aca="false">IF('Indicator Data'!BC143="No Data",1,IF('Indicator Data imputation'!BC142&lt;&gt;"",1,0))</f>
        <v>0</v>
      </c>
      <c r="BC139" s="230" t="n">
        <f aca="false">IF('Indicator Data'!BD143="No Data",1,IF('Indicator Data imputation'!BD142&lt;&gt;"",1,0))</f>
        <v>0</v>
      </c>
      <c r="BD139" s="230" t="n">
        <f aca="false">IF('Indicator Data'!BE143="No Data",1,IF('Indicator Data imputation'!BE142&lt;&gt;"",1,0))</f>
        <v>0</v>
      </c>
      <c r="BE139" s="230" t="n">
        <f aca="false">IF('Indicator Data'!BF143="No Data",1,IF('Indicator Data imputation'!BF142&lt;&gt;"",1,0))</f>
        <v>0</v>
      </c>
      <c r="BF139" s="230" t="n">
        <f aca="false">IF('Indicator Data'!BG143="No Data",1,IF('Indicator Data imputation'!BG142&lt;&gt;"",1,0))</f>
        <v>0</v>
      </c>
      <c r="BG139" s="230" t="n">
        <f aca="false">IF('Indicator Data'!BH143="No Data",1,IF('Indicator Data imputation'!BH142&lt;&gt;"",1,0))</f>
        <v>0</v>
      </c>
      <c r="BH139" s="230" t="n">
        <f aca="false">IF('Indicator Data'!BI143="No Data",1,IF('Indicator Data imputation'!BI142&lt;&gt;"",1,0))</f>
        <v>0</v>
      </c>
      <c r="BI139" s="230" t="n">
        <f aca="false">IF('Indicator Data'!BJ143="No Data",1,IF('Indicator Data imputation'!BJ142&lt;&gt;"",1,0))</f>
        <v>0</v>
      </c>
      <c r="BJ139" s="230" t="n">
        <f aca="false">IF('Indicator Data'!BK143="No Data",1,IF('Indicator Data imputation'!BK142&lt;&gt;"",1,0))</f>
        <v>0</v>
      </c>
      <c r="BK139" s="230" t="n">
        <f aca="false">IF('Indicator Data'!BL143="No Data",1,IF('Indicator Data imputation'!BL142&lt;&gt;"",1,0))</f>
        <v>0</v>
      </c>
      <c r="BL139" s="230" t="n">
        <f aca="false">IF('Indicator Data'!BM143="No Data",1,IF('Indicator Data imputation'!BM142&lt;&gt;"",1,0))</f>
        <v>1</v>
      </c>
      <c r="BM139" s="230" t="n">
        <f aca="false">IF('Indicator Data'!BN143="No Data",1,IF('Indicator Data imputation'!BN142&lt;&gt;"",1,0))</f>
        <v>0</v>
      </c>
      <c r="BN139" s="230" t="n">
        <f aca="false">IF('Indicator Data'!BO143="No Data",1,IF('Indicator Data imputation'!BO142&lt;&gt;"",1,0))</f>
        <v>0</v>
      </c>
      <c r="BO139" s="230" t="n">
        <f aca="false">IF('Indicator Data'!BP143="No Data",1,IF('Indicator Data imputation'!BP142&lt;&gt;"",1,0))</f>
        <v>0</v>
      </c>
      <c r="BP139" s="230" t="n">
        <f aca="false">IF('Indicator Data'!BQ143="No Data",1,IF('Indicator Data imputation'!BQ142&lt;&gt;"",1,0))</f>
        <v>0</v>
      </c>
      <c r="BQ139" s="230" t="n">
        <f aca="false">IF('Indicator Data'!BR143="No Data",1,IF('Indicator Data imputation'!BR142&lt;&gt;"",1,0))</f>
        <v>0</v>
      </c>
      <c r="BR139" s="230" t="n">
        <f aca="false">IF('Indicator Data'!BS143="No Data",1,IF('Indicator Data imputation'!BS142&lt;&gt;"",1,0))</f>
        <v>0</v>
      </c>
      <c r="BS139" s="230" t="n">
        <f aca="false">IF('Indicator Data'!BT143="No Data",1,IF('Indicator Data imputation'!BT142&lt;&gt;"",1,0))</f>
        <v>0</v>
      </c>
      <c r="BT139" s="230" t="n">
        <f aca="false">IF('Indicator Data'!BU143="No Data",1,IF('Indicator Data imputation'!BU142&lt;&gt;"",1,0))</f>
        <v>0</v>
      </c>
      <c r="BU139" s="230" t="n">
        <f aca="false">IF('Indicator Data'!BV143="No Data",1,IF('Indicator Data imputation'!BV142&lt;&gt;"",1,0))</f>
        <v>0</v>
      </c>
      <c r="BV139" s="230" t="n">
        <f aca="false">IF('Indicator Data'!BW143="No Data",1,IF('Indicator Data imputation'!BW142&lt;&gt;"",1,0))</f>
        <v>0</v>
      </c>
      <c r="BW139" s="230" t="n">
        <f aca="false">IF('Indicator Data'!BX143="No Data",1,IF('Indicator Data imputation'!BX142&lt;&gt;"",1,0))</f>
        <v>0</v>
      </c>
      <c r="BX139" s="0" t="n">
        <f aca="false">SUM(B139:BW139)</f>
        <v>10</v>
      </c>
      <c r="BY139" s="239" t="n">
        <f aca="false">BX139/74</f>
        <v>0.135135135135135</v>
      </c>
    </row>
    <row r="140" customFormat="false" ht="14.5" hidden="false" customHeight="false" outlineLevel="0" collapsed="false">
      <c r="A140" s="0" t="str">
        <f aca="false">'Indicator Data'!B144</f>
        <v>PRT</v>
      </c>
      <c r="B140" s="230" t="n">
        <f aca="false">IF('Indicator Data'!C144="No Data",1,IF('Indicator Data imputation'!C143&lt;&gt;"",1,0))</f>
        <v>0</v>
      </c>
      <c r="C140" s="230" t="n">
        <f aca="false">IF('Indicator Data'!D144="No Data",1,IF('Indicator Data imputation'!D143&lt;&gt;"",1,0))</f>
        <v>0</v>
      </c>
      <c r="D140" s="230" t="n">
        <f aca="false">IF('Indicator Data'!E144="No Data",1,IF('Indicator Data imputation'!E143&lt;&gt;"",1,0))</f>
        <v>0</v>
      </c>
      <c r="E140" s="230" t="n">
        <f aca="false">IF('Indicator Data'!F144="No Data",1,IF('Indicator Data imputation'!F143&lt;&gt;"",1,0))</f>
        <v>0</v>
      </c>
      <c r="F140" s="230" t="n">
        <f aca="false">IF('Indicator Data'!G144="No Data",1,IF('Indicator Data imputation'!G143&lt;&gt;"",1,0))</f>
        <v>0</v>
      </c>
      <c r="G140" s="230" t="n">
        <f aca="false">IF('Indicator Data'!H144="No Data",1,IF('Indicator Data imputation'!H143&lt;&gt;"",1,0))</f>
        <v>0</v>
      </c>
      <c r="H140" s="230" t="n">
        <f aca="false">IF('Indicator Data'!I144="No Data",1,IF('Indicator Data imputation'!I143&lt;&gt;"",1,0))</f>
        <v>0</v>
      </c>
      <c r="I140" s="230" t="n">
        <f aca="false">IF('Indicator Data'!J144="No Data",1,IF('Indicator Data imputation'!J143&lt;&gt;"",1,0))</f>
        <v>0</v>
      </c>
      <c r="J140" s="230" t="n">
        <f aca="false">IF('Indicator Data'!K144="No Data",1,IF('Indicator Data imputation'!K143&lt;&gt;"",1,0))</f>
        <v>0</v>
      </c>
      <c r="K140" s="230" t="n">
        <f aca="false">IF('Indicator Data'!L144="No Data",1,IF('Indicator Data imputation'!L143&lt;&gt;"",1,0))</f>
        <v>0</v>
      </c>
      <c r="L140" s="230" t="n">
        <f aca="false">IF('Indicator Data'!M144="No Data",1,IF('Indicator Data imputation'!M143&lt;&gt;"",1,0))</f>
        <v>0</v>
      </c>
      <c r="M140" s="230" t="n">
        <f aca="false">IF('Indicator Data'!N144="No Data",1,IF('Indicator Data imputation'!N143&lt;&gt;"",1,0))</f>
        <v>1</v>
      </c>
      <c r="N140" s="230" t="n">
        <f aca="false">IF('Indicator Data'!O144="No Data",1,IF('Indicator Data imputation'!O143&lt;&gt;"",1,0))</f>
        <v>1</v>
      </c>
      <c r="O140" s="230" t="n">
        <f aca="false">IF('Indicator Data'!P144="No Data",1,IF('Indicator Data imputation'!P143&lt;&gt;"",1,0))</f>
        <v>1</v>
      </c>
      <c r="P140" s="230" t="n">
        <f aca="false">IF('Indicator Data'!Q144="No Data",1,IF('Indicator Data imputation'!Q143&lt;&gt;"",1,0))</f>
        <v>0</v>
      </c>
      <c r="Q140" s="230" t="n">
        <f aca="false">IF('Indicator Data'!R144="No Data",1,IF('Indicator Data imputation'!R143&lt;&gt;"",1,0))</f>
        <v>0</v>
      </c>
      <c r="R140" s="230" t="n">
        <f aca="false">IF('Indicator Data'!S144="No Data",1,IF('Indicator Data imputation'!S143&lt;&gt;"",1,0))</f>
        <v>0</v>
      </c>
      <c r="S140" s="230" t="n">
        <f aca="false">IF('Indicator Data'!T144="No Data",1,IF('Indicator Data imputation'!T143&lt;&gt;"",1,0))</f>
        <v>0</v>
      </c>
      <c r="T140" s="230" t="n">
        <f aca="false">IF('Indicator Data'!U144="No Data",1,IF('Indicator Data imputation'!U143&lt;&gt;"",1,0))</f>
        <v>0</v>
      </c>
      <c r="U140" s="230" t="n">
        <f aca="false">IF('Indicator Data'!V144="No Data",1,IF('Indicator Data imputation'!V143&lt;&gt;"",1,0))</f>
        <v>0</v>
      </c>
      <c r="V140" s="230" t="n">
        <f aca="false">IF('Indicator Data'!W144="No Data",1,IF('Indicator Data imputation'!W143&lt;&gt;"",1,0))</f>
        <v>0</v>
      </c>
      <c r="W140" s="230" t="n">
        <f aca="false">IF('Indicator Data'!X144="No Data",1,IF('Indicator Data imputation'!X143&lt;&gt;"",1,0))</f>
        <v>0</v>
      </c>
      <c r="X140" s="230" t="n">
        <f aca="false">IF('Indicator Data'!Y144="No Data",1,IF('Indicator Data imputation'!Y143&lt;&gt;"",1,0))</f>
        <v>0</v>
      </c>
      <c r="Y140" s="230" t="n">
        <f aca="false">IF('Indicator Data'!Z144="No Data",1,IF('Indicator Data imputation'!Z143&lt;&gt;"",1,0))</f>
        <v>0</v>
      </c>
      <c r="Z140" s="230" t="n">
        <f aca="false">IF('Indicator Data'!AA144="No Data",1,IF('Indicator Data imputation'!AA143&lt;&gt;"",1,0))</f>
        <v>0</v>
      </c>
      <c r="AA140" s="230" t="n">
        <f aca="false">IF('Indicator Data'!AB144="No Data",1,IF('Indicator Data imputation'!AB143&lt;&gt;"",1,0))</f>
        <v>0</v>
      </c>
      <c r="AB140" s="230" t="n">
        <f aca="false">IF('Indicator Data'!AC144="No Data",1,IF('Indicator Data imputation'!AC143&lt;&gt;"",1,0))</f>
        <v>1</v>
      </c>
      <c r="AC140" s="230" t="n">
        <f aca="false">IF('Indicator Data'!AD144="No Data",1,IF('Indicator Data imputation'!AD143&lt;&gt;"",1,0))</f>
        <v>0</v>
      </c>
      <c r="AD140" s="230" t="n">
        <f aca="false">IF('Indicator Data'!AE144="No Data",1,IF('Indicator Data imputation'!AE143&lt;&gt;"",1,0))</f>
        <v>0</v>
      </c>
      <c r="AE140" s="230" t="n">
        <f aca="false">IF('Indicator Data'!AF144="No Data",1,IF('Indicator Data imputation'!AF143&lt;&gt;"",1,0))</f>
        <v>0</v>
      </c>
      <c r="AF140" s="230" t="n">
        <f aca="false">IF('Indicator Data'!AG144="No Data",1,IF('Indicator Data imputation'!AG143&lt;&gt;"",1,0))</f>
        <v>0</v>
      </c>
      <c r="AG140" s="230" t="n">
        <f aca="false">IF('Indicator Data'!AH144="No Data",1,IF('Indicator Data imputation'!AH143&lt;&gt;"",1,0))</f>
        <v>0</v>
      </c>
      <c r="AH140" s="230" t="n">
        <f aca="false">IF('Indicator Data'!AI144="No Data",1,IF('Indicator Data imputation'!AI143&lt;&gt;"",1,0))</f>
        <v>0</v>
      </c>
      <c r="AI140" s="230" t="n">
        <f aca="false">IF('Indicator Data'!AJ144="No Data",1,IF('Indicator Data imputation'!AJ143&lt;&gt;"",1,0))</f>
        <v>0</v>
      </c>
      <c r="AJ140" s="230" t="n">
        <f aca="false">IF('Indicator Data'!AK144="No Data",1,IF('Indicator Data imputation'!AK143&lt;&gt;"",1,0))</f>
        <v>0</v>
      </c>
      <c r="AK140" s="230" t="n">
        <f aca="false">IF('Indicator Data'!AL144="No Data",1,IF('Indicator Data imputation'!AL143&lt;&gt;"",1,0))</f>
        <v>1</v>
      </c>
      <c r="AL140" s="230" t="n">
        <f aca="false">IF('Indicator Data'!AM144="No Data",1,IF('Indicator Data imputation'!AM143&lt;&gt;"",1,0))</f>
        <v>0</v>
      </c>
      <c r="AM140" s="230" t="n">
        <f aca="false">IF('Indicator Data'!AN144="No Data",1,IF('Indicator Data imputation'!AN143&lt;&gt;"",1,0))</f>
        <v>0</v>
      </c>
      <c r="AN140" s="230" t="n">
        <f aca="false">IF('Indicator Data'!AO144="No Data",1,IF('Indicator Data imputation'!AO143&lt;&gt;"",1,0))</f>
        <v>0</v>
      </c>
      <c r="AO140" s="230" t="n">
        <f aca="false">IF('Indicator Data'!AP144="No Data",1,IF('Indicator Data imputation'!AP143&lt;&gt;"",1,0))</f>
        <v>1</v>
      </c>
      <c r="AP140" s="230" t="n">
        <f aca="false">IF('Indicator Data'!AQ144="No Data",1,IF('Indicator Data imputation'!AQ143&lt;&gt;"",1,0))</f>
        <v>0</v>
      </c>
      <c r="AQ140" s="230" t="n">
        <f aca="false">IF('Indicator Data'!AR144="No Data",1,IF('Indicator Data imputation'!AR143&lt;&gt;"",1,0))</f>
        <v>0</v>
      </c>
      <c r="AR140" s="230" t="n">
        <f aca="false">IF('Indicator Data'!AS144="No Data",1,IF('Indicator Data imputation'!AS143&lt;&gt;"",1,0))</f>
        <v>0</v>
      </c>
      <c r="AS140" s="230" t="n">
        <f aca="false">IF('Indicator Data'!AT144="No Data",1,IF('Indicator Data imputation'!AT143&lt;&gt;"",1,0))</f>
        <v>0</v>
      </c>
      <c r="AT140" s="230" t="n">
        <f aca="false">IF('Indicator Data'!AU144="No Data",1,IF('Indicator Data imputation'!AU143&lt;&gt;"",1,0))</f>
        <v>0</v>
      </c>
      <c r="AU140" s="230" t="n">
        <f aca="false">IF('Indicator Data'!AV144="No Data",1,IF('Indicator Data imputation'!AV143&lt;&gt;"",1,0))</f>
        <v>0</v>
      </c>
      <c r="AV140" s="230" t="n">
        <f aca="false">IF('Indicator Data'!AW144="No Data",1,IF('Indicator Data imputation'!AW143&lt;&gt;"",1,0))</f>
        <v>1</v>
      </c>
      <c r="AW140" s="230" t="n">
        <f aca="false">IF('Indicator Data'!AX144="No Data",1,IF('Indicator Data imputation'!AX143&lt;&gt;"",1,0))</f>
        <v>0</v>
      </c>
      <c r="AX140" s="230" t="n">
        <f aca="false">IF('Indicator Data'!AY144="No Data",1,IF('Indicator Data imputation'!AY143&lt;&gt;"",1,0))</f>
        <v>0</v>
      </c>
      <c r="AY140" s="230" t="n">
        <f aca="false">IF('Indicator Data'!AZ144="No Data",1,IF('Indicator Data imputation'!AZ143&lt;&gt;"",1,0))</f>
        <v>0</v>
      </c>
      <c r="AZ140" s="230" t="n">
        <f aca="false">IF('Indicator Data'!BA144="No Data",1,IF('Indicator Data imputation'!BA143&lt;&gt;"",1,0))</f>
        <v>0</v>
      </c>
      <c r="BA140" s="230" t="n">
        <f aca="false">IF('Indicator Data'!BB144="No Data",1,IF('Indicator Data imputation'!BB143&lt;&gt;"",1,0))</f>
        <v>0</v>
      </c>
      <c r="BB140" s="230" t="n">
        <f aca="false">IF('Indicator Data'!BC144="No Data",1,IF('Indicator Data imputation'!BC143&lt;&gt;"",1,0))</f>
        <v>0</v>
      </c>
      <c r="BC140" s="230" t="n">
        <f aca="false">IF('Indicator Data'!BD144="No Data",1,IF('Indicator Data imputation'!BD143&lt;&gt;"",1,0))</f>
        <v>0</v>
      </c>
      <c r="BD140" s="230" t="n">
        <f aca="false">IF('Indicator Data'!BE144="No Data",1,IF('Indicator Data imputation'!BE143&lt;&gt;"",1,0))</f>
        <v>0</v>
      </c>
      <c r="BE140" s="230" t="n">
        <f aca="false">IF('Indicator Data'!BF144="No Data",1,IF('Indicator Data imputation'!BF143&lt;&gt;"",1,0))</f>
        <v>0</v>
      </c>
      <c r="BF140" s="230" t="n">
        <f aca="false">IF('Indicator Data'!BG144="No Data",1,IF('Indicator Data imputation'!BG143&lt;&gt;"",1,0))</f>
        <v>0</v>
      </c>
      <c r="BG140" s="230" t="n">
        <f aca="false">IF('Indicator Data'!BH144="No Data",1,IF('Indicator Data imputation'!BH143&lt;&gt;"",1,0))</f>
        <v>0</v>
      </c>
      <c r="BH140" s="230" t="n">
        <f aca="false">IF('Indicator Data'!BI144="No Data",1,IF('Indicator Data imputation'!BI143&lt;&gt;"",1,0))</f>
        <v>0</v>
      </c>
      <c r="BI140" s="230" t="n">
        <f aca="false">IF('Indicator Data'!BJ144="No Data",1,IF('Indicator Data imputation'!BJ143&lt;&gt;"",1,0))</f>
        <v>0</v>
      </c>
      <c r="BJ140" s="230" t="n">
        <f aca="false">IF('Indicator Data'!BK144="No Data",1,IF('Indicator Data imputation'!BK143&lt;&gt;"",1,0))</f>
        <v>0</v>
      </c>
      <c r="BK140" s="230" t="n">
        <f aca="false">IF('Indicator Data'!BL144="No Data",1,IF('Indicator Data imputation'!BL143&lt;&gt;"",1,0))</f>
        <v>0</v>
      </c>
      <c r="BL140" s="230" t="n">
        <f aca="false">IF('Indicator Data'!BM144="No Data",1,IF('Indicator Data imputation'!BM143&lt;&gt;"",1,0))</f>
        <v>0</v>
      </c>
      <c r="BM140" s="230" t="n">
        <f aca="false">IF('Indicator Data'!BN144="No Data",1,IF('Indicator Data imputation'!BN143&lt;&gt;"",1,0))</f>
        <v>0</v>
      </c>
      <c r="BN140" s="230" t="n">
        <f aca="false">IF('Indicator Data'!BO144="No Data",1,IF('Indicator Data imputation'!BO143&lt;&gt;"",1,0))</f>
        <v>0</v>
      </c>
      <c r="BO140" s="230" t="n">
        <f aca="false">IF('Indicator Data'!BP144="No Data",1,IF('Indicator Data imputation'!BP143&lt;&gt;"",1,0))</f>
        <v>0</v>
      </c>
      <c r="BP140" s="230" t="n">
        <f aca="false">IF('Indicator Data'!BQ144="No Data",1,IF('Indicator Data imputation'!BQ143&lt;&gt;"",1,0))</f>
        <v>0</v>
      </c>
      <c r="BQ140" s="230" t="n">
        <f aca="false">IF('Indicator Data'!BR144="No Data",1,IF('Indicator Data imputation'!BR143&lt;&gt;"",1,0))</f>
        <v>0</v>
      </c>
      <c r="BR140" s="230" t="n">
        <f aca="false">IF('Indicator Data'!BS144="No Data",1,IF('Indicator Data imputation'!BS143&lt;&gt;"",1,0))</f>
        <v>0</v>
      </c>
      <c r="BS140" s="230" t="n">
        <f aca="false">IF('Indicator Data'!BT144="No Data",1,IF('Indicator Data imputation'!BT143&lt;&gt;"",1,0))</f>
        <v>0</v>
      </c>
      <c r="BT140" s="230" t="n">
        <f aca="false">IF('Indicator Data'!BU144="No Data",1,IF('Indicator Data imputation'!BU143&lt;&gt;"",1,0))</f>
        <v>0</v>
      </c>
      <c r="BU140" s="230" t="n">
        <f aca="false">IF('Indicator Data'!BV144="No Data",1,IF('Indicator Data imputation'!BV143&lt;&gt;"",1,0))</f>
        <v>0</v>
      </c>
      <c r="BV140" s="230" t="n">
        <f aca="false">IF('Indicator Data'!BW144="No Data",1,IF('Indicator Data imputation'!BW143&lt;&gt;"",1,0))</f>
        <v>0</v>
      </c>
      <c r="BW140" s="230" t="n">
        <f aca="false">IF('Indicator Data'!BX144="No Data",1,IF('Indicator Data imputation'!BX143&lt;&gt;"",1,0))</f>
        <v>0</v>
      </c>
      <c r="BX140" s="0" t="n">
        <f aca="false">SUM(B140:BW140)</f>
        <v>7</v>
      </c>
      <c r="BY140" s="239" t="n">
        <f aca="false">BX140/74</f>
        <v>0.0945945945945946</v>
      </c>
    </row>
    <row r="141" customFormat="false" ht="14.5" hidden="false" customHeight="false" outlineLevel="0" collapsed="false">
      <c r="A141" s="0" t="str">
        <f aca="false">'Indicator Data'!B145</f>
        <v>QAT</v>
      </c>
      <c r="B141" s="230" t="n">
        <f aca="false">IF('Indicator Data'!C145="No Data",1,IF('Indicator Data imputation'!C144&lt;&gt;"",1,0))</f>
        <v>0</v>
      </c>
      <c r="C141" s="230" t="n">
        <f aca="false">IF('Indicator Data'!D145="No Data",1,IF('Indicator Data imputation'!D144&lt;&gt;"",1,0))</f>
        <v>0</v>
      </c>
      <c r="D141" s="230" t="n">
        <f aca="false">IF('Indicator Data'!E145="No Data",1,IF('Indicator Data imputation'!E144&lt;&gt;"",1,0))</f>
        <v>0</v>
      </c>
      <c r="E141" s="230" t="n">
        <f aca="false">IF('Indicator Data'!F145="No Data",1,IF('Indicator Data imputation'!F144&lt;&gt;"",1,0))</f>
        <v>0</v>
      </c>
      <c r="F141" s="230" t="n">
        <f aca="false">IF('Indicator Data'!G145="No Data",1,IF('Indicator Data imputation'!G144&lt;&gt;"",1,0))</f>
        <v>0</v>
      </c>
      <c r="G141" s="230" t="n">
        <f aca="false">IF('Indicator Data'!H145="No Data",1,IF('Indicator Data imputation'!H144&lt;&gt;"",1,0))</f>
        <v>0</v>
      </c>
      <c r="H141" s="230" t="n">
        <f aca="false">IF('Indicator Data'!I145="No Data",1,IF('Indicator Data imputation'!I144&lt;&gt;"",1,0))</f>
        <v>0</v>
      </c>
      <c r="I141" s="230" t="n">
        <f aca="false">IF('Indicator Data'!J145="No Data",1,IF('Indicator Data imputation'!J144&lt;&gt;"",1,0))</f>
        <v>0</v>
      </c>
      <c r="J141" s="230" t="n">
        <f aca="false">IF('Indicator Data'!K145="No Data",1,IF('Indicator Data imputation'!K144&lt;&gt;"",1,0))</f>
        <v>0</v>
      </c>
      <c r="K141" s="230" t="n">
        <f aca="false">IF('Indicator Data'!L145="No Data",1,IF('Indicator Data imputation'!L144&lt;&gt;"",1,0))</f>
        <v>0</v>
      </c>
      <c r="L141" s="230" t="n">
        <f aca="false">IF('Indicator Data'!M145="No Data",1,IF('Indicator Data imputation'!M144&lt;&gt;"",1,0))</f>
        <v>0</v>
      </c>
      <c r="M141" s="230" t="n">
        <f aca="false">IF('Indicator Data'!N145="No Data",1,IF('Indicator Data imputation'!N144&lt;&gt;"",1,0))</f>
        <v>1</v>
      </c>
      <c r="N141" s="230" t="n">
        <f aca="false">IF('Indicator Data'!O145="No Data",1,IF('Indicator Data imputation'!O144&lt;&gt;"",1,0))</f>
        <v>1</v>
      </c>
      <c r="O141" s="230" t="n">
        <f aca="false">IF('Indicator Data'!P145="No Data",1,IF('Indicator Data imputation'!P144&lt;&gt;"",1,0))</f>
        <v>1</v>
      </c>
      <c r="P141" s="230" t="n">
        <f aca="false">IF('Indicator Data'!Q145="No Data",1,IF('Indicator Data imputation'!Q144&lt;&gt;"",1,0))</f>
        <v>0</v>
      </c>
      <c r="Q141" s="230" t="n">
        <f aca="false">IF('Indicator Data'!R145="No Data",1,IF('Indicator Data imputation'!R144&lt;&gt;"",1,0))</f>
        <v>0</v>
      </c>
      <c r="R141" s="230" t="n">
        <f aca="false">IF('Indicator Data'!S145="No Data",1,IF('Indicator Data imputation'!S144&lt;&gt;"",1,0))</f>
        <v>0</v>
      </c>
      <c r="S141" s="230" t="n">
        <f aca="false">IF('Indicator Data'!T145="No Data",1,IF('Indicator Data imputation'!T144&lt;&gt;"",1,0))</f>
        <v>0</v>
      </c>
      <c r="T141" s="230" t="n">
        <f aca="false">IF('Indicator Data'!U145="No Data",1,IF('Indicator Data imputation'!U144&lt;&gt;"",1,0))</f>
        <v>0</v>
      </c>
      <c r="U141" s="230" t="n">
        <f aca="false">IF('Indicator Data'!V145="No Data",1,IF('Indicator Data imputation'!V144&lt;&gt;"",1,0))</f>
        <v>0</v>
      </c>
      <c r="V141" s="230" t="n">
        <f aca="false">IF('Indicator Data'!W145="No Data",1,IF('Indicator Data imputation'!W144&lt;&gt;"",1,0))</f>
        <v>0</v>
      </c>
      <c r="W141" s="230" t="n">
        <f aca="false">IF('Indicator Data'!X145="No Data",1,IF('Indicator Data imputation'!X144&lt;&gt;"",1,0))</f>
        <v>0</v>
      </c>
      <c r="X141" s="230" t="n">
        <f aca="false">IF('Indicator Data'!Y145="No Data",1,IF('Indicator Data imputation'!Y144&lt;&gt;"",1,0))</f>
        <v>0</v>
      </c>
      <c r="Y141" s="230" t="n">
        <f aca="false">IF('Indicator Data'!Z145="No Data",1,IF('Indicator Data imputation'!Z144&lt;&gt;"",1,0))</f>
        <v>0</v>
      </c>
      <c r="Z141" s="230" t="n">
        <f aca="false">IF('Indicator Data'!AA145="No Data",1,IF('Indicator Data imputation'!AA144&lt;&gt;"",1,0))</f>
        <v>1</v>
      </c>
      <c r="AA141" s="230" t="n">
        <f aca="false">IF('Indicator Data'!AB145="No Data",1,IF('Indicator Data imputation'!AB144&lt;&gt;"",1,0))</f>
        <v>0</v>
      </c>
      <c r="AB141" s="230" t="n">
        <f aca="false">IF('Indicator Data'!AC145="No Data",1,IF('Indicator Data imputation'!AC144&lt;&gt;"",1,0))</f>
        <v>1</v>
      </c>
      <c r="AC141" s="230" t="n">
        <f aca="false">IF('Indicator Data'!AD145="No Data",1,IF('Indicator Data imputation'!AD144&lt;&gt;"",1,0))</f>
        <v>0</v>
      </c>
      <c r="AD141" s="230" t="n">
        <f aca="false">IF('Indicator Data'!AE145="No Data",1,IF('Indicator Data imputation'!AE144&lt;&gt;"",1,0))</f>
        <v>0</v>
      </c>
      <c r="AE141" s="230" t="n">
        <f aca="false">IF('Indicator Data'!AF145="No Data",1,IF('Indicator Data imputation'!AF144&lt;&gt;"",1,0))</f>
        <v>1</v>
      </c>
      <c r="AF141" s="230" t="n">
        <f aca="false">IF('Indicator Data'!AG145="No Data",1,IF('Indicator Data imputation'!AG144&lt;&gt;"",1,0))</f>
        <v>0</v>
      </c>
      <c r="AG141" s="230" t="n">
        <f aca="false">IF('Indicator Data'!AH145="No Data",1,IF('Indicator Data imputation'!AH144&lt;&gt;"",1,0))</f>
        <v>0</v>
      </c>
      <c r="AH141" s="230" t="n">
        <f aca="false">IF('Indicator Data'!AI145="No Data",1,IF('Indicator Data imputation'!AI144&lt;&gt;"",1,0))</f>
        <v>0</v>
      </c>
      <c r="AI141" s="230" t="n">
        <f aca="false">IF('Indicator Data'!AJ145="No Data",1,IF('Indicator Data imputation'!AJ144&lt;&gt;"",1,0))</f>
        <v>0</v>
      </c>
      <c r="AJ141" s="230" t="n">
        <f aca="false">IF('Indicator Data'!AK145="No Data",1,IF('Indicator Data imputation'!AK144&lt;&gt;"",1,0))</f>
        <v>0</v>
      </c>
      <c r="AK141" s="230" t="n">
        <f aca="false">IF('Indicator Data'!AL145="No Data",1,IF('Indicator Data imputation'!AL144&lt;&gt;"",1,0))</f>
        <v>1</v>
      </c>
      <c r="AL141" s="230" t="n">
        <f aca="false">IF('Indicator Data'!AM145="No Data",1,IF('Indicator Data imputation'!AM144&lt;&gt;"",1,0))</f>
        <v>0</v>
      </c>
      <c r="AM141" s="230" t="n">
        <f aca="false">IF('Indicator Data'!AN145="No Data",1,IF('Indicator Data imputation'!AN144&lt;&gt;"",1,0))</f>
        <v>0</v>
      </c>
      <c r="AN141" s="230" t="n">
        <f aca="false">IF('Indicator Data'!AO145="No Data",1,IF('Indicator Data imputation'!AO144&lt;&gt;"",1,0))</f>
        <v>0</v>
      </c>
      <c r="AO141" s="230" t="n">
        <f aca="false">IF('Indicator Data'!AP145="No Data",1,IF('Indicator Data imputation'!AP144&lt;&gt;"",1,0))</f>
        <v>1</v>
      </c>
      <c r="AP141" s="230" t="n">
        <f aca="false">IF('Indicator Data'!AQ145="No Data",1,IF('Indicator Data imputation'!AQ144&lt;&gt;"",1,0))</f>
        <v>0</v>
      </c>
      <c r="AQ141" s="230" t="n">
        <f aca="false">IF('Indicator Data'!AR145="No Data",1,IF('Indicator Data imputation'!AR144&lt;&gt;"",1,0))</f>
        <v>0</v>
      </c>
      <c r="AR141" s="230" t="n">
        <f aca="false">IF('Indicator Data'!AS145="No Data",1,IF('Indicator Data imputation'!AS144&lt;&gt;"",1,0))</f>
        <v>1</v>
      </c>
      <c r="AS141" s="230" t="n">
        <f aca="false">IF('Indicator Data'!AT145="No Data",1,IF('Indicator Data imputation'!AT144&lt;&gt;"",1,0))</f>
        <v>0</v>
      </c>
      <c r="AT141" s="230" t="n">
        <f aca="false">IF('Indicator Data'!AU145="No Data",1,IF('Indicator Data imputation'!AU144&lt;&gt;"",1,0))</f>
        <v>0</v>
      </c>
      <c r="AU141" s="230" t="n">
        <f aca="false">IF('Indicator Data'!AV145="No Data",1,IF('Indicator Data imputation'!AV144&lt;&gt;"",1,0))</f>
        <v>0</v>
      </c>
      <c r="AV141" s="230" t="n">
        <f aca="false">IF('Indicator Data'!AW145="No Data",1,IF('Indicator Data imputation'!AW144&lt;&gt;"",1,0))</f>
        <v>1</v>
      </c>
      <c r="AW141" s="230" t="n">
        <f aca="false">IF('Indicator Data'!AX145="No Data",1,IF('Indicator Data imputation'!AX144&lt;&gt;"",1,0))</f>
        <v>0</v>
      </c>
      <c r="AX141" s="230" t="n">
        <f aca="false">IF('Indicator Data'!AY145="No Data",1,IF('Indicator Data imputation'!AY144&lt;&gt;"",1,0))</f>
        <v>0</v>
      </c>
      <c r="AY141" s="230" t="n">
        <f aca="false">IF('Indicator Data'!AZ145="No Data",1,IF('Indicator Data imputation'!AZ144&lt;&gt;"",1,0))</f>
        <v>1</v>
      </c>
      <c r="AZ141" s="230" t="n">
        <f aca="false">IF('Indicator Data'!BA145="No Data",1,IF('Indicator Data imputation'!BA144&lt;&gt;"",1,0))</f>
        <v>0</v>
      </c>
      <c r="BA141" s="230" t="n">
        <f aca="false">IF('Indicator Data'!BB145="No Data",1,IF('Indicator Data imputation'!BB144&lt;&gt;"",1,0))</f>
        <v>0</v>
      </c>
      <c r="BB141" s="230" t="n">
        <f aca="false">IF('Indicator Data'!BC145="No Data",1,IF('Indicator Data imputation'!BC144&lt;&gt;"",1,0))</f>
        <v>0</v>
      </c>
      <c r="BC141" s="230" t="n">
        <f aca="false">IF('Indicator Data'!BD145="No Data",1,IF('Indicator Data imputation'!BD144&lt;&gt;"",1,0))</f>
        <v>0</v>
      </c>
      <c r="BD141" s="230" t="n">
        <f aca="false">IF('Indicator Data'!BE145="No Data",1,IF('Indicator Data imputation'!BE144&lt;&gt;"",1,0))</f>
        <v>0</v>
      </c>
      <c r="BE141" s="230" t="n">
        <f aca="false">IF('Indicator Data'!BF145="No Data",1,IF('Indicator Data imputation'!BF144&lt;&gt;"",1,0))</f>
        <v>0</v>
      </c>
      <c r="BF141" s="230" t="n">
        <f aca="false">IF('Indicator Data'!BG145="No Data",1,IF('Indicator Data imputation'!BG144&lt;&gt;"",1,0))</f>
        <v>1</v>
      </c>
      <c r="BG141" s="230" t="n">
        <f aca="false">IF('Indicator Data'!BH145="No Data",1,IF('Indicator Data imputation'!BH144&lt;&gt;"",1,0))</f>
        <v>1</v>
      </c>
      <c r="BH141" s="230" t="n">
        <f aca="false">IF('Indicator Data'!BI145="No Data",1,IF('Indicator Data imputation'!BI144&lt;&gt;"",1,0))</f>
        <v>0</v>
      </c>
      <c r="BI141" s="230" t="n">
        <f aca="false">IF('Indicator Data'!BJ145="No Data",1,IF('Indicator Data imputation'!BJ144&lt;&gt;"",1,0))</f>
        <v>0</v>
      </c>
      <c r="BJ141" s="230" t="n">
        <f aca="false">IF('Indicator Data'!BK145="No Data",1,IF('Indicator Data imputation'!BK144&lt;&gt;"",1,0))</f>
        <v>0</v>
      </c>
      <c r="BK141" s="230" t="n">
        <f aca="false">IF('Indicator Data'!BL145="No Data",1,IF('Indicator Data imputation'!BL144&lt;&gt;"",1,0))</f>
        <v>0</v>
      </c>
      <c r="BL141" s="230" t="n">
        <f aca="false">IF('Indicator Data'!BM145="No Data",1,IF('Indicator Data imputation'!BM144&lt;&gt;"",1,0))</f>
        <v>0</v>
      </c>
      <c r="BM141" s="230" t="n">
        <f aca="false">IF('Indicator Data'!BN145="No Data",1,IF('Indicator Data imputation'!BN144&lt;&gt;"",1,0))</f>
        <v>0</v>
      </c>
      <c r="BN141" s="230" t="n">
        <f aca="false">IF('Indicator Data'!BO145="No Data",1,IF('Indicator Data imputation'!BO144&lt;&gt;"",1,0))</f>
        <v>0</v>
      </c>
      <c r="BO141" s="230" t="n">
        <f aca="false">IF('Indicator Data'!BP145="No Data",1,IF('Indicator Data imputation'!BP144&lt;&gt;"",1,0))</f>
        <v>0</v>
      </c>
      <c r="BP141" s="230" t="n">
        <f aca="false">IF('Indicator Data'!BQ145="No Data",1,IF('Indicator Data imputation'!BQ144&lt;&gt;"",1,0))</f>
        <v>0</v>
      </c>
      <c r="BQ141" s="230" t="n">
        <f aca="false">IF('Indicator Data'!BR145="No Data",1,IF('Indicator Data imputation'!BR144&lt;&gt;"",1,0))</f>
        <v>0</v>
      </c>
      <c r="BR141" s="230" t="n">
        <f aca="false">IF('Indicator Data'!BS145="No Data",1,IF('Indicator Data imputation'!BS144&lt;&gt;"",1,0))</f>
        <v>0</v>
      </c>
      <c r="BS141" s="230" t="n">
        <f aca="false">IF('Indicator Data'!BT145="No Data",1,IF('Indicator Data imputation'!BT144&lt;&gt;"",1,0))</f>
        <v>0</v>
      </c>
      <c r="BT141" s="230" t="n">
        <f aca="false">IF('Indicator Data'!BU145="No Data",1,IF('Indicator Data imputation'!BU144&lt;&gt;"",1,0))</f>
        <v>0</v>
      </c>
      <c r="BU141" s="230" t="n">
        <f aca="false">IF('Indicator Data'!BV145="No Data",1,IF('Indicator Data imputation'!BV144&lt;&gt;"",1,0))</f>
        <v>0</v>
      </c>
      <c r="BV141" s="230" t="n">
        <f aca="false">IF('Indicator Data'!BW145="No Data",1,IF('Indicator Data imputation'!BW144&lt;&gt;"",1,0))</f>
        <v>0</v>
      </c>
      <c r="BW141" s="230" t="n">
        <f aca="false">IF('Indicator Data'!BX145="No Data",1,IF('Indicator Data imputation'!BX144&lt;&gt;"",1,0))</f>
        <v>0</v>
      </c>
      <c r="BX141" s="0" t="n">
        <f aca="false">SUM(B141:BW141)</f>
        <v>13</v>
      </c>
      <c r="BY141" s="239" t="n">
        <f aca="false">BX141/74</f>
        <v>0.175675675675676</v>
      </c>
    </row>
    <row r="142" customFormat="false" ht="14.5" hidden="false" customHeight="false" outlineLevel="0" collapsed="false">
      <c r="A142" s="0" t="str">
        <f aca="false">'Indicator Data'!B146</f>
        <v>ROU</v>
      </c>
      <c r="B142" s="230" t="n">
        <f aca="false">IF('Indicator Data'!C146="No Data",1,IF('Indicator Data imputation'!C145&lt;&gt;"",1,0))</f>
        <v>0</v>
      </c>
      <c r="C142" s="230" t="n">
        <f aca="false">IF('Indicator Data'!D146="No Data",1,IF('Indicator Data imputation'!D145&lt;&gt;"",1,0))</f>
        <v>0</v>
      </c>
      <c r="D142" s="230" t="n">
        <f aca="false">IF('Indicator Data'!E146="No Data",1,IF('Indicator Data imputation'!E145&lt;&gt;"",1,0))</f>
        <v>0</v>
      </c>
      <c r="E142" s="230" t="n">
        <f aca="false">IF('Indicator Data'!F146="No Data",1,IF('Indicator Data imputation'!F145&lt;&gt;"",1,0))</f>
        <v>0</v>
      </c>
      <c r="F142" s="230" t="n">
        <f aca="false">IF('Indicator Data'!G146="No Data",1,IF('Indicator Data imputation'!G145&lt;&gt;"",1,0))</f>
        <v>0</v>
      </c>
      <c r="G142" s="230" t="n">
        <f aca="false">IF('Indicator Data'!H146="No Data",1,IF('Indicator Data imputation'!H145&lt;&gt;"",1,0))</f>
        <v>0</v>
      </c>
      <c r="H142" s="230" t="n">
        <f aca="false">IF('Indicator Data'!I146="No Data",1,IF('Indicator Data imputation'!I145&lt;&gt;"",1,0))</f>
        <v>0</v>
      </c>
      <c r="I142" s="230" t="n">
        <f aca="false">IF('Indicator Data'!J146="No Data",1,IF('Indicator Data imputation'!J145&lt;&gt;"",1,0))</f>
        <v>0</v>
      </c>
      <c r="J142" s="230" t="n">
        <f aca="false">IF('Indicator Data'!K146="No Data",1,IF('Indicator Data imputation'!K145&lt;&gt;"",1,0))</f>
        <v>0</v>
      </c>
      <c r="K142" s="230" t="n">
        <f aca="false">IF('Indicator Data'!L146="No Data",1,IF('Indicator Data imputation'!L145&lt;&gt;"",1,0))</f>
        <v>0</v>
      </c>
      <c r="L142" s="230" t="n">
        <f aca="false">IF('Indicator Data'!M146="No Data",1,IF('Indicator Data imputation'!M145&lt;&gt;"",1,0))</f>
        <v>0</v>
      </c>
      <c r="M142" s="230" t="n">
        <f aca="false">IF('Indicator Data'!N146="No Data",1,IF('Indicator Data imputation'!N145&lt;&gt;"",1,0))</f>
        <v>1</v>
      </c>
      <c r="N142" s="230" t="n">
        <f aca="false">IF('Indicator Data'!O146="No Data",1,IF('Indicator Data imputation'!O145&lt;&gt;"",1,0))</f>
        <v>1</v>
      </c>
      <c r="O142" s="230" t="n">
        <f aca="false">IF('Indicator Data'!P146="No Data",1,IF('Indicator Data imputation'!P145&lt;&gt;"",1,0))</f>
        <v>1</v>
      </c>
      <c r="P142" s="230" t="n">
        <f aca="false">IF('Indicator Data'!Q146="No Data",1,IF('Indicator Data imputation'!Q145&lt;&gt;"",1,0))</f>
        <v>0</v>
      </c>
      <c r="Q142" s="230" t="n">
        <f aca="false">IF('Indicator Data'!R146="No Data",1,IF('Indicator Data imputation'!R145&lt;&gt;"",1,0))</f>
        <v>0</v>
      </c>
      <c r="R142" s="230" t="n">
        <f aca="false">IF('Indicator Data'!S146="No Data",1,IF('Indicator Data imputation'!S145&lt;&gt;"",1,0))</f>
        <v>0</v>
      </c>
      <c r="S142" s="230" t="n">
        <f aca="false">IF('Indicator Data'!T146="No Data",1,IF('Indicator Data imputation'!T145&lt;&gt;"",1,0))</f>
        <v>0</v>
      </c>
      <c r="T142" s="230" t="n">
        <f aca="false">IF('Indicator Data'!U146="No Data",1,IF('Indicator Data imputation'!U145&lt;&gt;"",1,0))</f>
        <v>0</v>
      </c>
      <c r="U142" s="230" t="n">
        <f aca="false">IF('Indicator Data'!V146="No Data",1,IF('Indicator Data imputation'!V145&lt;&gt;"",1,0))</f>
        <v>0</v>
      </c>
      <c r="V142" s="230" t="n">
        <f aca="false">IF('Indicator Data'!W146="No Data",1,IF('Indicator Data imputation'!W145&lt;&gt;"",1,0))</f>
        <v>0</v>
      </c>
      <c r="W142" s="230" t="n">
        <f aca="false">IF('Indicator Data'!X146="No Data",1,IF('Indicator Data imputation'!X145&lt;&gt;"",1,0))</f>
        <v>0</v>
      </c>
      <c r="X142" s="230" t="n">
        <f aca="false">IF('Indicator Data'!Y146="No Data",1,IF('Indicator Data imputation'!Y145&lt;&gt;"",1,0))</f>
        <v>0</v>
      </c>
      <c r="Y142" s="230" t="n">
        <f aca="false">IF('Indicator Data'!Z146="No Data",1,IF('Indicator Data imputation'!Z145&lt;&gt;"",1,0))</f>
        <v>0</v>
      </c>
      <c r="Z142" s="230" t="n">
        <f aca="false">IF('Indicator Data'!AA146="No Data",1,IF('Indicator Data imputation'!AA145&lt;&gt;"",1,0))</f>
        <v>0</v>
      </c>
      <c r="AA142" s="230" t="n">
        <f aca="false">IF('Indicator Data'!AB146="No Data",1,IF('Indicator Data imputation'!AB145&lt;&gt;"",1,0))</f>
        <v>0</v>
      </c>
      <c r="AB142" s="230" t="n">
        <f aca="false">IF('Indicator Data'!AC146="No Data",1,IF('Indicator Data imputation'!AC145&lt;&gt;"",1,0))</f>
        <v>1</v>
      </c>
      <c r="AC142" s="230" t="n">
        <f aca="false">IF('Indicator Data'!AD146="No Data",1,IF('Indicator Data imputation'!AD145&lt;&gt;"",1,0))</f>
        <v>0</v>
      </c>
      <c r="AD142" s="230" t="n">
        <f aca="false">IF('Indicator Data'!AE146="No Data",1,IF('Indicator Data imputation'!AE145&lt;&gt;"",1,0))</f>
        <v>0</v>
      </c>
      <c r="AE142" s="230" t="n">
        <f aca="false">IF('Indicator Data'!AF146="No Data",1,IF('Indicator Data imputation'!AF145&lt;&gt;"",1,0))</f>
        <v>0</v>
      </c>
      <c r="AF142" s="230" t="n">
        <f aca="false">IF('Indicator Data'!AG146="No Data",1,IF('Indicator Data imputation'!AG145&lt;&gt;"",1,0))</f>
        <v>0</v>
      </c>
      <c r="AG142" s="230" t="n">
        <f aca="false">IF('Indicator Data'!AH146="No Data",1,IF('Indicator Data imputation'!AH145&lt;&gt;"",1,0))</f>
        <v>0</v>
      </c>
      <c r="AH142" s="230" t="n">
        <f aca="false">IF('Indicator Data'!AI146="No Data",1,IF('Indicator Data imputation'!AI145&lt;&gt;"",1,0))</f>
        <v>0</v>
      </c>
      <c r="AI142" s="230" t="n">
        <f aca="false">IF('Indicator Data'!AJ146="No Data",1,IF('Indicator Data imputation'!AJ145&lt;&gt;"",1,0))</f>
        <v>0</v>
      </c>
      <c r="AJ142" s="230" t="n">
        <f aca="false">IF('Indicator Data'!AK146="No Data",1,IF('Indicator Data imputation'!AK145&lt;&gt;"",1,0))</f>
        <v>0</v>
      </c>
      <c r="AK142" s="230" t="n">
        <f aca="false">IF('Indicator Data'!AL146="No Data",1,IF('Indicator Data imputation'!AL145&lt;&gt;"",1,0))</f>
        <v>1</v>
      </c>
      <c r="AL142" s="230" t="n">
        <f aca="false">IF('Indicator Data'!AM146="No Data",1,IF('Indicator Data imputation'!AM145&lt;&gt;"",1,0))</f>
        <v>0</v>
      </c>
      <c r="AM142" s="230" t="n">
        <f aca="false">IF('Indicator Data'!AN146="No Data",1,IF('Indicator Data imputation'!AN145&lt;&gt;"",1,0))</f>
        <v>0</v>
      </c>
      <c r="AN142" s="230" t="n">
        <f aca="false">IF('Indicator Data'!AO146="No Data",1,IF('Indicator Data imputation'!AO145&lt;&gt;"",1,0))</f>
        <v>0</v>
      </c>
      <c r="AO142" s="230" t="n">
        <f aca="false">IF('Indicator Data'!AP146="No Data",1,IF('Indicator Data imputation'!AP145&lt;&gt;"",1,0))</f>
        <v>1</v>
      </c>
      <c r="AP142" s="230" t="n">
        <f aca="false">IF('Indicator Data'!AQ146="No Data",1,IF('Indicator Data imputation'!AQ145&lt;&gt;"",1,0))</f>
        <v>0</v>
      </c>
      <c r="AQ142" s="230" t="n">
        <f aca="false">IF('Indicator Data'!AR146="No Data",1,IF('Indicator Data imputation'!AR145&lt;&gt;"",1,0))</f>
        <v>0</v>
      </c>
      <c r="AR142" s="230" t="n">
        <f aca="false">IF('Indicator Data'!AS146="No Data",1,IF('Indicator Data imputation'!AS145&lt;&gt;"",1,0))</f>
        <v>1</v>
      </c>
      <c r="AS142" s="230" t="n">
        <f aca="false">IF('Indicator Data'!AT146="No Data",1,IF('Indicator Data imputation'!AT145&lt;&gt;"",1,0))</f>
        <v>0</v>
      </c>
      <c r="AT142" s="230" t="n">
        <f aca="false">IF('Indicator Data'!AU146="No Data",1,IF('Indicator Data imputation'!AU145&lt;&gt;"",1,0))</f>
        <v>0</v>
      </c>
      <c r="AU142" s="230" t="n">
        <f aca="false">IF('Indicator Data'!AV146="No Data",1,IF('Indicator Data imputation'!AV145&lt;&gt;"",1,0))</f>
        <v>0</v>
      </c>
      <c r="AV142" s="230" t="n">
        <f aca="false">IF('Indicator Data'!AW146="No Data",1,IF('Indicator Data imputation'!AW145&lt;&gt;"",1,0))</f>
        <v>1</v>
      </c>
      <c r="AW142" s="230" t="n">
        <f aca="false">IF('Indicator Data'!AX146="No Data",1,IF('Indicator Data imputation'!AX145&lt;&gt;"",1,0))</f>
        <v>0</v>
      </c>
      <c r="AX142" s="230" t="n">
        <f aca="false">IF('Indicator Data'!AY146="No Data",1,IF('Indicator Data imputation'!AY145&lt;&gt;"",1,0))</f>
        <v>0</v>
      </c>
      <c r="AY142" s="230" t="n">
        <f aca="false">IF('Indicator Data'!AZ146="No Data",1,IF('Indicator Data imputation'!AZ145&lt;&gt;"",1,0))</f>
        <v>0</v>
      </c>
      <c r="AZ142" s="230" t="n">
        <f aca="false">IF('Indicator Data'!BA146="No Data",1,IF('Indicator Data imputation'!BA145&lt;&gt;"",1,0))</f>
        <v>0</v>
      </c>
      <c r="BA142" s="230" t="n">
        <f aca="false">IF('Indicator Data'!BB146="No Data",1,IF('Indicator Data imputation'!BB145&lt;&gt;"",1,0))</f>
        <v>0</v>
      </c>
      <c r="BB142" s="230" t="n">
        <f aca="false">IF('Indicator Data'!BC146="No Data",1,IF('Indicator Data imputation'!BC145&lt;&gt;"",1,0))</f>
        <v>0</v>
      </c>
      <c r="BC142" s="230" t="n">
        <f aca="false">IF('Indicator Data'!BD146="No Data",1,IF('Indicator Data imputation'!BD145&lt;&gt;"",1,0))</f>
        <v>0</v>
      </c>
      <c r="BD142" s="230" t="n">
        <f aca="false">IF('Indicator Data'!BE146="No Data",1,IF('Indicator Data imputation'!BE145&lt;&gt;"",1,0))</f>
        <v>0</v>
      </c>
      <c r="BE142" s="230" t="n">
        <f aca="false">IF('Indicator Data'!BF146="No Data",1,IF('Indicator Data imputation'!BF145&lt;&gt;"",1,0))</f>
        <v>0</v>
      </c>
      <c r="BF142" s="230" t="n">
        <f aca="false">IF('Indicator Data'!BG146="No Data",1,IF('Indicator Data imputation'!BG145&lt;&gt;"",1,0))</f>
        <v>0</v>
      </c>
      <c r="BG142" s="230" t="n">
        <f aca="false">IF('Indicator Data'!BH146="No Data",1,IF('Indicator Data imputation'!BH145&lt;&gt;"",1,0))</f>
        <v>0</v>
      </c>
      <c r="BH142" s="230" t="n">
        <f aca="false">IF('Indicator Data'!BI146="No Data",1,IF('Indicator Data imputation'!BI145&lt;&gt;"",1,0))</f>
        <v>0</v>
      </c>
      <c r="BI142" s="230" t="n">
        <f aca="false">IF('Indicator Data'!BJ146="No Data",1,IF('Indicator Data imputation'!BJ145&lt;&gt;"",1,0))</f>
        <v>0</v>
      </c>
      <c r="BJ142" s="230" t="n">
        <f aca="false">IF('Indicator Data'!BK146="No Data",1,IF('Indicator Data imputation'!BK145&lt;&gt;"",1,0))</f>
        <v>0</v>
      </c>
      <c r="BK142" s="230" t="n">
        <f aca="false">IF('Indicator Data'!BL146="No Data",1,IF('Indicator Data imputation'!BL145&lt;&gt;"",1,0))</f>
        <v>0</v>
      </c>
      <c r="BL142" s="230" t="n">
        <f aca="false">IF('Indicator Data'!BM146="No Data",1,IF('Indicator Data imputation'!BM145&lt;&gt;"",1,0))</f>
        <v>0</v>
      </c>
      <c r="BM142" s="230" t="n">
        <f aca="false">IF('Indicator Data'!BN146="No Data",1,IF('Indicator Data imputation'!BN145&lt;&gt;"",1,0))</f>
        <v>0</v>
      </c>
      <c r="BN142" s="230" t="n">
        <f aca="false">IF('Indicator Data'!BO146="No Data",1,IF('Indicator Data imputation'!BO145&lt;&gt;"",1,0))</f>
        <v>0</v>
      </c>
      <c r="BO142" s="230" t="n">
        <f aca="false">IF('Indicator Data'!BP146="No Data",1,IF('Indicator Data imputation'!BP145&lt;&gt;"",1,0))</f>
        <v>0</v>
      </c>
      <c r="BP142" s="230" t="n">
        <f aca="false">IF('Indicator Data'!BQ146="No Data",1,IF('Indicator Data imputation'!BQ145&lt;&gt;"",1,0))</f>
        <v>0</v>
      </c>
      <c r="BQ142" s="230" t="n">
        <f aca="false">IF('Indicator Data'!BR146="No Data",1,IF('Indicator Data imputation'!BR145&lt;&gt;"",1,0))</f>
        <v>0</v>
      </c>
      <c r="BR142" s="230" t="n">
        <f aca="false">IF('Indicator Data'!BS146="No Data",1,IF('Indicator Data imputation'!BS145&lt;&gt;"",1,0))</f>
        <v>0</v>
      </c>
      <c r="BS142" s="230" t="n">
        <f aca="false">IF('Indicator Data'!BT146="No Data",1,IF('Indicator Data imputation'!BT145&lt;&gt;"",1,0))</f>
        <v>0</v>
      </c>
      <c r="BT142" s="230" t="n">
        <f aca="false">IF('Indicator Data'!BU146="No Data",1,IF('Indicator Data imputation'!BU145&lt;&gt;"",1,0))</f>
        <v>0</v>
      </c>
      <c r="BU142" s="230" t="n">
        <f aca="false">IF('Indicator Data'!BV146="No Data",1,IF('Indicator Data imputation'!BV145&lt;&gt;"",1,0))</f>
        <v>0</v>
      </c>
      <c r="BV142" s="230" t="n">
        <f aca="false">IF('Indicator Data'!BW146="No Data",1,IF('Indicator Data imputation'!BW145&lt;&gt;"",1,0))</f>
        <v>0</v>
      </c>
      <c r="BW142" s="230" t="n">
        <f aca="false">IF('Indicator Data'!BX146="No Data",1,IF('Indicator Data imputation'!BX145&lt;&gt;"",1,0))</f>
        <v>0</v>
      </c>
      <c r="BX142" s="0" t="n">
        <f aca="false">SUM(B142:BW142)</f>
        <v>8</v>
      </c>
      <c r="BY142" s="239" t="n">
        <f aca="false">BX142/74</f>
        <v>0.108108108108108</v>
      </c>
    </row>
    <row r="143" customFormat="false" ht="14.5" hidden="false" customHeight="false" outlineLevel="0" collapsed="false">
      <c r="A143" s="0" t="str">
        <f aca="false">'Indicator Data'!B147</f>
        <v>RUS</v>
      </c>
      <c r="B143" s="230" t="n">
        <f aca="false">IF('Indicator Data'!C147="No Data",1,IF('Indicator Data imputation'!C146&lt;&gt;"",1,0))</f>
        <v>0</v>
      </c>
      <c r="C143" s="230" t="n">
        <f aca="false">IF('Indicator Data'!D147="No Data",1,IF('Indicator Data imputation'!D146&lt;&gt;"",1,0))</f>
        <v>0</v>
      </c>
      <c r="D143" s="230" t="n">
        <f aca="false">IF('Indicator Data'!E147="No Data",1,IF('Indicator Data imputation'!E146&lt;&gt;"",1,0))</f>
        <v>0</v>
      </c>
      <c r="E143" s="230" t="n">
        <f aca="false">IF('Indicator Data'!F147="No Data",1,IF('Indicator Data imputation'!F146&lt;&gt;"",1,0))</f>
        <v>0</v>
      </c>
      <c r="F143" s="230" t="n">
        <f aca="false">IF('Indicator Data'!G147="No Data",1,IF('Indicator Data imputation'!G146&lt;&gt;"",1,0))</f>
        <v>0</v>
      </c>
      <c r="G143" s="230" t="n">
        <f aca="false">IF('Indicator Data'!H147="No Data",1,IF('Indicator Data imputation'!H146&lt;&gt;"",1,0))</f>
        <v>0</v>
      </c>
      <c r="H143" s="230" t="n">
        <f aca="false">IF('Indicator Data'!I147="No Data",1,IF('Indicator Data imputation'!I146&lt;&gt;"",1,0))</f>
        <v>0</v>
      </c>
      <c r="I143" s="230" t="n">
        <f aca="false">IF('Indicator Data'!J147="No Data",1,IF('Indicator Data imputation'!J146&lt;&gt;"",1,0))</f>
        <v>0</v>
      </c>
      <c r="J143" s="230" t="n">
        <f aca="false">IF('Indicator Data'!K147="No Data",1,IF('Indicator Data imputation'!K146&lt;&gt;"",1,0))</f>
        <v>0</v>
      </c>
      <c r="K143" s="230" t="n">
        <f aca="false">IF('Indicator Data'!L147="No Data",1,IF('Indicator Data imputation'!L146&lt;&gt;"",1,0))</f>
        <v>0</v>
      </c>
      <c r="L143" s="230" t="n">
        <f aca="false">IF('Indicator Data'!M147="No Data",1,IF('Indicator Data imputation'!M146&lt;&gt;"",1,0))</f>
        <v>0</v>
      </c>
      <c r="M143" s="230" t="n">
        <f aca="false">IF('Indicator Data'!N147="No Data",1,IF('Indicator Data imputation'!N146&lt;&gt;"",1,0))</f>
        <v>1</v>
      </c>
      <c r="N143" s="230" t="n">
        <f aca="false">IF('Indicator Data'!O147="No Data",1,IF('Indicator Data imputation'!O146&lt;&gt;"",1,0))</f>
        <v>1</v>
      </c>
      <c r="O143" s="230" t="n">
        <f aca="false">IF('Indicator Data'!P147="No Data",1,IF('Indicator Data imputation'!P146&lt;&gt;"",1,0))</f>
        <v>1</v>
      </c>
      <c r="P143" s="230" t="n">
        <f aca="false">IF('Indicator Data'!Q147="No Data",1,IF('Indicator Data imputation'!Q146&lt;&gt;"",1,0))</f>
        <v>0</v>
      </c>
      <c r="Q143" s="230" t="n">
        <f aca="false">IF('Indicator Data'!R147="No Data",1,IF('Indicator Data imputation'!R146&lt;&gt;"",1,0))</f>
        <v>0</v>
      </c>
      <c r="R143" s="230" t="n">
        <f aca="false">IF('Indicator Data'!S147="No Data",1,IF('Indicator Data imputation'!S146&lt;&gt;"",1,0))</f>
        <v>0</v>
      </c>
      <c r="S143" s="230" t="n">
        <f aca="false">IF('Indicator Data'!T147="No Data",1,IF('Indicator Data imputation'!T146&lt;&gt;"",1,0))</f>
        <v>0</v>
      </c>
      <c r="T143" s="230" t="n">
        <f aca="false">IF('Indicator Data'!U147="No Data",1,IF('Indicator Data imputation'!U146&lt;&gt;"",1,0))</f>
        <v>0</v>
      </c>
      <c r="U143" s="230" t="n">
        <f aca="false">IF('Indicator Data'!V147="No Data",1,IF('Indicator Data imputation'!V146&lt;&gt;"",1,0))</f>
        <v>0</v>
      </c>
      <c r="V143" s="230" t="n">
        <f aca="false">IF('Indicator Data'!W147="No Data",1,IF('Indicator Data imputation'!W146&lt;&gt;"",1,0))</f>
        <v>0</v>
      </c>
      <c r="W143" s="230" t="n">
        <f aca="false">IF('Indicator Data'!X147="No Data",1,IF('Indicator Data imputation'!X146&lt;&gt;"",1,0))</f>
        <v>0</v>
      </c>
      <c r="X143" s="230" t="n">
        <f aca="false">IF('Indicator Data'!Y147="No Data",1,IF('Indicator Data imputation'!Y146&lt;&gt;"",1,0))</f>
        <v>0</v>
      </c>
      <c r="Y143" s="230" t="n">
        <f aca="false">IF('Indicator Data'!Z147="No Data",1,IF('Indicator Data imputation'!Z146&lt;&gt;"",1,0))</f>
        <v>0</v>
      </c>
      <c r="Z143" s="230" t="n">
        <f aca="false">IF('Indicator Data'!AA147="No Data",1,IF('Indicator Data imputation'!AA146&lt;&gt;"",1,0))</f>
        <v>0</v>
      </c>
      <c r="AA143" s="230" t="n">
        <f aca="false">IF('Indicator Data'!AB147="No Data",1,IF('Indicator Data imputation'!AB146&lt;&gt;"",1,0))</f>
        <v>0</v>
      </c>
      <c r="AB143" s="230" t="n">
        <f aca="false">IF('Indicator Data'!AC147="No Data",1,IF('Indicator Data imputation'!AC146&lt;&gt;"",1,0))</f>
        <v>1</v>
      </c>
      <c r="AC143" s="230" t="n">
        <f aca="false">IF('Indicator Data'!AD147="No Data",1,IF('Indicator Data imputation'!AD146&lt;&gt;"",1,0))</f>
        <v>0</v>
      </c>
      <c r="AD143" s="230" t="n">
        <f aca="false">IF('Indicator Data'!AE147="No Data",1,IF('Indicator Data imputation'!AE146&lt;&gt;"",1,0))</f>
        <v>0</v>
      </c>
      <c r="AE143" s="230" t="n">
        <f aca="false">IF('Indicator Data'!AF147="No Data",1,IF('Indicator Data imputation'!AF146&lt;&gt;"",1,0))</f>
        <v>1</v>
      </c>
      <c r="AF143" s="230" t="n">
        <f aca="false">IF('Indicator Data'!AG147="No Data",1,IF('Indicator Data imputation'!AG146&lt;&gt;"",1,0))</f>
        <v>0</v>
      </c>
      <c r="AG143" s="230" t="n">
        <f aca="false">IF('Indicator Data'!AH147="No Data",1,IF('Indicator Data imputation'!AH146&lt;&gt;"",1,0))</f>
        <v>0</v>
      </c>
      <c r="AH143" s="230" t="n">
        <f aca="false">IF('Indicator Data'!AI147="No Data",1,IF('Indicator Data imputation'!AI146&lt;&gt;"",1,0))</f>
        <v>0</v>
      </c>
      <c r="AI143" s="230" t="n">
        <f aca="false">IF('Indicator Data'!AJ147="No Data",1,IF('Indicator Data imputation'!AJ146&lt;&gt;"",1,0))</f>
        <v>0</v>
      </c>
      <c r="AJ143" s="230" t="n">
        <f aca="false">IF('Indicator Data'!AK147="No Data",1,IF('Indicator Data imputation'!AK146&lt;&gt;"",1,0))</f>
        <v>0</v>
      </c>
      <c r="AK143" s="230" t="n">
        <f aca="false">IF('Indicator Data'!AL147="No Data",1,IF('Indicator Data imputation'!AL146&lt;&gt;"",1,0))</f>
        <v>1</v>
      </c>
      <c r="AL143" s="230" t="n">
        <f aca="false">IF('Indicator Data'!AM147="No Data",1,IF('Indicator Data imputation'!AM146&lt;&gt;"",1,0))</f>
        <v>0</v>
      </c>
      <c r="AM143" s="230" t="n">
        <f aca="false">IF('Indicator Data'!AN147="No Data",1,IF('Indicator Data imputation'!AN146&lt;&gt;"",1,0))</f>
        <v>0</v>
      </c>
      <c r="AN143" s="230" t="n">
        <f aca="false">IF('Indicator Data'!AO147="No Data",1,IF('Indicator Data imputation'!AO146&lt;&gt;"",1,0))</f>
        <v>0</v>
      </c>
      <c r="AO143" s="230" t="n">
        <f aca="false">IF('Indicator Data'!AP147="No Data",1,IF('Indicator Data imputation'!AP146&lt;&gt;"",1,0))</f>
        <v>1</v>
      </c>
      <c r="AP143" s="230" t="n">
        <f aca="false">IF('Indicator Data'!AQ147="No Data",1,IF('Indicator Data imputation'!AQ146&lt;&gt;"",1,0))</f>
        <v>0</v>
      </c>
      <c r="AQ143" s="230" t="n">
        <f aca="false">IF('Indicator Data'!AR147="No Data",1,IF('Indicator Data imputation'!AR146&lt;&gt;"",1,0))</f>
        <v>0</v>
      </c>
      <c r="AR143" s="230" t="n">
        <f aca="false">IF('Indicator Data'!AS147="No Data",1,IF('Indicator Data imputation'!AS146&lt;&gt;"",1,0))</f>
        <v>1</v>
      </c>
      <c r="AS143" s="230" t="n">
        <f aca="false">IF('Indicator Data'!AT147="No Data",1,IF('Indicator Data imputation'!AT146&lt;&gt;"",1,0))</f>
        <v>0</v>
      </c>
      <c r="AT143" s="230" t="n">
        <f aca="false">IF('Indicator Data'!AU147="No Data",1,IF('Indicator Data imputation'!AU146&lt;&gt;"",1,0))</f>
        <v>1</v>
      </c>
      <c r="AU143" s="230" t="n">
        <f aca="false">IF('Indicator Data'!AV147="No Data",1,IF('Indicator Data imputation'!AV146&lt;&gt;"",1,0))</f>
        <v>1</v>
      </c>
      <c r="AV143" s="230" t="n">
        <f aca="false">IF('Indicator Data'!AW147="No Data",1,IF('Indicator Data imputation'!AW146&lt;&gt;"",1,0))</f>
        <v>1</v>
      </c>
      <c r="AW143" s="230" t="n">
        <f aca="false">IF('Indicator Data'!AX147="No Data",1,IF('Indicator Data imputation'!AX146&lt;&gt;"",1,0))</f>
        <v>0</v>
      </c>
      <c r="AX143" s="230" t="n">
        <f aca="false">IF('Indicator Data'!AY147="No Data",1,IF('Indicator Data imputation'!AY146&lt;&gt;"",1,0))</f>
        <v>0</v>
      </c>
      <c r="AY143" s="230" t="n">
        <f aca="false">IF('Indicator Data'!AZ147="No Data",1,IF('Indicator Data imputation'!AZ146&lt;&gt;"",1,0))</f>
        <v>0</v>
      </c>
      <c r="AZ143" s="230" t="n">
        <f aca="false">IF('Indicator Data'!BA147="No Data",1,IF('Indicator Data imputation'!BA146&lt;&gt;"",1,0))</f>
        <v>0</v>
      </c>
      <c r="BA143" s="230" t="n">
        <f aca="false">IF('Indicator Data'!BB147="No Data",1,IF('Indicator Data imputation'!BB146&lt;&gt;"",1,0))</f>
        <v>0</v>
      </c>
      <c r="BB143" s="230" t="n">
        <f aca="false">IF('Indicator Data'!BC147="No Data",1,IF('Indicator Data imputation'!BC146&lt;&gt;"",1,0))</f>
        <v>0</v>
      </c>
      <c r="BC143" s="230" t="n">
        <f aca="false">IF('Indicator Data'!BD147="No Data",1,IF('Indicator Data imputation'!BD146&lt;&gt;"",1,0))</f>
        <v>0</v>
      </c>
      <c r="BD143" s="230" t="n">
        <f aca="false">IF('Indicator Data'!BE147="No Data",1,IF('Indicator Data imputation'!BE146&lt;&gt;"",1,0))</f>
        <v>0</v>
      </c>
      <c r="BE143" s="230" t="n">
        <f aca="false">IF('Indicator Data'!BF147="No Data",1,IF('Indicator Data imputation'!BF146&lt;&gt;"",1,0))</f>
        <v>0</v>
      </c>
      <c r="BF143" s="230" t="n">
        <f aca="false">IF('Indicator Data'!BG147="No Data",1,IF('Indicator Data imputation'!BG146&lt;&gt;"",1,0))</f>
        <v>0</v>
      </c>
      <c r="BG143" s="230" t="n">
        <f aca="false">IF('Indicator Data'!BH147="No Data",1,IF('Indicator Data imputation'!BH146&lt;&gt;"",1,0))</f>
        <v>0</v>
      </c>
      <c r="BH143" s="230" t="n">
        <f aca="false">IF('Indicator Data'!BI147="No Data",1,IF('Indicator Data imputation'!BI146&lt;&gt;"",1,0))</f>
        <v>1</v>
      </c>
      <c r="BI143" s="230" t="n">
        <f aca="false">IF('Indicator Data'!BJ147="No Data",1,IF('Indicator Data imputation'!BJ146&lt;&gt;"",1,0))</f>
        <v>0</v>
      </c>
      <c r="BJ143" s="230" t="n">
        <f aca="false">IF('Indicator Data'!BK147="No Data",1,IF('Indicator Data imputation'!BK146&lt;&gt;"",1,0))</f>
        <v>0</v>
      </c>
      <c r="BK143" s="230" t="n">
        <f aca="false">IF('Indicator Data'!BL147="No Data",1,IF('Indicator Data imputation'!BL146&lt;&gt;"",1,0))</f>
        <v>0</v>
      </c>
      <c r="BL143" s="230" t="n">
        <f aca="false">IF('Indicator Data'!BM147="No Data",1,IF('Indicator Data imputation'!BM146&lt;&gt;"",1,0))</f>
        <v>0</v>
      </c>
      <c r="BM143" s="230" t="n">
        <f aca="false">IF('Indicator Data'!BN147="No Data",1,IF('Indicator Data imputation'!BN146&lt;&gt;"",1,0))</f>
        <v>0</v>
      </c>
      <c r="BN143" s="230" t="n">
        <f aca="false">IF('Indicator Data'!BO147="No Data",1,IF('Indicator Data imputation'!BO146&lt;&gt;"",1,0))</f>
        <v>0</v>
      </c>
      <c r="BO143" s="230" t="n">
        <f aca="false">IF('Indicator Data'!BP147="No Data",1,IF('Indicator Data imputation'!BP146&lt;&gt;"",1,0))</f>
        <v>0</v>
      </c>
      <c r="BP143" s="230" t="n">
        <f aca="false">IF('Indicator Data'!BQ147="No Data",1,IF('Indicator Data imputation'!BQ146&lt;&gt;"",1,0))</f>
        <v>0</v>
      </c>
      <c r="BQ143" s="230" t="n">
        <f aca="false">IF('Indicator Data'!BR147="No Data",1,IF('Indicator Data imputation'!BR146&lt;&gt;"",1,0))</f>
        <v>0</v>
      </c>
      <c r="BR143" s="230" t="n">
        <f aca="false">IF('Indicator Data'!BS147="No Data",1,IF('Indicator Data imputation'!BS146&lt;&gt;"",1,0))</f>
        <v>0</v>
      </c>
      <c r="BS143" s="230" t="n">
        <f aca="false">IF('Indicator Data'!BT147="No Data",1,IF('Indicator Data imputation'!BT146&lt;&gt;"",1,0))</f>
        <v>0</v>
      </c>
      <c r="BT143" s="230" t="n">
        <f aca="false">IF('Indicator Data'!BU147="No Data",1,IF('Indicator Data imputation'!BU146&lt;&gt;"",1,0))</f>
        <v>0</v>
      </c>
      <c r="BU143" s="230" t="n">
        <f aca="false">IF('Indicator Data'!BV147="No Data",1,IF('Indicator Data imputation'!BV146&lt;&gt;"",1,0))</f>
        <v>0</v>
      </c>
      <c r="BV143" s="230" t="n">
        <f aca="false">IF('Indicator Data'!BW147="No Data",1,IF('Indicator Data imputation'!BW146&lt;&gt;"",1,0))</f>
        <v>0</v>
      </c>
      <c r="BW143" s="230" t="n">
        <f aca="false">IF('Indicator Data'!BX147="No Data",1,IF('Indicator Data imputation'!BX146&lt;&gt;"",1,0))</f>
        <v>0</v>
      </c>
      <c r="BX143" s="0" t="n">
        <f aca="false">SUM(B143:BW143)</f>
        <v>12</v>
      </c>
      <c r="BY143" s="239" t="n">
        <f aca="false">BX143/74</f>
        <v>0.162162162162162</v>
      </c>
    </row>
    <row r="144" customFormat="false" ht="14.5" hidden="false" customHeight="false" outlineLevel="0" collapsed="false">
      <c r="A144" s="0" t="str">
        <f aca="false">'Indicator Data'!B148</f>
        <v>RWA</v>
      </c>
      <c r="B144" s="230" t="n">
        <f aca="false">IF('Indicator Data'!C148="No Data",1,IF('Indicator Data imputation'!C147&lt;&gt;"",1,0))</f>
        <v>0</v>
      </c>
      <c r="C144" s="230" t="n">
        <f aca="false">IF('Indicator Data'!D148="No Data",1,IF('Indicator Data imputation'!D147&lt;&gt;"",1,0))</f>
        <v>0</v>
      </c>
      <c r="D144" s="230" t="n">
        <f aca="false">IF('Indicator Data'!E148="No Data",1,IF('Indicator Data imputation'!E147&lt;&gt;"",1,0))</f>
        <v>0</v>
      </c>
      <c r="E144" s="230" t="n">
        <f aca="false">IF('Indicator Data'!F148="No Data",1,IF('Indicator Data imputation'!F147&lt;&gt;"",1,0))</f>
        <v>0</v>
      </c>
      <c r="F144" s="230" t="n">
        <f aca="false">IF('Indicator Data'!G148="No Data",1,IF('Indicator Data imputation'!G147&lt;&gt;"",1,0))</f>
        <v>0</v>
      </c>
      <c r="G144" s="230" t="n">
        <f aca="false">IF('Indicator Data'!H148="No Data",1,IF('Indicator Data imputation'!H147&lt;&gt;"",1,0))</f>
        <v>0</v>
      </c>
      <c r="H144" s="230" t="n">
        <f aca="false">IF('Indicator Data'!I148="No Data",1,IF('Indicator Data imputation'!I147&lt;&gt;"",1,0))</f>
        <v>0</v>
      </c>
      <c r="I144" s="230" t="n">
        <f aca="false">IF('Indicator Data'!J148="No Data",1,IF('Indicator Data imputation'!J147&lt;&gt;"",1,0))</f>
        <v>0</v>
      </c>
      <c r="J144" s="230" t="n">
        <f aca="false">IF('Indicator Data'!K148="No Data",1,IF('Indicator Data imputation'!K147&lt;&gt;"",1,0))</f>
        <v>0</v>
      </c>
      <c r="K144" s="230" t="n">
        <f aca="false">IF('Indicator Data'!L148="No Data",1,IF('Indicator Data imputation'!L147&lt;&gt;"",1,0))</f>
        <v>0</v>
      </c>
      <c r="L144" s="230" t="n">
        <f aca="false">IF('Indicator Data'!M148="No Data",1,IF('Indicator Data imputation'!M147&lt;&gt;"",1,0))</f>
        <v>0</v>
      </c>
      <c r="M144" s="230" t="n">
        <f aca="false">IF('Indicator Data'!N148="No Data",1,IF('Indicator Data imputation'!N147&lt;&gt;"",1,0))</f>
        <v>0</v>
      </c>
      <c r="N144" s="230" t="n">
        <f aca="false">IF('Indicator Data'!O148="No Data",1,IF('Indicator Data imputation'!O147&lt;&gt;"",1,0))</f>
        <v>0</v>
      </c>
      <c r="O144" s="230" t="n">
        <f aca="false">IF('Indicator Data'!P148="No Data",1,IF('Indicator Data imputation'!P147&lt;&gt;"",1,0))</f>
        <v>0</v>
      </c>
      <c r="P144" s="230" t="n">
        <f aca="false">IF('Indicator Data'!Q148="No Data",1,IF('Indicator Data imputation'!Q147&lt;&gt;"",1,0))</f>
        <v>0</v>
      </c>
      <c r="Q144" s="230" t="n">
        <f aca="false">IF('Indicator Data'!R148="No Data",1,IF('Indicator Data imputation'!R147&lt;&gt;"",1,0))</f>
        <v>0</v>
      </c>
      <c r="R144" s="230" t="n">
        <f aca="false">IF('Indicator Data'!S148="No Data",1,IF('Indicator Data imputation'!S147&lt;&gt;"",1,0))</f>
        <v>0</v>
      </c>
      <c r="S144" s="230" t="n">
        <f aca="false">IF('Indicator Data'!T148="No Data",1,IF('Indicator Data imputation'!T147&lt;&gt;"",1,0))</f>
        <v>0</v>
      </c>
      <c r="T144" s="230" t="n">
        <f aca="false">IF('Indicator Data'!U148="No Data",1,IF('Indicator Data imputation'!U147&lt;&gt;"",1,0))</f>
        <v>0</v>
      </c>
      <c r="U144" s="230" t="n">
        <f aca="false">IF('Indicator Data'!V148="No Data",1,IF('Indicator Data imputation'!V147&lt;&gt;"",1,0))</f>
        <v>0</v>
      </c>
      <c r="V144" s="230" t="n">
        <f aca="false">IF('Indicator Data'!W148="No Data",1,IF('Indicator Data imputation'!W147&lt;&gt;"",1,0))</f>
        <v>0</v>
      </c>
      <c r="W144" s="230" t="n">
        <f aca="false">IF('Indicator Data'!X148="No Data",1,IF('Indicator Data imputation'!X147&lt;&gt;"",1,0))</f>
        <v>0</v>
      </c>
      <c r="X144" s="230" t="n">
        <f aca="false">IF('Indicator Data'!Y148="No Data",1,IF('Indicator Data imputation'!Y147&lt;&gt;"",1,0))</f>
        <v>0</v>
      </c>
      <c r="Y144" s="230" t="n">
        <f aca="false">IF('Indicator Data'!Z148="No Data",1,IF('Indicator Data imputation'!Z147&lt;&gt;"",1,0))</f>
        <v>0</v>
      </c>
      <c r="Z144" s="230" t="n">
        <f aca="false">IF('Indicator Data'!AA148="No Data",1,IF('Indicator Data imputation'!AA147&lt;&gt;"",1,0))</f>
        <v>0</v>
      </c>
      <c r="AA144" s="230" t="n">
        <f aca="false">IF('Indicator Data'!AB148="No Data",1,IF('Indicator Data imputation'!AB147&lt;&gt;"",1,0))</f>
        <v>0</v>
      </c>
      <c r="AB144" s="230" t="n">
        <f aca="false">IF('Indicator Data'!AC148="No Data",1,IF('Indicator Data imputation'!AC147&lt;&gt;"",1,0))</f>
        <v>0</v>
      </c>
      <c r="AC144" s="230" t="n">
        <f aca="false">IF('Indicator Data'!AD148="No Data",1,IF('Indicator Data imputation'!AD147&lt;&gt;"",1,0))</f>
        <v>0</v>
      </c>
      <c r="AD144" s="230" t="n">
        <f aca="false">IF('Indicator Data'!AE148="No Data",1,IF('Indicator Data imputation'!AE147&lt;&gt;"",1,0))</f>
        <v>0</v>
      </c>
      <c r="AE144" s="230" t="n">
        <f aca="false">IF('Indicator Data'!AF148="No Data",1,IF('Indicator Data imputation'!AF147&lt;&gt;"",1,0))</f>
        <v>0</v>
      </c>
      <c r="AF144" s="230" t="n">
        <f aca="false">IF('Indicator Data'!AG148="No Data",1,IF('Indicator Data imputation'!AG147&lt;&gt;"",1,0))</f>
        <v>0</v>
      </c>
      <c r="AG144" s="230" t="n">
        <f aca="false">IF('Indicator Data'!AH148="No Data",1,IF('Indicator Data imputation'!AH147&lt;&gt;"",1,0))</f>
        <v>0</v>
      </c>
      <c r="AH144" s="230" t="n">
        <f aca="false">IF('Indicator Data'!AI148="No Data",1,IF('Indicator Data imputation'!AI147&lt;&gt;"",1,0))</f>
        <v>0</v>
      </c>
      <c r="AI144" s="230" t="n">
        <f aca="false">IF('Indicator Data'!AJ148="No Data",1,IF('Indicator Data imputation'!AJ147&lt;&gt;"",1,0))</f>
        <v>0</v>
      </c>
      <c r="AJ144" s="230" t="n">
        <f aca="false">IF('Indicator Data'!AK148="No Data",1,IF('Indicator Data imputation'!AK147&lt;&gt;"",1,0))</f>
        <v>0</v>
      </c>
      <c r="AK144" s="230" t="n">
        <f aca="false">IF('Indicator Data'!AL148="No Data",1,IF('Indicator Data imputation'!AL147&lt;&gt;"",1,0))</f>
        <v>0</v>
      </c>
      <c r="AL144" s="230" t="n">
        <f aca="false">IF('Indicator Data'!AM148="No Data",1,IF('Indicator Data imputation'!AM147&lt;&gt;"",1,0))</f>
        <v>0</v>
      </c>
      <c r="AM144" s="230" t="n">
        <f aca="false">IF('Indicator Data'!AN148="No Data",1,IF('Indicator Data imputation'!AN147&lt;&gt;"",1,0))</f>
        <v>0</v>
      </c>
      <c r="AN144" s="230" t="n">
        <f aca="false">IF('Indicator Data'!AO148="No Data",1,IF('Indicator Data imputation'!AO147&lt;&gt;"",1,0))</f>
        <v>0</v>
      </c>
      <c r="AO144" s="230" t="n">
        <f aca="false">IF('Indicator Data'!AP148="No Data",1,IF('Indicator Data imputation'!AP147&lt;&gt;"",1,0))</f>
        <v>0</v>
      </c>
      <c r="AP144" s="230" t="n">
        <f aca="false">IF('Indicator Data'!AQ148="No Data",1,IF('Indicator Data imputation'!AQ147&lt;&gt;"",1,0))</f>
        <v>0</v>
      </c>
      <c r="AQ144" s="230" t="n">
        <f aca="false">IF('Indicator Data'!AR148="No Data",1,IF('Indicator Data imputation'!AR147&lt;&gt;"",1,0))</f>
        <v>0</v>
      </c>
      <c r="AR144" s="230" t="n">
        <f aca="false">IF('Indicator Data'!AS148="No Data",1,IF('Indicator Data imputation'!AS147&lt;&gt;"",1,0))</f>
        <v>0</v>
      </c>
      <c r="AS144" s="230" t="n">
        <f aca="false">IF('Indicator Data'!AT148="No Data",1,IF('Indicator Data imputation'!AT147&lt;&gt;"",1,0))</f>
        <v>0</v>
      </c>
      <c r="AT144" s="230" t="n">
        <f aca="false">IF('Indicator Data'!AU148="No Data",1,IF('Indicator Data imputation'!AU147&lt;&gt;"",1,0))</f>
        <v>0</v>
      </c>
      <c r="AU144" s="230" t="n">
        <f aca="false">IF('Indicator Data'!AV148="No Data",1,IF('Indicator Data imputation'!AV147&lt;&gt;"",1,0))</f>
        <v>0</v>
      </c>
      <c r="AV144" s="230" t="n">
        <f aca="false">IF('Indicator Data'!AW148="No Data",1,IF('Indicator Data imputation'!AW147&lt;&gt;"",1,0))</f>
        <v>0</v>
      </c>
      <c r="AW144" s="230" t="n">
        <f aca="false">IF('Indicator Data'!AX148="No Data",1,IF('Indicator Data imputation'!AX147&lt;&gt;"",1,0))</f>
        <v>0</v>
      </c>
      <c r="AX144" s="230" t="n">
        <f aca="false">IF('Indicator Data'!AY148="No Data",1,IF('Indicator Data imputation'!AY147&lt;&gt;"",1,0))</f>
        <v>0</v>
      </c>
      <c r="AY144" s="230" t="n">
        <f aca="false">IF('Indicator Data'!AZ148="No Data",1,IF('Indicator Data imputation'!AZ147&lt;&gt;"",1,0))</f>
        <v>0</v>
      </c>
      <c r="AZ144" s="230" t="n">
        <f aca="false">IF('Indicator Data'!BA148="No Data",1,IF('Indicator Data imputation'!BA147&lt;&gt;"",1,0))</f>
        <v>0</v>
      </c>
      <c r="BA144" s="230" t="n">
        <f aca="false">IF('Indicator Data'!BB148="No Data",1,IF('Indicator Data imputation'!BB147&lt;&gt;"",1,0))</f>
        <v>0</v>
      </c>
      <c r="BB144" s="230" t="n">
        <f aca="false">IF('Indicator Data'!BC148="No Data",1,IF('Indicator Data imputation'!BC147&lt;&gt;"",1,0))</f>
        <v>0</v>
      </c>
      <c r="BC144" s="230" t="n">
        <f aca="false">IF('Indicator Data'!BD148="No Data",1,IF('Indicator Data imputation'!BD147&lt;&gt;"",1,0))</f>
        <v>0</v>
      </c>
      <c r="BD144" s="230" t="n">
        <f aca="false">IF('Indicator Data'!BE148="No Data",1,IF('Indicator Data imputation'!BE147&lt;&gt;"",1,0))</f>
        <v>0</v>
      </c>
      <c r="BE144" s="230" t="n">
        <f aca="false">IF('Indicator Data'!BF148="No Data",1,IF('Indicator Data imputation'!BF147&lt;&gt;"",1,0))</f>
        <v>0</v>
      </c>
      <c r="BF144" s="230" t="n">
        <f aca="false">IF('Indicator Data'!BG148="No Data",1,IF('Indicator Data imputation'!BG147&lt;&gt;"",1,0))</f>
        <v>0</v>
      </c>
      <c r="BG144" s="230" t="n">
        <f aca="false">IF('Indicator Data'!BH148="No Data",1,IF('Indicator Data imputation'!BH147&lt;&gt;"",1,0))</f>
        <v>0</v>
      </c>
      <c r="BH144" s="230" t="n">
        <f aca="false">IF('Indicator Data'!BI148="No Data",1,IF('Indicator Data imputation'!BI147&lt;&gt;"",1,0))</f>
        <v>0</v>
      </c>
      <c r="BI144" s="230" t="n">
        <f aca="false">IF('Indicator Data'!BJ148="No Data",1,IF('Indicator Data imputation'!BJ147&lt;&gt;"",1,0))</f>
        <v>0</v>
      </c>
      <c r="BJ144" s="230" t="n">
        <f aca="false">IF('Indicator Data'!BK148="No Data",1,IF('Indicator Data imputation'!BK147&lt;&gt;"",1,0))</f>
        <v>0</v>
      </c>
      <c r="BK144" s="230" t="n">
        <f aca="false">IF('Indicator Data'!BL148="No Data",1,IF('Indicator Data imputation'!BL147&lt;&gt;"",1,0))</f>
        <v>0</v>
      </c>
      <c r="BL144" s="230" t="n">
        <f aca="false">IF('Indicator Data'!BM148="No Data",1,IF('Indicator Data imputation'!BM147&lt;&gt;"",1,0))</f>
        <v>0</v>
      </c>
      <c r="BM144" s="230" t="n">
        <f aca="false">IF('Indicator Data'!BN148="No Data",1,IF('Indicator Data imputation'!BN147&lt;&gt;"",1,0))</f>
        <v>0</v>
      </c>
      <c r="BN144" s="230" t="n">
        <f aca="false">IF('Indicator Data'!BO148="No Data",1,IF('Indicator Data imputation'!BO147&lt;&gt;"",1,0))</f>
        <v>0</v>
      </c>
      <c r="BO144" s="230" t="n">
        <f aca="false">IF('Indicator Data'!BP148="No Data",1,IF('Indicator Data imputation'!BP147&lt;&gt;"",1,0))</f>
        <v>0</v>
      </c>
      <c r="BP144" s="230" t="n">
        <f aca="false">IF('Indicator Data'!BQ148="No Data",1,IF('Indicator Data imputation'!BQ147&lt;&gt;"",1,0))</f>
        <v>0</v>
      </c>
      <c r="BQ144" s="230" t="n">
        <f aca="false">IF('Indicator Data'!BR148="No Data",1,IF('Indicator Data imputation'!BR147&lt;&gt;"",1,0))</f>
        <v>0</v>
      </c>
      <c r="BR144" s="230" t="n">
        <f aca="false">IF('Indicator Data'!BS148="No Data",1,IF('Indicator Data imputation'!BS147&lt;&gt;"",1,0))</f>
        <v>0</v>
      </c>
      <c r="BS144" s="230" t="n">
        <f aca="false">IF('Indicator Data'!BT148="No Data",1,IF('Indicator Data imputation'!BT147&lt;&gt;"",1,0))</f>
        <v>0</v>
      </c>
      <c r="BT144" s="230" t="n">
        <f aca="false">IF('Indicator Data'!BU148="No Data",1,IF('Indicator Data imputation'!BU147&lt;&gt;"",1,0))</f>
        <v>0</v>
      </c>
      <c r="BU144" s="230" t="n">
        <f aca="false">IF('Indicator Data'!BV148="No Data",1,IF('Indicator Data imputation'!BV147&lt;&gt;"",1,0))</f>
        <v>0</v>
      </c>
      <c r="BV144" s="230" t="n">
        <f aca="false">IF('Indicator Data'!BW148="No Data",1,IF('Indicator Data imputation'!BW147&lt;&gt;"",1,0))</f>
        <v>0</v>
      </c>
      <c r="BW144" s="230" t="n">
        <f aca="false">IF('Indicator Data'!BX148="No Data",1,IF('Indicator Data imputation'!BX147&lt;&gt;"",1,0))</f>
        <v>0</v>
      </c>
      <c r="BX144" s="0" t="n">
        <f aca="false">SUM(B144:BW144)</f>
        <v>0</v>
      </c>
      <c r="BY144" s="239" t="n">
        <f aca="false">BX144/74</f>
        <v>0</v>
      </c>
    </row>
    <row r="145" customFormat="false" ht="14.5" hidden="false" customHeight="false" outlineLevel="0" collapsed="false">
      <c r="A145" s="0" t="str">
        <f aca="false">'Indicator Data'!B149</f>
        <v>KNA</v>
      </c>
      <c r="B145" s="230" t="n">
        <f aca="false">IF('Indicator Data'!C149="No Data",1,IF('Indicator Data imputation'!C148&lt;&gt;"",1,0))</f>
        <v>0</v>
      </c>
      <c r="C145" s="230" t="n">
        <f aca="false">IF('Indicator Data'!D149="No Data",1,IF('Indicator Data imputation'!D148&lt;&gt;"",1,0))</f>
        <v>0</v>
      </c>
      <c r="D145" s="230" t="n">
        <f aca="false">IF('Indicator Data'!E149="No Data",1,IF('Indicator Data imputation'!E148&lt;&gt;"",1,0))</f>
        <v>1</v>
      </c>
      <c r="E145" s="230" t="n">
        <f aca="false">IF('Indicator Data'!F149="No Data",1,IF('Indicator Data imputation'!F148&lt;&gt;"",1,0))</f>
        <v>0</v>
      </c>
      <c r="F145" s="230" t="n">
        <f aca="false">IF('Indicator Data'!G149="No Data",1,IF('Indicator Data imputation'!G148&lt;&gt;"",1,0))</f>
        <v>0</v>
      </c>
      <c r="G145" s="230" t="n">
        <f aca="false">IF('Indicator Data'!H149="No Data",1,IF('Indicator Data imputation'!H148&lt;&gt;"",1,0))</f>
        <v>0</v>
      </c>
      <c r="H145" s="230" t="n">
        <f aca="false">IF('Indicator Data'!I149="No Data",1,IF('Indicator Data imputation'!I148&lt;&gt;"",1,0))</f>
        <v>0</v>
      </c>
      <c r="I145" s="230" t="n">
        <f aca="false">IF('Indicator Data'!J149="No Data",1,IF('Indicator Data imputation'!J148&lt;&gt;"",1,0))</f>
        <v>0</v>
      </c>
      <c r="J145" s="230" t="n">
        <f aca="false">IF('Indicator Data'!K149="No Data",1,IF('Indicator Data imputation'!K148&lt;&gt;"",1,0))</f>
        <v>0</v>
      </c>
      <c r="K145" s="230" t="n">
        <f aca="false">IF('Indicator Data'!L149="No Data",1,IF('Indicator Data imputation'!L148&lt;&gt;"",1,0))</f>
        <v>0</v>
      </c>
      <c r="L145" s="230" t="n">
        <f aca="false">IF('Indicator Data'!M149="No Data",1,IF('Indicator Data imputation'!M148&lt;&gt;"",1,0))</f>
        <v>1</v>
      </c>
      <c r="M145" s="230" t="n">
        <f aca="false">IF('Indicator Data'!N149="No Data",1,IF('Indicator Data imputation'!N148&lt;&gt;"",1,0))</f>
        <v>1</v>
      </c>
      <c r="N145" s="230" t="n">
        <f aca="false">IF('Indicator Data'!O149="No Data",1,IF('Indicator Data imputation'!O148&lt;&gt;"",1,0))</f>
        <v>1</v>
      </c>
      <c r="O145" s="230" t="n">
        <f aca="false">IF('Indicator Data'!P149="No Data",1,IF('Indicator Data imputation'!P148&lt;&gt;"",1,0))</f>
        <v>1</v>
      </c>
      <c r="P145" s="230" t="n">
        <f aca="false">IF('Indicator Data'!Q149="No Data",1,IF('Indicator Data imputation'!Q148&lt;&gt;"",1,0))</f>
        <v>0</v>
      </c>
      <c r="Q145" s="230" t="n">
        <f aca="false">IF('Indicator Data'!R149="No Data",1,IF('Indicator Data imputation'!R148&lt;&gt;"",1,0))</f>
        <v>0</v>
      </c>
      <c r="R145" s="230" t="n">
        <f aca="false">IF('Indicator Data'!S149="No Data",1,IF('Indicator Data imputation'!S148&lt;&gt;"",1,0))</f>
        <v>0</v>
      </c>
      <c r="S145" s="230" t="n">
        <f aca="false">IF('Indicator Data'!T149="No Data",1,IF('Indicator Data imputation'!T148&lt;&gt;"",1,0))</f>
        <v>0</v>
      </c>
      <c r="T145" s="230" t="n">
        <f aca="false">IF('Indicator Data'!U149="No Data",1,IF('Indicator Data imputation'!U148&lt;&gt;"",1,0))</f>
        <v>0</v>
      </c>
      <c r="U145" s="230" t="n">
        <f aca="false">IF('Indicator Data'!V149="No Data",1,IF('Indicator Data imputation'!V148&lt;&gt;"",1,0))</f>
        <v>0</v>
      </c>
      <c r="V145" s="230" t="n">
        <f aca="false">IF('Indicator Data'!W149="No Data",1,IF('Indicator Data imputation'!W148&lt;&gt;"",1,0))</f>
        <v>0</v>
      </c>
      <c r="W145" s="230" t="n">
        <f aca="false">IF('Indicator Data'!X149="No Data",1,IF('Indicator Data imputation'!X148&lt;&gt;"",1,0))</f>
        <v>0</v>
      </c>
      <c r="X145" s="230" t="n">
        <f aca="false">IF('Indicator Data'!Y149="No Data",1,IF('Indicator Data imputation'!Y148&lt;&gt;"",1,0))</f>
        <v>0</v>
      </c>
      <c r="Y145" s="230" t="n">
        <f aca="false">IF('Indicator Data'!Z149="No Data",1,IF('Indicator Data imputation'!Z148&lt;&gt;"",1,0))</f>
        <v>0</v>
      </c>
      <c r="Z145" s="230" t="n">
        <f aca="false">IF('Indicator Data'!AA149="No Data",1,IF('Indicator Data imputation'!AA148&lt;&gt;"",1,0))</f>
        <v>1</v>
      </c>
      <c r="AA145" s="230" t="n">
        <f aca="false">IF('Indicator Data'!AB149="No Data",1,IF('Indicator Data imputation'!AB148&lt;&gt;"",1,0))</f>
        <v>0</v>
      </c>
      <c r="AB145" s="230" t="n">
        <f aca="false">IF('Indicator Data'!AC149="No Data",1,IF('Indicator Data imputation'!AC148&lt;&gt;"",1,0))</f>
        <v>1</v>
      </c>
      <c r="AC145" s="230" t="n">
        <f aca="false">IF('Indicator Data'!AD149="No Data",1,IF('Indicator Data imputation'!AD148&lt;&gt;"",1,0))</f>
        <v>1</v>
      </c>
      <c r="AD145" s="230" t="n">
        <f aca="false">IF('Indicator Data'!AE149="No Data",1,IF('Indicator Data imputation'!AE148&lt;&gt;"",1,0))</f>
        <v>0</v>
      </c>
      <c r="AE145" s="230" t="n">
        <f aca="false">IF('Indicator Data'!AF149="No Data",1,IF('Indicator Data imputation'!AF148&lt;&gt;"",1,0))</f>
        <v>1</v>
      </c>
      <c r="AF145" s="230" t="n">
        <f aca="false">IF('Indicator Data'!AG149="No Data",1,IF('Indicator Data imputation'!AG148&lt;&gt;"",1,0))</f>
        <v>1</v>
      </c>
      <c r="AG145" s="230" t="n">
        <f aca="false">IF('Indicator Data'!AH149="No Data",1,IF('Indicator Data imputation'!AH148&lt;&gt;"",1,0))</f>
        <v>0</v>
      </c>
      <c r="AH145" s="230" t="n">
        <f aca="false">IF('Indicator Data'!AI149="No Data",1,IF('Indicator Data imputation'!AI148&lt;&gt;"",1,0))</f>
        <v>0</v>
      </c>
      <c r="AI145" s="230" t="n">
        <f aca="false">IF('Indicator Data'!AJ149="No Data",1,IF('Indicator Data imputation'!AJ148&lt;&gt;"",1,0))</f>
        <v>0</v>
      </c>
      <c r="AJ145" s="230" t="n">
        <f aca="false">IF('Indicator Data'!AK149="No Data",1,IF('Indicator Data imputation'!AK148&lt;&gt;"",1,0))</f>
        <v>0</v>
      </c>
      <c r="AK145" s="230" t="n">
        <f aca="false">IF('Indicator Data'!AL149="No Data",1,IF('Indicator Data imputation'!AL148&lt;&gt;"",1,0))</f>
        <v>1</v>
      </c>
      <c r="AL145" s="230" t="n">
        <f aca="false">IF('Indicator Data'!AM149="No Data",1,IF('Indicator Data imputation'!AM148&lt;&gt;"",1,0))</f>
        <v>0</v>
      </c>
      <c r="AM145" s="230" t="n">
        <f aca="false">IF('Indicator Data'!AN149="No Data",1,IF('Indicator Data imputation'!AN148&lt;&gt;"",1,0))</f>
        <v>0</v>
      </c>
      <c r="AN145" s="230" t="n">
        <f aca="false">IF('Indicator Data'!AO149="No Data",1,IF('Indicator Data imputation'!AO148&lt;&gt;"",1,0))</f>
        <v>0</v>
      </c>
      <c r="AO145" s="230" t="n">
        <f aca="false">IF('Indicator Data'!AP149="No Data",1,IF('Indicator Data imputation'!AP148&lt;&gt;"",1,0))</f>
        <v>1</v>
      </c>
      <c r="AP145" s="230" t="n">
        <f aca="false">IF('Indicator Data'!AQ149="No Data",1,IF('Indicator Data imputation'!AQ148&lt;&gt;"",1,0))</f>
        <v>0</v>
      </c>
      <c r="AQ145" s="230" t="n">
        <f aca="false">IF('Indicator Data'!AR149="No Data",1,IF('Indicator Data imputation'!AR148&lt;&gt;"",1,0))</f>
        <v>0</v>
      </c>
      <c r="AR145" s="230" t="n">
        <f aca="false">IF('Indicator Data'!AS149="No Data",1,IF('Indicator Data imputation'!AS148&lt;&gt;"",1,0))</f>
        <v>1</v>
      </c>
      <c r="AS145" s="230" t="n">
        <f aca="false">IF('Indicator Data'!AT149="No Data",1,IF('Indicator Data imputation'!AT148&lt;&gt;"",1,0))</f>
        <v>0</v>
      </c>
      <c r="AT145" s="230" t="n">
        <f aca="false">IF('Indicator Data'!AU149="No Data",1,IF('Indicator Data imputation'!AU148&lt;&gt;"",1,0))</f>
        <v>1</v>
      </c>
      <c r="AU145" s="230" t="n">
        <f aca="false">IF('Indicator Data'!AV149="No Data",1,IF('Indicator Data imputation'!AV148&lt;&gt;"",1,0))</f>
        <v>1</v>
      </c>
      <c r="AV145" s="230" t="n">
        <f aca="false">IF('Indicator Data'!AW149="No Data",1,IF('Indicator Data imputation'!AW148&lt;&gt;"",1,0))</f>
        <v>1</v>
      </c>
      <c r="AW145" s="230" t="n">
        <f aca="false">IF('Indicator Data'!AX149="No Data",1,IF('Indicator Data imputation'!AX148&lt;&gt;"",1,0))</f>
        <v>0</v>
      </c>
      <c r="AX145" s="230" t="n">
        <f aca="false">IF('Indicator Data'!AY149="No Data",1,IF('Indicator Data imputation'!AY148&lt;&gt;"",1,0))</f>
        <v>1</v>
      </c>
      <c r="AY145" s="230" t="n">
        <f aca="false">IF('Indicator Data'!AZ149="No Data",1,IF('Indicator Data imputation'!AZ148&lt;&gt;"",1,0))</f>
        <v>1</v>
      </c>
      <c r="AZ145" s="230" t="n">
        <f aca="false">IF('Indicator Data'!BA149="No Data",1,IF('Indicator Data imputation'!BA148&lt;&gt;"",1,0))</f>
        <v>0</v>
      </c>
      <c r="BA145" s="230" t="n">
        <f aca="false">IF('Indicator Data'!BB149="No Data",1,IF('Indicator Data imputation'!BB148&lt;&gt;"",1,0))</f>
        <v>0</v>
      </c>
      <c r="BB145" s="230" t="n">
        <f aca="false">IF('Indicator Data'!BC149="No Data",1,IF('Indicator Data imputation'!BC148&lt;&gt;"",1,0))</f>
        <v>0</v>
      </c>
      <c r="BC145" s="230" t="n">
        <f aca="false">IF('Indicator Data'!BD149="No Data",1,IF('Indicator Data imputation'!BD148&lt;&gt;"",1,0))</f>
        <v>0</v>
      </c>
      <c r="BD145" s="230" t="n">
        <f aca="false">IF('Indicator Data'!BE149="No Data",1,IF('Indicator Data imputation'!BE148&lt;&gt;"",1,0))</f>
        <v>0</v>
      </c>
      <c r="BE145" s="230" t="n">
        <f aca="false">IF('Indicator Data'!BF149="No Data",1,IF('Indicator Data imputation'!BF148&lt;&gt;"",1,0))</f>
        <v>0</v>
      </c>
      <c r="BF145" s="230" t="n">
        <f aca="false">IF('Indicator Data'!BG149="No Data",1,IF('Indicator Data imputation'!BG148&lt;&gt;"",1,0))</f>
        <v>0</v>
      </c>
      <c r="BG145" s="230" t="n">
        <f aca="false">IF('Indicator Data'!BH149="No Data",1,IF('Indicator Data imputation'!BH148&lt;&gt;"",1,0))</f>
        <v>1</v>
      </c>
      <c r="BH145" s="230" t="n">
        <f aca="false">IF('Indicator Data'!BI149="No Data",1,IF('Indicator Data imputation'!BI148&lt;&gt;"",1,0))</f>
        <v>0</v>
      </c>
      <c r="BI145" s="230" t="n">
        <f aca="false">IF('Indicator Data'!BJ149="No Data",1,IF('Indicator Data imputation'!BJ148&lt;&gt;"",1,0))</f>
        <v>0</v>
      </c>
      <c r="BJ145" s="230" t="n">
        <f aca="false">IF('Indicator Data'!BK149="No Data",1,IF('Indicator Data imputation'!BK148&lt;&gt;"",1,0))</f>
        <v>1</v>
      </c>
      <c r="BK145" s="230" t="n">
        <f aca="false">IF('Indicator Data'!BL149="No Data",1,IF('Indicator Data imputation'!BL148&lt;&gt;"",1,0))</f>
        <v>0</v>
      </c>
      <c r="BL145" s="230" t="n">
        <f aca="false">IF('Indicator Data'!BM149="No Data",1,IF('Indicator Data imputation'!BM148&lt;&gt;"",1,0))</f>
        <v>1</v>
      </c>
      <c r="BM145" s="230" t="n">
        <f aca="false">IF('Indicator Data'!BN149="No Data",1,IF('Indicator Data imputation'!BN148&lt;&gt;"",1,0))</f>
        <v>0</v>
      </c>
      <c r="BN145" s="230" t="n">
        <f aca="false">IF('Indicator Data'!BO149="No Data",1,IF('Indicator Data imputation'!BO148&lt;&gt;"",1,0))</f>
        <v>0</v>
      </c>
      <c r="BO145" s="230" t="n">
        <f aca="false">IF('Indicator Data'!BP149="No Data",1,IF('Indicator Data imputation'!BP148&lt;&gt;"",1,0))</f>
        <v>0</v>
      </c>
      <c r="BP145" s="230" t="n">
        <f aca="false">IF('Indicator Data'!BQ149="No Data",1,IF('Indicator Data imputation'!BQ148&lt;&gt;"",1,0))</f>
        <v>0</v>
      </c>
      <c r="BQ145" s="230" t="n">
        <f aca="false">IF('Indicator Data'!BR149="No Data",1,IF('Indicator Data imputation'!BR148&lt;&gt;"",1,0))</f>
        <v>0</v>
      </c>
      <c r="BR145" s="230" t="n">
        <f aca="false">IF('Indicator Data'!BS149="No Data",1,IF('Indicator Data imputation'!BS148&lt;&gt;"",1,0))</f>
        <v>0</v>
      </c>
      <c r="BS145" s="230" t="n">
        <f aca="false">IF('Indicator Data'!BT149="No Data",1,IF('Indicator Data imputation'!BT148&lt;&gt;"",1,0))</f>
        <v>0</v>
      </c>
      <c r="BT145" s="230" t="n">
        <f aca="false">IF('Indicator Data'!BU149="No Data",1,IF('Indicator Data imputation'!BU148&lt;&gt;"",1,0))</f>
        <v>0</v>
      </c>
      <c r="BU145" s="230" t="n">
        <f aca="false">IF('Indicator Data'!BV149="No Data",1,IF('Indicator Data imputation'!BV148&lt;&gt;"",1,0))</f>
        <v>1</v>
      </c>
      <c r="BV145" s="230" t="n">
        <f aca="false">IF('Indicator Data'!BW149="No Data",1,IF('Indicator Data imputation'!BW148&lt;&gt;"",1,0))</f>
        <v>0</v>
      </c>
      <c r="BW145" s="230" t="n">
        <f aca="false">IF('Indicator Data'!BX149="No Data",1,IF('Indicator Data imputation'!BX148&lt;&gt;"",1,0))</f>
        <v>1</v>
      </c>
      <c r="BX145" s="0" t="n">
        <f aca="false">SUM(B145:BW145)</f>
        <v>23</v>
      </c>
      <c r="BY145" s="239" t="n">
        <f aca="false">BX145/74</f>
        <v>0.310810810810811</v>
      </c>
    </row>
    <row r="146" customFormat="false" ht="14.5" hidden="false" customHeight="false" outlineLevel="0" collapsed="false">
      <c r="A146" s="0" t="str">
        <f aca="false">'Indicator Data'!B150</f>
        <v>LCA</v>
      </c>
      <c r="B146" s="230" t="n">
        <f aca="false">IF('Indicator Data'!C150="No Data",1,IF('Indicator Data imputation'!C149&lt;&gt;"",1,0))</f>
        <v>0</v>
      </c>
      <c r="C146" s="230" t="n">
        <f aca="false">IF('Indicator Data'!D150="No Data",1,IF('Indicator Data imputation'!D149&lt;&gt;"",1,0))</f>
        <v>0</v>
      </c>
      <c r="D146" s="230" t="n">
        <f aca="false">IF('Indicator Data'!E150="No Data",1,IF('Indicator Data imputation'!E149&lt;&gt;"",1,0))</f>
        <v>1</v>
      </c>
      <c r="E146" s="230" t="n">
        <f aca="false">IF('Indicator Data'!F150="No Data",1,IF('Indicator Data imputation'!F149&lt;&gt;"",1,0))</f>
        <v>0</v>
      </c>
      <c r="F146" s="230" t="n">
        <f aca="false">IF('Indicator Data'!G150="No Data",1,IF('Indicator Data imputation'!G149&lt;&gt;"",1,0))</f>
        <v>0</v>
      </c>
      <c r="G146" s="230" t="n">
        <f aca="false">IF('Indicator Data'!H150="No Data",1,IF('Indicator Data imputation'!H149&lt;&gt;"",1,0))</f>
        <v>0</v>
      </c>
      <c r="H146" s="230" t="n">
        <f aca="false">IF('Indicator Data'!I150="No Data",1,IF('Indicator Data imputation'!I149&lt;&gt;"",1,0))</f>
        <v>0</v>
      </c>
      <c r="I146" s="230" t="n">
        <f aca="false">IF('Indicator Data'!J150="No Data",1,IF('Indicator Data imputation'!J149&lt;&gt;"",1,0))</f>
        <v>0</v>
      </c>
      <c r="J146" s="230" t="n">
        <f aca="false">IF('Indicator Data'!K150="No Data",1,IF('Indicator Data imputation'!K149&lt;&gt;"",1,0))</f>
        <v>0</v>
      </c>
      <c r="K146" s="230" t="n">
        <f aca="false">IF('Indicator Data'!L150="No Data",1,IF('Indicator Data imputation'!L149&lt;&gt;"",1,0))</f>
        <v>0</v>
      </c>
      <c r="L146" s="230" t="n">
        <f aca="false">IF('Indicator Data'!M150="No Data",1,IF('Indicator Data imputation'!M149&lt;&gt;"",1,0))</f>
        <v>1</v>
      </c>
      <c r="M146" s="230" t="n">
        <f aca="false">IF('Indicator Data'!N150="No Data",1,IF('Indicator Data imputation'!N149&lt;&gt;"",1,0))</f>
        <v>1</v>
      </c>
      <c r="N146" s="230" t="n">
        <f aca="false">IF('Indicator Data'!O150="No Data",1,IF('Indicator Data imputation'!O149&lt;&gt;"",1,0))</f>
        <v>1</v>
      </c>
      <c r="O146" s="230" t="n">
        <f aca="false">IF('Indicator Data'!P150="No Data",1,IF('Indicator Data imputation'!P149&lt;&gt;"",1,0))</f>
        <v>1</v>
      </c>
      <c r="P146" s="230" t="n">
        <f aca="false">IF('Indicator Data'!Q150="No Data",1,IF('Indicator Data imputation'!Q149&lt;&gt;"",1,0))</f>
        <v>0</v>
      </c>
      <c r="Q146" s="230" t="n">
        <f aca="false">IF('Indicator Data'!R150="No Data",1,IF('Indicator Data imputation'!R149&lt;&gt;"",1,0))</f>
        <v>0</v>
      </c>
      <c r="R146" s="230" t="n">
        <f aca="false">IF('Indicator Data'!S150="No Data",1,IF('Indicator Data imputation'!S149&lt;&gt;"",1,0))</f>
        <v>0</v>
      </c>
      <c r="S146" s="230" t="n">
        <f aca="false">IF('Indicator Data'!T150="No Data",1,IF('Indicator Data imputation'!T149&lt;&gt;"",1,0))</f>
        <v>0</v>
      </c>
      <c r="T146" s="230" t="n">
        <f aca="false">IF('Indicator Data'!U150="No Data",1,IF('Indicator Data imputation'!U149&lt;&gt;"",1,0))</f>
        <v>0</v>
      </c>
      <c r="U146" s="230" t="n">
        <f aca="false">IF('Indicator Data'!V150="No Data",1,IF('Indicator Data imputation'!V149&lt;&gt;"",1,0))</f>
        <v>0</v>
      </c>
      <c r="V146" s="230" t="n">
        <f aca="false">IF('Indicator Data'!W150="No Data",1,IF('Indicator Data imputation'!W149&lt;&gt;"",1,0))</f>
        <v>0</v>
      </c>
      <c r="W146" s="230" t="n">
        <f aca="false">IF('Indicator Data'!X150="No Data",1,IF('Indicator Data imputation'!X149&lt;&gt;"",1,0))</f>
        <v>0</v>
      </c>
      <c r="X146" s="230" t="n">
        <f aca="false">IF('Indicator Data'!Y150="No Data",1,IF('Indicator Data imputation'!Y149&lt;&gt;"",1,0))</f>
        <v>0</v>
      </c>
      <c r="Y146" s="230" t="n">
        <f aca="false">IF('Indicator Data'!Z150="No Data",1,IF('Indicator Data imputation'!Z149&lt;&gt;"",1,0))</f>
        <v>0</v>
      </c>
      <c r="Z146" s="230" t="n">
        <f aca="false">IF('Indicator Data'!AA150="No Data",1,IF('Indicator Data imputation'!AA149&lt;&gt;"",1,0))</f>
        <v>1</v>
      </c>
      <c r="AA146" s="230" t="n">
        <f aca="false">IF('Indicator Data'!AB150="No Data",1,IF('Indicator Data imputation'!AB149&lt;&gt;"",1,0))</f>
        <v>0</v>
      </c>
      <c r="AB146" s="230" t="n">
        <f aca="false">IF('Indicator Data'!AC150="No Data",1,IF('Indicator Data imputation'!AC149&lt;&gt;"",1,0))</f>
        <v>0</v>
      </c>
      <c r="AC146" s="230" t="n">
        <f aca="false">IF('Indicator Data'!AD150="No Data",1,IF('Indicator Data imputation'!AD149&lt;&gt;"",1,0))</f>
        <v>0</v>
      </c>
      <c r="AD146" s="230" t="n">
        <f aca="false">IF('Indicator Data'!AE150="No Data",1,IF('Indicator Data imputation'!AE149&lt;&gt;"",1,0))</f>
        <v>0</v>
      </c>
      <c r="AE146" s="230" t="n">
        <f aca="false">IF('Indicator Data'!AF150="No Data",1,IF('Indicator Data imputation'!AF149&lt;&gt;"",1,0))</f>
        <v>0</v>
      </c>
      <c r="AF146" s="230" t="n">
        <f aca="false">IF('Indicator Data'!AG150="No Data",1,IF('Indicator Data imputation'!AG149&lt;&gt;"",1,0))</f>
        <v>0</v>
      </c>
      <c r="AG146" s="230" t="n">
        <f aca="false">IF('Indicator Data'!AH150="No Data",1,IF('Indicator Data imputation'!AH149&lt;&gt;"",1,0))</f>
        <v>0</v>
      </c>
      <c r="AH146" s="230" t="n">
        <f aca="false">IF('Indicator Data'!AI150="No Data",1,IF('Indicator Data imputation'!AI149&lt;&gt;"",1,0))</f>
        <v>0</v>
      </c>
      <c r="AI146" s="230" t="n">
        <f aca="false">IF('Indicator Data'!AJ150="No Data",1,IF('Indicator Data imputation'!AJ149&lt;&gt;"",1,0))</f>
        <v>0</v>
      </c>
      <c r="AJ146" s="230" t="n">
        <f aca="false">IF('Indicator Data'!AK150="No Data",1,IF('Indicator Data imputation'!AK149&lt;&gt;"",1,0))</f>
        <v>0</v>
      </c>
      <c r="AK146" s="230" t="n">
        <f aca="false">IF('Indicator Data'!AL150="No Data",1,IF('Indicator Data imputation'!AL149&lt;&gt;"",1,0))</f>
        <v>0</v>
      </c>
      <c r="AL146" s="230" t="n">
        <f aca="false">IF('Indicator Data'!AM150="No Data",1,IF('Indicator Data imputation'!AM149&lt;&gt;"",1,0))</f>
        <v>0</v>
      </c>
      <c r="AM146" s="230" t="n">
        <f aca="false">IF('Indicator Data'!AN150="No Data",1,IF('Indicator Data imputation'!AN149&lt;&gt;"",1,0))</f>
        <v>0</v>
      </c>
      <c r="AN146" s="230" t="n">
        <f aca="false">IF('Indicator Data'!AO150="No Data",1,IF('Indicator Data imputation'!AO149&lt;&gt;"",1,0))</f>
        <v>0</v>
      </c>
      <c r="AO146" s="230" t="n">
        <f aca="false">IF('Indicator Data'!AP150="No Data",1,IF('Indicator Data imputation'!AP149&lt;&gt;"",1,0))</f>
        <v>0</v>
      </c>
      <c r="AP146" s="230" t="n">
        <f aca="false">IF('Indicator Data'!AQ150="No Data",1,IF('Indicator Data imputation'!AQ149&lt;&gt;"",1,0))</f>
        <v>0</v>
      </c>
      <c r="AQ146" s="230" t="n">
        <f aca="false">IF('Indicator Data'!AR150="No Data",1,IF('Indicator Data imputation'!AR149&lt;&gt;"",1,0))</f>
        <v>0</v>
      </c>
      <c r="AR146" s="230" t="n">
        <f aca="false">IF('Indicator Data'!AS150="No Data",1,IF('Indicator Data imputation'!AS149&lt;&gt;"",1,0))</f>
        <v>0</v>
      </c>
      <c r="AS146" s="230" t="n">
        <f aca="false">IF('Indicator Data'!AT150="No Data",1,IF('Indicator Data imputation'!AT149&lt;&gt;"",1,0))</f>
        <v>0</v>
      </c>
      <c r="AT146" s="230" t="n">
        <f aca="false">IF('Indicator Data'!AU150="No Data",1,IF('Indicator Data imputation'!AU149&lt;&gt;"",1,0))</f>
        <v>1</v>
      </c>
      <c r="AU146" s="230" t="n">
        <f aca="false">IF('Indicator Data'!AV150="No Data",1,IF('Indicator Data imputation'!AV149&lt;&gt;"",1,0))</f>
        <v>1</v>
      </c>
      <c r="AV146" s="230" t="n">
        <f aca="false">IF('Indicator Data'!AW150="No Data",1,IF('Indicator Data imputation'!AW149&lt;&gt;"",1,0))</f>
        <v>1</v>
      </c>
      <c r="AW146" s="230" t="n">
        <f aca="false">IF('Indicator Data'!AX150="No Data",1,IF('Indicator Data imputation'!AX149&lt;&gt;"",1,0))</f>
        <v>0</v>
      </c>
      <c r="AX146" s="230" t="n">
        <f aca="false">IF('Indicator Data'!AY150="No Data",1,IF('Indicator Data imputation'!AY149&lt;&gt;"",1,0))</f>
        <v>0</v>
      </c>
      <c r="AY146" s="230" t="n">
        <f aca="false">IF('Indicator Data'!AZ150="No Data",1,IF('Indicator Data imputation'!AZ149&lt;&gt;"",1,0))</f>
        <v>0</v>
      </c>
      <c r="AZ146" s="230" t="n">
        <f aca="false">IF('Indicator Data'!BA150="No Data",1,IF('Indicator Data imputation'!BA149&lt;&gt;"",1,0))</f>
        <v>0</v>
      </c>
      <c r="BA146" s="230" t="n">
        <f aca="false">IF('Indicator Data'!BB150="No Data",1,IF('Indicator Data imputation'!BB149&lt;&gt;"",1,0))</f>
        <v>0</v>
      </c>
      <c r="BB146" s="230" t="n">
        <f aca="false">IF('Indicator Data'!BC150="No Data",1,IF('Indicator Data imputation'!BC149&lt;&gt;"",1,0))</f>
        <v>0</v>
      </c>
      <c r="BC146" s="230" t="n">
        <f aca="false">IF('Indicator Data'!BD150="No Data",1,IF('Indicator Data imputation'!BD149&lt;&gt;"",1,0))</f>
        <v>0</v>
      </c>
      <c r="BD146" s="230" t="n">
        <f aca="false">IF('Indicator Data'!BE150="No Data",1,IF('Indicator Data imputation'!BE149&lt;&gt;"",1,0))</f>
        <v>0</v>
      </c>
      <c r="BE146" s="230" t="n">
        <f aca="false">IF('Indicator Data'!BF150="No Data",1,IF('Indicator Data imputation'!BF149&lt;&gt;"",1,0))</f>
        <v>0</v>
      </c>
      <c r="BF146" s="230" t="n">
        <f aca="false">IF('Indicator Data'!BG150="No Data",1,IF('Indicator Data imputation'!BG149&lt;&gt;"",1,0))</f>
        <v>0</v>
      </c>
      <c r="BG146" s="230" t="n">
        <f aca="false">IF('Indicator Data'!BH150="No Data",1,IF('Indicator Data imputation'!BH149&lt;&gt;"",1,0))</f>
        <v>1</v>
      </c>
      <c r="BH146" s="230" t="n">
        <f aca="false">IF('Indicator Data'!BI150="No Data",1,IF('Indicator Data imputation'!BI149&lt;&gt;"",1,0))</f>
        <v>0</v>
      </c>
      <c r="BI146" s="230" t="n">
        <f aca="false">IF('Indicator Data'!BJ150="No Data",1,IF('Indicator Data imputation'!BJ149&lt;&gt;"",1,0))</f>
        <v>0</v>
      </c>
      <c r="BJ146" s="230" t="n">
        <f aca="false">IF('Indicator Data'!BK150="No Data",1,IF('Indicator Data imputation'!BK149&lt;&gt;"",1,0))</f>
        <v>0</v>
      </c>
      <c r="BK146" s="230" t="n">
        <f aca="false">IF('Indicator Data'!BL150="No Data",1,IF('Indicator Data imputation'!BL149&lt;&gt;"",1,0))</f>
        <v>0</v>
      </c>
      <c r="BL146" s="230" t="n">
        <f aca="false">IF('Indicator Data'!BM150="No Data",1,IF('Indicator Data imputation'!BM149&lt;&gt;"",1,0))</f>
        <v>1</v>
      </c>
      <c r="BM146" s="230" t="n">
        <f aca="false">IF('Indicator Data'!BN150="No Data",1,IF('Indicator Data imputation'!BN149&lt;&gt;"",1,0))</f>
        <v>0</v>
      </c>
      <c r="BN146" s="230" t="n">
        <f aca="false">IF('Indicator Data'!BO150="No Data",1,IF('Indicator Data imputation'!BO149&lt;&gt;"",1,0))</f>
        <v>0</v>
      </c>
      <c r="BO146" s="230" t="n">
        <f aca="false">IF('Indicator Data'!BP150="No Data",1,IF('Indicator Data imputation'!BP149&lt;&gt;"",1,0))</f>
        <v>0</v>
      </c>
      <c r="BP146" s="230" t="n">
        <f aca="false">IF('Indicator Data'!BQ150="No Data",1,IF('Indicator Data imputation'!BQ149&lt;&gt;"",1,0))</f>
        <v>0</v>
      </c>
      <c r="BQ146" s="230" t="n">
        <f aca="false">IF('Indicator Data'!BR150="No Data",1,IF('Indicator Data imputation'!BR149&lt;&gt;"",1,0))</f>
        <v>0</v>
      </c>
      <c r="BR146" s="230" t="n">
        <f aca="false">IF('Indicator Data'!BS150="No Data",1,IF('Indicator Data imputation'!BS149&lt;&gt;"",1,0))</f>
        <v>1</v>
      </c>
      <c r="BS146" s="230" t="n">
        <f aca="false">IF('Indicator Data'!BT150="No Data",1,IF('Indicator Data imputation'!BT149&lt;&gt;"",1,0))</f>
        <v>0</v>
      </c>
      <c r="BT146" s="230" t="n">
        <f aca="false">IF('Indicator Data'!BU150="No Data",1,IF('Indicator Data imputation'!BU149&lt;&gt;"",1,0))</f>
        <v>0</v>
      </c>
      <c r="BU146" s="230" t="n">
        <f aca="false">IF('Indicator Data'!BV150="No Data",1,IF('Indicator Data imputation'!BV149&lt;&gt;"",1,0))</f>
        <v>1</v>
      </c>
      <c r="BV146" s="230" t="n">
        <f aca="false">IF('Indicator Data'!BW150="No Data",1,IF('Indicator Data imputation'!BW149&lt;&gt;"",1,0))</f>
        <v>0</v>
      </c>
      <c r="BW146" s="230" t="n">
        <f aca="false">IF('Indicator Data'!BX150="No Data",1,IF('Indicator Data imputation'!BX149&lt;&gt;"",1,0))</f>
        <v>0</v>
      </c>
      <c r="BX146" s="0" t="n">
        <f aca="false">SUM(B146:BW146)</f>
        <v>13</v>
      </c>
      <c r="BY146" s="239" t="n">
        <f aca="false">BX146/74</f>
        <v>0.175675675675676</v>
      </c>
    </row>
    <row r="147" customFormat="false" ht="14.5" hidden="false" customHeight="false" outlineLevel="0" collapsed="false">
      <c r="A147" s="0" t="str">
        <f aca="false">'Indicator Data'!B151</f>
        <v>VCT</v>
      </c>
      <c r="B147" s="230" t="n">
        <f aca="false">IF('Indicator Data'!C151="No Data",1,IF('Indicator Data imputation'!C150&lt;&gt;"",1,0))</f>
        <v>0</v>
      </c>
      <c r="C147" s="230" t="n">
        <f aca="false">IF('Indicator Data'!D151="No Data",1,IF('Indicator Data imputation'!D150&lt;&gt;"",1,0))</f>
        <v>0</v>
      </c>
      <c r="D147" s="230" t="n">
        <f aca="false">IF('Indicator Data'!E151="No Data",1,IF('Indicator Data imputation'!E150&lt;&gt;"",1,0))</f>
        <v>1</v>
      </c>
      <c r="E147" s="230" t="n">
        <f aca="false">IF('Indicator Data'!F151="No Data",1,IF('Indicator Data imputation'!F150&lt;&gt;"",1,0))</f>
        <v>0</v>
      </c>
      <c r="F147" s="230" t="n">
        <f aca="false">IF('Indicator Data'!G151="No Data",1,IF('Indicator Data imputation'!G150&lt;&gt;"",1,0))</f>
        <v>0</v>
      </c>
      <c r="G147" s="230" t="n">
        <f aca="false">IF('Indicator Data'!H151="No Data",1,IF('Indicator Data imputation'!H150&lt;&gt;"",1,0))</f>
        <v>0</v>
      </c>
      <c r="H147" s="230" t="n">
        <f aca="false">IF('Indicator Data'!I151="No Data",1,IF('Indicator Data imputation'!I150&lt;&gt;"",1,0))</f>
        <v>0</v>
      </c>
      <c r="I147" s="230" t="n">
        <f aca="false">IF('Indicator Data'!J151="No Data",1,IF('Indicator Data imputation'!J150&lt;&gt;"",1,0))</f>
        <v>0</v>
      </c>
      <c r="J147" s="230" t="n">
        <f aca="false">IF('Indicator Data'!K151="No Data",1,IF('Indicator Data imputation'!K150&lt;&gt;"",1,0))</f>
        <v>0</v>
      </c>
      <c r="K147" s="230" t="n">
        <f aca="false">IF('Indicator Data'!L151="No Data",1,IF('Indicator Data imputation'!L150&lt;&gt;"",1,0))</f>
        <v>1</v>
      </c>
      <c r="L147" s="230" t="n">
        <f aca="false">IF('Indicator Data'!M151="No Data",1,IF('Indicator Data imputation'!M150&lt;&gt;"",1,0))</f>
        <v>1</v>
      </c>
      <c r="M147" s="230" t="n">
        <f aca="false">IF('Indicator Data'!N151="No Data",1,IF('Indicator Data imputation'!N150&lt;&gt;"",1,0))</f>
        <v>1</v>
      </c>
      <c r="N147" s="230" t="n">
        <f aca="false">IF('Indicator Data'!O151="No Data",1,IF('Indicator Data imputation'!O150&lt;&gt;"",1,0))</f>
        <v>1</v>
      </c>
      <c r="O147" s="230" t="n">
        <f aca="false">IF('Indicator Data'!P151="No Data",1,IF('Indicator Data imputation'!P150&lt;&gt;"",1,0))</f>
        <v>1</v>
      </c>
      <c r="P147" s="230" t="n">
        <f aca="false">IF('Indicator Data'!Q151="No Data",1,IF('Indicator Data imputation'!Q150&lt;&gt;"",1,0))</f>
        <v>0</v>
      </c>
      <c r="Q147" s="230" t="n">
        <f aca="false">IF('Indicator Data'!R151="No Data",1,IF('Indicator Data imputation'!R150&lt;&gt;"",1,0))</f>
        <v>0</v>
      </c>
      <c r="R147" s="230" t="n">
        <f aca="false">IF('Indicator Data'!S151="No Data",1,IF('Indicator Data imputation'!S150&lt;&gt;"",1,0))</f>
        <v>0</v>
      </c>
      <c r="S147" s="230" t="n">
        <f aca="false">IF('Indicator Data'!T151="No Data",1,IF('Indicator Data imputation'!T150&lt;&gt;"",1,0))</f>
        <v>0</v>
      </c>
      <c r="T147" s="230" t="n">
        <f aca="false">IF('Indicator Data'!U151="No Data",1,IF('Indicator Data imputation'!U150&lt;&gt;"",1,0))</f>
        <v>0</v>
      </c>
      <c r="U147" s="230" t="n">
        <f aca="false">IF('Indicator Data'!V151="No Data",1,IF('Indicator Data imputation'!V150&lt;&gt;"",1,0))</f>
        <v>0</v>
      </c>
      <c r="V147" s="230" t="n">
        <f aca="false">IF('Indicator Data'!W151="No Data",1,IF('Indicator Data imputation'!W150&lt;&gt;"",1,0))</f>
        <v>0</v>
      </c>
      <c r="W147" s="230" t="n">
        <f aca="false">IF('Indicator Data'!X151="No Data",1,IF('Indicator Data imputation'!X150&lt;&gt;"",1,0))</f>
        <v>0</v>
      </c>
      <c r="X147" s="230" t="n">
        <f aca="false">IF('Indicator Data'!Y151="No Data",1,IF('Indicator Data imputation'!Y150&lt;&gt;"",1,0))</f>
        <v>0</v>
      </c>
      <c r="Y147" s="230" t="n">
        <f aca="false">IF('Indicator Data'!Z151="No Data",1,IF('Indicator Data imputation'!Z150&lt;&gt;"",1,0))</f>
        <v>0</v>
      </c>
      <c r="Z147" s="230" t="n">
        <f aca="false">IF('Indicator Data'!AA151="No Data",1,IF('Indicator Data imputation'!AA150&lt;&gt;"",1,0))</f>
        <v>1</v>
      </c>
      <c r="AA147" s="230" t="n">
        <f aca="false">IF('Indicator Data'!AB151="No Data",1,IF('Indicator Data imputation'!AB150&lt;&gt;"",1,0))</f>
        <v>0</v>
      </c>
      <c r="AB147" s="230" t="n">
        <f aca="false">IF('Indicator Data'!AC151="No Data",1,IF('Indicator Data imputation'!AC150&lt;&gt;"",1,0))</f>
        <v>1</v>
      </c>
      <c r="AC147" s="230" t="n">
        <f aca="false">IF('Indicator Data'!AD151="No Data",1,IF('Indicator Data imputation'!AD150&lt;&gt;"",1,0))</f>
        <v>0</v>
      </c>
      <c r="AD147" s="230" t="n">
        <f aca="false">IF('Indicator Data'!AE151="No Data",1,IF('Indicator Data imputation'!AE150&lt;&gt;"",1,0))</f>
        <v>0</v>
      </c>
      <c r="AE147" s="230" t="n">
        <f aca="false">IF('Indicator Data'!AF151="No Data",1,IF('Indicator Data imputation'!AF150&lt;&gt;"",1,0))</f>
        <v>1</v>
      </c>
      <c r="AF147" s="230" t="n">
        <f aca="false">IF('Indicator Data'!AG151="No Data",1,IF('Indicator Data imputation'!AG150&lt;&gt;"",1,0))</f>
        <v>0</v>
      </c>
      <c r="AG147" s="230" t="n">
        <f aca="false">IF('Indicator Data'!AH151="No Data",1,IF('Indicator Data imputation'!AH150&lt;&gt;"",1,0))</f>
        <v>0</v>
      </c>
      <c r="AH147" s="230" t="n">
        <f aca="false">IF('Indicator Data'!AI151="No Data",1,IF('Indicator Data imputation'!AI150&lt;&gt;"",1,0))</f>
        <v>0</v>
      </c>
      <c r="AI147" s="230" t="n">
        <f aca="false">IF('Indicator Data'!AJ151="No Data",1,IF('Indicator Data imputation'!AJ150&lt;&gt;"",1,0))</f>
        <v>0</v>
      </c>
      <c r="AJ147" s="230" t="n">
        <f aca="false">IF('Indicator Data'!AK151="No Data",1,IF('Indicator Data imputation'!AK150&lt;&gt;"",1,0))</f>
        <v>0</v>
      </c>
      <c r="AK147" s="230" t="n">
        <f aca="false">IF('Indicator Data'!AL151="No Data",1,IF('Indicator Data imputation'!AL150&lt;&gt;"",1,0))</f>
        <v>1</v>
      </c>
      <c r="AL147" s="230" t="n">
        <f aca="false">IF('Indicator Data'!AM151="No Data",1,IF('Indicator Data imputation'!AM150&lt;&gt;"",1,0))</f>
        <v>0</v>
      </c>
      <c r="AM147" s="230" t="n">
        <f aca="false">IF('Indicator Data'!AN151="No Data",1,IF('Indicator Data imputation'!AN150&lt;&gt;"",1,0))</f>
        <v>0</v>
      </c>
      <c r="AN147" s="230" t="n">
        <f aca="false">IF('Indicator Data'!AO151="No Data",1,IF('Indicator Data imputation'!AO150&lt;&gt;"",1,0))</f>
        <v>0</v>
      </c>
      <c r="AO147" s="230" t="n">
        <f aca="false">IF('Indicator Data'!AP151="No Data",1,IF('Indicator Data imputation'!AP150&lt;&gt;"",1,0))</f>
        <v>0</v>
      </c>
      <c r="AP147" s="230" t="n">
        <f aca="false">IF('Indicator Data'!AQ151="No Data",1,IF('Indicator Data imputation'!AQ150&lt;&gt;"",1,0))</f>
        <v>0</v>
      </c>
      <c r="AQ147" s="230" t="n">
        <f aca="false">IF('Indicator Data'!AR151="No Data",1,IF('Indicator Data imputation'!AR150&lt;&gt;"",1,0))</f>
        <v>0</v>
      </c>
      <c r="AR147" s="230" t="n">
        <f aca="false">IF('Indicator Data'!AS151="No Data",1,IF('Indicator Data imputation'!AS150&lt;&gt;"",1,0))</f>
        <v>1</v>
      </c>
      <c r="AS147" s="230" t="n">
        <f aca="false">IF('Indicator Data'!AT151="No Data",1,IF('Indicator Data imputation'!AT150&lt;&gt;"",1,0))</f>
        <v>0</v>
      </c>
      <c r="AT147" s="230" t="n">
        <f aca="false">IF('Indicator Data'!AU151="No Data",1,IF('Indicator Data imputation'!AU150&lt;&gt;"",1,0))</f>
        <v>1</v>
      </c>
      <c r="AU147" s="230" t="n">
        <f aca="false">IF('Indicator Data'!AV151="No Data",1,IF('Indicator Data imputation'!AV150&lt;&gt;"",1,0))</f>
        <v>1</v>
      </c>
      <c r="AV147" s="230" t="n">
        <f aca="false">IF('Indicator Data'!AW151="No Data",1,IF('Indicator Data imputation'!AW150&lt;&gt;"",1,0))</f>
        <v>1</v>
      </c>
      <c r="AW147" s="230" t="n">
        <f aca="false">IF('Indicator Data'!AX151="No Data",1,IF('Indicator Data imputation'!AX150&lt;&gt;"",1,0))</f>
        <v>0</v>
      </c>
      <c r="AX147" s="230" t="n">
        <f aca="false">IF('Indicator Data'!AY151="No Data",1,IF('Indicator Data imputation'!AY150&lt;&gt;"",1,0))</f>
        <v>1</v>
      </c>
      <c r="AY147" s="230" t="n">
        <f aca="false">IF('Indicator Data'!AZ151="No Data",1,IF('Indicator Data imputation'!AZ150&lt;&gt;"",1,0))</f>
        <v>1</v>
      </c>
      <c r="AZ147" s="230" t="n">
        <f aca="false">IF('Indicator Data'!BA151="No Data",1,IF('Indicator Data imputation'!BA150&lt;&gt;"",1,0))</f>
        <v>0</v>
      </c>
      <c r="BA147" s="230" t="n">
        <f aca="false">IF('Indicator Data'!BB151="No Data",1,IF('Indicator Data imputation'!BB150&lt;&gt;"",1,0))</f>
        <v>0</v>
      </c>
      <c r="BB147" s="230" t="n">
        <f aca="false">IF('Indicator Data'!BC151="No Data",1,IF('Indicator Data imputation'!BC150&lt;&gt;"",1,0))</f>
        <v>0</v>
      </c>
      <c r="BC147" s="230" t="n">
        <f aca="false">IF('Indicator Data'!BD151="No Data",1,IF('Indicator Data imputation'!BD150&lt;&gt;"",1,0))</f>
        <v>0</v>
      </c>
      <c r="BD147" s="230" t="n">
        <f aca="false">IF('Indicator Data'!BE151="No Data",1,IF('Indicator Data imputation'!BE150&lt;&gt;"",1,0))</f>
        <v>0</v>
      </c>
      <c r="BE147" s="230" t="n">
        <f aca="false">IF('Indicator Data'!BF151="No Data",1,IF('Indicator Data imputation'!BF150&lt;&gt;"",1,0))</f>
        <v>0</v>
      </c>
      <c r="BF147" s="230" t="n">
        <f aca="false">IF('Indicator Data'!BG151="No Data",1,IF('Indicator Data imputation'!BG150&lt;&gt;"",1,0))</f>
        <v>0</v>
      </c>
      <c r="BG147" s="230" t="n">
        <f aca="false">IF('Indicator Data'!BH151="No Data",1,IF('Indicator Data imputation'!BH150&lt;&gt;"",1,0))</f>
        <v>0</v>
      </c>
      <c r="BH147" s="230" t="n">
        <f aca="false">IF('Indicator Data'!BI151="No Data",1,IF('Indicator Data imputation'!BI150&lt;&gt;"",1,0))</f>
        <v>1</v>
      </c>
      <c r="BI147" s="230" t="n">
        <f aca="false">IF('Indicator Data'!BJ151="No Data",1,IF('Indicator Data imputation'!BJ150&lt;&gt;"",1,0))</f>
        <v>0</v>
      </c>
      <c r="BJ147" s="230" t="n">
        <f aca="false">IF('Indicator Data'!BK151="No Data",1,IF('Indicator Data imputation'!BK150&lt;&gt;"",1,0))</f>
        <v>0</v>
      </c>
      <c r="BK147" s="230" t="n">
        <f aca="false">IF('Indicator Data'!BL151="No Data",1,IF('Indicator Data imputation'!BL150&lt;&gt;"",1,0))</f>
        <v>0</v>
      </c>
      <c r="BL147" s="230" t="n">
        <f aca="false">IF('Indicator Data'!BM151="No Data",1,IF('Indicator Data imputation'!BM150&lt;&gt;"",1,0))</f>
        <v>1</v>
      </c>
      <c r="BM147" s="230" t="n">
        <f aca="false">IF('Indicator Data'!BN151="No Data",1,IF('Indicator Data imputation'!BN150&lt;&gt;"",1,0))</f>
        <v>0</v>
      </c>
      <c r="BN147" s="230" t="n">
        <f aca="false">IF('Indicator Data'!BO151="No Data",1,IF('Indicator Data imputation'!BO150&lt;&gt;"",1,0))</f>
        <v>0</v>
      </c>
      <c r="BO147" s="230" t="n">
        <f aca="false">IF('Indicator Data'!BP151="No Data",1,IF('Indicator Data imputation'!BP150&lt;&gt;"",1,0))</f>
        <v>0</v>
      </c>
      <c r="BP147" s="230" t="n">
        <f aca="false">IF('Indicator Data'!BQ151="No Data",1,IF('Indicator Data imputation'!BQ150&lt;&gt;"",1,0))</f>
        <v>0</v>
      </c>
      <c r="BQ147" s="230" t="n">
        <f aca="false">IF('Indicator Data'!BR151="No Data",1,IF('Indicator Data imputation'!BR150&lt;&gt;"",1,0))</f>
        <v>0</v>
      </c>
      <c r="BR147" s="230" t="n">
        <f aca="false">IF('Indicator Data'!BS151="No Data",1,IF('Indicator Data imputation'!BS150&lt;&gt;"",1,0))</f>
        <v>1</v>
      </c>
      <c r="BS147" s="230" t="n">
        <f aca="false">IF('Indicator Data'!BT151="No Data",1,IF('Indicator Data imputation'!BT150&lt;&gt;"",1,0))</f>
        <v>0</v>
      </c>
      <c r="BT147" s="230" t="n">
        <f aca="false">IF('Indicator Data'!BU151="No Data",1,IF('Indicator Data imputation'!BU150&lt;&gt;"",1,0))</f>
        <v>0</v>
      </c>
      <c r="BU147" s="230" t="n">
        <f aca="false">IF('Indicator Data'!BV151="No Data",1,IF('Indicator Data imputation'!BV150&lt;&gt;"",1,0))</f>
        <v>1</v>
      </c>
      <c r="BV147" s="230" t="n">
        <f aca="false">IF('Indicator Data'!BW151="No Data",1,IF('Indicator Data imputation'!BW150&lt;&gt;"",1,0))</f>
        <v>0</v>
      </c>
      <c r="BW147" s="230" t="n">
        <f aca="false">IF('Indicator Data'!BX151="No Data",1,IF('Indicator Data imputation'!BX150&lt;&gt;"",1,0))</f>
        <v>0</v>
      </c>
      <c r="BX147" s="0" t="n">
        <f aca="false">SUM(B147:BW147)</f>
        <v>20</v>
      </c>
      <c r="BY147" s="239" t="n">
        <f aca="false">BX147/74</f>
        <v>0.27027027027027</v>
      </c>
    </row>
    <row r="148" customFormat="false" ht="14.5" hidden="false" customHeight="false" outlineLevel="0" collapsed="false">
      <c r="A148" s="0" t="str">
        <f aca="false">'Indicator Data'!B152</f>
        <v>WSM</v>
      </c>
      <c r="B148" s="230" t="n">
        <f aca="false">IF('Indicator Data'!C152="No Data",1,IF('Indicator Data imputation'!C151&lt;&gt;"",1,0))</f>
        <v>0</v>
      </c>
      <c r="C148" s="230" t="n">
        <f aca="false">IF('Indicator Data'!D152="No Data",1,IF('Indicator Data imputation'!D151&lt;&gt;"",1,0))</f>
        <v>0</v>
      </c>
      <c r="D148" s="230" t="n">
        <f aca="false">IF('Indicator Data'!E152="No Data",1,IF('Indicator Data imputation'!E151&lt;&gt;"",1,0))</f>
        <v>1</v>
      </c>
      <c r="E148" s="230" t="n">
        <f aca="false">IF('Indicator Data'!F152="No Data",1,IF('Indicator Data imputation'!F151&lt;&gt;"",1,0))</f>
        <v>0</v>
      </c>
      <c r="F148" s="230" t="n">
        <f aca="false">IF('Indicator Data'!G152="No Data",1,IF('Indicator Data imputation'!G151&lt;&gt;"",1,0))</f>
        <v>0</v>
      </c>
      <c r="G148" s="230" t="n">
        <f aca="false">IF('Indicator Data'!H152="No Data",1,IF('Indicator Data imputation'!H151&lt;&gt;"",1,0))</f>
        <v>0</v>
      </c>
      <c r="H148" s="230" t="n">
        <f aca="false">IF('Indicator Data'!I152="No Data",1,IF('Indicator Data imputation'!I151&lt;&gt;"",1,0))</f>
        <v>0</v>
      </c>
      <c r="I148" s="230" t="n">
        <f aca="false">IF('Indicator Data'!J152="No Data",1,IF('Indicator Data imputation'!J151&lt;&gt;"",1,0))</f>
        <v>0</v>
      </c>
      <c r="J148" s="230" t="n">
        <f aca="false">IF('Indicator Data'!K152="No Data",1,IF('Indicator Data imputation'!K151&lt;&gt;"",1,0))</f>
        <v>0</v>
      </c>
      <c r="K148" s="230" t="n">
        <f aca="false">IF('Indicator Data'!L152="No Data",1,IF('Indicator Data imputation'!L151&lt;&gt;"",1,0))</f>
        <v>1</v>
      </c>
      <c r="L148" s="230" t="n">
        <f aca="false">IF('Indicator Data'!M152="No Data",1,IF('Indicator Data imputation'!M151&lt;&gt;"",1,0))</f>
        <v>1</v>
      </c>
      <c r="M148" s="230" t="n">
        <f aca="false">IF('Indicator Data'!N152="No Data",1,IF('Indicator Data imputation'!N151&lt;&gt;"",1,0))</f>
        <v>1</v>
      </c>
      <c r="N148" s="230" t="n">
        <f aca="false">IF('Indicator Data'!O152="No Data",1,IF('Indicator Data imputation'!O151&lt;&gt;"",1,0))</f>
        <v>1</v>
      </c>
      <c r="O148" s="230" t="n">
        <f aca="false">IF('Indicator Data'!P152="No Data",1,IF('Indicator Data imputation'!P151&lt;&gt;"",1,0))</f>
        <v>1</v>
      </c>
      <c r="P148" s="230" t="n">
        <f aca="false">IF('Indicator Data'!Q152="No Data",1,IF('Indicator Data imputation'!Q151&lt;&gt;"",1,0))</f>
        <v>0</v>
      </c>
      <c r="Q148" s="230" t="n">
        <f aca="false">IF('Indicator Data'!R152="No Data",1,IF('Indicator Data imputation'!R151&lt;&gt;"",1,0))</f>
        <v>0</v>
      </c>
      <c r="R148" s="230" t="n">
        <f aca="false">IF('Indicator Data'!S152="No Data",1,IF('Indicator Data imputation'!S151&lt;&gt;"",1,0))</f>
        <v>0</v>
      </c>
      <c r="S148" s="230" t="n">
        <f aca="false">IF('Indicator Data'!T152="No Data",1,IF('Indicator Data imputation'!T151&lt;&gt;"",1,0))</f>
        <v>0</v>
      </c>
      <c r="T148" s="230" t="n">
        <f aca="false">IF('Indicator Data'!U152="No Data",1,IF('Indicator Data imputation'!U151&lt;&gt;"",1,0))</f>
        <v>0</v>
      </c>
      <c r="U148" s="230" t="n">
        <f aca="false">IF('Indicator Data'!V152="No Data",1,IF('Indicator Data imputation'!V151&lt;&gt;"",1,0))</f>
        <v>0</v>
      </c>
      <c r="V148" s="230" t="n">
        <f aca="false">IF('Indicator Data'!W152="No Data",1,IF('Indicator Data imputation'!W151&lt;&gt;"",1,0))</f>
        <v>0</v>
      </c>
      <c r="W148" s="230" t="n">
        <f aca="false">IF('Indicator Data'!X152="No Data",1,IF('Indicator Data imputation'!X151&lt;&gt;"",1,0))</f>
        <v>0</v>
      </c>
      <c r="X148" s="230" t="n">
        <f aca="false">IF('Indicator Data'!Y152="No Data",1,IF('Indicator Data imputation'!Y151&lt;&gt;"",1,0))</f>
        <v>0</v>
      </c>
      <c r="Y148" s="230" t="n">
        <f aca="false">IF('Indicator Data'!Z152="No Data",1,IF('Indicator Data imputation'!Z151&lt;&gt;"",1,0))</f>
        <v>0</v>
      </c>
      <c r="Z148" s="230" t="n">
        <f aca="false">IF('Indicator Data'!AA152="No Data",1,IF('Indicator Data imputation'!AA151&lt;&gt;"",1,0))</f>
        <v>1</v>
      </c>
      <c r="AA148" s="230" t="n">
        <f aca="false">IF('Indicator Data'!AB152="No Data",1,IF('Indicator Data imputation'!AB151&lt;&gt;"",1,0))</f>
        <v>0</v>
      </c>
      <c r="AB148" s="230" t="n">
        <f aca="false">IF('Indicator Data'!AC152="No Data",1,IF('Indicator Data imputation'!AC151&lt;&gt;"",1,0))</f>
        <v>0</v>
      </c>
      <c r="AC148" s="230" t="n">
        <f aca="false">IF('Indicator Data'!AD152="No Data",1,IF('Indicator Data imputation'!AD151&lt;&gt;"",1,0))</f>
        <v>0</v>
      </c>
      <c r="AD148" s="230" t="n">
        <f aca="false">IF('Indicator Data'!AE152="No Data",1,IF('Indicator Data imputation'!AE151&lt;&gt;"",1,0))</f>
        <v>0</v>
      </c>
      <c r="AE148" s="230" t="n">
        <f aca="false">IF('Indicator Data'!AF152="No Data",1,IF('Indicator Data imputation'!AF151&lt;&gt;"",1,0))</f>
        <v>1</v>
      </c>
      <c r="AF148" s="230" t="n">
        <f aca="false">IF('Indicator Data'!AG152="No Data",1,IF('Indicator Data imputation'!AG151&lt;&gt;"",1,0))</f>
        <v>0</v>
      </c>
      <c r="AG148" s="230" t="n">
        <f aca="false">IF('Indicator Data'!AH152="No Data",1,IF('Indicator Data imputation'!AH151&lt;&gt;"",1,0))</f>
        <v>0</v>
      </c>
      <c r="AH148" s="230" t="n">
        <f aca="false">IF('Indicator Data'!AI152="No Data",1,IF('Indicator Data imputation'!AI151&lt;&gt;"",1,0))</f>
        <v>0</v>
      </c>
      <c r="AI148" s="230" t="n">
        <f aca="false">IF('Indicator Data'!AJ152="No Data",1,IF('Indicator Data imputation'!AJ151&lt;&gt;"",1,0))</f>
        <v>0</v>
      </c>
      <c r="AJ148" s="230" t="n">
        <f aca="false">IF('Indicator Data'!AK152="No Data",1,IF('Indicator Data imputation'!AK151&lt;&gt;"",1,0))</f>
        <v>0</v>
      </c>
      <c r="AK148" s="230" t="n">
        <f aca="false">IF('Indicator Data'!AL152="No Data",1,IF('Indicator Data imputation'!AL151&lt;&gt;"",1,0))</f>
        <v>1</v>
      </c>
      <c r="AL148" s="230" t="n">
        <f aca="false">IF('Indicator Data'!AM152="No Data",1,IF('Indicator Data imputation'!AM151&lt;&gt;"",1,0))</f>
        <v>0</v>
      </c>
      <c r="AM148" s="230" t="n">
        <f aca="false">IF('Indicator Data'!AN152="No Data",1,IF('Indicator Data imputation'!AN151&lt;&gt;"",1,0))</f>
        <v>0</v>
      </c>
      <c r="AN148" s="230" t="n">
        <f aca="false">IF('Indicator Data'!AO152="No Data",1,IF('Indicator Data imputation'!AO151&lt;&gt;"",1,0))</f>
        <v>0</v>
      </c>
      <c r="AO148" s="230" t="n">
        <f aca="false">IF('Indicator Data'!AP152="No Data",1,IF('Indicator Data imputation'!AP151&lt;&gt;"",1,0))</f>
        <v>0</v>
      </c>
      <c r="AP148" s="230" t="n">
        <f aca="false">IF('Indicator Data'!AQ152="No Data",1,IF('Indicator Data imputation'!AQ151&lt;&gt;"",1,0))</f>
        <v>0</v>
      </c>
      <c r="AQ148" s="230" t="n">
        <f aca="false">IF('Indicator Data'!AR152="No Data",1,IF('Indicator Data imputation'!AR151&lt;&gt;"",1,0))</f>
        <v>0</v>
      </c>
      <c r="AR148" s="230" t="n">
        <f aca="false">IF('Indicator Data'!AS152="No Data",1,IF('Indicator Data imputation'!AS151&lt;&gt;"",1,0))</f>
        <v>0</v>
      </c>
      <c r="AS148" s="230" t="n">
        <f aca="false">IF('Indicator Data'!AT152="No Data",1,IF('Indicator Data imputation'!AT151&lt;&gt;"",1,0))</f>
        <v>0</v>
      </c>
      <c r="AT148" s="230" t="n">
        <f aca="false">IF('Indicator Data'!AU152="No Data",1,IF('Indicator Data imputation'!AU151&lt;&gt;"",1,0))</f>
        <v>1</v>
      </c>
      <c r="AU148" s="230" t="n">
        <f aca="false">IF('Indicator Data'!AV152="No Data",1,IF('Indicator Data imputation'!AV151&lt;&gt;"",1,0))</f>
        <v>1</v>
      </c>
      <c r="AV148" s="230" t="n">
        <f aca="false">IF('Indicator Data'!AW152="No Data",1,IF('Indicator Data imputation'!AW151&lt;&gt;"",1,0))</f>
        <v>1</v>
      </c>
      <c r="AW148" s="230" t="n">
        <f aca="false">IF('Indicator Data'!AX152="No Data",1,IF('Indicator Data imputation'!AX151&lt;&gt;"",1,0))</f>
        <v>0</v>
      </c>
      <c r="AX148" s="230" t="n">
        <f aca="false">IF('Indicator Data'!AY152="No Data",1,IF('Indicator Data imputation'!AY151&lt;&gt;"",1,0))</f>
        <v>0</v>
      </c>
      <c r="AY148" s="230" t="n">
        <f aca="false">IF('Indicator Data'!AZ152="No Data",1,IF('Indicator Data imputation'!AZ151&lt;&gt;"",1,0))</f>
        <v>0</v>
      </c>
      <c r="AZ148" s="230" t="n">
        <f aca="false">IF('Indicator Data'!BA152="No Data",1,IF('Indicator Data imputation'!BA151&lt;&gt;"",1,0))</f>
        <v>0</v>
      </c>
      <c r="BA148" s="230" t="n">
        <f aca="false">IF('Indicator Data'!BB152="No Data",1,IF('Indicator Data imputation'!BB151&lt;&gt;"",1,0))</f>
        <v>0</v>
      </c>
      <c r="BB148" s="230" t="n">
        <f aca="false">IF('Indicator Data'!BC152="No Data",1,IF('Indicator Data imputation'!BC151&lt;&gt;"",1,0))</f>
        <v>0</v>
      </c>
      <c r="BC148" s="230" t="n">
        <f aca="false">IF('Indicator Data'!BD152="No Data",1,IF('Indicator Data imputation'!BD151&lt;&gt;"",1,0))</f>
        <v>0</v>
      </c>
      <c r="BD148" s="230" t="n">
        <f aca="false">IF('Indicator Data'!BE152="No Data",1,IF('Indicator Data imputation'!BE151&lt;&gt;"",1,0))</f>
        <v>0</v>
      </c>
      <c r="BE148" s="230" t="n">
        <f aca="false">IF('Indicator Data'!BF152="No Data",1,IF('Indicator Data imputation'!BF151&lt;&gt;"",1,0))</f>
        <v>0</v>
      </c>
      <c r="BF148" s="230" t="n">
        <f aca="false">IF('Indicator Data'!BG152="No Data",1,IF('Indicator Data imputation'!BG151&lt;&gt;"",1,0))</f>
        <v>0</v>
      </c>
      <c r="BG148" s="230" t="n">
        <f aca="false">IF('Indicator Data'!BH152="No Data",1,IF('Indicator Data imputation'!BH151&lt;&gt;"",1,0))</f>
        <v>0</v>
      </c>
      <c r="BH148" s="230" t="n">
        <f aca="false">IF('Indicator Data'!BI152="No Data",1,IF('Indicator Data imputation'!BI151&lt;&gt;"",1,0))</f>
        <v>0</v>
      </c>
      <c r="BI148" s="230" t="n">
        <f aca="false">IF('Indicator Data'!BJ152="No Data",1,IF('Indicator Data imputation'!BJ151&lt;&gt;"",1,0))</f>
        <v>0</v>
      </c>
      <c r="BJ148" s="230" t="n">
        <f aca="false">IF('Indicator Data'!BK152="No Data",1,IF('Indicator Data imputation'!BK151&lt;&gt;"",1,0))</f>
        <v>1</v>
      </c>
      <c r="BK148" s="230" t="n">
        <f aca="false">IF('Indicator Data'!BL152="No Data",1,IF('Indicator Data imputation'!BL151&lt;&gt;"",1,0))</f>
        <v>0</v>
      </c>
      <c r="BL148" s="230" t="n">
        <f aca="false">IF('Indicator Data'!BM152="No Data",1,IF('Indicator Data imputation'!BM151&lt;&gt;"",1,0))</f>
        <v>0</v>
      </c>
      <c r="BM148" s="230" t="n">
        <f aca="false">IF('Indicator Data'!BN152="No Data",1,IF('Indicator Data imputation'!BN151&lt;&gt;"",1,0))</f>
        <v>0</v>
      </c>
      <c r="BN148" s="230" t="n">
        <f aca="false">IF('Indicator Data'!BO152="No Data",1,IF('Indicator Data imputation'!BO151&lt;&gt;"",1,0))</f>
        <v>0</v>
      </c>
      <c r="BO148" s="230" t="n">
        <f aca="false">IF('Indicator Data'!BP152="No Data",1,IF('Indicator Data imputation'!BP151&lt;&gt;"",1,0))</f>
        <v>0</v>
      </c>
      <c r="BP148" s="230" t="n">
        <f aca="false">IF('Indicator Data'!BQ152="No Data",1,IF('Indicator Data imputation'!BQ151&lt;&gt;"",1,0))</f>
        <v>0</v>
      </c>
      <c r="BQ148" s="230" t="n">
        <f aca="false">IF('Indicator Data'!BR152="No Data",1,IF('Indicator Data imputation'!BR151&lt;&gt;"",1,0))</f>
        <v>0</v>
      </c>
      <c r="BR148" s="230" t="n">
        <f aca="false">IF('Indicator Data'!BS152="No Data",1,IF('Indicator Data imputation'!BS151&lt;&gt;"",1,0))</f>
        <v>0</v>
      </c>
      <c r="BS148" s="230" t="n">
        <f aca="false">IF('Indicator Data'!BT152="No Data",1,IF('Indicator Data imputation'!BT151&lt;&gt;"",1,0))</f>
        <v>0</v>
      </c>
      <c r="BT148" s="230" t="n">
        <f aca="false">IF('Indicator Data'!BU152="No Data",1,IF('Indicator Data imputation'!BU151&lt;&gt;"",1,0))</f>
        <v>0</v>
      </c>
      <c r="BU148" s="230" t="n">
        <f aca="false">IF('Indicator Data'!BV152="No Data",1,IF('Indicator Data imputation'!BV151&lt;&gt;"",1,0))</f>
        <v>1</v>
      </c>
      <c r="BV148" s="230" t="n">
        <f aca="false">IF('Indicator Data'!BW152="No Data",1,IF('Indicator Data imputation'!BW151&lt;&gt;"",1,0))</f>
        <v>0</v>
      </c>
      <c r="BW148" s="230" t="n">
        <f aca="false">IF('Indicator Data'!BX152="No Data",1,IF('Indicator Data imputation'!BX151&lt;&gt;"",1,0))</f>
        <v>0</v>
      </c>
      <c r="BX148" s="0" t="n">
        <f aca="false">SUM(B148:BW148)</f>
        <v>14</v>
      </c>
      <c r="BY148" s="239" t="n">
        <f aca="false">BX148/74</f>
        <v>0.189189189189189</v>
      </c>
    </row>
    <row r="149" customFormat="false" ht="14.5" hidden="false" customHeight="false" outlineLevel="0" collapsed="false">
      <c r="A149" s="0" t="str">
        <f aca="false">'Indicator Data'!B153</f>
        <v>STP</v>
      </c>
      <c r="B149" s="230" t="n">
        <f aca="false">IF('Indicator Data'!C153="No Data",1,IF('Indicator Data imputation'!C152&lt;&gt;"",1,0))</f>
        <v>0</v>
      </c>
      <c r="C149" s="230" t="n">
        <f aca="false">IF('Indicator Data'!D153="No Data",1,IF('Indicator Data imputation'!D152&lt;&gt;"",1,0))</f>
        <v>0</v>
      </c>
      <c r="D149" s="230" t="n">
        <f aca="false">IF('Indicator Data'!E153="No Data",1,IF('Indicator Data imputation'!E152&lt;&gt;"",1,0))</f>
        <v>1</v>
      </c>
      <c r="E149" s="230" t="n">
        <f aca="false">IF('Indicator Data'!F153="No Data",1,IF('Indicator Data imputation'!F152&lt;&gt;"",1,0))</f>
        <v>0</v>
      </c>
      <c r="F149" s="230" t="n">
        <f aca="false">IF('Indicator Data'!G153="No Data",1,IF('Indicator Data imputation'!G152&lt;&gt;"",1,0))</f>
        <v>0</v>
      </c>
      <c r="G149" s="230" t="n">
        <f aca="false">IF('Indicator Data'!H153="No Data",1,IF('Indicator Data imputation'!H152&lt;&gt;"",1,0))</f>
        <v>0</v>
      </c>
      <c r="H149" s="230" t="n">
        <f aca="false">IF('Indicator Data'!I153="No Data",1,IF('Indicator Data imputation'!I152&lt;&gt;"",1,0))</f>
        <v>0</v>
      </c>
      <c r="I149" s="230" t="n">
        <f aca="false">IF('Indicator Data'!J153="No Data",1,IF('Indicator Data imputation'!J152&lt;&gt;"",1,0))</f>
        <v>0</v>
      </c>
      <c r="J149" s="230" t="n">
        <f aca="false">IF('Indicator Data'!K153="No Data",1,IF('Indicator Data imputation'!K152&lt;&gt;"",1,0))</f>
        <v>0</v>
      </c>
      <c r="K149" s="230" t="n">
        <f aca="false">IF('Indicator Data'!L153="No Data",1,IF('Indicator Data imputation'!L152&lt;&gt;"",1,0))</f>
        <v>0</v>
      </c>
      <c r="L149" s="230" t="n">
        <f aca="false">IF('Indicator Data'!M153="No Data",1,IF('Indicator Data imputation'!M152&lt;&gt;"",1,0))</f>
        <v>0</v>
      </c>
      <c r="M149" s="230" t="n">
        <f aca="false">IF('Indicator Data'!N153="No Data",1,IF('Indicator Data imputation'!N152&lt;&gt;"",1,0))</f>
        <v>0</v>
      </c>
      <c r="N149" s="230" t="n">
        <f aca="false">IF('Indicator Data'!O153="No Data",1,IF('Indicator Data imputation'!O152&lt;&gt;"",1,0))</f>
        <v>0</v>
      </c>
      <c r="O149" s="230" t="n">
        <f aca="false">IF('Indicator Data'!P153="No Data",1,IF('Indicator Data imputation'!P152&lt;&gt;"",1,0))</f>
        <v>0</v>
      </c>
      <c r="P149" s="230" t="n">
        <f aca="false">IF('Indicator Data'!Q153="No Data",1,IF('Indicator Data imputation'!Q152&lt;&gt;"",1,0))</f>
        <v>0</v>
      </c>
      <c r="Q149" s="230" t="n">
        <f aca="false">IF('Indicator Data'!R153="No Data",1,IF('Indicator Data imputation'!R152&lt;&gt;"",1,0))</f>
        <v>0</v>
      </c>
      <c r="R149" s="230" t="n">
        <f aca="false">IF('Indicator Data'!S153="No Data",1,IF('Indicator Data imputation'!S152&lt;&gt;"",1,0))</f>
        <v>0</v>
      </c>
      <c r="S149" s="230" t="n">
        <f aca="false">IF('Indicator Data'!T153="No Data",1,IF('Indicator Data imputation'!T152&lt;&gt;"",1,0))</f>
        <v>0</v>
      </c>
      <c r="T149" s="230" t="n">
        <f aca="false">IF('Indicator Data'!U153="No Data",1,IF('Indicator Data imputation'!U152&lt;&gt;"",1,0))</f>
        <v>0</v>
      </c>
      <c r="U149" s="230" t="n">
        <f aca="false">IF('Indicator Data'!V153="No Data",1,IF('Indicator Data imputation'!V152&lt;&gt;"",1,0))</f>
        <v>0</v>
      </c>
      <c r="V149" s="230" t="n">
        <f aca="false">IF('Indicator Data'!W153="No Data",1,IF('Indicator Data imputation'!W152&lt;&gt;"",1,0))</f>
        <v>0</v>
      </c>
      <c r="W149" s="230" t="n">
        <f aca="false">IF('Indicator Data'!X153="No Data",1,IF('Indicator Data imputation'!X152&lt;&gt;"",1,0))</f>
        <v>0</v>
      </c>
      <c r="X149" s="230" t="n">
        <f aca="false">IF('Indicator Data'!Y153="No Data",1,IF('Indicator Data imputation'!Y152&lt;&gt;"",1,0))</f>
        <v>0</v>
      </c>
      <c r="Y149" s="230" t="n">
        <f aca="false">IF('Indicator Data'!Z153="No Data",1,IF('Indicator Data imputation'!Z152&lt;&gt;"",1,0))</f>
        <v>0</v>
      </c>
      <c r="Z149" s="230" t="n">
        <f aca="false">IF('Indicator Data'!AA153="No Data",1,IF('Indicator Data imputation'!AA152&lt;&gt;"",1,0))</f>
        <v>0</v>
      </c>
      <c r="AA149" s="230" t="n">
        <f aca="false">IF('Indicator Data'!AB153="No Data",1,IF('Indicator Data imputation'!AB152&lt;&gt;"",1,0))</f>
        <v>0</v>
      </c>
      <c r="AB149" s="230" t="n">
        <f aca="false">IF('Indicator Data'!AC153="No Data",1,IF('Indicator Data imputation'!AC152&lt;&gt;"",1,0))</f>
        <v>0</v>
      </c>
      <c r="AC149" s="230" t="n">
        <f aca="false">IF('Indicator Data'!AD153="No Data",1,IF('Indicator Data imputation'!AD152&lt;&gt;"",1,0))</f>
        <v>0</v>
      </c>
      <c r="AD149" s="230" t="n">
        <f aca="false">IF('Indicator Data'!AE153="No Data",1,IF('Indicator Data imputation'!AE152&lt;&gt;"",1,0))</f>
        <v>0</v>
      </c>
      <c r="AE149" s="230" t="n">
        <f aca="false">IF('Indicator Data'!AF153="No Data",1,IF('Indicator Data imputation'!AF152&lt;&gt;"",1,0))</f>
        <v>0</v>
      </c>
      <c r="AF149" s="230" t="n">
        <f aca="false">IF('Indicator Data'!AG153="No Data",1,IF('Indicator Data imputation'!AG152&lt;&gt;"",1,0))</f>
        <v>0</v>
      </c>
      <c r="AG149" s="230" t="n">
        <f aca="false">IF('Indicator Data'!AH153="No Data",1,IF('Indicator Data imputation'!AH152&lt;&gt;"",1,0))</f>
        <v>0</v>
      </c>
      <c r="AH149" s="230" t="n">
        <f aca="false">IF('Indicator Data'!AI153="No Data",1,IF('Indicator Data imputation'!AI152&lt;&gt;"",1,0))</f>
        <v>0</v>
      </c>
      <c r="AI149" s="230" t="n">
        <f aca="false">IF('Indicator Data'!AJ153="No Data",1,IF('Indicator Data imputation'!AJ152&lt;&gt;"",1,0))</f>
        <v>0</v>
      </c>
      <c r="AJ149" s="230" t="n">
        <f aca="false">IF('Indicator Data'!AK153="No Data",1,IF('Indicator Data imputation'!AK152&lt;&gt;"",1,0))</f>
        <v>0</v>
      </c>
      <c r="AK149" s="230" t="n">
        <f aca="false">IF('Indicator Data'!AL153="No Data",1,IF('Indicator Data imputation'!AL152&lt;&gt;"",1,0))</f>
        <v>0</v>
      </c>
      <c r="AL149" s="230" t="n">
        <f aca="false">IF('Indicator Data'!AM153="No Data",1,IF('Indicator Data imputation'!AM152&lt;&gt;"",1,0))</f>
        <v>0</v>
      </c>
      <c r="AM149" s="230" t="n">
        <f aca="false">IF('Indicator Data'!AN153="No Data",1,IF('Indicator Data imputation'!AN152&lt;&gt;"",1,0))</f>
        <v>0</v>
      </c>
      <c r="AN149" s="230" t="n">
        <f aca="false">IF('Indicator Data'!AO153="No Data",1,IF('Indicator Data imputation'!AO152&lt;&gt;"",1,0))</f>
        <v>0</v>
      </c>
      <c r="AO149" s="230" t="n">
        <f aca="false">IF('Indicator Data'!AP153="No Data",1,IF('Indicator Data imputation'!AP152&lt;&gt;"",1,0))</f>
        <v>0</v>
      </c>
      <c r="AP149" s="230" t="n">
        <f aca="false">IF('Indicator Data'!AQ153="No Data",1,IF('Indicator Data imputation'!AQ152&lt;&gt;"",1,0))</f>
        <v>0</v>
      </c>
      <c r="AQ149" s="230" t="n">
        <f aca="false">IF('Indicator Data'!AR153="No Data",1,IF('Indicator Data imputation'!AR152&lt;&gt;"",1,0))</f>
        <v>0</v>
      </c>
      <c r="AR149" s="230" t="n">
        <f aca="false">IF('Indicator Data'!AS153="No Data",1,IF('Indicator Data imputation'!AS152&lt;&gt;"",1,0))</f>
        <v>0</v>
      </c>
      <c r="AS149" s="230" t="n">
        <f aca="false">IF('Indicator Data'!AT153="No Data",1,IF('Indicator Data imputation'!AT152&lt;&gt;"",1,0))</f>
        <v>0</v>
      </c>
      <c r="AT149" s="230" t="n">
        <f aca="false">IF('Indicator Data'!AU153="No Data",1,IF('Indicator Data imputation'!AU152&lt;&gt;"",1,0))</f>
        <v>0</v>
      </c>
      <c r="AU149" s="230" t="n">
        <f aca="false">IF('Indicator Data'!AV153="No Data",1,IF('Indicator Data imputation'!AV152&lt;&gt;"",1,0))</f>
        <v>1</v>
      </c>
      <c r="AV149" s="230" t="n">
        <f aca="false">IF('Indicator Data'!AW153="No Data",1,IF('Indicator Data imputation'!AW152&lt;&gt;"",1,0))</f>
        <v>0</v>
      </c>
      <c r="AW149" s="230" t="n">
        <f aca="false">IF('Indicator Data'!AX153="No Data",1,IF('Indicator Data imputation'!AX152&lt;&gt;"",1,0))</f>
        <v>0</v>
      </c>
      <c r="AX149" s="230" t="n">
        <f aca="false">IF('Indicator Data'!AY153="No Data",1,IF('Indicator Data imputation'!AY152&lt;&gt;"",1,0))</f>
        <v>0</v>
      </c>
      <c r="AY149" s="230" t="n">
        <f aca="false">IF('Indicator Data'!AZ153="No Data",1,IF('Indicator Data imputation'!AZ152&lt;&gt;"",1,0))</f>
        <v>0</v>
      </c>
      <c r="AZ149" s="230" t="n">
        <f aca="false">IF('Indicator Data'!BA153="No Data",1,IF('Indicator Data imputation'!BA152&lt;&gt;"",1,0))</f>
        <v>0</v>
      </c>
      <c r="BA149" s="230" t="n">
        <f aca="false">IF('Indicator Data'!BB153="No Data",1,IF('Indicator Data imputation'!BB152&lt;&gt;"",1,0))</f>
        <v>0</v>
      </c>
      <c r="BB149" s="230" t="n">
        <f aca="false">IF('Indicator Data'!BC153="No Data",1,IF('Indicator Data imputation'!BC152&lt;&gt;"",1,0))</f>
        <v>0</v>
      </c>
      <c r="BC149" s="230" t="n">
        <f aca="false">IF('Indicator Data'!BD153="No Data",1,IF('Indicator Data imputation'!BD152&lt;&gt;"",1,0))</f>
        <v>0</v>
      </c>
      <c r="BD149" s="230" t="n">
        <f aca="false">IF('Indicator Data'!BE153="No Data",1,IF('Indicator Data imputation'!BE152&lt;&gt;"",1,0))</f>
        <v>0</v>
      </c>
      <c r="BE149" s="230" t="n">
        <f aca="false">IF('Indicator Data'!BF153="No Data",1,IF('Indicator Data imputation'!BF152&lt;&gt;"",1,0))</f>
        <v>0</v>
      </c>
      <c r="BF149" s="230" t="n">
        <f aca="false">IF('Indicator Data'!BG153="No Data",1,IF('Indicator Data imputation'!BG152&lt;&gt;"",1,0))</f>
        <v>0</v>
      </c>
      <c r="BG149" s="230" t="n">
        <f aca="false">IF('Indicator Data'!BH153="No Data",1,IF('Indicator Data imputation'!BH152&lt;&gt;"",1,0))</f>
        <v>0</v>
      </c>
      <c r="BH149" s="230" t="n">
        <f aca="false">IF('Indicator Data'!BI153="No Data",1,IF('Indicator Data imputation'!BI152&lt;&gt;"",1,0))</f>
        <v>1</v>
      </c>
      <c r="BI149" s="230" t="n">
        <f aca="false">IF('Indicator Data'!BJ153="No Data",1,IF('Indicator Data imputation'!BJ152&lt;&gt;"",1,0))</f>
        <v>0</v>
      </c>
      <c r="BJ149" s="230" t="n">
        <f aca="false">IF('Indicator Data'!BK153="No Data",1,IF('Indicator Data imputation'!BK152&lt;&gt;"",1,0))</f>
        <v>0</v>
      </c>
      <c r="BK149" s="230" t="n">
        <f aca="false">IF('Indicator Data'!BL153="No Data",1,IF('Indicator Data imputation'!BL152&lt;&gt;"",1,0))</f>
        <v>0</v>
      </c>
      <c r="BL149" s="230" t="n">
        <f aca="false">IF('Indicator Data'!BM153="No Data",1,IF('Indicator Data imputation'!BM152&lt;&gt;"",1,0))</f>
        <v>0</v>
      </c>
      <c r="BM149" s="230" t="n">
        <f aca="false">IF('Indicator Data'!BN153="No Data",1,IF('Indicator Data imputation'!BN152&lt;&gt;"",1,0))</f>
        <v>0</v>
      </c>
      <c r="BN149" s="230" t="n">
        <f aca="false">IF('Indicator Data'!BO153="No Data",1,IF('Indicator Data imputation'!BO152&lt;&gt;"",1,0))</f>
        <v>0</v>
      </c>
      <c r="BO149" s="230" t="n">
        <f aca="false">IF('Indicator Data'!BP153="No Data",1,IF('Indicator Data imputation'!BP152&lt;&gt;"",1,0))</f>
        <v>0</v>
      </c>
      <c r="BP149" s="230" t="n">
        <f aca="false">IF('Indicator Data'!BQ153="No Data",1,IF('Indicator Data imputation'!BQ152&lt;&gt;"",1,0))</f>
        <v>0</v>
      </c>
      <c r="BQ149" s="230" t="n">
        <f aca="false">IF('Indicator Data'!BR153="No Data",1,IF('Indicator Data imputation'!BR152&lt;&gt;"",1,0))</f>
        <v>0</v>
      </c>
      <c r="BR149" s="230" t="n">
        <f aca="false">IF('Indicator Data'!BS153="No Data",1,IF('Indicator Data imputation'!BS152&lt;&gt;"",1,0))</f>
        <v>0</v>
      </c>
      <c r="BS149" s="230" t="n">
        <f aca="false">IF('Indicator Data'!BT153="No Data",1,IF('Indicator Data imputation'!BT152&lt;&gt;"",1,0))</f>
        <v>0</v>
      </c>
      <c r="BT149" s="230" t="n">
        <f aca="false">IF('Indicator Data'!BU153="No Data",1,IF('Indicator Data imputation'!BU152&lt;&gt;"",1,0))</f>
        <v>0</v>
      </c>
      <c r="BU149" s="230" t="n">
        <f aca="false">IF('Indicator Data'!BV153="No Data",1,IF('Indicator Data imputation'!BV152&lt;&gt;"",1,0))</f>
        <v>0</v>
      </c>
      <c r="BV149" s="230" t="n">
        <f aca="false">IF('Indicator Data'!BW153="No Data",1,IF('Indicator Data imputation'!BW152&lt;&gt;"",1,0))</f>
        <v>0</v>
      </c>
      <c r="BW149" s="230" t="n">
        <f aca="false">IF('Indicator Data'!BX153="No Data",1,IF('Indicator Data imputation'!BX152&lt;&gt;"",1,0))</f>
        <v>0</v>
      </c>
      <c r="BX149" s="0" t="n">
        <f aca="false">SUM(B149:BW149)</f>
        <v>3</v>
      </c>
      <c r="BY149" s="239" t="n">
        <f aca="false">BX149/74</f>
        <v>0.0405405405405405</v>
      </c>
    </row>
    <row r="150" customFormat="false" ht="14.5" hidden="false" customHeight="false" outlineLevel="0" collapsed="false">
      <c r="A150" s="0" t="str">
        <f aca="false">'Indicator Data'!B154</f>
        <v>SAU</v>
      </c>
      <c r="B150" s="230" t="n">
        <f aca="false">IF('Indicator Data'!C154="No Data",1,IF('Indicator Data imputation'!C153&lt;&gt;"",1,0))</f>
        <v>0</v>
      </c>
      <c r="C150" s="230" t="n">
        <f aca="false">IF('Indicator Data'!D154="No Data",1,IF('Indicator Data imputation'!D153&lt;&gt;"",1,0))</f>
        <v>0</v>
      </c>
      <c r="D150" s="230" t="n">
        <f aca="false">IF('Indicator Data'!E154="No Data",1,IF('Indicator Data imputation'!E153&lt;&gt;"",1,0))</f>
        <v>0</v>
      </c>
      <c r="E150" s="230" t="n">
        <f aca="false">IF('Indicator Data'!F154="No Data",1,IF('Indicator Data imputation'!F153&lt;&gt;"",1,0))</f>
        <v>0</v>
      </c>
      <c r="F150" s="230" t="n">
        <f aca="false">IF('Indicator Data'!G154="No Data",1,IF('Indicator Data imputation'!G153&lt;&gt;"",1,0))</f>
        <v>0</v>
      </c>
      <c r="G150" s="230" t="n">
        <f aca="false">IF('Indicator Data'!H154="No Data",1,IF('Indicator Data imputation'!H153&lt;&gt;"",1,0))</f>
        <v>0</v>
      </c>
      <c r="H150" s="230" t="n">
        <f aca="false">IF('Indicator Data'!I154="No Data",1,IF('Indicator Data imputation'!I153&lt;&gt;"",1,0))</f>
        <v>0</v>
      </c>
      <c r="I150" s="230" t="n">
        <f aca="false">IF('Indicator Data'!J154="No Data",1,IF('Indicator Data imputation'!J153&lt;&gt;"",1,0))</f>
        <v>0</v>
      </c>
      <c r="J150" s="230" t="n">
        <f aca="false">IF('Indicator Data'!K154="No Data",1,IF('Indicator Data imputation'!K153&lt;&gt;"",1,0))</f>
        <v>0</v>
      </c>
      <c r="K150" s="230" t="n">
        <f aca="false">IF('Indicator Data'!L154="No Data",1,IF('Indicator Data imputation'!L153&lt;&gt;"",1,0))</f>
        <v>0</v>
      </c>
      <c r="L150" s="230" t="n">
        <f aca="false">IF('Indicator Data'!M154="No Data",1,IF('Indicator Data imputation'!M153&lt;&gt;"",1,0))</f>
        <v>0</v>
      </c>
      <c r="M150" s="230" t="n">
        <f aca="false">IF('Indicator Data'!N154="No Data",1,IF('Indicator Data imputation'!N153&lt;&gt;"",1,0))</f>
        <v>1</v>
      </c>
      <c r="N150" s="230" t="n">
        <f aca="false">IF('Indicator Data'!O154="No Data",1,IF('Indicator Data imputation'!O153&lt;&gt;"",1,0))</f>
        <v>1</v>
      </c>
      <c r="O150" s="230" t="n">
        <f aca="false">IF('Indicator Data'!P154="No Data",1,IF('Indicator Data imputation'!P153&lt;&gt;"",1,0))</f>
        <v>1</v>
      </c>
      <c r="P150" s="230" t="n">
        <f aca="false">IF('Indicator Data'!Q154="No Data",1,IF('Indicator Data imputation'!Q153&lt;&gt;"",1,0))</f>
        <v>0</v>
      </c>
      <c r="Q150" s="230" t="n">
        <f aca="false">IF('Indicator Data'!R154="No Data",1,IF('Indicator Data imputation'!R153&lt;&gt;"",1,0))</f>
        <v>0</v>
      </c>
      <c r="R150" s="230" t="n">
        <f aca="false">IF('Indicator Data'!S154="No Data",1,IF('Indicator Data imputation'!S153&lt;&gt;"",1,0))</f>
        <v>0</v>
      </c>
      <c r="S150" s="230" t="n">
        <f aca="false">IF('Indicator Data'!T154="No Data",1,IF('Indicator Data imputation'!T153&lt;&gt;"",1,0))</f>
        <v>0</v>
      </c>
      <c r="T150" s="230" t="n">
        <f aca="false">IF('Indicator Data'!U154="No Data",1,IF('Indicator Data imputation'!U153&lt;&gt;"",1,0))</f>
        <v>0</v>
      </c>
      <c r="U150" s="230" t="n">
        <f aca="false">IF('Indicator Data'!V154="No Data",1,IF('Indicator Data imputation'!V153&lt;&gt;"",1,0))</f>
        <v>0</v>
      </c>
      <c r="V150" s="230" t="n">
        <f aca="false">IF('Indicator Data'!W154="No Data",1,IF('Indicator Data imputation'!W153&lt;&gt;"",1,0))</f>
        <v>0</v>
      </c>
      <c r="W150" s="230" t="n">
        <f aca="false">IF('Indicator Data'!X154="No Data",1,IF('Indicator Data imputation'!X153&lt;&gt;"",1,0))</f>
        <v>0</v>
      </c>
      <c r="X150" s="230" t="n">
        <f aca="false">IF('Indicator Data'!Y154="No Data",1,IF('Indicator Data imputation'!Y153&lt;&gt;"",1,0))</f>
        <v>0</v>
      </c>
      <c r="Y150" s="230" t="n">
        <f aca="false">IF('Indicator Data'!Z154="No Data",1,IF('Indicator Data imputation'!Z153&lt;&gt;"",1,0))</f>
        <v>0</v>
      </c>
      <c r="Z150" s="230" t="n">
        <f aca="false">IF('Indicator Data'!AA154="No Data",1,IF('Indicator Data imputation'!AA153&lt;&gt;"",1,0))</f>
        <v>1</v>
      </c>
      <c r="AA150" s="230" t="n">
        <f aca="false">IF('Indicator Data'!AB154="No Data",1,IF('Indicator Data imputation'!AB153&lt;&gt;"",1,0))</f>
        <v>0</v>
      </c>
      <c r="AB150" s="230" t="n">
        <f aca="false">IF('Indicator Data'!AC154="No Data",1,IF('Indicator Data imputation'!AC153&lt;&gt;"",1,0))</f>
        <v>1</v>
      </c>
      <c r="AC150" s="230" t="n">
        <f aca="false">IF('Indicator Data'!AD154="No Data",1,IF('Indicator Data imputation'!AD153&lt;&gt;"",1,0))</f>
        <v>0</v>
      </c>
      <c r="AD150" s="230" t="n">
        <f aca="false">IF('Indicator Data'!AE154="No Data",1,IF('Indicator Data imputation'!AE153&lt;&gt;"",1,0))</f>
        <v>0</v>
      </c>
      <c r="AE150" s="230" t="n">
        <f aca="false">IF('Indicator Data'!AF154="No Data",1,IF('Indicator Data imputation'!AF153&lt;&gt;"",1,0))</f>
        <v>0</v>
      </c>
      <c r="AF150" s="230" t="n">
        <f aca="false">IF('Indicator Data'!AG154="No Data",1,IF('Indicator Data imputation'!AG153&lt;&gt;"",1,0))</f>
        <v>0</v>
      </c>
      <c r="AG150" s="230" t="n">
        <f aca="false">IF('Indicator Data'!AH154="No Data",1,IF('Indicator Data imputation'!AH153&lt;&gt;"",1,0))</f>
        <v>0</v>
      </c>
      <c r="AH150" s="230" t="n">
        <f aca="false">IF('Indicator Data'!AI154="No Data",1,IF('Indicator Data imputation'!AI153&lt;&gt;"",1,0))</f>
        <v>0</v>
      </c>
      <c r="AI150" s="230" t="n">
        <f aca="false">IF('Indicator Data'!AJ154="No Data",1,IF('Indicator Data imputation'!AJ153&lt;&gt;"",1,0))</f>
        <v>0</v>
      </c>
      <c r="AJ150" s="230" t="n">
        <f aca="false">IF('Indicator Data'!AK154="No Data",1,IF('Indicator Data imputation'!AK153&lt;&gt;"",1,0))</f>
        <v>0</v>
      </c>
      <c r="AK150" s="230" t="n">
        <f aca="false">IF('Indicator Data'!AL154="No Data",1,IF('Indicator Data imputation'!AL153&lt;&gt;"",1,0))</f>
        <v>1</v>
      </c>
      <c r="AL150" s="230" t="n">
        <f aca="false">IF('Indicator Data'!AM154="No Data",1,IF('Indicator Data imputation'!AM153&lt;&gt;"",1,0))</f>
        <v>0</v>
      </c>
      <c r="AM150" s="230" t="n">
        <f aca="false">IF('Indicator Data'!AN154="No Data",1,IF('Indicator Data imputation'!AN153&lt;&gt;"",1,0))</f>
        <v>0</v>
      </c>
      <c r="AN150" s="230" t="n">
        <f aca="false">IF('Indicator Data'!AO154="No Data",1,IF('Indicator Data imputation'!AO153&lt;&gt;"",1,0))</f>
        <v>0</v>
      </c>
      <c r="AO150" s="230" t="n">
        <f aca="false">IF('Indicator Data'!AP154="No Data",1,IF('Indicator Data imputation'!AP153&lt;&gt;"",1,0))</f>
        <v>1</v>
      </c>
      <c r="AP150" s="230" t="n">
        <f aca="false">IF('Indicator Data'!AQ154="No Data",1,IF('Indicator Data imputation'!AQ153&lt;&gt;"",1,0))</f>
        <v>0</v>
      </c>
      <c r="AQ150" s="230" t="n">
        <f aca="false">IF('Indicator Data'!AR154="No Data",1,IF('Indicator Data imputation'!AR153&lt;&gt;"",1,0))</f>
        <v>0</v>
      </c>
      <c r="AR150" s="230" t="n">
        <f aca="false">IF('Indicator Data'!AS154="No Data",1,IF('Indicator Data imputation'!AS153&lt;&gt;"",1,0))</f>
        <v>1</v>
      </c>
      <c r="AS150" s="230" t="n">
        <f aca="false">IF('Indicator Data'!AT154="No Data",1,IF('Indicator Data imputation'!AT153&lt;&gt;"",1,0))</f>
        <v>0</v>
      </c>
      <c r="AT150" s="230" t="n">
        <f aca="false">IF('Indicator Data'!AU154="No Data",1,IF('Indicator Data imputation'!AU153&lt;&gt;"",1,0))</f>
        <v>0</v>
      </c>
      <c r="AU150" s="230" t="n">
        <f aca="false">IF('Indicator Data'!AV154="No Data",1,IF('Indicator Data imputation'!AV153&lt;&gt;"",1,0))</f>
        <v>0</v>
      </c>
      <c r="AV150" s="230" t="n">
        <f aca="false">IF('Indicator Data'!AW154="No Data",1,IF('Indicator Data imputation'!AW153&lt;&gt;"",1,0))</f>
        <v>0</v>
      </c>
      <c r="AW150" s="230" t="n">
        <f aca="false">IF('Indicator Data'!AX154="No Data",1,IF('Indicator Data imputation'!AX153&lt;&gt;"",1,0))</f>
        <v>0</v>
      </c>
      <c r="AX150" s="230" t="n">
        <f aca="false">IF('Indicator Data'!AY154="No Data",1,IF('Indicator Data imputation'!AY153&lt;&gt;"",1,0))</f>
        <v>0</v>
      </c>
      <c r="AY150" s="230" t="n">
        <f aca="false">IF('Indicator Data'!AZ154="No Data",1,IF('Indicator Data imputation'!AZ153&lt;&gt;"",1,0))</f>
        <v>1</v>
      </c>
      <c r="AZ150" s="230" t="n">
        <f aca="false">IF('Indicator Data'!BA154="No Data",1,IF('Indicator Data imputation'!BA153&lt;&gt;"",1,0))</f>
        <v>0</v>
      </c>
      <c r="BA150" s="230" t="n">
        <f aca="false">IF('Indicator Data'!BB154="No Data",1,IF('Indicator Data imputation'!BB153&lt;&gt;"",1,0))</f>
        <v>0</v>
      </c>
      <c r="BB150" s="230" t="n">
        <f aca="false">IF('Indicator Data'!BC154="No Data",1,IF('Indicator Data imputation'!BC153&lt;&gt;"",1,0))</f>
        <v>0</v>
      </c>
      <c r="BC150" s="230" t="n">
        <f aca="false">IF('Indicator Data'!BD154="No Data",1,IF('Indicator Data imputation'!BD153&lt;&gt;"",1,0))</f>
        <v>0</v>
      </c>
      <c r="BD150" s="230" t="n">
        <f aca="false">IF('Indicator Data'!BE154="No Data",1,IF('Indicator Data imputation'!BE153&lt;&gt;"",1,0))</f>
        <v>0</v>
      </c>
      <c r="BE150" s="230" t="n">
        <f aca="false">IF('Indicator Data'!BF154="No Data",1,IF('Indicator Data imputation'!BF153&lt;&gt;"",1,0))</f>
        <v>0</v>
      </c>
      <c r="BF150" s="230" t="n">
        <f aca="false">IF('Indicator Data'!BG154="No Data",1,IF('Indicator Data imputation'!BG153&lt;&gt;"",1,0))</f>
        <v>0</v>
      </c>
      <c r="BG150" s="230" t="n">
        <f aca="false">IF('Indicator Data'!BH154="No Data",1,IF('Indicator Data imputation'!BH153&lt;&gt;"",1,0))</f>
        <v>0</v>
      </c>
      <c r="BH150" s="230" t="n">
        <f aca="false">IF('Indicator Data'!BI154="No Data",1,IF('Indicator Data imputation'!BI153&lt;&gt;"",1,0))</f>
        <v>1</v>
      </c>
      <c r="BI150" s="230" t="n">
        <f aca="false">IF('Indicator Data'!BJ154="No Data",1,IF('Indicator Data imputation'!BJ153&lt;&gt;"",1,0))</f>
        <v>0</v>
      </c>
      <c r="BJ150" s="230" t="n">
        <f aca="false">IF('Indicator Data'!BK154="No Data",1,IF('Indicator Data imputation'!BK153&lt;&gt;"",1,0))</f>
        <v>0</v>
      </c>
      <c r="BK150" s="230" t="n">
        <f aca="false">IF('Indicator Data'!BL154="No Data",1,IF('Indicator Data imputation'!BL153&lt;&gt;"",1,0))</f>
        <v>0</v>
      </c>
      <c r="BL150" s="230" t="n">
        <f aca="false">IF('Indicator Data'!BM154="No Data",1,IF('Indicator Data imputation'!BM153&lt;&gt;"",1,0))</f>
        <v>0</v>
      </c>
      <c r="BM150" s="230" t="n">
        <f aca="false">IF('Indicator Data'!BN154="No Data",1,IF('Indicator Data imputation'!BN153&lt;&gt;"",1,0))</f>
        <v>0</v>
      </c>
      <c r="BN150" s="230" t="n">
        <f aca="false">IF('Indicator Data'!BO154="No Data",1,IF('Indicator Data imputation'!BO153&lt;&gt;"",1,0))</f>
        <v>0</v>
      </c>
      <c r="BO150" s="230" t="n">
        <f aca="false">IF('Indicator Data'!BP154="No Data",1,IF('Indicator Data imputation'!BP153&lt;&gt;"",1,0))</f>
        <v>0</v>
      </c>
      <c r="BP150" s="230" t="n">
        <f aca="false">IF('Indicator Data'!BQ154="No Data",1,IF('Indicator Data imputation'!BQ153&lt;&gt;"",1,0))</f>
        <v>0</v>
      </c>
      <c r="BQ150" s="230" t="n">
        <f aca="false">IF('Indicator Data'!BR154="No Data",1,IF('Indicator Data imputation'!BR153&lt;&gt;"",1,0))</f>
        <v>0</v>
      </c>
      <c r="BR150" s="230" t="n">
        <f aca="false">IF('Indicator Data'!BS154="No Data",1,IF('Indicator Data imputation'!BS153&lt;&gt;"",1,0))</f>
        <v>0</v>
      </c>
      <c r="BS150" s="230" t="n">
        <f aca="false">IF('Indicator Data'!BT154="No Data",1,IF('Indicator Data imputation'!BT153&lt;&gt;"",1,0))</f>
        <v>0</v>
      </c>
      <c r="BT150" s="230" t="n">
        <f aca="false">IF('Indicator Data'!BU154="No Data",1,IF('Indicator Data imputation'!BU153&lt;&gt;"",1,0))</f>
        <v>0</v>
      </c>
      <c r="BU150" s="230" t="n">
        <f aca="false">IF('Indicator Data'!BV154="No Data",1,IF('Indicator Data imputation'!BV153&lt;&gt;"",1,0))</f>
        <v>0</v>
      </c>
      <c r="BV150" s="230" t="n">
        <f aca="false">IF('Indicator Data'!BW154="No Data",1,IF('Indicator Data imputation'!BW153&lt;&gt;"",1,0))</f>
        <v>0</v>
      </c>
      <c r="BW150" s="230" t="n">
        <f aca="false">IF('Indicator Data'!BX154="No Data",1,IF('Indicator Data imputation'!BX153&lt;&gt;"",1,0))</f>
        <v>0</v>
      </c>
      <c r="BX150" s="0" t="n">
        <f aca="false">SUM(B150:BW150)</f>
        <v>10</v>
      </c>
      <c r="BY150" s="239" t="n">
        <f aca="false">BX150/74</f>
        <v>0.135135135135135</v>
      </c>
    </row>
    <row r="151" customFormat="false" ht="14.5" hidden="false" customHeight="false" outlineLevel="0" collapsed="false">
      <c r="A151" s="0" t="str">
        <f aca="false">'Indicator Data'!B155</f>
        <v>SEN</v>
      </c>
      <c r="B151" s="230" t="n">
        <f aca="false">IF('Indicator Data'!C155="No Data",1,IF('Indicator Data imputation'!C154&lt;&gt;"",1,0))</f>
        <v>0</v>
      </c>
      <c r="C151" s="230" t="n">
        <f aca="false">IF('Indicator Data'!D155="No Data",1,IF('Indicator Data imputation'!D154&lt;&gt;"",1,0))</f>
        <v>0</v>
      </c>
      <c r="D151" s="230" t="n">
        <f aca="false">IF('Indicator Data'!E155="No Data",1,IF('Indicator Data imputation'!E154&lt;&gt;"",1,0))</f>
        <v>0</v>
      </c>
      <c r="E151" s="230" t="n">
        <f aca="false">IF('Indicator Data'!F155="No Data",1,IF('Indicator Data imputation'!F154&lt;&gt;"",1,0))</f>
        <v>0</v>
      </c>
      <c r="F151" s="230" t="n">
        <f aca="false">IF('Indicator Data'!G155="No Data",1,IF('Indicator Data imputation'!G154&lt;&gt;"",1,0))</f>
        <v>0</v>
      </c>
      <c r="G151" s="230" t="n">
        <f aca="false">IF('Indicator Data'!H155="No Data",1,IF('Indicator Data imputation'!H154&lt;&gt;"",1,0))</f>
        <v>0</v>
      </c>
      <c r="H151" s="230" t="n">
        <f aca="false">IF('Indicator Data'!I155="No Data",1,IF('Indicator Data imputation'!I154&lt;&gt;"",1,0))</f>
        <v>0</v>
      </c>
      <c r="I151" s="230" t="n">
        <f aca="false">IF('Indicator Data'!J155="No Data",1,IF('Indicator Data imputation'!J154&lt;&gt;"",1,0))</f>
        <v>0</v>
      </c>
      <c r="J151" s="230" t="n">
        <f aca="false">IF('Indicator Data'!K155="No Data",1,IF('Indicator Data imputation'!K154&lt;&gt;"",1,0))</f>
        <v>0</v>
      </c>
      <c r="K151" s="230" t="n">
        <f aca="false">IF('Indicator Data'!L155="No Data",1,IF('Indicator Data imputation'!L154&lt;&gt;"",1,0))</f>
        <v>0</v>
      </c>
      <c r="L151" s="230" t="n">
        <f aca="false">IF('Indicator Data'!M155="No Data",1,IF('Indicator Data imputation'!M154&lt;&gt;"",1,0))</f>
        <v>0</v>
      </c>
      <c r="M151" s="230" t="n">
        <f aca="false">IF('Indicator Data'!N155="No Data",1,IF('Indicator Data imputation'!N154&lt;&gt;"",1,0))</f>
        <v>0</v>
      </c>
      <c r="N151" s="230" t="n">
        <f aca="false">IF('Indicator Data'!O155="No Data",1,IF('Indicator Data imputation'!O154&lt;&gt;"",1,0))</f>
        <v>0</v>
      </c>
      <c r="O151" s="230" t="n">
        <f aca="false">IF('Indicator Data'!P155="No Data",1,IF('Indicator Data imputation'!P154&lt;&gt;"",1,0))</f>
        <v>0</v>
      </c>
      <c r="P151" s="230" t="n">
        <f aca="false">IF('Indicator Data'!Q155="No Data",1,IF('Indicator Data imputation'!Q154&lt;&gt;"",1,0))</f>
        <v>0</v>
      </c>
      <c r="Q151" s="230" t="n">
        <f aca="false">IF('Indicator Data'!R155="No Data",1,IF('Indicator Data imputation'!R154&lt;&gt;"",1,0))</f>
        <v>0</v>
      </c>
      <c r="R151" s="230" t="n">
        <f aca="false">IF('Indicator Data'!S155="No Data",1,IF('Indicator Data imputation'!S154&lt;&gt;"",1,0))</f>
        <v>0</v>
      </c>
      <c r="S151" s="230" t="n">
        <f aca="false">IF('Indicator Data'!T155="No Data",1,IF('Indicator Data imputation'!T154&lt;&gt;"",1,0))</f>
        <v>0</v>
      </c>
      <c r="T151" s="230" t="n">
        <f aca="false">IF('Indicator Data'!U155="No Data",1,IF('Indicator Data imputation'!U154&lt;&gt;"",1,0))</f>
        <v>0</v>
      </c>
      <c r="U151" s="230" t="n">
        <f aca="false">IF('Indicator Data'!V155="No Data",1,IF('Indicator Data imputation'!V154&lt;&gt;"",1,0))</f>
        <v>0</v>
      </c>
      <c r="V151" s="230" t="n">
        <f aca="false">IF('Indicator Data'!W155="No Data",1,IF('Indicator Data imputation'!W154&lt;&gt;"",1,0))</f>
        <v>0</v>
      </c>
      <c r="W151" s="230" t="n">
        <f aca="false">IF('Indicator Data'!X155="No Data",1,IF('Indicator Data imputation'!X154&lt;&gt;"",1,0))</f>
        <v>0</v>
      </c>
      <c r="X151" s="230" t="n">
        <f aca="false">IF('Indicator Data'!Y155="No Data",1,IF('Indicator Data imputation'!Y154&lt;&gt;"",1,0))</f>
        <v>0</v>
      </c>
      <c r="Y151" s="230" t="n">
        <f aca="false">IF('Indicator Data'!Z155="No Data",1,IF('Indicator Data imputation'!Z154&lt;&gt;"",1,0))</f>
        <v>0</v>
      </c>
      <c r="Z151" s="230" t="n">
        <f aca="false">IF('Indicator Data'!AA155="No Data",1,IF('Indicator Data imputation'!AA154&lt;&gt;"",1,0))</f>
        <v>0</v>
      </c>
      <c r="AA151" s="230" t="n">
        <f aca="false">IF('Indicator Data'!AB155="No Data",1,IF('Indicator Data imputation'!AB154&lt;&gt;"",1,0))</f>
        <v>0</v>
      </c>
      <c r="AB151" s="230" t="n">
        <f aca="false">IF('Indicator Data'!AC155="No Data",1,IF('Indicator Data imputation'!AC154&lt;&gt;"",1,0))</f>
        <v>0</v>
      </c>
      <c r="AC151" s="230" t="n">
        <f aca="false">IF('Indicator Data'!AD155="No Data",1,IF('Indicator Data imputation'!AD154&lt;&gt;"",1,0))</f>
        <v>0</v>
      </c>
      <c r="AD151" s="230" t="n">
        <f aca="false">IF('Indicator Data'!AE155="No Data",1,IF('Indicator Data imputation'!AE154&lt;&gt;"",1,0))</f>
        <v>0</v>
      </c>
      <c r="AE151" s="230" t="n">
        <f aca="false">IF('Indicator Data'!AF155="No Data",1,IF('Indicator Data imputation'!AF154&lt;&gt;"",1,0))</f>
        <v>0</v>
      </c>
      <c r="AF151" s="230" t="n">
        <f aca="false">IF('Indicator Data'!AG155="No Data",1,IF('Indicator Data imputation'!AG154&lt;&gt;"",1,0))</f>
        <v>0</v>
      </c>
      <c r="AG151" s="230" t="n">
        <f aca="false">IF('Indicator Data'!AH155="No Data",1,IF('Indicator Data imputation'!AH154&lt;&gt;"",1,0))</f>
        <v>0</v>
      </c>
      <c r="AH151" s="230" t="n">
        <f aca="false">IF('Indicator Data'!AI155="No Data",1,IF('Indicator Data imputation'!AI154&lt;&gt;"",1,0))</f>
        <v>0</v>
      </c>
      <c r="AI151" s="230" t="n">
        <f aca="false">IF('Indicator Data'!AJ155="No Data",1,IF('Indicator Data imputation'!AJ154&lt;&gt;"",1,0))</f>
        <v>0</v>
      </c>
      <c r="AJ151" s="230" t="n">
        <f aca="false">IF('Indicator Data'!AK155="No Data",1,IF('Indicator Data imputation'!AK154&lt;&gt;"",1,0))</f>
        <v>0</v>
      </c>
      <c r="AK151" s="230" t="n">
        <f aca="false">IF('Indicator Data'!AL155="No Data",1,IF('Indicator Data imputation'!AL154&lt;&gt;"",1,0))</f>
        <v>0</v>
      </c>
      <c r="AL151" s="230" t="n">
        <f aca="false">IF('Indicator Data'!AM155="No Data",1,IF('Indicator Data imputation'!AM154&lt;&gt;"",1,0))</f>
        <v>0</v>
      </c>
      <c r="AM151" s="230" t="n">
        <f aca="false">IF('Indicator Data'!AN155="No Data",1,IF('Indicator Data imputation'!AN154&lt;&gt;"",1,0))</f>
        <v>0</v>
      </c>
      <c r="AN151" s="230" t="n">
        <f aca="false">IF('Indicator Data'!AO155="No Data",1,IF('Indicator Data imputation'!AO154&lt;&gt;"",1,0))</f>
        <v>0</v>
      </c>
      <c r="AO151" s="230" t="n">
        <f aca="false">IF('Indicator Data'!AP155="No Data",1,IF('Indicator Data imputation'!AP154&lt;&gt;"",1,0))</f>
        <v>0</v>
      </c>
      <c r="AP151" s="230" t="n">
        <f aca="false">IF('Indicator Data'!AQ155="No Data",1,IF('Indicator Data imputation'!AQ154&lt;&gt;"",1,0))</f>
        <v>0</v>
      </c>
      <c r="AQ151" s="230" t="n">
        <f aca="false">IF('Indicator Data'!AR155="No Data",1,IF('Indicator Data imputation'!AR154&lt;&gt;"",1,0))</f>
        <v>0</v>
      </c>
      <c r="AR151" s="230" t="n">
        <f aca="false">IF('Indicator Data'!AS155="No Data",1,IF('Indicator Data imputation'!AS154&lt;&gt;"",1,0))</f>
        <v>0</v>
      </c>
      <c r="AS151" s="230" t="n">
        <f aca="false">IF('Indicator Data'!AT155="No Data",1,IF('Indicator Data imputation'!AT154&lt;&gt;"",1,0))</f>
        <v>0</v>
      </c>
      <c r="AT151" s="230" t="n">
        <f aca="false">IF('Indicator Data'!AU155="No Data",1,IF('Indicator Data imputation'!AU154&lt;&gt;"",1,0))</f>
        <v>0</v>
      </c>
      <c r="AU151" s="230" t="n">
        <f aca="false">IF('Indicator Data'!AV155="No Data",1,IF('Indicator Data imputation'!AV154&lt;&gt;"",1,0))</f>
        <v>0</v>
      </c>
      <c r="AV151" s="230" t="n">
        <f aca="false">IF('Indicator Data'!AW155="No Data",1,IF('Indicator Data imputation'!AW154&lt;&gt;"",1,0))</f>
        <v>0</v>
      </c>
      <c r="AW151" s="230" t="n">
        <f aca="false">IF('Indicator Data'!AX155="No Data",1,IF('Indicator Data imputation'!AX154&lt;&gt;"",1,0))</f>
        <v>0</v>
      </c>
      <c r="AX151" s="230" t="n">
        <f aca="false">IF('Indicator Data'!AY155="No Data",1,IF('Indicator Data imputation'!AY154&lt;&gt;"",1,0))</f>
        <v>0</v>
      </c>
      <c r="AY151" s="230" t="n">
        <f aca="false">IF('Indicator Data'!AZ155="No Data",1,IF('Indicator Data imputation'!AZ154&lt;&gt;"",1,0))</f>
        <v>0</v>
      </c>
      <c r="AZ151" s="230" t="n">
        <f aca="false">IF('Indicator Data'!BA155="No Data",1,IF('Indicator Data imputation'!BA154&lt;&gt;"",1,0))</f>
        <v>0</v>
      </c>
      <c r="BA151" s="230" t="n">
        <f aca="false">IF('Indicator Data'!BB155="No Data",1,IF('Indicator Data imputation'!BB154&lt;&gt;"",1,0))</f>
        <v>0</v>
      </c>
      <c r="BB151" s="230" t="n">
        <f aca="false">IF('Indicator Data'!BC155="No Data",1,IF('Indicator Data imputation'!BC154&lt;&gt;"",1,0))</f>
        <v>0</v>
      </c>
      <c r="BC151" s="230" t="n">
        <f aca="false">IF('Indicator Data'!BD155="No Data",1,IF('Indicator Data imputation'!BD154&lt;&gt;"",1,0))</f>
        <v>0</v>
      </c>
      <c r="BD151" s="230" t="n">
        <f aca="false">IF('Indicator Data'!BE155="No Data",1,IF('Indicator Data imputation'!BE154&lt;&gt;"",1,0))</f>
        <v>0</v>
      </c>
      <c r="BE151" s="230" t="n">
        <f aca="false">IF('Indicator Data'!BF155="No Data",1,IF('Indicator Data imputation'!BF154&lt;&gt;"",1,0))</f>
        <v>0</v>
      </c>
      <c r="BF151" s="230" t="n">
        <f aca="false">IF('Indicator Data'!BG155="No Data",1,IF('Indicator Data imputation'!BG154&lt;&gt;"",1,0))</f>
        <v>0</v>
      </c>
      <c r="BG151" s="230" t="n">
        <f aca="false">IF('Indicator Data'!BH155="No Data",1,IF('Indicator Data imputation'!BH154&lt;&gt;"",1,0))</f>
        <v>0</v>
      </c>
      <c r="BH151" s="230" t="n">
        <f aca="false">IF('Indicator Data'!BI155="No Data",1,IF('Indicator Data imputation'!BI154&lt;&gt;"",1,0))</f>
        <v>0</v>
      </c>
      <c r="BI151" s="230" t="n">
        <f aca="false">IF('Indicator Data'!BJ155="No Data",1,IF('Indicator Data imputation'!BJ154&lt;&gt;"",1,0))</f>
        <v>0</v>
      </c>
      <c r="BJ151" s="230" t="n">
        <f aca="false">IF('Indicator Data'!BK155="No Data",1,IF('Indicator Data imputation'!BK154&lt;&gt;"",1,0))</f>
        <v>0</v>
      </c>
      <c r="BK151" s="230" t="n">
        <f aca="false">IF('Indicator Data'!BL155="No Data",1,IF('Indicator Data imputation'!BL154&lt;&gt;"",1,0))</f>
        <v>0</v>
      </c>
      <c r="BL151" s="230" t="n">
        <f aca="false">IF('Indicator Data'!BM155="No Data",1,IF('Indicator Data imputation'!BM154&lt;&gt;"",1,0))</f>
        <v>0</v>
      </c>
      <c r="BM151" s="230" t="n">
        <f aca="false">IF('Indicator Data'!BN155="No Data",1,IF('Indicator Data imputation'!BN154&lt;&gt;"",1,0))</f>
        <v>0</v>
      </c>
      <c r="BN151" s="230" t="n">
        <f aca="false">IF('Indicator Data'!BO155="No Data",1,IF('Indicator Data imputation'!BO154&lt;&gt;"",1,0))</f>
        <v>0</v>
      </c>
      <c r="BO151" s="230" t="n">
        <f aca="false">IF('Indicator Data'!BP155="No Data",1,IF('Indicator Data imputation'!BP154&lt;&gt;"",1,0))</f>
        <v>0</v>
      </c>
      <c r="BP151" s="230" t="n">
        <f aca="false">IF('Indicator Data'!BQ155="No Data",1,IF('Indicator Data imputation'!BQ154&lt;&gt;"",1,0))</f>
        <v>0</v>
      </c>
      <c r="BQ151" s="230" t="n">
        <f aca="false">IF('Indicator Data'!BR155="No Data",1,IF('Indicator Data imputation'!BR154&lt;&gt;"",1,0))</f>
        <v>0</v>
      </c>
      <c r="BR151" s="230" t="n">
        <f aca="false">IF('Indicator Data'!BS155="No Data",1,IF('Indicator Data imputation'!BS154&lt;&gt;"",1,0))</f>
        <v>0</v>
      </c>
      <c r="BS151" s="230" t="n">
        <f aca="false">IF('Indicator Data'!BT155="No Data",1,IF('Indicator Data imputation'!BT154&lt;&gt;"",1,0))</f>
        <v>0</v>
      </c>
      <c r="BT151" s="230" t="n">
        <f aca="false">IF('Indicator Data'!BU155="No Data",1,IF('Indicator Data imputation'!BU154&lt;&gt;"",1,0))</f>
        <v>0</v>
      </c>
      <c r="BU151" s="230" t="n">
        <f aca="false">IF('Indicator Data'!BV155="No Data",1,IF('Indicator Data imputation'!BV154&lt;&gt;"",1,0))</f>
        <v>0</v>
      </c>
      <c r="BV151" s="230" t="n">
        <f aca="false">IF('Indicator Data'!BW155="No Data",1,IF('Indicator Data imputation'!BW154&lt;&gt;"",1,0))</f>
        <v>0</v>
      </c>
      <c r="BW151" s="230" t="n">
        <f aca="false">IF('Indicator Data'!BX155="No Data",1,IF('Indicator Data imputation'!BX154&lt;&gt;"",1,0))</f>
        <v>0</v>
      </c>
      <c r="BX151" s="0" t="n">
        <f aca="false">SUM(B151:BW151)</f>
        <v>0</v>
      </c>
      <c r="BY151" s="239" t="n">
        <f aca="false">BX151/74</f>
        <v>0</v>
      </c>
    </row>
    <row r="152" customFormat="false" ht="14.5" hidden="false" customHeight="false" outlineLevel="0" collapsed="false">
      <c r="A152" s="0" t="str">
        <f aca="false">'Indicator Data'!B156</f>
        <v>SRB</v>
      </c>
      <c r="B152" s="230" t="n">
        <f aca="false">IF('Indicator Data'!C156="No Data",1,IF('Indicator Data imputation'!C155&lt;&gt;"",1,0))</f>
        <v>0</v>
      </c>
      <c r="C152" s="230" t="n">
        <f aca="false">IF('Indicator Data'!D156="No Data",1,IF('Indicator Data imputation'!D155&lt;&gt;"",1,0))</f>
        <v>0</v>
      </c>
      <c r="D152" s="230" t="n">
        <f aca="false">IF('Indicator Data'!E156="No Data",1,IF('Indicator Data imputation'!E155&lt;&gt;"",1,0))</f>
        <v>0</v>
      </c>
      <c r="E152" s="230" t="n">
        <f aca="false">IF('Indicator Data'!F156="No Data",1,IF('Indicator Data imputation'!F155&lt;&gt;"",1,0))</f>
        <v>0</v>
      </c>
      <c r="F152" s="230" t="n">
        <f aca="false">IF('Indicator Data'!G156="No Data",1,IF('Indicator Data imputation'!G155&lt;&gt;"",1,0))</f>
        <v>0</v>
      </c>
      <c r="G152" s="230" t="n">
        <f aca="false">IF('Indicator Data'!H156="No Data",1,IF('Indicator Data imputation'!H155&lt;&gt;"",1,0))</f>
        <v>0</v>
      </c>
      <c r="H152" s="230" t="n">
        <f aca="false">IF('Indicator Data'!I156="No Data",1,IF('Indicator Data imputation'!I155&lt;&gt;"",1,0))</f>
        <v>0</v>
      </c>
      <c r="I152" s="230" t="n">
        <f aca="false">IF('Indicator Data'!J156="No Data",1,IF('Indicator Data imputation'!J155&lt;&gt;"",1,0))</f>
        <v>0</v>
      </c>
      <c r="J152" s="230" t="n">
        <f aca="false">IF('Indicator Data'!K156="No Data",1,IF('Indicator Data imputation'!K155&lt;&gt;"",1,0))</f>
        <v>0</v>
      </c>
      <c r="K152" s="230" t="n">
        <f aca="false">IF('Indicator Data'!L156="No Data",1,IF('Indicator Data imputation'!L155&lt;&gt;"",1,0))</f>
        <v>0</v>
      </c>
      <c r="L152" s="230" t="n">
        <f aca="false">IF('Indicator Data'!M156="No Data",1,IF('Indicator Data imputation'!M155&lt;&gt;"",1,0))</f>
        <v>0</v>
      </c>
      <c r="M152" s="230" t="n">
        <f aca="false">IF('Indicator Data'!N156="No Data",1,IF('Indicator Data imputation'!N155&lt;&gt;"",1,0))</f>
        <v>1</v>
      </c>
      <c r="N152" s="230" t="n">
        <f aca="false">IF('Indicator Data'!O156="No Data",1,IF('Indicator Data imputation'!O155&lt;&gt;"",1,0))</f>
        <v>1</v>
      </c>
      <c r="O152" s="230" t="n">
        <f aca="false">IF('Indicator Data'!P156="No Data",1,IF('Indicator Data imputation'!P155&lt;&gt;"",1,0))</f>
        <v>1</v>
      </c>
      <c r="P152" s="230" t="n">
        <f aca="false">IF('Indicator Data'!Q156="No Data",1,IF('Indicator Data imputation'!Q155&lt;&gt;"",1,0))</f>
        <v>0</v>
      </c>
      <c r="Q152" s="230" t="n">
        <f aca="false">IF('Indicator Data'!R156="No Data",1,IF('Indicator Data imputation'!R155&lt;&gt;"",1,0))</f>
        <v>0</v>
      </c>
      <c r="R152" s="230" t="n">
        <f aca="false">IF('Indicator Data'!S156="No Data",1,IF('Indicator Data imputation'!S155&lt;&gt;"",1,0))</f>
        <v>0</v>
      </c>
      <c r="S152" s="230" t="n">
        <f aca="false">IF('Indicator Data'!T156="No Data",1,IF('Indicator Data imputation'!T155&lt;&gt;"",1,0))</f>
        <v>0</v>
      </c>
      <c r="T152" s="230" t="n">
        <f aca="false">IF('Indicator Data'!U156="No Data",1,IF('Indicator Data imputation'!U155&lt;&gt;"",1,0))</f>
        <v>0</v>
      </c>
      <c r="U152" s="230" t="n">
        <f aca="false">IF('Indicator Data'!V156="No Data",1,IF('Indicator Data imputation'!V155&lt;&gt;"",1,0))</f>
        <v>0</v>
      </c>
      <c r="V152" s="230" t="n">
        <f aca="false">IF('Indicator Data'!W156="No Data",1,IF('Indicator Data imputation'!W155&lt;&gt;"",1,0))</f>
        <v>0</v>
      </c>
      <c r="W152" s="230" t="n">
        <f aca="false">IF('Indicator Data'!X156="No Data",1,IF('Indicator Data imputation'!X155&lt;&gt;"",1,0))</f>
        <v>0</v>
      </c>
      <c r="X152" s="230" t="n">
        <f aca="false">IF('Indicator Data'!Y156="No Data",1,IF('Indicator Data imputation'!Y155&lt;&gt;"",1,0))</f>
        <v>0</v>
      </c>
      <c r="Y152" s="230" t="n">
        <f aca="false">IF('Indicator Data'!Z156="No Data",1,IF('Indicator Data imputation'!Z155&lt;&gt;"",1,0))</f>
        <v>0</v>
      </c>
      <c r="Z152" s="230" t="n">
        <f aca="false">IF('Indicator Data'!AA156="No Data",1,IF('Indicator Data imputation'!AA155&lt;&gt;"",1,0))</f>
        <v>0</v>
      </c>
      <c r="AA152" s="230" t="n">
        <f aca="false">IF('Indicator Data'!AB156="No Data",1,IF('Indicator Data imputation'!AB155&lt;&gt;"",1,0))</f>
        <v>0</v>
      </c>
      <c r="AB152" s="230" t="n">
        <f aca="false">IF('Indicator Data'!AC156="No Data",1,IF('Indicator Data imputation'!AC155&lt;&gt;"",1,0))</f>
        <v>0</v>
      </c>
      <c r="AC152" s="230" t="n">
        <f aca="false">IF('Indicator Data'!AD156="No Data",1,IF('Indicator Data imputation'!AD155&lt;&gt;"",1,0))</f>
        <v>0</v>
      </c>
      <c r="AD152" s="230" t="n">
        <f aca="false">IF('Indicator Data'!AE156="No Data",1,IF('Indicator Data imputation'!AE155&lt;&gt;"",1,0))</f>
        <v>0</v>
      </c>
      <c r="AE152" s="230" t="n">
        <f aca="false">IF('Indicator Data'!AF156="No Data",1,IF('Indicator Data imputation'!AF155&lt;&gt;"",1,0))</f>
        <v>0</v>
      </c>
      <c r="AF152" s="230" t="n">
        <f aca="false">IF('Indicator Data'!AG156="No Data",1,IF('Indicator Data imputation'!AG155&lt;&gt;"",1,0))</f>
        <v>0</v>
      </c>
      <c r="AG152" s="230" t="n">
        <f aca="false">IF('Indicator Data'!AH156="No Data",1,IF('Indicator Data imputation'!AH155&lt;&gt;"",1,0))</f>
        <v>0</v>
      </c>
      <c r="AH152" s="230" t="n">
        <f aca="false">IF('Indicator Data'!AI156="No Data",1,IF('Indicator Data imputation'!AI155&lt;&gt;"",1,0))</f>
        <v>0</v>
      </c>
      <c r="AI152" s="230" t="n">
        <f aca="false">IF('Indicator Data'!AJ156="No Data",1,IF('Indicator Data imputation'!AJ155&lt;&gt;"",1,0))</f>
        <v>0</v>
      </c>
      <c r="AJ152" s="230" t="n">
        <f aca="false">IF('Indicator Data'!AK156="No Data",1,IF('Indicator Data imputation'!AK155&lt;&gt;"",1,0))</f>
        <v>0</v>
      </c>
      <c r="AK152" s="230" t="n">
        <f aca="false">IF('Indicator Data'!AL156="No Data",1,IF('Indicator Data imputation'!AL155&lt;&gt;"",1,0))</f>
        <v>0</v>
      </c>
      <c r="AL152" s="230" t="n">
        <f aca="false">IF('Indicator Data'!AM156="No Data",1,IF('Indicator Data imputation'!AM155&lt;&gt;"",1,0))</f>
        <v>0</v>
      </c>
      <c r="AM152" s="230" t="n">
        <f aca="false">IF('Indicator Data'!AN156="No Data",1,IF('Indicator Data imputation'!AN155&lt;&gt;"",1,0))</f>
        <v>0</v>
      </c>
      <c r="AN152" s="230" t="n">
        <f aca="false">IF('Indicator Data'!AO156="No Data",1,IF('Indicator Data imputation'!AO155&lt;&gt;"",1,0))</f>
        <v>0</v>
      </c>
      <c r="AO152" s="230" t="n">
        <f aca="false">IF('Indicator Data'!AP156="No Data",1,IF('Indicator Data imputation'!AP155&lt;&gt;"",1,0))</f>
        <v>0</v>
      </c>
      <c r="AP152" s="230" t="n">
        <f aca="false">IF('Indicator Data'!AQ156="No Data",1,IF('Indicator Data imputation'!AQ155&lt;&gt;"",1,0))</f>
        <v>0</v>
      </c>
      <c r="AQ152" s="230" t="n">
        <f aca="false">IF('Indicator Data'!AR156="No Data",1,IF('Indicator Data imputation'!AR155&lt;&gt;"",1,0))</f>
        <v>0</v>
      </c>
      <c r="AR152" s="230" t="n">
        <f aca="false">IF('Indicator Data'!AS156="No Data",1,IF('Indicator Data imputation'!AS155&lt;&gt;"",1,0))</f>
        <v>0</v>
      </c>
      <c r="AS152" s="230" t="n">
        <f aca="false">IF('Indicator Data'!AT156="No Data",1,IF('Indicator Data imputation'!AT155&lt;&gt;"",1,0))</f>
        <v>0</v>
      </c>
      <c r="AT152" s="230" t="n">
        <f aca="false">IF('Indicator Data'!AU156="No Data",1,IF('Indicator Data imputation'!AU155&lt;&gt;"",1,0))</f>
        <v>0</v>
      </c>
      <c r="AU152" s="230" t="n">
        <f aca="false">IF('Indicator Data'!AV156="No Data",1,IF('Indicator Data imputation'!AV155&lt;&gt;"",1,0))</f>
        <v>0</v>
      </c>
      <c r="AV152" s="230" t="n">
        <f aca="false">IF('Indicator Data'!AW156="No Data",1,IF('Indicator Data imputation'!AW155&lt;&gt;"",1,0))</f>
        <v>1</v>
      </c>
      <c r="AW152" s="230" t="n">
        <f aca="false">IF('Indicator Data'!AX156="No Data",1,IF('Indicator Data imputation'!AX155&lt;&gt;"",1,0))</f>
        <v>0</v>
      </c>
      <c r="AX152" s="230" t="n">
        <f aca="false">IF('Indicator Data'!AY156="No Data",1,IF('Indicator Data imputation'!AY155&lt;&gt;"",1,0))</f>
        <v>0</v>
      </c>
      <c r="AY152" s="230" t="n">
        <f aca="false">IF('Indicator Data'!AZ156="No Data",1,IF('Indicator Data imputation'!AZ155&lt;&gt;"",1,0))</f>
        <v>0</v>
      </c>
      <c r="AZ152" s="230" t="n">
        <f aca="false">IF('Indicator Data'!BA156="No Data",1,IF('Indicator Data imputation'!BA155&lt;&gt;"",1,0))</f>
        <v>0</v>
      </c>
      <c r="BA152" s="230" t="n">
        <f aca="false">IF('Indicator Data'!BB156="No Data",1,IF('Indicator Data imputation'!BB155&lt;&gt;"",1,0))</f>
        <v>0</v>
      </c>
      <c r="BB152" s="230" t="n">
        <f aca="false">IF('Indicator Data'!BC156="No Data",1,IF('Indicator Data imputation'!BC155&lt;&gt;"",1,0))</f>
        <v>0</v>
      </c>
      <c r="BC152" s="230" t="n">
        <f aca="false">IF('Indicator Data'!BD156="No Data",1,IF('Indicator Data imputation'!BD155&lt;&gt;"",1,0))</f>
        <v>0</v>
      </c>
      <c r="BD152" s="230" t="n">
        <f aca="false">IF('Indicator Data'!BE156="No Data",1,IF('Indicator Data imputation'!BE155&lt;&gt;"",1,0))</f>
        <v>0</v>
      </c>
      <c r="BE152" s="230" t="n">
        <f aca="false">IF('Indicator Data'!BF156="No Data",1,IF('Indicator Data imputation'!BF155&lt;&gt;"",1,0))</f>
        <v>0</v>
      </c>
      <c r="BF152" s="230" t="n">
        <f aca="false">IF('Indicator Data'!BG156="No Data",1,IF('Indicator Data imputation'!BG155&lt;&gt;"",1,0))</f>
        <v>0</v>
      </c>
      <c r="BG152" s="230" t="n">
        <f aca="false">IF('Indicator Data'!BH156="No Data",1,IF('Indicator Data imputation'!BH155&lt;&gt;"",1,0))</f>
        <v>0</v>
      </c>
      <c r="BH152" s="230" t="n">
        <f aca="false">IF('Indicator Data'!BI156="No Data",1,IF('Indicator Data imputation'!BI155&lt;&gt;"",1,0))</f>
        <v>0</v>
      </c>
      <c r="BI152" s="230" t="n">
        <f aca="false">IF('Indicator Data'!BJ156="No Data",1,IF('Indicator Data imputation'!BJ155&lt;&gt;"",1,0))</f>
        <v>0</v>
      </c>
      <c r="BJ152" s="230" t="n">
        <f aca="false">IF('Indicator Data'!BK156="No Data",1,IF('Indicator Data imputation'!BK155&lt;&gt;"",1,0))</f>
        <v>0</v>
      </c>
      <c r="BK152" s="230" t="n">
        <f aca="false">IF('Indicator Data'!BL156="No Data",1,IF('Indicator Data imputation'!BL155&lt;&gt;"",1,0))</f>
        <v>0</v>
      </c>
      <c r="BL152" s="230" t="n">
        <f aca="false">IF('Indicator Data'!BM156="No Data",1,IF('Indicator Data imputation'!BM155&lt;&gt;"",1,0))</f>
        <v>0</v>
      </c>
      <c r="BM152" s="230" t="n">
        <f aca="false">IF('Indicator Data'!BN156="No Data",1,IF('Indicator Data imputation'!BN155&lt;&gt;"",1,0))</f>
        <v>0</v>
      </c>
      <c r="BN152" s="230" t="n">
        <f aca="false">IF('Indicator Data'!BO156="No Data",1,IF('Indicator Data imputation'!BO155&lt;&gt;"",1,0))</f>
        <v>0</v>
      </c>
      <c r="BO152" s="230" t="n">
        <f aca="false">IF('Indicator Data'!BP156="No Data",1,IF('Indicator Data imputation'!BP155&lt;&gt;"",1,0))</f>
        <v>0</v>
      </c>
      <c r="BP152" s="230" t="n">
        <f aca="false">IF('Indicator Data'!BQ156="No Data",1,IF('Indicator Data imputation'!BQ155&lt;&gt;"",1,0))</f>
        <v>0</v>
      </c>
      <c r="BQ152" s="230" t="n">
        <f aca="false">IF('Indicator Data'!BR156="No Data",1,IF('Indicator Data imputation'!BR155&lt;&gt;"",1,0))</f>
        <v>0</v>
      </c>
      <c r="BR152" s="230" t="n">
        <f aca="false">IF('Indicator Data'!BS156="No Data",1,IF('Indicator Data imputation'!BS155&lt;&gt;"",1,0))</f>
        <v>0</v>
      </c>
      <c r="BS152" s="230" t="n">
        <f aca="false">IF('Indicator Data'!BT156="No Data",1,IF('Indicator Data imputation'!BT155&lt;&gt;"",1,0))</f>
        <v>0</v>
      </c>
      <c r="BT152" s="230" t="n">
        <f aca="false">IF('Indicator Data'!BU156="No Data",1,IF('Indicator Data imputation'!BU155&lt;&gt;"",1,0))</f>
        <v>0</v>
      </c>
      <c r="BU152" s="230" t="n">
        <f aca="false">IF('Indicator Data'!BV156="No Data",1,IF('Indicator Data imputation'!BV155&lt;&gt;"",1,0))</f>
        <v>0</v>
      </c>
      <c r="BV152" s="230" t="n">
        <f aca="false">IF('Indicator Data'!BW156="No Data",1,IF('Indicator Data imputation'!BW155&lt;&gt;"",1,0))</f>
        <v>0</v>
      </c>
      <c r="BW152" s="230" t="n">
        <f aca="false">IF('Indicator Data'!BX156="No Data",1,IF('Indicator Data imputation'!BX155&lt;&gt;"",1,0))</f>
        <v>0</v>
      </c>
      <c r="BX152" s="0" t="n">
        <f aca="false">SUM(B152:BW152)</f>
        <v>4</v>
      </c>
      <c r="BY152" s="239" t="n">
        <f aca="false">BX152/74</f>
        <v>0.0540540540540541</v>
      </c>
    </row>
    <row r="153" customFormat="false" ht="14.5" hidden="false" customHeight="false" outlineLevel="0" collapsed="false">
      <c r="A153" s="0" t="str">
        <f aca="false">'Indicator Data'!B157</f>
        <v>SYC</v>
      </c>
      <c r="B153" s="230" t="n">
        <f aca="false">IF('Indicator Data'!C157="No Data",1,IF('Indicator Data imputation'!C156&lt;&gt;"",1,0))</f>
        <v>0</v>
      </c>
      <c r="C153" s="230" t="n">
        <f aca="false">IF('Indicator Data'!D157="No Data",1,IF('Indicator Data imputation'!D156&lt;&gt;"",1,0))</f>
        <v>0</v>
      </c>
      <c r="D153" s="230" t="n">
        <f aca="false">IF('Indicator Data'!E157="No Data",1,IF('Indicator Data imputation'!E156&lt;&gt;"",1,0))</f>
        <v>1</v>
      </c>
      <c r="E153" s="230" t="n">
        <f aca="false">IF('Indicator Data'!F157="No Data",1,IF('Indicator Data imputation'!F156&lt;&gt;"",1,0))</f>
        <v>0</v>
      </c>
      <c r="F153" s="230" t="n">
        <f aca="false">IF('Indicator Data'!G157="No Data",1,IF('Indicator Data imputation'!G156&lt;&gt;"",1,0))</f>
        <v>0</v>
      </c>
      <c r="G153" s="230" t="n">
        <f aca="false">IF('Indicator Data'!H157="No Data",1,IF('Indicator Data imputation'!H156&lt;&gt;"",1,0))</f>
        <v>0</v>
      </c>
      <c r="H153" s="230" t="n">
        <f aca="false">IF('Indicator Data'!I157="No Data",1,IF('Indicator Data imputation'!I156&lt;&gt;"",1,0))</f>
        <v>0</v>
      </c>
      <c r="I153" s="230" t="n">
        <f aca="false">IF('Indicator Data'!J157="No Data",1,IF('Indicator Data imputation'!J156&lt;&gt;"",1,0))</f>
        <v>0</v>
      </c>
      <c r="J153" s="230" t="n">
        <f aca="false">IF('Indicator Data'!K157="No Data",1,IF('Indicator Data imputation'!K156&lt;&gt;"",1,0))</f>
        <v>0</v>
      </c>
      <c r="K153" s="230" t="n">
        <f aca="false">IF('Indicator Data'!L157="No Data",1,IF('Indicator Data imputation'!L156&lt;&gt;"",1,0))</f>
        <v>1</v>
      </c>
      <c r="L153" s="230" t="n">
        <f aca="false">IF('Indicator Data'!M157="No Data",1,IF('Indicator Data imputation'!M156&lt;&gt;"",1,0))</f>
        <v>0</v>
      </c>
      <c r="M153" s="230" t="n">
        <f aca="false">IF('Indicator Data'!N157="No Data",1,IF('Indicator Data imputation'!N156&lt;&gt;"",1,0))</f>
        <v>0</v>
      </c>
      <c r="N153" s="230" t="n">
        <f aca="false">IF('Indicator Data'!O157="No Data",1,IF('Indicator Data imputation'!O156&lt;&gt;"",1,0))</f>
        <v>0</v>
      </c>
      <c r="O153" s="230" t="n">
        <f aca="false">IF('Indicator Data'!P157="No Data",1,IF('Indicator Data imputation'!P156&lt;&gt;"",1,0))</f>
        <v>0</v>
      </c>
      <c r="P153" s="230" t="n">
        <f aca="false">IF('Indicator Data'!Q157="No Data",1,IF('Indicator Data imputation'!Q156&lt;&gt;"",1,0))</f>
        <v>0</v>
      </c>
      <c r="Q153" s="230" t="n">
        <f aca="false">IF('Indicator Data'!R157="No Data",1,IF('Indicator Data imputation'!R156&lt;&gt;"",1,0))</f>
        <v>0</v>
      </c>
      <c r="R153" s="230" t="n">
        <f aca="false">IF('Indicator Data'!S157="No Data",1,IF('Indicator Data imputation'!S156&lt;&gt;"",1,0))</f>
        <v>0</v>
      </c>
      <c r="S153" s="230" t="n">
        <f aca="false">IF('Indicator Data'!T157="No Data",1,IF('Indicator Data imputation'!T156&lt;&gt;"",1,0))</f>
        <v>0</v>
      </c>
      <c r="T153" s="230" t="n">
        <f aca="false">IF('Indicator Data'!U157="No Data",1,IF('Indicator Data imputation'!U156&lt;&gt;"",1,0))</f>
        <v>0</v>
      </c>
      <c r="U153" s="230" t="n">
        <f aca="false">IF('Indicator Data'!V157="No Data",1,IF('Indicator Data imputation'!V156&lt;&gt;"",1,0))</f>
        <v>0</v>
      </c>
      <c r="V153" s="230" t="n">
        <f aca="false">IF('Indicator Data'!W157="No Data",1,IF('Indicator Data imputation'!W156&lt;&gt;"",1,0))</f>
        <v>0</v>
      </c>
      <c r="W153" s="230" t="n">
        <f aca="false">IF('Indicator Data'!X157="No Data",1,IF('Indicator Data imputation'!X156&lt;&gt;"",1,0))</f>
        <v>0</v>
      </c>
      <c r="X153" s="230" t="n">
        <f aca="false">IF('Indicator Data'!Y157="No Data",1,IF('Indicator Data imputation'!Y156&lt;&gt;"",1,0))</f>
        <v>0</v>
      </c>
      <c r="Y153" s="230" t="n">
        <f aca="false">IF('Indicator Data'!Z157="No Data",1,IF('Indicator Data imputation'!Z156&lt;&gt;"",1,0))</f>
        <v>0</v>
      </c>
      <c r="Z153" s="230" t="n">
        <f aca="false">IF('Indicator Data'!AA157="No Data",1,IF('Indicator Data imputation'!AA156&lt;&gt;"",1,0))</f>
        <v>0</v>
      </c>
      <c r="AA153" s="230" t="n">
        <f aca="false">IF('Indicator Data'!AB157="No Data",1,IF('Indicator Data imputation'!AB156&lt;&gt;"",1,0))</f>
        <v>0</v>
      </c>
      <c r="AB153" s="230" t="n">
        <f aca="false">IF('Indicator Data'!AC157="No Data",1,IF('Indicator Data imputation'!AC156&lt;&gt;"",1,0))</f>
        <v>1</v>
      </c>
      <c r="AC153" s="230" t="n">
        <f aca="false">IF('Indicator Data'!AD157="No Data",1,IF('Indicator Data imputation'!AD156&lt;&gt;"",1,0))</f>
        <v>0</v>
      </c>
      <c r="AD153" s="230" t="n">
        <f aca="false">IF('Indicator Data'!AE157="No Data",1,IF('Indicator Data imputation'!AE156&lt;&gt;"",1,0))</f>
        <v>0</v>
      </c>
      <c r="AE153" s="230" t="n">
        <f aca="false">IF('Indicator Data'!AF157="No Data",1,IF('Indicator Data imputation'!AF156&lt;&gt;"",1,0))</f>
        <v>1</v>
      </c>
      <c r="AF153" s="230" t="n">
        <f aca="false">IF('Indicator Data'!AG157="No Data",1,IF('Indicator Data imputation'!AG156&lt;&gt;"",1,0))</f>
        <v>0</v>
      </c>
      <c r="AG153" s="230" t="n">
        <f aca="false">IF('Indicator Data'!AH157="No Data",1,IF('Indicator Data imputation'!AH156&lt;&gt;"",1,0))</f>
        <v>0</v>
      </c>
      <c r="AH153" s="230" t="n">
        <f aca="false">IF('Indicator Data'!AI157="No Data",1,IF('Indicator Data imputation'!AI156&lt;&gt;"",1,0))</f>
        <v>0</v>
      </c>
      <c r="AI153" s="230" t="n">
        <f aca="false">IF('Indicator Data'!AJ157="No Data",1,IF('Indicator Data imputation'!AJ156&lt;&gt;"",1,0))</f>
        <v>0</v>
      </c>
      <c r="AJ153" s="230" t="n">
        <f aca="false">IF('Indicator Data'!AK157="No Data",1,IF('Indicator Data imputation'!AK156&lt;&gt;"",1,0))</f>
        <v>0</v>
      </c>
      <c r="AK153" s="230" t="n">
        <f aca="false">IF('Indicator Data'!AL157="No Data",1,IF('Indicator Data imputation'!AL156&lt;&gt;"",1,0))</f>
        <v>0</v>
      </c>
      <c r="AL153" s="230" t="n">
        <f aca="false">IF('Indicator Data'!AM157="No Data",1,IF('Indicator Data imputation'!AM156&lt;&gt;"",1,0))</f>
        <v>0</v>
      </c>
      <c r="AM153" s="230" t="n">
        <f aca="false">IF('Indicator Data'!AN157="No Data",1,IF('Indicator Data imputation'!AN156&lt;&gt;"",1,0))</f>
        <v>0</v>
      </c>
      <c r="AN153" s="230" t="n">
        <f aca="false">IF('Indicator Data'!AO157="No Data",1,IF('Indicator Data imputation'!AO156&lt;&gt;"",1,0))</f>
        <v>0</v>
      </c>
      <c r="AO153" s="230" t="n">
        <f aca="false">IF('Indicator Data'!AP157="No Data",1,IF('Indicator Data imputation'!AP156&lt;&gt;"",1,0))</f>
        <v>0</v>
      </c>
      <c r="AP153" s="230" t="n">
        <f aca="false">IF('Indicator Data'!AQ157="No Data",1,IF('Indicator Data imputation'!AQ156&lt;&gt;"",1,0))</f>
        <v>0</v>
      </c>
      <c r="AQ153" s="230" t="n">
        <f aca="false">IF('Indicator Data'!AR157="No Data",1,IF('Indicator Data imputation'!AR156&lt;&gt;"",1,0))</f>
        <v>0</v>
      </c>
      <c r="AR153" s="230" t="n">
        <f aca="false">IF('Indicator Data'!AS157="No Data",1,IF('Indicator Data imputation'!AS156&lt;&gt;"",1,0))</f>
        <v>0</v>
      </c>
      <c r="AS153" s="230" t="n">
        <f aca="false">IF('Indicator Data'!AT157="No Data",1,IF('Indicator Data imputation'!AT156&lt;&gt;"",1,0))</f>
        <v>0</v>
      </c>
      <c r="AT153" s="230" t="n">
        <f aca="false">IF('Indicator Data'!AU157="No Data",1,IF('Indicator Data imputation'!AU156&lt;&gt;"",1,0))</f>
        <v>1</v>
      </c>
      <c r="AU153" s="230" t="n">
        <f aca="false">IF('Indicator Data'!AV157="No Data",1,IF('Indicator Data imputation'!AV156&lt;&gt;"",1,0))</f>
        <v>1</v>
      </c>
      <c r="AV153" s="230" t="n">
        <f aca="false">IF('Indicator Data'!AW157="No Data",1,IF('Indicator Data imputation'!AW156&lt;&gt;"",1,0))</f>
        <v>1</v>
      </c>
      <c r="AW153" s="230" t="n">
        <f aca="false">IF('Indicator Data'!AX157="No Data",1,IF('Indicator Data imputation'!AX156&lt;&gt;"",1,0))</f>
        <v>0</v>
      </c>
      <c r="AX153" s="230" t="n">
        <f aca="false">IF('Indicator Data'!AY157="No Data",1,IF('Indicator Data imputation'!AY156&lt;&gt;"",1,0))</f>
        <v>1</v>
      </c>
      <c r="AY153" s="230" t="n">
        <f aca="false">IF('Indicator Data'!AZ157="No Data",1,IF('Indicator Data imputation'!AZ156&lt;&gt;"",1,0))</f>
        <v>0</v>
      </c>
      <c r="AZ153" s="230" t="n">
        <f aca="false">IF('Indicator Data'!BA157="No Data",1,IF('Indicator Data imputation'!BA156&lt;&gt;"",1,0))</f>
        <v>0</v>
      </c>
      <c r="BA153" s="230" t="n">
        <f aca="false">IF('Indicator Data'!BB157="No Data",1,IF('Indicator Data imputation'!BB156&lt;&gt;"",1,0))</f>
        <v>0</v>
      </c>
      <c r="BB153" s="230" t="n">
        <f aca="false">IF('Indicator Data'!BC157="No Data",1,IF('Indicator Data imputation'!BC156&lt;&gt;"",1,0))</f>
        <v>0</v>
      </c>
      <c r="BC153" s="230" t="n">
        <f aca="false">IF('Indicator Data'!BD157="No Data",1,IF('Indicator Data imputation'!BD156&lt;&gt;"",1,0))</f>
        <v>0</v>
      </c>
      <c r="BD153" s="230" t="n">
        <f aca="false">IF('Indicator Data'!BE157="No Data",1,IF('Indicator Data imputation'!BE156&lt;&gt;"",1,0))</f>
        <v>0</v>
      </c>
      <c r="BE153" s="230" t="n">
        <f aca="false">IF('Indicator Data'!BF157="No Data",1,IF('Indicator Data imputation'!BF156&lt;&gt;"",1,0))</f>
        <v>0</v>
      </c>
      <c r="BF153" s="230" t="n">
        <f aca="false">IF('Indicator Data'!BG157="No Data",1,IF('Indicator Data imputation'!BG156&lt;&gt;"",1,0))</f>
        <v>1</v>
      </c>
      <c r="BG153" s="230" t="n">
        <f aca="false">IF('Indicator Data'!BH157="No Data",1,IF('Indicator Data imputation'!BH156&lt;&gt;"",1,0))</f>
        <v>1</v>
      </c>
      <c r="BH153" s="230" t="n">
        <f aca="false">IF('Indicator Data'!BI157="No Data",1,IF('Indicator Data imputation'!BI156&lt;&gt;"",1,0))</f>
        <v>0</v>
      </c>
      <c r="BI153" s="230" t="n">
        <f aca="false">IF('Indicator Data'!BJ157="No Data",1,IF('Indicator Data imputation'!BJ156&lt;&gt;"",1,0))</f>
        <v>0</v>
      </c>
      <c r="BJ153" s="230" t="n">
        <f aca="false">IF('Indicator Data'!BK157="No Data",1,IF('Indicator Data imputation'!BK156&lt;&gt;"",1,0))</f>
        <v>0</v>
      </c>
      <c r="BK153" s="230" t="n">
        <f aca="false">IF('Indicator Data'!BL157="No Data",1,IF('Indicator Data imputation'!BL156&lt;&gt;"",1,0))</f>
        <v>0</v>
      </c>
      <c r="BL153" s="230" t="n">
        <f aca="false">IF('Indicator Data'!BM157="No Data",1,IF('Indicator Data imputation'!BM156&lt;&gt;"",1,0))</f>
        <v>0</v>
      </c>
      <c r="BM153" s="230" t="n">
        <f aca="false">IF('Indicator Data'!BN157="No Data",1,IF('Indicator Data imputation'!BN156&lt;&gt;"",1,0))</f>
        <v>0</v>
      </c>
      <c r="BN153" s="230" t="n">
        <f aca="false">IF('Indicator Data'!BO157="No Data",1,IF('Indicator Data imputation'!BO156&lt;&gt;"",1,0))</f>
        <v>0</v>
      </c>
      <c r="BO153" s="230" t="n">
        <f aca="false">IF('Indicator Data'!BP157="No Data",1,IF('Indicator Data imputation'!BP156&lt;&gt;"",1,0))</f>
        <v>0</v>
      </c>
      <c r="BP153" s="230" t="n">
        <f aca="false">IF('Indicator Data'!BQ157="No Data",1,IF('Indicator Data imputation'!BQ156&lt;&gt;"",1,0))</f>
        <v>0</v>
      </c>
      <c r="BQ153" s="230" t="n">
        <f aca="false">IF('Indicator Data'!BR157="No Data",1,IF('Indicator Data imputation'!BR156&lt;&gt;"",1,0))</f>
        <v>0</v>
      </c>
      <c r="BR153" s="230" t="n">
        <f aca="false">IF('Indicator Data'!BS157="No Data",1,IF('Indicator Data imputation'!BS156&lt;&gt;"",1,0))</f>
        <v>0</v>
      </c>
      <c r="BS153" s="230" t="n">
        <f aca="false">IF('Indicator Data'!BT157="No Data",1,IF('Indicator Data imputation'!BT156&lt;&gt;"",1,0))</f>
        <v>0</v>
      </c>
      <c r="BT153" s="230" t="n">
        <f aca="false">IF('Indicator Data'!BU157="No Data",1,IF('Indicator Data imputation'!BU156&lt;&gt;"",1,0))</f>
        <v>0</v>
      </c>
      <c r="BU153" s="230" t="n">
        <f aca="false">IF('Indicator Data'!BV157="No Data",1,IF('Indicator Data imputation'!BV156&lt;&gt;"",1,0))</f>
        <v>0</v>
      </c>
      <c r="BV153" s="230" t="n">
        <f aca="false">IF('Indicator Data'!BW157="No Data",1,IF('Indicator Data imputation'!BW156&lt;&gt;"",1,0))</f>
        <v>0</v>
      </c>
      <c r="BW153" s="230" t="n">
        <f aca="false">IF('Indicator Data'!BX157="No Data",1,IF('Indicator Data imputation'!BX156&lt;&gt;"",1,0))</f>
        <v>0</v>
      </c>
      <c r="BX153" s="0" t="n">
        <f aca="false">SUM(B153:BW153)</f>
        <v>10</v>
      </c>
      <c r="BY153" s="239" t="n">
        <f aca="false">BX153/74</f>
        <v>0.135135135135135</v>
      </c>
    </row>
    <row r="154" customFormat="false" ht="14.5" hidden="false" customHeight="false" outlineLevel="0" collapsed="false">
      <c r="A154" s="0" t="str">
        <f aca="false">'Indicator Data'!B158</f>
        <v>SLE</v>
      </c>
      <c r="B154" s="230" t="n">
        <f aca="false">IF('Indicator Data'!C158="No Data",1,IF('Indicator Data imputation'!C157&lt;&gt;"",1,0))</f>
        <v>0</v>
      </c>
      <c r="C154" s="230" t="n">
        <f aca="false">IF('Indicator Data'!D158="No Data",1,IF('Indicator Data imputation'!D157&lt;&gt;"",1,0))</f>
        <v>0</v>
      </c>
      <c r="D154" s="230" t="n">
        <f aca="false">IF('Indicator Data'!E158="No Data",1,IF('Indicator Data imputation'!E157&lt;&gt;"",1,0))</f>
        <v>0</v>
      </c>
      <c r="E154" s="230" t="n">
        <f aca="false">IF('Indicator Data'!F158="No Data",1,IF('Indicator Data imputation'!F157&lt;&gt;"",1,0))</f>
        <v>0</v>
      </c>
      <c r="F154" s="230" t="n">
        <f aca="false">IF('Indicator Data'!G158="No Data",1,IF('Indicator Data imputation'!G157&lt;&gt;"",1,0))</f>
        <v>0</v>
      </c>
      <c r="G154" s="230" t="n">
        <f aca="false">IF('Indicator Data'!H158="No Data",1,IF('Indicator Data imputation'!H157&lt;&gt;"",1,0))</f>
        <v>0</v>
      </c>
      <c r="H154" s="230" t="n">
        <f aca="false">IF('Indicator Data'!I158="No Data",1,IF('Indicator Data imputation'!I157&lt;&gt;"",1,0))</f>
        <v>0</v>
      </c>
      <c r="I154" s="230" t="n">
        <f aca="false">IF('Indicator Data'!J158="No Data",1,IF('Indicator Data imputation'!J157&lt;&gt;"",1,0))</f>
        <v>0</v>
      </c>
      <c r="J154" s="230" t="n">
        <f aca="false">IF('Indicator Data'!K158="No Data",1,IF('Indicator Data imputation'!K157&lt;&gt;"",1,0))</f>
        <v>0</v>
      </c>
      <c r="K154" s="230" t="n">
        <f aca="false">IF('Indicator Data'!L158="No Data",1,IF('Indicator Data imputation'!L157&lt;&gt;"",1,0))</f>
        <v>0</v>
      </c>
      <c r="L154" s="230" t="n">
        <f aca="false">IF('Indicator Data'!M158="No Data",1,IF('Indicator Data imputation'!M157&lt;&gt;"",1,0))</f>
        <v>0</v>
      </c>
      <c r="M154" s="230" t="n">
        <f aca="false">IF('Indicator Data'!N158="No Data",1,IF('Indicator Data imputation'!N157&lt;&gt;"",1,0))</f>
        <v>0</v>
      </c>
      <c r="N154" s="230" t="n">
        <f aca="false">IF('Indicator Data'!O158="No Data",1,IF('Indicator Data imputation'!O157&lt;&gt;"",1,0))</f>
        <v>0</v>
      </c>
      <c r="O154" s="230" t="n">
        <f aca="false">IF('Indicator Data'!P158="No Data",1,IF('Indicator Data imputation'!P157&lt;&gt;"",1,0))</f>
        <v>0</v>
      </c>
      <c r="P154" s="230" t="n">
        <f aca="false">IF('Indicator Data'!Q158="No Data",1,IF('Indicator Data imputation'!Q157&lt;&gt;"",1,0))</f>
        <v>0</v>
      </c>
      <c r="Q154" s="230" t="n">
        <f aca="false">IF('Indicator Data'!R158="No Data",1,IF('Indicator Data imputation'!R157&lt;&gt;"",1,0))</f>
        <v>0</v>
      </c>
      <c r="R154" s="230" t="n">
        <f aca="false">IF('Indicator Data'!S158="No Data",1,IF('Indicator Data imputation'!S157&lt;&gt;"",1,0))</f>
        <v>0</v>
      </c>
      <c r="S154" s="230" t="n">
        <f aca="false">IF('Indicator Data'!T158="No Data",1,IF('Indicator Data imputation'!T157&lt;&gt;"",1,0))</f>
        <v>0</v>
      </c>
      <c r="T154" s="230" t="n">
        <f aca="false">IF('Indicator Data'!U158="No Data",1,IF('Indicator Data imputation'!U157&lt;&gt;"",1,0))</f>
        <v>0</v>
      </c>
      <c r="U154" s="230" t="n">
        <f aca="false">IF('Indicator Data'!V158="No Data",1,IF('Indicator Data imputation'!V157&lt;&gt;"",1,0))</f>
        <v>0</v>
      </c>
      <c r="V154" s="230" t="n">
        <f aca="false">IF('Indicator Data'!W158="No Data",1,IF('Indicator Data imputation'!W157&lt;&gt;"",1,0))</f>
        <v>0</v>
      </c>
      <c r="W154" s="230" t="n">
        <f aca="false">IF('Indicator Data'!X158="No Data",1,IF('Indicator Data imputation'!X157&lt;&gt;"",1,0))</f>
        <v>0</v>
      </c>
      <c r="X154" s="230" t="n">
        <f aca="false">IF('Indicator Data'!Y158="No Data",1,IF('Indicator Data imputation'!Y157&lt;&gt;"",1,0))</f>
        <v>0</v>
      </c>
      <c r="Y154" s="230" t="n">
        <f aca="false">IF('Indicator Data'!Z158="No Data",1,IF('Indicator Data imputation'!Z157&lt;&gt;"",1,0))</f>
        <v>0</v>
      </c>
      <c r="Z154" s="230" t="n">
        <f aca="false">IF('Indicator Data'!AA158="No Data",1,IF('Indicator Data imputation'!AA157&lt;&gt;"",1,0))</f>
        <v>0</v>
      </c>
      <c r="AA154" s="230" t="n">
        <f aca="false">IF('Indicator Data'!AB158="No Data",1,IF('Indicator Data imputation'!AB157&lt;&gt;"",1,0))</f>
        <v>0</v>
      </c>
      <c r="AB154" s="230" t="n">
        <f aca="false">IF('Indicator Data'!AC158="No Data",1,IF('Indicator Data imputation'!AC157&lt;&gt;"",1,0))</f>
        <v>0</v>
      </c>
      <c r="AC154" s="230" t="n">
        <f aca="false">IF('Indicator Data'!AD158="No Data",1,IF('Indicator Data imputation'!AD157&lt;&gt;"",1,0))</f>
        <v>0</v>
      </c>
      <c r="AD154" s="230" t="n">
        <f aca="false">IF('Indicator Data'!AE158="No Data",1,IF('Indicator Data imputation'!AE157&lt;&gt;"",1,0))</f>
        <v>0</v>
      </c>
      <c r="AE154" s="230" t="n">
        <f aca="false">IF('Indicator Data'!AF158="No Data",1,IF('Indicator Data imputation'!AF157&lt;&gt;"",1,0))</f>
        <v>0</v>
      </c>
      <c r="AF154" s="230" t="n">
        <f aca="false">IF('Indicator Data'!AG158="No Data",1,IF('Indicator Data imputation'!AG157&lt;&gt;"",1,0))</f>
        <v>0</v>
      </c>
      <c r="AG154" s="230" t="n">
        <f aca="false">IF('Indicator Data'!AH158="No Data",1,IF('Indicator Data imputation'!AH157&lt;&gt;"",1,0))</f>
        <v>0</v>
      </c>
      <c r="AH154" s="230" t="n">
        <f aca="false">IF('Indicator Data'!AI158="No Data",1,IF('Indicator Data imputation'!AI157&lt;&gt;"",1,0))</f>
        <v>0</v>
      </c>
      <c r="AI154" s="230" t="n">
        <f aca="false">IF('Indicator Data'!AJ158="No Data",1,IF('Indicator Data imputation'!AJ157&lt;&gt;"",1,0))</f>
        <v>0</v>
      </c>
      <c r="AJ154" s="230" t="n">
        <f aca="false">IF('Indicator Data'!AK158="No Data",1,IF('Indicator Data imputation'!AK157&lt;&gt;"",1,0))</f>
        <v>0</v>
      </c>
      <c r="AK154" s="230" t="n">
        <f aca="false">IF('Indicator Data'!AL158="No Data",1,IF('Indicator Data imputation'!AL157&lt;&gt;"",1,0))</f>
        <v>0</v>
      </c>
      <c r="AL154" s="230" t="n">
        <f aca="false">IF('Indicator Data'!AM158="No Data",1,IF('Indicator Data imputation'!AM157&lt;&gt;"",1,0))</f>
        <v>0</v>
      </c>
      <c r="AM154" s="230" t="n">
        <f aca="false">IF('Indicator Data'!AN158="No Data",1,IF('Indicator Data imputation'!AN157&lt;&gt;"",1,0))</f>
        <v>0</v>
      </c>
      <c r="AN154" s="230" t="n">
        <f aca="false">IF('Indicator Data'!AO158="No Data",1,IF('Indicator Data imputation'!AO157&lt;&gt;"",1,0))</f>
        <v>0</v>
      </c>
      <c r="AO154" s="230" t="n">
        <f aca="false">IF('Indicator Data'!AP158="No Data",1,IF('Indicator Data imputation'!AP157&lt;&gt;"",1,0))</f>
        <v>0</v>
      </c>
      <c r="AP154" s="230" t="n">
        <f aca="false">IF('Indicator Data'!AQ158="No Data",1,IF('Indicator Data imputation'!AQ157&lt;&gt;"",1,0))</f>
        <v>0</v>
      </c>
      <c r="AQ154" s="230" t="n">
        <f aca="false">IF('Indicator Data'!AR158="No Data",1,IF('Indicator Data imputation'!AR157&lt;&gt;"",1,0))</f>
        <v>0</v>
      </c>
      <c r="AR154" s="230" t="n">
        <f aca="false">IF('Indicator Data'!AS158="No Data",1,IF('Indicator Data imputation'!AS157&lt;&gt;"",1,0))</f>
        <v>0</v>
      </c>
      <c r="AS154" s="230" t="n">
        <f aca="false">IF('Indicator Data'!AT158="No Data",1,IF('Indicator Data imputation'!AT157&lt;&gt;"",1,0))</f>
        <v>0</v>
      </c>
      <c r="AT154" s="230" t="n">
        <f aca="false">IF('Indicator Data'!AU158="No Data",1,IF('Indicator Data imputation'!AU157&lt;&gt;"",1,0))</f>
        <v>0</v>
      </c>
      <c r="AU154" s="230" t="n">
        <f aca="false">IF('Indicator Data'!AV158="No Data",1,IF('Indicator Data imputation'!AV157&lt;&gt;"",1,0))</f>
        <v>0</v>
      </c>
      <c r="AV154" s="230" t="n">
        <f aca="false">IF('Indicator Data'!AW158="No Data",1,IF('Indicator Data imputation'!AW157&lt;&gt;"",1,0))</f>
        <v>0</v>
      </c>
      <c r="AW154" s="230" t="n">
        <f aca="false">IF('Indicator Data'!AX158="No Data",1,IF('Indicator Data imputation'!AX157&lt;&gt;"",1,0))</f>
        <v>0</v>
      </c>
      <c r="AX154" s="230" t="n">
        <f aca="false">IF('Indicator Data'!AY158="No Data",1,IF('Indicator Data imputation'!AY157&lt;&gt;"",1,0))</f>
        <v>0</v>
      </c>
      <c r="AY154" s="230" t="n">
        <f aca="false">IF('Indicator Data'!AZ158="No Data",1,IF('Indicator Data imputation'!AZ157&lt;&gt;"",1,0))</f>
        <v>0</v>
      </c>
      <c r="AZ154" s="230" t="n">
        <f aca="false">IF('Indicator Data'!BA158="No Data",1,IF('Indicator Data imputation'!BA157&lt;&gt;"",1,0))</f>
        <v>0</v>
      </c>
      <c r="BA154" s="230" t="n">
        <f aca="false">IF('Indicator Data'!BB158="No Data",1,IF('Indicator Data imputation'!BB157&lt;&gt;"",1,0))</f>
        <v>0</v>
      </c>
      <c r="BB154" s="230" t="n">
        <f aca="false">IF('Indicator Data'!BC158="No Data",1,IF('Indicator Data imputation'!BC157&lt;&gt;"",1,0))</f>
        <v>0</v>
      </c>
      <c r="BC154" s="230" t="n">
        <f aca="false">IF('Indicator Data'!BD158="No Data",1,IF('Indicator Data imputation'!BD157&lt;&gt;"",1,0))</f>
        <v>0</v>
      </c>
      <c r="BD154" s="230" t="n">
        <f aca="false">IF('Indicator Data'!BE158="No Data",1,IF('Indicator Data imputation'!BE157&lt;&gt;"",1,0))</f>
        <v>0</v>
      </c>
      <c r="BE154" s="230" t="n">
        <f aca="false">IF('Indicator Data'!BF158="No Data",1,IF('Indicator Data imputation'!BF157&lt;&gt;"",1,0))</f>
        <v>0</v>
      </c>
      <c r="BF154" s="230" t="n">
        <f aca="false">IF('Indicator Data'!BG158="No Data",1,IF('Indicator Data imputation'!BG157&lt;&gt;"",1,0))</f>
        <v>0</v>
      </c>
      <c r="BG154" s="230" t="n">
        <f aca="false">IF('Indicator Data'!BH158="No Data",1,IF('Indicator Data imputation'!BH157&lt;&gt;"",1,0))</f>
        <v>0</v>
      </c>
      <c r="BH154" s="230" t="n">
        <f aca="false">IF('Indicator Data'!BI158="No Data",1,IF('Indicator Data imputation'!BI157&lt;&gt;"",1,0))</f>
        <v>0</v>
      </c>
      <c r="BI154" s="230" t="n">
        <f aca="false">IF('Indicator Data'!BJ158="No Data",1,IF('Indicator Data imputation'!BJ157&lt;&gt;"",1,0))</f>
        <v>0</v>
      </c>
      <c r="BJ154" s="230" t="n">
        <f aca="false">IF('Indicator Data'!BK158="No Data",1,IF('Indicator Data imputation'!BK157&lt;&gt;"",1,0))</f>
        <v>0</v>
      </c>
      <c r="BK154" s="230" t="n">
        <f aca="false">IF('Indicator Data'!BL158="No Data",1,IF('Indicator Data imputation'!BL157&lt;&gt;"",1,0))</f>
        <v>0</v>
      </c>
      <c r="BL154" s="230" t="n">
        <f aca="false">IF('Indicator Data'!BM158="No Data",1,IF('Indicator Data imputation'!BM157&lt;&gt;"",1,0))</f>
        <v>0</v>
      </c>
      <c r="BM154" s="230" t="n">
        <f aca="false">IF('Indicator Data'!BN158="No Data",1,IF('Indicator Data imputation'!BN157&lt;&gt;"",1,0))</f>
        <v>0</v>
      </c>
      <c r="BN154" s="230" t="n">
        <f aca="false">IF('Indicator Data'!BO158="No Data",1,IF('Indicator Data imputation'!BO157&lt;&gt;"",1,0))</f>
        <v>0</v>
      </c>
      <c r="BO154" s="230" t="n">
        <f aca="false">IF('Indicator Data'!BP158="No Data",1,IF('Indicator Data imputation'!BP157&lt;&gt;"",1,0))</f>
        <v>0</v>
      </c>
      <c r="BP154" s="230" t="n">
        <f aca="false">IF('Indicator Data'!BQ158="No Data",1,IF('Indicator Data imputation'!BQ157&lt;&gt;"",1,0))</f>
        <v>0</v>
      </c>
      <c r="BQ154" s="230" t="n">
        <f aca="false">IF('Indicator Data'!BR158="No Data",1,IF('Indicator Data imputation'!BR157&lt;&gt;"",1,0))</f>
        <v>0</v>
      </c>
      <c r="BR154" s="230" t="n">
        <f aca="false">IF('Indicator Data'!BS158="No Data",1,IF('Indicator Data imputation'!BS157&lt;&gt;"",1,0))</f>
        <v>0</v>
      </c>
      <c r="BS154" s="230" t="n">
        <f aca="false">IF('Indicator Data'!BT158="No Data",1,IF('Indicator Data imputation'!BT157&lt;&gt;"",1,0))</f>
        <v>0</v>
      </c>
      <c r="BT154" s="230" t="n">
        <f aca="false">IF('Indicator Data'!BU158="No Data",1,IF('Indicator Data imputation'!BU157&lt;&gt;"",1,0))</f>
        <v>0</v>
      </c>
      <c r="BU154" s="230" t="n">
        <f aca="false">IF('Indicator Data'!BV158="No Data",1,IF('Indicator Data imputation'!BV157&lt;&gt;"",1,0))</f>
        <v>0</v>
      </c>
      <c r="BV154" s="230" t="n">
        <f aca="false">IF('Indicator Data'!BW158="No Data",1,IF('Indicator Data imputation'!BW157&lt;&gt;"",1,0))</f>
        <v>0</v>
      </c>
      <c r="BW154" s="230" t="n">
        <f aca="false">IF('Indicator Data'!BX158="No Data",1,IF('Indicator Data imputation'!BX157&lt;&gt;"",1,0))</f>
        <v>0</v>
      </c>
      <c r="BX154" s="0" t="n">
        <f aca="false">SUM(B154:BW154)</f>
        <v>0</v>
      </c>
      <c r="BY154" s="239" t="n">
        <f aca="false">BX154/74</f>
        <v>0</v>
      </c>
    </row>
    <row r="155" customFormat="false" ht="14.5" hidden="false" customHeight="false" outlineLevel="0" collapsed="false">
      <c r="A155" s="0" t="str">
        <f aca="false">'Indicator Data'!B159</f>
        <v>SGP</v>
      </c>
      <c r="B155" s="230" t="n">
        <f aca="false">IF('Indicator Data'!C159="No Data",1,IF('Indicator Data imputation'!C158&lt;&gt;"",1,0))</f>
        <v>0</v>
      </c>
      <c r="C155" s="230" t="n">
        <f aca="false">IF('Indicator Data'!D159="No Data",1,IF('Indicator Data imputation'!D158&lt;&gt;"",1,0))</f>
        <v>0</v>
      </c>
      <c r="D155" s="230" t="n">
        <f aca="false">IF('Indicator Data'!E159="No Data",1,IF('Indicator Data imputation'!E158&lt;&gt;"",1,0))</f>
        <v>1</v>
      </c>
      <c r="E155" s="230" t="n">
        <f aca="false">IF('Indicator Data'!F159="No Data",1,IF('Indicator Data imputation'!F158&lt;&gt;"",1,0))</f>
        <v>0</v>
      </c>
      <c r="F155" s="230" t="n">
        <f aca="false">IF('Indicator Data'!G159="No Data",1,IF('Indicator Data imputation'!G158&lt;&gt;"",1,0))</f>
        <v>0</v>
      </c>
      <c r="G155" s="230" t="n">
        <f aca="false">IF('Indicator Data'!H159="No Data",1,IF('Indicator Data imputation'!H158&lt;&gt;"",1,0))</f>
        <v>0</v>
      </c>
      <c r="H155" s="230" t="n">
        <f aca="false">IF('Indicator Data'!I159="No Data",1,IF('Indicator Data imputation'!I158&lt;&gt;"",1,0))</f>
        <v>0</v>
      </c>
      <c r="I155" s="230" t="n">
        <f aca="false">IF('Indicator Data'!J159="No Data",1,IF('Indicator Data imputation'!J158&lt;&gt;"",1,0))</f>
        <v>0</v>
      </c>
      <c r="J155" s="230" t="n">
        <f aca="false">IF('Indicator Data'!K159="No Data",1,IF('Indicator Data imputation'!K158&lt;&gt;"",1,0))</f>
        <v>0</v>
      </c>
      <c r="K155" s="230" t="n">
        <f aca="false">IF('Indicator Data'!L159="No Data",1,IF('Indicator Data imputation'!L158&lt;&gt;"",1,0))</f>
        <v>0</v>
      </c>
      <c r="L155" s="230" t="n">
        <f aca="false">IF('Indicator Data'!M159="No Data",1,IF('Indicator Data imputation'!M158&lt;&gt;"",1,0))</f>
        <v>0</v>
      </c>
      <c r="M155" s="230" t="n">
        <f aca="false">IF('Indicator Data'!N159="No Data",1,IF('Indicator Data imputation'!N158&lt;&gt;"",1,0))</f>
        <v>1</v>
      </c>
      <c r="N155" s="230" t="n">
        <f aca="false">IF('Indicator Data'!O159="No Data",1,IF('Indicator Data imputation'!O158&lt;&gt;"",1,0))</f>
        <v>1</v>
      </c>
      <c r="O155" s="230" t="n">
        <f aca="false">IF('Indicator Data'!P159="No Data",1,IF('Indicator Data imputation'!P158&lt;&gt;"",1,0))</f>
        <v>1</v>
      </c>
      <c r="P155" s="230" t="n">
        <f aca="false">IF('Indicator Data'!Q159="No Data",1,IF('Indicator Data imputation'!Q158&lt;&gt;"",1,0))</f>
        <v>0</v>
      </c>
      <c r="Q155" s="230" t="n">
        <f aca="false">IF('Indicator Data'!R159="No Data",1,IF('Indicator Data imputation'!R158&lt;&gt;"",1,0))</f>
        <v>0</v>
      </c>
      <c r="R155" s="230" t="n">
        <f aca="false">IF('Indicator Data'!S159="No Data",1,IF('Indicator Data imputation'!S158&lt;&gt;"",1,0))</f>
        <v>0</v>
      </c>
      <c r="S155" s="230" t="n">
        <f aca="false">IF('Indicator Data'!T159="No Data",1,IF('Indicator Data imputation'!T158&lt;&gt;"",1,0))</f>
        <v>0</v>
      </c>
      <c r="T155" s="230" t="n">
        <f aca="false">IF('Indicator Data'!U159="No Data",1,IF('Indicator Data imputation'!U158&lt;&gt;"",1,0))</f>
        <v>0</v>
      </c>
      <c r="U155" s="230" t="n">
        <f aca="false">IF('Indicator Data'!V159="No Data",1,IF('Indicator Data imputation'!V158&lt;&gt;"",1,0))</f>
        <v>0</v>
      </c>
      <c r="V155" s="230" t="n">
        <f aca="false">IF('Indicator Data'!W159="No Data",1,IF('Indicator Data imputation'!W158&lt;&gt;"",1,0))</f>
        <v>0</v>
      </c>
      <c r="W155" s="230" t="n">
        <f aca="false">IF('Indicator Data'!X159="No Data",1,IF('Indicator Data imputation'!X158&lt;&gt;"",1,0))</f>
        <v>0</v>
      </c>
      <c r="X155" s="230" t="n">
        <f aca="false">IF('Indicator Data'!Y159="No Data",1,IF('Indicator Data imputation'!Y158&lt;&gt;"",1,0))</f>
        <v>0</v>
      </c>
      <c r="Y155" s="230" t="n">
        <f aca="false">IF('Indicator Data'!Z159="No Data",1,IF('Indicator Data imputation'!Z158&lt;&gt;"",1,0))</f>
        <v>0</v>
      </c>
      <c r="Z155" s="230" t="n">
        <f aca="false">IF('Indicator Data'!AA159="No Data",1,IF('Indicator Data imputation'!AA158&lt;&gt;"",1,0))</f>
        <v>0</v>
      </c>
      <c r="AA155" s="230" t="n">
        <f aca="false">IF('Indicator Data'!AB159="No Data",1,IF('Indicator Data imputation'!AB158&lt;&gt;"",1,0))</f>
        <v>0</v>
      </c>
      <c r="AB155" s="230" t="n">
        <f aca="false">IF('Indicator Data'!AC159="No Data",1,IF('Indicator Data imputation'!AC158&lt;&gt;"",1,0))</f>
        <v>1</v>
      </c>
      <c r="AC155" s="230" t="n">
        <f aca="false">IF('Indicator Data'!AD159="No Data",1,IF('Indicator Data imputation'!AD158&lt;&gt;"",1,0))</f>
        <v>0</v>
      </c>
      <c r="AD155" s="230" t="n">
        <f aca="false">IF('Indicator Data'!AE159="No Data",1,IF('Indicator Data imputation'!AE158&lt;&gt;"",1,0))</f>
        <v>0</v>
      </c>
      <c r="AE155" s="230" t="n">
        <f aca="false">IF('Indicator Data'!AF159="No Data",1,IF('Indicator Data imputation'!AF158&lt;&gt;"",1,0))</f>
        <v>1</v>
      </c>
      <c r="AF155" s="230" t="n">
        <f aca="false">IF('Indicator Data'!AG159="No Data",1,IF('Indicator Data imputation'!AG158&lt;&gt;"",1,0))</f>
        <v>0</v>
      </c>
      <c r="AG155" s="230" t="n">
        <f aca="false">IF('Indicator Data'!AH159="No Data",1,IF('Indicator Data imputation'!AH158&lt;&gt;"",1,0))</f>
        <v>0</v>
      </c>
      <c r="AH155" s="230" t="n">
        <f aca="false">IF('Indicator Data'!AI159="No Data",1,IF('Indicator Data imputation'!AI158&lt;&gt;"",1,0))</f>
        <v>0</v>
      </c>
      <c r="AI155" s="230" t="n">
        <f aca="false">IF('Indicator Data'!AJ159="No Data",1,IF('Indicator Data imputation'!AJ158&lt;&gt;"",1,0))</f>
        <v>0</v>
      </c>
      <c r="AJ155" s="230" t="n">
        <f aca="false">IF('Indicator Data'!AK159="No Data",1,IF('Indicator Data imputation'!AK158&lt;&gt;"",1,0))</f>
        <v>0</v>
      </c>
      <c r="AK155" s="230" t="n">
        <f aca="false">IF('Indicator Data'!AL159="No Data",1,IF('Indicator Data imputation'!AL158&lt;&gt;"",1,0))</f>
        <v>1</v>
      </c>
      <c r="AL155" s="230" t="n">
        <f aca="false">IF('Indicator Data'!AM159="No Data",1,IF('Indicator Data imputation'!AM158&lt;&gt;"",1,0))</f>
        <v>0</v>
      </c>
      <c r="AM155" s="230" t="n">
        <f aca="false">IF('Indicator Data'!AN159="No Data",1,IF('Indicator Data imputation'!AN158&lt;&gt;"",1,0))</f>
        <v>0</v>
      </c>
      <c r="AN155" s="230" t="n">
        <f aca="false">IF('Indicator Data'!AO159="No Data",1,IF('Indicator Data imputation'!AO158&lt;&gt;"",1,0))</f>
        <v>0</v>
      </c>
      <c r="AO155" s="230" t="n">
        <f aca="false">IF('Indicator Data'!AP159="No Data",1,IF('Indicator Data imputation'!AP158&lt;&gt;"",1,0))</f>
        <v>1</v>
      </c>
      <c r="AP155" s="230" t="n">
        <f aca="false">IF('Indicator Data'!AQ159="No Data",1,IF('Indicator Data imputation'!AQ158&lt;&gt;"",1,0))</f>
        <v>0</v>
      </c>
      <c r="AQ155" s="230" t="n">
        <f aca="false">IF('Indicator Data'!AR159="No Data",1,IF('Indicator Data imputation'!AR158&lt;&gt;"",1,0))</f>
        <v>0</v>
      </c>
      <c r="AR155" s="230" t="n">
        <f aca="false">IF('Indicator Data'!AS159="No Data",1,IF('Indicator Data imputation'!AS158&lt;&gt;"",1,0))</f>
        <v>1</v>
      </c>
      <c r="AS155" s="230" t="n">
        <f aca="false">IF('Indicator Data'!AT159="No Data",1,IF('Indicator Data imputation'!AT158&lt;&gt;"",1,0))</f>
        <v>0</v>
      </c>
      <c r="AT155" s="230" t="n">
        <f aca="false">IF('Indicator Data'!AU159="No Data",1,IF('Indicator Data imputation'!AU158&lt;&gt;"",1,0))</f>
        <v>0</v>
      </c>
      <c r="AU155" s="230" t="n">
        <f aca="false">IF('Indicator Data'!AV159="No Data",1,IF('Indicator Data imputation'!AV158&lt;&gt;"",1,0))</f>
        <v>0</v>
      </c>
      <c r="AV155" s="230" t="n">
        <f aca="false">IF('Indicator Data'!AW159="No Data",1,IF('Indicator Data imputation'!AW158&lt;&gt;"",1,0))</f>
        <v>1</v>
      </c>
      <c r="AW155" s="230" t="n">
        <f aca="false">IF('Indicator Data'!AX159="No Data",1,IF('Indicator Data imputation'!AX158&lt;&gt;"",1,0))</f>
        <v>0</v>
      </c>
      <c r="AX155" s="230" t="n">
        <f aca="false">IF('Indicator Data'!AY159="No Data",1,IF('Indicator Data imputation'!AY158&lt;&gt;"",1,0))</f>
        <v>0</v>
      </c>
      <c r="AY155" s="230" t="n">
        <f aca="false">IF('Indicator Data'!AZ159="No Data",1,IF('Indicator Data imputation'!AZ158&lt;&gt;"",1,0))</f>
        <v>1</v>
      </c>
      <c r="AZ155" s="230" t="n">
        <f aca="false">IF('Indicator Data'!BA159="No Data",1,IF('Indicator Data imputation'!BA158&lt;&gt;"",1,0))</f>
        <v>0</v>
      </c>
      <c r="BA155" s="230" t="n">
        <f aca="false">IF('Indicator Data'!BB159="No Data",1,IF('Indicator Data imputation'!BB158&lt;&gt;"",1,0))</f>
        <v>0</v>
      </c>
      <c r="BB155" s="230" t="n">
        <f aca="false">IF('Indicator Data'!BC159="No Data",1,IF('Indicator Data imputation'!BC158&lt;&gt;"",1,0))</f>
        <v>0</v>
      </c>
      <c r="BC155" s="230" t="n">
        <f aca="false">IF('Indicator Data'!BD159="No Data",1,IF('Indicator Data imputation'!BD158&lt;&gt;"",1,0))</f>
        <v>0</v>
      </c>
      <c r="BD155" s="230" t="n">
        <f aca="false">IF('Indicator Data'!BE159="No Data",1,IF('Indicator Data imputation'!BE158&lt;&gt;"",1,0))</f>
        <v>0</v>
      </c>
      <c r="BE155" s="230" t="n">
        <f aca="false">IF('Indicator Data'!BF159="No Data",1,IF('Indicator Data imputation'!BF158&lt;&gt;"",1,0))</f>
        <v>0</v>
      </c>
      <c r="BF155" s="230" t="n">
        <f aca="false">IF('Indicator Data'!BG159="No Data",1,IF('Indicator Data imputation'!BG158&lt;&gt;"",1,0))</f>
        <v>1</v>
      </c>
      <c r="BG155" s="230" t="n">
        <f aca="false">IF('Indicator Data'!BH159="No Data",1,IF('Indicator Data imputation'!BH158&lt;&gt;"",1,0))</f>
        <v>1</v>
      </c>
      <c r="BH155" s="230" t="n">
        <f aca="false">IF('Indicator Data'!BI159="No Data",1,IF('Indicator Data imputation'!BI158&lt;&gt;"",1,0))</f>
        <v>0</v>
      </c>
      <c r="BI155" s="230" t="n">
        <f aca="false">IF('Indicator Data'!BJ159="No Data",1,IF('Indicator Data imputation'!BJ158&lt;&gt;"",1,0))</f>
        <v>0</v>
      </c>
      <c r="BJ155" s="230" t="n">
        <f aca="false">IF('Indicator Data'!BK159="No Data",1,IF('Indicator Data imputation'!BK158&lt;&gt;"",1,0))</f>
        <v>0</v>
      </c>
      <c r="BK155" s="230" t="n">
        <f aca="false">IF('Indicator Data'!BL159="No Data",1,IF('Indicator Data imputation'!BL158&lt;&gt;"",1,0))</f>
        <v>0</v>
      </c>
      <c r="BL155" s="230" t="n">
        <f aca="false">IF('Indicator Data'!BM159="No Data",1,IF('Indicator Data imputation'!BM158&lt;&gt;"",1,0))</f>
        <v>0</v>
      </c>
      <c r="BM155" s="230" t="n">
        <f aca="false">IF('Indicator Data'!BN159="No Data",1,IF('Indicator Data imputation'!BN158&lt;&gt;"",1,0))</f>
        <v>0</v>
      </c>
      <c r="BN155" s="230" t="n">
        <f aca="false">IF('Indicator Data'!BO159="No Data",1,IF('Indicator Data imputation'!BO158&lt;&gt;"",1,0))</f>
        <v>0</v>
      </c>
      <c r="BO155" s="230" t="n">
        <f aca="false">IF('Indicator Data'!BP159="No Data",1,IF('Indicator Data imputation'!BP158&lt;&gt;"",1,0))</f>
        <v>0</v>
      </c>
      <c r="BP155" s="230" t="n">
        <f aca="false">IF('Indicator Data'!BQ159="No Data",1,IF('Indicator Data imputation'!BQ158&lt;&gt;"",1,0))</f>
        <v>0</v>
      </c>
      <c r="BQ155" s="230" t="n">
        <f aca="false">IF('Indicator Data'!BR159="No Data",1,IF('Indicator Data imputation'!BR158&lt;&gt;"",1,0))</f>
        <v>0</v>
      </c>
      <c r="BR155" s="230" t="n">
        <f aca="false">IF('Indicator Data'!BS159="No Data",1,IF('Indicator Data imputation'!BS158&lt;&gt;"",1,0))</f>
        <v>0</v>
      </c>
      <c r="BS155" s="230" t="n">
        <f aca="false">IF('Indicator Data'!BT159="No Data",1,IF('Indicator Data imputation'!BT158&lt;&gt;"",1,0))</f>
        <v>0</v>
      </c>
      <c r="BT155" s="230" t="n">
        <f aca="false">IF('Indicator Data'!BU159="No Data",1,IF('Indicator Data imputation'!BU158&lt;&gt;"",1,0))</f>
        <v>0</v>
      </c>
      <c r="BU155" s="230" t="n">
        <f aca="false">IF('Indicator Data'!BV159="No Data",1,IF('Indicator Data imputation'!BV158&lt;&gt;"",1,0))</f>
        <v>0</v>
      </c>
      <c r="BV155" s="230" t="n">
        <f aca="false">IF('Indicator Data'!BW159="No Data",1,IF('Indicator Data imputation'!BW158&lt;&gt;"",1,0))</f>
        <v>0</v>
      </c>
      <c r="BW155" s="230" t="n">
        <f aca="false">IF('Indicator Data'!BX159="No Data",1,IF('Indicator Data imputation'!BX158&lt;&gt;"",1,0))</f>
        <v>0</v>
      </c>
      <c r="BX155" s="0" t="n">
        <f aca="false">SUM(B155:BW155)</f>
        <v>13</v>
      </c>
      <c r="BY155" s="239" t="n">
        <f aca="false">BX155/74</f>
        <v>0.175675675675676</v>
      </c>
    </row>
    <row r="156" customFormat="false" ht="14.5" hidden="false" customHeight="false" outlineLevel="0" collapsed="false">
      <c r="A156" s="0" t="str">
        <f aca="false">'Indicator Data'!B160</f>
        <v>SVK</v>
      </c>
      <c r="B156" s="230" t="n">
        <f aca="false">IF('Indicator Data'!C160="No Data",1,IF('Indicator Data imputation'!C159&lt;&gt;"",1,0))</f>
        <v>0</v>
      </c>
      <c r="C156" s="230" t="n">
        <f aca="false">IF('Indicator Data'!D160="No Data",1,IF('Indicator Data imputation'!D159&lt;&gt;"",1,0))</f>
        <v>0</v>
      </c>
      <c r="D156" s="230" t="n">
        <f aca="false">IF('Indicator Data'!E160="No Data",1,IF('Indicator Data imputation'!E159&lt;&gt;"",1,0))</f>
        <v>0</v>
      </c>
      <c r="E156" s="230" t="n">
        <f aca="false">IF('Indicator Data'!F160="No Data",1,IF('Indicator Data imputation'!F159&lt;&gt;"",1,0))</f>
        <v>0</v>
      </c>
      <c r="F156" s="230" t="n">
        <f aca="false">IF('Indicator Data'!G160="No Data",1,IF('Indicator Data imputation'!G159&lt;&gt;"",1,0))</f>
        <v>0</v>
      </c>
      <c r="G156" s="230" t="n">
        <f aca="false">IF('Indicator Data'!H160="No Data",1,IF('Indicator Data imputation'!H159&lt;&gt;"",1,0))</f>
        <v>0</v>
      </c>
      <c r="H156" s="230" t="n">
        <f aca="false">IF('Indicator Data'!I160="No Data",1,IF('Indicator Data imputation'!I159&lt;&gt;"",1,0))</f>
        <v>0</v>
      </c>
      <c r="I156" s="230" t="n">
        <f aca="false">IF('Indicator Data'!J160="No Data",1,IF('Indicator Data imputation'!J159&lt;&gt;"",1,0))</f>
        <v>0</v>
      </c>
      <c r="J156" s="230" t="n">
        <f aca="false">IF('Indicator Data'!K160="No Data",1,IF('Indicator Data imputation'!K159&lt;&gt;"",1,0))</f>
        <v>0</v>
      </c>
      <c r="K156" s="230" t="n">
        <f aca="false">IF('Indicator Data'!L160="No Data",1,IF('Indicator Data imputation'!L159&lt;&gt;"",1,0))</f>
        <v>0</v>
      </c>
      <c r="L156" s="230" t="n">
        <f aca="false">IF('Indicator Data'!M160="No Data",1,IF('Indicator Data imputation'!M159&lt;&gt;"",1,0))</f>
        <v>0</v>
      </c>
      <c r="M156" s="230" t="n">
        <f aca="false">IF('Indicator Data'!N160="No Data",1,IF('Indicator Data imputation'!N159&lt;&gt;"",1,0))</f>
        <v>1</v>
      </c>
      <c r="N156" s="230" t="n">
        <f aca="false">IF('Indicator Data'!O160="No Data",1,IF('Indicator Data imputation'!O159&lt;&gt;"",1,0))</f>
        <v>1</v>
      </c>
      <c r="O156" s="230" t="n">
        <f aca="false">IF('Indicator Data'!P160="No Data",1,IF('Indicator Data imputation'!P159&lt;&gt;"",1,0))</f>
        <v>1</v>
      </c>
      <c r="P156" s="230" t="n">
        <f aca="false">IF('Indicator Data'!Q160="No Data",1,IF('Indicator Data imputation'!Q159&lt;&gt;"",1,0))</f>
        <v>0</v>
      </c>
      <c r="Q156" s="230" t="n">
        <f aca="false">IF('Indicator Data'!R160="No Data",1,IF('Indicator Data imputation'!R159&lt;&gt;"",1,0))</f>
        <v>0</v>
      </c>
      <c r="R156" s="230" t="n">
        <f aca="false">IF('Indicator Data'!S160="No Data",1,IF('Indicator Data imputation'!S159&lt;&gt;"",1,0))</f>
        <v>0</v>
      </c>
      <c r="S156" s="230" t="n">
        <f aca="false">IF('Indicator Data'!T160="No Data",1,IF('Indicator Data imputation'!T159&lt;&gt;"",1,0))</f>
        <v>0</v>
      </c>
      <c r="T156" s="230" t="n">
        <f aca="false">IF('Indicator Data'!U160="No Data",1,IF('Indicator Data imputation'!U159&lt;&gt;"",1,0))</f>
        <v>0</v>
      </c>
      <c r="U156" s="230" t="n">
        <f aca="false">IF('Indicator Data'!V160="No Data",1,IF('Indicator Data imputation'!V159&lt;&gt;"",1,0))</f>
        <v>0</v>
      </c>
      <c r="V156" s="230" t="n">
        <f aca="false">IF('Indicator Data'!W160="No Data",1,IF('Indicator Data imputation'!W159&lt;&gt;"",1,0))</f>
        <v>0</v>
      </c>
      <c r="W156" s="230" t="n">
        <f aca="false">IF('Indicator Data'!X160="No Data",1,IF('Indicator Data imputation'!X159&lt;&gt;"",1,0))</f>
        <v>0</v>
      </c>
      <c r="X156" s="230" t="n">
        <f aca="false">IF('Indicator Data'!Y160="No Data",1,IF('Indicator Data imputation'!Y159&lt;&gt;"",1,0))</f>
        <v>0</v>
      </c>
      <c r="Y156" s="230" t="n">
        <f aca="false">IF('Indicator Data'!Z160="No Data",1,IF('Indicator Data imputation'!Z159&lt;&gt;"",1,0))</f>
        <v>0</v>
      </c>
      <c r="Z156" s="230" t="n">
        <f aca="false">IF('Indicator Data'!AA160="No Data",1,IF('Indicator Data imputation'!AA159&lt;&gt;"",1,0))</f>
        <v>0</v>
      </c>
      <c r="AA156" s="230" t="n">
        <f aca="false">IF('Indicator Data'!AB160="No Data",1,IF('Indicator Data imputation'!AB159&lt;&gt;"",1,0))</f>
        <v>0</v>
      </c>
      <c r="AB156" s="230" t="n">
        <f aca="false">IF('Indicator Data'!AC160="No Data",1,IF('Indicator Data imputation'!AC159&lt;&gt;"",1,0))</f>
        <v>1</v>
      </c>
      <c r="AC156" s="230" t="n">
        <f aca="false">IF('Indicator Data'!AD160="No Data",1,IF('Indicator Data imputation'!AD159&lt;&gt;"",1,0))</f>
        <v>0</v>
      </c>
      <c r="AD156" s="230" t="n">
        <f aca="false">IF('Indicator Data'!AE160="No Data",1,IF('Indicator Data imputation'!AE159&lt;&gt;"",1,0))</f>
        <v>0</v>
      </c>
      <c r="AE156" s="230" t="n">
        <f aca="false">IF('Indicator Data'!AF160="No Data",1,IF('Indicator Data imputation'!AF159&lt;&gt;"",1,0))</f>
        <v>1</v>
      </c>
      <c r="AF156" s="230" t="n">
        <f aca="false">IF('Indicator Data'!AG160="No Data",1,IF('Indicator Data imputation'!AG159&lt;&gt;"",1,0))</f>
        <v>0</v>
      </c>
      <c r="AG156" s="230" t="n">
        <f aca="false">IF('Indicator Data'!AH160="No Data",1,IF('Indicator Data imputation'!AH159&lt;&gt;"",1,0))</f>
        <v>0</v>
      </c>
      <c r="AH156" s="230" t="n">
        <f aca="false">IF('Indicator Data'!AI160="No Data",1,IF('Indicator Data imputation'!AI159&lt;&gt;"",1,0))</f>
        <v>0</v>
      </c>
      <c r="AI156" s="230" t="n">
        <f aca="false">IF('Indicator Data'!AJ160="No Data",1,IF('Indicator Data imputation'!AJ159&lt;&gt;"",1,0))</f>
        <v>0</v>
      </c>
      <c r="AJ156" s="230" t="n">
        <f aca="false">IF('Indicator Data'!AK160="No Data",1,IF('Indicator Data imputation'!AK159&lt;&gt;"",1,0))</f>
        <v>0</v>
      </c>
      <c r="AK156" s="230" t="n">
        <f aca="false">IF('Indicator Data'!AL160="No Data",1,IF('Indicator Data imputation'!AL159&lt;&gt;"",1,0))</f>
        <v>1</v>
      </c>
      <c r="AL156" s="230" t="n">
        <f aca="false">IF('Indicator Data'!AM160="No Data",1,IF('Indicator Data imputation'!AM159&lt;&gt;"",1,0))</f>
        <v>0</v>
      </c>
      <c r="AM156" s="230" t="n">
        <f aca="false">IF('Indicator Data'!AN160="No Data",1,IF('Indicator Data imputation'!AN159&lt;&gt;"",1,0))</f>
        <v>0</v>
      </c>
      <c r="AN156" s="230" t="n">
        <f aca="false">IF('Indicator Data'!AO160="No Data",1,IF('Indicator Data imputation'!AO159&lt;&gt;"",1,0))</f>
        <v>0</v>
      </c>
      <c r="AO156" s="230" t="n">
        <f aca="false">IF('Indicator Data'!AP160="No Data",1,IF('Indicator Data imputation'!AP159&lt;&gt;"",1,0))</f>
        <v>1</v>
      </c>
      <c r="AP156" s="230" t="n">
        <f aca="false">IF('Indicator Data'!AQ160="No Data",1,IF('Indicator Data imputation'!AQ159&lt;&gt;"",1,0))</f>
        <v>0</v>
      </c>
      <c r="AQ156" s="230" t="n">
        <f aca="false">IF('Indicator Data'!AR160="No Data",1,IF('Indicator Data imputation'!AR159&lt;&gt;"",1,0))</f>
        <v>0</v>
      </c>
      <c r="AR156" s="230" t="n">
        <f aca="false">IF('Indicator Data'!AS160="No Data",1,IF('Indicator Data imputation'!AS159&lt;&gt;"",1,0))</f>
        <v>1</v>
      </c>
      <c r="AS156" s="230" t="n">
        <f aca="false">IF('Indicator Data'!AT160="No Data",1,IF('Indicator Data imputation'!AT159&lt;&gt;"",1,0))</f>
        <v>0</v>
      </c>
      <c r="AT156" s="230" t="n">
        <f aca="false">IF('Indicator Data'!AU160="No Data",1,IF('Indicator Data imputation'!AU159&lt;&gt;"",1,0))</f>
        <v>1</v>
      </c>
      <c r="AU156" s="230" t="n">
        <f aca="false">IF('Indicator Data'!AV160="No Data",1,IF('Indicator Data imputation'!AV159&lt;&gt;"",1,0))</f>
        <v>1</v>
      </c>
      <c r="AV156" s="230" t="n">
        <f aca="false">IF('Indicator Data'!AW160="No Data",1,IF('Indicator Data imputation'!AW159&lt;&gt;"",1,0))</f>
        <v>1</v>
      </c>
      <c r="AW156" s="230" t="n">
        <f aca="false">IF('Indicator Data'!AX160="No Data",1,IF('Indicator Data imputation'!AX159&lt;&gt;"",1,0))</f>
        <v>0</v>
      </c>
      <c r="AX156" s="230" t="n">
        <f aca="false">IF('Indicator Data'!AY160="No Data",1,IF('Indicator Data imputation'!AY159&lt;&gt;"",1,0))</f>
        <v>0</v>
      </c>
      <c r="AY156" s="230" t="n">
        <f aca="false">IF('Indicator Data'!AZ160="No Data",1,IF('Indicator Data imputation'!AZ159&lt;&gt;"",1,0))</f>
        <v>0</v>
      </c>
      <c r="AZ156" s="230" t="n">
        <f aca="false">IF('Indicator Data'!BA160="No Data",1,IF('Indicator Data imputation'!BA159&lt;&gt;"",1,0))</f>
        <v>0</v>
      </c>
      <c r="BA156" s="230" t="n">
        <f aca="false">IF('Indicator Data'!BB160="No Data",1,IF('Indicator Data imputation'!BB159&lt;&gt;"",1,0))</f>
        <v>0</v>
      </c>
      <c r="BB156" s="230" t="n">
        <f aca="false">IF('Indicator Data'!BC160="No Data",1,IF('Indicator Data imputation'!BC159&lt;&gt;"",1,0))</f>
        <v>0</v>
      </c>
      <c r="BC156" s="230" t="n">
        <f aca="false">IF('Indicator Data'!BD160="No Data",1,IF('Indicator Data imputation'!BD159&lt;&gt;"",1,0))</f>
        <v>0</v>
      </c>
      <c r="BD156" s="230" t="n">
        <f aca="false">IF('Indicator Data'!BE160="No Data",1,IF('Indicator Data imputation'!BE159&lt;&gt;"",1,0))</f>
        <v>0</v>
      </c>
      <c r="BE156" s="230" t="n">
        <f aca="false">IF('Indicator Data'!BF160="No Data",1,IF('Indicator Data imputation'!BF159&lt;&gt;"",1,0))</f>
        <v>0</v>
      </c>
      <c r="BF156" s="230" t="n">
        <f aca="false">IF('Indicator Data'!BG160="No Data",1,IF('Indicator Data imputation'!BG159&lt;&gt;"",1,0))</f>
        <v>0</v>
      </c>
      <c r="BG156" s="230" t="n">
        <f aca="false">IF('Indicator Data'!BH160="No Data",1,IF('Indicator Data imputation'!BH159&lt;&gt;"",1,0))</f>
        <v>0</v>
      </c>
      <c r="BH156" s="230" t="n">
        <f aca="false">IF('Indicator Data'!BI160="No Data",1,IF('Indicator Data imputation'!BI159&lt;&gt;"",1,0))</f>
        <v>0</v>
      </c>
      <c r="BI156" s="230" t="n">
        <f aca="false">IF('Indicator Data'!BJ160="No Data",1,IF('Indicator Data imputation'!BJ159&lt;&gt;"",1,0))</f>
        <v>0</v>
      </c>
      <c r="BJ156" s="230" t="n">
        <f aca="false">IF('Indicator Data'!BK160="No Data",1,IF('Indicator Data imputation'!BK159&lt;&gt;"",1,0))</f>
        <v>0</v>
      </c>
      <c r="BK156" s="230" t="n">
        <f aca="false">IF('Indicator Data'!BL160="No Data",1,IF('Indicator Data imputation'!BL159&lt;&gt;"",1,0))</f>
        <v>0</v>
      </c>
      <c r="BL156" s="230" t="n">
        <f aca="false">IF('Indicator Data'!BM160="No Data",1,IF('Indicator Data imputation'!BM159&lt;&gt;"",1,0))</f>
        <v>1</v>
      </c>
      <c r="BM156" s="230" t="n">
        <f aca="false">IF('Indicator Data'!BN160="No Data",1,IF('Indicator Data imputation'!BN159&lt;&gt;"",1,0))</f>
        <v>0</v>
      </c>
      <c r="BN156" s="230" t="n">
        <f aca="false">IF('Indicator Data'!BO160="No Data",1,IF('Indicator Data imputation'!BO159&lt;&gt;"",1,0))</f>
        <v>0</v>
      </c>
      <c r="BO156" s="230" t="n">
        <f aca="false">IF('Indicator Data'!BP160="No Data",1,IF('Indicator Data imputation'!BP159&lt;&gt;"",1,0))</f>
        <v>0</v>
      </c>
      <c r="BP156" s="230" t="n">
        <f aca="false">IF('Indicator Data'!BQ160="No Data",1,IF('Indicator Data imputation'!BQ159&lt;&gt;"",1,0))</f>
        <v>0</v>
      </c>
      <c r="BQ156" s="230" t="n">
        <f aca="false">IF('Indicator Data'!BR160="No Data",1,IF('Indicator Data imputation'!BR159&lt;&gt;"",1,0))</f>
        <v>0</v>
      </c>
      <c r="BR156" s="230" t="n">
        <f aca="false">IF('Indicator Data'!BS160="No Data",1,IF('Indicator Data imputation'!BS159&lt;&gt;"",1,0))</f>
        <v>0</v>
      </c>
      <c r="BS156" s="230" t="n">
        <f aca="false">IF('Indicator Data'!BT160="No Data",1,IF('Indicator Data imputation'!BT159&lt;&gt;"",1,0))</f>
        <v>0</v>
      </c>
      <c r="BT156" s="230" t="n">
        <f aca="false">IF('Indicator Data'!BU160="No Data",1,IF('Indicator Data imputation'!BU159&lt;&gt;"",1,0))</f>
        <v>0</v>
      </c>
      <c r="BU156" s="230" t="n">
        <f aca="false">IF('Indicator Data'!BV160="No Data",1,IF('Indicator Data imputation'!BV159&lt;&gt;"",1,0))</f>
        <v>0</v>
      </c>
      <c r="BV156" s="230" t="n">
        <f aca="false">IF('Indicator Data'!BW160="No Data",1,IF('Indicator Data imputation'!BW159&lt;&gt;"",1,0))</f>
        <v>0</v>
      </c>
      <c r="BW156" s="230" t="n">
        <f aca="false">IF('Indicator Data'!BX160="No Data",1,IF('Indicator Data imputation'!BX159&lt;&gt;"",1,0))</f>
        <v>0</v>
      </c>
      <c r="BX156" s="0" t="n">
        <f aca="false">SUM(B156:BW156)</f>
        <v>12</v>
      </c>
      <c r="BY156" s="239" t="n">
        <f aca="false">BX156/74</f>
        <v>0.162162162162162</v>
      </c>
    </row>
    <row r="157" customFormat="false" ht="14.5" hidden="false" customHeight="false" outlineLevel="0" collapsed="false">
      <c r="A157" s="0" t="str">
        <f aca="false">'Indicator Data'!B161</f>
        <v>SVN</v>
      </c>
      <c r="B157" s="230" t="n">
        <f aca="false">IF('Indicator Data'!C161="No Data",1,IF('Indicator Data imputation'!C160&lt;&gt;"",1,0))</f>
        <v>0</v>
      </c>
      <c r="C157" s="230" t="n">
        <f aca="false">IF('Indicator Data'!D161="No Data",1,IF('Indicator Data imputation'!D160&lt;&gt;"",1,0))</f>
        <v>0</v>
      </c>
      <c r="D157" s="230" t="n">
        <f aca="false">IF('Indicator Data'!E161="No Data",1,IF('Indicator Data imputation'!E160&lt;&gt;"",1,0))</f>
        <v>0</v>
      </c>
      <c r="E157" s="230" t="n">
        <f aca="false">IF('Indicator Data'!F161="No Data",1,IF('Indicator Data imputation'!F160&lt;&gt;"",1,0))</f>
        <v>0</v>
      </c>
      <c r="F157" s="230" t="n">
        <f aca="false">IF('Indicator Data'!G161="No Data",1,IF('Indicator Data imputation'!G160&lt;&gt;"",1,0))</f>
        <v>0</v>
      </c>
      <c r="G157" s="230" t="n">
        <f aca="false">IF('Indicator Data'!H161="No Data",1,IF('Indicator Data imputation'!H160&lt;&gt;"",1,0))</f>
        <v>0</v>
      </c>
      <c r="H157" s="230" t="n">
        <f aca="false">IF('Indicator Data'!I161="No Data",1,IF('Indicator Data imputation'!I160&lt;&gt;"",1,0))</f>
        <v>0</v>
      </c>
      <c r="I157" s="230" t="n">
        <f aca="false">IF('Indicator Data'!J161="No Data",1,IF('Indicator Data imputation'!J160&lt;&gt;"",1,0))</f>
        <v>0</v>
      </c>
      <c r="J157" s="230" t="n">
        <f aca="false">IF('Indicator Data'!K161="No Data",1,IF('Indicator Data imputation'!K160&lt;&gt;"",1,0))</f>
        <v>0</v>
      </c>
      <c r="K157" s="230" t="n">
        <f aca="false">IF('Indicator Data'!L161="No Data",1,IF('Indicator Data imputation'!L160&lt;&gt;"",1,0))</f>
        <v>0</v>
      </c>
      <c r="L157" s="230" t="n">
        <f aca="false">IF('Indicator Data'!M161="No Data",1,IF('Indicator Data imputation'!M160&lt;&gt;"",1,0))</f>
        <v>0</v>
      </c>
      <c r="M157" s="230" t="n">
        <f aca="false">IF('Indicator Data'!N161="No Data",1,IF('Indicator Data imputation'!N160&lt;&gt;"",1,0))</f>
        <v>1</v>
      </c>
      <c r="N157" s="230" t="n">
        <f aca="false">IF('Indicator Data'!O161="No Data",1,IF('Indicator Data imputation'!O160&lt;&gt;"",1,0))</f>
        <v>1</v>
      </c>
      <c r="O157" s="230" t="n">
        <f aca="false">IF('Indicator Data'!P161="No Data",1,IF('Indicator Data imputation'!P160&lt;&gt;"",1,0))</f>
        <v>1</v>
      </c>
      <c r="P157" s="230" t="n">
        <f aca="false">IF('Indicator Data'!Q161="No Data",1,IF('Indicator Data imputation'!Q160&lt;&gt;"",1,0))</f>
        <v>0</v>
      </c>
      <c r="Q157" s="230" t="n">
        <f aca="false">IF('Indicator Data'!R161="No Data",1,IF('Indicator Data imputation'!R160&lt;&gt;"",1,0))</f>
        <v>0</v>
      </c>
      <c r="R157" s="230" t="n">
        <f aca="false">IF('Indicator Data'!S161="No Data",1,IF('Indicator Data imputation'!S160&lt;&gt;"",1,0))</f>
        <v>0</v>
      </c>
      <c r="S157" s="230" t="n">
        <f aca="false">IF('Indicator Data'!T161="No Data",1,IF('Indicator Data imputation'!T160&lt;&gt;"",1,0))</f>
        <v>0</v>
      </c>
      <c r="T157" s="230" t="n">
        <f aca="false">IF('Indicator Data'!U161="No Data",1,IF('Indicator Data imputation'!U160&lt;&gt;"",1,0))</f>
        <v>0</v>
      </c>
      <c r="U157" s="230" t="n">
        <f aca="false">IF('Indicator Data'!V161="No Data",1,IF('Indicator Data imputation'!V160&lt;&gt;"",1,0))</f>
        <v>0</v>
      </c>
      <c r="V157" s="230" t="n">
        <f aca="false">IF('Indicator Data'!W161="No Data",1,IF('Indicator Data imputation'!W160&lt;&gt;"",1,0))</f>
        <v>0</v>
      </c>
      <c r="W157" s="230" t="n">
        <f aca="false">IF('Indicator Data'!X161="No Data",1,IF('Indicator Data imputation'!X160&lt;&gt;"",1,0))</f>
        <v>0</v>
      </c>
      <c r="X157" s="230" t="n">
        <f aca="false">IF('Indicator Data'!Y161="No Data",1,IF('Indicator Data imputation'!Y160&lt;&gt;"",1,0))</f>
        <v>0</v>
      </c>
      <c r="Y157" s="230" t="n">
        <f aca="false">IF('Indicator Data'!Z161="No Data",1,IF('Indicator Data imputation'!Z160&lt;&gt;"",1,0))</f>
        <v>0</v>
      </c>
      <c r="Z157" s="230" t="n">
        <f aca="false">IF('Indicator Data'!AA161="No Data",1,IF('Indicator Data imputation'!AA160&lt;&gt;"",1,0))</f>
        <v>0</v>
      </c>
      <c r="AA157" s="230" t="n">
        <f aca="false">IF('Indicator Data'!AB161="No Data",1,IF('Indicator Data imputation'!AB160&lt;&gt;"",1,0))</f>
        <v>0</v>
      </c>
      <c r="AB157" s="230" t="n">
        <f aca="false">IF('Indicator Data'!AC161="No Data",1,IF('Indicator Data imputation'!AC160&lt;&gt;"",1,0))</f>
        <v>1</v>
      </c>
      <c r="AC157" s="230" t="n">
        <f aca="false">IF('Indicator Data'!AD161="No Data",1,IF('Indicator Data imputation'!AD160&lt;&gt;"",1,0))</f>
        <v>0</v>
      </c>
      <c r="AD157" s="230" t="n">
        <f aca="false">IF('Indicator Data'!AE161="No Data",1,IF('Indicator Data imputation'!AE160&lt;&gt;"",1,0))</f>
        <v>0</v>
      </c>
      <c r="AE157" s="230" t="n">
        <f aca="false">IF('Indicator Data'!AF161="No Data",1,IF('Indicator Data imputation'!AF160&lt;&gt;"",1,0))</f>
        <v>0</v>
      </c>
      <c r="AF157" s="230" t="n">
        <f aca="false">IF('Indicator Data'!AG161="No Data",1,IF('Indicator Data imputation'!AG160&lt;&gt;"",1,0))</f>
        <v>0</v>
      </c>
      <c r="AG157" s="230" t="n">
        <f aca="false">IF('Indicator Data'!AH161="No Data",1,IF('Indicator Data imputation'!AH160&lt;&gt;"",1,0))</f>
        <v>0</v>
      </c>
      <c r="AH157" s="230" t="n">
        <f aca="false">IF('Indicator Data'!AI161="No Data",1,IF('Indicator Data imputation'!AI160&lt;&gt;"",1,0))</f>
        <v>0</v>
      </c>
      <c r="AI157" s="230" t="n">
        <f aca="false">IF('Indicator Data'!AJ161="No Data",1,IF('Indicator Data imputation'!AJ160&lt;&gt;"",1,0))</f>
        <v>0</v>
      </c>
      <c r="AJ157" s="230" t="n">
        <f aca="false">IF('Indicator Data'!AK161="No Data",1,IF('Indicator Data imputation'!AK160&lt;&gt;"",1,0))</f>
        <v>0</v>
      </c>
      <c r="AK157" s="230" t="n">
        <f aca="false">IF('Indicator Data'!AL161="No Data",1,IF('Indicator Data imputation'!AL160&lt;&gt;"",1,0))</f>
        <v>1</v>
      </c>
      <c r="AL157" s="230" t="n">
        <f aca="false">IF('Indicator Data'!AM161="No Data",1,IF('Indicator Data imputation'!AM160&lt;&gt;"",1,0))</f>
        <v>0</v>
      </c>
      <c r="AM157" s="230" t="n">
        <f aca="false">IF('Indicator Data'!AN161="No Data",1,IF('Indicator Data imputation'!AN160&lt;&gt;"",1,0))</f>
        <v>0</v>
      </c>
      <c r="AN157" s="230" t="n">
        <f aca="false">IF('Indicator Data'!AO161="No Data",1,IF('Indicator Data imputation'!AO160&lt;&gt;"",1,0))</f>
        <v>0</v>
      </c>
      <c r="AO157" s="230" t="n">
        <f aca="false">IF('Indicator Data'!AP161="No Data",1,IF('Indicator Data imputation'!AP160&lt;&gt;"",1,0))</f>
        <v>1</v>
      </c>
      <c r="AP157" s="230" t="n">
        <f aca="false">IF('Indicator Data'!AQ161="No Data",1,IF('Indicator Data imputation'!AQ160&lt;&gt;"",1,0))</f>
        <v>0</v>
      </c>
      <c r="AQ157" s="230" t="n">
        <f aca="false">IF('Indicator Data'!AR161="No Data",1,IF('Indicator Data imputation'!AR160&lt;&gt;"",1,0))</f>
        <v>0</v>
      </c>
      <c r="AR157" s="230" t="n">
        <f aca="false">IF('Indicator Data'!AS161="No Data",1,IF('Indicator Data imputation'!AS160&lt;&gt;"",1,0))</f>
        <v>1</v>
      </c>
      <c r="AS157" s="230" t="n">
        <f aca="false">IF('Indicator Data'!AT161="No Data",1,IF('Indicator Data imputation'!AT160&lt;&gt;"",1,0))</f>
        <v>0</v>
      </c>
      <c r="AT157" s="230" t="n">
        <f aca="false">IF('Indicator Data'!AU161="No Data",1,IF('Indicator Data imputation'!AU160&lt;&gt;"",1,0))</f>
        <v>0</v>
      </c>
      <c r="AU157" s="230" t="n">
        <f aca="false">IF('Indicator Data'!AV161="No Data",1,IF('Indicator Data imputation'!AV160&lt;&gt;"",1,0))</f>
        <v>0</v>
      </c>
      <c r="AV157" s="230" t="n">
        <f aca="false">IF('Indicator Data'!AW161="No Data",1,IF('Indicator Data imputation'!AW160&lt;&gt;"",1,0))</f>
        <v>1</v>
      </c>
      <c r="AW157" s="230" t="n">
        <f aca="false">IF('Indicator Data'!AX161="No Data",1,IF('Indicator Data imputation'!AX160&lt;&gt;"",1,0))</f>
        <v>0</v>
      </c>
      <c r="AX157" s="230" t="n">
        <f aca="false">IF('Indicator Data'!AY161="No Data",1,IF('Indicator Data imputation'!AY160&lt;&gt;"",1,0))</f>
        <v>0</v>
      </c>
      <c r="AY157" s="230" t="n">
        <f aca="false">IF('Indicator Data'!AZ161="No Data",1,IF('Indicator Data imputation'!AZ160&lt;&gt;"",1,0))</f>
        <v>0</v>
      </c>
      <c r="AZ157" s="230" t="n">
        <f aca="false">IF('Indicator Data'!BA161="No Data",1,IF('Indicator Data imputation'!BA160&lt;&gt;"",1,0))</f>
        <v>0</v>
      </c>
      <c r="BA157" s="230" t="n">
        <f aca="false">IF('Indicator Data'!BB161="No Data",1,IF('Indicator Data imputation'!BB160&lt;&gt;"",1,0))</f>
        <v>0</v>
      </c>
      <c r="BB157" s="230" t="n">
        <f aca="false">IF('Indicator Data'!BC161="No Data",1,IF('Indicator Data imputation'!BC160&lt;&gt;"",1,0))</f>
        <v>0</v>
      </c>
      <c r="BC157" s="230" t="n">
        <f aca="false">IF('Indicator Data'!BD161="No Data",1,IF('Indicator Data imputation'!BD160&lt;&gt;"",1,0))</f>
        <v>0</v>
      </c>
      <c r="BD157" s="230" t="n">
        <f aca="false">IF('Indicator Data'!BE161="No Data",1,IF('Indicator Data imputation'!BE160&lt;&gt;"",1,0))</f>
        <v>0</v>
      </c>
      <c r="BE157" s="230" t="n">
        <f aca="false">IF('Indicator Data'!BF161="No Data",1,IF('Indicator Data imputation'!BF160&lt;&gt;"",1,0))</f>
        <v>0</v>
      </c>
      <c r="BF157" s="230" t="n">
        <f aca="false">IF('Indicator Data'!BG161="No Data",1,IF('Indicator Data imputation'!BG160&lt;&gt;"",1,0))</f>
        <v>0</v>
      </c>
      <c r="BG157" s="230" t="n">
        <f aca="false">IF('Indicator Data'!BH161="No Data",1,IF('Indicator Data imputation'!BH160&lt;&gt;"",1,0))</f>
        <v>0</v>
      </c>
      <c r="BH157" s="230" t="n">
        <f aca="false">IF('Indicator Data'!BI161="No Data",1,IF('Indicator Data imputation'!BI160&lt;&gt;"",1,0))</f>
        <v>0</v>
      </c>
      <c r="BI157" s="230" t="n">
        <f aca="false">IF('Indicator Data'!BJ161="No Data",1,IF('Indicator Data imputation'!BJ160&lt;&gt;"",1,0))</f>
        <v>0</v>
      </c>
      <c r="BJ157" s="230" t="n">
        <f aca="false">IF('Indicator Data'!BK161="No Data",1,IF('Indicator Data imputation'!BK160&lt;&gt;"",1,0))</f>
        <v>0</v>
      </c>
      <c r="BK157" s="230" t="n">
        <f aca="false">IF('Indicator Data'!BL161="No Data",1,IF('Indicator Data imputation'!BL160&lt;&gt;"",1,0))</f>
        <v>0</v>
      </c>
      <c r="BL157" s="230" t="n">
        <f aca="false">IF('Indicator Data'!BM161="No Data",1,IF('Indicator Data imputation'!BM160&lt;&gt;"",1,0))</f>
        <v>0</v>
      </c>
      <c r="BM157" s="230" t="n">
        <f aca="false">IF('Indicator Data'!BN161="No Data",1,IF('Indicator Data imputation'!BN160&lt;&gt;"",1,0))</f>
        <v>0</v>
      </c>
      <c r="BN157" s="230" t="n">
        <f aca="false">IF('Indicator Data'!BO161="No Data",1,IF('Indicator Data imputation'!BO160&lt;&gt;"",1,0))</f>
        <v>0</v>
      </c>
      <c r="BO157" s="230" t="n">
        <f aca="false">IF('Indicator Data'!BP161="No Data",1,IF('Indicator Data imputation'!BP160&lt;&gt;"",1,0))</f>
        <v>0</v>
      </c>
      <c r="BP157" s="230" t="n">
        <f aca="false">IF('Indicator Data'!BQ161="No Data",1,IF('Indicator Data imputation'!BQ160&lt;&gt;"",1,0))</f>
        <v>0</v>
      </c>
      <c r="BQ157" s="230" t="n">
        <f aca="false">IF('Indicator Data'!BR161="No Data",1,IF('Indicator Data imputation'!BR160&lt;&gt;"",1,0))</f>
        <v>0</v>
      </c>
      <c r="BR157" s="230" t="n">
        <f aca="false">IF('Indicator Data'!BS161="No Data",1,IF('Indicator Data imputation'!BS160&lt;&gt;"",1,0))</f>
        <v>0</v>
      </c>
      <c r="BS157" s="230" t="n">
        <f aca="false">IF('Indicator Data'!BT161="No Data",1,IF('Indicator Data imputation'!BT160&lt;&gt;"",1,0))</f>
        <v>0</v>
      </c>
      <c r="BT157" s="230" t="n">
        <f aca="false">IF('Indicator Data'!BU161="No Data",1,IF('Indicator Data imputation'!BU160&lt;&gt;"",1,0))</f>
        <v>0</v>
      </c>
      <c r="BU157" s="230" t="n">
        <f aca="false">IF('Indicator Data'!BV161="No Data",1,IF('Indicator Data imputation'!BV160&lt;&gt;"",1,0))</f>
        <v>0</v>
      </c>
      <c r="BV157" s="230" t="n">
        <f aca="false">IF('Indicator Data'!BW161="No Data",1,IF('Indicator Data imputation'!BW160&lt;&gt;"",1,0))</f>
        <v>0</v>
      </c>
      <c r="BW157" s="230" t="n">
        <f aca="false">IF('Indicator Data'!BX161="No Data",1,IF('Indicator Data imputation'!BX160&lt;&gt;"",1,0))</f>
        <v>0</v>
      </c>
      <c r="BX157" s="0" t="n">
        <f aca="false">SUM(B157:BW157)</f>
        <v>8</v>
      </c>
      <c r="BY157" s="239" t="n">
        <f aca="false">BX157/74</f>
        <v>0.108108108108108</v>
      </c>
    </row>
    <row r="158" customFormat="false" ht="14.5" hidden="false" customHeight="false" outlineLevel="0" collapsed="false">
      <c r="A158" s="0" t="str">
        <f aca="false">'Indicator Data'!B162</f>
        <v>SLB</v>
      </c>
      <c r="B158" s="230" t="n">
        <f aca="false">IF('Indicator Data'!C162="No Data",1,IF('Indicator Data imputation'!C161&lt;&gt;"",1,0))</f>
        <v>0</v>
      </c>
      <c r="C158" s="230" t="n">
        <f aca="false">IF('Indicator Data'!D162="No Data",1,IF('Indicator Data imputation'!D161&lt;&gt;"",1,0))</f>
        <v>0</v>
      </c>
      <c r="D158" s="230" t="n">
        <f aca="false">IF('Indicator Data'!E162="No Data",1,IF('Indicator Data imputation'!E161&lt;&gt;"",1,0))</f>
        <v>1</v>
      </c>
      <c r="E158" s="230" t="n">
        <f aca="false">IF('Indicator Data'!F162="No Data",1,IF('Indicator Data imputation'!F161&lt;&gt;"",1,0))</f>
        <v>0</v>
      </c>
      <c r="F158" s="230" t="n">
        <f aca="false">IF('Indicator Data'!G162="No Data",1,IF('Indicator Data imputation'!G161&lt;&gt;"",1,0))</f>
        <v>0</v>
      </c>
      <c r="G158" s="230" t="n">
        <f aca="false">IF('Indicator Data'!H162="No Data",1,IF('Indicator Data imputation'!H161&lt;&gt;"",1,0))</f>
        <v>0</v>
      </c>
      <c r="H158" s="230" t="n">
        <f aca="false">IF('Indicator Data'!I162="No Data",1,IF('Indicator Data imputation'!I161&lt;&gt;"",1,0))</f>
        <v>0</v>
      </c>
      <c r="I158" s="230" t="n">
        <f aca="false">IF('Indicator Data'!J162="No Data",1,IF('Indicator Data imputation'!J161&lt;&gt;"",1,0))</f>
        <v>0</v>
      </c>
      <c r="J158" s="230" t="n">
        <f aca="false">IF('Indicator Data'!K162="No Data",1,IF('Indicator Data imputation'!K161&lt;&gt;"",1,0))</f>
        <v>0</v>
      </c>
      <c r="K158" s="230" t="n">
        <f aca="false">IF('Indicator Data'!L162="No Data",1,IF('Indicator Data imputation'!L161&lt;&gt;"",1,0))</f>
        <v>0</v>
      </c>
      <c r="L158" s="230" t="n">
        <f aca="false">IF('Indicator Data'!M162="No Data",1,IF('Indicator Data imputation'!M161&lt;&gt;"",1,0))</f>
        <v>0</v>
      </c>
      <c r="M158" s="230" t="n">
        <f aca="false">IF('Indicator Data'!N162="No Data",1,IF('Indicator Data imputation'!N161&lt;&gt;"",1,0))</f>
        <v>1</v>
      </c>
      <c r="N158" s="230" t="n">
        <f aca="false">IF('Indicator Data'!O162="No Data",1,IF('Indicator Data imputation'!O161&lt;&gt;"",1,0))</f>
        <v>1</v>
      </c>
      <c r="O158" s="230" t="n">
        <f aca="false">IF('Indicator Data'!P162="No Data",1,IF('Indicator Data imputation'!P161&lt;&gt;"",1,0))</f>
        <v>1</v>
      </c>
      <c r="P158" s="230" t="n">
        <f aca="false">IF('Indicator Data'!Q162="No Data",1,IF('Indicator Data imputation'!Q161&lt;&gt;"",1,0))</f>
        <v>0</v>
      </c>
      <c r="Q158" s="230" t="n">
        <f aca="false">IF('Indicator Data'!R162="No Data",1,IF('Indicator Data imputation'!R161&lt;&gt;"",1,0))</f>
        <v>0</v>
      </c>
      <c r="R158" s="230" t="n">
        <f aca="false">IF('Indicator Data'!S162="No Data",1,IF('Indicator Data imputation'!S161&lt;&gt;"",1,0))</f>
        <v>0</v>
      </c>
      <c r="S158" s="230" t="n">
        <f aca="false">IF('Indicator Data'!T162="No Data",1,IF('Indicator Data imputation'!T161&lt;&gt;"",1,0))</f>
        <v>0</v>
      </c>
      <c r="T158" s="230" t="n">
        <f aca="false">IF('Indicator Data'!U162="No Data",1,IF('Indicator Data imputation'!U161&lt;&gt;"",1,0))</f>
        <v>0</v>
      </c>
      <c r="U158" s="230" t="n">
        <f aca="false">IF('Indicator Data'!V162="No Data",1,IF('Indicator Data imputation'!V161&lt;&gt;"",1,0))</f>
        <v>0</v>
      </c>
      <c r="V158" s="230" t="n">
        <f aca="false">IF('Indicator Data'!W162="No Data",1,IF('Indicator Data imputation'!W161&lt;&gt;"",1,0))</f>
        <v>0</v>
      </c>
      <c r="W158" s="230" t="n">
        <f aca="false">IF('Indicator Data'!X162="No Data",1,IF('Indicator Data imputation'!X161&lt;&gt;"",1,0))</f>
        <v>0</v>
      </c>
      <c r="X158" s="230" t="n">
        <f aca="false">IF('Indicator Data'!Y162="No Data",1,IF('Indicator Data imputation'!Y161&lt;&gt;"",1,0))</f>
        <v>0</v>
      </c>
      <c r="Y158" s="230" t="n">
        <f aca="false">IF('Indicator Data'!Z162="No Data",1,IF('Indicator Data imputation'!Z161&lt;&gt;"",1,0))</f>
        <v>0</v>
      </c>
      <c r="Z158" s="230" t="n">
        <f aca="false">IF('Indicator Data'!AA162="No Data",1,IF('Indicator Data imputation'!AA161&lt;&gt;"",1,0))</f>
        <v>1</v>
      </c>
      <c r="AA158" s="230" t="n">
        <f aca="false">IF('Indicator Data'!AB162="No Data",1,IF('Indicator Data imputation'!AB161&lt;&gt;"",1,0))</f>
        <v>0</v>
      </c>
      <c r="AB158" s="230" t="n">
        <f aca="false">IF('Indicator Data'!AC162="No Data",1,IF('Indicator Data imputation'!AC161&lt;&gt;"",1,0))</f>
        <v>0</v>
      </c>
      <c r="AC158" s="230" t="n">
        <f aca="false">IF('Indicator Data'!AD162="No Data",1,IF('Indicator Data imputation'!AD161&lt;&gt;"",1,0))</f>
        <v>1</v>
      </c>
      <c r="AD158" s="230" t="n">
        <f aca="false">IF('Indicator Data'!AE162="No Data",1,IF('Indicator Data imputation'!AE161&lt;&gt;"",1,0))</f>
        <v>0</v>
      </c>
      <c r="AE158" s="230" t="n">
        <f aca="false">IF('Indicator Data'!AF162="No Data",1,IF('Indicator Data imputation'!AF161&lt;&gt;"",1,0))</f>
        <v>1</v>
      </c>
      <c r="AF158" s="230" t="n">
        <f aca="false">IF('Indicator Data'!AG162="No Data",1,IF('Indicator Data imputation'!AG161&lt;&gt;"",1,0))</f>
        <v>0</v>
      </c>
      <c r="AG158" s="230" t="n">
        <f aca="false">IF('Indicator Data'!AH162="No Data",1,IF('Indicator Data imputation'!AH161&lt;&gt;"",1,0))</f>
        <v>0</v>
      </c>
      <c r="AH158" s="230" t="n">
        <f aca="false">IF('Indicator Data'!AI162="No Data",1,IF('Indicator Data imputation'!AI161&lt;&gt;"",1,0))</f>
        <v>0</v>
      </c>
      <c r="AI158" s="230" t="n">
        <f aca="false">IF('Indicator Data'!AJ162="No Data",1,IF('Indicator Data imputation'!AJ161&lt;&gt;"",1,0))</f>
        <v>0</v>
      </c>
      <c r="AJ158" s="230" t="n">
        <f aca="false">IF('Indicator Data'!AK162="No Data",1,IF('Indicator Data imputation'!AK161&lt;&gt;"",1,0))</f>
        <v>0</v>
      </c>
      <c r="AK158" s="230" t="n">
        <f aca="false">IF('Indicator Data'!AL162="No Data",1,IF('Indicator Data imputation'!AL161&lt;&gt;"",1,0))</f>
        <v>1</v>
      </c>
      <c r="AL158" s="230" t="n">
        <f aca="false">IF('Indicator Data'!AM162="No Data",1,IF('Indicator Data imputation'!AM161&lt;&gt;"",1,0))</f>
        <v>0</v>
      </c>
      <c r="AM158" s="230" t="n">
        <f aca="false">IF('Indicator Data'!AN162="No Data",1,IF('Indicator Data imputation'!AN161&lt;&gt;"",1,0))</f>
        <v>0</v>
      </c>
      <c r="AN158" s="230" t="n">
        <f aca="false">IF('Indicator Data'!AO162="No Data",1,IF('Indicator Data imputation'!AO161&lt;&gt;"",1,0))</f>
        <v>0</v>
      </c>
      <c r="AO158" s="230" t="n">
        <f aca="false">IF('Indicator Data'!AP162="No Data",1,IF('Indicator Data imputation'!AP161&lt;&gt;"",1,0))</f>
        <v>0</v>
      </c>
      <c r="AP158" s="230" t="n">
        <f aca="false">IF('Indicator Data'!AQ162="No Data",1,IF('Indicator Data imputation'!AQ161&lt;&gt;"",1,0))</f>
        <v>0</v>
      </c>
      <c r="AQ158" s="230" t="n">
        <f aca="false">IF('Indicator Data'!AR162="No Data",1,IF('Indicator Data imputation'!AR161&lt;&gt;"",1,0))</f>
        <v>0</v>
      </c>
      <c r="AR158" s="230" t="n">
        <f aca="false">IF('Indicator Data'!AS162="No Data",1,IF('Indicator Data imputation'!AS161&lt;&gt;"",1,0))</f>
        <v>0</v>
      </c>
      <c r="AS158" s="230" t="n">
        <f aca="false">IF('Indicator Data'!AT162="No Data",1,IF('Indicator Data imputation'!AT161&lt;&gt;"",1,0))</f>
        <v>0</v>
      </c>
      <c r="AT158" s="230" t="n">
        <f aca="false">IF('Indicator Data'!AU162="No Data",1,IF('Indicator Data imputation'!AU161&lt;&gt;"",1,0))</f>
        <v>1</v>
      </c>
      <c r="AU158" s="230" t="n">
        <f aca="false">IF('Indicator Data'!AV162="No Data",1,IF('Indicator Data imputation'!AV161&lt;&gt;"",1,0))</f>
        <v>1</v>
      </c>
      <c r="AV158" s="230" t="n">
        <f aca="false">IF('Indicator Data'!AW162="No Data",1,IF('Indicator Data imputation'!AW161&lt;&gt;"",1,0))</f>
        <v>0</v>
      </c>
      <c r="AW158" s="230" t="n">
        <f aca="false">IF('Indicator Data'!AX162="No Data",1,IF('Indicator Data imputation'!AX161&lt;&gt;"",1,0))</f>
        <v>0</v>
      </c>
      <c r="AX158" s="230" t="n">
        <f aca="false">IF('Indicator Data'!AY162="No Data",1,IF('Indicator Data imputation'!AY161&lt;&gt;"",1,0))</f>
        <v>1</v>
      </c>
      <c r="AY158" s="230" t="n">
        <f aca="false">IF('Indicator Data'!AZ162="No Data",1,IF('Indicator Data imputation'!AZ161&lt;&gt;"",1,0))</f>
        <v>0</v>
      </c>
      <c r="AZ158" s="230" t="n">
        <f aca="false">IF('Indicator Data'!BA162="No Data",1,IF('Indicator Data imputation'!BA161&lt;&gt;"",1,0))</f>
        <v>0</v>
      </c>
      <c r="BA158" s="230" t="n">
        <f aca="false">IF('Indicator Data'!BB162="No Data",1,IF('Indicator Data imputation'!BB161&lt;&gt;"",1,0))</f>
        <v>0</v>
      </c>
      <c r="BB158" s="230" t="n">
        <f aca="false">IF('Indicator Data'!BC162="No Data",1,IF('Indicator Data imputation'!BC161&lt;&gt;"",1,0))</f>
        <v>0</v>
      </c>
      <c r="BC158" s="230" t="n">
        <f aca="false">IF('Indicator Data'!BD162="No Data",1,IF('Indicator Data imputation'!BD161&lt;&gt;"",1,0))</f>
        <v>0</v>
      </c>
      <c r="BD158" s="230" t="n">
        <f aca="false">IF('Indicator Data'!BE162="No Data",1,IF('Indicator Data imputation'!BE161&lt;&gt;"",1,0))</f>
        <v>0</v>
      </c>
      <c r="BE158" s="230" t="n">
        <f aca="false">IF('Indicator Data'!BF162="No Data",1,IF('Indicator Data imputation'!BF161&lt;&gt;"",1,0))</f>
        <v>0</v>
      </c>
      <c r="BF158" s="230" t="n">
        <f aca="false">IF('Indicator Data'!BG162="No Data",1,IF('Indicator Data imputation'!BG161&lt;&gt;"",1,0))</f>
        <v>0</v>
      </c>
      <c r="BG158" s="230" t="n">
        <f aca="false">IF('Indicator Data'!BH162="No Data",1,IF('Indicator Data imputation'!BH161&lt;&gt;"",1,0))</f>
        <v>0</v>
      </c>
      <c r="BH158" s="230" t="n">
        <f aca="false">IF('Indicator Data'!BI162="No Data",1,IF('Indicator Data imputation'!BI161&lt;&gt;"",1,0))</f>
        <v>0</v>
      </c>
      <c r="BI158" s="230" t="n">
        <f aca="false">IF('Indicator Data'!BJ162="No Data",1,IF('Indicator Data imputation'!BJ161&lt;&gt;"",1,0))</f>
        <v>0</v>
      </c>
      <c r="BJ158" s="230" t="n">
        <f aca="false">IF('Indicator Data'!BK162="No Data",1,IF('Indicator Data imputation'!BK161&lt;&gt;"",1,0))</f>
        <v>0</v>
      </c>
      <c r="BK158" s="230" t="n">
        <f aca="false">IF('Indicator Data'!BL162="No Data",1,IF('Indicator Data imputation'!BL161&lt;&gt;"",1,0))</f>
        <v>0</v>
      </c>
      <c r="BL158" s="230" t="n">
        <f aca="false">IF('Indicator Data'!BM162="No Data",1,IF('Indicator Data imputation'!BM161&lt;&gt;"",1,0))</f>
        <v>0</v>
      </c>
      <c r="BM158" s="230" t="n">
        <f aca="false">IF('Indicator Data'!BN162="No Data",1,IF('Indicator Data imputation'!BN161&lt;&gt;"",1,0))</f>
        <v>0</v>
      </c>
      <c r="BN158" s="230" t="n">
        <f aca="false">IF('Indicator Data'!BO162="No Data",1,IF('Indicator Data imputation'!BO161&lt;&gt;"",1,0))</f>
        <v>0</v>
      </c>
      <c r="BO158" s="230" t="n">
        <f aca="false">IF('Indicator Data'!BP162="No Data",1,IF('Indicator Data imputation'!BP161&lt;&gt;"",1,0))</f>
        <v>0</v>
      </c>
      <c r="BP158" s="230" t="n">
        <f aca="false">IF('Indicator Data'!BQ162="No Data",1,IF('Indicator Data imputation'!BQ161&lt;&gt;"",1,0))</f>
        <v>0</v>
      </c>
      <c r="BQ158" s="230" t="n">
        <f aca="false">IF('Indicator Data'!BR162="No Data",1,IF('Indicator Data imputation'!BR161&lt;&gt;"",1,0))</f>
        <v>0</v>
      </c>
      <c r="BR158" s="230" t="n">
        <f aca="false">IF('Indicator Data'!BS162="No Data",1,IF('Indicator Data imputation'!BS161&lt;&gt;"",1,0))</f>
        <v>0</v>
      </c>
      <c r="BS158" s="230" t="n">
        <f aca="false">IF('Indicator Data'!BT162="No Data",1,IF('Indicator Data imputation'!BT161&lt;&gt;"",1,0))</f>
        <v>0</v>
      </c>
      <c r="BT158" s="230" t="n">
        <f aca="false">IF('Indicator Data'!BU162="No Data",1,IF('Indicator Data imputation'!BU161&lt;&gt;"",1,0))</f>
        <v>0</v>
      </c>
      <c r="BU158" s="230" t="n">
        <f aca="false">IF('Indicator Data'!BV162="No Data",1,IF('Indicator Data imputation'!BV161&lt;&gt;"",1,0))</f>
        <v>0</v>
      </c>
      <c r="BV158" s="230" t="n">
        <f aca="false">IF('Indicator Data'!BW162="No Data",1,IF('Indicator Data imputation'!BW161&lt;&gt;"",1,0))</f>
        <v>0</v>
      </c>
      <c r="BW158" s="230" t="n">
        <f aca="false">IF('Indicator Data'!BX162="No Data",1,IF('Indicator Data imputation'!BX161&lt;&gt;"",1,0))</f>
        <v>0</v>
      </c>
      <c r="BX158" s="0" t="n">
        <f aca="false">SUM(B158:BW158)</f>
        <v>11</v>
      </c>
      <c r="BY158" s="239" t="n">
        <f aca="false">BX158/74</f>
        <v>0.148648648648649</v>
      </c>
    </row>
    <row r="159" customFormat="false" ht="14.5" hidden="false" customHeight="false" outlineLevel="0" collapsed="false">
      <c r="A159" s="0" t="str">
        <f aca="false">'Indicator Data'!B163</f>
        <v>SOM</v>
      </c>
      <c r="B159" s="230" t="n">
        <f aca="false">IF('Indicator Data'!C163="No Data",1,IF('Indicator Data imputation'!C162&lt;&gt;"",1,0))</f>
        <v>0</v>
      </c>
      <c r="C159" s="230" t="n">
        <f aca="false">IF('Indicator Data'!D163="No Data",1,IF('Indicator Data imputation'!D162&lt;&gt;"",1,0))</f>
        <v>0</v>
      </c>
      <c r="D159" s="230" t="n">
        <f aca="false">IF('Indicator Data'!E163="No Data",1,IF('Indicator Data imputation'!E162&lt;&gt;"",1,0))</f>
        <v>0</v>
      </c>
      <c r="E159" s="230" t="n">
        <f aca="false">IF('Indicator Data'!F163="No Data",1,IF('Indicator Data imputation'!F162&lt;&gt;"",1,0))</f>
        <v>0</v>
      </c>
      <c r="F159" s="230" t="n">
        <f aca="false">IF('Indicator Data'!G163="No Data",1,IF('Indicator Data imputation'!G162&lt;&gt;"",1,0))</f>
        <v>0</v>
      </c>
      <c r="G159" s="230" t="n">
        <f aca="false">IF('Indicator Data'!H163="No Data",1,IF('Indicator Data imputation'!H162&lt;&gt;"",1,0))</f>
        <v>0</v>
      </c>
      <c r="H159" s="230" t="n">
        <f aca="false">IF('Indicator Data'!I163="No Data",1,IF('Indicator Data imputation'!I162&lt;&gt;"",1,0))</f>
        <v>0</v>
      </c>
      <c r="I159" s="230" t="n">
        <f aca="false">IF('Indicator Data'!J163="No Data",1,IF('Indicator Data imputation'!J162&lt;&gt;"",1,0))</f>
        <v>0</v>
      </c>
      <c r="J159" s="230" t="n">
        <f aca="false">IF('Indicator Data'!K163="No Data",1,IF('Indicator Data imputation'!K162&lt;&gt;"",1,0))</f>
        <v>0</v>
      </c>
      <c r="K159" s="230" t="n">
        <f aca="false">IF('Indicator Data'!L163="No Data",1,IF('Indicator Data imputation'!L162&lt;&gt;"",1,0))</f>
        <v>0</v>
      </c>
      <c r="L159" s="230" t="n">
        <f aca="false">IF('Indicator Data'!M163="No Data",1,IF('Indicator Data imputation'!M162&lt;&gt;"",1,0))</f>
        <v>0</v>
      </c>
      <c r="M159" s="230" t="n">
        <f aca="false">IF('Indicator Data'!N163="No Data",1,IF('Indicator Data imputation'!N162&lt;&gt;"",1,0))</f>
        <v>0</v>
      </c>
      <c r="N159" s="230" t="n">
        <f aca="false">IF('Indicator Data'!O163="No Data",1,IF('Indicator Data imputation'!O162&lt;&gt;"",1,0))</f>
        <v>0</v>
      </c>
      <c r="O159" s="230" t="n">
        <f aca="false">IF('Indicator Data'!P163="No Data",1,IF('Indicator Data imputation'!P162&lt;&gt;"",1,0))</f>
        <v>0</v>
      </c>
      <c r="P159" s="230" t="n">
        <f aca="false">IF('Indicator Data'!Q163="No Data",1,IF('Indicator Data imputation'!Q162&lt;&gt;"",1,0))</f>
        <v>0</v>
      </c>
      <c r="Q159" s="230" t="n">
        <f aca="false">IF('Indicator Data'!R163="No Data",1,IF('Indicator Data imputation'!R162&lt;&gt;"",1,0))</f>
        <v>0</v>
      </c>
      <c r="R159" s="230" t="n">
        <f aca="false">IF('Indicator Data'!S163="No Data",1,IF('Indicator Data imputation'!S162&lt;&gt;"",1,0))</f>
        <v>0</v>
      </c>
      <c r="S159" s="230" t="n">
        <f aca="false">IF('Indicator Data'!T163="No Data",1,IF('Indicator Data imputation'!T162&lt;&gt;"",1,0))</f>
        <v>0</v>
      </c>
      <c r="T159" s="230" t="n">
        <f aca="false">IF('Indicator Data'!U163="No Data",1,IF('Indicator Data imputation'!U162&lt;&gt;"",1,0))</f>
        <v>0</v>
      </c>
      <c r="U159" s="230" t="n">
        <f aca="false">IF('Indicator Data'!V163="No Data",1,IF('Indicator Data imputation'!V162&lt;&gt;"",1,0))</f>
        <v>0</v>
      </c>
      <c r="V159" s="230" t="n">
        <f aca="false">IF('Indicator Data'!W163="No Data",1,IF('Indicator Data imputation'!W162&lt;&gt;"",1,0))</f>
        <v>0</v>
      </c>
      <c r="W159" s="230" t="n">
        <f aca="false">IF('Indicator Data'!X163="No Data",1,IF('Indicator Data imputation'!X162&lt;&gt;"",1,0))</f>
        <v>0</v>
      </c>
      <c r="X159" s="230" t="n">
        <f aca="false">IF('Indicator Data'!Y163="No Data",1,IF('Indicator Data imputation'!Y162&lt;&gt;"",1,0))</f>
        <v>0</v>
      </c>
      <c r="Y159" s="230" t="n">
        <f aca="false">IF('Indicator Data'!Z163="No Data",1,IF('Indicator Data imputation'!Z162&lt;&gt;"",1,0))</f>
        <v>0</v>
      </c>
      <c r="Z159" s="230" t="n">
        <f aca="false">IF('Indicator Data'!AA163="No Data",1,IF('Indicator Data imputation'!AA162&lt;&gt;"",1,0))</f>
        <v>1</v>
      </c>
      <c r="AA159" s="230" t="n">
        <f aca="false">IF('Indicator Data'!AB163="No Data",1,IF('Indicator Data imputation'!AB162&lt;&gt;"",1,0))</f>
        <v>0</v>
      </c>
      <c r="AB159" s="230" t="n">
        <f aca="false">IF('Indicator Data'!AC163="No Data",1,IF('Indicator Data imputation'!AC162&lt;&gt;"",1,0))</f>
        <v>0</v>
      </c>
      <c r="AC159" s="230" t="n">
        <f aca="false">IF('Indicator Data'!AD163="No Data",1,IF('Indicator Data imputation'!AD162&lt;&gt;"",1,0))</f>
        <v>0</v>
      </c>
      <c r="AD159" s="230" t="n">
        <f aca="false">IF('Indicator Data'!AE163="No Data",1,IF('Indicator Data imputation'!AE162&lt;&gt;"",1,0))</f>
        <v>0</v>
      </c>
      <c r="AE159" s="230" t="n">
        <f aca="false">IF('Indicator Data'!AF163="No Data",1,IF('Indicator Data imputation'!AF162&lt;&gt;"",1,0))</f>
        <v>0</v>
      </c>
      <c r="AF159" s="230" t="n">
        <f aca="false">IF('Indicator Data'!AG163="No Data",1,IF('Indicator Data imputation'!AG162&lt;&gt;"",1,0))</f>
        <v>0</v>
      </c>
      <c r="AG159" s="230" t="n">
        <f aca="false">IF('Indicator Data'!AH163="No Data",1,IF('Indicator Data imputation'!AH162&lt;&gt;"",1,0))</f>
        <v>0</v>
      </c>
      <c r="AH159" s="230" t="n">
        <f aca="false">IF('Indicator Data'!AI163="No Data",1,IF('Indicator Data imputation'!AI162&lt;&gt;"",1,0))</f>
        <v>0</v>
      </c>
      <c r="AI159" s="230" t="n">
        <f aca="false">IF('Indicator Data'!AJ163="No Data",1,IF('Indicator Data imputation'!AJ162&lt;&gt;"",1,0))</f>
        <v>0</v>
      </c>
      <c r="AJ159" s="230" t="n">
        <f aca="false">IF('Indicator Data'!AK163="No Data",1,IF('Indicator Data imputation'!AK162&lt;&gt;"",1,0))</f>
        <v>1</v>
      </c>
      <c r="AK159" s="230" t="n">
        <f aca="false">IF('Indicator Data'!AL163="No Data",1,IF('Indicator Data imputation'!AL162&lt;&gt;"",1,0))</f>
        <v>1</v>
      </c>
      <c r="AL159" s="230" t="n">
        <f aca="false">IF('Indicator Data'!AM163="No Data",1,IF('Indicator Data imputation'!AM162&lt;&gt;"",1,0))</f>
        <v>0</v>
      </c>
      <c r="AM159" s="230" t="n">
        <f aca="false">IF('Indicator Data'!AN163="No Data",1,IF('Indicator Data imputation'!AN162&lt;&gt;"",1,0))</f>
        <v>0</v>
      </c>
      <c r="AN159" s="230" t="n">
        <f aca="false">IF('Indicator Data'!AO163="No Data",1,IF('Indicator Data imputation'!AO162&lt;&gt;"",1,0))</f>
        <v>0</v>
      </c>
      <c r="AO159" s="230" t="n">
        <f aca="false">IF('Indicator Data'!AP163="No Data",1,IF('Indicator Data imputation'!AP162&lt;&gt;"",1,0))</f>
        <v>0</v>
      </c>
      <c r="AP159" s="230" t="n">
        <f aca="false">IF('Indicator Data'!AQ163="No Data",1,IF('Indicator Data imputation'!AQ162&lt;&gt;"",1,0))</f>
        <v>0</v>
      </c>
      <c r="AQ159" s="230" t="n">
        <f aca="false">IF('Indicator Data'!AR163="No Data",1,IF('Indicator Data imputation'!AR162&lt;&gt;"",1,0))</f>
        <v>0</v>
      </c>
      <c r="AR159" s="230" t="n">
        <f aca="false">IF('Indicator Data'!AS163="No Data",1,IF('Indicator Data imputation'!AS162&lt;&gt;"",1,0))</f>
        <v>1</v>
      </c>
      <c r="AS159" s="230" t="n">
        <f aca="false">IF('Indicator Data'!AT163="No Data",1,IF('Indicator Data imputation'!AT162&lt;&gt;"",1,0))</f>
        <v>0</v>
      </c>
      <c r="AT159" s="230" t="n">
        <f aca="false">IF('Indicator Data'!AU163="No Data",1,IF('Indicator Data imputation'!AU162&lt;&gt;"",1,0))</f>
        <v>0</v>
      </c>
      <c r="AU159" s="230" t="n">
        <f aca="false">IF('Indicator Data'!AV163="No Data",1,IF('Indicator Data imputation'!AV162&lt;&gt;"",1,0))</f>
        <v>0</v>
      </c>
      <c r="AV159" s="230" t="n">
        <f aca="false">IF('Indicator Data'!AW163="No Data",1,IF('Indicator Data imputation'!AW162&lt;&gt;"",1,0))</f>
        <v>0</v>
      </c>
      <c r="AW159" s="230" t="n">
        <f aca="false">IF('Indicator Data'!AX163="No Data",1,IF('Indicator Data imputation'!AX162&lt;&gt;"",1,0))</f>
        <v>0</v>
      </c>
      <c r="AX159" s="230" t="n">
        <f aca="false">IF('Indicator Data'!AY163="No Data",1,IF('Indicator Data imputation'!AY162&lt;&gt;"",1,0))</f>
        <v>1</v>
      </c>
      <c r="AY159" s="230" t="n">
        <f aca="false">IF('Indicator Data'!AZ163="No Data",1,IF('Indicator Data imputation'!AZ162&lt;&gt;"",1,0))</f>
        <v>0</v>
      </c>
      <c r="AZ159" s="230" t="n">
        <f aca="false">IF('Indicator Data'!BA163="No Data",1,IF('Indicator Data imputation'!BA162&lt;&gt;"",1,0))</f>
        <v>0</v>
      </c>
      <c r="BA159" s="230" t="n">
        <f aca="false">IF('Indicator Data'!BB163="No Data",1,IF('Indicator Data imputation'!BB162&lt;&gt;"",1,0))</f>
        <v>0</v>
      </c>
      <c r="BB159" s="230" t="n">
        <f aca="false">IF('Indicator Data'!BC163="No Data",1,IF('Indicator Data imputation'!BC162&lt;&gt;"",1,0))</f>
        <v>0</v>
      </c>
      <c r="BC159" s="230" t="n">
        <f aca="false">IF('Indicator Data'!BD163="No Data",1,IF('Indicator Data imputation'!BD162&lt;&gt;"",1,0))</f>
        <v>0</v>
      </c>
      <c r="BD159" s="230" t="n">
        <f aca="false">IF('Indicator Data'!BE163="No Data",1,IF('Indicator Data imputation'!BE162&lt;&gt;"",1,0))</f>
        <v>0</v>
      </c>
      <c r="BE159" s="230" t="n">
        <f aca="false">IF('Indicator Data'!BF163="No Data",1,IF('Indicator Data imputation'!BF162&lt;&gt;"",1,0))</f>
        <v>0</v>
      </c>
      <c r="BF159" s="230" t="n">
        <f aca="false">IF('Indicator Data'!BG163="No Data",1,IF('Indicator Data imputation'!BG162&lt;&gt;"",1,0))</f>
        <v>0</v>
      </c>
      <c r="BG159" s="230" t="n">
        <f aca="false">IF('Indicator Data'!BH163="No Data",1,IF('Indicator Data imputation'!BH162&lt;&gt;"",1,0))</f>
        <v>1</v>
      </c>
      <c r="BH159" s="230" t="n">
        <f aca="false">IF('Indicator Data'!BI163="No Data",1,IF('Indicator Data imputation'!BI162&lt;&gt;"",1,0))</f>
        <v>1</v>
      </c>
      <c r="BI159" s="230" t="n">
        <f aca="false">IF('Indicator Data'!BJ163="No Data",1,IF('Indicator Data imputation'!BJ162&lt;&gt;"",1,0))</f>
        <v>0</v>
      </c>
      <c r="BJ159" s="230" t="n">
        <f aca="false">IF('Indicator Data'!BK163="No Data",1,IF('Indicator Data imputation'!BK162&lt;&gt;"",1,0))</f>
        <v>0</v>
      </c>
      <c r="BK159" s="230" t="n">
        <f aca="false">IF('Indicator Data'!BL163="No Data",1,IF('Indicator Data imputation'!BL162&lt;&gt;"",1,0))</f>
        <v>0</v>
      </c>
      <c r="BL159" s="230" t="n">
        <f aca="false">IF('Indicator Data'!BM163="No Data",1,IF('Indicator Data imputation'!BM162&lt;&gt;"",1,0))</f>
        <v>1</v>
      </c>
      <c r="BM159" s="230" t="n">
        <f aca="false">IF('Indicator Data'!BN163="No Data",1,IF('Indicator Data imputation'!BN162&lt;&gt;"",1,0))</f>
        <v>0</v>
      </c>
      <c r="BN159" s="230" t="n">
        <f aca="false">IF('Indicator Data'!BO163="No Data",1,IF('Indicator Data imputation'!BO162&lt;&gt;"",1,0))</f>
        <v>0</v>
      </c>
      <c r="BO159" s="230" t="n">
        <f aca="false">IF('Indicator Data'!BP163="No Data",1,IF('Indicator Data imputation'!BP162&lt;&gt;"",1,0))</f>
        <v>0</v>
      </c>
      <c r="BP159" s="230" t="n">
        <f aca="false">IF('Indicator Data'!BQ163="No Data",1,IF('Indicator Data imputation'!BQ162&lt;&gt;"",1,0))</f>
        <v>0</v>
      </c>
      <c r="BQ159" s="230" t="n">
        <f aca="false">IF('Indicator Data'!BR163="No Data",1,IF('Indicator Data imputation'!BR162&lt;&gt;"",1,0))</f>
        <v>0</v>
      </c>
      <c r="BR159" s="230" t="n">
        <f aca="false">IF('Indicator Data'!BS163="No Data",1,IF('Indicator Data imputation'!BS162&lt;&gt;"",1,0))</f>
        <v>0</v>
      </c>
      <c r="BS159" s="230" t="n">
        <f aca="false">IF('Indicator Data'!BT163="No Data",1,IF('Indicator Data imputation'!BT162&lt;&gt;"",1,0))</f>
        <v>0</v>
      </c>
      <c r="BT159" s="230" t="n">
        <f aca="false">IF('Indicator Data'!BU163="No Data",1,IF('Indicator Data imputation'!BU162&lt;&gt;"",1,0))</f>
        <v>1</v>
      </c>
      <c r="BU159" s="230" t="n">
        <f aca="false">IF('Indicator Data'!BV163="No Data",1,IF('Indicator Data imputation'!BV162&lt;&gt;"",1,0))</f>
        <v>1</v>
      </c>
      <c r="BV159" s="230" t="n">
        <f aca="false">IF('Indicator Data'!BW163="No Data",1,IF('Indicator Data imputation'!BW162&lt;&gt;"",1,0))</f>
        <v>1</v>
      </c>
      <c r="BW159" s="230" t="n">
        <f aca="false">IF('Indicator Data'!BX163="No Data",1,IF('Indicator Data imputation'!BX162&lt;&gt;"",1,0))</f>
        <v>0</v>
      </c>
      <c r="BX159" s="0" t="n">
        <f aca="false">SUM(B159:BW159)</f>
        <v>11</v>
      </c>
      <c r="BY159" s="239" t="n">
        <f aca="false">BX159/74</f>
        <v>0.148648648648649</v>
      </c>
    </row>
    <row r="160" customFormat="false" ht="14.5" hidden="false" customHeight="false" outlineLevel="0" collapsed="false">
      <c r="A160" s="0" t="str">
        <f aca="false">'Indicator Data'!B164</f>
        <v>ZAF</v>
      </c>
      <c r="B160" s="230" t="n">
        <f aca="false">IF('Indicator Data'!C164="No Data",1,IF('Indicator Data imputation'!C163&lt;&gt;"",1,0))</f>
        <v>0</v>
      </c>
      <c r="C160" s="230" t="n">
        <f aca="false">IF('Indicator Data'!D164="No Data",1,IF('Indicator Data imputation'!D163&lt;&gt;"",1,0))</f>
        <v>0</v>
      </c>
      <c r="D160" s="230" t="n">
        <f aca="false">IF('Indicator Data'!E164="No Data",1,IF('Indicator Data imputation'!E163&lt;&gt;"",1,0))</f>
        <v>0</v>
      </c>
      <c r="E160" s="230" t="n">
        <f aca="false">IF('Indicator Data'!F164="No Data",1,IF('Indicator Data imputation'!F163&lt;&gt;"",1,0))</f>
        <v>0</v>
      </c>
      <c r="F160" s="230" t="n">
        <f aca="false">IF('Indicator Data'!G164="No Data",1,IF('Indicator Data imputation'!G163&lt;&gt;"",1,0))</f>
        <v>0</v>
      </c>
      <c r="G160" s="230" t="n">
        <f aca="false">IF('Indicator Data'!H164="No Data",1,IF('Indicator Data imputation'!H163&lt;&gt;"",1,0))</f>
        <v>0</v>
      </c>
      <c r="H160" s="230" t="n">
        <f aca="false">IF('Indicator Data'!I164="No Data",1,IF('Indicator Data imputation'!I163&lt;&gt;"",1,0))</f>
        <v>0</v>
      </c>
      <c r="I160" s="230" t="n">
        <f aca="false">IF('Indicator Data'!J164="No Data",1,IF('Indicator Data imputation'!J163&lt;&gt;"",1,0))</f>
        <v>0</v>
      </c>
      <c r="J160" s="230" t="n">
        <f aca="false">IF('Indicator Data'!K164="No Data",1,IF('Indicator Data imputation'!K163&lt;&gt;"",1,0))</f>
        <v>0</v>
      </c>
      <c r="K160" s="230" t="n">
        <f aca="false">IF('Indicator Data'!L164="No Data",1,IF('Indicator Data imputation'!L163&lt;&gt;"",1,0))</f>
        <v>0</v>
      </c>
      <c r="L160" s="230" t="n">
        <f aca="false">IF('Indicator Data'!M164="No Data",1,IF('Indicator Data imputation'!M163&lt;&gt;"",1,0))</f>
        <v>0</v>
      </c>
      <c r="M160" s="230" t="n">
        <f aca="false">IF('Indicator Data'!N164="No Data",1,IF('Indicator Data imputation'!N163&lt;&gt;"",1,0))</f>
        <v>0</v>
      </c>
      <c r="N160" s="230" t="n">
        <f aca="false">IF('Indicator Data'!O164="No Data",1,IF('Indicator Data imputation'!O163&lt;&gt;"",1,0))</f>
        <v>0</v>
      </c>
      <c r="O160" s="230" t="n">
        <f aca="false">IF('Indicator Data'!P164="No Data",1,IF('Indicator Data imputation'!P163&lt;&gt;"",1,0))</f>
        <v>0</v>
      </c>
      <c r="P160" s="230" t="n">
        <f aca="false">IF('Indicator Data'!Q164="No Data",1,IF('Indicator Data imputation'!Q163&lt;&gt;"",1,0))</f>
        <v>0</v>
      </c>
      <c r="Q160" s="230" t="n">
        <f aca="false">IF('Indicator Data'!R164="No Data",1,IF('Indicator Data imputation'!R163&lt;&gt;"",1,0))</f>
        <v>0</v>
      </c>
      <c r="R160" s="230" t="n">
        <f aca="false">IF('Indicator Data'!S164="No Data",1,IF('Indicator Data imputation'!S163&lt;&gt;"",1,0))</f>
        <v>0</v>
      </c>
      <c r="S160" s="230" t="n">
        <f aca="false">IF('Indicator Data'!T164="No Data",1,IF('Indicator Data imputation'!T163&lt;&gt;"",1,0))</f>
        <v>0</v>
      </c>
      <c r="T160" s="230" t="n">
        <f aca="false">IF('Indicator Data'!U164="No Data",1,IF('Indicator Data imputation'!U163&lt;&gt;"",1,0))</f>
        <v>0</v>
      </c>
      <c r="U160" s="230" t="n">
        <f aca="false">IF('Indicator Data'!V164="No Data",1,IF('Indicator Data imputation'!V163&lt;&gt;"",1,0))</f>
        <v>0</v>
      </c>
      <c r="V160" s="230" t="n">
        <f aca="false">IF('Indicator Data'!W164="No Data",1,IF('Indicator Data imputation'!W163&lt;&gt;"",1,0))</f>
        <v>0</v>
      </c>
      <c r="W160" s="230" t="n">
        <f aca="false">IF('Indicator Data'!X164="No Data",1,IF('Indicator Data imputation'!X163&lt;&gt;"",1,0))</f>
        <v>0</v>
      </c>
      <c r="X160" s="230" t="n">
        <f aca="false">IF('Indicator Data'!Y164="No Data",1,IF('Indicator Data imputation'!Y163&lt;&gt;"",1,0))</f>
        <v>0</v>
      </c>
      <c r="Y160" s="230" t="n">
        <f aca="false">IF('Indicator Data'!Z164="No Data",1,IF('Indicator Data imputation'!Z163&lt;&gt;"",1,0))</f>
        <v>0</v>
      </c>
      <c r="Z160" s="230" t="n">
        <f aca="false">IF('Indicator Data'!AA164="No Data",1,IF('Indicator Data imputation'!AA163&lt;&gt;"",1,0))</f>
        <v>0</v>
      </c>
      <c r="AA160" s="230" t="n">
        <f aca="false">IF('Indicator Data'!AB164="No Data",1,IF('Indicator Data imputation'!AB163&lt;&gt;"",1,0))</f>
        <v>0</v>
      </c>
      <c r="AB160" s="230" t="n">
        <f aca="false">IF('Indicator Data'!AC164="No Data",1,IF('Indicator Data imputation'!AC163&lt;&gt;"",1,0))</f>
        <v>0</v>
      </c>
      <c r="AC160" s="230" t="n">
        <f aca="false">IF('Indicator Data'!AD164="No Data",1,IF('Indicator Data imputation'!AD163&lt;&gt;"",1,0))</f>
        <v>0</v>
      </c>
      <c r="AD160" s="230" t="n">
        <f aca="false">IF('Indicator Data'!AE164="No Data",1,IF('Indicator Data imputation'!AE163&lt;&gt;"",1,0))</f>
        <v>0</v>
      </c>
      <c r="AE160" s="230" t="n">
        <f aca="false">IF('Indicator Data'!AF164="No Data",1,IF('Indicator Data imputation'!AF163&lt;&gt;"",1,0))</f>
        <v>0</v>
      </c>
      <c r="AF160" s="230" t="n">
        <f aca="false">IF('Indicator Data'!AG164="No Data",1,IF('Indicator Data imputation'!AG163&lt;&gt;"",1,0))</f>
        <v>0</v>
      </c>
      <c r="AG160" s="230" t="n">
        <f aca="false">IF('Indicator Data'!AH164="No Data",1,IF('Indicator Data imputation'!AH163&lt;&gt;"",1,0))</f>
        <v>0</v>
      </c>
      <c r="AH160" s="230" t="n">
        <f aca="false">IF('Indicator Data'!AI164="No Data",1,IF('Indicator Data imputation'!AI163&lt;&gt;"",1,0))</f>
        <v>0</v>
      </c>
      <c r="AI160" s="230" t="n">
        <f aca="false">IF('Indicator Data'!AJ164="No Data",1,IF('Indicator Data imputation'!AJ163&lt;&gt;"",1,0))</f>
        <v>0</v>
      </c>
      <c r="AJ160" s="230" t="n">
        <f aca="false">IF('Indicator Data'!AK164="No Data",1,IF('Indicator Data imputation'!AK163&lt;&gt;"",1,0))</f>
        <v>0</v>
      </c>
      <c r="AK160" s="230" t="n">
        <f aca="false">IF('Indicator Data'!AL164="No Data",1,IF('Indicator Data imputation'!AL163&lt;&gt;"",1,0))</f>
        <v>0</v>
      </c>
      <c r="AL160" s="230" t="n">
        <f aca="false">IF('Indicator Data'!AM164="No Data",1,IF('Indicator Data imputation'!AM163&lt;&gt;"",1,0))</f>
        <v>0</v>
      </c>
      <c r="AM160" s="230" t="n">
        <f aca="false">IF('Indicator Data'!AN164="No Data",1,IF('Indicator Data imputation'!AN163&lt;&gt;"",1,0))</f>
        <v>0</v>
      </c>
      <c r="AN160" s="230" t="n">
        <f aca="false">IF('Indicator Data'!AO164="No Data",1,IF('Indicator Data imputation'!AO163&lt;&gt;"",1,0))</f>
        <v>0</v>
      </c>
      <c r="AO160" s="230" t="n">
        <f aca="false">IF('Indicator Data'!AP164="No Data",1,IF('Indicator Data imputation'!AP163&lt;&gt;"",1,0))</f>
        <v>0</v>
      </c>
      <c r="AP160" s="230" t="n">
        <f aca="false">IF('Indicator Data'!AQ164="No Data",1,IF('Indicator Data imputation'!AQ163&lt;&gt;"",1,0))</f>
        <v>0</v>
      </c>
      <c r="AQ160" s="230" t="n">
        <f aca="false">IF('Indicator Data'!AR164="No Data",1,IF('Indicator Data imputation'!AR163&lt;&gt;"",1,0))</f>
        <v>0</v>
      </c>
      <c r="AR160" s="230" t="n">
        <f aca="false">IF('Indicator Data'!AS164="No Data",1,IF('Indicator Data imputation'!AS163&lt;&gt;"",1,0))</f>
        <v>0</v>
      </c>
      <c r="AS160" s="230" t="n">
        <f aca="false">IF('Indicator Data'!AT164="No Data",1,IF('Indicator Data imputation'!AT163&lt;&gt;"",1,0))</f>
        <v>0</v>
      </c>
      <c r="AT160" s="230" t="n">
        <f aca="false">IF('Indicator Data'!AU164="No Data",1,IF('Indicator Data imputation'!AU163&lt;&gt;"",1,0))</f>
        <v>0</v>
      </c>
      <c r="AU160" s="230" t="n">
        <f aca="false">IF('Indicator Data'!AV164="No Data",1,IF('Indicator Data imputation'!AV163&lt;&gt;"",1,0))</f>
        <v>0</v>
      </c>
      <c r="AV160" s="230" t="n">
        <f aca="false">IF('Indicator Data'!AW164="No Data",1,IF('Indicator Data imputation'!AW163&lt;&gt;"",1,0))</f>
        <v>0</v>
      </c>
      <c r="AW160" s="230" t="n">
        <f aca="false">IF('Indicator Data'!AX164="No Data",1,IF('Indicator Data imputation'!AX163&lt;&gt;"",1,0))</f>
        <v>0</v>
      </c>
      <c r="AX160" s="230" t="n">
        <f aca="false">IF('Indicator Data'!AY164="No Data",1,IF('Indicator Data imputation'!AY163&lt;&gt;"",1,0))</f>
        <v>0</v>
      </c>
      <c r="AY160" s="230" t="n">
        <f aca="false">IF('Indicator Data'!AZ164="No Data",1,IF('Indicator Data imputation'!AZ163&lt;&gt;"",1,0))</f>
        <v>0</v>
      </c>
      <c r="AZ160" s="230" t="n">
        <f aca="false">IF('Indicator Data'!BA164="No Data",1,IF('Indicator Data imputation'!BA163&lt;&gt;"",1,0))</f>
        <v>0</v>
      </c>
      <c r="BA160" s="230" t="n">
        <f aca="false">IF('Indicator Data'!BB164="No Data",1,IF('Indicator Data imputation'!BB163&lt;&gt;"",1,0))</f>
        <v>0</v>
      </c>
      <c r="BB160" s="230" t="n">
        <f aca="false">IF('Indicator Data'!BC164="No Data",1,IF('Indicator Data imputation'!BC163&lt;&gt;"",1,0))</f>
        <v>0</v>
      </c>
      <c r="BC160" s="230" t="n">
        <f aca="false">IF('Indicator Data'!BD164="No Data",1,IF('Indicator Data imputation'!BD163&lt;&gt;"",1,0))</f>
        <v>0</v>
      </c>
      <c r="BD160" s="230" t="n">
        <f aca="false">IF('Indicator Data'!BE164="No Data",1,IF('Indicator Data imputation'!BE163&lt;&gt;"",1,0))</f>
        <v>0</v>
      </c>
      <c r="BE160" s="230" t="n">
        <f aca="false">IF('Indicator Data'!BF164="No Data",1,IF('Indicator Data imputation'!BF163&lt;&gt;"",1,0))</f>
        <v>0</v>
      </c>
      <c r="BF160" s="230" t="n">
        <f aca="false">IF('Indicator Data'!BG164="No Data",1,IF('Indicator Data imputation'!BG163&lt;&gt;"",1,0))</f>
        <v>0</v>
      </c>
      <c r="BG160" s="230" t="n">
        <f aca="false">IF('Indicator Data'!BH164="No Data",1,IF('Indicator Data imputation'!BH163&lt;&gt;"",1,0))</f>
        <v>0</v>
      </c>
      <c r="BH160" s="230" t="n">
        <f aca="false">IF('Indicator Data'!BI164="No Data",1,IF('Indicator Data imputation'!BI163&lt;&gt;"",1,0))</f>
        <v>0</v>
      </c>
      <c r="BI160" s="230" t="n">
        <f aca="false">IF('Indicator Data'!BJ164="No Data",1,IF('Indicator Data imputation'!BJ163&lt;&gt;"",1,0))</f>
        <v>0</v>
      </c>
      <c r="BJ160" s="230" t="n">
        <f aca="false">IF('Indicator Data'!BK164="No Data",1,IF('Indicator Data imputation'!BK163&lt;&gt;"",1,0))</f>
        <v>0</v>
      </c>
      <c r="BK160" s="230" t="n">
        <f aca="false">IF('Indicator Data'!BL164="No Data",1,IF('Indicator Data imputation'!BL163&lt;&gt;"",1,0))</f>
        <v>0</v>
      </c>
      <c r="BL160" s="230" t="n">
        <f aca="false">IF('Indicator Data'!BM164="No Data",1,IF('Indicator Data imputation'!BM163&lt;&gt;"",1,0))</f>
        <v>0</v>
      </c>
      <c r="BM160" s="230" t="n">
        <f aca="false">IF('Indicator Data'!BN164="No Data",1,IF('Indicator Data imputation'!BN163&lt;&gt;"",1,0))</f>
        <v>0</v>
      </c>
      <c r="BN160" s="230" t="n">
        <f aca="false">IF('Indicator Data'!BO164="No Data",1,IF('Indicator Data imputation'!BO163&lt;&gt;"",1,0))</f>
        <v>0</v>
      </c>
      <c r="BO160" s="230" t="n">
        <f aca="false">IF('Indicator Data'!BP164="No Data",1,IF('Indicator Data imputation'!BP163&lt;&gt;"",1,0))</f>
        <v>0</v>
      </c>
      <c r="BP160" s="230" t="n">
        <f aca="false">IF('Indicator Data'!BQ164="No Data",1,IF('Indicator Data imputation'!BQ163&lt;&gt;"",1,0))</f>
        <v>0</v>
      </c>
      <c r="BQ160" s="230" t="n">
        <f aca="false">IF('Indicator Data'!BR164="No Data",1,IF('Indicator Data imputation'!BR163&lt;&gt;"",1,0))</f>
        <v>0</v>
      </c>
      <c r="BR160" s="230" t="n">
        <f aca="false">IF('Indicator Data'!BS164="No Data",1,IF('Indicator Data imputation'!BS163&lt;&gt;"",1,0))</f>
        <v>0</v>
      </c>
      <c r="BS160" s="230" t="n">
        <f aca="false">IF('Indicator Data'!BT164="No Data",1,IF('Indicator Data imputation'!BT163&lt;&gt;"",1,0))</f>
        <v>0</v>
      </c>
      <c r="BT160" s="230" t="n">
        <f aca="false">IF('Indicator Data'!BU164="No Data",1,IF('Indicator Data imputation'!BU163&lt;&gt;"",1,0))</f>
        <v>0</v>
      </c>
      <c r="BU160" s="230" t="n">
        <f aca="false">IF('Indicator Data'!BV164="No Data",1,IF('Indicator Data imputation'!BV163&lt;&gt;"",1,0))</f>
        <v>0</v>
      </c>
      <c r="BV160" s="230" t="n">
        <f aca="false">IF('Indicator Data'!BW164="No Data",1,IF('Indicator Data imputation'!BW163&lt;&gt;"",1,0))</f>
        <v>0</v>
      </c>
      <c r="BW160" s="230" t="n">
        <f aca="false">IF('Indicator Data'!BX164="No Data",1,IF('Indicator Data imputation'!BX163&lt;&gt;"",1,0))</f>
        <v>0</v>
      </c>
      <c r="BX160" s="0" t="n">
        <f aca="false">SUM(B160:BW160)</f>
        <v>0</v>
      </c>
      <c r="BY160" s="239" t="n">
        <f aca="false">BX160/74</f>
        <v>0</v>
      </c>
    </row>
    <row r="161" customFormat="false" ht="14.5" hidden="false" customHeight="false" outlineLevel="0" collapsed="false">
      <c r="A161" s="0" t="str">
        <f aca="false">'Indicator Data'!B165</f>
        <v>SSD</v>
      </c>
      <c r="B161" s="230" t="n">
        <f aca="false">IF('Indicator Data'!C165="No Data",1,IF('Indicator Data imputation'!C164&lt;&gt;"",1,0))</f>
        <v>0</v>
      </c>
      <c r="C161" s="230" t="n">
        <f aca="false">IF('Indicator Data'!D165="No Data",1,IF('Indicator Data imputation'!D164&lt;&gt;"",1,0))</f>
        <v>0</v>
      </c>
      <c r="D161" s="230" t="n">
        <f aca="false">IF('Indicator Data'!E165="No Data",1,IF('Indicator Data imputation'!E164&lt;&gt;"",1,0))</f>
        <v>0</v>
      </c>
      <c r="E161" s="230" t="n">
        <f aca="false">IF('Indicator Data'!F165="No Data",1,IF('Indicator Data imputation'!F164&lt;&gt;"",1,0))</f>
        <v>0</v>
      </c>
      <c r="F161" s="230" t="n">
        <f aca="false">IF('Indicator Data'!G165="No Data",1,IF('Indicator Data imputation'!G164&lt;&gt;"",1,0))</f>
        <v>0</v>
      </c>
      <c r="G161" s="230" t="n">
        <f aca="false">IF('Indicator Data'!H165="No Data",1,IF('Indicator Data imputation'!H164&lt;&gt;"",1,0))</f>
        <v>0</v>
      </c>
      <c r="H161" s="230" t="n">
        <f aca="false">IF('Indicator Data'!I165="No Data",1,IF('Indicator Data imputation'!I164&lt;&gt;"",1,0))</f>
        <v>0</v>
      </c>
      <c r="I161" s="230" t="n">
        <f aca="false">IF('Indicator Data'!J165="No Data",1,IF('Indicator Data imputation'!J164&lt;&gt;"",1,0))</f>
        <v>0</v>
      </c>
      <c r="J161" s="230" t="n">
        <f aca="false">IF('Indicator Data'!K165="No Data",1,IF('Indicator Data imputation'!K164&lt;&gt;"",1,0))</f>
        <v>0</v>
      </c>
      <c r="K161" s="230" t="n">
        <f aca="false">IF('Indicator Data'!L165="No Data",1,IF('Indicator Data imputation'!L164&lt;&gt;"",1,0))</f>
        <v>0</v>
      </c>
      <c r="L161" s="230" t="n">
        <f aca="false">IF('Indicator Data'!M165="No Data",1,IF('Indicator Data imputation'!M164&lt;&gt;"",1,0))</f>
        <v>0</v>
      </c>
      <c r="M161" s="230" t="n">
        <f aca="false">IF('Indicator Data'!N165="No Data",1,IF('Indicator Data imputation'!N164&lt;&gt;"",1,0))</f>
        <v>0</v>
      </c>
      <c r="N161" s="230" t="n">
        <f aca="false">IF('Indicator Data'!O165="No Data",1,IF('Indicator Data imputation'!O164&lt;&gt;"",1,0))</f>
        <v>0</v>
      </c>
      <c r="O161" s="230" t="n">
        <f aca="false">IF('Indicator Data'!P165="No Data",1,IF('Indicator Data imputation'!P164&lt;&gt;"",1,0))</f>
        <v>0</v>
      </c>
      <c r="P161" s="230" t="n">
        <f aca="false">IF('Indicator Data'!Q165="No Data",1,IF('Indicator Data imputation'!Q164&lt;&gt;"",1,0))</f>
        <v>0</v>
      </c>
      <c r="Q161" s="230" t="n">
        <f aca="false">IF('Indicator Data'!R165="No Data",1,IF('Indicator Data imputation'!R164&lt;&gt;"",1,0))</f>
        <v>0</v>
      </c>
      <c r="R161" s="230" t="n">
        <f aca="false">IF('Indicator Data'!S165="No Data",1,IF('Indicator Data imputation'!S164&lt;&gt;"",1,0))</f>
        <v>0</v>
      </c>
      <c r="S161" s="230" t="n">
        <f aca="false">IF('Indicator Data'!T165="No Data",1,IF('Indicator Data imputation'!T164&lt;&gt;"",1,0))</f>
        <v>0</v>
      </c>
      <c r="T161" s="230" t="n">
        <f aca="false">IF('Indicator Data'!U165="No Data",1,IF('Indicator Data imputation'!U164&lt;&gt;"",1,0))</f>
        <v>0</v>
      </c>
      <c r="U161" s="230" t="n">
        <f aca="false">IF('Indicator Data'!V165="No Data",1,IF('Indicator Data imputation'!V164&lt;&gt;"",1,0))</f>
        <v>0</v>
      </c>
      <c r="V161" s="230" t="n">
        <f aca="false">IF('Indicator Data'!W165="No Data",1,IF('Indicator Data imputation'!W164&lt;&gt;"",1,0))</f>
        <v>0</v>
      </c>
      <c r="W161" s="230" t="n">
        <f aca="false">IF('Indicator Data'!X165="No Data",1,IF('Indicator Data imputation'!X164&lt;&gt;"",1,0))</f>
        <v>0</v>
      </c>
      <c r="X161" s="230" t="n">
        <f aca="false">IF('Indicator Data'!Y165="No Data",1,IF('Indicator Data imputation'!Y164&lt;&gt;"",1,0))</f>
        <v>0</v>
      </c>
      <c r="Y161" s="230" t="n">
        <f aca="false">IF('Indicator Data'!Z165="No Data",1,IF('Indicator Data imputation'!Z164&lt;&gt;"",1,0))</f>
        <v>0</v>
      </c>
      <c r="Z161" s="230" t="n">
        <f aca="false">IF('Indicator Data'!AA165="No Data",1,IF('Indicator Data imputation'!AA164&lt;&gt;"",1,0))</f>
        <v>0</v>
      </c>
      <c r="AA161" s="230" t="n">
        <f aca="false">IF('Indicator Data'!AB165="No Data",1,IF('Indicator Data imputation'!AB164&lt;&gt;"",1,0))</f>
        <v>0</v>
      </c>
      <c r="AB161" s="230" t="n">
        <f aca="false">IF('Indicator Data'!AC165="No Data",1,IF('Indicator Data imputation'!AC164&lt;&gt;"",1,0))</f>
        <v>1</v>
      </c>
      <c r="AC161" s="230" t="n">
        <f aca="false">IF('Indicator Data'!AD165="No Data",1,IF('Indicator Data imputation'!AD164&lt;&gt;"",1,0))</f>
        <v>0</v>
      </c>
      <c r="AD161" s="230" t="n">
        <f aca="false">IF('Indicator Data'!AE165="No Data",1,IF('Indicator Data imputation'!AE164&lt;&gt;"",1,0))</f>
        <v>0</v>
      </c>
      <c r="AE161" s="230" t="n">
        <f aca="false">IF('Indicator Data'!AF165="No Data",1,IF('Indicator Data imputation'!AF164&lt;&gt;"",1,0))</f>
        <v>0</v>
      </c>
      <c r="AF161" s="230" t="n">
        <f aca="false">IF('Indicator Data'!AG165="No Data",1,IF('Indicator Data imputation'!AG164&lt;&gt;"",1,0))</f>
        <v>0</v>
      </c>
      <c r="AG161" s="230" t="n">
        <f aca="false">IF('Indicator Data'!AH165="No Data",1,IF('Indicator Data imputation'!AH164&lt;&gt;"",1,0))</f>
        <v>0</v>
      </c>
      <c r="AH161" s="230" t="n">
        <f aca="false">IF('Indicator Data'!AI165="No Data",1,IF('Indicator Data imputation'!AI164&lt;&gt;"",1,0))</f>
        <v>0</v>
      </c>
      <c r="AI161" s="230" t="n">
        <f aca="false">IF('Indicator Data'!AJ165="No Data",1,IF('Indicator Data imputation'!AJ164&lt;&gt;"",1,0))</f>
        <v>0</v>
      </c>
      <c r="AJ161" s="230" t="n">
        <f aca="false">IF('Indicator Data'!AK165="No Data",1,IF('Indicator Data imputation'!AK164&lt;&gt;"",1,0))</f>
        <v>0</v>
      </c>
      <c r="AK161" s="230" t="n">
        <f aca="false">IF('Indicator Data'!AL165="No Data",1,IF('Indicator Data imputation'!AL164&lt;&gt;"",1,0))</f>
        <v>0</v>
      </c>
      <c r="AL161" s="230" t="n">
        <f aca="false">IF('Indicator Data'!AM165="No Data",1,IF('Indicator Data imputation'!AM164&lt;&gt;"",1,0))</f>
        <v>0</v>
      </c>
      <c r="AM161" s="230" t="n">
        <f aca="false">IF('Indicator Data'!AN165="No Data",1,IF('Indicator Data imputation'!AN164&lt;&gt;"",1,0))</f>
        <v>0</v>
      </c>
      <c r="AN161" s="230" t="n">
        <f aca="false">IF('Indicator Data'!AO165="No Data",1,IF('Indicator Data imputation'!AO164&lt;&gt;"",1,0))</f>
        <v>0</v>
      </c>
      <c r="AO161" s="230" t="n">
        <f aca="false">IF('Indicator Data'!AP165="No Data",1,IF('Indicator Data imputation'!AP164&lt;&gt;"",1,0))</f>
        <v>1</v>
      </c>
      <c r="AP161" s="230" t="n">
        <f aca="false">IF('Indicator Data'!AQ165="No Data",1,IF('Indicator Data imputation'!AQ164&lt;&gt;"",1,0))</f>
        <v>1</v>
      </c>
      <c r="AQ161" s="230" t="n">
        <f aca="false">IF('Indicator Data'!AR165="No Data",1,IF('Indicator Data imputation'!AR164&lt;&gt;"",1,0))</f>
        <v>0</v>
      </c>
      <c r="AR161" s="230" t="n">
        <f aca="false">IF('Indicator Data'!AS165="No Data",1,IF('Indicator Data imputation'!AS164&lt;&gt;"",1,0))</f>
        <v>0</v>
      </c>
      <c r="AS161" s="230" t="n">
        <f aca="false">IF('Indicator Data'!AT165="No Data",1,IF('Indicator Data imputation'!AT164&lt;&gt;"",1,0))</f>
        <v>0</v>
      </c>
      <c r="AT161" s="230" t="n">
        <f aca="false">IF('Indicator Data'!AU165="No Data",1,IF('Indicator Data imputation'!AU164&lt;&gt;"",1,0))</f>
        <v>0</v>
      </c>
      <c r="AU161" s="230" t="n">
        <f aca="false">IF('Indicator Data'!AV165="No Data",1,IF('Indicator Data imputation'!AV164&lt;&gt;"",1,0))</f>
        <v>0</v>
      </c>
      <c r="AV161" s="230" t="n">
        <f aca="false">IF('Indicator Data'!AW165="No Data",1,IF('Indicator Data imputation'!AW164&lt;&gt;"",1,0))</f>
        <v>0</v>
      </c>
      <c r="AW161" s="230" t="n">
        <f aca="false">IF('Indicator Data'!AX165="No Data",1,IF('Indicator Data imputation'!AX164&lt;&gt;"",1,0))</f>
        <v>0</v>
      </c>
      <c r="AX161" s="230" t="n">
        <f aca="false">IF('Indicator Data'!AY165="No Data",1,IF('Indicator Data imputation'!AY164&lt;&gt;"",1,0))</f>
        <v>1</v>
      </c>
      <c r="AY161" s="230" t="n">
        <f aca="false">IF('Indicator Data'!AZ165="No Data",1,IF('Indicator Data imputation'!AZ164&lt;&gt;"",1,0))</f>
        <v>0</v>
      </c>
      <c r="AZ161" s="230" t="n">
        <f aca="false">IF('Indicator Data'!BA165="No Data",1,IF('Indicator Data imputation'!BA164&lt;&gt;"",1,0))</f>
        <v>0</v>
      </c>
      <c r="BA161" s="230" t="n">
        <f aca="false">IF('Indicator Data'!BB165="No Data",1,IF('Indicator Data imputation'!BB164&lt;&gt;"",1,0))</f>
        <v>0</v>
      </c>
      <c r="BB161" s="230" t="n">
        <f aca="false">IF('Indicator Data'!BC165="No Data",1,IF('Indicator Data imputation'!BC164&lt;&gt;"",1,0))</f>
        <v>0</v>
      </c>
      <c r="BC161" s="230" t="n">
        <f aca="false">IF('Indicator Data'!BD165="No Data",1,IF('Indicator Data imputation'!BD164&lt;&gt;"",1,0))</f>
        <v>0</v>
      </c>
      <c r="BD161" s="230" t="n">
        <f aca="false">IF('Indicator Data'!BE165="No Data",1,IF('Indicator Data imputation'!BE164&lt;&gt;"",1,0))</f>
        <v>0</v>
      </c>
      <c r="BE161" s="230" t="n">
        <f aca="false">IF('Indicator Data'!BF165="No Data",1,IF('Indicator Data imputation'!BF164&lt;&gt;"",1,0))</f>
        <v>0</v>
      </c>
      <c r="BF161" s="230" t="n">
        <f aca="false">IF('Indicator Data'!BG165="No Data",1,IF('Indicator Data imputation'!BG164&lt;&gt;"",1,0))</f>
        <v>1</v>
      </c>
      <c r="BG161" s="230" t="n">
        <f aca="false">IF('Indicator Data'!BH165="No Data",1,IF('Indicator Data imputation'!BH164&lt;&gt;"",1,0))</f>
        <v>1</v>
      </c>
      <c r="BH161" s="230" t="n">
        <f aca="false">IF('Indicator Data'!BI165="No Data",1,IF('Indicator Data imputation'!BI164&lt;&gt;"",1,0))</f>
        <v>1</v>
      </c>
      <c r="BI161" s="230" t="n">
        <f aca="false">IF('Indicator Data'!BJ165="No Data",1,IF('Indicator Data imputation'!BJ164&lt;&gt;"",1,0))</f>
        <v>0</v>
      </c>
      <c r="BJ161" s="230" t="n">
        <f aca="false">IF('Indicator Data'!BK165="No Data",1,IF('Indicator Data imputation'!BK164&lt;&gt;"",1,0))</f>
        <v>0</v>
      </c>
      <c r="BK161" s="230" t="n">
        <f aca="false">IF('Indicator Data'!BL165="No Data",1,IF('Indicator Data imputation'!BL164&lt;&gt;"",1,0))</f>
        <v>0</v>
      </c>
      <c r="BL161" s="230" t="n">
        <f aca="false">IF('Indicator Data'!BM165="No Data",1,IF('Indicator Data imputation'!BM164&lt;&gt;"",1,0))</f>
        <v>0</v>
      </c>
      <c r="BM161" s="230" t="n">
        <f aca="false">IF('Indicator Data'!BN165="No Data",1,IF('Indicator Data imputation'!BN164&lt;&gt;"",1,0))</f>
        <v>0</v>
      </c>
      <c r="BN161" s="230" t="n">
        <f aca="false">IF('Indicator Data'!BO165="No Data",1,IF('Indicator Data imputation'!BO164&lt;&gt;"",1,0))</f>
        <v>0</v>
      </c>
      <c r="BO161" s="230" t="n">
        <f aca="false">IF('Indicator Data'!BP165="No Data",1,IF('Indicator Data imputation'!BP164&lt;&gt;"",1,0))</f>
        <v>0</v>
      </c>
      <c r="BP161" s="230" t="n">
        <f aca="false">IF('Indicator Data'!BQ165="No Data",1,IF('Indicator Data imputation'!BQ164&lt;&gt;"",1,0))</f>
        <v>0</v>
      </c>
      <c r="BQ161" s="230" t="n">
        <f aca="false">IF('Indicator Data'!BR165="No Data",1,IF('Indicator Data imputation'!BR164&lt;&gt;"",1,0))</f>
        <v>0</v>
      </c>
      <c r="BR161" s="230" t="n">
        <f aca="false">IF('Indicator Data'!BS165="No Data",1,IF('Indicator Data imputation'!BS164&lt;&gt;"",1,0))</f>
        <v>1</v>
      </c>
      <c r="BS161" s="230" t="n">
        <f aca="false">IF('Indicator Data'!BT165="No Data",1,IF('Indicator Data imputation'!BT164&lt;&gt;"",1,0))</f>
        <v>0</v>
      </c>
      <c r="BT161" s="230" t="n">
        <f aca="false">IF('Indicator Data'!BU165="No Data",1,IF('Indicator Data imputation'!BU164&lt;&gt;"",1,0))</f>
        <v>1</v>
      </c>
      <c r="BU161" s="230" t="n">
        <f aca="false">IF('Indicator Data'!BV165="No Data",1,IF('Indicator Data imputation'!BV164&lt;&gt;"",1,0))</f>
        <v>1</v>
      </c>
      <c r="BV161" s="230" t="n">
        <f aca="false">IF('Indicator Data'!BW165="No Data",1,IF('Indicator Data imputation'!BW164&lt;&gt;"",1,0))</f>
        <v>0</v>
      </c>
      <c r="BW161" s="230" t="n">
        <f aca="false">IF('Indicator Data'!BX165="No Data",1,IF('Indicator Data imputation'!BX164&lt;&gt;"",1,0))</f>
        <v>0</v>
      </c>
      <c r="BX161" s="0" t="n">
        <f aca="false">SUM(B161:BW161)</f>
        <v>10</v>
      </c>
      <c r="BY161" s="239" t="n">
        <f aca="false">BX161/74</f>
        <v>0.135135135135135</v>
      </c>
    </row>
    <row r="162" customFormat="false" ht="14.5" hidden="false" customHeight="false" outlineLevel="0" collapsed="false">
      <c r="A162" s="0" t="str">
        <f aca="false">'Indicator Data'!B166</f>
        <v>ESP</v>
      </c>
      <c r="B162" s="230" t="n">
        <f aca="false">IF('Indicator Data'!C166="No Data",1,IF('Indicator Data imputation'!C165&lt;&gt;"",1,0))</f>
        <v>0</v>
      </c>
      <c r="C162" s="230" t="n">
        <f aca="false">IF('Indicator Data'!D166="No Data",1,IF('Indicator Data imputation'!D165&lt;&gt;"",1,0))</f>
        <v>0</v>
      </c>
      <c r="D162" s="230" t="n">
        <f aca="false">IF('Indicator Data'!E166="No Data",1,IF('Indicator Data imputation'!E165&lt;&gt;"",1,0))</f>
        <v>0</v>
      </c>
      <c r="E162" s="230" t="n">
        <f aca="false">IF('Indicator Data'!F166="No Data",1,IF('Indicator Data imputation'!F165&lt;&gt;"",1,0))</f>
        <v>0</v>
      </c>
      <c r="F162" s="230" t="n">
        <f aca="false">IF('Indicator Data'!G166="No Data",1,IF('Indicator Data imputation'!G165&lt;&gt;"",1,0))</f>
        <v>0</v>
      </c>
      <c r="G162" s="230" t="n">
        <f aca="false">IF('Indicator Data'!H166="No Data",1,IF('Indicator Data imputation'!H165&lt;&gt;"",1,0))</f>
        <v>0</v>
      </c>
      <c r="H162" s="230" t="n">
        <f aca="false">IF('Indicator Data'!I166="No Data",1,IF('Indicator Data imputation'!I165&lt;&gt;"",1,0))</f>
        <v>0</v>
      </c>
      <c r="I162" s="230" t="n">
        <f aca="false">IF('Indicator Data'!J166="No Data",1,IF('Indicator Data imputation'!J165&lt;&gt;"",1,0))</f>
        <v>0</v>
      </c>
      <c r="J162" s="230" t="n">
        <f aca="false">IF('Indicator Data'!K166="No Data",1,IF('Indicator Data imputation'!K165&lt;&gt;"",1,0))</f>
        <v>0</v>
      </c>
      <c r="K162" s="230" t="n">
        <f aca="false">IF('Indicator Data'!L166="No Data",1,IF('Indicator Data imputation'!L165&lt;&gt;"",1,0))</f>
        <v>0</v>
      </c>
      <c r="L162" s="230" t="n">
        <f aca="false">IF('Indicator Data'!M166="No Data",1,IF('Indicator Data imputation'!M165&lt;&gt;"",1,0))</f>
        <v>0</v>
      </c>
      <c r="M162" s="230" t="n">
        <f aca="false">IF('Indicator Data'!N166="No Data",1,IF('Indicator Data imputation'!N165&lt;&gt;"",1,0))</f>
        <v>1</v>
      </c>
      <c r="N162" s="230" t="n">
        <f aca="false">IF('Indicator Data'!O166="No Data",1,IF('Indicator Data imputation'!O165&lt;&gt;"",1,0))</f>
        <v>1</v>
      </c>
      <c r="O162" s="230" t="n">
        <f aca="false">IF('Indicator Data'!P166="No Data",1,IF('Indicator Data imputation'!P165&lt;&gt;"",1,0))</f>
        <v>1</v>
      </c>
      <c r="P162" s="230" t="n">
        <f aca="false">IF('Indicator Data'!Q166="No Data",1,IF('Indicator Data imputation'!Q165&lt;&gt;"",1,0))</f>
        <v>0</v>
      </c>
      <c r="Q162" s="230" t="n">
        <f aca="false">IF('Indicator Data'!R166="No Data",1,IF('Indicator Data imputation'!R165&lt;&gt;"",1,0))</f>
        <v>0</v>
      </c>
      <c r="R162" s="230" t="n">
        <f aca="false">IF('Indicator Data'!S166="No Data",1,IF('Indicator Data imputation'!S165&lt;&gt;"",1,0))</f>
        <v>0</v>
      </c>
      <c r="S162" s="230" t="n">
        <f aca="false">IF('Indicator Data'!T166="No Data",1,IF('Indicator Data imputation'!T165&lt;&gt;"",1,0))</f>
        <v>0</v>
      </c>
      <c r="T162" s="230" t="n">
        <f aca="false">IF('Indicator Data'!U166="No Data",1,IF('Indicator Data imputation'!U165&lt;&gt;"",1,0))</f>
        <v>0</v>
      </c>
      <c r="U162" s="230" t="n">
        <f aca="false">IF('Indicator Data'!V166="No Data",1,IF('Indicator Data imputation'!V165&lt;&gt;"",1,0))</f>
        <v>0</v>
      </c>
      <c r="V162" s="230" t="n">
        <f aca="false">IF('Indicator Data'!W166="No Data",1,IF('Indicator Data imputation'!W165&lt;&gt;"",1,0))</f>
        <v>0</v>
      </c>
      <c r="W162" s="230" t="n">
        <f aca="false">IF('Indicator Data'!X166="No Data",1,IF('Indicator Data imputation'!X165&lt;&gt;"",1,0))</f>
        <v>0</v>
      </c>
      <c r="X162" s="230" t="n">
        <f aca="false">IF('Indicator Data'!Y166="No Data",1,IF('Indicator Data imputation'!Y165&lt;&gt;"",1,0))</f>
        <v>0</v>
      </c>
      <c r="Y162" s="230" t="n">
        <f aca="false">IF('Indicator Data'!Z166="No Data",1,IF('Indicator Data imputation'!Z165&lt;&gt;"",1,0))</f>
        <v>0</v>
      </c>
      <c r="Z162" s="230" t="n">
        <f aca="false">IF('Indicator Data'!AA166="No Data",1,IF('Indicator Data imputation'!AA165&lt;&gt;"",1,0))</f>
        <v>0</v>
      </c>
      <c r="AA162" s="230" t="n">
        <f aca="false">IF('Indicator Data'!AB166="No Data",1,IF('Indicator Data imputation'!AB165&lt;&gt;"",1,0))</f>
        <v>0</v>
      </c>
      <c r="AB162" s="230" t="n">
        <f aca="false">IF('Indicator Data'!AC166="No Data",1,IF('Indicator Data imputation'!AC165&lt;&gt;"",1,0))</f>
        <v>1</v>
      </c>
      <c r="AC162" s="230" t="n">
        <f aca="false">IF('Indicator Data'!AD166="No Data",1,IF('Indicator Data imputation'!AD165&lt;&gt;"",1,0))</f>
        <v>0</v>
      </c>
      <c r="AD162" s="230" t="n">
        <f aca="false">IF('Indicator Data'!AE166="No Data",1,IF('Indicator Data imputation'!AE165&lt;&gt;"",1,0))</f>
        <v>0</v>
      </c>
      <c r="AE162" s="230" t="n">
        <f aca="false">IF('Indicator Data'!AF166="No Data",1,IF('Indicator Data imputation'!AF165&lt;&gt;"",1,0))</f>
        <v>0</v>
      </c>
      <c r="AF162" s="230" t="n">
        <f aca="false">IF('Indicator Data'!AG166="No Data",1,IF('Indicator Data imputation'!AG165&lt;&gt;"",1,0))</f>
        <v>0</v>
      </c>
      <c r="AG162" s="230" t="n">
        <f aca="false">IF('Indicator Data'!AH166="No Data",1,IF('Indicator Data imputation'!AH165&lt;&gt;"",1,0))</f>
        <v>0</v>
      </c>
      <c r="AH162" s="230" t="n">
        <f aca="false">IF('Indicator Data'!AI166="No Data",1,IF('Indicator Data imputation'!AI165&lt;&gt;"",1,0))</f>
        <v>0</v>
      </c>
      <c r="AI162" s="230" t="n">
        <f aca="false">IF('Indicator Data'!AJ166="No Data",1,IF('Indicator Data imputation'!AJ165&lt;&gt;"",1,0))</f>
        <v>0</v>
      </c>
      <c r="AJ162" s="230" t="n">
        <f aca="false">IF('Indicator Data'!AK166="No Data",1,IF('Indicator Data imputation'!AK165&lt;&gt;"",1,0))</f>
        <v>0</v>
      </c>
      <c r="AK162" s="230" t="n">
        <f aca="false">IF('Indicator Data'!AL166="No Data",1,IF('Indicator Data imputation'!AL165&lt;&gt;"",1,0))</f>
        <v>1</v>
      </c>
      <c r="AL162" s="230" t="n">
        <f aca="false">IF('Indicator Data'!AM166="No Data",1,IF('Indicator Data imputation'!AM165&lt;&gt;"",1,0))</f>
        <v>0</v>
      </c>
      <c r="AM162" s="230" t="n">
        <f aca="false">IF('Indicator Data'!AN166="No Data",1,IF('Indicator Data imputation'!AN165&lt;&gt;"",1,0))</f>
        <v>0</v>
      </c>
      <c r="AN162" s="230" t="n">
        <f aca="false">IF('Indicator Data'!AO166="No Data",1,IF('Indicator Data imputation'!AO165&lt;&gt;"",1,0))</f>
        <v>0</v>
      </c>
      <c r="AO162" s="230" t="n">
        <f aca="false">IF('Indicator Data'!AP166="No Data",1,IF('Indicator Data imputation'!AP165&lt;&gt;"",1,0))</f>
        <v>1</v>
      </c>
      <c r="AP162" s="230" t="n">
        <f aca="false">IF('Indicator Data'!AQ166="No Data",1,IF('Indicator Data imputation'!AQ165&lt;&gt;"",1,0))</f>
        <v>0</v>
      </c>
      <c r="AQ162" s="230" t="n">
        <f aca="false">IF('Indicator Data'!AR166="No Data",1,IF('Indicator Data imputation'!AR165&lt;&gt;"",1,0))</f>
        <v>0</v>
      </c>
      <c r="AR162" s="230" t="n">
        <f aca="false">IF('Indicator Data'!AS166="No Data",1,IF('Indicator Data imputation'!AS165&lt;&gt;"",1,0))</f>
        <v>1</v>
      </c>
      <c r="AS162" s="230" t="n">
        <f aca="false">IF('Indicator Data'!AT166="No Data",1,IF('Indicator Data imputation'!AT165&lt;&gt;"",1,0))</f>
        <v>0</v>
      </c>
      <c r="AT162" s="230" t="n">
        <f aca="false">IF('Indicator Data'!AU166="No Data",1,IF('Indicator Data imputation'!AU165&lt;&gt;"",1,0))</f>
        <v>0</v>
      </c>
      <c r="AU162" s="230" t="n">
        <f aca="false">IF('Indicator Data'!AV166="No Data",1,IF('Indicator Data imputation'!AV165&lt;&gt;"",1,0))</f>
        <v>0</v>
      </c>
      <c r="AV162" s="230" t="n">
        <f aca="false">IF('Indicator Data'!AW166="No Data",1,IF('Indicator Data imputation'!AW165&lt;&gt;"",1,0))</f>
        <v>1</v>
      </c>
      <c r="AW162" s="230" t="n">
        <f aca="false">IF('Indicator Data'!AX166="No Data",1,IF('Indicator Data imputation'!AX165&lt;&gt;"",1,0))</f>
        <v>0</v>
      </c>
      <c r="AX162" s="230" t="n">
        <f aca="false">IF('Indicator Data'!AY166="No Data",1,IF('Indicator Data imputation'!AY165&lt;&gt;"",1,0))</f>
        <v>0</v>
      </c>
      <c r="AY162" s="230" t="n">
        <f aca="false">IF('Indicator Data'!AZ166="No Data",1,IF('Indicator Data imputation'!AZ165&lt;&gt;"",1,0))</f>
        <v>0</v>
      </c>
      <c r="AZ162" s="230" t="n">
        <f aca="false">IF('Indicator Data'!BA166="No Data",1,IF('Indicator Data imputation'!BA165&lt;&gt;"",1,0))</f>
        <v>0</v>
      </c>
      <c r="BA162" s="230" t="n">
        <f aca="false">IF('Indicator Data'!BB166="No Data",1,IF('Indicator Data imputation'!BB165&lt;&gt;"",1,0))</f>
        <v>0</v>
      </c>
      <c r="BB162" s="230" t="n">
        <f aca="false">IF('Indicator Data'!BC166="No Data",1,IF('Indicator Data imputation'!BC165&lt;&gt;"",1,0))</f>
        <v>0</v>
      </c>
      <c r="BC162" s="230" t="n">
        <f aca="false">IF('Indicator Data'!BD166="No Data",1,IF('Indicator Data imputation'!BD165&lt;&gt;"",1,0))</f>
        <v>0</v>
      </c>
      <c r="BD162" s="230" t="n">
        <f aca="false">IF('Indicator Data'!BE166="No Data",1,IF('Indicator Data imputation'!BE165&lt;&gt;"",1,0))</f>
        <v>0</v>
      </c>
      <c r="BE162" s="230" t="n">
        <f aca="false">IF('Indicator Data'!BF166="No Data",1,IF('Indicator Data imputation'!BF165&lt;&gt;"",1,0))</f>
        <v>0</v>
      </c>
      <c r="BF162" s="230" t="n">
        <f aca="false">IF('Indicator Data'!BG166="No Data",1,IF('Indicator Data imputation'!BG165&lt;&gt;"",1,0))</f>
        <v>0</v>
      </c>
      <c r="BG162" s="230" t="n">
        <f aca="false">IF('Indicator Data'!BH166="No Data",1,IF('Indicator Data imputation'!BH165&lt;&gt;"",1,0))</f>
        <v>0</v>
      </c>
      <c r="BH162" s="230" t="n">
        <f aca="false">IF('Indicator Data'!BI166="No Data",1,IF('Indicator Data imputation'!BI165&lt;&gt;"",1,0))</f>
        <v>0</v>
      </c>
      <c r="BI162" s="230" t="n">
        <f aca="false">IF('Indicator Data'!BJ166="No Data",1,IF('Indicator Data imputation'!BJ165&lt;&gt;"",1,0))</f>
        <v>0</v>
      </c>
      <c r="BJ162" s="230" t="n">
        <f aca="false">IF('Indicator Data'!BK166="No Data",1,IF('Indicator Data imputation'!BK165&lt;&gt;"",1,0))</f>
        <v>0</v>
      </c>
      <c r="BK162" s="230" t="n">
        <f aca="false">IF('Indicator Data'!BL166="No Data",1,IF('Indicator Data imputation'!BL165&lt;&gt;"",1,0))</f>
        <v>0</v>
      </c>
      <c r="BL162" s="230" t="n">
        <f aca="false">IF('Indicator Data'!BM166="No Data",1,IF('Indicator Data imputation'!BM165&lt;&gt;"",1,0))</f>
        <v>0</v>
      </c>
      <c r="BM162" s="230" t="n">
        <f aca="false">IF('Indicator Data'!BN166="No Data",1,IF('Indicator Data imputation'!BN165&lt;&gt;"",1,0))</f>
        <v>0</v>
      </c>
      <c r="BN162" s="230" t="n">
        <f aca="false">IF('Indicator Data'!BO166="No Data",1,IF('Indicator Data imputation'!BO165&lt;&gt;"",1,0))</f>
        <v>0</v>
      </c>
      <c r="BO162" s="230" t="n">
        <f aca="false">IF('Indicator Data'!BP166="No Data",1,IF('Indicator Data imputation'!BP165&lt;&gt;"",1,0))</f>
        <v>0</v>
      </c>
      <c r="BP162" s="230" t="n">
        <f aca="false">IF('Indicator Data'!BQ166="No Data",1,IF('Indicator Data imputation'!BQ165&lt;&gt;"",1,0))</f>
        <v>0</v>
      </c>
      <c r="BQ162" s="230" t="n">
        <f aca="false">IF('Indicator Data'!BR166="No Data",1,IF('Indicator Data imputation'!BR165&lt;&gt;"",1,0))</f>
        <v>0</v>
      </c>
      <c r="BR162" s="230" t="n">
        <f aca="false">IF('Indicator Data'!BS166="No Data",1,IF('Indicator Data imputation'!BS165&lt;&gt;"",1,0))</f>
        <v>0</v>
      </c>
      <c r="BS162" s="230" t="n">
        <f aca="false">IF('Indicator Data'!BT166="No Data",1,IF('Indicator Data imputation'!BT165&lt;&gt;"",1,0))</f>
        <v>0</v>
      </c>
      <c r="BT162" s="230" t="n">
        <f aca="false">IF('Indicator Data'!BU166="No Data",1,IF('Indicator Data imputation'!BU165&lt;&gt;"",1,0))</f>
        <v>0</v>
      </c>
      <c r="BU162" s="230" t="n">
        <f aca="false">IF('Indicator Data'!BV166="No Data",1,IF('Indicator Data imputation'!BV165&lt;&gt;"",1,0))</f>
        <v>0</v>
      </c>
      <c r="BV162" s="230" t="n">
        <f aca="false">IF('Indicator Data'!BW166="No Data",1,IF('Indicator Data imputation'!BW165&lt;&gt;"",1,0))</f>
        <v>0</v>
      </c>
      <c r="BW162" s="230" t="n">
        <f aca="false">IF('Indicator Data'!BX166="No Data",1,IF('Indicator Data imputation'!BX165&lt;&gt;"",1,0))</f>
        <v>0</v>
      </c>
      <c r="BX162" s="0" t="n">
        <f aca="false">SUM(B162:BW162)</f>
        <v>8</v>
      </c>
      <c r="BY162" s="239" t="n">
        <f aca="false">BX162/74</f>
        <v>0.108108108108108</v>
      </c>
    </row>
    <row r="163" customFormat="false" ht="14.5" hidden="false" customHeight="false" outlineLevel="0" collapsed="false">
      <c r="A163" s="0" t="str">
        <f aca="false">'Indicator Data'!B167</f>
        <v>LKA</v>
      </c>
      <c r="B163" s="230" t="n">
        <f aca="false">IF('Indicator Data'!C167="No Data",1,IF('Indicator Data imputation'!C166&lt;&gt;"",1,0))</f>
        <v>0</v>
      </c>
      <c r="C163" s="230" t="n">
        <f aca="false">IF('Indicator Data'!D167="No Data",1,IF('Indicator Data imputation'!D166&lt;&gt;"",1,0))</f>
        <v>0</v>
      </c>
      <c r="D163" s="230" t="n">
        <f aca="false">IF('Indicator Data'!E167="No Data",1,IF('Indicator Data imputation'!E166&lt;&gt;"",1,0))</f>
        <v>0</v>
      </c>
      <c r="E163" s="230" t="n">
        <f aca="false">IF('Indicator Data'!F167="No Data",1,IF('Indicator Data imputation'!F166&lt;&gt;"",1,0))</f>
        <v>0</v>
      </c>
      <c r="F163" s="230" t="n">
        <f aca="false">IF('Indicator Data'!G167="No Data",1,IF('Indicator Data imputation'!G166&lt;&gt;"",1,0))</f>
        <v>0</v>
      </c>
      <c r="G163" s="230" t="n">
        <f aca="false">IF('Indicator Data'!H167="No Data",1,IF('Indicator Data imputation'!H166&lt;&gt;"",1,0))</f>
        <v>0</v>
      </c>
      <c r="H163" s="230" t="n">
        <f aca="false">IF('Indicator Data'!I167="No Data",1,IF('Indicator Data imputation'!I166&lt;&gt;"",1,0))</f>
        <v>0</v>
      </c>
      <c r="I163" s="230" t="n">
        <f aca="false">IF('Indicator Data'!J167="No Data",1,IF('Indicator Data imputation'!J166&lt;&gt;"",1,0))</f>
        <v>0</v>
      </c>
      <c r="J163" s="230" t="n">
        <f aca="false">IF('Indicator Data'!K167="No Data",1,IF('Indicator Data imputation'!K166&lt;&gt;"",1,0))</f>
        <v>0</v>
      </c>
      <c r="K163" s="230" t="n">
        <f aca="false">IF('Indicator Data'!L167="No Data",1,IF('Indicator Data imputation'!L166&lt;&gt;"",1,0))</f>
        <v>0</v>
      </c>
      <c r="L163" s="230" t="n">
        <f aca="false">IF('Indicator Data'!M167="No Data",1,IF('Indicator Data imputation'!M166&lt;&gt;"",1,0))</f>
        <v>0</v>
      </c>
      <c r="M163" s="230" t="n">
        <f aca="false">IF('Indicator Data'!N167="No Data",1,IF('Indicator Data imputation'!N166&lt;&gt;"",1,0))</f>
        <v>1</v>
      </c>
      <c r="N163" s="230" t="n">
        <f aca="false">IF('Indicator Data'!O167="No Data",1,IF('Indicator Data imputation'!O166&lt;&gt;"",1,0))</f>
        <v>1</v>
      </c>
      <c r="O163" s="230" t="n">
        <f aca="false">IF('Indicator Data'!P167="No Data",1,IF('Indicator Data imputation'!P166&lt;&gt;"",1,0))</f>
        <v>1</v>
      </c>
      <c r="P163" s="230" t="n">
        <f aca="false">IF('Indicator Data'!Q167="No Data",1,IF('Indicator Data imputation'!Q166&lt;&gt;"",1,0))</f>
        <v>0</v>
      </c>
      <c r="Q163" s="230" t="n">
        <f aca="false">IF('Indicator Data'!R167="No Data",1,IF('Indicator Data imputation'!R166&lt;&gt;"",1,0))</f>
        <v>0</v>
      </c>
      <c r="R163" s="230" t="n">
        <f aca="false">IF('Indicator Data'!S167="No Data",1,IF('Indicator Data imputation'!S166&lt;&gt;"",1,0))</f>
        <v>0</v>
      </c>
      <c r="S163" s="230" t="n">
        <f aca="false">IF('Indicator Data'!T167="No Data",1,IF('Indicator Data imputation'!T166&lt;&gt;"",1,0))</f>
        <v>0</v>
      </c>
      <c r="T163" s="230" t="n">
        <f aca="false">IF('Indicator Data'!U167="No Data",1,IF('Indicator Data imputation'!U166&lt;&gt;"",1,0))</f>
        <v>0</v>
      </c>
      <c r="U163" s="230" t="n">
        <f aca="false">IF('Indicator Data'!V167="No Data",1,IF('Indicator Data imputation'!V166&lt;&gt;"",1,0))</f>
        <v>0</v>
      </c>
      <c r="V163" s="230" t="n">
        <f aca="false">IF('Indicator Data'!W167="No Data",1,IF('Indicator Data imputation'!W166&lt;&gt;"",1,0))</f>
        <v>0</v>
      </c>
      <c r="W163" s="230" t="n">
        <f aca="false">IF('Indicator Data'!X167="No Data",1,IF('Indicator Data imputation'!X166&lt;&gt;"",1,0))</f>
        <v>0</v>
      </c>
      <c r="X163" s="230" t="n">
        <f aca="false">IF('Indicator Data'!Y167="No Data",1,IF('Indicator Data imputation'!Y166&lt;&gt;"",1,0))</f>
        <v>0</v>
      </c>
      <c r="Y163" s="230" t="n">
        <f aca="false">IF('Indicator Data'!Z167="No Data",1,IF('Indicator Data imputation'!Z166&lt;&gt;"",1,0))</f>
        <v>0</v>
      </c>
      <c r="Z163" s="230" t="n">
        <f aca="false">IF('Indicator Data'!AA167="No Data",1,IF('Indicator Data imputation'!AA166&lt;&gt;"",1,0))</f>
        <v>1</v>
      </c>
      <c r="AA163" s="230" t="n">
        <f aca="false">IF('Indicator Data'!AB167="No Data",1,IF('Indicator Data imputation'!AB166&lt;&gt;"",1,0))</f>
        <v>0</v>
      </c>
      <c r="AB163" s="230" t="n">
        <f aca="false">IF('Indicator Data'!AC167="No Data",1,IF('Indicator Data imputation'!AC166&lt;&gt;"",1,0))</f>
        <v>1</v>
      </c>
      <c r="AC163" s="230" t="n">
        <f aca="false">IF('Indicator Data'!AD167="No Data",1,IF('Indicator Data imputation'!AD166&lt;&gt;"",1,0))</f>
        <v>0</v>
      </c>
      <c r="AD163" s="230" t="n">
        <f aca="false">IF('Indicator Data'!AE167="No Data",1,IF('Indicator Data imputation'!AE166&lt;&gt;"",1,0))</f>
        <v>0</v>
      </c>
      <c r="AE163" s="230" t="n">
        <f aca="false">IF('Indicator Data'!AF167="No Data",1,IF('Indicator Data imputation'!AF166&lt;&gt;"",1,0))</f>
        <v>1</v>
      </c>
      <c r="AF163" s="230" t="n">
        <f aca="false">IF('Indicator Data'!AG167="No Data",1,IF('Indicator Data imputation'!AG166&lt;&gt;"",1,0))</f>
        <v>0</v>
      </c>
      <c r="AG163" s="230" t="n">
        <f aca="false">IF('Indicator Data'!AH167="No Data",1,IF('Indicator Data imputation'!AH166&lt;&gt;"",1,0))</f>
        <v>0</v>
      </c>
      <c r="AH163" s="230" t="n">
        <f aca="false">IF('Indicator Data'!AI167="No Data",1,IF('Indicator Data imputation'!AI166&lt;&gt;"",1,0))</f>
        <v>0</v>
      </c>
      <c r="AI163" s="230" t="n">
        <f aca="false">IF('Indicator Data'!AJ167="No Data",1,IF('Indicator Data imputation'!AJ166&lt;&gt;"",1,0))</f>
        <v>0</v>
      </c>
      <c r="AJ163" s="230" t="n">
        <f aca="false">IF('Indicator Data'!AK167="No Data",1,IF('Indicator Data imputation'!AK166&lt;&gt;"",1,0))</f>
        <v>0</v>
      </c>
      <c r="AK163" s="230" t="n">
        <f aca="false">IF('Indicator Data'!AL167="No Data",1,IF('Indicator Data imputation'!AL166&lt;&gt;"",1,0))</f>
        <v>0</v>
      </c>
      <c r="AL163" s="230" t="n">
        <f aca="false">IF('Indicator Data'!AM167="No Data",1,IF('Indicator Data imputation'!AM166&lt;&gt;"",1,0))</f>
        <v>0</v>
      </c>
      <c r="AM163" s="230" t="n">
        <f aca="false">IF('Indicator Data'!AN167="No Data",1,IF('Indicator Data imputation'!AN166&lt;&gt;"",1,0))</f>
        <v>0</v>
      </c>
      <c r="AN163" s="230" t="n">
        <f aca="false">IF('Indicator Data'!AO167="No Data",1,IF('Indicator Data imputation'!AO166&lt;&gt;"",1,0))</f>
        <v>0</v>
      </c>
      <c r="AO163" s="230" t="n">
        <f aca="false">IF('Indicator Data'!AP167="No Data",1,IF('Indicator Data imputation'!AP166&lt;&gt;"",1,0))</f>
        <v>0</v>
      </c>
      <c r="AP163" s="230" t="n">
        <f aca="false">IF('Indicator Data'!AQ167="No Data",1,IF('Indicator Data imputation'!AQ166&lt;&gt;"",1,0))</f>
        <v>0</v>
      </c>
      <c r="AQ163" s="230" t="n">
        <f aca="false">IF('Indicator Data'!AR167="No Data",1,IF('Indicator Data imputation'!AR166&lt;&gt;"",1,0))</f>
        <v>0</v>
      </c>
      <c r="AR163" s="230" t="n">
        <f aca="false">IF('Indicator Data'!AS167="No Data",1,IF('Indicator Data imputation'!AS166&lt;&gt;"",1,0))</f>
        <v>0</v>
      </c>
      <c r="AS163" s="230" t="n">
        <f aca="false">IF('Indicator Data'!AT167="No Data",1,IF('Indicator Data imputation'!AT166&lt;&gt;"",1,0))</f>
        <v>0</v>
      </c>
      <c r="AT163" s="230" t="n">
        <f aca="false">IF('Indicator Data'!AU167="No Data",1,IF('Indicator Data imputation'!AU166&lt;&gt;"",1,0))</f>
        <v>0</v>
      </c>
      <c r="AU163" s="230" t="n">
        <f aca="false">IF('Indicator Data'!AV167="No Data",1,IF('Indicator Data imputation'!AV166&lt;&gt;"",1,0))</f>
        <v>0</v>
      </c>
      <c r="AV163" s="230" t="n">
        <f aca="false">IF('Indicator Data'!AW167="No Data",1,IF('Indicator Data imputation'!AW166&lt;&gt;"",1,0))</f>
        <v>0</v>
      </c>
      <c r="AW163" s="230" t="n">
        <f aca="false">IF('Indicator Data'!AX167="No Data",1,IF('Indicator Data imputation'!AX166&lt;&gt;"",1,0))</f>
        <v>0</v>
      </c>
      <c r="AX163" s="230" t="n">
        <f aca="false">IF('Indicator Data'!AY167="No Data",1,IF('Indicator Data imputation'!AY166&lt;&gt;"",1,0))</f>
        <v>0</v>
      </c>
      <c r="AY163" s="230" t="n">
        <f aca="false">IF('Indicator Data'!AZ167="No Data",1,IF('Indicator Data imputation'!AZ166&lt;&gt;"",1,0))</f>
        <v>0</v>
      </c>
      <c r="AZ163" s="230" t="n">
        <f aca="false">IF('Indicator Data'!BA167="No Data",1,IF('Indicator Data imputation'!BA166&lt;&gt;"",1,0))</f>
        <v>0</v>
      </c>
      <c r="BA163" s="230" t="n">
        <f aca="false">IF('Indicator Data'!BB167="No Data",1,IF('Indicator Data imputation'!BB166&lt;&gt;"",1,0))</f>
        <v>0</v>
      </c>
      <c r="BB163" s="230" t="n">
        <f aca="false">IF('Indicator Data'!BC167="No Data",1,IF('Indicator Data imputation'!BC166&lt;&gt;"",1,0))</f>
        <v>0</v>
      </c>
      <c r="BC163" s="230" t="n">
        <f aca="false">IF('Indicator Data'!BD167="No Data",1,IF('Indicator Data imputation'!BD166&lt;&gt;"",1,0))</f>
        <v>0</v>
      </c>
      <c r="BD163" s="230" t="n">
        <f aca="false">IF('Indicator Data'!BE167="No Data",1,IF('Indicator Data imputation'!BE166&lt;&gt;"",1,0))</f>
        <v>0</v>
      </c>
      <c r="BE163" s="230" t="n">
        <f aca="false">IF('Indicator Data'!BF167="No Data",1,IF('Indicator Data imputation'!BF166&lt;&gt;"",1,0))</f>
        <v>0</v>
      </c>
      <c r="BF163" s="230" t="n">
        <f aca="false">IF('Indicator Data'!BG167="No Data",1,IF('Indicator Data imputation'!BG166&lt;&gt;"",1,0))</f>
        <v>0</v>
      </c>
      <c r="BG163" s="230" t="n">
        <f aca="false">IF('Indicator Data'!BH167="No Data",1,IF('Indicator Data imputation'!BH166&lt;&gt;"",1,0))</f>
        <v>0</v>
      </c>
      <c r="BH163" s="230" t="n">
        <f aca="false">IF('Indicator Data'!BI167="No Data",1,IF('Indicator Data imputation'!BI166&lt;&gt;"",1,0))</f>
        <v>0</v>
      </c>
      <c r="BI163" s="230" t="n">
        <f aca="false">IF('Indicator Data'!BJ167="No Data",1,IF('Indicator Data imputation'!BJ166&lt;&gt;"",1,0))</f>
        <v>0</v>
      </c>
      <c r="BJ163" s="230" t="n">
        <f aca="false">IF('Indicator Data'!BK167="No Data",1,IF('Indicator Data imputation'!BK166&lt;&gt;"",1,0))</f>
        <v>0</v>
      </c>
      <c r="BK163" s="230" t="n">
        <f aca="false">IF('Indicator Data'!BL167="No Data",1,IF('Indicator Data imputation'!BL166&lt;&gt;"",1,0))</f>
        <v>0</v>
      </c>
      <c r="BL163" s="230" t="n">
        <f aca="false">IF('Indicator Data'!BM167="No Data",1,IF('Indicator Data imputation'!BM166&lt;&gt;"",1,0))</f>
        <v>0</v>
      </c>
      <c r="BM163" s="230" t="n">
        <f aca="false">IF('Indicator Data'!BN167="No Data",1,IF('Indicator Data imputation'!BN166&lt;&gt;"",1,0))</f>
        <v>0</v>
      </c>
      <c r="BN163" s="230" t="n">
        <f aca="false">IF('Indicator Data'!BO167="No Data",1,IF('Indicator Data imputation'!BO166&lt;&gt;"",1,0))</f>
        <v>0</v>
      </c>
      <c r="BO163" s="230" t="n">
        <f aca="false">IF('Indicator Data'!BP167="No Data",1,IF('Indicator Data imputation'!BP166&lt;&gt;"",1,0))</f>
        <v>0</v>
      </c>
      <c r="BP163" s="230" t="n">
        <f aca="false">IF('Indicator Data'!BQ167="No Data",1,IF('Indicator Data imputation'!BQ166&lt;&gt;"",1,0))</f>
        <v>0</v>
      </c>
      <c r="BQ163" s="230" t="n">
        <f aca="false">IF('Indicator Data'!BR167="No Data",1,IF('Indicator Data imputation'!BR166&lt;&gt;"",1,0))</f>
        <v>0</v>
      </c>
      <c r="BR163" s="230" t="n">
        <f aca="false">IF('Indicator Data'!BS167="No Data",1,IF('Indicator Data imputation'!BS166&lt;&gt;"",1,0))</f>
        <v>0</v>
      </c>
      <c r="BS163" s="230" t="n">
        <f aca="false">IF('Indicator Data'!BT167="No Data",1,IF('Indicator Data imputation'!BT166&lt;&gt;"",1,0))</f>
        <v>0</v>
      </c>
      <c r="BT163" s="230" t="n">
        <f aca="false">IF('Indicator Data'!BU167="No Data",1,IF('Indicator Data imputation'!BU166&lt;&gt;"",1,0))</f>
        <v>0</v>
      </c>
      <c r="BU163" s="230" t="n">
        <f aca="false">IF('Indicator Data'!BV167="No Data",1,IF('Indicator Data imputation'!BV166&lt;&gt;"",1,0))</f>
        <v>1</v>
      </c>
      <c r="BV163" s="230" t="n">
        <f aca="false">IF('Indicator Data'!BW167="No Data",1,IF('Indicator Data imputation'!BW166&lt;&gt;"",1,0))</f>
        <v>0</v>
      </c>
      <c r="BW163" s="230" t="n">
        <f aca="false">IF('Indicator Data'!BX167="No Data",1,IF('Indicator Data imputation'!BX166&lt;&gt;"",1,0))</f>
        <v>0</v>
      </c>
      <c r="BX163" s="0" t="n">
        <f aca="false">SUM(B163:BW163)</f>
        <v>7</v>
      </c>
      <c r="BY163" s="239" t="n">
        <f aca="false">BX163/74</f>
        <v>0.0945945945945946</v>
      </c>
    </row>
    <row r="164" customFormat="false" ht="14.5" hidden="false" customHeight="false" outlineLevel="0" collapsed="false">
      <c r="A164" s="0" t="str">
        <f aca="false">'Indicator Data'!B168</f>
        <v>SDN</v>
      </c>
      <c r="B164" s="230" t="n">
        <f aca="false">IF('Indicator Data'!C168="No Data",1,IF('Indicator Data imputation'!C167&lt;&gt;"",1,0))</f>
        <v>0</v>
      </c>
      <c r="C164" s="230" t="n">
        <f aca="false">IF('Indicator Data'!D168="No Data",1,IF('Indicator Data imputation'!D167&lt;&gt;"",1,0))</f>
        <v>0</v>
      </c>
      <c r="D164" s="230" t="n">
        <f aca="false">IF('Indicator Data'!E168="No Data",1,IF('Indicator Data imputation'!E167&lt;&gt;"",1,0))</f>
        <v>0</v>
      </c>
      <c r="E164" s="230" t="n">
        <f aca="false">IF('Indicator Data'!F168="No Data",1,IF('Indicator Data imputation'!F167&lt;&gt;"",1,0))</f>
        <v>0</v>
      </c>
      <c r="F164" s="230" t="n">
        <f aca="false">IF('Indicator Data'!G168="No Data",1,IF('Indicator Data imputation'!G167&lt;&gt;"",1,0))</f>
        <v>0</v>
      </c>
      <c r="G164" s="230" t="n">
        <f aca="false">IF('Indicator Data'!H168="No Data",1,IF('Indicator Data imputation'!H167&lt;&gt;"",1,0))</f>
        <v>0</v>
      </c>
      <c r="H164" s="230" t="n">
        <f aca="false">IF('Indicator Data'!I168="No Data",1,IF('Indicator Data imputation'!I167&lt;&gt;"",1,0))</f>
        <v>0</v>
      </c>
      <c r="I164" s="230" t="n">
        <f aca="false">IF('Indicator Data'!J168="No Data",1,IF('Indicator Data imputation'!J167&lt;&gt;"",1,0))</f>
        <v>0</v>
      </c>
      <c r="J164" s="230" t="n">
        <f aca="false">IF('Indicator Data'!K168="No Data",1,IF('Indicator Data imputation'!K167&lt;&gt;"",1,0))</f>
        <v>0</v>
      </c>
      <c r="K164" s="230" t="n">
        <f aca="false">IF('Indicator Data'!L168="No Data",1,IF('Indicator Data imputation'!L167&lt;&gt;"",1,0))</f>
        <v>0</v>
      </c>
      <c r="L164" s="230" t="n">
        <f aca="false">IF('Indicator Data'!M168="No Data",1,IF('Indicator Data imputation'!M167&lt;&gt;"",1,0))</f>
        <v>0</v>
      </c>
      <c r="M164" s="230" t="n">
        <f aca="false">IF('Indicator Data'!N168="No Data",1,IF('Indicator Data imputation'!N167&lt;&gt;"",1,0))</f>
        <v>0</v>
      </c>
      <c r="N164" s="230" t="n">
        <f aca="false">IF('Indicator Data'!O168="No Data",1,IF('Indicator Data imputation'!O167&lt;&gt;"",1,0))</f>
        <v>0</v>
      </c>
      <c r="O164" s="230" t="n">
        <f aca="false">IF('Indicator Data'!P168="No Data",1,IF('Indicator Data imputation'!P167&lt;&gt;"",1,0))</f>
        <v>0</v>
      </c>
      <c r="P164" s="230" t="n">
        <f aca="false">IF('Indicator Data'!Q168="No Data",1,IF('Indicator Data imputation'!Q167&lt;&gt;"",1,0))</f>
        <v>0</v>
      </c>
      <c r="Q164" s="230" t="n">
        <f aca="false">IF('Indicator Data'!R168="No Data",1,IF('Indicator Data imputation'!R167&lt;&gt;"",1,0))</f>
        <v>0</v>
      </c>
      <c r="R164" s="230" t="n">
        <f aca="false">IF('Indicator Data'!S168="No Data",1,IF('Indicator Data imputation'!S167&lt;&gt;"",1,0))</f>
        <v>0</v>
      </c>
      <c r="S164" s="230" t="n">
        <f aca="false">IF('Indicator Data'!T168="No Data",1,IF('Indicator Data imputation'!T167&lt;&gt;"",1,0))</f>
        <v>0</v>
      </c>
      <c r="T164" s="230" t="n">
        <f aca="false">IF('Indicator Data'!U168="No Data",1,IF('Indicator Data imputation'!U167&lt;&gt;"",1,0))</f>
        <v>0</v>
      </c>
      <c r="U164" s="230" t="n">
        <f aca="false">IF('Indicator Data'!V168="No Data",1,IF('Indicator Data imputation'!V167&lt;&gt;"",1,0))</f>
        <v>0</v>
      </c>
      <c r="V164" s="230" t="n">
        <f aca="false">IF('Indicator Data'!W168="No Data",1,IF('Indicator Data imputation'!W167&lt;&gt;"",1,0))</f>
        <v>0</v>
      </c>
      <c r="W164" s="230" t="n">
        <f aca="false">IF('Indicator Data'!X168="No Data",1,IF('Indicator Data imputation'!X167&lt;&gt;"",1,0))</f>
        <v>0</v>
      </c>
      <c r="X164" s="230" t="n">
        <f aca="false">IF('Indicator Data'!Y168="No Data",1,IF('Indicator Data imputation'!Y167&lt;&gt;"",1,0))</f>
        <v>0</v>
      </c>
      <c r="Y164" s="230" t="n">
        <f aca="false">IF('Indicator Data'!Z168="No Data",1,IF('Indicator Data imputation'!Z167&lt;&gt;"",1,0))</f>
        <v>0</v>
      </c>
      <c r="Z164" s="230" t="n">
        <f aca="false">IF('Indicator Data'!AA168="No Data",1,IF('Indicator Data imputation'!AA167&lt;&gt;"",1,0))</f>
        <v>0</v>
      </c>
      <c r="AA164" s="230" t="n">
        <f aca="false">IF('Indicator Data'!AB168="No Data",1,IF('Indicator Data imputation'!AB167&lt;&gt;"",1,0))</f>
        <v>0</v>
      </c>
      <c r="AB164" s="230" t="n">
        <f aca="false">IF('Indicator Data'!AC168="No Data",1,IF('Indicator Data imputation'!AC167&lt;&gt;"",1,0))</f>
        <v>0</v>
      </c>
      <c r="AC164" s="230" t="n">
        <f aca="false">IF('Indicator Data'!AD168="No Data",1,IF('Indicator Data imputation'!AD167&lt;&gt;"",1,0))</f>
        <v>0</v>
      </c>
      <c r="AD164" s="230" t="n">
        <f aca="false">IF('Indicator Data'!AE168="No Data",1,IF('Indicator Data imputation'!AE167&lt;&gt;"",1,0))</f>
        <v>0</v>
      </c>
      <c r="AE164" s="230" t="n">
        <f aca="false">IF('Indicator Data'!AF168="No Data",1,IF('Indicator Data imputation'!AF167&lt;&gt;"",1,0))</f>
        <v>0</v>
      </c>
      <c r="AF164" s="230" t="n">
        <f aca="false">IF('Indicator Data'!AG168="No Data",1,IF('Indicator Data imputation'!AG167&lt;&gt;"",1,0))</f>
        <v>0</v>
      </c>
      <c r="AG164" s="230" t="n">
        <f aca="false">IF('Indicator Data'!AH168="No Data",1,IF('Indicator Data imputation'!AH167&lt;&gt;"",1,0))</f>
        <v>0</v>
      </c>
      <c r="AH164" s="230" t="n">
        <f aca="false">IF('Indicator Data'!AI168="No Data",1,IF('Indicator Data imputation'!AI167&lt;&gt;"",1,0))</f>
        <v>0</v>
      </c>
      <c r="AI164" s="230" t="n">
        <f aca="false">IF('Indicator Data'!AJ168="No Data",1,IF('Indicator Data imputation'!AJ167&lt;&gt;"",1,0))</f>
        <v>0</v>
      </c>
      <c r="AJ164" s="230" t="n">
        <f aca="false">IF('Indicator Data'!AK168="No Data",1,IF('Indicator Data imputation'!AK167&lt;&gt;"",1,0))</f>
        <v>0</v>
      </c>
      <c r="AK164" s="230" t="n">
        <f aca="false">IF('Indicator Data'!AL168="No Data",1,IF('Indicator Data imputation'!AL167&lt;&gt;"",1,0))</f>
        <v>0</v>
      </c>
      <c r="AL164" s="230" t="n">
        <f aca="false">IF('Indicator Data'!AM168="No Data",1,IF('Indicator Data imputation'!AM167&lt;&gt;"",1,0))</f>
        <v>0</v>
      </c>
      <c r="AM164" s="230" t="n">
        <f aca="false">IF('Indicator Data'!AN168="No Data",1,IF('Indicator Data imputation'!AN167&lt;&gt;"",1,0))</f>
        <v>0</v>
      </c>
      <c r="AN164" s="230" t="n">
        <f aca="false">IF('Indicator Data'!AO168="No Data",1,IF('Indicator Data imputation'!AO167&lt;&gt;"",1,0))</f>
        <v>0</v>
      </c>
      <c r="AO164" s="230" t="n">
        <f aca="false">IF('Indicator Data'!AP168="No Data",1,IF('Indicator Data imputation'!AP167&lt;&gt;"",1,0))</f>
        <v>0</v>
      </c>
      <c r="AP164" s="230" t="n">
        <f aca="false">IF('Indicator Data'!AQ168="No Data",1,IF('Indicator Data imputation'!AQ167&lt;&gt;"",1,0))</f>
        <v>0</v>
      </c>
      <c r="AQ164" s="230" t="n">
        <f aca="false">IF('Indicator Data'!AR168="No Data",1,IF('Indicator Data imputation'!AR167&lt;&gt;"",1,0))</f>
        <v>0</v>
      </c>
      <c r="AR164" s="230" t="n">
        <f aca="false">IF('Indicator Data'!AS168="No Data",1,IF('Indicator Data imputation'!AS167&lt;&gt;"",1,0))</f>
        <v>0</v>
      </c>
      <c r="AS164" s="230" t="n">
        <f aca="false">IF('Indicator Data'!AT168="No Data",1,IF('Indicator Data imputation'!AT167&lt;&gt;"",1,0))</f>
        <v>0</v>
      </c>
      <c r="AT164" s="230" t="n">
        <f aca="false">IF('Indicator Data'!AU168="No Data",1,IF('Indicator Data imputation'!AU167&lt;&gt;"",1,0))</f>
        <v>0</v>
      </c>
      <c r="AU164" s="230" t="n">
        <f aca="false">IF('Indicator Data'!AV168="No Data",1,IF('Indicator Data imputation'!AV167&lt;&gt;"",1,0))</f>
        <v>0</v>
      </c>
      <c r="AV164" s="230" t="n">
        <f aca="false">IF('Indicator Data'!AW168="No Data",1,IF('Indicator Data imputation'!AW167&lt;&gt;"",1,0))</f>
        <v>0</v>
      </c>
      <c r="AW164" s="230" t="n">
        <f aca="false">IF('Indicator Data'!AX168="No Data",1,IF('Indicator Data imputation'!AX167&lt;&gt;"",1,0))</f>
        <v>0</v>
      </c>
      <c r="AX164" s="230" t="n">
        <f aca="false">IF('Indicator Data'!AY168="No Data",1,IF('Indicator Data imputation'!AY167&lt;&gt;"",1,0))</f>
        <v>0</v>
      </c>
      <c r="AY164" s="230" t="n">
        <f aca="false">IF('Indicator Data'!AZ168="No Data",1,IF('Indicator Data imputation'!AZ167&lt;&gt;"",1,0))</f>
        <v>0</v>
      </c>
      <c r="AZ164" s="230" t="n">
        <f aca="false">IF('Indicator Data'!BA168="No Data",1,IF('Indicator Data imputation'!BA167&lt;&gt;"",1,0))</f>
        <v>0</v>
      </c>
      <c r="BA164" s="230" t="n">
        <f aca="false">IF('Indicator Data'!BB168="No Data",1,IF('Indicator Data imputation'!BB167&lt;&gt;"",1,0))</f>
        <v>0</v>
      </c>
      <c r="BB164" s="230" t="n">
        <f aca="false">IF('Indicator Data'!BC168="No Data",1,IF('Indicator Data imputation'!BC167&lt;&gt;"",1,0))</f>
        <v>0</v>
      </c>
      <c r="BC164" s="230" t="n">
        <f aca="false">IF('Indicator Data'!BD168="No Data",1,IF('Indicator Data imputation'!BD167&lt;&gt;"",1,0))</f>
        <v>0</v>
      </c>
      <c r="BD164" s="230" t="n">
        <f aca="false">IF('Indicator Data'!BE168="No Data",1,IF('Indicator Data imputation'!BE167&lt;&gt;"",1,0))</f>
        <v>0</v>
      </c>
      <c r="BE164" s="230" t="n">
        <f aca="false">IF('Indicator Data'!BF168="No Data",1,IF('Indicator Data imputation'!BF167&lt;&gt;"",1,0))</f>
        <v>0</v>
      </c>
      <c r="BF164" s="230" t="n">
        <f aca="false">IF('Indicator Data'!BG168="No Data",1,IF('Indicator Data imputation'!BG167&lt;&gt;"",1,0))</f>
        <v>0</v>
      </c>
      <c r="BG164" s="230" t="n">
        <f aca="false">IF('Indicator Data'!BH168="No Data",1,IF('Indicator Data imputation'!BH167&lt;&gt;"",1,0))</f>
        <v>0</v>
      </c>
      <c r="BH164" s="230" t="n">
        <f aca="false">IF('Indicator Data'!BI168="No Data",1,IF('Indicator Data imputation'!BI167&lt;&gt;"",1,0))</f>
        <v>0</v>
      </c>
      <c r="BI164" s="230" t="n">
        <f aca="false">IF('Indicator Data'!BJ168="No Data",1,IF('Indicator Data imputation'!BJ167&lt;&gt;"",1,0))</f>
        <v>0</v>
      </c>
      <c r="BJ164" s="230" t="n">
        <f aca="false">IF('Indicator Data'!BK168="No Data",1,IF('Indicator Data imputation'!BK167&lt;&gt;"",1,0))</f>
        <v>0</v>
      </c>
      <c r="BK164" s="230" t="n">
        <f aca="false">IF('Indicator Data'!BL168="No Data",1,IF('Indicator Data imputation'!BL167&lt;&gt;"",1,0))</f>
        <v>0</v>
      </c>
      <c r="BL164" s="230" t="n">
        <f aca="false">IF('Indicator Data'!BM168="No Data",1,IF('Indicator Data imputation'!BM167&lt;&gt;"",1,0))</f>
        <v>0</v>
      </c>
      <c r="BM164" s="230" t="n">
        <f aca="false">IF('Indicator Data'!BN168="No Data",1,IF('Indicator Data imputation'!BN167&lt;&gt;"",1,0))</f>
        <v>0</v>
      </c>
      <c r="BN164" s="230" t="n">
        <f aca="false">IF('Indicator Data'!BO168="No Data",1,IF('Indicator Data imputation'!BO167&lt;&gt;"",1,0))</f>
        <v>0</v>
      </c>
      <c r="BO164" s="230" t="n">
        <f aca="false">IF('Indicator Data'!BP168="No Data",1,IF('Indicator Data imputation'!BP167&lt;&gt;"",1,0))</f>
        <v>0</v>
      </c>
      <c r="BP164" s="230" t="n">
        <f aca="false">IF('Indicator Data'!BQ168="No Data",1,IF('Indicator Data imputation'!BQ167&lt;&gt;"",1,0))</f>
        <v>0</v>
      </c>
      <c r="BQ164" s="230" t="n">
        <f aca="false">IF('Indicator Data'!BR168="No Data",1,IF('Indicator Data imputation'!BR167&lt;&gt;"",1,0))</f>
        <v>0</v>
      </c>
      <c r="BR164" s="230" t="n">
        <f aca="false">IF('Indicator Data'!BS168="No Data",1,IF('Indicator Data imputation'!BS167&lt;&gt;"",1,0))</f>
        <v>0</v>
      </c>
      <c r="BS164" s="230" t="n">
        <f aca="false">IF('Indicator Data'!BT168="No Data",1,IF('Indicator Data imputation'!BT167&lt;&gt;"",1,0))</f>
        <v>0</v>
      </c>
      <c r="BT164" s="230" t="n">
        <f aca="false">IF('Indicator Data'!BU168="No Data",1,IF('Indicator Data imputation'!BU167&lt;&gt;"",1,0))</f>
        <v>0</v>
      </c>
      <c r="BU164" s="230" t="n">
        <f aca="false">IF('Indicator Data'!BV168="No Data",1,IF('Indicator Data imputation'!BV167&lt;&gt;"",1,0))</f>
        <v>0</v>
      </c>
      <c r="BV164" s="230" t="n">
        <f aca="false">IF('Indicator Data'!BW168="No Data",1,IF('Indicator Data imputation'!BW167&lt;&gt;"",1,0))</f>
        <v>0</v>
      </c>
      <c r="BW164" s="230" t="n">
        <f aca="false">IF('Indicator Data'!BX168="No Data",1,IF('Indicator Data imputation'!BX167&lt;&gt;"",1,0))</f>
        <v>0</v>
      </c>
      <c r="BX164" s="0" t="n">
        <f aca="false">SUM(B164:BW164)</f>
        <v>0</v>
      </c>
      <c r="BY164" s="239" t="n">
        <f aca="false">BX164/74</f>
        <v>0</v>
      </c>
    </row>
    <row r="165" customFormat="false" ht="14.5" hidden="false" customHeight="false" outlineLevel="0" collapsed="false">
      <c r="A165" s="0" t="str">
        <f aca="false">'Indicator Data'!B169</f>
        <v>SUR</v>
      </c>
      <c r="B165" s="230" t="n">
        <f aca="false">IF('Indicator Data'!C169="No Data",1,IF('Indicator Data imputation'!C168&lt;&gt;"",1,0))</f>
        <v>0</v>
      </c>
      <c r="C165" s="230" t="n">
        <f aca="false">IF('Indicator Data'!D169="No Data",1,IF('Indicator Data imputation'!D168&lt;&gt;"",1,0))</f>
        <v>0</v>
      </c>
      <c r="D165" s="230" t="n">
        <f aca="false">IF('Indicator Data'!E169="No Data",1,IF('Indicator Data imputation'!E168&lt;&gt;"",1,0))</f>
        <v>0</v>
      </c>
      <c r="E165" s="230" t="n">
        <f aca="false">IF('Indicator Data'!F169="No Data",1,IF('Indicator Data imputation'!F168&lt;&gt;"",1,0))</f>
        <v>0</v>
      </c>
      <c r="F165" s="230" t="n">
        <f aca="false">IF('Indicator Data'!G169="No Data",1,IF('Indicator Data imputation'!G168&lt;&gt;"",1,0))</f>
        <v>0</v>
      </c>
      <c r="G165" s="230" t="n">
        <f aca="false">IF('Indicator Data'!H169="No Data",1,IF('Indicator Data imputation'!H168&lt;&gt;"",1,0))</f>
        <v>0</v>
      </c>
      <c r="H165" s="230" t="n">
        <f aca="false">IF('Indicator Data'!I169="No Data",1,IF('Indicator Data imputation'!I168&lt;&gt;"",1,0))</f>
        <v>0</v>
      </c>
      <c r="I165" s="230" t="n">
        <f aca="false">IF('Indicator Data'!J169="No Data",1,IF('Indicator Data imputation'!J168&lt;&gt;"",1,0))</f>
        <v>0</v>
      </c>
      <c r="J165" s="230" t="n">
        <f aca="false">IF('Indicator Data'!K169="No Data",1,IF('Indicator Data imputation'!K168&lt;&gt;"",1,0))</f>
        <v>0</v>
      </c>
      <c r="K165" s="230" t="n">
        <f aca="false">IF('Indicator Data'!L169="No Data",1,IF('Indicator Data imputation'!L168&lt;&gt;"",1,0))</f>
        <v>0</v>
      </c>
      <c r="L165" s="230" t="n">
        <f aca="false">IF('Indicator Data'!M169="No Data",1,IF('Indicator Data imputation'!M168&lt;&gt;"",1,0))</f>
        <v>1</v>
      </c>
      <c r="M165" s="230" t="n">
        <f aca="false">IF('Indicator Data'!N169="No Data",1,IF('Indicator Data imputation'!N168&lt;&gt;"",1,0))</f>
        <v>1</v>
      </c>
      <c r="N165" s="230" t="n">
        <f aca="false">IF('Indicator Data'!O169="No Data",1,IF('Indicator Data imputation'!O168&lt;&gt;"",1,0))</f>
        <v>1</v>
      </c>
      <c r="O165" s="230" t="n">
        <f aca="false">IF('Indicator Data'!P169="No Data",1,IF('Indicator Data imputation'!P168&lt;&gt;"",1,0))</f>
        <v>1</v>
      </c>
      <c r="P165" s="230" t="n">
        <f aca="false">IF('Indicator Data'!Q169="No Data",1,IF('Indicator Data imputation'!Q168&lt;&gt;"",1,0))</f>
        <v>0</v>
      </c>
      <c r="Q165" s="230" t="n">
        <f aca="false">IF('Indicator Data'!R169="No Data",1,IF('Indicator Data imputation'!R168&lt;&gt;"",1,0))</f>
        <v>0</v>
      </c>
      <c r="R165" s="230" t="n">
        <f aca="false">IF('Indicator Data'!S169="No Data",1,IF('Indicator Data imputation'!S168&lt;&gt;"",1,0))</f>
        <v>0</v>
      </c>
      <c r="S165" s="230" t="n">
        <f aca="false">IF('Indicator Data'!T169="No Data",1,IF('Indicator Data imputation'!T168&lt;&gt;"",1,0))</f>
        <v>0</v>
      </c>
      <c r="T165" s="230" t="n">
        <f aca="false">IF('Indicator Data'!U169="No Data",1,IF('Indicator Data imputation'!U168&lt;&gt;"",1,0))</f>
        <v>0</v>
      </c>
      <c r="U165" s="230" t="n">
        <f aca="false">IF('Indicator Data'!V169="No Data",1,IF('Indicator Data imputation'!V168&lt;&gt;"",1,0))</f>
        <v>0</v>
      </c>
      <c r="V165" s="230" t="n">
        <f aca="false">IF('Indicator Data'!W169="No Data",1,IF('Indicator Data imputation'!W168&lt;&gt;"",1,0))</f>
        <v>0</v>
      </c>
      <c r="W165" s="230" t="n">
        <f aca="false">IF('Indicator Data'!X169="No Data",1,IF('Indicator Data imputation'!X168&lt;&gt;"",1,0))</f>
        <v>0</v>
      </c>
      <c r="X165" s="230" t="n">
        <f aca="false">IF('Indicator Data'!Y169="No Data",1,IF('Indicator Data imputation'!Y168&lt;&gt;"",1,0))</f>
        <v>0</v>
      </c>
      <c r="Y165" s="230" t="n">
        <f aca="false">IF('Indicator Data'!Z169="No Data",1,IF('Indicator Data imputation'!Z168&lt;&gt;"",1,0))</f>
        <v>0</v>
      </c>
      <c r="Z165" s="230" t="n">
        <f aca="false">IF('Indicator Data'!AA169="No Data",1,IF('Indicator Data imputation'!AA168&lt;&gt;"",1,0))</f>
        <v>0</v>
      </c>
      <c r="AA165" s="230" t="n">
        <f aca="false">IF('Indicator Data'!AB169="No Data",1,IF('Indicator Data imputation'!AB168&lt;&gt;"",1,0))</f>
        <v>0</v>
      </c>
      <c r="AB165" s="230" t="n">
        <f aca="false">IF('Indicator Data'!AC169="No Data",1,IF('Indicator Data imputation'!AC168&lt;&gt;"",1,0))</f>
        <v>0</v>
      </c>
      <c r="AC165" s="230" t="n">
        <f aca="false">IF('Indicator Data'!AD169="No Data",1,IF('Indicator Data imputation'!AD168&lt;&gt;"",1,0))</f>
        <v>0</v>
      </c>
      <c r="AD165" s="230" t="n">
        <f aca="false">IF('Indicator Data'!AE169="No Data",1,IF('Indicator Data imputation'!AE168&lt;&gt;"",1,0))</f>
        <v>0</v>
      </c>
      <c r="AE165" s="230" t="n">
        <f aca="false">IF('Indicator Data'!AF169="No Data",1,IF('Indicator Data imputation'!AF168&lt;&gt;"",1,0))</f>
        <v>0</v>
      </c>
      <c r="AF165" s="230" t="n">
        <f aca="false">IF('Indicator Data'!AG169="No Data",1,IF('Indicator Data imputation'!AG168&lt;&gt;"",1,0))</f>
        <v>0</v>
      </c>
      <c r="AG165" s="230" t="n">
        <f aca="false">IF('Indicator Data'!AH169="No Data",1,IF('Indicator Data imputation'!AH168&lt;&gt;"",1,0))</f>
        <v>0</v>
      </c>
      <c r="AH165" s="230" t="n">
        <f aca="false">IF('Indicator Data'!AI169="No Data",1,IF('Indicator Data imputation'!AI168&lt;&gt;"",1,0))</f>
        <v>0</v>
      </c>
      <c r="AI165" s="230" t="n">
        <f aca="false">IF('Indicator Data'!AJ169="No Data",1,IF('Indicator Data imputation'!AJ168&lt;&gt;"",1,0))</f>
        <v>0</v>
      </c>
      <c r="AJ165" s="230" t="n">
        <f aca="false">IF('Indicator Data'!AK169="No Data",1,IF('Indicator Data imputation'!AK168&lt;&gt;"",1,0))</f>
        <v>0</v>
      </c>
      <c r="AK165" s="230" t="n">
        <f aca="false">IF('Indicator Data'!AL169="No Data",1,IF('Indicator Data imputation'!AL168&lt;&gt;"",1,0))</f>
        <v>0</v>
      </c>
      <c r="AL165" s="230" t="n">
        <f aca="false">IF('Indicator Data'!AM169="No Data",1,IF('Indicator Data imputation'!AM168&lt;&gt;"",1,0))</f>
        <v>0</v>
      </c>
      <c r="AM165" s="230" t="n">
        <f aca="false">IF('Indicator Data'!AN169="No Data",1,IF('Indicator Data imputation'!AN168&lt;&gt;"",1,0))</f>
        <v>0</v>
      </c>
      <c r="AN165" s="230" t="n">
        <f aca="false">IF('Indicator Data'!AO169="No Data",1,IF('Indicator Data imputation'!AO168&lt;&gt;"",1,0))</f>
        <v>0</v>
      </c>
      <c r="AO165" s="230" t="n">
        <f aca="false">IF('Indicator Data'!AP169="No Data",1,IF('Indicator Data imputation'!AP168&lt;&gt;"",1,0))</f>
        <v>0</v>
      </c>
      <c r="AP165" s="230" t="n">
        <f aca="false">IF('Indicator Data'!AQ169="No Data",1,IF('Indicator Data imputation'!AQ168&lt;&gt;"",1,0))</f>
        <v>0</v>
      </c>
      <c r="AQ165" s="230" t="n">
        <f aca="false">IF('Indicator Data'!AR169="No Data",1,IF('Indicator Data imputation'!AR168&lt;&gt;"",1,0))</f>
        <v>0</v>
      </c>
      <c r="AR165" s="230" t="n">
        <f aca="false">IF('Indicator Data'!AS169="No Data",1,IF('Indicator Data imputation'!AS168&lt;&gt;"",1,0))</f>
        <v>0</v>
      </c>
      <c r="AS165" s="230" t="n">
        <f aca="false">IF('Indicator Data'!AT169="No Data",1,IF('Indicator Data imputation'!AT168&lt;&gt;"",1,0))</f>
        <v>0</v>
      </c>
      <c r="AT165" s="230" t="n">
        <f aca="false">IF('Indicator Data'!AU169="No Data",1,IF('Indicator Data imputation'!AU168&lt;&gt;"",1,0))</f>
        <v>0</v>
      </c>
      <c r="AU165" s="230" t="n">
        <f aca="false">IF('Indicator Data'!AV169="No Data",1,IF('Indicator Data imputation'!AV168&lt;&gt;"",1,0))</f>
        <v>0</v>
      </c>
      <c r="AV165" s="230" t="n">
        <f aca="false">IF('Indicator Data'!AW169="No Data",1,IF('Indicator Data imputation'!AW168&lt;&gt;"",1,0))</f>
        <v>0</v>
      </c>
      <c r="AW165" s="230" t="n">
        <f aca="false">IF('Indicator Data'!AX169="No Data",1,IF('Indicator Data imputation'!AX168&lt;&gt;"",1,0))</f>
        <v>0</v>
      </c>
      <c r="AX165" s="230" t="n">
        <f aca="false">IF('Indicator Data'!AY169="No Data",1,IF('Indicator Data imputation'!AY168&lt;&gt;"",1,0))</f>
        <v>0</v>
      </c>
      <c r="AY165" s="230" t="n">
        <f aca="false">IF('Indicator Data'!AZ169="No Data",1,IF('Indicator Data imputation'!AZ168&lt;&gt;"",1,0))</f>
        <v>1</v>
      </c>
      <c r="AZ165" s="230" t="n">
        <f aca="false">IF('Indicator Data'!BA169="No Data",1,IF('Indicator Data imputation'!BA168&lt;&gt;"",1,0))</f>
        <v>0</v>
      </c>
      <c r="BA165" s="230" t="n">
        <f aca="false">IF('Indicator Data'!BB169="No Data",1,IF('Indicator Data imputation'!BB168&lt;&gt;"",1,0))</f>
        <v>0</v>
      </c>
      <c r="BB165" s="230" t="n">
        <f aca="false">IF('Indicator Data'!BC169="No Data",1,IF('Indicator Data imputation'!BC168&lt;&gt;"",1,0))</f>
        <v>0</v>
      </c>
      <c r="BC165" s="230" t="n">
        <f aca="false">IF('Indicator Data'!BD169="No Data",1,IF('Indicator Data imputation'!BD168&lt;&gt;"",1,0))</f>
        <v>0</v>
      </c>
      <c r="BD165" s="230" t="n">
        <f aca="false">IF('Indicator Data'!BE169="No Data",1,IF('Indicator Data imputation'!BE168&lt;&gt;"",1,0))</f>
        <v>0</v>
      </c>
      <c r="BE165" s="230" t="n">
        <f aca="false">IF('Indicator Data'!BF169="No Data",1,IF('Indicator Data imputation'!BF168&lt;&gt;"",1,0))</f>
        <v>0</v>
      </c>
      <c r="BF165" s="230" t="n">
        <f aca="false">IF('Indicator Data'!BG169="No Data",1,IF('Indicator Data imputation'!BG168&lt;&gt;"",1,0))</f>
        <v>0</v>
      </c>
      <c r="BG165" s="230" t="n">
        <f aca="false">IF('Indicator Data'!BH169="No Data",1,IF('Indicator Data imputation'!BH168&lt;&gt;"",1,0))</f>
        <v>0</v>
      </c>
      <c r="BH165" s="230" t="n">
        <f aca="false">IF('Indicator Data'!BI169="No Data",1,IF('Indicator Data imputation'!BI168&lt;&gt;"",1,0))</f>
        <v>1</v>
      </c>
      <c r="BI165" s="230" t="n">
        <f aca="false">IF('Indicator Data'!BJ169="No Data",1,IF('Indicator Data imputation'!BJ168&lt;&gt;"",1,0))</f>
        <v>0</v>
      </c>
      <c r="BJ165" s="230" t="n">
        <f aca="false">IF('Indicator Data'!BK169="No Data",1,IF('Indicator Data imputation'!BK168&lt;&gt;"",1,0))</f>
        <v>0</v>
      </c>
      <c r="BK165" s="230" t="n">
        <f aca="false">IF('Indicator Data'!BL169="No Data",1,IF('Indicator Data imputation'!BL168&lt;&gt;"",1,0))</f>
        <v>0</v>
      </c>
      <c r="BL165" s="230" t="n">
        <f aca="false">IF('Indicator Data'!BM169="No Data",1,IF('Indicator Data imputation'!BM168&lt;&gt;"",1,0))</f>
        <v>0</v>
      </c>
      <c r="BM165" s="230" t="n">
        <f aca="false">IF('Indicator Data'!BN169="No Data",1,IF('Indicator Data imputation'!BN168&lt;&gt;"",1,0))</f>
        <v>0</v>
      </c>
      <c r="BN165" s="230" t="n">
        <f aca="false">IF('Indicator Data'!BO169="No Data",1,IF('Indicator Data imputation'!BO168&lt;&gt;"",1,0))</f>
        <v>0</v>
      </c>
      <c r="BO165" s="230" t="n">
        <f aca="false">IF('Indicator Data'!BP169="No Data",1,IF('Indicator Data imputation'!BP168&lt;&gt;"",1,0))</f>
        <v>0</v>
      </c>
      <c r="BP165" s="230" t="n">
        <f aca="false">IF('Indicator Data'!BQ169="No Data",1,IF('Indicator Data imputation'!BQ168&lt;&gt;"",1,0))</f>
        <v>0</v>
      </c>
      <c r="BQ165" s="230" t="n">
        <f aca="false">IF('Indicator Data'!BR169="No Data",1,IF('Indicator Data imputation'!BR168&lt;&gt;"",1,0))</f>
        <v>0</v>
      </c>
      <c r="BR165" s="230" t="n">
        <f aca="false">IF('Indicator Data'!BS169="No Data",1,IF('Indicator Data imputation'!BS168&lt;&gt;"",1,0))</f>
        <v>0</v>
      </c>
      <c r="BS165" s="230" t="n">
        <f aca="false">IF('Indicator Data'!BT169="No Data",1,IF('Indicator Data imputation'!BT168&lt;&gt;"",1,0))</f>
        <v>0</v>
      </c>
      <c r="BT165" s="230" t="n">
        <f aca="false">IF('Indicator Data'!BU169="No Data",1,IF('Indicator Data imputation'!BU168&lt;&gt;"",1,0))</f>
        <v>0</v>
      </c>
      <c r="BU165" s="230" t="n">
        <f aca="false">IF('Indicator Data'!BV169="No Data",1,IF('Indicator Data imputation'!BV168&lt;&gt;"",1,0))</f>
        <v>1</v>
      </c>
      <c r="BV165" s="230" t="n">
        <f aca="false">IF('Indicator Data'!BW169="No Data",1,IF('Indicator Data imputation'!BW168&lt;&gt;"",1,0))</f>
        <v>0</v>
      </c>
      <c r="BW165" s="230" t="n">
        <f aca="false">IF('Indicator Data'!BX169="No Data",1,IF('Indicator Data imputation'!BX168&lt;&gt;"",1,0))</f>
        <v>0</v>
      </c>
      <c r="BX165" s="0" t="n">
        <f aca="false">SUM(B165:BW165)</f>
        <v>7</v>
      </c>
      <c r="BY165" s="239" t="n">
        <f aca="false">BX165/74</f>
        <v>0.0945945945945946</v>
      </c>
    </row>
    <row r="166" customFormat="false" ht="14.5" hidden="false" customHeight="false" outlineLevel="0" collapsed="false">
      <c r="A166" s="0" t="str">
        <f aca="false">'Indicator Data'!B170</f>
        <v>SWE</v>
      </c>
      <c r="B166" s="230" t="n">
        <f aca="false">IF('Indicator Data'!C170="No Data",1,IF('Indicator Data imputation'!C169&lt;&gt;"",1,0))</f>
        <v>0</v>
      </c>
      <c r="C166" s="230" t="n">
        <f aca="false">IF('Indicator Data'!D170="No Data",1,IF('Indicator Data imputation'!D169&lt;&gt;"",1,0))</f>
        <v>0</v>
      </c>
      <c r="D166" s="230" t="n">
        <f aca="false">IF('Indicator Data'!E170="No Data",1,IF('Indicator Data imputation'!E169&lt;&gt;"",1,0))</f>
        <v>0</v>
      </c>
      <c r="E166" s="230" t="n">
        <f aca="false">IF('Indicator Data'!F170="No Data",1,IF('Indicator Data imputation'!F169&lt;&gt;"",1,0))</f>
        <v>0</v>
      </c>
      <c r="F166" s="230" t="n">
        <f aca="false">IF('Indicator Data'!G170="No Data",1,IF('Indicator Data imputation'!G169&lt;&gt;"",1,0))</f>
        <v>0</v>
      </c>
      <c r="G166" s="230" t="n">
        <f aca="false">IF('Indicator Data'!H170="No Data",1,IF('Indicator Data imputation'!H169&lt;&gt;"",1,0))</f>
        <v>0</v>
      </c>
      <c r="H166" s="230" t="n">
        <f aca="false">IF('Indicator Data'!I170="No Data",1,IF('Indicator Data imputation'!I169&lt;&gt;"",1,0))</f>
        <v>0</v>
      </c>
      <c r="I166" s="230" t="n">
        <f aca="false">IF('Indicator Data'!J170="No Data",1,IF('Indicator Data imputation'!J169&lt;&gt;"",1,0))</f>
        <v>0</v>
      </c>
      <c r="J166" s="230" t="n">
        <f aca="false">IF('Indicator Data'!K170="No Data",1,IF('Indicator Data imputation'!K169&lt;&gt;"",1,0))</f>
        <v>0</v>
      </c>
      <c r="K166" s="230" t="n">
        <f aca="false">IF('Indicator Data'!L170="No Data",1,IF('Indicator Data imputation'!L169&lt;&gt;"",1,0))</f>
        <v>0</v>
      </c>
      <c r="L166" s="230" t="n">
        <f aca="false">IF('Indicator Data'!M170="No Data",1,IF('Indicator Data imputation'!M169&lt;&gt;"",1,0))</f>
        <v>0</v>
      </c>
      <c r="M166" s="230" t="n">
        <f aca="false">IF('Indicator Data'!N170="No Data",1,IF('Indicator Data imputation'!N169&lt;&gt;"",1,0))</f>
        <v>1</v>
      </c>
      <c r="N166" s="230" t="n">
        <f aca="false">IF('Indicator Data'!O170="No Data",1,IF('Indicator Data imputation'!O169&lt;&gt;"",1,0))</f>
        <v>1</v>
      </c>
      <c r="O166" s="230" t="n">
        <f aca="false">IF('Indicator Data'!P170="No Data",1,IF('Indicator Data imputation'!P169&lt;&gt;"",1,0))</f>
        <v>1</v>
      </c>
      <c r="P166" s="230" t="n">
        <f aca="false">IF('Indicator Data'!Q170="No Data",1,IF('Indicator Data imputation'!Q169&lt;&gt;"",1,0))</f>
        <v>0</v>
      </c>
      <c r="Q166" s="230" t="n">
        <f aca="false">IF('Indicator Data'!R170="No Data",1,IF('Indicator Data imputation'!R169&lt;&gt;"",1,0))</f>
        <v>0</v>
      </c>
      <c r="R166" s="230" t="n">
        <f aca="false">IF('Indicator Data'!S170="No Data",1,IF('Indicator Data imputation'!S169&lt;&gt;"",1,0))</f>
        <v>0</v>
      </c>
      <c r="S166" s="230" t="n">
        <f aca="false">IF('Indicator Data'!T170="No Data",1,IF('Indicator Data imputation'!T169&lt;&gt;"",1,0))</f>
        <v>0</v>
      </c>
      <c r="T166" s="230" t="n">
        <f aca="false">IF('Indicator Data'!U170="No Data",1,IF('Indicator Data imputation'!U169&lt;&gt;"",1,0))</f>
        <v>0</v>
      </c>
      <c r="U166" s="230" t="n">
        <f aca="false">IF('Indicator Data'!V170="No Data",1,IF('Indicator Data imputation'!V169&lt;&gt;"",1,0))</f>
        <v>0</v>
      </c>
      <c r="V166" s="230" t="n">
        <f aca="false">IF('Indicator Data'!W170="No Data",1,IF('Indicator Data imputation'!W169&lt;&gt;"",1,0))</f>
        <v>0</v>
      </c>
      <c r="W166" s="230" t="n">
        <f aca="false">IF('Indicator Data'!X170="No Data",1,IF('Indicator Data imputation'!X169&lt;&gt;"",1,0))</f>
        <v>0</v>
      </c>
      <c r="X166" s="230" t="n">
        <f aca="false">IF('Indicator Data'!Y170="No Data",1,IF('Indicator Data imputation'!Y169&lt;&gt;"",1,0))</f>
        <v>0</v>
      </c>
      <c r="Y166" s="230" t="n">
        <f aca="false">IF('Indicator Data'!Z170="No Data",1,IF('Indicator Data imputation'!Z169&lt;&gt;"",1,0))</f>
        <v>0</v>
      </c>
      <c r="Z166" s="230" t="n">
        <f aca="false">IF('Indicator Data'!AA170="No Data",1,IF('Indicator Data imputation'!AA169&lt;&gt;"",1,0))</f>
        <v>1</v>
      </c>
      <c r="AA166" s="230" t="n">
        <f aca="false">IF('Indicator Data'!AB170="No Data",1,IF('Indicator Data imputation'!AB169&lt;&gt;"",1,0))</f>
        <v>0</v>
      </c>
      <c r="AB166" s="230" t="n">
        <f aca="false">IF('Indicator Data'!AC170="No Data",1,IF('Indicator Data imputation'!AC169&lt;&gt;"",1,0))</f>
        <v>1</v>
      </c>
      <c r="AC166" s="230" t="n">
        <f aca="false">IF('Indicator Data'!AD170="No Data",1,IF('Indicator Data imputation'!AD169&lt;&gt;"",1,0))</f>
        <v>0</v>
      </c>
      <c r="AD166" s="230" t="n">
        <f aca="false">IF('Indicator Data'!AE170="No Data",1,IF('Indicator Data imputation'!AE169&lt;&gt;"",1,0))</f>
        <v>0</v>
      </c>
      <c r="AE166" s="230" t="n">
        <f aca="false">IF('Indicator Data'!AF170="No Data",1,IF('Indicator Data imputation'!AF169&lt;&gt;"",1,0))</f>
        <v>0</v>
      </c>
      <c r="AF166" s="230" t="n">
        <f aca="false">IF('Indicator Data'!AG170="No Data",1,IF('Indicator Data imputation'!AG169&lt;&gt;"",1,0))</f>
        <v>0</v>
      </c>
      <c r="AG166" s="230" t="n">
        <f aca="false">IF('Indicator Data'!AH170="No Data",1,IF('Indicator Data imputation'!AH169&lt;&gt;"",1,0))</f>
        <v>0</v>
      </c>
      <c r="AH166" s="230" t="n">
        <f aca="false">IF('Indicator Data'!AI170="No Data",1,IF('Indicator Data imputation'!AI169&lt;&gt;"",1,0))</f>
        <v>0</v>
      </c>
      <c r="AI166" s="230" t="n">
        <f aca="false">IF('Indicator Data'!AJ170="No Data",1,IF('Indicator Data imputation'!AJ169&lt;&gt;"",1,0))</f>
        <v>0</v>
      </c>
      <c r="AJ166" s="230" t="n">
        <f aca="false">IF('Indicator Data'!AK170="No Data",1,IF('Indicator Data imputation'!AK169&lt;&gt;"",1,0))</f>
        <v>0</v>
      </c>
      <c r="AK166" s="230" t="n">
        <f aca="false">IF('Indicator Data'!AL170="No Data",1,IF('Indicator Data imputation'!AL169&lt;&gt;"",1,0))</f>
        <v>1</v>
      </c>
      <c r="AL166" s="230" t="n">
        <f aca="false">IF('Indicator Data'!AM170="No Data",1,IF('Indicator Data imputation'!AM169&lt;&gt;"",1,0))</f>
        <v>0</v>
      </c>
      <c r="AM166" s="230" t="n">
        <f aca="false">IF('Indicator Data'!AN170="No Data",1,IF('Indicator Data imputation'!AN169&lt;&gt;"",1,0))</f>
        <v>0</v>
      </c>
      <c r="AN166" s="230" t="n">
        <f aca="false">IF('Indicator Data'!AO170="No Data",1,IF('Indicator Data imputation'!AO169&lt;&gt;"",1,0))</f>
        <v>0</v>
      </c>
      <c r="AO166" s="230" t="n">
        <f aca="false">IF('Indicator Data'!AP170="No Data",1,IF('Indicator Data imputation'!AP169&lt;&gt;"",1,0))</f>
        <v>1</v>
      </c>
      <c r="AP166" s="230" t="n">
        <f aca="false">IF('Indicator Data'!AQ170="No Data",1,IF('Indicator Data imputation'!AQ169&lt;&gt;"",1,0))</f>
        <v>0</v>
      </c>
      <c r="AQ166" s="230" t="n">
        <f aca="false">IF('Indicator Data'!AR170="No Data",1,IF('Indicator Data imputation'!AR169&lt;&gt;"",1,0))</f>
        <v>0</v>
      </c>
      <c r="AR166" s="230" t="n">
        <f aca="false">IF('Indicator Data'!AS170="No Data",1,IF('Indicator Data imputation'!AS169&lt;&gt;"",1,0))</f>
        <v>1</v>
      </c>
      <c r="AS166" s="230" t="n">
        <f aca="false">IF('Indicator Data'!AT170="No Data",1,IF('Indicator Data imputation'!AT169&lt;&gt;"",1,0))</f>
        <v>0</v>
      </c>
      <c r="AT166" s="230" t="n">
        <f aca="false">IF('Indicator Data'!AU170="No Data",1,IF('Indicator Data imputation'!AU169&lt;&gt;"",1,0))</f>
        <v>1</v>
      </c>
      <c r="AU166" s="230" t="n">
        <f aca="false">IF('Indicator Data'!AV170="No Data",1,IF('Indicator Data imputation'!AV169&lt;&gt;"",1,0))</f>
        <v>1</v>
      </c>
      <c r="AV166" s="230" t="n">
        <f aca="false">IF('Indicator Data'!AW170="No Data",1,IF('Indicator Data imputation'!AW169&lt;&gt;"",1,0))</f>
        <v>1</v>
      </c>
      <c r="AW166" s="230" t="n">
        <f aca="false">IF('Indicator Data'!AX170="No Data",1,IF('Indicator Data imputation'!AX169&lt;&gt;"",1,0))</f>
        <v>0</v>
      </c>
      <c r="AX166" s="230" t="n">
        <f aca="false">IF('Indicator Data'!AY170="No Data",1,IF('Indicator Data imputation'!AY169&lt;&gt;"",1,0))</f>
        <v>0</v>
      </c>
      <c r="AY166" s="230" t="n">
        <f aca="false">IF('Indicator Data'!AZ170="No Data",1,IF('Indicator Data imputation'!AZ169&lt;&gt;"",1,0))</f>
        <v>0</v>
      </c>
      <c r="AZ166" s="230" t="n">
        <f aca="false">IF('Indicator Data'!BA170="No Data",1,IF('Indicator Data imputation'!BA169&lt;&gt;"",1,0))</f>
        <v>0</v>
      </c>
      <c r="BA166" s="230" t="n">
        <f aca="false">IF('Indicator Data'!BB170="No Data",1,IF('Indicator Data imputation'!BB169&lt;&gt;"",1,0))</f>
        <v>0</v>
      </c>
      <c r="BB166" s="230" t="n">
        <f aca="false">IF('Indicator Data'!BC170="No Data",1,IF('Indicator Data imputation'!BC169&lt;&gt;"",1,0))</f>
        <v>0</v>
      </c>
      <c r="BC166" s="230" t="n">
        <f aca="false">IF('Indicator Data'!BD170="No Data",1,IF('Indicator Data imputation'!BD169&lt;&gt;"",1,0))</f>
        <v>0</v>
      </c>
      <c r="BD166" s="230" t="n">
        <f aca="false">IF('Indicator Data'!BE170="No Data",1,IF('Indicator Data imputation'!BE169&lt;&gt;"",1,0))</f>
        <v>0</v>
      </c>
      <c r="BE166" s="230" t="n">
        <f aca="false">IF('Indicator Data'!BF170="No Data",1,IF('Indicator Data imputation'!BF169&lt;&gt;"",1,0))</f>
        <v>0</v>
      </c>
      <c r="BF166" s="230" t="n">
        <f aca="false">IF('Indicator Data'!BG170="No Data",1,IF('Indicator Data imputation'!BG169&lt;&gt;"",1,0))</f>
        <v>0</v>
      </c>
      <c r="BG166" s="230" t="n">
        <f aca="false">IF('Indicator Data'!BH170="No Data",1,IF('Indicator Data imputation'!BH169&lt;&gt;"",1,0))</f>
        <v>0</v>
      </c>
      <c r="BH166" s="230" t="n">
        <f aca="false">IF('Indicator Data'!BI170="No Data",1,IF('Indicator Data imputation'!BI169&lt;&gt;"",1,0))</f>
        <v>0</v>
      </c>
      <c r="BI166" s="230" t="n">
        <f aca="false">IF('Indicator Data'!BJ170="No Data",1,IF('Indicator Data imputation'!BJ169&lt;&gt;"",1,0))</f>
        <v>0</v>
      </c>
      <c r="BJ166" s="230" t="n">
        <f aca="false">IF('Indicator Data'!BK170="No Data",1,IF('Indicator Data imputation'!BK169&lt;&gt;"",1,0))</f>
        <v>0</v>
      </c>
      <c r="BK166" s="230" t="n">
        <f aca="false">IF('Indicator Data'!BL170="No Data",1,IF('Indicator Data imputation'!BL169&lt;&gt;"",1,0))</f>
        <v>0</v>
      </c>
      <c r="BL166" s="230" t="n">
        <f aca="false">IF('Indicator Data'!BM170="No Data",1,IF('Indicator Data imputation'!BM169&lt;&gt;"",1,0))</f>
        <v>1</v>
      </c>
      <c r="BM166" s="230" t="n">
        <f aca="false">IF('Indicator Data'!BN170="No Data",1,IF('Indicator Data imputation'!BN169&lt;&gt;"",1,0))</f>
        <v>0</v>
      </c>
      <c r="BN166" s="230" t="n">
        <f aca="false">IF('Indicator Data'!BO170="No Data",1,IF('Indicator Data imputation'!BO169&lt;&gt;"",1,0))</f>
        <v>0</v>
      </c>
      <c r="BO166" s="230" t="n">
        <f aca="false">IF('Indicator Data'!BP170="No Data",1,IF('Indicator Data imputation'!BP169&lt;&gt;"",1,0))</f>
        <v>0</v>
      </c>
      <c r="BP166" s="230" t="n">
        <f aca="false">IF('Indicator Data'!BQ170="No Data",1,IF('Indicator Data imputation'!BQ169&lt;&gt;"",1,0))</f>
        <v>0</v>
      </c>
      <c r="BQ166" s="230" t="n">
        <f aca="false">IF('Indicator Data'!BR170="No Data",1,IF('Indicator Data imputation'!BR169&lt;&gt;"",1,0))</f>
        <v>0</v>
      </c>
      <c r="BR166" s="230" t="n">
        <f aca="false">IF('Indicator Data'!BS170="No Data",1,IF('Indicator Data imputation'!BS169&lt;&gt;"",1,0))</f>
        <v>0</v>
      </c>
      <c r="BS166" s="230" t="n">
        <f aca="false">IF('Indicator Data'!BT170="No Data",1,IF('Indicator Data imputation'!BT169&lt;&gt;"",1,0))</f>
        <v>0</v>
      </c>
      <c r="BT166" s="230" t="n">
        <f aca="false">IF('Indicator Data'!BU170="No Data",1,IF('Indicator Data imputation'!BU169&lt;&gt;"",1,0))</f>
        <v>0</v>
      </c>
      <c r="BU166" s="230" t="n">
        <f aca="false">IF('Indicator Data'!BV170="No Data",1,IF('Indicator Data imputation'!BV169&lt;&gt;"",1,0))</f>
        <v>0</v>
      </c>
      <c r="BV166" s="230" t="n">
        <f aca="false">IF('Indicator Data'!BW170="No Data",1,IF('Indicator Data imputation'!BW169&lt;&gt;"",1,0))</f>
        <v>0</v>
      </c>
      <c r="BW166" s="230" t="n">
        <f aca="false">IF('Indicator Data'!BX170="No Data",1,IF('Indicator Data imputation'!BX169&lt;&gt;"",1,0))</f>
        <v>0</v>
      </c>
      <c r="BX166" s="0" t="n">
        <f aca="false">SUM(B166:BW166)</f>
        <v>12</v>
      </c>
      <c r="BY166" s="239" t="n">
        <f aca="false">BX166/74</f>
        <v>0.162162162162162</v>
      </c>
    </row>
    <row r="167" customFormat="false" ht="14.5" hidden="false" customHeight="false" outlineLevel="0" collapsed="false">
      <c r="A167" s="0" t="str">
        <f aca="false">'Indicator Data'!B171</f>
        <v>CHE</v>
      </c>
      <c r="B167" s="230" t="n">
        <f aca="false">IF('Indicator Data'!C171="No Data",1,IF('Indicator Data imputation'!C170&lt;&gt;"",1,0))</f>
        <v>0</v>
      </c>
      <c r="C167" s="230" t="n">
        <f aca="false">IF('Indicator Data'!D171="No Data",1,IF('Indicator Data imputation'!D170&lt;&gt;"",1,0))</f>
        <v>0</v>
      </c>
      <c r="D167" s="230" t="n">
        <f aca="false">IF('Indicator Data'!E171="No Data",1,IF('Indicator Data imputation'!E170&lt;&gt;"",1,0))</f>
        <v>0</v>
      </c>
      <c r="E167" s="230" t="n">
        <f aca="false">IF('Indicator Data'!F171="No Data",1,IF('Indicator Data imputation'!F170&lt;&gt;"",1,0))</f>
        <v>0</v>
      </c>
      <c r="F167" s="230" t="n">
        <f aca="false">IF('Indicator Data'!G171="No Data",1,IF('Indicator Data imputation'!G170&lt;&gt;"",1,0))</f>
        <v>0</v>
      </c>
      <c r="G167" s="230" t="n">
        <f aca="false">IF('Indicator Data'!H171="No Data",1,IF('Indicator Data imputation'!H170&lt;&gt;"",1,0))</f>
        <v>0</v>
      </c>
      <c r="H167" s="230" t="n">
        <f aca="false">IF('Indicator Data'!I171="No Data",1,IF('Indicator Data imputation'!I170&lt;&gt;"",1,0))</f>
        <v>0</v>
      </c>
      <c r="I167" s="230" t="n">
        <f aca="false">IF('Indicator Data'!J171="No Data",1,IF('Indicator Data imputation'!J170&lt;&gt;"",1,0))</f>
        <v>0</v>
      </c>
      <c r="J167" s="230" t="n">
        <f aca="false">IF('Indicator Data'!K171="No Data",1,IF('Indicator Data imputation'!K170&lt;&gt;"",1,0))</f>
        <v>0</v>
      </c>
      <c r="K167" s="230" t="n">
        <f aca="false">IF('Indicator Data'!L171="No Data",1,IF('Indicator Data imputation'!L170&lt;&gt;"",1,0))</f>
        <v>0</v>
      </c>
      <c r="L167" s="230" t="n">
        <f aca="false">IF('Indicator Data'!M171="No Data",1,IF('Indicator Data imputation'!M170&lt;&gt;"",1,0))</f>
        <v>0</v>
      </c>
      <c r="M167" s="230" t="n">
        <f aca="false">IF('Indicator Data'!N171="No Data",1,IF('Indicator Data imputation'!N170&lt;&gt;"",1,0))</f>
        <v>1</v>
      </c>
      <c r="N167" s="230" t="n">
        <f aca="false">IF('Indicator Data'!O171="No Data",1,IF('Indicator Data imputation'!O170&lt;&gt;"",1,0))</f>
        <v>1</v>
      </c>
      <c r="O167" s="230" t="n">
        <f aca="false">IF('Indicator Data'!P171="No Data",1,IF('Indicator Data imputation'!P170&lt;&gt;"",1,0))</f>
        <v>1</v>
      </c>
      <c r="P167" s="230" t="n">
        <f aca="false">IF('Indicator Data'!Q171="No Data",1,IF('Indicator Data imputation'!Q170&lt;&gt;"",1,0))</f>
        <v>0</v>
      </c>
      <c r="Q167" s="230" t="n">
        <f aca="false">IF('Indicator Data'!R171="No Data",1,IF('Indicator Data imputation'!R170&lt;&gt;"",1,0))</f>
        <v>0</v>
      </c>
      <c r="R167" s="230" t="n">
        <f aca="false">IF('Indicator Data'!S171="No Data",1,IF('Indicator Data imputation'!S170&lt;&gt;"",1,0))</f>
        <v>0</v>
      </c>
      <c r="S167" s="230" t="n">
        <f aca="false">IF('Indicator Data'!T171="No Data",1,IF('Indicator Data imputation'!T170&lt;&gt;"",1,0))</f>
        <v>0</v>
      </c>
      <c r="T167" s="230" t="n">
        <f aca="false">IF('Indicator Data'!U171="No Data",1,IF('Indicator Data imputation'!U170&lt;&gt;"",1,0))</f>
        <v>0</v>
      </c>
      <c r="U167" s="230" t="n">
        <f aca="false">IF('Indicator Data'!V171="No Data",1,IF('Indicator Data imputation'!V170&lt;&gt;"",1,0))</f>
        <v>0</v>
      </c>
      <c r="V167" s="230" t="n">
        <f aca="false">IF('Indicator Data'!W171="No Data",1,IF('Indicator Data imputation'!W170&lt;&gt;"",1,0))</f>
        <v>0</v>
      </c>
      <c r="W167" s="230" t="n">
        <f aca="false">IF('Indicator Data'!X171="No Data",1,IF('Indicator Data imputation'!X170&lt;&gt;"",1,0))</f>
        <v>0</v>
      </c>
      <c r="X167" s="230" t="n">
        <f aca="false">IF('Indicator Data'!Y171="No Data",1,IF('Indicator Data imputation'!Y170&lt;&gt;"",1,0))</f>
        <v>0</v>
      </c>
      <c r="Y167" s="230" t="n">
        <f aca="false">IF('Indicator Data'!Z171="No Data",1,IF('Indicator Data imputation'!Z170&lt;&gt;"",1,0))</f>
        <v>0</v>
      </c>
      <c r="Z167" s="230" t="n">
        <f aca="false">IF('Indicator Data'!AA171="No Data",1,IF('Indicator Data imputation'!AA170&lt;&gt;"",1,0))</f>
        <v>1</v>
      </c>
      <c r="AA167" s="230" t="n">
        <f aca="false">IF('Indicator Data'!AB171="No Data",1,IF('Indicator Data imputation'!AB170&lt;&gt;"",1,0))</f>
        <v>0</v>
      </c>
      <c r="AB167" s="230" t="n">
        <f aca="false">IF('Indicator Data'!AC171="No Data",1,IF('Indicator Data imputation'!AC170&lt;&gt;"",1,0))</f>
        <v>1</v>
      </c>
      <c r="AC167" s="230" t="n">
        <f aca="false">IF('Indicator Data'!AD171="No Data",1,IF('Indicator Data imputation'!AD170&lt;&gt;"",1,0))</f>
        <v>0</v>
      </c>
      <c r="AD167" s="230" t="n">
        <f aca="false">IF('Indicator Data'!AE171="No Data",1,IF('Indicator Data imputation'!AE170&lt;&gt;"",1,0))</f>
        <v>0</v>
      </c>
      <c r="AE167" s="230" t="n">
        <f aca="false">IF('Indicator Data'!AF171="No Data",1,IF('Indicator Data imputation'!AF170&lt;&gt;"",1,0))</f>
        <v>1</v>
      </c>
      <c r="AF167" s="230" t="n">
        <f aca="false">IF('Indicator Data'!AG171="No Data",1,IF('Indicator Data imputation'!AG170&lt;&gt;"",1,0))</f>
        <v>0</v>
      </c>
      <c r="AG167" s="230" t="n">
        <f aca="false">IF('Indicator Data'!AH171="No Data",1,IF('Indicator Data imputation'!AH170&lt;&gt;"",1,0))</f>
        <v>0</v>
      </c>
      <c r="AH167" s="230" t="n">
        <f aca="false">IF('Indicator Data'!AI171="No Data",1,IF('Indicator Data imputation'!AI170&lt;&gt;"",1,0))</f>
        <v>0</v>
      </c>
      <c r="AI167" s="230" t="n">
        <f aca="false">IF('Indicator Data'!AJ171="No Data",1,IF('Indicator Data imputation'!AJ170&lt;&gt;"",1,0))</f>
        <v>0</v>
      </c>
      <c r="AJ167" s="230" t="n">
        <f aca="false">IF('Indicator Data'!AK171="No Data",1,IF('Indicator Data imputation'!AK170&lt;&gt;"",1,0))</f>
        <v>0</v>
      </c>
      <c r="AK167" s="230" t="n">
        <f aca="false">IF('Indicator Data'!AL171="No Data",1,IF('Indicator Data imputation'!AL170&lt;&gt;"",1,0))</f>
        <v>1</v>
      </c>
      <c r="AL167" s="230" t="n">
        <f aca="false">IF('Indicator Data'!AM171="No Data",1,IF('Indicator Data imputation'!AM170&lt;&gt;"",1,0))</f>
        <v>0</v>
      </c>
      <c r="AM167" s="230" t="n">
        <f aca="false">IF('Indicator Data'!AN171="No Data",1,IF('Indicator Data imputation'!AN170&lt;&gt;"",1,0))</f>
        <v>0</v>
      </c>
      <c r="AN167" s="230" t="n">
        <f aca="false">IF('Indicator Data'!AO171="No Data",1,IF('Indicator Data imputation'!AO170&lt;&gt;"",1,0))</f>
        <v>0</v>
      </c>
      <c r="AO167" s="230" t="n">
        <f aca="false">IF('Indicator Data'!AP171="No Data",1,IF('Indicator Data imputation'!AP170&lt;&gt;"",1,0))</f>
        <v>1</v>
      </c>
      <c r="AP167" s="230" t="n">
        <f aca="false">IF('Indicator Data'!AQ171="No Data",1,IF('Indicator Data imputation'!AQ170&lt;&gt;"",1,0))</f>
        <v>0</v>
      </c>
      <c r="AQ167" s="230" t="n">
        <f aca="false">IF('Indicator Data'!AR171="No Data",1,IF('Indicator Data imputation'!AR170&lt;&gt;"",1,0))</f>
        <v>0</v>
      </c>
      <c r="AR167" s="230" t="n">
        <f aca="false">IF('Indicator Data'!AS171="No Data",1,IF('Indicator Data imputation'!AS170&lt;&gt;"",1,0))</f>
        <v>1</v>
      </c>
      <c r="AS167" s="230" t="n">
        <f aca="false">IF('Indicator Data'!AT171="No Data",1,IF('Indicator Data imputation'!AT170&lt;&gt;"",1,0))</f>
        <v>0</v>
      </c>
      <c r="AT167" s="230" t="n">
        <f aca="false">IF('Indicator Data'!AU171="No Data",1,IF('Indicator Data imputation'!AU170&lt;&gt;"",1,0))</f>
        <v>0</v>
      </c>
      <c r="AU167" s="230" t="n">
        <f aca="false">IF('Indicator Data'!AV171="No Data",1,IF('Indicator Data imputation'!AV170&lt;&gt;"",1,0))</f>
        <v>0</v>
      </c>
      <c r="AV167" s="230" t="n">
        <f aca="false">IF('Indicator Data'!AW171="No Data",1,IF('Indicator Data imputation'!AW170&lt;&gt;"",1,0))</f>
        <v>1</v>
      </c>
      <c r="AW167" s="230" t="n">
        <f aca="false">IF('Indicator Data'!AX171="No Data",1,IF('Indicator Data imputation'!AX170&lt;&gt;"",1,0))</f>
        <v>0</v>
      </c>
      <c r="AX167" s="230" t="n">
        <f aca="false">IF('Indicator Data'!AY171="No Data",1,IF('Indicator Data imputation'!AY170&lt;&gt;"",1,0))</f>
        <v>0</v>
      </c>
      <c r="AY167" s="230" t="n">
        <f aca="false">IF('Indicator Data'!AZ171="No Data",1,IF('Indicator Data imputation'!AZ170&lt;&gt;"",1,0))</f>
        <v>0</v>
      </c>
      <c r="AZ167" s="230" t="n">
        <f aca="false">IF('Indicator Data'!BA171="No Data",1,IF('Indicator Data imputation'!BA170&lt;&gt;"",1,0))</f>
        <v>0</v>
      </c>
      <c r="BA167" s="230" t="n">
        <f aca="false">IF('Indicator Data'!BB171="No Data",1,IF('Indicator Data imputation'!BB170&lt;&gt;"",1,0))</f>
        <v>0</v>
      </c>
      <c r="BB167" s="230" t="n">
        <f aca="false">IF('Indicator Data'!BC171="No Data",1,IF('Indicator Data imputation'!BC170&lt;&gt;"",1,0))</f>
        <v>0</v>
      </c>
      <c r="BC167" s="230" t="n">
        <f aca="false">IF('Indicator Data'!BD171="No Data",1,IF('Indicator Data imputation'!BD170&lt;&gt;"",1,0))</f>
        <v>0</v>
      </c>
      <c r="BD167" s="230" t="n">
        <f aca="false">IF('Indicator Data'!BE171="No Data",1,IF('Indicator Data imputation'!BE170&lt;&gt;"",1,0))</f>
        <v>0</v>
      </c>
      <c r="BE167" s="230" t="n">
        <f aca="false">IF('Indicator Data'!BF171="No Data",1,IF('Indicator Data imputation'!BF170&lt;&gt;"",1,0))</f>
        <v>0</v>
      </c>
      <c r="BF167" s="230" t="n">
        <f aca="false">IF('Indicator Data'!BG171="No Data",1,IF('Indicator Data imputation'!BG170&lt;&gt;"",1,0))</f>
        <v>0</v>
      </c>
      <c r="BG167" s="230" t="n">
        <f aca="false">IF('Indicator Data'!BH171="No Data",1,IF('Indicator Data imputation'!BH170&lt;&gt;"",1,0))</f>
        <v>0</v>
      </c>
      <c r="BH167" s="230" t="n">
        <f aca="false">IF('Indicator Data'!BI171="No Data",1,IF('Indicator Data imputation'!BI170&lt;&gt;"",1,0))</f>
        <v>0</v>
      </c>
      <c r="BI167" s="230" t="n">
        <f aca="false">IF('Indicator Data'!BJ171="No Data",1,IF('Indicator Data imputation'!BJ170&lt;&gt;"",1,0))</f>
        <v>0</v>
      </c>
      <c r="BJ167" s="230" t="n">
        <f aca="false">IF('Indicator Data'!BK171="No Data",1,IF('Indicator Data imputation'!BK170&lt;&gt;"",1,0))</f>
        <v>0</v>
      </c>
      <c r="BK167" s="230" t="n">
        <f aca="false">IF('Indicator Data'!BL171="No Data",1,IF('Indicator Data imputation'!BL170&lt;&gt;"",1,0))</f>
        <v>0</v>
      </c>
      <c r="BL167" s="230" t="n">
        <f aca="false">IF('Indicator Data'!BM171="No Data",1,IF('Indicator Data imputation'!BM170&lt;&gt;"",1,0))</f>
        <v>1</v>
      </c>
      <c r="BM167" s="230" t="n">
        <f aca="false">IF('Indicator Data'!BN171="No Data",1,IF('Indicator Data imputation'!BN170&lt;&gt;"",1,0))</f>
        <v>0</v>
      </c>
      <c r="BN167" s="230" t="n">
        <f aca="false">IF('Indicator Data'!BO171="No Data",1,IF('Indicator Data imputation'!BO170&lt;&gt;"",1,0))</f>
        <v>0</v>
      </c>
      <c r="BO167" s="230" t="n">
        <f aca="false">IF('Indicator Data'!BP171="No Data",1,IF('Indicator Data imputation'!BP170&lt;&gt;"",1,0))</f>
        <v>0</v>
      </c>
      <c r="BP167" s="230" t="n">
        <f aca="false">IF('Indicator Data'!BQ171="No Data",1,IF('Indicator Data imputation'!BQ170&lt;&gt;"",1,0))</f>
        <v>0</v>
      </c>
      <c r="BQ167" s="230" t="n">
        <f aca="false">IF('Indicator Data'!BR171="No Data",1,IF('Indicator Data imputation'!BR170&lt;&gt;"",1,0))</f>
        <v>0</v>
      </c>
      <c r="BR167" s="230" t="n">
        <f aca="false">IF('Indicator Data'!BS171="No Data",1,IF('Indicator Data imputation'!BS170&lt;&gt;"",1,0))</f>
        <v>0</v>
      </c>
      <c r="BS167" s="230" t="n">
        <f aca="false">IF('Indicator Data'!BT171="No Data",1,IF('Indicator Data imputation'!BT170&lt;&gt;"",1,0))</f>
        <v>0</v>
      </c>
      <c r="BT167" s="230" t="n">
        <f aca="false">IF('Indicator Data'!BU171="No Data",1,IF('Indicator Data imputation'!BU170&lt;&gt;"",1,0))</f>
        <v>0</v>
      </c>
      <c r="BU167" s="230" t="n">
        <f aca="false">IF('Indicator Data'!BV171="No Data",1,IF('Indicator Data imputation'!BV170&lt;&gt;"",1,0))</f>
        <v>0</v>
      </c>
      <c r="BV167" s="230" t="n">
        <f aca="false">IF('Indicator Data'!BW171="No Data",1,IF('Indicator Data imputation'!BW170&lt;&gt;"",1,0))</f>
        <v>0</v>
      </c>
      <c r="BW167" s="230" t="n">
        <f aca="false">IF('Indicator Data'!BX171="No Data",1,IF('Indicator Data imputation'!BX170&lt;&gt;"",1,0))</f>
        <v>0</v>
      </c>
      <c r="BX167" s="0" t="n">
        <f aca="false">SUM(B167:BW167)</f>
        <v>11</v>
      </c>
      <c r="BY167" s="239" t="n">
        <f aca="false">BX167/74</f>
        <v>0.148648648648649</v>
      </c>
    </row>
    <row r="168" customFormat="false" ht="14.5" hidden="false" customHeight="false" outlineLevel="0" collapsed="false">
      <c r="A168" s="0" t="str">
        <f aca="false">'Indicator Data'!B172</f>
        <v>SYR</v>
      </c>
      <c r="B168" s="230" t="n">
        <f aca="false">IF('Indicator Data'!C172="No Data",1,IF('Indicator Data imputation'!C171&lt;&gt;"",1,0))</f>
        <v>0</v>
      </c>
      <c r="C168" s="230" t="n">
        <f aca="false">IF('Indicator Data'!D172="No Data",1,IF('Indicator Data imputation'!D171&lt;&gt;"",1,0))</f>
        <v>0</v>
      </c>
      <c r="D168" s="230" t="n">
        <f aca="false">IF('Indicator Data'!E172="No Data",1,IF('Indicator Data imputation'!E171&lt;&gt;"",1,0))</f>
        <v>0</v>
      </c>
      <c r="E168" s="230" t="n">
        <f aca="false">IF('Indicator Data'!F172="No Data",1,IF('Indicator Data imputation'!F171&lt;&gt;"",1,0))</f>
        <v>0</v>
      </c>
      <c r="F168" s="230" t="n">
        <f aca="false">IF('Indicator Data'!G172="No Data",1,IF('Indicator Data imputation'!G171&lt;&gt;"",1,0))</f>
        <v>0</v>
      </c>
      <c r="G168" s="230" t="n">
        <f aca="false">IF('Indicator Data'!H172="No Data",1,IF('Indicator Data imputation'!H171&lt;&gt;"",1,0))</f>
        <v>0</v>
      </c>
      <c r="H168" s="230" t="n">
        <f aca="false">IF('Indicator Data'!I172="No Data",1,IF('Indicator Data imputation'!I171&lt;&gt;"",1,0))</f>
        <v>0</v>
      </c>
      <c r="I168" s="230" t="n">
        <f aca="false">IF('Indicator Data'!J172="No Data",1,IF('Indicator Data imputation'!J171&lt;&gt;"",1,0))</f>
        <v>0</v>
      </c>
      <c r="J168" s="230" t="n">
        <f aca="false">IF('Indicator Data'!K172="No Data",1,IF('Indicator Data imputation'!K171&lt;&gt;"",1,0))</f>
        <v>0</v>
      </c>
      <c r="K168" s="230" t="n">
        <f aca="false">IF('Indicator Data'!L172="No Data",1,IF('Indicator Data imputation'!L171&lt;&gt;"",1,0))</f>
        <v>0</v>
      </c>
      <c r="L168" s="230" t="n">
        <f aca="false">IF('Indicator Data'!M172="No Data",1,IF('Indicator Data imputation'!M171&lt;&gt;"",1,0))</f>
        <v>0</v>
      </c>
      <c r="M168" s="230" t="n">
        <f aca="false">IF('Indicator Data'!N172="No Data",1,IF('Indicator Data imputation'!N171&lt;&gt;"",1,0))</f>
        <v>1</v>
      </c>
      <c r="N168" s="230" t="n">
        <f aca="false">IF('Indicator Data'!O172="No Data",1,IF('Indicator Data imputation'!O171&lt;&gt;"",1,0))</f>
        <v>1</v>
      </c>
      <c r="O168" s="230" t="n">
        <f aca="false">IF('Indicator Data'!P172="No Data",1,IF('Indicator Data imputation'!P171&lt;&gt;"",1,0))</f>
        <v>1</v>
      </c>
      <c r="P168" s="230" t="n">
        <f aca="false">IF('Indicator Data'!Q172="No Data",1,IF('Indicator Data imputation'!Q171&lt;&gt;"",1,0))</f>
        <v>0</v>
      </c>
      <c r="Q168" s="230" t="n">
        <f aca="false">IF('Indicator Data'!R172="No Data",1,IF('Indicator Data imputation'!R171&lt;&gt;"",1,0))</f>
        <v>0</v>
      </c>
      <c r="R168" s="230" t="n">
        <f aca="false">IF('Indicator Data'!S172="No Data",1,IF('Indicator Data imputation'!S171&lt;&gt;"",1,0))</f>
        <v>0</v>
      </c>
      <c r="S168" s="230" t="n">
        <f aca="false">IF('Indicator Data'!T172="No Data",1,IF('Indicator Data imputation'!T171&lt;&gt;"",1,0))</f>
        <v>0</v>
      </c>
      <c r="T168" s="230" t="n">
        <f aca="false">IF('Indicator Data'!U172="No Data",1,IF('Indicator Data imputation'!U171&lt;&gt;"",1,0))</f>
        <v>0</v>
      </c>
      <c r="U168" s="230" t="n">
        <f aca="false">IF('Indicator Data'!V172="No Data",1,IF('Indicator Data imputation'!V171&lt;&gt;"",1,0))</f>
        <v>0</v>
      </c>
      <c r="V168" s="230" t="n">
        <f aca="false">IF('Indicator Data'!W172="No Data",1,IF('Indicator Data imputation'!W171&lt;&gt;"",1,0))</f>
        <v>0</v>
      </c>
      <c r="W168" s="230" t="n">
        <f aca="false">IF('Indicator Data'!X172="No Data",1,IF('Indicator Data imputation'!X171&lt;&gt;"",1,0))</f>
        <v>0</v>
      </c>
      <c r="X168" s="230" t="n">
        <f aca="false">IF('Indicator Data'!Y172="No Data",1,IF('Indicator Data imputation'!Y171&lt;&gt;"",1,0))</f>
        <v>0</v>
      </c>
      <c r="Y168" s="230" t="n">
        <f aca="false">IF('Indicator Data'!Z172="No Data",1,IF('Indicator Data imputation'!Z171&lt;&gt;"",1,0))</f>
        <v>0</v>
      </c>
      <c r="Z168" s="230" t="n">
        <f aca="false">IF('Indicator Data'!AA172="No Data",1,IF('Indicator Data imputation'!AA171&lt;&gt;"",1,0))</f>
        <v>1</v>
      </c>
      <c r="AA168" s="230" t="n">
        <f aca="false">IF('Indicator Data'!AB172="No Data",1,IF('Indicator Data imputation'!AB171&lt;&gt;"",1,0))</f>
        <v>0</v>
      </c>
      <c r="AB168" s="230" t="n">
        <f aca="false">IF('Indicator Data'!AC172="No Data",1,IF('Indicator Data imputation'!AC171&lt;&gt;"",1,0))</f>
        <v>0</v>
      </c>
      <c r="AC168" s="230" t="n">
        <f aca="false">IF('Indicator Data'!AD172="No Data",1,IF('Indicator Data imputation'!AD171&lt;&gt;"",1,0))</f>
        <v>0</v>
      </c>
      <c r="AD168" s="230" t="n">
        <f aca="false">IF('Indicator Data'!AE172="No Data",1,IF('Indicator Data imputation'!AE171&lt;&gt;"",1,0))</f>
        <v>0</v>
      </c>
      <c r="AE168" s="230" t="n">
        <f aca="false">IF('Indicator Data'!AF172="No Data",1,IF('Indicator Data imputation'!AF171&lt;&gt;"",1,0))</f>
        <v>0</v>
      </c>
      <c r="AF168" s="230" t="n">
        <f aca="false">IF('Indicator Data'!AG172="No Data",1,IF('Indicator Data imputation'!AG171&lt;&gt;"",1,0))</f>
        <v>0</v>
      </c>
      <c r="AG168" s="230" t="n">
        <f aca="false">IF('Indicator Data'!AH172="No Data",1,IF('Indicator Data imputation'!AH171&lt;&gt;"",1,0))</f>
        <v>0</v>
      </c>
      <c r="AH168" s="230" t="n">
        <f aca="false">IF('Indicator Data'!AI172="No Data",1,IF('Indicator Data imputation'!AI171&lt;&gt;"",1,0))</f>
        <v>0</v>
      </c>
      <c r="AI168" s="230" t="n">
        <f aca="false">IF('Indicator Data'!AJ172="No Data",1,IF('Indicator Data imputation'!AJ171&lt;&gt;"",1,0))</f>
        <v>0</v>
      </c>
      <c r="AJ168" s="230" t="n">
        <f aca="false">IF('Indicator Data'!AK172="No Data",1,IF('Indicator Data imputation'!AK171&lt;&gt;"",1,0))</f>
        <v>0</v>
      </c>
      <c r="AK168" s="230" t="n">
        <f aca="false">IF('Indicator Data'!AL172="No Data",1,IF('Indicator Data imputation'!AL171&lt;&gt;"",1,0))</f>
        <v>0</v>
      </c>
      <c r="AL168" s="230" t="n">
        <f aca="false">IF('Indicator Data'!AM172="No Data",1,IF('Indicator Data imputation'!AM171&lt;&gt;"",1,0))</f>
        <v>0</v>
      </c>
      <c r="AM168" s="230" t="n">
        <f aca="false">IF('Indicator Data'!AN172="No Data",1,IF('Indicator Data imputation'!AN171&lt;&gt;"",1,0))</f>
        <v>0</v>
      </c>
      <c r="AN168" s="230" t="n">
        <f aca="false">IF('Indicator Data'!AO172="No Data",1,IF('Indicator Data imputation'!AO171&lt;&gt;"",1,0))</f>
        <v>0</v>
      </c>
      <c r="AO168" s="230" t="n">
        <f aca="false">IF('Indicator Data'!AP172="No Data",1,IF('Indicator Data imputation'!AP171&lt;&gt;"",1,0))</f>
        <v>0</v>
      </c>
      <c r="AP168" s="230" t="n">
        <f aca="false">IF('Indicator Data'!AQ172="No Data",1,IF('Indicator Data imputation'!AQ171&lt;&gt;"",1,0))</f>
        <v>1</v>
      </c>
      <c r="AQ168" s="230" t="n">
        <f aca="false">IF('Indicator Data'!AR172="No Data",1,IF('Indicator Data imputation'!AR171&lt;&gt;"",1,0))</f>
        <v>0</v>
      </c>
      <c r="AR168" s="230" t="n">
        <f aca="false">IF('Indicator Data'!AS172="No Data",1,IF('Indicator Data imputation'!AS171&lt;&gt;"",1,0))</f>
        <v>0</v>
      </c>
      <c r="AS168" s="230" t="n">
        <f aca="false">IF('Indicator Data'!AT172="No Data",1,IF('Indicator Data imputation'!AT171&lt;&gt;"",1,0))</f>
        <v>0</v>
      </c>
      <c r="AT168" s="230" t="n">
        <f aca="false">IF('Indicator Data'!AU172="No Data",1,IF('Indicator Data imputation'!AU171&lt;&gt;"",1,0))</f>
        <v>0</v>
      </c>
      <c r="AU168" s="230" t="n">
        <f aca="false">IF('Indicator Data'!AV172="No Data",1,IF('Indicator Data imputation'!AV171&lt;&gt;"",1,0))</f>
        <v>0</v>
      </c>
      <c r="AV168" s="230" t="n">
        <f aca="false">IF('Indicator Data'!AW172="No Data",1,IF('Indicator Data imputation'!AW171&lt;&gt;"",1,0))</f>
        <v>0</v>
      </c>
      <c r="AW168" s="230" t="n">
        <f aca="false">IF('Indicator Data'!AX172="No Data",1,IF('Indicator Data imputation'!AX171&lt;&gt;"",1,0))</f>
        <v>0</v>
      </c>
      <c r="AX168" s="230" t="n">
        <f aca="false">IF('Indicator Data'!AY172="No Data",1,IF('Indicator Data imputation'!AY171&lt;&gt;"",1,0))</f>
        <v>0</v>
      </c>
      <c r="AY168" s="230" t="n">
        <f aca="false">IF('Indicator Data'!AZ172="No Data",1,IF('Indicator Data imputation'!AZ171&lt;&gt;"",1,0))</f>
        <v>1</v>
      </c>
      <c r="AZ168" s="230" t="n">
        <f aca="false">IF('Indicator Data'!BA172="No Data",1,IF('Indicator Data imputation'!BA171&lt;&gt;"",1,0))</f>
        <v>0</v>
      </c>
      <c r="BA168" s="230" t="n">
        <f aca="false">IF('Indicator Data'!BB172="No Data",1,IF('Indicator Data imputation'!BB171&lt;&gt;"",1,0))</f>
        <v>0</v>
      </c>
      <c r="BB168" s="230" t="n">
        <f aca="false">IF('Indicator Data'!BC172="No Data",1,IF('Indicator Data imputation'!BC171&lt;&gt;"",1,0))</f>
        <v>0</v>
      </c>
      <c r="BC168" s="230" t="n">
        <f aca="false">IF('Indicator Data'!BD172="No Data",1,IF('Indicator Data imputation'!BD171&lt;&gt;"",1,0))</f>
        <v>0</v>
      </c>
      <c r="BD168" s="230" t="n">
        <f aca="false">IF('Indicator Data'!BE172="No Data",1,IF('Indicator Data imputation'!BE171&lt;&gt;"",1,0))</f>
        <v>0</v>
      </c>
      <c r="BE168" s="230" t="n">
        <f aca="false">IF('Indicator Data'!BF172="No Data",1,IF('Indicator Data imputation'!BF171&lt;&gt;"",1,0))</f>
        <v>0</v>
      </c>
      <c r="BF168" s="230" t="n">
        <f aca="false">IF('Indicator Data'!BG172="No Data",1,IF('Indicator Data imputation'!BG171&lt;&gt;"",1,0))</f>
        <v>0</v>
      </c>
      <c r="BG168" s="230" t="n">
        <f aca="false">IF('Indicator Data'!BH172="No Data",1,IF('Indicator Data imputation'!BH171&lt;&gt;"",1,0))</f>
        <v>1</v>
      </c>
      <c r="BH168" s="230" t="n">
        <f aca="false">IF('Indicator Data'!BI172="No Data",1,IF('Indicator Data imputation'!BI171&lt;&gt;"",1,0))</f>
        <v>0</v>
      </c>
      <c r="BI168" s="230" t="n">
        <f aca="false">IF('Indicator Data'!BJ172="No Data",1,IF('Indicator Data imputation'!BJ171&lt;&gt;"",1,0))</f>
        <v>0</v>
      </c>
      <c r="BJ168" s="230" t="n">
        <f aca="false">IF('Indicator Data'!BK172="No Data",1,IF('Indicator Data imputation'!BK171&lt;&gt;"",1,0))</f>
        <v>0</v>
      </c>
      <c r="BK168" s="230" t="n">
        <f aca="false">IF('Indicator Data'!BL172="No Data",1,IF('Indicator Data imputation'!BL171&lt;&gt;"",1,0))</f>
        <v>0</v>
      </c>
      <c r="BL168" s="230" t="n">
        <f aca="false">IF('Indicator Data'!BM172="No Data",1,IF('Indicator Data imputation'!BM171&lt;&gt;"",1,0))</f>
        <v>1</v>
      </c>
      <c r="BM168" s="230" t="n">
        <f aca="false">IF('Indicator Data'!BN172="No Data",1,IF('Indicator Data imputation'!BN171&lt;&gt;"",1,0))</f>
        <v>0</v>
      </c>
      <c r="BN168" s="230" t="n">
        <f aca="false">IF('Indicator Data'!BO172="No Data",1,IF('Indicator Data imputation'!BO171&lt;&gt;"",1,0))</f>
        <v>0</v>
      </c>
      <c r="BO168" s="230" t="n">
        <f aca="false">IF('Indicator Data'!BP172="No Data",1,IF('Indicator Data imputation'!BP171&lt;&gt;"",1,0))</f>
        <v>0</v>
      </c>
      <c r="BP168" s="230" t="n">
        <f aca="false">IF('Indicator Data'!BQ172="No Data",1,IF('Indicator Data imputation'!BQ171&lt;&gt;"",1,0))</f>
        <v>0</v>
      </c>
      <c r="BQ168" s="230" t="n">
        <f aca="false">IF('Indicator Data'!BR172="No Data",1,IF('Indicator Data imputation'!BR171&lt;&gt;"",1,0))</f>
        <v>0</v>
      </c>
      <c r="BR168" s="230" t="n">
        <f aca="false">IF('Indicator Data'!BS172="No Data",1,IF('Indicator Data imputation'!BS171&lt;&gt;"",1,0))</f>
        <v>0</v>
      </c>
      <c r="BS168" s="230" t="n">
        <f aca="false">IF('Indicator Data'!BT172="No Data",1,IF('Indicator Data imputation'!BT171&lt;&gt;"",1,0))</f>
        <v>0</v>
      </c>
      <c r="BT168" s="230" t="n">
        <f aca="false">IF('Indicator Data'!BU172="No Data",1,IF('Indicator Data imputation'!BU171&lt;&gt;"",1,0))</f>
        <v>0</v>
      </c>
      <c r="BU168" s="230" t="n">
        <f aca="false">IF('Indicator Data'!BV172="No Data",1,IF('Indicator Data imputation'!BV171&lt;&gt;"",1,0))</f>
        <v>1</v>
      </c>
      <c r="BV168" s="230" t="n">
        <f aca="false">IF('Indicator Data'!BW172="No Data",1,IF('Indicator Data imputation'!BW171&lt;&gt;"",1,0))</f>
        <v>1</v>
      </c>
      <c r="BW168" s="230" t="n">
        <f aca="false">IF('Indicator Data'!BX172="No Data",1,IF('Indicator Data imputation'!BX171&lt;&gt;"",1,0))</f>
        <v>0</v>
      </c>
      <c r="BX168" s="0" t="n">
        <f aca="false">SUM(B168:BW168)</f>
        <v>10</v>
      </c>
      <c r="BY168" s="239" t="n">
        <f aca="false">BX168/74</f>
        <v>0.135135135135135</v>
      </c>
    </row>
    <row r="169" customFormat="false" ht="14.5" hidden="false" customHeight="false" outlineLevel="0" collapsed="false">
      <c r="A169" s="0" t="str">
        <f aca="false">'Indicator Data'!B173</f>
        <v>TJK</v>
      </c>
      <c r="B169" s="230" t="n">
        <f aca="false">IF('Indicator Data'!C173="No Data",1,IF('Indicator Data imputation'!C172&lt;&gt;"",1,0))</f>
        <v>0</v>
      </c>
      <c r="C169" s="230" t="n">
        <f aca="false">IF('Indicator Data'!D173="No Data",1,IF('Indicator Data imputation'!D172&lt;&gt;"",1,0))</f>
        <v>0</v>
      </c>
      <c r="D169" s="230" t="n">
        <f aca="false">IF('Indicator Data'!E173="No Data",1,IF('Indicator Data imputation'!E172&lt;&gt;"",1,0))</f>
        <v>0</v>
      </c>
      <c r="E169" s="230" t="n">
        <f aca="false">IF('Indicator Data'!F173="No Data",1,IF('Indicator Data imputation'!F172&lt;&gt;"",1,0))</f>
        <v>0</v>
      </c>
      <c r="F169" s="230" t="n">
        <f aca="false">IF('Indicator Data'!G173="No Data",1,IF('Indicator Data imputation'!G172&lt;&gt;"",1,0))</f>
        <v>0</v>
      </c>
      <c r="G169" s="230" t="n">
        <f aca="false">IF('Indicator Data'!H173="No Data",1,IF('Indicator Data imputation'!H172&lt;&gt;"",1,0))</f>
        <v>0</v>
      </c>
      <c r="H169" s="230" t="n">
        <f aca="false">IF('Indicator Data'!I173="No Data",1,IF('Indicator Data imputation'!I172&lt;&gt;"",1,0))</f>
        <v>0</v>
      </c>
      <c r="I169" s="230" t="n">
        <f aca="false">IF('Indicator Data'!J173="No Data",1,IF('Indicator Data imputation'!J172&lt;&gt;"",1,0))</f>
        <v>0</v>
      </c>
      <c r="J169" s="230" t="n">
        <f aca="false">IF('Indicator Data'!K173="No Data",1,IF('Indicator Data imputation'!K172&lt;&gt;"",1,0))</f>
        <v>0</v>
      </c>
      <c r="K169" s="230" t="n">
        <f aca="false">IF('Indicator Data'!L173="No Data",1,IF('Indicator Data imputation'!L172&lt;&gt;"",1,0))</f>
        <v>0</v>
      </c>
      <c r="L169" s="230" t="n">
        <f aca="false">IF('Indicator Data'!M173="No Data",1,IF('Indicator Data imputation'!M172&lt;&gt;"",1,0))</f>
        <v>0</v>
      </c>
      <c r="M169" s="230" t="n">
        <f aca="false">IF('Indicator Data'!N173="No Data",1,IF('Indicator Data imputation'!N172&lt;&gt;"",1,0))</f>
        <v>1</v>
      </c>
      <c r="N169" s="230" t="n">
        <f aca="false">IF('Indicator Data'!O173="No Data",1,IF('Indicator Data imputation'!O172&lt;&gt;"",1,0))</f>
        <v>1</v>
      </c>
      <c r="O169" s="230" t="n">
        <f aca="false">IF('Indicator Data'!P173="No Data",1,IF('Indicator Data imputation'!P172&lt;&gt;"",1,0))</f>
        <v>1</v>
      </c>
      <c r="P169" s="230" t="n">
        <f aca="false">IF('Indicator Data'!Q173="No Data",1,IF('Indicator Data imputation'!Q172&lt;&gt;"",1,0))</f>
        <v>0</v>
      </c>
      <c r="Q169" s="230" t="n">
        <f aca="false">IF('Indicator Data'!R173="No Data",1,IF('Indicator Data imputation'!R172&lt;&gt;"",1,0))</f>
        <v>0</v>
      </c>
      <c r="R169" s="230" t="n">
        <f aca="false">IF('Indicator Data'!S173="No Data",1,IF('Indicator Data imputation'!S172&lt;&gt;"",1,0))</f>
        <v>0</v>
      </c>
      <c r="S169" s="230" t="n">
        <f aca="false">IF('Indicator Data'!T173="No Data",1,IF('Indicator Data imputation'!T172&lt;&gt;"",1,0))</f>
        <v>0</v>
      </c>
      <c r="T169" s="230" t="n">
        <f aca="false">IF('Indicator Data'!U173="No Data",1,IF('Indicator Data imputation'!U172&lt;&gt;"",1,0))</f>
        <v>0</v>
      </c>
      <c r="U169" s="230" t="n">
        <f aca="false">IF('Indicator Data'!V173="No Data",1,IF('Indicator Data imputation'!V172&lt;&gt;"",1,0))</f>
        <v>0</v>
      </c>
      <c r="V169" s="230" t="n">
        <f aca="false">IF('Indicator Data'!W173="No Data",1,IF('Indicator Data imputation'!W172&lt;&gt;"",1,0))</f>
        <v>0</v>
      </c>
      <c r="W169" s="230" t="n">
        <f aca="false">IF('Indicator Data'!X173="No Data",1,IF('Indicator Data imputation'!X172&lt;&gt;"",1,0))</f>
        <v>0</v>
      </c>
      <c r="X169" s="230" t="n">
        <f aca="false">IF('Indicator Data'!Y173="No Data",1,IF('Indicator Data imputation'!Y172&lt;&gt;"",1,0))</f>
        <v>0</v>
      </c>
      <c r="Y169" s="230" t="n">
        <f aca="false">IF('Indicator Data'!Z173="No Data",1,IF('Indicator Data imputation'!Z172&lt;&gt;"",1,0))</f>
        <v>0</v>
      </c>
      <c r="Z169" s="230" t="n">
        <f aca="false">IF('Indicator Data'!AA173="No Data",1,IF('Indicator Data imputation'!AA172&lt;&gt;"",1,0))</f>
        <v>0</v>
      </c>
      <c r="AA169" s="230" t="n">
        <f aca="false">IF('Indicator Data'!AB173="No Data",1,IF('Indicator Data imputation'!AB172&lt;&gt;"",1,0))</f>
        <v>0</v>
      </c>
      <c r="AB169" s="230" t="n">
        <f aca="false">IF('Indicator Data'!AC173="No Data",1,IF('Indicator Data imputation'!AC172&lt;&gt;"",1,0))</f>
        <v>0</v>
      </c>
      <c r="AC169" s="230" t="n">
        <f aca="false">IF('Indicator Data'!AD173="No Data",1,IF('Indicator Data imputation'!AD172&lt;&gt;"",1,0))</f>
        <v>0</v>
      </c>
      <c r="AD169" s="230" t="n">
        <f aca="false">IF('Indicator Data'!AE173="No Data",1,IF('Indicator Data imputation'!AE172&lt;&gt;"",1,0))</f>
        <v>0</v>
      </c>
      <c r="AE169" s="230" t="n">
        <f aca="false">IF('Indicator Data'!AF173="No Data",1,IF('Indicator Data imputation'!AF172&lt;&gt;"",1,0))</f>
        <v>0</v>
      </c>
      <c r="AF169" s="230" t="n">
        <f aca="false">IF('Indicator Data'!AG173="No Data",1,IF('Indicator Data imputation'!AG172&lt;&gt;"",1,0))</f>
        <v>0</v>
      </c>
      <c r="AG169" s="230" t="n">
        <f aca="false">IF('Indicator Data'!AH173="No Data",1,IF('Indicator Data imputation'!AH172&lt;&gt;"",1,0))</f>
        <v>0</v>
      </c>
      <c r="AH169" s="230" t="n">
        <f aca="false">IF('Indicator Data'!AI173="No Data",1,IF('Indicator Data imputation'!AI172&lt;&gt;"",1,0))</f>
        <v>0</v>
      </c>
      <c r="AI169" s="230" t="n">
        <f aca="false">IF('Indicator Data'!AJ173="No Data",1,IF('Indicator Data imputation'!AJ172&lt;&gt;"",1,0))</f>
        <v>0</v>
      </c>
      <c r="AJ169" s="230" t="n">
        <f aca="false">IF('Indicator Data'!AK173="No Data",1,IF('Indicator Data imputation'!AK172&lt;&gt;"",1,0))</f>
        <v>0</v>
      </c>
      <c r="AK169" s="230" t="n">
        <f aca="false">IF('Indicator Data'!AL173="No Data",1,IF('Indicator Data imputation'!AL172&lt;&gt;"",1,0))</f>
        <v>0</v>
      </c>
      <c r="AL169" s="230" t="n">
        <f aca="false">IF('Indicator Data'!AM173="No Data",1,IF('Indicator Data imputation'!AM172&lt;&gt;"",1,0))</f>
        <v>0</v>
      </c>
      <c r="AM169" s="230" t="n">
        <f aca="false">IF('Indicator Data'!AN173="No Data",1,IF('Indicator Data imputation'!AN172&lt;&gt;"",1,0))</f>
        <v>0</v>
      </c>
      <c r="AN169" s="230" t="n">
        <f aca="false">IF('Indicator Data'!AO173="No Data",1,IF('Indicator Data imputation'!AO172&lt;&gt;"",1,0))</f>
        <v>0</v>
      </c>
      <c r="AO169" s="230" t="n">
        <f aca="false">IF('Indicator Data'!AP173="No Data",1,IF('Indicator Data imputation'!AP172&lt;&gt;"",1,0))</f>
        <v>0</v>
      </c>
      <c r="AP169" s="230" t="n">
        <f aca="false">IF('Indicator Data'!AQ173="No Data",1,IF('Indicator Data imputation'!AQ172&lt;&gt;"",1,0))</f>
        <v>0</v>
      </c>
      <c r="AQ169" s="230" t="n">
        <f aca="false">IF('Indicator Data'!AR173="No Data",1,IF('Indicator Data imputation'!AR172&lt;&gt;"",1,0))</f>
        <v>0</v>
      </c>
      <c r="AR169" s="230" t="n">
        <f aca="false">IF('Indicator Data'!AS173="No Data",1,IF('Indicator Data imputation'!AS172&lt;&gt;"",1,0))</f>
        <v>0</v>
      </c>
      <c r="AS169" s="230" t="n">
        <f aca="false">IF('Indicator Data'!AT173="No Data",1,IF('Indicator Data imputation'!AT172&lt;&gt;"",1,0))</f>
        <v>0</v>
      </c>
      <c r="AT169" s="230" t="n">
        <f aca="false">IF('Indicator Data'!AU173="No Data",1,IF('Indicator Data imputation'!AU172&lt;&gt;"",1,0))</f>
        <v>0</v>
      </c>
      <c r="AU169" s="230" t="n">
        <f aca="false">IF('Indicator Data'!AV173="No Data",1,IF('Indicator Data imputation'!AV172&lt;&gt;"",1,0))</f>
        <v>0</v>
      </c>
      <c r="AV169" s="230" t="n">
        <f aca="false">IF('Indicator Data'!AW173="No Data",1,IF('Indicator Data imputation'!AW172&lt;&gt;"",1,0))</f>
        <v>0</v>
      </c>
      <c r="AW169" s="230" t="n">
        <f aca="false">IF('Indicator Data'!AX173="No Data",1,IF('Indicator Data imputation'!AX172&lt;&gt;"",1,0))</f>
        <v>0</v>
      </c>
      <c r="AX169" s="230" t="n">
        <f aca="false">IF('Indicator Data'!AY173="No Data",1,IF('Indicator Data imputation'!AY172&lt;&gt;"",1,0))</f>
        <v>0</v>
      </c>
      <c r="AY169" s="230" t="n">
        <f aca="false">IF('Indicator Data'!AZ173="No Data",1,IF('Indicator Data imputation'!AZ172&lt;&gt;"",1,0))</f>
        <v>0</v>
      </c>
      <c r="AZ169" s="230" t="n">
        <f aca="false">IF('Indicator Data'!BA173="No Data",1,IF('Indicator Data imputation'!BA172&lt;&gt;"",1,0))</f>
        <v>0</v>
      </c>
      <c r="BA169" s="230" t="n">
        <f aca="false">IF('Indicator Data'!BB173="No Data",1,IF('Indicator Data imputation'!BB172&lt;&gt;"",1,0))</f>
        <v>0</v>
      </c>
      <c r="BB169" s="230" t="n">
        <f aca="false">IF('Indicator Data'!BC173="No Data",1,IF('Indicator Data imputation'!BC172&lt;&gt;"",1,0))</f>
        <v>0</v>
      </c>
      <c r="BC169" s="230" t="n">
        <f aca="false">IF('Indicator Data'!BD173="No Data",1,IF('Indicator Data imputation'!BD172&lt;&gt;"",1,0))</f>
        <v>0</v>
      </c>
      <c r="BD169" s="230" t="n">
        <f aca="false">IF('Indicator Data'!BE173="No Data",1,IF('Indicator Data imputation'!BE172&lt;&gt;"",1,0))</f>
        <v>0</v>
      </c>
      <c r="BE169" s="230" t="n">
        <f aca="false">IF('Indicator Data'!BF173="No Data",1,IF('Indicator Data imputation'!BF172&lt;&gt;"",1,0))</f>
        <v>0</v>
      </c>
      <c r="BF169" s="230" t="n">
        <f aca="false">IF('Indicator Data'!BG173="No Data",1,IF('Indicator Data imputation'!BG172&lt;&gt;"",1,0))</f>
        <v>0</v>
      </c>
      <c r="BG169" s="230" t="n">
        <f aca="false">IF('Indicator Data'!BH173="No Data",1,IF('Indicator Data imputation'!BH172&lt;&gt;"",1,0))</f>
        <v>1</v>
      </c>
      <c r="BH169" s="230" t="n">
        <f aca="false">IF('Indicator Data'!BI173="No Data",1,IF('Indicator Data imputation'!BI172&lt;&gt;"",1,0))</f>
        <v>0</v>
      </c>
      <c r="BI169" s="230" t="n">
        <f aca="false">IF('Indicator Data'!BJ173="No Data",1,IF('Indicator Data imputation'!BJ172&lt;&gt;"",1,0))</f>
        <v>0</v>
      </c>
      <c r="BJ169" s="230" t="n">
        <f aca="false">IF('Indicator Data'!BK173="No Data",1,IF('Indicator Data imputation'!BK172&lt;&gt;"",1,0))</f>
        <v>0</v>
      </c>
      <c r="BK169" s="230" t="n">
        <f aca="false">IF('Indicator Data'!BL173="No Data",1,IF('Indicator Data imputation'!BL172&lt;&gt;"",1,0))</f>
        <v>0</v>
      </c>
      <c r="BL169" s="230" t="n">
        <f aca="false">IF('Indicator Data'!BM173="No Data",1,IF('Indicator Data imputation'!BM172&lt;&gt;"",1,0))</f>
        <v>0</v>
      </c>
      <c r="BM169" s="230" t="n">
        <f aca="false">IF('Indicator Data'!BN173="No Data",1,IF('Indicator Data imputation'!BN172&lt;&gt;"",1,0))</f>
        <v>0</v>
      </c>
      <c r="BN169" s="230" t="n">
        <f aca="false">IF('Indicator Data'!BO173="No Data",1,IF('Indicator Data imputation'!BO172&lt;&gt;"",1,0))</f>
        <v>0</v>
      </c>
      <c r="BO169" s="230" t="n">
        <f aca="false">IF('Indicator Data'!BP173="No Data",1,IF('Indicator Data imputation'!BP172&lt;&gt;"",1,0))</f>
        <v>0</v>
      </c>
      <c r="BP169" s="230" t="n">
        <f aca="false">IF('Indicator Data'!BQ173="No Data",1,IF('Indicator Data imputation'!BQ172&lt;&gt;"",1,0))</f>
        <v>0</v>
      </c>
      <c r="BQ169" s="230" t="n">
        <f aca="false">IF('Indicator Data'!BR173="No Data",1,IF('Indicator Data imputation'!BR172&lt;&gt;"",1,0))</f>
        <v>0</v>
      </c>
      <c r="BR169" s="230" t="n">
        <f aca="false">IF('Indicator Data'!BS173="No Data",1,IF('Indicator Data imputation'!BS172&lt;&gt;"",1,0))</f>
        <v>0</v>
      </c>
      <c r="BS169" s="230" t="n">
        <f aca="false">IF('Indicator Data'!BT173="No Data",1,IF('Indicator Data imputation'!BT172&lt;&gt;"",1,0))</f>
        <v>0</v>
      </c>
      <c r="BT169" s="230" t="n">
        <f aca="false">IF('Indicator Data'!BU173="No Data",1,IF('Indicator Data imputation'!BU172&lt;&gt;"",1,0))</f>
        <v>0</v>
      </c>
      <c r="BU169" s="230" t="n">
        <f aca="false">IF('Indicator Data'!BV173="No Data",1,IF('Indicator Data imputation'!BV172&lt;&gt;"",1,0))</f>
        <v>1</v>
      </c>
      <c r="BV169" s="230" t="n">
        <f aca="false">IF('Indicator Data'!BW173="No Data",1,IF('Indicator Data imputation'!BW172&lt;&gt;"",1,0))</f>
        <v>0</v>
      </c>
      <c r="BW169" s="230" t="n">
        <f aca="false">IF('Indicator Data'!BX173="No Data",1,IF('Indicator Data imputation'!BX172&lt;&gt;"",1,0))</f>
        <v>0</v>
      </c>
      <c r="BX169" s="0" t="n">
        <f aca="false">SUM(B169:BW169)</f>
        <v>5</v>
      </c>
      <c r="BY169" s="239" t="n">
        <f aca="false">BX169/74</f>
        <v>0.0675675675675676</v>
      </c>
    </row>
    <row r="170" customFormat="false" ht="14.5" hidden="false" customHeight="false" outlineLevel="0" collapsed="false">
      <c r="A170" s="0" t="str">
        <f aca="false">'Indicator Data'!B174</f>
        <v>TZA</v>
      </c>
      <c r="B170" s="230" t="n">
        <f aca="false">IF('Indicator Data'!C174="No Data",1,IF('Indicator Data imputation'!C173&lt;&gt;"",1,0))</f>
        <v>0</v>
      </c>
      <c r="C170" s="230" t="n">
        <f aca="false">IF('Indicator Data'!D174="No Data",1,IF('Indicator Data imputation'!D173&lt;&gt;"",1,0))</f>
        <v>0</v>
      </c>
      <c r="D170" s="230" t="n">
        <f aca="false">IF('Indicator Data'!E174="No Data",1,IF('Indicator Data imputation'!E173&lt;&gt;"",1,0))</f>
        <v>0</v>
      </c>
      <c r="E170" s="230" t="n">
        <f aca="false">IF('Indicator Data'!F174="No Data",1,IF('Indicator Data imputation'!F173&lt;&gt;"",1,0))</f>
        <v>0</v>
      </c>
      <c r="F170" s="230" t="n">
        <f aca="false">IF('Indicator Data'!G174="No Data",1,IF('Indicator Data imputation'!G173&lt;&gt;"",1,0))</f>
        <v>0</v>
      </c>
      <c r="G170" s="230" t="n">
        <f aca="false">IF('Indicator Data'!H174="No Data",1,IF('Indicator Data imputation'!H173&lt;&gt;"",1,0))</f>
        <v>0</v>
      </c>
      <c r="H170" s="230" t="n">
        <f aca="false">IF('Indicator Data'!I174="No Data",1,IF('Indicator Data imputation'!I173&lt;&gt;"",1,0))</f>
        <v>0</v>
      </c>
      <c r="I170" s="230" t="n">
        <f aca="false">IF('Indicator Data'!J174="No Data",1,IF('Indicator Data imputation'!J173&lt;&gt;"",1,0))</f>
        <v>0</v>
      </c>
      <c r="J170" s="230" t="n">
        <f aca="false">IF('Indicator Data'!K174="No Data",1,IF('Indicator Data imputation'!K173&lt;&gt;"",1,0))</f>
        <v>0</v>
      </c>
      <c r="K170" s="230" t="n">
        <f aca="false">IF('Indicator Data'!L174="No Data",1,IF('Indicator Data imputation'!L173&lt;&gt;"",1,0))</f>
        <v>0</v>
      </c>
      <c r="L170" s="230" t="n">
        <f aca="false">IF('Indicator Data'!M174="No Data",1,IF('Indicator Data imputation'!M173&lt;&gt;"",1,0))</f>
        <v>0</v>
      </c>
      <c r="M170" s="230" t="n">
        <f aca="false">IF('Indicator Data'!N174="No Data",1,IF('Indicator Data imputation'!N173&lt;&gt;"",1,0))</f>
        <v>0</v>
      </c>
      <c r="N170" s="230" t="n">
        <f aca="false">IF('Indicator Data'!O174="No Data",1,IF('Indicator Data imputation'!O173&lt;&gt;"",1,0))</f>
        <v>0</v>
      </c>
      <c r="O170" s="230" t="n">
        <f aca="false">IF('Indicator Data'!P174="No Data",1,IF('Indicator Data imputation'!P173&lt;&gt;"",1,0))</f>
        <v>0</v>
      </c>
      <c r="P170" s="230" t="n">
        <f aca="false">IF('Indicator Data'!Q174="No Data",1,IF('Indicator Data imputation'!Q173&lt;&gt;"",1,0))</f>
        <v>0</v>
      </c>
      <c r="Q170" s="230" t="n">
        <f aca="false">IF('Indicator Data'!R174="No Data",1,IF('Indicator Data imputation'!R173&lt;&gt;"",1,0))</f>
        <v>0</v>
      </c>
      <c r="R170" s="230" t="n">
        <f aca="false">IF('Indicator Data'!S174="No Data",1,IF('Indicator Data imputation'!S173&lt;&gt;"",1,0))</f>
        <v>0</v>
      </c>
      <c r="S170" s="230" t="n">
        <f aca="false">IF('Indicator Data'!T174="No Data",1,IF('Indicator Data imputation'!T173&lt;&gt;"",1,0))</f>
        <v>0</v>
      </c>
      <c r="T170" s="230" t="n">
        <f aca="false">IF('Indicator Data'!U174="No Data",1,IF('Indicator Data imputation'!U173&lt;&gt;"",1,0))</f>
        <v>0</v>
      </c>
      <c r="U170" s="230" t="n">
        <f aca="false">IF('Indicator Data'!V174="No Data",1,IF('Indicator Data imputation'!V173&lt;&gt;"",1,0))</f>
        <v>0</v>
      </c>
      <c r="V170" s="230" t="n">
        <f aca="false">IF('Indicator Data'!W174="No Data",1,IF('Indicator Data imputation'!W173&lt;&gt;"",1,0))</f>
        <v>0</v>
      </c>
      <c r="W170" s="230" t="n">
        <f aca="false">IF('Indicator Data'!X174="No Data",1,IF('Indicator Data imputation'!X173&lt;&gt;"",1,0))</f>
        <v>0</v>
      </c>
      <c r="X170" s="230" t="n">
        <f aca="false">IF('Indicator Data'!Y174="No Data",1,IF('Indicator Data imputation'!Y173&lt;&gt;"",1,0))</f>
        <v>0</v>
      </c>
      <c r="Y170" s="230" t="n">
        <f aca="false">IF('Indicator Data'!Z174="No Data",1,IF('Indicator Data imputation'!Z173&lt;&gt;"",1,0))</f>
        <v>0</v>
      </c>
      <c r="Z170" s="230" t="n">
        <f aca="false">IF('Indicator Data'!AA174="No Data",1,IF('Indicator Data imputation'!AA173&lt;&gt;"",1,0))</f>
        <v>0</v>
      </c>
      <c r="AA170" s="230" t="n">
        <f aca="false">IF('Indicator Data'!AB174="No Data",1,IF('Indicator Data imputation'!AB173&lt;&gt;"",1,0))</f>
        <v>0</v>
      </c>
      <c r="AB170" s="230" t="n">
        <f aca="false">IF('Indicator Data'!AC174="No Data",1,IF('Indicator Data imputation'!AC173&lt;&gt;"",1,0))</f>
        <v>0</v>
      </c>
      <c r="AC170" s="230" t="n">
        <f aca="false">IF('Indicator Data'!AD174="No Data",1,IF('Indicator Data imputation'!AD173&lt;&gt;"",1,0))</f>
        <v>0</v>
      </c>
      <c r="AD170" s="230" t="n">
        <f aca="false">IF('Indicator Data'!AE174="No Data",1,IF('Indicator Data imputation'!AE173&lt;&gt;"",1,0))</f>
        <v>0</v>
      </c>
      <c r="AE170" s="230" t="n">
        <f aca="false">IF('Indicator Data'!AF174="No Data",1,IF('Indicator Data imputation'!AF173&lt;&gt;"",1,0))</f>
        <v>0</v>
      </c>
      <c r="AF170" s="230" t="n">
        <f aca="false">IF('Indicator Data'!AG174="No Data",1,IF('Indicator Data imputation'!AG173&lt;&gt;"",1,0))</f>
        <v>0</v>
      </c>
      <c r="AG170" s="230" t="n">
        <f aca="false">IF('Indicator Data'!AH174="No Data",1,IF('Indicator Data imputation'!AH173&lt;&gt;"",1,0))</f>
        <v>0</v>
      </c>
      <c r="AH170" s="230" t="n">
        <f aca="false">IF('Indicator Data'!AI174="No Data",1,IF('Indicator Data imputation'!AI173&lt;&gt;"",1,0))</f>
        <v>0</v>
      </c>
      <c r="AI170" s="230" t="n">
        <f aca="false">IF('Indicator Data'!AJ174="No Data",1,IF('Indicator Data imputation'!AJ173&lt;&gt;"",1,0))</f>
        <v>0</v>
      </c>
      <c r="AJ170" s="230" t="n">
        <f aca="false">IF('Indicator Data'!AK174="No Data",1,IF('Indicator Data imputation'!AK173&lt;&gt;"",1,0))</f>
        <v>0</v>
      </c>
      <c r="AK170" s="230" t="n">
        <f aca="false">IF('Indicator Data'!AL174="No Data",1,IF('Indicator Data imputation'!AL173&lt;&gt;"",1,0))</f>
        <v>0</v>
      </c>
      <c r="AL170" s="230" t="n">
        <f aca="false">IF('Indicator Data'!AM174="No Data",1,IF('Indicator Data imputation'!AM173&lt;&gt;"",1,0))</f>
        <v>0</v>
      </c>
      <c r="AM170" s="230" t="n">
        <f aca="false">IF('Indicator Data'!AN174="No Data",1,IF('Indicator Data imputation'!AN173&lt;&gt;"",1,0))</f>
        <v>0</v>
      </c>
      <c r="AN170" s="230" t="n">
        <f aca="false">IF('Indicator Data'!AO174="No Data",1,IF('Indicator Data imputation'!AO173&lt;&gt;"",1,0))</f>
        <v>0</v>
      </c>
      <c r="AO170" s="230" t="n">
        <f aca="false">IF('Indicator Data'!AP174="No Data",1,IF('Indicator Data imputation'!AP173&lt;&gt;"",1,0))</f>
        <v>0</v>
      </c>
      <c r="AP170" s="230" t="n">
        <f aca="false">IF('Indicator Data'!AQ174="No Data",1,IF('Indicator Data imputation'!AQ173&lt;&gt;"",1,0))</f>
        <v>0</v>
      </c>
      <c r="AQ170" s="230" t="n">
        <f aca="false">IF('Indicator Data'!AR174="No Data",1,IF('Indicator Data imputation'!AR173&lt;&gt;"",1,0))</f>
        <v>0</v>
      </c>
      <c r="AR170" s="230" t="n">
        <f aca="false">IF('Indicator Data'!AS174="No Data",1,IF('Indicator Data imputation'!AS173&lt;&gt;"",1,0))</f>
        <v>0</v>
      </c>
      <c r="AS170" s="230" t="n">
        <f aca="false">IF('Indicator Data'!AT174="No Data",1,IF('Indicator Data imputation'!AT173&lt;&gt;"",1,0))</f>
        <v>0</v>
      </c>
      <c r="AT170" s="230" t="n">
        <f aca="false">IF('Indicator Data'!AU174="No Data",1,IF('Indicator Data imputation'!AU173&lt;&gt;"",1,0))</f>
        <v>0</v>
      </c>
      <c r="AU170" s="230" t="n">
        <f aca="false">IF('Indicator Data'!AV174="No Data",1,IF('Indicator Data imputation'!AV173&lt;&gt;"",1,0))</f>
        <v>0</v>
      </c>
      <c r="AV170" s="230" t="n">
        <f aca="false">IF('Indicator Data'!AW174="No Data",1,IF('Indicator Data imputation'!AW173&lt;&gt;"",1,0))</f>
        <v>0</v>
      </c>
      <c r="AW170" s="230" t="n">
        <f aca="false">IF('Indicator Data'!AX174="No Data",1,IF('Indicator Data imputation'!AX173&lt;&gt;"",1,0))</f>
        <v>0</v>
      </c>
      <c r="AX170" s="230" t="n">
        <f aca="false">IF('Indicator Data'!AY174="No Data",1,IF('Indicator Data imputation'!AY173&lt;&gt;"",1,0))</f>
        <v>0</v>
      </c>
      <c r="AY170" s="230" t="n">
        <f aca="false">IF('Indicator Data'!AZ174="No Data",1,IF('Indicator Data imputation'!AZ173&lt;&gt;"",1,0))</f>
        <v>0</v>
      </c>
      <c r="AZ170" s="230" t="n">
        <f aca="false">IF('Indicator Data'!BA174="No Data",1,IF('Indicator Data imputation'!BA173&lt;&gt;"",1,0))</f>
        <v>0</v>
      </c>
      <c r="BA170" s="230" t="n">
        <f aca="false">IF('Indicator Data'!BB174="No Data",1,IF('Indicator Data imputation'!BB173&lt;&gt;"",1,0))</f>
        <v>0</v>
      </c>
      <c r="BB170" s="230" t="n">
        <f aca="false">IF('Indicator Data'!BC174="No Data",1,IF('Indicator Data imputation'!BC173&lt;&gt;"",1,0))</f>
        <v>0</v>
      </c>
      <c r="BC170" s="230" t="n">
        <f aca="false">IF('Indicator Data'!BD174="No Data",1,IF('Indicator Data imputation'!BD173&lt;&gt;"",1,0))</f>
        <v>0</v>
      </c>
      <c r="BD170" s="230" t="n">
        <f aca="false">IF('Indicator Data'!BE174="No Data",1,IF('Indicator Data imputation'!BE173&lt;&gt;"",1,0))</f>
        <v>0</v>
      </c>
      <c r="BE170" s="230" t="n">
        <f aca="false">IF('Indicator Data'!BF174="No Data",1,IF('Indicator Data imputation'!BF173&lt;&gt;"",1,0))</f>
        <v>0</v>
      </c>
      <c r="BF170" s="230" t="n">
        <f aca="false">IF('Indicator Data'!BG174="No Data",1,IF('Indicator Data imputation'!BG173&lt;&gt;"",1,0))</f>
        <v>0</v>
      </c>
      <c r="BG170" s="230" t="n">
        <f aca="false">IF('Indicator Data'!BH174="No Data",1,IF('Indicator Data imputation'!BH173&lt;&gt;"",1,0))</f>
        <v>0</v>
      </c>
      <c r="BH170" s="230" t="n">
        <f aca="false">IF('Indicator Data'!BI174="No Data",1,IF('Indicator Data imputation'!BI173&lt;&gt;"",1,0))</f>
        <v>0</v>
      </c>
      <c r="BI170" s="230" t="n">
        <f aca="false">IF('Indicator Data'!BJ174="No Data",1,IF('Indicator Data imputation'!BJ173&lt;&gt;"",1,0))</f>
        <v>0</v>
      </c>
      <c r="BJ170" s="230" t="n">
        <f aca="false">IF('Indicator Data'!BK174="No Data",1,IF('Indicator Data imputation'!BK173&lt;&gt;"",1,0))</f>
        <v>0</v>
      </c>
      <c r="BK170" s="230" t="n">
        <f aca="false">IF('Indicator Data'!BL174="No Data",1,IF('Indicator Data imputation'!BL173&lt;&gt;"",1,0))</f>
        <v>0</v>
      </c>
      <c r="BL170" s="230" t="n">
        <f aca="false">IF('Indicator Data'!BM174="No Data",1,IF('Indicator Data imputation'!BM173&lt;&gt;"",1,0))</f>
        <v>0</v>
      </c>
      <c r="BM170" s="230" t="n">
        <f aca="false">IF('Indicator Data'!BN174="No Data",1,IF('Indicator Data imputation'!BN173&lt;&gt;"",1,0))</f>
        <v>0</v>
      </c>
      <c r="BN170" s="230" t="n">
        <f aca="false">IF('Indicator Data'!BO174="No Data",1,IF('Indicator Data imputation'!BO173&lt;&gt;"",1,0))</f>
        <v>0</v>
      </c>
      <c r="BO170" s="230" t="n">
        <f aca="false">IF('Indicator Data'!BP174="No Data",1,IF('Indicator Data imputation'!BP173&lt;&gt;"",1,0))</f>
        <v>0</v>
      </c>
      <c r="BP170" s="230" t="n">
        <f aca="false">IF('Indicator Data'!BQ174="No Data",1,IF('Indicator Data imputation'!BQ173&lt;&gt;"",1,0))</f>
        <v>0</v>
      </c>
      <c r="BQ170" s="230" t="n">
        <f aca="false">IF('Indicator Data'!BR174="No Data",1,IF('Indicator Data imputation'!BR173&lt;&gt;"",1,0))</f>
        <v>0</v>
      </c>
      <c r="BR170" s="230" t="n">
        <f aca="false">IF('Indicator Data'!BS174="No Data",1,IF('Indicator Data imputation'!BS173&lt;&gt;"",1,0))</f>
        <v>0</v>
      </c>
      <c r="BS170" s="230" t="n">
        <f aca="false">IF('Indicator Data'!BT174="No Data",1,IF('Indicator Data imputation'!BT173&lt;&gt;"",1,0))</f>
        <v>0</v>
      </c>
      <c r="BT170" s="230" t="n">
        <f aca="false">IF('Indicator Data'!BU174="No Data",1,IF('Indicator Data imputation'!BU173&lt;&gt;"",1,0))</f>
        <v>0</v>
      </c>
      <c r="BU170" s="230" t="n">
        <f aca="false">IF('Indicator Data'!BV174="No Data",1,IF('Indicator Data imputation'!BV173&lt;&gt;"",1,0))</f>
        <v>0</v>
      </c>
      <c r="BV170" s="230" t="n">
        <f aca="false">IF('Indicator Data'!BW174="No Data",1,IF('Indicator Data imputation'!BW173&lt;&gt;"",1,0))</f>
        <v>0</v>
      </c>
      <c r="BW170" s="230" t="n">
        <f aca="false">IF('Indicator Data'!BX174="No Data",1,IF('Indicator Data imputation'!BX173&lt;&gt;"",1,0))</f>
        <v>0</v>
      </c>
      <c r="BX170" s="0" t="n">
        <f aca="false">SUM(B170:BW170)</f>
        <v>0</v>
      </c>
      <c r="BY170" s="239" t="n">
        <f aca="false">BX170/74</f>
        <v>0</v>
      </c>
    </row>
    <row r="171" customFormat="false" ht="14.5" hidden="false" customHeight="false" outlineLevel="0" collapsed="false">
      <c r="A171" s="0" t="str">
        <f aca="false">'Indicator Data'!B175</f>
        <v>THA</v>
      </c>
      <c r="B171" s="230" t="n">
        <f aca="false">IF('Indicator Data'!C175="No Data",1,IF('Indicator Data imputation'!C174&lt;&gt;"",1,0))</f>
        <v>0</v>
      </c>
      <c r="C171" s="230" t="n">
        <f aca="false">IF('Indicator Data'!D175="No Data",1,IF('Indicator Data imputation'!D174&lt;&gt;"",1,0))</f>
        <v>0</v>
      </c>
      <c r="D171" s="230" t="n">
        <f aca="false">IF('Indicator Data'!E175="No Data",1,IF('Indicator Data imputation'!E174&lt;&gt;"",1,0))</f>
        <v>0</v>
      </c>
      <c r="E171" s="230" t="n">
        <f aca="false">IF('Indicator Data'!F175="No Data",1,IF('Indicator Data imputation'!F174&lt;&gt;"",1,0))</f>
        <v>0</v>
      </c>
      <c r="F171" s="230" t="n">
        <f aca="false">IF('Indicator Data'!G175="No Data",1,IF('Indicator Data imputation'!G174&lt;&gt;"",1,0))</f>
        <v>0</v>
      </c>
      <c r="G171" s="230" t="n">
        <f aca="false">IF('Indicator Data'!H175="No Data",1,IF('Indicator Data imputation'!H174&lt;&gt;"",1,0))</f>
        <v>0</v>
      </c>
      <c r="H171" s="230" t="n">
        <f aca="false">IF('Indicator Data'!I175="No Data",1,IF('Indicator Data imputation'!I174&lt;&gt;"",1,0))</f>
        <v>0</v>
      </c>
      <c r="I171" s="230" t="n">
        <f aca="false">IF('Indicator Data'!J175="No Data",1,IF('Indicator Data imputation'!J174&lt;&gt;"",1,0))</f>
        <v>0</v>
      </c>
      <c r="J171" s="230" t="n">
        <f aca="false">IF('Indicator Data'!K175="No Data",1,IF('Indicator Data imputation'!K174&lt;&gt;"",1,0))</f>
        <v>0</v>
      </c>
      <c r="K171" s="230" t="n">
        <f aca="false">IF('Indicator Data'!L175="No Data",1,IF('Indicator Data imputation'!L174&lt;&gt;"",1,0))</f>
        <v>0</v>
      </c>
      <c r="L171" s="230" t="n">
        <f aca="false">IF('Indicator Data'!M175="No Data",1,IF('Indicator Data imputation'!M174&lt;&gt;"",1,0))</f>
        <v>0</v>
      </c>
      <c r="M171" s="230" t="n">
        <f aca="false">IF('Indicator Data'!N175="No Data",1,IF('Indicator Data imputation'!N174&lt;&gt;"",1,0))</f>
        <v>1</v>
      </c>
      <c r="N171" s="230" t="n">
        <f aca="false">IF('Indicator Data'!O175="No Data",1,IF('Indicator Data imputation'!O174&lt;&gt;"",1,0))</f>
        <v>1</v>
      </c>
      <c r="O171" s="230" t="n">
        <f aca="false">IF('Indicator Data'!P175="No Data",1,IF('Indicator Data imputation'!P174&lt;&gt;"",1,0))</f>
        <v>1</v>
      </c>
      <c r="P171" s="230" t="n">
        <f aca="false">IF('Indicator Data'!Q175="No Data",1,IF('Indicator Data imputation'!Q174&lt;&gt;"",1,0))</f>
        <v>0</v>
      </c>
      <c r="Q171" s="230" t="n">
        <f aca="false">IF('Indicator Data'!R175="No Data",1,IF('Indicator Data imputation'!R174&lt;&gt;"",1,0))</f>
        <v>0</v>
      </c>
      <c r="R171" s="230" t="n">
        <f aca="false">IF('Indicator Data'!S175="No Data",1,IF('Indicator Data imputation'!S174&lt;&gt;"",1,0))</f>
        <v>0</v>
      </c>
      <c r="S171" s="230" t="n">
        <f aca="false">IF('Indicator Data'!T175="No Data",1,IF('Indicator Data imputation'!T174&lt;&gt;"",1,0))</f>
        <v>0</v>
      </c>
      <c r="T171" s="230" t="n">
        <f aca="false">IF('Indicator Data'!U175="No Data",1,IF('Indicator Data imputation'!U174&lt;&gt;"",1,0))</f>
        <v>0</v>
      </c>
      <c r="U171" s="230" t="n">
        <f aca="false">IF('Indicator Data'!V175="No Data",1,IF('Indicator Data imputation'!V174&lt;&gt;"",1,0))</f>
        <v>0</v>
      </c>
      <c r="V171" s="230" t="n">
        <f aca="false">IF('Indicator Data'!W175="No Data",1,IF('Indicator Data imputation'!W174&lt;&gt;"",1,0))</f>
        <v>0</v>
      </c>
      <c r="W171" s="230" t="n">
        <f aca="false">IF('Indicator Data'!X175="No Data",1,IF('Indicator Data imputation'!X174&lt;&gt;"",1,0))</f>
        <v>0</v>
      </c>
      <c r="X171" s="230" t="n">
        <f aca="false">IF('Indicator Data'!Y175="No Data",1,IF('Indicator Data imputation'!Y174&lt;&gt;"",1,0))</f>
        <v>0</v>
      </c>
      <c r="Y171" s="230" t="n">
        <f aca="false">IF('Indicator Data'!Z175="No Data",1,IF('Indicator Data imputation'!Z174&lt;&gt;"",1,0))</f>
        <v>0</v>
      </c>
      <c r="Z171" s="230" t="n">
        <f aca="false">IF('Indicator Data'!AA175="No Data",1,IF('Indicator Data imputation'!AA174&lt;&gt;"",1,0))</f>
        <v>1</v>
      </c>
      <c r="AA171" s="230" t="n">
        <f aca="false">IF('Indicator Data'!AB175="No Data",1,IF('Indicator Data imputation'!AB174&lt;&gt;"",1,0))</f>
        <v>0</v>
      </c>
      <c r="AB171" s="230" t="n">
        <f aca="false">IF('Indicator Data'!AC175="No Data",1,IF('Indicator Data imputation'!AC174&lt;&gt;"",1,0))</f>
        <v>0</v>
      </c>
      <c r="AC171" s="230" t="n">
        <f aca="false">IF('Indicator Data'!AD175="No Data",1,IF('Indicator Data imputation'!AD174&lt;&gt;"",1,0))</f>
        <v>0</v>
      </c>
      <c r="AD171" s="230" t="n">
        <f aca="false">IF('Indicator Data'!AE175="No Data",1,IF('Indicator Data imputation'!AE174&lt;&gt;"",1,0))</f>
        <v>0</v>
      </c>
      <c r="AE171" s="230" t="n">
        <f aca="false">IF('Indicator Data'!AF175="No Data",1,IF('Indicator Data imputation'!AF174&lt;&gt;"",1,0))</f>
        <v>0</v>
      </c>
      <c r="AF171" s="230" t="n">
        <f aca="false">IF('Indicator Data'!AG175="No Data",1,IF('Indicator Data imputation'!AG174&lt;&gt;"",1,0))</f>
        <v>0</v>
      </c>
      <c r="AG171" s="230" t="n">
        <f aca="false">IF('Indicator Data'!AH175="No Data",1,IF('Indicator Data imputation'!AH174&lt;&gt;"",1,0))</f>
        <v>0</v>
      </c>
      <c r="AH171" s="230" t="n">
        <f aca="false">IF('Indicator Data'!AI175="No Data",1,IF('Indicator Data imputation'!AI174&lt;&gt;"",1,0))</f>
        <v>0</v>
      </c>
      <c r="AI171" s="230" t="n">
        <f aca="false">IF('Indicator Data'!AJ175="No Data",1,IF('Indicator Data imputation'!AJ174&lt;&gt;"",1,0))</f>
        <v>0</v>
      </c>
      <c r="AJ171" s="230" t="n">
        <f aca="false">IF('Indicator Data'!AK175="No Data",1,IF('Indicator Data imputation'!AK174&lt;&gt;"",1,0))</f>
        <v>0</v>
      </c>
      <c r="AK171" s="230" t="n">
        <f aca="false">IF('Indicator Data'!AL175="No Data",1,IF('Indicator Data imputation'!AL174&lt;&gt;"",1,0))</f>
        <v>0</v>
      </c>
      <c r="AL171" s="230" t="n">
        <f aca="false">IF('Indicator Data'!AM175="No Data",1,IF('Indicator Data imputation'!AM174&lt;&gt;"",1,0))</f>
        <v>0</v>
      </c>
      <c r="AM171" s="230" t="n">
        <f aca="false">IF('Indicator Data'!AN175="No Data",1,IF('Indicator Data imputation'!AN174&lt;&gt;"",1,0))</f>
        <v>0</v>
      </c>
      <c r="AN171" s="230" t="n">
        <f aca="false">IF('Indicator Data'!AO175="No Data",1,IF('Indicator Data imputation'!AO174&lt;&gt;"",1,0))</f>
        <v>0</v>
      </c>
      <c r="AO171" s="230" t="n">
        <f aca="false">IF('Indicator Data'!AP175="No Data",1,IF('Indicator Data imputation'!AP174&lt;&gt;"",1,0))</f>
        <v>0</v>
      </c>
      <c r="AP171" s="230" t="n">
        <f aca="false">IF('Indicator Data'!AQ175="No Data",1,IF('Indicator Data imputation'!AQ174&lt;&gt;"",1,0))</f>
        <v>0</v>
      </c>
      <c r="AQ171" s="230" t="n">
        <f aca="false">IF('Indicator Data'!AR175="No Data",1,IF('Indicator Data imputation'!AR174&lt;&gt;"",1,0))</f>
        <v>0</v>
      </c>
      <c r="AR171" s="230" t="n">
        <f aca="false">IF('Indicator Data'!AS175="No Data",1,IF('Indicator Data imputation'!AS174&lt;&gt;"",1,0))</f>
        <v>0</v>
      </c>
      <c r="AS171" s="230" t="n">
        <f aca="false">IF('Indicator Data'!AT175="No Data",1,IF('Indicator Data imputation'!AT174&lt;&gt;"",1,0))</f>
        <v>0</v>
      </c>
      <c r="AT171" s="230" t="n">
        <f aca="false">IF('Indicator Data'!AU175="No Data",1,IF('Indicator Data imputation'!AU174&lt;&gt;"",1,0))</f>
        <v>0</v>
      </c>
      <c r="AU171" s="230" t="n">
        <f aca="false">IF('Indicator Data'!AV175="No Data",1,IF('Indicator Data imputation'!AV174&lt;&gt;"",1,0))</f>
        <v>0</v>
      </c>
      <c r="AV171" s="230" t="n">
        <f aca="false">IF('Indicator Data'!AW175="No Data",1,IF('Indicator Data imputation'!AW174&lt;&gt;"",1,0))</f>
        <v>0</v>
      </c>
      <c r="AW171" s="230" t="n">
        <f aca="false">IF('Indicator Data'!AX175="No Data",1,IF('Indicator Data imputation'!AX174&lt;&gt;"",1,0))</f>
        <v>0</v>
      </c>
      <c r="AX171" s="230" t="n">
        <f aca="false">IF('Indicator Data'!AY175="No Data",1,IF('Indicator Data imputation'!AY174&lt;&gt;"",1,0))</f>
        <v>0</v>
      </c>
      <c r="AY171" s="230" t="n">
        <f aca="false">IF('Indicator Data'!AZ175="No Data",1,IF('Indicator Data imputation'!AZ174&lt;&gt;"",1,0))</f>
        <v>0</v>
      </c>
      <c r="AZ171" s="230" t="n">
        <f aca="false">IF('Indicator Data'!BA175="No Data",1,IF('Indicator Data imputation'!BA174&lt;&gt;"",1,0))</f>
        <v>0</v>
      </c>
      <c r="BA171" s="230" t="n">
        <f aca="false">IF('Indicator Data'!BB175="No Data",1,IF('Indicator Data imputation'!BB174&lt;&gt;"",1,0))</f>
        <v>0</v>
      </c>
      <c r="BB171" s="230" t="n">
        <f aca="false">IF('Indicator Data'!BC175="No Data",1,IF('Indicator Data imputation'!BC174&lt;&gt;"",1,0))</f>
        <v>0</v>
      </c>
      <c r="BC171" s="230" t="n">
        <f aca="false">IF('Indicator Data'!BD175="No Data",1,IF('Indicator Data imputation'!BD174&lt;&gt;"",1,0))</f>
        <v>0</v>
      </c>
      <c r="BD171" s="230" t="n">
        <f aca="false">IF('Indicator Data'!BE175="No Data",1,IF('Indicator Data imputation'!BE174&lt;&gt;"",1,0))</f>
        <v>0</v>
      </c>
      <c r="BE171" s="230" t="n">
        <f aca="false">IF('Indicator Data'!BF175="No Data",1,IF('Indicator Data imputation'!BF174&lt;&gt;"",1,0))</f>
        <v>0</v>
      </c>
      <c r="BF171" s="230" t="n">
        <f aca="false">IF('Indicator Data'!BG175="No Data",1,IF('Indicator Data imputation'!BG174&lt;&gt;"",1,0))</f>
        <v>0</v>
      </c>
      <c r="BG171" s="230" t="n">
        <f aca="false">IF('Indicator Data'!BH175="No Data",1,IF('Indicator Data imputation'!BH174&lt;&gt;"",1,0))</f>
        <v>0</v>
      </c>
      <c r="BH171" s="230" t="n">
        <f aca="false">IF('Indicator Data'!BI175="No Data",1,IF('Indicator Data imputation'!BI174&lt;&gt;"",1,0))</f>
        <v>0</v>
      </c>
      <c r="BI171" s="230" t="n">
        <f aca="false">IF('Indicator Data'!BJ175="No Data",1,IF('Indicator Data imputation'!BJ174&lt;&gt;"",1,0))</f>
        <v>0</v>
      </c>
      <c r="BJ171" s="230" t="n">
        <f aca="false">IF('Indicator Data'!BK175="No Data",1,IF('Indicator Data imputation'!BK174&lt;&gt;"",1,0))</f>
        <v>0</v>
      </c>
      <c r="BK171" s="230" t="n">
        <f aca="false">IF('Indicator Data'!BL175="No Data",1,IF('Indicator Data imputation'!BL174&lt;&gt;"",1,0))</f>
        <v>0</v>
      </c>
      <c r="BL171" s="230" t="n">
        <f aca="false">IF('Indicator Data'!BM175="No Data",1,IF('Indicator Data imputation'!BM174&lt;&gt;"",1,0))</f>
        <v>0</v>
      </c>
      <c r="BM171" s="230" t="n">
        <f aca="false">IF('Indicator Data'!BN175="No Data",1,IF('Indicator Data imputation'!BN174&lt;&gt;"",1,0))</f>
        <v>0</v>
      </c>
      <c r="BN171" s="230" t="n">
        <f aca="false">IF('Indicator Data'!BO175="No Data",1,IF('Indicator Data imputation'!BO174&lt;&gt;"",1,0))</f>
        <v>0</v>
      </c>
      <c r="BO171" s="230" t="n">
        <f aca="false">IF('Indicator Data'!BP175="No Data",1,IF('Indicator Data imputation'!BP174&lt;&gt;"",1,0))</f>
        <v>0</v>
      </c>
      <c r="BP171" s="230" t="n">
        <f aca="false">IF('Indicator Data'!BQ175="No Data",1,IF('Indicator Data imputation'!BQ174&lt;&gt;"",1,0))</f>
        <v>0</v>
      </c>
      <c r="BQ171" s="230" t="n">
        <f aca="false">IF('Indicator Data'!BR175="No Data",1,IF('Indicator Data imputation'!BR174&lt;&gt;"",1,0))</f>
        <v>0</v>
      </c>
      <c r="BR171" s="230" t="n">
        <f aca="false">IF('Indicator Data'!BS175="No Data",1,IF('Indicator Data imputation'!BS174&lt;&gt;"",1,0))</f>
        <v>0</v>
      </c>
      <c r="BS171" s="230" t="n">
        <f aca="false">IF('Indicator Data'!BT175="No Data",1,IF('Indicator Data imputation'!BT174&lt;&gt;"",1,0))</f>
        <v>0</v>
      </c>
      <c r="BT171" s="230" t="n">
        <f aca="false">IF('Indicator Data'!BU175="No Data",1,IF('Indicator Data imputation'!BU174&lt;&gt;"",1,0))</f>
        <v>0</v>
      </c>
      <c r="BU171" s="230" t="n">
        <f aca="false">IF('Indicator Data'!BV175="No Data",1,IF('Indicator Data imputation'!BV174&lt;&gt;"",1,0))</f>
        <v>1</v>
      </c>
      <c r="BV171" s="230" t="n">
        <f aca="false">IF('Indicator Data'!BW175="No Data",1,IF('Indicator Data imputation'!BW174&lt;&gt;"",1,0))</f>
        <v>0</v>
      </c>
      <c r="BW171" s="230" t="n">
        <f aca="false">IF('Indicator Data'!BX175="No Data",1,IF('Indicator Data imputation'!BX174&lt;&gt;"",1,0))</f>
        <v>0</v>
      </c>
      <c r="BX171" s="0" t="n">
        <f aca="false">SUM(B171:BW171)</f>
        <v>5</v>
      </c>
      <c r="BY171" s="239" t="n">
        <f aca="false">BX171/74</f>
        <v>0.0675675675675676</v>
      </c>
    </row>
    <row r="172" customFormat="false" ht="14.5" hidden="false" customHeight="false" outlineLevel="0" collapsed="false">
      <c r="A172" s="0" t="str">
        <f aca="false">'Indicator Data'!B176</f>
        <v>TLS</v>
      </c>
      <c r="B172" s="230" t="n">
        <f aca="false">IF('Indicator Data'!C176="No Data",1,IF('Indicator Data imputation'!C175&lt;&gt;"",1,0))</f>
        <v>0</v>
      </c>
      <c r="C172" s="230" t="n">
        <f aca="false">IF('Indicator Data'!D176="No Data",1,IF('Indicator Data imputation'!D175&lt;&gt;"",1,0))</f>
        <v>0</v>
      </c>
      <c r="D172" s="230" t="n">
        <f aca="false">IF('Indicator Data'!E176="No Data",1,IF('Indicator Data imputation'!E175&lt;&gt;"",1,0))</f>
        <v>0</v>
      </c>
      <c r="E172" s="230" t="n">
        <f aca="false">IF('Indicator Data'!F176="No Data",1,IF('Indicator Data imputation'!F175&lt;&gt;"",1,0))</f>
        <v>0</v>
      </c>
      <c r="F172" s="230" t="n">
        <f aca="false">IF('Indicator Data'!G176="No Data",1,IF('Indicator Data imputation'!G175&lt;&gt;"",1,0))</f>
        <v>0</v>
      </c>
      <c r="G172" s="230" t="n">
        <f aca="false">IF('Indicator Data'!H176="No Data",1,IF('Indicator Data imputation'!H175&lt;&gt;"",1,0))</f>
        <v>0</v>
      </c>
      <c r="H172" s="230" t="n">
        <f aca="false">IF('Indicator Data'!I176="No Data",1,IF('Indicator Data imputation'!I175&lt;&gt;"",1,0))</f>
        <v>0</v>
      </c>
      <c r="I172" s="230" t="n">
        <f aca="false">IF('Indicator Data'!J176="No Data",1,IF('Indicator Data imputation'!J175&lt;&gt;"",1,0))</f>
        <v>0</v>
      </c>
      <c r="J172" s="230" t="n">
        <f aca="false">IF('Indicator Data'!K176="No Data",1,IF('Indicator Data imputation'!K175&lt;&gt;"",1,0))</f>
        <v>0</v>
      </c>
      <c r="K172" s="230" t="n">
        <f aca="false">IF('Indicator Data'!L176="No Data",1,IF('Indicator Data imputation'!L175&lt;&gt;"",1,0))</f>
        <v>0</v>
      </c>
      <c r="L172" s="230" t="n">
        <f aca="false">IF('Indicator Data'!M176="No Data",1,IF('Indicator Data imputation'!M175&lt;&gt;"",1,0))</f>
        <v>0</v>
      </c>
      <c r="M172" s="230" t="n">
        <f aca="false">IF('Indicator Data'!N176="No Data",1,IF('Indicator Data imputation'!N175&lt;&gt;"",1,0))</f>
        <v>1</v>
      </c>
      <c r="N172" s="230" t="n">
        <f aca="false">IF('Indicator Data'!O176="No Data",1,IF('Indicator Data imputation'!O175&lt;&gt;"",1,0))</f>
        <v>1</v>
      </c>
      <c r="O172" s="230" t="n">
        <f aca="false">IF('Indicator Data'!P176="No Data",1,IF('Indicator Data imputation'!P175&lt;&gt;"",1,0))</f>
        <v>1</v>
      </c>
      <c r="P172" s="230" t="n">
        <f aca="false">IF('Indicator Data'!Q176="No Data",1,IF('Indicator Data imputation'!Q175&lt;&gt;"",1,0))</f>
        <v>0</v>
      </c>
      <c r="Q172" s="230" t="n">
        <f aca="false">IF('Indicator Data'!R176="No Data",1,IF('Indicator Data imputation'!R175&lt;&gt;"",1,0))</f>
        <v>0</v>
      </c>
      <c r="R172" s="230" t="n">
        <f aca="false">IF('Indicator Data'!S176="No Data",1,IF('Indicator Data imputation'!S175&lt;&gt;"",1,0))</f>
        <v>0</v>
      </c>
      <c r="S172" s="230" t="n">
        <f aca="false">IF('Indicator Data'!T176="No Data",1,IF('Indicator Data imputation'!T175&lt;&gt;"",1,0))</f>
        <v>0</v>
      </c>
      <c r="T172" s="230" t="n">
        <f aca="false">IF('Indicator Data'!U176="No Data",1,IF('Indicator Data imputation'!U175&lt;&gt;"",1,0))</f>
        <v>0</v>
      </c>
      <c r="U172" s="230" t="n">
        <f aca="false">IF('Indicator Data'!V176="No Data",1,IF('Indicator Data imputation'!V175&lt;&gt;"",1,0))</f>
        <v>0</v>
      </c>
      <c r="V172" s="230" t="n">
        <f aca="false">IF('Indicator Data'!W176="No Data",1,IF('Indicator Data imputation'!W175&lt;&gt;"",1,0))</f>
        <v>0</v>
      </c>
      <c r="W172" s="230" t="n">
        <f aca="false">IF('Indicator Data'!X176="No Data",1,IF('Indicator Data imputation'!X175&lt;&gt;"",1,0))</f>
        <v>0</v>
      </c>
      <c r="X172" s="230" t="n">
        <f aca="false">IF('Indicator Data'!Y176="No Data",1,IF('Indicator Data imputation'!Y175&lt;&gt;"",1,0))</f>
        <v>0</v>
      </c>
      <c r="Y172" s="230" t="n">
        <f aca="false">IF('Indicator Data'!Z176="No Data",1,IF('Indicator Data imputation'!Z175&lt;&gt;"",1,0))</f>
        <v>0</v>
      </c>
      <c r="Z172" s="230" t="n">
        <f aca="false">IF('Indicator Data'!AA176="No Data",1,IF('Indicator Data imputation'!AA175&lt;&gt;"",1,0))</f>
        <v>0</v>
      </c>
      <c r="AA172" s="230" t="n">
        <f aca="false">IF('Indicator Data'!AB176="No Data",1,IF('Indicator Data imputation'!AB175&lt;&gt;"",1,0))</f>
        <v>0</v>
      </c>
      <c r="AB172" s="230" t="n">
        <f aca="false">IF('Indicator Data'!AC176="No Data",1,IF('Indicator Data imputation'!AC175&lt;&gt;"",1,0))</f>
        <v>0</v>
      </c>
      <c r="AC172" s="230" t="n">
        <f aca="false">IF('Indicator Data'!AD176="No Data",1,IF('Indicator Data imputation'!AD175&lt;&gt;"",1,0))</f>
        <v>1</v>
      </c>
      <c r="AD172" s="230" t="n">
        <f aca="false">IF('Indicator Data'!AE176="No Data",1,IF('Indicator Data imputation'!AE175&lt;&gt;"",1,0))</f>
        <v>0</v>
      </c>
      <c r="AE172" s="230" t="n">
        <f aca="false">IF('Indicator Data'!AF176="No Data",1,IF('Indicator Data imputation'!AF175&lt;&gt;"",1,0))</f>
        <v>0</v>
      </c>
      <c r="AF172" s="230" t="n">
        <f aca="false">IF('Indicator Data'!AG176="No Data",1,IF('Indicator Data imputation'!AG175&lt;&gt;"",1,0))</f>
        <v>0</v>
      </c>
      <c r="AG172" s="230" t="n">
        <f aca="false">IF('Indicator Data'!AH176="No Data",1,IF('Indicator Data imputation'!AH175&lt;&gt;"",1,0))</f>
        <v>0</v>
      </c>
      <c r="AH172" s="230" t="n">
        <f aca="false">IF('Indicator Data'!AI176="No Data",1,IF('Indicator Data imputation'!AI175&lt;&gt;"",1,0))</f>
        <v>0</v>
      </c>
      <c r="AI172" s="230" t="n">
        <f aca="false">IF('Indicator Data'!AJ176="No Data",1,IF('Indicator Data imputation'!AJ175&lt;&gt;"",1,0))</f>
        <v>0</v>
      </c>
      <c r="AJ172" s="230" t="n">
        <f aca="false">IF('Indicator Data'!AK176="No Data",1,IF('Indicator Data imputation'!AK175&lt;&gt;"",1,0))</f>
        <v>0</v>
      </c>
      <c r="AK172" s="230" t="n">
        <f aca="false">IF('Indicator Data'!AL176="No Data",1,IF('Indicator Data imputation'!AL175&lt;&gt;"",1,0))</f>
        <v>0</v>
      </c>
      <c r="AL172" s="230" t="n">
        <f aca="false">IF('Indicator Data'!AM176="No Data",1,IF('Indicator Data imputation'!AM175&lt;&gt;"",1,0))</f>
        <v>0</v>
      </c>
      <c r="AM172" s="230" t="n">
        <f aca="false">IF('Indicator Data'!AN176="No Data",1,IF('Indicator Data imputation'!AN175&lt;&gt;"",1,0))</f>
        <v>0</v>
      </c>
      <c r="AN172" s="230" t="n">
        <f aca="false">IF('Indicator Data'!AO176="No Data",1,IF('Indicator Data imputation'!AO175&lt;&gt;"",1,0))</f>
        <v>0</v>
      </c>
      <c r="AO172" s="230" t="n">
        <f aca="false">IF('Indicator Data'!AP176="No Data",1,IF('Indicator Data imputation'!AP175&lt;&gt;"",1,0))</f>
        <v>0</v>
      </c>
      <c r="AP172" s="230" t="n">
        <f aca="false">IF('Indicator Data'!AQ176="No Data",1,IF('Indicator Data imputation'!AQ175&lt;&gt;"",1,0))</f>
        <v>0</v>
      </c>
      <c r="AQ172" s="230" t="n">
        <f aca="false">IF('Indicator Data'!AR176="No Data",1,IF('Indicator Data imputation'!AR175&lt;&gt;"",1,0))</f>
        <v>0</v>
      </c>
      <c r="AR172" s="230" t="n">
        <f aca="false">IF('Indicator Data'!AS176="No Data",1,IF('Indicator Data imputation'!AS175&lt;&gt;"",1,0))</f>
        <v>0</v>
      </c>
      <c r="AS172" s="230" t="n">
        <f aca="false">IF('Indicator Data'!AT176="No Data",1,IF('Indicator Data imputation'!AT175&lt;&gt;"",1,0))</f>
        <v>0</v>
      </c>
      <c r="AT172" s="230" t="n">
        <f aca="false">IF('Indicator Data'!AU176="No Data",1,IF('Indicator Data imputation'!AU175&lt;&gt;"",1,0))</f>
        <v>0</v>
      </c>
      <c r="AU172" s="230" t="n">
        <f aca="false">IF('Indicator Data'!AV176="No Data",1,IF('Indicator Data imputation'!AV175&lt;&gt;"",1,0))</f>
        <v>0</v>
      </c>
      <c r="AV172" s="230" t="n">
        <f aca="false">IF('Indicator Data'!AW176="No Data",1,IF('Indicator Data imputation'!AW175&lt;&gt;"",1,0))</f>
        <v>0</v>
      </c>
      <c r="AW172" s="230" t="n">
        <f aca="false">IF('Indicator Data'!AX176="No Data",1,IF('Indicator Data imputation'!AX175&lt;&gt;"",1,0))</f>
        <v>0</v>
      </c>
      <c r="AX172" s="230" t="n">
        <f aca="false">IF('Indicator Data'!AY176="No Data",1,IF('Indicator Data imputation'!AY175&lt;&gt;"",1,0))</f>
        <v>1</v>
      </c>
      <c r="AY172" s="230" t="n">
        <f aca="false">IF('Indicator Data'!AZ176="No Data",1,IF('Indicator Data imputation'!AZ175&lt;&gt;"",1,0))</f>
        <v>0</v>
      </c>
      <c r="AZ172" s="230" t="n">
        <f aca="false">IF('Indicator Data'!BA176="No Data",1,IF('Indicator Data imputation'!BA175&lt;&gt;"",1,0))</f>
        <v>0</v>
      </c>
      <c r="BA172" s="230" t="n">
        <f aca="false">IF('Indicator Data'!BB176="No Data",1,IF('Indicator Data imputation'!BB175&lt;&gt;"",1,0))</f>
        <v>0</v>
      </c>
      <c r="BB172" s="230" t="n">
        <f aca="false">IF('Indicator Data'!BC176="No Data",1,IF('Indicator Data imputation'!BC175&lt;&gt;"",1,0))</f>
        <v>0</v>
      </c>
      <c r="BC172" s="230" t="n">
        <f aca="false">IF('Indicator Data'!BD176="No Data",1,IF('Indicator Data imputation'!BD175&lt;&gt;"",1,0))</f>
        <v>0</v>
      </c>
      <c r="BD172" s="230" t="n">
        <f aca="false">IF('Indicator Data'!BE176="No Data",1,IF('Indicator Data imputation'!BE175&lt;&gt;"",1,0))</f>
        <v>0</v>
      </c>
      <c r="BE172" s="230" t="n">
        <f aca="false">IF('Indicator Data'!BF176="No Data",1,IF('Indicator Data imputation'!BF175&lt;&gt;"",1,0))</f>
        <v>0</v>
      </c>
      <c r="BF172" s="230" t="n">
        <f aca="false">IF('Indicator Data'!BG176="No Data",1,IF('Indicator Data imputation'!BG175&lt;&gt;"",1,0))</f>
        <v>0</v>
      </c>
      <c r="BG172" s="230" t="n">
        <f aca="false">IF('Indicator Data'!BH176="No Data",1,IF('Indicator Data imputation'!BH175&lt;&gt;"",1,0))</f>
        <v>0</v>
      </c>
      <c r="BH172" s="230" t="n">
        <f aca="false">IF('Indicator Data'!BI176="No Data",1,IF('Indicator Data imputation'!BI175&lt;&gt;"",1,0))</f>
        <v>0</v>
      </c>
      <c r="BI172" s="230" t="n">
        <f aca="false">IF('Indicator Data'!BJ176="No Data",1,IF('Indicator Data imputation'!BJ175&lt;&gt;"",1,0))</f>
        <v>0</v>
      </c>
      <c r="BJ172" s="230" t="n">
        <f aca="false">IF('Indicator Data'!BK176="No Data",1,IF('Indicator Data imputation'!BK175&lt;&gt;"",1,0))</f>
        <v>0</v>
      </c>
      <c r="BK172" s="230" t="n">
        <f aca="false">IF('Indicator Data'!BL176="No Data",1,IF('Indicator Data imputation'!BL175&lt;&gt;"",1,0))</f>
        <v>0</v>
      </c>
      <c r="BL172" s="230" t="n">
        <f aca="false">IF('Indicator Data'!BM176="No Data",1,IF('Indicator Data imputation'!BM175&lt;&gt;"",1,0))</f>
        <v>0</v>
      </c>
      <c r="BM172" s="230" t="n">
        <f aca="false">IF('Indicator Data'!BN176="No Data",1,IF('Indicator Data imputation'!BN175&lt;&gt;"",1,0))</f>
        <v>0</v>
      </c>
      <c r="BN172" s="230" t="n">
        <f aca="false">IF('Indicator Data'!BO176="No Data",1,IF('Indicator Data imputation'!BO175&lt;&gt;"",1,0))</f>
        <v>0</v>
      </c>
      <c r="BO172" s="230" t="n">
        <f aca="false">IF('Indicator Data'!BP176="No Data",1,IF('Indicator Data imputation'!BP175&lt;&gt;"",1,0))</f>
        <v>0</v>
      </c>
      <c r="BP172" s="230" t="n">
        <f aca="false">IF('Indicator Data'!BQ176="No Data",1,IF('Indicator Data imputation'!BQ175&lt;&gt;"",1,0))</f>
        <v>0</v>
      </c>
      <c r="BQ172" s="230" t="n">
        <f aca="false">IF('Indicator Data'!BR176="No Data",1,IF('Indicator Data imputation'!BR175&lt;&gt;"",1,0))</f>
        <v>0</v>
      </c>
      <c r="BR172" s="230" t="n">
        <f aca="false">IF('Indicator Data'!BS176="No Data",1,IF('Indicator Data imputation'!BS175&lt;&gt;"",1,0))</f>
        <v>0</v>
      </c>
      <c r="BS172" s="230" t="n">
        <f aca="false">IF('Indicator Data'!BT176="No Data",1,IF('Indicator Data imputation'!BT175&lt;&gt;"",1,0))</f>
        <v>0</v>
      </c>
      <c r="BT172" s="230" t="n">
        <f aca="false">IF('Indicator Data'!BU176="No Data",1,IF('Indicator Data imputation'!BU175&lt;&gt;"",1,0))</f>
        <v>0</v>
      </c>
      <c r="BU172" s="230" t="n">
        <f aca="false">IF('Indicator Data'!BV176="No Data",1,IF('Indicator Data imputation'!BV175&lt;&gt;"",1,0))</f>
        <v>1</v>
      </c>
      <c r="BV172" s="230" t="n">
        <f aca="false">IF('Indicator Data'!BW176="No Data",1,IF('Indicator Data imputation'!BW175&lt;&gt;"",1,0))</f>
        <v>0</v>
      </c>
      <c r="BW172" s="230" t="n">
        <f aca="false">IF('Indicator Data'!BX176="No Data",1,IF('Indicator Data imputation'!BX175&lt;&gt;"",1,0))</f>
        <v>0</v>
      </c>
      <c r="BX172" s="0" t="n">
        <f aca="false">SUM(B172:BW172)</f>
        <v>6</v>
      </c>
      <c r="BY172" s="239" t="n">
        <f aca="false">BX172/74</f>
        <v>0.0810810810810811</v>
      </c>
    </row>
    <row r="173" customFormat="false" ht="14.5" hidden="false" customHeight="false" outlineLevel="0" collapsed="false">
      <c r="A173" s="0" t="str">
        <f aca="false">'Indicator Data'!B177</f>
        <v>TGO</v>
      </c>
      <c r="B173" s="230" t="n">
        <f aca="false">IF('Indicator Data'!C177="No Data",1,IF('Indicator Data imputation'!C176&lt;&gt;"",1,0))</f>
        <v>0</v>
      </c>
      <c r="C173" s="230" t="n">
        <f aca="false">IF('Indicator Data'!D177="No Data",1,IF('Indicator Data imputation'!D176&lt;&gt;"",1,0))</f>
        <v>0</v>
      </c>
      <c r="D173" s="230" t="n">
        <f aca="false">IF('Indicator Data'!E177="No Data",1,IF('Indicator Data imputation'!E176&lt;&gt;"",1,0))</f>
        <v>0</v>
      </c>
      <c r="E173" s="230" t="n">
        <f aca="false">IF('Indicator Data'!F177="No Data",1,IF('Indicator Data imputation'!F176&lt;&gt;"",1,0))</f>
        <v>0</v>
      </c>
      <c r="F173" s="230" t="n">
        <f aca="false">IF('Indicator Data'!G177="No Data",1,IF('Indicator Data imputation'!G176&lt;&gt;"",1,0))</f>
        <v>0</v>
      </c>
      <c r="G173" s="230" t="n">
        <f aca="false">IF('Indicator Data'!H177="No Data",1,IF('Indicator Data imputation'!H176&lt;&gt;"",1,0))</f>
        <v>0</v>
      </c>
      <c r="H173" s="230" t="n">
        <f aca="false">IF('Indicator Data'!I177="No Data",1,IF('Indicator Data imputation'!I176&lt;&gt;"",1,0))</f>
        <v>0</v>
      </c>
      <c r="I173" s="230" t="n">
        <f aca="false">IF('Indicator Data'!J177="No Data",1,IF('Indicator Data imputation'!J176&lt;&gt;"",1,0))</f>
        <v>0</v>
      </c>
      <c r="J173" s="230" t="n">
        <f aca="false">IF('Indicator Data'!K177="No Data",1,IF('Indicator Data imputation'!K176&lt;&gt;"",1,0))</f>
        <v>0</v>
      </c>
      <c r="K173" s="230" t="n">
        <f aca="false">IF('Indicator Data'!L177="No Data",1,IF('Indicator Data imputation'!L176&lt;&gt;"",1,0))</f>
        <v>0</v>
      </c>
      <c r="L173" s="230" t="n">
        <f aca="false">IF('Indicator Data'!M177="No Data",1,IF('Indicator Data imputation'!M176&lt;&gt;"",1,0))</f>
        <v>0</v>
      </c>
      <c r="M173" s="230" t="n">
        <f aca="false">IF('Indicator Data'!N177="No Data",1,IF('Indicator Data imputation'!N176&lt;&gt;"",1,0))</f>
        <v>0</v>
      </c>
      <c r="N173" s="230" t="n">
        <f aca="false">IF('Indicator Data'!O177="No Data",1,IF('Indicator Data imputation'!O176&lt;&gt;"",1,0))</f>
        <v>0</v>
      </c>
      <c r="O173" s="230" t="n">
        <f aca="false">IF('Indicator Data'!P177="No Data",1,IF('Indicator Data imputation'!P176&lt;&gt;"",1,0))</f>
        <v>0</v>
      </c>
      <c r="P173" s="230" t="n">
        <f aca="false">IF('Indicator Data'!Q177="No Data",1,IF('Indicator Data imputation'!Q176&lt;&gt;"",1,0))</f>
        <v>0</v>
      </c>
      <c r="Q173" s="230" t="n">
        <f aca="false">IF('Indicator Data'!R177="No Data",1,IF('Indicator Data imputation'!R176&lt;&gt;"",1,0))</f>
        <v>0</v>
      </c>
      <c r="R173" s="230" t="n">
        <f aca="false">IF('Indicator Data'!S177="No Data",1,IF('Indicator Data imputation'!S176&lt;&gt;"",1,0))</f>
        <v>0</v>
      </c>
      <c r="S173" s="230" t="n">
        <f aca="false">IF('Indicator Data'!T177="No Data",1,IF('Indicator Data imputation'!T176&lt;&gt;"",1,0))</f>
        <v>0</v>
      </c>
      <c r="T173" s="230" t="n">
        <f aca="false">IF('Indicator Data'!U177="No Data",1,IF('Indicator Data imputation'!U176&lt;&gt;"",1,0))</f>
        <v>0</v>
      </c>
      <c r="U173" s="230" t="n">
        <f aca="false">IF('Indicator Data'!V177="No Data",1,IF('Indicator Data imputation'!V176&lt;&gt;"",1,0))</f>
        <v>0</v>
      </c>
      <c r="V173" s="230" t="n">
        <f aca="false">IF('Indicator Data'!W177="No Data",1,IF('Indicator Data imputation'!W176&lt;&gt;"",1,0))</f>
        <v>0</v>
      </c>
      <c r="W173" s="230" t="n">
        <f aca="false">IF('Indicator Data'!X177="No Data",1,IF('Indicator Data imputation'!X176&lt;&gt;"",1,0))</f>
        <v>0</v>
      </c>
      <c r="X173" s="230" t="n">
        <f aca="false">IF('Indicator Data'!Y177="No Data",1,IF('Indicator Data imputation'!Y176&lt;&gt;"",1,0))</f>
        <v>0</v>
      </c>
      <c r="Y173" s="230" t="n">
        <f aca="false">IF('Indicator Data'!Z177="No Data",1,IF('Indicator Data imputation'!Z176&lt;&gt;"",1,0))</f>
        <v>0</v>
      </c>
      <c r="Z173" s="230" t="n">
        <f aca="false">IF('Indicator Data'!AA177="No Data",1,IF('Indicator Data imputation'!AA176&lt;&gt;"",1,0))</f>
        <v>0</v>
      </c>
      <c r="AA173" s="230" t="n">
        <f aca="false">IF('Indicator Data'!AB177="No Data",1,IF('Indicator Data imputation'!AB176&lt;&gt;"",1,0))</f>
        <v>0</v>
      </c>
      <c r="AB173" s="230" t="n">
        <f aca="false">IF('Indicator Data'!AC177="No Data",1,IF('Indicator Data imputation'!AC176&lt;&gt;"",1,0))</f>
        <v>0</v>
      </c>
      <c r="AC173" s="230" t="n">
        <f aca="false">IF('Indicator Data'!AD177="No Data",1,IF('Indicator Data imputation'!AD176&lt;&gt;"",1,0))</f>
        <v>0</v>
      </c>
      <c r="AD173" s="230" t="n">
        <f aca="false">IF('Indicator Data'!AE177="No Data",1,IF('Indicator Data imputation'!AE176&lt;&gt;"",1,0))</f>
        <v>0</v>
      </c>
      <c r="AE173" s="230" t="n">
        <f aca="false">IF('Indicator Data'!AF177="No Data",1,IF('Indicator Data imputation'!AF176&lt;&gt;"",1,0))</f>
        <v>0</v>
      </c>
      <c r="AF173" s="230" t="n">
        <f aca="false">IF('Indicator Data'!AG177="No Data",1,IF('Indicator Data imputation'!AG176&lt;&gt;"",1,0))</f>
        <v>0</v>
      </c>
      <c r="AG173" s="230" t="n">
        <f aca="false">IF('Indicator Data'!AH177="No Data",1,IF('Indicator Data imputation'!AH176&lt;&gt;"",1,0))</f>
        <v>0</v>
      </c>
      <c r="AH173" s="230" t="n">
        <f aca="false">IF('Indicator Data'!AI177="No Data",1,IF('Indicator Data imputation'!AI176&lt;&gt;"",1,0))</f>
        <v>0</v>
      </c>
      <c r="AI173" s="230" t="n">
        <f aca="false">IF('Indicator Data'!AJ177="No Data",1,IF('Indicator Data imputation'!AJ176&lt;&gt;"",1,0))</f>
        <v>0</v>
      </c>
      <c r="AJ173" s="230" t="n">
        <f aca="false">IF('Indicator Data'!AK177="No Data",1,IF('Indicator Data imputation'!AK176&lt;&gt;"",1,0))</f>
        <v>0</v>
      </c>
      <c r="AK173" s="230" t="n">
        <f aca="false">IF('Indicator Data'!AL177="No Data",1,IF('Indicator Data imputation'!AL176&lt;&gt;"",1,0))</f>
        <v>0</v>
      </c>
      <c r="AL173" s="230" t="n">
        <f aca="false">IF('Indicator Data'!AM177="No Data",1,IF('Indicator Data imputation'!AM176&lt;&gt;"",1,0))</f>
        <v>0</v>
      </c>
      <c r="AM173" s="230" t="n">
        <f aca="false">IF('Indicator Data'!AN177="No Data",1,IF('Indicator Data imputation'!AN176&lt;&gt;"",1,0))</f>
        <v>0</v>
      </c>
      <c r="AN173" s="230" t="n">
        <f aca="false">IF('Indicator Data'!AO177="No Data",1,IF('Indicator Data imputation'!AO176&lt;&gt;"",1,0))</f>
        <v>0</v>
      </c>
      <c r="AO173" s="230" t="n">
        <f aca="false">IF('Indicator Data'!AP177="No Data",1,IF('Indicator Data imputation'!AP176&lt;&gt;"",1,0))</f>
        <v>0</v>
      </c>
      <c r="AP173" s="230" t="n">
        <f aca="false">IF('Indicator Data'!AQ177="No Data",1,IF('Indicator Data imputation'!AQ176&lt;&gt;"",1,0))</f>
        <v>0</v>
      </c>
      <c r="AQ173" s="230" t="n">
        <f aca="false">IF('Indicator Data'!AR177="No Data",1,IF('Indicator Data imputation'!AR176&lt;&gt;"",1,0))</f>
        <v>0</v>
      </c>
      <c r="AR173" s="230" t="n">
        <f aca="false">IF('Indicator Data'!AS177="No Data",1,IF('Indicator Data imputation'!AS176&lt;&gt;"",1,0))</f>
        <v>0</v>
      </c>
      <c r="AS173" s="230" t="n">
        <f aca="false">IF('Indicator Data'!AT177="No Data",1,IF('Indicator Data imputation'!AT176&lt;&gt;"",1,0))</f>
        <v>0</v>
      </c>
      <c r="AT173" s="230" t="n">
        <f aca="false">IF('Indicator Data'!AU177="No Data",1,IF('Indicator Data imputation'!AU176&lt;&gt;"",1,0))</f>
        <v>0</v>
      </c>
      <c r="AU173" s="230" t="n">
        <f aca="false">IF('Indicator Data'!AV177="No Data",1,IF('Indicator Data imputation'!AV176&lt;&gt;"",1,0))</f>
        <v>0</v>
      </c>
      <c r="AV173" s="230" t="n">
        <f aca="false">IF('Indicator Data'!AW177="No Data",1,IF('Indicator Data imputation'!AW176&lt;&gt;"",1,0))</f>
        <v>0</v>
      </c>
      <c r="AW173" s="230" t="n">
        <f aca="false">IF('Indicator Data'!AX177="No Data",1,IF('Indicator Data imputation'!AX176&lt;&gt;"",1,0))</f>
        <v>0</v>
      </c>
      <c r="AX173" s="230" t="n">
        <f aca="false">IF('Indicator Data'!AY177="No Data",1,IF('Indicator Data imputation'!AY176&lt;&gt;"",1,0))</f>
        <v>0</v>
      </c>
      <c r="AY173" s="230" t="n">
        <f aca="false">IF('Indicator Data'!AZ177="No Data",1,IF('Indicator Data imputation'!AZ176&lt;&gt;"",1,0))</f>
        <v>0</v>
      </c>
      <c r="AZ173" s="230" t="n">
        <f aca="false">IF('Indicator Data'!BA177="No Data",1,IF('Indicator Data imputation'!BA176&lt;&gt;"",1,0))</f>
        <v>0</v>
      </c>
      <c r="BA173" s="230" t="n">
        <f aca="false">IF('Indicator Data'!BB177="No Data",1,IF('Indicator Data imputation'!BB176&lt;&gt;"",1,0))</f>
        <v>0</v>
      </c>
      <c r="BB173" s="230" t="n">
        <f aca="false">IF('Indicator Data'!BC177="No Data",1,IF('Indicator Data imputation'!BC176&lt;&gt;"",1,0))</f>
        <v>0</v>
      </c>
      <c r="BC173" s="230" t="n">
        <f aca="false">IF('Indicator Data'!BD177="No Data",1,IF('Indicator Data imputation'!BD176&lt;&gt;"",1,0))</f>
        <v>0</v>
      </c>
      <c r="BD173" s="230" t="n">
        <f aca="false">IF('Indicator Data'!BE177="No Data",1,IF('Indicator Data imputation'!BE176&lt;&gt;"",1,0))</f>
        <v>0</v>
      </c>
      <c r="BE173" s="230" t="n">
        <f aca="false">IF('Indicator Data'!BF177="No Data",1,IF('Indicator Data imputation'!BF176&lt;&gt;"",1,0))</f>
        <v>0</v>
      </c>
      <c r="BF173" s="230" t="n">
        <f aca="false">IF('Indicator Data'!BG177="No Data",1,IF('Indicator Data imputation'!BG176&lt;&gt;"",1,0))</f>
        <v>0</v>
      </c>
      <c r="BG173" s="230" t="n">
        <f aca="false">IF('Indicator Data'!BH177="No Data",1,IF('Indicator Data imputation'!BH176&lt;&gt;"",1,0))</f>
        <v>0</v>
      </c>
      <c r="BH173" s="230" t="n">
        <f aca="false">IF('Indicator Data'!BI177="No Data",1,IF('Indicator Data imputation'!BI176&lt;&gt;"",1,0))</f>
        <v>0</v>
      </c>
      <c r="BI173" s="230" t="n">
        <f aca="false">IF('Indicator Data'!BJ177="No Data",1,IF('Indicator Data imputation'!BJ176&lt;&gt;"",1,0))</f>
        <v>0</v>
      </c>
      <c r="BJ173" s="230" t="n">
        <f aca="false">IF('Indicator Data'!BK177="No Data",1,IF('Indicator Data imputation'!BK176&lt;&gt;"",1,0))</f>
        <v>0</v>
      </c>
      <c r="BK173" s="230" t="n">
        <f aca="false">IF('Indicator Data'!BL177="No Data",1,IF('Indicator Data imputation'!BL176&lt;&gt;"",1,0))</f>
        <v>0</v>
      </c>
      <c r="BL173" s="230" t="n">
        <f aca="false">IF('Indicator Data'!BM177="No Data",1,IF('Indicator Data imputation'!BM176&lt;&gt;"",1,0))</f>
        <v>0</v>
      </c>
      <c r="BM173" s="230" t="n">
        <f aca="false">IF('Indicator Data'!BN177="No Data",1,IF('Indicator Data imputation'!BN176&lt;&gt;"",1,0))</f>
        <v>0</v>
      </c>
      <c r="BN173" s="230" t="n">
        <f aca="false">IF('Indicator Data'!BO177="No Data",1,IF('Indicator Data imputation'!BO176&lt;&gt;"",1,0))</f>
        <v>0</v>
      </c>
      <c r="BO173" s="230" t="n">
        <f aca="false">IF('Indicator Data'!BP177="No Data",1,IF('Indicator Data imputation'!BP176&lt;&gt;"",1,0))</f>
        <v>0</v>
      </c>
      <c r="BP173" s="230" t="n">
        <f aca="false">IF('Indicator Data'!BQ177="No Data",1,IF('Indicator Data imputation'!BQ176&lt;&gt;"",1,0))</f>
        <v>0</v>
      </c>
      <c r="BQ173" s="230" t="n">
        <f aca="false">IF('Indicator Data'!BR177="No Data",1,IF('Indicator Data imputation'!BR176&lt;&gt;"",1,0))</f>
        <v>0</v>
      </c>
      <c r="BR173" s="230" t="n">
        <f aca="false">IF('Indicator Data'!BS177="No Data",1,IF('Indicator Data imputation'!BS176&lt;&gt;"",1,0))</f>
        <v>0</v>
      </c>
      <c r="BS173" s="230" t="n">
        <f aca="false">IF('Indicator Data'!BT177="No Data",1,IF('Indicator Data imputation'!BT176&lt;&gt;"",1,0))</f>
        <v>0</v>
      </c>
      <c r="BT173" s="230" t="n">
        <f aca="false">IF('Indicator Data'!BU177="No Data",1,IF('Indicator Data imputation'!BU176&lt;&gt;"",1,0))</f>
        <v>0</v>
      </c>
      <c r="BU173" s="230" t="n">
        <f aca="false">IF('Indicator Data'!BV177="No Data",1,IF('Indicator Data imputation'!BV176&lt;&gt;"",1,0))</f>
        <v>0</v>
      </c>
      <c r="BV173" s="230" t="n">
        <f aca="false">IF('Indicator Data'!BW177="No Data",1,IF('Indicator Data imputation'!BW176&lt;&gt;"",1,0))</f>
        <v>0</v>
      </c>
      <c r="BW173" s="230" t="n">
        <f aca="false">IF('Indicator Data'!BX177="No Data",1,IF('Indicator Data imputation'!BX176&lt;&gt;"",1,0))</f>
        <v>0</v>
      </c>
      <c r="BX173" s="0" t="n">
        <f aca="false">SUM(B173:BW173)</f>
        <v>0</v>
      </c>
      <c r="BY173" s="239" t="n">
        <f aca="false">BX173/74</f>
        <v>0</v>
      </c>
    </row>
    <row r="174" customFormat="false" ht="14.5" hidden="false" customHeight="false" outlineLevel="0" collapsed="false">
      <c r="A174" s="0" t="str">
        <f aca="false">'Indicator Data'!B178</f>
        <v>TON</v>
      </c>
      <c r="B174" s="230" t="n">
        <f aca="false">IF('Indicator Data'!C178="No Data",1,IF('Indicator Data imputation'!C177&lt;&gt;"",1,0))</f>
        <v>0</v>
      </c>
      <c r="C174" s="230" t="n">
        <f aca="false">IF('Indicator Data'!D178="No Data",1,IF('Indicator Data imputation'!D177&lt;&gt;"",1,0))</f>
        <v>0</v>
      </c>
      <c r="D174" s="230" t="n">
        <f aca="false">IF('Indicator Data'!E178="No Data",1,IF('Indicator Data imputation'!E177&lt;&gt;"",1,0))</f>
        <v>1</v>
      </c>
      <c r="E174" s="230" t="n">
        <f aca="false">IF('Indicator Data'!F178="No Data",1,IF('Indicator Data imputation'!F177&lt;&gt;"",1,0))</f>
        <v>0</v>
      </c>
      <c r="F174" s="230" t="n">
        <f aca="false">IF('Indicator Data'!G178="No Data",1,IF('Indicator Data imputation'!G177&lt;&gt;"",1,0))</f>
        <v>0</v>
      </c>
      <c r="G174" s="230" t="n">
        <f aca="false">IF('Indicator Data'!H178="No Data",1,IF('Indicator Data imputation'!H177&lt;&gt;"",1,0))</f>
        <v>0</v>
      </c>
      <c r="H174" s="230" t="n">
        <f aca="false">IF('Indicator Data'!I178="No Data",1,IF('Indicator Data imputation'!I177&lt;&gt;"",1,0))</f>
        <v>0</v>
      </c>
      <c r="I174" s="230" t="n">
        <f aca="false">IF('Indicator Data'!J178="No Data",1,IF('Indicator Data imputation'!J177&lt;&gt;"",1,0))</f>
        <v>0</v>
      </c>
      <c r="J174" s="230" t="n">
        <f aca="false">IF('Indicator Data'!K178="No Data",1,IF('Indicator Data imputation'!K177&lt;&gt;"",1,0))</f>
        <v>0</v>
      </c>
      <c r="K174" s="230" t="n">
        <f aca="false">IF('Indicator Data'!L178="No Data",1,IF('Indicator Data imputation'!L177&lt;&gt;"",1,0))</f>
        <v>1</v>
      </c>
      <c r="L174" s="230" t="n">
        <f aca="false">IF('Indicator Data'!M178="No Data",1,IF('Indicator Data imputation'!M177&lt;&gt;"",1,0))</f>
        <v>1</v>
      </c>
      <c r="M174" s="230" t="n">
        <f aca="false">IF('Indicator Data'!N178="No Data",1,IF('Indicator Data imputation'!N177&lt;&gt;"",1,0))</f>
        <v>1</v>
      </c>
      <c r="N174" s="230" t="n">
        <f aca="false">IF('Indicator Data'!O178="No Data",1,IF('Indicator Data imputation'!O177&lt;&gt;"",1,0))</f>
        <v>1</v>
      </c>
      <c r="O174" s="230" t="n">
        <f aca="false">IF('Indicator Data'!P178="No Data",1,IF('Indicator Data imputation'!P177&lt;&gt;"",1,0))</f>
        <v>1</v>
      </c>
      <c r="P174" s="230" t="n">
        <f aca="false">IF('Indicator Data'!Q178="No Data",1,IF('Indicator Data imputation'!Q177&lt;&gt;"",1,0))</f>
        <v>0</v>
      </c>
      <c r="Q174" s="230" t="n">
        <f aca="false">IF('Indicator Data'!R178="No Data",1,IF('Indicator Data imputation'!R177&lt;&gt;"",1,0))</f>
        <v>0</v>
      </c>
      <c r="R174" s="230" t="n">
        <f aca="false">IF('Indicator Data'!S178="No Data",1,IF('Indicator Data imputation'!S177&lt;&gt;"",1,0))</f>
        <v>0</v>
      </c>
      <c r="S174" s="230" t="n">
        <f aca="false">IF('Indicator Data'!T178="No Data",1,IF('Indicator Data imputation'!T177&lt;&gt;"",1,0))</f>
        <v>0</v>
      </c>
      <c r="T174" s="230" t="n">
        <f aca="false">IF('Indicator Data'!U178="No Data",1,IF('Indicator Data imputation'!U177&lt;&gt;"",1,0))</f>
        <v>0</v>
      </c>
      <c r="U174" s="230" t="n">
        <f aca="false">IF('Indicator Data'!V178="No Data",1,IF('Indicator Data imputation'!V177&lt;&gt;"",1,0))</f>
        <v>0</v>
      </c>
      <c r="V174" s="230" t="n">
        <f aca="false">IF('Indicator Data'!W178="No Data",1,IF('Indicator Data imputation'!W177&lt;&gt;"",1,0))</f>
        <v>0</v>
      </c>
      <c r="W174" s="230" t="n">
        <f aca="false">IF('Indicator Data'!X178="No Data",1,IF('Indicator Data imputation'!X177&lt;&gt;"",1,0))</f>
        <v>0</v>
      </c>
      <c r="X174" s="230" t="n">
        <f aca="false">IF('Indicator Data'!Y178="No Data",1,IF('Indicator Data imputation'!Y177&lt;&gt;"",1,0))</f>
        <v>0</v>
      </c>
      <c r="Y174" s="230" t="n">
        <f aca="false">IF('Indicator Data'!Z178="No Data",1,IF('Indicator Data imputation'!Z177&lt;&gt;"",1,0))</f>
        <v>0</v>
      </c>
      <c r="Z174" s="230" t="n">
        <f aca="false">IF('Indicator Data'!AA178="No Data",1,IF('Indicator Data imputation'!AA177&lt;&gt;"",1,0))</f>
        <v>1</v>
      </c>
      <c r="AA174" s="230" t="n">
        <f aca="false">IF('Indicator Data'!AB178="No Data",1,IF('Indicator Data imputation'!AB177&lt;&gt;"",1,0))</f>
        <v>0</v>
      </c>
      <c r="AB174" s="230" t="n">
        <f aca="false">IF('Indicator Data'!AC178="No Data",1,IF('Indicator Data imputation'!AC177&lt;&gt;"",1,0))</f>
        <v>0</v>
      </c>
      <c r="AC174" s="230" t="n">
        <f aca="false">IF('Indicator Data'!AD178="No Data",1,IF('Indicator Data imputation'!AD177&lt;&gt;"",1,0))</f>
        <v>0</v>
      </c>
      <c r="AD174" s="230" t="n">
        <f aca="false">IF('Indicator Data'!AE178="No Data",1,IF('Indicator Data imputation'!AE177&lt;&gt;"",1,0))</f>
        <v>0</v>
      </c>
      <c r="AE174" s="230" t="n">
        <f aca="false">IF('Indicator Data'!AF178="No Data",1,IF('Indicator Data imputation'!AF177&lt;&gt;"",1,0))</f>
        <v>1</v>
      </c>
      <c r="AF174" s="230" t="n">
        <f aca="false">IF('Indicator Data'!AG178="No Data",1,IF('Indicator Data imputation'!AG177&lt;&gt;"",1,0))</f>
        <v>0</v>
      </c>
      <c r="AG174" s="230" t="n">
        <f aca="false">IF('Indicator Data'!AH178="No Data",1,IF('Indicator Data imputation'!AH177&lt;&gt;"",1,0))</f>
        <v>0</v>
      </c>
      <c r="AH174" s="230" t="n">
        <f aca="false">IF('Indicator Data'!AI178="No Data",1,IF('Indicator Data imputation'!AI177&lt;&gt;"",1,0))</f>
        <v>0</v>
      </c>
      <c r="AI174" s="230" t="n">
        <f aca="false">IF('Indicator Data'!AJ178="No Data",1,IF('Indicator Data imputation'!AJ177&lt;&gt;"",1,0))</f>
        <v>0</v>
      </c>
      <c r="AJ174" s="230" t="n">
        <f aca="false">IF('Indicator Data'!AK178="No Data",1,IF('Indicator Data imputation'!AK177&lt;&gt;"",1,0))</f>
        <v>0</v>
      </c>
      <c r="AK174" s="230" t="n">
        <f aca="false">IF('Indicator Data'!AL178="No Data",1,IF('Indicator Data imputation'!AL177&lt;&gt;"",1,0))</f>
        <v>1</v>
      </c>
      <c r="AL174" s="230" t="n">
        <f aca="false">IF('Indicator Data'!AM178="No Data",1,IF('Indicator Data imputation'!AM177&lt;&gt;"",1,0))</f>
        <v>0</v>
      </c>
      <c r="AM174" s="230" t="n">
        <f aca="false">IF('Indicator Data'!AN178="No Data",1,IF('Indicator Data imputation'!AN177&lt;&gt;"",1,0))</f>
        <v>0</v>
      </c>
      <c r="AN174" s="230" t="n">
        <f aca="false">IF('Indicator Data'!AO178="No Data",1,IF('Indicator Data imputation'!AO177&lt;&gt;"",1,0))</f>
        <v>0</v>
      </c>
      <c r="AO174" s="230" t="n">
        <f aca="false">IF('Indicator Data'!AP178="No Data",1,IF('Indicator Data imputation'!AP177&lt;&gt;"",1,0))</f>
        <v>0</v>
      </c>
      <c r="AP174" s="230" t="n">
        <f aca="false">IF('Indicator Data'!AQ178="No Data",1,IF('Indicator Data imputation'!AQ177&lt;&gt;"",1,0))</f>
        <v>0</v>
      </c>
      <c r="AQ174" s="230" t="n">
        <f aca="false">IF('Indicator Data'!AR178="No Data",1,IF('Indicator Data imputation'!AR177&lt;&gt;"",1,0))</f>
        <v>0</v>
      </c>
      <c r="AR174" s="230" t="n">
        <f aca="false">IF('Indicator Data'!AS178="No Data",1,IF('Indicator Data imputation'!AS177&lt;&gt;"",1,0))</f>
        <v>0</v>
      </c>
      <c r="AS174" s="230" t="n">
        <f aca="false">IF('Indicator Data'!AT178="No Data",1,IF('Indicator Data imputation'!AT177&lt;&gt;"",1,0))</f>
        <v>0</v>
      </c>
      <c r="AT174" s="230" t="n">
        <f aca="false">IF('Indicator Data'!AU178="No Data",1,IF('Indicator Data imputation'!AU177&lt;&gt;"",1,0))</f>
        <v>1</v>
      </c>
      <c r="AU174" s="230" t="n">
        <f aca="false">IF('Indicator Data'!AV178="No Data",1,IF('Indicator Data imputation'!AV177&lt;&gt;"",1,0))</f>
        <v>1</v>
      </c>
      <c r="AV174" s="230" t="n">
        <f aca="false">IF('Indicator Data'!AW178="No Data",1,IF('Indicator Data imputation'!AW177&lt;&gt;"",1,0))</f>
        <v>1</v>
      </c>
      <c r="AW174" s="230" t="n">
        <f aca="false">IF('Indicator Data'!AX178="No Data",1,IF('Indicator Data imputation'!AX177&lt;&gt;"",1,0))</f>
        <v>0</v>
      </c>
      <c r="AX174" s="230" t="n">
        <f aca="false">IF('Indicator Data'!AY178="No Data",1,IF('Indicator Data imputation'!AY177&lt;&gt;"",1,0))</f>
        <v>0</v>
      </c>
      <c r="AY174" s="230" t="n">
        <f aca="false">IF('Indicator Data'!AZ178="No Data",1,IF('Indicator Data imputation'!AZ177&lt;&gt;"",1,0))</f>
        <v>0</v>
      </c>
      <c r="AZ174" s="230" t="n">
        <f aca="false">IF('Indicator Data'!BA178="No Data",1,IF('Indicator Data imputation'!BA177&lt;&gt;"",1,0))</f>
        <v>0</v>
      </c>
      <c r="BA174" s="230" t="n">
        <f aca="false">IF('Indicator Data'!BB178="No Data",1,IF('Indicator Data imputation'!BB177&lt;&gt;"",1,0))</f>
        <v>0</v>
      </c>
      <c r="BB174" s="230" t="n">
        <f aca="false">IF('Indicator Data'!BC178="No Data",1,IF('Indicator Data imputation'!BC177&lt;&gt;"",1,0))</f>
        <v>0</v>
      </c>
      <c r="BC174" s="230" t="n">
        <f aca="false">IF('Indicator Data'!BD178="No Data",1,IF('Indicator Data imputation'!BD177&lt;&gt;"",1,0))</f>
        <v>0</v>
      </c>
      <c r="BD174" s="230" t="n">
        <f aca="false">IF('Indicator Data'!BE178="No Data",1,IF('Indicator Data imputation'!BE177&lt;&gt;"",1,0))</f>
        <v>0</v>
      </c>
      <c r="BE174" s="230" t="n">
        <f aca="false">IF('Indicator Data'!BF178="No Data",1,IF('Indicator Data imputation'!BF177&lt;&gt;"",1,0))</f>
        <v>0</v>
      </c>
      <c r="BF174" s="230" t="n">
        <f aca="false">IF('Indicator Data'!BG178="No Data",1,IF('Indicator Data imputation'!BG177&lt;&gt;"",1,0))</f>
        <v>1</v>
      </c>
      <c r="BG174" s="230" t="n">
        <f aca="false">IF('Indicator Data'!BH178="No Data",1,IF('Indicator Data imputation'!BH177&lt;&gt;"",1,0))</f>
        <v>1</v>
      </c>
      <c r="BH174" s="230" t="n">
        <f aca="false">IF('Indicator Data'!BI178="No Data",1,IF('Indicator Data imputation'!BI177&lt;&gt;"",1,0))</f>
        <v>0</v>
      </c>
      <c r="BI174" s="230" t="n">
        <f aca="false">IF('Indicator Data'!BJ178="No Data",1,IF('Indicator Data imputation'!BJ177&lt;&gt;"",1,0))</f>
        <v>0</v>
      </c>
      <c r="BJ174" s="230" t="n">
        <f aca="false">IF('Indicator Data'!BK178="No Data",1,IF('Indicator Data imputation'!BK177&lt;&gt;"",1,0))</f>
        <v>1</v>
      </c>
      <c r="BK174" s="230" t="n">
        <f aca="false">IF('Indicator Data'!BL178="No Data",1,IF('Indicator Data imputation'!BL177&lt;&gt;"",1,0))</f>
        <v>0</v>
      </c>
      <c r="BL174" s="230" t="n">
        <f aca="false">IF('Indicator Data'!BM178="No Data",1,IF('Indicator Data imputation'!BM177&lt;&gt;"",1,0))</f>
        <v>0</v>
      </c>
      <c r="BM174" s="230" t="n">
        <f aca="false">IF('Indicator Data'!BN178="No Data",1,IF('Indicator Data imputation'!BN177&lt;&gt;"",1,0))</f>
        <v>0</v>
      </c>
      <c r="BN174" s="230" t="n">
        <f aca="false">IF('Indicator Data'!BO178="No Data",1,IF('Indicator Data imputation'!BO177&lt;&gt;"",1,0))</f>
        <v>0</v>
      </c>
      <c r="BO174" s="230" t="n">
        <f aca="false">IF('Indicator Data'!BP178="No Data",1,IF('Indicator Data imputation'!BP177&lt;&gt;"",1,0))</f>
        <v>0</v>
      </c>
      <c r="BP174" s="230" t="n">
        <f aca="false">IF('Indicator Data'!BQ178="No Data",1,IF('Indicator Data imputation'!BQ177&lt;&gt;"",1,0))</f>
        <v>0</v>
      </c>
      <c r="BQ174" s="230" t="n">
        <f aca="false">IF('Indicator Data'!BR178="No Data",1,IF('Indicator Data imputation'!BR177&lt;&gt;"",1,0))</f>
        <v>0</v>
      </c>
      <c r="BR174" s="230" t="n">
        <f aca="false">IF('Indicator Data'!BS178="No Data",1,IF('Indicator Data imputation'!BS177&lt;&gt;"",1,0))</f>
        <v>0</v>
      </c>
      <c r="BS174" s="230" t="n">
        <f aca="false">IF('Indicator Data'!BT178="No Data",1,IF('Indicator Data imputation'!BT177&lt;&gt;"",1,0))</f>
        <v>0</v>
      </c>
      <c r="BT174" s="230" t="n">
        <f aca="false">IF('Indicator Data'!BU178="No Data",1,IF('Indicator Data imputation'!BU177&lt;&gt;"",1,0))</f>
        <v>0</v>
      </c>
      <c r="BU174" s="230" t="n">
        <f aca="false">IF('Indicator Data'!BV178="No Data",1,IF('Indicator Data imputation'!BV177&lt;&gt;"",1,0))</f>
        <v>1</v>
      </c>
      <c r="BV174" s="230" t="n">
        <f aca="false">IF('Indicator Data'!BW178="No Data",1,IF('Indicator Data imputation'!BW177&lt;&gt;"",1,0))</f>
        <v>0</v>
      </c>
      <c r="BW174" s="230" t="n">
        <f aca="false">IF('Indicator Data'!BX178="No Data",1,IF('Indicator Data imputation'!BX177&lt;&gt;"",1,0))</f>
        <v>0</v>
      </c>
      <c r="BX174" s="0" t="n">
        <f aca="false">SUM(B174:BW174)</f>
        <v>16</v>
      </c>
      <c r="BY174" s="239" t="n">
        <f aca="false">BX174/74</f>
        <v>0.216216216216216</v>
      </c>
    </row>
    <row r="175" customFormat="false" ht="14.5" hidden="false" customHeight="false" outlineLevel="0" collapsed="false">
      <c r="A175" s="0" t="str">
        <f aca="false">'Indicator Data'!B179</f>
        <v>TTO</v>
      </c>
      <c r="B175" s="230" t="n">
        <f aca="false">IF('Indicator Data'!C179="No Data",1,IF('Indicator Data imputation'!C178&lt;&gt;"",1,0))</f>
        <v>0</v>
      </c>
      <c r="C175" s="230" t="n">
        <f aca="false">IF('Indicator Data'!D179="No Data",1,IF('Indicator Data imputation'!D178&lt;&gt;"",1,0))</f>
        <v>0</v>
      </c>
      <c r="D175" s="230" t="n">
        <f aca="false">IF('Indicator Data'!E179="No Data",1,IF('Indicator Data imputation'!E178&lt;&gt;"",1,0))</f>
        <v>0</v>
      </c>
      <c r="E175" s="230" t="n">
        <f aca="false">IF('Indicator Data'!F179="No Data",1,IF('Indicator Data imputation'!F178&lt;&gt;"",1,0))</f>
        <v>0</v>
      </c>
      <c r="F175" s="230" t="n">
        <f aca="false">IF('Indicator Data'!G179="No Data",1,IF('Indicator Data imputation'!G178&lt;&gt;"",1,0))</f>
        <v>0</v>
      </c>
      <c r="G175" s="230" t="n">
        <f aca="false">IF('Indicator Data'!H179="No Data",1,IF('Indicator Data imputation'!H178&lt;&gt;"",1,0))</f>
        <v>0</v>
      </c>
      <c r="H175" s="230" t="n">
        <f aca="false">IF('Indicator Data'!I179="No Data",1,IF('Indicator Data imputation'!I178&lt;&gt;"",1,0))</f>
        <v>0</v>
      </c>
      <c r="I175" s="230" t="n">
        <f aca="false">IF('Indicator Data'!J179="No Data",1,IF('Indicator Data imputation'!J178&lt;&gt;"",1,0))</f>
        <v>0</v>
      </c>
      <c r="J175" s="230" t="n">
        <f aca="false">IF('Indicator Data'!K179="No Data",1,IF('Indicator Data imputation'!K178&lt;&gt;"",1,0))</f>
        <v>0</v>
      </c>
      <c r="K175" s="230" t="n">
        <f aca="false">IF('Indicator Data'!L179="No Data",1,IF('Indicator Data imputation'!L178&lt;&gt;"",1,0))</f>
        <v>0</v>
      </c>
      <c r="L175" s="230" t="n">
        <f aca="false">IF('Indicator Data'!M179="No Data",1,IF('Indicator Data imputation'!M178&lt;&gt;"",1,0))</f>
        <v>1</v>
      </c>
      <c r="M175" s="230" t="n">
        <f aca="false">IF('Indicator Data'!N179="No Data",1,IF('Indicator Data imputation'!N178&lt;&gt;"",1,0))</f>
        <v>1</v>
      </c>
      <c r="N175" s="230" t="n">
        <f aca="false">IF('Indicator Data'!O179="No Data",1,IF('Indicator Data imputation'!O178&lt;&gt;"",1,0))</f>
        <v>1</v>
      </c>
      <c r="O175" s="230" t="n">
        <f aca="false">IF('Indicator Data'!P179="No Data",1,IF('Indicator Data imputation'!P178&lt;&gt;"",1,0))</f>
        <v>1</v>
      </c>
      <c r="P175" s="230" t="n">
        <f aca="false">IF('Indicator Data'!Q179="No Data",1,IF('Indicator Data imputation'!Q178&lt;&gt;"",1,0))</f>
        <v>0</v>
      </c>
      <c r="Q175" s="230" t="n">
        <f aca="false">IF('Indicator Data'!R179="No Data",1,IF('Indicator Data imputation'!R178&lt;&gt;"",1,0))</f>
        <v>0</v>
      </c>
      <c r="R175" s="230" t="n">
        <f aca="false">IF('Indicator Data'!S179="No Data",1,IF('Indicator Data imputation'!S178&lt;&gt;"",1,0))</f>
        <v>0</v>
      </c>
      <c r="S175" s="230" t="n">
        <f aca="false">IF('Indicator Data'!T179="No Data",1,IF('Indicator Data imputation'!T178&lt;&gt;"",1,0))</f>
        <v>0</v>
      </c>
      <c r="T175" s="230" t="n">
        <f aca="false">IF('Indicator Data'!U179="No Data",1,IF('Indicator Data imputation'!U178&lt;&gt;"",1,0))</f>
        <v>0</v>
      </c>
      <c r="U175" s="230" t="n">
        <f aca="false">IF('Indicator Data'!V179="No Data",1,IF('Indicator Data imputation'!V178&lt;&gt;"",1,0))</f>
        <v>0</v>
      </c>
      <c r="V175" s="230" t="n">
        <f aca="false">IF('Indicator Data'!W179="No Data",1,IF('Indicator Data imputation'!W178&lt;&gt;"",1,0))</f>
        <v>0</v>
      </c>
      <c r="W175" s="230" t="n">
        <f aca="false">IF('Indicator Data'!X179="No Data",1,IF('Indicator Data imputation'!X178&lt;&gt;"",1,0))</f>
        <v>0</v>
      </c>
      <c r="X175" s="230" t="n">
        <f aca="false">IF('Indicator Data'!Y179="No Data",1,IF('Indicator Data imputation'!Y178&lt;&gt;"",1,0))</f>
        <v>0</v>
      </c>
      <c r="Y175" s="230" t="n">
        <f aca="false">IF('Indicator Data'!Z179="No Data",1,IF('Indicator Data imputation'!Z178&lt;&gt;"",1,0))</f>
        <v>0</v>
      </c>
      <c r="Z175" s="230" t="n">
        <f aca="false">IF('Indicator Data'!AA179="No Data",1,IF('Indicator Data imputation'!AA178&lt;&gt;"",1,0))</f>
        <v>0</v>
      </c>
      <c r="AA175" s="230" t="n">
        <f aca="false">IF('Indicator Data'!AB179="No Data",1,IF('Indicator Data imputation'!AB178&lt;&gt;"",1,0))</f>
        <v>0</v>
      </c>
      <c r="AB175" s="230" t="n">
        <f aca="false">IF('Indicator Data'!AC179="No Data",1,IF('Indicator Data imputation'!AC178&lt;&gt;"",1,0))</f>
        <v>0</v>
      </c>
      <c r="AC175" s="230" t="n">
        <f aca="false">IF('Indicator Data'!AD179="No Data",1,IF('Indicator Data imputation'!AD178&lt;&gt;"",1,0))</f>
        <v>0</v>
      </c>
      <c r="AD175" s="230" t="n">
        <f aca="false">IF('Indicator Data'!AE179="No Data",1,IF('Indicator Data imputation'!AE178&lt;&gt;"",1,0))</f>
        <v>0</v>
      </c>
      <c r="AE175" s="230" t="n">
        <f aca="false">IF('Indicator Data'!AF179="No Data",1,IF('Indicator Data imputation'!AF178&lt;&gt;"",1,0))</f>
        <v>0</v>
      </c>
      <c r="AF175" s="230" t="n">
        <f aca="false">IF('Indicator Data'!AG179="No Data",1,IF('Indicator Data imputation'!AG178&lt;&gt;"",1,0))</f>
        <v>0</v>
      </c>
      <c r="AG175" s="230" t="n">
        <f aca="false">IF('Indicator Data'!AH179="No Data",1,IF('Indicator Data imputation'!AH178&lt;&gt;"",1,0))</f>
        <v>0</v>
      </c>
      <c r="AH175" s="230" t="n">
        <f aca="false">IF('Indicator Data'!AI179="No Data",1,IF('Indicator Data imputation'!AI178&lt;&gt;"",1,0))</f>
        <v>0</v>
      </c>
      <c r="AI175" s="230" t="n">
        <f aca="false">IF('Indicator Data'!AJ179="No Data",1,IF('Indicator Data imputation'!AJ178&lt;&gt;"",1,0))</f>
        <v>0</v>
      </c>
      <c r="AJ175" s="230" t="n">
        <f aca="false">IF('Indicator Data'!AK179="No Data",1,IF('Indicator Data imputation'!AK178&lt;&gt;"",1,0))</f>
        <v>0</v>
      </c>
      <c r="AK175" s="230" t="n">
        <f aca="false">IF('Indicator Data'!AL179="No Data",1,IF('Indicator Data imputation'!AL178&lt;&gt;"",1,0))</f>
        <v>0</v>
      </c>
      <c r="AL175" s="230" t="n">
        <f aca="false">IF('Indicator Data'!AM179="No Data",1,IF('Indicator Data imputation'!AM178&lt;&gt;"",1,0))</f>
        <v>0</v>
      </c>
      <c r="AM175" s="230" t="n">
        <f aca="false">IF('Indicator Data'!AN179="No Data",1,IF('Indicator Data imputation'!AN178&lt;&gt;"",1,0))</f>
        <v>0</v>
      </c>
      <c r="AN175" s="230" t="n">
        <f aca="false">IF('Indicator Data'!AO179="No Data",1,IF('Indicator Data imputation'!AO178&lt;&gt;"",1,0))</f>
        <v>0</v>
      </c>
      <c r="AO175" s="230" t="n">
        <f aca="false">IF('Indicator Data'!AP179="No Data",1,IF('Indicator Data imputation'!AP178&lt;&gt;"",1,0))</f>
        <v>1</v>
      </c>
      <c r="AP175" s="230" t="n">
        <f aca="false">IF('Indicator Data'!AQ179="No Data",1,IF('Indicator Data imputation'!AQ178&lt;&gt;"",1,0))</f>
        <v>0</v>
      </c>
      <c r="AQ175" s="230" t="n">
        <f aca="false">IF('Indicator Data'!AR179="No Data",1,IF('Indicator Data imputation'!AR178&lt;&gt;"",1,0))</f>
        <v>0</v>
      </c>
      <c r="AR175" s="230" t="n">
        <f aca="false">IF('Indicator Data'!AS179="No Data",1,IF('Indicator Data imputation'!AS178&lt;&gt;"",1,0))</f>
        <v>0</v>
      </c>
      <c r="AS175" s="230" t="n">
        <f aca="false">IF('Indicator Data'!AT179="No Data",1,IF('Indicator Data imputation'!AT178&lt;&gt;"",1,0))</f>
        <v>0</v>
      </c>
      <c r="AT175" s="230" t="n">
        <f aca="false">IF('Indicator Data'!AU179="No Data",1,IF('Indicator Data imputation'!AU178&lt;&gt;"",1,0))</f>
        <v>0</v>
      </c>
      <c r="AU175" s="230" t="n">
        <f aca="false">IF('Indicator Data'!AV179="No Data",1,IF('Indicator Data imputation'!AV178&lt;&gt;"",1,0))</f>
        <v>0</v>
      </c>
      <c r="AV175" s="230" t="n">
        <f aca="false">IF('Indicator Data'!AW179="No Data",1,IF('Indicator Data imputation'!AW178&lt;&gt;"",1,0))</f>
        <v>1</v>
      </c>
      <c r="AW175" s="230" t="n">
        <f aca="false">IF('Indicator Data'!AX179="No Data",1,IF('Indicator Data imputation'!AX178&lt;&gt;"",1,0))</f>
        <v>0</v>
      </c>
      <c r="AX175" s="230" t="n">
        <f aca="false">IF('Indicator Data'!AY179="No Data",1,IF('Indicator Data imputation'!AY178&lt;&gt;"",1,0))</f>
        <v>0</v>
      </c>
      <c r="AY175" s="230" t="n">
        <f aca="false">IF('Indicator Data'!AZ179="No Data",1,IF('Indicator Data imputation'!AZ178&lt;&gt;"",1,0))</f>
        <v>1</v>
      </c>
      <c r="AZ175" s="230" t="n">
        <f aca="false">IF('Indicator Data'!BA179="No Data",1,IF('Indicator Data imputation'!BA178&lt;&gt;"",1,0))</f>
        <v>0</v>
      </c>
      <c r="BA175" s="230" t="n">
        <f aca="false">IF('Indicator Data'!BB179="No Data",1,IF('Indicator Data imputation'!BB178&lt;&gt;"",1,0))</f>
        <v>0</v>
      </c>
      <c r="BB175" s="230" t="n">
        <f aca="false">IF('Indicator Data'!BC179="No Data",1,IF('Indicator Data imputation'!BC178&lt;&gt;"",1,0))</f>
        <v>0</v>
      </c>
      <c r="BC175" s="230" t="n">
        <f aca="false">IF('Indicator Data'!BD179="No Data",1,IF('Indicator Data imputation'!BD178&lt;&gt;"",1,0))</f>
        <v>0</v>
      </c>
      <c r="BD175" s="230" t="n">
        <f aca="false">IF('Indicator Data'!BE179="No Data",1,IF('Indicator Data imputation'!BE178&lt;&gt;"",1,0))</f>
        <v>0</v>
      </c>
      <c r="BE175" s="230" t="n">
        <f aca="false">IF('Indicator Data'!BF179="No Data",1,IF('Indicator Data imputation'!BF178&lt;&gt;"",1,0))</f>
        <v>0</v>
      </c>
      <c r="BF175" s="230" t="n">
        <f aca="false">IF('Indicator Data'!BG179="No Data",1,IF('Indicator Data imputation'!BG178&lt;&gt;"",1,0))</f>
        <v>0</v>
      </c>
      <c r="BG175" s="230" t="n">
        <f aca="false">IF('Indicator Data'!BH179="No Data",1,IF('Indicator Data imputation'!BH178&lt;&gt;"",1,0))</f>
        <v>0</v>
      </c>
      <c r="BH175" s="230" t="n">
        <f aca="false">IF('Indicator Data'!BI179="No Data",1,IF('Indicator Data imputation'!BI178&lt;&gt;"",1,0))</f>
        <v>0</v>
      </c>
      <c r="BI175" s="230" t="n">
        <f aca="false">IF('Indicator Data'!BJ179="No Data",1,IF('Indicator Data imputation'!BJ178&lt;&gt;"",1,0))</f>
        <v>0</v>
      </c>
      <c r="BJ175" s="230" t="n">
        <f aca="false">IF('Indicator Data'!BK179="No Data",1,IF('Indicator Data imputation'!BK178&lt;&gt;"",1,0))</f>
        <v>0</v>
      </c>
      <c r="BK175" s="230" t="n">
        <f aca="false">IF('Indicator Data'!BL179="No Data",1,IF('Indicator Data imputation'!BL178&lt;&gt;"",1,0))</f>
        <v>0</v>
      </c>
      <c r="BL175" s="230" t="n">
        <f aca="false">IF('Indicator Data'!BM179="No Data",1,IF('Indicator Data imputation'!BM178&lt;&gt;"",1,0))</f>
        <v>0</v>
      </c>
      <c r="BM175" s="230" t="n">
        <f aca="false">IF('Indicator Data'!BN179="No Data",1,IF('Indicator Data imputation'!BN178&lt;&gt;"",1,0))</f>
        <v>0</v>
      </c>
      <c r="BN175" s="230" t="n">
        <f aca="false">IF('Indicator Data'!BO179="No Data",1,IF('Indicator Data imputation'!BO178&lt;&gt;"",1,0))</f>
        <v>0</v>
      </c>
      <c r="BO175" s="230" t="n">
        <f aca="false">IF('Indicator Data'!BP179="No Data",1,IF('Indicator Data imputation'!BP178&lt;&gt;"",1,0))</f>
        <v>0</v>
      </c>
      <c r="BP175" s="230" t="n">
        <f aca="false">IF('Indicator Data'!BQ179="No Data",1,IF('Indicator Data imputation'!BQ178&lt;&gt;"",1,0))</f>
        <v>0</v>
      </c>
      <c r="BQ175" s="230" t="n">
        <f aca="false">IF('Indicator Data'!BR179="No Data",1,IF('Indicator Data imputation'!BR178&lt;&gt;"",1,0))</f>
        <v>0</v>
      </c>
      <c r="BR175" s="230" t="n">
        <f aca="false">IF('Indicator Data'!BS179="No Data",1,IF('Indicator Data imputation'!BS178&lt;&gt;"",1,0))</f>
        <v>0</v>
      </c>
      <c r="BS175" s="230" t="n">
        <f aca="false">IF('Indicator Data'!BT179="No Data",1,IF('Indicator Data imputation'!BT178&lt;&gt;"",1,0))</f>
        <v>0</v>
      </c>
      <c r="BT175" s="230" t="n">
        <f aca="false">IF('Indicator Data'!BU179="No Data",1,IF('Indicator Data imputation'!BU178&lt;&gt;"",1,0))</f>
        <v>0</v>
      </c>
      <c r="BU175" s="230" t="n">
        <f aca="false">IF('Indicator Data'!BV179="No Data",1,IF('Indicator Data imputation'!BV178&lt;&gt;"",1,0))</f>
        <v>0</v>
      </c>
      <c r="BV175" s="230" t="n">
        <f aca="false">IF('Indicator Data'!BW179="No Data",1,IF('Indicator Data imputation'!BW178&lt;&gt;"",1,0))</f>
        <v>0</v>
      </c>
      <c r="BW175" s="230" t="n">
        <f aca="false">IF('Indicator Data'!BX179="No Data",1,IF('Indicator Data imputation'!BX178&lt;&gt;"",1,0))</f>
        <v>0</v>
      </c>
      <c r="BX175" s="0" t="n">
        <f aca="false">SUM(B175:BW175)</f>
        <v>7</v>
      </c>
      <c r="BY175" s="239" t="n">
        <f aca="false">BX175/74</f>
        <v>0.0945945945945946</v>
      </c>
    </row>
    <row r="176" customFormat="false" ht="14.5" hidden="false" customHeight="false" outlineLevel="0" collapsed="false">
      <c r="A176" s="0" t="str">
        <f aca="false">'Indicator Data'!B180</f>
        <v>TUN</v>
      </c>
      <c r="B176" s="230" t="n">
        <f aca="false">IF('Indicator Data'!C180="No Data",1,IF('Indicator Data imputation'!C179&lt;&gt;"",1,0))</f>
        <v>0</v>
      </c>
      <c r="C176" s="230" t="n">
        <f aca="false">IF('Indicator Data'!D180="No Data",1,IF('Indicator Data imputation'!D179&lt;&gt;"",1,0))</f>
        <v>0</v>
      </c>
      <c r="D176" s="230" t="n">
        <f aca="false">IF('Indicator Data'!E180="No Data",1,IF('Indicator Data imputation'!E179&lt;&gt;"",1,0))</f>
        <v>0</v>
      </c>
      <c r="E176" s="230" t="n">
        <f aca="false">IF('Indicator Data'!F180="No Data",1,IF('Indicator Data imputation'!F179&lt;&gt;"",1,0))</f>
        <v>0</v>
      </c>
      <c r="F176" s="230" t="n">
        <f aca="false">IF('Indicator Data'!G180="No Data",1,IF('Indicator Data imputation'!G179&lt;&gt;"",1,0))</f>
        <v>0</v>
      </c>
      <c r="G176" s="230" t="n">
        <f aca="false">IF('Indicator Data'!H180="No Data",1,IF('Indicator Data imputation'!H179&lt;&gt;"",1,0))</f>
        <v>0</v>
      </c>
      <c r="H176" s="230" t="n">
        <f aca="false">IF('Indicator Data'!I180="No Data",1,IF('Indicator Data imputation'!I179&lt;&gt;"",1,0))</f>
        <v>0</v>
      </c>
      <c r="I176" s="230" t="n">
        <f aca="false">IF('Indicator Data'!J180="No Data",1,IF('Indicator Data imputation'!J179&lt;&gt;"",1,0))</f>
        <v>0</v>
      </c>
      <c r="J176" s="230" t="n">
        <f aca="false">IF('Indicator Data'!K180="No Data",1,IF('Indicator Data imputation'!K179&lt;&gt;"",1,0))</f>
        <v>0</v>
      </c>
      <c r="K176" s="230" t="n">
        <f aca="false">IF('Indicator Data'!L180="No Data",1,IF('Indicator Data imputation'!L179&lt;&gt;"",1,0))</f>
        <v>0</v>
      </c>
      <c r="L176" s="230" t="n">
        <f aca="false">IF('Indicator Data'!M180="No Data",1,IF('Indicator Data imputation'!M179&lt;&gt;"",1,0))</f>
        <v>0</v>
      </c>
      <c r="M176" s="230" t="n">
        <f aca="false">IF('Indicator Data'!N180="No Data",1,IF('Indicator Data imputation'!N179&lt;&gt;"",1,0))</f>
        <v>0</v>
      </c>
      <c r="N176" s="230" t="n">
        <f aca="false">IF('Indicator Data'!O180="No Data",1,IF('Indicator Data imputation'!O179&lt;&gt;"",1,0))</f>
        <v>0</v>
      </c>
      <c r="O176" s="230" t="n">
        <f aca="false">IF('Indicator Data'!P180="No Data",1,IF('Indicator Data imputation'!P179&lt;&gt;"",1,0))</f>
        <v>0</v>
      </c>
      <c r="P176" s="230" t="n">
        <f aca="false">IF('Indicator Data'!Q180="No Data",1,IF('Indicator Data imputation'!Q179&lt;&gt;"",1,0))</f>
        <v>0</v>
      </c>
      <c r="Q176" s="230" t="n">
        <f aca="false">IF('Indicator Data'!R180="No Data",1,IF('Indicator Data imputation'!R179&lt;&gt;"",1,0))</f>
        <v>0</v>
      </c>
      <c r="R176" s="230" t="n">
        <f aca="false">IF('Indicator Data'!S180="No Data",1,IF('Indicator Data imputation'!S179&lt;&gt;"",1,0))</f>
        <v>0</v>
      </c>
      <c r="S176" s="230" t="n">
        <f aca="false">IF('Indicator Data'!T180="No Data",1,IF('Indicator Data imputation'!T179&lt;&gt;"",1,0))</f>
        <v>0</v>
      </c>
      <c r="T176" s="230" t="n">
        <f aca="false">IF('Indicator Data'!U180="No Data",1,IF('Indicator Data imputation'!U179&lt;&gt;"",1,0))</f>
        <v>0</v>
      </c>
      <c r="U176" s="230" t="n">
        <f aca="false">IF('Indicator Data'!V180="No Data",1,IF('Indicator Data imputation'!V179&lt;&gt;"",1,0))</f>
        <v>0</v>
      </c>
      <c r="V176" s="230" t="n">
        <f aca="false">IF('Indicator Data'!W180="No Data",1,IF('Indicator Data imputation'!W179&lt;&gt;"",1,0))</f>
        <v>0</v>
      </c>
      <c r="W176" s="230" t="n">
        <f aca="false">IF('Indicator Data'!X180="No Data",1,IF('Indicator Data imputation'!X179&lt;&gt;"",1,0))</f>
        <v>0</v>
      </c>
      <c r="X176" s="230" t="n">
        <f aca="false">IF('Indicator Data'!Y180="No Data",1,IF('Indicator Data imputation'!Y179&lt;&gt;"",1,0))</f>
        <v>0</v>
      </c>
      <c r="Y176" s="230" t="n">
        <f aca="false">IF('Indicator Data'!Z180="No Data",1,IF('Indicator Data imputation'!Z179&lt;&gt;"",1,0))</f>
        <v>0</v>
      </c>
      <c r="Z176" s="230" t="n">
        <f aca="false">IF('Indicator Data'!AA180="No Data",1,IF('Indicator Data imputation'!AA179&lt;&gt;"",1,0))</f>
        <v>1</v>
      </c>
      <c r="AA176" s="230" t="n">
        <f aca="false">IF('Indicator Data'!AB180="No Data",1,IF('Indicator Data imputation'!AB179&lt;&gt;"",1,0))</f>
        <v>0</v>
      </c>
      <c r="AB176" s="230" t="n">
        <f aca="false">IF('Indicator Data'!AC180="No Data",1,IF('Indicator Data imputation'!AC179&lt;&gt;"",1,0))</f>
        <v>0</v>
      </c>
      <c r="AC176" s="230" t="n">
        <f aca="false">IF('Indicator Data'!AD180="No Data",1,IF('Indicator Data imputation'!AD179&lt;&gt;"",1,0))</f>
        <v>0</v>
      </c>
      <c r="AD176" s="230" t="n">
        <f aca="false">IF('Indicator Data'!AE180="No Data",1,IF('Indicator Data imputation'!AE179&lt;&gt;"",1,0))</f>
        <v>0</v>
      </c>
      <c r="AE176" s="230" t="n">
        <f aca="false">IF('Indicator Data'!AF180="No Data",1,IF('Indicator Data imputation'!AF179&lt;&gt;"",1,0))</f>
        <v>0</v>
      </c>
      <c r="AF176" s="230" t="n">
        <f aca="false">IF('Indicator Data'!AG180="No Data",1,IF('Indicator Data imputation'!AG179&lt;&gt;"",1,0))</f>
        <v>0</v>
      </c>
      <c r="AG176" s="230" t="n">
        <f aca="false">IF('Indicator Data'!AH180="No Data",1,IF('Indicator Data imputation'!AH179&lt;&gt;"",1,0))</f>
        <v>0</v>
      </c>
      <c r="AH176" s="230" t="n">
        <f aca="false">IF('Indicator Data'!AI180="No Data",1,IF('Indicator Data imputation'!AI179&lt;&gt;"",1,0))</f>
        <v>0</v>
      </c>
      <c r="AI176" s="230" t="n">
        <f aca="false">IF('Indicator Data'!AJ180="No Data",1,IF('Indicator Data imputation'!AJ179&lt;&gt;"",1,0))</f>
        <v>0</v>
      </c>
      <c r="AJ176" s="230" t="n">
        <f aca="false">IF('Indicator Data'!AK180="No Data",1,IF('Indicator Data imputation'!AK179&lt;&gt;"",1,0))</f>
        <v>0</v>
      </c>
      <c r="AK176" s="230" t="n">
        <f aca="false">IF('Indicator Data'!AL180="No Data",1,IF('Indicator Data imputation'!AL179&lt;&gt;"",1,0))</f>
        <v>0</v>
      </c>
      <c r="AL176" s="230" t="n">
        <f aca="false">IF('Indicator Data'!AM180="No Data",1,IF('Indicator Data imputation'!AM179&lt;&gt;"",1,0))</f>
        <v>0</v>
      </c>
      <c r="AM176" s="230" t="n">
        <f aca="false">IF('Indicator Data'!AN180="No Data",1,IF('Indicator Data imputation'!AN179&lt;&gt;"",1,0))</f>
        <v>0</v>
      </c>
      <c r="AN176" s="230" t="n">
        <f aca="false">IF('Indicator Data'!AO180="No Data",1,IF('Indicator Data imputation'!AO179&lt;&gt;"",1,0))</f>
        <v>0</v>
      </c>
      <c r="AO176" s="230" t="n">
        <f aca="false">IF('Indicator Data'!AP180="No Data",1,IF('Indicator Data imputation'!AP179&lt;&gt;"",1,0))</f>
        <v>0</v>
      </c>
      <c r="AP176" s="230" t="n">
        <f aca="false">IF('Indicator Data'!AQ180="No Data",1,IF('Indicator Data imputation'!AQ179&lt;&gt;"",1,0))</f>
        <v>0</v>
      </c>
      <c r="AQ176" s="230" t="n">
        <f aca="false">IF('Indicator Data'!AR180="No Data",1,IF('Indicator Data imputation'!AR179&lt;&gt;"",1,0))</f>
        <v>0</v>
      </c>
      <c r="AR176" s="230" t="n">
        <f aca="false">IF('Indicator Data'!AS180="No Data",1,IF('Indicator Data imputation'!AS179&lt;&gt;"",1,0))</f>
        <v>0</v>
      </c>
      <c r="AS176" s="230" t="n">
        <f aca="false">IF('Indicator Data'!AT180="No Data",1,IF('Indicator Data imputation'!AT179&lt;&gt;"",1,0))</f>
        <v>0</v>
      </c>
      <c r="AT176" s="230" t="n">
        <f aca="false">IF('Indicator Data'!AU180="No Data",1,IF('Indicator Data imputation'!AU179&lt;&gt;"",1,0))</f>
        <v>0</v>
      </c>
      <c r="AU176" s="230" t="n">
        <f aca="false">IF('Indicator Data'!AV180="No Data",1,IF('Indicator Data imputation'!AV179&lt;&gt;"",1,0))</f>
        <v>0</v>
      </c>
      <c r="AV176" s="230" t="n">
        <f aca="false">IF('Indicator Data'!AW180="No Data",1,IF('Indicator Data imputation'!AW179&lt;&gt;"",1,0))</f>
        <v>1</v>
      </c>
      <c r="AW176" s="230" t="n">
        <f aca="false">IF('Indicator Data'!AX180="No Data",1,IF('Indicator Data imputation'!AX179&lt;&gt;"",1,0))</f>
        <v>0</v>
      </c>
      <c r="AX176" s="230" t="n">
        <f aca="false">IF('Indicator Data'!AY180="No Data",1,IF('Indicator Data imputation'!AY179&lt;&gt;"",1,0))</f>
        <v>0</v>
      </c>
      <c r="AY176" s="230" t="n">
        <f aca="false">IF('Indicator Data'!AZ180="No Data",1,IF('Indicator Data imputation'!AZ179&lt;&gt;"",1,0))</f>
        <v>0</v>
      </c>
      <c r="AZ176" s="230" t="n">
        <f aca="false">IF('Indicator Data'!BA180="No Data",1,IF('Indicator Data imputation'!BA179&lt;&gt;"",1,0))</f>
        <v>0</v>
      </c>
      <c r="BA176" s="230" t="n">
        <f aca="false">IF('Indicator Data'!BB180="No Data",1,IF('Indicator Data imputation'!BB179&lt;&gt;"",1,0))</f>
        <v>0</v>
      </c>
      <c r="BB176" s="230" t="n">
        <f aca="false">IF('Indicator Data'!BC180="No Data",1,IF('Indicator Data imputation'!BC179&lt;&gt;"",1,0))</f>
        <v>0</v>
      </c>
      <c r="BC176" s="230" t="n">
        <f aca="false">IF('Indicator Data'!BD180="No Data",1,IF('Indicator Data imputation'!BD179&lt;&gt;"",1,0))</f>
        <v>0</v>
      </c>
      <c r="BD176" s="230" t="n">
        <f aca="false">IF('Indicator Data'!BE180="No Data",1,IF('Indicator Data imputation'!BE179&lt;&gt;"",1,0))</f>
        <v>0</v>
      </c>
      <c r="BE176" s="230" t="n">
        <f aca="false">IF('Indicator Data'!BF180="No Data",1,IF('Indicator Data imputation'!BF179&lt;&gt;"",1,0))</f>
        <v>0</v>
      </c>
      <c r="BF176" s="230" t="n">
        <f aca="false">IF('Indicator Data'!BG180="No Data",1,IF('Indicator Data imputation'!BG179&lt;&gt;"",1,0))</f>
        <v>0</v>
      </c>
      <c r="BG176" s="230" t="n">
        <f aca="false">IF('Indicator Data'!BH180="No Data",1,IF('Indicator Data imputation'!BH179&lt;&gt;"",1,0))</f>
        <v>0</v>
      </c>
      <c r="BH176" s="230" t="n">
        <f aca="false">IF('Indicator Data'!BI180="No Data",1,IF('Indicator Data imputation'!BI179&lt;&gt;"",1,0))</f>
        <v>0</v>
      </c>
      <c r="BI176" s="230" t="n">
        <f aca="false">IF('Indicator Data'!BJ180="No Data",1,IF('Indicator Data imputation'!BJ179&lt;&gt;"",1,0))</f>
        <v>0</v>
      </c>
      <c r="BJ176" s="230" t="n">
        <f aca="false">IF('Indicator Data'!BK180="No Data",1,IF('Indicator Data imputation'!BK179&lt;&gt;"",1,0))</f>
        <v>0</v>
      </c>
      <c r="BK176" s="230" t="n">
        <f aca="false">IF('Indicator Data'!BL180="No Data",1,IF('Indicator Data imputation'!BL179&lt;&gt;"",1,0))</f>
        <v>0</v>
      </c>
      <c r="BL176" s="230" t="n">
        <f aca="false">IF('Indicator Data'!BM180="No Data",1,IF('Indicator Data imputation'!BM179&lt;&gt;"",1,0))</f>
        <v>0</v>
      </c>
      <c r="BM176" s="230" t="n">
        <f aca="false">IF('Indicator Data'!BN180="No Data",1,IF('Indicator Data imputation'!BN179&lt;&gt;"",1,0))</f>
        <v>0</v>
      </c>
      <c r="BN176" s="230" t="n">
        <f aca="false">IF('Indicator Data'!BO180="No Data",1,IF('Indicator Data imputation'!BO179&lt;&gt;"",1,0))</f>
        <v>0</v>
      </c>
      <c r="BO176" s="230" t="n">
        <f aca="false">IF('Indicator Data'!BP180="No Data",1,IF('Indicator Data imputation'!BP179&lt;&gt;"",1,0))</f>
        <v>0</v>
      </c>
      <c r="BP176" s="230" t="n">
        <f aca="false">IF('Indicator Data'!BQ180="No Data",1,IF('Indicator Data imputation'!BQ179&lt;&gt;"",1,0))</f>
        <v>0</v>
      </c>
      <c r="BQ176" s="230" t="n">
        <f aca="false">IF('Indicator Data'!BR180="No Data",1,IF('Indicator Data imputation'!BR179&lt;&gt;"",1,0))</f>
        <v>0</v>
      </c>
      <c r="BR176" s="230" t="n">
        <f aca="false">IF('Indicator Data'!BS180="No Data",1,IF('Indicator Data imputation'!BS179&lt;&gt;"",1,0))</f>
        <v>0</v>
      </c>
      <c r="BS176" s="230" t="n">
        <f aca="false">IF('Indicator Data'!BT180="No Data",1,IF('Indicator Data imputation'!BT179&lt;&gt;"",1,0))</f>
        <v>0</v>
      </c>
      <c r="BT176" s="230" t="n">
        <f aca="false">IF('Indicator Data'!BU180="No Data",1,IF('Indicator Data imputation'!BU179&lt;&gt;"",1,0))</f>
        <v>0</v>
      </c>
      <c r="BU176" s="230" t="n">
        <f aca="false">IF('Indicator Data'!BV180="No Data",1,IF('Indicator Data imputation'!BV179&lt;&gt;"",1,0))</f>
        <v>0</v>
      </c>
      <c r="BV176" s="230" t="n">
        <f aca="false">IF('Indicator Data'!BW180="No Data",1,IF('Indicator Data imputation'!BW179&lt;&gt;"",1,0))</f>
        <v>0</v>
      </c>
      <c r="BW176" s="230" t="n">
        <f aca="false">IF('Indicator Data'!BX180="No Data",1,IF('Indicator Data imputation'!BX179&lt;&gt;"",1,0))</f>
        <v>0</v>
      </c>
      <c r="BX176" s="0" t="n">
        <f aca="false">SUM(B176:BW176)</f>
        <v>2</v>
      </c>
      <c r="BY176" s="239" t="n">
        <f aca="false">BX176/74</f>
        <v>0.027027027027027</v>
      </c>
    </row>
    <row r="177" customFormat="false" ht="14.5" hidden="false" customHeight="false" outlineLevel="0" collapsed="false">
      <c r="A177" s="0" t="str">
        <f aca="false">'Indicator Data'!B181</f>
        <v>TUR</v>
      </c>
      <c r="B177" s="230" t="n">
        <f aca="false">IF('Indicator Data'!C181="No Data",1,IF('Indicator Data imputation'!C180&lt;&gt;"",1,0))</f>
        <v>0</v>
      </c>
      <c r="C177" s="230" t="n">
        <f aca="false">IF('Indicator Data'!D181="No Data",1,IF('Indicator Data imputation'!D180&lt;&gt;"",1,0))</f>
        <v>0</v>
      </c>
      <c r="D177" s="230" t="n">
        <f aca="false">IF('Indicator Data'!E181="No Data",1,IF('Indicator Data imputation'!E180&lt;&gt;"",1,0))</f>
        <v>0</v>
      </c>
      <c r="E177" s="230" t="n">
        <f aca="false">IF('Indicator Data'!F181="No Data",1,IF('Indicator Data imputation'!F180&lt;&gt;"",1,0))</f>
        <v>0</v>
      </c>
      <c r="F177" s="230" t="n">
        <f aca="false">IF('Indicator Data'!G181="No Data",1,IF('Indicator Data imputation'!G180&lt;&gt;"",1,0))</f>
        <v>0</v>
      </c>
      <c r="G177" s="230" t="n">
        <f aca="false">IF('Indicator Data'!H181="No Data",1,IF('Indicator Data imputation'!H180&lt;&gt;"",1,0))</f>
        <v>0</v>
      </c>
      <c r="H177" s="230" t="n">
        <f aca="false">IF('Indicator Data'!I181="No Data",1,IF('Indicator Data imputation'!I180&lt;&gt;"",1,0))</f>
        <v>0</v>
      </c>
      <c r="I177" s="230" t="n">
        <f aca="false">IF('Indicator Data'!J181="No Data",1,IF('Indicator Data imputation'!J180&lt;&gt;"",1,0))</f>
        <v>0</v>
      </c>
      <c r="J177" s="230" t="n">
        <f aca="false">IF('Indicator Data'!K181="No Data",1,IF('Indicator Data imputation'!K180&lt;&gt;"",1,0))</f>
        <v>0</v>
      </c>
      <c r="K177" s="230" t="n">
        <f aca="false">IF('Indicator Data'!L181="No Data",1,IF('Indicator Data imputation'!L180&lt;&gt;"",1,0))</f>
        <v>0</v>
      </c>
      <c r="L177" s="230" t="n">
        <f aca="false">IF('Indicator Data'!M181="No Data",1,IF('Indicator Data imputation'!M180&lt;&gt;"",1,0))</f>
        <v>0</v>
      </c>
      <c r="M177" s="230" t="n">
        <f aca="false">IF('Indicator Data'!N181="No Data",1,IF('Indicator Data imputation'!N180&lt;&gt;"",1,0))</f>
        <v>1</v>
      </c>
      <c r="N177" s="230" t="n">
        <f aca="false">IF('Indicator Data'!O181="No Data",1,IF('Indicator Data imputation'!O180&lt;&gt;"",1,0))</f>
        <v>1</v>
      </c>
      <c r="O177" s="230" t="n">
        <f aca="false">IF('Indicator Data'!P181="No Data",1,IF('Indicator Data imputation'!P180&lt;&gt;"",1,0))</f>
        <v>1</v>
      </c>
      <c r="P177" s="230" t="n">
        <f aca="false">IF('Indicator Data'!Q181="No Data",1,IF('Indicator Data imputation'!Q180&lt;&gt;"",1,0))</f>
        <v>0</v>
      </c>
      <c r="Q177" s="230" t="n">
        <f aca="false">IF('Indicator Data'!R181="No Data",1,IF('Indicator Data imputation'!R180&lt;&gt;"",1,0))</f>
        <v>0</v>
      </c>
      <c r="R177" s="230" t="n">
        <f aca="false">IF('Indicator Data'!S181="No Data",1,IF('Indicator Data imputation'!S180&lt;&gt;"",1,0))</f>
        <v>0</v>
      </c>
      <c r="S177" s="230" t="n">
        <f aca="false">IF('Indicator Data'!T181="No Data",1,IF('Indicator Data imputation'!T180&lt;&gt;"",1,0))</f>
        <v>0</v>
      </c>
      <c r="T177" s="230" t="n">
        <f aca="false">IF('Indicator Data'!U181="No Data",1,IF('Indicator Data imputation'!U180&lt;&gt;"",1,0))</f>
        <v>0</v>
      </c>
      <c r="U177" s="230" t="n">
        <f aca="false">IF('Indicator Data'!V181="No Data",1,IF('Indicator Data imputation'!V180&lt;&gt;"",1,0))</f>
        <v>0</v>
      </c>
      <c r="V177" s="230" t="n">
        <f aca="false">IF('Indicator Data'!W181="No Data",1,IF('Indicator Data imputation'!W180&lt;&gt;"",1,0))</f>
        <v>0</v>
      </c>
      <c r="W177" s="230" t="n">
        <f aca="false">IF('Indicator Data'!X181="No Data",1,IF('Indicator Data imputation'!X180&lt;&gt;"",1,0))</f>
        <v>0</v>
      </c>
      <c r="X177" s="230" t="n">
        <f aca="false">IF('Indicator Data'!Y181="No Data",1,IF('Indicator Data imputation'!Y180&lt;&gt;"",1,0))</f>
        <v>0</v>
      </c>
      <c r="Y177" s="230" t="n">
        <f aca="false">IF('Indicator Data'!Z181="No Data",1,IF('Indicator Data imputation'!Z180&lt;&gt;"",1,0))</f>
        <v>0</v>
      </c>
      <c r="Z177" s="230" t="n">
        <f aca="false">IF('Indicator Data'!AA181="No Data",1,IF('Indicator Data imputation'!AA180&lt;&gt;"",1,0))</f>
        <v>0</v>
      </c>
      <c r="AA177" s="230" t="n">
        <f aca="false">IF('Indicator Data'!AB181="No Data",1,IF('Indicator Data imputation'!AB180&lt;&gt;"",1,0))</f>
        <v>0</v>
      </c>
      <c r="AB177" s="230" t="n">
        <f aca="false">IF('Indicator Data'!AC181="No Data",1,IF('Indicator Data imputation'!AC180&lt;&gt;"",1,0))</f>
        <v>1</v>
      </c>
      <c r="AC177" s="230" t="n">
        <f aca="false">IF('Indicator Data'!AD181="No Data",1,IF('Indicator Data imputation'!AD180&lt;&gt;"",1,0))</f>
        <v>0</v>
      </c>
      <c r="AD177" s="230" t="n">
        <f aca="false">IF('Indicator Data'!AE181="No Data",1,IF('Indicator Data imputation'!AE180&lt;&gt;"",1,0))</f>
        <v>0</v>
      </c>
      <c r="AE177" s="230" t="n">
        <f aca="false">IF('Indicator Data'!AF181="No Data",1,IF('Indicator Data imputation'!AF180&lt;&gt;"",1,0))</f>
        <v>0</v>
      </c>
      <c r="AF177" s="230" t="n">
        <f aca="false">IF('Indicator Data'!AG181="No Data",1,IF('Indicator Data imputation'!AG180&lt;&gt;"",1,0))</f>
        <v>0</v>
      </c>
      <c r="AG177" s="230" t="n">
        <f aca="false">IF('Indicator Data'!AH181="No Data",1,IF('Indicator Data imputation'!AH180&lt;&gt;"",1,0))</f>
        <v>0</v>
      </c>
      <c r="AH177" s="230" t="n">
        <f aca="false">IF('Indicator Data'!AI181="No Data",1,IF('Indicator Data imputation'!AI180&lt;&gt;"",1,0))</f>
        <v>0</v>
      </c>
      <c r="AI177" s="230" t="n">
        <f aca="false">IF('Indicator Data'!AJ181="No Data",1,IF('Indicator Data imputation'!AJ180&lt;&gt;"",1,0))</f>
        <v>0</v>
      </c>
      <c r="AJ177" s="230" t="n">
        <f aca="false">IF('Indicator Data'!AK181="No Data",1,IF('Indicator Data imputation'!AK180&lt;&gt;"",1,0))</f>
        <v>0</v>
      </c>
      <c r="AK177" s="230" t="n">
        <f aca="false">IF('Indicator Data'!AL181="No Data",1,IF('Indicator Data imputation'!AL180&lt;&gt;"",1,0))</f>
        <v>1</v>
      </c>
      <c r="AL177" s="230" t="n">
        <f aca="false">IF('Indicator Data'!AM181="No Data",1,IF('Indicator Data imputation'!AM180&lt;&gt;"",1,0))</f>
        <v>0</v>
      </c>
      <c r="AM177" s="230" t="n">
        <f aca="false">IF('Indicator Data'!AN181="No Data",1,IF('Indicator Data imputation'!AN180&lt;&gt;"",1,0))</f>
        <v>0</v>
      </c>
      <c r="AN177" s="230" t="n">
        <f aca="false">IF('Indicator Data'!AO181="No Data",1,IF('Indicator Data imputation'!AO180&lt;&gt;"",1,0))</f>
        <v>0</v>
      </c>
      <c r="AO177" s="230" t="n">
        <f aca="false">IF('Indicator Data'!AP181="No Data",1,IF('Indicator Data imputation'!AP180&lt;&gt;"",1,0))</f>
        <v>0</v>
      </c>
      <c r="AP177" s="230" t="n">
        <f aca="false">IF('Indicator Data'!AQ181="No Data",1,IF('Indicator Data imputation'!AQ180&lt;&gt;"",1,0))</f>
        <v>0</v>
      </c>
      <c r="AQ177" s="230" t="n">
        <f aca="false">IF('Indicator Data'!AR181="No Data",1,IF('Indicator Data imputation'!AR180&lt;&gt;"",1,0))</f>
        <v>0</v>
      </c>
      <c r="AR177" s="230" t="n">
        <f aca="false">IF('Indicator Data'!AS181="No Data",1,IF('Indicator Data imputation'!AS180&lt;&gt;"",1,0))</f>
        <v>0</v>
      </c>
      <c r="AS177" s="230" t="n">
        <f aca="false">IF('Indicator Data'!AT181="No Data",1,IF('Indicator Data imputation'!AT180&lt;&gt;"",1,0))</f>
        <v>0</v>
      </c>
      <c r="AT177" s="230" t="n">
        <f aca="false">IF('Indicator Data'!AU181="No Data",1,IF('Indicator Data imputation'!AU180&lt;&gt;"",1,0))</f>
        <v>1</v>
      </c>
      <c r="AU177" s="230" t="n">
        <f aca="false">IF('Indicator Data'!AV181="No Data",1,IF('Indicator Data imputation'!AV180&lt;&gt;"",1,0))</f>
        <v>1</v>
      </c>
      <c r="AV177" s="230" t="n">
        <f aca="false">IF('Indicator Data'!AW181="No Data",1,IF('Indicator Data imputation'!AW180&lt;&gt;"",1,0))</f>
        <v>0</v>
      </c>
      <c r="AW177" s="230" t="n">
        <f aca="false">IF('Indicator Data'!AX181="No Data",1,IF('Indicator Data imputation'!AX180&lt;&gt;"",1,0))</f>
        <v>0</v>
      </c>
      <c r="AX177" s="230" t="n">
        <f aca="false">IF('Indicator Data'!AY181="No Data",1,IF('Indicator Data imputation'!AY180&lt;&gt;"",1,0))</f>
        <v>0</v>
      </c>
      <c r="AY177" s="230" t="n">
        <f aca="false">IF('Indicator Data'!AZ181="No Data",1,IF('Indicator Data imputation'!AZ180&lt;&gt;"",1,0))</f>
        <v>0</v>
      </c>
      <c r="AZ177" s="230" t="n">
        <f aca="false">IF('Indicator Data'!BA181="No Data",1,IF('Indicator Data imputation'!BA180&lt;&gt;"",1,0))</f>
        <v>0</v>
      </c>
      <c r="BA177" s="230" t="n">
        <f aca="false">IF('Indicator Data'!BB181="No Data",1,IF('Indicator Data imputation'!BB180&lt;&gt;"",1,0))</f>
        <v>0</v>
      </c>
      <c r="BB177" s="230" t="n">
        <f aca="false">IF('Indicator Data'!BC181="No Data",1,IF('Indicator Data imputation'!BC180&lt;&gt;"",1,0))</f>
        <v>0</v>
      </c>
      <c r="BC177" s="230" t="n">
        <f aca="false">IF('Indicator Data'!BD181="No Data",1,IF('Indicator Data imputation'!BD180&lt;&gt;"",1,0))</f>
        <v>0</v>
      </c>
      <c r="BD177" s="230" t="n">
        <f aca="false">IF('Indicator Data'!BE181="No Data",1,IF('Indicator Data imputation'!BE180&lt;&gt;"",1,0))</f>
        <v>0</v>
      </c>
      <c r="BE177" s="230" t="n">
        <f aca="false">IF('Indicator Data'!BF181="No Data",1,IF('Indicator Data imputation'!BF180&lt;&gt;"",1,0))</f>
        <v>0</v>
      </c>
      <c r="BF177" s="230" t="n">
        <f aca="false">IF('Indicator Data'!BG181="No Data",1,IF('Indicator Data imputation'!BG180&lt;&gt;"",1,0))</f>
        <v>0</v>
      </c>
      <c r="BG177" s="230" t="n">
        <f aca="false">IF('Indicator Data'!BH181="No Data",1,IF('Indicator Data imputation'!BH180&lt;&gt;"",1,0))</f>
        <v>0</v>
      </c>
      <c r="BH177" s="230" t="n">
        <f aca="false">IF('Indicator Data'!BI181="No Data",1,IF('Indicator Data imputation'!BI180&lt;&gt;"",1,0))</f>
        <v>0</v>
      </c>
      <c r="BI177" s="230" t="n">
        <f aca="false">IF('Indicator Data'!BJ181="No Data",1,IF('Indicator Data imputation'!BJ180&lt;&gt;"",1,0))</f>
        <v>0</v>
      </c>
      <c r="BJ177" s="230" t="n">
        <f aca="false">IF('Indicator Data'!BK181="No Data",1,IF('Indicator Data imputation'!BK180&lt;&gt;"",1,0))</f>
        <v>0</v>
      </c>
      <c r="BK177" s="230" t="n">
        <f aca="false">IF('Indicator Data'!BL181="No Data",1,IF('Indicator Data imputation'!BL180&lt;&gt;"",1,0))</f>
        <v>0</v>
      </c>
      <c r="BL177" s="230" t="n">
        <f aca="false">IF('Indicator Data'!BM181="No Data",1,IF('Indicator Data imputation'!BM180&lt;&gt;"",1,0))</f>
        <v>0</v>
      </c>
      <c r="BM177" s="230" t="n">
        <f aca="false">IF('Indicator Data'!BN181="No Data",1,IF('Indicator Data imputation'!BN180&lt;&gt;"",1,0))</f>
        <v>0</v>
      </c>
      <c r="BN177" s="230" t="n">
        <f aca="false">IF('Indicator Data'!BO181="No Data",1,IF('Indicator Data imputation'!BO180&lt;&gt;"",1,0))</f>
        <v>0</v>
      </c>
      <c r="BO177" s="230" t="n">
        <f aca="false">IF('Indicator Data'!BP181="No Data",1,IF('Indicator Data imputation'!BP180&lt;&gt;"",1,0))</f>
        <v>0</v>
      </c>
      <c r="BP177" s="230" t="n">
        <f aca="false">IF('Indicator Data'!BQ181="No Data",1,IF('Indicator Data imputation'!BQ180&lt;&gt;"",1,0))</f>
        <v>0</v>
      </c>
      <c r="BQ177" s="230" t="n">
        <f aca="false">IF('Indicator Data'!BR181="No Data",1,IF('Indicator Data imputation'!BR180&lt;&gt;"",1,0))</f>
        <v>0</v>
      </c>
      <c r="BR177" s="230" t="n">
        <f aca="false">IF('Indicator Data'!BS181="No Data",1,IF('Indicator Data imputation'!BS180&lt;&gt;"",1,0))</f>
        <v>0</v>
      </c>
      <c r="BS177" s="230" t="n">
        <f aca="false">IF('Indicator Data'!BT181="No Data",1,IF('Indicator Data imputation'!BT180&lt;&gt;"",1,0))</f>
        <v>0</v>
      </c>
      <c r="BT177" s="230" t="n">
        <f aca="false">IF('Indicator Data'!BU181="No Data",1,IF('Indicator Data imputation'!BU180&lt;&gt;"",1,0))</f>
        <v>0</v>
      </c>
      <c r="BU177" s="230" t="n">
        <f aca="false">IF('Indicator Data'!BV181="No Data",1,IF('Indicator Data imputation'!BV180&lt;&gt;"",1,0))</f>
        <v>0</v>
      </c>
      <c r="BV177" s="230" t="n">
        <f aca="false">IF('Indicator Data'!BW181="No Data",1,IF('Indicator Data imputation'!BW180&lt;&gt;"",1,0))</f>
        <v>0</v>
      </c>
      <c r="BW177" s="230" t="n">
        <f aca="false">IF('Indicator Data'!BX181="No Data",1,IF('Indicator Data imputation'!BX180&lt;&gt;"",1,0))</f>
        <v>0</v>
      </c>
      <c r="BX177" s="0" t="n">
        <f aca="false">SUM(B177:BW177)</f>
        <v>7</v>
      </c>
      <c r="BY177" s="239" t="n">
        <f aca="false">BX177/74</f>
        <v>0.0945945945945946</v>
      </c>
    </row>
    <row r="178" customFormat="false" ht="14.5" hidden="false" customHeight="false" outlineLevel="0" collapsed="false">
      <c r="A178" s="0" t="str">
        <f aca="false">'Indicator Data'!B182</f>
        <v>TKM</v>
      </c>
      <c r="B178" s="230" t="n">
        <f aca="false">IF('Indicator Data'!C182="No Data",1,IF('Indicator Data imputation'!C181&lt;&gt;"",1,0))</f>
        <v>0</v>
      </c>
      <c r="C178" s="230" t="n">
        <f aca="false">IF('Indicator Data'!D182="No Data",1,IF('Indicator Data imputation'!D181&lt;&gt;"",1,0))</f>
        <v>0</v>
      </c>
      <c r="D178" s="230" t="n">
        <f aca="false">IF('Indicator Data'!E182="No Data",1,IF('Indicator Data imputation'!E181&lt;&gt;"",1,0))</f>
        <v>0</v>
      </c>
      <c r="E178" s="230" t="n">
        <f aca="false">IF('Indicator Data'!F182="No Data",1,IF('Indicator Data imputation'!F181&lt;&gt;"",1,0))</f>
        <v>0</v>
      </c>
      <c r="F178" s="230" t="n">
        <f aca="false">IF('Indicator Data'!G182="No Data",1,IF('Indicator Data imputation'!G181&lt;&gt;"",1,0))</f>
        <v>0</v>
      </c>
      <c r="G178" s="230" t="n">
        <f aca="false">IF('Indicator Data'!H182="No Data",1,IF('Indicator Data imputation'!H181&lt;&gt;"",1,0))</f>
        <v>0</v>
      </c>
      <c r="H178" s="230" t="n">
        <f aca="false">IF('Indicator Data'!I182="No Data",1,IF('Indicator Data imputation'!I181&lt;&gt;"",1,0))</f>
        <v>0</v>
      </c>
      <c r="I178" s="230" t="n">
        <f aca="false">IF('Indicator Data'!J182="No Data",1,IF('Indicator Data imputation'!J181&lt;&gt;"",1,0))</f>
        <v>0</v>
      </c>
      <c r="J178" s="230" t="n">
        <f aca="false">IF('Indicator Data'!K182="No Data",1,IF('Indicator Data imputation'!K181&lt;&gt;"",1,0))</f>
        <v>0</v>
      </c>
      <c r="K178" s="230" t="n">
        <f aca="false">IF('Indicator Data'!L182="No Data",1,IF('Indicator Data imputation'!L181&lt;&gt;"",1,0))</f>
        <v>0</v>
      </c>
      <c r="L178" s="230" t="n">
        <f aca="false">IF('Indicator Data'!M182="No Data",1,IF('Indicator Data imputation'!M181&lt;&gt;"",1,0))</f>
        <v>0</v>
      </c>
      <c r="M178" s="230" t="n">
        <f aca="false">IF('Indicator Data'!N182="No Data",1,IF('Indicator Data imputation'!N181&lt;&gt;"",1,0))</f>
        <v>1</v>
      </c>
      <c r="N178" s="230" t="n">
        <f aca="false">IF('Indicator Data'!O182="No Data",1,IF('Indicator Data imputation'!O181&lt;&gt;"",1,0))</f>
        <v>1</v>
      </c>
      <c r="O178" s="230" t="n">
        <f aca="false">IF('Indicator Data'!P182="No Data",1,IF('Indicator Data imputation'!P181&lt;&gt;"",1,0))</f>
        <v>1</v>
      </c>
      <c r="P178" s="230" t="n">
        <f aca="false">IF('Indicator Data'!Q182="No Data",1,IF('Indicator Data imputation'!Q181&lt;&gt;"",1,0))</f>
        <v>0</v>
      </c>
      <c r="Q178" s="230" t="n">
        <f aca="false">IF('Indicator Data'!R182="No Data",1,IF('Indicator Data imputation'!R181&lt;&gt;"",1,0))</f>
        <v>0</v>
      </c>
      <c r="R178" s="230" t="n">
        <f aca="false">IF('Indicator Data'!S182="No Data",1,IF('Indicator Data imputation'!S181&lt;&gt;"",1,0))</f>
        <v>0</v>
      </c>
      <c r="S178" s="230" t="n">
        <f aca="false">IF('Indicator Data'!T182="No Data",1,IF('Indicator Data imputation'!T181&lt;&gt;"",1,0))</f>
        <v>0</v>
      </c>
      <c r="T178" s="230" t="n">
        <f aca="false">IF('Indicator Data'!U182="No Data",1,IF('Indicator Data imputation'!U181&lt;&gt;"",1,0))</f>
        <v>0</v>
      </c>
      <c r="U178" s="230" t="n">
        <f aca="false">IF('Indicator Data'!V182="No Data",1,IF('Indicator Data imputation'!V181&lt;&gt;"",1,0))</f>
        <v>0</v>
      </c>
      <c r="V178" s="230" t="n">
        <f aca="false">IF('Indicator Data'!W182="No Data",1,IF('Indicator Data imputation'!W181&lt;&gt;"",1,0))</f>
        <v>0</v>
      </c>
      <c r="W178" s="230" t="n">
        <f aca="false">IF('Indicator Data'!X182="No Data",1,IF('Indicator Data imputation'!X181&lt;&gt;"",1,0))</f>
        <v>0</v>
      </c>
      <c r="X178" s="230" t="n">
        <f aca="false">IF('Indicator Data'!Y182="No Data",1,IF('Indicator Data imputation'!Y181&lt;&gt;"",1,0))</f>
        <v>0</v>
      </c>
      <c r="Y178" s="230" t="n">
        <f aca="false">IF('Indicator Data'!Z182="No Data",1,IF('Indicator Data imputation'!Z181&lt;&gt;"",1,0))</f>
        <v>0</v>
      </c>
      <c r="Z178" s="230" t="n">
        <f aca="false">IF('Indicator Data'!AA182="No Data",1,IF('Indicator Data imputation'!AA181&lt;&gt;"",1,0))</f>
        <v>1</v>
      </c>
      <c r="AA178" s="230" t="n">
        <f aca="false">IF('Indicator Data'!AB182="No Data",1,IF('Indicator Data imputation'!AB181&lt;&gt;"",1,0))</f>
        <v>0</v>
      </c>
      <c r="AB178" s="230" t="n">
        <f aca="false">IF('Indicator Data'!AC182="No Data",1,IF('Indicator Data imputation'!AC181&lt;&gt;"",1,0))</f>
        <v>0</v>
      </c>
      <c r="AC178" s="230" t="n">
        <f aca="false">IF('Indicator Data'!AD182="No Data",1,IF('Indicator Data imputation'!AD181&lt;&gt;"",1,0))</f>
        <v>0</v>
      </c>
      <c r="AD178" s="230" t="n">
        <f aca="false">IF('Indicator Data'!AE182="No Data",1,IF('Indicator Data imputation'!AE181&lt;&gt;"",1,0))</f>
        <v>0</v>
      </c>
      <c r="AE178" s="230" t="n">
        <f aca="false">IF('Indicator Data'!AF182="No Data",1,IF('Indicator Data imputation'!AF181&lt;&gt;"",1,0))</f>
        <v>1</v>
      </c>
      <c r="AF178" s="230" t="n">
        <f aca="false">IF('Indicator Data'!AG182="No Data",1,IF('Indicator Data imputation'!AG181&lt;&gt;"",1,0))</f>
        <v>0</v>
      </c>
      <c r="AG178" s="230" t="n">
        <f aca="false">IF('Indicator Data'!AH182="No Data",1,IF('Indicator Data imputation'!AH181&lt;&gt;"",1,0))</f>
        <v>0</v>
      </c>
      <c r="AH178" s="230" t="n">
        <f aca="false">IF('Indicator Data'!AI182="No Data",1,IF('Indicator Data imputation'!AI181&lt;&gt;"",1,0))</f>
        <v>0</v>
      </c>
      <c r="AI178" s="230" t="n">
        <f aca="false">IF('Indicator Data'!AJ182="No Data",1,IF('Indicator Data imputation'!AJ181&lt;&gt;"",1,0))</f>
        <v>0</v>
      </c>
      <c r="AJ178" s="230" t="n">
        <f aca="false">IF('Indicator Data'!AK182="No Data",1,IF('Indicator Data imputation'!AK181&lt;&gt;"",1,0))</f>
        <v>0</v>
      </c>
      <c r="AK178" s="230" t="n">
        <f aca="false">IF('Indicator Data'!AL182="No Data",1,IF('Indicator Data imputation'!AL181&lt;&gt;"",1,0))</f>
        <v>0</v>
      </c>
      <c r="AL178" s="230" t="n">
        <f aca="false">IF('Indicator Data'!AM182="No Data",1,IF('Indicator Data imputation'!AM181&lt;&gt;"",1,0))</f>
        <v>0</v>
      </c>
      <c r="AM178" s="230" t="n">
        <f aca="false">IF('Indicator Data'!AN182="No Data",1,IF('Indicator Data imputation'!AN181&lt;&gt;"",1,0))</f>
        <v>0</v>
      </c>
      <c r="AN178" s="230" t="n">
        <f aca="false">IF('Indicator Data'!AO182="No Data",1,IF('Indicator Data imputation'!AO181&lt;&gt;"",1,0))</f>
        <v>0</v>
      </c>
      <c r="AO178" s="230" t="n">
        <f aca="false">IF('Indicator Data'!AP182="No Data",1,IF('Indicator Data imputation'!AP181&lt;&gt;"",1,0))</f>
        <v>0</v>
      </c>
      <c r="AP178" s="230" t="n">
        <f aca="false">IF('Indicator Data'!AQ182="No Data",1,IF('Indicator Data imputation'!AQ181&lt;&gt;"",1,0))</f>
        <v>0</v>
      </c>
      <c r="AQ178" s="230" t="n">
        <f aca="false">IF('Indicator Data'!AR182="No Data",1,IF('Indicator Data imputation'!AR181&lt;&gt;"",1,0))</f>
        <v>0</v>
      </c>
      <c r="AR178" s="230" t="n">
        <f aca="false">IF('Indicator Data'!AS182="No Data",1,IF('Indicator Data imputation'!AS181&lt;&gt;"",1,0))</f>
        <v>0</v>
      </c>
      <c r="AS178" s="230" t="n">
        <f aca="false">IF('Indicator Data'!AT182="No Data",1,IF('Indicator Data imputation'!AT181&lt;&gt;"",1,0))</f>
        <v>0</v>
      </c>
      <c r="AT178" s="230" t="n">
        <f aca="false">IF('Indicator Data'!AU182="No Data",1,IF('Indicator Data imputation'!AU181&lt;&gt;"",1,0))</f>
        <v>1</v>
      </c>
      <c r="AU178" s="230" t="n">
        <f aca="false">IF('Indicator Data'!AV182="No Data",1,IF('Indicator Data imputation'!AV181&lt;&gt;"",1,0))</f>
        <v>1</v>
      </c>
      <c r="AV178" s="230" t="n">
        <f aca="false">IF('Indicator Data'!AW182="No Data",1,IF('Indicator Data imputation'!AW181&lt;&gt;"",1,0))</f>
        <v>0</v>
      </c>
      <c r="AW178" s="230" t="n">
        <f aca="false">IF('Indicator Data'!AX182="No Data",1,IF('Indicator Data imputation'!AX181&lt;&gt;"",1,0))</f>
        <v>0</v>
      </c>
      <c r="AX178" s="230" t="n">
        <f aca="false">IF('Indicator Data'!AY182="No Data",1,IF('Indicator Data imputation'!AY181&lt;&gt;"",1,0))</f>
        <v>1</v>
      </c>
      <c r="AY178" s="230" t="n">
        <f aca="false">IF('Indicator Data'!AZ182="No Data",1,IF('Indicator Data imputation'!AZ181&lt;&gt;"",1,0))</f>
        <v>1</v>
      </c>
      <c r="AZ178" s="230" t="n">
        <f aca="false">IF('Indicator Data'!BA182="No Data",1,IF('Indicator Data imputation'!BA181&lt;&gt;"",1,0))</f>
        <v>0</v>
      </c>
      <c r="BA178" s="230" t="n">
        <f aca="false">IF('Indicator Data'!BB182="No Data",1,IF('Indicator Data imputation'!BB181&lt;&gt;"",1,0))</f>
        <v>0</v>
      </c>
      <c r="BB178" s="230" t="n">
        <f aca="false">IF('Indicator Data'!BC182="No Data",1,IF('Indicator Data imputation'!BC181&lt;&gt;"",1,0))</f>
        <v>0</v>
      </c>
      <c r="BC178" s="230" t="n">
        <f aca="false">IF('Indicator Data'!BD182="No Data",1,IF('Indicator Data imputation'!BD181&lt;&gt;"",1,0))</f>
        <v>0</v>
      </c>
      <c r="BD178" s="230" t="n">
        <f aca="false">IF('Indicator Data'!BE182="No Data",1,IF('Indicator Data imputation'!BE181&lt;&gt;"",1,0))</f>
        <v>0</v>
      </c>
      <c r="BE178" s="230" t="n">
        <f aca="false">IF('Indicator Data'!BF182="No Data",1,IF('Indicator Data imputation'!BF181&lt;&gt;"",1,0))</f>
        <v>0</v>
      </c>
      <c r="BF178" s="230" t="n">
        <f aca="false">IF('Indicator Data'!BG182="No Data",1,IF('Indicator Data imputation'!BG181&lt;&gt;"",1,0))</f>
        <v>0</v>
      </c>
      <c r="BG178" s="230" t="n">
        <f aca="false">IF('Indicator Data'!BH182="No Data",1,IF('Indicator Data imputation'!BH181&lt;&gt;"",1,0))</f>
        <v>0</v>
      </c>
      <c r="BH178" s="230" t="n">
        <f aca="false">IF('Indicator Data'!BI182="No Data",1,IF('Indicator Data imputation'!BI181&lt;&gt;"",1,0))</f>
        <v>1</v>
      </c>
      <c r="BI178" s="230" t="n">
        <f aca="false">IF('Indicator Data'!BJ182="No Data",1,IF('Indicator Data imputation'!BJ181&lt;&gt;"",1,0))</f>
        <v>0</v>
      </c>
      <c r="BJ178" s="230" t="n">
        <f aca="false">IF('Indicator Data'!BK182="No Data",1,IF('Indicator Data imputation'!BK181&lt;&gt;"",1,0))</f>
        <v>0</v>
      </c>
      <c r="BK178" s="230" t="n">
        <f aca="false">IF('Indicator Data'!BL182="No Data",1,IF('Indicator Data imputation'!BL181&lt;&gt;"",1,0))</f>
        <v>0</v>
      </c>
      <c r="BL178" s="230" t="n">
        <f aca="false">IF('Indicator Data'!BM182="No Data",1,IF('Indicator Data imputation'!BM181&lt;&gt;"",1,0))</f>
        <v>0</v>
      </c>
      <c r="BM178" s="230" t="n">
        <f aca="false">IF('Indicator Data'!BN182="No Data",1,IF('Indicator Data imputation'!BN181&lt;&gt;"",1,0))</f>
        <v>0</v>
      </c>
      <c r="BN178" s="230" t="n">
        <f aca="false">IF('Indicator Data'!BO182="No Data",1,IF('Indicator Data imputation'!BO181&lt;&gt;"",1,0))</f>
        <v>0</v>
      </c>
      <c r="BO178" s="230" t="n">
        <f aca="false">IF('Indicator Data'!BP182="No Data",1,IF('Indicator Data imputation'!BP181&lt;&gt;"",1,0))</f>
        <v>0</v>
      </c>
      <c r="BP178" s="230" t="n">
        <f aca="false">IF('Indicator Data'!BQ182="No Data",1,IF('Indicator Data imputation'!BQ181&lt;&gt;"",1,0))</f>
        <v>0</v>
      </c>
      <c r="BQ178" s="230" t="n">
        <f aca="false">IF('Indicator Data'!BR182="No Data",1,IF('Indicator Data imputation'!BR181&lt;&gt;"",1,0))</f>
        <v>0</v>
      </c>
      <c r="BR178" s="230" t="n">
        <f aca="false">IF('Indicator Data'!BS182="No Data",1,IF('Indicator Data imputation'!BS181&lt;&gt;"",1,0))</f>
        <v>0</v>
      </c>
      <c r="BS178" s="230" t="n">
        <f aca="false">IF('Indicator Data'!BT182="No Data",1,IF('Indicator Data imputation'!BT181&lt;&gt;"",1,0))</f>
        <v>0</v>
      </c>
      <c r="BT178" s="230" t="n">
        <f aca="false">IF('Indicator Data'!BU182="No Data",1,IF('Indicator Data imputation'!BU181&lt;&gt;"",1,0))</f>
        <v>0</v>
      </c>
      <c r="BU178" s="230" t="n">
        <f aca="false">IF('Indicator Data'!BV182="No Data",1,IF('Indicator Data imputation'!BV181&lt;&gt;"",1,0))</f>
        <v>0</v>
      </c>
      <c r="BV178" s="230" t="n">
        <f aca="false">IF('Indicator Data'!BW182="No Data",1,IF('Indicator Data imputation'!BW181&lt;&gt;"",1,0))</f>
        <v>0</v>
      </c>
      <c r="BW178" s="230" t="n">
        <f aca="false">IF('Indicator Data'!BX182="No Data",1,IF('Indicator Data imputation'!BX181&lt;&gt;"",1,0))</f>
        <v>0</v>
      </c>
      <c r="BX178" s="0" t="n">
        <f aca="false">SUM(B178:BW178)</f>
        <v>10</v>
      </c>
      <c r="BY178" s="239" t="n">
        <f aca="false">BX178/74</f>
        <v>0.135135135135135</v>
      </c>
    </row>
    <row r="179" customFormat="false" ht="14.5" hidden="false" customHeight="false" outlineLevel="0" collapsed="false">
      <c r="A179" s="0" t="str">
        <f aca="false">'Indicator Data'!B183</f>
        <v>TUV</v>
      </c>
      <c r="B179" s="230" t="n">
        <f aca="false">IF('Indicator Data'!C183="No Data",1,IF('Indicator Data imputation'!C182&lt;&gt;"",1,0))</f>
        <v>0</v>
      </c>
      <c r="C179" s="230" t="n">
        <f aca="false">IF('Indicator Data'!D183="No Data",1,IF('Indicator Data imputation'!D182&lt;&gt;"",1,0))</f>
        <v>0</v>
      </c>
      <c r="D179" s="230" t="n">
        <f aca="false">IF('Indicator Data'!E183="No Data",1,IF('Indicator Data imputation'!E182&lt;&gt;"",1,0))</f>
        <v>1</v>
      </c>
      <c r="E179" s="230" t="n">
        <f aca="false">IF('Indicator Data'!F183="No Data",1,IF('Indicator Data imputation'!F182&lt;&gt;"",1,0))</f>
        <v>0</v>
      </c>
      <c r="F179" s="230" t="n">
        <f aca="false">IF('Indicator Data'!G183="No Data",1,IF('Indicator Data imputation'!G182&lt;&gt;"",1,0))</f>
        <v>0</v>
      </c>
      <c r="G179" s="230" t="n">
        <f aca="false">IF('Indicator Data'!H183="No Data",1,IF('Indicator Data imputation'!H182&lt;&gt;"",1,0))</f>
        <v>0</v>
      </c>
      <c r="H179" s="230" t="n">
        <f aca="false">IF('Indicator Data'!I183="No Data",1,IF('Indicator Data imputation'!I182&lt;&gt;"",1,0))</f>
        <v>0</v>
      </c>
      <c r="I179" s="230" t="n">
        <f aca="false">IF('Indicator Data'!J183="No Data",1,IF('Indicator Data imputation'!J182&lt;&gt;"",1,0))</f>
        <v>0</v>
      </c>
      <c r="J179" s="230" t="n">
        <f aca="false">IF('Indicator Data'!K183="No Data",1,IF('Indicator Data imputation'!K182&lt;&gt;"",1,0))</f>
        <v>0</v>
      </c>
      <c r="K179" s="230" t="n">
        <f aca="false">IF('Indicator Data'!L183="No Data",1,IF('Indicator Data imputation'!L182&lt;&gt;"",1,0))</f>
        <v>1</v>
      </c>
      <c r="L179" s="230" t="n">
        <f aca="false">IF('Indicator Data'!M183="No Data",1,IF('Indicator Data imputation'!M182&lt;&gt;"",1,0))</f>
        <v>1</v>
      </c>
      <c r="M179" s="230" t="n">
        <f aca="false">IF('Indicator Data'!N183="No Data",1,IF('Indicator Data imputation'!N182&lt;&gt;"",1,0))</f>
        <v>1</v>
      </c>
      <c r="N179" s="230" t="n">
        <f aca="false">IF('Indicator Data'!O183="No Data",1,IF('Indicator Data imputation'!O182&lt;&gt;"",1,0))</f>
        <v>1</v>
      </c>
      <c r="O179" s="230" t="n">
        <f aca="false">IF('Indicator Data'!P183="No Data",1,IF('Indicator Data imputation'!P182&lt;&gt;"",1,0))</f>
        <v>1</v>
      </c>
      <c r="P179" s="230" t="n">
        <f aca="false">IF('Indicator Data'!Q183="No Data",1,IF('Indicator Data imputation'!Q182&lt;&gt;"",1,0))</f>
        <v>0</v>
      </c>
      <c r="Q179" s="230" t="n">
        <f aca="false">IF('Indicator Data'!R183="No Data",1,IF('Indicator Data imputation'!R182&lt;&gt;"",1,0))</f>
        <v>0</v>
      </c>
      <c r="R179" s="230" t="n">
        <f aca="false">IF('Indicator Data'!S183="No Data",1,IF('Indicator Data imputation'!S182&lt;&gt;"",1,0))</f>
        <v>0</v>
      </c>
      <c r="S179" s="230" t="n">
        <f aca="false">IF('Indicator Data'!T183="No Data",1,IF('Indicator Data imputation'!T182&lt;&gt;"",1,0))</f>
        <v>0</v>
      </c>
      <c r="T179" s="230" t="n">
        <f aca="false">IF('Indicator Data'!U183="No Data",1,IF('Indicator Data imputation'!U182&lt;&gt;"",1,0))</f>
        <v>0</v>
      </c>
      <c r="U179" s="230" t="n">
        <f aca="false">IF('Indicator Data'!V183="No Data",1,IF('Indicator Data imputation'!V182&lt;&gt;"",1,0))</f>
        <v>0</v>
      </c>
      <c r="V179" s="230" t="n">
        <f aca="false">IF('Indicator Data'!W183="No Data",1,IF('Indicator Data imputation'!W182&lt;&gt;"",1,0))</f>
        <v>0</v>
      </c>
      <c r="W179" s="230" t="n">
        <f aca="false">IF('Indicator Data'!X183="No Data",1,IF('Indicator Data imputation'!X182&lt;&gt;"",1,0))</f>
        <v>0</v>
      </c>
      <c r="X179" s="230" t="n">
        <f aca="false">IF('Indicator Data'!Y183="No Data",1,IF('Indicator Data imputation'!Y182&lt;&gt;"",1,0))</f>
        <v>0</v>
      </c>
      <c r="Y179" s="230" t="n">
        <f aca="false">IF('Indicator Data'!Z183="No Data",1,IF('Indicator Data imputation'!Z182&lt;&gt;"",1,0))</f>
        <v>0</v>
      </c>
      <c r="Z179" s="230" t="n">
        <f aca="false">IF('Indicator Data'!AA183="No Data",1,IF('Indicator Data imputation'!AA182&lt;&gt;"",1,0))</f>
        <v>1</v>
      </c>
      <c r="AA179" s="230" t="n">
        <f aca="false">IF('Indicator Data'!AB183="No Data",1,IF('Indicator Data imputation'!AB182&lt;&gt;"",1,0))</f>
        <v>0</v>
      </c>
      <c r="AB179" s="230" t="n">
        <f aca="false">IF('Indicator Data'!AC183="No Data",1,IF('Indicator Data imputation'!AC182&lt;&gt;"",1,0))</f>
        <v>1</v>
      </c>
      <c r="AC179" s="230" t="n">
        <f aca="false">IF('Indicator Data'!AD183="No Data",1,IF('Indicator Data imputation'!AD182&lt;&gt;"",1,0))</f>
        <v>1</v>
      </c>
      <c r="AD179" s="230" t="n">
        <f aca="false">IF('Indicator Data'!AE183="No Data",1,IF('Indicator Data imputation'!AE182&lt;&gt;"",1,0))</f>
        <v>0</v>
      </c>
      <c r="AE179" s="230" t="n">
        <f aca="false">IF('Indicator Data'!AF183="No Data",1,IF('Indicator Data imputation'!AF182&lt;&gt;"",1,0))</f>
        <v>1</v>
      </c>
      <c r="AF179" s="230" t="n">
        <f aca="false">IF('Indicator Data'!AG183="No Data",1,IF('Indicator Data imputation'!AG182&lt;&gt;"",1,0))</f>
        <v>1</v>
      </c>
      <c r="AG179" s="230" t="n">
        <f aca="false">IF('Indicator Data'!AH183="No Data",1,IF('Indicator Data imputation'!AH182&lt;&gt;"",1,0))</f>
        <v>0</v>
      </c>
      <c r="AH179" s="230" t="n">
        <f aca="false">IF('Indicator Data'!AI183="No Data",1,IF('Indicator Data imputation'!AI182&lt;&gt;"",1,0))</f>
        <v>0</v>
      </c>
      <c r="AI179" s="230" t="n">
        <f aca="false">IF('Indicator Data'!AJ183="No Data",1,IF('Indicator Data imputation'!AJ182&lt;&gt;"",1,0))</f>
        <v>0</v>
      </c>
      <c r="AJ179" s="230" t="n">
        <f aca="false">IF('Indicator Data'!AK183="No Data",1,IF('Indicator Data imputation'!AK182&lt;&gt;"",1,0))</f>
        <v>1</v>
      </c>
      <c r="AK179" s="230" t="n">
        <f aca="false">IF('Indicator Data'!AL183="No Data",1,IF('Indicator Data imputation'!AL182&lt;&gt;"",1,0))</f>
        <v>1</v>
      </c>
      <c r="AL179" s="230" t="n">
        <f aca="false">IF('Indicator Data'!AM183="No Data",1,IF('Indicator Data imputation'!AM182&lt;&gt;"",1,0))</f>
        <v>0</v>
      </c>
      <c r="AM179" s="230" t="n">
        <f aca="false">IF('Indicator Data'!AN183="No Data",1,IF('Indicator Data imputation'!AN182&lt;&gt;"",1,0))</f>
        <v>0</v>
      </c>
      <c r="AN179" s="230" t="n">
        <f aca="false">IF('Indicator Data'!AO183="No Data",1,IF('Indicator Data imputation'!AO182&lt;&gt;"",1,0))</f>
        <v>0</v>
      </c>
      <c r="AO179" s="230" t="n">
        <f aca="false">IF('Indicator Data'!AP183="No Data",1,IF('Indicator Data imputation'!AP182&lt;&gt;"",1,0))</f>
        <v>0</v>
      </c>
      <c r="AP179" s="230" t="n">
        <f aca="false">IF('Indicator Data'!AQ183="No Data",1,IF('Indicator Data imputation'!AQ182&lt;&gt;"",1,0))</f>
        <v>0</v>
      </c>
      <c r="AQ179" s="230" t="n">
        <f aca="false">IF('Indicator Data'!AR183="No Data",1,IF('Indicator Data imputation'!AR182&lt;&gt;"",1,0))</f>
        <v>0</v>
      </c>
      <c r="AR179" s="230" t="n">
        <f aca="false">IF('Indicator Data'!AS183="No Data",1,IF('Indicator Data imputation'!AS182&lt;&gt;"",1,0))</f>
        <v>0</v>
      </c>
      <c r="AS179" s="230" t="n">
        <f aca="false">IF('Indicator Data'!AT183="No Data",1,IF('Indicator Data imputation'!AT182&lt;&gt;"",1,0))</f>
        <v>0</v>
      </c>
      <c r="AT179" s="230" t="n">
        <f aca="false">IF('Indicator Data'!AU183="No Data",1,IF('Indicator Data imputation'!AU182&lt;&gt;"",1,0))</f>
        <v>1</v>
      </c>
      <c r="AU179" s="230" t="n">
        <f aca="false">IF('Indicator Data'!AV183="No Data",1,IF('Indicator Data imputation'!AV182&lt;&gt;"",1,0))</f>
        <v>1</v>
      </c>
      <c r="AV179" s="230" t="n">
        <f aca="false">IF('Indicator Data'!AW183="No Data",1,IF('Indicator Data imputation'!AW182&lt;&gt;"",1,0))</f>
        <v>1</v>
      </c>
      <c r="AW179" s="230" t="n">
        <f aca="false">IF('Indicator Data'!AX183="No Data",1,IF('Indicator Data imputation'!AX182&lt;&gt;"",1,0))</f>
        <v>0</v>
      </c>
      <c r="AX179" s="230" t="n">
        <f aca="false">IF('Indicator Data'!AY183="No Data",1,IF('Indicator Data imputation'!AY182&lt;&gt;"",1,0))</f>
        <v>1</v>
      </c>
      <c r="AY179" s="230" t="n">
        <f aca="false">IF('Indicator Data'!AZ183="No Data",1,IF('Indicator Data imputation'!AZ182&lt;&gt;"",1,0))</f>
        <v>0</v>
      </c>
      <c r="AZ179" s="230" t="n">
        <f aca="false">IF('Indicator Data'!BA183="No Data",1,IF('Indicator Data imputation'!BA182&lt;&gt;"",1,0))</f>
        <v>0</v>
      </c>
      <c r="BA179" s="230" t="n">
        <f aca="false">IF('Indicator Data'!BB183="No Data",1,IF('Indicator Data imputation'!BB182&lt;&gt;"",1,0))</f>
        <v>0</v>
      </c>
      <c r="BB179" s="230" t="n">
        <f aca="false">IF('Indicator Data'!BC183="No Data",1,IF('Indicator Data imputation'!BC182&lt;&gt;"",1,0))</f>
        <v>0</v>
      </c>
      <c r="BC179" s="230" t="n">
        <f aca="false">IF('Indicator Data'!BD183="No Data",1,IF('Indicator Data imputation'!BD182&lt;&gt;"",1,0))</f>
        <v>0</v>
      </c>
      <c r="BD179" s="230" t="n">
        <f aca="false">IF('Indicator Data'!BE183="No Data",1,IF('Indicator Data imputation'!BE182&lt;&gt;"",1,0))</f>
        <v>0</v>
      </c>
      <c r="BE179" s="230" t="n">
        <f aca="false">IF('Indicator Data'!BF183="No Data",1,IF('Indicator Data imputation'!BF182&lt;&gt;"",1,0))</f>
        <v>0</v>
      </c>
      <c r="BF179" s="230" t="n">
        <f aca="false">IF('Indicator Data'!BG183="No Data",1,IF('Indicator Data imputation'!BG182&lt;&gt;"",1,0))</f>
        <v>1</v>
      </c>
      <c r="BG179" s="230" t="n">
        <f aca="false">IF('Indicator Data'!BH183="No Data",1,IF('Indicator Data imputation'!BH182&lt;&gt;"",1,0))</f>
        <v>1</v>
      </c>
      <c r="BH179" s="230" t="n">
        <f aca="false">IF('Indicator Data'!BI183="No Data",1,IF('Indicator Data imputation'!BI182&lt;&gt;"",1,0))</f>
        <v>1</v>
      </c>
      <c r="BI179" s="230" t="n">
        <f aca="false">IF('Indicator Data'!BJ183="No Data",1,IF('Indicator Data imputation'!BJ182&lt;&gt;"",1,0))</f>
        <v>0</v>
      </c>
      <c r="BJ179" s="230" t="n">
        <f aca="false">IF('Indicator Data'!BK183="No Data",1,IF('Indicator Data imputation'!BK182&lt;&gt;"",1,0))</f>
        <v>1</v>
      </c>
      <c r="BK179" s="230" t="n">
        <f aca="false">IF('Indicator Data'!BL183="No Data",1,IF('Indicator Data imputation'!BL182&lt;&gt;"",1,0))</f>
        <v>0</v>
      </c>
      <c r="BL179" s="230" t="n">
        <f aca="false">IF('Indicator Data'!BM183="No Data",1,IF('Indicator Data imputation'!BM182&lt;&gt;"",1,0))</f>
        <v>1</v>
      </c>
      <c r="BM179" s="230" t="n">
        <f aca="false">IF('Indicator Data'!BN183="No Data",1,IF('Indicator Data imputation'!BN182&lt;&gt;"",1,0))</f>
        <v>0</v>
      </c>
      <c r="BN179" s="230" t="n">
        <f aca="false">IF('Indicator Data'!BO183="No Data",1,IF('Indicator Data imputation'!BO182&lt;&gt;"",1,0))</f>
        <v>0</v>
      </c>
      <c r="BO179" s="230" t="n">
        <f aca="false">IF('Indicator Data'!BP183="No Data",1,IF('Indicator Data imputation'!BP182&lt;&gt;"",1,0))</f>
        <v>0</v>
      </c>
      <c r="BP179" s="230" t="n">
        <f aca="false">IF('Indicator Data'!BQ183="No Data",1,IF('Indicator Data imputation'!BQ182&lt;&gt;"",1,0))</f>
        <v>0</v>
      </c>
      <c r="BQ179" s="230" t="n">
        <f aca="false">IF('Indicator Data'!BR183="No Data",1,IF('Indicator Data imputation'!BR182&lt;&gt;"",1,0))</f>
        <v>0</v>
      </c>
      <c r="BR179" s="230" t="n">
        <f aca="false">IF('Indicator Data'!BS183="No Data",1,IF('Indicator Data imputation'!BS182&lt;&gt;"",1,0))</f>
        <v>0</v>
      </c>
      <c r="BS179" s="230" t="n">
        <f aca="false">IF('Indicator Data'!BT183="No Data",1,IF('Indicator Data imputation'!BT182&lt;&gt;"",1,0))</f>
        <v>0</v>
      </c>
      <c r="BT179" s="230" t="n">
        <f aca="false">IF('Indicator Data'!BU183="No Data",1,IF('Indicator Data imputation'!BU182&lt;&gt;"",1,0))</f>
        <v>0</v>
      </c>
      <c r="BU179" s="230" t="n">
        <f aca="false">IF('Indicator Data'!BV183="No Data",1,IF('Indicator Data imputation'!BV182&lt;&gt;"",1,0))</f>
        <v>1</v>
      </c>
      <c r="BV179" s="230" t="n">
        <f aca="false">IF('Indicator Data'!BW183="No Data",1,IF('Indicator Data imputation'!BW182&lt;&gt;"",1,0))</f>
        <v>0</v>
      </c>
      <c r="BW179" s="230" t="n">
        <f aca="false">IF('Indicator Data'!BX183="No Data",1,IF('Indicator Data imputation'!BX182&lt;&gt;"",1,0))</f>
        <v>1</v>
      </c>
      <c r="BX179" s="0" t="n">
        <f aca="false">SUM(B179:BW179)</f>
        <v>24</v>
      </c>
      <c r="BY179" s="239" t="n">
        <f aca="false">BX179/74</f>
        <v>0.324324324324324</v>
      </c>
    </row>
    <row r="180" customFormat="false" ht="14.5" hidden="false" customHeight="false" outlineLevel="0" collapsed="false">
      <c r="A180" s="0" t="str">
        <f aca="false">'Indicator Data'!B184</f>
        <v>UGA</v>
      </c>
      <c r="B180" s="230" t="n">
        <f aca="false">IF('Indicator Data'!C184="No Data",1,IF('Indicator Data imputation'!C183&lt;&gt;"",1,0))</f>
        <v>0</v>
      </c>
      <c r="C180" s="230" t="n">
        <f aca="false">IF('Indicator Data'!D184="No Data",1,IF('Indicator Data imputation'!D183&lt;&gt;"",1,0))</f>
        <v>0</v>
      </c>
      <c r="D180" s="230" t="n">
        <f aca="false">IF('Indicator Data'!E184="No Data",1,IF('Indicator Data imputation'!E183&lt;&gt;"",1,0))</f>
        <v>0</v>
      </c>
      <c r="E180" s="230" t="n">
        <f aca="false">IF('Indicator Data'!F184="No Data",1,IF('Indicator Data imputation'!F183&lt;&gt;"",1,0))</f>
        <v>0</v>
      </c>
      <c r="F180" s="230" t="n">
        <f aca="false">IF('Indicator Data'!G184="No Data",1,IF('Indicator Data imputation'!G183&lt;&gt;"",1,0))</f>
        <v>0</v>
      </c>
      <c r="G180" s="230" t="n">
        <f aca="false">IF('Indicator Data'!H184="No Data",1,IF('Indicator Data imputation'!H183&lt;&gt;"",1,0))</f>
        <v>0</v>
      </c>
      <c r="H180" s="230" t="n">
        <f aca="false">IF('Indicator Data'!I184="No Data",1,IF('Indicator Data imputation'!I183&lt;&gt;"",1,0))</f>
        <v>0</v>
      </c>
      <c r="I180" s="230" t="n">
        <f aca="false">IF('Indicator Data'!J184="No Data",1,IF('Indicator Data imputation'!J183&lt;&gt;"",1,0))</f>
        <v>0</v>
      </c>
      <c r="J180" s="230" t="n">
        <f aca="false">IF('Indicator Data'!K184="No Data",1,IF('Indicator Data imputation'!K183&lt;&gt;"",1,0))</f>
        <v>0</v>
      </c>
      <c r="K180" s="230" t="n">
        <f aca="false">IF('Indicator Data'!L184="No Data",1,IF('Indicator Data imputation'!L183&lt;&gt;"",1,0))</f>
        <v>0</v>
      </c>
      <c r="L180" s="230" t="n">
        <f aca="false">IF('Indicator Data'!M184="No Data",1,IF('Indicator Data imputation'!M183&lt;&gt;"",1,0))</f>
        <v>0</v>
      </c>
      <c r="M180" s="230" t="n">
        <f aca="false">IF('Indicator Data'!N184="No Data",1,IF('Indicator Data imputation'!N183&lt;&gt;"",1,0))</f>
        <v>0</v>
      </c>
      <c r="N180" s="230" t="n">
        <f aca="false">IF('Indicator Data'!O184="No Data",1,IF('Indicator Data imputation'!O183&lt;&gt;"",1,0))</f>
        <v>0</v>
      </c>
      <c r="O180" s="230" t="n">
        <f aca="false">IF('Indicator Data'!P184="No Data",1,IF('Indicator Data imputation'!P183&lt;&gt;"",1,0))</f>
        <v>0</v>
      </c>
      <c r="P180" s="230" t="n">
        <f aca="false">IF('Indicator Data'!Q184="No Data",1,IF('Indicator Data imputation'!Q183&lt;&gt;"",1,0))</f>
        <v>0</v>
      </c>
      <c r="Q180" s="230" t="n">
        <f aca="false">IF('Indicator Data'!R184="No Data",1,IF('Indicator Data imputation'!R183&lt;&gt;"",1,0))</f>
        <v>0</v>
      </c>
      <c r="R180" s="230" t="n">
        <f aca="false">IF('Indicator Data'!S184="No Data",1,IF('Indicator Data imputation'!S183&lt;&gt;"",1,0))</f>
        <v>0</v>
      </c>
      <c r="S180" s="230" t="n">
        <f aca="false">IF('Indicator Data'!T184="No Data",1,IF('Indicator Data imputation'!T183&lt;&gt;"",1,0))</f>
        <v>0</v>
      </c>
      <c r="T180" s="230" t="n">
        <f aca="false">IF('Indicator Data'!U184="No Data",1,IF('Indicator Data imputation'!U183&lt;&gt;"",1,0))</f>
        <v>0</v>
      </c>
      <c r="U180" s="230" t="n">
        <f aca="false">IF('Indicator Data'!V184="No Data",1,IF('Indicator Data imputation'!V183&lt;&gt;"",1,0))</f>
        <v>0</v>
      </c>
      <c r="V180" s="230" t="n">
        <f aca="false">IF('Indicator Data'!W184="No Data",1,IF('Indicator Data imputation'!W183&lt;&gt;"",1,0))</f>
        <v>0</v>
      </c>
      <c r="W180" s="230" t="n">
        <f aca="false">IF('Indicator Data'!X184="No Data",1,IF('Indicator Data imputation'!X183&lt;&gt;"",1,0))</f>
        <v>0</v>
      </c>
      <c r="X180" s="230" t="n">
        <f aca="false">IF('Indicator Data'!Y184="No Data",1,IF('Indicator Data imputation'!Y183&lt;&gt;"",1,0))</f>
        <v>0</v>
      </c>
      <c r="Y180" s="230" t="n">
        <f aca="false">IF('Indicator Data'!Z184="No Data",1,IF('Indicator Data imputation'!Z183&lt;&gt;"",1,0))</f>
        <v>0</v>
      </c>
      <c r="Z180" s="230" t="n">
        <f aca="false">IF('Indicator Data'!AA184="No Data",1,IF('Indicator Data imputation'!AA183&lt;&gt;"",1,0))</f>
        <v>0</v>
      </c>
      <c r="AA180" s="230" t="n">
        <f aca="false">IF('Indicator Data'!AB184="No Data",1,IF('Indicator Data imputation'!AB183&lt;&gt;"",1,0))</f>
        <v>0</v>
      </c>
      <c r="AB180" s="230" t="n">
        <f aca="false">IF('Indicator Data'!AC184="No Data",1,IF('Indicator Data imputation'!AC183&lt;&gt;"",1,0))</f>
        <v>0</v>
      </c>
      <c r="AC180" s="230" t="n">
        <f aca="false">IF('Indicator Data'!AD184="No Data",1,IF('Indicator Data imputation'!AD183&lt;&gt;"",1,0))</f>
        <v>0</v>
      </c>
      <c r="AD180" s="230" t="n">
        <f aca="false">IF('Indicator Data'!AE184="No Data",1,IF('Indicator Data imputation'!AE183&lt;&gt;"",1,0))</f>
        <v>0</v>
      </c>
      <c r="AE180" s="230" t="n">
        <f aca="false">IF('Indicator Data'!AF184="No Data",1,IF('Indicator Data imputation'!AF183&lt;&gt;"",1,0))</f>
        <v>0</v>
      </c>
      <c r="AF180" s="230" t="n">
        <f aca="false">IF('Indicator Data'!AG184="No Data",1,IF('Indicator Data imputation'!AG183&lt;&gt;"",1,0))</f>
        <v>0</v>
      </c>
      <c r="AG180" s="230" t="n">
        <f aca="false">IF('Indicator Data'!AH184="No Data",1,IF('Indicator Data imputation'!AH183&lt;&gt;"",1,0))</f>
        <v>0</v>
      </c>
      <c r="AH180" s="230" t="n">
        <f aca="false">IF('Indicator Data'!AI184="No Data",1,IF('Indicator Data imputation'!AI183&lt;&gt;"",1,0))</f>
        <v>0</v>
      </c>
      <c r="AI180" s="230" t="n">
        <f aca="false">IF('Indicator Data'!AJ184="No Data",1,IF('Indicator Data imputation'!AJ183&lt;&gt;"",1,0))</f>
        <v>0</v>
      </c>
      <c r="AJ180" s="230" t="n">
        <f aca="false">IF('Indicator Data'!AK184="No Data",1,IF('Indicator Data imputation'!AK183&lt;&gt;"",1,0))</f>
        <v>0</v>
      </c>
      <c r="AK180" s="230" t="n">
        <f aca="false">IF('Indicator Data'!AL184="No Data",1,IF('Indicator Data imputation'!AL183&lt;&gt;"",1,0))</f>
        <v>0</v>
      </c>
      <c r="AL180" s="230" t="n">
        <f aca="false">IF('Indicator Data'!AM184="No Data",1,IF('Indicator Data imputation'!AM183&lt;&gt;"",1,0))</f>
        <v>0</v>
      </c>
      <c r="AM180" s="230" t="n">
        <f aca="false">IF('Indicator Data'!AN184="No Data",1,IF('Indicator Data imputation'!AN183&lt;&gt;"",1,0))</f>
        <v>0</v>
      </c>
      <c r="AN180" s="230" t="n">
        <f aca="false">IF('Indicator Data'!AO184="No Data",1,IF('Indicator Data imputation'!AO183&lt;&gt;"",1,0))</f>
        <v>0</v>
      </c>
      <c r="AO180" s="230" t="n">
        <f aca="false">IF('Indicator Data'!AP184="No Data",1,IF('Indicator Data imputation'!AP183&lt;&gt;"",1,0))</f>
        <v>0</v>
      </c>
      <c r="AP180" s="230" t="n">
        <f aca="false">IF('Indicator Data'!AQ184="No Data",1,IF('Indicator Data imputation'!AQ183&lt;&gt;"",1,0))</f>
        <v>0</v>
      </c>
      <c r="AQ180" s="230" t="n">
        <f aca="false">IF('Indicator Data'!AR184="No Data",1,IF('Indicator Data imputation'!AR183&lt;&gt;"",1,0))</f>
        <v>0</v>
      </c>
      <c r="AR180" s="230" t="n">
        <f aca="false">IF('Indicator Data'!AS184="No Data",1,IF('Indicator Data imputation'!AS183&lt;&gt;"",1,0))</f>
        <v>0</v>
      </c>
      <c r="AS180" s="230" t="n">
        <f aca="false">IF('Indicator Data'!AT184="No Data",1,IF('Indicator Data imputation'!AT183&lt;&gt;"",1,0))</f>
        <v>0</v>
      </c>
      <c r="AT180" s="230" t="n">
        <f aca="false">IF('Indicator Data'!AU184="No Data",1,IF('Indicator Data imputation'!AU183&lt;&gt;"",1,0))</f>
        <v>0</v>
      </c>
      <c r="AU180" s="230" t="n">
        <f aca="false">IF('Indicator Data'!AV184="No Data",1,IF('Indicator Data imputation'!AV183&lt;&gt;"",1,0))</f>
        <v>0</v>
      </c>
      <c r="AV180" s="230" t="n">
        <f aca="false">IF('Indicator Data'!AW184="No Data",1,IF('Indicator Data imputation'!AW183&lt;&gt;"",1,0))</f>
        <v>0</v>
      </c>
      <c r="AW180" s="230" t="n">
        <f aca="false">IF('Indicator Data'!AX184="No Data",1,IF('Indicator Data imputation'!AX183&lt;&gt;"",1,0))</f>
        <v>0</v>
      </c>
      <c r="AX180" s="230" t="n">
        <f aca="false">IF('Indicator Data'!AY184="No Data",1,IF('Indicator Data imputation'!AY183&lt;&gt;"",1,0))</f>
        <v>0</v>
      </c>
      <c r="AY180" s="230" t="n">
        <f aca="false">IF('Indicator Data'!AZ184="No Data",1,IF('Indicator Data imputation'!AZ183&lt;&gt;"",1,0))</f>
        <v>0</v>
      </c>
      <c r="AZ180" s="230" t="n">
        <f aca="false">IF('Indicator Data'!BA184="No Data",1,IF('Indicator Data imputation'!BA183&lt;&gt;"",1,0))</f>
        <v>0</v>
      </c>
      <c r="BA180" s="230" t="n">
        <f aca="false">IF('Indicator Data'!BB184="No Data",1,IF('Indicator Data imputation'!BB183&lt;&gt;"",1,0))</f>
        <v>0</v>
      </c>
      <c r="BB180" s="230" t="n">
        <f aca="false">IF('Indicator Data'!BC184="No Data",1,IF('Indicator Data imputation'!BC183&lt;&gt;"",1,0))</f>
        <v>0</v>
      </c>
      <c r="BC180" s="230" t="n">
        <f aca="false">IF('Indicator Data'!BD184="No Data",1,IF('Indicator Data imputation'!BD183&lt;&gt;"",1,0))</f>
        <v>0</v>
      </c>
      <c r="BD180" s="230" t="n">
        <f aca="false">IF('Indicator Data'!BE184="No Data",1,IF('Indicator Data imputation'!BE183&lt;&gt;"",1,0))</f>
        <v>0</v>
      </c>
      <c r="BE180" s="230" t="n">
        <f aca="false">IF('Indicator Data'!BF184="No Data",1,IF('Indicator Data imputation'!BF183&lt;&gt;"",1,0))</f>
        <v>0</v>
      </c>
      <c r="BF180" s="230" t="n">
        <f aca="false">IF('Indicator Data'!BG184="No Data",1,IF('Indicator Data imputation'!BG183&lt;&gt;"",1,0))</f>
        <v>1</v>
      </c>
      <c r="BG180" s="230" t="n">
        <f aca="false">IF('Indicator Data'!BH184="No Data",1,IF('Indicator Data imputation'!BH183&lt;&gt;"",1,0))</f>
        <v>0</v>
      </c>
      <c r="BH180" s="230" t="n">
        <f aca="false">IF('Indicator Data'!BI184="No Data",1,IF('Indicator Data imputation'!BI183&lt;&gt;"",1,0))</f>
        <v>1</v>
      </c>
      <c r="BI180" s="230" t="n">
        <f aca="false">IF('Indicator Data'!BJ184="No Data",1,IF('Indicator Data imputation'!BJ183&lt;&gt;"",1,0))</f>
        <v>0</v>
      </c>
      <c r="BJ180" s="230" t="n">
        <f aca="false">IF('Indicator Data'!BK184="No Data",1,IF('Indicator Data imputation'!BK183&lt;&gt;"",1,0))</f>
        <v>0</v>
      </c>
      <c r="BK180" s="230" t="n">
        <f aca="false">IF('Indicator Data'!BL184="No Data",1,IF('Indicator Data imputation'!BL183&lt;&gt;"",1,0))</f>
        <v>0</v>
      </c>
      <c r="BL180" s="230" t="n">
        <f aca="false">IF('Indicator Data'!BM184="No Data",1,IF('Indicator Data imputation'!BM183&lt;&gt;"",1,0))</f>
        <v>0</v>
      </c>
      <c r="BM180" s="230" t="n">
        <f aca="false">IF('Indicator Data'!BN184="No Data",1,IF('Indicator Data imputation'!BN183&lt;&gt;"",1,0))</f>
        <v>0</v>
      </c>
      <c r="BN180" s="230" t="n">
        <f aca="false">IF('Indicator Data'!BO184="No Data",1,IF('Indicator Data imputation'!BO183&lt;&gt;"",1,0))</f>
        <v>0</v>
      </c>
      <c r="BO180" s="230" t="n">
        <f aca="false">IF('Indicator Data'!BP184="No Data",1,IF('Indicator Data imputation'!BP183&lt;&gt;"",1,0))</f>
        <v>0</v>
      </c>
      <c r="BP180" s="230" t="n">
        <f aca="false">IF('Indicator Data'!BQ184="No Data",1,IF('Indicator Data imputation'!BQ183&lt;&gt;"",1,0))</f>
        <v>0</v>
      </c>
      <c r="BQ180" s="230" t="n">
        <f aca="false">IF('Indicator Data'!BR184="No Data",1,IF('Indicator Data imputation'!BR183&lt;&gt;"",1,0))</f>
        <v>0</v>
      </c>
      <c r="BR180" s="230" t="n">
        <f aca="false">IF('Indicator Data'!BS184="No Data",1,IF('Indicator Data imputation'!BS183&lt;&gt;"",1,0))</f>
        <v>0</v>
      </c>
      <c r="BS180" s="230" t="n">
        <f aca="false">IF('Indicator Data'!BT184="No Data",1,IF('Indicator Data imputation'!BT183&lt;&gt;"",1,0))</f>
        <v>0</v>
      </c>
      <c r="BT180" s="230" t="n">
        <f aca="false">IF('Indicator Data'!BU184="No Data",1,IF('Indicator Data imputation'!BU183&lt;&gt;"",1,0))</f>
        <v>1</v>
      </c>
      <c r="BU180" s="230" t="n">
        <f aca="false">IF('Indicator Data'!BV184="No Data",1,IF('Indicator Data imputation'!BV183&lt;&gt;"",1,0))</f>
        <v>0</v>
      </c>
      <c r="BV180" s="230" t="n">
        <f aca="false">IF('Indicator Data'!BW184="No Data",1,IF('Indicator Data imputation'!BW183&lt;&gt;"",1,0))</f>
        <v>0</v>
      </c>
      <c r="BW180" s="230" t="n">
        <f aca="false">IF('Indicator Data'!BX184="No Data",1,IF('Indicator Data imputation'!BX183&lt;&gt;"",1,0))</f>
        <v>0</v>
      </c>
      <c r="BX180" s="0" t="n">
        <f aca="false">SUM(B180:BW180)</f>
        <v>3</v>
      </c>
      <c r="BY180" s="239" t="n">
        <f aca="false">BX180/74</f>
        <v>0.0405405405405405</v>
      </c>
    </row>
    <row r="181" customFormat="false" ht="14.5" hidden="false" customHeight="false" outlineLevel="0" collapsed="false">
      <c r="A181" s="0" t="str">
        <f aca="false">'Indicator Data'!B185</f>
        <v>UKR</v>
      </c>
      <c r="B181" s="230" t="n">
        <f aca="false">IF('Indicator Data'!C185="No Data",1,IF('Indicator Data imputation'!C184&lt;&gt;"",1,0))</f>
        <v>0</v>
      </c>
      <c r="C181" s="230" t="n">
        <f aca="false">IF('Indicator Data'!D185="No Data",1,IF('Indicator Data imputation'!D184&lt;&gt;"",1,0))</f>
        <v>0</v>
      </c>
      <c r="D181" s="230" t="n">
        <f aca="false">IF('Indicator Data'!E185="No Data",1,IF('Indicator Data imputation'!E184&lt;&gt;"",1,0))</f>
        <v>0</v>
      </c>
      <c r="E181" s="230" t="n">
        <f aca="false">IF('Indicator Data'!F185="No Data",1,IF('Indicator Data imputation'!F184&lt;&gt;"",1,0))</f>
        <v>0</v>
      </c>
      <c r="F181" s="230" t="n">
        <f aca="false">IF('Indicator Data'!G185="No Data",1,IF('Indicator Data imputation'!G184&lt;&gt;"",1,0))</f>
        <v>0</v>
      </c>
      <c r="G181" s="230" t="n">
        <f aca="false">IF('Indicator Data'!H185="No Data",1,IF('Indicator Data imputation'!H184&lt;&gt;"",1,0))</f>
        <v>0</v>
      </c>
      <c r="H181" s="230" t="n">
        <f aca="false">IF('Indicator Data'!I185="No Data",1,IF('Indicator Data imputation'!I184&lt;&gt;"",1,0))</f>
        <v>0</v>
      </c>
      <c r="I181" s="230" t="n">
        <f aca="false">IF('Indicator Data'!J185="No Data",1,IF('Indicator Data imputation'!J184&lt;&gt;"",1,0))</f>
        <v>0</v>
      </c>
      <c r="J181" s="230" t="n">
        <f aca="false">IF('Indicator Data'!K185="No Data",1,IF('Indicator Data imputation'!K184&lt;&gt;"",1,0))</f>
        <v>0</v>
      </c>
      <c r="K181" s="230" t="n">
        <f aca="false">IF('Indicator Data'!L185="No Data",1,IF('Indicator Data imputation'!L184&lt;&gt;"",1,0))</f>
        <v>0</v>
      </c>
      <c r="L181" s="230" t="n">
        <f aca="false">IF('Indicator Data'!M185="No Data",1,IF('Indicator Data imputation'!M184&lt;&gt;"",1,0))</f>
        <v>0</v>
      </c>
      <c r="M181" s="230" t="n">
        <f aca="false">IF('Indicator Data'!N185="No Data",1,IF('Indicator Data imputation'!N184&lt;&gt;"",1,0))</f>
        <v>1</v>
      </c>
      <c r="N181" s="230" t="n">
        <f aca="false">IF('Indicator Data'!O185="No Data",1,IF('Indicator Data imputation'!O184&lt;&gt;"",1,0))</f>
        <v>1</v>
      </c>
      <c r="O181" s="230" t="n">
        <f aca="false">IF('Indicator Data'!P185="No Data",1,IF('Indicator Data imputation'!P184&lt;&gt;"",1,0))</f>
        <v>1</v>
      </c>
      <c r="P181" s="230" t="n">
        <f aca="false">IF('Indicator Data'!Q185="No Data",1,IF('Indicator Data imputation'!Q184&lt;&gt;"",1,0))</f>
        <v>0</v>
      </c>
      <c r="Q181" s="230" t="n">
        <f aca="false">IF('Indicator Data'!R185="No Data",1,IF('Indicator Data imputation'!R184&lt;&gt;"",1,0))</f>
        <v>0</v>
      </c>
      <c r="R181" s="230" t="n">
        <f aca="false">IF('Indicator Data'!S185="No Data",1,IF('Indicator Data imputation'!S184&lt;&gt;"",1,0))</f>
        <v>0</v>
      </c>
      <c r="S181" s="230" t="n">
        <f aca="false">IF('Indicator Data'!T185="No Data",1,IF('Indicator Data imputation'!T184&lt;&gt;"",1,0))</f>
        <v>0</v>
      </c>
      <c r="T181" s="230" t="n">
        <f aca="false">IF('Indicator Data'!U185="No Data",1,IF('Indicator Data imputation'!U184&lt;&gt;"",1,0))</f>
        <v>0</v>
      </c>
      <c r="U181" s="230" t="n">
        <f aca="false">IF('Indicator Data'!V185="No Data",1,IF('Indicator Data imputation'!V184&lt;&gt;"",1,0))</f>
        <v>0</v>
      </c>
      <c r="V181" s="230" t="n">
        <f aca="false">IF('Indicator Data'!W185="No Data",1,IF('Indicator Data imputation'!W184&lt;&gt;"",1,0))</f>
        <v>0</v>
      </c>
      <c r="W181" s="230" t="n">
        <f aca="false">IF('Indicator Data'!X185="No Data",1,IF('Indicator Data imputation'!X184&lt;&gt;"",1,0))</f>
        <v>0</v>
      </c>
      <c r="X181" s="230" t="n">
        <f aca="false">IF('Indicator Data'!Y185="No Data",1,IF('Indicator Data imputation'!Y184&lt;&gt;"",1,0))</f>
        <v>0</v>
      </c>
      <c r="Y181" s="230" t="n">
        <f aca="false">IF('Indicator Data'!Z185="No Data",1,IF('Indicator Data imputation'!Z184&lt;&gt;"",1,0))</f>
        <v>0</v>
      </c>
      <c r="Z181" s="230" t="n">
        <f aca="false">IF('Indicator Data'!AA185="No Data",1,IF('Indicator Data imputation'!AA184&lt;&gt;"",1,0))</f>
        <v>0</v>
      </c>
      <c r="AA181" s="230" t="n">
        <f aca="false">IF('Indicator Data'!AB185="No Data",1,IF('Indicator Data imputation'!AB184&lt;&gt;"",1,0))</f>
        <v>0</v>
      </c>
      <c r="AB181" s="230" t="n">
        <f aca="false">IF('Indicator Data'!AC185="No Data",1,IF('Indicator Data imputation'!AC184&lt;&gt;"",1,0))</f>
        <v>1</v>
      </c>
      <c r="AC181" s="230" t="n">
        <f aca="false">IF('Indicator Data'!AD185="No Data",1,IF('Indicator Data imputation'!AD184&lt;&gt;"",1,0))</f>
        <v>0</v>
      </c>
      <c r="AD181" s="230" t="n">
        <f aca="false">IF('Indicator Data'!AE185="No Data",1,IF('Indicator Data imputation'!AE184&lt;&gt;"",1,0))</f>
        <v>0</v>
      </c>
      <c r="AE181" s="230" t="n">
        <f aca="false">IF('Indicator Data'!AF185="No Data",1,IF('Indicator Data imputation'!AF184&lt;&gt;"",1,0))</f>
        <v>0</v>
      </c>
      <c r="AF181" s="230" t="n">
        <f aca="false">IF('Indicator Data'!AG185="No Data",1,IF('Indicator Data imputation'!AG184&lt;&gt;"",1,0))</f>
        <v>0</v>
      </c>
      <c r="AG181" s="230" t="n">
        <f aca="false">IF('Indicator Data'!AH185="No Data",1,IF('Indicator Data imputation'!AH184&lt;&gt;"",1,0))</f>
        <v>0</v>
      </c>
      <c r="AH181" s="230" t="n">
        <f aca="false">IF('Indicator Data'!AI185="No Data",1,IF('Indicator Data imputation'!AI184&lt;&gt;"",1,0))</f>
        <v>0</v>
      </c>
      <c r="AI181" s="230" t="n">
        <f aca="false">IF('Indicator Data'!AJ185="No Data",1,IF('Indicator Data imputation'!AJ184&lt;&gt;"",1,0))</f>
        <v>0</v>
      </c>
      <c r="AJ181" s="230" t="n">
        <f aca="false">IF('Indicator Data'!AK185="No Data",1,IF('Indicator Data imputation'!AK184&lt;&gt;"",1,0))</f>
        <v>0</v>
      </c>
      <c r="AK181" s="230" t="n">
        <f aca="false">IF('Indicator Data'!AL185="No Data",1,IF('Indicator Data imputation'!AL184&lt;&gt;"",1,0))</f>
        <v>0</v>
      </c>
      <c r="AL181" s="230" t="n">
        <f aca="false">IF('Indicator Data'!AM185="No Data",1,IF('Indicator Data imputation'!AM184&lt;&gt;"",1,0))</f>
        <v>0</v>
      </c>
      <c r="AM181" s="230" t="n">
        <f aca="false">IF('Indicator Data'!AN185="No Data",1,IF('Indicator Data imputation'!AN184&lt;&gt;"",1,0))</f>
        <v>0</v>
      </c>
      <c r="AN181" s="230" t="n">
        <f aca="false">IF('Indicator Data'!AO185="No Data",1,IF('Indicator Data imputation'!AO184&lt;&gt;"",1,0))</f>
        <v>0</v>
      </c>
      <c r="AO181" s="230" t="n">
        <f aca="false">IF('Indicator Data'!AP185="No Data",1,IF('Indicator Data imputation'!AP184&lt;&gt;"",1,0))</f>
        <v>0</v>
      </c>
      <c r="AP181" s="230" t="n">
        <f aca="false">IF('Indicator Data'!AQ185="No Data",1,IF('Indicator Data imputation'!AQ184&lt;&gt;"",1,0))</f>
        <v>0</v>
      </c>
      <c r="AQ181" s="230" t="n">
        <f aca="false">IF('Indicator Data'!AR185="No Data",1,IF('Indicator Data imputation'!AR184&lt;&gt;"",1,0))</f>
        <v>0</v>
      </c>
      <c r="AR181" s="230" t="n">
        <f aca="false">IF('Indicator Data'!AS185="No Data",1,IF('Indicator Data imputation'!AS184&lt;&gt;"",1,0))</f>
        <v>1</v>
      </c>
      <c r="AS181" s="230" t="n">
        <f aca="false">IF('Indicator Data'!AT185="No Data",1,IF('Indicator Data imputation'!AT184&lt;&gt;"",1,0))</f>
        <v>0</v>
      </c>
      <c r="AT181" s="230" t="n">
        <f aca="false">IF('Indicator Data'!AU185="No Data",1,IF('Indicator Data imputation'!AU184&lt;&gt;"",1,0))</f>
        <v>0</v>
      </c>
      <c r="AU181" s="230" t="n">
        <f aca="false">IF('Indicator Data'!AV185="No Data",1,IF('Indicator Data imputation'!AV184&lt;&gt;"",1,0))</f>
        <v>0</v>
      </c>
      <c r="AV181" s="230" t="n">
        <f aca="false">IF('Indicator Data'!AW185="No Data",1,IF('Indicator Data imputation'!AW184&lt;&gt;"",1,0))</f>
        <v>1</v>
      </c>
      <c r="AW181" s="230" t="n">
        <f aca="false">IF('Indicator Data'!AX185="No Data",1,IF('Indicator Data imputation'!AX184&lt;&gt;"",1,0))</f>
        <v>0</v>
      </c>
      <c r="AX181" s="230" t="n">
        <f aca="false">IF('Indicator Data'!AY185="No Data",1,IF('Indicator Data imputation'!AY184&lt;&gt;"",1,0))</f>
        <v>0</v>
      </c>
      <c r="AY181" s="230" t="n">
        <f aca="false">IF('Indicator Data'!AZ185="No Data",1,IF('Indicator Data imputation'!AZ184&lt;&gt;"",1,0))</f>
        <v>0</v>
      </c>
      <c r="AZ181" s="230" t="n">
        <f aca="false">IF('Indicator Data'!BA185="No Data",1,IF('Indicator Data imputation'!BA184&lt;&gt;"",1,0))</f>
        <v>0</v>
      </c>
      <c r="BA181" s="230" t="n">
        <f aca="false">IF('Indicator Data'!BB185="No Data",1,IF('Indicator Data imputation'!BB184&lt;&gt;"",1,0))</f>
        <v>0</v>
      </c>
      <c r="BB181" s="230" t="n">
        <f aca="false">IF('Indicator Data'!BC185="No Data",1,IF('Indicator Data imputation'!BC184&lt;&gt;"",1,0))</f>
        <v>0</v>
      </c>
      <c r="BC181" s="230" t="n">
        <f aca="false">IF('Indicator Data'!BD185="No Data",1,IF('Indicator Data imputation'!BD184&lt;&gt;"",1,0))</f>
        <v>0</v>
      </c>
      <c r="BD181" s="230" t="n">
        <f aca="false">IF('Indicator Data'!BE185="No Data",1,IF('Indicator Data imputation'!BE184&lt;&gt;"",1,0))</f>
        <v>0</v>
      </c>
      <c r="BE181" s="230" t="n">
        <f aca="false">IF('Indicator Data'!BF185="No Data",1,IF('Indicator Data imputation'!BF184&lt;&gt;"",1,0))</f>
        <v>0</v>
      </c>
      <c r="BF181" s="230" t="n">
        <f aca="false">IF('Indicator Data'!BG185="No Data",1,IF('Indicator Data imputation'!BG184&lt;&gt;"",1,0))</f>
        <v>0</v>
      </c>
      <c r="BG181" s="230" t="n">
        <f aca="false">IF('Indicator Data'!BH185="No Data",1,IF('Indicator Data imputation'!BH184&lt;&gt;"",1,0))</f>
        <v>0</v>
      </c>
      <c r="BH181" s="230" t="n">
        <f aca="false">IF('Indicator Data'!BI185="No Data",1,IF('Indicator Data imputation'!BI184&lt;&gt;"",1,0))</f>
        <v>1</v>
      </c>
      <c r="BI181" s="230" t="n">
        <f aca="false">IF('Indicator Data'!BJ185="No Data",1,IF('Indicator Data imputation'!BJ184&lt;&gt;"",1,0))</f>
        <v>0</v>
      </c>
      <c r="BJ181" s="230" t="n">
        <f aca="false">IF('Indicator Data'!BK185="No Data",1,IF('Indicator Data imputation'!BK184&lt;&gt;"",1,0))</f>
        <v>0</v>
      </c>
      <c r="BK181" s="230" t="n">
        <f aca="false">IF('Indicator Data'!BL185="No Data",1,IF('Indicator Data imputation'!BL184&lt;&gt;"",1,0))</f>
        <v>0</v>
      </c>
      <c r="BL181" s="230" t="n">
        <f aca="false">IF('Indicator Data'!BM185="No Data",1,IF('Indicator Data imputation'!BM184&lt;&gt;"",1,0))</f>
        <v>0</v>
      </c>
      <c r="BM181" s="230" t="n">
        <f aca="false">IF('Indicator Data'!BN185="No Data",1,IF('Indicator Data imputation'!BN184&lt;&gt;"",1,0))</f>
        <v>0</v>
      </c>
      <c r="BN181" s="230" t="n">
        <f aca="false">IF('Indicator Data'!BO185="No Data",1,IF('Indicator Data imputation'!BO184&lt;&gt;"",1,0))</f>
        <v>0</v>
      </c>
      <c r="BO181" s="230" t="n">
        <f aca="false">IF('Indicator Data'!BP185="No Data",1,IF('Indicator Data imputation'!BP184&lt;&gt;"",1,0))</f>
        <v>0</v>
      </c>
      <c r="BP181" s="230" t="n">
        <f aca="false">IF('Indicator Data'!BQ185="No Data",1,IF('Indicator Data imputation'!BQ184&lt;&gt;"",1,0))</f>
        <v>0</v>
      </c>
      <c r="BQ181" s="230" t="n">
        <f aca="false">IF('Indicator Data'!BR185="No Data",1,IF('Indicator Data imputation'!BR184&lt;&gt;"",1,0))</f>
        <v>0</v>
      </c>
      <c r="BR181" s="230" t="n">
        <f aca="false">IF('Indicator Data'!BS185="No Data",1,IF('Indicator Data imputation'!BS184&lt;&gt;"",1,0))</f>
        <v>0</v>
      </c>
      <c r="BS181" s="230" t="n">
        <f aca="false">IF('Indicator Data'!BT185="No Data",1,IF('Indicator Data imputation'!BT184&lt;&gt;"",1,0))</f>
        <v>0</v>
      </c>
      <c r="BT181" s="230" t="n">
        <f aca="false">IF('Indicator Data'!BU185="No Data",1,IF('Indicator Data imputation'!BU184&lt;&gt;"",1,0))</f>
        <v>0</v>
      </c>
      <c r="BU181" s="230" t="n">
        <f aca="false">IF('Indicator Data'!BV185="No Data",1,IF('Indicator Data imputation'!BV184&lt;&gt;"",1,0))</f>
        <v>1</v>
      </c>
      <c r="BV181" s="230" t="n">
        <f aca="false">IF('Indicator Data'!BW185="No Data",1,IF('Indicator Data imputation'!BW184&lt;&gt;"",1,0))</f>
        <v>0</v>
      </c>
      <c r="BW181" s="230" t="n">
        <f aca="false">IF('Indicator Data'!BX185="No Data",1,IF('Indicator Data imputation'!BX184&lt;&gt;"",1,0))</f>
        <v>0</v>
      </c>
      <c r="BX181" s="0" t="n">
        <f aca="false">SUM(B181:BW181)</f>
        <v>8</v>
      </c>
      <c r="BY181" s="239" t="n">
        <f aca="false">BX181/74</f>
        <v>0.108108108108108</v>
      </c>
    </row>
    <row r="182" customFormat="false" ht="14.5" hidden="false" customHeight="false" outlineLevel="0" collapsed="false">
      <c r="A182" s="0" t="str">
        <f aca="false">'Indicator Data'!B186</f>
        <v>ARE</v>
      </c>
      <c r="B182" s="230" t="n">
        <f aca="false">IF('Indicator Data'!C186="No Data",1,IF('Indicator Data imputation'!C185&lt;&gt;"",1,0))</f>
        <v>0</v>
      </c>
      <c r="C182" s="230" t="n">
        <f aca="false">IF('Indicator Data'!D186="No Data",1,IF('Indicator Data imputation'!D185&lt;&gt;"",1,0))</f>
        <v>0</v>
      </c>
      <c r="D182" s="230" t="n">
        <f aca="false">IF('Indicator Data'!E186="No Data",1,IF('Indicator Data imputation'!E185&lt;&gt;"",1,0))</f>
        <v>0</v>
      </c>
      <c r="E182" s="230" t="n">
        <f aca="false">IF('Indicator Data'!F186="No Data",1,IF('Indicator Data imputation'!F185&lt;&gt;"",1,0))</f>
        <v>0</v>
      </c>
      <c r="F182" s="230" t="n">
        <f aca="false">IF('Indicator Data'!G186="No Data",1,IF('Indicator Data imputation'!G185&lt;&gt;"",1,0))</f>
        <v>0</v>
      </c>
      <c r="G182" s="230" t="n">
        <f aca="false">IF('Indicator Data'!H186="No Data",1,IF('Indicator Data imputation'!H185&lt;&gt;"",1,0))</f>
        <v>0</v>
      </c>
      <c r="H182" s="230" t="n">
        <f aca="false">IF('Indicator Data'!I186="No Data",1,IF('Indicator Data imputation'!I185&lt;&gt;"",1,0))</f>
        <v>0</v>
      </c>
      <c r="I182" s="230" t="n">
        <f aca="false">IF('Indicator Data'!J186="No Data",1,IF('Indicator Data imputation'!J185&lt;&gt;"",1,0))</f>
        <v>0</v>
      </c>
      <c r="J182" s="230" t="n">
        <f aca="false">IF('Indicator Data'!K186="No Data",1,IF('Indicator Data imputation'!K185&lt;&gt;"",1,0))</f>
        <v>0</v>
      </c>
      <c r="K182" s="230" t="n">
        <f aca="false">IF('Indicator Data'!L186="No Data",1,IF('Indicator Data imputation'!L185&lt;&gt;"",1,0))</f>
        <v>0</v>
      </c>
      <c r="L182" s="230" t="n">
        <f aca="false">IF('Indicator Data'!M186="No Data",1,IF('Indicator Data imputation'!M185&lt;&gt;"",1,0))</f>
        <v>0</v>
      </c>
      <c r="M182" s="230" t="n">
        <f aca="false">IF('Indicator Data'!N186="No Data",1,IF('Indicator Data imputation'!N185&lt;&gt;"",1,0))</f>
        <v>1</v>
      </c>
      <c r="N182" s="230" t="n">
        <f aca="false">IF('Indicator Data'!O186="No Data",1,IF('Indicator Data imputation'!O185&lt;&gt;"",1,0))</f>
        <v>1</v>
      </c>
      <c r="O182" s="230" t="n">
        <f aca="false">IF('Indicator Data'!P186="No Data",1,IF('Indicator Data imputation'!P185&lt;&gt;"",1,0))</f>
        <v>1</v>
      </c>
      <c r="P182" s="230" t="n">
        <f aca="false">IF('Indicator Data'!Q186="No Data",1,IF('Indicator Data imputation'!Q185&lt;&gt;"",1,0))</f>
        <v>0</v>
      </c>
      <c r="Q182" s="230" t="n">
        <f aca="false">IF('Indicator Data'!R186="No Data",1,IF('Indicator Data imputation'!R185&lt;&gt;"",1,0))</f>
        <v>0</v>
      </c>
      <c r="R182" s="230" t="n">
        <f aca="false">IF('Indicator Data'!S186="No Data",1,IF('Indicator Data imputation'!S185&lt;&gt;"",1,0))</f>
        <v>0</v>
      </c>
      <c r="S182" s="230" t="n">
        <f aca="false">IF('Indicator Data'!T186="No Data",1,IF('Indicator Data imputation'!T185&lt;&gt;"",1,0))</f>
        <v>0</v>
      </c>
      <c r="T182" s="230" t="n">
        <f aca="false">IF('Indicator Data'!U186="No Data",1,IF('Indicator Data imputation'!U185&lt;&gt;"",1,0))</f>
        <v>0</v>
      </c>
      <c r="U182" s="230" t="n">
        <f aca="false">IF('Indicator Data'!V186="No Data",1,IF('Indicator Data imputation'!V185&lt;&gt;"",1,0))</f>
        <v>0</v>
      </c>
      <c r="V182" s="230" t="n">
        <f aca="false">IF('Indicator Data'!W186="No Data",1,IF('Indicator Data imputation'!W185&lt;&gt;"",1,0))</f>
        <v>0</v>
      </c>
      <c r="W182" s="230" t="n">
        <f aca="false">IF('Indicator Data'!X186="No Data",1,IF('Indicator Data imputation'!X185&lt;&gt;"",1,0))</f>
        <v>0</v>
      </c>
      <c r="X182" s="230" t="n">
        <f aca="false">IF('Indicator Data'!Y186="No Data",1,IF('Indicator Data imputation'!Y185&lt;&gt;"",1,0))</f>
        <v>0</v>
      </c>
      <c r="Y182" s="230" t="n">
        <f aca="false">IF('Indicator Data'!Z186="No Data",1,IF('Indicator Data imputation'!Z185&lt;&gt;"",1,0))</f>
        <v>0</v>
      </c>
      <c r="Z182" s="230" t="n">
        <f aca="false">IF('Indicator Data'!AA186="No Data",1,IF('Indicator Data imputation'!AA185&lt;&gt;"",1,0))</f>
        <v>1</v>
      </c>
      <c r="AA182" s="230" t="n">
        <f aca="false">IF('Indicator Data'!AB186="No Data",1,IF('Indicator Data imputation'!AB185&lt;&gt;"",1,0))</f>
        <v>0</v>
      </c>
      <c r="AB182" s="230" t="n">
        <f aca="false">IF('Indicator Data'!AC186="No Data",1,IF('Indicator Data imputation'!AC185&lt;&gt;"",1,0))</f>
        <v>1</v>
      </c>
      <c r="AC182" s="230" t="n">
        <f aca="false">IF('Indicator Data'!AD186="No Data",1,IF('Indicator Data imputation'!AD185&lt;&gt;"",1,0))</f>
        <v>0</v>
      </c>
      <c r="AD182" s="230" t="n">
        <f aca="false">IF('Indicator Data'!AE186="No Data",1,IF('Indicator Data imputation'!AE185&lt;&gt;"",1,0))</f>
        <v>0</v>
      </c>
      <c r="AE182" s="230" t="n">
        <f aca="false">IF('Indicator Data'!AF186="No Data",1,IF('Indicator Data imputation'!AF185&lt;&gt;"",1,0))</f>
        <v>1</v>
      </c>
      <c r="AF182" s="230" t="n">
        <f aca="false">IF('Indicator Data'!AG186="No Data",1,IF('Indicator Data imputation'!AG185&lt;&gt;"",1,0))</f>
        <v>0</v>
      </c>
      <c r="AG182" s="230" t="n">
        <f aca="false">IF('Indicator Data'!AH186="No Data",1,IF('Indicator Data imputation'!AH185&lt;&gt;"",1,0))</f>
        <v>0</v>
      </c>
      <c r="AH182" s="230" t="n">
        <f aca="false">IF('Indicator Data'!AI186="No Data",1,IF('Indicator Data imputation'!AI185&lt;&gt;"",1,0))</f>
        <v>0</v>
      </c>
      <c r="AI182" s="230" t="n">
        <f aca="false">IF('Indicator Data'!AJ186="No Data",1,IF('Indicator Data imputation'!AJ185&lt;&gt;"",1,0))</f>
        <v>0</v>
      </c>
      <c r="AJ182" s="230" t="n">
        <f aca="false">IF('Indicator Data'!AK186="No Data",1,IF('Indicator Data imputation'!AK185&lt;&gt;"",1,0))</f>
        <v>0</v>
      </c>
      <c r="AK182" s="230" t="n">
        <f aca="false">IF('Indicator Data'!AL186="No Data",1,IF('Indicator Data imputation'!AL185&lt;&gt;"",1,0))</f>
        <v>1</v>
      </c>
      <c r="AL182" s="230" t="n">
        <f aca="false">IF('Indicator Data'!AM186="No Data",1,IF('Indicator Data imputation'!AM185&lt;&gt;"",1,0))</f>
        <v>0</v>
      </c>
      <c r="AM182" s="230" t="n">
        <f aca="false">IF('Indicator Data'!AN186="No Data",1,IF('Indicator Data imputation'!AN185&lt;&gt;"",1,0))</f>
        <v>0</v>
      </c>
      <c r="AN182" s="230" t="n">
        <f aca="false">IF('Indicator Data'!AO186="No Data",1,IF('Indicator Data imputation'!AO185&lt;&gt;"",1,0))</f>
        <v>0</v>
      </c>
      <c r="AO182" s="230" t="n">
        <f aca="false">IF('Indicator Data'!AP186="No Data",1,IF('Indicator Data imputation'!AP185&lt;&gt;"",1,0))</f>
        <v>1</v>
      </c>
      <c r="AP182" s="230" t="n">
        <f aca="false">IF('Indicator Data'!AQ186="No Data",1,IF('Indicator Data imputation'!AQ185&lt;&gt;"",1,0))</f>
        <v>1</v>
      </c>
      <c r="AQ182" s="230" t="n">
        <f aca="false">IF('Indicator Data'!AR186="No Data",1,IF('Indicator Data imputation'!AR185&lt;&gt;"",1,0))</f>
        <v>0</v>
      </c>
      <c r="AR182" s="230" t="n">
        <f aca="false">IF('Indicator Data'!AS186="No Data",1,IF('Indicator Data imputation'!AS185&lt;&gt;"",1,0))</f>
        <v>1</v>
      </c>
      <c r="AS182" s="230" t="n">
        <f aca="false">IF('Indicator Data'!AT186="No Data",1,IF('Indicator Data imputation'!AT185&lt;&gt;"",1,0))</f>
        <v>0</v>
      </c>
      <c r="AT182" s="230" t="n">
        <f aca="false">IF('Indicator Data'!AU186="No Data",1,IF('Indicator Data imputation'!AU185&lt;&gt;"",1,0))</f>
        <v>0</v>
      </c>
      <c r="AU182" s="230" t="n">
        <f aca="false">IF('Indicator Data'!AV186="No Data",1,IF('Indicator Data imputation'!AV185&lt;&gt;"",1,0))</f>
        <v>0</v>
      </c>
      <c r="AV182" s="230" t="n">
        <f aca="false">IF('Indicator Data'!AW186="No Data",1,IF('Indicator Data imputation'!AW185&lt;&gt;"",1,0))</f>
        <v>0</v>
      </c>
      <c r="AW182" s="230" t="n">
        <f aca="false">IF('Indicator Data'!AX186="No Data",1,IF('Indicator Data imputation'!AX185&lt;&gt;"",1,0))</f>
        <v>0</v>
      </c>
      <c r="AX182" s="230" t="n">
        <f aca="false">IF('Indicator Data'!AY186="No Data",1,IF('Indicator Data imputation'!AY185&lt;&gt;"",1,0))</f>
        <v>0</v>
      </c>
      <c r="AY182" s="230" t="n">
        <f aca="false">IF('Indicator Data'!AZ186="No Data",1,IF('Indicator Data imputation'!AZ185&lt;&gt;"",1,0))</f>
        <v>0</v>
      </c>
      <c r="AZ182" s="230" t="n">
        <f aca="false">IF('Indicator Data'!BA186="No Data",1,IF('Indicator Data imputation'!BA185&lt;&gt;"",1,0))</f>
        <v>0</v>
      </c>
      <c r="BA182" s="230" t="n">
        <f aca="false">IF('Indicator Data'!BB186="No Data",1,IF('Indicator Data imputation'!BB185&lt;&gt;"",1,0))</f>
        <v>0</v>
      </c>
      <c r="BB182" s="230" t="n">
        <f aca="false">IF('Indicator Data'!BC186="No Data",1,IF('Indicator Data imputation'!BC185&lt;&gt;"",1,0))</f>
        <v>0</v>
      </c>
      <c r="BC182" s="230" t="n">
        <f aca="false">IF('Indicator Data'!BD186="No Data",1,IF('Indicator Data imputation'!BD185&lt;&gt;"",1,0))</f>
        <v>0</v>
      </c>
      <c r="BD182" s="230" t="n">
        <f aca="false">IF('Indicator Data'!BE186="No Data",1,IF('Indicator Data imputation'!BE185&lt;&gt;"",1,0))</f>
        <v>0</v>
      </c>
      <c r="BE182" s="230" t="n">
        <f aca="false">IF('Indicator Data'!BF186="No Data",1,IF('Indicator Data imputation'!BF185&lt;&gt;"",1,0))</f>
        <v>0</v>
      </c>
      <c r="BF182" s="230" t="n">
        <f aca="false">IF('Indicator Data'!BG186="No Data",1,IF('Indicator Data imputation'!BG185&lt;&gt;"",1,0))</f>
        <v>0</v>
      </c>
      <c r="BG182" s="230" t="n">
        <f aca="false">IF('Indicator Data'!BH186="No Data",1,IF('Indicator Data imputation'!BH185&lt;&gt;"",1,0))</f>
        <v>0</v>
      </c>
      <c r="BH182" s="230" t="n">
        <f aca="false">IF('Indicator Data'!BI186="No Data",1,IF('Indicator Data imputation'!BI185&lt;&gt;"",1,0))</f>
        <v>0</v>
      </c>
      <c r="BI182" s="230" t="n">
        <f aca="false">IF('Indicator Data'!BJ186="No Data",1,IF('Indicator Data imputation'!BJ185&lt;&gt;"",1,0))</f>
        <v>0</v>
      </c>
      <c r="BJ182" s="230" t="n">
        <f aca="false">IF('Indicator Data'!BK186="No Data",1,IF('Indicator Data imputation'!BK185&lt;&gt;"",1,0))</f>
        <v>0</v>
      </c>
      <c r="BK182" s="230" t="n">
        <f aca="false">IF('Indicator Data'!BL186="No Data",1,IF('Indicator Data imputation'!BL185&lt;&gt;"",1,0))</f>
        <v>0</v>
      </c>
      <c r="BL182" s="230" t="n">
        <f aca="false">IF('Indicator Data'!BM186="No Data",1,IF('Indicator Data imputation'!BM185&lt;&gt;"",1,0))</f>
        <v>0</v>
      </c>
      <c r="BM182" s="230" t="n">
        <f aca="false">IF('Indicator Data'!BN186="No Data",1,IF('Indicator Data imputation'!BN185&lt;&gt;"",1,0))</f>
        <v>0</v>
      </c>
      <c r="BN182" s="230" t="n">
        <f aca="false">IF('Indicator Data'!BO186="No Data",1,IF('Indicator Data imputation'!BO185&lt;&gt;"",1,0))</f>
        <v>0</v>
      </c>
      <c r="BO182" s="230" t="n">
        <f aca="false">IF('Indicator Data'!BP186="No Data",1,IF('Indicator Data imputation'!BP185&lt;&gt;"",1,0))</f>
        <v>0</v>
      </c>
      <c r="BP182" s="230" t="n">
        <f aca="false">IF('Indicator Data'!BQ186="No Data",1,IF('Indicator Data imputation'!BQ185&lt;&gt;"",1,0))</f>
        <v>0</v>
      </c>
      <c r="BQ182" s="230" t="n">
        <f aca="false">IF('Indicator Data'!BR186="No Data",1,IF('Indicator Data imputation'!BR185&lt;&gt;"",1,0))</f>
        <v>0</v>
      </c>
      <c r="BR182" s="230" t="n">
        <f aca="false">IF('Indicator Data'!BS186="No Data",1,IF('Indicator Data imputation'!BS185&lt;&gt;"",1,0))</f>
        <v>0</v>
      </c>
      <c r="BS182" s="230" t="n">
        <f aca="false">IF('Indicator Data'!BT186="No Data",1,IF('Indicator Data imputation'!BT185&lt;&gt;"",1,0))</f>
        <v>0</v>
      </c>
      <c r="BT182" s="230" t="n">
        <f aca="false">IF('Indicator Data'!BU186="No Data",1,IF('Indicator Data imputation'!BU185&lt;&gt;"",1,0))</f>
        <v>0</v>
      </c>
      <c r="BU182" s="230" t="n">
        <f aca="false">IF('Indicator Data'!BV186="No Data",1,IF('Indicator Data imputation'!BV185&lt;&gt;"",1,0))</f>
        <v>0</v>
      </c>
      <c r="BV182" s="230" t="n">
        <f aca="false">IF('Indicator Data'!BW186="No Data",1,IF('Indicator Data imputation'!BW185&lt;&gt;"",1,0))</f>
        <v>0</v>
      </c>
      <c r="BW182" s="230" t="n">
        <f aca="false">IF('Indicator Data'!BX186="No Data",1,IF('Indicator Data imputation'!BX185&lt;&gt;"",1,0))</f>
        <v>0</v>
      </c>
      <c r="BX182" s="0" t="n">
        <f aca="false">SUM(B182:BW182)</f>
        <v>10</v>
      </c>
      <c r="BY182" s="239" t="n">
        <f aca="false">BX182/74</f>
        <v>0.135135135135135</v>
      </c>
    </row>
    <row r="183" customFormat="false" ht="14.5" hidden="false" customHeight="false" outlineLevel="0" collapsed="false">
      <c r="A183" s="0" t="str">
        <f aca="false">'Indicator Data'!B187</f>
        <v>GBR</v>
      </c>
      <c r="B183" s="230" t="n">
        <f aca="false">IF('Indicator Data'!C187="No Data",1,IF('Indicator Data imputation'!C186&lt;&gt;"",1,0))</f>
        <v>0</v>
      </c>
      <c r="C183" s="230" t="n">
        <f aca="false">IF('Indicator Data'!D187="No Data",1,IF('Indicator Data imputation'!D186&lt;&gt;"",1,0))</f>
        <v>0</v>
      </c>
      <c r="D183" s="230" t="n">
        <f aca="false">IF('Indicator Data'!E187="No Data",1,IF('Indicator Data imputation'!E186&lt;&gt;"",1,0))</f>
        <v>0</v>
      </c>
      <c r="E183" s="230" t="n">
        <f aca="false">IF('Indicator Data'!F187="No Data",1,IF('Indicator Data imputation'!F186&lt;&gt;"",1,0))</f>
        <v>0</v>
      </c>
      <c r="F183" s="230" t="n">
        <f aca="false">IF('Indicator Data'!G187="No Data",1,IF('Indicator Data imputation'!G186&lt;&gt;"",1,0))</f>
        <v>0</v>
      </c>
      <c r="G183" s="230" t="n">
        <f aca="false">IF('Indicator Data'!H187="No Data",1,IF('Indicator Data imputation'!H186&lt;&gt;"",1,0))</f>
        <v>0</v>
      </c>
      <c r="H183" s="230" t="n">
        <f aca="false">IF('Indicator Data'!I187="No Data",1,IF('Indicator Data imputation'!I186&lt;&gt;"",1,0))</f>
        <v>0</v>
      </c>
      <c r="I183" s="230" t="n">
        <f aca="false">IF('Indicator Data'!J187="No Data",1,IF('Indicator Data imputation'!J186&lt;&gt;"",1,0))</f>
        <v>0</v>
      </c>
      <c r="J183" s="230" t="n">
        <f aca="false">IF('Indicator Data'!K187="No Data",1,IF('Indicator Data imputation'!K186&lt;&gt;"",1,0))</f>
        <v>0</v>
      </c>
      <c r="K183" s="230" t="n">
        <f aca="false">IF('Indicator Data'!L187="No Data",1,IF('Indicator Data imputation'!L186&lt;&gt;"",1,0))</f>
        <v>0</v>
      </c>
      <c r="L183" s="230" t="n">
        <f aca="false">IF('Indicator Data'!M187="No Data",1,IF('Indicator Data imputation'!M186&lt;&gt;"",1,0))</f>
        <v>0</v>
      </c>
      <c r="M183" s="230" t="n">
        <f aca="false">IF('Indicator Data'!N187="No Data",1,IF('Indicator Data imputation'!N186&lt;&gt;"",1,0))</f>
        <v>1</v>
      </c>
      <c r="N183" s="230" t="n">
        <f aca="false">IF('Indicator Data'!O187="No Data",1,IF('Indicator Data imputation'!O186&lt;&gt;"",1,0))</f>
        <v>1</v>
      </c>
      <c r="O183" s="230" t="n">
        <f aca="false">IF('Indicator Data'!P187="No Data",1,IF('Indicator Data imputation'!P186&lt;&gt;"",1,0))</f>
        <v>1</v>
      </c>
      <c r="P183" s="230" t="n">
        <f aca="false">IF('Indicator Data'!Q187="No Data",1,IF('Indicator Data imputation'!Q186&lt;&gt;"",1,0))</f>
        <v>0</v>
      </c>
      <c r="Q183" s="230" t="n">
        <f aca="false">IF('Indicator Data'!R187="No Data",1,IF('Indicator Data imputation'!R186&lt;&gt;"",1,0))</f>
        <v>0</v>
      </c>
      <c r="R183" s="230" t="n">
        <f aca="false">IF('Indicator Data'!S187="No Data",1,IF('Indicator Data imputation'!S186&lt;&gt;"",1,0))</f>
        <v>0</v>
      </c>
      <c r="S183" s="230" t="n">
        <f aca="false">IF('Indicator Data'!T187="No Data",1,IF('Indicator Data imputation'!T186&lt;&gt;"",1,0))</f>
        <v>0</v>
      </c>
      <c r="T183" s="230" t="n">
        <f aca="false">IF('Indicator Data'!U187="No Data",1,IF('Indicator Data imputation'!U186&lt;&gt;"",1,0))</f>
        <v>0</v>
      </c>
      <c r="U183" s="230" t="n">
        <f aca="false">IF('Indicator Data'!V187="No Data",1,IF('Indicator Data imputation'!V186&lt;&gt;"",1,0))</f>
        <v>0</v>
      </c>
      <c r="V183" s="230" t="n">
        <f aca="false">IF('Indicator Data'!W187="No Data",1,IF('Indicator Data imputation'!W186&lt;&gt;"",1,0))</f>
        <v>0</v>
      </c>
      <c r="W183" s="230" t="n">
        <f aca="false">IF('Indicator Data'!X187="No Data",1,IF('Indicator Data imputation'!X186&lt;&gt;"",1,0))</f>
        <v>0</v>
      </c>
      <c r="X183" s="230" t="n">
        <f aca="false">IF('Indicator Data'!Y187="No Data",1,IF('Indicator Data imputation'!Y186&lt;&gt;"",1,0))</f>
        <v>0</v>
      </c>
      <c r="Y183" s="230" t="n">
        <f aca="false">IF('Indicator Data'!Z187="No Data",1,IF('Indicator Data imputation'!Z186&lt;&gt;"",1,0))</f>
        <v>0</v>
      </c>
      <c r="Z183" s="230" t="n">
        <f aca="false">IF('Indicator Data'!AA187="No Data",1,IF('Indicator Data imputation'!AA186&lt;&gt;"",1,0))</f>
        <v>0</v>
      </c>
      <c r="AA183" s="230" t="n">
        <f aca="false">IF('Indicator Data'!AB187="No Data",1,IF('Indicator Data imputation'!AB186&lt;&gt;"",1,0))</f>
        <v>0</v>
      </c>
      <c r="AB183" s="230" t="n">
        <f aca="false">IF('Indicator Data'!AC187="No Data",1,IF('Indicator Data imputation'!AC186&lt;&gt;"",1,0))</f>
        <v>1</v>
      </c>
      <c r="AC183" s="230" t="n">
        <f aca="false">IF('Indicator Data'!AD187="No Data",1,IF('Indicator Data imputation'!AD186&lt;&gt;"",1,0))</f>
        <v>0</v>
      </c>
      <c r="AD183" s="230" t="n">
        <f aca="false">IF('Indicator Data'!AE187="No Data",1,IF('Indicator Data imputation'!AE186&lt;&gt;"",1,0))</f>
        <v>0</v>
      </c>
      <c r="AE183" s="230" t="n">
        <f aca="false">IF('Indicator Data'!AF187="No Data",1,IF('Indicator Data imputation'!AF186&lt;&gt;"",1,0))</f>
        <v>1</v>
      </c>
      <c r="AF183" s="230" t="n">
        <f aca="false">IF('Indicator Data'!AG187="No Data",1,IF('Indicator Data imputation'!AG186&lt;&gt;"",1,0))</f>
        <v>0</v>
      </c>
      <c r="AG183" s="230" t="n">
        <f aca="false">IF('Indicator Data'!AH187="No Data",1,IF('Indicator Data imputation'!AH186&lt;&gt;"",1,0))</f>
        <v>0</v>
      </c>
      <c r="AH183" s="230" t="n">
        <f aca="false">IF('Indicator Data'!AI187="No Data",1,IF('Indicator Data imputation'!AI186&lt;&gt;"",1,0))</f>
        <v>0</v>
      </c>
      <c r="AI183" s="230" t="n">
        <f aca="false">IF('Indicator Data'!AJ187="No Data",1,IF('Indicator Data imputation'!AJ186&lt;&gt;"",1,0))</f>
        <v>0</v>
      </c>
      <c r="AJ183" s="230" t="n">
        <f aca="false">IF('Indicator Data'!AK187="No Data",1,IF('Indicator Data imputation'!AK186&lt;&gt;"",1,0))</f>
        <v>0</v>
      </c>
      <c r="AK183" s="230" t="n">
        <f aca="false">IF('Indicator Data'!AL187="No Data",1,IF('Indicator Data imputation'!AL186&lt;&gt;"",1,0))</f>
        <v>1</v>
      </c>
      <c r="AL183" s="230" t="n">
        <f aca="false">IF('Indicator Data'!AM187="No Data",1,IF('Indicator Data imputation'!AM186&lt;&gt;"",1,0))</f>
        <v>0</v>
      </c>
      <c r="AM183" s="230" t="n">
        <f aca="false">IF('Indicator Data'!AN187="No Data",1,IF('Indicator Data imputation'!AN186&lt;&gt;"",1,0))</f>
        <v>0</v>
      </c>
      <c r="AN183" s="230" t="n">
        <f aca="false">IF('Indicator Data'!AO187="No Data",1,IF('Indicator Data imputation'!AO186&lt;&gt;"",1,0))</f>
        <v>0</v>
      </c>
      <c r="AO183" s="230" t="n">
        <f aca="false">IF('Indicator Data'!AP187="No Data",1,IF('Indicator Data imputation'!AP186&lt;&gt;"",1,0))</f>
        <v>1</v>
      </c>
      <c r="AP183" s="230" t="n">
        <f aca="false">IF('Indicator Data'!AQ187="No Data",1,IF('Indicator Data imputation'!AQ186&lt;&gt;"",1,0))</f>
        <v>0</v>
      </c>
      <c r="AQ183" s="230" t="n">
        <f aca="false">IF('Indicator Data'!AR187="No Data",1,IF('Indicator Data imputation'!AR186&lt;&gt;"",1,0))</f>
        <v>0</v>
      </c>
      <c r="AR183" s="230" t="n">
        <f aca="false">IF('Indicator Data'!AS187="No Data",1,IF('Indicator Data imputation'!AS186&lt;&gt;"",1,0))</f>
        <v>1</v>
      </c>
      <c r="AS183" s="230" t="n">
        <f aca="false">IF('Indicator Data'!AT187="No Data",1,IF('Indicator Data imputation'!AT186&lt;&gt;"",1,0))</f>
        <v>0</v>
      </c>
      <c r="AT183" s="230" t="n">
        <f aca="false">IF('Indicator Data'!AU187="No Data",1,IF('Indicator Data imputation'!AU186&lt;&gt;"",1,0))</f>
        <v>1</v>
      </c>
      <c r="AU183" s="230" t="n">
        <f aca="false">IF('Indicator Data'!AV187="No Data",1,IF('Indicator Data imputation'!AV186&lt;&gt;"",1,0))</f>
        <v>1</v>
      </c>
      <c r="AV183" s="230" t="n">
        <f aca="false">IF('Indicator Data'!AW187="No Data",1,IF('Indicator Data imputation'!AW186&lt;&gt;"",1,0))</f>
        <v>1</v>
      </c>
      <c r="AW183" s="230" t="n">
        <f aca="false">IF('Indicator Data'!AX187="No Data",1,IF('Indicator Data imputation'!AX186&lt;&gt;"",1,0))</f>
        <v>0</v>
      </c>
      <c r="AX183" s="230" t="n">
        <f aca="false">IF('Indicator Data'!AY187="No Data",1,IF('Indicator Data imputation'!AY186&lt;&gt;"",1,0))</f>
        <v>0</v>
      </c>
      <c r="AY183" s="230" t="n">
        <f aca="false">IF('Indicator Data'!AZ187="No Data",1,IF('Indicator Data imputation'!AZ186&lt;&gt;"",1,0))</f>
        <v>0</v>
      </c>
      <c r="AZ183" s="230" t="n">
        <f aca="false">IF('Indicator Data'!BA187="No Data",1,IF('Indicator Data imputation'!BA186&lt;&gt;"",1,0))</f>
        <v>0</v>
      </c>
      <c r="BA183" s="230" t="n">
        <f aca="false">IF('Indicator Data'!BB187="No Data",1,IF('Indicator Data imputation'!BB186&lt;&gt;"",1,0))</f>
        <v>0</v>
      </c>
      <c r="BB183" s="230" t="n">
        <f aca="false">IF('Indicator Data'!BC187="No Data",1,IF('Indicator Data imputation'!BC186&lt;&gt;"",1,0))</f>
        <v>0</v>
      </c>
      <c r="BC183" s="230" t="n">
        <f aca="false">IF('Indicator Data'!BD187="No Data",1,IF('Indicator Data imputation'!BD186&lt;&gt;"",1,0))</f>
        <v>0</v>
      </c>
      <c r="BD183" s="230" t="n">
        <f aca="false">IF('Indicator Data'!BE187="No Data",1,IF('Indicator Data imputation'!BE186&lt;&gt;"",1,0))</f>
        <v>0</v>
      </c>
      <c r="BE183" s="230" t="n">
        <f aca="false">IF('Indicator Data'!BF187="No Data",1,IF('Indicator Data imputation'!BF186&lt;&gt;"",1,0))</f>
        <v>0</v>
      </c>
      <c r="BF183" s="230" t="n">
        <f aca="false">IF('Indicator Data'!BG187="No Data",1,IF('Indicator Data imputation'!BG186&lt;&gt;"",1,0))</f>
        <v>0</v>
      </c>
      <c r="BG183" s="230" t="n">
        <f aca="false">IF('Indicator Data'!BH187="No Data",1,IF('Indicator Data imputation'!BH186&lt;&gt;"",1,0))</f>
        <v>0</v>
      </c>
      <c r="BH183" s="230" t="n">
        <f aca="false">IF('Indicator Data'!BI187="No Data",1,IF('Indicator Data imputation'!BI186&lt;&gt;"",1,0))</f>
        <v>0</v>
      </c>
      <c r="BI183" s="230" t="n">
        <f aca="false">IF('Indicator Data'!BJ187="No Data",1,IF('Indicator Data imputation'!BJ186&lt;&gt;"",1,0))</f>
        <v>0</v>
      </c>
      <c r="BJ183" s="230" t="n">
        <f aca="false">IF('Indicator Data'!BK187="No Data",1,IF('Indicator Data imputation'!BK186&lt;&gt;"",1,0))</f>
        <v>0</v>
      </c>
      <c r="BK183" s="230" t="n">
        <f aca="false">IF('Indicator Data'!BL187="No Data",1,IF('Indicator Data imputation'!BL186&lt;&gt;"",1,0))</f>
        <v>0</v>
      </c>
      <c r="BL183" s="230" t="n">
        <f aca="false">IF('Indicator Data'!BM187="No Data",1,IF('Indicator Data imputation'!BM186&lt;&gt;"",1,0))</f>
        <v>1</v>
      </c>
      <c r="BM183" s="230" t="n">
        <f aca="false">IF('Indicator Data'!BN187="No Data",1,IF('Indicator Data imputation'!BN186&lt;&gt;"",1,0))</f>
        <v>0</v>
      </c>
      <c r="BN183" s="230" t="n">
        <f aca="false">IF('Indicator Data'!BO187="No Data",1,IF('Indicator Data imputation'!BO186&lt;&gt;"",1,0))</f>
        <v>0</v>
      </c>
      <c r="BO183" s="230" t="n">
        <f aca="false">IF('Indicator Data'!BP187="No Data",1,IF('Indicator Data imputation'!BP186&lt;&gt;"",1,0))</f>
        <v>0</v>
      </c>
      <c r="BP183" s="230" t="n">
        <f aca="false">IF('Indicator Data'!BQ187="No Data",1,IF('Indicator Data imputation'!BQ186&lt;&gt;"",1,0))</f>
        <v>0</v>
      </c>
      <c r="BQ183" s="230" t="n">
        <f aca="false">IF('Indicator Data'!BR187="No Data",1,IF('Indicator Data imputation'!BR186&lt;&gt;"",1,0))</f>
        <v>0</v>
      </c>
      <c r="BR183" s="230" t="n">
        <f aca="false">IF('Indicator Data'!BS187="No Data",1,IF('Indicator Data imputation'!BS186&lt;&gt;"",1,0))</f>
        <v>0</v>
      </c>
      <c r="BS183" s="230" t="n">
        <f aca="false">IF('Indicator Data'!BT187="No Data",1,IF('Indicator Data imputation'!BT186&lt;&gt;"",1,0))</f>
        <v>0</v>
      </c>
      <c r="BT183" s="230" t="n">
        <f aca="false">IF('Indicator Data'!BU187="No Data",1,IF('Indicator Data imputation'!BU186&lt;&gt;"",1,0))</f>
        <v>0</v>
      </c>
      <c r="BU183" s="230" t="n">
        <f aca="false">IF('Indicator Data'!BV187="No Data",1,IF('Indicator Data imputation'!BV186&lt;&gt;"",1,0))</f>
        <v>0</v>
      </c>
      <c r="BV183" s="230" t="n">
        <f aca="false">IF('Indicator Data'!BW187="No Data",1,IF('Indicator Data imputation'!BW186&lt;&gt;"",1,0))</f>
        <v>0</v>
      </c>
      <c r="BW183" s="230" t="n">
        <f aca="false">IF('Indicator Data'!BX187="No Data",1,IF('Indicator Data imputation'!BX186&lt;&gt;"",1,0))</f>
        <v>0</v>
      </c>
      <c r="BX183" s="0" t="n">
        <f aca="false">SUM(B183:BW183)</f>
        <v>12</v>
      </c>
      <c r="BY183" s="239" t="n">
        <f aca="false">BX183/74</f>
        <v>0.162162162162162</v>
      </c>
    </row>
    <row r="184" customFormat="false" ht="14.5" hidden="false" customHeight="false" outlineLevel="0" collapsed="false">
      <c r="A184" s="0" t="str">
        <f aca="false">'Indicator Data'!B188</f>
        <v>USA</v>
      </c>
      <c r="B184" s="230" t="n">
        <f aca="false">IF('Indicator Data'!C188="No Data",1,IF('Indicator Data imputation'!C187&lt;&gt;"",1,0))</f>
        <v>0</v>
      </c>
      <c r="C184" s="230" t="n">
        <f aca="false">IF('Indicator Data'!D188="No Data",1,IF('Indicator Data imputation'!D187&lt;&gt;"",1,0))</f>
        <v>0</v>
      </c>
      <c r="D184" s="230" t="n">
        <f aca="false">IF('Indicator Data'!E188="No Data",1,IF('Indicator Data imputation'!E187&lt;&gt;"",1,0))</f>
        <v>0</v>
      </c>
      <c r="E184" s="230" t="n">
        <f aca="false">IF('Indicator Data'!F188="No Data",1,IF('Indicator Data imputation'!F187&lt;&gt;"",1,0))</f>
        <v>0</v>
      </c>
      <c r="F184" s="230" t="n">
        <f aca="false">IF('Indicator Data'!G188="No Data",1,IF('Indicator Data imputation'!G187&lt;&gt;"",1,0))</f>
        <v>0</v>
      </c>
      <c r="G184" s="230" t="n">
        <f aca="false">IF('Indicator Data'!H188="No Data",1,IF('Indicator Data imputation'!H187&lt;&gt;"",1,0))</f>
        <v>0</v>
      </c>
      <c r="H184" s="230" t="n">
        <f aca="false">IF('Indicator Data'!I188="No Data",1,IF('Indicator Data imputation'!I187&lt;&gt;"",1,0))</f>
        <v>0</v>
      </c>
      <c r="I184" s="230" t="n">
        <f aca="false">IF('Indicator Data'!J188="No Data",1,IF('Indicator Data imputation'!J187&lt;&gt;"",1,0))</f>
        <v>0</v>
      </c>
      <c r="J184" s="230" t="n">
        <f aca="false">IF('Indicator Data'!K188="No Data",1,IF('Indicator Data imputation'!K187&lt;&gt;"",1,0))</f>
        <v>0</v>
      </c>
      <c r="K184" s="230" t="n">
        <f aca="false">IF('Indicator Data'!L188="No Data",1,IF('Indicator Data imputation'!L187&lt;&gt;"",1,0))</f>
        <v>0</v>
      </c>
      <c r="L184" s="230" t="n">
        <f aca="false">IF('Indicator Data'!M188="No Data",1,IF('Indicator Data imputation'!M187&lt;&gt;"",1,0))</f>
        <v>1</v>
      </c>
      <c r="M184" s="230" t="n">
        <f aca="false">IF('Indicator Data'!N188="No Data",1,IF('Indicator Data imputation'!N187&lt;&gt;"",1,0))</f>
        <v>1</v>
      </c>
      <c r="N184" s="230" t="n">
        <f aca="false">IF('Indicator Data'!O188="No Data",1,IF('Indicator Data imputation'!O187&lt;&gt;"",1,0))</f>
        <v>1</v>
      </c>
      <c r="O184" s="230" t="n">
        <f aca="false">IF('Indicator Data'!P188="No Data",1,IF('Indicator Data imputation'!P187&lt;&gt;"",1,0))</f>
        <v>1</v>
      </c>
      <c r="P184" s="230" t="n">
        <f aca="false">IF('Indicator Data'!Q188="No Data",1,IF('Indicator Data imputation'!Q187&lt;&gt;"",1,0))</f>
        <v>0</v>
      </c>
      <c r="Q184" s="230" t="n">
        <f aca="false">IF('Indicator Data'!R188="No Data",1,IF('Indicator Data imputation'!R187&lt;&gt;"",1,0))</f>
        <v>0</v>
      </c>
      <c r="R184" s="230" t="n">
        <f aca="false">IF('Indicator Data'!S188="No Data",1,IF('Indicator Data imputation'!S187&lt;&gt;"",1,0))</f>
        <v>0</v>
      </c>
      <c r="S184" s="230" t="n">
        <f aca="false">IF('Indicator Data'!T188="No Data",1,IF('Indicator Data imputation'!T187&lt;&gt;"",1,0))</f>
        <v>0</v>
      </c>
      <c r="T184" s="230" t="n">
        <f aca="false">IF('Indicator Data'!U188="No Data",1,IF('Indicator Data imputation'!U187&lt;&gt;"",1,0))</f>
        <v>0</v>
      </c>
      <c r="U184" s="230" t="n">
        <f aca="false">IF('Indicator Data'!V188="No Data",1,IF('Indicator Data imputation'!V187&lt;&gt;"",1,0))</f>
        <v>0</v>
      </c>
      <c r="V184" s="230" t="n">
        <f aca="false">IF('Indicator Data'!W188="No Data",1,IF('Indicator Data imputation'!W187&lt;&gt;"",1,0))</f>
        <v>0</v>
      </c>
      <c r="W184" s="230" t="n">
        <f aca="false">IF('Indicator Data'!X188="No Data",1,IF('Indicator Data imputation'!X187&lt;&gt;"",1,0))</f>
        <v>0</v>
      </c>
      <c r="X184" s="230" t="n">
        <f aca="false">IF('Indicator Data'!Y188="No Data",1,IF('Indicator Data imputation'!Y187&lt;&gt;"",1,0))</f>
        <v>0</v>
      </c>
      <c r="Y184" s="230" t="n">
        <f aca="false">IF('Indicator Data'!Z188="No Data",1,IF('Indicator Data imputation'!Z187&lt;&gt;"",1,0))</f>
        <v>0</v>
      </c>
      <c r="Z184" s="230" t="n">
        <f aca="false">IF('Indicator Data'!AA188="No Data",1,IF('Indicator Data imputation'!AA187&lt;&gt;"",1,0))</f>
        <v>0</v>
      </c>
      <c r="AA184" s="230" t="n">
        <f aca="false">IF('Indicator Data'!AB188="No Data",1,IF('Indicator Data imputation'!AB187&lt;&gt;"",1,0))</f>
        <v>0</v>
      </c>
      <c r="AB184" s="230" t="n">
        <f aca="false">IF('Indicator Data'!AC188="No Data",1,IF('Indicator Data imputation'!AC187&lt;&gt;"",1,0))</f>
        <v>1</v>
      </c>
      <c r="AC184" s="230" t="n">
        <f aca="false">IF('Indicator Data'!AD188="No Data",1,IF('Indicator Data imputation'!AD187&lt;&gt;"",1,0))</f>
        <v>0</v>
      </c>
      <c r="AD184" s="230" t="n">
        <f aca="false">IF('Indicator Data'!AE188="No Data",1,IF('Indicator Data imputation'!AE187&lt;&gt;"",1,0))</f>
        <v>0</v>
      </c>
      <c r="AE184" s="230" t="n">
        <f aca="false">IF('Indicator Data'!AF188="No Data",1,IF('Indicator Data imputation'!AF187&lt;&gt;"",1,0))</f>
        <v>1</v>
      </c>
      <c r="AF184" s="230" t="n">
        <f aca="false">IF('Indicator Data'!AG188="No Data",1,IF('Indicator Data imputation'!AG187&lt;&gt;"",1,0))</f>
        <v>0</v>
      </c>
      <c r="AG184" s="230" t="n">
        <f aca="false">IF('Indicator Data'!AH188="No Data",1,IF('Indicator Data imputation'!AH187&lt;&gt;"",1,0))</f>
        <v>0</v>
      </c>
      <c r="AH184" s="230" t="n">
        <f aca="false">IF('Indicator Data'!AI188="No Data",1,IF('Indicator Data imputation'!AI187&lt;&gt;"",1,0))</f>
        <v>0</v>
      </c>
      <c r="AI184" s="230" t="n">
        <f aca="false">IF('Indicator Data'!AJ188="No Data",1,IF('Indicator Data imputation'!AJ187&lt;&gt;"",1,0))</f>
        <v>0</v>
      </c>
      <c r="AJ184" s="230" t="n">
        <f aca="false">IF('Indicator Data'!AK188="No Data",1,IF('Indicator Data imputation'!AK187&lt;&gt;"",1,0))</f>
        <v>0</v>
      </c>
      <c r="AK184" s="230" t="n">
        <f aca="false">IF('Indicator Data'!AL188="No Data",1,IF('Indicator Data imputation'!AL187&lt;&gt;"",1,0))</f>
        <v>1</v>
      </c>
      <c r="AL184" s="230" t="n">
        <f aca="false">IF('Indicator Data'!AM188="No Data",1,IF('Indicator Data imputation'!AM187&lt;&gt;"",1,0))</f>
        <v>0</v>
      </c>
      <c r="AM184" s="230" t="n">
        <f aca="false">IF('Indicator Data'!AN188="No Data",1,IF('Indicator Data imputation'!AN187&lt;&gt;"",1,0))</f>
        <v>0</v>
      </c>
      <c r="AN184" s="230" t="n">
        <f aca="false">IF('Indicator Data'!AO188="No Data",1,IF('Indicator Data imputation'!AO187&lt;&gt;"",1,0))</f>
        <v>0</v>
      </c>
      <c r="AO184" s="230" t="n">
        <f aca="false">IF('Indicator Data'!AP188="No Data",1,IF('Indicator Data imputation'!AP187&lt;&gt;"",1,0))</f>
        <v>1</v>
      </c>
      <c r="AP184" s="230" t="n">
        <f aca="false">IF('Indicator Data'!AQ188="No Data",1,IF('Indicator Data imputation'!AQ187&lt;&gt;"",1,0))</f>
        <v>0</v>
      </c>
      <c r="AQ184" s="230" t="n">
        <f aca="false">IF('Indicator Data'!AR188="No Data",1,IF('Indicator Data imputation'!AR187&lt;&gt;"",1,0))</f>
        <v>0</v>
      </c>
      <c r="AR184" s="230" t="n">
        <f aca="false">IF('Indicator Data'!AS188="No Data",1,IF('Indicator Data imputation'!AS187&lt;&gt;"",1,0))</f>
        <v>0</v>
      </c>
      <c r="AS184" s="230" t="n">
        <f aca="false">IF('Indicator Data'!AT188="No Data",1,IF('Indicator Data imputation'!AT187&lt;&gt;"",1,0))</f>
        <v>0</v>
      </c>
      <c r="AT184" s="230" t="n">
        <f aca="false">IF('Indicator Data'!AU188="No Data",1,IF('Indicator Data imputation'!AU187&lt;&gt;"",1,0))</f>
        <v>0</v>
      </c>
      <c r="AU184" s="230" t="n">
        <f aca="false">IF('Indicator Data'!AV188="No Data",1,IF('Indicator Data imputation'!AV187&lt;&gt;"",1,0))</f>
        <v>0</v>
      </c>
      <c r="AV184" s="230" t="n">
        <f aca="false">IF('Indicator Data'!AW188="No Data",1,IF('Indicator Data imputation'!AW187&lt;&gt;"",1,0))</f>
        <v>1</v>
      </c>
      <c r="AW184" s="230" t="n">
        <f aca="false">IF('Indicator Data'!AX188="No Data",1,IF('Indicator Data imputation'!AX187&lt;&gt;"",1,0))</f>
        <v>0</v>
      </c>
      <c r="AX184" s="230" t="n">
        <f aca="false">IF('Indicator Data'!AY188="No Data",1,IF('Indicator Data imputation'!AY187&lt;&gt;"",1,0))</f>
        <v>0</v>
      </c>
      <c r="AY184" s="230" t="n">
        <f aca="false">IF('Indicator Data'!AZ188="No Data",1,IF('Indicator Data imputation'!AZ187&lt;&gt;"",1,0))</f>
        <v>0</v>
      </c>
      <c r="AZ184" s="230" t="n">
        <f aca="false">IF('Indicator Data'!BA188="No Data",1,IF('Indicator Data imputation'!BA187&lt;&gt;"",1,0))</f>
        <v>0</v>
      </c>
      <c r="BA184" s="230" t="n">
        <f aca="false">IF('Indicator Data'!BB188="No Data",1,IF('Indicator Data imputation'!BB187&lt;&gt;"",1,0))</f>
        <v>0</v>
      </c>
      <c r="BB184" s="230" t="n">
        <f aca="false">IF('Indicator Data'!BC188="No Data",1,IF('Indicator Data imputation'!BC187&lt;&gt;"",1,0))</f>
        <v>0</v>
      </c>
      <c r="BC184" s="230" t="n">
        <f aca="false">IF('Indicator Data'!BD188="No Data",1,IF('Indicator Data imputation'!BD187&lt;&gt;"",1,0))</f>
        <v>0</v>
      </c>
      <c r="BD184" s="230" t="n">
        <f aca="false">IF('Indicator Data'!BE188="No Data",1,IF('Indicator Data imputation'!BE187&lt;&gt;"",1,0))</f>
        <v>0</v>
      </c>
      <c r="BE184" s="230" t="n">
        <f aca="false">IF('Indicator Data'!BF188="No Data",1,IF('Indicator Data imputation'!BF187&lt;&gt;"",1,0))</f>
        <v>0</v>
      </c>
      <c r="BF184" s="230" t="n">
        <f aca="false">IF('Indicator Data'!BG188="No Data",1,IF('Indicator Data imputation'!BG187&lt;&gt;"",1,0))</f>
        <v>0</v>
      </c>
      <c r="BG184" s="230" t="n">
        <f aca="false">IF('Indicator Data'!BH188="No Data",1,IF('Indicator Data imputation'!BH187&lt;&gt;"",1,0))</f>
        <v>0</v>
      </c>
      <c r="BH184" s="230" t="n">
        <f aca="false">IF('Indicator Data'!BI188="No Data",1,IF('Indicator Data imputation'!BI187&lt;&gt;"",1,0))</f>
        <v>0</v>
      </c>
      <c r="BI184" s="230" t="n">
        <f aca="false">IF('Indicator Data'!BJ188="No Data",1,IF('Indicator Data imputation'!BJ187&lt;&gt;"",1,0))</f>
        <v>0</v>
      </c>
      <c r="BJ184" s="230" t="n">
        <f aca="false">IF('Indicator Data'!BK188="No Data",1,IF('Indicator Data imputation'!BK187&lt;&gt;"",1,0))</f>
        <v>0</v>
      </c>
      <c r="BK184" s="230" t="n">
        <f aca="false">IF('Indicator Data'!BL188="No Data",1,IF('Indicator Data imputation'!BL187&lt;&gt;"",1,0))</f>
        <v>0</v>
      </c>
      <c r="BL184" s="230" t="n">
        <f aca="false">IF('Indicator Data'!BM188="No Data",1,IF('Indicator Data imputation'!BM187&lt;&gt;"",1,0))</f>
        <v>1</v>
      </c>
      <c r="BM184" s="230" t="n">
        <f aca="false">IF('Indicator Data'!BN188="No Data",1,IF('Indicator Data imputation'!BN187&lt;&gt;"",1,0))</f>
        <v>0</v>
      </c>
      <c r="BN184" s="230" t="n">
        <f aca="false">IF('Indicator Data'!BO188="No Data",1,IF('Indicator Data imputation'!BO187&lt;&gt;"",1,0))</f>
        <v>0</v>
      </c>
      <c r="BO184" s="230" t="n">
        <f aca="false">IF('Indicator Data'!BP188="No Data",1,IF('Indicator Data imputation'!BP187&lt;&gt;"",1,0))</f>
        <v>0</v>
      </c>
      <c r="BP184" s="230" t="n">
        <f aca="false">IF('Indicator Data'!BQ188="No Data",1,IF('Indicator Data imputation'!BQ187&lt;&gt;"",1,0))</f>
        <v>0</v>
      </c>
      <c r="BQ184" s="230" t="n">
        <f aca="false">IF('Indicator Data'!BR188="No Data",1,IF('Indicator Data imputation'!BR187&lt;&gt;"",1,0))</f>
        <v>0</v>
      </c>
      <c r="BR184" s="230" t="n">
        <f aca="false">IF('Indicator Data'!BS188="No Data",1,IF('Indicator Data imputation'!BS187&lt;&gt;"",1,0))</f>
        <v>0</v>
      </c>
      <c r="BS184" s="230" t="n">
        <f aca="false">IF('Indicator Data'!BT188="No Data",1,IF('Indicator Data imputation'!BT187&lt;&gt;"",1,0))</f>
        <v>0</v>
      </c>
      <c r="BT184" s="230" t="n">
        <f aca="false">IF('Indicator Data'!BU188="No Data",1,IF('Indicator Data imputation'!BU187&lt;&gt;"",1,0))</f>
        <v>0</v>
      </c>
      <c r="BU184" s="230" t="n">
        <f aca="false">IF('Indicator Data'!BV188="No Data",1,IF('Indicator Data imputation'!BV187&lt;&gt;"",1,0))</f>
        <v>0</v>
      </c>
      <c r="BV184" s="230" t="n">
        <f aca="false">IF('Indicator Data'!BW188="No Data",1,IF('Indicator Data imputation'!BW187&lt;&gt;"",1,0))</f>
        <v>0</v>
      </c>
      <c r="BW184" s="230" t="n">
        <f aca="false">IF('Indicator Data'!BX188="No Data",1,IF('Indicator Data imputation'!BX187&lt;&gt;"",1,0))</f>
        <v>0</v>
      </c>
      <c r="BX184" s="0" t="n">
        <f aca="false">SUM(B184:BW184)</f>
        <v>10</v>
      </c>
      <c r="BY184" s="239" t="n">
        <f aca="false">BX184/74</f>
        <v>0.135135135135135</v>
      </c>
    </row>
    <row r="185" customFormat="false" ht="14.5" hidden="false" customHeight="false" outlineLevel="0" collapsed="false">
      <c r="A185" s="0" t="str">
        <f aca="false">'Indicator Data'!B189</f>
        <v>URY</v>
      </c>
      <c r="B185" s="230" t="n">
        <f aca="false">IF('Indicator Data'!C189="No Data",1,IF('Indicator Data imputation'!C188&lt;&gt;"",1,0))</f>
        <v>0</v>
      </c>
      <c r="C185" s="230" t="n">
        <f aca="false">IF('Indicator Data'!D189="No Data",1,IF('Indicator Data imputation'!D188&lt;&gt;"",1,0))</f>
        <v>0</v>
      </c>
      <c r="D185" s="230" t="n">
        <f aca="false">IF('Indicator Data'!E189="No Data",1,IF('Indicator Data imputation'!E188&lt;&gt;"",1,0))</f>
        <v>0</v>
      </c>
      <c r="E185" s="230" t="n">
        <f aca="false">IF('Indicator Data'!F189="No Data",1,IF('Indicator Data imputation'!F188&lt;&gt;"",1,0))</f>
        <v>0</v>
      </c>
      <c r="F185" s="230" t="n">
        <f aca="false">IF('Indicator Data'!G189="No Data",1,IF('Indicator Data imputation'!G188&lt;&gt;"",1,0))</f>
        <v>0</v>
      </c>
      <c r="G185" s="230" t="n">
        <f aca="false">IF('Indicator Data'!H189="No Data",1,IF('Indicator Data imputation'!H188&lt;&gt;"",1,0))</f>
        <v>0</v>
      </c>
      <c r="H185" s="230" t="n">
        <f aca="false">IF('Indicator Data'!I189="No Data",1,IF('Indicator Data imputation'!I188&lt;&gt;"",1,0))</f>
        <v>0</v>
      </c>
      <c r="I185" s="230" t="n">
        <f aca="false">IF('Indicator Data'!J189="No Data",1,IF('Indicator Data imputation'!J188&lt;&gt;"",1,0))</f>
        <v>0</v>
      </c>
      <c r="J185" s="230" t="n">
        <f aca="false">IF('Indicator Data'!K189="No Data",1,IF('Indicator Data imputation'!K188&lt;&gt;"",1,0))</f>
        <v>0</v>
      </c>
      <c r="K185" s="230" t="n">
        <f aca="false">IF('Indicator Data'!L189="No Data",1,IF('Indicator Data imputation'!L188&lt;&gt;"",1,0))</f>
        <v>0</v>
      </c>
      <c r="L185" s="230" t="n">
        <f aca="false">IF('Indicator Data'!M189="No Data",1,IF('Indicator Data imputation'!M188&lt;&gt;"",1,0))</f>
        <v>1</v>
      </c>
      <c r="M185" s="230" t="n">
        <f aca="false">IF('Indicator Data'!N189="No Data",1,IF('Indicator Data imputation'!N188&lt;&gt;"",1,0))</f>
        <v>1</v>
      </c>
      <c r="N185" s="230" t="n">
        <f aca="false">IF('Indicator Data'!O189="No Data",1,IF('Indicator Data imputation'!O188&lt;&gt;"",1,0))</f>
        <v>1</v>
      </c>
      <c r="O185" s="230" t="n">
        <f aca="false">IF('Indicator Data'!P189="No Data",1,IF('Indicator Data imputation'!P188&lt;&gt;"",1,0))</f>
        <v>1</v>
      </c>
      <c r="P185" s="230" t="n">
        <f aca="false">IF('Indicator Data'!Q189="No Data",1,IF('Indicator Data imputation'!Q188&lt;&gt;"",1,0))</f>
        <v>0</v>
      </c>
      <c r="Q185" s="230" t="n">
        <f aca="false">IF('Indicator Data'!R189="No Data",1,IF('Indicator Data imputation'!R188&lt;&gt;"",1,0))</f>
        <v>0</v>
      </c>
      <c r="R185" s="230" t="n">
        <f aca="false">IF('Indicator Data'!S189="No Data",1,IF('Indicator Data imputation'!S188&lt;&gt;"",1,0))</f>
        <v>0</v>
      </c>
      <c r="S185" s="230" t="n">
        <f aca="false">IF('Indicator Data'!T189="No Data",1,IF('Indicator Data imputation'!T188&lt;&gt;"",1,0))</f>
        <v>0</v>
      </c>
      <c r="T185" s="230" t="n">
        <f aca="false">IF('Indicator Data'!U189="No Data",1,IF('Indicator Data imputation'!U188&lt;&gt;"",1,0))</f>
        <v>0</v>
      </c>
      <c r="U185" s="230" t="n">
        <f aca="false">IF('Indicator Data'!V189="No Data",1,IF('Indicator Data imputation'!V188&lt;&gt;"",1,0))</f>
        <v>0</v>
      </c>
      <c r="V185" s="230" t="n">
        <f aca="false">IF('Indicator Data'!W189="No Data",1,IF('Indicator Data imputation'!W188&lt;&gt;"",1,0))</f>
        <v>0</v>
      </c>
      <c r="W185" s="230" t="n">
        <f aca="false">IF('Indicator Data'!X189="No Data",1,IF('Indicator Data imputation'!X188&lt;&gt;"",1,0))</f>
        <v>0</v>
      </c>
      <c r="X185" s="230" t="n">
        <f aca="false">IF('Indicator Data'!Y189="No Data",1,IF('Indicator Data imputation'!Y188&lt;&gt;"",1,0))</f>
        <v>0</v>
      </c>
      <c r="Y185" s="230" t="n">
        <f aca="false">IF('Indicator Data'!Z189="No Data",1,IF('Indicator Data imputation'!Z188&lt;&gt;"",1,0))</f>
        <v>0</v>
      </c>
      <c r="Z185" s="230" t="n">
        <f aca="false">IF('Indicator Data'!AA189="No Data",1,IF('Indicator Data imputation'!AA188&lt;&gt;"",1,0))</f>
        <v>0</v>
      </c>
      <c r="AA185" s="230" t="n">
        <f aca="false">IF('Indicator Data'!AB189="No Data",1,IF('Indicator Data imputation'!AB188&lt;&gt;"",1,0))</f>
        <v>0</v>
      </c>
      <c r="AB185" s="230" t="n">
        <f aca="false">IF('Indicator Data'!AC189="No Data",1,IF('Indicator Data imputation'!AC188&lt;&gt;"",1,0))</f>
        <v>1</v>
      </c>
      <c r="AC185" s="230" t="n">
        <f aca="false">IF('Indicator Data'!AD189="No Data",1,IF('Indicator Data imputation'!AD188&lt;&gt;"",1,0))</f>
        <v>0</v>
      </c>
      <c r="AD185" s="230" t="n">
        <f aca="false">IF('Indicator Data'!AE189="No Data",1,IF('Indicator Data imputation'!AE188&lt;&gt;"",1,0))</f>
        <v>0</v>
      </c>
      <c r="AE185" s="230" t="n">
        <f aca="false">IF('Indicator Data'!AF189="No Data",1,IF('Indicator Data imputation'!AF188&lt;&gt;"",1,0))</f>
        <v>1</v>
      </c>
      <c r="AF185" s="230" t="n">
        <f aca="false">IF('Indicator Data'!AG189="No Data",1,IF('Indicator Data imputation'!AG188&lt;&gt;"",1,0))</f>
        <v>0</v>
      </c>
      <c r="AG185" s="230" t="n">
        <f aca="false">IF('Indicator Data'!AH189="No Data",1,IF('Indicator Data imputation'!AH188&lt;&gt;"",1,0))</f>
        <v>0</v>
      </c>
      <c r="AH185" s="230" t="n">
        <f aca="false">IF('Indicator Data'!AI189="No Data",1,IF('Indicator Data imputation'!AI188&lt;&gt;"",1,0))</f>
        <v>0</v>
      </c>
      <c r="AI185" s="230" t="n">
        <f aca="false">IF('Indicator Data'!AJ189="No Data",1,IF('Indicator Data imputation'!AJ188&lt;&gt;"",1,0))</f>
        <v>0</v>
      </c>
      <c r="AJ185" s="230" t="n">
        <f aca="false">IF('Indicator Data'!AK189="No Data",1,IF('Indicator Data imputation'!AK188&lt;&gt;"",1,0))</f>
        <v>0</v>
      </c>
      <c r="AK185" s="230" t="n">
        <f aca="false">IF('Indicator Data'!AL189="No Data",1,IF('Indicator Data imputation'!AL188&lt;&gt;"",1,0))</f>
        <v>1</v>
      </c>
      <c r="AL185" s="230" t="n">
        <f aca="false">IF('Indicator Data'!AM189="No Data",1,IF('Indicator Data imputation'!AM188&lt;&gt;"",1,0))</f>
        <v>0</v>
      </c>
      <c r="AM185" s="230" t="n">
        <f aca="false">IF('Indicator Data'!AN189="No Data",1,IF('Indicator Data imputation'!AN188&lt;&gt;"",1,0))</f>
        <v>0</v>
      </c>
      <c r="AN185" s="230" t="n">
        <f aca="false">IF('Indicator Data'!AO189="No Data",1,IF('Indicator Data imputation'!AO188&lt;&gt;"",1,0))</f>
        <v>0</v>
      </c>
      <c r="AO185" s="230" t="n">
        <f aca="false">IF('Indicator Data'!AP189="No Data",1,IF('Indicator Data imputation'!AP188&lt;&gt;"",1,0))</f>
        <v>0</v>
      </c>
      <c r="AP185" s="230" t="n">
        <f aca="false">IF('Indicator Data'!AQ189="No Data",1,IF('Indicator Data imputation'!AQ188&lt;&gt;"",1,0))</f>
        <v>0</v>
      </c>
      <c r="AQ185" s="230" t="n">
        <f aca="false">IF('Indicator Data'!AR189="No Data",1,IF('Indicator Data imputation'!AR188&lt;&gt;"",1,0))</f>
        <v>0</v>
      </c>
      <c r="AR185" s="230" t="n">
        <f aca="false">IF('Indicator Data'!AS189="No Data",1,IF('Indicator Data imputation'!AS188&lt;&gt;"",1,0))</f>
        <v>0</v>
      </c>
      <c r="AS185" s="230" t="n">
        <f aca="false">IF('Indicator Data'!AT189="No Data",1,IF('Indicator Data imputation'!AT188&lt;&gt;"",1,0))</f>
        <v>0</v>
      </c>
      <c r="AT185" s="230" t="n">
        <f aca="false">IF('Indicator Data'!AU189="No Data",1,IF('Indicator Data imputation'!AU188&lt;&gt;"",1,0))</f>
        <v>0</v>
      </c>
      <c r="AU185" s="230" t="n">
        <f aca="false">IF('Indicator Data'!AV189="No Data",1,IF('Indicator Data imputation'!AV188&lt;&gt;"",1,0))</f>
        <v>0</v>
      </c>
      <c r="AV185" s="230" t="n">
        <f aca="false">IF('Indicator Data'!AW189="No Data",1,IF('Indicator Data imputation'!AW188&lt;&gt;"",1,0))</f>
        <v>1</v>
      </c>
      <c r="AW185" s="230" t="n">
        <f aca="false">IF('Indicator Data'!AX189="No Data",1,IF('Indicator Data imputation'!AX188&lt;&gt;"",1,0))</f>
        <v>0</v>
      </c>
      <c r="AX185" s="230" t="n">
        <f aca="false">IF('Indicator Data'!AY189="No Data",1,IF('Indicator Data imputation'!AY188&lt;&gt;"",1,0))</f>
        <v>0</v>
      </c>
      <c r="AY185" s="230" t="n">
        <f aca="false">IF('Indicator Data'!AZ189="No Data",1,IF('Indicator Data imputation'!AZ188&lt;&gt;"",1,0))</f>
        <v>0</v>
      </c>
      <c r="AZ185" s="230" t="n">
        <f aca="false">IF('Indicator Data'!BA189="No Data",1,IF('Indicator Data imputation'!BA188&lt;&gt;"",1,0))</f>
        <v>0</v>
      </c>
      <c r="BA185" s="230" t="n">
        <f aca="false">IF('Indicator Data'!BB189="No Data",1,IF('Indicator Data imputation'!BB188&lt;&gt;"",1,0))</f>
        <v>0</v>
      </c>
      <c r="BB185" s="230" t="n">
        <f aca="false">IF('Indicator Data'!BC189="No Data",1,IF('Indicator Data imputation'!BC188&lt;&gt;"",1,0))</f>
        <v>0</v>
      </c>
      <c r="BC185" s="230" t="n">
        <f aca="false">IF('Indicator Data'!BD189="No Data",1,IF('Indicator Data imputation'!BD188&lt;&gt;"",1,0))</f>
        <v>0</v>
      </c>
      <c r="BD185" s="230" t="n">
        <f aca="false">IF('Indicator Data'!BE189="No Data",1,IF('Indicator Data imputation'!BE188&lt;&gt;"",1,0))</f>
        <v>0</v>
      </c>
      <c r="BE185" s="230" t="n">
        <f aca="false">IF('Indicator Data'!BF189="No Data",1,IF('Indicator Data imputation'!BF188&lt;&gt;"",1,0))</f>
        <v>0</v>
      </c>
      <c r="BF185" s="230" t="n">
        <f aca="false">IF('Indicator Data'!BG189="No Data",1,IF('Indicator Data imputation'!BG188&lt;&gt;"",1,0))</f>
        <v>0</v>
      </c>
      <c r="BG185" s="230" t="n">
        <f aca="false">IF('Indicator Data'!BH189="No Data",1,IF('Indicator Data imputation'!BH188&lt;&gt;"",1,0))</f>
        <v>0</v>
      </c>
      <c r="BH185" s="230" t="n">
        <f aca="false">IF('Indicator Data'!BI189="No Data",1,IF('Indicator Data imputation'!BI188&lt;&gt;"",1,0))</f>
        <v>0</v>
      </c>
      <c r="BI185" s="230" t="n">
        <f aca="false">IF('Indicator Data'!BJ189="No Data",1,IF('Indicator Data imputation'!BJ188&lt;&gt;"",1,0))</f>
        <v>0</v>
      </c>
      <c r="BJ185" s="230" t="n">
        <f aca="false">IF('Indicator Data'!BK189="No Data",1,IF('Indicator Data imputation'!BK188&lt;&gt;"",1,0))</f>
        <v>0</v>
      </c>
      <c r="BK185" s="230" t="n">
        <f aca="false">IF('Indicator Data'!BL189="No Data",1,IF('Indicator Data imputation'!BL188&lt;&gt;"",1,0))</f>
        <v>0</v>
      </c>
      <c r="BL185" s="230" t="n">
        <f aca="false">IF('Indicator Data'!BM189="No Data",1,IF('Indicator Data imputation'!BM188&lt;&gt;"",1,0))</f>
        <v>0</v>
      </c>
      <c r="BM185" s="230" t="n">
        <f aca="false">IF('Indicator Data'!BN189="No Data",1,IF('Indicator Data imputation'!BN188&lt;&gt;"",1,0))</f>
        <v>0</v>
      </c>
      <c r="BN185" s="230" t="n">
        <f aca="false">IF('Indicator Data'!BO189="No Data",1,IF('Indicator Data imputation'!BO188&lt;&gt;"",1,0))</f>
        <v>0</v>
      </c>
      <c r="BO185" s="230" t="n">
        <f aca="false">IF('Indicator Data'!BP189="No Data",1,IF('Indicator Data imputation'!BP188&lt;&gt;"",1,0))</f>
        <v>0</v>
      </c>
      <c r="BP185" s="230" t="n">
        <f aca="false">IF('Indicator Data'!BQ189="No Data",1,IF('Indicator Data imputation'!BQ188&lt;&gt;"",1,0))</f>
        <v>0</v>
      </c>
      <c r="BQ185" s="230" t="n">
        <f aca="false">IF('Indicator Data'!BR189="No Data",1,IF('Indicator Data imputation'!BR188&lt;&gt;"",1,0))</f>
        <v>0</v>
      </c>
      <c r="BR185" s="230" t="n">
        <f aca="false">IF('Indicator Data'!BS189="No Data",1,IF('Indicator Data imputation'!BS188&lt;&gt;"",1,0))</f>
        <v>0</v>
      </c>
      <c r="BS185" s="230" t="n">
        <f aca="false">IF('Indicator Data'!BT189="No Data",1,IF('Indicator Data imputation'!BT188&lt;&gt;"",1,0))</f>
        <v>0</v>
      </c>
      <c r="BT185" s="230" t="n">
        <f aca="false">IF('Indicator Data'!BU189="No Data",1,IF('Indicator Data imputation'!BU188&lt;&gt;"",1,0))</f>
        <v>0</v>
      </c>
      <c r="BU185" s="230" t="n">
        <f aca="false">IF('Indicator Data'!BV189="No Data",1,IF('Indicator Data imputation'!BV188&lt;&gt;"",1,0))</f>
        <v>0</v>
      </c>
      <c r="BV185" s="230" t="n">
        <f aca="false">IF('Indicator Data'!BW189="No Data",1,IF('Indicator Data imputation'!BW188&lt;&gt;"",1,0))</f>
        <v>0</v>
      </c>
      <c r="BW185" s="230" t="n">
        <f aca="false">IF('Indicator Data'!BX189="No Data",1,IF('Indicator Data imputation'!BX188&lt;&gt;"",1,0))</f>
        <v>0</v>
      </c>
      <c r="BX185" s="0" t="n">
        <f aca="false">SUM(B185:BW185)</f>
        <v>8</v>
      </c>
      <c r="BY185" s="239" t="n">
        <f aca="false">BX185/74</f>
        <v>0.108108108108108</v>
      </c>
    </row>
    <row r="186" customFormat="false" ht="14.5" hidden="false" customHeight="false" outlineLevel="0" collapsed="false">
      <c r="A186" s="0" t="str">
        <f aca="false">'Indicator Data'!B190</f>
        <v>UZB</v>
      </c>
      <c r="B186" s="230" t="n">
        <f aca="false">IF('Indicator Data'!C190="No Data",1,IF('Indicator Data imputation'!C189&lt;&gt;"",1,0))</f>
        <v>0</v>
      </c>
      <c r="C186" s="230" t="n">
        <f aca="false">IF('Indicator Data'!D190="No Data",1,IF('Indicator Data imputation'!D189&lt;&gt;"",1,0))</f>
        <v>0</v>
      </c>
      <c r="D186" s="230" t="n">
        <f aca="false">IF('Indicator Data'!E190="No Data",1,IF('Indicator Data imputation'!E189&lt;&gt;"",1,0))</f>
        <v>0</v>
      </c>
      <c r="E186" s="230" t="n">
        <f aca="false">IF('Indicator Data'!F190="No Data",1,IF('Indicator Data imputation'!F189&lt;&gt;"",1,0))</f>
        <v>0</v>
      </c>
      <c r="F186" s="230" t="n">
        <f aca="false">IF('Indicator Data'!G190="No Data",1,IF('Indicator Data imputation'!G189&lt;&gt;"",1,0))</f>
        <v>0</v>
      </c>
      <c r="G186" s="230" t="n">
        <f aca="false">IF('Indicator Data'!H190="No Data",1,IF('Indicator Data imputation'!H189&lt;&gt;"",1,0))</f>
        <v>0</v>
      </c>
      <c r="H186" s="230" t="n">
        <f aca="false">IF('Indicator Data'!I190="No Data",1,IF('Indicator Data imputation'!I189&lt;&gt;"",1,0))</f>
        <v>0</v>
      </c>
      <c r="I186" s="230" t="n">
        <f aca="false">IF('Indicator Data'!J190="No Data",1,IF('Indicator Data imputation'!J189&lt;&gt;"",1,0))</f>
        <v>0</v>
      </c>
      <c r="J186" s="230" t="n">
        <f aca="false">IF('Indicator Data'!K190="No Data",1,IF('Indicator Data imputation'!K189&lt;&gt;"",1,0))</f>
        <v>0</v>
      </c>
      <c r="K186" s="230" t="n">
        <f aca="false">IF('Indicator Data'!L190="No Data",1,IF('Indicator Data imputation'!L189&lt;&gt;"",1,0))</f>
        <v>0</v>
      </c>
      <c r="L186" s="230" t="n">
        <f aca="false">IF('Indicator Data'!M190="No Data",1,IF('Indicator Data imputation'!M189&lt;&gt;"",1,0))</f>
        <v>0</v>
      </c>
      <c r="M186" s="230" t="n">
        <f aca="false">IF('Indicator Data'!N190="No Data",1,IF('Indicator Data imputation'!N189&lt;&gt;"",1,0))</f>
        <v>1</v>
      </c>
      <c r="N186" s="230" t="n">
        <f aca="false">IF('Indicator Data'!O190="No Data",1,IF('Indicator Data imputation'!O189&lt;&gt;"",1,0))</f>
        <v>1</v>
      </c>
      <c r="O186" s="230" t="n">
        <f aca="false">IF('Indicator Data'!P190="No Data",1,IF('Indicator Data imputation'!P189&lt;&gt;"",1,0))</f>
        <v>1</v>
      </c>
      <c r="P186" s="230" t="n">
        <f aca="false">IF('Indicator Data'!Q190="No Data",1,IF('Indicator Data imputation'!Q189&lt;&gt;"",1,0))</f>
        <v>0</v>
      </c>
      <c r="Q186" s="230" t="n">
        <f aca="false">IF('Indicator Data'!R190="No Data",1,IF('Indicator Data imputation'!R189&lt;&gt;"",1,0))</f>
        <v>0</v>
      </c>
      <c r="R186" s="230" t="n">
        <f aca="false">IF('Indicator Data'!S190="No Data",1,IF('Indicator Data imputation'!S189&lt;&gt;"",1,0))</f>
        <v>0</v>
      </c>
      <c r="S186" s="230" t="n">
        <f aca="false">IF('Indicator Data'!T190="No Data",1,IF('Indicator Data imputation'!T189&lt;&gt;"",1,0))</f>
        <v>0</v>
      </c>
      <c r="T186" s="230" t="n">
        <f aca="false">IF('Indicator Data'!U190="No Data",1,IF('Indicator Data imputation'!U189&lt;&gt;"",1,0))</f>
        <v>0</v>
      </c>
      <c r="U186" s="230" t="n">
        <f aca="false">IF('Indicator Data'!V190="No Data",1,IF('Indicator Data imputation'!V189&lt;&gt;"",1,0))</f>
        <v>0</v>
      </c>
      <c r="V186" s="230" t="n">
        <f aca="false">IF('Indicator Data'!W190="No Data",1,IF('Indicator Data imputation'!W189&lt;&gt;"",1,0))</f>
        <v>0</v>
      </c>
      <c r="W186" s="230" t="n">
        <f aca="false">IF('Indicator Data'!X190="No Data",1,IF('Indicator Data imputation'!X189&lt;&gt;"",1,0))</f>
        <v>0</v>
      </c>
      <c r="X186" s="230" t="n">
        <f aca="false">IF('Indicator Data'!Y190="No Data",1,IF('Indicator Data imputation'!Y189&lt;&gt;"",1,0))</f>
        <v>0</v>
      </c>
      <c r="Y186" s="230" t="n">
        <f aca="false">IF('Indicator Data'!Z190="No Data",1,IF('Indicator Data imputation'!Z189&lt;&gt;"",1,0))</f>
        <v>0</v>
      </c>
      <c r="Z186" s="230" t="n">
        <f aca="false">IF('Indicator Data'!AA190="No Data",1,IF('Indicator Data imputation'!AA189&lt;&gt;"",1,0))</f>
        <v>1</v>
      </c>
      <c r="AA186" s="230" t="n">
        <f aca="false">IF('Indicator Data'!AB190="No Data",1,IF('Indicator Data imputation'!AB189&lt;&gt;"",1,0))</f>
        <v>0</v>
      </c>
      <c r="AB186" s="230" t="n">
        <f aca="false">IF('Indicator Data'!AC190="No Data",1,IF('Indicator Data imputation'!AC189&lt;&gt;"",1,0))</f>
        <v>1</v>
      </c>
      <c r="AC186" s="230" t="n">
        <f aca="false">IF('Indicator Data'!AD190="No Data",1,IF('Indicator Data imputation'!AD189&lt;&gt;"",1,0))</f>
        <v>0</v>
      </c>
      <c r="AD186" s="230" t="n">
        <f aca="false">IF('Indicator Data'!AE190="No Data",1,IF('Indicator Data imputation'!AE189&lt;&gt;"",1,0))</f>
        <v>0</v>
      </c>
      <c r="AE186" s="230" t="n">
        <f aca="false">IF('Indicator Data'!AF190="No Data",1,IF('Indicator Data imputation'!AF189&lt;&gt;"",1,0))</f>
        <v>0</v>
      </c>
      <c r="AF186" s="230" t="n">
        <f aca="false">IF('Indicator Data'!AG190="No Data",1,IF('Indicator Data imputation'!AG189&lt;&gt;"",1,0))</f>
        <v>0</v>
      </c>
      <c r="AG186" s="230" t="n">
        <f aca="false">IF('Indicator Data'!AH190="No Data",1,IF('Indicator Data imputation'!AH189&lt;&gt;"",1,0))</f>
        <v>0</v>
      </c>
      <c r="AH186" s="230" t="n">
        <f aca="false">IF('Indicator Data'!AI190="No Data",1,IF('Indicator Data imputation'!AI189&lt;&gt;"",1,0))</f>
        <v>0</v>
      </c>
      <c r="AI186" s="230" t="n">
        <f aca="false">IF('Indicator Data'!AJ190="No Data",1,IF('Indicator Data imputation'!AJ189&lt;&gt;"",1,0))</f>
        <v>0</v>
      </c>
      <c r="AJ186" s="230" t="n">
        <f aca="false">IF('Indicator Data'!AK190="No Data",1,IF('Indicator Data imputation'!AK189&lt;&gt;"",1,0))</f>
        <v>0</v>
      </c>
      <c r="AK186" s="230" t="n">
        <f aca="false">IF('Indicator Data'!AL190="No Data",1,IF('Indicator Data imputation'!AL189&lt;&gt;"",1,0))</f>
        <v>1</v>
      </c>
      <c r="AL186" s="230" t="n">
        <f aca="false">IF('Indicator Data'!AM190="No Data",1,IF('Indicator Data imputation'!AM189&lt;&gt;"",1,0))</f>
        <v>0</v>
      </c>
      <c r="AM186" s="230" t="n">
        <f aca="false">IF('Indicator Data'!AN190="No Data",1,IF('Indicator Data imputation'!AN189&lt;&gt;"",1,0))</f>
        <v>0</v>
      </c>
      <c r="AN186" s="230" t="n">
        <f aca="false">IF('Indicator Data'!AO190="No Data",1,IF('Indicator Data imputation'!AO189&lt;&gt;"",1,0))</f>
        <v>0</v>
      </c>
      <c r="AO186" s="230" t="n">
        <f aca="false">IF('Indicator Data'!AP190="No Data",1,IF('Indicator Data imputation'!AP189&lt;&gt;"",1,0))</f>
        <v>0</v>
      </c>
      <c r="AP186" s="230" t="n">
        <f aca="false">IF('Indicator Data'!AQ190="No Data",1,IF('Indicator Data imputation'!AQ189&lt;&gt;"",1,0))</f>
        <v>0</v>
      </c>
      <c r="AQ186" s="230" t="n">
        <f aca="false">IF('Indicator Data'!AR190="No Data",1,IF('Indicator Data imputation'!AR189&lt;&gt;"",1,0))</f>
        <v>0</v>
      </c>
      <c r="AR186" s="230" t="n">
        <f aca="false">IF('Indicator Data'!AS190="No Data",1,IF('Indicator Data imputation'!AS189&lt;&gt;"",1,0))</f>
        <v>0</v>
      </c>
      <c r="AS186" s="230" t="n">
        <f aca="false">IF('Indicator Data'!AT190="No Data",1,IF('Indicator Data imputation'!AT189&lt;&gt;"",1,0))</f>
        <v>0</v>
      </c>
      <c r="AT186" s="230" t="n">
        <f aca="false">IF('Indicator Data'!AU190="No Data",1,IF('Indicator Data imputation'!AU189&lt;&gt;"",1,0))</f>
        <v>0</v>
      </c>
      <c r="AU186" s="230" t="n">
        <f aca="false">IF('Indicator Data'!AV190="No Data",1,IF('Indicator Data imputation'!AV189&lt;&gt;"",1,0))</f>
        <v>0</v>
      </c>
      <c r="AV186" s="230" t="n">
        <f aca="false">IF('Indicator Data'!AW190="No Data",1,IF('Indicator Data imputation'!AW189&lt;&gt;"",1,0))</f>
        <v>0</v>
      </c>
      <c r="AW186" s="230" t="n">
        <f aca="false">IF('Indicator Data'!AX190="No Data",1,IF('Indicator Data imputation'!AX189&lt;&gt;"",1,0))</f>
        <v>0</v>
      </c>
      <c r="AX186" s="230" t="n">
        <f aca="false">IF('Indicator Data'!AY190="No Data",1,IF('Indicator Data imputation'!AY189&lt;&gt;"",1,0))</f>
        <v>0</v>
      </c>
      <c r="AY186" s="230" t="n">
        <f aca="false">IF('Indicator Data'!AZ190="No Data",1,IF('Indicator Data imputation'!AZ189&lt;&gt;"",1,0))</f>
        <v>1</v>
      </c>
      <c r="AZ186" s="230" t="n">
        <f aca="false">IF('Indicator Data'!BA190="No Data",1,IF('Indicator Data imputation'!BA189&lt;&gt;"",1,0))</f>
        <v>0</v>
      </c>
      <c r="BA186" s="230" t="n">
        <f aca="false">IF('Indicator Data'!BB190="No Data",1,IF('Indicator Data imputation'!BB189&lt;&gt;"",1,0))</f>
        <v>0</v>
      </c>
      <c r="BB186" s="230" t="n">
        <f aca="false">IF('Indicator Data'!BC190="No Data",1,IF('Indicator Data imputation'!BC189&lt;&gt;"",1,0))</f>
        <v>0</v>
      </c>
      <c r="BC186" s="230" t="n">
        <f aca="false">IF('Indicator Data'!BD190="No Data",1,IF('Indicator Data imputation'!BD189&lt;&gt;"",1,0))</f>
        <v>0</v>
      </c>
      <c r="BD186" s="230" t="n">
        <f aca="false">IF('Indicator Data'!BE190="No Data",1,IF('Indicator Data imputation'!BE189&lt;&gt;"",1,0))</f>
        <v>0</v>
      </c>
      <c r="BE186" s="230" t="n">
        <f aca="false">IF('Indicator Data'!BF190="No Data",1,IF('Indicator Data imputation'!BF189&lt;&gt;"",1,0))</f>
        <v>0</v>
      </c>
      <c r="BF186" s="230" t="n">
        <f aca="false">IF('Indicator Data'!BG190="No Data",1,IF('Indicator Data imputation'!BG189&lt;&gt;"",1,0))</f>
        <v>0</v>
      </c>
      <c r="BG186" s="230" t="n">
        <f aca="false">IF('Indicator Data'!BH190="No Data",1,IF('Indicator Data imputation'!BH189&lt;&gt;"",1,0))</f>
        <v>0</v>
      </c>
      <c r="BH186" s="230" t="n">
        <f aca="false">IF('Indicator Data'!BI190="No Data",1,IF('Indicator Data imputation'!BI189&lt;&gt;"",1,0))</f>
        <v>0</v>
      </c>
      <c r="BI186" s="230" t="n">
        <f aca="false">IF('Indicator Data'!BJ190="No Data",1,IF('Indicator Data imputation'!BJ189&lt;&gt;"",1,0))</f>
        <v>0</v>
      </c>
      <c r="BJ186" s="230" t="n">
        <f aca="false">IF('Indicator Data'!BK190="No Data",1,IF('Indicator Data imputation'!BK189&lt;&gt;"",1,0))</f>
        <v>0</v>
      </c>
      <c r="BK186" s="230" t="n">
        <f aca="false">IF('Indicator Data'!BL190="No Data",1,IF('Indicator Data imputation'!BL189&lt;&gt;"",1,0))</f>
        <v>0</v>
      </c>
      <c r="BL186" s="230" t="n">
        <f aca="false">IF('Indicator Data'!BM190="No Data",1,IF('Indicator Data imputation'!BM189&lt;&gt;"",1,0))</f>
        <v>0</v>
      </c>
      <c r="BM186" s="230" t="n">
        <f aca="false">IF('Indicator Data'!BN190="No Data",1,IF('Indicator Data imputation'!BN189&lt;&gt;"",1,0))</f>
        <v>0</v>
      </c>
      <c r="BN186" s="230" t="n">
        <f aca="false">IF('Indicator Data'!BO190="No Data",1,IF('Indicator Data imputation'!BO189&lt;&gt;"",1,0))</f>
        <v>0</v>
      </c>
      <c r="BO186" s="230" t="n">
        <f aca="false">IF('Indicator Data'!BP190="No Data",1,IF('Indicator Data imputation'!BP189&lt;&gt;"",1,0))</f>
        <v>0</v>
      </c>
      <c r="BP186" s="230" t="n">
        <f aca="false">IF('Indicator Data'!BQ190="No Data",1,IF('Indicator Data imputation'!BQ189&lt;&gt;"",1,0))</f>
        <v>0</v>
      </c>
      <c r="BQ186" s="230" t="n">
        <f aca="false">IF('Indicator Data'!BR190="No Data",1,IF('Indicator Data imputation'!BR189&lt;&gt;"",1,0))</f>
        <v>0</v>
      </c>
      <c r="BR186" s="230" t="n">
        <f aca="false">IF('Indicator Data'!BS190="No Data",1,IF('Indicator Data imputation'!BS189&lt;&gt;"",1,0))</f>
        <v>0</v>
      </c>
      <c r="BS186" s="230" t="n">
        <f aca="false">IF('Indicator Data'!BT190="No Data",1,IF('Indicator Data imputation'!BT189&lt;&gt;"",1,0))</f>
        <v>0</v>
      </c>
      <c r="BT186" s="230" t="n">
        <f aca="false">IF('Indicator Data'!BU190="No Data",1,IF('Indicator Data imputation'!BU189&lt;&gt;"",1,0))</f>
        <v>0</v>
      </c>
      <c r="BU186" s="230" t="n">
        <f aca="false">IF('Indicator Data'!BV190="No Data",1,IF('Indicator Data imputation'!BV189&lt;&gt;"",1,0))</f>
        <v>0</v>
      </c>
      <c r="BV186" s="230" t="n">
        <f aca="false">IF('Indicator Data'!BW190="No Data",1,IF('Indicator Data imputation'!BW189&lt;&gt;"",1,0))</f>
        <v>0</v>
      </c>
      <c r="BW186" s="230" t="n">
        <f aca="false">IF('Indicator Data'!BX190="No Data",1,IF('Indicator Data imputation'!BX189&lt;&gt;"",1,0))</f>
        <v>0</v>
      </c>
      <c r="BX186" s="0" t="n">
        <f aca="false">SUM(B186:BW186)</f>
        <v>7</v>
      </c>
      <c r="BY186" s="239" t="n">
        <f aca="false">BX186/74</f>
        <v>0.0945945945945946</v>
      </c>
    </row>
    <row r="187" customFormat="false" ht="14.5" hidden="false" customHeight="false" outlineLevel="0" collapsed="false">
      <c r="A187" s="0" t="str">
        <f aca="false">'Indicator Data'!B191</f>
        <v>VUT</v>
      </c>
      <c r="B187" s="230" t="n">
        <f aca="false">IF('Indicator Data'!C191="No Data",1,IF('Indicator Data imputation'!C190&lt;&gt;"",1,0))</f>
        <v>0</v>
      </c>
      <c r="C187" s="230" t="n">
        <f aca="false">IF('Indicator Data'!D191="No Data",1,IF('Indicator Data imputation'!D190&lt;&gt;"",1,0))</f>
        <v>0</v>
      </c>
      <c r="D187" s="230" t="n">
        <f aca="false">IF('Indicator Data'!E191="No Data",1,IF('Indicator Data imputation'!E190&lt;&gt;"",1,0))</f>
        <v>1</v>
      </c>
      <c r="E187" s="230" t="n">
        <f aca="false">IF('Indicator Data'!F191="No Data",1,IF('Indicator Data imputation'!F190&lt;&gt;"",1,0))</f>
        <v>0</v>
      </c>
      <c r="F187" s="230" t="n">
        <f aca="false">IF('Indicator Data'!G191="No Data",1,IF('Indicator Data imputation'!G190&lt;&gt;"",1,0))</f>
        <v>0</v>
      </c>
      <c r="G187" s="230" t="n">
        <f aca="false">IF('Indicator Data'!H191="No Data",1,IF('Indicator Data imputation'!H190&lt;&gt;"",1,0))</f>
        <v>0</v>
      </c>
      <c r="H187" s="230" t="n">
        <f aca="false">IF('Indicator Data'!I191="No Data",1,IF('Indicator Data imputation'!I190&lt;&gt;"",1,0))</f>
        <v>0</v>
      </c>
      <c r="I187" s="230" t="n">
        <f aca="false">IF('Indicator Data'!J191="No Data",1,IF('Indicator Data imputation'!J190&lt;&gt;"",1,0))</f>
        <v>0</v>
      </c>
      <c r="J187" s="230" t="n">
        <f aca="false">IF('Indicator Data'!K191="No Data",1,IF('Indicator Data imputation'!K190&lt;&gt;"",1,0))</f>
        <v>0</v>
      </c>
      <c r="K187" s="230" t="n">
        <f aca="false">IF('Indicator Data'!L191="No Data",1,IF('Indicator Data imputation'!L190&lt;&gt;"",1,0))</f>
        <v>0</v>
      </c>
      <c r="L187" s="230" t="n">
        <f aca="false">IF('Indicator Data'!M191="No Data",1,IF('Indicator Data imputation'!M190&lt;&gt;"",1,0))</f>
        <v>0</v>
      </c>
      <c r="M187" s="230" t="n">
        <f aca="false">IF('Indicator Data'!N191="No Data",1,IF('Indicator Data imputation'!N190&lt;&gt;"",1,0))</f>
        <v>1</v>
      </c>
      <c r="N187" s="230" t="n">
        <f aca="false">IF('Indicator Data'!O191="No Data",1,IF('Indicator Data imputation'!O190&lt;&gt;"",1,0))</f>
        <v>1</v>
      </c>
      <c r="O187" s="230" t="n">
        <f aca="false">IF('Indicator Data'!P191="No Data",1,IF('Indicator Data imputation'!P190&lt;&gt;"",1,0))</f>
        <v>1</v>
      </c>
      <c r="P187" s="230" t="n">
        <f aca="false">IF('Indicator Data'!Q191="No Data",1,IF('Indicator Data imputation'!Q190&lt;&gt;"",1,0))</f>
        <v>0</v>
      </c>
      <c r="Q187" s="230" t="n">
        <f aca="false">IF('Indicator Data'!R191="No Data",1,IF('Indicator Data imputation'!R190&lt;&gt;"",1,0))</f>
        <v>0</v>
      </c>
      <c r="R187" s="230" t="n">
        <f aca="false">IF('Indicator Data'!S191="No Data",1,IF('Indicator Data imputation'!S190&lt;&gt;"",1,0))</f>
        <v>0</v>
      </c>
      <c r="S187" s="230" t="n">
        <f aca="false">IF('Indicator Data'!T191="No Data",1,IF('Indicator Data imputation'!T190&lt;&gt;"",1,0))</f>
        <v>0</v>
      </c>
      <c r="T187" s="230" t="n">
        <f aca="false">IF('Indicator Data'!U191="No Data",1,IF('Indicator Data imputation'!U190&lt;&gt;"",1,0))</f>
        <v>0</v>
      </c>
      <c r="U187" s="230" t="n">
        <f aca="false">IF('Indicator Data'!V191="No Data",1,IF('Indicator Data imputation'!V190&lt;&gt;"",1,0))</f>
        <v>0</v>
      </c>
      <c r="V187" s="230" t="n">
        <f aca="false">IF('Indicator Data'!W191="No Data",1,IF('Indicator Data imputation'!W190&lt;&gt;"",1,0))</f>
        <v>0</v>
      </c>
      <c r="W187" s="230" t="n">
        <f aca="false">IF('Indicator Data'!X191="No Data",1,IF('Indicator Data imputation'!X190&lt;&gt;"",1,0))</f>
        <v>0</v>
      </c>
      <c r="X187" s="230" t="n">
        <f aca="false">IF('Indicator Data'!Y191="No Data",1,IF('Indicator Data imputation'!Y190&lt;&gt;"",1,0))</f>
        <v>0</v>
      </c>
      <c r="Y187" s="230" t="n">
        <f aca="false">IF('Indicator Data'!Z191="No Data",1,IF('Indicator Data imputation'!Z190&lt;&gt;"",1,0))</f>
        <v>0</v>
      </c>
      <c r="Z187" s="230" t="n">
        <f aca="false">IF('Indicator Data'!AA191="No Data",1,IF('Indicator Data imputation'!AA190&lt;&gt;"",1,0))</f>
        <v>1</v>
      </c>
      <c r="AA187" s="230" t="n">
        <f aca="false">IF('Indicator Data'!AB191="No Data",1,IF('Indicator Data imputation'!AB190&lt;&gt;"",1,0))</f>
        <v>0</v>
      </c>
      <c r="AB187" s="230" t="n">
        <f aca="false">IF('Indicator Data'!AC191="No Data",1,IF('Indicator Data imputation'!AC190&lt;&gt;"",1,0))</f>
        <v>0</v>
      </c>
      <c r="AC187" s="230" t="n">
        <f aca="false">IF('Indicator Data'!AD191="No Data",1,IF('Indicator Data imputation'!AD190&lt;&gt;"",1,0))</f>
        <v>0</v>
      </c>
      <c r="AD187" s="230" t="n">
        <f aca="false">IF('Indicator Data'!AE191="No Data",1,IF('Indicator Data imputation'!AE190&lt;&gt;"",1,0))</f>
        <v>0</v>
      </c>
      <c r="AE187" s="230" t="n">
        <f aca="false">IF('Indicator Data'!AF191="No Data",1,IF('Indicator Data imputation'!AF190&lt;&gt;"",1,0))</f>
        <v>1</v>
      </c>
      <c r="AF187" s="230" t="n">
        <f aca="false">IF('Indicator Data'!AG191="No Data",1,IF('Indicator Data imputation'!AG190&lt;&gt;"",1,0))</f>
        <v>0</v>
      </c>
      <c r="AG187" s="230" t="n">
        <f aca="false">IF('Indicator Data'!AH191="No Data",1,IF('Indicator Data imputation'!AH190&lt;&gt;"",1,0))</f>
        <v>0</v>
      </c>
      <c r="AH187" s="230" t="n">
        <f aca="false">IF('Indicator Data'!AI191="No Data",1,IF('Indicator Data imputation'!AI190&lt;&gt;"",1,0))</f>
        <v>0</v>
      </c>
      <c r="AI187" s="230" t="n">
        <f aca="false">IF('Indicator Data'!AJ191="No Data",1,IF('Indicator Data imputation'!AJ190&lt;&gt;"",1,0))</f>
        <v>0</v>
      </c>
      <c r="AJ187" s="230" t="n">
        <f aca="false">IF('Indicator Data'!AK191="No Data",1,IF('Indicator Data imputation'!AK190&lt;&gt;"",1,0))</f>
        <v>0</v>
      </c>
      <c r="AK187" s="230" t="n">
        <f aca="false">IF('Indicator Data'!AL191="No Data",1,IF('Indicator Data imputation'!AL190&lt;&gt;"",1,0))</f>
        <v>1</v>
      </c>
      <c r="AL187" s="230" t="n">
        <f aca="false">IF('Indicator Data'!AM191="No Data",1,IF('Indicator Data imputation'!AM190&lt;&gt;"",1,0))</f>
        <v>0</v>
      </c>
      <c r="AM187" s="230" t="n">
        <f aca="false">IF('Indicator Data'!AN191="No Data",1,IF('Indicator Data imputation'!AN190&lt;&gt;"",1,0))</f>
        <v>0</v>
      </c>
      <c r="AN187" s="230" t="n">
        <f aca="false">IF('Indicator Data'!AO191="No Data",1,IF('Indicator Data imputation'!AO190&lt;&gt;"",1,0))</f>
        <v>0</v>
      </c>
      <c r="AO187" s="230" t="n">
        <f aca="false">IF('Indicator Data'!AP191="No Data",1,IF('Indicator Data imputation'!AP190&lt;&gt;"",1,0))</f>
        <v>0</v>
      </c>
      <c r="AP187" s="230" t="n">
        <f aca="false">IF('Indicator Data'!AQ191="No Data",1,IF('Indicator Data imputation'!AQ190&lt;&gt;"",1,0))</f>
        <v>0</v>
      </c>
      <c r="AQ187" s="230" t="n">
        <f aca="false">IF('Indicator Data'!AR191="No Data",1,IF('Indicator Data imputation'!AR190&lt;&gt;"",1,0))</f>
        <v>0</v>
      </c>
      <c r="AR187" s="230" t="n">
        <f aca="false">IF('Indicator Data'!AS191="No Data",1,IF('Indicator Data imputation'!AS190&lt;&gt;"",1,0))</f>
        <v>0</v>
      </c>
      <c r="AS187" s="230" t="n">
        <f aca="false">IF('Indicator Data'!AT191="No Data",1,IF('Indicator Data imputation'!AT190&lt;&gt;"",1,0))</f>
        <v>0</v>
      </c>
      <c r="AT187" s="230" t="n">
        <f aca="false">IF('Indicator Data'!AU191="No Data",1,IF('Indicator Data imputation'!AU190&lt;&gt;"",1,0))</f>
        <v>1</v>
      </c>
      <c r="AU187" s="230" t="n">
        <f aca="false">IF('Indicator Data'!AV191="No Data",1,IF('Indicator Data imputation'!AV190&lt;&gt;"",1,0))</f>
        <v>1</v>
      </c>
      <c r="AV187" s="230" t="n">
        <f aca="false">IF('Indicator Data'!AW191="No Data",1,IF('Indicator Data imputation'!AW190&lt;&gt;"",1,0))</f>
        <v>0</v>
      </c>
      <c r="AW187" s="230" t="n">
        <f aca="false">IF('Indicator Data'!AX191="No Data",1,IF('Indicator Data imputation'!AX190&lt;&gt;"",1,0))</f>
        <v>0</v>
      </c>
      <c r="AX187" s="230" t="n">
        <f aca="false">IF('Indicator Data'!AY191="No Data",1,IF('Indicator Data imputation'!AY190&lt;&gt;"",1,0))</f>
        <v>1</v>
      </c>
      <c r="AY187" s="230" t="n">
        <f aca="false">IF('Indicator Data'!AZ191="No Data",1,IF('Indicator Data imputation'!AZ190&lt;&gt;"",1,0))</f>
        <v>0</v>
      </c>
      <c r="AZ187" s="230" t="n">
        <f aca="false">IF('Indicator Data'!BA191="No Data",1,IF('Indicator Data imputation'!BA190&lt;&gt;"",1,0))</f>
        <v>0</v>
      </c>
      <c r="BA187" s="230" t="n">
        <f aca="false">IF('Indicator Data'!BB191="No Data",1,IF('Indicator Data imputation'!BB190&lt;&gt;"",1,0))</f>
        <v>0</v>
      </c>
      <c r="BB187" s="230" t="n">
        <f aca="false">IF('Indicator Data'!BC191="No Data",1,IF('Indicator Data imputation'!BC190&lt;&gt;"",1,0))</f>
        <v>0</v>
      </c>
      <c r="BC187" s="230" t="n">
        <f aca="false">IF('Indicator Data'!BD191="No Data",1,IF('Indicator Data imputation'!BD190&lt;&gt;"",1,0))</f>
        <v>0</v>
      </c>
      <c r="BD187" s="230" t="n">
        <f aca="false">IF('Indicator Data'!BE191="No Data",1,IF('Indicator Data imputation'!BE190&lt;&gt;"",1,0))</f>
        <v>0</v>
      </c>
      <c r="BE187" s="230" t="n">
        <f aca="false">IF('Indicator Data'!BF191="No Data",1,IF('Indicator Data imputation'!BF190&lt;&gt;"",1,0))</f>
        <v>0</v>
      </c>
      <c r="BF187" s="230" t="n">
        <f aca="false">IF('Indicator Data'!BG191="No Data",1,IF('Indicator Data imputation'!BG190&lt;&gt;"",1,0))</f>
        <v>0</v>
      </c>
      <c r="BG187" s="230" t="n">
        <f aca="false">IF('Indicator Data'!BH191="No Data",1,IF('Indicator Data imputation'!BH190&lt;&gt;"",1,0))</f>
        <v>0</v>
      </c>
      <c r="BH187" s="230" t="n">
        <f aca="false">IF('Indicator Data'!BI191="No Data",1,IF('Indicator Data imputation'!BI190&lt;&gt;"",1,0))</f>
        <v>0</v>
      </c>
      <c r="BI187" s="230" t="n">
        <f aca="false">IF('Indicator Data'!BJ191="No Data",1,IF('Indicator Data imputation'!BJ190&lt;&gt;"",1,0))</f>
        <v>0</v>
      </c>
      <c r="BJ187" s="230" t="n">
        <f aca="false">IF('Indicator Data'!BK191="No Data",1,IF('Indicator Data imputation'!BK190&lt;&gt;"",1,0))</f>
        <v>0</v>
      </c>
      <c r="BK187" s="230" t="n">
        <f aca="false">IF('Indicator Data'!BL191="No Data",1,IF('Indicator Data imputation'!BL190&lt;&gt;"",1,0))</f>
        <v>0</v>
      </c>
      <c r="BL187" s="230" t="n">
        <f aca="false">IF('Indicator Data'!BM191="No Data",1,IF('Indicator Data imputation'!BM190&lt;&gt;"",1,0))</f>
        <v>0</v>
      </c>
      <c r="BM187" s="230" t="n">
        <f aca="false">IF('Indicator Data'!BN191="No Data",1,IF('Indicator Data imputation'!BN190&lt;&gt;"",1,0))</f>
        <v>0</v>
      </c>
      <c r="BN187" s="230" t="n">
        <f aca="false">IF('Indicator Data'!BO191="No Data",1,IF('Indicator Data imputation'!BO190&lt;&gt;"",1,0))</f>
        <v>0</v>
      </c>
      <c r="BO187" s="230" t="n">
        <f aca="false">IF('Indicator Data'!BP191="No Data",1,IF('Indicator Data imputation'!BP190&lt;&gt;"",1,0))</f>
        <v>0</v>
      </c>
      <c r="BP187" s="230" t="n">
        <f aca="false">IF('Indicator Data'!BQ191="No Data",1,IF('Indicator Data imputation'!BQ190&lt;&gt;"",1,0))</f>
        <v>0</v>
      </c>
      <c r="BQ187" s="230" t="n">
        <f aca="false">IF('Indicator Data'!BR191="No Data",1,IF('Indicator Data imputation'!BR190&lt;&gt;"",1,0))</f>
        <v>0</v>
      </c>
      <c r="BR187" s="230" t="n">
        <f aca="false">IF('Indicator Data'!BS191="No Data",1,IF('Indicator Data imputation'!BS190&lt;&gt;"",1,0))</f>
        <v>0</v>
      </c>
      <c r="BS187" s="230" t="n">
        <f aca="false">IF('Indicator Data'!BT191="No Data",1,IF('Indicator Data imputation'!BT190&lt;&gt;"",1,0))</f>
        <v>0</v>
      </c>
      <c r="BT187" s="230" t="n">
        <f aca="false">IF('Indicator Data'!BU191="No Data",1,IF('Indicator Data imputation'!BU190&lt;&gt;"",1,0))</f>
        <v>1</v>
      </c>
      <c r="BU187" s="230" t="n">
        <f aca="false">IF('Indicator Data'!BV191="No Data",1,IF('Indicator Data imputation'!BV190&lt;&gt;"",1,0))</f>
        <v>1</v>
      </c>
      <c r="BV187" s="230" t="n">
        <f aca="false">IF('Indicator Data'!BW191="No Data",1,IF('Indicator Data imputation'!BW190&lt;&gt;"",1,0))</f>
        <v>0</v>
      </c>
      <c r="BW187" s="230" t="n">
        <f aca="false">IF('Indicator Data'!BX191="No Data",1,IF('Indicator Data imputation'!BX190&lt;&gt;"",1,0))</f>
        <v>0</v>
      </c>
      <c r="BX187" s="0" t="n">
        <f aca="false">SUM(B187:BW187)</f>
        <v>12</v>
      </c>
      <c r="BY187" s="239" t="n">
        <f aca="false">BX187/74</f>
        <v>0.162162162162162</v>
      </c>
    </row>
    <row r="188" customFormat="false" ht="14.5" hidden="false" customHeight="false" outlineLevel="0" collapsed="false">
      <c r="A188" s="0" t="str">
        <f aca="false">'Indicator Data'!B192</f>
        <v>VEN</v>
      </c>
      <c r="B188" s="230" t="n">
        <f aca="false">IF('Indicator Data'!C192="No Data",1,IF('Indicator Data imputation'!C191&lt;&gt;"",1,0))</f>
        <v>0</v>
      </c>
      <c r="C188" s="230" t="n">
        <f aca="false">IF('Indicator Data'!D192="No Data",1,IF('Indicator Data imputation'!D191&lt;&gt;"",1,0))</f>
        <v>0</v>
      </c>
      <c r="D188" s="230" t="n">
        <f aca="false">IF('Indicator Data'!E192="No Data",1,IF('Indicator Data imputation'!E191&lt;&gt;"",1,0))</f>
        <v>0</v>
      </c>
      <c r="E188" s="230" t="n">
        <f aca="false">IF('Indicator Data'!F192="No Data",1,IF('Indicator Data imputation'!F191&lt;&gt;"",1,0))</f>
        <v>0</v>
      </c>
      <c r="F188" s="230" t="n">
        <f aca="false">IF('Indicator Data'!G192="No Data",1,IF('Indicator Data imputation'!G191&lt;&gt;"",1,0))</f>
        <v>0</v>
      </c>
      <c r="G188" s="230" t="n">
        <f aca="false">IF('Indicator Data'!H192="No Data",1,IF('Indicator Data imputation'!H191&lt;&gt;"",1,0))</f>
        <v>0</v>
      </c>
      <c r="H188" s="230" t="n">
        <f aca="false">IF('Indicator Data'!I192="No Data",1,IF('Indicator Data imputation'!I191&lt;&gt;"",1,0))</f>
        <v>0</v>
      </c>
      <c r="I188" s="230" t="n">
        <f aca="false">IF('Indicator Data'!J192="No Data",1,IF('Indicator Data imputation'!J191&lt;&gt;"",1,0))</f>
        <v>0</v>
      </c>
      <c r="J188" s="230" t="n">
        <f aca="false">IF('Indicator Data'!K192="No Data",1,IF('Indicator Data imputation'!K191&lt;&gt;"",1,0))</f>
        <v>0</v>
      </c>
      <c r="K188" s="230" t="n">
        <f aca="false">IF('Indicator Data'!L192="No Data",1,IF('Indicator Data imputation'!L191&lt;&gt;"",1,0))</f>
        <v>0</v>
      </c>
      <c r="L188" s="230" t="n">
        <f aca="false">IF('Indicator Data'!M192="No Data",1,IF('Indicator Data imputation'!M191&lt;&gt;"",1,0))</f>
        <v>1</v>
      </c>
      <c r="M188" s="230" t="n">
        <f aca="false">IF('Indicator Data'!N192="No Data",1,IF('Indicator Data imputation'!N191&lt;&gt;"",1,0))</f>
        <v>1</v>
      </c>
      <c r="N188" s="230" t="n">
        <f aca="false">IF('Indicator Data'!O192="No Data",1,IF('Indicator Data imputation'!O191&lt;&gt;"",1,0))</f>
        <v>1</v>
      </c>
      <c r="O188" s="230" t="n">
        <f aca="false">IF('Indicator Data'!P192="No Data",1,IF('Indicator Data imputation'!P191&lt;&gt;"",1,0))</f>
        <v>1</v>
      </c>
      <c r="P188" s="230" t="n">
        <f aca="false">IF('Indicator Data'!Q192="No Data",1,IF('Indicator Data imputation'!Q191&lt;&gt;"",1,0))</f>
        <v>0</v>
      </c>
      <c r="Q188" s="230" t="n">
        <f aca="false">IF('Indicator Data'!R192="No Data",1,IF('Indicator Data imputation'!R191&lt;&gt;"",1,0))</f>
        <v>0</v>
      </c>
      <c r="R188" s="230" t="n">
        <f aca="false">IF('Indicator Data'!S192="No Data",1,IF('Indicator Data imputation'!S191&lt;&gt;"",1,0))</f>
        <v>0</v>
      </c>
      <c r="S188" s="230" t="n">
        <f aca="false">IF('Indicator Data'!T192="No Data",1,IF('Indicator Data imputation'!T191&lt;&gt;"",1,0))</f>
        <v>0</v>
      </c>
      <c r="T188" s="230" t="n">
        <f aca="false">IF('Indicator Data'!U192="No Data",1,IF('Indicator Data imputation'!U191&lt;&gt;"",1,0))</f>
        <v>0</v>
      </c>
      <c r="U188" s="230" t="n">
        <f aca="false">IF('Indicator Data'!V192="No Data",1,IF('Indicator Data imputation'!V191&lt;&gt;"",1,0))</f>
        <v>0</v>
      </c>
      <c r="V188" s="230" t="n">
        <f aca="false">IF('Indicator Data'!W192="No Data",1,IF('Indicator Data imputation'!W191&lt;&gt;"",1,0))</f>
        <v>0</v>
      </c>
      <c r="W188" s="230" t="n">
        <f aca="false">IF('Indicator Data'!X192="No Data",1,IF('Indicator Data imputation'!X191&lt;&gt;"",1,0))</f>
        <v>0</v>
      </c>
      <c r="X188" s="230" t="n">
        <f aca="false">IF('Indicator Data'!Y192="No Data",1,IF('Indicator Data imputation'!Y191&lt;&gt;"",1,0))</f>
        <v>0</v>
      </c>
      <c r="Y188" s="230" t="n">
        <f aca="false">IF('Indicator Data'!Z192="No Data",1,IF('Indicator Data imputation'!Z191&lt;&gt;"",1,0))</f>
        <v>0</v>
      </c>
      <c r="Z188" s="230" t="n">
        <f aca="false">IF('Indicator Data'!AA192="No Data",1,IF('Indicator Data imputation'!AA191&lt;&gt;"",1,0))</f>
        <v>0</v>
      </c>
      <c r="AA188" s="230" t="n">
        <f aca="false">IF('Indicator Data'!AB192="No Data",1,IF('Indicator Data imputation'!AB191&lt;&gt;"",1,0))</f>
        <v>0</v>
      </c>
      <c r="AB188" s="230" t="n">
        <f aca="false">IF('Indicator Data'!AC192="No Data",1,IF('Indicator Data imputation'!AC191&lt;&gt;"",1,0))</f>
        <v>1</v>
      </c>
      <c r="AC188" s="230" t="n">
        <f aca="false">IF('Indicator Data'!AD192="No Data",1,IF('Indicator Data imputation'!AD191&lt;&gt;"",1,0))</f>
        <v>0</v>
      </c>
      <c r="AD188" s="230" t="n">
        <f aca="false">IF('Indicator Data'!AE192="No Data",1,IF('Indicator Data imputation'!AE191&lt;&gt;"",1,0))</f>
        <v>0</v>
      </c>
      <c r="AE188" s="230" t="n">
        <f aca="false">IF('Indicator Data'!AF192="No Data",1,IF('Indicator Data imputation'!AF191&lt;&gt;"",1,0))</f>
        <v>0</v>
      </c>
      <c r="AF188" s="230" t="n">
        <f aca="false">IF('Indicator Data'!AG192="No Data",1,IF('Indicator Data imputation'!AG191&lt;&gt;"",1,0))</f>
        <v>0</v>
      </c>
      <c r="AG188" s="230" t="n">
        <f aca="false">IF('Indicator Data'!AH192="No Data",1,IF('Indicator Data imputation'!AH191&lt;&gt;"",1,0))</f>
        <v>0</v>
      </c>
      <c r="AH188" s="230" t="n">
        <f aca="false">IF('Indicator Data'!AI192="No Data",1,IF('Indicator Data imputation'!AI191&lt;&gt;"",1,0))</f>
        <v>0</v>
      </c>
      <c r="AI188" s="230" t="n">
        <f aca="false">IF('Indicator Data'!AJ192="No Data",1,IF('Indicator Data imputation'!AJ191&lt;&gt;"",1,0))</f>
        <v>0</v>
      </c>
      <c r="AJ188" s="230" t="n">
        <f aca="false">IF('Indicator Data'!AK192="No Data",1,IF('Indicator Data imputation'!AK191&lt;&gt;"",1,0))</f>
        <v>0</v>
      </c>
      <c r="AK188" s="230" t="n">
        <f aca="false">IF('Indicator Data'!AL192="No Data",1,IF('Indicator Data imputation'!AL191&lt;&gt;"",1,0))</f>
        <v>1</v>
      </c>
      <c r="AL188" s="230" t="n">
        <f aca="false">IF('Indicator Data'!AM192="No Data",1,IF('Indicator Data imputation'!AM191&lt;&gt;"",1,0))</f>
        <v>0</v>
      </c>
      <c r="AM188" s="230" t="n">
        <f aca="false">IF('Indicator Data'!AN192="No Data",1,IF('Indicator Data imputation'!AN191&lt;&gt;"",1,0))</f>
        <v>0</v>
      </c>
      <c r="AN188" s="230" t="n">
        <f aca="false">IF('Indicator Data'!AO192="No Data",1,IF('Indicator Data imputation'!AO191&lt;&gt;"",1,0))</f>
        <v>0</v>
      </c>
      <c r="AO188" s="230" t="n">
        <f aca="false">IF('Indicator Data'!AP192="No Data",1,IF('Indicator Data imputation'!AP191&lt;&gt;"",1,0))</f>
        <v>1</v>
      </c>
      <c r="AP188" s="230" t="n">
        <f aca="false">IF('Indicator Data'!AQ192="No Data",1,IF('Indicator Data imputation'!AQ191&lt;&gt;"",1,0))</f>
        <v>1</v>
      </c>
      <c r="AQ188" s="230" t="n">
        <f aca="false">IF('Indicator Data'!AR192="No Data",1,IF('Indicator Data imputation'!AR191&lt;&gt;"",1,0))</f>
        <v>0</v>
      </c>
      <c r="AR188" s="230" t="n">
        <f aca="false">IF('Indicator Data'!AS192="No Data",1,IF('Indicator Data imputation'!AS191&lt;&gt;"",1,0))</f>
        <v>1</v>
      </c>
      <c r="AS188" s="230" t="n">
        <f aca="false">IF('Indicator Data'!AT192="No Data",1,IF('Indicator Data imputation'!AT191&lt;&gt;"",1,0))</f>
        <v>0</v>
      </c>
      <c r="AT188" s="230" t="n">
        <f aca="false">IF('Indicator Data'!AU192="No Data",1,IF('Indicator Data imputation'!AU191&lt;&gt;"",1,0))</f>
        <v>0</v>
      </c>
      <c r="AU188" s="230" t="n">
        <f aca="false">IF('Indicator Data'!AV192="No Data",1,IF('Indicator Data imputation'!AV191&lt;&gt;"",1,0))</f>
        <v>0</v>
      </c>
      <c r="AV188" s="230" t="n">
        <f aca="false">IF('Indicator Data'!AW192="No Data",1,IF('Indicator Data imputation'!AW191&lt;&gt;"",1,0))</f>
        <v>0</v>
      </c>
      <c r="AW188" s="230" t="n">
        <f aca="false">IF('Indicator Data'!AX192="No Data",1,IF('Indicator Data imputation'!AX191&lt;&gt;"",1,0))</f>
        <v>0</v>
      </c>
      <c r="AX188" s="230" t="n">
        <f aca="false">IF('Indicator Data'!AY192="No Data",1,IF('Indicator Data imputation'!AY191&lt;&gt;"",1,0))</f>
        <v>0</v>
      </c>
      <c r="AY188" s="230" t="n">
        <f aca="false">IF('Indicator Data'!AZ192="No Data",1,IF('Indicator Data imputation'!AZ191&lt;&gt;"",1,0))</f>
        <v>1</v>
      </c>
      <c r="AZ188" s="230" t="n">
        <f aca="false">IF('Indicator Data'!BA192="No Data",1,IF('Indicator Data imputation'!BA191&lt;&gt;"",1,0))</f>
        <v>0</v>
      </c>
      <c r="BA188" s="230" t="n">
        <f aca="false">IF('Indicator Data'!BB192="No Data",1,IF('Indicator Data imputation'!BB191&lt;&gt;"",1,0))</f>
        <v>0</v>
      </c>
      <c r="BB188" s="230" t="n">
        <f aca="false">IF('Indicator Data'!BC192="No Data",1,IF('Indicator Data imputation'!BC191&lt;&gt;"",1,0))</f>
        <v>0</v>
      </c>
      <c r="BC188" s="230" t="n">
        <f aca="false">IF('Indicator Data'!BD192="No Data",1,IF('Indicator Data imputation'!BD191&lt;&gt;"",1,0))</f>
        <v>0</v>
      </c>
      <c r="BD188" s="230" t="n">
        <f aca="false">IF('Indicator Data'!BE192="No Data",1,IF('Indicator Data imputation'!BE191&lt;&gt;"",1,0))</f>
        <v>0</v>
      </c>
      <c r="BE188" s="230" t="n">
        <f aca="false">IF('Indicator Data'!BF192="No Data",1,IF('Indicator Data imputation'!BF191&lt;&gt;"",1,0))</f>
        <v>0</v>
      </c>
      <c r="BF188" s="230" t="n">
        <f aca="false">IF('Indicator Data'!BG192="No Data",1,IF('Indicator Data imputation'!BG191&lt;&gt;"",1,0))</f>
        <v>0</v>
      </c>
      <c r="BG188" s="230" t="n">
        <f aca="false">IF('Indicator Data'!BH192="No Data",1,IF('Indicator Data imputation'!BH191&lt;&gt;"",1,0))</f>
        <v>0</v>
      </c>
      <c r="BH188" s="230" t="n">
        <f aca="false">IF('Indicator Data'!BI192="No Data",1,IF('Indicator Data imputation'!BI191&lt;&gt;"",1,0))</f>
        <v>0</v>
      </c>
      <c r="BI188" s="230" t="n">
        <f aca="false">IF('Indicator Data'!BJ192="No Data",1,IF('Indicator Data imputation'!BJ191&lt;&gt;"",1,0))</f>
        <v>0</v>
      </c>
      <c r="BJ188" s="230" t="n">
        <f aca="false">IF('Indicator Data'!BK192="No Data",1,IF('Indicator Data imputation'!BK191&lt;&gt;"",1,0))</f>
        <v>0</v>
      </c>
      <c r="BK188" s="230" t="n">
        <f aca="false">IF('Indicator Data'!BL192="No Data",1,IF('Indicator Data imputation'!BL191&lt;&gt;"",1,0))</f>
        <v>0</v>
      </c>
      <c r="BL188" s="230" t="n">
        <f aca="false">IF('Indicator Data'!BM192="No Data",1,IF('Indicator Data imputation'!BM191&lt;&gt;"",1,0))</f>
        <v>0</v>
      </c>
      <c r="BM188" s="230" t="n">
        <f aca="false">IF('Indicator Data'!BN192="No Data",1,IF('Indicator Data imputation'!BN191&lt;&gt;"",1,0))</f>
        <v>0</v>
      </c>
      <c r="BN188" s="230" t="n">
        <f aca="false">IF('Indicator Data'!BO192="No Data",1,IF('Indicator Data imputation'!BO191&lt;&gt;"",1,0))</f>
        <v>0</v>
      </c>
      <c r="BO188" s="230" t="n">
        <f aca="false">IF('Indicator Data'!BP192="No Data",1,IF('Indicator Data imputation'!BP191&lt;&gt;"",1,0))</f>
        <v>0</v>
      </c>
      <c r="BP188" s="230" t="n">
        <f aca="false">IF('Indicator Data'!BQ192="No Data",1,IF('Indicator Data imputation'!BQ191&lt;&gt;"",1,0))</f>
        <v>0</v>
      </c>
      <c r="BQ188" s="230" t="n">
        <f aca="false">IF('Indicator Data'!BR192="No Data",1,IF('Indicator Data imputation'!BR191&lt;&gt;"",1,0))</f>
        <v>0</v>
      </c>
      <c r="BR188" s="230" t="n">
        <f aca="false">IF('Indicator Data'!BS192="No Data",1,IF('Indicator Data imputation'!BS191&lt;&gt;"",1,0))</f>
        <v>1</v>
      </c>
      <c r="BS188" s="230" t="n">
        <f aca="false">IF('Indicator Data'!BT192="No Data",1,IF('Indicator Data imputation'!BT191&lt;&gt;"",1,0))</f>
        <v>0</v>
      </c>
      <c r="BT188" s="230" t="n">
        <f aca="false">IF('Indicator Data'!BU192="No Data",1,IF('Indicator Data imputation'!BU191&lt;&gt;"",1,0))</f>
        <v>0</v>
      </c>
      <c r="BU188" s="230" t="n">
        <f aca="false">IF('Indicator Data'!BV192="No Data",1,IF('Indicator Data imputation'!BV191&lt;&gt;"",1,0))</f>
        <v>1</v>
      </c>
      <c r="BV188" s="230" t="n">
        <f aca="false">IF('Indicator Data'!BW192="No Data",1,IF('Indicator Data imputation'!BW191&lt;&gt;"",1,0))</f>
        <v>0</v>
      </c>
      <c r="BW188" s="230" t="n">
        <f aca="false">IF('Indicator Data'!BX192="No Data",1,IF('Indicator Data imputation'!BX191&lt;&gt;"",1,0))</f>
        <v>0</v>
      </c>
      <c r="BX188" s="0" t="n">
        <f aca="false">SUM(B188:BW188)</f>
        <v>12</v>
      </c>
      <c r="BY188" s="239" t="n">
        <f aca="false">BX188/74</f>
        <v>0.162162162162162</v>
      </c>
    </row>
    <row r="189" customFormat="false" ht="14.5" hidden="false" customHeight="false" outlineLevel="0" collapsed="false">
      <c r="A189" s="0" t="str">
        <f aca="false">'Indicator Data'!B193</f>
        <v>VNM</v>
      </c>
      <c r="B189" s="230" t="n">
        <f aca="false">IF('Indicator Data'!C193="No Data",1,IF('Indicator Data imputation'!C192&lt;&gt;"",1,0))</f>
        <v>0</v>
      </c>
      <c r="C189" s="230" t="n">
        <f aca="false">IF('Indicator Data'!D193="No Data",1,IF('Indicator Data imputation'!D192&lt;&gt;"",1,0))</f>
        <v>0</v>
      </c>
      <c r="D189" s="230" t="n">
        <f aca="false">IF('Indicator Data'!E193="No Data",1,IF('Indicator Data imputation'!E192&lt;&gt;"",1,0))</f>
        <v>0</v>
      </c>
      <c r="E189" s="230" t="n">
        <f aca="false">IF('Indicator Data'!F193="No Data",1,IF('Indicator Data imputation'!F192&lt;&gt;"",1,0))</f>
        <v>0</v>
      </c>
      <c r="F189" s="230" t="n">
        <f aca="false">IF('Indicator Data'!G193="No Data",1,IF('Indicator Data imputation'!G192&lt;&gt;"",1,0))</f>
        <v>0</v>
      </c>
      <c r="G189" s="230" t="n">
        <f aca="false">IF('Indicator Data'!H193="No Data",1,IF('Indicator Data imputation'!H192&lt;&gt;"",1,0))</f>
        <v>0</v>
      </c>
      <c r="H189" s="230" t="n">
        <f aca="false">IF('Indicator Data'!I193="No Data",1,IF('Indicator Data imputation'!I192&lt;&gt;"",1,0))</f>
        <v>0</v>
      </c>
      <c r="I189" s="230" t="n">
        <f aca="false">IF('Indicator Data'!J193="No Data",1,IF('Indicator Data imputation'!J192&lt;&gt;"",1,0))</f>
        <v>0</v>
      </c>
      <c r="J189" s="230" t="n">
        <f aca="false">IF('Indicator Data'!K193="No Data",1,IF('Indicator Data imputation'!K192&lt;&gt;"",1,0))</f>
        <v>0</v>
      </c>
      <c r="K189" s="230" t="n">
        <f aca="false">IF('Indicator Data'!L193="No Data",1,IF('Indicator Data imputation'!L192&lt;&gt;"",1,0))</f>
        <v>0</v>
      </c>
      <c r="L189" s="230" t="n">
        <f aca="false">IF('Indicator Data'!M193="No Data",1,IF('Indicator Data imputation'!M192&lt;&gt;"",1,0))</f>
        <v>0</v>
      </c>
      <c r="M189" s="230" t="n">
        <f aca="false">IF('Indicator Data'!N193="No Data",1,IF('Indicator Data imputation'!N192&lt;&gt;"",1,0))</f>
        <v>1</v>
      </c>
      <c r="N189" s="230" t="n">
        <f aca="false">IF('Indicator Data'!O193="No Data",1,IF('Indicator Data imputation'!O192&lt;&gt;"",1,0))</f>
        <v>1</v>
      </c>
      <c r="O189" s="230" t="n">
        <f aca="false">IF('Indicator Data'!P193="No Data",1,IF('Indicator Data imputation'!P192&lt;&gt;"",1,0))</f>
        <v>1</v>
      </c>
      <c r="P189" s="230" t="n">
        <f aca="false">IF('Indicator Data'!Q193="No Data",1,IF('Indicator Data imputation'!Q192&lt;&gt;"",1,0))</f>
        <v>0</v>
      </c>
      <c r="Q189" s="230" t="n">
        <f aca="false">IF('Indicator Data'!R193="No Data",1,IF('Indicator Data imputation'!R192&lt;&gt;"",1,0))</f>
        <v>0</v>
      </c>
      <c r="R189" s="230" t="n">
        <f aca="false">IF('Indicator Data'!S193="No Data",1,IF('Indicator Data imputation'!S192&lt;&gt;"",1,0))</f>
        <v>0</v>
      </c>
      <c r="S189" s="230" t="n">
        <f aca="false">IF('Indicator Data'!T193="No Data",1,IF('Indicator Data imputation'!T192&lt;&gt;"",1,0))</f>
        <v>0</v>
      </c>
      <c r="T189" s="230" t="n">
        <f aca="false">IF('Indicator Data'!U193="No Data",1,IF('Indicator Data imputation'!U192&lt;&gt;"",1,0))</f>
        <v>0</v>
      </c>
      <c r="U189" s="230" t="n">
        <f aca="false">IF('Indicator Data'!V193="No Data",1,IF('Indicator Data imputation'!V192&lt;&gt;"",1,0))</f>
        <v>0</v>
      </c>
      <c r="V189" s="230" t="n">
        <f aca="false">IF('Indicator Data'!W193="No Data",1,IF('Indicator Data imputation'!W192&lt;&gt;"",1,0))</f>
        <v>0</v>
      </c>
      <c r="W189" s="230" t="n">
        <f aca="false">IF('Indicator Data'!X193="No Data",1,IF('Indicator Data imputation'!X192&lt;&gt;"",1,0))</f>
        <v>0</v>
      </c>
      <c r="X189" s="230" t="n">
        <f aca="false">IF('Indicator Data'!Y193="No Data",1,IF('Indicator Data imputation'!Y192&lt;&gt;"",1,0))</f>
        <v>0</v>
      </c>
      <c r="Y189" s="230" t="n">
        <f aca="false">IF('Indicator Data'!Z193="No Data",1,IF('Indicator Data imputation'!Z192&lt;&gt;"",1,0))</f>
        <v>0</v>
      </c>
      <c r="Z189" s="230" t="n">
        <f aca="false">IF('Indicator Data'!AA193="No Data",1,IF('Indicator Data imputation'!AA192&lt;&gt;"",1,0))</f>
        <v>0</v>
      </c>
      <c r="AA189" s="230" t="n">
        <f aca="false">IF('Indicator Data'!AB193="No Data",1,IF('Indicator Data imputation'!AB192&lt;&gt;"",1,0))</f>
        <v>0</v>
      </c>
      <c r="AB189" s="230" t="n">
        <f aca="false">IF('Indicator Data'!AC193="No Data",1,IF('Indicator Data imputation'!AC192&lt;&gt;"",1,0))</f>
        <v>0</v>
      </c>
      <c r="AC189" s="230" t="n">
        <f aca="false">IF('Indicator Data'!AD193="No Data",1,IF('Indicator Data imputation'!AD192&lt;&gt;"",1,0))</f>
        <v>0</v>
      </c>
      <c r="AD189" s="230" t="n">
        <f aca="false">IF('Indicator Data'!AE193="No Data",1,IF('Indicator Data imputation'!AE192&lt;&gt;"",1,0))</f>
        <v>0</v>
      </c>
      <c r="AE189" s="230" t="n">
        <f aca="false">IF('Indicator Data'!AF193="No Data",1,IF('Indicator Data imputation'!AF192&lt;&gt;"",1,0))</f>
        <v>0</v>
      </c>
      <c r="AF189" s="230" t="n">
        <f aca="false">IF('Indicator Data'!AG193="No Data",1,IF('Indicator Data imputation'!AG192&lt;&gt;"",1,0))</f>
        <v>0</v>
      </c>
      <c r="AG189" s="230" t="n">
        <f aca="false">IF('Indicator Data'!AH193="No Data",1,IF('Indicator Data imputation'!AH192&lt;&gt;"",1,0))</f>
        <v>0</v>
      </c>
      <c r="AH189" s="230" t="n">
        <f aca="false">IF('Indicator Data'!AI193="No Data",1,IF('Indicator Data imputation'!AI192&lt;&gt;"",1,0))</f>
        <v>0</v>
      </c>
      <c r="AI189" s="230" t="n">
        <f aca="false">IF('Indicator Data'!AJ193="No Data",1,IF('Indicator Data imputation'!AJ192&lt;&gt;"",1,0))</f>
        <v>0</v>
      </c>
      <c r="AJ189" s="230" t="n">
        <f aca="false">IF('Indicator Data'!AK193="No Data",1,IF('Indicator Data imputation'!AK192&lt;&gt;"",1,0))</f>
        <v>0</v>
      </c>
      <c r="AK189" s="230" t="n">
        <f aca="false">IF('Indicator Data'!AL193="No Data",1,IF('Indicator Data imputation'!AL192&lt;&gt;"",1,0))</f>
        <v>0</v>
      </c>
      <c r="AL189" s="230" t="n">
        <f aca="false">IF('Indicator Data'!AM193="No Data",1,IF('Indicator Data imputation'!AM192&lt;&gt;"",1,0))</f>
        <v>0</v>
      </c>
      <c r="AM189" s="230" t="n">
        <f aca="false">IF('Indicator Data'!AN193="No Data",1,IF('Indicator Data imputation'!AN192&lt;&gt;"",1,0))</f>
        <v>0</v>
      </c>
      <c r="AN189" s="230" t="n">
        <f aca="false">IF('Indicator Data'!AO193="No Data",1,IF('Indicator Data imputation'!AO192&lt;&gt;"",1,0))</f>
        <v>0</v>
      </c>
      <c r="AO189" s="230" t="n">
        <f aca="false">IF('Indicator Data'!AP193="No Data",1,IF('Indicator Data imputation'!AP192&lt;&gt;"",1,0))</f>
        <v>0</v>
      </c>
      <c r="AP189" s="230" t="n">
        <f aca="false">IF('Indicator Data'!AQ193="No Data",1,IF('Indicator Data imputation'!AQ192&lt;&gt;"",1,0))</f>
        <v>0</v>
      </c>
      <c r="AQ189" s="230" t="n">
        <f aca="false">IF('Indicator Data'!AR193="No Data",1,IF('Indicator Data imputation'!AR192&lt;&gt;"",1,0))</f>
        <v>0</v>
      </c>
      <c r="AR189" s="230" t="n">
        <f aca="false">IF('Indicator Data'!AS193="No Data",1,IF('Indicator Data imputation'!AS192&lt;&gt;"",1,0))</f>
        <v>0</v>
      </c>
      <c r="AS189" s="230" t="n">
        <f aca="false">IF('Indicator Data'!AT193="No Data",1,IF('Indicator Data imputation'!AT192&lt;&gt;"",1,0))</f>
        <v>0</v>
      </c>
      <c r="AT189" s="230" t="n">
        <f aca="false">IF('Indicator Data'!AU193="No Data",1,IF('Indicator Data imputation'!AU192&lt;&gt;"",1,0))</f>
        <v>0</v>
      </c>
      <c r="AU189" s="230" t="n">
        <f aca="false">IF('Indicator Data'!AV193="No Data",1,IF('Indicator Data imputation'!AV192&lt;&gt;"",1,0))</f>
        <v>0</v>
      </c>
      <c r="AV189" s="230" t="n">
        <f aca="false">IF('Indicator Data'!AW193="No Data",1,IF('Indicator Data imputation'!AW192&lt;&gt;"",1,0))</f>
        <v>0</v>
      </c>
      <c r="AW189" s="230" t="n">
        <f aca="false">IF('Indicator Data'!AX193="No Data",1,IF('Indicator Data imputation'!AX192&lt;&gt;"",1,0))</f>
        <v>0</v>
      </c>
      <c r="AX189" s="230" t="n">
        <f aca="false">IF('Indicator Data'!AY193="No Data",1,IF('Indicator Data imputation'!AY192&lt;&gt;"",1,0))</f>
        <v>0</v>
      </c>
      <c r="AY189" s="230" t="n">
        <f aca="false">IF('Indicator Data'!AZ193="No Data",1,IF('Indicator Data imputation'!AZ192&lt;&gt;"",1,0))</f>
        <v>0</v>
      </c>
      <c r="AZ189" s="230" t="n">
        <f aca="false">IF('Indicator Data'!BA193="No Data",1,IF('Indicator Data imputation'!BA192&lt;&gt;"",1,0))</f>
        <v>0</v>
      </c>
      <c r="BA189" s="230" t="n">
        <f aca="false">IF('Indicator Data'!BB193="No Data",1,IF('Indicator Data imputation'!BB192&lt;&gt;"",1,0))</f>
        <v>0</v>
      </c>
      <c r="BB189" s="230" t="n">
        <f aca="false">IF('Indicator Data'!BC193="No Data",1,IF('Indicator Data imputation'!BC192&lt;&gt;"",1,0))</f>
        <v>0</v>
      </c>
      <c r="BC189" s="230" t="n">
        <f aca="false">IF('Indicator Data'!BD193="No Data",1,IF('Indicator Data imputation'!BD192&lt;&gt;"",1,0))</f>
        <v>0</v>
      </c>
      <c r="BD189" s="230" t="n">
        <f aca="false">IF('Indicator Data'!BE193="No Data",1,IF('Indicator Data imputation'!BE192&lt;&gt;"",1,0))</f>
        <v>0</v>
      </c>
      <c r="BE189" s="230" t="n">
        <f aca="false">IF('Indicator Data'!BF193="No Data",1,IF('Indicator Data imputation'!BF192&lt;&gt;"",1,0))</f>
        <v>0</v>
      </c>
      <c r="BF189" s="230" t="n">
        <f aca="false">IF('Indicator Data'!BG193="No Data",1,IF('Indicator Data imputation'!BG192&lt;&gt;"",1,0))</f>
        <v>0</v>
      </c>
      <c r="BG189" s="230" t="n">
        <f aca="false">IF('Indicator Data'!BH193="No Data",1,IF('Indicator Data imputation'!BH192&lt;&gt;"",1,0))</f>
        <v>0</v>
      </c>
      <c r="BH189" s="230" t="n">
        <f aca="false">IF('Indicator Data'!BI193="No Data",1,IF('Indicator Data imputation'!BI192&lt;&gt;"",1,0))</f>
        <v>0</v>
      </c>
      <c r="BI189" s="230" t="n">
        <f aca="false">IF('Indicator Data'!BJ193="No Data",1,IF('Indicator Data imputation'!BJ192&lt;&gt;"",1,0))</f>
        <v>0</v>
      </c>
      <c r="BJ189" s="230" t="n">
        <f aca="false">IF('Indicator Data'!BK193="No Data",1,IF('Indicator Data imputation'!BK192&lt;&gt;"",1,0))</f>
        <v>0</v>
      </c>
      <c r="BK189" s="230" t="n">
        <f aca="false">IF('Indicator Data'!BL193="No Data",1,IF('Indicator Data imputation'!BL192&lt;&gt;"",1,0))</f>
        <v>0</v>
      </c>
      <c r="BL189" s="230" t="n">
        <f aca="false">IF('Indicator Data'!BM193="No Data",1,IF('Indicator Data imputation'!BM192&lt;&gt;"",1,0))</f>
        <v>0</v>
      </c>
      <c r="BM189" s="230" t="n">
        <f aca="false">IF('Indicator Data'!BN193="No Data",1,IF('Indicator Data imputation'!BN192&lt;&gt;"",1,0))</f>
        <v>0</v>
      </c>
      <c r="BN189" s="230" t="n">
        <f aca="false">IF('Indicator Data'!BO193="No Data",1,IF('Indicator Data imputation'!BO192&lt;&gt;"",1,0))</f>
        <v>0</v>
      </c>
      <c r="BO189" s="230" t="n">
        <f aca="false">IF('Indicator Data'!BP193="No Data",1,IF('Indicator Data imputation'!BP192&lt;&gt;"",1,0))</f>
        <v>0</v>
      </c>
      <c r="BP189" s="230" t="n">
        <f aca="false">IF('Indicator Data'!BQ193="No Data",1,IF('Indicator Data imputation'!BQ192&lt;&gt;"",1,0))</f>
        <v>0</v>
      </c>
      <c r="BQ189" s="230" t="n">
        <f aca="false">IF('Indicator Data'!BR193="No Data",1,IF('Indicator Data imputation'!BR192&lt;&gt;"",1,0))</f>
        <v>0</v>
      </c>
      <c r="BR189" s="230" t="n">
        <f aca="false">IF('Indicator Data'!BS193="No Data",1,IF('Indicator Data imputation'!BS192&lt;&gt;"",1,0))</f>
        <v>0</v>
      </c>
      <c r="BS189" s="230" t="n">
        <f aca="false">IF('Indicator Data'!BT193="No Data",1,IF('Indicator Data imputation'!BT192&lt;&gt;"",1,0))</f>
        <v>0</v>
      </c>
      <c r="BT189" s="230" t="n">
        <f aca="false">IF('Indicator Data'!BU193="No Data",1,IF('Indicator Data imputation'!BU192&lt;&gt;"",1,0))</f>
        <v>0</v>
      </c>
      <c r="BU189" s="230" t="n">
        <f aca="false">IF('Indicator Data'!BV193="No Data",1,IF('Indicator Data imputation'!BV192&lt;&gt;"",1,0))</f>
        <v>1</v>
      </c>
      <c r="BV189" s="230" t="n">
        <f aca="false">IF('Indicator Data'!BW193="No Data",1,IF('Indicator Data imputation'!BW192&lt;&gt;"",1,0))</f>
        <v>0</v>
      </c>
      <c r="BW189" s="230" t="n">
        <f aca="false">IF('Indicator Data'!BX193="No Data",1,IF('Indicator Data imputation'!BX192&lt;&gt;"",1,0))</f>
        <v>0</v>
      </c>
      <c r="BX189" s="0" t="n">
        <f aca="false">SUM(B189:BW189)</f>
        <v>4</v>
      </c>
      <c r="BY189" s="239" t="n">
        <f aca="false">BX189/74</f>
        <v>0.0540540540540541</v>
      </c>
    </row>
    <row r="190" customFormat="false" ht="14.5" hidden="false" customHeight="false" outlineLevel="0" collapsed="false">
      <c r="A190" s="0" t="str">
        <f aca="false">'Indicator Data'!B194</f>
        <v>YEM</v>
      </c>
      <c r="B190" s="230" t="n">
        <f aca="false">IF('Indicator Data'!C194="No Data",1,IF('Indicator Data imputation'!C193&lt;&gt;"",1,0))</f>
        <v>0</v>
      </c>
      <c r="C190" s="230" t="n">
        <f aca="false">IF('Indicator Data'!D194="No Data",1,IF('Indicator Data imputation'!D193&lt;&gt;"",1,0))</f>
        <v>0</v>
      </c>
      <c r="D190" s="230" t="n">
        <f aca="false">IF('Indicator Data'!E194="No Data",1,IF('Indicator Data imputation'!E193&lt;&gt;"",1,0))</f>
        <v>0</v>
      </c>
      <c r="E190" s="230" t="n">
        <f aca="false">IF('Indicator Data'!F194="No Data",1,IF('Indicator Data imputation'!F193&lt;&gt;"",1,0))</f>
        <v>0</v>
      </c>
      <c r="F190" s="230" t="n">
        <f aca="false">IF('Indicator Data'!G194="No Data",1,IF('Indicator Data imputation'!G193&lt;&gt;"",1,0))</f>
        <v>0</v>
      </c>
      <c r="G190" s="230" t="n">
        <f aca="false">IF('Indicator Data'!H194="No Data",1,IF('Indicator Data imputation'!H193&lt;&gt;"",1,0))</f>
        <v>0</v>
      </c>
      <c r="H190" s="230" t="n">
        <f aca="false">IF('Indicator Data'!I194="No Data",1,IF('Indicator Data imputation'!I193&lt;&gt;"",1,0))</f>
        <v>0</v>
      </c>
      <c r="I190" s="230" t="n">
        <f aca="false">IF('Indicator Data'!J194="No Data",1,IF('Indicator Data imputation'!J193&lt;&gt;"",1,0))</f>
        <v>0</v>
      </c>
      <c r="J190" s="230" t="n">
        <f aca="false">IF('Indicator Data'!K194="No Data",1,IF('Indicator Data imputation'!K193&lt;&gt;"",1,0))</f>
        <v>0</v>
      </c>
      <c r="K190" s="230" t="n">
        <f aca="false">IF('Indicator Data'!L194="No Data",1,IF('Indicator Data imputation'!L193&lt;&gt;"",1,0))</f>
        <v>0</v>
      </c>
      <c r="L190" s="230" t="n">
        <f aca="false">IF('Indicator Data'!M194="No Data",1,IF('Indicator Data imputation'!M193&lt;&gt;"",1,0))</f>
        <v>0</v>
      </c>
      <c r="M190" s="230" t="n">
        <f aca="false">IF('Indicator Data'!N194="No Data",1,IF('Indicator Data imputation'!N193&lt;&gt;"",1,0))</f>
        <v>1</v>
      </c>
      <c r="N190" s="230" t="n">
        <f aca="false">IF('Indicator Data'!O194="No Data",1,IF('Indicator Data imputation'!O193&lt;&gt;"",1,0))</f>
        <v>1</v>
      </c>
      <c r="O190" s="230" t="n">
        <f aca="false">IF('Indicator Data'!P194="No Data",1,IF('Indicator Data imputation'!P193&lt;&gt;"",1,0))</f>
        <v>1</v>
      </c>
      <c r="P190" s="230" t="n">
        <f aca="false">IF('Indicator Data'!Q194="No Data",1,IF('Indicator Data imputation'!Q193&lt;&gt;"",1,0))</f>
        <v>0</v>
      </c>
      <c r="Q190" s="230" t="n">
        <f aca="false">IF('Indicator Data'!R194="No Data",1,IF('Indicator Data imputation'!R193&lt;&gt;"",1,0))</f>
        <v>0</v>
      </c>
      <c r="R190" s="230" t="n">
        <f aca="false">IF('Indicator Data'!S194="No Data",1,IF('Indicator Data imputation'!S193&lt;&gt;"",1,0))</f>
        <v>0</v>
      </c>
      <c r="S190" s="230" t="n">
        <f aca="false">IF('Indicator Data'!T194="No Data",1,IF('Indicator Data imputation'!T193&lt;&gt;"",1,0))</f>
        <v>0</v>
      </c>
      <c r="T190" s="230" t="n">
        <f aca="false">IF('Indicator Data'!U194="No Data",1,IF('Indicator Data imputation'!U193&lt;&gt;"",1,0))</f>
        <v>0</v>
      </c>
      <c r="U190" s="230" t="n">
        <f aca="false">IF('Indicator Data'!V194="No Data",1,IF('Indicator Data imputation'!V193&lt;&gt;"",1,0))</f>
        <v>0</v>
      </c>
      <c r="V190" s="230" t="n">
        <f aca="false">IF('Indicator Data'!W194="No Data",1,IF('Indicator Data imputation'!W193&lt;&gt;"",1,0))</f>
        <v>0</v>
      </c>
      <c r="W190" s="230" t="n">
        <f aca="false">IF('Indicator Data'!X194="No Data",1,IF('Indicator Data imputation'!X193&lt;&gt;"",1,0))</f>
        <v>0</v>
      </c>
      <c r="X190" s="230" t="n">
        <f aca="false">IF('Indicator Data'!Y194="No Data",1,IF('Indicator Data imputation'!Y193&lt;&gt;"",1,0))</f>
        <v>0</v>
      </c>
      <c r="Y190" s="230" t="n">
        <f aca="false">IF('Indicator Data'!Z194="No Data",1,IF('Indicator Data imputation'!Z193&lt;&gt;"",1,0))</f>
        <v>0</v>
      </c>
      <c r="Z190" s="230" t="n">
        <f aca="false">IF('Indicator Data'!AA194="No Data",1,IF('Indicator Data imputation'!AA193&lt;&gt;"",1,0))</f>
        <v>0</v>
      </c>
      <c r="AA190" s="230" t="n">
        <f aca="false">IF('Indicator Data'!AB194="No Data",1,IF('Indicator Data imputation'!AB193&lt;&gt;"",1,0))</f>
        <v>0</v>
      </c>
      <c r="AB190" s="230" t="n">
        <f aca="false">IF('Indicator Data'!AC194="No Data",1,IF('Indicator Data imputation'!AC193&lt;&gt;"",1,0))</f>
        <v>0</v>
      </c>
      <c r="AC190" s="230" t="n">
        <f aca="false">IF('Indicator Data'!AD194="No Data",1,IF('Indicator Data imputation'!AD193&lt;&gt;"",1,0))</f>
        <v>0</v>
      </c>
      <c r="AD190" s="230" t="n">
        <f aca="false">IF('Indicator Data'!AE194="No Data",1,IF('Indicator Data imputation'!AE193&lt;&gt;"",1,0))</f>
        <v>0</v>
      </c>
      <c r="AE190" s="230" t="n">
        <f aca="false">IF('Indicator Data'!AF194="No Data",1,IF('Indicator Data imputation'!AF193&lt;&gt;"",1,0))</f>
        <v>0</v>
      </c>
      <c r="AF190" s="230" t="n">
        <f aca="false">IF('Indicator Data'!AG194="No Data",1,IF('Indicator Data imputation'!AG193&lt;&gt;"",1,0))</f>
        <v>0</v>
      </c>
      <c r="AG190" s="230" t="n">
        <f aca="false">IF('Indicator Data'!AH194="No Data",1,IF('Indicator Data imputation'!AH193&lt;&gt;"",1,0))</f>
        <v>0</v>
      </c>
      <c r="AH190" s="230" t="n">
        <f aca="false">IF('Indicator Data'!AI194="No Data",1,IF('Indicator Data imputation'!AI193&lt;&gt;"",1,0))</f>
        <v>0</v>
      </c>
      <c r="AI190" s="230" t="n">
        <f aca="false">IF('Indicator Data'!AJ194="No Data",1,IF('Indicator Data imputation'!AJ193&lt;&gt;"",1,0))</f>
        <v>0</v>
      </c>
      <c r="AJ190" s="230" t="n">
        <f aca="false">IF('Indicator Data'!AK194="No Data",1,IF('Indicator Data imputation'!AK193&lt;&gt;"",1,0))</f>
        <v>0</v>
      </c>
      <c r="AK190" s="230" t="n">
        <f aca="false">IF('Indicator Data'!AL194="No Data",1,IF('Indicator Data imputation'!AL193&lt;&gt;"",1,0))</f>
        <v>0</v>
      </c>
      <c r="AL190" s="230" t="n">
        <f aca="false">IF('Indicator Data'!AM194="No Data",1,IF('Indicator Data imputation'!AM193&lt;&gt;"",1,0))</f>
        <v>0</v>
      </c>
      <c r="AM190" s="230" t="n">
        <f aca="false">IF('Indicator Data'!AN194="No Data",1,IF('Indicator Data imputation'!AN193&lt;&gt;"",1,0))</f>
        <v>0</v>
      </c>
      <c r="AN190" s="230" t="n">
        <f aca="false">IF('Indicator Data'!AO194="No Data",1,IF('Indicator Data imputation'!AO193&lt;&gt;"",1,0))</f>
        <v>0</v>
      </c>
      <c r="AO190" s="230" t="n">
        <f aca="false">IF('Indicator Data'!AP194="No Data",1,IF('Indicator Data imputation'!AP193&lt;&gt;"",1,0))</f>
        <v>0</v>
      </c>
      <c r="AP190" s="230" t="n">
        <f aca="false">IF('Indicator Data'!AQ194="No Data",1,IF('Indicator Data imputation'!AQ193&lt;&gt;"",1,0))</f>
        <v>0</v>
      </c>
      <c r="AQ190" s="230" t="n">
        <f aca="false">IF('Indicator Data'!AR194="No Data",1,IF('Indicator Data imputation'!AR193&lt;&gt;"",1,0))</f>
        <v>0</v>
      </c>
      <c r="AR190" s="230" t="n">
        <f aca="false">IF('Indicator Data'!AS194="No Data",1,IF('Indicator Data imputation'!AS193&lt;&gt;"",1,0))</f>
        <v>0</v>
      </c>
      <c r="AS190" s="230" t="n">
        <f aca="false">IF('Indicator Data'!AT194="No Data",1,IF('Indicator Data imputation'!AT193&lt;&gt;"",1,0))</f>
        <v>0</v>
      </c>
      <c r="AT190" s="230" t="n">
        <f aca="false">IF('Indicator Data'!AU194="No Data",1,IF('Indicator Data imputation'!AU193&lt;&gt;"",1,0))</f>
        <v>0</v>
      </c>
      <c r="AU190" s="230" t="n">
        <f aca="false">IF('Indicator Data'!AV194="No Data",1,IF('Indicator Data imputation'!AV193&lt;&gt;"",1,0))</f>
        <v>0</v>
      </c>
      <c r="AV190" s="230" t="n">
        <f aca="false">IF('Indicator Data'!AW194="No Data",1,IF('Indicator Data imputation'!AW193&lt;&gt;"",1,0))</f>
        <v>0</v>
      </c>
      <c r="AW190" s="230" t="n">
        <f aca="false">IF('Indicator Data'!AX194="No Data",1,IF('Indicator Data imputation'!AX193&lt;&gt;"",1,0))</f>
        <v>0</v>
      </c>
      <c r="AX190" s="230" t="n">
        <f aca="false">IF('Indicator Data'!AY194="No Data",1,IF('Indicator Data imputation'!AY193&lt;&gt;"",1,0))</f>
        <v>0</v>
      </c>
      <c r="AY190" s="230" t="n">
        <f aca="false">IF('Indicator Data'!AZ194="No Data",1,IF('Indicator Data imputation'!AZ193&lt;&gt;"",1,0))</f>
        <v>0</v>
      </c>
      <c r="AZ190" s="230" t="n">
        <f aca="false">IF('Indicator Data'!BA194="No Data",1,IF('Indicator Data imputation'!BA193&lt;&gt;"",1,0))</f>
        <v>0</v>
      </c>
      <c r="BA190" s="230" t="n">
        <f aca="false">IF('Indicator Data'!BB194="No Data",1,IF('Indicator Data imputation'!BB193&lt;&gt;"",1,0))</f>
        <v>0</v>
      </c>
      <c r="BB190" s="230" t="n">
        <f aca="false">IF('Indicator Data'!BC194="No Data",1,IF('Indicator Data imputation'!BC193&lt;&gt;"",1,0))</f>
        <v>0</v>
      </c>
      <c r="BC190" s="230" t="n">
        <f aca="false">IF('Indicator Data'!BD194="No Data",1,IF('Indicator Data imputation'!BD193&lt;&gt;"",1,0))</f>
        <v>0</v>
      </c>
      <c r="BD190" s="230" t="n">
        <f aca="false">IF('Indicator Data'!BE194="No Data",1,IF('Indicator Data imputation'!BE193&lt;&gt;"",1,0))</f>
        <v>0</v>
      </c>
      <c r="BE190" s="230" t="n">
        <f aca="false">IF('Indicator Data'!BF194="No Data",1,IF('Indicator Data imputation'!BF193&lt;&gt;"",1,0))</f>
        <v>0</v>
      </c>
      <c r="BF190" s="230" t="n">
        <f aca="false">IF('Indicator Data'!BG194="No Data",1,IF('Indicator Data imputation'!BG193&lt;&gt;"",1,0))</f>
        <v>0</v>
      </c>
      <c r="BG190" s="230" t="n">
        <f aca="false">IF('Indicator Data'!BH194="No Data",1,IF('Indicator Data imputation'!BH193&lt;&gt;"",1,0))</f>
        <v>1</v>
      </c>
      <c r="BH190" s="230" t="n">
        <f aca="false">IF('Indicator Data'!BI194="No Data",1,IF('Indicator Data imputation'!BI193&lt;&gt;"",1,0))</f>
        <v>0</v>
      </c>
      <c r="BI190" s="230" t="n">
        <f aca="false">IF('Indicator Data'!BJ194="No Data",1,IF('Indicator Data imputation'!BJ193&lt;&gt;"",1,0))</f>
        <v>0</v>
      </c>
      <c r="BJ190" s="230" t="n">
        <f aca="false">IF('Indicator Data'!BK194="No Data",1,IF('Indicator Data imputation'!BK193&lt;&gt;"",1,0))</f>
        <v>0</v>
      </c>
      <c r="BK190" s="230" t="n">
        <f aca="false">IF('Indicator Data'!BL194="No Data",1,IF('Indicator Data imputation'!BL193&lt;&gt;"",1,0))</f>
        <v>0</v>
      </c>
      <c r="BL190" s="230" t="n">
        <f aca="false">IF('Indicator Data'!BM194="No Data",1,IF('Indicator Data imputation'!BM193&lt;&gt;"",1,0))</f>
        <v>1</v>
      </c>
      <c r="BM190" s="230" t="n">
        <f aca="false">IF('Indicator Data'!BN194="No Data",1,IF('Indicator Data imputation'!BN193&lt;&gt;"",1,0))</f>
        <v>0</v>
      </c>
      <c r="BN190" s="230" t="n">
        <f aca="false">IF('Indicator Data'!BO194="No Data",1,IF('Indicator Data imputation'!BO193&lt;&gt;"",1,0))</f>
        <v>0</v>
      </c>
      <c r="BO190" s="230" t="n">
        <f aca="false">IF('Indicator Data'!BP194="No Data",1,IF('Indicator Data imputation'!BP193&lt;&gt;"",1,0))</f>
        <v>0</v>
      </c>
      <c r="BP190" s="230" t="n">
        <f aca="false">IF('Indicator Data'!BQ194="No Data",1,IF('Indicator Data imputation'!BQ193&lt;&gt;"",1,0))</f>
        <v>0</v>
      </c>
      <c r="BQ190" s="230" t="n">
        <f aca="false">IF('Indicator Data'!BR194="No Data",1,IF('Indicator Data imputation'!BR193&lt;&gt;"",1,0))</f>
        <v>0</v>
      </c>
      <c r="BR190" s="230" t="n">
        <f aca="false">IF('Indicator Data'!BS194="No Data",1,IF('Indicator Data imputation'!BS193&lt;&gt;"",1,0))</f>
        <v>0</v>
      </c>
      <c r="BS190" s="230" t="n">
        <f aca="false">IF('Indicator Data'!BT194="No Data",1,IF('Indicator Data imputation'!BT193&lt;&gt;"",1,0))</f>
        <v>0</v>
      </c>
      <c r="BT190" s="230" t="n">
        <f aca="false">IF('Indicator Data'!BU194="No Data",1,IF('Indicator Data imputation'!BU193&lt;&gt;"",1,0))</f>
        <v>0</v>
      </c>
      <c r="BU190" s="230" t="n">
        <f aca="false">IF('Indicator Data'!BV194="No Data",1,IF('Indicator Data imputation'!BV193&lt;&gt;"",1,0))</f>
        <v>0</v>
      </c>
      <c r="BV190" s="230" t="n">
        <f aca="false">IF('Indicator Data'!BW194="No Data",1,IF('Indicator Data imputation'!BW193&lt;&gt;"",1,0))</f>
        <v>0</v>
      </c>
      <c r="BW190" s="230" t="n">
        <f aca="false">IF('Indicator Data'!BX194="No Data",1,IF('Indicator Data imputation'!BX193&lt;&gt;"",1,0))</f>
        <v>0</v>
      </c>
      <c r="BX190" s="0" t="n">
        <f aca="false">SUM(B190:BW190)</f>
        <v>5</v>
      </c>
      <c r="BY190" s="239" t="n">
        <f aca="false">BX190/74</f>
        <v>0.0675675675675676</v>
      </c>
    </row>
    <row r="191" customFormat="false" ht="14.5" hidden="false" customHeight="false" outlineLevel="0" collapsed="false">
      <c r="A191" s="0" t="str">
        <f aca="false">'Indicator Data'!B195</f>
        <v>ZMB</v>
      </c>
      <c r="B191" s="230" t="n">
        <f aca="false">IF('Indicator Data'!C195="No Data",1,IF('Indicator Data imputation'!C194&lt;&gt;"",1,0))</f>
        <v>0</v>
      </c>
      <c r="C191" s="230" t="n">
        <f aca="false">IF('Indicator Data'!D195="No Data",1,IF('Indicator Data imputation'!D194&lt;&gt;"",1,0))</f>
        <v>0</v>
      </c>
      <c r="D191" s="230" t="n">
        <f aca="false">IF('Indicator Data'!E195="No Data",1,IF('Indicator Data imputation'!E194&lt;&gt;"",1,0))</f>
        <v>0</v>
      </c>
      <c r="E191" s="230" t="n">
        <f aca="false">IF('Indicator Data'!F195="No Data",1,IF('Indicator Data imputation'!F194&lt;&gt;"",1,0))</f>
        <v>0</v>
      </c>
      <c r="F191" s="230" t="n">
        <f aca="false">IF('Indicator Data'!G195="No Data",1,IF('Indicator Data imputation'!G194&lt;&gt;"",1,0))</f>
        <v>0</v>
      </c>
      <c r="G191" s="230" t="n">
        <f aca="false">IF('Indicator Data'!H195="No Data",1,IF('Indicator Data imputation'!H194&lt;&gt;"",1,0))</f>
        <v>0</v>
      </c>
      <c r="H191" s="230" t="n">
        <f aca="false">IF('Indicator Data'!I195="No Data",1,IF('Indicator Data imputation'!I194&lt;&gt;"",1,0))</f>
        <v>0</v>
      </c>
      <c r="I191" s="230" t="n">
        <f aca="false">IF('Indicator Data'!J195="No Data",1,IF('Indicator Data imputation'!J194&lt;&gt;"",1,0))</f>
        <v>0</v>
      </c>
      <c r="J191" s="230" t="n">
        <f aca="false">IF('Indicator Data'!K195="No Data",1,IF('Indicator Data imputation'!K194&lt;&gt;"",1,0))</f>
        <v>0</v>
      </c>
      <c r="K191" s="230" t="n">
        <f aca="false">IF('Indicator Data'!L195="No Data",1,IF('Indicator Data imputation'!L194&lt;&gt;"",1,0))</f>
        <v>0</v>
      </c>
      <c r="L191" s="230" t="n">
        <f aca="false">IF('Indicator Data'!M195="No Data",1,IF('Indicator Data imputation'!M194&lt;&gt;"",1,0))</f>
        <v>0</v>
      </c>
      <c r="M191" s="230" t="n">
        <f aca="false">IF('Indicator Data'!N195="No Data",1,IF('Indicator Data imputation'!N194&lt;&gt;"",1,0))</f>
        <v>0</v>
      </c>
      <c r="N191" s="230" t="n">
        <f aca="false">IF('Indicator Data'!O195="No Data",1,IF('Indicator Data imputation'!O194&lt;&gt;"",1,0))</f>
        <v>0</v>
      </c>
      <c r="O191" s="230" t="n">
        <f aca="false">IF('Indicator Data'!P195="No Data",1,IF('Indicator Data imputation'!P194&lt;&gt;"",1,0))</f>
        <v>0</v>
      </c>
      <c r="P191" s="230" t="n">
        <f aca="false">IF('Indicator Data'!Q195="No Data",1,IF('Indicator Data imputation'!Q194&lt;&gt;"",1,0))</f>
        <v>0</v>
      </c>
      <c r="Q191" s="230" t="n">
        <f aca="false">IF('Indicator Data'!R195="No Data",1,IF('Indicator Data imputation'!R194&lt;&gt;"",1,0))</f>
        <v>0</v>
      </c>
      <c r="R191" s="230" t="n">
        <f aca="false">IF('Indicator Data'!S195="No Data",1,IF('Indicator Data imputation'!S194&lt;&gt;"",1,0))</f>
        <v>0</v>
      </c>
      <c r="S191" s="230" t="n">
        <f aca="false">IF('Indicator Data'!T195="No Data",1,IF('Indicator Data imputation'!T194&lt;&gt;"",1,0))</f>
        <v>0</v>
      </c>
      <c r="T191" s="230" t="n">
        <f aca="false">IF('Indicator Data'!U195="No Data",1,IF('Indicator Data imputation'!U194&lt;&gt;"",1,0))</f>
        <v>0</v>
      </c>
      <c r="U191" s="230" t="n">
        <f aca="false">IF('Indicator Data'!V195="No Data",1,IF('Indicator Data imputation'!V194&lt;&gt;"",1,0))</f>
        <v>0</v>
      </c>
      <c r="V191" s="230" t="n">
        <f aca="false">IF('Indicator Data'!W195="No Data",1,IF('Indicator Data imputation'!W194&lt;&gt;"",1,0))</f>
        <v>0</v>
      </c>
      <c r="W191" s="230" t="n">
        <f aca="false">IF('Indicator Data'!X195="No Data",1,IF('Indicator Data imputation'!X194&lt;&gt;"",1,0))</f>
        <v>0</v>
      </c>
      <c r="X191" s="230" t="n">
        <f aca="false">IF('Indicator Data'!Y195="No Data",1,IF('Indicator Data imputation'!Y194&lt;&gt;"",1,0))</f>
        <v>0</v>
      </c>
      <c r="Y191" s="230" t="n">
        <f aca="false">IF('Indicator Data'!Z195="No Data",1,IF('Indicator Data imputation'!Z194&lt;&gt;"",1,0))</f>
        <v>0</v>
      </c>
      <c r="Z191" s="230" t="n">
        <f aca="false">IF('Indicator Data'!AA195="No Data",1,IF('Indicator Data imputation'!AA194&lt;&gt;"",1,0))</f>
        <v>0</v>
      </c>
      <c r="AA191" s="230" t="n">
        <f aca="false">IF('Indicator Data'!AB195="No Data",1,IF('Indicator Data imputation'!AB194&lt;&gt;"",1,0))</f>
        <v>0</v>
      </c>
      <c r="AB191" s="230" t="n">
        <f aca="false">IF('Indicator Data'!AC195="No Data",1,IF('Indicator Data imputation'!AC194&lt;&gt;"",1,0))</f>
        <v>0</v>
      </c>
      <c r="AC191" s="230" t="n">
        <f aca="false">IF('Indicator Data'!AD195="No Data",1,IF('Indicator Data imputation'!AD194&lt;&gt;"",1,0))</f>
        <v>0</v>
      </c>
      <c r="AD191" s="230" t="n">
        <f aca="false">IF('Indicator Data'!AE195="No Data",1,IF('Indicator Data imputation'!AE194&lt;&gt;"",1,0))</f>
        <v>0</v>
      </c>
      <c r="AE191" s="230" t="n">
        <f aca="false">IF('Indicator Data'!AF195="No Data",1,IF('Indicator Data imputation'!AF194&lt;&gt;"",1,0))</f>
        <v>0</v>
      </c>
      <c r="AF191" s="230" t="n">
        <f aca="false">IF('Indicator Data'!AG195="No Data",1,IF('Indicator Data imputation'!AG194&lt;&gt;"",1,0))</f>
        <v>0</v>
      </c>
      <c r="AG191" s="230" t="n">
        <f aca="false">IF('Indicator Data'!AH195="No Data",1,IF('Indicator Data imputation'!AH194&lt;&gt;"",1,0))</f>
        <v>0</v>
      </c>
      <c r="AH191" s="230" t="n">
        <f aca="false">IF('Indicator Data'!AI195="No Data",1,IF('Indicator Data imputation'!AI194&lt;&gt;"",1,0))</f>
        <v>0</v>
      </c>
      <c r="AI191" s="230" t="n">
        <f aca="false">IF('Indicator Data'!AJ195="No Data",1,IF('Indicator Data imputation'!AJ194&lt;&gt;"",1,0))</f>
        <v>0</v>
      </c>
      <c r="AJ191" s="230" t="n">
        <f aca="false">IF('Indicator Data'!AK195="No Data",1,IF('Indicator Data imputation'!AK194&lt;&gt;"",1,0))</f>
        <v>0</v>
      </c>
      <c r="AK191" s="230" t="n">
        <f aca="false">IF('Indicator Data'!AL195="No Data",1,IF('Indicator Data imputation'!AL194&lt;&gt;"",1,0))</f>
        <v>0</v>
      </c>
      <c r="AL191" s="230" t="n">
        <f aca="false">IF('Indicator Data'!AM195="No Data",1,IF('Indicator Data imputation'!AM194&lt;&gt;"",1,0))</f>
        <v>0</v>
      </c>
      <c r="AM191" s="230" t="n">
        <f aca="false">IF('Indicator Data'!AN195="No Data",1,IF('Indicator Data imputation'!AN194&lt;&gt;"",1,0))</f>
        <v>0</v>
      </c>
      <c r="AN191" s="230" t="n">
        <f aca="false">IF('Indicator Data'!AO195="No Data",1,IF('Indicator Data imputation'!AO194&lt;&gt;"",1,0))</f>
        <v>0</v>
      </c>
      <c r="AO191" s="230" t="n">
        <f aca="false">IF('Indicator Data'!AP195="No Data",1,IF('Indicator Data imputation'!AP194&lt;&gt;"",1,0))</f>
        <v>0</v>
      </c>
      <c r="AP191" s="230" t="n">
        <f aca="false">IF('Indicator Data'!AQ195="No Data",1,IF('Indicator Data imputation'!AQ194&lt;&gt;"",1,0))</f>
        <v>0</v>
      </c>
      <c r="AQ191" s="230" t="n">
        <f aca="false">IF('Indicator Data'!AR195="No Data",1,IF('Indicator Data imputation'!AR194&lt;&gt;"",1,0))</f>
        <v>0</v>
      </c>
      <c r="AR191" s="230" t="n">
        <f aca="false">IF('Indicator Data'!AS195="No Data",1,IF('Indicator Data imputation'!AS194&lt;&gt;"",1,0))</f>
        <v>0</v>
      </c>
      <c r="AS191" s="230" t="n">
        <f aca="false">IF('Indicator Data'!AT195="No Data",1,IF('Indicator Data imputation'!AT194&lt;&gt;"",1,0))</f>
        <v>0</v>
      </c>
      <c r="AT191" s="230" t="n">
        <f aca="false">IF('Indicator Data'!AU195="No Data",1,IF('Indicator Data imputation'!AU194&lt;&gt;"",1,0))</f>
        <v>0</v>
      </c>
      <c r="AU191" s="230" t="n">
        <f aca="false">IF('Indicator Data'!AV195="No Data",1,IF('Indicator Data imputation'!AV194&lt;&gt;"",1,0))</f>
        <v>0</v>
      </c>
      <c r="AV191" s="230" t="n">
        <f aca="false">IF('Indicator Data'!AW195="No Data",1,IF('Indicator Data imputation'!AW194&lt;&gt;"",1,0))</f>
        <v>0</v>
      </c>
      <c r="AW191" s="230" t="n">
        <f aca="false">IF('Indicator Data'!AX195="No Data",1,IF('Indicator Data imputation'!AX194&lt;&gt;"",1,0))</f>
        <v>0</v>
      </c>
      <c r="AX191" s="230" t="n">
        <f aca="false">IF('Indicator Data'!AY195="No Data",1,IF('Indicator Data imputation'!AY194&lt;&gt;"",1,0))</f>
        <v>0</v>
      </c>
      <c r="AY191" s="230" t="n">
        <f aca="false">IF('Indicator Data'!AZ195="No Data",1,IF('Indicator Data imputation'!AZ194&lt;&gt;"",1,0))</f>
        <v>0</v>
      </c>
      <c r="AZ191" s="230" t="n">
        <f aca="false">IF('Indicator Data'!BA195="No Data",1,IF('Indicator Data imputation'!BA194&lt;&gt;"",1,0))</f>
        <v>0</v>
      </c>
      <c r="BA191" s="230" t="n">
        <f aca="false">IF('Indicator Data'!BB195="No Data",1,IF('Indicator Data imputation'!BB194&lt;&gt;"",1,0))</f>
        <v>0</v>
      </c>
      <c r="BB191" s="230" t="n">
        <f aca="false">IF('Indicator Data'!BC195="No Data",1,IF('Indicator Data imputation'!BC194&lt;&gt;"",1,0))</f>
        <v>0</v>
      </c>
      <c r="BC191" s="230" t="n">
        <f aca="false">IF('Indicator Data'!BD195="No Data",1,IF('Indicator Data imputation'!BD194&lt;&gt;"",1,0))</f>
        <v>0</v>
      </c>
      <c r="BD191" s="230" t="n">
        <f aca="false">IF('Indicator Data'!BE195="No Data",1,IF('Indicator Data imputation'!BE194&lt;&gt;"",1,0))</f>
        <v>0</v>
      </c>
      <c r="BE191" s="230" t="n">
        <f aca="false">IF('Indicator Data'!BF195="No Data",1,IF('Indicator Data imputation'!BF194&lt;&gt;"",1,0))</f>
        <v>0</v>
      </c>
      <c r="BF191" s="230" t="n">
        <f aca="false">IF('Indicator Data'!BG195="No Data",1,IF('Indicator Data imputation'!BG194&lt;&gt;"",1,0))</f>
        <v>0</v>
      </c>
      <c r="BG191" s="230" t="n">
        <f aca="false">IF('Indicator Data'!BH195="No Data",1,IF('Indicator Data imputation'!BH194&lt;&gt;"",1,0))</f>
        <v>1</v>
      </c>
      <c r="BH191" s="230" t="n">
        <f aca="false">IF('Indicator Data'!BI195="No Data",1,IF('Indicator Data imputation'!BI194&lt;&gt;"",1,0))</f>
        <v>0</v>
      </c>
      <c r="BI191" s="230" t="n">
        <f aca="false">IF('Indicator Data'!BJ195="No Data",1,IF('Indicator Data imputation'!BJ194&lt;&gt;"",1,0))</f>
        <v>0</v>
      </c>
      <c r="BJ191" s="230" t="n">
        <f aca="false">IF('Indicator Data'!BK195="No Data",1,IF('Indicator Data imputation'!BK194&lt;&gt;"",1,0))</f>
        <v>0</v>
      </c>
      <c r="BK191" s="230" t="n">
        <f aca="false">IF('Indicator Data'!BL195="No Data",1,IF('Indicator Data imputation'!BL194&lt;&gt;"",1,0))</f>
        <v>0</v>
      </c>
      <c r="BL191" s="230" t="n">
        <f aca="false">IF('Indicator Data'!BM195="No Data",1,IF('Indicator Data imputation'!BM194&lt;&gt;"",1,0))</f>
        <v>0</v>
      </c>
      <c r="BM191" s="230" t="n">
        <f aca="false">IF('Indicator Data'!BN195="No Data",1,IF('Indicator Data imputation'!BN194&lt;&gt;"",1,0))</f>
        <v>0</v>
      </c>
      <c r="BN191" s="230" t="n">
        <f aca="false">IF('Indicator Data'!BO195="No Data",1,IF('Indicator Data imputation'!BO194&lt;&gt;"",1,0))</f>
        <v>0</v>
      </c>
      <c r="BO191" s="230" t="n">
        <f aca="false">IF('Indicator Data'!BP195="No Data",1,IF('Indicator Data imputation'!BP194&lt;&gt;"",1,0))</f>
        <v>0</v>
      </c>
      <c r="BP191" s="230" t="n">
        <f aca="false">IF('Indicator Data'!BQ195="No Data",1,IF('Indicator Data imputation'!BQ194&lt;&gt;"",1,0))</f>
        <v>0</v>
      </c>
      <c r="BQ191" s="230" t="n">
        <f aca="false">IF('Indicator Data'!BR195="No Data",1,IF('Indicator Data imputation'!BR194&lt;&gt;"",1,0))</f>
        <v>0</v>
      </c>
      <c r="BR191" s="230" t="n">
        <f aca="false">IF('Indicator Data'!BS195="No Data",1,IF('Indicator Data imputation'!BS194&lt;&gt;"",1,0))</f>
        <v>0</v>
      </c>
      <c r="BS191" s="230" t="n">
        <f aca="false">IF('Indicator Data'!BT195="No Data",1,IF('Indicator Data imputation'!BT194&lt;&gt;"",1,0))</f>
        <v>0</v>
      </c>
      <c r="BT191" s="230" t="n">
        <f aca="false">IF('Indicator Data'!BU195="No Data",1,IF('Indicator Data imputation'!BU194&lt;&gt;"",1,0))</f>
        <v>0</v>
      </c>
      <c r="BU191" s="230" t="n">
        <f aca="false">IF('Indicator Data'!BV195="No Data",1,IF('Indicator Data imputation'!BV194&lt;&gt;"",1,0))</f>
        <v>0</v>
      </c>
      <c r="BV191" s="230" t="n">
        <f aca="false">IF('Indicator Data'!BW195="No Data",1,IF('Indicator Data imputation'!BW194&lt;&gt;"",1,0))</f>
        <v>0</v>
      </c>
      <c r="BW191" s="230" t="n">
        <f aca="false">IF('Indicator Data'!BX195="No Data",1,IF('Indicator Data imputation'!BX194&lt;&gt;"",1,0))</f>
        <v>0</v>
      </c>
      <c r="BX191" s="0" t="n">
        <f aca="false">SUM(B191:BW191)</f>
        <v>1</v>
      </c>
      <c r="BY191" s="239" t="n">
        <f aca="false">BX191/74</f>
        <v>0.0135135135135135</v>
      </c>
    </row>
    <row r="192" customFormat="false" ht="14.5" hidden="false" customHeight="false" outlineLevel="0" collapsed="false">
      <c r="A192" s="0" t="str">
        <f aca="false">'Indicator Data'!B196</f>
        <v>ZWE</v>
      </c>
      <c r="B192" s="230" t="n">
        <f aca="false">IF('Indicator Data'!C196="No Data",1,IF('Indicator Data imputation'!C195&lt;&gt;"",1,0))</f>
        <v>0</v>
      </c>
      <c r="C192" s="230" t="n">
        <f aca="false">IF('Indicator Data'!D196="No Data",1,IF('Indicator Data imputation'!D195&lt;&gt;"",1,0))</f>
        <v>0</v>
      </c>
      <c r="D192" s="230" t="n">
        <f aca="false">IF('Indicator Data'!E196="No Data",1,IF('Indicator Data imputation'!E195&lt;&gt;"",1,0))</f>
        <v>0</v>
      </c>
      <c r="E192" s="230" t="n">
        <f aca="false">IF('Indicator Data'!F196="No Data",1,IF('Indicator Data imputation'!F195&lt;&gt;"",1,0))</f>
        <v>0</v>
      </c>
      <c r="F192" s="230" t="n">
        <f aca="false">IF('Indicator Data'!G196="No Data",1,IF('Indicator Data imputation'!G195&lt;&gt;"",1,0))</f>
        <v>0</v>
      </c>
      <c r="G192" s="230" t="n">
        <f aca="false">IF('Indicator Data'!H196="No Data",1,IF('Indicator Data imputation'!H195&lt;&gt;"",1,0))</f>
        <v>0</v>
      </c>
      <c r="H192" s="230" t="n">
        <f aca="false">IF('Indicator Data'!I196="No Data",1,IF('Indicator Data imputation'!I195&lt;&gt;"",1,0))</f>
        <v>0</v>
      </c>
      <c r="I192" s="230" t="n">
        <f aca="false">IF('Indicator Data'!J196="No Data",1,IF('Indicator Data imputation'!J195&lt;&gt;"",1,0))</f>
        <v>0</v>
      </c>
      <c r="J192" s="230" t="n">
        <f aca="false">IF('Indicator Data'!K196="No Data",1,IF('Indicator Data imputation'!K195&lt;&gt;"",1,0))</f>
        <v>0</v>
      </c>
      <c r="K192" s="230" t="n">
        <f aca="false">IF('Indicator Data'!L196="No Data",1,IF('Indicator Data imputation'!L195&lt;&gt;"",1,0))</f>
        <v>0</v>
      </c>
      <c r="L192" s="230" t="n">
        <f aca="false">IF('Indicator Data'!M196="No Data",1,IF('Indicator Data imputation'!M195&lt;&gt;"",1,0))</f>
        <v>0</v>
      </c>
      <c r="M192" s="230" t="n">
        <f aca="false">IF('Indicator Data'!N196="No Data",1,IF('Indicator Data imputation'!N195&lt;&gt;"",1,0))</f>
        <v>0</v>
      </c>
      <c r="N192" s="230" t="n">
        <f aca="false">IF('Indicator Data'!O196="No Data",1,IF('Indicator Data imputation'!O195&lt;&gt;"",1,0))</f>
        <v>0</v>
      </c>
      <c r="O192" s="230" t="n">
        <f aca="false">IF('Indicator Data'!P196="No Data",1,IF('Indicator Data imputation'!P195&lt;&gt;"",1,0))</f>
        <v>0</v>
      </c>
      <c r="P192" s="230" t="n">
        <f aca="false">IF('Indicator Data'!Q196="No Data",1,IF('Indicator Data imputation'!Q195&lt;&gt;"",1,0))</f>
        <v>0</v>
      </c>
      <c r="Q192" s="230" t="n">
        <f aca="false">IF('Indicator Data'!R196="No Data",1,IF('Indicator Data imputation'!R195&lt;&gt;"",1,0))</f>
        <v>0</v>
      </c>
      <c r="R192" s="230" t="n">
        <f aca="false">IF('Indicator Data'!S196="No Data",1,IF('Indicator Data imputation'!S195&lt;&gt;"",1,0))</f>
        <v>0</v>
      </c>
      <c r="S192" s="230" t="n">
        <f aca="false">IF('Indicator Data'!T196="No Data",1,IF('Indicator Data imputation'!T195&lt;&gt;"",1,0))</f>
        <v>0</v>
      </c>
      <c r="T192" s="230" t="n">
        <f aca="false">IF('Indicator Data'!U196="No Data",1,IF('Indicator Data imputation'!U195&lt;&gt;"",1,0))</f>
        <v>0</v>
      </c>
      <c r="U192" s="230" t="n">
        <f aca="false">IF('Indicator Data'!V196="No Data",1,IF('Indicator Data imputation'!V195&lt;&gt;"",1,0))</f>
        <v>0</v>
      </c>
      <c r="V192" s="230" t="n">
        <f aca="false">IF('Indicator Data'!W196="No Data",1,IF('Indicator Data imputation'!W195&lt;&gt;"",1,0))</f>
        <v>0</v>
      </c>
      <c r="W192" s="230" t="n">
        <f aca="false">IF('Indicator Data'!X196="No Data",1,IF('Indicator Data imputation'!X195&lt;&gt;"",1,0))</f>
        <v>0</v>
      </c>
      <c r="X192" s="230" t="n">
        <f aca="false">IF('Indicator Data'!Y196="No Data",1,IF('Indicator Data imputation'!Y195&lt;&gt;"",1,0))</f>
        <v>0</v>
      </c>
      <c r="Y192" s="230" t="n">
        <f aca="false">IF('Indicator Data'!Z196="No Data",1,IF('Indicator Data imputation'!Z195&lt;&gt;"",1,0))</f>
        <v>0</v>
      </c>
      <c r="Z192" s="230" t="n">
        <f aca="false">IF('Indicator Data'!AA196="No Data",1,IF('Indicator Data imputation'!AA195&lt;&gt;"",1,0))</f>
        <v>0</v>
      </c>
      <c r="AA192" s="230" t="n">
        <f aca="false">IF('Indicator Data'!AB196="No Data",1,IF('Indicator Data imputation'!AB195&lt;&gt;"",1,0))</f>
        <v>0</v>
      </c>
      <c r="AB192" s="230" t="n">
        <f aca="false">IF('Indicator Data'!AC196="No Data",1,IF('Indicator Data imputation'!AC195&lt;&gt;"",1,0))</f>
        <v>0</v>
      </c>
      <c r="AC192" s="230" t="n">
        <f aca="false">IF('Indicator Data'!AD196="No Data",1,IF('Indicator Data imputation'!AD195&lt;&gt;"",1,0))</f>
        <v>0</v>
      </c>
      <c r="AD192" s="230" t="n">
        <f aca="false">IF('Indicator Data'!AE196="No Data",1,IF('Indicator Data imputation'!AE195&lt;&gt;"",1,0))</f>
        <v>0</v>
      </c>
      <c r="AE192" s="230" t="n">
        <f aca="false">IF('Indicator Data'!AF196="No Data",1,IF('Indicator Data imputation'!AF195&lt;&gt;"",1,0))</f>
        <v>0</v>
      </c>
      <c r="AF192" s="230" t="n">
        <f aca="false">IF('Indicator Data'!AG196="No Data",1,IF('Indicator Data imputation'!AG195&lt;&gt;"",1,0))</f>
        <v>0</v>
      </c>
      <c r="AG192" s="230" t="n">
        <f aca="false">IF('Indicator Data'!AH196="No Data",1,IF('Indicator Data imputation'!AH195&lt;&gt;"",1,0))</f>
        <v>0</v>
      </c>
      <c r="AH192" s="230" t="n">
        <f aca="false">IF('Indicator Data'!AI196="No Data",1,IF('Indicator Data imputation'!AI195&lt;&gt;"",1,0))</f>
        <v>0</v>
      </c>
      <c r="AI192" s="230" t="n">
        <f aca="false">IF('Indicator Data'!AJ196="No Data",1,IF('Indicator Data imputation'!AJ195&lt;&gt;"",1,0))</f>
        <v>0</v>
      </c>
      <c r="AJ192" s="230" t="n">
        <f aca="false">IF('Indicator Data'!AK196="No Data",1,IF('Indicator Data imputation'!AK195&lt;&gt;"",1,0))</f>
        <v>0</v>
      </c>
      <c r="AK192" s="230" t="n">
        <f aca="false">IF('Indicator Data'!AL196="No Data",1,IF('Indicator Data imputation'!AL195&lt;&gt;"",1,0))</f>
        <v>0</v>
      </c>
      <c r="AL192" s="230" t="n">
        <f aca="false">IF('Indicator Data'!AM196="No Data",1,IF('Indicator Data imputation'!AM195&lt;&gt;"",1,0))</f>
        <v>0</v>
      </c>
      <c r="AM192" s="230" t="n">
        <f aca="false">IF('Indicator Data'!AN196="No Data",1,IF('Indicator Data imputation'!AN195&lt;&gt;"",1,0))</f>
        <v>0</v>
      </c>
      <c r="AN192" s="230" t="n">
        <f aca="false">IF('Indicator Data'!AO196="No Data",1,IF('Indicator Data imputation'!AO195&lt;&gt;"",1,0))</f>
        <v>0</v>
      </c>
      <c r="AO192" s="230" t="n">
        <f aca="false">IF('Indicator Data'!AP196="No Data",1,IF('Indicator Data imputation'!AP195&lt;&gt;"",1,0))</f>
        <v>0</v>
      </c>
      <c r="AP192" s="230" t="n">
        <f aca="false">IF('Indicator Data'!AQ196="No Data",1,IF('Indicator Data imputation'!AQ195&lt;&gt;"",1,0))</f>
        <v>0</v>
      </c>
      <c r="AQ192" s="230" t="n">
        <f aca="false">IF('Indicator Data'!AR196="No Data",1,IF('Indicator Data imputation'!AR195&lt;&gt;"",1,0))</f>
        <v>0</v>
      </c>
      <c r="AR192" s="230" t="n">
        <f aca="false">IF('Indicator Data'!AS196="No Data",1,IF('Indicator Data imputation'!AS195&lt;&gt;"",1,0))</f>
        <v>0</v>
      </c>
      <c r="AS192" s="230" t="n">
        <f aca="false">IF('Indicator Data'!AT196="No Data",1,IF('Indicator Data imputation'!AT195&lt;&gt;"",1,0))</f>
        <v>0</v>
      </c>
      <c r="AT192" s="230" t="n">
        <f aca="false">IF('Indicator Data'!AU196="No Data",1,IF('Indicator Data imputation'!AU195&lt;&gt;"",1,0))</f>
        <v>0</v>
      </c>
      <c r="AU192" s="230" t="n">
        <f aca="false">IF('Indicator Data'!AV196="No Data",1,IF('Indicator Data imputation'!AV195&lt;&gt;"",1,0))</f>
        <v>0</v>
      </c>
      <c r="AV192" s="230" t="n">
        <f aca="false">IF('Indicator Data'!AW196="No Data",1,IF('Indicator Data imputation'!AW195&lt;&gt;"",1,0))</f>
        <v>0</v>
      </c>
      <c r="AW192" s="230" t="n">
        <f aca="false">IF('Indicator Data'!AX196="No Data",1,IF('Indicator Data imputation'!AX195&lt;&gt;"",1,0))</f>
        <v>0</v>
      </c>
      <c r="AX192" s="230" t="n">
        <f aca="false">IF('Indicator Data'!AY196="No Data",1,IF('Indicator Data imputation'!AY195&lt;&gt;"",1,0))</f>
        <v>0</v>
      </c>
      <c r="AY192" s="230" t="n">
        <f aca="false">IF('Indicator Data'!AZ196="No Data",1,IF('Indicator Data imputation'!AZ195&lt;&gt;"",1,0))</f>
        <v>0</v>
      </c>
      <c r="AZ192" s="230" t="n">
        <f aca="false">IF('Indicator Data'!BA196="No Data",1,IF('Indicator Data imputation'!BA195&lt;&gt;"",1,0))</f>
        <v>0</v>
      </c>
      <c r="BA192" s="230" t="n">
        <f aca="false">IF('Indicator Data'!BB196="No Data",1,IF('Indicator Data imputation'!BB195&lt;&gt;"",1,0))</f>
        <v>0</v>
      </c>
      <c r="BB192" s="230" t="n">
        <f aca="false">IF('Indicator Data'!BC196="No Data",1,IF('Indicator Data imputation'!BC195&lt;&gt;"",1,0))</f>
        <v>0</v>
      </c>
      <c r="BC192" s="230" t="n">
        <f aca="false">IF('Indicator Data'!BD196="No Data",1,IF('Indicator Data imputation'!BD195&lt;&gt;"",1,0))</f>
        <v>0</v>
      </c>
      <c r="BD192" s="230" t="n">
        <f aca="false">IF('Indicator Data'!BE196="No Data",1,IF('Indicator Data imputation'!BE195&lt;&gt;"",1,0))</f>
        <v>0</v>
      </c>
      <c r="BE192" s="230" t="n">
        <f aca="false">IF('Indicator Data'!BF196="No Data",1,IF('Indicator Data imputation'!BF195&lt;&gt;"",1,0))</f>
        <v>0</v>
      </c>
      <c r="BF192" s="230" t="n">
        <f aca="false">IF('Indicator Data'!BG196="No Data",1,IF('Indicator Data imputation'!BG195&lt;&gt;"",1,0))</f>
        <v>0</v>
      </c>
      <c r="BG192" s="230" t="n">
        <f aca="false">IF('Indicator Data'!BH196="No Data",1,IF('Indicator Data imputation'!BH195&lt;&gt;"",1,0))</f>
        <v>1</v>
      </c>
      <c r="BH192" s="230" t="n">
        <f aca="false">IF('Indicator Data'!BI196="No Data",1,IF('Indicator Data imputation'!BI195&lt;&gt;"",1,0))</f>
        <v>0</v>
      </c>
      <c r="BI192" s="230" t="n">
        <f aca="false">IF('Indicator Data'!BJ196="No Data",1,IF('Indicator Data imputation'!BJ195&lt;&gt;"",1,0))</f>
        <v>0</v>
      </c>
      <c r="BJ192" s="230" t="n">
        <f aca="false">IF('Indicator Data'!BK196="No Data",1,IF('Indicator Data imputation'!BK195&lt;&gt;"",1,0))</f>
        <v>0</v>
      </c>
      <c r="BK192" s="230" t="n">
        <f aca="false">IF('Indicator Data'!BL196="No Data",1,IF('Indicator Data imputation'!BL195&lt;&gt;"",1,0))</f>
        <v>0</v>
      </c>
      <c r="BL192" s="230" t="n">
        <f aca="false">IF('Indicator Data'!BM196="No Data",1,IF('Indicator Data imputation'!BM195&lt;&gt;"",1,0))</f>
        <v>0</v>
      </c>
      <c r="BM192" s="230" t="n">
        <f aca="false">IF('Indicator Data'!BN196="No Data",1,IF('Indicator Data imputation'!BN195&lt;&gt;"",1,0))</f>
        <v>0</v>
      </c>
      <c r="BN192" s="230" t="n">
        <f aca="false">IF('Indicator Data'!BO196="No Data",1,IF('Indicator Data imputation'!BO195&lt;&gt;"",1,0))</f>
        <v>0</v>
      </c>
      <c r="BO192" s="230" t="n">
        <f aca="false">IF('Indicator Data'!BP196="No Data",1,IF('Indicator Data imputation'!BP195&lt;&gt;"",1,0))</f>
        <v>0</v>
      </c>
      <c r="BP192" s="230" t="n">
        <f aca="false">IF('Indicator Data'!BQ196="No Data",1,IF('Indicator Data imputation'!BQ195&lt;&gt;"",1,0))</f>
        <v>0</v>
      </c>
      <c r="BQ192" s="230" t="n">
        <f aca="false">IF('Indicator Data'!BR196="No Data",1,IF('Indicator Data imputation'!BR195&lt;&gt;"",1,0))</f>
        <v>0</v>
      </c>
      <c r="BR192" s="230" t="n">
        <f aca="false">IF('Indicator Data'!BS196="No Data",1,IF('Indicator Data imputation'!BS195&lt;&gt;"",1,0))</f>
        <v>0</v>
      </c>
      <c r="BS192" s="230" t="n">
        <f aca="false">IF('Indicator Data'!BT196="No Data",1,IF('Indicator Data imputation'!BT195&lt;&gt;"",1,0))</f>
        <v>0</v>
      </c>
      <c r="BT192" s="230" t="n">
        <f aca="false">IF('Indicator Data'!BU196="No Data",1,IF('Indicator Data imputation'!BU195&lt;&gt;"",1,0))</f>
        <v>0</v>
      </c>
      <c r="BU192" s="230" t="n">
        <f aca="false">IF('Indicator Data'!BV196="No Data",1,IF('Indicator Data imputation'!BV195&lt;&gt;"",1,0))</f>
        <v>0</v>
      </c>
      <c r="BV192" s="230" t="n">
        <f aca="false">IF('Indicator Data'!BW196="No Data",1,IF('Indicator Data imputation'!BW195&lt;&gt;"",1,0))</f>
        <v>0</v>
      </c>
      <c r="BW192" s="230" t="n">
        <f aca="false">IF('Indicator Data'!BX196="No Data",1,IF('Indicator Data imputation'!BX195&lt;&gt;"",1,0))</f>
        <v>0</v>
      </c>
      <c r="BX192" s="0" t="n">
        <f aca="false">SUM(B192:BW192)</f>
        <v>1</v>
      </c>
      <c r="BY192" s="239" t="n">
        <f aca="false">BX192/74</f>
        <v>0.0135135135135135</v>
      </c>
    </row>
    <row r="193" customFormat="false" ht="14.5" hidden="false" customHeight="false" outlineLevel="0" collapsed="false">
      <c r="A193" s="0" t="n">
        <f aca="false">'Indicator Data'!B197</f>
        <v>0</v>
      </c>
      <c r="B193" s="0" t="n">
        <f aca="false">SUM(B2:B192)</f>
        <v>0</v>
      </c>
      <c r="C193" s="0" t="n">
        <f aca="false">SUM(C2:C192)</f>
        <v>0</v>
      </c>
      <c r="D193" s="0" t="n">
        <f aca="false">SUM(D2:D192)</f>
        <v>32</v>
      </c>
      <c r="E193" s="0" t="n">
        <f aca="false">SUM(E2:E192)</f>
        <v>0</v>
      </c>
      <c r="F193" s="0" t="n">
        <f aca="false">SUM(F2:F192)</f>
        <v>0</v>
      </c>
      <c r="G193" s="0" t="n">
        <f aca="false">SUM(G2:G192)</f>
        <v>0</v>
      </c>
      <c r="H193" s="0" t="n">
        <f aca="false">SUM(H2:H192)</f>
        <v>0</v>
      </c>
      <c r="I193" s="0" t="n">
        <f aca="false">SUM(I2:I192)</f>
        <v>0</v>
      </c>
      <c r="J193" s="0" t="n">
        <f aca="false">SUM(J2:J192)</f>
        <v>0</v>
      </c>
      <c r="K193" s="0" t="n">
        <f aca="false">SUM(K2:K192)</f>
        <v>17</v>
      </c>
      <c r="L193" s="0" t="n">
        <f aca="false">SUM(L2:L192)</f>
        <v>44</v>
      </c>
      <c r="M193" s="0" t="n">
        <f aca="false">SUM(M2:M192)</f>
        <v>139</v>
      </c>
      <c r="N193" s="0" t="n">
        <f aca="false">SUM(N2:N192)</f>
        <v>139</v>
      </c>
      <c r="O193" s="0" t="n">
        <f aca="false">SUM(O2:O192)</f>
        <v>139</v>
      </c>
      <c r="P193" s="0" t="n">
        <f aca="false">SUM(P2:P192)</f>
        <v>0</v>
      </c>
      <c r="Q193" s="0" t="n">
        <f aca="false">SUM(Q2:Q192)</f>
        <v>0</v>
      </c>
      <c r="R193" s="0" t="n">
        <f aca="false">SUM(R2:R192)</f>
        <v>0</v>
      </c>
      <c r="S193" s="0" t="n">
        <f aca="false">SUM(S2:S192)</f>
        <v>0</v>
      </c>
      <c r="T193" s="0" t="n">
        <f aca="false">SUM(T2:T192)</f>
        <v>0</v>
      </c>
      <c r="U193" s="0" t="n">
        <f aca="false">SUM(U2:U192)</f>
        <v>0</v>
      </c>
      <c r="V193" s="0" t="n">
        <f aca="false">SUM(V2:V192)</f>
        <v>0</v>
      </c>
      <c r="W193" s="0" t="n">
        <f aca="false">SUM(W2:W192)</f>
        <v>0</v>
      </c>
      <c r="X193" s="0" t="n">
        <f aca="false">SUM(X2:X192)</f>
        <v>1</v>
      </c>
      <c r="Y193" s="0" t="n">
        <f aca="false">SUM(Y2:Y192)</f>
        <v>1</v>
      </c>
      <c r="Z193" s="0" t="n">
        <f aca="false">SUM(Z2:Z192)</f>
        <v>54</v>
      </c>
      <c r="AA193" s="0" t="n">
        <f aca="false">SUM(AA2:AA192)</f>
        <v>0</v>
      </c>
      <c r="AB193" s="0" t="n">
        <f aca="false">SUM(AB2:AB192)</f>
        <v>88</v>
      </c>
      <c r="AC193" s="0" t="n">
        <f aca="false">SUM(AC2:AC192)</f>
        <v>20</v>
      </c>
      <c r="AD193" s="0" t="n">
        <f aca="false">SUM(AD2:AD192)</f>
        <v>4</v>
      </c>
      <c r="AE193" s="0" t="n">
        <f aca="false">SUM(AE2:AE192)</f>
        <v>69</v>
      </c>
      <c r="AF193" s="0" t="n">
        <f aca="false">SUM(AF2:AF192)</f>
        <v>7</v>
      </c>
      <c r="AG193" s="0" t="n">
        <f aca="false">SUM(AG2:AG192)</f>
        <v>0</v>
      </c>
      <c r="AH193" s="0" t="n">
        <f aca="false">SUM(AH2:AH192)</f>
        <v>0</v>
      </c>
      <c r="AI193" s="0" t="n">
        <f aca="false">SUM(AI2:AI192)</f>
        <v>0</v>
      </c>
      <c r="AJ193" s="0" t="n">
        <f aca="false">SUM(AJ2:AJ192)</f>
        <v>5</v>
      </c>
      <c r="AK193" s="0" t="n">
        <f aca="false">SUM(AK2:AK192)</f>
        <v>84</v>
      </c>
      <c r="AL193" s="0" t="n">
        <f aca="false">SUM(AL2:AL192)</f>
        <v>0</v>
      </c>
      <c r="AM193" s="0" t="n">
        <f aca="false">SUM(AM2:AM192)</f>
        <v>0</v>
      </c>
      <c r="AN193" s="0" t="n">
        <f aca="false">SUM(AN2:AN192)</f>
        <v>0</v>
      </c>
      <c r="AO193" s="0" t="n">
        <f aca="false">SUM(AO2:AO192)</f>
        <v>56</v>
      </c>
      <c r="AP193" s="0" t="n">
        <f aca="false">SUM(AP2:AP192)</f>
        <v>10</v>
      </c>
      <c r="AQ193" s="0" t="n">
        <f aca="false">SUM(AQ2:AQ192)</f>
        <v>0</v>
      </c>
      <c r="AR193" s="0" t="n">
        <f aca="false">SUM(AR2:AR192)</f>
        <v>57</v>
      </c>
      <c r="AS193" s="0" t="n">
        <f aca="false">SUM(AS2:AS192)</f>
        <v>1</v>
      </c>
      <c r="AT193" s="0" t="n">
        <f aca="false">SUM(AT2:AT192)</f>
        <v>49</v>
      </c>
      <c r="AU193" s="0" t="n">
        <f aca="false">SUM(AU2:AU192)</f>
        <v>52</v>
      </c>
      <c r="AV193" s="0" t="n">
        <f aca="false">SUM(AV2:AV192)</f>
        <v>84</v>
      </c>
      <c r="AW193" s="0" t="n">
        <f aca="false">SUM(AW2:AW192)</f>
        <v>0</v>
      </c>
      <c r="AX193" s="0" t="n">
        <f aca="false">SUM(AX2:AX192)</f>
        <v>29</v>
      </c>
      <c r="AY193" s="0" t="n">
        <f aca="false">SUM(AY2:AY192)</f>
        <v>34</v>
      </c>
      <c r="AZ193" s="0" t="n">
        <f aca="false">SUM(AZ2:AZ192)</f>
        <v>0</v>
      </c>
      <c r="BA193" s="0" t="n">
        <f aca="false">SUM(BA2:BA192)</f>
        <v>0</v>
      </c>
      <c r="BB193" s="0" t="n">
        <f aca="false">SUM(BB2:BB192)</f>
        <v>0</v>
      </c>
      <c r="BC193" s="0" t="n">
        <f aca="false">SUM(BC2:BC192)</f>
        <v>0</v>
      </c>
      <c r="BD193" s="0" t="n">
        <f aca="false">SUM(BD2:BD192)</f>
        <v>0</v>
      </c>
      <c r="BE193" s="0" t="n">
        <f aca="false">SUM(BE2:BE192)</f>
        <v>0</v>
      </c>
      <c r="BF193" s="0" t="n">
        <f aca="false">SUM(BF2:BF192)</f>
        <v>19</v>
      </c>
      <c r="BG193" s="0" t="n">
        <f aca="false">SUM(BG2:BG192)</f>
        <v>40</v>
      </c>
      <c r="BH193" s="0" t="n">
        <f aca="false">SUM(BH2:BH192)</f>
        <v>40</v>
      </c>
      <c r="BI193" s="0" t="n">
        <f aca="false">SUM(BI2:BI192)</f>
        <v>0</v>
      </c>
      <c r="BJ193" s="0" t="n">
        <f aca="false">SUM(BJ2:BJ192)</f>
        <v>13</v>
      </c>
      <c r="BK193" s="0" t="n">
        <f aca="false">SUM(BK2:BK192)</f>
        <v>0</v>
      </c>
      <c r="BL193" s="0" t="n">
        <f aca="false">SUM(BL2:BL192)</f>
        <v>40</v>
      </c>
      <c r="BM193" s="0" t="n">
        <f aca="false">SUM(BM2:BM192)</f>
        <v>2</v>
      </c>
      <c r="BN193" s="0" t="n">
        <f aca="false">SUM(BN2:BN192)</f>
        <v>0</v>
      </c>
      <c r="BO193" s="0" t="n">
        <f aca="false">SUM(BO2:BO192)</f>
        <v>0</v>
      </c>
      <c r="BP193" s="0" t="n">
        <f aca="false">SUM(BP2:BP192)</f>
        <v>0</v>
      </c>
      <c r="BQ193" s="0" t="n">
        <f aca="false">SUM(BQ2:BQ192)</f>
        <v>0</v>
      </c>
      <c r="BR193" s="0" t="n">
        <f aca="false">SUM(BR2:BR192)</f>
        <v>12</v>
      </c>
      <c r="BS193" s="0" t="n">
        <f aca="false">SUM(BS2:BS192)</f>
        <v>1</v>
      </c>
      <c r="BT193" s="0" t="n">
        <f aca="false">SUM(BT2:BT192)</f>
        <v>17</v>
      </c>
      <c r="BU193" s="0" t="n">
        <f aca="false">SUM(BU2:BU192)</f>
        <v>48</v>
      </c>
      <c r="BV193" s="0" t="n">
        <f aca="false">SUM(BV2:BV192)</f>
        <v>6</v>
      </c>
      <c r="BW193" s="0" t="n">
        <f aca="false">SUM(BW2:BW192)</f>
        <v>7</v>
      </c>
    </row>
    <row r="194" customFormat="false" ht="14.5" hidden="false" customHeight="false" outlineLevel="0" collapsed="false">
      <c r="A194" s="0" t="n">
        <f aca="false">'Indicator Data'!B198</f>
        <v>0</v>
      </c>
      <c r="B194" s="239" t="n">
        <f aca="false">B193/191</f>
        <v>0</v>
      </c>
      <c r="C194" s="239" t="n">
        <f aca="false">C193/191</f>
        <v>0</v>
      </c>
      <c r="D194" s="239" t="n">
        <f aca="false">D193/191</f>
        <v>0.167539267015707</v>
      </c>
      <c r="E194" s="239" t="n">
        <f aca="false">E193/191</f>
        <v>0</v>
      </c>
      <c r="F194" s="239" t="n">
        <f aca="false">F193/191</f>
        <v>0</v>
      </c>
      <c r="G194" s="239" t="n">
        <f aca="false">G193/191</f>
        <v>0</v>
      </c>
      <c r="H194" s="239" t="n">
        <f aca="false">H193/191</f>
        <v>0</v>
      </c>
      <c r="I194" s="239" t="n">
        <f aca="false">I193/191</f>
        <v>0</v>
      </c>
      <c r="J194" s="239" t="n">
        <f aca="false">J193/191</f>
        <v>0</v>
      </c>
      <c r="K194" s="239" t="n">
        <f aca="false">K193/191</f>
        <v>0.0890052356020942</v>
      </c>
      <c r="L194" s="239" t="n">
        <f aca="false">L193/191</f>
        <v>0.230366492146597</v>
      </c>
      <c r="M194" s="239" t="n">
        <f aca="false">M193/191</f>
        <v>0.727748691099476</v>
      </c>
      <c r="N194" s="239" t="n">
        <f aca="false">N193/191</f>
        <v>0.727748691099476</v>
      </c>
      <c r="O194" s="239" t="n">
        <f aca="false">O193/191</f>
        <v>0.727748691099476</v>
      </c>
      <c r="P194" s="239" t="n">
        <f aca="false">P193/191</f>
        <v>0</v>
      </c>
      <c r="Q194" s="239" t="n">
        <f aca="false">Q193/191</f>
        <v>0</v>
      </c>
      <c r="R194" s="239" t="n">
        <f aca="false">R193/191</f>
        <v>0</v>
      </c>
      <c r="S194" s="239" t="n">
        <f aca="false">S193/191</f>
        <v>0</v>
      </c>
      <c r="T194" s="239" t="n">
        <f aca="false">T193/191</f>
        <v>0</v>
      </c>
      <c r="U194" s="239" t="n">
        <f aca="false">U193/191</f>
        <v>0</v>
      </c>
      <c r="V194" s="239" t="n">
        <f aca="false">V193/191</f>
        <v>0</v>
      </c>
      <c r="W194" s="239" t="n">
        <f aca="false">W193/191</f>
        <v>0</v>
      </c>
      <c r="X194" s="239" t="n">
        <f aca="false">X193/191</f>
        <v>0.00523560209424084</v>
      </c>
      <c r="Y194" s="239" t="n">
        <f aca="false">Y193/191</f>
        <v>0.00523560209424084</v>
      </c>
      <c r="Z194" s="239" t="n">
        <f aca="false">Z193/191</f>
        <v>0.282722513089005</v>
      </c>
      <c r="AA194" s="239" t="n">
        <f aca="false">AA193/191</f>
        <v>0</v>
      </c>
      <c r="AB194" s="239" t="n">
        <f aca="false">AB193/191</f>
        <v>0.460732984293194</v>
      </c>
      <c r="AC194" s="239" t="n">
        <f aca="false">AC193/191</f>
        <v>0.104712041884817</v>
      </c>
      <c r="AD194" s="239" t="n">
        <f aca="false">AD193/191</f>
        <v>0.0209424083769633</v>
      </c>
      <c r="AE194" s="239" t="n">
        <f aca="false">AE193/191</f>
        <v>0.361256544502618</v>
      </c>
      <c r="AF194" s="239" t="n">
        <f aca="false">AF193/191</f>
        <v>0.0366492146596859</v>
      </c>
      <c r="AG194" s="239" t="n">
        <f aca="false">AG193/191</f>
        <v>0</v>
      </c>
      <c r="AH194" s="239" t="n">
        <f aca="false">AH193/191</f>
        <v>0</v>
      </c>
      <c r="AI194" s="239" t="n">
        <f aca="false">AI193/191</f>
        <v>0</v>
      </c>
      <c r="AJ194" s="239" t="n">
        <f aca="false">AJ193/191</f>
        <v>0.0261780104712042</v>
      </c>
      <c r="AK194" s="239" t="n">
        <f aca="false">AK193/191</f>
        <v>0.43979057591623</v>
      </c>
      <c r="AL194" s="239" t="n">
        <f aca="false">AL193/191</f>
        <v>0</v>
      </c>
      <c r="AM194" s="239" t="n">
        <f aca="false">AM193/191</f>
        <v>0</v>
      </c>
      <c r="AN194" s="239" t="n">
        <f aca="false">AN193/191</f>
        <v>0</v>
      </c>
      <c r="AO194" s="239" t="n">
        <f aca="false">AO193/191</f>
        <v>0.293193717277487</v>
      </c>
      <c r="AP194" s="239" t="n">
        <f aca="false">AP193/191</f>
        <v>0.0523560209424084</v>
      </c>
      <c r="AQ194" s="239" t="n">
        <f aca="false">AQ193/191</f>
        <v>0</v>
      </c>
      <c r="AR194" s="239" t="n">
        <f aca="false">AR193/191</f>
        <v>0.298429319371728</v>
      </c>
      <c r="AS194" s="239" t="n">
        <f aca="false">AS193/191</f>
        <v>0.00523560209424084</v>
      </c>
      <c r="AT194" s="239" t="n">
        <f aca="false">AT193/191</f>
        <v>0.256544502617801</v>
      </c>
      <c r="AU194" s="239" t="n">
        <f aca="false">AU193/191</f>
        <v>0.272251308900524</v>
      </c>
      <c r="AV194" s="239" t="n">
        <f aca="false">AV193/191</f>
        <v>0.43979057591623</v>
      </c>
      <c r="AW194" s="239" t="n">
        <f aca="false">AW193/191</f>
        <v>0</v>
      </c>
      <c r="AX194" s="239" t="n">
        <f aca="false">AX193/191</f>
        <v>0.151832460732984</v>
      </c>
      <c r="AY194" s="239" t="n">
        <f aca="false">AY193/191</f>
        <v>0.178010471204188</v>
      </c>
      <c r="AZ194" s="239" t="n">
        <f aca="false">AZ193/191</f>
        <v>0</v>
      </c>
      <c r="BA194" s="239" t="n">
        <f aca="false">BA193/191</f>
        <v>0</v>
      </c>
      <c r="BB194" s="239" t="n">
        <f aca="false">BB193/191</f>
        <v>0</v>
      </c>
      <c r="BC194" s="239" t="n">
        <f aca="false">BC193/191</f>
        <v>0</v>
      </c>
      <c r="BD194" s="239" t="n">
        <f aca="false">BD193/191</f>
        <v>0</v>
      </c>
      <c r="BE194" s="239" t="n">
        <f aca="false">BE193/191</f>
        <v>0</v>
      </c>
      <c r="BF194" s="239" t="n">
        <f aca="false">BF193/191</f>
        <v>0.0994764397905759</v>
      </c>
      <c r="BG194" s="239" t="n">
        <f aca="false">BG193/191</f>
        <v>0.209424083769633</v>
      </c>
      <c r="BH194" s="239" t="n">
        <f aca="false">BH193/191</f>
        <v>0.209424083769633</v>
      </c>
      <c r="BI194" s="239" t="n">
        <f aca="false">BI193/191</f>
        <v>0</v>
      </c>
      <c r="BJ194" s="239" t="n">
        <f aca="false">BJ193/191</f>
        <v>0.0680628272251309</v>
      </c>
      <c r="BK194" s="239" t="n">
        <f aca="false">BK193/191</f>
        <v>0</v>
      </c>
      <c r="BL194" s="239" t="n">
        <f aca="false">BL193/191</f>
        <v>0.209424083769633</v>
      </c>
      <c r="BM194" s="239" t="n">
        <f aca="false">BM193/191</f>
        <v>0.0104712041884817</v>
      </c>
      <c r="BN194" s="239" t="n">
        <f aca="false">BN193/191</f>
        <v>0</v>
      </c>
      <c r="BO194" s="239" t="n">
        <f aca="false">BO193/191</f>
        <v>0</v>
      </c>
      <c r="BP194" s="239" t="n">
        <f aca="false">BP193/191</f>
        <v>0</v>
      </c>
      <c r="BQ194" s="239" t="n">
        <f aca="false">BQ193/191</f>
        <v>0</v>
      </c>
      <c r="BR194" s="239" t="n">
        <f aca="false">BR193/191</f>
        <v>0.0628272251308901</v>
      </c>
      <c r="BS194" s="239" t="n">
        <f aca="false">BS193/191</f>
        <v>0.00523560209424084</v>
      </c>
      <c r="BT194" s="239" t="n">
        <f aca="false">BT193/191</f>
        <v>0.0890052356020942</v>
      </c>
      <c r="BU194" s="239" t="n">
        <f aca="false">BU193/191</f>
        <v>0.25130890052356</v>
      </c>
      <c r="BV194" s="239" t="n">
        <f aca="false">BV193/191</f>
        <v>0.031413612565445</v>
      </c>
      <c r="BW194" s="239" t="n">
        <f aca="false">BW193/191</f>
        <v>0.0366492146596859</v>
      </c>
    </row>
    <row r="197" customFormat="false" ht="14.5" hidden="false" customHeight="false" outlineLevel="0" collapsed="false">
      <c r="B197" s="0" t="s">
        <v>861</v>
      </c>
      <c r="C197" s="239" t="n">
        <f aca="false">SUM(B193:AH193)/(COUNT(B193:AH193)*191)</f>
        <v>0.119625575122957</v>
      </c>
    </row>
    <row r="198" customFormat="false" ht="14.5" hidden="false" customHeight="false" outlineLevel="0" collapsed="false">
      <c r="B198" s="0" t="s">
        <v>862</v>
      </c>
      <c r="C198" s="239" t="n">
        <f aca="false">SUM(AI193:BE193)/(COUNT(AI193:BE193)*191)</f>
        <v>0.104939676758479</v>
      </c>
    </row>
    <row r="199" customFormat="false" ht="14.5" hidden="false" customHeight="false" outlineLevel="0" collapsed="false">
      <c r="B199" s="0" t="s">
        <v>863</v>
      </c>
      <c r="C199" s="239" t="n">
        <f aca="false">SUM(BF193:BW193)/(COUNT(BF193:BW193)*191)</f>
        <v>0.0712623618382781</v>
      </c>
    </row>
  </sheetData>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5"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H1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P7" activeCellId="0" sqref="P7"/>
    </sheetView>
  </sheetViews>
  <sheetFormatPr defaultColWidth="8.5390625" defaultRowHeight="14.5" zeroHeight="false" outlineLevelRow="0" outlineLevelCol="0"/>
  <cols>
    <col collapsed="false" customWidth="true" hidden="false" outlineLevel="0" max="1" min="1" style="0" width="23.36"/>
    <col collapsed="false" customWidth="true" hidden="false" outlineLevel="0" max="6" min="2" style="0" width="9.09"/>
    <col collapsed="false" customWidth="true" hidden="false" outlineLevel="0" max="7" min="7" style="0" width="8.91"/>
    <col collapsed="false" customWidth="true" hidden="false" outlineLevel="0" max="8" min="8" style="0" width="9.09"/>
  </cols>
  <sheetData>
    <row r="1" customFormat="false" ht="179" hidden="false" customHeight="false" outlineLevel="0" collapsed="false">
      <c r="A1" s="240" t="s">
        <v>204</v>
      </c>
      <c r="B1" s="241" t="s">
        <v>99</v>
      </c>
      <c r="C1" s="242" t="s">
        <v>101</v>
      </c>
      <c r="D1" s="241" t="s">
        <v>102</v>
      </c>
      <c r="E1" s="241" t="s">
        <v>99</v>
      </c>
      <c r="F1" s="242" t="s">
        <v>864</v>
      </c>
      <c r="G1" s="241" t="s">
        <v>102</v>
      </c>
      <c r="H1" s="241" t="s">
        <v>865</v>
      </c>
    </row>
    <row r="2" customFormat="false" ht="14.5" hidden="false" customHeight="false" outlineLevel="0" collapsed="false">
      <c r="A2" s="0" t="s">
        <v>413</v>
      </c>
      <c r="B2" s="0" t="n">
        <f aca="false">'Imputed and missing data hidden'!BX2</f>
        <v>4</v>
      </c>
      <c r="C2" s="0" t="n">
        <f aca="false">IF(VLOOKUP(A2,'Hazard &amp; Exposure'!$B$6:$DH$196,111,0)&gt;0,1,0)</f>
        <v>1</v>
      </c>
      <c r="D2" s="232" t="n">
        <f aca="false">'Indicator Date hidden2'!BY3</f>
        <v>0.219178082191781</v>
      </c>
      <c r="E2" s="232" t="n">
        <f aca="false">IF(B2&gt;B$197,10,10-(B$197-B2)/(B$197-B$196)*10)</f>
        <v>2.66666666666667</v>
      </c>
      <c r="F2" s="232" t="n">
        <f aca="false">IF(C2=1,$B$199,1)</f>
        <v>1.25</v>
      </c>
      <c r="G2" s="232" t="n">
        <f aca="false">IF(D2&gt;D$197,10,10-(D$197-D2)/(D$197-D$196)*10)</f>
        <v>2.92237442922374</v>
      </c>
      <c r="H2" s="232" t="n">
        <f aca="false">10-(12.5-AVERAGE(E2,G2)*F2)/12.5*10</f>
        <v>2.7945205479452</v>
      </c>
    </row>
    <row r="3" customFormat="false" ht="14.5" hidden="false" customHeight="false" outlineLevel="0" collapsed="false">
      <c r="A3" s="0" t="s">
        <v>416</v>
      </c>
      <c r="B3" s="0" t="n">
        <f aca="false">'Imputed and missing data hidden'!BX3</f>
        <v>7</v>
      </c>
      <c r="C3" s="0" t="n">
        <f aca="false">IF(VLOOKUP(A3,'Hazard &amp; Exposure'!$B$6:$DH$196,111,0)&gt;0,1,0)</f>
        <v>0</v>
      </c>
      <c r="D3" s="232" t="n">
        <f aca="false">'Indicator Date hidden2'!BY4</f>
        <v>0.185714285714286</v>
      </c>
      <c r="E3" s="232" t="n">
        <f aca="false">IF(B3&gt;B$197,10,10-(B$197-B3)/(B$197-B$196)*10)</f>
        <v>4.66666666666667</v>
      </c>
      <c r="F3" s="232" t="n">
        <f aca="false">IF(C3=1,$B$199,1)</f>
        <v>1</v>
      </c>
      <c r="G3" s="232" t="n">
        <f aca="false">IF(D3&gt;D$197,10,10-(D$197-D3)/(D$197-D$196)*10)</f>
        <v>2.47619047619048</v>
      </c>
      <c r="H3" s="232" t="n">
        <f aca="false">10-(12.5-AVERAGE(E3,G3)*F3)/12.5*10</f>
        <v>2.85714285714286</v>
      </c>
    </row>
    <row r="4" customFormat="false" ht="14.5" hidden="false" customHeight="false" outlineLevel="0" collapsed="false">
      <c r="A4" s="0" t="s">
        <v>418</v>
      </c>
      <c r="B4" s="0" t="n">
        <f aca="false">'Imputed and missing data hidden'!BX4</f>
        <v>2</v>
      </c>
      <c r="C4" s="0" t="n">
        <f aca="false">IF(VLOOKUP(A4,'Hazard &amp; Exposure'!$B$6:$DH$196,111,0)&gt;0,1,0)</f>
        <v>0</v>
      </c>
      <c r="D4" s="232" t="n">
        <f aca="false">'Indicator Date hidden2'!BY5</f>
        <v>0.305555555555556</v>
      </c>
      <c r="E4" s="232" t="n">
        <f aca="false">IF(B4&gt;B$197,10,10-(B$197-B4)/(B$197-B$196)*10)</f>
        <v>1.33333333333333</v>
      </c>
      <c r="F4" s="232" t="n">
        <f aca="false">IF(C4=1,$B$199,1)</f>
        <v>1</v>
      </c>
      <c r="G4" s="232" t="n">
        <f aca="false">IF(D4&gt;D$197,10,10-(D$197-D4)/(D$197-D$196)*10)</f>
        <v>4.07407407407408</v>
      </c>
      <c r="H4" s="232" t="n">
        <f aca="false">10-(12.5-AVERAGE(E4,G4)*F4)/12.5*10</f>
        <v>2.16296296296296</v>
      </c>
    </row>
    <row r="5" customFormat="false" ht="14.5" hidden="false" customHeight="false" outlineLevel="0" collapsed="false">
      <c r="A5" s="0" t="s">
        <v>420</v>
      </c>
      <c r="B5" s="0" t="n">
        <f aca="false">'Imputed and missing data hidden'!BX5</f>
        <v>0</v>
      </c>
      <c r="C5" s="0" t="n">
        <f aca="false">IF(VLOOKUP(A5,'Hazard &amp; Exposure'!$B$6:$DH$196,111,0)&gt;0,1,0)</f>
        <v>0</v>
      </c>
      <c r="D5" s="232" t="n">
        <f aca="false">'Indicator Date hidden2'!BY6</f>
        <v>0.310810810810811</v>
      </c>
      <c r="E5" s="232" t="n">
        <f aca="false">IF(B5&gt;B$197,10,10-(B$197-B5)/(B$197-B$196)*10)</f>
        <v>0</v>
      </c>
      <c r="F5" s="232" t="n">
        <f aca="false">IF(C5=1,$B$199,1)</f>
        <v>1</v>
      </c>
      <c r="G5" s="232" t="n">
        <f aca="false">IF(D5&gt;D$197,10,10-(D$197-D5)/(D$197-D$196)*10)</f>
        <v>4.14414414414414</v>
      </c>
      <c r="H5" s="232" t="n">
        <f aca="false">10-(12.5-AVERAGE(E5,G5)*F5)/12.5*10</f>
        <v>1.65765765765766</v>
      </c>
    </row>
    <row r="6" customFormat="false" ht="14.5" hidden="false" customHeight="false" outlineLevel="0" collapsed="false">
      <c r="A6" s="0" t="s">
        <v>422</v>
      </c>
      <c r="B6" s="0" t="n">
        <f aca="false">'Imputed and missing data hidden'!BX6</f>
        <v>19</v>
      </c>
      <c r="C6" s="0" t="n">
        <f aca="false">IF(VLOOKUP(A6,'Hazard &amp; Exposure'!$B$6:$DH$196,111,0)&gt;0,1,0)</f>
        <v>0</v>
      </c>
      <c r="D6" s="232" t="n">
        <f aca="false">'Indicator Date hidden2'!BY7</f>
        <v>0.40983606557377</v>
      </c>
      <c r="E6" s="232" t="n">
        <f aca="false">IF(B6&gt;B$197,10,10-(B$197-B6)/(B$197-B$196)*10)</f>
        <v>10</v>
      </c>
      <c r="F6" s="232" t="n">
        <f aca="false">IF(C6=1,$B$199,1)</f>
        <v>1</v>
      </c>
      <c r="G6" s="232" t="n">
        <f aca="false">IF(D6&gt;D$197,10,10-(D$197-D6)/(D$197-D$196)*10)</f>
        <v>5.46448087431694</v>
      </c>
      <c r="H6" s="232" t="n">
        <f aca="false">10-(12.5-AVERAGE(E6,G6)*F6)/12.5*10</f>
        <v>6.18579234972678</v>
      </c>
    </row>
    <row r="7" customFormat="false" ht="14.5" hidden="false" customHeight="false" outlineLevel="0" collapsed="false">
      <c r="A7" s="0" t="s">
        <v>424</v>
      </c>
      <c r="B7" s="0" t="n">
        <f aca="false">'Imputed and missing data hidden'!BX7</f>
        <v>6</v>
      </c>
      <c r="C7" s="0" t="n">
        <f aca="false">IF(VLOOKUP(A7,'Hazard &amp; Exposure'!$B$6:$DH$196,111,0)&gt;0,1,0)</f>
        <v>0</v>
      </c>
      <c r="D7" s="232" t="n">
        <f aca="false">'Indicator Date hidden2'!BY8</f>
        <v>0.388888888888889</v>
      </c>
      <c r="E7" s="232" t="n">
        <f aca="false">IF(B7&gt;B$197,10,10-(B$197-B7)/(B$197-B$196)*10)</f>
        <v>4</v>
      </c>
      <c r="F7" s="232" t="n">
        <f aca="false">IF(C7=1,$B$199,1)</f>
        <v>1</v>
      </c>
      <c r="G7" s="232" t="n">
        <f aca="false">IF(D7&gt;D$197,10,10-(D$197-D7)/(D$197-D$196)*10)</f>
        <v>5.18518518518519</v>
      </c>
      <c r="H7" s="232" t="n">
        <f aca="false">10-(12.5-AVERAGE(E7,G7)*F7)/12.5*10</f>
        <v>3.67407407407407</v>
      </c>
    </row>
    <row r="8" customFormat="false" ht="14.5" hidden="false" customHeight="false" outlineLevel="0" collapsed="false">
      <c r="A8" s="0" t="s">
        <v>426</v>
      </c>
      <c r="B8" s="0" t="n">
        <f aca="false">'Imputed and missing data hidden'!BX8</f>
        <v>3</v>
      </c>
      <c r="C8" s="0" t="n">
        <f aca="false">IF(VLOOKUP(A8,'Hazard &amp; Exposure'!$B$6:$DH$196,111,0)&gt;0,1,0)</f>
        <v>1</v>
      </c>
      <c r="D8" s="232" t="n">
        <f aca="false">'Indicator Date hidden2'!BY9</f>
        <v>0.22972972972973</v>
      </c>
      <c r="E8" s="232" t="n">
        <f aca="false">IF(B8&gt;B$197,10,10-(B$197-B8)/(B$197-B$196)*10)</f>
        <v>2</v>
      </c>
      <c r="F8" s="232" t="n">
        <f aca="false">IF(C8=1,$B$199,1)</f>
        <v>1.25</v>
      </c>
      <c r="G8" s="232" t="n">
        <f aca="false">IF(D8&gt;D$197,10,10-(D$197-D8)/(D$197-D$196)*10)</f>
        <v>3.06306306306306</v>
      </c>
      <c r="H8" s="232" t="n">
        <f aca="false">10-(12.5-AVERAGE(E8,G8)*F8)/12.5*10</f>
        <v>2.53153153153153</v>
      </c>
    </row>
    <row r="9" customFormat="false" ht="14.5" hidden="false" customHeight="false" outlineLevel="0" collapsed="false">
      <c r="A9" s="0" t="s">
        <v>428</v>
      </c>
      <c r="B9" s="0" t="n">
        <f aca="false">'Imputed and missing data hidden'!BX9</f>
        <v>10</v>
      </c>
      <c r="C9" s="0" t="n">
        <f aca="false">IF(VLOOKUP(A9,'Hazard &amp; Exposure'!$B$6:$DH$196,111,0)&gt;0,1,0)</f>
        <v>0</v>
      </c>
      <c r="D9" s="232" t="n">
        <f aca="false">'Indicator Date hidden2'!BY10</f>
        <v>0.138461538461538</v>
      </c>
      <c r="E9" s="232" t="n">
        <f aca="false">IF(B9&gt;B$197,10,10-(B$197-B9)/(B$197-B$196)*10)</f>
        <v>6.66666666666667</v>
      </c>
      <c r="F9" s="232" t="n">
        <f aca="false">IF(C9=1,$B$199,1)</f>
        <v>1</v>
      </c>
      <c r="G9" s="232" t="n">
        <f aca="false">IF(D9&gt;D$197,10,10-(D$197-D9)/(D$197-D$196)*10)</f>
        <v>1.84615384615385</v>
      </c>
      <c r="H9" s="232" t="n">
        <f aca="false">10-(12.5-AVERAGE(E9,G9)*F9)/12.5*10</f>
        <v>3.40512820512821</v>
      </c>
    </row>
    <row r="10" customFormat="false" ht="14.5" hidden="false" customHeight="false" outlineLevel="0" collapsed="false">
      <c r="A10" s="0" t="s">
        <v>430</v>
      </c>
      <c r="B10" s="0" t="n">
        <f aca="false">'Imputed and missing data hidden'!BX10</f>
        <v>13</v>
      </c>
      <c r="C10" s="0" t="n">
        <f aca="false">IF(VLOOKUP(A10,'Hazard &amp; Exposure'!$B$6:$DH$196,111,0)&gt;0,1,0)</f>
        <v>0</v>
      </c>
      <c r="D10" s="232" t="n">
        <f aca="false">'Indicator Date hidden2'!BY11</f>
        <v>0.193548387096774</v>
      </c>
      <c r="E10" s="232" t="n">
        <f aca="false">IF(B10&gt;B$197,10,10-(B$197-B10)/(B$197-B$196)*10)</f>
        <v>8.66666666666667</v>
      </c>
      <c r="F10" s="232" t="n">
        <f aca="false">IF(C10=1,$B$199,1)</f>
        <v>1</v>
      </c>
      <c r="G10" s="232" t="n">
        <f aca="false">IF(D10&gt;D$197,10,10-(D$197-D10)/(D$197-D$196)*10)</f>
        <v>2.58064516129032</v>
      </c>
      <c r="H10" s="232" t="n">
        <f aca="false">10-(12.5-AVERAGE(E10,G10)*F10)/12.5*10</f>
        <v>4.4989247311828</v>
      </c>
    </row>
    <row r="11" customFormat="false" ht="14.5" hidden="false" customHeight="false" outlineLevel="0" collapsed="false">
      <c r="A11" s="0" t="s">
        <v>432</v>
      </c>
      <c r="B11" s="0" t="n">
        <f aca="false">'Imputed and missing data hidden'!BX11</f>
        <v>7</v>
      </c>
      <c r="C11" s="0" t="n">
        <f aca="false">IF(VLOOKUP(A11,'Hazard &amp; Exposure'!$B$6:$DH$196,111,0)&gt;0,1,0)</f>
        <v>1</v>
      </c>
      <c r="D11" s="232" t="n">
        <f aca="false">'Indicator Date hidden2'!BY12</f>
        <v>0.605633802816901</v>
      </c>
      <c r="E11" s="232" t="n">
        <f aca="false">IF(B11&gt;B$197,10,10-(B$197-B11)/(B$197-B$196)*10)</f>
        <v>4.66666666666667</v>
      </c>
      <c r="F11" s="232" t="n">
        <f aca="false">IF(C11=1,$B$199,1)</f>
        <v>1.25</v>
      </c>
      <c r="G11" s="232" t="n">
        <f aca="false">IF(D11&gt;D$197,10,10-(D$197-D11)/(D$197-D$196)*10)</f>
        <v>8.07511737089202</v>
      </c>
      <c r="H11" s="232" t="n">
        <f aca="false">10-(12.5-AVERAGE(E11,G11)*F11)/12.5*10</f>
        <v>6.37089201877934</v>
      </c>
    </row>
    <row r="12" customFormat="false" ht="14.5" hidden="false" customHeight="false" outlineLevel="0" collapsed="false">
      <c r="A12" s="0" t="s">
        <v>434</v>
      </c>
      <c r="B12" s="0" t="n">
        <f aca="false">'Imputed and missing data hidden'!BX12</f>
        <v>16</v>
      </c>
      <c r="C12" s="0" t="n">
        <f aca="false">IF(VLOOKUP(A12,'Hazard &amp; Exposure'!$B$6:$DH$196,111,0)&gt;0,1,0)</f>
        <v>0</v>
      </c>
      <c r="D12" s="232" t="n">
        <f aca="false">'Indicator Date hidden2'!BY13</f>
        <v>0.241935483870968</v>
      </c>
      <c r="E12" s="232" t="n">
        <f aca="false">IF(B12&gt;B$197,10,10-(B$197-B12)/(B$197-B$196)*10)</f>
        <v>10</v>
      </c>
      <c r="F12" s="232" t="n">
        <f aca="false">IF(C12=1,$B$199,1)</f>
        <v>1</v>
      </c>
      <c r="G12" s="232" t="n">
        <f aca="false">IF(D12&gt;D$197,10,10-(D$197-D12)/(D$197-D$196)*10)</f>
        <v>3.2258064516129</v>
      </c>
      <c r="H12" s="232" t="n">
        <f aca="false">10-(12.5-AVERAGE(E12,G12)*F12)/12.5*10</f>
        <v>5.29032258064516</v>
      </c>
    </row>
    <row r="13" customFormat="false" ht="14.5" hidden="false" customHeight="false" outlineLevel="0" collapsed="false">
      <c r="A13" s="0" t="s">
        <v>436</v>
      </c>
      <c r="B13" s="0" t="n">
        <f aca="false">'Imputed and missing data hidden'!BX13</f>
        <v>18</v>
      </c>
      <c r="C13" s="0" t="n">
        <f aca="false">IF(VLOOKUP(A13,'Hazard &amp; Exposure'!$B$6:$DH$196,111,0)&gt;0,1,0)</f>
        <v>0</v>
      </c>
      <c r="D13" s="232" t="n">
        <f aca="false">'Indicator Date hidden2'!BY14</f>
        <v>0.2</v>
      </c>
      <c r="E13" s="232" t="n">
        <f aca="false">IF(B13&gt;B$197,10,10-(B$197-B13)/(B$197-B$196)*10)</f>
        <v>10</v>
      </c>
      <c r="F13" s="232" t="n">
        <f aca="false">IF(C13=1,$B$199,1)</f>
        <v>1</v>
      </c>
      <c r="G13" s="232" t="n">
        <f aca="false">IF(D13&gt;D$197,10,10-(D$197-D13)/(D$197-D$196)*10)</f>
        <v>2.66666666666667</v>
      </c>
      <c r="H13" s="232" t="n">
        <f aca="false">10-(12.5-AVERAGE(E13,G13)*F13)/12.5*10</f>
        <v>5.06666666666667</v>
      </c>
    </row>
    <row r="14" customFormat="false" ht="14.5" hidden="false" customHeight="false" outlineLevel="0" collapsed="false">
      <c r="A14" s="0" t="s">
        <v>438</v>
      </c>
      <c r="B14" s="0" t="n">
        <f aca="false">'Imputed and missing data hidden'!BX14</f>
        <v>5</v>
      </c>
      <c r="C14" s="0" t="n">
        <f aca="false">IF(VLOOKUP(A14,'Hazard &amp; Exposure'!$B$6:$DH$196,111,0)&gt;0,1,0)</f>
        <v>0</v>
      </c>
      <c r="D14" s="232" t="n">
        <f aca="false">'Indicator Date hidden2'!BY15</f>
        <v>0.152777777777778</v>
      </c>
      <c r="E14" s="232" t="n">
        <f aca="false">IF(B14&gt;B$197,10,10-(B$197-B14)/(B$197-B$196)*10)</f>
        <v>3.33333333333333</v>
      </c>
      <c r="F14" s="232" t="n">
        <f aca="false">IF(C14=1,$B$199,1)</f>
        <v>1</v>
      </c>
      <c r="G14" s="232" t="n">
        <f aca="false">IF(D14&gt;D$197,10,10-(D$197-D14)/(D$197-D$196)*10)</f>
        <v>2.03703703703704</v>
      </c>
      <c r="H14" s="232" t="n">
        <f aca="false">10-(12.5-AVERAGE(E14,G14)*F14)/12.5*10</f>
        <v>2.14814814814815</v>
      </c>
    </row>
    <row r="15" customFormat="false" ht="14.5" hidden="false" customHeight="false" outlineLevel="0" collapsed="false">
      <c r="A15" s="0" t="s">
        <v>440</v>
      </c>
      <c r="B15" s="0" t="n">
        <f aca="false">'Imputed and missing data hidden'!BX15</f>
        <v>11</v>
      </c>
      <c r="C15" s="0" t="n">
        <f aca="false">IF(VLOOKUP(A15,'Hazard &amp; Exposure'!$B$6:$DH$196,111,0)&gt;0,1,0)</f>
        <v>0</v>
      </c>
      <c r="D15" s="232" t="n">
        <f aca="false">'Indicator Date hidden2'!BY16</f>
        <v>0.565217391304348</v>
      </c>
      <c r="E15" s="232" t="n">
        <f aca="false">IF(B15&gt;B$197,10,10-(B$197-B15)/(B$197-B$196)*10)</f>
        <v>7.33333333333333</v>
      </c>
      <c r="F15" s="232" t="n">
        <f aca="false">IF(C15=1,$B$199,1)</f>
        <v>1</v>
      </c>
      <c r="G15" s="232" t="n">
        <f aca="false">IF(D15&gt;D$197,10,10-(D$197-D15)/(D$197-D$196)*10)</f>
        <v>7.53623188405797</v>
      </c>
      <c r="H15" s="232" t="n">
        <f aca="false">10-(12.5-AVERAGE(E15,G15)*F15)/12.5*10</f>
        <v>5.94782608695652</v>
      </c>
    </row>
    <row r="16" customFormat="false" ht="14.5" hidden="false" customHeight="false" outlineLevel="0" collapsed="false">
      <c r="A16" s="0" t="s">
        <v>442</v>
      </c>
      <c r="B16" s="0" t="n">
        <f aca="false">'Imputed and missing data hidden'!BX16</f>
        <v>9</v>
      </c>
      <c r="C16" s="0" t="n">
        <f aca="false">IF(VLOOKUP(A16,'Hazard &amp; Exposure'!$B$6:$DH$196,111,0)&gt;0,1,0)</f>
        <v>0</v>
      </c>
      <c r="D16" s="232" t="n">
        <f aca="false">'Indicator Date hidden2'!BY17</f>
        <v>0.304347826086957</v>
      </c>
      <c r="E16" s="232" t="n">
        <f aca="false">IF(B16&gt;B$197,10,10-(B$197-B16)/(B$197-B$196)*10)</f>
        <v>6</v>
      </c>
      <c r="F16" s="232" t="n">
        <f aca="false">IF(C16=1,$B$199,1)</f>
        <v>1</v>
      </c>
      <c r="G16" s="232" t="n">
        <f aca="false">IF(D16&gt;D$197,10,10-(D$197-D16)/(D$197-D$196)*10)</f>
        <v>4.05797101449275</v>
      </c>
      <c r="H16" s="232" t="n">
        <f aca="false">10-(12.5-AVERAGE(E16,G16)*F16)/12.5*10</f>
        <v>4.0231884057971</v>
      </c>
    </row>
    <row r="17" customFormat="false" ht="14.5" hidden="false" customHeight="false" outlineLevel="0" collapsed="false">
      <c r="A17" s="0" t="s">
        <v>444</v>
      </c>
      <c r="B17" s="0" t="n">
        <f aca="false">'Imputed and missing data hidden'!BX17</f>
        <v>12</v>
      </c>
      <c r="C17" s="0" t="n">
        <f aca="false">IF(VLOOKUP(A17,'Hazard &amp; Exposure'!$B$6:$DH$196,111,0)&gt;0,1,0)</f>
        <v>0</v>
      </c>
      <c r="D17" s="232" t="n">
        <f aca="false">'Indicator Date hidden2'!BY18</f>
        <v>0.285714285714286</v>
      </c>
      <c r="E17" s="232" t="n">
        <f aca="false">IF(B17&gt;B$197,10,10-(B$197-B17)/(B$197-B$196)*10)</f>
        <v>8</v>
      </c>
      <c r="F17" s="232" t="n">
        <f aca="false">IF(C17=1,$B$199,1)</f>
        <v>1</v>
      </c>
      <c r="G17" s="232" t="n">
        <f aca="false">IF(D17&gt;D$197,10,10-(D$197-D17)/(D$197-D$196)*10)</f>
        <v>3.80952380952381</v>
      </c>
      <c r="H17" s="232" t="n">
        <f aca="false">10-(12.5-AVERAGE(E17,G17)*F17)/12.5*10</f>
        <v>4.72380952380953</v>
      </c>
    </row>
    <row r="18" customFormat="false" ht="14.5" hidden="false" customHeight="false" outlineLevel="0" collapsed="false">
      <c r="A18" s="0" t="s">
        <v>446</v>
      </c>
      <c r="B18" s="0" t="n">
        <f aca="false">'Imputed and missing data hidden'!BX18</f>
        <v>10</v>
      </c>
      <c r="C18" s="0" t="n">
        <f aca="false">IF(VLOOKUP(A18,'Hazard &amp; Exposure'!$B$6:$DH$196,111,0)&gt;0,1,0)</f>
        <v>0</v>
      </c>
      <c r="D18" s="232" t="n">
        <f aca="false">'Indicator Date hidden2'!BY19</f>
        <v>0.478260869565218</v>
      </c>
      <c r="E18" s="232" t="n">
        <f aca="false">IF(B18&gt;B$197,10,10-(B$197-B18)/(B$197-B$196)*10)</f>
        <v>6.66666666666667</v>
      </c>
      <c r="F18" s="232" t="n">
        <f aca="false">IF(C18=1,$B$199,1)</f>
        <v>1</v>
      </c>
      <c r="G18" s="232" t="n">
        <f aca="false">IF(D18&gt;D$197,10,10-(D$197-D18)/(D$197-D$196)*10)</f>
        <v>6.3768115942029</v>
      </c>
      <c r="H18" s="232" t="n">
        <f aca="false">10-(12.5-AVERAGE(E18,G18)*F18)/12.5*10</f>
        <v>5.21739130434783</v>
      </c>
    </row>
    <row r="19" customFormat="false" ht="14.5" hidden="false" customHeight="false" outlineLevel="0" collapsed="false">
      <c r="A19" s="0" t="s">
        <v>448</v>
      </c>
      <c r="B19" s="0" t="n">
        <f aca="false">'Imputed and missing data hidden'!BX19</f>
        <v>1</v>
      </c>
      <c r="C19" s="0" t="n">
        <f aca="false">IF(VLOOKUP(A19,'Hazard &amp; Exposure'!$B$6:$DH$196,111,0)&gt;0,1,0)</f>
        <v>0</v>
      </c>
      <c r="D19" s="232" t="n">
        <f aca="false">'Indicator Date hidden2'!BY20</f>
        <v>0.164383561643836</v>
      </c>
      <c r="E19" s="232" t="n">
        <f aca="false">IF(B19&gt;B$197,10,10-(B$197-B19)/(B$197-B$196)*10)</f>
        <v>0.666666666666666</v>
      </c>
      <c r="F19" s="232" t="n">
        <f aca="false">IF(C19=1,$B$199,1)</f>
        <v>1</v>
      </c>
      <c r="G19" s="232" t="n">
        <f aca="false">IF(D19&gt;D$197,10,10-(D$197-D19)/(D$197-D$196)*10)</f>
        <v>2.19178082191781</v>
      </c>
      <c r="H19" s="232" t="n">
        <f aca="false">10-(12.5-AVERAGE(E19,G19)*F19)/12.5*10</f>
        <v>1.14337899543379</v>
      </c>
    </row>
    <row r="20" customFormat="false" ht="14.5" hidden="false" customHeight="false" outlineLevel="0" collapsed="false">
      <c r="A20" s="0" t="s">
        <v>450</v>
      </c>
      <c r="B20" s="0" t="n">
        <f aca="false">'Imputed and missing data hidden'!BX20</f>
        <v>7</v>
      </c>
      <c r="C20" s="0" t="n">
        <f aca="false">IF(VLOOKUP(A20,'Hazard &amp; Exposure'!$B$6:$DH$196,111,0)&gt;0,1,0)</f>
        <v>0</v>
      </c>
      <c r="D20" s="232" t="n">
        <f aca="false">'Indicator Date hidden2'!BY21</f>
        <v>0.402777777777778</v>
      </c>
      <c r="E20" s="232" t="n">
        <f aca="false">IF(B20&gt;B$197,10,10-(B$197-B20)/(B$197-B$196)*10)</f>
        <v>4.66666666666667</v>
      </c>
      <c r="F20" s="232" t="n">
        <f aca="false">IF(C20=1,$B$199,1)</f>
        <v>1</v>
      </c>
      <c r="G20" s="232" t="n">
        <f aca="false">IF(D20&gt;D$197,10,10-(D$197-D20)/(D$197-D$196)*10)</f>
        <v>5.37037037037037</v>
      </c>
      <c r="H20" s="232" t="n">
        <f aca="false">10-(12.5-AVERAGE(E20,G20)*F20)/12.5*10</f>
        <v>4.01481481481482</v>
      </c>
    </row>
    <row r="21" customFormat="false" ht="14.5" hidden="false" customHeight="false" outlineLevel="0" collapsed="false">
      <c r="A21" s="0" t="s">
        <v>452</v>
      </c>
      <c r="B21" s="0" t="n">
        <f aca="false">'Imputed and missing data hidden'!BX21</f>
        <v>4</v>
      </c>
      <c r="C21" s="0" t="n">
        <f aca="false">IF(VLOOKUP(A21,'Hazard &amp; Exposure'!$B$6:$DH$196,111,0)&gt;0,1,0)</f>
        <v>0</v>
      </c>
      <c r="D21" s="232" t="n">
        <f aca="false">'Indicator Date hidden2'!BY22</f>
        <v>0.27027027027027</v>
      </c>
      <c r="E21" s="232" t="n">
        <f aca="false">IF(B21&gt;B$197,10,10-(B$197-B21)/(B$197-B$196)*10)</f>
        <v>2.66666666666667</v>
      </c>
      <c r="F21" s="232" t="n">
        <f aca="false">IF(C21=1,$B$199,1)</f>
        <v>1</v>
      </c>
      <c r="G21" s="232" t="n">
        <f aca="false">IF(D21&gt;D$197,10,10-(D$197-D21)/(D$197-D$196)*10)</f>
        <v>3.6036036036036</v>
      </c>
      <c r="H21" s="232" t="n">
        <f aca="false">10-(12.5-AVERAGE(E21,G21)*F21)/12.5*10</f>
        <v>2.50810810810811</v>
      </c>
    </row>
    <row r="22" customFormat="false" ht="14.5" hidden="false" customHeight="false" outlineLevel="0" collapsed="false">
      <c r="A22" s="0" t="s">
        <v>454</v>
      </c>
      <c r="B22" s="0" t="n">
        <f aca="false">'Imputed and missing data hidden'!BX22</f>
        <v>9</v>
      </c>
      <c r="C22" s="0" t="n">
        <f aca="false">IF(VLOOKUP(A22,'Hazard &amp; Exposure'!$B$6:$DH$196,111,0)&gt;0,1,0)</f>
        <v>0</v>
      </c>
      <c r="D22" s="232" t="n">
        <f aca="false">'Indicator Date hidden2'!BY23</f>
        <v>0.764705882352941</v>
      </c>
      <c r="E22" s="232" t="n">
        <f aca="false">IF(B22&gt;B$197,10,10-(B$197-B22)/(B$197-B$196)*10)</f>
        <v>6</v>
      </c>
      <c r="F22" s="232" t="n">
        <f aca="false">IF(C22=1,$B$199,1)</f>
        <v>1</v>
      </c>
      <c r="G22" s="232" t="n">
        <f aca="false">IF(D22&gt;D$197,10,10-(D$197-D22)/(D$197-D$196)*10)</f>
        <v>10</v>
      </c>
      <c r="H22" s="232" t="n">
        <f aca="false">10-(12.5-AVERAGE(E22,G22)*F22)/12.5*10</f>
        <v>6.4</v>
      </c>
    </row>
    <row r="23" customFormat="false" ht="14.5" hidden="false" customHeight="false" outlineLevel="0" collapsed="false">
      <c r="A23" s="0" t="s">
        <v>456</v>
      </c>
      <c r="B23" s="0" t="n">
        <f aca="false">'Imputed and missing data hidden'!BX23</f>
        <v>3</v>
      </c>
      <c r="C23" s="0" t="n">
        <f aca="false">IF(VLOOKUP(A23,'Hazard &amp; Exposure'!$B$6:$DH$196,111,0)&gt;0,1,0)</f>
        <v>0</v>
      </c>
      <c r="D23" s="232" t="n">
        <f aca="false">'Indicator Date hidden2'!BY24</f>
        <v>0.380281690140845</v>
      </c>
      <c r="E23" s="232" t="n">
        <f aca="false">IF(B23&gt;B$197,10,10-(B$197-B23)/(B$197-B$196)*10)</f>
        <v>2</v>
      </c>
      <c r="F23" s="232" t="n">
        <f aca="false">IF(C23=1,$B$199,1)</f>
        <v>1</v>
      </c>
      <c r="G23" s="232" t="n">
        <f aca="false">IF(D23&gt;D$197,10,10-(D$197-D23)/(D$197-D$196)*10)</f>
        <v>5.07042253521127</v>
      </c>
      <c r="H23" s="232" t="n">
        <f aca="false">10-(12.5-AVERAGE(E23,G23)*F23)/12.5*10</f>
        <v>2.82816901408451</v>
      </c>
    </row>
    <row r="24" customFormat="false" ht="14.5" hidden="false" customHeight="false" outlineLevel="0" collapsed="false">
      <c r="A24" s="0" t="s">
        <v>458</v>
      </c>
      <c r="B24" s="0" t="n">
        <f aca="false">'Imputed and missing data hidden'!BX24</f>
        <v>7</v>
      </c>
      <c r="C24" s="0" t="n">
        <f aca="false">IF(VLOOKUP(A24,'Hazard &amp; Exposure'!$B$6:$DH$196,111,0)&gt;0,1,0)</f>
        <v>1</v>
      </c>
      <c r="D24" s="232" t="n">
        <f aca="false">'Indicator Date hidden2'!BY25</f>
        <v>0.253521126760563</v>
      </c>
      <c r="E24" s="232" t="n">
        <f aca="false">IF(B24&gt;B$197,10,10-(B$197-B24)/(B$197-B$196)*10)</f>
        <v>4.66666666666667</v>
      </c>
      <c r="F24" s="232" t="n">
        <f aca="false">IF(C24=1,$B$199,1)</f>
        <v>1.25</v>
      </c>
      <c r="G24" s="232" t="n">
        <f aca="false">IF(D24&gt;D$197,10,10-(D$197-D24)/(D$197-D$196)*10)</f>
        <v>3.38028169014084</v>
      </c>
      <c r="H24" s="232" t="n">
        <f aca="false">10-(12.5-AVERAGE(E24,G24)*F24)/12.5*10</f>
        <v>4.02347417840376</v>
      </c>
    </row>
    <row r="25" customFormat="false" ht="14.5" hidden="false" customHeight="false" outlineLevel="0" collapsed="false">
      <c r="A25" s="0" t="s">
        <v>460</v>
      </c>
      <c r="B25" s="0" t="n">
        <f aca="false">'Imputed and missing data hidden'!BX25</f>
        <v>15</v>
      </c>
      <c r="C25" s="0" t="n">
        <f aca="false">IF(VLOOKUP(A25,'Hazard &amp; Exposure'!$B$6:$DH$196,111,0)&gt;0,1,0)</f>
        <v>0</v>
      </c>
      <c r="D25" s="232" t="n">
        <f aca="false">'Indicator Date hidden2'!BY26</f>
        <v>0.440677966101695</v>
      </c>
      <c r="E25" s="232" t="n">
        <f aca="false">IF(B25&gt;B$197,10,10-(B$197-B25)/(B$197-B$196)*10)</f>
        <v>10</v>
      </c>
      <c r="F25" s="232" t="n">
        <f aca="false">IF(C25=1,$B$199,1)</f>
        <v>1</v>
      </c>
      <c r="G25" s="232" t="n">
        <f aca="false">IF(D25&gt;D$197,10,10-(D$197-D25)/(D$197-D$196)*10)</f>
        <v>5.87570621468927</v>
      </c>
      <c r="H25" s="232" t="n">
        <f aca="false">10-(12.5-AVERAGE(E25,G25)*F25)/12.5*10</f>
        <v>6.35028248587571</v>
      </c>
    </row>
    <row r="26" customFormat="false" ht="14.5" hidden="false" customHeight="false" outlineLevel="0" collapsed="false">
      <c r="A26" s="0" t="s">
        <v>462</v>
      </c>
      <c r="B26" s="0" t="n">
        <f aca="false">'Imputed and missing data hidden'!BX26</f>
        <v>8</v>
      </c>
      <c r="C26" s="0" t="n">
        <f aca="false">IF(VLOOKUP(A26,'Hazard &amp; Exposure'!$B$6:$DH$196,111,0)&gt;0,1,0)</f>
        <v>0</v>
      </c>
      <c r="D26" s="232" t="n">
        <f aca="false">'Indicator Date hidden2'!BY27</f>
        <v>0.462686567164179</v>
      </c>
      <c r="E26" s="232" t="n">
        <f aca="false">IF(B26&gt;B$197,10,10-(B$197-B26)/(B$197-B$196)*10)</f>
        <v>5.33333333333333</v>
      </c>
      <c r="F26" s="232" t="n">
        <f aca="false">IF(C26=1,$B$199,1)</f>
        <v>1</v>
      </c>
      <c r="G26" s="232" t="n">
        <f aca="false">IF(D26&gt;D$197,10,10-(D$197-D26)/(D$197-D$196)*10)</f>
        <v>6.16915422885572</v>
      </c>
      <c r="H26" s="232" t="n">
        <f aca="false">10-(12.5-AVERAGE(E26,G26)*F26)/12.5*10</f>
        <v>4.60099502487562</v>
      </c>
    </row>
    <row r="27" customFormat="false" ht="14.5" hidden="false" customHeight="false" outlineLevel="0" collapsed="false">
      <c r="A27" s="0" t="s">
        <v>464</v>
      </c>
      <c r="B27" s="0" t="n">
        <f aca="false">'Imputed and missing data hidden'!BX27</f>
        <v>0</v>
      </c>
      <c r="C27" s="0" t="n">
        <f aca="false">IF(VLOOKUP(A27,'Hazard &amp; Exposure'!$B$6:$DH$196,111,0)&gt;0,1,0)</f>
        <v>1</v>
      </c>
      <c r="D27" s="232" t="n">
        <f aca="false">'Indicator Date hidden2'!BY28</f>
        <v>0.297297297297297</v>
      </c>
      <c r="E27" s="232" t="n">
        <f aca="false">IF(B27&gt;B$197,10,10-(B$197-B27)/(B$197-B$196)*10)</f>
        <v>0</v>
      </c>
      <c r="F27" s="232" t="n">
        <f aca="false">IF(C27=1,$B$199,1)</f>
        <v>1.25</v>
      </c>
      <c r="G27" s="232" t="n">
        <f aca="false">IF(D27&gt;D$197,10,10-(D$197-D27)/(D$197-D$196)*10)</f>
        <v>3.96396396396396</v>
      </c>
      <c r="H27" s="232" t="n">
        <f aca="false">10-(12.5-AVERAGE(E27,G27)*F27)/12.5*10</f>
        <v>1.98198198198198</v>
      </c>
    </row>
    <row r="28" customFormat="false" ht="14.5" hidden="false" customHeight="false" outlineLevel="0" collapsed="false">
      <c r="A28" s="0" t="s">
        <v>466</v>
      </c>
      <c r="B28" s="0" t="n">
        <f aca="false">'Imputed and missing data hidden'!BX28</f>
        <v>2</v>
      </c>
      <c r="C28" s="0" t="n">
        <f aca="false">IF(VLOOKUP(A28,'Hazard &amp; Exposure'!$B$6:$DH$196,111,0)&gt;0,1,0)</f>
        <v>0</v>
      </c>
      <c r="D28" s="232" t="n">
        <f aca="false">'Indicator Date hidden2'!BY29</f>
        <v>0.243243243243243</v>
      </c>
      <c r="E28" s="232" t="n">
        <f aca="false">IF(B28&gt;B$197,10,10-(B$197-B28)/(B$197-B$196)*10)</f>
        <v>1.33333333333333</v>
      </c>
      <c r="F28" s="232" t="n">
        <f aca="false">IF(C28=1,$B$199,1)</f>
        <v>1</v>
      </c>
      <c r="G28" s="232" t="n">
        <f aca="false">IF(D28&gt;D$197,10,10-(D$197-D28)/(D$197-D$196)*10)</f>
        <v>3.24324324324324</v>
      </c>
      <c r="H28" s="232" t="n">
        <f aca="false">10-(12.5-AVERAGE(E28,G28)*F28)/12.5*10</f>
        <v>1.83063063063063</v>
      </c>
    </row>
    <row r="29" customFormat="false" ht="14.5" hidden="false" customHeight="false" outlineLevel="0" collapsed="false">
      <c r="A29" s="0" t="s">
        <v>468</v>
      </c>
      <c r="B29" s="0" t="n">
        <f aca="false">'Imputed and missing data hidden'!BX29</f>
        <v>11</v>
      </c>
      <c r="C29" s="0" t="n">
        <f aca="false">IF(VLOOKUP(A29,'Hazard &amp; Exposure'!$B$6:$DH$196,111,0)&gt;0,1,0)</f>
        <v>0</v>
      </c>
      <c r="D29" s="232" t="n">
        <f aca="false">'Indicator Date hidden2'!BY30</f>
        <v>0.26865671641791</v>
      </c>
      <c r="E29" s="232" t="n">
        <f aca="false">IF(B29&gt;B$197,10,10-(B$197-B29)/(B$197-B$196)*10)</f>
        <v>7.33333333333333</v>
      </c>
      <c r="F29" s="232" t="n">
        <f aca="false">IF(C29=1,$B$199,1)</f>
        <v>1</v>
      </c>
      <c r="G29" s="232" t="n">
        <f aca="false">IF(D29&gt;D$197,10,10-(D$197-D29)/(D$197-D$196)*10)</f>
        <v>3.58208955223881</v>
      </c>
      <c r="H29" s="232" t="n">
        <f aca="false">10-(12.5-AVERAGE(E29,G29)*F29)/12.5*10</f>
        <v>4.36616915422886</v>
      </c>
    </row>
    <row r="30" customFormat="false" ht="14.5" hidden="false" customHeight="false" outlineLevel="0" collapsed="false">
      <c r="A30" s="0" t="s">
        <v>470</v>
      </c>
      <c r="B30" s="0" t="n">
        <f aca="false">'Imputed and missing data hidden'!BX30</f>
        <v>4</v>
      </c>
      <c r="C30" s="0" t="n">
        <f aca="false">IF(VLOOKUP(A30,'Hazard &amp; Exposure'!$B$6:$DH$196,111,0)&gt;0,1,0)</f>
        <v>0</v>
      </c>
      <c r="D30" s="232" t="n">
        <f aca="false">'Indicator Date hidden2'!BY31</f>
        <v>0.410958904109589</v>
      </c>
      <c r="E30" s="232" t="n">
        <f aca="false">IF(B30&gt;B$197,10,10-(B$197-B30)/(B$197-B$196)*10)</f>
        <v>2.66666666666667</v>
      </c>
      <c r="F30" s="232" t="n">
        <f aca="false">IF(C30=1,$B$199,1)</f>
        <v>1</v>
      </c>
      <c r="G30" s="232" t="n">
        <f aca="false">IF(D30&gt;D$197,10,10-(D$197-D30)/(D$197-D$196)*10)</f>
        <v>5.47945205479452</v>
      </c>
      <c r="H30" s="232" t="n">
        <f aca="false">10-(12.5-AVERAGE(E30,G30)*F30)/12.5*10</f>
        <v>3.25844748858447</v>
      </c>
    </row>
    <row r="31" customFormat="false" ht="14.5" hidden="false" customHeight="false" outlineLevel="0" collapsed="false">
      <c r="A31" s="0" t="s">
        <v>472</v>
      </c>
      <c r="B31" s="0" t="n">
        <f aca="false">'Imputed and missing data hidden'!BX31</f>
        <v>0</v>
      </c>
      <c r="C31" s="0" t="n">
        <f aca="false">IF(VLOOKUP(A31,'Hazard &amp; Exposure'!$B$6:$DH$196,111,0)&gt;0,1,0)</f>
        <v>1</v>
      </c>
      <c r="D31" s="232" t="n">
        <f aca="false">'Indicator Date hidden2'!BY32</f>
        <v>0.391891891891892</v>
      </c>
      <c r="E31" s="232" t="n">
        <f aca="false">IF(B31&gt;B$197,10,10-(B$197-B31)/(B$197-B$196)*10)</f>
        <v>0</v>
      </c>
      <c r="F31" s="232" t="n">
        <f aca="false">IF(C31=1,$B$199,1)</f>
        <v>1.25</v>
      </c>
      <c r="G31" s="232" t="n">
        <f aca="false">IF(D31&gt;D$197,10,10-(D$197-D31)/(D$197-D$196)*10)</f>
        <v>5.22522522522523</v>
      </c>
      <c r="H31" s="232" t="n">
        <f aca="false">10-(12.5-AVERAGE(E31,G31)*F31)/12.5*10</f>
        <v>2.61261261261261</v>
      </c>
    </row>
    <row r="32" customFormat="false" ht="14.5" hidden="false" customHeight="false" outlineLevel="0" collapsed="false">
      <c r="A32" s="0" t="s">
        <v>474</v>
      </c>
      <c r="B32" s="0" t="n">
        <f aca="false">'Imputed and missing data hidden'!BX32</f>
        <v>12</v>
      </c>
      <c r="C32" s="0" t="n">
        <f aca="false">IF(VLOOKUP(A32,'Hazard &amp; Exposure'!$B$6:$DH$196,111,0)&gt;0,1,0)</f>
        <v>0</v>
      </c>
      <c r="D32" s="232" t="n">
        <f aca="false">'Indicator Date hidden2'!BY33</f>
        <v>0.171875</v>
      </c>
      <c r="E32" s="232" t="n">
        <f aca="false">IF(B32&gt;B$197,10,10-(B$197-B32)/(B$197-B$196)*10)</f>
        <v>8</v>
      </c>
      <c r="F32" s="232" t="n">
        <f aca="false">IF(C32=1,$B$199,1)</f>
        <v>1</v>
      </c>
      <c r="G32" s="232" t="n">
        <f aca="false">IF(D32&gt;D$197,10,10-(D$197-D32)/(D$197-D$196)*10)</f>
        <v>2.29166666666667</v>
      </c>
      <c r="H32" s="232" t="n">
        <f aca="false">10-(12.5-AVERAGE(E32,G32)*F32)/12.5*10</f>
        <v>4.11666666666667</v>
      </c>
    </row>
    <row r="33" customFormat="false" ht="14.5" hidden="false" customHeight="false" outlineLevel="0" collapsed="false">
      <c r="A33" s="0" t="s">
        <v>476</v>
      </c>
      <c r="B33" s="0" t="n">
        <f aca="false">'Imputed and missing data hidden'!BX33</f>
        <v>5</v>
      </c>
      <c r="C33" s="0" t="n">
        <f aca="false">IF(VLOOKUP(A33,'Hazard &amp; Exposure'!$B$6:$DH$196,111,0)&gt;0,1,0)</f>
        <v>1</v>
      </c>
      <c r="D33" s="232" t="n">
        <f aca="false">'Indicator Date hidden2'!BY34</f>
        <v>0.647887323943662</v>
      </c>
      <c r="E33" s="232" t="n">
        <f aca="false">IF(B33&gt;B$197,10,10-(B$197-B33)/(B$197-B$196)*10)</f>
        <v>3.33333333333333</v>
      </c>
      <c r="F33" s="232" t="n">
        <f aca="false">IF(C33=1,$B$199,1)</f>
        <v>1.25</v>
      </c>
      <c r="G33" s="232" t="n">
        <f aca="false">IF(D33&gt;D$197,10,10-(D$197-D33)/(D$197-D$196)*10)</f>
        <v>8.63849765258216</v>
      </c>
      <c r="H33" s="232" t="n">
        <f aca="false">10-(12.5-AVERAGE(E33,G33)*F33)/12.5*10</f>
        <v>5.98591549295775</v>
      </c>
    </row>
    <row r="34" customFormat="false" ht="14.5" hidden="false" customHeight="false" outlineLevel="0" collapsed="false">
      <c r="A34" s="0" t="s">
        <v>478</v>
      </c>
      <c r="B34" s="0" t="n">
        <f aca="false">'Imputed and missing data hidden'!BX34</f>
        <v>3</v>
      </c>
      <c r="C34" s="0" t="n">
        <f aca="false">IF(VLOOKUP(A34,'Hazard &amp; Exposure'!$B$6:$DH$196,111,0)&gt;0,1,0)</f>
        <v>1</v>
      </c>
      <c r="D34" s="232" t="n">
        <f aca="false">'Indicator Date hidden2'!BY35</f>
        <v>0.23943661971831</v>
      </c>
      <c r="E34" s="232" t="n">
        <f aca="false">IF(B34&gt;B$197,10,10-(B$197-B34)/(B$197-B$196)*10)</f>
        <v>2</v>
      </c>
      <c r="F34" s="232" t="n">
        <f aca="false">IF(C34=1,$B$199,1)</f>
        <v>1.25</v>
      </c>
      <c r="G34" s="232" t="n">
        <f aca="false">IF(D34&gt;D$197,10,10-(D$197-D34)/(D$197-D$196)*10)</f>
        <v>3.1924882629108</v>
      </c>
      <c r="H34" s="232" t="n">
        <f aca="false">10-(12.5-AVERAGE(E34,G34)*F34)/12.5*10</f>
        <v>2.5962441314554</v>
      </c>
    </row>
    <row r="35" customFormat="false" ht="14.5" hidden="false" customHeight="false" outlineLevel="0" collapsed="false">
      <c r="A35" s="0" t="s">
        <v>480</v>
      </c>
      <c r="B35" s="0" t="n">
        <f aca="false">'Imputed and missing data hidden'!BX35</f>
        <v>7</v>
      </c>
      <c r="C35" s="0" t="n">
        <f aca="false">IF(VLOOKUP(A35,'Hazard &amp; Exposure'!$B$6:$DH$196,111,0)&gt;0,1,0)</f>
        <v>0</v>
      </c>
      <c r="D35" s="232" t="n">
        <f aca="false">'Indicator Date hidden2'!BY36</f>
        <v>0.450704225352113</v>
      </c>
      <c r="E35" s="232" t="n">
        <f aca="false">IF(B35&gt;B$197,10,10-(B$197-B35)/(B$197-B$196)*10)</f>
        <v>4.66666666666667</v>
      </c>
      <c r="F35" s="232" t="n">
        <f aca="false">IF(C35=1,$B$199,1)</f>
        <v>1</v>
      </c>
      <c r="G35" s="232" t="n">
        <f aca="false">IF(D35&gt;D$197,10,10-(D$197-D35)/(D$197-D$196)*10)</f>
        <v>6.0093896713615</v>
      </c>
      <c r="H35" s="232" t="n">
        <f aca="false">10-(12.5-AVERAGE(E35,G35)*F35)/12.5*10</f>
        <v>4.27042253521127</v>
      </c>
    </row>
    <row r="36" customFormat="false" ht="14.5" hidden="false" customHeight="false" outlineLevel="0" collapsed="false">
      <c r="A36" s="0" t="s">
        <v>482</v>
      </c>
      <c r="B36" s="0" t="n">
        <f aca="false">'Imputed and missing data hidden'!BX36</f>
        <v>9</v>
      </c>
      <c r="C36" s="0" t="n">
        <f aca="false">IF(VLOOKUP(A36,'Hazard &amp; Exposure'!$B$6:$DH$196,111,0)&gt;0,1,0)</f>
        <v>0</v>
      </c>
      <c r="D36" s="232" t="n">
        <f aca="false">'Indicator Date hidden2'!BY37</f>
        <v>0.671428571428571</v>
      </c>
      <c r="E36" s="232" t="n">
        <f aca="false">IF(B36&gt;B$197,10,10-(B$197-B36)/(B$197-B$196)*10)</f>
        <v>6</v>
      </c>
      <c r="F36" s="232" t="n">
        <f aca="false">IF(C36=1,$B$199,1)</f>
        <v>1</v>
      </c>
      <c r="G36" s="232" t="n">
        <f aca="false">IF(D36&gt;D$197,10,10-(D$197-D36)/(D$197-D$196)*10)</f>
        <v>8.95238095238095</v>
      </c>
      <c r="H36" s="232" t="n">
        <f aca="false">10-(12.5-AVERAGE(E36,G36)*F36)/12.5*10</f>
        <v>5.98095238095238</v>
      </c>
    </row>
    <row r="37" customFormat="false" ht="14.5" hidden="false" customHeight="false" outlineLevel="0" collapsed="false">
      <c r="A37" s="0" t="s">
        <v>484</v>
      </c>
      <c r="B37" s="0" t="n">
        <f aca="false">'Imputed and missing data hidden'!BX37</f>
        <v>4</v>
      </c>
      <c r="C37" s="0" t="n">
        <f aca="false">IF(VLOOKUP(A37,'Hazard &amp; Exposure'!$B$6:$DH$196,111,0)&gt;0,1,0)</f>
        <v>1</v>
      </c>
      <c r="D37" s="232" t="n">
        <f aca="false">'Indicator Date hidden2'!BY38</f>
        <v>0.189189189189189</v>
      </c>
      <c r="E37" s="232" t="n">
        <f aca="false">IF(B37&gt;B$197,10,10-(B$197-B37)/(B$197-B$196)*10)</f>
        <v>2.66666666666667</v>
      </c>
      <c r="F37" s="232" t="n">
        <f aca="false">IF(C37=1,$B$199,1)</f>
        <v>1.25</v>
      </c>
      <c r="G37" s="232" t="n">
        <f aca="false">IF(D37&gt;D$197,10,10-(D$197-D37)/(D$197-D$196)*10)</f>
        <v>2.52252252252252</v>
      </c>
      <c r="H37" s="232" t="n">
        <f aca="false">10-(12.5-AVERAGE(E37,G37)*F37)/12.5*10</f>
        <v>2.59459459459459</v>
      </c>
    </row>
    <row r="38" customFormat="false" ht="14.5" hidden="false" customHeight="false" outlineLevel="0" collapsed="false">
      <c r="A38" s="0" t="s">
        <v>486</v>
      </c>
      <c r="B38" s="0" t="n">
        <f aca="false">'Imputed and missing data hidden'!BX38</f>
        <v>5</v>
      </c>
      <c r="C38" s="0" t="n">
        <f aca="false">IF(VLOOKUP(A38,'Hazard &amp; Exposure'!$B$6:$DH$196,111,0)&gt;0,1,0)</f>
        <v>0</v>
      </c>
      <c r="D38" s="232" t="n">
        <f aca="false">'Indicator Date hidden2'!BY39</f>
        <v>0.732394366197183</v>
      </c>
      <c r="E38" s="232" t="n">
        <f aca="false">IF(B38&gt;B$197,10,10-(B$197-B38)/(B$197-B$196)*10)</f>
        <v>3.33333333333333</v>
      </c>
      <c r="F38" s="232" t="n">
        <f aca="false">IF(C38=1,$B$199,1)</f>
        <v>1</v>
      </c>
      <c r="G38" s="232" t="n">
        <f aca="false">IF(D38&gt;D$197,10,10-(D$197-D38)/(D$197-D$196)*10)</f>
        <v>9.76525821596244</v>
      </c>
      <c r="H38" s="232" t="n">
        <f aca="false">10-(12.5-AVERAGE(E38,G38)*F38)/12.5*10</f>
        <v>5.23943661971831</v>
      </c>
    </row>
    <row r="39" customFormat="false" ht="14.5" hidden="false" customHeight="false" outlineLevel="0" collapsed="false">
      <c r="A39" s="0" t="s">
        <v>488</v>
      </c>
      <c r="B39" s="0" t="n">
        <f aca="false">'Imputed and missing data hidden'!BX39</f>
        <v>1</v>
      </c>
      <c r="C39" s="0" t="n">
        <f aca="false">IF(VLOOKUP(A39,'Hazard &amp; Exposure'!$B$6:$DH$196,111,0)&gt;0,1,0)</f>
        <v>0</v>
      </c>
      <c r="D39" s="232" t="n">
        <f aca="false">'Indicator Date hidden2'!BY40</f>
        <v>0.643835616438356</v>
      </c>
      <c r="E39" s="232" t="n">
        <f aca="false">IF(B39&gt;B$197,10,10-(B$197-B39)/(B$197-B$196)*10)</f>
        <v>0.666666666666666</v>
      </c>
      <c r="F39" s="232" t="n">
        <f aca="false">IF(C39=1,$B$199,1)</f>
        <v>1</v>
      </c>
      <c r="G39" s="232" t="n">
        <f aca="false">IF(D39&gt;D$197,10,10-(D$197-D39)/(D$197-D$196)*10)</f>
        <v>8.58447488584475</v>
      </c>
      <c r="H39" s="232" t="n">
        <f aca="false">10-(12.5-AVERAGE(E39,G39)*F39)/12.5*10</f>
        <v>3.70045662100457</v>
      </c>
    </row>
    <row r="40" customFormat="false" ht="14.5" hidden="false" customHeight="false" outlineLevel="0" collapsed="false">
      <c r="A40" s="0" t="s">
        <v>490</v>
      </c>
      <c r="B40" s="0" t="n">
        <f aca="false">'Imputed and missing data hidden'!BX40</f>
        <v>2</v>
      </c>
      <c r="C40" s="0" t="n">
        <f aca="false">IF(VLOOKUP(A40,'Hazard &amp; Exposure'!$B$6:$DH$196,111,0)&gt;0,1,0)</f>
        <v>1</v>
      </c>
      <c r="D40" s="232" t="n">
        <f aca="false">'Indicator Date hidden2'!BY41</f>
        <v>0.397260273972603</v>
      </c>
      <c r="E40" s="232" t="n">
        <f aca="false">IF(B40&gt;B$197,10,10-(B$197-B40)/(B$197-B$196)*10)</f>
        <v>1.33333333333333</v>
      </c>
      <c r="F40" s="232" t="n">
        <f aca="false">IF(C40=1,$B$199,1)</f>
        <v>1.25</v>
      </c>
      <c r="G40" s="232" t="n">
        <f aca="false">IF(D40&gt;D$197,10,10-(D$197-D40)/(D$197-D$196)*10)</f>
        <v>5.29680365296804</v>
      </c>
      <c r="H40" s="232" t="n">
        <f aca="false">10-(12.5-AVERAGE(E40,G40)*F40)/12.5*10</f>
        <v>3.31506849315068</v>
      </c>
    </row>
    <row r="41" customFormat="false" ht="14.5" hidden="false" customHeight="false" outlineLevel="0" collapsed="false">
      <c r="A41" s="0" t="s">
        <v>492</v>
      </c>
      <c r="B41" s="0" t="n">
        <f aca="false">'Imputed and missing data hidden'!BX41</f>
        <v>5</v>
      </c>
      <c r="C41" s="0" t="n">
        <f aca="false">IF(VLOOKUP(A41,'Hazard &amp; Exposure'!$B$6:$DH$196,111,0)&gt;0,1,0)</f>
        <v>0</v>
      </c>
      <c r="D41" s="232" t="n">
        <f aca="false">'Indicator Date hidden2'!BY42</f>
        <v>0.301369863013699</v>
      </c>
      <c r="E41" s="232" t="n">
        <f aca="false">IF(B41&gt;B$197,10,10-(B$197-B41)/(B$197-B$196)*10)</f>
        <v>3.33333333333333</v>
      </c>
      <c r="F41" s="232" t="n">
        <f aca="false">IF(C41=1,$B$199,1)</f>
        <v>1</v>
      </c>
      <c r="G41" s="232" t="n">
        <f aca="false">IF(D41&gt;D$197,10,10-(D$197-D41)/(D$197-D$196)*10)</f>
        <v>4.01826484018265</v>
      </c>
      <c r="H41" s="232" t="n">
        <f aca="false">10-(12.5-AVERAGE(E41,G41)*F41)/12.5*10</f>
        <v>2.94063926940639</v>
      </c>
    </row>
    <row r="42" customFormat="false" ht="14.5" hidden="false" customHeight="false" outlineLevel="0" collapsed="false">
      <c r="A42" s="0" t="s">
        <v>494</v>
      </c>
      <c r="B42" s="0" t="n">
        <f aca="false">'Imputed and missing data hidden'!BX42</f>
        <v>1</v>
      </c>
      <c r="C42" s="0" t="n">
        <f aca="false">IF(VLOOKUP(A42,'Hazard &amp; Exposure'!$B$6:$DH$196,111,0)&gt;0,1,0)</f>
        <v>0</v>
      </c>
      <c r="D42" s="232" t="n">
        <f aca="false">'Indicator Date hidden2'!BY43</f>
        <v>0.342465753424658</v>
      </c>
      <c r="E42" s="232" t="n">
        <f aca="false">IF(B42&gt;B$197,10,10-(B$197-B42)/(B$197-B$196)*10)</f>
        <v>0.666666666666666</v>
      </c>
      <c r="F42" s="232" t="n">
        <f aca="false">IF(C42=1,$B$199,1)</f>
        <v>1</v>
      </c>
      <c r="G42" s="232" t="n">
        <f aca="false">IF(D42&gt;D$197,10,10-(D$197-D42)/(D$197-D$196)*10)</f>
        <v>4.5662100456621</v>
      </c>
      <c r="H42" s="232" t="n">
        <f aca="false">10-(12.5-AVERAGE(E42,G42)*F42)/12.5*10</f>
        <v>2.09315068493151</v>
      </c>
    </row>
    <row r="43" customFormat="false" ht="14.5" hidden="false" customHeight="false" outlineLevel="0" collapsed="false">
      <c r="A43" s="0" t="s">
        <v>496</v>
      </c>
      <c r="B43" s="0" t="n">
        <f aca="false">'Imputed and missing data hidden'!BX43</f>
        <v>10</v>
      </c>
      <c r="C43" s="0" t="n">
        <f aca="false">IF(VLOOKUP(A43,'Hazard &amp; Exposure'!$B$6:$DH$196,111,0)&gt;0,1,0)</f>
        <v>0</v>
      </c>
      <c r="D43" s="232" t="n">
        <f aca="false">'Indicator Date hidden2'!BY44</f>
        <v>0.333333333333333</v>
      </c>
      <c r="E43" s="232" t="n">
        <f aca="false">IF(B43&gt;B$197,10,10-(B$197-B43)/(B$197-B$196)*10)</f>
        <v>6.66666666666667</v>
      </c>
      <c r="F43" s="232" t="n">
        <f aca="false">IF(C43=1,$B$199,1)</f>
        <v>1</v>
      </c>
      <c r="G43" s="232" t="n">
        <f aca="false">IF(D43&gt;D$197,10,10-(D$197-D43)/(D$197-D$196)*10)</f>
        <v>4.44444444444444</v>
      </c>
      <c r="H43" s="232" t="n">
        <f aca="false">10-(12.5-AVERAGE(E43,G43)*F43)/12.5*10</f>
        <v>4.44444444444444</v>
      </c>
    </row>
    <row r="44" customFormat="false" ht="14.5" hidden="false" customHeight="false" outlineLevel="0" collapsed="false">
      <c r="A44" s="0" t="s">
        <v>498</v>
      </c>
      <c r="B44" s="0" t="n">
        <f aca="false">'Imputed and missing data hidden'!BX44</f>
        <v>8</v>
      </c>
      <c r="C44" s="0" t="n">
        <f aca="false">IF(VLOOKUP(A44,'Hazard &amp; Exposure'!$B$6:$DH$196,111,0)&gt;0,1,0)</f>
        <v>0</v>
      </c>
      <c r="D44" s="232" t="n">
        <f aca="false">'Indicator Date hidden2'!BY45</f>
        <v>0.463768115942029</v>
      </c>
      <c r="E44" s="232" t="n">
        <f aca="false">IF(B44&gt;B$197,10,10-(B$197-B44)/(B$197-B$196)*10)</f>
        <v>5.33333333333333</v>
      </c>
      <c r="F44" s="232" t="n">
        <f aca="false">IF(C44=1,$B$199,1)</f>
        <v>1</v>
      </c>
      <c r="G44" s="232" t="n">
        <f aca="false">IF(D44&gt;D$197,10,10-(D$197-D44)/(D$197-D$196)*10)</f>
        <v>6.18357487922705</v>
      </c>
      <c r="H44" s="232" t="n">
        <f aca="false">10-(12.5-AVERAGE(E44,G44)*F44)/12.5*10</f>
        <v>4.60676328502415</v>
      </c>
    </row>
    <row r="45" customFormat="false" ht="14.5" hidden="false" customHeight="false" outlineLevel="0" collapsed="false">
      <c r="A45" s="0" t="s">
        <v>500</v>
      </c>
      <c r="B45" s="0" t="n">
        <f aca="false">'Imputed and missing data hidden'!BX45</f>
        <v>12</v>
      </c>
      <c r="C45" s="0" t="n">
        <f aca="false">IF(VLOOKUP(A45,'Hazard &amp; Exposure'!$B$6:$DH$196,111,0)&gt;0,1,0)</f>
        <v>0</v>
      </c>
      <c r="D45" s="232" t="n">
        <f aca="false">'Indicator Date hidden2'!BY46</f>
        <v>0.365079365079365</v>
      </c>
      <c r="E45" s="232" t="n">
        <f aca="false">IF(B45&gt;B$197,10,10-(B$197-B45)/(B$197-B$196)*10)</f>
        <v>8</v>
      </c>
      <c r="F45" s="232" t="n">
        <f aca="false">IF(C45=1,$B$199,1)</f>
        <v>1</v>
      </c>
      <c r="G45" s="232" t="n">
        <f aca="false">IF(D45&gt;D$197,10,10-(D$197-D45)/(D$197-D$196)*10)</f>
        <v>4.86772486772487</v>
      </c>
      <c r="H45" s="232" t="n">
        <f aca="false">10-(12.5-AVERAGE(E45,G45)*F45)/12.5*10</f>
        <v>5.14708994708995</v>
      </c>
    </row>
    <row r="46" customFormat="false" ht="14.5" hidden="false" customHeight="false" outlineLevel="0" collapsed="false">
      <c r="A46" s="0" t="s">
        <v>502</v>
      </c>
      <c r="B46" s="0" t="n">
        <f aca="false">'Imputed and missing data hidden'!BX46</f>
        <v>12</v>
      </c>
      <c r="C46" s="0" t="n">
        <f aca="false">IF(VLOOKUP(A46,'Hazard &amp; Exposure'!$B$6:$DH$196,111,0)&gt;0,1,0)</f>
        <v>0</v>
      </c>
      <c r="D46" s="232" t="n">
        <f aca="false">'Indicator Date hidden2'!BY47</f>
        <v>0.253968253968254</v>
      </c>
      <c r="E46" s="232" t="n">
        <f aca="false">IF(B46&gt;B$197,10,10-(B$197-B46)/(B$197-B$196)*10)</f>
        <v>8</v>
      </c>
      <c r="F46" s="232" t="n">
        <f aca="false">IF(C46=1,$B$199,1)</f>
        <v>1</v>
      </c>
      <c r="G46" s="232" t="n">
        <f aca="false">IF(D46&gt;D$197,10,10-(D$197-D46)/(D$197-D$196)*10)</f>
        <v>3.38624338624339</v>
      </c>
      <c r="H46" s="232" t="n">
        <f aca="false">10-(12.5-AVERAGE(E46,G46)*F46)/12.5*10</f>
        <v>4.55449735449735</v>
      </c>
    </row>
    <row r="47" customFormat="false" ht="14.5" hidden="false" customHeight="false" outlineLevel="0" collapsed="false">
      <c r="A47" s="0" t="s">
        <v>504</v>
      </c>
      <c r="B47" s="0" t="n">
        <f aca="false">'Imputed and missing data hidden'!BX47</f>
        <v>10</v>
      </c>
      <c r="C47" s="0" t="n">
        <f aca="false">IF(VLOOKUP(A47,'Hazard &amp; Exposure'!$B$6:$DH$196,111,0)&gt;0,1,0)</f>
        <v>0</v>
      </c>
      <c r="D47" s="232" t="n">
        <f aca="false">'Indicator Date hidden2'!BY48</f>
        <v>0.0769230769230769</v>
      </c>
      <c r="E47" s="232" t="n">
        <f aca="false">IF(B47&gt;B$197,10,10-(B$197-B47)/(B$197-B$196)*10)</f>
        <v>6.66666666666667</v>
      </c>
      <c r="F47" s="232" t="n">
        <f aca="false">IF(C47=1,$B$199,1)</f>
        <v>1</v>
      </c>
      <c r="G47" s="232" t="n">
        <f aca="false">IF(D47&gt;D$197,10,10-(D$197-D47)/(D$197-D$196)*10)</f>
        <v>1.02564102564103</v>
      </c>
      <c r="H47" s="232" t="n">
        <f aca="false">10-(12.5-AVERAGE(E47,G47)*F47)/12.5*10</f>
        <v>3.07692307692308</v>
      </c>
    </row>
    <row r="48" customFormat="false" ht="14.5" hidden="false" customHeight="false" outlineLevel="0" collapsed="false">
      <c r="A48" s="0" t="s">
        <v>506</v>
      </c>
      <c r="B48" s="0" t="n">
        <f aca="false">'Imputed and missing data hidden'!BX48</f>
        <v>7</v>
      </c>
      <c r="C48" s="0" t="n">
        <f aca="false">IF(VLOOKUP(A48,'Hazard &amp; Exposure'!$B$6:$DH$196,111,0)&gt;0,1,0)</f>
        <v>0</v>
      </c>
      <c r="D48" s="232" t="n">
        <f aca="false">'Indicator Date hidden2'!BY49</f>
        <v>0.264705882352941</v>
      </c>
      <c r="E48" s="232" t="n">
        <f aca="false">IF(B48&gt;B$197,10,10-(B$197-B48)/(B$197-B$196)*10)</f>
        <v>4.66666666666667</v>
      </c>
      <c r="F48" s="232" t="n">
        <f aca="false">IF(C48=1,$B$199,1)</f>
        <v>1</v>
      </c>
      <c r="G48" s="232" t="n">
        <f aca="false">IF(D48&gt;D$197,10,10-(D$197-D48)/(D$197-D$196)*10)</f>
        <v>3.52941176470588</v>
      </c>
      <c r="H48" s="232" t="n">
        <f aca="false">10-(12.5-AVERAGE(E48,G48)*F48)/12.5*10</f>
        <v>3.27843137254902</v>
      </c>
    </row>
    <row r="49" customFormat="false" ht="14.5" hidden="false" customHeight="false" outlineLevel="0" collapsed="false">
      <c r="A49" s="0" t="s">
        <v>508</v>
      </c>
      <c r="B49" s="0" t="n">
        <f aca="false">'Imputed and missing data hidden'!BX49</f>
        <v>21</v>
      </c>
      <c r="C49" s="0" t="n">
        <f aca="false">IF(VLOOKUP(A49,'Hazard &amp; Exposure'!$B$6:$DH$196,111,0)&gt;0,1,0)</f>
        <v>0</v>
      </c>
      <c r="D49" s="232" t="n">
        <f aca="false">'Indicator Date hidden2'!BY50</f>
        <v>0.275862068965517</v>
      </c>
      <c r="E49" s="232" t="n">
        <f aca="false">IF(B49&gt;B$197,10,10-(B$197-B49)/(B$197-B$196)*10)</f>
        <v>10</v>
      </c>
      <c r="F49" s="232" t="n">
        <f aca="false">IF(C49=1,$B$199,1)</f>
        <v>1</v>
      </c>
      <c r="G49" s="232" t="n">
        <f aca="false">IF(D49&gt;D$197,10,10-(D$197-D49)/(D$197-D$196)*10)</f>
        <v>3.67816091954023</v>
      </c>
      <c r="H49" s="232" t="n">
        <f aca="false">10-(12.5-AVERAGE(E49,G49)*F49)/12.5*10</f>
        <v>5.47126436781609</v>
      </c>
    </row>
    <row r="50" customFormat="false" ht="14.5" hidden="false" customHeight="false" outlineLevel="0" collapsed="false">
      <c r="A50" s="0" t="s">
        <v>510</v>
      </c>
      <c r="B50" s="0" t="n">
        <f aca="false">'Imputed and missing data hidden'!BX50</f>
        <v>4</v>
      </c>
      <c r="C50" s="0" t="n">
        <f aca="false">IF(VLOOKUP(A50,'Hazard &amp; Exposure'!$B$6:$DH$196,111,0)&gt;0,1,0)</f>
        <v>0</v>
      </c>
      <c r="D50" s="232" t="n">
        <f aca="false">'Indicator Date hidden2'!BY51</f>
        <v>0.256756756756757</v>
      </c>
      <c r="E50" s="232" t="n">
        <f aca="false">IF(B50&gt;B$197,10,10-(B$197-B50)/(B$197-B$196)*10)</f>
        <v>2.66666666666667</v>
      </c>
      <c r="F50" s="232" t="n">
        <f aca="false">IF(C50=1,$B$199,1)</f>
        <v>1</v>
      </c>
      <c r="G50" s="232" t="n">
        <f aca="false">IF(D50&gt;D$197,10,10-(D$197-D50)/(D$197-D$196)*10)</f>
        <v>3.42342342342342</v>
      </c>
      <c r="H50" s="232" t="n">
        <f aca="false">10-(12.5-AVERAGE(E50,G50)*F50)/12.5*10</f>
        <v>2.43603603603604</v>
      </c>
    </row>
    <row r="51" customFormat="false" ht="14.5" hidden="false" customHeight="false" outlineLevel="0" collapsed="false">
      <c r="A51" s="0" t="s">
        <v>512</v>
      </c>
      <c r="B51" s="0" t="n">
        <f aca="false">'Imputed and missing data hidden'!BX51</f>
        <v>4</v>
      </c>
      <c r="C51" s="0" t="n">
        <f aca="false">IF(VLOOKUP(A51,'Hazard &amp; Exposure'!$B$6:$DH$196,111,0)&gt;0,1,0)</f>
        <v>0</v>
      </c>
      <c r="D51" s="232" t="n">
        <f aca="false">'Indicator Date hidden2'!BY52</f>
        <v>0.256756756756757</v>
      </c>
      <c r="E51" s="232" t="n">
        <f aca="false">IF(B51&gt;B$197,10,10-(B$197-B51)/(B$197-B$196)*10)</f>
        <v>2.66666666666667</v>
      </c>
      <c r="F51" s="232" t="n">
        <f aca="false">IF(C51=1,$B$199,1)</f>
        <v>1</v>
      </c>
      <c r="G51" s="232" t="n">
        <f aca="false">IF(D51&gt;D$197,10,10-(D$197-D51)/(D$197-D$196)*10)</f>
        <v>3.42342342342342</v>
      </c>
      <c r="H51" s="232" t="n">
        <f aca="false">10-(12.5-AVERAGE(E51,G51)*F51)/12.5*10</f>
        <v>2.43603603603604</v>
      </c>
    </row>
    <row r="52" customFormat="false" ht="14.5" hidden="false" customHeight="false" outlineLevel="0" collapsed="false">
      <c r="A52" s="0" t="s">
        <v>514</v>
      </c>
      <c r="B52" s="0" t="n">
        <f aca="false">'Imputed and missing data hidden'!BX52</f>
        <v>1</v>
      </c>
      <c r="C52" s="0" t="n">
        <f aca="false">IF(VLOOKUP(A52,'Hazard &amp; Exposure'!$B$6:$DH$196,111,0)&gt;0,1,0)</f>
        <v>1</v>
      </c>
      <c r="D52" s="232" t="n">
        <f aca="false">'Indicator Date hidden2'!BY53</f>
        <v>0.315068493150685</v>
      </c>
      <c r="E52" s="232" t="n">
        <f aca="false">IF(B52&gt;B$197,10,10-(B$197-B52)/(B$197-B$196)*10)</f>
        <v>0.666666666666666</v>
      </c>
      <c r="F52" s="232" t="n">
        <f aca="false">IF(C52=1,$B$199,1)</f>
        <v>1.25</v>
      </c>
      <c r="G52" s="232" t="n">
        <f aca="false">IF(D52&gt;D$197,10,10-(D$197-D52)/(D$197-D$196)*10)</f>
        <v>4.20091324200913</v>
      </c>
      <c r="H52" s="232" t="n">
        <f aca="false">10-(12.5-AVERAGE(E52,G52)*F52)/12.5*10</f>
        <v>2.4337899543379</v>
      </c>
    </row>
    <row r="53" customFormat="false" ht="14.5" hidden="false" customHeight="false" outlineLevel="0" collapsed="false">
      <c r="A53" s="0" t="s">
        <v>516</v>
      </c>
      <c r="B53" s="0" t="n">
        <f aca="false">'Imputed and missing data hidden'!BX53</f>
        <v>4</v>
      </c>
      <c r="C53" s="0" t="n">
        <f aca="false">IF(VLOOKUP(A53,'Hazard &amp; Exposure'!$B$6:$DH$196,111,0)&gt;0,1,0)</f>
        <v>0</v>
      </c>
      <c r="D53" s="232" t="n">
        <f aca="false">'Indicator Date hidden2'!BY54</f>
        <v>0.45945945945946</v>
      </c>
      <c r="E53" s="232" t="n">
        <f aca="false">IF(B53&gt;B$197,10,10-(B$197-B53)/(B$197-B$196)*10)</f>
        <v>2.66666666666667</v>
      </c>
      <c r="F53" s="232" t="n">
        <f aca="false">IF(C53=1,$B$199,1)</f>
        <v>1</v>
      </c>
      <c r="G53" s="232" t="n">
        <f aca="false">IF(D53&gt;D$197,10,10-(D$197-D53)/(D$197-D$196)*10)</f>
        <v>6.12612612612613</v>
      </c>
      <c r="H53" s="232" t="n">
        <f aca="false">10-(12.5-AVERAGE(E53,G53)*F53)/12.5*10</f>
        <v>3.51711711711712</v>
      </c>
    </row>
    <row r="54" customFormat="false" ht="14.5" hidden="false" customHeight="false" outlineLevel="0" collapsed="false">
      <c r="A54" s="0" t="s">
        <v>518</v>
      </c>
      <c r="B54" s="0" t="n">
        <f aca="false">'Imputed and missing data hidden'!BX54</f>
        <v>10</v>
      </c>
      <c r="C54" s="0" t="n">
        <f aca="false">IF(VLOOKUP(A54,'Hazard &amp; Exposure'!$B$6:$DH$196,111,0)&gt;0,1,0)</f>
        <v>0</v>
      </c>
      <c r="D54" s="232" t="n">
        <f aca="false">'Indicator Date hidden2'!BY55</f>
        <v>0.701492537313433</v>
      </c>
      <c r="E54" s="232" t="n">
        <f aca="false">IF(B54&gt;B$197,10,10-(B$197-B54)/(B$197-B$196)*10)</f>
        <v>6.66666666666667</v>
      </c>
      <c r="F54" s="232" t="n">
        <f aca="false">IF(C54=1,$B$199,1)</f>
        <v>1</v>
      </c>
      <c r="G54" s="232" t="n">
        <f aca="false">IF(D54&gt;D$197,10,10-(D$197-D54)/(D$197-D$196)*10)</f>
        <v>9.35323383084577</v>
      </c>
      <c r="H54" s="232" t="n">
        <f aca="false">10-(12.5-AVERAGE(E54,G54)*F54)/12.5*10</f>
        <v>6.40796019900498</v>
      </c>
    </row>
    <row r="55" customFormat="false" ht="14.5" hidden="false" customHeight="false" outlineLevel="0" collapsed="false">
      <c r="A55" s="0" t="s">
        <v>520</v>
      </c>
      <c r="B55" s="0" t="n">
        <f aca="false">'Imputed and missing data hidden'!BX55</f>
        <v>14</v>
      </c>
      <c r="C55" s="0" t="n">
        <f aca="false">IF(VLOOKUP(A55,'Hazard &amp; Exposure'!$B$6:$DH$196,111,0)&gt;0,1,0)</f>
        <v>1</v>
      </c>
      <c r="D55" s="232" t="n">
        <f aca="false">'Indicator Date hidden2'!BY56</f>
        <v>1.04477611940299</v>
      </c>
      <c r="E55" s="232" t="n">
        <f aca="false">IF(B55&gt;B$197,10,10-(B$197-B55)/(B$197-B$196)*10)</f>
        <v>9.33333333333333</v>
      </c>
      <c r="F55" s="232" t="n">
        <f aca="false">IF(C55=1,$B$199,1)</f>
        <v>1.25</v>
      </c>
      <c r="G55" s="232" t="n">
        <f aca="false">IF(D55&gt;D$197,10,10-(D$197-D55)/(D$197-D$196)*10)</f>
        <v>10</v>
      </c>
      <c r="H55" s="232" t="n">
        <f aca="false">10-(12.5-AVERAGE(E55,G55)*F55)/12.5*10</f>
        <v>9.66666666666667</v>
      </c>
    </row>
    <row r="56" customFormat="false" ht="14.5" hidden="false" customHeight="false" outlineLevel="0" collapsed="false">
      <c r="A56" s="0" t="s">
        <v>522</v>
      </c>
      <c r="B56" s="0" t="n">
        <f aca="false">'Imputed and missing data hidden'!BX56</f>
        <v>10</v>
      </c>
      <c r="C56" s="0" t="n">
        <f aca="false">IF(VLOOKUP(A56,'Hazard &amp; Exposure'!$B$6:$DH$196,111,0)&gt;0,1,0)</f>
        <v>0</v>
      </c>
      <c r="D56" s="232" t="n">
        <f aca="false">'Indicator Date hidden2'!BY57</f>
        <v>0.4</v>
      </c>
      <c r="E56" s="232" t="n">
        <f aca="false">IF(B56&gt;B$197,10,10-(B$197-B56)/(B$197-B$196)*10)</f>
        <v>6.66666666666667</v>
      </c>
      <c r="F56" s="232" t="n">
        <f aca="false">IF(C56=1,$B$199,1)</f>
        <v>1</v>
      </c>
      <c r="G56" s="232" t="n">
        <f aca="false">IF(D56&gt;D$197,10,10-(D$197-D56)/(D$197-D$196)*10)</f>
        <v>5.33333333333333</v>
      </c>
      <c r="H56" s="232" t="n">
        <f aca="false">10-(12.5-AVERAGE(E56,G56)*F56)/12.5*10</f>
        <v>4.8</v>
      </c>
    </row>
    <row r="57" customFormat="false" ht="14.5" hidden="false" customHeight="false" outlineLevel="0" collapsed="false">
      <c r="A57" s="0" t="s">
        <v>524</v>
      </c>
      <c r="B57" s="0" t="n">
        <f aca="false">'Imputed and missing data hidden'!BX57</f>
        <v>0</v>
      </c>
      <c r="C57" s="0" t="n">
        <f aca="false">IF(VLOOKUP(A57,'Hazard &amp; Exposure'!$B$6:$DH$196,111,0)&gt;0,1,0)</f>
        <v>0</v>
      </c>
      <c r="D57" s="232" t="n">
        <f aca="false">'Indicator Date hidden2'!BY58</f>
        <v>0.486486486486487</v>
      </c>
      <c r="E57" s="232" t="n">
        <f aca="false">IF(B57&gt;B$197,10,10-(B$197-B57)/(B$197-B$196)*10)</f>
        <v>0</v>
      </c>
      <c r="F57" s="232" t="n">
        <f aca="false">IF(C57=1,$B$199,1)</f>
        <v>1</v>
      </c>
      <c r="G57" s="232" t="n">
        <f aca="false">IF(D57&gt;D$197,10,10-(D$197-D57)/(D$197-D$196)*10)</f>
        <v>6.48648648648649</v>
      </c>
      <c r="H57" s="232" t="n">
        <f aca="false">10-(12.5-AVERAGE(E57,G57)*F57)/12.5*10</f>
        <v>2.59459459459459</v>
      </c>
    </row>
    <row r="58" customFormat="false" ht="14.5" hidden="false" customHeight="false" outlineLevel="0" collapsed="false">
      <c r="A58" s="0" t="s">
        <v>526</v>
      </c>
      <c r="B58" s="0" t="n">
        <f aca="false">'Imputed and missing data hidden'!BX58</f>
        <v>0</v>
      </c>
      <c r="C58" s="0" t="n">
        <f aca="false">IF(VLOOKUP(A58,'Hazard &amp; Exposure'!$B$6:$DH$196,111,0)&gt;0,1,0)</f>
        <v>1</v>
      </c>
      <c r="D58" s="232" t="n">
        <f aca="false">'Indicator Date hidden2'!BY59</f>
        <v>0.202702702702703</v>
      </c>
      <c r="E58" s="232" t="n">
        <f aca="false">IF(B58&gt;B$197,10,10-(B$197-B58)/(B$197-B$196)*10)</f>
        <v>0</v>
      </c>
      <c r="F58" s="232" t="n">
        <f aca="false">IF(C58=1,$B$199,1)</f>
        <v>1.25</v>
      </c>
      <c r="G58" s="232" t="n">
        <f aca="false">IF(D58&gt;D$197,10,10-(D$197-D58)/(D$197-D$196)*10)</f>
        <v>2.7027027027027</v>
      </c>
      <c r="H58" s="232" t="n">
        <f aca="false">10-(12.5-AVERAGE(E58,G58)*F58)/12.5*10</f>
        <v>1.35135135135135</v>
      </c>
    </row>
    <row r="59" customFormat="false" ht="14.5" hidden="false" customHeight="false" outlineLevel="0" collapsed="false">
      <c r="A59" s="0" t="s">
        <v>528</v>
      </c>
      <c r="B59" s="0" t="n">
        <f aca="false">'Imputed and missing data hidden'!BX59</f>
        <v>8</v>
      </c>
      <c r="C59" s="0" t="n">
        <f aca="false">IF(VLOOKUP(A59,'Hazard &amp; Exposure'!$B$6:$DH$196,111,0)&gt;0,1,0)</f>
        <v>0</v>
      </c>
      <c r="D59" s="232" t="n">
        <f aca="false">'Indicator Date hidden2'!BY60</f>
        <v>0.257142857142857</v>
      </c>
      <c r="E59" s="232" t="n">
        <f aca="false">IF(B59&gt;B$197,10,10-(B$197-B59)/(B$197-B$196)*10)</f>
        <v>5.33333333333333</v>
      </c>
      <c r="F59" s="232" t="n">
        <f aca="false">IF(C59=1,$B$199,1)</f>
        <v>1</v>
      </c>
      <c r="G59" s="232" t="n">
        <f aca="false">IF(D59&gt;D$197,10,10-(D$197-D59)/(D$197-D$196)*10)</f>
        <v>3.42857142857143</v>
      </c>
      <c r="H59" s="232" t="n">
        <f aca="false">10-(12.5-AVERAGE(E59,G59)*F59)/12.5*10</f>
        <v>3.5047619047619</v>
      </c>
    </row>
    <row r="60" customFormat="false" ht="14.5" hidden="false" customHeight="false" outlineLevel="0" collapsed="false">
      <c r="A60" s="0" t="s">
        <v>530</v>
      </c>
      <c r="B60" s="0" t="n">
        <f aca="false">'Imputed and missing data hidden'!BX60</f>
        <v>13</v>
      </c>
      <c r="C60" s="0" t="n">
        <f aca="false">IF(VLOOKUP(A60,'Hazard &amp; Exposure'!$B$6:$DH$196,111,0)&gt;0,1,0)</f>
        <v>0</v>
      </c>
      <c r="D60" s="232" t="n">
        <f aca="false">'Indicator Date hidden2'!BY61</f>
        <v>0.206349206349206</v>
      </c>
      <c r="E60" s="232" t="n">
        <f aca="false">IF(B60&gt;B$197,10,10-(B$197-B60)/(B$197-B$196)*10)</f>
        <v>8.66666666666667</v>
      </c>
      <c r="F60" s="232" t="n">
        <f aca="false">IF(C60=1,$B$199,1)</f>
        <v>1</v>
      </c>
      <c r="G60" s="232" t="n">
        <f aca="false">IF(D60&gt;D$197,10,10-(D$197-D60)/(D$197-D$196)*10)</f>
        <v>2.75132275132275</v>
      </c>
      <c r="H60" s="232" t="n">
        <f aca="false">10-(12.5-AVERAGE(E60,G60)*F60)/12.5*10</f>
        <v>4.56719576719577</v>
      </c>
    </row>
    <row r="61" customFormat="false" ht="14.5" hidden="false" customHeight="false" outlineLevel="0" collapsed="false">
      <c r="A61" s="0" t="s">
        <v>532</v>
      </c>
      <c r="B61" s="0" t="n">
        <f aca="false">'Imputed and missing data hidden'!BX61</f>
        <v>11</v>
      </c>
      <c r="C61" s="0" t="n">
        <f aca="false">IF(VLOOKUP(A61,'Hazard &amp; Exposure'!$B$6:$DH$196,111,0)&gt;0,1,0)</f>
        <v>0</v>
      </c>
      <c r="D61" s="232" t="n">
        <f aca="false">'Indicator Date hidden2'!BY62</f>
        <v>0.276923076923077</v>
      </c>
      <c r="E61" s="232" t="n">
        <f aca="false">IF(B61&gt;B$197,10,10-(B$197-B61)/(B$197-B$196)*10)</f>
        <v>7.33333333333333</v>
      </c>
      <c r="F61" s="232" t="n">
        <f aca="false">IF(C61=1,$B$199,1)</f>
        <v>1</v>
      </c>
      <c r="G61" s="232" t="n">
        <f aca="false">IF(D61&gt;D$197,10,10-(D$197-D61)/(D$197-D$196)*10)</f>
        <v>3.69230769230769</v>
      </c>
      <c r="H61" s="232" t="n">
        <f aca="false">10-(12.5-AVERAGE(E61,G61)*F61)/12.5*10</f>
        <v>4.41025641025641</v>
      </c>
    </row>
    <row r="62" customFormat="false" ht="14.5" hidden="false" customHeight="false" outlineLevel="0" collapsed="false">
      <c r="A62" s="0" t="s">
        <v>534</v>
      </c>
      <c r="B62" s="0" t="n">
        <f aca="false">'Imputed and missing data hidden'!BX62</f>
        <v>4</v>
      </c>
      <c r="C62" s="0" t="n">
        <f aca="false">IF(VLOOKUP(A62,'Hazard &amp; Exposure'!$B$6:$DH$196,111,0)&gt;0,1,0)</f>
        <v>0</v>
      </c>
      <c r="D62" s="232" t="n">
        <f aca="false">'Indicator Date hidden2'!BY63</f>
        <v>0.535211267605634</v>
      </c>
      <c r="E62" s="232" t="n">
        <f aca="false">IF(B62&gt;B$197,10,10-(B$197-B62)/(B$197-B$196)*10)</f>
        <v>2.66666666666667</v>
      </c>
      <c r="F62" s="232" t="n">
        <f aca="false">IF(C62=1,$B$199,1)</f>
        <v>1</v>
      </c>
      <c r="G62" s="232" t="n">
        <f aca="false">IF(D62&gt;D$197,10,10-(D$197-D62)/(D$197-D$196)*10)</f>
        <v>7.13615023474178</v>
      </c>
      <c r="H62" s="232" t="n">
        <f aca="false">10-(12.5-AVERAGE(E62,G62)*F62)/12.5*10</f>
        <v>3.92112676056338</v>
      </c>
    </row>
    <row r="63" customFormat="false" ht="14.5" hidden="false" customHeight="false" outlineLevel="0" collapsed="false">
      <c r="A63" s="0" t="s">
        <v>536</v>
      </c>
      <c r="B63" s="0" t="n">
        <f aca="false">'Imputed and missing data hidden'!BX63</f>
        <v>0</v>
      </c>
      <c r="C63" s="0" t="n">
        <f aca="false">IF(VLOOKUP(A63,'Hazard &amp; Exposure'!$B$6:$DH$196,111,0)&gt;0,1,0)</f>
        <v>0</v>
      </c>
      <c r="D63" s="232" t="n">
        <f aca="false">'Indicator Date hidden2'!BY64</f>
        <v>0.337837837837838</v>
      </c>
      <c r="E63" s="232" t="n">
        <f aca="false">IF(B63&gt;B$197,10,10-(B$197-B63)/(B$197-B$196)*10)</f>
        <v>0</v>
      </c>
      <c r="F63" s="232" t="n">
        <f aca="false">IF(C63=1,$B$199,1)</f>
        <v>1</v>
      </c>
      <c r="G63" s="232" t="n">
        <f aca="false">IF(D63&gt;D$197,10,10-(D$197-D63)/(D$197-D$196)*10)</f>
        <v>4.50450450450451</v>
      </c>
      <c r="H63" s="232" t="n">
        <f aca="false">10-(12.5-AVERAGE(E63,G63)*F63)/12.5*10</f>
        <v>1.8018018018018</v>
      </c>
    </row>
    <row r="64" customFormat="false" ht="14.5" hidden="false" customHeight="false" outlineLevel="0" collapsed="false">
      <c r="A64" s="0" t="s">
        <v>538</v>
      </c>
      <c r="B64" s="0" t="n">
        <f aca="false">'Imputed and missing data hidden'!BX64</f>
        <v>3</v>
      </c>
      <c r="C64" s="0" t="n">
        <f aca="false">IF(VLOOKUP(A64,'Hazard &amp; Exposure'!$B$6:$DH$196,111,0)&gt;0,1,0)</f>
        <v>0</v>
      </c>
      <c r="D64" s="232" t="n">
        <f aca="false">'Indicator Date hidden2'!BY65</f>
        <v>0.162162162162162</v>
      </c>
      <c r="E64" s="232" t="n">
        <f aca="false">IF(B64&gt;B$197,10,10-(B$197-B64)/(B$197-B$196)*10)</f>
        <v>2</v>
      </c>
      <c r="F64" s="232" t="n">
        <f aca="false">IF(C64=1,$B$199,1)</f>
        <v>1</v>
      </c>
      <c r="G64" s="232" t="n">
        <f aca="false">IF(D64&gt;D$197,10,10-(D$197-D64)/(D$197-D$196)*10)</f>
        <v>2.16216216216216</v>
      </c>
      <c r="H64" s="232" t="n">
        <f aca="false">10-(12.5-AVERAGE(E64,G64)*F64)/12.5*10</f>
        <v>1.66486486486486</v>
      </c>
    </row>
    <row r="65" customFormat="false" ht="14.5" hidden="false" customHeight="false" outlineLevel="0" collapsed="false">
      <c r="A65" s="0" t="s">
        <v>540</v>
      </c>
      <c r="B65" s="0" t="n">
        <f aca="false">'Imputed and missing data hidden'!BX65</f>
        <v>8</v>
      </c>
      <c r="C65" s="0" t="n">
        <f aca="false">IF(VLOOKUP(A65,'Hazard &amp; Exposure'!$B$6:$DH$196,111,0)&gt;0,1,0)</f>
        <v>0</v>
      </c>
      <c r="D65" s="232" t="n">
        <f aca="false">'Indicator Date hidden2'!BY66</f>
        <v>0.238805970149254</v>
      </c>
      <c r="E65" s="232" t="n">
        <f aca="false">IF(B65&gt;B$197,10,10-(B$197-B65)/(B$197-B$196)*10)</f>
        <v>5.33333333333333</v>
      </c>
      <c r="F65" s="232" t="n">
        <f aca="false">IF(C65=1,$B$199,1)</f>
        <v>1</v>
      </c>
      <c r="G65" s="232" t="n">
        <f aca="false">IF(D65&gt;D$197,10,10-(D$197-D65)/(D$197-D$196)*10)</f>
        <v>3.18407960199005</v>
      </c>
      <c r="H65" s="232" t="n">
        <f aca="false">10-(12.5-AVERAGE(E65,G65)*F65)/12.5*10</f>
        <v>3.40696517412935</v>
      </c>
    </row>
    <row r="66" customFormat="false" ht="14.5" hidden="false" customHeight="false" outlineLevel="0" collapsed="false">
      <c r="A66" s="0" t="s">
        <v>542</v>
      </c>
      <c r="B66" s="0" t="n">
        <f aca="false">'Imputed and missing data hidden'!BX66</f>
        <v>0</v>
      </c>
      <c r="C66" s="0" t="n">
        <f aca="false">IF(VLOOKUP(A66,'Hazard &amp; Exposure'!$B$6:$DH$196,111,0)&gt;0,1,0)</f>
        <v>0</v>
      </c>
      <c r="D66" s="232" t="n">
        <f aca="false">'Indicator Date hidden2'!BY67</f>
        <v>0.243243243243243</v>
      </c>
      <c r="E66" s="232" t="n">
        <f aca="false">IF(B66&gt;B$197,10,10-(B$197-B66)/(B$197-B$196)*10)</f>
        <v>0</v>
      </c>
      <c r="F66" s="232" t="n">
        <f aca="false">IF(C66=1,$B$199,1)</f>
        <v>1</v>
      </c>
      <c r="G66" s="232" t="n">
        <f aca="false">IF(D66&gt;D$197,10,10-(D$197-D66)/(D$197-D$196)*10)</f>
        <v>3.24324324324324</v>
      </c>
      <c r="H66" s="232" t="n">
        <f aca="false">10-(12.5-AVERAGE(E66,G66)*F66)/12.5*10</f>
        <v>1.2972972972973</v>
      </c>
    </row>
    <row r="67" customFormat="false" ht="14.5" hidden="false" customHeight="false" outlineLevel="0" collapsed="false">
      <c r="A67" s="0" t="s">
        <v>544</v>
      </c>
      <c r="B67" s="0" t="n">
        <f aca="false">'Imputed and missing data hidden'!BX67</f>
        <v>8</v>
      </c>
      <c r="C67" s="0" t="n">
        <f aca="false">IF(VLOOKUP(A67,'Hazard &amp; Exposure'!$B$6:$DH$196,111,0)&gt;0,1,0)</f>
        <v>0</v>
      </c>
      <c r="D67" s="232" t="n">
        <f aca="false">'Indicator Date hidden2'!BY68</f>
        <v>0.253731343283582</v>
      </c>
      <c r="E67" s="232" t="n">
        <f aca="false">IF(B67&gt;B$197,10,10-(B$197-B67)/(B$197-B$196)*10)</f>
        <v>5.33333333333333</v>
      </c>
      <c r="F67" s="232" t="n">
        <f aca="false">IF(C67=1,$B$199,1)</f>
        <v>1</v>
      </c>
      <c r="G67" s="232" t="n">
        <f aca="false">IF(D67&gt;D$197,10,10-(D$197-D67)/(D$197-D$196)*10)</f>
        <v>3.38308457711443</v>
      </c>
      <c r="H67" s="232" t="n">
        <f aca="false">10-(12.5-AVERAGE(E67,G67)*F67)/12.5*10</f>
        <v>3.4865671641791</v>
      </c>
    </row>
    <row r="68" customFormat="false" ht="14.5" hidden="false" customHeight="false" outlineLevel="0" collapsed="false">
      <c r="A68" s="0" t="s">
        <v>546</v>
      </c>
      <c r="B68" s="0" t="n">
        <f aca="false">'Imputed and missing data hidden'!BX68</f>
        <v>19</v>
      </c>
      <c r="C68" s="0" t="n">
        <f aca="false">IF(VLOOKUP(A68,'Hazard &amp; Exposure'!$B$6:$DH$196,111,0)&gt;0,1,0)</f>
        <v>0</v>
      </c>
      <c r="D68" s="232" t="n">
        <f aca="false">'Indicator Date hidden2'!BY69</f>
        <v>0.327868852459016</v>
      </c>
      <c r="E68" s="232" t="n">
        <f aca="false">IF(B68&gt;B$197,10,10-(B$197-B68)/(B$197-B$196)*10)</f>
        <v>10</v>
      </c>
      <c r="F68" s="232" t="n">
        <f aca="false">IF(C68=1,$B$199,1)</f>
        <v>1</v>
      </c>
      <c r="G68" s="232" t="n">
        <f aca="false">IF(D68&gt;D$197,10,10-(D$197-D68)/(D$197-D$196)*10)</f>
        <v>4.37158469945355</v>
      </c>
      <c r="H68" s="232" t="n">
        <f aca="false">10-(12.5-AVERAGE(E68,G68)*F68)/12.5*10</f>
        <v>5.74863387978142</v>
      </c>
    </row>
    <row r="69" customFormat="false" ht="14.5" hidden="false" customHeight="false" outlineLevel="0" collapsed="false">
      <c r="A69" s="0" t="s">
        <v>548</v>
      </c>
      <c r="B69" s="0" t="n">
        <f aca="false">'Imputed and missing data hidden'!BX69</f>
        <v>4</v>
      </c>
      <c r="C69" s="0" t="n">
        <f aca="false">IF(VLOOKUP(A69,'Hazard &amp; Exposure'!$B$6:$DH$196,111,0)&gt;0,1,0)</f>
        <v>0</v>
      </c>
      <c r="D69" s="232" t="n">
        <f aca="false">'Indicator Date hidden2'!BY70</f>
        <v>0.337837837837838</v>
      </c>
      <c r="E69" s="232" t="n">
        <f aca="false">IF(B69&gt;B$197,10,10-(B$197-B69)/(B$197-B$196)*10)</f>
        <v>2.66666666666667</v>
      </c>
      <c r="F69" s="232" t="n">
        <f aca="false">IF(C69=1,$B$199,1)</f>
        <v>1</v>
      </c>
      <c r="G69" s="232" t="n">
        <f aca="false">IF(D69&gt;D$197,10,10-(D$197-D69)/(D$197-D$196)*10)</f>
        <v>4.50450450450451</v>
      </c>
      <c r="H69" s="232" t="n">
        <f aca="false">10-(12.5-AVERAGE(E69,G69)*F69)/12.5*10</f>
        <v>2.86846846846847</v>
      </c>
    </row>
    <row r="70" customFormat="false" ht="14.5" hidden="false" customHeight="false" outlineLevel="0" collapsed="false">
      <c r="A70" s="0" t="s">
        <v>550</v>
      </c>
      <c r="B70" s="0" t="n">
        <f aca="false">'Imputed and missing data hidden'!BX70</f>
        <v>4</v>
      </c>
      <c r="C70" s="0" t="n">
        <f aca="false">IF(VLOOKUP(A70,'Hazard &amp; Exposure'!$B$6:$DH$196,111,0)&gt;0,1,0)</f>
        <v>0</v>
      </c>
      <c r="D70" s="232" t="n">
        <f aca="false">'Indicator Date hidden2'!BY71</f>
        <v>0.23943661971831</v>
      </c>
      <c r="E70" s="232" t="n">
        <f aca="false">IF(B70&gt;B$197,10,10-(B$197-B70)/(B$197-B$196)*10)</f>
        <v>2.66666666666667</v>
      </c>
      <c r="F70" s="232" t="n">
        <f aca="false">IF(C70=1,$B$199,1)</f>
        <v>1</v>
      </c>
      <c r="G70" s="232" t="n">
        <f aca="false">IF(D70&gt;D$197,10,10-(D$197-D70)/(D$197-D$196)*10)</f>
        <v>3.1924882629108</v>
      </c>
      <c r="H70" s="232" t="n">
        <f aca="false">10-(12.5-AVERAGE(E70,G70)*F70)/12.5*10</f>
        <v>2.34366197183099</v>
      </c>
    </row>
    <row r="71" customFormat="false" ht="14.5" hidden="false" customHeight="false" outlineLevel="0" collapsed="false">
      <c r="A71" s="0" t="s">
        <v>552</v>
      </c>
      <c r="B71" s="0" t="n">
        <f aca="false">'Imputed and missing data hidden'!BX71</f>
        <v>4</v>
      </c>
      <c r="C71" s="0" t="n">
        <f aca="false">IF(VLOOKUP(A71,'Hazard &amp; Exposure'!$B$6:$DH$196,111,0)&gt;0,1,0)</f>
        <v>0</v>
      </c>
      <c r="D71" s="232" t="n">
        <f aca="false">'Indicator Date hidden2'!BY72</f>
        <v>0.211267605633803</v>
      </c>
      <c r="E71" s="232" t="n">
        <f aca="false">IF(B71&gt;B$197,10,10-(B$197-B71)/(B$197-B$196)*10)</f>
        <v>2.66666666666667</v>
      </c>
      <c r="F71" s="232" t="n">
        <f aca="false">IF(C71=1,$B$199,1)</f>
        <v>1</v>
      </c>
      <c r="G71" s="232" t="n">
        <f aca="false">IF(D71&gt;D$197,10,10-(D$197-D71)/(D$197-D$196)*10)</f>
        <v>2.8169014084507</v>
      </c>
      <c r="H71" s="232" t="n">
        <f aca="false">10-(12.5-AVERAGE(E71,G71)*F71)/12.5*10</f>
        <v>2.19342723004695</v>
      </c>
    </row>
    <row r="72" customFormat="false" ht="14.5" hidden="false" customHeight="false" outlineLevel="0" collapsed="false">
      <c r="A72" s="0" t="s">
        <v>554</v>
      </c>
      <c r="B72" s="0" t="n">
        <f aca="false">'Imputed and missing data hidden'!BX72</f>
        <v>6</v>
      </c>
      <c r="C72" s="0" t="n">
        <f aca="false">IF(VLOOKUP(A72,'Hazard &amp; Exposure'!$B$6:$DH$196,111,0)&gt;0,1,0)</f>
        <v>0</v>
      </c>
      <c r="D72" s="232" t="n">
        <f aca="false">'Indicator Date hidden2'!BY73</f>
        <v>0.319444444444444</v>
      </c>
      <c r="E72" s="232" t="n">
        <f aca="false">IF(B72&gt;B$197,10,10-(B$197-B72)/(B$197-B$196)*10)</f>
        <v>4</v>
      </c>
      <c r="F72" s="232" t="n">
        <f aca="false">IF(C72=1,$B$199,1)</f>
        <v>1</v>
      </c>
      <c r="G72" s="232" t="n">
        <f aca="false">IF(D72&gt;D$197,10,10-(D$197-D72)/(D$197-D$196)*10)</f>
        <v>4.25925925925926</v>
      </c>
      <c r="H72" s="232" t="n">
        <f aca="false">10-(12.5-AVERAGE(E72,G72)*F72)/12.5*10</f>
        <v>3.3037037037037</v>
      </c>
    </row>
    <row r="73" customFormat="false" ht="14.5" hidden="false" customHeight="false" outlineLevel="0" collapsed="false">
      <c r="A73" s="0" t="s">
        <v>556</v>
      </c>
      <c r="B73" s="0" t="n">
        <f aca="false">'Imputed and missing data hidden'!BX73</f>
        <v>4</v>
      </c>
      <c r="C73" s="0" t="n">
        <f aca="false">IF(VLOOKUP(A73,'Hazard &amp; Exposure'!$B$6:$DH$196,111,0)&gt;0,1,0)</f>
        <v>0</v>
      </c>
      <c r="D73" s="232" t="n">
        <f aca="false">'Indicator Date hidden2'!BY74</f>
        <v>0.310810810810811</v>
      </c>
      <c r="E73" s="232" t="n">
        <f aca="false">IF(B73&gt;B$197,10,10-(B$197-B73)/(B$197-B$196)*10)</f>
        <v>2.66666666666667</v>
      </c>
      <c r="F73" s="232" t="n">
        <f aca="false">IF(C73=1,$B$199,1)</f>
        <v>1</v>
      </c>
      <c r="G73" s="232" t="n">
        <f aca="false">IF(D73&gt;D$197,10,10-(D$197-D73)/(D$197-D$196)*10)</f>
        <v>4.14414414414414</v>
      </c>
      <c r="H73" s="232" t="n">
        <f aca="false">10-(12.5-AVERAGE(E73,G73)*F73)/12.5*10</f>
        <v>2.72432432432432</v>
      </c>
    </row>
    <row r="74" customFormat="false" ht="14.5" hidden="false" customHeight="false" outlineLevel="0" collapsed="false">
      <c r="A74" s="0" t="s">
        <v>558</v>
      </c>
      <c r="B74" s="0" t="n">
        <f aca="false">'Imputed and missing data hidden'!BX74</f>
        <v>4</v>
      </c>
      <c r="C74" s="0" t="n">
        <f aca="false">IF(VLOOKUP(A74,'Hazard &amp; Exposure'!$B$6:$DH$196,111,0)&gt;0,1,0)</f>
        <v>0</v>
      </c>
      <c r="D74" s="232" t="n">
        <f aca="false">'Indicator Date hidden2'!BY75</f>
        <v>0.378378378378378</v>
      </c>
      <c r="E74" s="232" t="n">
        <f aca="false">IF(B74&gt;B$197,10,10-(B$197-B74)/(B$197-B$196)*10)</f>
        <v>2.66666666666667</v>
      </c>
      <c r="F74" s="232" t="n">
        <f aca="false">IF(C74=1,$B$199,1)</f>
        <v>1</v>
      </c>
      <c r="G74" s="232" t="n">
        <f aca="false">IF(D74&gt;D$197,10,10-(D$197-D74)/(D$197-D$196)*10)</f>
        <v>5.04504504504505</v>
      </c>
      <c r="H74" s="232" t="n">
        <f aca="false">10-(12.5-AVERAGE(E74,G74)*F74)/12.5*10</f>
        <v>3.08468468468468</v>
      </c>
    </row>
    <row r="75" customFormat="false" ht="14.5" hidden="false" customHeight="false" outlineLevel="0" collapsed="false">
      <c r="A75" s="0" t="s">
        <v>560</v>
      </c>
      <c r="B75" s="0" t="n">
        <f aca="false">'Imputed and missing data hidden'!BX75</f>
        <v>10</v>
      </c>
      <c r="C75" s="0" t="n">
        <f aca="false">IF(VLOOKUP(A75,'Hazard &amp; Exposure'!$B$6:$DH$196,111,0)&gt;0,1,0)</f>
        <v>0</v>
      </c>
      <c r="D75" s="232" t="n">
        <f aca="false">'Indicator Date hidden2'!BY76</f>
        <v>0.276923076923077</v>
      </c>
      <c r="E75" s="232" t="n">
        <f aca="false">IF(B75&gt;B$197,10,10-(B$197-B75)/(B$197-B$196)*10)</f>
        <v>6.66666666666667</v>
      </c>
      <c r="F75" s="232" t="n">
        <f aca="false">IF(C75=1,$B$199,1)</f>
        <v>1</v>
      </c>
      <c r="G75" s="232" t="n">
        <f aca="false">IF(D75&gt;D$197,10,10-(D$197-D75)/(D$197-D$196)*10)</f>
        <v>3.69230769230769</v>
      </c>
      <c r="H75" s="232" t="n">
        <f aca="false">10-(12.5-AVERAGE(E75,G75)*F75)/12.5*10</f>
        <v>4.14358974358974</v>
      </c>
    </row>
    <row r="76" customFormat="false" ht="14.5" hidden="false" customHeight="false" outlineLevel="0" collapsed="false">
      <c r="A76" s="0" t="s">
        <v>562</v>
      </c>
      <c r="B76" s="0" t="n">
        <f aca="false">'Imputed and missing data hidden'!BX76</f>
        <v>14</v>
      </c>
      <c r="C76" s="0" t="n">
        <f aca="false">IF(VLOOKUP(A76,'Hazard &amp; Exposure'!$B$6:$DH$196,111,0)&gt;0,1,0)</f>
        <v>0</v>
      </c>
      <c r="D76" s="232" t="n">
        <f aca="false">'Indicator Date hidden2'!BY77</f>
        <v>0.0952380952380952</v>
      </c>
      <c r="E76" s="232" t="n">
        <f aca="false">IF(B76&gt;B$197,10,10-(B$197-B76)/(B$197-B$196)*10)</f>
        <v>9.33333333333333</v>
      </c>
      <c r="F76" s="232" t="n">
        <f aca="false">IF(C76=1,$B$199,1)</f>
        <v>1</v>
      </c>
      <c r="G76" s="232" t="n">
        <f aca="false">IF(D76&gt;D$197,10,10-(D$197-D76)/(D$197-D$196)*10)</f>
        <v>1.26984126984127</v>
      </c>
      <c r="H76" s="232" t="n">
        <f aca="false">10-(12.5-AVERAGE(E76,G76)*F76)/12.5*10</f>
        <v>4.24126984126984</v>
      </c>
    </row>
    <row r="77" customFormat="false" ht="14.5" hidden="false" customHeight="false" outlineLevel="0" collapsed="false">
      <c r="A77" s="0" t="s">
        <v>564</v>
      </c>
      <c r="B77" s="0" t="n">
        <f aca="false">'Imputed and missing data hidden'!BX77</f>
        <v>5</v>
      </c>
      <c r="C77" s="0" t="n">
        <f aca="false">IF(VLOOKUP(A77,'Hazard &amp; Exposure'!$B$6:$DH$196,111,0)&gt;0,1,0)</f>
        <v>0</v>
      </c>
      <c r="D77" s="232" t="n">
        <f aca="false">'Indicator Date hidden2'!BY78</f>
        <v>0.347222222222222</v>
      </c>
      <c r="E77" s="232" t="n">
        <f aca="false">IF(B77&gt;B$197,10,10-(B$197-B77)/(B$197-B$196)*10)</f>
        <v>3.33333333333333</v>
      </c>
      <c r="F77" s="232" t="n">
        <f aca="false">IF(C77=1,$B$199,1)</f>
        <v>1</v>
      </c>
      <c r="G77" s="232" t="n">
        <f aca="false">IF(D77&gt;D$197,10,10-(D$197-D77)/(D$197-D$196)*10)</f>
        <v>4.62962962962963</v>
      </c>
      <c r="H77" s="232" t="n">
        <f aca="false">10-(12.5-AVERAGE(E77,G77)*F77)/12.5*10</f>
        <v>3.18518518518518</v>
      </c>
    </row>
    <row r="78" customFormat="false" ht="14.5" hidden="false" customHeight="false" outlineLevel="0" collapsed="false">
      <c r="A78" s="0" t="s">
        <v>566</v>
      </c>
      <c r="B78" s="0" t="n">
        <f aca="false">'Imputed and missing data hidden'!BX78</f>
        <v>3</v>
      </c>
      <c r="C78" s="0" t="n">
        <f aca="false">IF(VLOOKUP(A78,'Hazard &amp; Exposure'!$B$6:$DH$196,111,0)&gt;0,1,0)</f>
        <v>0</v>
      </c>
      <c r="D78" s="232" t="n">
        <f aca="false">'Indicator Date hidden2'!BY79</f>
        <v>0.121621621621622</v>
      </c>
      <c r="E78" s="232" t="n">
        <f aca="false">IF(B78&gt;B$197,10,10-(B$197-B78)/(B$197-B$196)*10)</f>
        <v>2</v>
      </c>
      <c r="F78" s="232" t="n">
        <f aca="false">IF(C78=1,$B$199,1)</f>
        <v>1</v>
      </c>
      <c r="G78" s="232" t="n">
        <f aca="false">IF(D78&gt;D$197,10,10-(D$197-D78)/(D$197-D$196)*10)</f>
        <v>1.62162162162162</v>
      </c>
      <c r="H78" s="232" t="n">
        <f aca="false">10-(12.5-AVERAGE(E78,G78)*F78)/12.5*10</f>
        <v>1.44864864864865</v>
      </c>
    </row>
    <row r="79" customFormat="false" ht="14.5" hidden="false" customHeight="false" outlineLevel="0" collapsed="false">
      <c r="A79" s="0" t="s">
        <v>568</v>
      </c>
      <c r="B79" s="0" t="n">
        <f aca="false">'Imputed and missing data hidden'!BX79</f>
        <v>6</v>
      </c>
      <c r="C79" s="0" t="n">
        <f aca="false">IF(VLOOKUP(A79,'Hazard &amp; Exposure'!$B$6:$DH$196,111,0)&gt;0,1,0)</f>
        <v>0</v>
      </c>
      <c r="D79" s="232" t="n">
        <f aca="false">'Indicator Date hidden2'!BY80</f>
        <v>0.394366197183099</v>
      </c>
      <c r="E79" s="232" t="n">
        <f aca="false">IF(B79&gt;B$197,10,10-(B$197-B79)/(B$197-B$196)*10)</f>
        <v>4</v>
      </c>
      <c r="F79" s="232" t="n">
        <f aca="false">IF(C79=1,$B$199,1)</f>
        <v>1</v>
      </c>
      <c r="G79" s="232" t="n">
        <f aca="false">IF(D79&gt;D$197,10,10-(D$197-D79)/(D$197-D$196)*10)</f>
        <v>5.25821596244131</v>
      </c>
      <c r="H79" s="232" t="n">
        <f aca="false">10-(12.5-AVERAGE(E79,G79)*F79)/12.5*10</f>
        <v>3.70328638497653</v>
      </c>
    </row>
    <row r="80" customFormat="false" ht="14.5" hidden="false" customHeight="false" outlineLevel="0" collapsed="false">
      <c r="A80" s="0" t="s">
        <v>570</v>
      </c>
      <c r="B80" s="0" t="n">
        <f aca="false">'Imputed and missing data hidden'!BX80</f>
        <v>6</v>
      </c>
      <c r="C80" s="0" t="n">
        <f aca="false">IF(VLOOKUP(A80,'Hazard &amp; Exposure'!$B$6:$DH$196,111,0)&gt;0,1,0)</f>
        <v>1</v>
      </c>
      <c r="D80" s="232" t="n">
        <f aca="false">'Indicator Date hidden2'!BY81</f>
        <v>0.555555555555556</v>
      </c>
      <c r="E80" s="232" t="n">
        <f aca="false">IF(B80&gt;B$197,10,10-(B$197-B80)/(B$197-B$196)*10)</f>
        <v>4</v>
      </c>
      <c r="F80" s="232" t="n">
        <f aca="false">IF(C80=1,$B$199,1)</f>
        <v>1.25</v>
      </c>
      <c r="G80" s="232" t="n">
        <f aca="false">IF(D80&gt;D$197,10,10-(D$197-D80)/(D$197-D$196)*10)</f>
        <v>7.40740740740741</v>
      </c>
      <c r="H80" s="232" t="n">
        <f aca="false">10-(12.5-AVERAGE(E80,G80)*F80)/12.5*10</f>
        <v>5.7037037037037</v>
      </c>
    </row>
    <row r="81" customFormat="false" ht="14.5" hidden="false" customHeight="false" outlineLevel="0" collapsed="false">
      <c r="A81" s="0" t="s">
        <v>572</v>
      </c>
      <c r="B81" s="0" t="n">
        <f aca="false">'Imputed and missing data hidden'!BX81</f>
        <v>12</v>
      </c>
      <c r="C81" s="0" t="n">
        <f aca="false">IF(VLOOKUP(A81,'Hazard &amp; Exposure'!$B$6:$DH$196,111,0)&gt;0,1,0)</f>
        <v>0</v>
      </c>
      <c r="D81" s="232" t="n">
        <f aca="false">'Indicator Date hidden2'!BY82</f>
        <v>0.190476190476191</v>
      </c>
      <c r="E81" s="232" t="n">
        <f aca="false">IF(B81&gt;B$197,10,10-(B$197-B81)/(B$197-B$196)*10)</f>
        <v>8</v>
      </c>
      <c r="F81" s="232" t="n">
        <f aca="false">IF(C81=1,$B$199,1)</f>
        <v>1</v>
      </c>
      <c r="G81" s="232" t="n">
        <f aca="false">IF(D81&gt;D$197,10,10-(D$197-D81)/(D$197-D$196)*10)</f>
        <v>2.53968253968254</v>
      </c>
      <c r="H81" s="232" t="n">
        <f aca="false">10-(12.5-AVERAGE(E81,G81)*F81)/12.5*10</f>
        <v>4.21587301587302</v>
      </c>
    </row>
    <row r="82" customFormat="false" ht="14.5" hidden="false" customHeight="false" outlineLevel="0" collapsed="false">
      <c r="A82" s="0" t="s">
        <v>574</v>
      </c>
      <c r="B82" s="0" t="n">
        <f aca="false">'Imputed and missing data hidden'!BX82</f>
        <v>13</v>
      </c>
      <c r="C82" s="0" t="n">
        <f aca="false">IF(VLOOKUP(A82,'Hazard &amp; Exposure'!$B$6:$DH$196,111,0)&gt;0,1,0)</f>
        <v>1</v>
      </c>
      <c r="D82" s="232" t="n">
        <f aca="false">'Indicator Date hidden2'!BY83</f>
        <v>0.274193548387097</v>
      </c>
      <c r="E82" s="232" t="n">
        <f aca="false">IF(B82&gt;B$197,10,10-(B$197-B82)/(B$197-B$196)*10)</f>
        <v>8.66666666666667</v>
      </c>
      <c r="F82" s="232" t="n">
        <f aca="false">IF(C82=1,$B$199,1)</f>
        <v>1.25</v>
      </c>
      <c r="G82" s="232" t="n">
        <f aca="false">IF(D82&gt;D$197,10,10-(D$197-D82)/(D$197-D$196)*10)</f>
        <v>3.65591397849462</v>
      </c>
      <c r="H82" s="232" t="n">
        <f aca="false">10-(12.5-AVERAGE(E82,G82)*F82)/12.5*10</f>
        <v>6.16129032258065</v>
      </c>
    </row>
    <row r="83" customFormat="false" ht="14.5" hidden="false" customHeight="false" outlineLevel="0" collapsed="false">
      <c r="A83" s="0" t="s">
        <v>576</v>
      </c>
      <c r="B83" s="0" t="n">
        <f aca="false">'Imputed and missing data hidden'!BX83</f>
        <v>9</v>
      </c>
      <c r="C83" s="0" t="n">
        <f aca="false">IF(VLOOKUP(A83,'Hazard &amp; Exposure'!$B$6:$DH$196,111,0)&gt;0,1,0)</f>
        <v>0</v>
      </c>
      <c r="D83" s="232" t="n">
        <f aca="false">'Indicator Date hidden2'!BY84</f>
        <v>0.196969696969697</v>
      </c>
      <c r="E83" s="232" t="n">
        <f aca="false">IF(B83&gt;B$197,10,10-(B$197-B83)/(B$197-B$196)*10)</f>
        <v>6</v>
      </c>
      <c r="F83" s="232" t="n">
        <f aca="false">IF(C83=1,$B$199,1)</f>
        <v>1</v>
      </c>
      <c r="G83" s="232" t="n">
        <f aca="false">IF(D83&gt;D$197,10,10-(D$197-D83)/(D$197-D$196)*10)</f>
        <v>2.62626262626263</v>
      </c>
      <c r="H83" s="232" t="n">
        <f aca="false">10-(12.5-AVERAGE(E83,G83)*F83)/12.5*10</f>
        <v>3.45050505050505</v>
      </c>
    </row>
    <row r="84" customFormat="false" ht="14.5" hidden="false" customHeight="false" outlineLevel="0" collapsed="false">
      <c r="A84" s="0" t="s">
        <v>578</v>
      </c>
      <c r="B84" s="0" t="n">
        <f aca="false">'Imputed and missing data hidden'!BX84</f>
        <v>7</v>
      </c>
      <c r="C84" s="0" t="n">
        <f aca="false">IF(VLOOKUP(A84,'Hazard &amp; Exposure'!$B$6:$DH$196,111,0)&gt;0,1,0)</f>
        <v>0</v>
      </c>
      <c r="D84" s="232" t="n">
        <f aca="false">'Indicator Date hidden2'!BY85</f>
        <v>0.680555555555556</v>
      </c>
      <c r="E84" s="232" t="n">
        <f aca="false">IF(B84&gt;B$197,10,10-(B$197-B84)/(B$197-B$196)*10)</f>
        <v>4.66666666666667</v>
      </c>
      <c r="F84" s="232" t="n">
        <f aca="false">IF(C84=1,$B$199,1)</f>
        <v>1</v>
      </c>
      <c r="G84" s="232" t="n">
        <f aca="false">IF(D84&gt;D$197,10,10-(D$197-D84)/(D$197-D$196)*10)</f>
        <v>9.07407407407408</v>
      </c>
      <c r="H84" s="232" t="n">
        <f aca="false">10-(12.5-AVERAGE(E84,G84)*F84)/12.5*10</f>
        <v>5.4962962962963</v>
      </c>
    </row>
    <row r="85" customFormat="false" ht="14.5" hidden="false" customHeight="false" outlineLevel="0" collapsed="false">
      <c r="A85" s="0" t="s">
        <v>580</v>
      </c>
      <c r="B85" s="0" t="n">
        <f aca="false">'Imputed and missing data hidden'!BX85</f>
        <v>9</v>
      </c>
      <c r="C85" s="0" t="n">
        <f aca="false">IF(VLOOKUP(A85,'Hazard &amp; Exposure'!$B$6:$DH$196,111,0)&gt;0,1,0)</f>
        <v>0</v>
      </c>
      <c r="D85" s="232" t="n">
        <f aca="false">'Indicator Date hidden2'!BY86</f>
        <v>0.409090909090909</v>
      </c>
      <c r="E85" s="232" t="n">
        <f aca="false">IF(B85&gt;B$197,10,10-(B$197-B85)/(B$197-B$196)*10)</f>
        <v>6</v>
      </c>
      <c r="F85" s="232" t="n">
        <f aca="false">IF(C85=1,$B$199,1)</f>
        <v>1</v>
      </c>
      <c r="G85" s="232" t="n">
        <f aca="false">IF(D85&gt;D$197,10,10-(D$197-D85)/(D$197-D$196)*10)</f>
        <v>5.45454545454546</v>
      </c>
      <c r="H85" s="232" t="n">
        <f aca="false">10-(12.5-AVERAGE(E85,G85)*F85)/12.5*10</f>
        <v>4.58181818181818</v>
      </c>
    </row>
    <row r="86" customFormat="false" ht="14.5" hidden="false" customHeight="false" outlineLevel="0" collapsed="false">
      <c r="A86" s="0" t="s">
        <v>582</v>
      </c>
      <c r="B86" s="0" t="n">
        <f aca="false">'Imputed and missing data hidden'!BX86</f>
        <v>6</v>
      </c>
      <c r="C86" s="0" t="n">
        <f aca="false">IF(VLOOKUP(A86,'Hazard &amp; Exposure'!$B$6:$DH$196,111,0)&gt;0,1,0)</f>
        <v>0</v>
      </c>
      <c r="D86" s="232" t="n">
        <f aca="false">'Indicator Date hidden2'!BY87</f>
        <v>0.323943661971831</v>
      </c>
      <c r="E86" s="232" t="n">
        <f aca="false">IF(B86&gt;B$197,10,10-(B$197-B86)/(B$197-B$196)*10)</f>
        <v>4</v>
      </c>
      <c r="F86" s="232" t="n">
        <f aca="false">IF(C86=1,$B$199,1)</f>
        <v>1</v>
      </c>
      <c r="G86" s="232" t="n">
        <f aca="false">IF(D86&gt;D$197,10,10-(D$197-D86)/(D$197-D$196)*10)</f>
        <v>4.31924882629108</v>
      </c>
      <c r="H86" s="232" t="n">
        <f aca="false">10-(12.5-AVERAGE(E86,G86)*F86)/12.5*10</f>
        <v>3.32769953051643</v>
      </c>
    </row>
    <row r="87" customFormat="false" ht="14.5" hidden="false" customHeight="false" outlineLevel="0" collapsed="false">
      <c r="A87" s="0" t="s">
        <v>584</v>
      </c>
      <c r="B87" s="0" t="n">
        <f aca="false">'Imputed and missing data hidden'!BX87</f>
        <v>4</v>
      </c>
      <c r="C87" s="0" t="n">
        <f aca="false">IF(VLOOKUP(A87,'Hazard &amp; Exposure'!$B$6:$DH$196,111,0)&gt;0,1,0)</f>
        <v>0</v>
      </c>
      <c r="D87" s="232" t="n">
        <f aca="false">'Indicator Date hidden2'!BY88</f>
        <v>0.424657534246575</v>
      </c>
      <c r="E87" s="232" t="n">
        <f aca="false">IF(B87&gt;B$197,10,10-(B$197-B87)/(B$197-B$196)*10)</f>
        <v>2.66666666666667</v>
      </c>
      <c r="F87" s="232" t="n">
        <f aca="false">IF(C87=1,$B$199,1)</f>
        <v>1</v>
      </c>
      <c r="G87" s="232" t="n">
        <f aca="false">IF(D87&gt;D$197,10,10-(D$197-D87)/(D$197-D$196)*10)</f>
        <v>5.66210045662101</v>
      </c>
      <c r="H87" s="232" t="n">
        <f aca="false">10-(12.5-AVERAGE(E87,G87)*F87)/12.5*10</f>
        <v>3.33150684931507</v>
      </c>
    </row>
    <row r="88" customFormat="false" ht="14.5" hidden="false" customHeight="false" outlineLevel="0" collapsed="false">
      <c r="A88" s="0" t="s">
        <v>586</v>
      </c>
      <c r="B88" s="0" t="n">
        <f aca="false">'Imputed and missing data hidden'!BX88</f>
        <v>0</v>
      </c>
      <c r="C88" s="0" t="n">
        <f aca="false">IF(VLOOKUP(A88,'Hazard &amp; Exposure'!$B$6:$DH$196,111,0)&gt;0,1,0)</f>
        <v>1</v>
      </c>
      <c r="D88" s="232" t="n">
        <f aca="false">'Indicator Date hidden2'!BY89</f>
        <v>0.364864864864865</v>
      </c>
      <c r="E88" s="232" t="n">
        <f aca="false">IF(B88&gt;B$197,10,10-(B$197-B88)/(B$197-B$196)*10)</f>
        <v>0</v>
      </c>
      <c r="F88" s="232" t="n">
        <f aca="false">IF(C88=1,$B$199,1)</f>
        <v>1.25</v>
      </c>
      <c r="G88" s="232" t="n">
        <f aca="false">IF(D88&gt;D$197,10,10-(D$197-D88)/(D$197-D$196)*10)</f>
        <v>4.86486486486487</v>
      </c>
      <c r="H88" s="232" t="n">
        <f aca="false">10-(12.5-AVERAGE(E88,G88)*F88)/12.5*10</f>
        <v>2.43243243243243</v>
      </c>
    </row>
    <row r="89" customFormat="false" ht="14.5" hidden="false" customHeight="false" outlineLevel="0" collapsed="false">
      <c r="A89" s="0" t="s">
        <v>588</v>
      </c>
      <c r="B89" s="0" t="n">
        <f aca="false">'Imputed and missing data hidden'!BX89</f>
        <v>16</v>
      </c>
      <c r="C89" s="0" t="n">
        <f aca="false">IF(VLOOKUP(A89,'Hazard &amp; Exposure'!$B$6:$DH$196,111,0)&gt;0,1,0)</f>
        <v>0</v>
      </c>
      <c r="D89" s="232" t="n">
        <f aca="false">'Indicator Date hidden2'!BY90</f>
        <v>0.421875</v>
      </c>
      <c r="E89" s="232" t="n">
        <f aca="false">IF(B89&gt;B$197,10,10-(B$197-B89)/(B$197-B$196)*10)</f>
        <v>10</v>
      </c>
      <c r="F89" s="232" t="n">
        <f aca="false">IF(C89=1,$B$199,1)</f>
        <v>1</v>
      </c>
      <c r="G89" s="232" t="n">
        <f aca="false">IF(D89&gt;D$197,10,10-(D$197-D89)/(D$197-D$196)*10)</f>
        <v>5.625</v>
      </c>
      <c r="H89" s="232" t="n">
        <f aca="false">10-(12.5-AVERAGE(E89,G89)*F89)/12.5*10</f>
        <v>6.25</v>
      </c>
    </row>
    <row r="90" customFormat="false" ht="14.5" hidden="false" customHeight="false" outlineLevel="0" collapsed="false">
      <c r="A90" s="0" t="s">
        <v>590</v>
      </c>
      <c r="B90" s="0" t="n">
        <f aca="false">'Imputed and missing data hidden'!BX90</f>
        <v>19</v>
      </c>
      <c r="C90" s="0" t="n">
        <f aca="false">IF(VLOOKUP(A90,'Hazard &amp; Exposure'!$B$6:$DH$196,111,0)&gt;0,1,0)</f>
        <v>0</v>
      </c>
      <c r="D90" s="232" t="n">
        <f aca="false">'Indicator Date hidden2'!BY91</f>
        <v>0.688524590163934</v>
      </c>
      <c r="E90" s="232" t="n">
        <f aca="false">IF(B90&gt;B$197,10,10-(B$197-B90)/(B$197-B$196)*10)</f>
        <v>10</v>
      </c>
      <c r="F90" s="232" t="n">
        <f aca="false">IF(C90=1,$B$199,1)</f>
        <v>1</v>
      </c>
      <c r="G90" s="232" t="n">
        <f aca="false">IF(D90&gt;D$197,10,10-(D$197-D90)/(D$197-D$196)*10)</f>
        <v>9.18032786885246</v>
      </c>
      <c r="H90" s="232" t="n">
        <f aca="false">10-(12.5-AVERAGE(E90,G90)*F90)/12.5*10</f>
        <v>7.67213114754098</v>
      </c>
    </row>
    <row r="91" customFormat="false" ht="14.5" hidden="false" customHeight="false" outlineLevel="0" collapsed="false">
      <c r="A91" s="0" t="s">
        <v>592</v>
      </c>
      <c r="B91" s="0" t="n">
        <f aca="false">'Imputed and missing data hidden'!BX91</f>
        <v>12</v>
      </c>
      <c r="C91" s="0" t="n">
        <f aca="false">IF(VLOOKUP(A91,'Hazard &amp; Exposure'!$B$6:$DH$196,111,0)&gt;0,1,0)</f>
        <v>0</v>
      </c>
      <c r="D91" s="232" t="n">
        <f aca="false">'Indicator Date hidden2'!BY92</f>
        <v>0.476923076923077</v>
      </c>
      <c r="E91" s="232" t="n">
        <f aca="false">IF(B91&gt;B$197,10,10-(B$197-B91)/(B$197-B$196)*10)</f>
        <v>8</v>
      </c>
      <c r="F91" s="232" t="n">
        <f aca="false">IF(C91=1,$B$199,1)</f>
        <v>1</v>
      </c>
      <c r="G91" s="232" t="n">
        <f aca="false">IF(D91&gt;D$197,10,10-(D$197-D91)/(D$197-D$196)*10)</f>
        <v>6.35897435897436</v>
      </c>
      <c r="H91" s="232" t="n">
        <f aca="false">10-(12.5-AVERAGE(E91,G91)*F91)/12.5*10</f>
        <v>5.74358974358974</v>
      </c>
    </row>
    <row r="92" customFormat="false" ht="14.5" hidden="false" customHeight="false" outlineLevel="0" collapsed="false">
      <c r="A92" s="0" t="s">
        <v>594</v>
      </c>
      <c r="B92" s="0" t="n">
        <f aca="false">'Imputed and missing data hidden'!BX92</f>
        <v>13</v>
      </c>
      <c r="C92" s="0" t="n">
        <f aca="false">IF(VLOOKUP(A92,'Hazard &amp; Exposure'!$B$6:$DH$196,111,0)&gt;0,1,0)</f>
        <v>0</v>
      </c>
      <c r="D92" s="232" t="n">
        <f aca="false">'Indicator Date hidden2'!BY93</f>
        <v>0.241935483870968</v>
      </c>
      <c r="E92" s="232" t="n">
        <f aca="false">IF(B92&gt;B$197,10,10-(B$197-B92)/(B$197-B$196)*10)</f>
        <v>8.66666666666667</v>
      </c>
      <c r="F92" s="232" t="n">
        <f aca="false">IF(C92=1,$B$199,1)</f>
        <v>1</v>
      </c>
      <c r="G92" s="232" t="n">
        <f aca="false">IF(D92&gt;D$197,10,10-(D$197-D92)/(D$197-D$196)*10)</f>
        <v>3.2258064516129</v>
      </c>
      <c r="H92" s="232" t="n">
        <f aca="false">10-(12.5-AVERAGE(E92,G92)*F92)/12.5*10</f>
        <v>4.75698924731183</v>
      </c>
    </row>
    <row r="93" customFormat="false" ht="14.5" hidden="false" customHeight="false" outlineLevel="0" collapsed="false">
      <c r="A93" s="0" t="s">
        <v>596</v>
      </c>
      <c r="B93" s="0" t="n">
        <f aca="false">'Imputed and missing data hidden'!BX93</f>
        <v>3</v>
      </c>
      <c r="C93" s="0" t="n">
        <f aca="false">IF(VLOOKUP(A93,'Hazard &amp; Exposure'!$B$6:$DH$196,111,0)&gt;0,1,0)</f>
        <v>0</v>
      </c>
      <c r="D93" s="232" t="n">
        <f aca="false">'Indicator Date hidden2'!BY94</f>
        <v>0.256756756756757</v>
      </c>
      <c r="E93" s="232" t="n">
        <f aca="false">IF(B93&gt;B$197,10,10-(B$197-B93)/(B$197-B$196)*10)</f>
        <v>2</v>
      </c>
      <c r="F93" s="232" t="n">
        <f aca="false">IF(C93=1,$B$199,1)</f>
        <v>1</v>
      </c>
      <c r="G93" s="232" t="n">
        <f aca="false">IF(D93&gt;D$197,10,10-(D$197-D93)/(D$197-D$196)*10)</f>
        <v>3.42342342342342</v>
      </c>
      <c r="H93" s="232" t="n">
        <f aca="false">10-(12.5-AVERAGE(E93,G93)*F93)/12.5*10</f>
        <v>2.16936936936937</v>
      </c>
    </row>
    <row r="94" customFormat="false" ht="14.5" hidden="false" customHeight="false" outlineLevel="0" collapsed="false">
      <c r="A94" s="0" t="s">
        <v>598</v>
      </c>
      <c r="B94" s="0" t="n">
        <f aca="false">'Imputed and missing data hidden'!BX94</f>
        <v>5</v>
      </c>
      <c r="C94" s="0" t="n">
        <f aca="false">IF(VLOOKUP(A94,'Hazard &amp; Exposure'!$B$6:$DH$196,111,0)&gt;0,1,0)</f>
        <v>0</v>
      </c>
      <c r="D94" s="232" t="n">
        <f aca="false">'Indicator Date hidden2'!BY95</f>
        <v>0.26027397260274</v>
      </c>
      <c r="E94" s="232" t="n">
        <f aca="false">IF(B94&gt;B$197,10,10-(B$197-B94)/(B$197-B$196)*10)</f>
        <v>3.33333333333333</v>
      </c>
      <c r="F94" s="232" t="n">
        <f aca="false">IF(C94=1,$B$199,1)</f>
        <v>1</v>
      </c>
      <c r="G94" s="232" t="n">
        <f aca="false">IF(D94&gt;D$197,10,10-(D$197-D94)/(D$197-D$196)*10)</f>
        <v>3.4703196347032</v>
      </c>
      <c r="H94" s="232" t="n">
        <f aca="false">10-(12.5-AVERAGE(E94,G94)*F94)/12.5*10</f>
        <v>2.72146118721461</v>
      </c>
    </row>
    <row r="95" customFormat="false" ht="14.5" hidden="false" customHeight="false" outlineLevel="0" collapsed="false">
      <c r="A95" s="0" t="s">
        <v>600</v>
      </c>
      <c r="B95" s="0" t="n">
        <f aca="false">'Imputed and missing data hidden'!BX95</f>
        <v>10</v>
      </c>
      <c r="C95" s="0" t="n">
        <f aca="false">IF(VLOOKUP(A95,'Hazard &amp; Exposure'!$B$6:$DH$196,111,0)&gt;0,1,0)</f>
        <v>0</v>
      </c>
      <c r="D95" s="232" t="n">
        <f aca="false">'Indicator Date hidden2'!BY96</f>
        <v>0.246153846153846</v>
      </c>
      <c r="E95" s="232" t="n">
        <f aca="false">IF(B95&gt;B$197,10,10-(B$197-B95)/(B$197-B$196)*10)</f>
        <v>6.66666666666667</v>
      </c>
      <c r="F95" s="232" t="n">
        <f aca="false">IF(C95=1,$B$199,1)</f>
        <v>1</v>
      </c>
      <c r="G95" s="232" t="n">
        <f aca="false">IF(D95&gt;D$197,10,10-(D$197-D95)/(D$197-D$196)*10)</f>
        <v>3.28205128205128</v>
      </c>
      <c r="H95" s="232" t="n">
        <f aca="false">10-(12.5-AVERAGE(E95,G95)*F95)/12.5*10</f>
        <v>3.97948717948718</v>
      </c>
    </row>
    <row r="96" customFormat="false" ht="14.5" hidden="false" customHeight="false" outlineLevel="0" collapsed="false">
      <c r="A96" s="0" t="s">
        <v>602</v>
      </c>
      <c r="B96" s="0" t="n">
        <f aca="false">'Imputed and missing data hidden'!BX96</f>
        <v>9</v>
      </c>
      <c r="C96" s="0" t="n">
        <f aca="false">IF(VLOOKUP(A96,'Hazard &amp; Exposure'!$B$6:$DH$196,111,0)&gt;0,1,0)</f>
        <v>0</v>
      </c>
      <c r="D96" s="232" t="n">
        <f aca="false">'Indicator Date hidden2'!BY97</f>
        <v>0.27536231884058</v>
      </c>
      <c r="E96" s="232" t="n">
        <f aca="false">IF(B96&gt;B$197,10,10-(B$197-B96)/(B$197-B$196)*10)</f>
        <v>6</v>
      </c>
      <c r="F96" s="232" t="n">
        <f aca="false">IF(C96=1,$B$199,1)</f>
        <v>1</v>
      </c>
      <c r="G96" s="232" t="n">
        <f aca="false">IF(D96&gt;D$197,10,10-(D$197-D96)/(D$197-D$196)*10)</f>
        <v>3.67149758454106</v>
      </c>
      <c r="H96" s="232" t="n">
        <f aca="false">10-(12.5-AVERAGE(E96,G96)*F96)/12.5*10</f>
        <v>3.86859903381642</v>
      </c>
    </row>
    <row r="97" customFormat="false" ht="14.5" hidden="false" customHeight="false" outlineLevel="0" collapsed="false">
      <c r="A97" s="0" t="s">
        <v>604</v>
      </c>
      <c r="B97" s="0" t="n">
        <f aca="false">'Imputed and missing data hidden'!BX97</f>
        <v>2</v>
      </c>
      <c r="C97" s="0" t="n">
        <f aca="false">IF(VLOOKUP(A97,'Hazard &amp; Exposure'!$B$6:$DH$196,111,0)&gt;0,1,0)</f>
        <v>0</v>
      </c>
      <c r="D97" s="232" t="n">
        <f aca="false">'Indicator Date hidden2'!BY98</f>
        <v>0.410958904109589</v>
      </c>
      <c r="E97" s="232" t="n">
        <f aca="false">IF(B97&gt;B$197,10,10-(B$197-B97)/(B$197-B$196)*10)</f>
        <v>1.33333333333333</v>
      </c>
      <c r="F97" s="232" t="n">
        <f aca="false">IF(C97=1,$B$199,1)</f>
        <v>1</v>
      </c>
      <c r="G97" s="232" t="n">
        <f aca="false">IF(D97&gt;D$197,10,10-(D$197-D97)/(D$197-D$196)*10)</f>
        <v>5.47945205479452</v>
      </c>
      <c r="H97" s="232" t="n">
        <f aca="false">10-(12.5-AVERAGE(E97,G97)*F97)/12.5*10</f>
        <v>2.72511415525114</v>
      </c>
    </row>
    <row r="98" customFormat="false" ht="14.5" hidden="false" customHeight="false" outlineLevel="0" collapsed="false">
      <c r="A98" s="0" t="s">
        <v>606</v>
      </c>
      <c r="B98" s="0" t="n">
        <f aca="false">'Imputed and missing data hidden'!BX98</f>
        <v>2</v>
      </c>
      <c r="C98" s="0" t="n">
        <f aca="false">IF(VLOOKUP(A98,'Hazard &amp; Exposure'!$B$6:$DH$196,111,0)&gt;0,1,0)</f>
        <v>0</v>
      </c>
      <c r="D98" s="232" t="n">
        <f aca="false">'Indicator Date hidden2'!BY99</f>
        <v>0.263888888888889</v>
      </c>
      <c r="E98" s="232" t="n">
        <f aca="false">IF(B98&gt;B$197,10,10-(B$197-B98)/(B$197-B$196)*10)</f>
        <v>1.33333333333333</v>
      </c>
      <c r="F98" s="232" t="n">
        <f aca="false">IF(C98=1,$B$199,1)</f>
        <v>1</v>
      </c>
      <c r="G98" s="232" t="n">
        <f aca="false">IF(D98&gt;D$197,10,10-(D$197-D98)/(D$197-D$196)*10)</f>
        <v>3.51851851851852</v>
      </c>
      <c r="H98" s="232" t="n">
        <f aca="false">10-(12.5-AVERAGE(E98,G98)*F98)/12.5*10</f>
        <v>1.94074074074074</v>
      </c>
    </row>
    <row r="99" customFormat="false" ht="14.5" hidden="false" customHeight="false" outlineLevel="0" collapsed="false">
      <c r="A99" s="0" t="s">
        <v>608</v>
      </c>
      <c r="B99" s="0" t="n">
        <f aca="false">'Imputed and missing data hidden'!BX99</f>
        <v>10</v>
      </c>
      <c r="C99" s="0" t="n">
        <f aca="false">IF(VLOOKUP(A99,'Hazard &amp; Exposure'!$B$6:$DH$196,111,0)&gt;0,1,0)</f>
        <v>1</v>
      </c>
      <c r="D99" s="232" t="n">
        <f aca="false">'Indicator Date hidden2'!BY100</f>
        <v>0.661764705882353</v>
      </c>
      <c r="E99" s="232" t="n">
        <f aca="false">IF(B99&gt;B$197,10,10-(B$197-B99)/(B$197-B$196)*10)</f>
        <v>6.66666666666667</v>
      </c>
      <c r="F99" s="232" t="n">
        <f aca="false">IF(C99=1,$B$199,1)</f>
        <v>1.25</v>
      </c>
      <c r="G99" s="232" t="n">
        <f aca="false">IF(D99&gt;D$197,10,10-(D$197-D99)/(D$197-D$196)*10)</f>
        <v>8.82352941176471</v>
      </c>
      <c r="H99" s="232" t="n">
        <f aca="false">10-(12.5-AVERAGE(E99,G99)*F99)/12.5*10</f>
        <v>7.74509803921569</v>
      </c>
    </row>
    <row r="100" customFormat="false" ht="14.5" hidden="false" customHeight="false" outlineLevel="0" collapsed="false">
      <c r="A100" s="0" t="s">
        <v>610</v>
      </c>
      <c r="B100" s="0" t="n">
        <f aca="false">'Imputed and missing data hidden'!BX100</f>
        <v>28</v>
      </c>
      <c r="C100" s="0" t="n">
        <f aca="false">IF(VLOOKUP(A100,'Hazard &amp; Exposure'!$B$6:$DH$196,111,0)&gt;0,1,0)</f>
        <v>0</v>
      </c>
      <c r="D100" s="232" t="n">
        <f aca="false">'Indicator Date hidden2'!BY101</f>
        <v>0.270833333333333</v>
      </c>
      <c r="E100" s="232" t="n">
        <f aca="false">IF(B100&gt;B$197,10,10-(B$197-B100)/(B$197-B$196)*10)</f>
        <v>10</v>
      </c>
      <c r="F100" s="232" t="n">
        <f aca="false">IF(C100=1,$B$199,1)</f>
        <v>1</v>
      </c>
      <c r="G100" s="232" t="n">
        <f aca="false">IF(D100&gt;D$197,10,10-(D$197-D100)/(D$197-D$196)*10)</f>
        <v>3.61111111111111</v>
      </c>
      <c r="H100" s="232" t="n">
        <f aca="false">10-(12.5-AVERAGE(E100,G100)*F100)/12.5*10</f>
        <v>5.44444444444444</v>
      </c>
    </row>
    <row r="101" customFormat="false" ht="14.5" hidden="false" customHeight="false" outlineLevel="0" collapsed="false">
      <c r="A101" s="0" t="s">
        <v>612</v>
      </c>
      <c r="B101" s="0" t="n">
        <f aca="false">'Imputed and missing data hidden'!BX101</f>
        <v>10</v>
      </c>
      <c r="C101" s="0" t="n">
        <f aca="false">IF(VLOOKUP(A101,'Hazard &amp; Exposure'!$B$6:$DH$196,111,0)&gt;0,1,0)</f>
        <v>0</v>
      </c>
      <c r="D101" s="232" t="n">
        <f aca="false">'Indicator Date hidden2'!BY102</f>
        <v>0.353846153846154</v>
      </c>
      <c r="E101" s="232" t="n">
        <f aca="false">IF(B101&gt;B$197,10,10-(B$197-B101)/(B$197-B$196)*10)</f>
        <v>6.66666666666667</v>
      </c>
      <c r="F101" s="232" t="n">
        <f aca="false">IF(C101=1,$B$199,1)</f>
        <v>1</v>
      </c>
      <c r="G101" s="232" t="n">
        <f aca="false">IF(D101&gt;D$197,10,10-(D$197-D101)/(D$197-D$196)*10)</f>
        <v>4.71794871794872</v>
      </c>
      <c r="H101" s="232" t="n">
        <f aca="false">10-(12.5-AVERAGE(E101,G101)*F101)/12.5*10</f>
        <v>4.55384615384616</v>
      </c>
    </row>
    <row r="102" customFormat="false" ht="14.5" hidden="false" customHeight="false" outlineLevel="0" collapsed="false">
      <c r="A102" s="0" t="s">
        <v>614</v>
      </c>
      <c r="B102" s="0" t="n">
        <f aca="false">'Imputed and missing data hidden'!BX102</f>
        <v>14</v>
      </c>
      <c r="C102" s="0" t="n">
        <f aca="false">IF(VLOOKUP(A102,'Hazard &amp; Exposure'!$B$6:$DH$196,111,0)&gt;0,1,0)</f>
        <v>0</v>
      </c>
      <c r="D102" s="232" t="n">
        <f aca="false">'Indicator Date hidden2'!BY103</f>
        <v>0.258064516129032</v>
      </c>
      <c r="E102" s="232" t="n">
        <f aca="false">IF(B102&gt;B$197,10,10-(B$197-B102)/(B$197-B$196)*10)</f>
        <v>9.33333333333333</v>
      </c>
      <c r="F102" s="232" t="n">
        <f aca="false">IF(C102=1,$B$199,1)</f>
        <v>1</v>
      </c>
      <c r="G102" s="232" t="n">
        <f aca="false">IF(D102&gt;D$197,10,10-(D$197-D102)/(D$197-D$196)*10)</f>
        <v>3.44086021505376</v>
      </c>
      <c r="H102" s="232" t="n">
        <f aca="false">10-(12.5-AVERAGE(E102,G102)*F102)/12.5*10</f>
        <v>5.10967741935484</v>
      </c>
    </row>
    <row r="103" customFormat="false" ht="14.5" hidden="false" customHeight="false" outlineLevel="0" collapsed="false">
      <c r="A103" s="0" t="s">
        <v>616</v>
      </c>
      <c r="B103" s="0" t="n">
        <f aca="false">'Imputed and missing data hidden'!BX103</f>
        <v>1</v>
      </c>
      <c r="C103" s="0" t="n">
        <f aca="false">IF(VLOOKUP(A103,'Hazard &amp; Exposure'!$B$6:$DH$196,111,0)&gt;0,1,0)</f>
        <v>0</v>
      </c>
      <c r="D103" s="232" t="n">
        <f aca="false">'Indicator Date hidden2'!BY104</f>
        <v>0.397260273972603</v>
      </c>
      <c r="E103" s="232" t="n">
        <f aca="false">IF(B103&gt;B$197,10,10-(B$197-B103)/(B$197-B$196)*10)</f>
        <v>0.666666666666666</v>
      </c>
      <c r="F103" s="232" t="n">
        <f aca="false">IF(C103=1,$B$199,1)</f>
        <v>1</v>
      </c>
      <c r="G103" s="232" t="n">
        <f aca="false">IF(D103&gt;D$197,10,10-(D$197-D103)/(D$197-D$196)*10)</f>
        <v>5.29680365296804</v>
      </c>
      <c r="H103" s="232" t="n">
        <f aca="false">10-(12.5-AVERAGE(E103,G103)*F103)/12.5*10</f>
        <v>2.38538812785388</v>
      </c>
    </row>
    <row r="104" customFormat="false" ht="14.5" hidden="false" customHeight="false" outlineLevel="0" collapsed="false">
      <c r="A104" s="0" t="s">
        <v>618</v>
      </c>
      <c r="B104" s="0" t="n">
        <f aca="false">'Imputed and missing data hidden'!BX104</f>
        <v>0</v>
      </c>
      <c r="C104" s="0" t="n">
        <f aca="false">IF(VLOOKUP(A104,'Hazard &amp; Exposure'!$B$6:$DH$196,111,0)&gt;0,1,0)</f>
        <v>0</v>
      </c>
      <c r="D104" s="232" t="n">
        <f aca="false">'Indicator Date hidden2'!BY105</f>
        <v>0.22972972972973</v>
      </c>
      <c r="E104" s="232" t="n">
        <f aca="false">IF(B104&gt;B$197,10,10-(B$197-B104)/(B$197-B$196)*10)</f>
        <v>0</v>
      </c>
      <c r="F104" s="232" t="n">
        <f aca="false">IF(C104=1,$B$199,1)</f>
        <v>1</v>
      </c>
      <c r="G104" s="232" t="n">
        <f aca="false">IF(D104&gt;D$197,10,10-(D$197-D104)/(D$197-D$196)*10)</f>
        <v>3.06306306306306</v>
      </c>
      <c r="H104" s="232" t="n">
        <f aca="false">10-(12.5-AVERAGE(E104,G104)*F104)/12.5*10</f>
        <v>1.22522522522523</v>
      </c>
    </row>
    <row r="105" customFormat="false" ht="14.5" hidden="false" customHeight="false" outlineLevel="0" collapsed="false">
      <c r="A105" s="0" t="s">
        <v>620</v>
      </c>
      <c r="B105" s="0" t="n">
        <f aca="false">'Imputed and missing data hidden'!BX105</f>
        <v>8</v>
      </c>
      <c r="C105" s="0" t="n">
        <f aca="false">IF(VLOOKUP(A105,'Hazard &amp; Exposure'!$B$6:$DH$196,111,0)&gt;0,1,0)</f>
        <v>0</v>
      </c>
      <c r="D105" s="232" t="n">
        <f aca="false">'Indicator Date hidden2'!BY106</f>
        <v>0.6</v>
      </c>
      <c r="E105" s="232" t="n">
        <f aca="false">IF(B105&gt;B$197,10,10-(B$197-B105)/(B$197-B$196)*10)</f>
        <v>5.33333333333333</v>
      </c>
      <c r="F105" s="232" t="n">
        <f aca="false">IF(C105=1,$B$199,1)</f>
        <v>1</v>
      </c>
      <c r="G105" s="232" t="n">
        <f aca="false">IF(D105&gt;D$197,10,10-(D$197-D105)/(D$197-D$196)*10)</f>
        <v>8</v>
      </c>
      <c r="H105" s="232" t="n">
        <f aca="false">10-(12.5-AVERAGE(E105,G105)*F105)/12.5*10</f>
        <v>5.33333333333333</v>
      </c>
    </row>
    <row r="106" customFormat="false" ht="14.5" hidden="false" customHeight="false" outlineLevel="0" collapsed="false">
      <c r="A106" s="0" t="s">
        <v>622</v>
      </c>
      <c r="B106" s="0" t="n">
        <f aca="false">'Imputed and missing data hidden'!BX106</f>
        <v>12</v>
      </c>
      <c r="C106" s="0" t="n">
        <f aca="false">IF(VLOOKUP(A106,'Hazard &amp; Exposure'!$B$6:$DH$196,111,0)&gt;0,1,0)</f>
        <v>0</v>
      </c>
      <c r="D106" s="232" t="n">
        <f aca="false">'Indicator Date hidden2'!BY107</f>
        <v>0.352941176470588</v>
      </c>
      <c r="E106" s="232" t="n">
        <f aca="false">IF(B106&gt;B$197,10,10-(B$197-B106)/(B$197-B$196)*10)</f>
        <v>8</v>
      </c>
      <c r="F106" s="232" t="n">
        <f aca="false">IF(C106=1,$B$199,1)</f>
        <v>1</v>
      </c>
      <c r="G106" s="232" t="n">
        <f aca="false">IF(D106&gt;D$197,10,10-(D$197-D106)/(D$197-D$196)*10)</f>
        <v>4.70588235294118</v>
      </c>
      <c r="H106" s="232" t="n">
        <f aca="false">10-(12.5-AVERAGE(E106,G106)*F106)/12.5*10</f>
        <v>5.08235294117647</v>
      </c>
    </row>
    <row r="107" customFormat="false" ht="14.5" hidden="false" customHeight="false" outlineLevel="0" collapsed="false">
      <c r="A107" s="0" t="s">
        <v>624</v>
      </c>
      <c r="B107" s="0" t="n">
        <f aca="false">'Imputed and missing data hidden'!BX107</f>
        <v>0</v>
      </c>
      <c r="C107" s="0" t="n">
        <f aca="false">IF(VLOOKUP(A107,'Hazard &amp; Exposure'!$B$6:$DH$196,111,0)&gt;0,1,0)</f>
        <v>1</v>
      </c>
      <c r="D107" s="232" t="n">
        <f aca="false">'Indicator Date hidden2'!BY108</f>
        <v>0.108108108108108</v>
      </c>
      <c r="E107" s="232" t="n">
        <f aca="false">IF(B107&gt;B$197,10,10-(B$197-B107)/(B$197-B$196)*10)</f>
        <v>0</v>
      </c>
      <c r="F107" s="232" t="n">
        <f aca="false">IF(C107=1,$B$199,1)</f>
        <v>1.25</v>
      </c>
      <c r="G107" s="232" t="n">
        <f aca="false">IF(D107&gt;D$197,10,10-(D$197-D107)/(D$197-D$196)*10)</f>
        <v>1.44144144144144</v>
      </c>
      <c r="H107" s="232" t="n">
        <f aca="false">10-(12.5-AVERAGE(E107,G107)*F107)/12.5*10</f>
        <v>0.72072072072072</v>
      </c>
    </row>
    <row r="108" customFormat="false" ht="14.5" hidden="false" customHeight="false" outlineLevel="0" collapsed="false">
      <c r="A108" s="0" t="s">
        <v>626</v>
      </c>
      <c r="B108" s="0" t="n">
        <f aca="false">'Imputed and missing data hidden'!BX108</f>
        <v>14</v>
      </c>
      <c r="C108" s="0" t="n">
        <f aca="false">IF(VLOOKUP(A108,'Hazard &amp; Exposure'!$B$6:$DH$196,111,0)&gt;0,1,0)</f>
        <v>0</v>
      </c>
      <c r="D108" s="232" t="n">
        <f aca="false">'Indicator Date hidden2'!BY109</f>
        <v>0.238095238095238</v>
      </c>
      <c r="E108" s="232" t="n">
        <f aca="false">IF(B108&gt;B$197,10,10-(B$197-B108)/(B$197-B$196)*10)</f>
        <v>9.33333333333333</v>
      </c>
      <c r="F108" s="232" t="n">
        <f aca="false">IF(C108=1,$B$199,1)</f>
        <v>1</v>
      </c>
      <c r="G108" s="232" t="n">
        <f aca="false">IF(D108&gt;D$197,10,10-(D$197-D108)/(D$197-D$196)*10)</f>
        <v>3.17460317460318</v>
      </c>
      <c r="H108" s="232" t="n">
        <f aca="false">10-(12.5-AVERAGE(E108,G108)*F108)/12.5*10</f>
        <v>5.0031746031746</v>
      </c>
    </row>
    <row r="109" customFormat="false" ht="14.5" hidden="false" customHeight="false" outlineLevel="0" collapsed="false">
      <c r="A109" s="0" t="s">
        <v>628</v>
      </c>
      <c r="B109" s="0" t="n">
        <f aca="false">'Imputed and missing data hidden'!BX109</f>
        <v>19</v>
      </c>
      <c r="C109" s="0" t="n">
        <f aca="false">IF(VLOOKUP(A109,'Hazard &amp; Exposure'!$B$6:$DH$196,111,0)&gt;0,1,0)</f>
        <v>0</v>
      </c>
      <c r="D109" s="232" t="n">
        <f aca="false">'Indicator Date hidden2'!BY110</f>
        <v>0.580645161290323</v>
      </c>
      <c r="E109" s="232" t="n">
        <f aca="false">IF(B109&gt;B$197,10,10-(B$197-B109)/(B$197-B$196)*10)</f>
        <v>10</v>
      </c>
      <c r="F109" s="232" t="n">
        <f aca="false">IF(C109=1,$B$199,1)</f>
        <v>1</v>
      </c>
      <c r="G109" s="232" t="n">
        <f aca="false">IF(D109&gt;D$197,10,10-(D$197-D109)/(D$197-D$196)*10)</f>
        <v>7.74193548387097</v>
      </c>
      <c r="H109" s="232" t="n">
        <f aca="false">10-(12.5-AVERAGE(E109,G109)*F109)/12.5*10</f>
        <v>7.09677419354839</v>
      </c>
    </row>
    <row r="110" customFormat="false" ht="14.5" hidden="false" customHeight="false" outlineLevel="0" collapsed="false">
      <c r="A110" s="0" t="s">
        <v>630</v>
      </c>
      <c r="B110" s="0" t="n">
        <f aca="false">'Imputed and missing data hidden'!BX110</f>
        <v>4</v>
      </c>
      <c r="C110" s="0" t="n">
        <f aca="false">IF(VLOOKUP(A110,'Hazard &amp; Exposure'!$B$6:$DH$196,111,0)&gt;0,1,0)</f>
        <v>0</v>
      </c>
      <c r="D110" s="232" t="n">
        <f aca="false">'Indicator Date hidden2'!BY111</f>
        <v>0.352112676056338</v>
      </c>
      <c r="E110" s="232" t="n">
        <f aca="false">IF(B110&gt;B$197,10,10-(B$197-B110)/(B$197-B$196)*10)</f>
        <v>2.66666666666667</v>
      </c>
      <c r="F110" s="232" t="n">
        <f aca="false">IF(C110=1,$B$199,1)</f>
        <v>1</v>
      </c>
      <c r="G110" s="232" t="n">
        <f aca="false">IF(D110&gt;D$197,10,10-(D$197-D110)/(D$197-D$196)*10)</f>
        <v>4.69483568075117</v>
      </c>
      <c r="H110" s="232" t="n">
        <f aca="false">10-(12.5-AVERAGE(E110,G110)*F110)/12.5*10</f>
        <v>2.94460093896714</v>
      </c>
    </row>
    <row r="111" customFormat="false" ht="14.5" hidden="false" customHeight="false" outlineLevel="0" collapsed="false">
      <c r="A111" s="0" t="s">
        <v>632</v>
      </c>
      <c r="B111" s="0" t="n">
        <f aca="false">'Imputed and missing data hidden'!BX111</f>
        <v>9</v>
      </c>
      <c r="C111" s="0" t="n">
        <f aca="false">IF(VLOOKUP(A111,'Hazard &amp; Exposure'!$B$6:$DH$196,111,0)&gt;0,1,0)</f>
        <v>0</v>
      </c>
      <c r="D111" s="232" t="n">
        <f aca="false">'Indicator Date hidden2'!BY112</f>
        <v>0.391304347826087</v>
      </c>
      <c r="E111" s="232" t="n">
        <f aca="false">IF(B111&gt;B$197,10,10-(B$197-B111)/(B$197-B$196)*10)</f>
        <v>6</v>
      </c>
      <c r="F111" s="232" t="n">
        <f aca="false">IF(C111=1,$B$199,1)</f>
        <v>1</v>
      </c>
      <c r="G111" s="232" t="n">
        <f aca="false">IF(D111&gt;D$197,10,10-(D$197-D111)/(D$197-D$196)*10)</f>
        <v>5.21739130434783</v>
      </c>
      <c r="H111" s="232" t="n">
        <f aca="false">10-(12.5-AVERAGE(E111,G111)*F111)/12.5*10</f>
        <v>4.48695652173913</v>
      </c>
    </row>
    <row r="112" customFormat="false" ht="14.5" hidden="false" customHeight="false" outlineLevel="0" collapsed="false">
      <c r="A112" s="0" t="s">
        <v>634</v>
      </c>
      <c r="B112" s="0" t="n">
        <f aca="false">'Imputed and missing data hidden'!BX112</f>
        <v>4</v>
      </c>
      <c r="C112" s="0" t="n">
        <f aca="false">IF(VLOOKUP(A112,'Hazard &amp; Exposure'!$B$6:$DH$196,111,0)&gt;0,1,0)</f>
        <v>1</v>
      </c>
      <c r="D112" s="232" t="n">
        <f aca="false">'Indicator Date hidden2'!BY113</f>
        <v>0.162162162162162</v>
      </c>
      <c r="E112" s="232" t="n">
        <f aca="false">IF(B112&gt;B$197,10,10-(B$197-B112)/(B$197-B$196)*10)</f>
        <v>2.66666666666667</v>
      </c>
      <c r="F112" s="232" t="n">
        <f aca="false">IF(C112=1,$B$199,1)</f>
        <v>1.25</v>
      </c>
      <c r="G112" s="232" t="n">
        <f aca="false">IF(D112&gt;D$197,10,10-(D$197-D112)/(D$197-D$196)*10)</f>
        <v>2.16216216216216</v>
      </c>
      <c r="H112" s="232" t="n">
        <f aca="false">10-(12.5-AVERAGE(E112,G112)*F112)/12.5*10</f>
        <v>2.41441441441442</v>
      </c>
    </row>
    <row r="113" customFormat="false" ht="14.5" hidden="false" customHeight="false" outlineLevel="0" collapsed="false">
      <c r="A113" s="0" t="s">
        <v>636</v>
      </c>
      <c r="B113" s="0" t="n">
        <f aca="false">'Imputed and missing data hidden'!BX113</f>
        <v>19</v>
      </c>
      <c r="C113" s="0" t="n">
        <f aca="false">IF(VLOOKUP(A113,'Hazard &amp; Exposure'!$B$6:$DH$196,111,0)&gt;0,1,0)</f>
        <v>0</v>
      </c>
      <c r="D113" s="232" t="n">
        <f aca="false">'Indicator Date hidden2'!BY114</f>
        <v>0.53968253968254</v>
      </c>
      <c r="E113" s="232" t="n">
        <f aca="false">IF(B113&gt;B$197,10,10-(B$197-B113)/(B$197-B$196)*10)</f>
        <v>10</v>
      </c>
      <c r="F113" s="232" t="n">
        <f aca="false">IF(C113=1,$B$199,1)</f>
        <v>1</v>
      </c>
      <c r="G113" s="232" t="n">
        <f aca="false">IF(D113&gt;D$197,10,10-(D$197-D113)/(D$197-D$196)*10)</f>
        <v>7.1957671957672</v>
      </c>
      <c r="H113" s="232" t="n">
        <f aca="false">10-(12.5-AVERAGE(E113,G113)*F113)/12.5*10</f>
        <v>6.87830687830688</v>
      </c>
    </row>
    <row r="114" customFormat="false" ht="14.5" hidden="false" customHeight="false" outlineLevel="0" collapsed="false">
      <c r="A114" s="0" t="s">
        <v>638</v>
      </c>
      <c r="B114" s="0" t="n">
        <f aca="false">'Imputed and missing data hidden'!BX114</f>
        <v>5</v>
      </c>
      <c r="C114" s="0" t="n">
        <f aca="false">IF(VLOOKUP(A114,'Hazard &amp; Exposure'!$B$6:$DH$196,111,0)&gt;0,1,0)</f>
        <v>0</v>
      </c>
      <c r="D114" s="232" t="n">
        <f aca="false">'Indicator Date hidden2'!BY115</f>
        <v>0.534246575342466</v>
      </c>
      <c r="E114" s="232" t="n">
        <f aca="false">IF(B114&gt;B$197,10,10-(B$197-B114)/(B$197-B$196)*10)</f>
        <v>3.33333333333333</v>
      </c>
      <c r="F114" s="232" t="n">
        <f aca="false">IF(C114=1,$B$199,1)</f>
        <v>1</v>
      </c>
      <c r="G114" s="232" t="n">
        <f aca="false">IF(D114&gt;D$197,10,10-(D$197-D114)/(D$197-D$196)*10)</f>
        <v>7.12328767123288</v>
      </c>
      <c r="H114" s="232" t="n">
        <f aca="false">10-(12.5-AVERAGE(E114,G114)*F114)/12.5*10</f>
        <v>4.18264840182648</v>
      </c>
    </row>
    <row r="115" customFormat="false" ht="14.5" hidden="false" customHeight="false" outlineLevel="0" collapsed="false">
      <c r="A115" s="0" t="s">
        <v>640</v>
      </c>
      <c r="B115" s="0" t="n">
        <f aca="false">'Imputed and missing data hidden'!BX115</f>
        <v>5</v>
      </c>
      <c r="C115" s="0" t="n">
        <f aca="false">IF(VLOOKUP(A115,'Hazard &amp; Exposure'!$B$6:$DH$196,111,0)&gt;0,1,0)</f>
        <v>0</v>
      </c>
      <c r="D115" s="232" t="n">
        <f aca="false">'Indicator Date hidden2'!BY116</f>
        <v>0.36986301369863</v>
      </c>
      <c r="E115" s="232" t="n">
        <f aca="false">IF(B115&gt;B$197,10,10-(B$197-B115)/(B$197-B$196)*10)</f>
        <v>3.33333333333333</v>
      </c>
      <c r="F115" s="232" t="n">
        <f aca="false">IF(C115=1,$B$199,1)</f>
        <v>1</v>
      </c>
      <c r="G115" s="232" t="n">
        <f aca="false">IF(D115&gt;D$197,10,10-(D$197-D115)/(D$197-D$196)*10)</f>
        <v>4.93150684931507</v>
      </c>
      <c r="H115" s="232" t="n">
        <f aca="false">10-(12.5-AVERAGE(E115,G115)*F115)/12.5*10</f>
        <v>3.30593607305936</v>
      </c>
    </row>
    <row r="116" customFormat="false" ht="14.5" hidden="false" customHeight="false" outlineLevel="0" collapsed="false">
      <c r="A116" s="0" t="s">
        <v>642</v>
      </c>
      <c r="B116" s="0" t="n">
        <f aca="false">'Imputed and missing data hidden'!BX116</f>
        <v>5</v>
      </c>
      <c r="C116" s="0" t="n">
        <f aca="false">IF(VLOOKUP(A116,'Hazard &amp; Exposure'!$B$6:$DH$196,111,0)&gt;0,1,0)</f>
        <v>0</v>
      </c>
      <c r="D116" s="232" t="n">
        <f aca="false">'Indicator Date hidden2'!BY117</f>
        <v>0.291666666666667</v>
      </c>
      <c r="E116" s="232" t="n">
        <f aca="false">IF(B116&gt;B$197,10,10-(B$197-B116)/(B$197-B$196)*10)</f>
        <v>3.33333333333333</v>
      </c>
      <c r="F116" s="232" t="n">
        <f aca="false">IF(C116=1,$B$199,1)</f>
        <v>1</v>
      </c>
      <c r="G116" s="232" t="n">
        <f aca="false">IF(D116&gt;D$197,10,10-(D$197-D116)/(D$197-D$196)*10)</f>
        <v>3.88888888888889</v>
      </c>
      <c r="H116" s="232" t="n">
        <f aca="false">10-(12.5-AVERAGE(E116,G116)*F116)/12.5*10</f>
        <v>2.88888888888889</v>
      </c>
    </row>
    <row r="117" customFormat="false" ht="14.5" hidden="false" customHeight="false" outlineLevel="0" collapsed="false">
      <c r="A117" s="0" t="s">
        <v>644</v>
      </c>
      <c r="B117" s="0" t="n">
        <f aca="false">'Imputed and missing data hidden'!BX117</f>
        <v>1</v>
      </c>
      <c r="C117" s="0" t="n">
        <f aca="false">IF(VLOOKUP(A117,'Hazard &amp; Exposure'!$B$6:$DH$196,111,0)&gt;0,1,0)</f>
        <v>0</v>
      </c>
      <c r="D117" s="232" t="n">
        <f aca="false">'Indicator Date hidden2'!BY118</f>
        <v>0.493150684931507</v>
      </c>
      <c r="E117" s="232" t="n">
        <f aca="false">IF(B117&gt;B$197,10,10-(B$197-B117)/(B$197-B$196)*10)</f>
        <v>0.666666666666666</v>
      </c>
      <c r="F117" s="232" t="n">
        <f aca="false">IF(C117=1,$B$199,1)</f>
        <v>1</v>
      </c>
      <c r="G117" s="232" t="n">
        <f aca="false">IF(D117&gt;D$197,10,10-(D$197-D117)/(D$197-D$196)*10)</f>
        <v>6.57534246575342</v>
      </c>
      <c r="H117" s="232" t="n">
        <f aca="false">10-(12.5-AVERAGE(E117,G117)*F117)/12.5*10</f>
        <v>2.89680365296804</v>
      </c>
    </row>
    <row r="118" customFormat="false" ht="14.5" hidden="false" customHeight="false" outlineLevel="0" collapsed="false">
      <c r="A118" s="0" t="s">
        <v>646</v>
      </c>
      <c r="B118" s="0" t="n">
        <f aca="false">'Imputed and missing data hidden'!BX118</f>
        <v>0</v>
      </c>
      <c r="C118" s="0" t="n">
        <f aca="false">IF(VLOOKUP(A118,'Hazard &amp; Exposure'!$B$6:$DH$196,111,0)&gt;0,1,0)</f>
        <v>1</v>
      </c>
      <c r="D118" s="232" t="n">
        <f aca="false">'Indicator Date hidden2'!BY119</f>
        <v>0.432432432432432</v>
      </c>
      <c r="E118" s="232" t="n">
        <f aca="false">IF(B118&gt;B$197,10,10-(B$197-B118)/(B$197-B$196)*10)</f>
        <v>0</v>
      </c>
      <c r="F118" s="232" t="n">
        <f aca="false">IF(C118=1,$B$199,1)</f>
        <v>1.25</v>
      </c>
      <c r="G118" s="232" t="n">
        <f aca="false">IF(D118&gt;D$197,10,10-(D$197-D118)/(D$197-D$196)*10)</f>
        <v>5.76576576576577</v>
      </c>
      <c r="H118" s="232" t="n">
        <f aca="false">10-(12.5-AVERAGE(E118,G118)*F118)/12.5*10</f>
        <v>2.88288288288288</v>
      </c>
    </row>
    <row r="119" customFormat="false" ht="14.5" hidden="false" customHeight="false" outlineLevel="0" collapsed="false">
      <c r="A119" s="0" t="s">
        <v>389</v>
      </c>
      <c r="B119" s="0" t="n">
        <f aca="false">'Imputed and missing data hidden'!BX119</f>
        <v>3</v>
      </c>
      <c r="C119" s="0" t="n">
        <f aca="false">IF(VLOOKUP(A119,'Hazard &amp; Exposure'!$B$6:$DH$196,111,0)&gt;0,1,0)</f>
        <v>1</v>
      </c>
      <c r="D119" s="232" t="n">
        <f aca="false">'Indicator Date hidden2'!BY120</f>
        <v>0.256756756756757</v>
      </c>
      <c r="E119" s="232" t="n">
        <f aca="false">IF(B119&gt;B$197,10,10-(B$197-B119)/(B$197-B$196)*10)</f>
        <v>2</v>
      </c>
      <c r="F119" s="232" t="n">
        <f aca="false">IF(C119=1,$B$199,1)</f>
        <v>1.25</v>
      </c>
      <c r="G119" s="232" t="n">
        <f aca="false">IF(D119&gt;D$197,10,10-(D$197-D119)/(D$197-D$196)*10)</f>
        <v>3.42342342342342</v>
      </c>
      <c r="H119" s="232" t="n">
        <f aca="false">10-(12.5-AVERAGE(E119,G119)*F119)/12.5*10</f>
        <v>2.71171171171171</v>
      </c>
    </row>
    <row r="120" customFormat="false" ht="14.5" hidden="false" customHeight="false" outlineLevel="0" collapsed="false">
      <c r="A120" s="0" t="s">
        <v>649</v>
      </c>
      <c r="B120" s="0" t="n">
        <f aca="false">'Imputed and missing data hidden'!BX120</f>
        <v>2</v>
      </c>
      <c r="C120" s="0" t="n">
        <f aca="false">IF(VLOOKUP(A120,'Hazard &amp; Exposure'!$B$6:$DH$196,111,0)&gt;0,1,0)</f>
        <v>0</v>
      </c>
      <c r="D120" s="232" t="n">
        <f aca="false">'Indicator Date hidden2'!BY121</f>
        <v>0.621621621621622</v>
      </c>
      <c r="E120" s="232" t="n">
        <f aca="false">IF(B120&gt;B$197,10,10-(B$197-B120)/(B$197-B$196)*10)</f>
        <v>1.33333333333333</v>
      </c>
      <c r="F120" s="232" t="n">
        <f aca="false">IF(C120=1,$B$199,1)</f>
        <v>1</v>
      </c>
      <c r="G120" s="232" t="n">
        <f aca="false">IF(D120&gt;D$197,10,10-(D$197-D120)/(D$197-D$196)*10)</f>
        <v>8.28828828828829</v>
      </c>
      <c r="H120" s="232" t="n">
        <f aca="false">10-(12.5-AVERAGE(E120,G120)*F120)/12.5*10</f>
        <v>3.84864864864865</v>
      </c>
    </row>
    <row r="121" customFormat="false" ht="14.5" hidden="false" customHeight="false" outlineLevel="0" collapsed="false">
      <c r="A121" s="0" t="s">
        <v>651</v>
      </c>
      <c r="B121" s="0" t="n">
        <f aca="false">'Imputed and missing data hidden'!BX121</f>
        <v>24</v>
      </c>
      <c r="C121" s="0" t="n">
        <f aca="false">IF(VLOOKUP(A121,'Hazard &amp; Exposure'!$B$6:$DH$196,111,0)&gt;0,1,0)</f>
        <v>0</v>
      </c>
      <c r="D121" s="232" t="n">
        <f aca="false">'Indicator Date hidden2'!BY122</f>
        <v>0.517241379310345</v>
      </c>
      <c r="E121" s="232" t="n">
        <f aca="false">IF(B121&gt;B$197,10,10-(B$197-B121)/(B$197-B$196)*10)</f>
        <v>10</v>
      </c>
      <c r="F121" s="232" t="n">
        <f aca="false">IF(C121=1,$B$199,1)</f>
        <v>1</v>
      </c>
      <c r="G121" s="232" t="n">
        <f aca="false">IF(D121&gt;D$197,10,10-(D$197-D121)/(D$197-D$196)*10)</f>
        <v>6.89655172413793</v>
      </c>
      <c r="H121" s="232" t="n">
        <f aca="false">10-(12.5-AVERAGE(E121,G121)*F121)/12.5*10</f>
        <v>6.75862068965517</v>
      </c>
    </row>
    <row r="122" customFormat="false" ht="14.5" hidden="false" customHeight="false" outlineLevel="0" collapsed="false">
      <c r="A122" s="0" t="s">
        <v>653</v>
      </c>
      <c r="B122" s="0" t="n">
        <f aca="false">'Imputed and missing data hidden'!BX122</f>
        <v>3</v>
      </c>
      <c r="C122" s="0" t="n">
        <f aca="false">IF(VLOOKUP(A122,'Hazard &amp; Exposure'!$B$6:$DH$196,111,0)&gt;0,1,0)</f>
        <v>0</v>
      </c>
      <c r="D122" s="232" t="n">
        <f aca="false">'Indicator Date hidden2'!BY123</f>
        <v>0.243243243243243</v>
      </c>
      <c r="E122" s="232" t="n">
        <f aca="false">IF(B122&gt;B$197,10,10-(B$197-B122)/(B$197-B$196)*10)</f>
        <v>2</v>
      </c>
      <c r="F122" s="232" t="n">
        <f aca="false">IF(C122=1,$B$199,1)</f>
        <v>1</v>
      </c>
      <c r="G122" s="232" t="n">
        <f aca="false">IF(D122&gt;D$197,10,10-(D$197-D122)/(D$197-D$196)*10)</f>
        <v>3.24324324324324</v>
      </c>
      <c r="H122" s="232" t="n">
        <f aca="false">10-(12.5-AVERAGE(E122,G122)*F122)/12.5*10</f>
        <v>2.0972972972973</v>
      </c>
    </row>
    <row r="123" customFormat="false" ht="14.5" hidden="false" customHeight="false" outlineLevel="0" collapsed="false">
      <c r="A123" s="0" t="s">
        <v>655</v>
      </c>
      <c r="B123" s="0" t="n">
        <f aca="false">'Imputed and missing data hidden'!BX123</f>
        <v>10</v>
      </c>
      <c r="C123" s="0" t="n">
        <f aca="false">IF(VLOOKUP(A123,'Hazard &amp; Exposure'!$B$6:$DH$196,111,0)&gt;0,1,0)</f>
        <v>0</v>
      </c>
      <c r="D123" s="232" t="n">
        <f aca="false">'Indicator Date hidden2'!BY124</f>
        <v>0.184615384615385</v>
      </c>
      <c r="E123" s="232" t="n">
        <f aca="false">IF(B123&gt;B$197,10,10-(B$197-B123)/(B$197-B$196)*10)</f>
        <v>6.66666666666667</v>
      </c>
      <c r="F123" s="232" t="n">
        <f aca="false">IF(C123=1,$B$199,1)</f>
        <v>1</v>
      </c>
      <c r="G123" s="232" t="n">
        <f aca="false">IF(D123&gt;D$197,10,10-(D$197-D123)/(D$197-D$196)*10)</f>
        <v>2.46153846153846</v>
      </c>
      <c r="H123" s="232" t="n">
        <f aca="false">10-(12.5-AVERAGE(E123,G123)*F123)/12.5*10</f>
        <v>3.65128205128205</v>
      </c>
    </row>
    <row r="124" customFormat="false" ht="14.5" hidden="false" customHeight="false" outlineLevel="0" collapsed="false">
      <c r="A124" s="0" t="s">
        <v>657</v>
      </c>
      <c r="B124" s="0" t="n">
        <f aca="false">'Imputed and missing data hidden'!BX124</f>
        <v>12</v>
      </c>
      <c r="C124" s="0" t="n">
        <f aca="false">IF(VLOOKUP(A124,'Hazard &amp; Exposure'!$B$6:$DH$196,111,0)&gt;0,1,0)</f>
        <v>0</v>
      </c>
      <c r="D124" s="232" t="n">
        <f aca="false">'Indicator Date hidden2'!BY125</f>
        <v>0.15625</v>
      </c>
      <c r="E124" s="232" t="n">
        <f aca="false">IF(B124&gt;B$197,10,10-(B$197-B124)/(B$197-B$196)*10)</f>
        <v>8</v>
      </c>
      <c r="F124" s="232" t="n">
        <f aca="false">IF(C124=1,$B$199,1)</f>
        <v>1</v>
      </c>
      <c r="G124" s="232" t="n">
        <f aca="false">IF(D124&gt;D$197,10,10-(D$197-D124)/(D$197-D$196)*10)</f>
        <v>2.08333333333333</v>
      </c>
      <c r="H124" s="232" t="n">
        <f aca="false">10-(12.5-AVERAGE(E124,G124)*F124)/12.5*10</f>
        <v>4.03333333333333</v>
      </c>
    </row>
    <row r="125" customFormat="false" ht="14.5" hidden="false" customHeight="false" outlineLevel="0" collapsed="false">
      <c r="A125" s="0" t="s">
        <v>659</v>
      </c>
      <c r="B125" s="0" t="n">
        <f aca="false">'Imputed and missing data hidden'!BX125</f>
        <v>5</v>
      </c>
      <c r="C125" s="0" t="n">
        <f aca="false">IF(VLOOKUP(A125,'Hazard &amp; Exposure'!$B$6:$DH$196,111,0)&gt;0,1,0)</f>
        <v>0</v>
      </c>
      <c r="D125" s="232" t="n">
        <f aca="false">'Indicator Date hidden2'!BY126</f>
        <v>0.589041095890411</v>
      </c>
      <c r="E125" s="232" t="n">
        <f aca="false">IF(B125&gt;B$197,10,10-(B$197-B125)/(B$197-B$196)*10)</f>
        <v>3.33333333333333</v>
      </c>
      <c r="F125" s="232" t="n">
        <f aca="false">IF(C125=1,$B$199,1)</f>
        <v>1</v>
      </c>
      <c r="G125" s="232" t="n">
        <f aca="false">IF(D125&gt;D$197,10,10-(D$197-D125)/(D$197-D$196)*10)</f>
        <v>7.85388127853881</v>
      </c>
      <c r="H125" s="232" t="n">
        <f aca="false">10-(12.5-AVERAGE(E125,G125)*F125)/12.5*10</f>
        <v>4.47488584474886</v>
      </c>
    </row>
    <row r="126" customFormat="false" ht="14.5" hidden="false" customHeight="false" outlineLevel="0" collapsed="false">
      <c r="A126" s="0" t="s">
        <v>661</v>
      </c>
      <c r="B126" s="0" t="n">
        <f aca="false">'Imputed and missing data hidden'!BX126</f>
        <v>1</v>
      </c>
      <c r="C126" s="0" t="n">
        <f aca="false">IF(VLOOKUP(A126,'Hazard &amp; Exposure'!$B$6:$DH$196,111,0)&gt;0,1,0)</f>
        <v>1</v>
      </c>
      <c r="D126" s="232" t="n">
        <f aca="false">'Indicator Date hidden2'!BY127</f>
        <v>0.351351351351351</v>
      </c>
      <c r="E126" s="232" t="n">
        <f aca="false">IF(B126&gt;B$197,10,10-(B$197-B126)/(B$197-B$196)*10)</f>
        <v>0.666666666666666</v>
      </c>
      <c r="F126" s="232" t="n">
        <f aca="false">IF(C126=1,$B$199,1)</f>
        <v>1.25</v>
      </c>
      <c r="G126" s="232" t="n">
        <f aca="false">IF(D126&gt;D$197,10,10-(D$197-D126)/(D$197-D$196)*10)</f>
        <v>4.68468468468469</v>
      </c>
      <c r="H126" s="232" t="n">
        <f aca="false">10-(12.5-AVERAGE(E126,G126)*F126)/12.5*10</f>
        <v>2.67567567567568</v>
      </c>
    </row>
    <row r="127" customFormat="false" ht="14.5" hidden="false" customHeight="false" outlineLevel="0" collapsed="false">
      <c r="A127" s="0" t="s">
        <v>663</v>
      </c>
      <c r="B127" s="0" t="n">
        <f aca="false">'Imputed and missing data hidden'!BX127</f>
        <v>1</v>
      </c>
      <c r="C127" s="0" t="n">
        <f aca="false">IF(VLOOKUP(A127,'Hazard &amp; Exposure'!$B$6:$DH$196,111,0)&gt;0,1,0)</f>
        <v>1</v>
      </c>
      <c r="D127" s="232" t="n">
        <f aca="false">'Indicator Date hidden2'!BY128</f>
        <v>0.219178082191781</v>
      </c>
      <c r="E127" s="232" t="n">
        <f aca="false">IF(B127&gt;B$197,10,10-(B$197-B127)/(B$197-B$196)*10)</f>
        <v>0.666666666666666</v>
      </c>
      <c r="F127" s="232" t="n">
        <f aca="false">IF(C127=1,$B$199,1)</f>
        <v>1.25</v>
      </c>
      <c r="G127" s="232" t="n">
        <f aca="false">IF(D127&gt;D$197,10,10-(D$197-D127)/(D$197-D$196)*10)</f>
        <v>2.92237442922374</v>
      </c>
      <c r="H127" s="232" t="n">
        <f aca="false">10-(12.5-AVERAGE(E127,G127)*F127)/12.5*10</f>
        <v>1.79452054794521</v>
      </c>
    </row>
    <row r="128" customFormat="false" ht="14.5" hidden="false" customHeight="false" outlineLevel="0" collapsed="false">
      <c r="A128" s="0" t="s">
        <v>665</v>
      </c>
      <c r="B128" s="0" t="n">
        <f aca="false">'Imputed and missing data hidden'!BX128</f>
        <v>7</v>
      </c>
      <c r="C128" s="0" t="n">
        <f aca="false">IF(VLOOKUP(A128,'Hazard &amp; Exposure'!$B$6:$DH$196,111,0)&gt;0,1,0)</f>
        <v>0</v>
      </c>
      <c r="D128" s="232" t="n">
        <f aca="false">'Indicator Date hidden2'!BY129</f>
        <v>0.2</v>
      </c>
      <c r="E128" s="232" t="n">
        <f aca="false">IF(B128&gt;B$197,10,10-(B$197-B128)/(B$197-B$196)*10)</f>
        <v>4.66666666666667</v>
      </c>
      <c r="F128" s="232" t="n">
        <f aca="false">IF(C128=1,$B$199,1)</f>
        <v>1</v>
      </c>
      <c r="G128" s="232" t="n">
        <f aca="false">IF(D128&gt;D$197,10,10-(D$197-D128)/(D$197-D$196)*10)</f>
        <v>2.66666666666667</v>
      </c>
      <c r="H128" s="232" t="n">
        <f aca="false">10-(12.5-AVERAGE(E128,G128)*F128)/12.5*10</f>
        <v>2.93333333333333</v>
      </c>
    </row>
    <row r="129" customFormat="false" ht="14.5" hidden="false" customHeight="false" outlineLevel="0" collapsed="false">
      <c r="A129" s="0" t="s">
        <v>667</v>
      </c>
      <c r="B129" s="0" t="n">
        <f aca="false">'Imputed and missing data hidden'!BX129</f>
        <v>11</v>
      </c>
      <c r="C129" s="0" t="n">
        <f aca="false">IF(VLOOKUP(A129,'Hazard &amp; Exposure'!$B$6:$DH$196,111,0)&gt;0,1,0)</f>
        <v>0</v>
      </c>
      <c r="D129" s="232" t="n">
        <f aca="false">'Indicator Date hidden2'!BY130</f>
        <v>0.169230769230769</v>
      </c>
      <c r="E129" s="232" t="n">
        <f aca="false">IF(B129&gt;B$197,10,10-(B$197-B129)/(B$197-B$196)*10)</f>
        <v>7.33333333333333</v>
      </c>
      <c r="F129" s="232" t="n">
        <f aca="false">IF(C129=1,$B$199,1)</f>
        <v>1</v>
      </c>
      <c r="G129" s="232" t="n">
        <f aca="false">IF(D129&gt;D$197,10,10-(D$197-D129)/(D$197-D$196)*10)</f>
        <v>2.25641025641026</v>
      </c>
      <c r="H129" s="232" t="n">
        <f aca="false">10-(12.5-AVERAGE(E129,G129)*F129)/12.5*10</f>
        <v>3.83589743589744</v>
      </c>
    </row>
    <row r="130" customFormat="false" ht="14.5" hidden="false" customHeight="false" outlineLevel="0" collapsed="false">
      <c r="A130" s="0" t="s">
        <v>669</v>
      </c>
      <c r="B130" s="0" t="n">
        <f aca="false">'Imputed and missing data hidden'!BX130</f>
        <v>8</v>
      </c>
      <c r="C130" s="0" t="n">
        <f aca="false">IF(VLOOKUP(A130,'Hazard &amp; Exposure'!$B$6:$DH$196,111,0)&gt;0,1,0)</f>
        <v>0</v>
      </c>
      <c r="D130" s="232" t="n">
        <f aca="false">'Indicator Date hidden2'!BY131</f>
        <v>0.371428571428571</v>
      </c>
      <c r="E130" s="232" t="n">
        <f aca="false">IF(B130&gt;B$197,10,10-(B$197-B130)/(B$197-B$196)*10)</f>
        <v>5.33333333333333</v>
      </c>
      <c r="F130" s="232" t="n">
        <f aca="false">IF(C130=1,$B$199,1)</f>
        <v>1</v>
      </c>
      <c r="G130" s="232" t="n">
        <f aca="false">IF(D130&gt;D$197,10,10-(D$197-D130)/(D$197-D$196)*10)</f>
        <v>4.95238095238095</v>
      </c>
      <c r="H130" s="232" t="n">
        <f aca="false">10-(12.5-AVERAGE(E130,G130)*F130)/12.5*10</f>
        <v>4.11428571428571</v>
      </c>
    </row>
    <row r="131" customFormat="false" ht="14.5" hidden="false" customHeight="false" outlineLevel="0" collapsed="false">
      <c r="A131" s="0" t="s">
        <v>671</v>
      </c>
      <c r="B131" s="0" t="n">
        <f aca="false">'Imputed and missing data hidden'!BX131</f>
        <v>3</v>
      </c>
      <c r="C131" s="0" t="n">
        <f aca="false">IF(VLOOKUP(A131,'Hazard &amp; Exposure'!$B$6:$DH$196,111,0)&gt;0,1,0)</f>
        <v>0</v>
      </c>
      <c r="D131" s="232" t="n">
        <f aca="false">'Indicator Date hidden2'!BY132</f>
        <v>0.216216216216216</v>
      </c>
      <c r="E131" s="232" t="n">
        <f aca="false">IF(B131&gt;B$197,10,10-(B$197-B131)/(B$197-B$196)*10)</f>
        <v>2</v>
      </c>
      <c r="F131" s="232" t="n">
        <f aca="false">IF(C131=1,$B$199,1)</f>
        <v>1</v>
      </c>
      <c r="G131" s="232" t="n">
        <f aca="false">IF(D131&gt;D$197,10,10-(D$197-D131)/(D$197-D$196)*10)</f>
        <v>2.88288288288288</v>
      </c>
      <c r="H131" s="232" t="n">
        <f aca="false">10-(12.5-AVERAGE(E131,G131)*F131)/12.5*10</f>
        <v>1.95315315315315</v>
      </c>
    </row>
    <row r="132" customFormat="false" ht="14.5" hidden="false" customHeight="false" outlineLevel="0" collapsed="false">
      <c r="A132" s="0" t="s">
        <v>673</v>
      </c>
      <c r="B132" s="0" t="n">
        <f aca="false">'Imputed and missing data hidden'!BX132</f>
        <v>21</v>
      </c>
      <c r="C132" s="0" t="n">
        <f aca="false">IF(VLOOKUP(A132,'Hazard &amp; Exposure'!$B$6:$DH$196,111,0)&gt;0,1,0)</f>
        <v>0</v>
      </c>
      <c r="D132" s="232" t="n">
        <f aca="false">'Indicator Date hidden2'!BY133</f>
        <v>0.55</v>
      </c>
      <c r="E132" s="232" t="n">
        <f aca="false">IF(B132&gt;B$197,10,10-(B$197-B132)/(B$197-B$196)*10)</f>
        <v>10</v>
      </c>
      <c r="F132" s="232" t="n">
        <f aca="false">IF(C132=1,$B$199,1)</f>
        <v>1</v>
      </c>
      <c r="G132" s="232" t="n">
        <f aca="false">IF(D132&gt;D$197,10,10-(D$197-D132)/(D$197-D$196)*10)</f>
        <v>7.33333333333333</v>
      </c>
      <c r="H132" s="232" t="n">
        <f aca="false">10-(12.5-AVERAGE(E132,G132)*F132)/12.5*10</f>
        <v>6.93333333333333</v>
      </c>
    </row>
    <row r="133" customFormat="false" ht="14.5" hidden="false" customHeight="false" outlineLevel="0" collapsed="false">
      <c r="A133" s="0" t="s">
        <v>675</v>
      </c>
      <c r="B133" s="0" t="n">
        <f aca="false">'Imputed and missing data hidden'!BX133</f>
        <v>14</v>
      </c>
      <c r="C133" s="0" t="n">
        <f aca="false">IF(VLOOKUP(A133,'Hazard &amp; Exposure'!$B$6:$DH$196,111,0)&gt;0,1,0)</f>
        <v>0</v>
      </c>
      <c r="D133" s="232" t="n">
        <f aca="false">'Indicator Date hidden2'!BY134</f>
        <v>0.274193548387097</v>
      </c>
      <c r="E133" s="232" t="n">
        <f aca="false">IF(B133&gt;B$197,10,10-(B$197-B133)/(B$197-B$196)*10)</f>
        <v>9.33333333333333</v>
      </c>
      <c r="F133" s="232" t="n">
        <f aca="false">IF(C133=1,$B$199,1)</f>
        <v>1</v>
      </c>
      <c r="G133" s="232" t="n">
        <f aca="false">IF(D133&gt;D$197,10,10-(D$197-D133)/(D$197-D$196)*10)</f>
        <v>3.65591397849462</v>
      </c>
      <c r="H133" s="232" t="n">
        <f aca="false">10-(12.5-AVERAGE(E133,G133)*F133)/12.5*10</f>
        <v>5.19569892473118</v>
      </c>
    </row>
    <row r="134" customFormat="false" ht="14.5" hidden="false" customHeight="false" outlineLevel="0" collapsed="false">
      <c r="A134" s="0" t="s">
        <v>677</v>
      </c>
      <c r="B134" s="0" t="n">
        <f aca="false">'Imputed and missing data hidden'!BX134</f>
        <v>6</v>
      </c>
      <c r="C134" s="0" t="n">
        <f aca="false">IF(VLOOKUP(A134,'Hazard &amp; Exposure'!$B$6:$DH$196,111,0)&gt;0,1,0)</f>
        <v>0</v>
      </c>
      <c r="D134" s="232" t="n">
        <f aca="false">'Indicator Date hidden2'!BY135</f>
        <v>0.25</v>
      </c>
      <c r="E134" s="232" t="n">
        <f aca="false">IF(B134&gt;B$197,10,10-(B$197-B134)/(B$197-B$196)*10)</f>
        <v>4</v>
      </c>
      <c r="F134" s="232" t="n">
        <f aca="false">IF(C134=1,$B$199,1)</f>
        <v>1</v>
      </c>
      <c r="G134" s="232" t="n">
        <f aca="false">IF(D134&gt;D$197,10,10-(D$197-D134)/(D$197-D$196)*10)</f>
        <v>3.33333333333333</v>
      </c>
      <c r="H134" s="232" t="n">
        <f aca="false">10-(12.5-AVERAGE(E134,G134)*F134)/12.5*10</f>
        <v>2.93333333333333</v>
      </c>
    </row>
    <row r="135" customFormat="false" ht="14.5" hidden="false" customHeight="false" outlineLevel="0" collapsed="false">
      <c r="A135" s="0" t="s">
        <v>679</v>
      </c>
      <c r="B135" s="0" t="n">
        <f aca="false">'Imputed and missing data hidden'!BX135</f>
        <v>7</v>
      </c>
      <c r="C135" s="0" t="n">
        <f aca="false">IF(VLOOKUP(A135,'Hazard &amp; Exposure'!$B$6:$DH$196,111,0)&gt;0,1,0)</f>
        <v>0</v>
      </c>
      <c r="D135" s="232" t="n">
        <f aca="false">'Indicator Date hidden2'!BY136</f>
        <v>0.694444444444444</v>
      </c>
      <c r="E135" s="232" t="n">
        <f aca="false">IF(B135&gt;B$197,10,10-(B$197-B135)/(B$197-B$196)*10)</f>
        <v>4.66666666666667</v>
      </c>
      <c r="F135" s="232" t="n">
        <f aca="false">IF(C135=1,$B$199,1)</f>
        <v>1</v>
      </c>
      <c r="G135" s="232" t="n">
        <f aca="false">IF(D135&gt;D$197,10,10-(D$197-D135)/(D$197-D$196)*10)</f>
        <v>9.25925925925926</v>
      </c>
      <c r="H135" s="232" t="n">
        <f aca="false">10-(12.5-AVERAGE(E135,G135)*F135)/12.5*10</f>
        <v>5.57037037037037</v>
      </c>
    </row>
    <row r="136" customFormat="false" ht="14.5" hidden="false" customHeight="false" outlineLevel="0" collapsed="false">
      <c r="A136" s="0" t="s">
        <v>681</v>
      </c>
      <c r="B136" s="0" t="n">
        <f aca="false">'Imputed and missing data hidden'!BX136</f>
        <v>4</v>
      </c>
      <c r="C136" s="0" t="n">
        <f aca="false">IF(VLOOKUP(A136,'Hazard &amp; Exposure'!$B$6:$DH$196,111,0)&gt;0,1,0)</f>
        <v>0</v>
      </c>
      <c r="D136" s="232" t="n">
        <f aca="false">'Indicator Date hidden2'!BY137</f>
        <v>0.364864864864865</v>
      </c>
      <c r="E136" s="232" t="n">
        <f aca="false">IF(B136&gt;B$197,10,10-(B$197-B136)/(B$197-B$196)*10)</f>
        <v>2.66666666666667</v>
      </c>
      <c r="F136" s="232" t="n">
        <f aca="false">IF(C136=1,$B$199,1)</f>
        <v>1</v>
      </c>
      <c r="G136" s="232" t="n">
        <f aca="false">IF(D136&gt;D$197,10,10-(D$197-D136)/(D$197-D$196)*10)</f>
        <v>4.86486486486487</v>
      </c>
      <c r="H136" s="232" t="n">
        <f aca="false">10-(12.5-AVERAGE(E136,G136)*F136)/12.5*10</f>
        <v>3.01261261261261</v>
      </c>
    </row>
    <row r="137" customFormat="false" ht="14.5" hidden="false" customHeight="false" outlineLevel="0" collapsed="false">
      <c r="A137" s="0" t="s">
        <v>683</v>
      </c>
      <c r="B137" s="0" t="n">
        <f aca="false">'Imputed and missing data hidden'!BX137</f>
        <v>5</v>
      </c>
      <c r="C137" s="0" t="n">
        <f aca="false">IF(VLOOKUP(A137,'Hazard &amp; Exposure'!$B$6:$DH$196,111,0)&gt;0,1,0)</f>
        <v>0</v>
      </c>
      <c r="D137" s="232" t="n">
        <f aca="false">'Indicator Date hidden2'!BY138</f>
        <v>0.164383561643836</v>
      </c>
      <c r="E137" s="232" t="n">
        <f aca="false">IF(B137&gt;B$197,10,10-(B$197-B137)/(B$197-B$196)*10)</f>
        <v>3.33333333333333</v>
      </c>
      <c r="F137" s="232" t="n">
        <f aca="false">IF(C137=1,$B$199,1)</f>
        <v>1</v>
      </c>
      <c r="G137" s="232" t="n">
        <f aca="false">IF(D137&gt;D$197,10,10-(D$197-D137)/(D$197-D$196)*10)</f>
        <v>2.19178082191781</v>
      </c>
      <c r="H137" s="232" t="n">
        <f aca="false">10-(12.5-AVERAGE(E137,G137)*F137)/12.5*10</f>
        <v>2.21004566210046</v>
      </c>
    </row>
    <row r="138" customFormat="false" ht="14.5" hidden="false" customHeight="false" outlineLevel="0" collapsed="false">
      <c r="A138" s="0" t="s">
        <v>685</v>
      </c>
      <c r="B138" s="0" t="n">
        <f aca="false">'Imputed and missing data hidden'!BX138</f>
        <v>4</v>
      </c>
      <c r="C138" s="0" t="n">
        <f aca="false">IF(VLOOKUP(A138,'Hazard &amp; Exposure'!$B$6:$DH$196,111,0)&gt;0,1,0)</f>
        <v>1</v>
      </c>
      <c r="D138" s="232" t="n">
        <f aca="false">'Indicator Date hidden2'!BY139</f>
        <v>0.256756756756757</v>
      </c>
      <c r="E138" s="232" t="n">
        <f aca="false">IF(B138&gt;B$197,10,10-(B$197-B138)/(B$197-B$196)*10)</f>
        <v>2.66666666666667</v>
      </c>
      <c r="F138" s="232" t="n">
        <f aca="false">IF(C138=1,$B$199,1)</f>
        <v>1.25</v>
      </c>
      <c r="G138" s="232" t="n">
        <f aca="false">IF(D138&gt;D$197,10,10-(D$197-D138)/(D$197-D$196)*10)</f>
        <v>3.42342342342342</v>
      </c>
      <c r="H138" s="232" t="n">
        <f aca="false">10-(12.5-AVERAGE(E138,G138)*F138)/12.5*10</f>
        <v>3.04504504504505</v>
      </c>
    </row>
    <row r="139" customFormat="false" ht="14.5" hidden="false" customHeight="false" outlineLevel="0" collapsed="false">
      <c r="A139" s="0" t="s">
        <v>687</v>
      </c>
      <c r="B139" s="0" t="n">
        <f aca="false">'Imputed and missing data hidden'!BX139</f>
        <v>10</v>
      </c>
      <c r="C139" s="0" t="n">
        <f aca="false">IF(VLOOKUP(A139,'Hazard &amp; Exposure'!$B$6:$DH$196,111,0)&gt;0,1,0)</f>
        <v>0</v>
      </c>
      <c r="D139" s="232" t="n">
        <f aca="false">'Indicator Date hidden2'!BY140</f>
        <v>0.53030303030303</v>
      </c>
      <c r="E139" s="232" t="n">
        <f aca="false">IF(B139&gt;B$197,10,10-(B$197-B139)/(B$197-B$196)*10)</f>
        <v>6.66666666666667</v>
      </c>
      <c r="F139" s="232" t="n">
        <f aca="false">IF(C139=1,$B$199,1)</f>
        <v>1</v>
      </c>
      <c r="G139" s="232" t="n">
        <f aca="false">IF(D139&gt;D$197,10,10-(D$197-D139)/(D$197-D$196)*10)</f>
        <v>7.07070707070707</v>
      </c>
      <c r="H139" s="232" t="n">
        <f aca="false">10-(12.5-AVERAGE(E139,G139)*F139)/12.5*10</f>
        <v>5.4949494949495</v>
      </c>
    </row>
    <row r="140" customFormat="false" ht="14.5" hidden="false" customHeight="false" outlineLevel="0" collapsed="false">
      <c r="A140" s="0" t="s">
        <v>689</v>
      </c>
      <c r="B140" s="0" t="n">
        <f aca="false">'Imputed and missing data hidden'!BX140</f>
        <v>7</v>
      </c>
      <c r="C140" s="0" t="n">
        <f aca="false">IF(VLOOKUP(A140,'Hazard &amp; Exposure'!$B$6:$DH$196,111,0)&gt;0,1,0)</f>
        <v>0</v>
      </c>
      <c r="D140" s="232" t="n">
        <f aca="false">'Indicator Date hidden2'!BY141</f>
        <v>0.25</v>
      </c>
      <c r="E140" s="232" t="n">
        <f aca="false">IF(B140&gt;B$197,10,10-(B$197-B140)/(B$197-B$196)*10)</f>
        <v>4.66666666666667</v>
      </c>
      <c r="F140" s="232" t="n">
        <f aca="false">IF(C140=1,$B$199,1)</f>
        <v>1</v>
      </c>
      <c r="G140" s="232" t="n">
        <f aca="false">IF(D140&gt;D$197,10,10-(D$197-D140)/(D$197-D$196)*10)</f>
        <v>3.33333333333333</v>
      </c>
      <c r="H140" s="232" t="n">
        <f aca="false">10-(12.5-AVERAGE(E140,G140)*F140)/12.5*10</f>
        <v>3.2</v>
      </c>
    </row>
    <row r="141" customFormat="false" ht="14.5" hidden="false" customHeight="false" outlineLevel="0" collapsed="false">
      <c r="A141" s="0" t="s">
        <v>691</v>
      </c>
      <c r="B141" s="0" t="n">
        <f aca="false">'Imputed and missing data hidden'!BX141</f>
        <v>13</v>
      </c>
      <c r="C141" s="0" t="n">
        <f aca="false">IF(VLOOKUP(A141,'Hazard &amp; Exposure'!$B$6:$DH$196,111,0)&gt;0,1,0)</f>
        <v>0</v>
      </c>
      <c r="D141" s="232" t="n">
        <f aca="false">'Indicator Date hidden2'!BY142</f>
        <v>0.09375</v>
      </c>
      <c r="E141" s="232" t="n">
        <f aca="false">IF(B141&gt;B$197,10,10-(B$197-B141)/(B$197-B$196)*10)</f>
        <v>8.66666666666667</v>
      </c>
      <c r="F141" s="232" t="n">
        <f aca="false">IF(C141=1,$B$199,1)</f>
        <v>1</v>
      </c>
      <c r="G141" s="232" t="n">
        <f aca="false">IF(D141&gt;D$197,10,10-(D$197-D141)/(D$197-D$196)*10)</f>
        <v>1.25</v>
      </c>
      <c r="H141" s="232" t="n">
        <f aca="false">10-(12.5-AVERAGE(E141,G141)*F141)/12.5*10</f>
        <v>3.96666666666667</v>
      </c>
    </row>
    <row r="142" customFormat="false" ht="14.5" hidden="false" customHeight="false" outlineLevel="0" collapsed="false">
      <c r="A142" s="0" t="s">
        <v>693</v>
      </c>
      <c r="B142" s="0" t="n">
        <f aca="false">'Imputed and missing data hidden'!BX142</f>
        <v>8</v>
      </c>
      <c r="C142" s="0" t="n">
        <f aca="false">IF(VLOOKUP(A142,'Hazard &amp; Exposure'!$B$6:$DH$196,111,0)&gt;0,1,0)</f>
        <v>0</v>
      </c>
      <c r="D142" s="232" t="n">
        <f aca="false">'Indicator Date hidden2'!BY143</f>
        <v>0.223880597014925</v>
      </c>
      <c r="E142" s="232" t="n">
        <f aca="false">IF(B142&gt;B$197,10,10-(B$197-B142)/(B$197-B$196)*10)</f>
        <v>5.33333333333333</v>
      </c>
      <c r="F142" s="232" t="n">
        <f aca="false">IF(C142=1,$B$199,1)</f>
        <v>1</v>
      </c>
      <c r="G142" s="232" t="n">
        <f aca="false">IF(D142&gt;D$197,10,10-(D$197-D142)/(D$197-D$196)*10)</f>
        <v>2.98507462686567</v>
      </c>
      <c r="H142" s="232" t="n">
        <f aca="false">10-(12.5-AVERAGE(E142,G142)*F142)/12.5*10</f>
        <v>3.3273631840796</v>
      </c>
    </row>
    <row r="143" customFormat="false" ht="14.5" hidden="false" customHeight="false" outlineLevel="0" collapsed="false">
      <c r="A143" s="0" t="s">
        <v>695</v>
      </c>
      <c r="B143" s="0" t="n">
        <f aca="false">'Imputed and missing data hidden'!BX143</f>
        <v>12</v>
      </c>
      <c r="C143" s="0" t="n">
        <f aca="false">IF(VLOOKUP(A143,'Hazard &amp; Exposure'!$B$6:$DH$196,111,0)&gt;0,1,0)</f>
        <v>0</v>
      </c>
      <c r="D143" s="232" t="n">
        <f aca="false">'Indicator Date hidden2'!BY144</f>
        <v>0.2</v>
      </c>
      <c r="E143" s="232" t="n">
        <f aca="false">IF(B143&gt;B$197,10,10-(B$197-B143)/(B$197-B$196)*10)</f>
        <v>8</v>
      </c>
      <c r="F143" s="232" t="n">
        <f aca="false">IF(C143=1,$B$199,1)</f>
        <v>1</v>
      </c>
      <c r="G143" s="232" t="n">
        <f aca="false">IF(D143&gt;D$197,10,10-(D$197-D143)/(D$197-D$196)*10)</f>
        <v>2.66666666666667</v>
      </c>
      <c r="H143" s="232" t="n">
        <f aca="false">10-(12.5-AVERAGE(E143,G143)*F143)/12.5*10</f>
        <v>4.26666666666667</v>
      </c>
    </row>
    <row r="144" customFormat="false" ht="14.5" hidden="false" customHeight="false" outlineLevel="0" collapsed="false">
      <c r="A144" s="0" t="s">
        <v>697</v>
      </c>
      <c r="B144" s="0" t="n">
        <f aca="false">'Imputed and missing data hidden'!BX144</f>
        <v>0</v>
      </c>
      <c r="C144" s="0" t="n">
        <f aca="false">IF(VLOOKUP(A144,'Hazard &amp; Exposure'!$B$6:$DH$196,111,0)&gt;0,1,0)</f>
        <v>0</v>
      </c>
      <c r="D144" s="232" t="n">
        <f aca="false">'Indicator Date hidden2'!BY145</f>
        <v>0.216216216216216</v>
      </c>
      <c r="E144" s="232" t="n">
        <f aca="false">IF(B144&gt;B$197,10,10-(B$197-B144)/(B$197-B$196)*10)</f>
        <v>0</v>
      </c>
      <c r="F144" s="232" t="n">
        <f aca="false">IF(C144=1,$B$199,1)</f>
        <v>1</v>
      </c>
      <c r="G144" s="232" t="n">
        <f aca="false">IF(D144&gt;D$197,10,10-(D$197-D144)/(D$197-D$196)*10)</f>
        <v>2.88288288288288</v>
      </c>
      <c r="H144" s="232" t="n">
        <f aca="false">10-(12.5-AVERAGE(E144,G144)*F144)/12.5*10</f>
        <v>1.15315315315315</v>
      </c>
    </row>
    <row r="145" customFormat="false" ht="14.5" hidden="false" customHeight="false" outlineLevel="0" collapsed="false">
      <c r="A145" s="0" t="s">
        <v>699</v>
      </c>
      <c r="B145" s="0" t="n">
        <f aca="false">'Imputed and missing data hidden'!BX145</f>
        <v>23</v>
      </c>
      <c r="C145" s="0" t="n">
        <f aca="false">IF(VLOOKUP(A145,'Hazard &amp; Exposure'!$B$6:$DH$196,111,0)&gt;0,1,0)</f>
        <v>0</v>
      </c>
      <c r="D145" s="232" t="n">
        <f aca="false">'Indicator Date hidden2'!BY146</f>
        <v>0.525423728813559</v>
      </c>
      <c r="E145" s="232" t="n">
        <f aca="false">IF(B145&gt;B$197,10,10-(B$197-B145)/(B$197-B$196)*10)</f>
        <v>10</v>
      </c>
      <c r="F145" s="232" t="n">
        <f aca="false">IF(C145=1,$B$199,1)</f>
        <v>1</v>
      </c>
      <c r="G145" s="232" t="n">
        <f aca="false">IF(D145&gt;D$197,10,10-(D$197-D145)/(D$197-D$196)*10)</f>
        <v>7.00564971751412</v>
      </c>
      <c r="H145" s="232" t="n">
        <f aca="false">10-(12.5-AVERAGE(E145,G145)*F145)/12.5*10</f>
        <v>6.80225988700565</v>
      </c>
    </row>
    <row r="146" customFormat="false" ht="14.5" hidden="false" customHeight="false" outlineLevel="0" collapsed="false">
      <c r="A146" s="0" t="s">
        <v>701</v>
      </c>
      <c r="B146" s="0" t="n">
        <f aca="false">'Imputed and missing data hidden'!BX146</f>
        <v>13</v>
      </c>
      <c r="C146" s="0" t="n">
        <f aca="false">IF(VLOOKUP(A146,'Hazard &amp; Exposure'!$B$6:$DH$196,111,0)&gt;0,1,0)</f>
        <v>0</v>
      </c>
      <c r="D146" s="232" t="n">
        <f aca="false">'Indicator Date hidden2'!BY147</f>
        <v>0.544117647058823</v>
      </c>
      <c r="E146" s="232" t="n">
        <f aca="false">IF(B146&gt;B$197,10,10-(B$197-B146)/(B$197-B$196)*10)</f>
        <v>8.66666666666667</v>
      </c>
      <c r="F146" s="232" t="n">
        <f aca="false">IF(C146=1,$B$199,1)</f>
        <v>1</v>
      </c>
      <c r="G146" s="232" t="n">
        <f aca="false">IF(D146&gt;D$197,10,10-(D$197-D146)/(D$197-D$196)*10)</f>
        <v>7.25490196078431</v>
      </c>
      <c r="H146" s="232" t="n">
        <f aca="false">10-(12.5-AVERAGE(E146,G146)*F146)/12.5*10</f>
        <v>6.36862745098039</v>
      </c>
    </row>
    <row r="147" customFormat="false" ht="14.5" hidden="false" customHeight="false" outlineLevel="0" collapsed="false">
      <c r="A147" s="0" t="s">
        <v>703</v>
      </c>
      <c r="B147" s="0" t="n">
        <f aca="false">'Imputed and missing data hidden'!BX147</f>
        <v>20</v>
      </c>
      <c r="C147" s="0" t="n">
        <f aca="false">IF(VLOOKUP(A147,'Hazard &amp; Exposure'!$B$6:$DH$196,111,0)&gt;0,1,0)</f>
        <v>0</v>
      </c>
      <c r="D147" s="232" t="n">
        <f aca="false">'Indicator Date hidden2'!BY148</f>
        <v>0.35</v>
      </c>
      <c r="E147" s="232" t="n">
        <f aca="false">IF(B147&gt;B$197,10,10-(B$197-B147)/(B$197-B$196)*10)</f>
        <v>10</v>
      </c>
      <c r="F147" s="232" t="n">
        <f aca="false">IF(C147=1,$B$199,1)</f>
        <v>1</v>
      </c>
      <c r="G147" s="232" t="n">
        <f aca="false">IF(D147&gt;D$197,10,10-(D$197-D147)/(D$197-D$196)*10)</f>
        <v>4.66666666666667</v>
      </c>
      <c r="H147" s="232" t="n">
        <f aca="false">10-(12.5-AVERAGE(E147,G147)*F147)/12.5*10</f>
        <v>5.86666666666667</v>
      </c>
    </row>
    <row r="148" customFormat="false" ht="14.5" hidden="false" customHeight="false" outlineLevel="0" collapsed="false">
      <c r="A148" s="0" t="s">
        <v>705</v>
      </c>
      <c r="B148" s="0" t="n">
        <f aca="false">'Imputed and missing data hidden'!BX148</f>
        <v>14</v>
      </c>
      <c r="C148" s="0" t="n">
        <f aca="false">IF(VLOOKUP(A148,'Hazard &amp; Exposure'!$B$6:$DH$196,111,0)&gt;0,1,0)</f>
        <v>0</v>
      </c>
      <c r="D148" s="232" t="n">
        <f aca="false">'Indicator Date hidden2'!BY149</f>
        <v>0.439393939393939</v>
      </c>
      <c r="E148" s="232" t="n">
        <f aca="false">IF(B148&gt;B$197,10,10-(B$197-B148)/(B$197-B$196)*10)</f>
        <v>9.33333333333333</v>
      </c>
      <c r="F148" s="232" t="n">
        <f aca="false">IF(C148=1,$B$199,1)</f>
        <v>1</v>
      </c>
      <c r="G148" s="232" t="n">
        <f aca="false">IF(D148&gt;D$197,10,10-(D$197-D148)/(D$197-D$196)*10)</f>
        <v>5.85858585858586</v>
      </c>
      <c r="H148" s="232" t="n">
        <f aca="false">10-(12.5-AVERAGE(E148,G148)*F148)/12.5*10</f>
        <v>6.07676767676768</v>
      </c>
    </row>
    <row r="149" customFormat="false" ht="14.5" hidden="false" customHeight="false" outlineLevel="0" collapsed="false">
      <c r="A149" s="0" t="s">
        <v>707</v>
      </c>
      <c r="B149" s="0" t="n">
        <f aca="false">'Imputed and missing data hidden'!BX149</f>
        <v>3</v>
      </c>
      <c r="C149" s="0" t="n">
        <f aca="false">IF(VLOOKUP(A149,'Hazard &amp; Exposure'!$B$6:$DH$196,111,0)&gt;0,1,0)</f>
        <v>0</v>
      </c>
      <c r="D149" s="232" t="n">
        <f aca="false">'Indicator Date hidden2'!BY150</f>
        <v>0.347222222222222</v>
      </c>
      <c r="E149" s="232" t="n">
        <f aca="false">IF(B149&gt;B$197,10,10-(B$197-B149)/(B$197-B$196)*10)</f>
        <v>2</v>
      </c>
      <c r="F149" s="232" t="n">
        <f aca="false">IF(C149=1,$B$199,1)</f>
        <v>1</v>
      </c>
      <c r="G149" s="232" t="n">
        <f aca="false">IF(D149&gt;D$197,10,10-(D$197-D149)/(D$197-D$196)*10)</f>
        <v>4.62962962962963</v>
      </c>
      <c r="H149" s="232" t="n">
        <f aca="false">10-(12.5-AVERAGE(E149,G149)*F149)/12.5*10</f>
        <v>2.65185185185185</v>
      </c>
    </row>
    <row r="150" customFormat="false" ht="14.5" hidden="false" customHeight="false" outlineLevel="0" collapsed="false">
      <c r="A150" s="0" t="s">
        <v>709</v>
      </c>
      <c r="B150" s="0" t="n">
        <f aca="false">'Imputed and missing data hidden'!BX150</f>
        <v>10</v>
      </c>
      <c r="C150" s="0" t="n">
        <f aca="false">IF(VLOOKUP(A150,'Hazard &amp; Exposure'!$B$6:$DH$196,111,0)&gt;0,1,0)</f>
        <v>1</v>
      </c>
      <c r="D150" s="232" t="n">
        <f aca="false">'Indicator Date hidden2'!BY151</f>
        <v>0.0735294117647059</v>
      </c>
      <c r="E150" s="232" t="n">
        <f aca="false">IF(B150&gt;B$197,10,10-(B$197-B150)/(B$197-B$196)*10)</f>
        <v>6.66666666666667</v>
      </c>
      <c r="F150" s="232" t="n">
        <f aca="false">IF(C150=1,$B$199,1)</f>
        <v>1.25</v>
      </c>
      <c r="G150" s="232" t="n">
        <f aca="false">IF(D150&gt;D$197,10,10-(D$197-D150)/(D$197-D$196)*10)</f>
        <v>0.980392156862745</v>
      </c>
      <c r="H150" s="232" t="n">
        <f aca="false">10-(12.5-AVERAGE(E150,G150)*F150)/12.5*10</f>
        <v>3.82352941176471</v>
      </c>
    </row>
    <row r="151" customFormat="false" ht="14.5" hidden="false" customHeight="false" outlineLevel="0" collapsed="false">
      <c r="A151" s="0" t="s">
        <v>711</v>
      </c>
      <c r="B151" s="0" t="n">
        <f aca="false">'Imputed and missing data hidden'!BX151</f>
        <v>0</v>
      </c>
      <c r="C151" s="0" t="n">
        <f aca="false">IF(VLOOKUP(A151,'Hazard &amp; Exposure'!$B$6:$DH$196,111,0)&gt;0,1,0)</f>
        <v>0</v>
      </c>
      <c r="D151" s="232" t="n">
        <f aca="false">'Indicator Date hidden2'!BY152</f>
        <v>0.162162162162162</v>
      </c>
      <c r="E151" s="232" t="n">
        <f aca="false">IF(B151&gt;B$197,10,10-(B$197-B151)/(B$197-B$196)*10)</f>
        <v>0</v>
      </c>
      <c r="F151" s="232" t="n">
        <f aca="false">IF(C151=1,$B$199,1)</f>
        <v>1</v>
      </c>
      <c r="G151" s="232" t="n">
        <f aca="false">IF(D151&gt;D$197,10,10-(D$197-D151)/(D$197-D$196)*10)</f>
        <v>2.16216216216216</v>
      </c>
      <c r="H151" s="232" t="n">
        <f aca="false">10-(12.5-AVERAGE(E151,G151)*F151)/12.5*10</f>
        <v>0.864864864864865</v>
      </c>
    </row>
    <row r="152" customFormat="false" ht="14.5" hidden="false" customHeight="false" outlineLevel="0" collapsed="false">
      <c r="A152" s="0" t="s">
        <v>713</v>
      </c>
      <c r="B152" s="0" t="n">
        <f aca="false">'Imputed and missing data hidden'!BX152</f>
        <v>4</v>
      </c>
      <c r="C152" s="0" t="n">
        <f aca="false">IF(VLOOKUP(A152,'Hazard &amp; Exposure'!$B$6:$DH$196,111,0)&gt;0,1,0)</f>
        <v>0</v>
      </c>
      <c r="D152" s="232" t="n">
        <f aca="false">'Indicator Date hidden2'!BY153</f>
        <v>0.273972602739726</v>
      </c>
      <c r="E152" s="232" t="n">
        <f aca="false">IF(B152&gt;B$197,10,10-(B$197-B152)/(B$197-B$196)*10)</f>
        <v>2.66666666666667</v>
      </c>
      <c r="F152" s="232" t="n">
        <f aca="false">IF(C152=1,$B$199,1)</f>
        <v>1</v>
      </c>
      <c r="G152" s="232" t="n">
        <f aca="false">IF(D152&gt;D$197,10,10-(D$197-D152)/(D$197-D$196)*10)</f>
        <v>3.65296803652968</v>
      </c>
      <c r="H152" s="232" t="n">
        <f aca="false">10-(12.5-AVERAGE(E152,G152)*F152)/12.5*10</f>
        <v>2.52785388127854</v>
      </c>
    </row>
    <row r="153" customFormat="false" ht="14.5" hidden="false" customHeight="false" outlineLevel="0" collapsed="false">
      <c r="A153" s="0" t="s">
        <v>715</v>
      </c>
      <c r="B153" s="0" t="n">
        <f aca="false">'Imputed and missing data hidden'!BX153</f>
        <v>10</v>
      </c>
      <c r="C153" s="0" t="n">
        <f aca="false">IF(VLOOKUP(A153,'Hazard &amp; Exposure'!$B$6:$DH$196,111,0)&gt;0,1,0)</f>
        <v>0</v>
      </c>
      <c r="D153" s="232" t="n">
        <f aca="false">'Indicator Date hidden2'!BY154</f>
        <v>0.507462686567164</v>
      </c>
      <c r="E153" s="232" t="n">
        <f aca="false">IF(B153&gt;B$197,10,10-(B$197-B153)/(B$197-B$196)*10)</f>
        <v>6.66666666666667</v>
      </c>
      <c r="F153" s="232" t="n">
        <f aca="false">IF(C153=1,$B$199,1)</f>
        <v>1</v>
      </c>
      <c r="G153" s="232" t="n">
        <f aca="false">IF(D153&gt;D$197,10,10-(D$197-D153)/(D$197-D$196)*10)</f>
        <v>6.76616915422886</v>
      </c>
      <c r="H153" s="232" t="n">
        <f aca="false">10-(12.5-AVERAGE(E153,G153)*F153)/12.5*10</f>
        <v>5.37313432835821</v>
      </c>
    </row>
    <row r="154" customFormat="false" ht="14.5" hidden="false" customHeight="false" outlineLevel="0" collapsed="false">
      <c r="A154" s="0" t="s">
        <v>717</v>
      </c>
      <c r="B154" s="0" t="n">
        <f aca="false">'Imputed and missing data hidden'!BX154</f>
        <v>0</v>
      </c>
      <c r="C154" s="0" t="n">
        <f aca="false">IF(VLOOKUP(A154,'Hazard &amp; Exposure'!$B$6:$DH$196,111,0)&gt;0,1,0)</f>
        <v>0</v>
      </c>
      <c r="D154" s="232" t="n">
        <f aca="false">'Indicator Date hidden2'!BY155</f>
        <v>0.337837837837838</v>
      </c>
      <c r="E154" s="232" t="n">
        <f aca="false">IF(B154&gt;B$197,10,10-(B$197-B154)/(B$197-B$196)*10)</f>
        <v>0</v>
      </c>
      <c r="F154" s="232" t="n">
        <f aca="false">IF(C154=1,$B$199,1)</f>
        <v>1</v>
      </c>
      <c r="G154" s="232" t="n">
        <f aca="false">IF(D154&gt;D$197,10,10-(D$197-D154)/(D$197-D$196)*10)</f>
        <v>4.50450450450451</v>
      </c>
      <c r="H154" s="232" t="n">
        <f aca="false">10-(12.5-AVERAGE(E154,G154)*F154)/12.5*10</f>
        <v>1.8018018018018</v>
      </c>
    </row>
    <row r="155" customFormat="false" ht="14.5" hidden="false" customHeight="false" outlineLevel="0" collapsed="false">
      <c r="A155" s="0" t="s">
        <v>719</v>
      </c>
      <c r="B155" s="0" t="n">
        <f aca="false">'Imputed and missing data hidden'!BX155</f>
        <v>13</v>
      </c>
      <c r="C155" s="0" t="n">
        <f aca="false">IF(VLOOKUP(A155,'Hazard &amp; Exposure'!$B$6:$DH$196,111,0)&gt;0,1,0)</f>
        <v>0</v>
      </c>
      <c r="D155" s="232" t="n">
        <f aca="false">'Indicator Date hidden2'!BY156</f>
        <v>0.292307692307692</v>
      </c>
      <c r="E155" s="232" t="n">
        <f aca="false">IF(B155&gt;B$197,10,10-(B$197-B155)/(B$197-B$196)*10)</f>
        <v>8.66666666666667</v>
      </c>
      <c r="F155" s="232" t="n">
        <f aca="false">IF(C155=1,$B$199,1)</f>
        <v>1</v>
      </c>
      <c r="G155" s="232" t="n">
        <f aca="false">IF(D155&gt;D$197,10,10-(D$197-D155)/(D$197-D$196)*10)</f>
        <v>3.8974358974359</v>
      </c>
      <c r="H155" s="232" t="n">
        <f aca="false">10-(12.5-AVERAGE(E155,G155)*F155)/12.5*10</f>
        <v>5.02564102564103</v>
      </c>
    </row>
    <row r="156" customFormat="false" ht="14.5" hidden="false" customHeight="false" outlineLevel="0" collapsed="false">
      <c r="A156" s="0" t="s">
        <v>721</v>
      </c>
      <c r="B156" s="0" t="n">
        <f aca="false">'Imputed and missing data hidden'!BX156</f>
        <v>12</v>
      </c>
      <c r="C156" s="0" t="n">
        <f aca="false">IF(VLOOKUP(A156,'Hazard &amp; Exposure'!$B$6:$DH$196,111,0)&gt;0,1,0)</f>
        <v>0</v>
      </c>
      <c r="D156" s="232" t="n">
        <f aca="false">'Indicator Date hidden2'!BY157</f>
        <v>0.190476190476191</v>
      </c>
      <c r="E156" s="232" t="n">
        <f aca="false">IF(B156&gt;B$197,10,10-(B$197-B156)/(B$197-B$196)*10)</f>
        <v>8</v>
      </c>
      <c r="F156" s="232" t="n">
        <f aca="false">IF(C156=1,$B$199,1)</f>
        <v>1</v>
      </c>
      <c r="G156" s="232" t="n">
        <f aca="false">IF(D156&gt;D$197,10,10-(D$197-D156)/(D$197-D$196)*10)</f>
        <v>2.53968253968254</v>
      </c>
      <c r="H156" s="232" t="n">
        <f aca="false">10-(12.5-AVERAGE(E156,G156)*F156)/12.5*10</f>
        <v>4.21587301587302</v>
      </c>
    </row>
    <row r="157" customFormat="false" ht="14.5" hidden="false" customHeight="false" outlineLevel="0" collapsed="false">
      <c r="A157" s="0" t="s">
        <v>723</v>
      </c>
      <c r="B157" s="0" t="n">
        <f aca="false">'Imputed and missing data hidden'!BX157</f>
        <v>8</v>
      </c>
      <c r="C157" s="0" t="n">
        <f aca="false">IF(VLOOKUP(A157,'Hazard &amp; Exposure'!$B$6:$DH$196,111,0)&gt;0,1,0)</f>
        <v>0</v>
      </c>
      <c r="D157" s="232" t="n">
        <f aca="false">'Indicator Date hidden2'!BY158</f>
        <v>0.220588235294118</v>
      </c>
      <c r="E157" s="232" t="n">
        <f aca="false">IF(B157&gt;B$197,10,10-(B$197-B157)/(B$197-B$196)*10)</f>
        <v>5.33333333333333</v>
      </c>
      <c r="F157" s="232" t="n">
        <f aca="false">IF(C157=1,$B$199,1)</f>
        <v>1</v>
      </c>
      <c r="G157" s="232" t="n">
        <f aca="false">IF(D157&gt;D$197,10,10-(D$197-D157)/(D$197-D$196)*10)</f>
        <v>2.94117647058823</v>
      </c>
      <c r="H157" s="232" t="n">
        <f aca="false">10-(12.5-AVERAGE(E157,G157)*F157)/12.5*10</f>
        <v>3.30980392156863</v>
      </c>
    </row>
    <row r="158" customFormat="false" ht="14.5" hidden="false" customHeight="false" outlineLevel="0" collapsed="false">
      <c r="A158" s="0" t="s">
        <v>725</v>
      </c>
      <c r="B158" s="0" t="n">
        <f aca="false">'Imputed and missing data hidden'!BX158</f>
        <v>11</v>
      </c>
      <c r="C158" s="0" t="n">
        <f aca="false">IF(VLOOKUP(A158,'Hazard &amp; Exposure'!$B$6:$DH$196,111,0)&gt;0,1,0)</f>
        <v>0</v>
      </c>
      <c r="D158" s="232" t="n">
        <f aca="false">'Indicator Date hidden2'!BY159</f>
        <v>0.661764705882353</v>
      </c>
      <c r="E158" s="232" t="n">
        <f aca="false">IF(B158&gt;B$197,10,10-(B$197-B158)/(B$197-B$196)*10)</f>
        <v>7.33333333333333</v>
      </c>
      <c r="F158" s="232" t="n">
        <f aca="false">IF(C158=1,$B$199,1)</f>
        <v>1</v>
      </c>
      <c r="G158" s="232" t="n">
        <f aca="false">IF(D158&gt;D$197,10,10-(D$197-D158)/(D$197-D$196)*10)</f>
        <v>8.82352941176471</v>
      </c>
      <c r="H158" s="232" t="n">
        <f aca="false">10-(12.5-AVERAGE(E158,G158)*F158)/12.5*10</f>
        <v>6.46274509803922</v>
      </c>
    </row>
    <row r="159" customFormat="false" ht="14.5" hidden="false" customHeight="false" outlineLevel="0" collapsed="false">
      <c r="A159" s="0" t="s">
        <v>727</v>
      </c>
      <c r="B159" s="0" t="n">
        <f aca="false">'Imputed and missing data hidden'!BX159</f>
        <v>11</v>
      </c>
      <c r="C159" s="0" t="n">
        <f aca="false">IF(VLOOKUP(A159,'Hazard &amp; Exposure'!$B$6:$DH$196,111,0)&gt;0,1,0)</f>
        <v>1</v>
      </c>
      <c r="D159" s="232" t="n">
        <f aca="false">'Indicator Date hidden2'!BY160</f>
        <v>0.2</v>
      </c>
      <c r="E159" s="232" t="n">
        <f aca="false">IF(B159&gt;B$197,10,10-(B$197-B159)/(B$197-B$196)*10)</f>
        <v>7.33333333333333</v>
      </c>
      <c r="F159" s="232" t="n">
        <f aca="false">IF(C159=1,$B$199,1)</f>
        <v>1.25</v>
      </c>
      <c r="G159" s="232" t="n">
        <f aca="false">IF(D159&gt;D$197,10,10-(D$197-D159)/(D$197-D$196)*10)</f>
        <v>2.66666666666667</v>
      </c>
      <c r="H159" s="232" t="n">
        <f aca="false">10-(12.5-AVERAGE(E159,G159)*F159)/12.5*10</f>
        <v>5</v>
      </c>
    </row>
    <row r="160" customFormat="false" ht="14.5" hidden="false" customHeight="false" outlineLevel="0" collapsed="false">
      <c r="A160" s="0" t="s">
        <v>729</v>
      </c>
      <c r="B160" s="0" t="n">
        <f aca="false">'Imputed and missing data hidden'!BX160</f>
        <v>0</v>
      </c>
      <c r="C160" s="0" t="n">
        <f aca="false">IF(VLOOKUP(A160,'Hazard &amp; Exposure'!$B$6:$DH$196,111,0)&gt;0,1,0)</f>
        <v>1</v>
      </c>
      <c r="D160" s="232" t="n">
        <f aca="false">'Indicator Date hidden2'!BY161</f>
        <v>0.243243243243243</v>
      </c>
      <c r="E160" s="232" t="n">
        <f aca="false">IF(B160&gt;B$197,10,10-(B$197-B160)/(B$197-B$196)*10)</f>
        <v>0</v>
      </c>
      <c r="F160" s="232" t="n">
        <f aca="false">IF(C160=1,$B$199,1)</f>
        <v>1.25</v>
      </c>
      <c r="G160" s="232" t="n">
        <f aca="false">IF(D160&gt;D$197,10,10-(D$197-D160)/(D$197-D$196)*10)</f>
        <v>3.24324324324324</v>
      </c>
      <c r="H160" s="232" t="n">
        <f aca="false">10-(12.5-AVERAGE(E160,G160)*F160)/12.5*10</f>
        <v>1.62162162162162</v>
      </c>
    </row>
    <row r="161" customFormat="false" ht="14.5" hidden="false" customHeight="false" outlineLevel="0" collapsed="false">
      <c r="A161" s="0" t="s">
        <v>731</v>
      </c>
      <c r="B161" s="0" t="n">
        <f aca="false">'Imputed and missing data hidden'!BX161</f>
        <v>10</v>
      </c>
      <c r="C161" s="0" t="n">
        <f aca="false">IF(VLOOKUP(A161,'Hazard &amp; Exposure'!$B$6:$DH$196,111,0)&gt;0,1,0)</f>
        <v>1</v>
      </c>
      <c r="D161" s="232" t="n">
        <f aca="false">'Indicator Date hidden2'!BY162</f>
        <v>0.632352941176471</v>
      </c>
      <c r="E161" s="232" t="n">
        <f aca="false">IF(B161&gt;B$197,10,10-(B$197-B161)/(B$197-B$196)*10)</f>
        <v>6.66666666666667</v>
      </c>
      <c r="F161" s="232" t="n">
        <f aca="false">IF(C161=1,$B$199,1)</f>
        <v>1.25</v>
      </c>
      <c r="G161" s="232" t="n">
        <f aca="false">IF(D161&gt;D$197,10,10-(D$197-D161)/(D$197-D$196)*10)</f>
        <v>8.43137254901961</v>
      </c>
      <c r="H161" s="232" t="n">
        <f aca="false">10-(12.5-AVERAGE(E161,G161)*F161)/12.5*10</f>
        <v>7.54901960784314</v>
      </c>
    </row>
    <row r="162" customFormat="false" ht="14.5" hidden="false" customHeight="false" outlineLevel="0" collapsed="false">
      <c r="A162" s="0" t="s">
        <v>733</v>
      </c>
      <c r="B162" s="0" t="n">
        <f aca="false">'Imputed and missing data hidden'!BX162</f>
        <v>8</v>
      </c>
      <c r="C162" s="0" t="n">
        <f aca="false">IF(VLOOKUP(A162,'Hazard &amp; Exposure'!$B$6:$DH$196,111,0)&gt;0,1,0)</f>
        <v>0</v>
      </c>
      <c r="D162" s="232" t="n">
        <f aca="false">'Indicator Date hidden2'!BY163</f>
        <v>0.164179104477612</v>
      </c>
      <c r="E162" s="232" t="n">
        <f aca="false">IF(B162&gt;B$197,10,10-(B$197-B162)/(B$197-B$196)*10)</f>
        <v>5.33333333333333</v>
      </c>
      <c r="F162" s="232" t="n">
        <f aca="false">IF(C162=1,$B$199,1)</f>
        <v>1</v>
      </c>
      <c r="G162" s="232" t="n">
        <f aca="false">IF(D162&gt;D$197,10,10-(D$197-D162)/(D$197-D$196)*10)</f>
        <v>2.18905472636816</v>
      </c>
      <c r="H162" s="232" t="n">
        <f aca="false">10-(12.5-AVERAGE(E162,G162)*F162)/12.5*10</f>
        <v>3.0089552238806</v>
      </c>
    </row>
    <row r="163" customFormat="false" ht="14.5" hidden="false" customHeight="false" outlineLevel="0" collapsed="false">
      <c r="A163" s="0" t="s">
        <v>735</v>
      </c>
      <c r="B163" s="0" t="n">
        <f aca="false">'Imputed and missing data hidden'!BX163</f>
        <v>7</v>
      </c>
      <c r="C163" s="0" t="n">
        <f aca="false">IF(VLOOKUP(A163,'Hazard &amp; Exposure'!$B$6:$DH$196,111,0)&gt;0,1,0)</f>
        <v>0</v>
      </c>
      <c r="D163" s="232" t="n">
        <f aca="false">'Indicator Date hidden2'!BY164</f>
        <v>0.214285714285714</v>
      </c>
      <c r="E163" s="232" t="n">
        <f aca="false">IF(B163&gt;B$197,10,10-(B$197-B163)/(B$197-B$196)*10)</f>
        <v>4.66666666666667</v>
      </c>
      <c r="F163" s="232" t="n">
        <f aca="false">IF(C163=1,$B$199,1)</f>
        <v>1</v>
      </c>
      <c r="G163" s="232" t="n">
        <f aca="false">IF(D163&gt;D$197,10,10-(D$197-D163)/(D$197-D$196)*10)</f>
        <v>2.85714285714286</v>
      </c>
      <c r="H163" s="232" t="n">
        <f aca="false">10-(12.5-AVERAGE(E163,G163)*F163)/12.5*10</f>
        <v>3.00952380952381</v>
      </c>
    </row>
    <row r="164" customFormat="false" ht="14.5" hidden="false" customHeight="false" outlineLevel="0" collapsed="false">
      <c r="A164" s="0" t="s">
        <v>737</v>
      </c>
      <c r="B164" s="0" t="n">
        <f aca="false">'Imputed and missing data hidden'!BX164</f>
        <v>0</v>
      </c>
      <c r="C164" s="0" t="n">
        <f aca="false">IF(VLOOKUP(A164,'Hazard &amp; Exposure'!$B$6:$DH$196,111,0)&gt;0,1,0)</f>
        <v>1</v>
      </c>
      <c r="D164" s="232" t="n">
        <f aca="false">'Indicator Date hidden2'!BY165</f>
        <v>0.472972972972973</v>
      </c>
      <c r="E164" s="232" t="n">
        <f aca="false">IF(B164&gt;B$197,10,10-(B$197-B164)/(B$197-B$196)*10)</f>
        <v>0</v>
      </c>
      <c r="F164" s="232" t="n">
        <f aca="false">IF(C164=1,$B$199,1)</f>
        <v>1.25</v>
      </c>
      <c r="G164" s="232" t="n">
        <f aca="false">IF(D164&gt;D$197,10,10-(D$197-D164)/(D$197-D$196)*10)</f>
        <v>6.30630630630631</v>
      </c>
      <c r="H164" s="232" t="n">
        <f aca="false">10-(12.5-AVERAGE(E164,G164)*F164)/12.5*10</f>
        <v>3.15315315315315</v>
      </c>
    </row>
    <row r="165" customFormat="false" ht="14.5" hidden="false" customHeight="false" outlineLevel="0" collapsed="false">
      <c r="A165" s="0" t="s">
        <v>739</v>
      </c>
      <c r="B165" s="0" t="n">
        <f aca="false">'Imputed and missing data hidden'!BX165</f>
        <v>7</v>
      </c>
      <c r="C165" s="0" t="n">
        <f aca="false">IF(VLOOKUP(A165,'Hazard &amp; Exposure'!$B$6:$DH$196,111,0)&gt;0,1,0)</f>
        <v>0</v>
      </c>
      <c r="D165" s="232" t="n">
        <f aca="false">'Indicator Date hidden2'!BY166</f>
        <v>0.309859154929577</v>
      </c>
      <c r="E165" s="232" t="n">
        <f aca="false">IF(B165&gt;B$197,10,10-(B$197-B165)/(B$197-B$196)*10)</f>
        <v>4.66666666666667</v>
      </c>
      <c r="F165" s="232" t="n">
        <f aca="false">IF(C165=1,$B$199,1)</f>
        <v>1</v>
      </c>
      <c r="G165" s="232" t="n">
        <f aca="false">IF(D165&gt;D$197,10,10-(D$197-D165)/(D$197-D$196)*10)</f>
        <v>4.13145539906103</v>
      </c>
      <c r="H165" s="232" t="n">
        <f aca="false">10-(12.5-AVERAGE(E165,G165)*F165)/12.5*10</f>
        <v>3.51924882629108</v>
      </c>
    </row>
    <row r="166" customFormat="false" ht="14.5" hidden="false" customHeight="false" outlineLevel="0" collapsed="false">
      <c r="A166" s="0" t="s">
        <v>741</v>
      </c>
      <c r="B166" s="0" t="n">
        <f aca="false">'Imputed and missing data hidden'!BX166</f>
        <v>12</v>
      </c>
      <c r="C166" s="0" t="n">
        <f aca="false">IF(VLOOKUP(A166,'Hazard &amp; Exposure'!$B$6:$DH$196,111,0)&gt;0,1,0)</f>
        <v>0</v>
      </c>
      <c r="D166" s="232" t="n">
        <f aca="false">'Indicator Date hidden2'!BY167</f>
        <v>0.0952380952380952</v>
      </c>
      <c r="E166" s="232" t="n">
        <f aca="false">IF(B166&gt;B$197,10,10-(B$197-B166)/(B$197-B$196)*10)</f>
        <v>8</v>
      </c>
      <c r="F166" s="232" t="n">
        <f aca="false">IF(C166=1,$B$199,1)</f>
        <v>1</v>
      </c>
      <c r="G166" s="232" t="n">
        <f aca="false">IF(D166&gt;D$197,10,10-(D$197-D166)/(D$197-D$196)*10)</f>
        <v>1.26984126984127</v>
      </c>
      <c r="H166" s="232" t="n">
        <f aca="false">10-(12.5-AVERAGE(E166,G166)*F166)/12.5*10</f>
        <v>3.70793650793651</v>
      </c>
    </row>
    <row r="167" customFormat="false" ht="14.5" hidden="false" customHeight="false" outlineLevel="0" collapsed="false">
      <c r="A167" s="0" t="s">
        <v>743</v>
      </c>
      <c r="B167" s="0" t="n">
        <f aca="false">'Imputed and missing data hidden'!BX167</f>
        <v>11</v>
      </c>
      <c r="C167" s="0" t="n">
        <f aca="false">IF(VLOOKUP(A167,'Hazard &amp; Exposure'!$B$6:$DH$196,111,0)&gt;0,1,0)</f>
        <v>0</v>
      </c>
      <c r="D167" s="232" t="n">
        <f aca="false">'Indicator Date hidden2'!BY168</f>
        <v>0.415384615384615</v>
      </c>
      <c r="E167" s="232" t="n">
        <f aca="false">IF(B167&gt;B$197,10,10-(B$197-B167)/(B$197-B$196)*10)</f>
        <v>7.33333333333333</v>
      </c>
      <c r="F167" s="232" t="n">
        <f aca="false">IF(C167=1,$B$199,1)</f>
        <v>1</v>
      </c>
      <c r="G167" s="232" t="n">
        <f aca="false">IF(D167&gt;D$197,10,10-(D$197-D167)/(D$197-D$196)*10)</f>
        <v>5.53846153846154</v>
      </c>
      <c r="H167" s="232" t="n">
        <f aca="false">10-(12.5-AVERAGE(E167,G167)*F167)/12.5*10</f>
        <v>5.14871794871795</v>
      </c>
    </row>
    <row r="168" customFormat="false" ht="14.5" hidden="false" customHeight="false" outlineLevel="0" collapsed="false">
      <c r="A168" s="0" t="s">
        <v>745</v>
      </c>
      <c r="B168" s="0" t="n">
        <f aca="false">'Imputed and missing data hidden'!BX168</f>
        <v>10</v>
      </c>
      <c r="C168" s="0" t="n">
        <f aca="false">IF(VLOOKUP(A168,'Hazard &amp; Exposure'!$B$6:$DH$196,111,0)&gt;0,1,0)</f>
        <v>1</v>
      </c>
      <c r="D168" s="232" t="n">
        <f aca="false">'Indicator Date hidden2'!BY169</f>
        <v>1.12676056338028</v>
      </c>
      <c r="E168" s="232" t="n">
        <f aca="false">IF(B168&gt;B$197,10,10-(B$197-B168)/(B$197-B$196)*10)</f>
        <v>6.66666666666667</v>
      </c>
      <c r="F168" s="232" t="n">
        <f aca="false">IF(C168=1,$B$199,1)</f>
        <v>1.25</v>
      </c>
      <c r="G168" s="232" t="n">
        <f aca="false">IF(D168&gt;D$197,10,10-(D$197-D168)/(D$197-D$196)*10)</f>
        <v>10</v>
      </c>
      <c r="H168" s="232" t="n">
        <f aca="false">10-(12.5-AVERAGE(E168,G168)*F168)/12.5*10</f>
        <v>8.33333333333333</v>
      </c>
    </row>
    <row r="169" customFormat="false" ht="14.5" hidden="false" customHeight="false" outlineLevel="0" collapsed="false">
      <c r="A169" s="0" t="s">
        <v>747</v>
      </c>
      <c r="B169" s="0" t="n">
        <f aca="false">'Imputed and missing data hidden'!BX169</f>
        <v>5</v>
      </c>
      <c r="C169" s="0" t="n">
        <f aca="false">IF(VLOOKUP(A169,'Hazard &amp; Exposure'!$B$6:$DH$196,111,0)&gt;0,1,0)</f>
        <v>0</v>
      </c>
      <c r="D169" s="232" t="n">
        <f aca="false">'Indicator Date hidden2'!BY170</f>
        <v>0.452054794520548</v>
      </c>
      <c r="E169" s="232" t="n">
        <f aca="false">IF(B169&gt;B$197,10,10-(B$197-B169)/(B$197-B$196)*10)</f>
        <v>3.33333333333333</v>
      </c>
      <c r="F169" s="232" t="n">
        <f aca="false">IF(C169=1,$B$199,1)</f>
        <v>1</v>
      </c>
      <c r="G169" s="232" t="n">
        <f aca="false">IF(D169&gt;D$197,10,10-(D$197-D169)/(D$197-D$196)*10)</f>
        <v>6.02739726027397</v>
      </c>
      <c r="H169" s="232" t="n">
        <f aca="false">10-(12.5-AVERAGE(E169,G169)*F169)/12.5*10</f>
        <v>3.74429223744292</v>
      </c>
    </row>
    <row r="170" customFormat="false" ht="14.5" hidden="false" customHeight="false" outlineLevel="0" collapsed="false">
      <c r="A170" s="0" t="s">
        <v>749</v>
      </c>
      <c r="B170" s="0" t="n">
        <f aca="false">'Imputed and missing data hidden'!BX170</f>
        <v>0</v>
      </c>
      <c r="C170" s="0" t="n">
        <f aca="false">IF(VLOOKUP(A170,'Hazard &amp; Exposure'!$B$6:$DH$196,111,0)&gt;0,1,0)</f>
        <v>0</v>
      </c>
      <c r="D170" s="232" t="n">
        <f aca="false">'Indicator Date hidden2'!BY171</f>
        <v>0.283783783783784</v>
      </c>
      <c r="E170" s="232" t="n">
        <f aca="false">IF(B170&gt;B$197,10,10-(B$197-B170)/(B$197-B$196)*10)</f>
        <v>0</v>
      </c>
      <c r="F170" s="232" t="n">
        <f aca="false">IF(C170=1,$B$199,1)</f>
        <v>1</v>
      </c>
      <c r="G170" s="232" t="n">
        <f aca="false">IF(D170&gt;D$197,10,10-(D$197-D170)/(D$197-D$196)*10)</f>
        <v>3.78378378378378</v>
      </c>
      <c r="H170" s="232" t="n">
        <f aca="false">10-(12.5-AVERAGE(E170,G170)*F170)/12.5*10</f>
        <v>1.51351351351351</v>
      </c>
    </row>
    <row r="171" customFormat="false" ht="14.5" hidden="false" customHeight="false" outlineLevel="0" collapsed="false">
      <c r="A171" s="0" t="s">
        <v>751</v>
      </c>
      <c r="B171" s="0" t="n">
        <f aca="false">'Imputed and missing data hidden'!BX171</f>
        <v>5</v>
      </c>
      <c r="C171" s="0" t="n">
        <f aca="false">IF(VLOOKUP(A171,'Hazard &amp; Exposure'!$B$6:$DH$196,111,0)&gt;0,1,0)</f>
        <v>0</v>
      </c>
      <c r="D171" s="232" t="n">
        <f aca="false">'Indicator Date hidden2'!BY172</f>
        <v>0.328767123287671</v>
      </c>
      <c r="E171" s="232" t="n">
        <f aca="false">IF(B171&gt;B$197,10,10-(B$197-B171)/(B$197-B$196)*10)</f>
        <v>3.33333333333333</v>
      </c>
      <c r="F171" s="232" t="n">
        <f aca="false">IF(C171=1,$B$199,1)</f>
        <v>1</v>
      </c>
      <c r="G171" s="232" t="n">
        <f aca="false">IF(D171&gt;D$197,10,10-(D$197-D171)/(D$197-D$196)*10)</f>
        <v>4.38356164383562</v>
      </c>
      <c r="H171" s="232" t="n">
        <f aca="false">10-(12.5-AVERAGE(E171,G171)*F171)/12.5*10</f>
        <v>3.08675799086758</v>
      </c>
    </row>
    <row r="172" customFormat="false" ht="14.5" hidden="false" customHeight="false" outlineLevel="0" collapsed="false">
      <c r="A172" s="0" t="s">
        <v>753</v>
      </c>
      <c r="B172" s="0" t="n">
        <f aca="false">'Imputed and missing data hidden'!BX172</f>
        <v>6</v>
      </c>
      <c r="C172" s="0" t="n">
        <f aca="false">IF(VLOOKUP(A172,'Hazard &amp; Exposure'!$B$6:$DH$196,111,0)&gt;0,1,0)</f>
        <v>0</v>
      </c>
      <c r="D172" s="232" t="n">
        <f aca="false">'Indicator Date hidden2'!BY173</f>
        <v>0.267605633802817</v>
      </c>
      <c r="E172" s="232" t="n">
        <f aca="false">IF(B172&gt;B$197,10,10-(B$197-B172)/(B$197-B$196)*10)</f>
        <v>4</v>
      </c>
      <c r="F172" s="232" t="n">
        <f aca="false">IF(C172=1,$B$199,1)</f>
        <v>1</v>
      </c>
      <c r="G172" s="232" t="n">
        <f aca="false">IF(D172&gt;D$197,10,10-(D$197-D172)/(D$197-D$196)*10)</f>
        <v>3.56807511737089</v>
      </c>
      <c r="H172" s="232" t="n">
        <f aca="false">10-(12.5-AVERAGE(E172,G172)*F172)/12.5*10</f>
        <v>3.02723004694836</v>
      </c>
    </row>
    <row r="173" customFormat="false" ht="14.5" hidden="false" customHeight="false" outlineLevel="0" collapsed="false">
      <c r="A173" s="0" t="s">
        <v>755</v>
      </c>
      <c r="B173" s="0" t="n">
        <f aca="false">'Imputed and missing data hidden'!BX173</f>
        <v>0</v>
      </c>
      <c r="C173" s="0" t="n">
        <f aca="false">IF(VLOOKUP(A173,'Hazard &amp; Exposure'!$B$6:$DH$196,111,0)&gt;0,1,0)</f>
        <v>0</v>
      </c>
      <c r="D173" s="232" t="n">
        <f aca="false">'Indicator Date hidden2'!BY174</f>
        <v>0.243243243243243</v>
      </c>
      <c r="E173" s="232" t="n">
        <f aca="false">IF(B173&gt;B$197,10,10-(B$197-B173)/(B$197-B$196)*10)</f>
        <v>0</v>
      </c>
      <c r="F173" s="232" t="n">
        <f aca="false">IF(C173=1,$B$199,1)</f>
        <v>1</v>
      </c>
      <c r="G173" s="232" t="n">
        <f aca="false">IF(D173&gt;D$197,10,10-(D$197-D173)/(D$197-D$196)*10)</f>
        <v>3.24324324324324</v>
      </c>
      <c r="H173" s="232" t="n">
        <f aca="false">10-(12.5-AVERAGE(E173,G173)*F173)/12.5*10</f>
        <v>1.2972972972973</v>
      </c>
    </row>
    <row r="174" customFormat="false" ht="14.5" hidden="false" customHeight="false" outlineLevel="0" collapsed="false">
      <c r="A174" s="0" t="s">
        <v>757</v>
      </c>
      <c r="B174" s="0" t="n">
        <f aca="false">'Imputed and missing data hidden'!BX174</f>
        <v>16</v>
      </c>
      <c r="C174" s="0" t="n">
        <f aca="false">IF(VLOOKUP(A174,'Hazard &amp; Exposure'!$B$6:$DH$196,111,0)&gt;0,1,0)</f>
        <v>0</v>
      </c>
      <c r="D174" s="232" t="n">
        <f aca="false">'Indicator Date hidden2'!BY175</f>
        <v>0.46969696969697</v>
      </c>
      <c r="E174" s="232" t="n">
        <f aca="false">IF(B174&gt;B$197,10,10-(B$197-B174)/(B$197-B$196)*10)</f>
        <v>10</v>
      </c>
      <c r="F174" s="232" t="n">
        <f aca="false">IF(C174=1,$B$199,1)</f>
        <v>1</v>
      </c>
      <c r="G174" s="232" t="n">
        <f aca="false">IF(D174&gt;D$197,10,10-(D$197-D174)/(D$197-D$196)*10)</f>
        <v>6.26262626262626</v>
      </c>
      <c r="H174" s="232" t="n">
        <f aca="false">10-(12.5-AVERAGE(E174,G174)*F174)/12.5*10</f>
        <v>6.50505050505051</v>
      </c>
    </row>
    <row r="175" customFormat="false" ht="14.5" hidden="false" customHeight="false" outlineLevel="0" collapsed="false">
      <c r="A175" s="0" t="s">
        <v>759</v>
      </c>
      <c r="B175" s="0" t="n">
        <f aca="false">'Imputed and missing data hidden'!BX175</f>
        <v>7</v>
      </c>
      <c r="C175" s="0" t="n">
        <f aca="false">IF(VLOOKUP(A175,'Hazard &amp; Exposure'!$B$6:$DH$196,111,0)&gt;0,1,0)</f>
        <v>0</v>
      </c>
      <c r="D175" s="232" t="n">
        <f aca="false">'Indicator Date hidden2'!BY176</f>
        <v>0.763888888888889</v>
      </c>
      <c r="E175" s="232" t="n">
        <f aca="false">IF(B175&gt;B$197,10,10-(B$197-B175)/(B$197-B$196)*10)</f>
        <v>4.66666666666667</v>
      </c>
      <c r="F175" s="232" t="n">
        <f aca="false">IF(C175=1,$B$199,1)</f>
        <v>1</v>
      </c>
      <c r="G175" s="232" t="n">
        <f aca="false">IF(D175&gt;D$197,10,10-(D$197-D175)/(D$197-D$196)*10)</f>
        <v>10</v>
      </c>
      <c r="H175" s="232" t="n">
        <f aca="false">10-(12.5-AVERAGE(E175,G175)*F175)/12.5*10</f>
        <v>5.86666666666667</v>
      </c>
    </row>
    <row r="176" customFormat="false" ht="14.5" hidden="false" customHeight="false" outlineLevel="0" collapsed="false">
      <c r="A176" s="0" t="s">
        <v>761</v>
      </c>
      <c r="B176" s="0" t="n">
        <f aca="false">'Imputed and missing data hidden'!BX176</f>
        <v>2</v>
      </c>
      <c r="C176" s="0" t="n">
        <f aca="false">IF(VLOOKUP(A176,'Hazard &amp; Exposure'!$B$6:$DH$196,111,0)&gt;0,1,0)</f>
        <v>0</v>
      </c>
      <c r="D176" s="232" t="n">
        <f aca="false">'Indicator Date hidden2'!BY177</f>
        <v>0.291666666666667</v>
      </c>
      <c r="E176" s="232" t="n">
        <f aca="false">IF(B176&gt;B$197,10,10-(B$197-B176)/(B$197-B$196)*10)</f>
        <v>1.33333333333333</v>
      </c>
      <c r="F176" s="232" t="n">
        <f aca="false">IF(C176=1,$B$199,1)</f>
        <v>1</v>
      </c>
      <c r="G176" s="232" t="n">
        <f aca="false">IF(D176&gt;D$197,10,10-(D$197-D176)/(D$197-D$196)*10)</f>
        <v>3.88888888888889</v>
      </c>
      <c r="H176" s="232" t="n">
        <f aca="false">10-(12.5-AVERAGE(E176,G176)*F176)/12.5*10</f>
        <v>2.08888888888889</v>
      </c>
    </row>
    <row r="177" customFormat="false" ht="14.5" hidden="false" customHeight="false" outlineLevel="0" collapsed="false">
      <c r="A177" s="0" t="s">
        <v>763</v>
      </c>
      <c r="B177" s="0" t="n">
        <f aca="false">'Imputed and missing data hidden'!BX177</f>
        <v>7</v>
      </c>
      <c r="C177" s="0" t="n">
        <f aca="false">IF(VLOOKUP(A177,'Hazard &amp; Exposure'!$B$6:$DH$196,111,0)&gt;0,1,0)</f>
        <v>1</v>
      </c>
      <c r="D177" s="232" t="n">
        <f aca="false">'Indicator Date hidden2'!BY178</f>
        <v>0.385714285714286</v>
      </c>
      <c r="E177" s="232" t="n">
        <f aca="false">IF(B177&gt;B$197,10,10-(B$197-B177)/(B$197-B$196)*10)</f>
        <v>4.66666666666667</v>
      </c>
      <c r="F177" s="232" t="n">
        <f aca="false">IF(C177=1,$B$199,1)</f>
        <v>1.25</v>
      </c>
      <c r="G177" s="232" t="n">
        <f aca="false">IF(D177&gt;D$197,10,10-(D$197-D177)/(D$197-D$196)*10)</f>
        <v>5.14285714285714</v>
      </c>
      <c r="H177" s="232" t="n">
        <f aca="false">10-(12.5-AVERAGE(E177,G177)*F177)/12.5*10</f>
        <v>4.90476190476191</v>
      </c>
    </row>
    <row r="178" customFormat="false" ht="14.5" hidden="false" customHeight="false" outlineLevel="0" collapsed="false">
      <c r="A178" s="0" t="s">
        <v>765</v>
      </c>
      <c r="B178" s="0" t="n">
        <f aca="false">'Imputed and missing data hidden'!BX178</f>
        <v>10</v>
      </c>
      <c r="C178" s="0" t="n">
        <f aca="false">IF(VLOOKUP(A178,'Hazard &amp; Exposure'!$B$6:$DH$196,111,0)&gt;0,1,0)</f>
        <v>0</v>
      </c>
      <c r="D178" s="232" t="n">
        <f aca="false">'Indicator Date hidden2'!BY179</f>
        <v>0.26865671641791</v>
      </c>
      <c r="E178" s="232" t="n">
        <f aca="false">IF(B178&gt;B$197,10,10-(B$197-B178)/(B$197-B$196)*10)</f>
        <v>6.66666666666667</v>
      </c>
      <c r="F178" s="232" t="n">
        <f aca="false">IF(C178=1,$B$199,1)</f>
        <v>1</v>
      </c>
      <c r="G178" s="232" t="n">
        <f aca="false">IF(D178&gt;D$197,10,10-(D$197-D178)/(D$197-D$196)*10)</f>
        <v>3.58208955223881</v>
      </c>
      <c r="H178" s="232" t="n">
        <f aca="false">10-(12.5-AVERAGE(E178,G178)*F178)/12.5*10</f>
        <v>4.09950248756219</v>
      </c>
    </row>
    <row r="179" customFormat="false" ht="14.5" hidden="false" customHeight="false" outlineLevel="0" collapsed="false">
      <c r="A179" s="0" t="s">
        <v>767</v>
      </c>
      <c r="B179" s="0" t="n">
        <f aca="false">'Imputed and missing data hidden'!BX179</f>
        <v>24</v>
      </c>
      <c r="C179" s="0" t="n">
        <f aca="false">IF(VLOOKUP(A179,'Hazard &amp; Exposure'!$B$6:$DH$196,111,0)&gt;0,1,0)</f>
        <v>0</v>
      </c>
      <c r="D179" s="232" t="n">
        <f aca="false">'Indicator Date hidden2'!BY180</f>
        <v>0.456140350877193</v>
      </c>
      <c r="E179" s="232" t="n">
        <f aca="false">IF(B179&gt;B$197,10,10-(B$197-B179)/(B$197-B$196)*10)</f>
        <v>10</v>
      </c>
      <c r="F179" s="232" t="n">
        <f aca="false">IF(C179=1,$B$199,1)</f>
        <v>1</v>
      </c>
      <c r="G179" s="232" t="n">
        <f aca="false">IF(D179&gt;D$197,10,10-(D$197-D179)/(D$197-D$196)*10)</f>
        <v>6.08187134502924</v>
      </c>
      <c r="H179" s="232" t="n">
        <f aca="false">10-(12.5-AVERAGE(E179,G179)*F179)/12.5*10</f>
        <v>6.4327485380117</v>
      </c>
    </row>
    <row r="180" customFormat="false" ht="14.5" hidden="false" customHeight="false" outlineLevel="0" collapsed="false">
      <c r="A180" s="0" t="s">
        <v>769</v>
      </c>
      <c r="B180" s="0" t="n">
        <f aca="false">'Imputed and missing data hidden'!BX180</f>
        <v>3</v>
      </c>
      <c r="C180" s="0" t="n">
        <f aca="false">IF(VLOOKUP(A180,'Hazard &amp; Exposure'!$B$6:$DH$196,111,0)&gt;0,1,0)</f>
        <v>1</v>
      </c>
      <c r="D180" s="232" t="n">
        <f aca="false">'Indicator Date hidden2'!BY181</f>
        <v>0.180555555555556</v>
      </c>
      <c r="E180" s="232" t="n">
        <f aca="false">IF(B180&gt;B$197,10,10-(B$197-B180)/(B$197-B$196)*10)</f>
        <v>2</v>
      </c>
      <c r="F180" s="232" t="n">
        <f aca="false">IF(C180=1,$B$199,1)</f>
        <v>1.25</v>
      </c>
      <c r="G180" s="232" t="n">
        <f aca="false">IF(D180&gt;D$197,10,10-(D$197-D180)/(D$197-D$196)*10)</f>
        <v>2.40740740740741</v>
      </c>
      <c r="H180" s="232" t="n">
        <f aca="false">10-(12.5-AVERAGE(E180,G180)*F180)/12.5*10</f>
        <v>2.2037037037037</v>
      </c>
    </row>
    <row r="181" customFormat="false" ht="14.5" hidden="false" customHeight="false" outlineLevel="0" collapsed="false">
      <c r="A181" s="0" t="s">
        <v>771</v>
      </c>
      <c r="B181" s="0" t="n">
        <f aca="false">'Imputed and missing data hidden'!BX181</f>
        <v>8</v>
      </c>
      <c r="C181" s="0" t="n">
        <f aca="false">IF(VLOOKUP(A181,'Hazard &amp; Exposure'!$B$6:$DH$196,111,0)&gt;0,1,0)</f>
        <v>1</v>
      </c>
      <c r="D181" s="232" t="n">
        <f aca="false">'Indicator Date hidden2'!BY182</f>
        <v>0.478260869565218</v>
      </c>
      <c r="E181" s="232" t="n">
        <f aca="false">IF(B181&gt;B$197,10,10-(B$197-B181)/(B$197-B$196)*10)</f>
        <v>5.33333333333333</v>
      </c>
      <c r="F181" s="232" t="n">
        <f aca="false">IF(C181=1,$B$199,1)</f>
        <v>1.25</v>
      </c>
      <c r="G181" s="232" t="n">
        <f aca="false">IF(D181&gt;D$197,10,10-(D$197-D181)/(D$197-D$196)*10)</f>
        <v>6.3768115942029</v>
      </c>
      <c r="H181" s="232" t="n">
        <f aca="false">10-(12.5-AVERAGE(E181,G181)*F181)/12.5*10</f>
        <v>5.85507246376812</v>
      </c>
    </row>
    <row r="182" customFormat="false" ht="14.5" hidden="false" customHeight="false" outlineLevel="0" collapsed="false">
      <c r="A182" s="0" t="s">
        <v>773</v>
      </c>
      <c r="B182" s="0" t="n">
        <f aca="false">'Imputed and missing data hidden'!BX182</f>
        <v>10</v>
      </c>
      <c r="C182" s="0" t="n">
        <f aca="false">IF(VLOOKUP(A182,'Hazard &amp; Exposure'!$B$6:$DH$196,111,0)&gt;0,1,0)</f>
        <v>0</v>
      </c>
      <c r="D182" s="232" t="n">
        <f aca="false">'Indicator Date hidden2'!BY183</f>
        <v>0.107692307692308</v>
      </c>
      <c r="E182" s="232" t="n">
        <f aca="false">IF(B182&gt;B$197,10,10-(B$197-B182)/(B$197-B$196)*10)</f>
        <v>6.66666666666667</v>
      </c>
      <c r="F182" s="232" t="n">
        <f aca="false">IF(C182=1,$B$199,1)</f>
        <v>1</v>
      </c>
      <c r="G182" s="232" t="n">
        <f aca="false">IF(D182&gt;D$197,10,10-(D$197-D182)/(D$197-D$196)*10)</f>
        <v>1.43589743589744</v>
      </c>
      <c r="H182" s="232" t="n">
        <f aca="false">10-(12.5-AVERAGE(E182,G182)*F182)/12.5*10</f>
        <v>3.24102564102564</v>
      </c>
    </row>
    <row r="183" customFormat="false" ht="14.5" hidden="false" customHeight="false" outlineLevel="0" collapsed="false">
      <c r="A183" s="0" t="s">
        <v>775</v>
      </c>
      <c r="B183" s="0" t="n">
        <f aca="false">'Imputed and missing data hidden'!BX183</f>
        <v>12</v>
      </c>
      <c r="C183" s="0" t="n">
        <f aca="false">IF(VLOOKUP(A183,'Hazard &amp; Exposure'!$B$6:$DH$196,111,0)&gt;0,1,0)</f>
        <v>0</v>
      </c>
      <c r="D183" s="232" t="n">
        <f aca="false">'Indicator Date hidden2'!BY184</f>
        <v>0.222222222222222</v>
      </c>
      <c r="E183" s="232" t="n">
        <f aca="false">IF(B183&gt;B$197,10,10-(B$197-B183)/(B$197-B$196)*10)</f>
        <v>8</v>
      </c>
      <c r="F183" s="232" t="n">
        <f aca="false">IF(C183=1,$B$199,1)</f>
        <v>1</v>
      </c>
      <c r="G183" s="232" t="n">
        <f aca="false">IF(D183&gt;D$197,10,10-(D$197-D183)/(D$197-D$196)*10)</f>
        <v>2.96296296296296</v>
      </c>
      <c r="H183" s="232" t="n">
        <f aca="false">10-(12.5-AVERAGE(E183,G183)*F183)/12.5*10</f>
        <v>4.38518518518519</v>
      </c>
    </row>
    <row r="184" customFormat="false" ht="14.5" hidden="false" customHeight="false" outlineLevel="0" collapsed="false">
      <c r="A184" s="0" t="s">
        <v>777</v>
      </c>
      <c r="B184" s="0" t="n">
        <f aca="false">'Imputed and missing data hidden'!BX184</f>
        <v>10</v>
      </c>
      <c r="C184" s="0" t="n">
        <f aca="false">IF(VLOOKUP(A184,'Hazard &amp; Exposure'!$B$6:$DH$196,111,0)&gt;0,1,0)</f>
        <v>0</v>
      </c>
      <c r="D184" s="232" t="n">
        <f aca="false">'Indicator Date hidden2'!BY185</f>
        <v>0.227272727272727</v>
      </c>
      <c r="E184" s="232" t="n">
        <f aca="false">IF(B184&gt;B$197,10,10-(B$197-B184)/(B$197-B$196)*10)</f>
        <v>6.66666666666667</v>
      </c>
      <c r="F184" s="232" t="n">
        <f aca="false">IF(C184=1,$B$199,1)</f>
        <v>1</v>
      </c>
      <c r="G184" s="232" t="n">
        <f aca="false">IF(D184&gt;D$197,10,10-(D$197-D184)/(D$197-D$196)*10)</f>
        <v>3.03030303030303</v>
      </c>
      <c r="H184" s="232" t="n">
        <f aca="false">10-(12.5-AVERAGE(E184,G184)*F184)/12.5*10</f>
        <v>3.87878787878788</v>
      </c>
    </row>
    <row r="185" customFormat="false" ht="14.5" hidden="false" customHeight="false" outlineLevel="0" collapsed="false">
      <c r="A185" s="0" t="s">
        <v>779</v>
      </c>
      <c r="B185" s="0" t="n">
        <f aca="false">'Imputed and missing data hidden'!BX185</f>
        <v>8</v>
      </c>
      <c r="C185" s="0" t="n">
        <f aca="false">IF(VLOOKUP(A185,'Hazard &amp; Exposure'!$B$6:$DH$196,111,0)&gt;0,1,0)</f>
        <v>0</v>
      </c>
      <c r="D185" s="232" t="n">
        <f aca="false">'Indicator Date hidden2'!BY186</f>
        <v>0.214285714285714</v>
      </c>
      <c r="E185" s="232" t="n">
        <f aca="false">IF(B185&gt;B$197,10,10-(B$197-B185)/(B$197-B$196)*10)</f>
        <v>5.33333333333333</v>
      </c>
      <c r="F185" s="232" t="n">
        <f aca="false">IF(C185=1,$B$199,1)</f>
        <v>1</v>
      </c>
      <c r="G185" s="232" t="n">
        <f aca="false">IF(D185&gt;D$197,10,10-(D$197-D185)/(D$197-D$196)*10)</f>
        <v>2.85714285714286</v>
      </c>
      <c r="H185" s="232" t="n">
        <f aca="false">10-(12.5-AVERAGE(E185,G185)*F185)/12.5*10</f>
        <v>3.27619047619048</v>
      </c>
    </row>
    <row r="186" customFormat="false" ht="14.5" hidden="false" customHeight="false" outlineLevel="0" collapsed="false">
      <c r="A186" s="0" t="s">
        <v>781</v>
      </c>
      <c r="B186" s="0" t="n">
        <f aca="false">'Imputed and missing data hidden'!BX186</f>
        <v>7</v>
      </c>
      <c r="C186" s="0" t="n">
        <f aca="false">IF(VLOOKUP(A186,'Hazard &amp; Exposure'!$B$6:$DH$196,111,0)&gt;0,1,0)</f>
        <v>0</v>
      </c>
      <c r="D186" s="232" t="n">
        <f aca="false">'Indicator Date hidden2'!BY187</f>
        <v>0.708333333333333</v>
      </c>
      <c r="E186" s="232" t="n">
        <f aca="false">IF(B186&gt;B$197,10,10-(B$197-B186)/(B$197-B$196)*10)</f>
        <v>4.66666666666667</v>
      </c>
      <c r="F186" s="232" t="n">
        <f aca="false">IF(C186=1,$B$199,1)</f>
        <v>1</v>
      </c>
      <c r="G186" s="232" t="n">
        <f aca="false">IF(D186&gt;D$197,10,10-(D$197-D186)/(D$197-D$196)*10)</f>
        <v>9.44444444444444</v>
      </c>
      <c r="H186" s="232" t="n">
        <f aca="false">10-(12.5-AVERAGE(E186,G186)*F186)/12.5*10</f>
        <v>5.64444444444444</v>
      </c>
    </row>
    <row r="187" customFormat="false" ht="14.5" hidden="false" customHeight="false" outlineLevel="0" collapsed="false">
      <c r="A187" s="0" t="s">
        <v>783</v>
      </c>
      <c r="B187" s="0" t="n">
        <f aca="false">'Imputed and missing data hidden'!BX187</f>
        <v>12</v>
      </c>
      <c r="C187" s="0" t="n">
        <f aca="false">IF(VLOOKUP(A187,'Hazard &amp; Exposure'!$B$6:$DH$196,111,0)&gt;0,1,0)</f>
        <v>0</v>
      </c>
      <c r="D187" s="232" t="n">
        <f aca="false">'Indicator Date hidden2'!BY188</f>
        <v>0.393939393939394</v>
      </c>
      <c r="E187" s="232" t="n">
        <f aca="false">IF(B187&gt;B$197,10,10-(B$197-B187)/(B$197-B$196)*10)</f>
        <v>8</v>
      </c>
      <c r="F187" s="232" t="n">
        <f aca="false">IF(C187=1,$B$199,1)</f>
        <v>1</v>
      </c>
      <c r="G187" s="232" t="n">
        <f aca="false">IF(D187&gt;D$197,10,10-(D$197-D187)/(D$197-D$196)*10)</f>
        <v>5.25252525252525</v>
      </c>
      <c r="H187" s="232" t="n">
        <f aca="false">10-(12.5-AVERAGE(E187,G187)*F187)/12.5*10</f>
        <v>5.3010101010101</v>
      </c>
    </row>
    <row r="188" customFormat="false" ht="14.5" hidden="false" customHeight="false" outlineLevel="0" collapsed="false">
      <c r="A188" s="0" t="s">
        <v>785</v>
      </c>
      <c r="B188" s="0" t="n">
        <f aca="false">'Imputed and missing data hidden'!BX188</f>
        <v>12</v>
      </c>
      <c r="C188" s="0" t="n">
        <f aca="false">IF(VLOOKUP(A188,'Hazard &amp; Exposure'!$B$6:$DH$196,111,0)&gt;0,1,0)</f>
        <v>1</v>
      </c>
      <c r="D188" s="232" t="n">
        <f aca="false">'Indicator Date hidden2'!BY189</f>
        <v>0.957746478873239</v>
      </c>
      <c r="E188" s="232" t="n">
        <f aca="false">IF(B188&gt;B$197,10,10-(B$197-B188)/(B$197-B$196)*10)</f>
        <v>8</v>
      </c>
      <c r="F188" s="232" t="n">
        <f aca="false">IF(C188=1,$B$199,1)</f>
        <v>1.25</v>
      </c>
      <c r="G188" s="232" t="n">
        <f aca="false">IF(D188&gt;D$197,10,10-(D$197-D188)/(D$197-D$196)*10)</f>
        <v>10</v>
      </c>
      <c r="H188" s="232" t="n">
        <f aca="false">10-(12.5-AVERAGE(E188,G188)*F188)/12.5*10</f>
        <v>9</v>
      </c>
    </row>
    <row r="189" customFormat="false" ht="14.5" hidden="false" customHeight="false" outlineLevel="0" collapsed="false">
      <c r="A189" s="0" t="s">
        <v>787</v>
      </c>
      <c r="B189" s="0" t="n">
        <f aca="false">'Imputed and missing data hidden'!BX189</f>
        <v>4</v>
      </c>
      <c r="C189" s="0" t="n">
        <f aca="false">IF(VLOOKUP(A189,'Hazard &amp; Exposure'!$B$6:$DH$196,111,0)&gt;0,1,0)</f>
        <v>0</v>
      </c>
      <c r="D189" s="232" t="n">
        <f aca="false">'Indicator Date hidden2'!BY190</f>
        <v>0.301369863013699</v>
      </c>
      <c r="E189" s="232" t="n">
        <f aca="false">IF(B189&gt;B$197,10,10-(B$197-B189)/(B$197-B$196)*10)</f>
        <v>2.66666666666667</v>
      </c>
      <c r="F189" s="232" t="n">
        <f aca="false">IF(C189=1,$B$199,1)</f>
        <v>1</v>
      </c>
      <c r="G189" s="232" t="n">
        <f aca="false">IF(D189&gt;D$197,10,10-(D$197-D189)/(D$197-D$196)*10)</f>
        <v>4.01826484018265</v>
      </c>
      <c r="H189" s="232" t="n">
        <f aca="false">10-(12.5-AVERAGE(E189,G189)*F189)/12.5*10</f>
        <v>2.67397260273973</v>
      </c>
    </row>
    <row r="190" customFormat="false" ht="14.5" hidden="false" customHeight="false" outlineLevel="0" collapsed="false">
      <c r="A190" s="0" t="s">
        <v>789</v>
      </c>
      <c r="B190" s="0" t="n">
        <f aca="false">'Imputed and missing data hidden'!BX190</f>
        <v>5</v>
      </c>
      <c r="C190" s="0" t="n">
        <f aca="false">IF(VLOOKUP(A190,'Hazard &amp; Exposure'!$B$6:$DH$196,111,0)&gt;0,1,0)</f>
        <v>1</v>
      </c>
      <c r="D190" s="232" t="n">
        <f aca="false">'Indicator Date hidden2'!BY191</f>
        <v>0.837837837837838</v>
      </c>
      <c r="E190" s="232" t="n">
        <f aca="false">IF(B190&gt;B$197,10,10-(B$197-B190)/(B$197-B$196)*10)</f>
        <v>3.33333333333333</v>
      </c>
      <c r="F190" s="232" t="n">
        <f aca="false">IF(C190=1,$B$199,1)</f>
        <v>1.25</v>
      </c>
      <c r="G190" s="232" t="n">
        <f aca="false">IF(D190&gt;D$197,10,10-(D$197-D190)/(D$197-D$196)*10)</f>
        <v>10</v>
      </c>
      <c r="H190" s="232" t="n">
        <f aca="false">10-(12.5-AVERAGE(E190,G190)*F190)/12.5*10</f>
        <v>6.66666666666667</v>
      </c>
    </row>
    <row r="191" customFormat="false" ht="14.5" hidden="false" customHeight="false" outlineLevel="0" collapsed="false">
      <c r="A191" s="0" t="s">
        <v>791</v>
      </c>
      <c r="B191" s="0" t="n">
        <f aca="false">'Imputed and missing data hidden'!BX191</f>
        <v>1</v>
      </c>
      <c r="C191" s="0" t="n">
        <f aca="false">IF(VLOOKUP(A191,'Hazard &amp; Exposure'!$B$6:$DH$196,111,0)&gt;0,1,0)</f>
        <v>0</v>
      </c>
      <c r="D191" s="232" t="n">
        <f aca="false">'Indicator Date hidden2'!BY192</f>
        <v>0.310810810810811</v>
      </c>
      <c r="E191" s="232" t="n">
        <f aca="false">IF(B191&gt;B$197,10,10-(B$197-B191)/(B$197-B$196)*10)</f>
        <v>0.666666666666666</v>
      </c>
      <c r="F191" s="232" t="n">
        <f aca="false">IF(C191=1,$B$199,1)</f>
        <v>1</v>
      </c>
      <c r="G191" s="232" t="n">
        <f aca="false">IF(D191&gt;D$197,10,10-(D$197-D191)/(D$197-D$196)*10)</f>
        <v>4.14414414414414</v>
      </c>
      <c r="H191" s="232" t="n">
        <f aca="false">10-(12.5-AVERAGE(E191,G191)*F191)/12.5*10</f>
        <v>1.92432432432432</v>
      </c>
    </row>
    <row r="192" customFormat="false" ht="14.5" hidden="false" customHeight="false" outlineLevel="0" collapsed="false">
      <c r="A192" s="0" t="s">
        <v>793</v>
      </c>
      <c r="B192" s="0" t="n">
        <f aca="false">'Imputed and missing data hidden'!BX192</f>
        <v>1</v>
      </c>
      <c r="C192" s="0" t="n">
        <f aca="false">IF(VLOOKUP(A192,'Hazard &amp; Exposure'!$B$6:$DH$196,111,0)&gt;0,1,0)</f>
        <v>0</v>
      </c>
      <c r="D192" s="232" t="n">
        <f aca="false">'Indicator Date hidden2'!BY193</f>
        <v>0.243243243243243</v>
      </c>
      <c r="E192" s="232" t="n">
        <f aca="false">IF(B192&gt;B$197,10,10-(B$197-B192)/(B$197-B$196)*10)</f>
        <v>0.666666666666666</v>
      </c>
      <c r="F192" s="232" t="n">
        <f aca="false">IF(C192=1,$B$199,1)</f>
        <v>1</v>
      </c>
      <c r="G192" s="232" t="n">
        <f aca="false">IF(D192&gt;D$197,10,10-(D$197-D192)/(D$197-D$196)*10)</f>
        <v>3.24324324324324</v>
      </c>
      <c r="H192" s="232" t="n">
        <f aca="false">10-(12.5-AVERAGE(E192,G192)*F192)/12.5*10</f>
        <v>1.56396396396396</v>
      </c>
    </row>
    <row r="194" customFormat="false" ht="14.5" hidden="false" customHeight="false" outlineLevel="0" collapsed="false">
      <c r="A194" s="0" t="s">
        <v>203</v>
      </c>
      <c r="B194" s="0" t="n">
        <f aca="false">MIN(B2:B192)</f>
        <v>0</v>
      </c>
      <c r="C194" s="0" t="n">
        <f aca="false">MIN(C2:C192)</f>
        <v>0</v>
      </c>
      <c r="D194" s="0" t="n">
        <f aca="false">MIN(D2:D192)</f>
        <v>0.0735294117647059</v>
      </c>
    </row>
    <row r="195" customFormat="false" ht="14.5" hidden="false" customHeight="false" outlineLevel="0" collapsed="false">
      <c r="A195" s="0" t="s">
        <v>202</v>
      </c>
      <c r="B195" s="0" t="n">
        <f aca="false">MAX(B2:B192)</f>
        <v>28</v>
      </c>
      <c r="C195" s="0" t="n">
        <f aca="false">MAX(C2:C192)</f>
        <v>1</v>
      </c>
      <c r="D195" s="0" t="n">
        <f aca="false">MAX(D2:D192)</f>
        <v>1.12676056338028</v>
      </c>
    </row>
    <row r="196" customFormat="false" ht="14.5" hidden="false" customHeight="false" outlineLevel="0" collapsed="false">
      <c r="A196" s="0" t="s">
        <v>203</v>
      </c>
      <c r="B196" s="0" t="n">
        <v>0</v>
      </c>
      <c r="C196" s="0" t="n">
        <v>0</v>
      </c>
      <c r="D196" s="0" t="n">
        <v>0</v>
      </c>
    </row>
    <row r="197" customFormat="false" ht="14.5" hidden="false" customHeight="false" outlineLevel="0" collapsed="false">
      <c r="A197" s="0" t="s">
        <v>202</v>
      </c>
      <c r="B197" s="0" t="n">
        <v>15</v>
      </c>
      <c r="C197" s="0" t="n">
        <v>1</v>
      </c>
      <c r="D197" s="0" t="n">
        <v>0.75</v>
      </c>
    </row>
    <row r="198" customFormat="false" ht="15" hidden="false" customHeight="false" outlineLevel="0" collapsed="false"/>
    <row r="199" customFormat="false" ht="15" hidden="false" customHeight="false" outlineLevel="0" collapsed="false">
      <c r="A199" s="0" t="s">
        <v>864</v>
      </c>
      <c r="B199" s="243" t="n">
        <v>1.25</v>
      </c>
    </row>
  </sheetData>
  <autoFilter ref="A1:H1">
    <sortState ref="A2:H1">
      <sortCondition ref="A2:A1" customList=""/>
    </sortState>
  </autoFilter>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O8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6" ySplit="2" topLeftCell="L3" activePane="bottomRight" state="frozen"/>
      <selection pane="topLeft" activeCell="A1" activeCellId="0" sqref="A1"/>
      <selection pane="topRight" activeCell="L1" activeCellId="0" sqref="L1"/>
      <selection pane="bottomLeft" activeCell="A3" activeCellId="0" sqref="A3"/>
      <selection pane="bottomRight" activeCell="D47" activeCellId="0" sqref="D47"/>
    </sheetView>
  </sheetViews>
  <sheetFormatPr defaultColWidth="9.09375" defaultRowHeight="14.5" zeroHeight="false" outlineLevelRow="0" outlineLevelCol="0"/>
  <cols>
    <col collapsed="false" customWidth="true" hidden="false" outlineLevel="0" max="1" min="1" style="129" width="13.09"/>
    <col collapsed="false" customWidth="true" hidden="false" outlineLevel="0" max="2" min="2" style="129" width="15.45"/>
    <col collapsed="false" customWidth="true" hidden="false" outlineLevel="0" max="3" min="3" style="129" width="23.45"/>
    <col collapsed="false" customWidth="true" hidden="false" outlineLevel="0" max="4" min="4" style="129" width="17.63"/>
    <col collapsed="false" customWidth="true" hidden="false" outlineLevel="0" max="5" min="5" style="129" width="22"/>
    <col collapsed="false" customWidth="true" hidden="false" outlineLevel="0" max="6" min="6" style="129" width="24"/>
    <col collapsed="false" customWidth="true" hidden="false" outlineLevel="0" max="11" min="7" style="129" width="57.09"/>
    <col collapsed="false" customWidth="true" hidden="false" outlineLevel="0" max="13" min="12" style="129" width="33.63"/>
    <col collapsed="false" customWidth="true" hidden="false" outlineLevel="0" max="14" min="14" style="129" width="15.36"/>
    <col collapsed="false" customWidth="true" hidden="false" outlineLevel="0" max="15" min="15" style="129" width="63.36"/>
    <col collapsed="false" customWidth="false" hidden="false" outlineLevel="0" max="1024" min="16" style="129" width="9.09"/>
  </cols>
  <sheetData>
    <row r="1" s="1" customFormat="true" ht="14.5" hidden="false" customHeight="false" outlineLevel="0" collapsed="false">
      <c r="A1" s="244"/>
      <c r="B1" s="244"/>
      <c r="C1" s="244"/>
      <c r="D1" s="244"/>
      <c r="E1" s="244"/>
      <c r="F1" s="244"/>
      <c r="G1" s="244"/>
      <c r="H1" s="244"/>
      <c r="I1" s="244"/>
      <c r="J1" s="244"/>
      <c r="K1" s="244"/>
      <c r="L1" s="244"/>
      <c r="M1" s="244"/>
      <c r="N1" s="244"/>
      <c r="O1" s="244"/>
    </row>
    <row r="2" customFormat="false" ht="15" hidden="false" customHeight="false" outlineLevel="0" collapsed="false">
      <c r="A2" s="245" t="s">
        <v>866</v>
      </c>
      <c r="B2" s="245" t="s">
        <v>867</v>
      </c>
      <c r="C2" s="245" t="s">
        <v>868</v>
      </c>
      <c r="D2" s="245" t="s">
        <v>869</v>
      </c>
      <c r="E2" s="245" t="s">
        <v>870</v>
      </c>
      <c r="F2" s="245" t="s">
        <v>871</v>
      </c>
      <c r="G2" s="245" t="s">
        <v>872</v>
      </c>
      <c r="H2" s="245" t="s">
        <v>873</v>
      </c>
      <c r="I2" s="245" t="s">
        <v>874</v>
      </c>
      <c r="J2" s="245" t="s">
        <v>875</v>
      </c>
      <c r="K2" s="245" t="s">
        <v>876</v>
      </c>
      <c r="L2" s="245" t="s">
        <v>877</v>
      </c>
      <c r="M2" s="245" t="s">
        <v>878</v>
      </c>
      <c r="N2" s="245" t="s">
        <v>879</v>
      </c>
      <c r="O2" s="245" t="s">
        <v>880</v>
      </c>
    </row>
    <row r="3" customFormat="false" ht="99" hidden="false" customHeight="true" outlineLevel="0" collapsed="false">
      <c r="A3" s="246" t="s">
        <v>881</v>
      </c>
      <c r="B3" s="247" t="s">
        <v>69</v>
      </c>
      <c r="C3" s="247" t="s">
        <v>70</v>
      </c>
      <c r="D3" s="247" t="s">
        <v>882</v>
      </c>
      <c r="E3" s="248" t="s">
        <v>883</v>
      </c>
      <c r="F3" s="247" t="s">
        <v>884</v>
      </c>
      <c r="G3" s="247" t="s">
        <v>885</v>
      </c>
      <c r="H3" s="247" t="s">
        <v>886</v>
      </c>
      <c r="I3" s="247" t="s">
        <v>887</v>
      </c>
      <c r="J3" s="247"/>
      <c r="K3" s="247" t="s">
        <v>888</v>
      </c>
      <c r="L3" s="247" t="s">
        <v>889</v>
      </c>
      <c r="M3" s="247" t="s">
        <v>890</v>
      </c>
      <c r="N3" s="249" t="n">
        <v>43627</v>
      </c>
      <c r="O3" s="248" t="s">
        <v>891</v>
      </c>
    </row>
    <row r="4" customFormat="false" ht="99" hidden="false" customHeight="true" outlineLevel="0" collapsed="false">
      <c r="A4" s="250" t="s">
        <v>881</v>
      </c>
      <c r="B4" s="248" t="s">
        <v>69</v>
      </c>
      <c r="C4" s="248" t="s">
        <v>70</v>
      </c>
      <c r="D4" s="247" t="s">
        <v>892</v>
      </c>
      <c r="E4" s="248" t="s">
        <v>893</v>
      </c>
      <c r="F4" s="248" t="s">
        <v>894</v>
      </c>
      <c r="G4" s="248" t="s">
        <v>895</v>
      </c>
      <c r="H4" s="248" t="s">
        <v>896</v>
      </c>
      <c r="I4" s="248" t="s">
        <v>887</v>
      </c>
      <c r="J4" s="247"/>
      <c r="K4" s="247" t="s">
        <v>897</v>
      </c>
      <c r="L4" s="247" t="s">
        <v>889</v>
      </c>
      <c r="M4" s="247" t="s">
        <v>890</v>
      </c>
      <c r="N4" s="249" t="n">
        <v>43627</v>
      </c>
      <c r="O4" s="248" t="s">
        <v>891</v>
      </c>
    </row>
    <row r="5" customFormat="false" ht="99" hidden="false" customHeight="true" outlineLevel="0" collapsed="false">
      <c r="A5" s="250" t="s">
        <v>881</v>
      </c>
      <c r="B5" s="248" t="s">
        <v>69</v>
      </c>
      <c r="C5" s="248" t="s">
        <v>70</v>
      </c>
      <c r="D5" s="248" t="s">
        <v>898</v>
      </c>
      <c r="E5" s="248" t="s">
        <v>899</v>
      </c>
      <c r="F5" s="248" t="s">
        <v>900</v>
      </c>
      <c r="G5" s="247" t="s">
        <v>901</v>
      </c>
      <c r="H5" s="248" t="s">
        <v>902</v>
      </c>
      <c r="I5" s="248" t="s">
        <v>903</v>
      </c>
      <c r="J5" s="247"/>
      <c r="K5" s="247" t="s">
        <v>888</v>
      </c>
      <c r="L5" s="247" t="s">
        <v>889</v>
      </c>
      <c r="M5" s="247" t="s">
        <v>890</v>
      </c>
      <c r="N5" s="249" t="n">
        <v>43627</v>
      </c>
      <c r="O5" s="248" t="s">
        <v>891</v>
      </c>
    </row>
    <row r="6" customFormat="false" ht="99" hidden="false" customHeight="true" outlineLevel="0" collapsed="false">
      <c r="A6" s="250" t="s">
        <v>881</v>
      </c>
      <c r="B6" s="248" t="s">
        <v>69</v>
      </c>
      <c r="C6" s="248" t="s">
        <v>70</v>
      </c>
      <c r="D6" s="248" t="s">
        <v>904</v>
      </c>
      <c r="E6" s="248" t="s">
        <v>905</v>
      </c>
      <c r="F6" s="248" t="s">
        <v>906</v>
      </c>
      <c r="G6" s="248" t="s">
        <v>907</v>
      </c>
      <c r="H6" s="248" t="s">
        <v>908</v>
      </c>
      <c r="I6" s="248" t="s">
        <v>903</v>
      </c>
      <c r="J6" s="247"/>
      <c r="K6" s="247" t="s">
        <v>888</v>
      </c>
      <c r="L6" s="247" t="s">
        <v>889</v>
      </c>
      <c r="M6" s="247" t="s">
        <v>890</v>
      </c>
      <c r="N6" s="249" t="n">
        <v>43627</v>
      </c>
      <c r="O6" s="248" t="s">
        <v>891</v>
      </c>
    </row>
    <row r="7" customFormat="false" ht="99" hidden="false" customHeight="true" outlineLevel="0" collapsed="false">
      <c r="A7" s="250" t="s">
        <v>881</v>
      </c>
      <c r="B7" s="248" t="s">
        <v>69</v>
      </c>
      <c r="C7" s="248" t="s">
        <v>72</v>
      </c>
      <c r="D7" s="248" t="s">
        <v>909</v>
      </c>
      <c r="E7" s="248" t="s">
        <v>910</v>
      </c>
      <c r="F7" s="248" t="s">
        <v>911</v>
      </c>
      <c r="G7" s="248" t="s">
        <v>912</v>
      </c>
      <c r="H7" s="248" t="s">
        <v>913</v>
      </c>
      <c r="I7" s="248" t="s">
        <v>914</v>
      </c>
      <c r="J7" s="247"/>
      <c r="K7" s="247" t="s">
        <v>915</v>
      </c>
      <c r="L7" s="247" t="s">
        <v>916</v>
      </c>
      <c r="M7" s="247" t="s">
        <v>917</v>
      </c>
      <c r="N7" s="247"/>
      <c r="O7" s="248" t="s">
        <v>918</v>
      </c>
    </row>
    <row r="8" customFormat="false" ht="99" hidden="false" customHeight="true" outlineLevel="0" collapsed="false">
      <c r="A8" s="250" t="s">
        <v>881</v>
      </c>
      <c r="B8" s="248" t="s">
        <v>69</v>
      </c>
      <c r="C8" s="248" t="s">
        <v>72</v>
      </c>
      <c r="D8" s="248" t="s">
        <v>919</v>
      </c>
      <c r="E8" s="248" t="s">
        <v>920</v>
      </c>
      <c r="F8" s="248" t="s">
        <v>921</v>
      </c>
      <c r="G8" s="248" t="s">
        <v>922</v>
      </c>
      <c r="H8" s="248" t="s">
        <v>923</v>
      </c>
      <c r="I8" s="248" t="s">
        <v>914</v>
      </c>
      <c r="J8" s="247"/>
      <c r="K8" s="247" t="s">
        <v>915</v>
      </c>
      <c r="L8" s="247" t="s">
        <v>916</v>
      </c>
      <c r="M8" s="247" t="s">
        <v>917</v>
      </c>
      <c r="N8" s="247"/>
      <c r="O8" s="248" t="s">
        <v>918</v>
      </c>
    </row>
    <row r="9" customFormat="false" ht="99" hidden="false" customHeight="true" outlineLevel="0" collapsed="false">
      <c r="A9" s="250" t="s">
        <v>881</v>
      </c>
      <c r="B9" s="248" t="s">
        <v>69</v>
      </c>
      <c r="C9" s="248" t="s">
        <v>71</v>
      </c>
      <c r="D9" s="248" t="s">
        <v>924</v>
      </c>
      <c r="E9" s="248" t="s">
        <v>925</v>
      </c>
      <c r="F9" s="248" t="s">
        <v>926</v>
      </c>
      <c r="G9" s="248" t="s">
        <v>927</v>
      </c>
      <c r="H9" s="248" t="s">
        <v>928</v>
      </c>
      <c r="I9" s="248" t="s">
        <v>929</v>
      </c>
      <c r="J9" s="247"/>
      <c r="K9" s="247" t="s">
        <v>915</v>
      </c>
      <c r="L9" s="247" t="s">
        <v>916</v>
      </c>
      <c r="M9" s="247" t="s">
        <v>917</v>
      </c>
      <c r="N9" s="247"/>
      <c r="O9" s="248" t="s">
        <v>918</v>
      </c>
    </row>
    <row r="10" customFormat="false" ht="99" hidden="false" customHeight="true" outlineLevel="0" collapsed="false">
      <c r="A10" s="250" t="s">
        <v>881</v>
      </c>
      <c r="B10" s="248" t="s">
        <v>69</v>
      </c>
      <c r="C10" s="248" t="s">
        <v>71</v>
      </c>
      <c r="D10" s="248" t="s">
        <v>930</v>
      </c>
      <c r="E10" s="248" t="s">
        <v>931</v>
      </c>
      <c r="F10" s="248" t="s">
        <v>124</v>
      </c>
      <c r="G10" s="248" t="s">
        <v>932</v>
      </c>
      <c r="H10" s="248" t="s">
        <v>933</v>
      </c>
      <c r="I10" s="248" t="s">
        <v>929</v>
      </c>
      <c r="J10" s="247"/>
      <c r="K10" s="247" t="s">
        <v>915</v>
      </c>
      <c r="L10" s="247" t="s">
        <v>916</v>
      </c>
      <c r="M10" s="247" t="s">
        <v>917</v>
      </c>
      <c r="N10" s="247"/>
      <c r="O10" s="248" t="s">
        <v>918</v>
      </c>
    </row>
    <row r="11" customFormat="false" ht="99" hidden="false" customHeight="true" outlineLevel="0" collapsed="false">
      <c r="A11" s="250" t="s">
        <v>881</v>
      </c>
      <c r="B11" s="248" t="s">
        <v>69</v>
      </c>
      <c r="C11" s="248" t="s">
        <v>73</v>
      </c>
      <c r="D11" s="248" t="s">
        <v>934</v>
      </c>
      <c r="E11" s="248" t="s">
        <v>935</v>
      </c>
      <c r="F11" s="248" t="s">
        <v>936</v>
      </c>
      <c r="G11" s="248" t="s">
        <v>937</v>
      </c>
      <c r="H11" s="248" t="s">
        <v>938</v>
      </c>
      <c r="I11" s="248" t="s">
        <v>939</v>
      </c>
      <c r="J11" s="247"/>
      <c r="K11" s="247" t="s">
        <v>915</v>
      </c>
      <c r="L11" s="247" t="s">
        <v>916</v>
      </c>
      <c r="M11" s="247" t="s">
        <v>917</v>
      </c>
      <c r="N11" s="247"/>
      <c r="O11" s="248" t="s">
        <v>918</v>
      </c>
    </row>
    <row r="12" customFormat="false" ht="99" hidden="false" customHeight="true" outlineLevel="0" collapsed="false">
      <c r="A12" s="250" t="s">
        <v>881</v>
      </c>
      <c r="B12" s="248" t="s">
        <v>69</v>
      </c>
      <c r="C12" s="248" t="s">
        <v>73</v>
      </c>
      <c r="D12" s="248" t="s">
        <v>940</v>
      </c>
      <c r="E12" s="248" t="s">
        <v>941</v>
      </c>
      <c r="F12" s="248" t="s">
        <v>942</v>
      </c>
      <c r="G12" s="248" t="s">
        <v>943</v>
      </c>
      <c r="H12" s="248" t="s">
        <v>944</v>
      </c>
      <c r="I12" s="248" t="s">
        <v>939</v>
      </c>
      <c r="J12" s="247"/>
      <c r="K12" s="247" t="s">
        <v>915</v>
      </c>
      <c r="L12" s="247" t="s">
        <v>916</v>
      </c>
      <c r="M12" s="247" t="s">
        <v>917</v>
      </c>
      <c r="N12" s="247"/>
      <c r="O12" s="248" t="s">
        <v>918</v>
      </c>
    </row>
    <row r="13" customFormat="false" ht="99" hidden="false" customHeight="true" outlineLevel="0" collapsed="false">
      <c r="A13" s="250" t="s">
        <v>881</v>
      </c>
      <c r="B13" s="248" t="s">
        <v>69</v>
      </c>
      <c r="C13" s="248" t="s">
        <v>73</v>
      </c>
      <c r="D13" s="248" t="s">
        <v>945</v>
      </c>
      <c r="E13" s="248" t="s">
        <v>946</v>
      </c>
      <c r="F13" s="248" t="s">
        <v>947</v>
      </c>
      <c r="G13" s="248" t="s">
        <v>948</v>
      </c>
      <c r="H13" s="248" t="s">
        <v>949</v>
      </c>
      <c r="I13" s="248" t="s">
        <v>950</v>
      </c>
      <c r="J13" s="247"/>
      <c r="K13" s="247" t="s">
        <v>915</v>
      </c>
      <c r="L13" s="247" t="s">
        <v>916</v>
      </c>
      <c r="M13" s="247" t="s">
        <v>917</v>
      </c>
      <c r="N13" s="247"/>
      <c r="O13" s="248" t="s">
        <v>918</v>
      </c>
    </row>
    <row r="14" customFormat="false" ht="99" hidden="false" customHeight="true" outlineLevel="0" collapsed="false">
      <c r="A14" s="250" t="s">
        <v>881</v>
      </c>
      <c r="B14" s="248" t="s">
        <v>69</v>
      </c>
      <c r="C14" s="248" t="s">
        <v>73</v>
      </c>
      <c r="D14" s="248" t="s">
        <v>951</v>
      </c>
      <c r="E14" s="248" t="s">
        <v>952</v>
      </c>
      <c r="F14" s="248" t="s">
        <v>953</v>
      </c>
      <c r="G14" s="248" t="s">
        <v>954</v>
      </c>
      <c r="H14" s="248" t="s">
        <v>955</v>
      </c>
      <c r="I14" s="248" t="s">
        <v>950</v>
      </c>
      <c r="J14" s="247"/>
      <c r="K14" s="247" t="s">
        <v>915</v>
      </c>
      <c r="L14" s="247" t="s">
        <v>916</v>
      </c>
      <c r="M14" s="247" t="s">
        <v>917</v>
      </c>
      <c r="N14" s="247"/>
      <c r="O14" s="248" t="s">
        <v>918</v>
      </c>
    </row>
    <row r="15" customFormat="false" ht="99" hidden="false" customHeight="true" outlineLevel="0" collapsed="false">
      <c r="A15" s="250" t="s">
        <v>881</v>
      </c>
      <c r="B15" s="248" t="s">
        <v>69</v>
      </c>
      <c r="C15" s="248" t="s">
        <v>73</v>
      </c>
      <c r="D15" s="248" t="s">
        <v>945</v>
      </c>
      <c r="E15" s="248" t="s">
        <v>956</v>
      </c>
      <c r="F15" s="248" t="s">
        <v>957</v>
      </c>
      <c r="G15" s="248" t="s">
        <v>958</v>
      </c>
      <c r="H15" s="248" t="s">
        <v>959</v>
      </c>
      <c r="I15" s="248" t="s">
        <v>960</v>
      </c>
      <c r="J15" s="247"/>
      <c r="K15" s="247" t="s">
        <v>915</v>
      </c>
      <c r="L15" s="247" t="s">
        <v>916</v>
      </c>
      <c r="M15" s="247" t="s">
        <v>917</v>
      </c>
      <c r="N15" s="247"/>
      <c r="O15" s="248" t="s">
        <v>918</v>
      </c>
    </row>
    <row r="16" customFormat="false" ht="99" hidden="false" customHeight="true" outlineLevel="0" collapsed="false">
      <c r="A16" s="250" t="s">
        <v>881</v>
      </c>
      <c r="B16" s="248" t="s">
        <v>69</v>
      </c>
      <c r="C16" s="248" t="s">
        <v>73</v>
      </c>
      <c r="D16" s="248" t="s">
        <v>961</v>
      </c>
      <c r="E16" s="248" t="s">
        <v>962</v>
      </c>
      <c r="F16" s="248" t="s">
        <v>963</v>
      </c>
      <c r="G16" s="248" t="s">
        <v>964</v>
      </c>
      <c r="H16" s="248" t="s">
        <v>965</v>
      </c>
      <c r="I16" s="248" t="s">
        <v>960</v>
      </c>
      <c r="J16" s="247"/>
      <c r="K16" s="247" t="s">
        <v>915</v>
      </c>
      <c r="L16" s="247" t="s">
        <v>916</v>
      </c>
      <c r="M16" s="247" t="s">
        <v>917</v>
      </c>
      <c r="N16" s="247"/>
      <c r="O16" s="248" t="s">
        <v>918</v>
      </c>
    </row>
    <row r="17" customFormat="false" ht="50" hidden="false" customHeight="false" outlineLevel="0" collapsed="false">
      <c r="A17" s="250" t="s">
        <v>881</v>
      </c>
      <c r="B17" s="248" t="s">
        <v>69</v>
      </c>
      <c r="C17" s="248" t="s">
        <v>74</v>
      </c>
      <c r="D17" s="248"/>
      <c r="E17" s="248" t="s">
        <v>966</v>
      </c>
      <c r="F17" s="248" t="s">
        <v>967</v>
      </c>
      <c r="G17" s="248" t="s">
        <v>968</v>
      </c>
      <c r="H17" s="248" t="s">
        <v>969</v>
      </c>
      <c r="I17" s="248" t="s">
        <v>970</v>
      </c>
      <c r="J17" s="248"/>
      <c r="K17" s="248"/>
      <c r="L17" s="248" t="s">
        <v>814</v>
      </c>
      <c r="M17" s="248"/>
      <c r="N17" s="251" t="n">
        <v>44071</v>
      </c>
      <c r="O17" s="248" t="s">
        <v>971</v>
      </c>
    </row>
    <row r="18" customFormat="false" ht="50" hidden="false" customHeight="false" outlineLevel="0" collapsed="false">
      <c r="A18" s="250" t="s">
        <v>881</v>
      </c>
      <c r="B18" s="248" t="s">
        <v>69</v>
      </c>
      <c r="C18" s="248" t="s">
        <v>74</v>
      </c>
      <c r="D18" s="248" t="s">
        <v>972</v>
      </c>
      <c r="E18" s="248" t="s">
        <v>973</v>
      </c>
      <c r="F18" s="248" t="s">
        <v>121</v>
      </c>
      <c r="G18" s="248" t="s">
        <v>974</v>
      </c>
      <c r="H18" s="248" t="s">
        <v>975</v>
      </c>
      <c r="I18" s="248" t="s">
        <v>970</v>
      </c>
      <c r="J18" s="248"/>
      <c r="K18" s="248" t="s">
        <v>976</v>
      </c>
      <c r="L18" s="248" t="s">
        <v>977</v>
      </c>
      <c r="M18" s="248" t="s">
        <v>978</v>
      </c>
      <c r="N18" s="251" t="n">
        <v>44071</v>
      </c>
      <c r="O18" s="248" t="s">
        <v>979</v>
      </c>
    </row>
    <row r="19" customFormat="false" ht="50" hidden="false" customHeight="false" outlineLevel="0" collapsed="false">
      <c r="A19" s="250" t="s">
        <v>881</v>
      </c>
      <c r="B19" s="248" t="s">
        <v>69</v>
      </c>
      <c r="C19" s="248" t="s">
        <v>74</v>
      </c>
      <c r="D19" s="248" t="s">
        <v>980</v>
      </c>
      <c r="E19" s="248" t="s">
        <v>981</v>
      </c>
      <c r="F19" s="248" t="s">
        <v>129</v>
      </c>
      <c r="G19" s="248" t="s">
        <v>982</v>
      </c>
      <c r="H19" s="248" t="s">
        <v>983</v>
      </c>
      <c r="I19" s="248" t="s">
        <v>970</v>
      </c>
      <c r="J19" s="248"/>
      <c r="K19" s="248" t="s">
        <v>976</v>
      </c>
      <c r="L19" s="248" t="s">
        <v>977</v>
      </c>
      <c r="M19" s="248" t="s">
        <v>978</v>
      </c>
      <c r="N19" s="251" t="n">
        <v>44071</v>
      </c>
      <c r="O19" s="248" t="s">
        <v>979</v>
      </c>
    </row>
    <row r="20" customFormat="false" ht="50" hidden="false" customHeight="false" outlineLevel="0" collapsed="false">
      <c r="A20" s="250" t="s">
        <v>881</v>
      </c>
      <c r="B20" s="248" t="s">
        <v>69</v>
      </c>
      <c r="C20" s="248" t="s">
        <v>74</v>
      </c>
      <c r="D20" s="248" t="s">
        <v>984</v>
      </c>
      <c r="E20" s="248" t="s">
        <v>985</v>
      </c>
      <c r="F20" s="248" t="s">
        <v>986</v>
      </c>
      <c r="G20" s="248" t="s">
        <v>986</v>
      </c>
      <c r="H20" s="248" t="s">
        <v>987</v>
      </c>
      <c r="I20" s="248" t="s">
        <v>970</v>
      </c>
      <c r="J20" s="248"/>
      <c r="K20" s="248" t="s">
        <v>976</v>
      </c>
      <c r="L20" s="248" t="s">
        <v>977</v>
      </c>
      <c r="M20" s="248" t="s">
        <v>978</v>
      </c>
      <c r="N20" s="251" t="n">
        <v>44071</v>
      </c>
      <c r="O20" s="248" t="s">
        <v>979</v>
      </c>
    </row>
    <row r="21" customFormat="false" ht="75" hidden="false" customHeight="false" outlineLevel="0" collapsed="false">
      <c r="A21" s="250" t="s">
        <v>881</v>
      </c>
      <c r="B21" s="248" t="s">
        <v>69</v>
      </c>
      <c r="C21" s="248" t="s">
        <v>75</v>
      </c>
      <c r="D21" s="248" t="s">
        <v>988</v>
      </c>
      <c r="E21" s="248" t="s">
        <v>327</v>
      </c>
      <c r="F21" s="248" t="s">
        <v>989</v>
      </c>
      <c r="G21" s="248" t="s">
        <v>989</v>
      </c>
      <c r="H21" s="248" t="s">
        <v>990</v>
      </c>
      <c r="I21" s="248" t="s">
        <v>991</v>
      </c>
      <c r="J21" s="248"/>
      <c r="K21" s="248"/>
      <c r="L21" s="248"/>
      <c r="M21" s="248" t="s">
        <v>992</v>
      </c>
      <c r="N21" s="251" t="n">
        <v>43480</v>
      </c>
      <c r="O21" s="248" t="s">
        <v>992</v>
      </c>
    </row>
    <row r="22" customFormat="false" ht="100" hidden="false" customHeight="false" outlineLevel="0" collapsed="false">
      <c r="A22" s="250" t="s">
        <v>881</v>
      </c>
      <c r="B22" s="248" t="s">
        <v>69</v>
      </c>
      <c r="C22" s="248" t="s">
        <v>75</v>
      </c>
      <c r="D22" s="248" t="s">
        <v>988</v>
      </c>
      <c r="E22" s="248" t="s">
        <v>328</v>
      </c>
      <c r="F22" s="248" t="s">
        <v>993</v>
      </c>
      <c r="G22" s="248" t="s">
        <v>993</v>
      </c>
      <c r="H22" s="248" t="s">
        <v>990</v>
      </c>
      <c r="I22" s="248" t="s">
        <v>991</v>
      </c>
      <c r="J22" s="248"/>
      <c r="K22" s="248"/>
      <c r="L22" s="248"/>
      <c r="M22" s="248" t="s">
        <v>994</v>
      </c>
      <c r="N22" s="251" t="n">
        <v>43480</v>
      </c>
      <c r="O22" s="248" t="s">
        <v>994</v>
      </c>
    </row>
    <row r="23" customFormat="false" ht="75" hidden="false" customHeight="false" outlineLevel="0" collapsed="false">
      <c r="A23" s="250" t="s">
        <v>881</v>
      </c>
      <c r="B23" s="248" t="s">
        <v>69</v>
      </c>
      <c r="C23" s="248" t="s">
        <v>75</v>
      </c>
      <c r="D23" s="248" t="s">
        <v>988</v>
      </c>
      <c r="E23" s="248" t="s">
        <v>329</v>
      </c>
      <c r="F23" s="248" t="s">
        <v>995</v>
      </c>
      <c r="G23" s="248" t="s">
        <v>995</v>
      </c>
      <c r="H23" s="248" t="s">
        <v>990</v>
      </c>
      <c r="I23" s="248" t="s">
        <v>991</v>
      </c>
      <c r="J23" s="248"/>
      <c r="K23" s="248"/>
      <c r="L23" s="248"/>
      <c r="M23" s="248" t="s">
        <v>996</v>
      </c>
      <c r="N23" s="251" t="n">
        <v>43480</v>
      </c>
      <c r="O23" s="248" t="s">
        <v>996</v>
      </c>
    </row>
    <row r="24" customFormat="false" ht="75" hidden="false" customHeight="false" outlineLevel="0" collapsed="false">
      <c r="A24" s="250" t="s">
        <v>881</v>
      </c>
      <c r="B24" s="248" t="s">
        <v>69</v>
      </c>
      <c r="C24" s="248" t="s">
        <v>75</v>
      </c>
      <c r="D24" s="248" t="s">
        <v>988</v>
      </c>
      <c r="E24" s="248" t="s">
        <v>330</v>
      </c>
      <c r="F24" s="248" t="s">
        <v>997</v>
      </c>
      <c r="G24" s="248" t="s">
        <v>997</v>
      </c>
      <c r="H24" s="248" t="s">
        <v>990</v>
      </c>
      <c r="I24" s="248" t="s">
        <v>991</v>
      </c>
      <c r="J24" s="248"/>
      <c r="K24" s="248"/>
      <c r="L24" s="248"/>
      <c r="M24" s="248" t="s">
        <v>998</v>
      </c>
      <c r="N24" s="251" t="n">
        <v>43480</v>
      </c>
      <c r="O24" s="248" t="s">
        <v>998</v>
      </c>
    </row>
    <row r="25" customFormat="false" ht="100" hidden="false" customHeight="false" outlineLevel="0" collapsed="false">
      <c r="A25" s="250" t="s">
        <v>881</v>
      </c>
      <c r="B25" s="248" t="s">
        <v>69</v>
      </c>
      <c r="C25" s="248" t="s">
        <v>75</v>
      </c>
      <c r="D25" s="248" t="s">
        <v>999</v>
      </c>
      <c r="E25" s="248" t="s">
        <v>331</v>
      </c>
      <c r="F25" s="248" t="s">
        <v>164</v>
      </c>
      <c r="G25" s="248" t="s">
        <v>164</v>
      </c>
      <c r="H25" s="248" t="s">
        <v>1000</v>
      </c>
      <c r="I25" s="248" t="s">
        <v>1001</v>
      </c>
      <c r="J25" s="248"/>
      <c r="K25" s="248"/>
      <c r="L25" s="248" t="s">
        <v>1002</v>
      </c>
      <c r="M25" s="248" t="s">
        <v>1003</v>
      </c>
      <c r="N25" s="251" t="n">
        <v>44425</v>
      </c>
      <c r="O25" s="248" t="s">
        <v>1004</v>
      </c>
    </row>
    <row r="26" customFormat="false" ht="100" hidden="false" customHeight="false" outlineLevel="0" collapsed="false">
      <c r="A26" s="250" t="s">
        <v>881</v>
      </c>
      <c r="B26" s="248" t="s">
        <v>69</v>
      </c>
      <c r="C26" s="248" t="s">
        <v>75</v>
      </c>
      <c r="D26" s="248" t="s">
        <v>999</v>
      </c>
      <c r="E26" s="248" t="s">
        <v>333</v>
      </c>
      <c r="F26" s="248" t="s">
        <v>166</v>
      </c>
      <c r="G26" s="248" t="s">
        <v>166</v>
      </c>
      <c r="H26" s="248" t="s">
        <v>1000</v>
      </c>
      <c r="I26" s="248" t="s">
        <v>1001</v>
      </c>
      <c r="J26" s="248"/>
      <c r="K26" s="248"/>
      <c r="L26" s="248" t="s">
        <v>1002</v>
      </c>
      <c r="M26" s="248" t="s">
        <v>1005</v>
      </c>
      <c r="N26" s="251" t="n">
        <v>43480</v>
      </c>
      <c r="O26" s="248" t="s">
        <v>1004</v>
      </c>
    </row>
    <row r="27" customFormat="false" ht="62.5" hidden="false" customHeight="false" outlineLevel="0" collapsed="false">
      <c r="A27" s="250" t="s">
        <v>881</v>
      </c>
      <c r="B27" s="248" t="s">
        <v>69</v>
      </c>
      <c r="C27" s="248" t="s">
        <v>75</v>
      </c>
      <c r="D27" s="248" t="s">
        <v>999</v>
      </c>
      <c r="E27" s="248" t="s">
        <v>335</v>
      </c>
      <c r="F27" s="248" t="s">
        <v>171</v>
      </c>
      <c r="G27" s="248" t="s">
        <v>171</v>
      </c>
      <c r="H27" s="248" t="s">
        <v>1006</v>
      </c>
      <c r="I27" s="248" t="s">
        <v>1007</v>
      </c>
      <c r="J27" s="248"/>
      <c r="K27" s="248" t="s">
        <v>1008</v>
      </c>
      <c r="L27" s="248"/>
      <c r="M27" s="248" t="s">
        <v>1009</v>
      </c>
      <c r="N27" s="251" t="n">
        <v>43480</v>
      </c>
      <c r="O27" s="248" t="s">
        <v>1010</v>
      </c>
    </row>
    <row r="28" customFormat="false" ht="81.75" hidden="false" customHeight="true" outlineLevel="0" collapsed="false">
      <c r="A28" s="250" t="s">
        <v>881</v>
      </c>
      <c r="B28" s="248" t="s">
        <v>69</v>
      </c>
      <c r="C28" s="248" t="s">
        <v>75</v>
      </c>
      <c r="D28" s="248" t="s">
        <v>999</v>
      </c>
      <c r="E28" s="248" t="s">
        <v>336</v>
      </c>
      <c r="F28" s="248" t="s">
        <v>174</v>
      </c>
      <c r="G28" s="248" t="s">
        <v>174</v>
      </c>
      <c r="H28" s="248" t="s">
        <v>1011</v>
      </c>
      <c r="I28" s="248" t="s">
        <v>1012</v>
      </c>
      <c r="J28" s="248"/>
      <c r="K28" s="248" t="s">
        <v>1013</v>
      </c>
      <c r="L28" s="248"/>
      <c r="M28" s="248" t="s">
        <v>1014</v>
      </c>
      <c r="N28" s="251" t="n">
        <v>43699</v>
      </c>
      <c r="O28" s="248" t="s">
        <v>1015</v>
      </c>
    </row>
    <row r="29" customFormat="false" ht="125" hidden="false" customHeight="false" outlineLevel="0" collapsed="false">
      <c r="A29" s="250" t="s">
        <v>881</v>
      </c>
      <c r="B29" s="248" t="s">
        <v>69</v>
      </c>
      <c r="C29" s="248" t="s">
        <v>75</v>
      </c>
      <c r="D29" s="248" t="s">
        <v>999</v>
      </c>
      <c r="E29" s="248" t="s">
        <v>337</v>
      </c>
      <c r="F29" s="248" t="s">
        <v>177</v>
      </c>
      <c r="G29" s="248" t="s">
        <v>177</v>
      </c>
      <c r="H29" s="248" t="s">
        <v>1016</v>
      </c>
      <c r="I29" s="248" t="s">
        <v>1017</v>
      </c>
      <c r="J29" s="248"/>
      <c r="K29" s="248" t="s">
        <v>1018</v>
      </c>
      <c r="L29" s="248"/>
      <c r="M29" s="248" t="s">
        <v>1019</v>
      </c>
      <c r="N29" s="251" t="n">
        <v>43705</v>
      </c>
      <c r="O29" s="248" t="s">
        <v>1015</v>
      </c>
    </row>
    <row r="30" customFormat="false" ht="37.5" hidden="true" customHeight="false" outlineLevel="0" collapsed="false">
      <c r="A30" s="250" t="s">
        <v>881</v>
      </c>
      <c r="B30" s="248" t="s">
        <v>69</v>
      </c>
      <c r="C30" s="248" t="s">
        <v>75</v>
      </c>
      <c r="D30" s="248" t="s">
        <v>999</v>
      </c>
      <c r="E30" s="248"/>
      <c r="F30" s="248" t="s">
        <v>1020</v>
      </c>
      <c r="G30" s="248" t="s">
        <v>1020</v>
      </c>
      <c r="H30" s="248"/>
      <c r="I30" s="248"/>
      <c r="J30" s="248"/>
      <c r="K30" s="248"/>
      <c r="L30" s="248"/>
      <c r="M30" s="248"/>
      <c r="N30" s="251"/>
      <c r="O30" s="248" t="s">
        <v>1021</v>
      </c>
    </row>
    <row r="31" customFormat="false" ht="137.5" hidden="false" customHeight="false" outlineLevel="0" collapsed="false">
      <c r="A31" s="250" t="s">
        <v>881</v>
      </c>
      <c r="B31" s="248" t="s">
        <v>69</v>
      </c>
      <c r="C31" s="248" t="s">
        <v>75</v>
      </c>
      <c r="D31" s="248" t="s">
        <v>1022</v>
      </c>
      <c r="E31" s="248" t="s">
        <v>338</v>
      </c>
      <c r="F31" s="248" t="s">
        <v>267</v>
      </c>
      <c r="G31" s="248" t="s">
        <v>267</v>
      </c>
      <c r="H31" s="248" t="s">
        <v>1023</v>
      </c>
      <c r="I31" s="248" t="s">
        <v>1024</v>
      </c>
      <c r="J31" s="248"/>
      <c r="K31" s="248"/>
      <c r="L31" s="248" t="s">
        <v>817</v>
      </c>
      <c r="M31" s="248"/>
      <c r="N31" s="251" t="n">
        <v>44070</v>
      </c>
      <c r="O31" s="248" t="s">
        <v>1025</v>
      </c>
    </row>
    <row r="32" customFormat="false" ht="50" hidden="false" customHeight="false" outlineLevel="0" collapsed="false">
      <c r="A32" s="250" t="s">
        <v>881</v>
      </c>
      <c r="B32" s="248" t="s">
        <v>69</v>
      </c>
      <c r="C32" s="248" t="s">
        <v>75</v>
      </c>
      <c r="D32" s="248" t="s">
        <v>1022</v>
      </c>
      <c r="E32" s="248" t="s">
        <v>339</v>
      </c>
      <c r="F32" s="248" t="s">
        <v>268</v>
      </c>
      <c r="G32" s="248" t="s">
        <v>268</v>
      </c>
      <c r="H32" s="248" t="s">
        <v>1026</v>
      </c>
      <c r="I32" s="248"/>
      <c r="J32" s="248"/>
      <c r="K32" s="248"/>
      <c r="L32" s="248" t="s">
        <v>817</v>
      </c>
      <c r="M32" s="248"/>
      <c r="N32" s="251" t="n">
        <v>44070</v>
      </c>
      <c r="O32" s="248" t="s">
        <v>1027</v>
      </c>
    </row>
    <row r="33" customFormat="false" ht="275" hidden="false" customHeight="false" outlineLevel="0" collapsed="false">
      <c r="A33" s="250" t="s">
        <v>881</v>
      </c>
      <c r="B33" s="248" t="s">
        <v>69</v>
      </c>
      <c r="C33" s="248" t="s">
        <v>75</v>
      </c>
      <c r="D33" s="248" t="s">
        <v>1022</v>
      </c>
      <c r="E33" s="248" t="s">
        <v>340</v>
      </c>
      <c r="F33" s="248" t="s">
        <v>269</v>
      </c>
      <c r="G33" s="248" t="s">
        <v>269</v>
      </c>
      <c r="H33" s="248" t="s">
        <v>1028</v>
      </c>
      <c r="I33" s="248" t="s">
        <v>1029</v>
      </c>
      <c r="J33" s="248"/>
      <c r="K33" s="248"/>
      <c r="L33" s="248" t="s">
        <v>817</v>
      </c>
      <c r="M33" s="248"/>
      <c r="N33" s="251" t="n">
        <v>44070</v>
      </c>
      <c r="O33" s="248" t="s">
        <v>1030</v>
      </c>
    </row>
    <row r="34" customFormat="false" ht="62.5" hidden="false" customHeight="false" outlineLevel="0" collapsed="false">
      <c r="A34" s="250" t="s">
        <v>881</v>
      </c>
      <c r="B34" s="248" t="s">
        <v>69</v>
      </c>
      <c r="C34" s="248" t="s">
        <v>75</v>
      </c>
      <c r="D34" s="248" t="s">
        <v>1022</v>
      </c>
      <c r="E34" s="248" t="s">
        <v>341</v>
      </c>
      <c r="F34" s="248" t="s">
        <v>186</v>
      </c>
      <c r="G34" s="248" t="s">
        <v>1031</v>
      </c>
      <c r="H34" s="248" t="s">
        <v>1032</v>
      </c>
      <c r="I34" s="248"/>
      <c r="J34" s="248"/>
      <c r="K34" s="248"/>
      <c r="L34" s="248" t="s">
        <v>818</v>
      </c>
      <c r="M34" s="248" t="s">
        <v>1033</v>
      </c>
      <c r="N34" s="251" t="n">
        <v>44070</v>
      </c>
      <c r="O34" s="248" t="s">
        <v>1034</v>
      </c>
    </row>
    <row r="35" customFormat="false" ht="25" hidden="true" customHeight="false" outlineLevel="0" collapsed="false">
      <c r="A35" s="250" t="s">
        <v>881</v>
      </c>
      <c r="B35" s="248" t="s">
        <v>69</v>
      </c>
      <c r="C35" s="248" t="s">
        <v>75</v>
      </c>
      <c r="D35" s="248" t="s">
        <v>1022</v>
      </c>
      <c r="E35" s="248"/>
      <c r="F35" s="248" t="s">
        <v>1035</v>
      </c>
      <c r="G35" s="248" t="s">
        <v>1035</v>
      </c>
      <c r="H35" s="248"/>
      <c r="I35" s="248"/>
      <c r="J35" s="248"/>
      <c r="K35" s="248"/>
      <c r="L35" s="248"/>
      <c r="M35" s="248"/>
      <c r="N35" s="251"/>
      <c r="O35" s="248" t="s">
        <v>1036</v>
      </c>
    </row>
    <row r="36" customFormat="false" ht="262.5" hidden="false" customHeight="false" outlineLevel="0" collapsed="false">
      <c r="A36" s="250" t="s">
        <v>881</v>
      </c>
      <c r="B36" s="248" t="s">
        <v>69</v>
      </c>
      <c r="C36" s="248" t="s">
        <v>75</v>
      </c>
      <c r="D36" s="248" t="s">
        <v>1022</v>
      </c>
      <c r="E36" s="248" t="s">
        <v>382</v>
      </c>
      <c r="F36" s="248" t="s">
        <v>293</v>
      </c>
      <c r="G36" s="248" t="s">
        <v>293</v>
      </c>
      <c r="H36" s="248" t="s">
        <v>1037</v>
      </c>
      <c r="I36" s="248" t="s">
        <v>1038</v>
      </c>
      <c r="J36" s="248" t="s">
        <v>1039</v>
      </c>
      <c r="K36" s="248"/>
      <c r="L36" s="248" t="s">
        <v>1040</v>
      </c>
      <c r="M36" s="248"/>
      <c r="N36" s="251" t="n">
        <v>44070</v>
      </c>
      <c r="O36" s="248" t="s">
        <v>1041</v>
      </c>
    </row>
    <row r="37" customFormat="false" ht="312.5" hidden="false" customHeight="false" outlineLevel="0" collapsed="false">
      <c r="A37" s="250" t="s">
        <v>881</v>
      </c>
      <c r="B37" s="248" t="s">
        <v>69</v>
      </c>
      <c r="C37" s="248" t="s">
        <v>75</v>
      </c>
      <c r="D37" s="248" t="s">
        <v>1022</v>
      </c>
      <c r="E37" s="248" t="s">
        <v>383</v>
      </c>
      <c r="F37" s="248" t="s">
        <v>294</v>
      </c>
      <c r="G37" s="248" t="s">
        <v>294</v>
      </c>
      <c r="H37" s="248" t="s">
        <v>1042</v>
      </c>
      <c r="I37" s="248" t="s">
        <v>1043</v>
      </c>
      <c r="J37" s="248" t="s">
        <v>1044</v>
      </c>
      <c r="K37" s="248"/>
      <c r="L37" s="248" t="s">
        <v>1040</v>
      </c>
      <c r="M37" s="248"/>
      <c r="N37" s="251" t="n">
        <v>44070</v>
      </c>
      <c r="O37" s="248" t="s">
        <v>1041</v>
      </c>
    </row>
    <row r="38" customFormat="false" ht="87.5" hidden="false" customHeight="false" outlineLevel="0" collapsed="false">
      <c r="A38" s="250" t="s">
        <v>881</v>
      </c>
      <c r="B38" s="248" t="s">
        <v>69</v>
      </c>
      <c r="C38" s="248" t="s">
        <v>75</v>
      </c>
      <c r="D38" s="248" t="s">
        <v>1022</v>
      </c>
      <c r="E38" s="248" t="s">
        <v>342</v>
      </c>
      <c r="F38" s="248" t="s">
        <v>270</v>
      </c>
      <c r="G38" s="248" t="s">
        <v>270</v>
      </c>
      <c r="H38" s="248" t="s">
        <v>1045</v>
      </c>
      <c r="I38" s="248" t="s">
        <v>1046</v>
      </c>
      <c r="J38" s="248" t="s">
        <v>1039</v>
      </c>
      <c r="K38" s="248"/>
      <c r="L38" s="248" t="s">
        <v>1040</v>
      </c>
      <c r="M38" s="248"/>
      <c r="N38" s="251" t="n">
        <v>44070</v>
      </c>
      <c r="O38" s="248" t="s">
        <v>1047</v>
      </c>
    </row>
    <row r="39" customFormat="false" ht="87.5" hidden="false" customHeight="false" outlineLevel="0" collapsed="false">
      <c r="A39" s="250" t="s">
        <v>881</v>
      </c>
      <c r="B39" s="248" t="s">
        <v>69</v>
      </c>
      <c r="C39" s="248" t="s">
        <v>75</v>
      </c>
      <c r="D39" s="248" t="s">
        <v>1048</v>
      </c>
      <c r="E39" s="248" t="s">
        <v>1049</v>
      </c>
      <c r="F39" s="248" t="s">
        <v>271</v>
      </c>
      <c r="G39" s="248" t="s">
        <v>271</v>
      </c>
      <c r="H39" s="248" t="s">
        <v>1050</v>
      </c>
      <c r="I39" s="248" t="s">
        <v>1051</v>
      </c>
      <c r="J39" s="248" t="s">
        <v>1039</v>
      </c>
      <c r="K39" s="248"/>
      <c r="L39" s="248" t="s">
        <v>1040</v>
      </c>
      <c r="M39" s="248"/>
      <c r="N39" s="251" t="n">
        <v>44070</v>
      </c>
      <c r="O39" s="248" t="s">
        <v>1041</v>
      </c>
    </row>
    <row r="40" customFormat="false" ht="62.5" hidden="false" customHeight="false" outlineLevel="0" collapsed="false">
      <c r="A40" s="250" t="s">
        <v>881</v>
      </c>
      <c r="B40" s="248" t="s">
        <v>69</v>
      </c>
      <c r="C40" s="248" t="s">
        <v>75</v>
      </c>
      <c r="D40" s="248" t="s">
        <v>1048</v>
      </c>
      <c r="E40" s="248" t="s">
        <v>344</v>
      </c>
      <c r="F40" s="248" t="s">
        <v>193</v>
      </c>
      <c r="G40" s="248" t="s">
        <v>193</v>
      </c>
      <c r="H40" s="248" t="s">
        <v>1052</v>
      </c>
      <c r="I40" s="248" t="s">
        <v>1053</v>
      </c>
      <c r="J40" s="248"/>
      <c r="K40" s="248"/>
      <c r="L40" s="248" t="s">
        <v>1054</v>
      </c>
      <c r="M40" s="248" t="s">
        <v>1055</v>
      </c>
      <c r="N40" s="251" t="n">
        <v>44070</v>
      </c>
      <c r="O40" s="248" t="s">
        <v>1056</v>
      </c>
    </row>
    <row r="41" customFormat="false" ht="116.25" hidden="false" customHeight="true" outlineLevel="0" collapsed="false">
      <c r="A41" s="250" t="s">
        <v>881</v>
      </c>
      <c r="B41" s="248" t="s">
        <v>69</v>
      </c>
      <c r="C41" s="248" t="s">
        <v>75</v>
      </c>
      <c r="D41" s="248" t="s">
        <v>1048</v>
      </c>
      <c r="E41" s="248" t="s">
        <v>1057</v>
      </c>
      <c r="F41" s="248" t="s">
        <v>194</v>
      </c>
      <c r="G41" s="248" t="s">
        <v>194</v>
      </c>
      <c r="H41" s="248" t="s">
        <v>1058</v>
      </c>
      <c r="I41" s="248" t="s">
        <v>1059</v>
      </c>
      <c r="J41" s="248"/>
      <c r="K41" s="248"/>
      <c r="L41" s="248" t="s">
        <v>821</v>
      </c>
      <c r="M41" s="248"/>
      <c r="N41" s="251" t="n">
        <v>44070</v>
      </c>
      <c r="O41" s="248" t="s">
        <v>1060</v>
      </c>
    </row>
    <row r="42" customFormat="false" ht="75" hidden="true" customHeight="false" outlineLevel="0" collapsed="false">
      <c r="A42" s="250" t="s">
        <v>881</v>
      </c>
      <c r="B42" s="248" t="s">
        <v>69</v>
      </c>
      <c r="C42" s="248" t="s">
        <v>75</v>
      </c>
      <c r="D42" s="248" t="s">
        <v>1048</v>
      </c>
      <c r="E42" s="248" t="s">
        <v>1061</v>
      </c>
      <c r="F42" s="248" t="s">
        <v>1062</v>
      </c>
      <c r="G42" s="248" t="s">
        <v>1062</v>
      </c>
      <c r="H42" s="248"/>
      <c r="I42" s="248"/>
      <c r="J42" s="248"/>
      <c r="K42" s="248"/>
      <c r="L42" s="248"/>
      <c r="M42" s="248" t="s">
        <v>1063</v>
      </c>
      <c r="N42" s="251"/>
      <c r="O42" s="248"/>
    </row>
    <row r="43" customFormat="false" ht="75" hidden="false" customHeight="false" outlineLevel="0" collapsed="false">
      <c r="A43" s="250" t="s">
        <v>881</v>
      </c>
      <c r="B43" s="248" t="s">
        <v>69</v>
      </c>
      <c r="C43" s="248" t="s">
        <v>75</v>
      </c>
      <c r="D43" s="248" t="s">
        <v>1048</v>
      </c>
      <c r="E43" s="248" t="s">
        <v>346</v>
      </c>
      <c r="F43" s="248" t="s">
        <v>189</v>
      </c>
      <c r="G43" s="248" t="s">
        <v>189</v>
      </c>
      <c r="H43" s="248" t="s">
        <v>1064</v>
      </c>
      <c r="I43" s="248" t="s">
        <v>1065</v>
      </c>
      <c r="J43" s="248" t="s">
        <v>1066</v>
      </c>
      <c r="K43" s="248"/>
      <c r="L43" s="248" t="s">
        <v>822</v>
      </c>
      <c r="M43" s="248"/>
      <c r="N43" s="251" t="n">
        <v>44070</v>
      </c>
      <c r="O43" s="248" t="s">
        <v>1067</v>
      </c>
    </row>
    <row r="44" customFormat="false" ht="62.5" hidden="false" customHeight="false" outlineLevel="0" collapsed="false">
      <c r="A44" s="250" t="s">
        <v>881</v>
      </c>
      <c r="B44" s="248" t="s">
        <v>69</v>
      </c>
      <c r="C44" s="248" t="s">
        <v>75</v>
      </c>
      <c r="D44" s="248" t="s">
        <v>1048</v>
      </c>
      <c r="E44" s="248" t="s">
        <v>1068</v>
      </c>
      <c r="F44" s="248" t="s">
        <v>190</v>
      </c>
      <c r="G44" s="248" t="s">
        <v>1069</v>
      </c>
      <c r="H44" s="248" t="s">
        <v>1070</v>
      </c>
      <c r="I44" s="248" t="s">
        <v>1071</v>
      </c>
      <c r="J44" s="248"/>
      <c r="K44" s="248"/>
      <c r="L44" s="248" t="s">
        <v>818</v>
      </c>
      <c r="M44" s="248" t="s">
        <v>1072</v>
      </c>
      <c r="N44" s="251" t="n">
        <v>44070</v>
      </c>
      <c r="O44" s="248" t="s">
        <v>1073</v>
      </c>
    </row>
    <row r="45" customFormat="false" ht="37.5" hidden="false" customHeight="false" outlineLevel="0" collapsed="false">
      <c r="A45" s="250" t="s">
        <v>881</v>
      </c>
      <c r="B45" s="248" t="s">
        <v>76</v>
      </c>
      <c r="C45" s="248" t="s">
        <v>1074</v>
      </c>
      <c r="D45" s="248" t="s">
        <v>78</v>
      </c>
      <c r="E45" s="248" t="s">
        <v>1075</v>
      </c>
      <c r="F45" s="248" t="s">
        <v>1076</v>
      </c>
      <c r="G45" s="248" t="s">
        <v>1076</v>
      </c>
      <c r="H45" s="248" t="s">
        <v>1077</v>
      </c>
      <c r="I45" s="248" t="s">
        <v>1078</v>
      </c>
      <c r="J45" s="248"/>
      <c r="K45" s="248"/>
      <c r="L45" s="248" t="s">
        <v>1079</v>
      </c>
      <c r="M45" s="248" t="s">
        <v>1080</v>
      </c>
      <c r="N45" s="251" t="n">
        <v>43913</v>
      </c>
      <c r="O45" s="248" t="s">
        <v>1081</v>
      </c>
    </row>
    <row r="46" customFormat="false" ht="37.5" hidden="false" customHeight="false" outlineLevel="0" collapsed="false">
      <c r="A46" s="250" t="s">
        <v>881</v>
      </c>
      <c r="B46" s="248" t="s">
        <v>76</v>
      </c>
      <c r="C46" s="248" t="s">
        <v>1074</v>
      </c>
      <c r="D46" s="248" t="s">
        <v>78</v>
      </c>
      <c r="E46" s="248" t="s">
        <v>1082</v>
      </c>
      <c r="F46" s="248" t="s">
        <v>1083</v>
      </c>
      <c r="G46" s="248" t="s">
        <v>1083</v>
      </c>
      <c r="H46" s="248" t="s">
        <v>1077</v>
      </c>
      <c r="I46" s="248" t="s">
        <v>1078</v>
      </c>
      <c r="J46" s="248"/>
      <c r="K46" s="248"/>
      <c r="L46" s="248" t="s">
        <v>1079</v>
      </c>
      <c r="M46" s="248" t="s">
        <v>1080</v>
      </c>
      <c r="N46" s="251" t="n">
        <v>43913</v>
      </c>
      <c r="O46" s="248" t="s">
        <v>1081</v>
      </c>
    </row>
    <row r="47" customFormat="false" ht="87.65" hidden="false" customHeight="true" outlineLevel="0" collapsed="false">
      <c r="A47" s="250" t="s">
        <v>881</v>
      </c>
      <c r="B47" s="248" t="s">
        <v>76</v>
      </c>
      <c r="C47" s="248" t="s">
        <v>1074</v>
      </c>
      <c r="D47" s="248" t="s">
        <v>77</v>
      </c>
      <c r="E47" s="248" t="s">
        <v>1084</v>
      </c>
      <c r="F47" s="248" t="s">
        <v>273</v>
      </c>
      <c r="G47" s="248" t="s">
        <v>1085</v>
      </c>
      <c r="H47" s="248" t="s">
        <v>1086</v>
      </c>
      <c r="I47" s="248" t="s">
        <v>1078</v>
      </c>
      <c r="J47" s="248"/>
      <c r="K47" s="248"/>
      <c r="L47" s="248" t="s">
        <v>1087</v>
      </c>
      <c r="M47" s="248" t="s">
        <v>1088</v>
      </c>
      <c r="N47" s="251" t="n">
        <v>44040</v>
      </c>
      <c r="O47" s="248" t="s">
        <v>1089</v>
      </c>
    </row>
    <row r="48" customFormat="false" ht="37.5" hidden="false" customHeight="false" outlineLevel="0" collapsed="false">
      <c r="A48" s="252" t="s">
        <v>1090</v>
      </c>
      <c r="B48" s="248" t="s">
        <v>1091</v>
      </c>
      <c r="C48" s="248" t="s">
        <v>1092</v>
      </c>
      <c r="D48" s="248"/>
      <c r="E48" s="248" t="s">
        <v>1093</v>
      </c>
      <c r="F48" s="248" t="s">
        <v>205</v>
      </c>
      <c r="G48" s="248" t="s">
        <v>205</v>
      </c>
      <c r="H48" s="248" t="s">
        <v>1094</v>
      </c>
      <c r="I48" s="248" t="s">
        <v>1095</v>
      </c>
      <c r="J48" s="248"/>
      <c r="K48" s="248"/>
      <c r="L48" s="248" t="s">
        <v>1096</v>
      </c>
      <c r="M48" s="248"/>
      <c r="N48" s="251" t="n">
        <v>43913</v>
      </c>
      <c r="O48" s="248" t="s">
        <v>1097</v>
      </c>
    </row>
    <row r="49" customFormat="false" ht="62.5" hidden="false" customHeight="false" outlineLevel="0" collapsed="false">
      <c r="A49" s="252" t="s">
        <v>1090</v>
      </c>
      <c r="B49" s="248" t="s">
        <v>1091</v>
      </c>
      <c r="C49" s="248" t="s">
        <v>1092</v>
      </c>
      <c r="D49" s="248"/>
      <c r="E49" s="248" t="s">
        <v>1098</v>
      </c>
      <c r="F49" s="248" t="s">
        <v>206</v>
      </c>
      <c r="G49" s="248" t="s">
        <v>206</v>
      </c>
      <c r="H49" s="248" t="s">
        <v>1099</v>
      </c>
      <c r="I49" s="248" t="s">
        <v>1100</v>
      </c>
      <c r="J49" s="248"/>
      <c r="K49" s="248"/>
      <c r="L49" s="248" t="s">
        <v>1096</v>
      </c>
      <c r="M49" s="248"/>
      <c r="N49" s="251" t="n">
        <v>44070</v>
      </c>
      <c r="O49" s="248" t="s">
        <v>1101</v>
      </c>
    </row>
    <row r="50" customFormat="false" ht="87.5" hidden="false" customHeight="false" outlineLevel="0" collapsed="false">
      <c r="A50" s="252" t="s">
        <v>1090</v>
      </c>
      <c r="B50" s="248" t="s">
        <v>1091</v>
      </c>
      <c r="C50" s="248" t="s">
        <v>82</v>
      </c>
      <c r="D50" s="248"/>
      <c r="E50" s="248" t="s">
        <v>1102</v>
      </c>
      <c r="F50" s="248" t="s">
        <v>207</v>
      </c>
      <c r="G50" s="248" t="s">
        <v>207</v>
      </c>
      <c r="H50" s="248" t="s">
        <v>1103</v>
      </c>
      <c r="I50" s="248" t="s">
        <v>1104</v>
      </c>
      <c r="J50" s="248"/>
      <c r="K50" s="248"/>
      <c r="L50" s="248" t="s">
        <v>1096</v>
      </c>
      <c r="M50" s="248"/>
      <c r="N50" s="251" t="n">
        <v>43913</v>
      </c>
      <c r="O50" s="248" t="s">
        <v>1105</v>
      </c>
    </row>
    <row r="51" customFormat="false" ht="62.5" hidden="false" customHeight="false" outlineLevel="0" collapsed="false">
      <c r="A51" s="252" t="s">
        <v>1090</v>
      </c>
      <c r="B51" s="248" t="s">
        <v>1091</v>
      </c>
      <c r="C51" s="248" t="s">
        <v>82</v>
      </c>
      <c r="D51" s="248"/>
      <c r="E51" s="248" t="s">
        <v>1106</v>
      </c>
      <c r="F51" s="248" t="s">
        <v>1107</v>
      </c>
      <c r="G51" s="248" t="s">
        <v>1107</v>
      </c>
      <c r="H51" s="248" t="s">
        <v>1108</v>
      </c>
      <c r="I51" s="248" t="s">
        <v>1109</v>
      </c>
      <c r="J51" s="248"/>
      <c r="K51" s="248"/>
      <c r="L51" s="248" t="s">
        <v>817</v>
      </c>
      <c r="M51" s="248"/>
      <c r="N51" s="251" t="n">
        <v>44070</v>
      </c>
      <c r="O51" s="248" t="s">
        <v>1110</v>
      </c>
    </row>
    <row r="52" customFormat="false" ht="37.5" hidden="false" customHeight="false" outlineLevel="0" collapsed="false">
      <c r="A52" s="252" t="s">
        <v>1090</v>
      </c>
      <c r="B52" s="248" t="s">
        <v>1091</v>
      </c>
      <c r="C52" s="248" t="s">
        <v>1111</v>
      </c>
      <c r="D52" s="248"/>
      <c r="E52" s="248" t="s">
        <v>1112</v>
      </c>
      <c r="F52" s="248" t="s">
        <v>1113</v>
      </c>
      <c r="G52" s="248" t="s">
        <v>1114</v>
      </c>
      <c r="H52" s="248" t="s">
        <v>1115</v>
      </c>
      <c r="I52" s="248" t="s">
        <v>1116</v>
      </c>
      <c r="J52" s="248"/>
      <c r="K52" s="248"/>
      <c r="L52" s="248" t="s">
        <v>1117</v>
      </c>
      <c r="M52" s="248"/>
      <c r="N52" s="251" t="n">
        <v>44070</v>
      </c>
      <c r="O52" s="248" t="s">
        <v>1118</v>
      </c>
    </row>
    <row r="53" customFormat="false" ht="112.5" hidden="false" customHeight="false" outlineLevel="0" collapsed="false">
      <c r="A53" s="252" t="s">
        <v>1090</v>
      </c>
      <c r="B53" s="248" t="s">
        <v>1091</v>
      </c>
      <c r="C53" s="248" t="s">
        <v>1111</v>
      </c>
      <c r="D53" s="248"/>
      <c r="E53" s="248" t="s">
        <v>1119</v>
      </c>
      <c r="F53" s="248" t="s">
        <v>211</v>
      </c>
      <c r="G53" s="248" t="s">
        <v>211</v>
      </c>
      <c r="H53" s="248" t="s">
        <v>1120</v>
      </c>
      <c r="I53" s="248" t="s">
        <v>1116</v>
      </c>
      <c r="J53" s="248"/>
      <c r="K53" s="248"/>
      <c r="L53" s="248" t="s">
        <v>817</v>
      </c>
      <c r="M53" s="248"/>
      <c r="N53" s="251" t="n">
        <v>43913</v>
      </c>
      <c r="O53" s="248" t="s">
        <v>1121</v>
      </c>
    </row>
    <row r="54" customFormat="false" ht="50" hidden="false" customHeight="false" outlineLevel="0" collapsed="false">
      <c r="A54" s="252" t="s">
        <v>1090</v>
      </c>
      <c r="B54" s="248" t="s">
        <v>1091</v>
      </c>
      <c r="C54" s="248" t="s">
        <v>1111</v>
      </c>
      <c r="D54" s="248"/>
      <c r="E54" s="248" t="s">
        <v>1122</v>
      </c>
      <c r="F54" s="248" t="s">
        <v>1123</v>
      </c>
      <c r="G54" s="248" t="s">
        <v>1124</v>
      </c>
      <c r="H54" s="248" t="s">
        <v>1125</v>
      </c>
      <c r="I54" s="248"/>
      <c r="J54" s="248" t="s">
        <v>1126</v>
      </c>
      <c r="K54" s="248"/>
      <c r="L54" s="248" t="s">
        <v>817</v>
      </c>
      <c r="M54" s="248"/>
      <c r="N54" s="251" t="n">
        <v>44070</v>
      </c>
      <c r="O54" s="248" t="s">
        <v>1127</v>
      </c>
    </row>
    <row r="55" customFormat="false" ht="37.5" hidden="false" customHeight="false" outlineLevel="0" collapsed="false">
      <c r="A55" s="252" t="s">
        <v>1090</v>
      </c>
      <c r="B55" s="248" t="s">
        <v>84</v>
      </c>
      <c r="C55" s="248" t="s">
        <v>85</v>
      </c>
      <c r="D55" s="248"/>
      <c r="E55" s="248" t="s">
        <v>1128</v>
      </c>
      <c r="F55" s="248" t="s">
        <v>286</v>
      </c>
      <c r="G55" s="248" t="s">
        <v>286</v>
      </c>
      <c r="H55" s="248" t="s">
        <v>1129</v>
      </c>
      <c r="I55" s="248" t="s">
        <v>1130</v>
      </c>
      <c r="J55" s="248"/>
      <c r="K55" s="248"/>
      <c r="L55" s="248" t="s">
        <v>829</v>
      </c>
      <c r="M55" s="248" t="s">
        <v>1131</v>
      </c>
      <c r="N55" s="251" t="n">
        <v>44070</v>
      </c>
      <c r="O55" s="248" t="s">
        <v>1132</v>
      </c>
    </row>
    <row r="56" customFormat="false" ht="75" hidden="false" customHeight="false" outlineLevel="0" collapsed="false">
      <c r="A56" s="252" t="s">
        <v>1090</v>
      </c>
      <c r="B56" s="248" t="s">
        <v>84</v>
      </c>
      <c r="C56" s="248" t="s">
        <v>85</v>
      </c>
      <c r="D56" s="248"/>
      <c r="E56" s="248" t="s">
        <v>1133</v>
      </c>
      <c r="F56" s="248" t="s">
        <v>285</v>
      </c>
      <c r="G56" s="248" t="s">
        <v>285</v>
      </c>
      <c r="H56" s="248" t="s">
        <v>1129</v>
      </c>
      <c r="I56" s="248" t="s">
        <v>1130</v>
      </c>
      <c r="J56" s="248"/>
      <c r="K56" s="248" t="s">
        <v>1134</v>
      </c>
      <c r="L56" s="248" t="s">
        <v>1135</v>
      </c>
      <c r="M56" s="248" t="s">
        <v>1136</v>
      </c>
      <c r="N56" s="251" t="n">
        <v>44074</v>
      </c>
      <c r="O56" s="248" t="s">
        <v>1137</v>
      </c>
    </row>
    <row r="57" customFormat="false" ht="37.5" hidden="false" customHeight="false" outlineLevel="0" collapsed="false">
      <c r="A57" s="252" t="s">
        <v>1090</v>
      </c>
      <c r="B57" s="248" t="s">
        <v>84</v>
      </c>
      <c r="C57" s="248" t="s">
        <v>85</v>
      </c>
      <c r="D57" s="248"/>
      <c r="E57" s="248" t="s">
        <v>1138</v>
      </c>
      <c r="F57" s="248" t="s">
        <v>1139</v>
      </c>
      <c r="G57" s="248" t="s">
        <v>1139</v>
      </c>
      <c r="H57" s="248" t="s">
        <v>1129</v>
      </c>
      <c r="I57" s="248" t="s">
        <v>1130</v>
      </c>
      <c r="J57" s="248"/>
      <c r="K57" s="248"/>
      <c r="L57" s="248" t="s">
        <v>829</v>
      </c>
      <c r="M57" s="248" t="s">
        <v>1140</v>
      </c>
      <c r="N57" s="251" t="n">
        <v>44069</v>
      </c>
      <c r="O57" s="248" t="s">
        <v>1141</v>
      </c>
    </row>
    <row r="58" customFormat="false" ht="37.5" hidden="false" customHeight="false" outlineLevel="0" collapsed="false">
      <c r="A58" s="252" t="s">
        <v>1090</v>
      </c>
      <c r="B58" s="248" t="s">
        <v>84</v>
      </c>
      <c r="C58" s="248" t="s">
        <v>90</v>
      </c>
      <c r="D58" s="248" t="s">
        <v>1142</v>
      </c>
      <c r="E58" s="248" t="s">
        <v>1143</v>
      </c>
      <c r="F58" s="248" t="s">
        <v>1144</v>
      </c>
      <c r="G58" s="248" t="s">
        <v>1145</v>
      </c>
      <c r="H58" s="248" t="s">
        <v>1146</v>
      </c>
      <c r="I58" s="248" t="s">
        <v>1147</v>
      </c>
      <c r="J58" s="248" t="s">
        <v>1148</v>
      </c>
      <c r="K58" s="248"/>
      <c r="L58" s="248" t="s">
        <v>1149</v>
      </c>
      <c r="M58" s="248"/>
      <c r="N58" s="251" t="n">
        <v>44070</v>
      </c>
      <c r="O58" s="248" t="s">
        <v>1150</v>
      </c>
    </row>
    <row r="59" customFormat="false" ht="62.5" hidden="false" customHeight="false" outlineLevel="0" collapsed="false">
      <c r="A59" s="252" t="s">
        <v>1090</v>
      </c>
      <c r="B59" s="248" t="s">
        <v>84</v>
      </c>
      <c r="C59" s="248" t="s">
        <v>90</v>
      </c>
      <c r="D59" s="248" t="s">
        <v>1142</v>
      </c>
      <c r="E59" s="248" t="s">
        <v>1151</v>
      </c>
      <c r="F59" s="248" t="s">
        <v>281</v>
      </c>
      <c r="G59" s="248" t="s">
        <v>1152</v>
      </c>
      <c r="H59" s="248" t="s">
        <v>1153</v>
      </c>
      <c r="I59" s="248" t="s">
        <v>1154</v>
      </c>
      <c r="J59" s="248" t="s">
        <v>1155</v>
      </c>
      <c r="K59" s="248"/>
      <c r="L59" s="248" t="s">
        <v>1156</v>
      </c>
      <c r="M59" s="248"/>
      <c r="N59" s="251" t="n">
        <v>44070</v>
      </c>
      <c r="O59" s="248" t="s">
        <v>1047</v>
      </c>
    </row>
    <row r="60" customFormat="false" ht="50" hidden="false" customHeight="false" outlineLevel="0" collapsed="false">
      <c r="A60" s="252" t="s">
        <v>1090</v>
      </c>
      <c r="B60" s="248" t="s">
        <v>84</v>
      </c>
      <c r="C60" s="248" t="s">
        <v>90</v>
      </c>
      <c r="D60" s="248" t="s">
        <v>1157</v>
      </c>
      <c r="E60" s="248" t="s">
        <v>1158</v>
      </c>
      <c r="F60" s="248" t="s">
        <v>223</v>
      </c>
      <c r="G60" s="248" t="s">
        <v>1159</v>
      </c>
      <c r="H60" s="248" t="s">
        <v>1160</v>
      </c>
      <c r="I60" s="248" t="s">
        <v>1161</v>
      </c>
      <c r="J60" s="248" t="s">
        <v>1162</v>
      </c>
      <c r="K60" s="248" t="s">
        <v>1163</v>
      </c>
      <c r="L60" s="248" t="s">
        <v>1164</v>
      </c>
      <c r="M60" s="248"/>
      <c r="N60" s="251" t="n">
        <v>44070</v>
      </c>
      <c r="O60" s="248" t="s">
        <v>1047</v>
      </c>
    </row>
    <row r="61" customFormat="false" ht="62.5" hidden="false" customHeight="false" outlineLevel="0" collapsed="false">
      <c r="A61" s="252" t="s">
        <v>1090</v>
      </c>
      <c r="B61" s="248" t="s">
        <v>84</v>
      </c>
      <c r="C61" s="248" t="s">
        <v>90</v>
      </c>
      <c r="D61" s="248" t="s">
        <v>1157</v>
      </c>
      <c r="E61" s="248" t="s">
        <v>1165</v>
      </c>
      <c r="F61" s="248" t="s">
        <v>222</v>
      </c>
      <c r="G61" s="248" t="s">
        <v>1166</v>
      </c>
      <c r="H61" s="248" t="s">
        <v>1167</v>
      </c>
      <c r="I61" s="248" t="s">
        <v>1168</v>
      </c>
      <c r="J61" s="248" t="s">
        <v>1169</v>
      </c>
      <c r="K61" s="248"/>
      <c r="L61" s="248" t="s">
        <v>1149</v>
      </c>
      <c r="M61" s="248"/>
      <c r="N61" s="251" t="n">
        <v>44070</v>
      </c>
      <c r="O61" s="248" t="s">
        <v>1150</v>
      </c>
    </row>
    <row r="62" customFormat="false" ht="75" hidden="false" customHeight="false" outlineLevel="0" collapsed="false">
      <c r="A62" s="252" t="s">
        <v>1090</v>
      </c>
      <c r="B62" s="248" t="s">
        <v>84</v>
      </c>
      <c r="C62" s="248" t="s">
        <v>90</v>
      </c>
      <c r="D62" s="248" t="s">
        <v>1157</v>
      </c>
      <c r="E62" s="248" t="s">
        <v>1170</v>
      </c>
      <c r="F62" s="248" t="s">
        <v>282</v>
      </c>
      <c r="G62" s="248" t="s">
        <v>1171</v>
      </c>
      <c r="H62" s="248" t="s">
        <v>1172</v>
      </c>
      <c r="I62" s="248"/>
      <c r="J62" s="248" t="s">
        <v>1173</v>
      </c>
      <c r="K62" s="248" t="s">
        <v>1174</v>
      </c>
      <c r="L62" s="248" t="s">
        <v>1175</v>
      </c>
      <c r="M62" s="248"/>
      <c r="N62" s="251" t="n">
        <v>44070</v>
      </c>
      <c r="O62" s="248" t="s">
        <v>1047</v>
      </c>
    </row>
    <row r="63" customFormat="false" ht="112.5" hidden="false" customHeight="false" outlineLevel="0" collapsed="false">
      <c r="A63" s="252" t="s">
        <v>1090</v>
      </c>
      <c r="B63" s="248" t="s">
        <v>84</v>
      </c>
      <c r="C63" s="248" t="s">
        <v>90</v>
      </c>
      <c r="D63" s="248" t="s">
        <v>1176</v>
      </c>
      <c r="E63" s="248" t="s">
        <v>1177</v>
      </c>
      <c r="F63" s="248" t="s">
        <v>226</v>
      </c>
      <c r="G63" s="248" t="s">
        <v>1178</v>
      </c>
      <c r="H63" s="248" t="s">
        <v>1179</v>
      </c>
      <c r="I63" s="248" t="s">
        <v>1180</v>
      </c>
      <c r="J63" s="248" t="s">
        <v>1181</v>
      </c>
      <c r="K63" s="248" t="s">
        <v>1182</v>
      </c>
      <c r="L63" s="248" t="s">
        <v>1183</v>
      </c>
      <c r="M63" s="248"/>
      <c r="N63" s="251" t="n">
        <v>43888</v>
      </c>
      <c r="O63" s="248" t="s">
        <v>1184</v>
      </c>
    </row>
    <row r="64" customFormat="false" ht="125" hidden="false" customHeight="false" outlineLevel="0" collapsed="false">
      <c r="A64" s="252" t="s">
        <v>1090</v>
      </c>
      <c r="B64" s="248" t="s">
        <v>84</v>
      </c>
      <c r="C64" s="248" t="s">
        <v>90</v>
      </c>
      <c r="D64" s="248" t="s">
        <v>1176</v>
      </c>
      <c r="E64" s="248" t="s">
        <v>1185</v>
      </c>
      <c r="F64" s="248" t="s">
        <v>1186</v>
      </c>
      <c r="G64" s="248" t="s">
        <v>1187</v>
      </c>
      <c r="H64" s="248" t="s">
        <v>1188</v>
      </c>
      <c r="I64" s="248" t="s">
        <v>1189</v>
      </c>
      <c r="J64" s="248"/>
      <c r="K64" s="248" t="s">
        <v>1190</v>
      </c>
      <c r="L64" s="248" t="s">
        <v>1191</v>
      </c>
      <c r="M64" s="248"/>
      <c r="N64" s="251" t="n">
        <v>44070</v>
      </c>
      <c r="O64" s="248" t="s">
        <v>1192</v>
      </c>
    </row>
    <row r="65" customFormat="false" ht="112.5" hidden="false" customHeight="false" outlineLevel="0" collapsed="false">
      <c r="A65" s="252" t="s">
        <v>1090</v>
      </c>
      <c r="B65" s="248" t="s">
        <v>84</v>
      </c>
      <c r="C65" s="248" t="s">
        <v>90</v>
      </c>
      <c r="D65" s="248" t="s">
        <v>1193</v>
      </c>
      <c r="E65" s="248" t="s">
        <v>1194</v>
      </c>
      <c r="F65" s="248" t="s">
        <v>1195</v>
      </c>
      <c r="G65" s="248" t="s">
        <v>1196</v>
      </c>
      <c r="H65" s="248" t="s">
        <v>1197</v>
      </c>
      <c r="I65" s="248" t="s">
        <v>1198</v>
      </c>
      <c r="J65" s="248" t="s">
        <v>1199</v>
      </c>
      <c r="K65" s="248" t="s">
        <v>1200</v>
      </c>
      <c r="L65" s="248" t="s">
        <v>977</v>
      </c>
      <c r="M65" s="248" t="s">
        <v>978</v>
      </c>
      <c r="N65" s="251" t="n">
        <v>44070</v>
      </c>
      <c r="O65" s="248" t="s">
        <v>979</v>
      </c>
    </row>
    <row r="66" customFormat="false" ht="37.5" hidden="false" customHeight="false" outlineLevel="0" collapsed="false">
      <c r="A66" s="252" t="s">
        <v>1090</v>
      </c>
      <c r="B66" s="248" t="s">
        <v>84</v>
      </c>
      <c r="C66" s="248" t="s">
        <v>90</v>
      </c>
      <c r="D66" s="248" t="s">
        <v>1201</v>
      </c>
      <c r="E66" s="248" t="s">
        <v>1202</v>
      </c>
      <c r="F66" s="248" t="s">
        <v>1203</v>
      </c>
      <c r="G66" s="248" t="s">
        <v>1203</v>
      </c>
      <c r="H66" s="248" t="s">
        <v>1204</v>
      </c>
      <c r="I66" s="248" t="s">
        <v>1205</v>
      </c>
      <c r="J66" s="248"/>
      <c r="K66" s="248" t="s">
        <v>1206</v>
      </c>
      <c r="L66" s="248" t="s">
        <v>814</v>
      </c>
      <c r="M66" s="248"/>
      <c r="N66" s="251" t="n">
        <v>44070</v>
      </c>
      <c r="O66" s="248" t="s">
        <v>1207</v>
      </c>
    </row>
    <row r="67" customFormat="false" ht="50" hidden="false" customHeight="false" outlineLevel="0" collapsed="false">
      <c r="A67" s="252" t="s">
        <v>1090</v>
      </c>
      <c r="B67" s="248" t="s">
        <v>84</v>
      </c>
      <c r="C67" s="248" t="s">
        <v>90</v>
      </c>
      <c r="D67" s="248" t="s">
        <v>1208</v>
      </c>
      <c r="E67" s="248" t="s">
        <v>1209</v>
      </c>
      <c r="F67" s="248" t="s">
        <v>1210</v>
      </c>
      <c r="G67" s="248" t="s">
        <v>1211</v>
      </c>
      <c r="H67" s="248" t="s">
        <v>1212</v>
      </c>
      <c r="I67" s="248" t="s">
        <v>1213</v>
      </c>
      <c r="J67" s="248" t="s">
        <v>1214</v>
      </c>
      <c r="K67" s="248" t="s">
        <v>1215</v>
      </c>
      <c r="L67" s="248" t="s">
        <v>814</v>
      </c>
      <c r="M67" s="248"/>
      <c r="N67" s="251" t="n">
        <v>44070</v>
      </c>
      <c r="O67" s="248" t="s">
        <v>1207</v>
      </c>
    </row>
    <row r="68" customFormat="false" ht="62.5" hidden="false" customHeight="false" outlineLevel="0" collapsed="false">
      <c r="A68" s="253" t="s">
        <v>1216</v>
      </c>
      <c r="B68" s="248" t="s">
        <v>92</v>
      </c>
      <c r="C68" s="248" t="s">
        <v>94</v>
      </c>
      <c r="D68" s="248"/>
      <c r="E68" s="248" t="s">
        <v>1217</v>
      </c>
      <c r="F68" s="248" t="s">
        <v>1218</v>
      </c>
      <c r="G68" s="248" t="s">
        <v>1218</v>
      </c>
      <c r="H68" s="248" t="s">
        <v>1219</v>
      </c>
      <c r="I68" s="248" t="s">
        <v>1220</v>
      </c>
      <c r="J68" s="248"/>
      <c r="K68" s="248"/>
      <c r="L68" s="248" t="s">
        <v>1221</v>
      </c>
      <c r="M68" s="248"/>
      <c r="N68" s="251" t="n">
        <v>43913</v>
      </c>
      <c r="O68" s="248" t="s">
        <v>1222</v>
      </c>
    </row>
    <row r="69" customFormat="false" ht="50" hidden="false" customHeight="false" outlineLevel="0" collapsed="false">
      <c r="A69" s="253" t="s">
        <v>1216</v>
      </c>
      <c r="B69" s="248" t="s">
        <v>92</v>
      </c>
      <c r="C69" s="248" t="s">
        <v>94</v>
      </c>
      <c r="D69" s="248"/>
      <c r="E69" s="248" t="s">
        <v>1223</v>
      </c>
      <c r="F69" s="248" t="s">
        <v>235</v>
      </c>
      <c r="G69" s="248" t="s">
        <v>1224</v>
      </c>
      <c r="H69" s="248" t="s">
        <v>1225</v>
      </c>
      <c r="I69" s="248" t="s">
        <v>1226</v>
      </c>
      <c r="J69" s="248"/>
      <c r="K69" s="248"/>
      <c r="L69" s="248" t="s">
        <v>1227</v>
      </c>
      <c r="M69" s="248"/>
      <c r="N69" s="251" t="n">
        <v>43913</v>
      </c>
      <c r="O69" s="248" t="s">
        <v>1228</v>
      </c>
    </row>
    <row r="70" customFormat="false" ht="75" hidden="false" customHeight="false" outlineLevel="0" collapsed="false">
      <c r="A70" s="253" t="s">
        <v>1216</v>
      </c>
      <c r="B70" s="248" t="s">
        <v>92</v>
      </c>
      <c r="C70" s="248" t="s">
        <v>1229</v>
      </c>
      <c r="D70" s="248"/>
      <c r="E70" s="248" t="s">
        <v>1230</v>
      </c>
      <c r="F70" s="248" t="s">
        <v>1231</v>
      </c>
      <c r="G70" s="248" t="s">
        <v>1232</v>
      </c>
      <c r="H70" s="248" t="s">
        <v>1233</v>
      </c>
      <c r="I70" s="248" t="s">
        <v>1234</v>
      </c>
      <c r="J70" s="248"/>
      <c r="K70" s="248" t="s">
        <v>1235</v>
      </c>
      <c r="L70" s="248" t="s">
        <v>1236</v>
      </c>
      <c r="M70" s="248"/>
      <c r="N70" s="251" t="n">
        <v>43340</v>
      </c>
      <c r="O70" s="248" t="s">
        <v>1237</v>
      </c>
    </row>
    <row r="71" customFormat="false" ht="75" hidden="false" customHeight="false" outlineLevel="0" collapsed="false">
      <c r="A71" s="253" t="s">
        <v>1216</v>
      </c>
      <c r="B71" s="248" t="s">
        <v>95</v>
      </c>
      <c r="C71" s="248" t="s">
        <v>96</v>
      </c>
      <c r="D71" s="248"/>
      <c r="E71" s="248" t="s">
        <v>1238</v>
      </c>
      <c r="F71" s="248" t="s">
        <v>238</v>
      </c>
      <c r="G71" s="248" t="s">
        <v>1239</v>
      </c>
      <c r="H71" s="248" t="s">
        <v>1240</v>
      </c>
      <c r="I71" s="248" t="s">
        <v>1241</v>
      </c>
      <c r="J71" s="248"/>
      <c r="K71" s="248"/>
      <c r="L71" s="248" t="s">
        <v>832</v>
      </c>
      <c r="M71" s="248"/>
      <c r="N71" s="251" t="n">
        <v>43888</v>
      </c>
      <c r="O71" s="248" t="s">
        <v>1242</v>
      </c>
    </row>
    <row r="72" customFormat="false" ht="75" hidden="false" customHeight="false" outlineLevel="0" collapsed="false">
      <c r="A72" s="253" t="s">
        <v>1216</v>
      </c>
      <c r="B72" s="248" t="s">
        <v>95</v>
      </c>
      <c r="C72" s="248" t="s">
        <v>96</v>
      </c>
      <c r="D72" s="248"/>
      <c r="E72" s="248" t="s">
        <v>1243</v>
      </c>
      <c r="F72" s="248" t="s">
        <v>239</v>
      </c>
      <c r="G72" s="248" t="s">
        <v>1244</v>
      </c>
      <c r="H72" s="248" t="s">
        <v>1245</v>
      </c>
      <c r="I72" s="248" t="s">
        <v>1241</v>
      </c>
      <c r="J72" s="248" t="s">
        <v>1246</v>
      </c>
      <c r="K72" s="248"/>
      <c r="L72" s="248" t="s">
        <v>817</v>
      </c>
      <c r="M72" s="248"/>
      <c r="N72" s="251" t="n">
        <v>44070</v>
      </c>
      <c r="O72" s="248" t="s">
        <v>1247</v>
      </c>
    </row>
    <row r="73" customFormat="false" ht="75" hidden="false" customHeight="false" outlineLevel="0" collapsed="false">
      <c r="A73" s="253" t="s">
        <v>1216</v>
      </c>
      <c r="B73" s="248" t="s">
        <v>95</v>
      </c>
      <c r="C73" s="248" t="s">
        <v>96</v>
      </c>
      <c r="D73" s="248"/>
      <c r="E73" s="248" t="s">
        <v>1248</v>
      </c>
      <c r="F73" s="248" t="s">
        <v>1249</v>
      </c>
      <c r="G73" s="248" t="s">
        <v>1250</v>
      </c>
      <c r="H73" s="248" t="s">
        <v>1251</v>
      </c>
      <c r="I73" s="248" t="s">
        <v>1241</v>
      </c>
      <c r="J73" s="248" t="s">
        <v>1252</v>
      </c>
      <c r="K73" s="248"/>
      <c r="L73" s="248" t="s">
        <v>1253</v>
      </c>
      <c r="M73" s="248" t="s">
        <v>1254</v>
      </c>
      <c r="N73" s="251" t="n">
        <v>43888</v>
      </c>
      <c r="O73" s="248" t="s">
        <v>1255</v>
      </c>
    </row>
    <row r="74" customFormat="false" ht="75" hidden="false" customHeight="false" outlineLevel="0" collapsed="false">
      <c r="A74" s="253" t="s">
        <v>1216</v>
      </c>
      <c r="B74" s="248" t="s">
        <v>95</v>
      </c>
      <c r="C74" s="248" t="s">
        <v>96</v>
      </c>
      <c r="D74" s="248"/>
      <c r="E74" s="248" t="s">
        <v>1256</v>
      </c>
      <c r="F74" s="248" t="s">
        <v>1257</v>
      </c>
      <c r="G74" s="248" t="s">
        <v>1258</v>
      </c>
      <c r="H74" s="248" t="s">
        <v>1259</v>
      </c>
      <c r="I74" s="248" t="s">
        <v>1241</v>
      </c>
      <c r="J74" s="248" t="s">
        <v>1260</v>
      </c>
      <c r="K74" s="248"/>
      <c r="L74" s="248" t="s">
        <v>1253</v>
      </c>
      <c r="M74" s="248" t="s">
        <v>1254</v>
      </c>
      <c r="N74" s="251" t="n">
        <v>43888</v>
      </c>
      <c r="O74" s="248" t="s">
        <v>1261</v>
      </c>
    </row>
    <row r="75" customFormat="false" ht="100" hidden="true" customHeight="false" outlineLevel="0" collapsed="false">
      <c r="A75" s="253" t="s">
        <v>1216</v>
      </c>
      <c r="B75" s="248" t="s">
        <v>95</v>
      </c>
      <c r="C75" s="248" t="s">
        <v>243</v>
      </c>
      <c r="D75" s="248"/>
      <c r="E75" s="254" t="s">
        <v>1262</v>
      </c>
      <c r="F75" s="254" t="s">
        <v>1263</v>
      </c>
      <c r="G75" s="254" t="s">
        <v>1264</v>
      </c>
      <c r="H75" s="248" t="s">
        <v>1265</v>
      </c>
      <c r="I75" s="248" t="s">
        <v>1266</v>
      </c>
      <c r="J75" s="248"/>
      <c r="K75" s="248" t="s">
        <v>1267</v>
      </c>
      <c r="L75" s="248" t="s">
        <v>1040</v>
      </c>
      <c r="M75" s="248"/>
      <c r="N75" s="251" t="n">
        <v>43340</v>
      </c>
      <c r="O75" s="248" t="s">
        <v>1041</v>
      </c>
    </row>
    <row r="76" customFormat="false" ht="137.5" hidden="true" customHeight="false" outlineLevel="0" collapsed="false">
      <c r="A76" s="253" t="s">
        <v>1216</v>
      </c>
      <c r="B76" s="248" t="s">
        <v>95</v>
      </c>
      <c r="C76" s="248" t="s">
        <v>243</v>
      </c>
      <c r="D76" s="248"/>
      <c r="E76" s="254" t="s">
        <v>1268</v>
      </c>
      <c r="F76" s="254" t="s">
        <v>1269</v>
      </c>
      <c r="G76" s="254" t="s">
        <v>1270</v>
      </c>
      <c r="H76" s="248" t="s">
        <v>1271</v>
      </c>
      <c r="I76" s="248" t="s">
        <v>1272</v>
      </c>
      <c r="J76" s="248"/>
      <c r="K76" s="248" t="s">
        <v>1273</v>
      </c>
      <c r="L76" s="248" t="s">
        <v>1040</v>
      </c>
      <c r="M76" s="248"/>
      <c r="N76" s="251" t="n">
        <v>43340</v>
      </c>
      <c r="O76" s="248" t="s">
        <v>1041</v>
      </c>
    </row>
    <row r="77" s="255" customFormat="true" ht="50" hidden="false" customHeight="false" outlineLevel="0" collapsed="false">
      <c r="A77" s="253" t="s">
        <v>1216</v>
      </c>
      <c r="B77" s="248" t="s">
        <v>95</v>
      </c>
      <c r="C77" s="248" t="s">
        <v>243</v>
      </c>
      <c r="D77" s="248"/>
      <c r="E77" s="248" t="s">
        <v>1274</v>
      </c>
      <c r="F77" s="248" t="s">
        <v>242</v>
      </c>
      <c r="G77" s="248" t="s">
        <v>1275</v>
      </c>
      <c r="H77" s="248" t="s">
        <v>1276</v>
      </c>
      <c r="I77" s="248" t="s">
        <v>1277</v>
      </c>
      <c r="J77" s="248"/>
      <c r="K77" s="248"/>
      <c r="L77" s="248" t="s">
        <v>1278</v>
      </c>
      <c r="M77" s="248"/>
      <c r="N77" s="251" t="n">
        <v>43340</v>
      </c>
      <c r="O77" s="248" t="s">
        <v>1279</v>
      </c>
    </row>
    <row r="78" s="255" customFormat="true" ht="87.5" hidden="false" customHeight="false" outlineLevel="0" collapsed="false">
      <c r="A78" s="253" t="s">
        <v>1216</v>
      </c>
      <c r="B78" s="248" t="s">
        <v>95</v>
      </c>
      <c r="C78" s="248" t="s">
        <v>243</v>
      </c>
      <c r="D78" s="248"/>
      <c r="E78" s="248" t="s">
        <v>382</v>
      </c>
      <c r="F78" s="248" t="s">
        <v>293</v>
      </c>
      <c r="G78" s="248" t="s">
        <v>293</v>
      </c>
      <c r="H78" s="248" t="s">
        <v>1037</v>
      </c>
      <c r="I78" s="248" t="s">
        <v>1280</v>
      </c>
      <c r="J78" s="248" t="s">
        <v>1039</v>
      </c>
      <c r="K78" s="248"/>
      <c r="L78" s="248" t="s">
        <v>1040</v>
      </c>
      <c r="M78" s="248"/>
      <c r="N78" s="251" t="n">
        <v>43705</v>
      </c>
      <c r="O78" s="248" t="s">
        <v>1041</v>
      </c>
    </row>
    <row r="79" s="255" customFormat="true" ht="100" hidden="false" customHeight="false" outlineLevel="0" collapsed="false">
      <c r="A79" s="253" t="s">
        <v>1216</v>
      </c>
      <c r="B79" s="248" t="s">
        <v>95</v>
      </c>
      <c r="C79" s="248" t="s">
        <v>243</v>
      </c>
      <c r="D79" s="248"/>
      <c r="E79" s="248" t="s">
        <v>383</v>
      </c>
      <c r="F79" s="248" t="s">
        <v>294</v>
      </c>
      <c r="G79" s="248" t="s">
        <v>294</v>
      </c>
      <c r="H79" s="248" t="s">
        <v>1042</v>
      </c>
      <c r="I79" s="248" t="s">
        <v>1281</v>
      </c>
      <c r="J79" s="248" t="s">
        <v>1044</v>
      </c>
      <c r="K79" s="248"/>
      <c r="L79" s="248" t="s">
        <v>1040</v>
      </c>
      <c r="M79" s="248"/>
      <c r="N79" s="251" t="n">
        <v>43705</v>
      </c>
      <c r="O79" s="248" t="s">
        <v>1041</v>
      </c>
    </row>
    <row r="80" customFormat="false" ht="37.5" hidden="false" customHeight="false" outlineLevel="0" collapsed="false">
      <c r="A80" s="253" t="s">
        <v>1216</v>
      </c>
      <c r="B80" s="248" t="s">
        <v>95</v>
      </c>
      <c r="C80" s="248" t="s">
        <v>98</v>
      </c>
      <c r="D80" s="248"/>
      <c r="E80" s="248" t="s">
        <v>1282</v>
      </c>
      <c r="F80" s="248" t="s">
        <v>295</v>
      </c>
      <c r="G80" s="248" t="s">
        <v>1283</v>
      </c>
      <c r="H80" s="248" t="s">
        <v>1284</v>
      </c>
      <c r="I80" s="248" t="s">
        <v>1277</v>
      </c>
      <c r="J80" s="248"/>
      <c r="K80" s="248"/>
      <c r="L80" s="248" t="s">
        <v>1149</v>
      </c>
      <c r="M80" s="248"/>
      <c r="N80" s="251" t="n">
        <v>44070</v>
      </c>
      <c r="O80" s="248" t="s">
        <v>1285</v>
      </c>
    </row>
    <row r="81" customFormat="false" ht="150" hidden="false" customHeight="false" outlineLevel="0" collapsed="false">
      <c r="A81" s="253" t="s">
        <v>1216</v>
      </c>
      <c r="B81" s="248" t="s">
        <v>95</v>
      </c>
      <c r="C81" s="248" t="s">
        <v>98</v>
      </c>
      <c r="D81" s="248" t="s">
        <v>248</v>
      </c>
      <c r="E81" s="248" t="s">
        <v>1286</v>
      </c>
      <c r="F81" s="248" t="s">
        <v>1287</v>
      </c>
      <c r="G81" s="248" t="s">
        <v>1288</v>
      </c>
      <c r="H81" s="248" t="s">
        <v>1289</v>
      </c>
      <c r="I81" s="248" t="s">
        <v>1290</v>
      </c>
      <c r="J81" s="248" t="s">
        <v>1291</v>
      </c>
      <c r="K81" s="248"/>
      <c r="L81" s="248" t="s">
        <v>1292</v>
      </c>
      <c r="M81" s="248"/>
      <c r="N81" s="251" t="n">
        <v>44070</v>
      </c>
      <c r="O81" s="248" t="s">
        <v>1047</v>
      </c>
    </row>
    <row r="82" customFormat="false" ht="150" hidden="false" customHeight="false" outlineLevel="0" collapsed="false">
      <c r="A82" s="253" t="s">
        <v>1216</v>
      </c>
      <c r="B82" s="248" t="s">
        <v>95</v>
      </c>
      <c r="C82" s="248" t="s">
        <v>98</v>
      </c>
      <c r="D82" s="248" t="s">
        <v>248</v>
      </c>
      <c r="E82" s="248" t="s">
        <v>1293</v>
      </c>
      <c r="F82" s="248" t="s">
        <v>1294</v>
      </c>
      <c r="G82" s="248" t="s">
        <v>1295</v>
      </c>
      <c r="H82" s="248" t="s">
        <v>1296</v>
      </c>
      <c r="I82" s="248" t="s">
        <v>1297</v>
      </c>
      <c r="J82" s="248" t="s">
        <v>1291</v>
      </c>
      <c r="K82" s="248"/>
      <c r="L82" s="248" t="s">
        <v>1292</v>
      </c>
      <c r="M82" s="248"/>
      <c r="N82" s="251" t="n">
        <v>44070</v>
      </c>
      <c r="O82" s="248" t="s">
        <v>1047</v>
      </c>
    </row>
    <row r="83" customFormat="false" ht="150" hidden="false" customHeight="false" outlineLevel="0" collapsed="false">
      <c r="A83" s="253" t="s">
        <v>1216</v>
      </c>
      <c r="B83" s="248" t="s">
        <v>95</v>
      </c>
      <c r="C83" s="248" t="s">
        <v>98</v>
      </c>
      <c r="D83" s="248" t="s">
        <v>248</v>
      </c>
      <c r="E83" s="248" t="s">
        <v>1298</v>
      </c>
      <c r="F83" s="248" t="s">
        <v>1299</v>
      </c>
      <c r="G83" s="248" t="s">
        <v>1300</v>
      </c>
      <c r="H83" s="248" t="s">
        <v>1301</v>
      </c>
      <c r="I83" s="248" t="s">
        <v>1302</v>
      </c>
      <c r="J83" s="248" t="s">
        <v>1291</v>
      </c>
      <c r="K83" s="248"/>
      <c r="L83" s="248" t="s">
        <v>1292</v>
      </c>
      <c r="M83" s="248"/>
      <c r="N83" s="251" t="n">
        <v>44070</v>
      </c>
      <c r="O83" s="248" t="s">
        <v>1047</v>
      </c>
    </row>
    <row r="84" customFormat="false" ht="75" hidden="false" customHeight="false" outlineLevel="0" collapsed="false">
      <c r="A84" s="253" t="s">
        <v>1216</v>
      </c>
      <c r="B84" s="248" t="s">
        <v>95</v>
      </c>
      <c r="C84" s="248" t="s">
        <v>98</v>
      </c>
      <c r="D84" s="248"/>
      <c r="E84" s="248" t="s">
        <v>1303</v>
      </c>
      <c r="F84" s="248" t="s">
        <v>1304</v>
      </c>
      <c r="G84" s="248" t="s">
        <v>1305</v>
      </c>
      <c r="H84" s="248" t="s">
        <v>1306</v>
      </c>
      <c r="I84" s="248" t="s">
        <v>1307</v>
      </c>
      <c r="J84" s="248" t="s">
        <v>1308</v>
      </c>
      <c r="K84" s="248"/>
      <c r="L84" s="248" t="s">
        <v>1309</v>
      </c>
      <c r="M84" s="248"/>
      <c r="N84" s="251" t="n">
        <v>43888</v>
      </c>
      <c r="O84" s="248" t="s">
        <v>1310</v>
      </c>
    </row>
    <row r="85" customFormat="false" ht="87.5" hidden="false" customHeight="false" outlineLevel="0" collapsed="false">
      <c r="A85" s="253" t="s">
        <v>1216</v>
      </c>
      <c r="B85" s="248" t="s">
        <v>95</v>
      </c>
      <c r="C85" s="248" t="s">
        <v>98</v>
      </c>
      <c r="D85" s="248"/>
      <c r="E85" s="248" t="s">
        <v>1311</v>
      </c>
      <c r="F85" s="248" t="s">
        <v>1312</v>
      </c>
      <c r="G85" s="248" t="s">
        <v>1313</v>
      </c>
      <c r="H85" s="248" t="s">
        <v>1314</v>
      </c>
      <c r="I85" s="248" t="s">
        <v>1315</v>
      </c>
      <c r="J85" s="248" t="s">
        <v>1316</v>
      </c>
      <c r="K85" s="248" t="s">
        <v>1317</v>
      </c>
      <c r="L85" s="248" t="s">
        <v>1318</v>
      </c>
      <c r="M85" s="248" t="s">
        <v>1319</v>
      </c>
      <c r="N85" s="251" t="n">
        <v>43888</v>
      </c>
      <c r="O85" s="248" t="s">
        <v>1320</v>
      </c>
    </row>
    <row r="86" customFormat="false" ht="125" hidden="false" customHeight="false" outlineLevel="0" collapsed="false">
      <c r="A86" s="256" t="s">
        <v>1321</v>
      </c>
      <c r="B86" s="248"/>
      <c r="C86" s="248"/>
      <c r="D86" s="248"/>
      <c r="E86" s="248" t="s">
        <v>392</v>
      </c>
      <c r="F86" s="248" t="s">
        <v>1322</v>
      </c>
      <c r="G86" s="248" t="s">
        <v>1323</v>
      </c>
      <c r="H86" s="248"/>
      <c r="I86" s="248"/>
      <c r="J86" s="248"/>
      <c r="K86" s="248"/>
      <c r="L86" s="248" t="s">
        <v>1087</v>
      </c>
      <c r="M86" s="248" t="s">
        <v>1324</v>
      </c>
      <c r="N86" s="251" t="n">
        <v>43696</v>
      </c>
      <c r="O86" s="248" t="s">
        <v>1325</v>
      </c>
    </row>
    <row r="87" customFormat="false" ht="62.5" hidden="false" customHeight="false" outlineLevel="0" collapsed="false">
      <c r="A87" s="256" t="s">
        <v>1321</v>
      </c>
      <c r="B87" s="248"/>
      <c r="C87" s="248"/>
      <c r="D87" s="248"/>
      <c r="E87" s="248" t="s">
        <v>391</v>
      </c>
      <c r="F87" s="248" t="s">
        <v>1326</v>
      </c>
      <c r="G87" s="248" t="s">
        <v>1327</v>
      </c>
      <c r="H87" s="248" t="s">
        <v>1328</v>
      </c>
      <c r="I87" s="248"/>
      <c r="J87" s="248"/>
      <c r="K87" s="248"/>
      <c r="L87" s="248" t="s">
        <v>818</v>
      </c>
      <c r="M87" s="248" t="s">
        <v>1329</v>
      </c>
      <c r="N87" s="251" t="n">
        <v>43714</v>
      </c>
      <c r="O87" s="248" t="s">
        <v>1073</v>
      </c>
    </row>
    <row r="88" customFormat="false" ht="87.5" hidden="false" customHeight="false" outlineLevel="0" collapsed="false">
      <c r="A88" s="256" t="s">
        <v>1321</v>
      </c>
      <c r="B88" s="248"/>
      <c r="C88" s="248"/>
      <c r="D88" s="248"/>
      <c r="E88" s="248"/>
      <c r="F88" s="248" t="s">
        <v>1330</v>
      </c>
      <c r="G88" s="248" t="s">
        <v>297</v>
      </c>
      <c r="H88" s="248" t="s">
        <v>1331</v>
      </c>
      <c r="I88" s="248" t="s">
        <v>1332</v>
      </c>
      <c r="J88" s="248"/>
      <c r="K88" s="248"/>
      <c r="L88" s="248" t="s">
        <v>1333</v>
      </c>
      <c r="M88" s="248"/>
      <c r="N88" s="251" t="s">
        <v>1334</v>
      </c>
      <c r="O88" s="248" t="s">
        <v>1335</v>
      </c>
    </row>
  </sheetData>
  <mergeCells count="1">
    <mergeCell ref="A1:O1"/>
  </mergeCells>
  <hyperlinks>
    <hyperlink ref="O7" r:id="rId1" display="http://risk.preventionweb.net/capraviewer/download.jsp"/>
    <hyperlink ref="O8" r:id="rId2" display="http://risk.preventionweb.net/capraviewer/download.jsp"/>
    <hyperlink ref="O9" r:id="rId3" display="http://risk.preventionweb.net/capraviewer/download.jsp"/>
    <hyperlink ref="O10" r:id="rId4" display="http://risk.preventionweb.net/capraviewer/download.jsp"/>
    <hyperlink ref="O11" r:id="rId5" display="http://risk.preventionweb.net/capraviewer/download.jsp"/>
    <hyperlink ref="O12" r:id="rId6" display="http://risk.preventionweb.net/capraviewer/download.jsp"/>
    <hyperlink ref="O13" r:id="rId7" display="http://risk.preventionweb.net/capraviewer/download.jsp"/>
    <hyperlink ref="O14" r:id="rId8" display="http://risk.preventionweb.net/capraviewer/download.jsp"/>
    <hyperlink ref="O15" r:id="rId9" display="http://risk.preventionweb.net/capraviewer/download.jsp"/>
    <hyperlink ref="O16" r:id="rId10" display="http://risk.preventionweb.net/capraviewer/download.jsp"/>
    <hyperlink ref="O84" r:id="rId11" display="http://data.worldbank.org/indicator/SH.MED.PHYS.ZS"/>
    <hyperlink ref="O85" r:id="rId12" display="http://data.worldbank.org/indicator/SH.STA.MMRT"/>
    <hyperlink ref="O88" r:id="rId13" display="http://data.worldbank.org/indicator/NY.GDP.PCAP.CD, https://www.bok.or.kr/eng/bbs/E0000634/view.do?nttId=10065833&amp;menuNo=400069&amp;pageIndex=2"/>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1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2" activeCellId="0" sqref="A2"/>
    </sheetView>
  </sheetViews>
  <sheetFormatPr defaultColWidth="9.09375" defaultRowHeight="14.5" zeroHeight="false" outlineLevelRow="0" outlineLevelCol="0"/>
  <cols>
    <col collapsed="false" customWidth="true" hidden="false" outlineLevel="0" max="1" min="1" style="0" width="49.45"/>
    <col collapsed="false" customWidth="true" hidden="false" outlineLevel="0" max="4" min="2" style="0" width="7.36"/>
    <col collapsed="false" customWidth="true" hidden="false" outlineLevel="0" max="5" min="5" style="0" width="24.63"/>
    <col collapsed="false" customWidth="true" hidden="false" outlineLevel="0" max="6" min="6" style="0" width="21.63"/>
    <col collapsed="false" customWidth="true" hidden="false" outlineLevel="0" max="7" min="7" style="0" width="18.55"/>
    <col collapsed="false" customWidth="true" hidden="false" outlineLevel="0" max="8" min="8" style="0" width="37.09"/>
    <col collapsed="false" customWidth="true" hidden="false" outlineLevel="0" max="9" min="9" style="0" width="22.63"/>
    <col collapsed="false" customWidth="true" hidden="false" outlineLevel="0" max="10" min="10" style="0" width="26.91"/>
  </cols>
  <sheetData>
    <row r="1" customFormat="false" ht="14.5" hidden="false" customHeight="false" outlineLevel="0" collapsed="false">
      <c r="A1" s="257"/>
      <c r="B1" s="257"/>
      <c r="C1" s="257"/>
      <c r="D1" s="257"/>
      <c r="E1" s="257"/>
      <c r="F1" s="257"/>
      <c r="G1" s="257"/>
      <c r="H1" s="257"/>
      <c r="I1" s="257"/>
      <c r="J1" s="257"/>
    </row>
    <row r="2" customFormat="false" ht="14.5" hidden="false" customHeight="false" outlineLevel="0" collapsed="false">
      <c r="A2" s="258" t="s">
        <v>62</v>
      </c>
      <c r="B2" s="258" t="s">
        <v>63</v>
      </c>
      <c r="C2" s="258" t="s">
        <v>1336</v>
      </c>
      <c r="D2" s="258" t="s">
        <v>1337</v>
      </c>
      <c r="E2" s="259" t="s">
        <v>1338</v>
      </c>
      <c r="F2" s="259" t="s">
        <v>1339</v>
      </c>
      <c r="G2" s="259" t="s">
        <v>1340</v>
      </c>
      <c r="H2" s="259" t="s">
        <v>1341</v>
      </c>
      <c r="I2" s="259" t="s">
        <v>1342</v>
      </c>
      <c r="J2" s="259" t="s">
        <v>1343</v>
      </c>
      <c r="K2" s="260"/>
    </row>
    <row r="3" customFormat="false" ht="14.5" hidden="false" customHeight="false" outlineLevel="0" collapsed="false">
      <c r="A3" s="220" t="s">
        <v>412</v>
      </c>
      <c r="B3" s="220" t="s">
        <v>413</v>
      </c>
      <c r="C3" s="220" t="n">
        <v>4</v>
      </c>
      <c r="D3" s="220" t="n">
        <v>2</v>
      </c>
      <c r="E3" s="220" t="s">
        <v>1344</v>
      </c>
      <c r="F3" s="220" t="s">
        <v>1345</v>
      </c>
      <c r="G3" s="220" t="s">
        <v>1346</v>
      </c>
      <c r="H3" s="220" t="s">
        <v>1344</v>
      </c>
      <c r="I3" s="220" t="s">
        <v>1347</v>
      </c>
      <c r="J3" s="220" t="s">
        <v>1348</v>
      </c>
    </row>
    <row r="4" customFormat="false" ht="14.5" hidden="false" customHeight="false" outlineLevel="0" collapsed="false">
      <c r="A4" s="220" t="s">
        <v>415</v>
      </c>
      <c r="B4" s="220" t="s">
        <v>416</v>
      </c>
      <c r="C4" s="220" t="n">
        <v>8</v>
      </c>
      <c r="D4" s="220" t="n">
        <v>3</v>
      </c>
      <c r="E4" s="220" t="s">
        <v>1349</v>
      </c>
      <c r="F4" s="220" t="s">
        <v>1350</v>
      </c>
      <c r="G4" s="220" t="s">
        <v>1351</v>
      </c>
      <c r="H4" s="220" t="s">
        <v>1352</v>
      </c>
      <c r="I4" s="220" t="s">
        <v>1353</v>
      </c>
      <c r="J4" s="220" t="s">
        <v>1354</v>
      </c>
    </row>
    <row r="5" customFormat="false" ht="14.5" hidden="false" customHeight="false" outlineLevel="0" collapsed="false">
      <c r="A5" s="220" t="s">
        <v>417</v>
      </c>
      <c r="B5" s="220" t="s">
        <v>418</v>
      </c>
      <c r="C5" s="220" t="n">
        <v>12</v>
      </c>
      <c r="D5" s="220" t="n">
        <v>4</v>
      </c>
      <c r="E5" s="220" t="s">
        <v>1355</v>
      </c>
      <c r="F5" s="220" t="s">
        <v>1356</v>
      </c>
      <c r="G5" s="220" t="s">
        <v>1346</v>
      </c>
      <c r="H5" s="220" t="s">
        <v>1355</v>
      </c>
      <c r="I5" s="220" t="s">
        <v>1357</v>
      </c>
      <c r="J5" s="220" t="s">
        <v>1358</v>
      </c>
    </row>
    <row r="6" customFormat="false" ht="14.5" hidden="false" customHeight="false" outlineLevel="0" collapsed="false">
      <c r="A6" s="220" t="s">
        <v>419</v>
      </c>
      <c r="B6" s="220" t="s">
        <v>420</v>
      </c>
      <c r="C6" s="220" t="n">
        <v>24</v>
      </c>
      <c r="D6" s="220" t="n">
        <v>7</v>
      </c>
      <c r="E6" s="220" t="s">
        <v>1359</v>
      </c>
      <c r="F6" s="220" t="s">
        <v>1356</v>
      </c>
      <c r="G6" s="220" t="s">
        <v>1360</v>
      </c>
      <c r="H6" s="220" t="s">
        <v>1359</v>
      </c>
      <c r="I6" s="220" t="s">
        <v>1357</v>
      </c>
      <c r="J6" s="220" t="s">
        <v>1361</v>
      </c>
    </row>
    <row r="7" customFormat="false" ht="14.5" hidden="false" customHeight="false" outlineLevel="0" collapsed="false">
      <c r="A7" s="220" t="s">
        <v>421</v>
      </c>
      <c r="B7" s="220" t="s">
        <v>422</v>
      </c>
      <c r="C7" s="220" t="n">
        <v>28</v>
      </c>
      <c r="D7" s="220" t="n">
        <v>8</v>
      </c>
      <c r="E7" s="220" t="s">
        <v>1362</v>
      </c>
      <c r="F7" s="220" t="s">
        <v>1363</v>
      </c>
      <c r="G7" s="220" t="s">
        <v>1364</v>
      </c>
      <c r="H7" s="220" t="s">
        <v>1365</v>
      </c>
      <c r="I7" s="220" t="s">
        <v>1366</v>
      </c>
      <c r="J7" s="220" t="s">
        <v>1367</v>
      </c>
    </row>
    <row r="8" customFormat="false" ht="14.5" hidden="false" customHeight="false" outlineLevel="0" collapsed="false">
      <c r="A8" s="220" t="s">
        <v>423</v>
      </c>
      <c r="B8" s="220" t="s">
        <v>424</v>
      </c>
      <c r="C8" s="220" t="n">
        <v>32</v>
      </c>
      <c r="D8" s="220" t="n">
        <v>9</v>
      </c>
      <c r="E8" s="220" t="s">
        <v>1362</v>
      </c>
      <c r="F8" s="220" t="s">
        <v>1350</v>
      </c>
      <c r="G8" s="220" t="s">
        <v>1364</v>
      </c>
      <c r="H8" s="220" t="s">
        <v>1368</v>
      </c>
      <c r="I8" s="220" t="s">
        <v>1366</v>
      </c>
      <c r="J8" s="220" t="s">
        <v>1369</v>
      </c>
    </row>
    <row r="9" customFormat="false" ht="14.5" hidden="false" customHeight="false" outlineLevel="0" collapsed="false">
      <c r="A9" s="220" t="s">
        <v>425</v>
      </c>
      <c r="B9" s="220" t="s">
        <v>426</v>
      </c>
      <c r="C9" s="220" t="n">
        <v>51</v>
      </c>
      <c r="D9" s="220" t="n">
        <v>1</v>
      </c>
      <c r="E9" s="220" t="s">
        <v>1349</v>
      </c>
      <c r="F9" s="220" t="s">
        <v>1350</v>
      </c>
      <c r="G9" s="220" t="s">
        <v>1370</v>
      </c>
      <c r="H9" s="220" t="s">
        <v>1352</v>
      </c>
      <c r="I9" s="220" t="s">
        <v>1347</v>
      </c>
      <c r="J9" s="220" t="s">
        <v>1371</v>
      </c>
    </row>
    <row r="10" customFormat="false" ht="14.5" hidden="false" customHeight="false" outlineLevel="0" collapsed="false">
      <c r="A10" s="220" t="s">
        <v>427</v>
      </c>
      <c r="B10" s="220" t="s">
        <v>428</v>
      </c>
      <c r="C10" s="220" t="n">
        <v>36</v>
      </c>
      <c r="D10" s="220" t="n">
        <v>10</v>
      </c>
      <c r="E10" s="220" t="s">
        <v>1372</v>
      </c>
      <c r="F10" s="220" t="s">
        <v>1363</v>
      </c>
      <c r="G10" s="220" t="s">
        <v>1373</v>
      </c>
      <c r="H10" s="220" t="s">
        <v>1372</v>
      </c>
      <c r="I10" s="220" t="s">
        <v>1374</v>
      </c>
      <c r="J10" s="220" t="s">
        <v>1375</v>
      </c>
    </row>
    <row r="11" customFormat="false" ht="14.5" hidden="false" customHeight="false" outlineLevel="0" collapsed="false">
      <c r="A11" s="220" t="s">
        <v>429</v>
      </c>
      <c r="B11" s="220" t="s">
        <v>430</v>
      </c>
      <c r="C11" s="220" t="n">
        <v>40</v>
      </c>
      <c r="D11" s="220" t="n">
        <v>11</v>
      </c>
      <c r="E11" s="220" t="s">
        <v>1349</v>
      </c>
      <c r="F11" s="220" t="s">
        <v>1363</v>
      </c>
      <c r="G11" s="220" t="s">
        <v>1351</v>
      </c>
      <c r="H11" s="220" t="s">
        <v>1376</v>
      </c>
      <c r="I11" s="220" t="s">
        <v>1353</v>
      </c>
      <c r="J11" s="220" t="s">
        <v>1377</v>
      </c>
    </row>
    <row r="12" customFormat="false" ht="14.5" hidden="false" customHeight="false" outlineLevel="0" collapsed="false">
      <c r="A12" s="220" t="s">
        <v>431</v>
      </c>
      <c r="B12" s="220" t="s">
        <v>432</v>
      </c>
      <c r="C12" s="220" t="n">
        <v>31</v>
      </c>
      <c r="D12" s="220" t="n">
        <v>52</v>
      </c>
      <c r="E12" s="220" t="s">
        <v>1349</v>
      </c>
      <c r="F12" s="220" t="s">
        <v>1350</v>
      </c>
      <c r="G12" s="220" t="s">
        <v>1370</v>
      </c>
      <c r="H12" s="220" t="s">
        <v>1352</v>
      </c>
      <c r="I12" s="220" t="s">
        <v>1347</v>
      </c>
      <c r="J12" s="220" t="s">
        <v>1371</v>
      </c>
    </row>
    <row r="13" customFormat="false" ht="14.5" hidden="false" customHeight="false" outlineLevel="0" collapsed="false">
      <c r="A13" s="220" t="s">
        <v>433</v>
      </c>
      <c r="B13" s="220" t="s">
        <v>434</v>
      </c>
      <c r="C13" s="220" t="n">
        <v>44</v>
      </c>
      <c r="D13" s="220" t="n">
        <v>12</v>
      </c>
      <c r="E13" s="220" t="s">
        <v>1362</v>
      </c>
      <c r="F13" s="220" t="s">
        <v>1363</v>
      </c>
      <c r="G13" s="220" t="s">
        <v>1364</v>
      </c>
      <c r="H13" s="220" t="s">
        <v>1365</v>
      </c>
      <c r="I13" s="220" t="s">
        <v>1366</v>
      </c>
      <c r="J13" s="220" t="s">
        <v>1367</v>
      </c>
    </row>
    <row r="14" customFormat="false" ht="14.5" hidden="false" customHeight="false" outlineLevel="0" collapsed="false">
      <c r="A14" s="220" t="s">
        <v>435</v>
      </c>
      <c r="B14" s="220" t="s">
        <v>436</v>
      </c>
      <c r="C14" s="220" t="n">
        <v>48</v>
      </c>
      <c r="D14" s="220" t="n">
        <v>13</v>
      </c>
      <c r="E14" s="220" t="s">
        <v>1355</v>
      </c>
      <c r="F14" s="220" t="s">
        <v>1363</v>
      </c>
      <c r="G14" s="220" t="s">
        <v>1346</v>
      </c>
      <c r="H14" s="220" t="s">
        <v>1355</v>
      </c>
      <c r="I14" s="220" t="s">
        <v>1347</v>
      </c>
      <c r="J14" s="220" t="s">
        <v>1371</v>
      </c>
    </row>
    <row r="15" customFormat="false" ht="14.5" hidden="false" customHeight="false" outlineLevel="0" collapsed="false">
      <c r="A15" s="220" t="s">
        <v>437</v>
      </c>
      <c r="B15" s="220" t="s">
        <v>438</v>
      </c>
      <c r="C15" s="220" t="n">
        <v>50</v>
      </c>
      <c r="D15" s="220" t="n">
        <v>16</v>
      </c>
      <c r="E15" s="220" t="s">
        <v>1344</v>
      </c>
      <c r="F15" s="220" t="s">
        <v>1356</v>
      </c>
      <c r="G15" s="220" t="s">
        <v>1373</v>
      </c>
      <c r="H15" s="220" t="s">
        <v>1344</v>
      </c>
      <c r="I15" s="220" t="s">
        <v>1347</v>
      </c>
      <c r="J15" s="220" t="s">
        <v>1348</v>
      </c>
    </row>
    <row r="16" customFormat="false" ht="14.5" hidden="false" customHeight="false" outlineLevel="0" collapsed="false">
      <c r="A16" s="220" t="s">
        <v>439</v>
      </c>
      <c r="B16" s="220" t="s">
        <v>440</v>
      </c>
      <c r="C16" s="220" t="n">
        <v>52</v>
      </c>
      <c r="D16" s="220" t="n">
        <v>14</v>
      </c>
      <c r="E16" s="220" t="s">
        <v>1362</v>
      </c>
      <c r="F16" s="220" t="s">
        <v>1363</v>
      </c>
      <c r="G16" s="220" t="s">
        <v>1364</v>
      </c>
      <c r="H16" s="220" t="s">
        <v>1365</v>
      </c>
      <c r="I16" s="220" t="s">
        <v>1366</v>
      </c>
      <c r="J16" s="220" t="s">
        <v>1367</v>
      </c>
    </row>
    <row r="17" customFormat="false" ht="14.5" hidden="false" customHeight="false" outlineLevel="0" collapsed="false">
      <c r="A17" s="220" t="s">
        <v>441</v>
      </c>
      <c r="B17" s="220" t="s">
        <v>442</v>
      </c>
      <c r="C17" s="220" t="n">
        <v>112</v>
      </c>
      <c r="D17" s="220" t="n">
        <v>57</v>
      </c>
      <c r="E17" s="220" t="s">
        <v>1349</v>
      </c>
      <c r="F17" s="220" t="s">
        <v>1350</v>
      </c>
      <c r="G17" s="220" t="s">
        <v>1351</v>
      </c>
      <c r="H17" s="220" t="s">
        <v>1352</v>
      </c>
      <c r="I17" s="220" t="s">
        <v>1353</v>
      </c>
      <c r="J17" s="220" t="s">
        <v>1378</v>
      </c>
    </row>
    <row r="18" customFormat="false" ht="14.5" hidden="false" customHeight="false" outlineLevel="0" collapsed="false">
      <c r="A18" s="220" t="s">
        <v>443</v>
      </c>
      <c r="B18" s="220" t="s">
        <v>444</v>
      </c>
      <c r="C18" s="220" t="n">
        <v>56</v>
      </c>
      <c r="D18" s="220" t="n">
        <v>255</v>
      </c>
      <c r="E18" s="220" t="s">
        <v>1349</v>
      </c>
      <c r="F18" s="220" t="s">
        <v>1363</v>
      </c>
      <c r="G18" s="220" t="s">
        <v>1351</v>
      </c>
      <c r="H18" s="220" t="s">
        <v>1376</v>
      </c>
      <c r="I18" s="220" t="s">
        <v>1353</v>
      </c>
      <c r="J18" s="220" t="s">
        <v>1377</v>
      </c>
    </row>
    <row r="19" customFormat="false" ht="14.5" hidden="false" customHeight="false" outlineLevel="0" collapsed="false">
      <c r="A19" s="220" t="s">
        <v>445</v>
      </c>
      <c r="B19" s="220" t="s">
        <v>446</v>
      </c>
      <c r="C19" s="220" t="n">
        <v>84</v>
      </c>
      <c r="D19" s="220" t="n">
        <v>23</v>
      </c>
      <c r="E19" s="220" t="s">
        <v>1362</v>
      </c>
      <c r="F19" s="220" t="s">
        <v>1350</v>
      </c>
      <c r="G19" s="220" t="s">
        <v>1364</v>
      </c>
      <c r="H19" s="220" t="s">
        <v>1365</v>
      </c>
      <c r="I19" s="220" t="s">
        <v>1366</v>
      </c>
      <c r="J19" s="220" t="s">
        <v>1379</v>
      </c>
    </row>
    <row r="20" customFormat="false" ht="14.5" hidden="false" customHeight="false" outlineLevel="0" collapsed="false">
      <c r="A20" s="220" t="s">
        <v>447</v>
      </c>
      <c r="B20" s="220" t="s">
        <v>448</v>
      </c>
      <c r="C20" s="220" t="n">
        <v>204</v>
      </c>
      <c r="D20" s="220" t="n">
        <v>53</v>
      </c>
      <c r="E20" s="220" t="s">
        <v>1359</v>
      </c>
      <c r="F20" s="220" t="s">
        <v>1356</v>
      </c>
      <c r="G20" s="220" t="s">
        <v>1380</v>
      </c>
      <c r="H20" s="220" t="s">
        <v>1359</v>
      </c>
      <c r="I20" s="220" t="s">
        <v>1357</v>
      </c>
      <c r="J20" s="220" t="s">
        <v>1381</v>
      </c>
    </row>
    <row r="21" customFormat="false" ht="14.5" hidden="false" customHeight="false" outlineLevel="0" collapsed="false">
      <c r="A21" s="220" t="s">
        <v>449</v>
      </c>
      <c r="B21" s="220" t="s">
        <v>450</v>
      </c>
      <c r="C21" s="220" t="n">
        <v>64</v>
      </c>
      <c r="D21" s="220" t="n">
        <v>18</v>
      </c>
      <c r="E21" s="220" t="s">
        <v>1344</v>
      </c>
      <c r="F21" s="220" t="s">
        <v>1356</v>
      </c>
      <c r="G21" s="220" t="s">
        <v>1373</v>
      </c>
      <c r="H21" s="220" t="s">
        <v>1344</v>
      </c>
      <c r="I21" s="220" t="s">
        <v>1347</v>
      </c>
      <c r="J21" s="220" t="s">
        <v>1348</v>
      </c>
    </row>
    <row r="22" customFormat="false" ht="14.5" hidden="false" customHeight="false" outlineLevel="0" collapsed="false">
      <c r="A22" s="220" t="s">
        <v>451</v>
      </c>
      <c r="B22" s="220" t="s">
        <v>452</v>
      </c>
      <c r="C22" s="220" t="n">
        <v>68</v>
      </c>
      <c r="D22" s="220" t="n">
        <v>19</v>
      </c>
      <c r="E22" s="220" t="s">
        <v>1362</v>
      </c>
      <c r="F22" s="220" t="s">
        <v>1356</v>
      </c>
      <c r="G22" s="220" t="s">
        <v>1364</v>
      </c>
      <c r="H22" s="220" t="s">
        <v>1365</v>
      </c>
      <c r="I22" s="220" t="s">
        <v>1366</v>
      </c>
      <c r="J22" s="220" t="s">
        <v>1369</v>
      </c>
    </row>
    <row r="23" customFormat="false" ht="14.5" hidden="false" customHeight="false" outlineLevel="0" collapsed="false">
      <c r="A23" s="220" t="s">
        <v>453</v>
      </c>
      <c r="B23" s="220" t="s">
        <v>454</v>
      </c>
      <c r="C23" s="220" t="n">
        <v>70</v>
      </c>
      <c r="D23" s="220" t="n">
        <v>80</v>
      </c>
      <c r="E23" s="220" t="s">
        <v>1349</v>
      </c>
      <c r="F23" s="220" t="s">
        <v>1350</v>
      </c>
      <c r="G23" s="220" t="s">
        <v>1351</v>
      </c>
      <c r="H23" s="220" t="s">
        <v>1352</v>
      </c>
      <c r="I23" s="220" t="s">
        <v>1353</v>
      </c>
      <c r="J23" s="220" t="s">
        <v>1354</v>
      </c>
    </row>
    <row r="24" customFormat="false" ht="14.5" hidden="false" customHeight="false" outlineLevel="0" collapsed="false">
      <c r="A24" s="220" t="s">
        <v>455</v>
      </c>
      <c r="B24" s="220" t="s">
        <v>456</v>
      </c>
      <c r="C24" s="220" t="n">
        <v>72</v>
      </c>
      <c r="D24" s="220" t="n">
        <v>20</v>
      </c>
      <c r="E24" s="220" t="s">
        <v>1359</v>
      </c>
      <c r="F24" s="220" t="s">
        <v>1350</v>
      </c>
      <c r="G24" s="220" t="s">
        <v>1360</v>
      </c>
      <c r="H24" s="220" t="s">
        <v>1359</v>
      </c>
      <c r="I24" s="220" t="s">
        <v>1357</v>
      </c>
      <c r="J24" s="220" t="s">
        <v>1382</v>
      </c>
    </row>
    <row r="25" customFormat="false" ht="14.5" hidden="false" customHeight="false" outlineLevel="0" collapsed="false">
      <c r="A25" s="220" t="s">
        <v>457</v>
      </c>
      <c r="B25" s="220" t="s">
        <v>458</v>
      </c>
      <c r="C25" s="220" t="n">
        <v>76</v>
      </c>
      <c r="D25" s="220" t="n">
        <v>21</v>
      </c>
      <c r="E25" s="220" t="s">
        <v>1362</v>
      </c>
      <c r="F25" s="220" t="s">
        <v>1350</v>
      </c>
      <c r="G25" s="220" t="s">
        <v>1364</v>
      </c>
      <c r="H25" s="220" t="s">
        <v>1368</v>
      </c>
      <c r="I25" s="220" t="s">
        <v>1366</v>
      </c>
      <c r="J25" s="220" t="s">
        <v>1369</v>
      </c>
    </row>
    <row r="26" customFormat="false" ht="14.5" hidden="false" customHeight="false" outlineLevel="0" collapsed="false">
      <c r="A26" s="220" t="s">
        <v>459</v>
      </c>
      <c r="B26" s="220" t="s">
        <v>460</v>
      </c>
      <c r="C26" s="220" t="n">
        <v>96</v>
      </c>
      <c r="D26" s="220" t="n">
        <v>26</v>
      </c>
      <c r="E26" s="220" t="s">
        <v>1372</v>
      </c>
      <c r="F26" s="220" t="s">
        <v>1363</v>
      </c>
      <c r="G26" s="220" t="s">
        <v>1373</v>
      </c>
      <c r="H26" s="220" t="s">
        <v>1372</v>
      </c>
      <c r="I26" s="220" t="s">
        <v>1347</v>
      </c>
      <c r="J26" s="220" t="s">
        <v>1383</v>
      </c>
    </row>
    <row r="27" customFormat="false" ht="14.5" hidden="false" customHeight="false" outlineLevel="0" collapsed="false">
      <c r="A27" s="220" t="s">
        <v>461</v>
      </c>
      <c r="B27" s="220" t="s">
        <v>462</v>
      </c>
      <c r="C27" s="220" t="n">
        <v>100</v>
      </c>
      <c r="D27" s="220" t="n">
        <v>27</v>
      </c>
      <c r="E27" s="220" t="s">
        <v>1349</v>
      </c>
      <c r="F27" s="220" t="s">
        <v>1350</v>
      </c>
      <c r="G27" s="220" t="s">
        <v>1351</v>
      </c>
      <c r="H27" s="220" t="s">
        <v>1376</v>
      </c>
      <c r="I27" s="220" t="s">
        <v>1353</v>
      </c>
      <c r="J27" s="220" t="s">
        <v>1378</v>
      </c>
    </row>
    <row r="28" customFormat="false" ht="14.5" hidden="false" customHeight="false" outlineLevel="0" collapsed="false">
      <c r="A28" s="220" t="s">
        <v>463</v>
      </c>
      <c r="B28" s="220" t="s">
        <v>464</v>
      </c>
      <c r="C28" s="220" t="n">
        <v>854</v>
      </c>
      <c r="D28" s="220" t="n">
        <v>233</v>
      </c>
      <c r="E28" s="220" t="s">
        <v>1359</v>
      </c>
      <c r="F28" s="220" t="s">
        <v>1345</v>
      </c>
      <c r="G28" s="220" t="s">
        <v>1380</v>
      </c>
      <c r="H28" s="220" t="s">
        <v>1359</v>
      </c>
      <c r="I28" s="220" t="s">
        <v>1357</v>
      </c>
      <c r="J28" s="220" t="s">
        <v>1381</v>
      </c>
    </row>
    <row r="29" customFormat="false" ht="14.5" hidden="false" customHeight="false" outlineLevel="0" collapsed="false">
      <c r="A29" s="220" t="s">
        <v>465</v>
      </c>
      <c r="B29" s="220" t="s">
        <v>466</v>
      </c>
      <c r="C29" s="220" t="n">
        <v>108</v>
      </c>
      <c r="D29" s="220" t="n">
        <v>29</v>
      </c>
      <c r="E29" s="220" t="s">
        <v>1359</v>
      </c>
      <c r="F29" s="220" t="s">
        <v>1345</v>
      </c>
      <c r="G29" s="220" t="s">
        <v>1384</v>
      </c>
      <c r="H29" s="220" t="s">
        <v>1359</v>
      </c>
      <c r="I29" s="220" t="s">
        <v>1357</v>
      </c>
      <c r="J29" s="220" t="s">
        <v>1385</v>
      </c>
    </row>
    <row r="30" customFormat="false" ht="14.5" hidden="false" customHeight="false" outlineLevel="0" collapsed="false">
      <c r="A30" s="220" t="s">
        <v>467</v>
      </c>
      <c r="B30" s="220" t="s">
        <v>468</v>
      </c>
      <c r="C30" s="220" t="n">
        <v>132</v>
      </c>
      <c r="D30" s="220" t="n">
        <v>35</v>
      </c>
      <c r="E30" s="220" t="s">
        <v>1359</v>
      </c>
      <c r="F30" s="220" t="s">
        <v>1356</v>
      </c>
      <c r="G30" s="220" t="s">
        <v>1380</v>
      </c>
      <c r="H30" s="220" t="s">
        <v>1359</v>
      </c>
      <c r="I30" s="220" t="s">
        <v>1357</v>
      </c>
      <c r="J30" s="220" t="s">
        <v>1381</v>
      </c>
    </row>
    <row r="31" customFormat="false" ht="14.5" hidden="false" customHeight="false" outlineLevel="0" collapsed="false">
      <c r="A31" s="220" t="s">
        <v>469</v>
      </c>
      <c r="B31" s="220" t="s">
        <v>470</v>
      </c>
      <c r="C31" s="220" t="n">
        <v>116</v>
      </c>
      <c r="D31" s="220" t="n">
        <v>115</v>
      </c>
      <c r="E31" s="220" t="s">
        <v>1372</v>
      </c>
      <c r="F31" s="220" t="s">
        <v>1356</v>
      </c>
      <c r="G31" s="220" t="s">
        <v>1373</v>
      </c>
      <c r="H31" s="220" t="s">
        <v>1372</v>
      </c>
      <c r="I31" s="220" t="s">
        <v>1347</v>
      </c>
      <c r="J31" s="220" t="s">
        <v>1383</v>
      </c>
    </row>
    <row r="32" customFormat="false" ht="14.5" hidden="false" customHeight="false" outlineLevel="0" collapsed="false">
      <c r="A32" s="220" t="s">
        <v>471</v>
      </c>
      <c r="B32" s="220" t="s">
        <v>472</v>
      </c>
      <c r="C32" s="220" t="n">
        <v>120</v>
      </c>
      <c r="D32" s="220" t="n">
        <v>32</v>
      </c>
      <c r="E32" s="220" t="s">
        <v>1359</v>
      </c>
      <c r="F32" s="220" t="s">
        <v>1356</v>
      </c>
      <c r="G32" s="220" t="s">
        <v>1380</v>
      </c>
      <c r="H32" s="220" t="s">
        <v>1359</v>
      </c>
      <c r="I32" s="220" t="s">
        <v>1357</v>
      </c>
      <c r="J32" s="220" t="s">
        <v>1361</v>
      </c>
    </row>
    <row r="33" customFormat="false" ht="14.5" hidden="false" customHeight="false" outlineLevel="0" collapsed="false">
      <c r="A33" s="220" t="s">
        <v>473</v>
      </c>
      <c r="B33" s="220" t="s">
        <v>474</v>
      </c>
      <c r="C33" s="220" t="n">
        <v>124</v>
      </c>
      <c r="D33" s="220" t="n">
        <v>33</v>
      </c>
      <c r="E33" s="220" t="s">
        <v>1386</v>
      </c>
      <c r="F33" s="220" t="s">
        <v>1363</v>
      </c>
      <c r="G33" s="220" t="s">
        <v>1351</v>
      </c>
      <c r="H33" s="220" t="s">
        <v>1386</v>
      </c>
      <c r="I33" s="220" t="s">
        <v>1366</v>
      </c>
      <c r="J33" s="220" t="s">
        <v>1387</v>
      </c>
    </row>
    <row r="34" customFormat="false" ht="14.5" hidden="false" customHeight="false" outlineLevel="0" collapsed="false">
      <c r="A34" s="220" t="s">
        <v>475</v>
      </c>
      <c r="B34" s="220" t="s">
        <v>476</v>
      </c>
      <c r="C34" s="220" t="n">
        <v>140</v>
      </c>
      <c r="D34" s="220" t="n">
        <v>37</v>
      </c>
      <c r="E34" s="220" t="s">
        <v>1359</v>
      </c>
      <c r="F34" s="220" t="s">
        <v>1345</v>
      </c>
      <c r="G34" s="220" t="s">
        <v>1380</v>
      </c>
      <c r="H34" s="220" t="s">
        <v>1359</v>
      </c>
      <c r="I34" s="220" t="s">
        <v>1357</v>
      </c>
      <c r="J34" s="220" t="s">
        <v>1361</v>
      </c>
    </row>
    <row r="35" customFormat="false" ht="14.5" hidden="false" customHeight="false" outlineLevel="0" collapsed="false">
      <c r="A35" s="220" t="s">
        <v>477</v>
      </c>
      <c r="B35" s="220" t="s">
        <v>478</v>
      </c>
      <c r="C35" s="220" t="n">
        <v>148</v>
      </c>
      <c r="D35" s="220" t="n">
        <v>39</v>
      </c>
      <c r="E35" s="220" t="s">
        <v>1359</v>
      </c>
      <c r="F35" s="220" t="s">
        <v>1345</v>
      </c>
      <c r="G35" s="220" t="s">
        <v>1380</v>
      </c>
      <c r="H35" s="220" t="s">
        <v>1359</v>
      </c>
      <c r="I35" s="220" t="s">
        <v>1357</v>
      </c>
      <c r="J35" s="220" t="s">
        <v>1361</v>
      </c>
    </row>
    <row r="36" customFormat="false" ht="14.5" hidden="false" customHeight="false" outlineLevel="0" collapsed="false">
      <c r="A36" s="220" t="s">
        <v>479</v>
      </c>
      <c r="B36" s="220" t="s">
        <v>480</v>
      </c>
      <c r="C36" s="220" t="n">
        <v>152</v>
      </c>
      <c r="D36" s="220" t="n">
        <v>40</v>
      </c>
      <c r="E36" s="220" t="s">
        <v>1362</v>
      </c>
      <c r="F36" s="220" t="s">
        <v>1363</v>
      </c>
      <c r="G36" s="220" t="s">
        <v>1364</v>
      </c>
      <c r="H36" s="220" t="s">
        <v>1368</v>
      </c>
      <c r="I36" s="220" t="s">
        <v>1366</v>
      </c>
      <c r="J36" s="220" t="s">
        <v>1369</v>
      </c>
    </row>
    <row r="37" customFormat="false" ht="14.5" hidden="false" customHeight="false" outlineLevel="0" collapsed="false">
      <c r="A37" s="220" t="s">
        <v>481</v>
      </c>
      <c r="B37" s="220" t="s">
        <v>482</v>
      </c>
      <c r="C37" s="220" t="n">
        <v>156</v>
      </c>
      <c r="D37" s="220" t="n">
        <v>351</v>
      </c>
      <c r="E37" s="220" t="s">
        <v>1372</v>
      </c>
      <c r="F37" s="220" t="s">
        <v>1350</v>
      </c>
      <c r="G37" s="220" t="s">
        <v>1373</v>
      </c>
      <c r="H37" s="220" t="s">
        <v>1372</v>
      </c>
      <c r="I37" s="220" t="s">
        <v>1347</v>
      </c>
      <c r="J37" s="220" t="s">
        <v>1388</v>
      </c>
    </row>
    <row r="38" customFormat="false" ht="14.5" hidden="false" customHeight="false" outlineLevel="0" collapsed="false">
      <c r="A38" s="220" t="s">
        <v>483</v>
      </c>
      <c r="B38" s="220" t="s">
        <v>484</v>
      </c>
      <c r="C38" s="220" t="n">
        <v>170</v>
      </c>
      <c r="D38" s="220" t="n">
        <v>44</v>
      </c>
      <c r="E38" s="220" t="s">
        <v>1362</v>
      </c>
      <c r="F38" s="220" t="s">
        <v>1350</v>
      </c>
      <c r="G38" s="220" t="s">
        <v>1364</v>
      </c>
      <c r="H38" s="220" t="s">
        <v>1368</v>
      </c>
      <c r="I38" s="220" t="s">
        <v>1366</v>
      </c>
      <c r="J38" s="220" t="s">
        <v>1369</v>
      </c>
    </row>
    <row r="39" customFormat="false" ht="14.5" hidden="false" customHeight="false" outlineLevel="0" collapsed="false">
      <c r="A39" s="220" t="s">
        <v>485</v>
      </c>
      <c r="B39" s="220" t="s">
        <v>486</v>
      </c>
      <c r="C39" s="220" t="n">
        <v>174</v>
      </c>
      <c r="D39" s="220" t="n">
        <v>45</v>
      </c>
      <c r="E39" s="220" t="s">
        <v>1359</v>
      </c>
      <c r="F39" s="220" t="s">
        <v>1356</v>
      </c>
      <c r="G39" s="220" t="s">
        <v>1360</v>
      </c>
      <c r="H39" s="220" t="s">
        <v>1359</v>
      </c>
      <c r="I39" s="220" t="s">
        <v>1357</v>
      </c>
      <c r="J39" s="220" t="s">
        <v>1385</v>
      </c>
    </row>
    <row r="40" customFormat="false" ht="14.5" hidden="false" customHeight="false" outlineLevel="0" collapsed="false">
      <c r="A40" s="220" t="s">
        <v>487</v>
      </c>
      <c r="B40" s="220" t="s">
        <v>488</v>
      </c>
      <c r="C40" s="220" t="n">
        <v>178</v>
      </c>
      <c r="D40" s="220" t="n">
        <v>46</v>
      </c>
      <c r="E40" s="220" t="s">
        <v>1359</v>
      </c>
      <c r="F40" s="220" t="s">
        <v>1356</v>
      </c>
      <c r="G40" s="220" t="s">
        <v>1380</v>
      </c>
      <c r="H40" s="220" t="s">
        <v>1359</v>
      </c>
      <c r="I40" s="220" t="s">
        <v>1357</v>
      </c>
      <c r="J40" s="220" t="s">
        <v>1361</v>
      </c>
    </row>
    <row r="41" customFormat="false" ht="14.5" hidden="false" customHeight="false" outlineLevel="0" collapsed="false">
      <c r="A41" s="220" t="s">
        <v>489</v>
      </c>
      <c r="B41" s="220" t="s">
        <v>490</v>
      </c>
      <c r="C41" s="220" t="n">
        <v>180</v>
      </c>
      <c r="D41" s="220" t="n">
        <v>250</v>
      </c>
      <c r="E41" s="220" t="s">
        <v>1359</v>
      </c>
      <c r="F41" s="220" t="s">
        <v>1345</v>
      </c>
      <c r="G41" s="220" t="s">
        <v>1380</v>
      </c>
      <c r="H41" s="220" t="s">
        <v>1359</v>
      </c>
      <c r="I41" s="220" t="s">
        <v>1357</v>
      </c>
      <c r="J41" s="220" t="s">
        <v>1361</v>
      </c>
    </row>
    <row r="42" customFormat="false" ht="14.5" hidden="false" customHeight="false" outlineLevel="0" collapsed="false">
      <c r="A42" s="220" t="s">
        <v>491</v>
      </c>
      <c r="B42" s="220" t="s">
        <v>492</v>
      </c>
      <c r="C42" s="220" t="n">
        <v>188</v>
      </c>
      <c r="D42" s="220" t="n">
        <v>48</v>
      </c>
      <c r="E42" s="220" t="s">
        <v>1362</v>
      </c>
      <c r="F42" s="220" t="s">
        <v>1350</v>
      </c>
      <c r="G42" s="220" t="s">
        <v>1364</v>
      </c>
      <c r="H42" s="220" t="s">
        <v>1365</v>
      </c>
      <c r="I42" s="220" t="s">
        <v>1366</v>
      </c>
      <c r="J42" s="220" t="s">
        <v>1379</v>
      </c>
    </row>
    <row r="43" customFormat="false" ht="14.5" hidden="false" customHeight="false" outlineLevel="0" collapsed="false">
      <c r="A43" s="220" t="s">
        <v>493</v>
      </c>
      <c r="B43" s="220" t="s">
        <v>494</v>
      </c>
      <c r="C43" s="220" t="n">
        <v>384</v>
      </c>
      <c r="D43" s="220" t="n">
        <v>107</v>
      </c>
      <c r="E43" s="220" t="s">
        <v>1359</v>
      </c>
      <c r="F43" s="220" t="s">
        <v>1356</v>
      </c>
      <c r="G43" s="220" t="s">
        <v>1380</v>
      </c>
      <c r="H43" s="220" t="s">
        <v>1359</v>
      </c>
      <c r="I43" s="220" t="s">
        <v>1357</v>
      </c>
      <c r="J43" s="220" t="s">
        <v>1381</v>
      </c>
    </row>
    <row r="44" customFormat="false" ht="14.5" hidden="false" customHeight="false" outlineLevel="0" collapsed="false">
      <c r="A44" s="220" t="s">
        <v>495</v>
      </c>
      <c r="B44" s="220" t="s">
        <v>496</v>
      </c>
      <c r="C44" s="220" t="n">
        <v>191</v>
      </c>
      <c r="D44" s="220" t="n">
        <v>98</v>
      </c>
      <c r="E44" s="220" t="s">
        <v>1349</v>
      </c>
      <c r="F44" s="220" t="s">
        <v>1363</v>
      </c>
      <c r="G44" s="220" t="s">
        <v>1351</v>
      </c>
      <c r="H44" s="220" t="s">
        <v>1376</v>
      </c>
      <c r="I44" s="220" t="s">
        <v>1353</v>
      </c>
      <c r="J44" s="220" t="s">
        <v>1354</v>
      </c>
    </row>
    <row r="45" customFormat="false" ht="14.5" hidden="false" customHeight="false" outlineLevel="0" collapsed="false">
      <c r="A45" s="220" t="s">
        <v>497</v>
      </c>
      <c r="B45" s="220" t="s">
        <v>498</v>
      </c>
      <c r="C45" s="220" t="n">
        <v>192</v>
      </c>
      <c r="D45" s="220" t="n">
        <v>49</v>
      </c>
      <c r="E45" s="220" t="s">
        <v>1362</v>
      </c>
      <c r="F45" s="220" t="s">
        <v>1350</v>
      </c>
      <c r="G45" s="220" t="s">
        <v>1364</v>
      </c>
      <c r="H45" s="220" t="s">
        <v>1365</v>
      </c>
      <c r="I45" s="220" t="s">
        <v>1366</v>
      </c>
      <c r="J45" s="220" t="s">
        <v>1367</v>
      </c>
    </row>
    <row r="46" customFormat="false" ht="14.5" hidden="false" customHeight="false" outlineLevel="0" collapsed="false">
      <c r="A46" s="220" t="s">
        <v>499</v>
      </c>
      <c r="B46" s="220" t="s">
        <v>500</v>
      </c>
      <c r="C46" s="220" t="n">
        <v>196</v>
      </c>
      <c r="D46" s="220" t="n">
        <v>50</v>
      </c>
      <c r="E46" s="220" t="s">
        <v>1349</v>
      </c>
      <c r="F46" s="220" t="s">
        <v>1363</v>
      </c>
      <c r="G46" s="220" t="s">
        <v>1351</v>
      </c>
      <c r="H46" s="220" t="s">
        <v>1376</v>
      </c>
      <c r="I46" s="220" t="s">
        <v>1347</v>
      </c>
      <c r="J46" s="220" t="s">
        <v>1371</v>
      </c>
    </row>
    <row r="47" customFormat="false" ht="14.5" hidden="false" customHeight="false" outlineLevel="0" collapsed="false">
      <c r="A47" s="220" t="s">
        <v>501</v>
      </c>
      <c r="B47" s="220" t="s">
        <v>502</v>
      </c>
      <c r="C47" s="220" t="n">
        <v>203</v>
      </c>
      <c r="D47" s="220" t="n">
        <v>167</v>
      </c>
      <c r="E47" s="220" t="s">
        <v>1349</v>
      </c>
      <c r="F47" s="220" t="s">
        <v>1363</v>
      </c>
      <c r="G47" s="220" t="s">
        <v>1351</v>
      </c>
      <c r="H47" s="220" t="s">
        <v>1376</v>
      </c>
      <c r="I47" s="220" t="s">
        <v>1353</v>
      </c>
      <c r="J47" s="220" t="s">
        <v>1378</v>
      </c>
    </row>
    <row r="48" customFormat="false" ht="14.5" hidden="false" customHeight="false" outlineLevel="0" collapsed="false">
      <c r="A48" s="220" t="s">
        <v>503</v>
      </c>
      <c r="B48" s="220" t="s">
        <v>504</v>
      </c>
      <c r="C48" s="220" t="n">
        <v>208</v>
      </c>
      <c r="D48" s="220" t="n">
        <v>54</v>
      </c>
      <c r="E48" s="220" t="s">
        <v>1349</v>
      </c>
      <c r="F48" s="220" t="s">
        <v>1363</v>
      </c>
      <c r="G48" s="220" t="s">
        <v>1351</v>
      </c>
      <c r="H48" s="220" t="s">
        <v>1376</v>
      </c>
      <c r="I48" s="220" t="s">
        <v>1353</v>
      </c>
      <c r="J48" s="220" t="s">
        <v>1389</v>
      </c>
    </row>
    <row r="49" customFormat="false" ht="14.5" hidden="false" customHeight="false" outlineLevel="0" collapsed="false">
      <c r="A49" s="220" t="s">
        <v>505</v>
      </c>
      <c r="B49" s="220" t="s">
        <v>506</v>
      </c>
      <c r="C49" s="220" t="n">
        <v>262</v>
      </c>
      <c r="D49" s="220" t="n">
        <v>72</v>
      </c>
      <c r="E49" s="220" t="s">
        <v>1355</v>
      </c>
      <c r="F49" s="220" t="s">
        <v>1356</v>
      </c>
      <c r="G49" s="220" t="s">
        <v>1384</v>
      </c>
      <c r="H49" s="220" t="s">
        <v>1355</v>
      </c>
      <c r="I49" s="220" t="s">
        <v>1357</v>
      </c>
      <c r="J49" s="220" t="s">
        <v>1385</v>
      </c>
    </row>
    <row r="50" customFormat="false" ht="14.5" hidden="false" customHeight="false" outlineLevel="0" collapsed="false">
      <c r="A50" s="220" t="s">
        <v>507</v>
      </c>
      <c r="B50" s="220" t="s">
        <v>508</v>
      </c>
      <c r="C50" s="220" t="n">
        <v>212</v>
      </c>
      <c r="D50" s="220" t="n">
        <v>55</v>
      </c>
      <c r="E50" s="220" t="s">
        <v>1362</v>
      </c>
      <c r="F50" s="220" t="s">
        <v>1350</v>
      </c>
      <c r="G50" s="220" t="s">
        <v>1364</v>
      </c>
      <c r="H50" s="220" t="s">
        <v>1365</v>
      </c>
      <c r="I50" s="220" t="s">
        <v>1366</v>
      </c>
      <c r="J50" s="220" t="s">
        <v>1367</v>
      </c>
    </row>
    <row r="51" customFormat="false" ht="14.5" hidden="false" customHeight="false" outlineLevel="0" collapsed="false">
      <c r="A51" s="220" t="s">
        <v>509</v>
      </c>
      <c r="B51" s="220" t="s">
        <v>510</v>
      </c>
      <c r="C51" s="220" t="n">
        <v>214</v>
      </c>
      <c r="D51" s="220" t="n">
        <v>56</v>
      </c>
      <c r="E51" s="220" t="s">
        <v>1362</v>
      </c>
      <c r="F51" s="220" t="s">
        <v>1350</v>
      </c>
      <c r="G51" s="220" t="s">
        <v>1364</v>
      </c>
      <c r="H51" s="220" t="s">
        <v>1365</v>
      </c>
      <c r="I51" s="220" t="s">
        <v>1366</v>
      </c>
      <c r="J51" s="220" t="s">
        <v>1367</v>
      </c>
    </row>
    <row r="52" customFormat="false" ht="14.5" hidden="false" customHeight="false" outlineLevel="0" collapsed="false">
      <c r="A52" s="220" t="s">
        <v>511</v>
      </c>
      <c r="B52" s="220" t="s">
        <v>512</v>
      </c>
      <c r="C52" s="220" t="n">
        <v>218</v>
      </c>
      <c r="D52" s="220" t="n">
        <v>58</v>
      </c>
      <c r="E52" s="220" t="s">
        <v>1362</v>
      </c>
      <c r="F52" s="220" t="s">
        <v>1350</v>
      </c>
      <c r="G52" s="220" t="s">
        <v>1364</v>
      </c>
      <c r="H52" s="220" t="s">
        <v>1365</v>
      </c>
      <c r="I52" s="220" t="s">
        <v>1366</v>
      </c>
      <c r="J52" s="220" t="s">
        <v>1369</v>
      </c>
    </row>
    <row r="53" customFormat="false" ht="14.5" hidden="false" customHeight="false" outlineLevel="0" collapsed="false">
      <c r="A53" s="220" t="s">
        <v>513</v>
      </c>
      <c r="B53" s="220" t="s">
        <v>514</v>
      </c>
      <c r="C53" s="220" t="n">
        <v>818</v>
      </c>
      <c r="D53" s="220" t="n">
        <v>59</v>
      </c>
      <c r="E53" s="220" t="s">
        <v>1355</v>
      </c>
      <c r="F53" s="220" t="s">
        <v>1356</v>
      </c>
      <c r="G53" s="220" t="s">
        <v>1346</v>
      </c>
      <c r="H53" s="220" t="s">
        <v>1355</v>
      </c>
      <c r="I53" s="220" t="s">
        <v>1357</v>
      </c>
      <c r="J53" s="220" t="s">
        <v>1358</v>
      </c>
    </row>
    <row r="54" customFormat="false" ht="14.5" hidden="false" customHeight="false" outlineLevel="0" collapsed="false">
      <c r="A54" s="220" t="s">
        <v>515</v>
      </c>
      <c r="B54" s="220" t="s">
        <v>516</v>
      </c>
      <c r="C54" s="220" t="n">
        <v>222</v>
      </c>
      <c r="D54" s="220" t="n">
        <v>60</v>
      </c>
      <c r="E54" s="220" t="s">
        <v>1362</v>
      </c>
      <c r="F54" s="220" t="s">
        <v>1356</v>
      </c>
      <c r="G54" s="220" t="s">
        <v>1364</v>
      </c>
      <c r="H54" s="220" t="s">
        <v>1365</v>
      </c>
      <c r="I54" s="220" t="s">
        <v>1366</v>
      </c>
      <c r="J54" s="220" t="s">
        <v>1379</v>
      </c>
    </row>
    <row r="55" customFormat="false" ht="14.5" hidden="false" customHeight="false" outlineLevel="0" collapsed="false">
      <c r="A55" s="220" t="s">
        <v>517</v>
      </c>
      <c r="B55" s="220" t="s">
        <v>518</v>
      </c>
      <c r="C55" s="220" t="n">
        <v>226</v>
      </c>
      <c r="D55" s="220" t="n">
        <v>61</v>
      </c>
      <c r="E55" s="220" t="s">
        <v>1359</v>
      </c>
      <c r="F55" s="220" t="s">
        <v>1350</v>
      </c>
      <c r="G55" s="220" t="s">
        <v>1380</v>
      </c>
      <c r="H55" s="220" t="s">
        <v>1359</v>
      </c>
      <c r="I55" s="220" t="s">
        <v>1357</v>
      </c>
      <c r="J55" s="220" t="s">
        <v>1361</v>
      </c>
    </row>
    <row r="56" customFormat="false" ht="14.5" hidden="false" customHeight="false" outlineLevel="0" collapsed="false">
      <c r="A56" s="220" t="s">
        <v>519</v>
      </c>
      <c r="B56" s="220" t="s">
        <v>520</v>
      </c>
      <c r="C56" s="220" t="n">
        <v>232</v>
      </c>
      <c r="D56" s="220" t="n">
        <v>178</v>
      </c>
      <c r="E56" s="220" t="s">
        <v>1359</v>
      </c>
      <c r="F56" s="220" t="s">
        <v>1345</v>
      </c>
      <c r="G56" s="220" t="s">
        <v>1384</v>
      </c>
      <c r="H56" s="220" t="s">
        <v>1359</v>
      </c>
      <c r="I56" s="220" t="s">
        <v>1357</v>
      </c>
      <c r="J56" s="220" t="s">
        <v>1385</v>
      </c>
    </row>
    <row r="57" customFormat="false" ht="14.5" hidden="false" customHeight="false" outlineLevel="0" collapsed="false">
      <c r="A57" s="220" t="s">
        <v>521</v>
      </c>
      <c r="B57" s="220" t="s">
        <v>522</v>
      </c>
      <c r="C57" s="220" t="n">
        <v>233</v>
      </c>
      <c r="D57" s="220" t="n">
        <v>63</v>
      </c>
      <c r="E57" s="220" t="s">
        <v>1349</v>
      </c>
      <c r="F57" s="220" t="s">
        <v>1363</v>
      </c>
      <c r="G57" s="220" t="s">
        <v>1351</v>
      </c>
      <c r="H57" s="220" t="s">
        <v>1376</v>
      </c>
      <c r="I57" s="220" t="s">
        <v>1353</v>
      </c>
      <c r="J57" s="220" t="s">
        <v>1389</v>
      </c>
    </row>
    <row r="58" customFormat="false" ht="14.5" hidden="false" customHeight="false" outlineLevel="0" collapsed="false">
      <c r="A58" s="220" t="s">
        <v>525</v>
      </c>
      <c r="B58" s="220" t="s">
        <v>526</v>
      </c>
      <c r="C58" s="220" t="n">
        <v>231</v>
      </c>
      <c r="D58" s="220" t="n">
        <v>238</v>
      </c>
      <c r="E58" s="220" t="s">
        <v>1359</v>
      </c>
      <c r="F58" s="220" t="s">
        <v>1345</v>
      </c>
      <c r="G58" s="220" t="s">
        <v>1384</v>
      </c>
      <c r="H58" s="220" t="s">
        <v>1359</v>
      </c>
      <c r="I58" s="220" t="s">
        <v>1357</v>
      </c>
      <c r="J58" s="220" t="s">
        <v>1385</v>
      </c>
    </row>
    <row r="59" customFormat="false" ht="14.5" hidden="false" customHeight="false" outlineLevel="0" collapsed="false">
      <c r="A59" s="220" t="s">
        <v>527</v>
      </c>
      <c r="B59" s="220" t="s">
        <v>528</v>
      </c>
      <c r="C59" s="220" t="n">
        <v>242</v>
      </c>
      <c r="D59" s="220" t="n">
        <v>66</v>
      </c>
      <c r="E59" s="220" t="s">
        <v>1372</v>
      </c>
      <c r="F59" s="220" t="s">
        <v>1350</v>
      </c>
      <c r="G59" s="220" t="s">
        <v>1390</v>
      </c>
      <c r="H59" s="220" t="s">
        <v>1372</v>
      </c>
      <c r="I59" s="220" t="s">
        <v>1374</v>
      </c>
      <c r="J59" s="220" t="s">
        <v>1391</v>
      </c>
    </row>
    <row r="60" customFormat="false" ht="14.5" hidden="false" customHeight="false" outlineLevel="0" collapsed="false">
      <c r="A60" s="220" t="s">
        <v>529</v>
      </c>
      <c r="B60" s="220" t="s">
        <v>530</v>
      </c>
      <c r="C60" s="220" t="n">
        <v>246</v>
      </c>
      <c r="D60" s="220" t="n">
        <v>67</v>
      </c>
      <c r="E60" s="220" t="s">
        <v>1349</v>
      </c>
      <c r="F60" s="220" t="s">
        <v>1363</v>
      </c>
      <c r="G60" s="220" t="s">
        <v>1351</v>
      </c>
      <c r="H60" s="220" t="s">
        <v>1376</v>
      </c>
      <c r="I60" s="220" t="s">
        <v>1353</v>
      </c>
      <c r="J60" s="220" t="s">
        <v>1389</v>
      </c>
    </row>
    <row r="61" customFormat="false" ht="14.5" hidden="false" customHeight="false" outlineLevel="0" collapsed="false">
      <c r="A61" s="220" t="s">
        <v>531</v>
      </c>
      <c r="B61" s="220" t="s">
        <v>532</v>
      </c>
      <c r="C61" s="220" t="n">
        <v>250</v>
      </c>
      <c r="D61" s="220" t="n">
        <v>68</v>
      </c>
      <c r="E61" s="220" t="s">
        <v>1349</v>
      </c>
      <c r="F61" s="220" t="s">
        <v>1363</v>
      </c>
      <c r="G61" s="220" t="s">
        <v>1351</v>
      </c>
      <c r="H61" s="220" t="s">
        <v>1376</v>
      </c>
      <c r="I61" s="220" t="s">
        <v>1353</v>
      </c>
      <c r="J61" s="220" t="s">
        <v>1377</v>
      </c>
    </row>
    <row r="62" customFormat="false" ht="14.5" hidden="false" customHeight="false" outlineLevel="0" collapsed="false">
      <c r="A62" s="220" t="s">
        <v>533</v>
      </c>
      <c r="B62" s="220" t="s">
        <v>534</v>
      </c>
      <c r="C62" s="220" t="n">
        <v>266</v>
      </c>
      <c r="D62" s="220" t="n">
        <v>74</v>
      </c>
      <c r="E62" s="220" t="s">
        <v>1359</v>
      </c>
      <c r="F62" s="220" t="s">
        <v>1350</v>
      </c>
      <c r="G62" s="220" t="s">
        <v>1380</v>
      </c>
      <c r="H62" s="220" t="s">
        <v>1359</v>
      </c>
      <c r="I62" s="220" t="s">
        <v>1357</v>
      </c>
      <c r="J62" s="220" t="s">
        <v>1361</v>
      </c>
    </row>
    <row r="63" customFormat="false" ht="14.5" hidden="false" customHeight="false" outlineLevel="0" collapsed="false">
      <c r="A63" s="220" t="s">
        <v>535</v>
      </c>
      <c r="B63" s="220" t="s">
        <v>536</v>
      </c>
      <c r="C63" s="220" t="n">
        <v>270</v>
      </c>
      <c r="D63" s="220" t="n">
        <v>75</v>
      </c>
      <c r="E63" s="220" t="s">
        <v>1359</v>
      </c>
      <c r="F63" s="220" t="s">
        <v>1345</v>
      </c>
      <c r="G63" s="220" t="s">
        <v>1380</v>
      </c>
      <c r="H63" s="220" t="s">
        <v>1359</v>
      </c>
      <c r="I63" s="220" t="s">
        <v>1357</v>
      </c>
      <c r="J63" s="220" t="s">
        <v>1381</v>
      </c>
    </row>
    <row r="64" customFormat="false" ht="14.5" hidden="false" customHeight="false" outlineLevel="0" collapsed="false">
      <c r="A64" s="220" t="s">
        <v>537</v>
      </c>
      <c r="B64" s="220" t="s">
        <v>538</v>
      </c>
      <c r="C64" s="220" t="n">
        <v>268</v>
      </c>
      <c r="D64" s="220" t="n">
        <v>73</v>
      </c>
      <c r="E64" s="220" t="s">
        <v>1349</v>
      </c>
      <c r="F64" s="220" t="s">
        <v>1350</v>
      </c>
      <c r="G64" s="220" t="s">
        <v>1370</v>
      </c>
      <c r="H64" s="220" t="s">
        <v>1352</v>
      </c>
      <c r="I64" s="220" t="s">
        <v>1347</v>
      </c>
      <c r="J64" s="220" t="s">
        <v>1371</v>
      </c>
    </row>
    <row r="65" customFormat="false" ht="14.5" hidden="false" customHeight="false" outlineLevel="0" collapsed="false">
      <c r="A65" s="220" t="s">
        <v>539</v>
      </c>
      <c r="B65" s="220" t="s">
        <v>540</v>
      </c>
      <c r="C65" s="220" t="n">
        <v>276</v>
      </c>
      <c r="D65" s="220" t="n">
        <v>79</v>
      </c>
      <c r="E65" s="220" t="s">
        <v>1349</v>
      </c>
      <c r="F65" s="220" t="s">
        <v>1363</v>
      </c>
      <c r="G65" s="220" t="s">
        <v>1351</v>
      </c>
      <c r="H65" s="220" t="s">
        <v>1376</v>
      </c>
      <c r="I65" s="220" t="s">
        <v>1353</v>
      </c>
      <c r="J65" s="220" t="s">
        <v>1377</v>
      </c>
    </row>
    <row r="66" customFormat="false" ht="14.5" hidden="false" customHeight="false" outlineLevel="0" collapsed="false">
      <c r="A66" s="220" t="s">
        <v>541</v>
      </c>
      <c r="B66" s="220" t="s">
        <v>542</v>
      </c>
      <c r="C66" s="220" t="n">
        <v>288</v>
      </c>
      <c r="D66" s="220" t="n">
        <v>81</v>
      </c>
      <c r="E66" s="220" t="s">
        <v>1359</v>
      </c>
      <c r="F66" s="220" t="s">
        <v>1356</v>
      </c>
      <c r="G66" s="220" t="s">
        <v>1380</v>
      </c>
      <c r="H66" s="220" t="s">
        <v>1359</v>
      </c>
      <c r="I66" s="220" t="s">
        <v>1357</v>
      </c>
      <c r="J66" s="220" t="s">
        <v>1381</v>
      </c>
    </row>
    <row r="67" customFormat="false" ht="14.5" hidden="false" customHeight="false" outlineLevel="0" collapsed="false">
      <c r="A67" s="220" t="s">
        <v>543</v>
      </c>
      <c r="B67" s="220" t="s">
        <v>544</v>
      </c>
      <c r="C67" s="220" t="n">
        <v>300</v>
      </c>
      <c r="D67" s="220" t="n">
        <v>84</v>
      </c>
      <c r="E67" s="220" t="s">
        <v>1349</v>
      </c>
      <c r="F67" s="220" t="s">
        <v>1363</v>
      </c>
      <c r="G67" s="220" t="s">
        <v>1351</v>
      </c>
      <c r="H67" s="220" t="s">
        <v>1376</v>
      </c>
      <c r="I67" s="220" t="s">
        <v>1353</v>
      </c>
      <c r="J67" s="220" t="s">
        <v>1354</v>
      </c>
    </row>
    <row r="68" customFormat="false" ht="14.5" hidden="false" customHeight="false" outlineLevel="0" collapsed="false">
      <c r="A68" s="220" t="s">
        <v>545</v>
      </c>
      <c r="B68" s="220" t="s">
        <v>546</v>
      </c>
      <c r="C68" s="220" t="n">
        <v>308</v>
      </c>
      <c r="D68" s="220" t="n">
        <v>86</v>
      </c>
      <c r="E68" s="220" t="s">
        <v>1362</v>
      </c>
      <c r="F68" s="220" t="s">
        <v>1350</v>
      </c>
      <c r="G68" s="220" t="s">
        <v>1364</v>
      </c>
      <c r="H68" s="220" t="s">
        <v>1365</v>
      </c>
      <c r="I68" s="220" t="s">
        <v>1366</v>
      </c>
      <c r="J68" s="220" t="s">
        <v>1367</v>
      </c>
    </row>
    <row r="69" customFormat="false" ht="14.5" hidden="false" customHeight="false" outlineLevel="0" collapsed="false">
      <c r="A69" s="220" t="s">
        <v>547</v>
      </c>
      <c r="B69" s="220" t="s">
        <v>548</v>
      </c>
      <c r="C69" s="220" t="n">
        <v>320</v>
      </c>
      <c r="D69" s="220" t="n">
        <v>89</v>
      </c>
      <c r="E69" s="220" t="s">
        <v>1362</v>
      </c>
      <c r="F69" s="220" t="s">
        <v>1350</v>
      </c>
      <c r="G69" s="220" t="s">
        <v>1364</v>
      </c>
      <c r="H69" s="220" t="s">
        <v>1365</v>
      </c>
      <c r="I69" s="220" t="s">
        <v>1366</v>
      </c>
      <c r="J69" s="220" t="s">
        <v>1379</v>
      </c>
    </row>
    <row r="70" customFormat="false" ht="14.5" hidden="false" customHeight="false" outlineLevel="0" collapsed="false">
      <c r="A70" s="220" t="s">
        <v>549</v>
      </c>
      <c r="B70" s="220" t="s">
        <v>550</v>
      </c>
      <c r="C70" s="220" t="n">
        <v>324</v>
      </c>
      <c r="D70" s="220" t="n">
        <v>90</v>
      </c>
      <c r="E70" s="220" t="s">
        <v>1359</v>
      </c>
      <c r="F70" s="220" t="s">
        <v>1345</v>
      </c>
      <c r="G70" s="220" t="s">
        <v>1380</v>
      </c>
      <c r="H70" s="220" t="s">
        <v>1359</v>
      </c>
      <c r="I70" s="220" t="s">
        <v>1357</v>
      </c>
      <c r="J70" s="220" t="s">
        <v>1381</v>
      </c>
    </row>
    <row r="71" customFormat="false" ht="14.5" hidden="false" customHeight="false" outlineLevel="0" collapsed="false">
      <c r="A71" s="220" t="s">
        <v>551</v>
      </c>
      <c r="B71" s="220" t="s">
        <v>552</v>
      </c>
      <c r="C71" s="220" t="n">
        <v>624</v>
      </c>
      <c r="D71" s="220" t="n">
        <v>175</v>
      </c>
      <c r="E71" s="220" t="s">
        <v>1359</v>
      </c>
      <c r="F71" s="220" t="s">
        <v>1345</v>
      </c>
      <c r="G71" s="220" t="s">
        <v>1380</v>
      </c>
      <c r="H71" s="220" t="s">
        <v>1359</v>
      </c>
      <c r="I71" s="220" t="s">
        <v>1357</v>
      </c>
      <c r="J71" s="220" t="s">
        <v>1381</v>
      </c>
    </row>
    <row r="72" customFormat="false" ht="14.5" hidden="false" customHeight="false" outlineLevel="0" collapsed="false">
      <c r="A72" s="220" t="s">
        <v>553</v>
      </c>
      <c r="B72" s="220" t="s">
        <v>554</v>
      </c>
      <c r="C72" s="220" t="n">
        <v>328</v>
      </c>
      <c r="D72" s="220" t="n">
        <v>91</v>
      </c>
      <c r="E72" s="220" t="s">
        <v>1362</v>
      </c>
      <c r="F72" s="220" t="s">
        <v>1350</v>
      </c>
      <c r="G72" s="220" t="s">
        <v>1364</v>
      </c>
      <c r="H72" s="220" t="s">
        <v>1368</v>
      </c>
      <c r="I72" s="220" t="s">
        <v>1366</v>
      </c>
      <c r="J72" s="220" t="s">
        <v>1369</v>
      </c>
    </row>
    <row r="73" customFormat="false" ht="14.5" hidden="false" customHeight="false" outlineLevel="0" collapsed="false">
      <c r="A73" s="220" t="s">
        <v>555</v>
      </c>
      <c r="B73" s="220" t="s">
        <v>556</v>
      </c>
      <c r="C73" s="220" t="n">
        <v>332</v>
      </c>
      <c r="D73" s="220" t="n">
        <v>93</v>
      </c>
      <c r="E73" s="220" t="s">
        <v>1362</v>
      </c>
      <c r="F73" s="220" t="s">
        <v>1356</v>
      </c>
      <c r="G73" s="220" t="s">
        <v>1364</v>
      </c>
      <c r="H73" s="220" t="s">
        <v>1365</v>
      </c>
      <c r="I73" s="220" t="s">
        <v>1366</v>
      </c>
      <c r="J73" s="220" t="s">
        <v>1367</v>
      </c>
    </row>
    <row r="74" customFormat="false" ht="14.5" hidden="false" customHeight="false" outlineLevel="0" collapsed="false">
      <c r="A74" s="220" t="s">
        <v>557</v>
      </c>
      <c r="B74" s="220" t="s">
        <v>558</v>
      </c>
      <c r="C74" s="220" t="n">
        <v>340</v>
      </c>
      <c r="D74" s="220" t="n">
        <v>95</v>
      </c>
      <c r="E74" s="220" t="s">
        <v>1362</v>
      </c>
      <c r="F74" s="220" t="s">
        <v>1356</v>
      </c>
      <c r="G74" s="220" t="s">
        <v>1364</v>
      </c>
      <c r="H74" s="220" t="s">
        <v>1365</v>
      </c>
      <c r="I74" s="220" t="s">
        <v>1366</v>
      </c>
      <c r="J74" s="220" t="s">
        <v>1379</v>
      </c>
    </row>
    <row r="75" customFormat="false" ht="14.5" hidden="false" customHeight="false" outlineLevel="0" collapsed="false">
      <c r="A75" s="220" t="s">
        <v>559</v>
      </c>
      <c r="B75" s="220" t="s">
        <v>560</v>
      </c>
      <c r="C75" s="220" t="n">
        <v>348</v>
      </c>
      <c r="D75" s="220" t="n">
        <v>97</v>
      </c>
      <c r="E75" s="220" t="s">
        <v>1349</v>
      </c>
      <c r="F75" s="220" t="s">
        <v>1363</v>
      </c>
      <c r="G75" s="220" t="s">
        <v>1351</v>
      </c>
      <c r="H75" s="220" t="s">
        <v>1376</v>
      </c>
      <c r="I75" s="220" t="s">
        <v>1353</v>
      </c>
      <c r="J75" s="220" t="s">
        <v>1378</v>
      </c>
    </row>
    <row r="76" customFormat="false" ht="14.5" hidden="false" customHeight="false" outlineLevel="0" collapsed="false">
      <c r="A76" s="220" t="s">
        <v>561</v>
      </c>
      <c r="B76" s="220" t="s">
        <v>562</v>
      </c>
      <c r="C76" s="220" t="n">
        <v>352</v>
      </c>
      <c r="D76" s="220" t="n">
        <v>99</v>
      </c>
      <c r="E76" s="220" t="s">
        <v>1349</v>
      </c>
      <c r="F76" s="220" t="s">
        <v>1363</v>
      </c>
      <c r="G76" s="220" t="s">
        <v>1351</v>
      </c>
      <c r="H76" s="220" t="s">
        <v>1392</v>
      </c>
      <c r="I76" s="220" t="s">
        <v>1353</v>
      </c>
      <c r="J76" s="220" t="s">
        <v>1389</v>
      </c>
    </row>
    <row r="77" customFormat="false" ht="14.5" hidden="false" customHeight="false" outlineLevel="0" collapsed="false">
      <c r="A77" s="220" t="s">
        <v>563</v>
      </c>
      <c r="B77" s="220" t="s">
        <v>564</v>
      </c>
      <c r="C77" s="220" t="n">
        <v>356</v>
      </c>
      <c r="D77" s="220" t="n">
        <v>100</v>
      </c>
      <c r="E77" s="220" t="s">
        <v>1344</v>
      </c>
      <c r="F77" s="220" t="s">
        <v>1356</v>
      </c>
      <c r="G77" s="220" t="s">
        <v>1373</v>
      </c>
      <c r="H77" s="220" t="s">
        <v>1344</v>
      </c>
      <c r="I77" s="220" t="s">
        <v>1347</v>
      </c>
      <c r="J77" s="220" t="s">
        <v>1348</v>
      </c>
    </row>
    <row r="78" customFormat="false" ht="14.5" hidden="false" customHeight="false" outlineLevel="0" collapsed="false">
      <c r="A78" s="220" t="s">
        <v>565</v>
      </c>
      <c r="B78" s="220" t="s">
        <v>566</v>
      </c>
      <c r="C78" s="220" t="n">
        <v>360</v>
      </c>
      <c r="D78" s="220" t="n">
        <v>101</v>
      </c>
      <c r="E78" s="220" t="s">
        <v>1372</v>
      </c>
      <c r="F78" s="220" t="s">
        <v>1356</v>
      </c>
      <c r="G78" s="220" t="s">
        <v>1373</v>
      </c>
      <c r="H78" s="220" t="s">
        <v>1372</v>
      </c>
      <c r="I78" s="220" t="s">
        <v>1347</v>
      </c>
      <c r="J78" s="220" t="s">
        <v>1383</v>
      </c>
    </row>
    <row r="79" customFormat="false" ht="14.5" hidden="false" customHeight="false" outlineLevel="0" collapsed="false">
      <c r="A79" s="220" t="s">
        <v>567</v>
      </c>
      <c r="B79" s="220" t="s">
        <v>568</v>
      </c>
      <c r="C79" s="220" t="n">
        <v>364</v>
      </c>
      <c r="D79" s="220" t="n">
        <v>102</v>
      </c>
      <c r="E79" s="220" t="s">
        <v>1355</v>
      </c>
      <c r="F79" s="220" t="s">
        <v>1356</v>
      </c>
      <c r="G79" s="220" t="s">
        <v>1346</v>
      </c>
      <c r="H79" s="220" t="s">
        <v>1355</v>
      </c>
      <c r="I79" s="220" t="s">
        <v>1347</v>
      </c>
      <c r="J79" s="220" t="s">
        <v>1348</v>
      </c>
    </row>
    <row r="80" customFormat="false" ht="14.5" hidden="false" customHeight="false" outlineLevel="0" collapsed="false">
      <c r="A80" s="220" t="s">
        <v>569</v>
      </c>
      <c r="B80" s="220" t="s">
        <v>570</v>
      </c>
      <c r="C80" s="220" t="n">
        <v>368</v>
      </c>
      <c r="D80" s="220" t="n">
        <v>103</v>
      </c>
      <c r="E80" s="220" t="s">
        <v>1355</v>
      </c>
      <c r="F80" s="220" t="s">
        <v>1350</v>
      </c>
      <c r="G80" s="220" t="s">
        <v>1346</v>
      </c>
      <c r="H80" s="220" t="s">
        <v>1355</v>
      </c>
      <c r="I80" s="220" t="s">
        <v>1347</v>
      </c>
      <c r="J80" s="220" t="s">
        <v>1371</v>
      </c>
    </row>
    <row r="81" customFormat="false" ht="14.5" hidden="false" customHeight="false" outlineLevel="0" collapsed="false">
      <c r="A81" s="220" t="s">
        <v>571</v>
      </c>
      <c r="B81" s="220" t="s">
        <v>572</v>
      </c>
      <c r="C81" s="220" t="n">
        <v>372</v>
      </c>
      <c r="D81" s="220" t="n">
        <v>104</v>
      </c>
      <c r="E81" s="220" t="s">
        <v>1349</v>
      </c>
      <c r="F81" s="220" t="s">
        <v>1363</v>
      </c>
      <c r="G81" s="220" t="s">
        <v>1351</v>
      </c>
      <c r="H81" s="220" t="s">
        <v>1376</v>
      </c>
      <c r="I81" s="220" t="s">
        <v>1353</v>
      </c>
      <c r="J81" s="220" t="s">
        <v>1389</v>
      </c>
    </row>
    <row r="82" customFormat="false" ht="14.5" hidden="false" customHeight="false" outlineLevel="0" collapsed="false">
      <c r="A82" s="220" t="s">
        <v>573</v>
      </c>
      <c r="B82" s="220" t="s">
        <v>574</v>
      </c>
      <c r="C82" s="220" t="n">
        <v>376</v>
      </c>
      <c r="D82" s="220" t="n">
        <v>105</v>
      </c>
      <c r="E82" s="220" t="s">
        <v>1355</v>
      </c>
      <c r="F82" s="220" t="s">
        <v>1363</v>
      </c>
      <c r="G82" s="220" t="s">
        <v>1346</v>
      </c>
      <c r="H82" s="220" t="s">
        <v>1355</v>
      </c>
      <c r="I82" s="220" t="s">
        <v>1347</v>
      </c>
      <c r="J82" s="220" t="s">
        <v>1371</v>
      </c>
    </row>
    <row r="83" customFormat="false" ht="14.5" hidden="false" customHeight="false" outlineLevel="0" collapsed="false">
      <c r="A83" s="220" t="s">
        <v>575</v>
      </c>
      <c r="B83" s="220" t="s">
        <v>576</v>
      </c>
      <c r="C83" s="220" t="n">
        <v>380</v>
      </c>
      <c r="D83" s="220" t="n">
        <v>106</v>
      </c>
      <c r="E83" s="220" t="s">
        <v>1349</v>
      </c>
      <c r="F83" s="220" t="s">
        <v>1363</v>
      </c>
      <c r="G83" s="220" t="s">
        <v>1351</v>
      </c>
      <c r="H83" s="220" t="s">
        <v>1376</v>
      </c>
      <c r="I83" s="220" t="s">
        <v>1353</v>
      </c>
      <c r="J83" s="220" t="s">
        <v>1354</v>
      </c>
    </row>
    <row r="84" customFormat="false" ht="14.5" hidden="false" customHeight="false" outlineLevel="0" collapsed="false">
      <c r="A84" s="220" t="s">
        <v>577</v>
      </c>
      <c r="B84" s="220" t="s">
        <v>578</v>
      </c>
      <c r="C84" s="220" t="n">
        <v>388</v>
      </c>
      <c r="D84" s="220" t="n">
        <v>109</v>
      </c>
      <c r="E84" s="220" t="s">
        <v>1362</v>
      </c>
      <c r="F84" s="220" t="s">
        <v>1350</v>
      </c>
      <c r="G84" s="220" t="s">
        <v>1364</v>
      </c>
      <c r="H84" s="220" t="s">
        <v>1365</v>
      </c>
      <c r="I84" s="220" t="s">
        <v>1366</v>
      </c>
      <c r="J84" s="220" t="s">
        <v>1367</v>
      </c>
    </row>
    <row r="85" customFormat="false" ht="14.5" hidden="false" customHeight="false" outlineLevel="0" collapsed="false">
      <c r="A85" s="220" t="s">
        <v>579</v>
      </c>
      <c r="B85" s="220" t="s">
        <v>580</v>
      </c>
      <c r="C85" s="220" t="n">
        <v>392</v>
      </c>
      <c r="D85" s="220" t="n">
        <v>110</v>
      </c>
      <c r="E85" s="220" t="s">
        <v>1372</v>
      </c>
      <c r="F85" s="220" t="s">
        <v>1363</v>
      </c>
      <c r="G85" s="220" t="s">
        <v>1373</v>
      </c>
      <c r="H85" s="220" t="s">
        <v>1372</v>
      </c>
      <c r="I85" s="220" t="s">
        <v>1347</v>
      </c>
      <c r="J85" s="220" t="s">
        <v>1388</v>
      </c>
    </row>
    <row r="86" customFormat="false" ht="14.5" hidden="false" customHeight="false" outlineLevel="0" collapsed="false">
      <c r="A86" s="220" t="s">
        <v>581</v>
      </c>
      <c r="B86" s="220" t="s">
        <v>582</v>
      </c>
      <c r="C86" s="220" t="n">
        <v>400</v>
      </c>
      <c r="D86" s="220" t="n">
        <v>112</v>
      </c>
      <c r="E86" s="220" t="s">
        <v>1355</v>
      </c>
      <c r="F86" s="220" t="s">
        <v>1350</v>
      </c>
      <c r="G86" s="220" t="s">
        <v>1346</v>
      </c>
      <c r="H86" s="220" t="s">
        <v>1355</v>
      </c>
      <c r="I86" s="220" t="s">
        <v>1347</v>
      </c>
      <c r="J86" s="220" t="s">
        <v>1371</v>
      </c>
    </row>
    <row r="87" customFormat="false" ht="14.5" hidden="false" customHeight="false" outlineLevel="0" collapsed="false">
      <c r="A87" s="220" t="s">
        <v>583</v>
      </c>
      <c r="B87" s="220" t="s">
        <v>584</v>
      </c>
      <c r="C87" s="220" t="n">
        <v>398</v>
      </c>
      <c r="D87" s="220" t="n">
        <v>108</v>
      </c>
      <c r="E87" s="220" t="s">
        <v>1349</v>
      </c>
      <c r="F87" s="220" t="s">
        <v>1350</v>
      </c>
      <c r="G87" s="220" t="s">
        <v>1370</v>
      </c>
      <c r="H87" s="220" t="s">
        <v>1393</v>
      </c>
      <c r="I87" s="220" t="s">
        <v>1347</v>
      </c>
      <c r="J87" s="220" t="s">
        <v>1393</v>
      </c>
    </row>
    <row r="88" customFormat="false" ht="14.5" hidden="false" customHeight="false" outlineLevel="0" collapsed="false">
      <c r="A88" s="220" t="s">
        <v>585</v>
      </c>
      <c r="B88" s="220" t="s">
        <v>586</v>
      </c>
      <c r="C88" s="220" t="n">
        <v>404</v>
      </c>
      <c r="D88" s="220" t="n">
        <v>114</v>
      </c>
      <c r="E88" s="220" t="s">
        <v>1359</v>
      </c>
      <c r="F88" s="220" t="s">
        <v>1356</v>
      </c>
      <c r="G88" s="220" t="s">
        <v>1384</v>
      </c>
      <c r="H88" s="220" t="s">
        <v>1359</v>
      </c>
      <c r="I88" s="220" t="s">
        <v>1357</v>
      </c>
      <c r="J88" s="220" t="s">
        <v>1385</v>
      </c>
    </row>
    <row r="89" customFormat="false" ht="14.5" hidden="false" customHeight="false" outlineLevel="0" collapsed="false">
      <c r="A89" s="220" t="s">
        <v>587</v>
      </c>
      <c r="B89" s="220" t="s">
        <v>588</v>
      </c>
      <c r="C89" s="220" t="n">
        <v>296</v>
      </c>
      <c r="D89" s="220" t="n">
        <v>83</v>
      </c>
      <c r="E89" s="220" t="s">
        <v>1372</v>
      </c>
      <c r="F89" s="220" t="s">
        <v>1356</v>
      </c>
      <c r="G89" s="220" t="s">
        <v>1390</v>
      </c>
      <c r="H89" s="220" t="s">
        <v>1372</v>
      </c>
      <c r="I89" s="220" t="s">
        <v>1374</v>
      </c>
      <c r="J89" s="220" t="s">
        <v>635</v>
      </c>
    </row>
    <row r="90" customFormat="false" ht="14.5" hidden="false" customHeight="false" outlineLevel="0" collapsed="false">
      <c r="A90" s="220" t="s">
        <v>589</v>
      </c>
      <c r="B90" s="220" t="s">
        <v>590</v>
      </c>
      <c r="C90" s="220" t="n">
        <v>408</v>
      </c>
      <c r="D90" s="220" t="n">
        <v>116</v>
      </c>
      <c r="E90" s="220" t="s">
        <v>1372</v>
      </c>
      <c r="F90" s="220" t="s">
        <v>1345</v>
      </c>
      <c r="G90" s="220" t="s">
        <v>1373</v>
      </c>
      <c r="H90" s="220" t="s">
        <v>1372</v>
      </c>
      <c r="I90" s="220" t="s">
        <v>1347</v>
      </c>
      <c r="J90" s="220" t="s">
        <v>1388</v>
      </c>
    </row>
    <row r="91" customFormat="false" ht="14.5" hidden="false" customHeight="false" outlineLevel="0" collapsed="false">
      <c r="A91" s="220" t="s">
        <v>591</v>
      </c>
      <c r="B91" s="220" t="s">
        <v>592</v>
      </c>
      <c r="C91" s="220" t="n">
        <v>410</v>
      </c>
      <c r="D91" s="220" t="n">
        <v>117</v>
      </c>
      <c r="E91" s="220" t="s">
        <v>1372</v>
      </c>
      <c r="F91" s="220" t="s">
        <v>1363</v>
      </c>
      <c r="G91" s="220" t="s">
        <v>1373</v>
      </c>
      <c r="H91" s="220" t="s">
        <v>1372</v>
      </c>
      <c r="I91" s="220" t="s">
        <v>1347</v>
      </c>
      <c r="J91" s="220" t="s">
        <v>1388</v>
      </c>
    </row>
    <row r="92" customFormat="false" ht="14.5" hidden="false" customHeight="false" outlineLevel="0" collapsed="false">
      <c r="A92" s="220" t="s">
        <v>593</v>
      </c>
      <c r="B92" s="220" t="s">
        <v>594</v>
      </c>
      <c r="C92" s="220" t="n">
        <v>414</v>
      </c>
      <c r="D92" s="220" t="n">
        <v>118</v>
      </c>
      <c r="E92" s="220" t="s">
        <v>1355</v>
      </c>
      <c r="F92" s="220" t="s">
        <v>1363</v>
      </c>
      <c r="G92" s="220" t="s">
        <v>1346</v>
      </c>
      <c r="H92" s="220" t="s">
        <v>1355</v>
      </c>
      <c r="I92" s="220" t="s">
        <v>1347</v>
      </c>
      <c r="J92" s="220" t="s">
        <v>1371</v>
      </c>
    </row>
    <row r="93" customFormat="false" ht="14.5" hidden="false" customHeight="false" outlineLevel="0" collapsed="false">
      <c r="A93" s="220" t="s">
        <v>595</v>
      </c>
      <c r="B93" s="220" t="s">
        <v>596</v>
      </c>
      <c r="C93" s="220" t="n">
        <v>417</v>
      </c>
      <c r="D93" s="220" t="n">
        <v>113</v>
      </c>
      <c r="E93" s="220" t="s">
        <v>1349</v>
      </c>
      <c r="F93" s="220" t="s">
        <v>1356</v>
      </c>
      <c r="G93" s="220" t="s">
        <v>1370</v>
      </c>
      <c r="H93" s="220" t="s">
        <v>1393</v>
      </c>
      <c r="I93" s="220" t="s">
        <v>1347</v>
      </c>
      <c r="J93" s="220" t="s">
        <v>1393</v>
      </c>
    </row>
    <row r="94" customFormat="false" ht="14.5" hidden="false" customHeight="false" outlineLevel="0" collapsed="false">
      <c r="A94" s="220" t="s">
        <v>597</v>
      </c>
      <c r="B94" s="220" t="s">
        <v>598</v>
      </c>
      <c r="C94" s="220" t="n">
        <v>418</v>
      </c>
      <c r="D94" s="220" t="n">
        <v>120</v>
      </c>
      <c r="E94" s="220" t="s">
        <v>1372</v>
      </c>
      <c r="F94" s="220" t="s">
        <v>1356</v>
      </c>
      <c r="G94" s="220" t="s">
        <v>1373</v>
      </c>
      <c r="H94" s="220" t="s">
        <v>1372</v>
      </c>
      <c r="I94" s="220" t="s">
        <v>1347</v>
      </c>
      <c r="J94" s="220" t="s">
        <v>1383</v>
      </c>
    </row>
    <row r="95" customFormat="false" ht="14.5" hidden="false" customHeight="false" outlineLevel="0" collapsed="false">
      <c r="A95" s="220" t="s">
        <v>599</v>
      </c>
      <c r="B95" s="220" t="s">
        <v>600</v>
      </c>
      <c r="C95" s="220" t="n">
        <v>428</v>
      </c>
      <c r="D95" s="220" t="n">
        <v>119</v>
      </c>
      <c r="E95" s="220" t="s">
        <v>1349</v>
      </c>
      <c r="F95" s="220" t="s">
        <v>1363</v>
      </c>
      <c r="G95" s="220" t="s">
        <v>1351</v>
      </c>
      <c r="H95" s="220" t="s">
        <v>1376</v>
      </c>
      <c r="I95" s="220" t="s">
        <v>1353</v>
      </c>
      <c r="J95" s="220" t="s">
        <v>1389</v>
      </c>
    </row>
    <row r="96" customFormat="false" ht="14.5" hidden="false" customHeight="false" outlineLevel="0" collapsed="false">
      <c r="A96" s="220" t="s">
        <v>601</v>
      </c>
      <c r="B96" s="220" t="s">
        <v>602</v>
      </c>
      <c r="C96" s="220" t="n">
        <v>422</v>
      </c>
      <c r="D96" s="220" t="n">
        <v>121</v>
      </c>
      <c r="E96" s="220" t="s">
        <v>1355</v>
      </c>
      <c r="F96" s="220" t="s">
        <v>1356</v>
      </c>
      <c r="G96" s="220" t="s">
        <v>1346</v>
      </c>
      <c r="H96" s="220" t="s">
        <v>1355</v>
      </c>
      <c r="I96" s="220" t="s">
        <v>1347</v>
      </c>
      <c r="J96" s="220" t="s">
        <v>1371</v>
      </c>
    </row>
    <row r="97" customFormat="false" ht="14.5" hidden="false" customHeight="false" outlineLevel="0" collapsed="false">
      <c r="A97" s="220" t="s">
        <v>603</v>
      </c>
      <c r="B97" s="220" t="s">
        <v>604</v>
      </c>
      <c r="C97" s="220" t="n">
        <v>426</v>
      </c>
      <c r="D97" s="220" t="n">
        <v>122</v>
      </c>
      <c r="E97" s="220" t="s">
        <v>1359</v>
      </c>
      <c r="F97" s="220" t="s">
        <v>1356</v>
      </c>
      <c r="G97" s="220" t="s">
        <v>1360</v>
      </c>
      <c r="H97" s="220" t="s">
        <v>1359</v>
      </c>
      <c r="I97" s="220" t="s">
        <v>1357</v>
      </c>
      <c r="J97" s="220" t="s">
        <v>1382</v>
      </c>
    </row>
    <row r="98" customFormat="false" ht="14.5" hidden="false" customHeight="false" outlineLevel="0" collapsed="false">
      <c r="A98" s="220" t="s">
        <v>605</v>
      </c>
      <c r="B98" s="220" t="s">
        <v>606</v>
      </c>
      <c r="C98" s="220" t="n">
        <v>430</v>
      </c>
      <c r="D98" s="220" t="n">
        <v>123</v>
      </c>
      <c r="E98" s="220" t="s">
        <v>1359</v>
      </c>
      <c r="F98" s="220" t="s">
        <v>1345</v>
      </c>
      <c r="G98" s="220" t="s">
        <v>1380</v>
      </c>
      <c r="H98" s="220" t="s">
        <v>1359</v>
      </c>
      <c r="I98" s="220" t="s">
        <v>1357</v>
      </c>
      <c r="J98" s="220" t="s">
        <v>1381</v>
      </c>
    </row>
    <row r="99" customFormat="false" ht="14.5" hidden="false" customHeight="false" outlineLevel="0" collapsed="false">
      <c r="A99" s="220" t="s">
        <v>607</v>
      </c>
      <c r="B99" s="220" t="s">
        <v>608</v>
      </c>
      <c r="C99" s="220" t="n">
        <v>434</v>
      </c>
      <c r="D99" s="220" t="n">
        <v>124</v>
      </c>
      <c r="E99" s="220" t="s">
        <v>1355</v>
      </c>
      <c r="F99" s="220" t="s">
        <v>1350</v>
      </c>
      <c r="G99" s="220" t="s">
        <v>1346</v>
      </c>
      <c r="H99" s="220" t="s">
        <v>1355</v>
      </c>
      <c r="I99" s="220" t="s">
        <v>1357</v>
      </c>
      <c r="J99" s="220" t="s">
        <v>1358</v>
      </c>
    </row>
    <row r="100" customFormat="false" ht="14.5" hidden="false" customHeight="false" outlineLevel="0" collapsed="false">
      <c r="A100" s="220" t="s">
        <v>609</v>
      </c>
      <c r="B100" s="220" t="s">
        <v>610</v>
      </c>
      <c r="C100" s="220" t="n">
        <v>438</v>
      </c>
      <c r="D100" s="220" t="e">
        <f aca="false">#N/A</f>
        <v>#N/A</v>
      </c>
      <c r="E100" s="220" t="s">
        <v>1349</v>
      </c>
      <c r="F100" s="220" t="s">
        <v>1363</v>
      </c>
      <c r="G100" s="220" t="s">
        <v>1351</v>
      </c>
      <c r="H100" s="220" t="s">
        <v>1392</v>
      </c>
      <c r="I100" s="220" t="s">
        <v>1353</v>
      </c>
      <c r="J100" s="220" t="s">
        <v>1377</v>
      </c>
    </row>
    <row r="101" customFormat="false" ht="14.5" hidden="false" customHeight="false" outlineLevel="0" collapsed="false">
      <c r="A101" s="220" t="s">
        <v>611</v>
      </c>
      <c r="B101" s="220" t="s">
        <v>612</v>
      </c>
      <c r="C101" s="220" t="n">
        <v>440</v>
      </c>
      <c r="D101" s="220" t="n">
        <v>126</v>
      </c>
      <c r="E101" s="220" t="s">
        <v>1349</v>
      </c>
      <c r="F101" s="220" t="s">
        <v>1363</v>
      </c>
      <c r="G101" s="220" t="s">
        <v>1351</v>
      </c>
      <c r="H101" s="220" t="s">
        <v>1376</v>
      </c>
      <c r="I101" s="220" t="s">
        <v>1353</v>
      </c>
      <c r="J101" s="220" t="s">
        <v>1389</v>
      </c>
    </row>
    <row r="102" customFormat="false" ht="14.5" hidden="false" customHeight="false" outlineLevel="0" collapsed="false">
      <c r="A102" s="220" t="s">
        <v>613</v>
      </c>
      <c r="B102" s="220" t="s">
        <v>614</v>
      </c>
      <c r="C102" s="220" t="n">
        <v>442</v>
      </c>
      <c r="D102" s="220" t="n">
        <v>256</v>
      </c>
      <c r="E102" s="220" t="s">
        <v>1349</v>
      </c>
      <c r="F102" s="220" t="s">
        <v>1363</v>
      </c>
      <c r="G102" s="220" t="s">
        <v>1351</v>
      </c>
      <c r="H102" s="220" t="s">
        <v>1376</v>
      </c>
      <c r="I102" s="220" t="s">
        <v>1353</v>
      </c>
      <c r="J102" s="220" t="s">
        <v>1377</v>
      </c>
    </row>
    <row r="103" customFormat="false" ht="14.5" hidden="false" customHeight="false" outlineLevel="0" collapsed="false">
      <c r="A103" s="220" t="s">
        <v>664</v>
      </c>
      <c r="B103" s="220" t="s">
        <v>665</v>
      </c>
      <c r="C103" s="220" t="n">
        <v>807</v>
      </c>
      <c r="D103" s="220" t="n">
        <v>154</v>
      </c>
      <c r="E103" s="220" t="s">
        <v>1349</v>
      </c>
      <c r="F103" s="220" t="s">
        <v>1350</v>
      </c>
      <c r="G103" s="220" t="s">
        <v>1351</v>
      </c>
      <c r="H103" s="220" t="s">
        <v>1352</v>
      </c>
      <c r="I103" s="220" t="s">
        <v>1353</v>
      </c>
      <c r="J103" s="220" t="s">
        <v>1354</v>
      </c>
    </row>
    <row r="104" customFormat="false" ht="14.5" hidden="false" customHeight="false" outlineLevel="0" collapsed="false">
      <c r="A104" s="220" t="s">
        <v>615</v>
      </c>
      <c r="B104" s="220" t="s">
        <v>616</v>
      </c>
      <c r="C104" s="220" t="n">
        <v>450</v>
      </c>
      <c r="D104" s="220" t="n">
        <v>129</v>
      </c>
      <c r="E104" s="220" t="s">
        <v>1359</v>
      </c>
      <c r="F104" s="220" t="s">
        <v>1345</v>
      </c>
      <c r="G104" s="220" t="s">
        <v>1360</v>
      </c>
      <c r="H104" s="220" t="s">
        <v>1359</v>
      </c>
      <c r="I104" s="220" t="s">
        <v>1357</v>
      </c>
      <c r="J104" s="220" t="s">
        <v>1385</v>
      </c>
    </row>
    <row r="105" customFormat="false" ht="14.5" hidden="false" customHeight="false" outlineLevel="0" collapsed="false">
      <c r="A105" s="220" t="s">
        <v>617</v>
      </c>
      <c r="B105" s="220" t="s">
        <v>618</v>
      </c>
      <c r="C105" s="220" t="n">
        <v>454</v>
      </c>
      <c r="D105" s="220" t="n">
        <v>130</v>
      </c>
      <c r="E105" s="220" t="s">
        <v>1359</v>
      </c>
      <c r="F105" s="220" t="s">
        <v>1345</v>
      </c>
      <c r="G105" s="220" t="s">
        <v>1360</v>
      </c>
      <c r="H105" s="220" t="s">
        <v>1359</v>
      </c>
      <c r="I105" s="220" t="s">
        <v>1357</v>
      </c>
      <c r="J105" s="220" t="s">
        <v>1385</v>
      </c>
    </row>
    <row r="106" customFormat="false" ht="14.5" hidden="false" customHeight="false" outlineLevel="0" collapsed="false">
      <c r="A106" s="220" t="s">
        <v>619</v>
      </c>
      <c r="B106" s="220" t="s">
        <v>620</v>
      </c>
      <c r="C106" s="220" t="n">
        <v>458</v>
      </c>
      <c r="D106" s="220" t="n">
        <v>131</v>
      </c>
      <c r="E106" s="220" t="s">
        <v>1372</v>
      </c>
      <c r="F106" s="220" t="s">
        <v>1350</v>
      </c>
      <c r="G106" s="220" t="s">
        <v>1373</v>
      </c>
      <c r="H106" s="220" t="s">
        <v>1372</v>
      </c>
      <c r="I106" s="220" t="s">
        <v>1347</v>
      </c>
      <c r="J106" s="220" t="s">
        <v>1383</v>
      </c>
    </row>
    <row r="107" customFormat="false" ht="14.5" hidden="false" customHeight="false" outlineLevel="0" collapsed="false">
      <c r="A107" s="220" t="s">
        <v>621</v>
      </c>
      <c r="B107" s="220" t="s">
        <v>622</v>
      </c>
      <c r="C107" s="220" t="n">
        <v>462</v>
      </c>
      <c r="D107" s="220" t="n">
        <v>132</v>
      </c>
      <c r="E107" s="220" t="s">
        <v>1344</v>
      </c>
      <c r="F107" s="220" t="s">
        <v>1350</v>
      </c>
      <c r="G107" s="220" t="s">
        <v>1373</v>
      </c>
      <c r="H107" s="220" t="s">
        <v>1344</v>
      </c>
      <c r="I107" s="220" t="s">
        <v>1347</v>
      </c>
      <c r="J107" s="220" t="s">
        <v>1348</v>
      </c>
    </row>
    <row r="108" customFormat="false" ht="14.5" hidden="false" customHeight="false" outlineLevel="0" collapsed="false">
      <c r="A108" s="220" t="s">
        <v>623</v>
      </c>
      <c r="B108" s="220" t="s">
        <v>624</v>
      </c>
      <c r="C108" s="220" t="n">
        <v>466</v>
      </c>
      <c r="D108" s="220" t="n">
        <v>133</v>
      </c>
      <c r="E108" s="220" t="s">
        <v>1359</v>
      </c>
      <c r="F108" s="220" t="s">
        <v>1345</v>
      </c>
      <c r="G108" s="220" t="s">
        <v>1380</v>
      </c>
      <c r="H108" s="220" t="s">
        <v>1359</v>
      </c>
      <c r="I108" s="220" t="s">
        <v>1357</v>
      </c>
      <c r="J108" s="220" t="s">
        <v>1381</v>
      </c>
    </row>
    <row r="109" customFormat="false" ht="14.5" hidden="false" customHeight="false" outlineLevel="0" collapsed="false">
      <c r="A109" s="220" t="s">
        <v>625</v>
      </c>
      <c r="B109" s="220" t="s">
        <v>626</v>
      </c>
      <c r="C109" s="220" t="n">
        <v>470</v>
      </c>
      <c r="D109" s="220" t="n">
        <v>134</v>
      </c>
      <c r="E109" s="220" t="s">
        <v>1355</v>
      </c>
      <c r="F109" s="220" t="s">
        <v>1363</v>
      </c>
      <c r="G109" s="220" t="s">
        <v>1351</v>
      </c>
      <c r="H109" s="220" t="s">
        <v>1376</v>
      </c>
      <c r="I109" s="220" t="s">
        <v>1353</v>
      </c>
      <c r="J109" s="220" t="s">
        <v>1354</v>
      </c>
    </row>
    <row r="110" customFormat="false" ht="14.5" hidden="false" customHeight="false" outlineLevel="0" collapsed="false">
      <c r="A110" s="220" t="s">
        <v>627</v>
      </c>
      <c r="B110" s="220" t="s">
        <v>628</v>
      </c>
      <c r="C110" s="220" t="n">
        <v>584</v>
      </c>
      <c r="D110" s="220" t="n">
        <v>127</v>
      </c>
      <c r="E110" s="220" t="s">
        <v>1372</v>
      </c>
      <c r="F110" s="220" t="s">
        <v>1350</v>
      </c>
      <c r="G110" s="220" t="s">
        <v>1390</v>
      </c>
      <c r="H110" s="220" t="s">
        <v>1372</v>
      </c>
      <c r="I110" s="220" t="s">
        <v>1374</v>
      </c>
      <c r="J110" s="220" t="s">
        <v>635</v>
      </c>
    </row>
    <row r="111" customFormat="false" ht="14.5" hidden="false" customHeight="false" outlineLevel="0" collapsed="false">
      <c r="A111" s="220" t="s">
        <v>629</v>
      </c>
      <c r="B111" s="220" t="s">
        <v>630</v>
      </c>
      <c r="C111" s="220" t="n">
        <v>478</v>
      </c>
      <c r="D111" s="220" t="n">
        <v>136</v>
      </c>
      <c r="E111" s="220" t="s">
        <v>1359</v>
      </c>
      <c r="F111" s="220" t="s">
        <v>1356</v>
      </c>
      <c r="G111" s="220" t="s">
        <v>1380</v>
      </c>
      <c r="H111" s="220" t="s">
        <v>1359</v>
      </c>
      <c r="I111" s="220" t="s">
        <v>1357</v>
      </c>
      <c r="J111" s="220" t="s">
        <v>1381</v>
      </c>
    </row>
    <row r="112" customFormat="false" ht="14.5" hidden="false" customHeight="false" outlineLevel="0" collapsed="false">
      <c r="A112" s="220" t="s">
        <v>631</v>
      </c>
      <c r="B112" s="220" t="s">
        <v>632</v>
      </c>
      <c r="C112" s="220" t="n">
        <v>480</v>
      </c>
      <c r="D112" s="220" t="n">
        <v>137</v>
      </c>
      <c r="E112" s="220" t="s">
        <v>1359</v>
      </c>
      <c r="F112" s="220" t="s">
        <v>1350</v>
      </c>
      <c r="G112" s="220" t="s">
        <v>1360</v>
      </c>
      <c r="H112" s="220" t="s">
        <v>1359</v>
      </c>
      <c r="I112" s="220" t="s">
        <v>1357</v>
      </c>
      <c r="J112" s="220" t="s">
        <v>1385</v>
      </c>
    </row>
    <row r="113" customFormat="false" ht="14.5" hidden="false" customHeight="false" outlineLevel="0" collapsed="false">
      <c r="A113" s="220" t="s">
        <v>633</v>
      </c>
      <c r="B113" s="220" t="s">
        <v>634</v>
      </c>
      <c r="C113" s="220" t="n">
        <v>484</v>
      </c>
      <c r="D113" s="220" t="n">
        <v>138</v>
      </c>
      <c r="E113" s="220" t="s">
        <v>1362</v>
      </c>
      <c r="F113" s="220" t="s">
        <v>1350</v>
      </c>
      <c r="G113" s="220" t="s">
        <v>1364</v>
      </c>
      <c r="H113" s="220" t="s">
        <v>1365</v>
      </c>
      <c r="I113" s="220" t="s">
        <v>1366</v>
      </c>
      <c r="J113" s="220" t="s">
        <v>1379</v>
      </c>
    </row>
    <row r="114" customFormat="false" ht="14.5" hidden="false" customHeight="false" outlineLevel="0" collapsed="false">
      <c r="A114" s="220" t="s">
        <v>635</v>
      </c>
      <c r="B114" s="220" t="s">
        <v>636</v>
      </c>
      <c r="C114" s="220" t="n">
        <v>583</v>
      </c>
      <c r="D114" s="220" t="n">
        <v>145</v>
      </c>
      <c r="E114" s="220" t="s">
        <v>1372</v>
      </c>
      <c r="F114" s="220" t="s">
        <v>1356</v>
      </c>
      <c r="G114" s="220" t="s">
        <v>1390</v>
      </c>
      <c r="H114" s="220" t="s">
        <v>1372</v>
      </c>
      <c r="I114" s="220" t="s">
        <v>1374</v>
      </c>
      <c r="J114" s="220" t="s">
        <v>635</v>
      </c>
    </row>
    <row r="115" customFormat="false" ht="14.5" hidden="false" customHeight="false" outlineLevel="0" collapsed="false">
      <c r="A115" s="220" t="s">
        <v>637</v>
      </c>
      <c r="B115" s="220" t="s">
        <v>638</v>
      </c>
      <c r="C115" s="220" t="n">
        <v>498</v>
      </c>
      <c r="D115" s="220" t="n">
        <v>146</v>
      </c>
      <c r="E115" s="220" t="s">
        <v>1349</v>
      </c>
      <c r="F115" s="220" t="s">
        <v>1350</v>
      </c>
      <c r="G115" s="220" t="s">
        <v>1351</v>
      </c>
      <c r="H115" s="220" t="s">
        <v>1352</v>
      </c>
      <c r="I115" s="220" t="s">
        <v>1353</v>
      </c>
      <c r="J115" s="220" t="s">
        <v>1378</v>
      </c>
    </row>
    <row r="116" customFormat="false" ht="14.5" hidden="false" customHeight="false" outlineLevel="0" collapsed="false">
      <c r="A116" s="220" t="s">
        <v>639</v>
      </c>
      <c r="B116" s="220" t="s">
        <v>640</v>
      </c>
      <c r="C116" s="220" t="n">
        <v>496</v>
      </c>
      <c r="D116" s="220" t="n">
        <v>141</v>
      </c>
      <c r="E116" s="220" t="s">
        <v>1372</v>
      </c>
      <c r="F116" s="220" t="s">
        <v>1356</v>
      </c>
      <c r="G116" s="220" t="s">
        <v>1373</v>
      </c>
      <c r="H116" s="220" t="s">
        <v>1372</v>
      </c>
      <c r="I116" s="220" t="s">
        <v>1347</v>
      </c>
      <c r="J116" s="220" t="s">
        <v>1388</v>
      </c>
    </row>
    <row r="117" customFormat="false" ht="14.5" hidden="false" customHeight="false" outlineLevel="0" collapsed="false">
      <c r="A117" s="220" t="s">
        <v>641</v>
      </c>
      <c r="B117" s="220" t="s">
        <v>642</v>
      </c>
      <c r="C117" s="220" t="n">
        <v>499</v>
      </c>
      <c r="D117" s="220" t="n">
        <v>273</v>
      </c>
      <c r="E117" s="220" t="s">
        <v>1349</v>
      </c>
      <c r="F117" s="220" t="s">
        <v>1350</v>
      </c>
      <c r="G117" s="220" t="s">
        <v>1351</v>
      </c>
      <c r="H117" s="220" t="s">
        <v>1352</v>
      </c>
      <c r="I117" s="220" t="s">
        <v>1353</v>
      </c>
      <c r="J117" s="220" t="s">
        <v>1354</v>
      </c>
    </row>
    <row r="118" customFormat="false" ht="14.5" hidden="false" customHeight="false" outlineLevel="0" collapsed="false">
      <c r="A118" s="220" t="s">
        <v>643</v>
      </c>
      <c r="B118" s="220" t="s">
        <v>644</v>
      </c>
      <c r="C118" s="220" t="n">
        <v>504</v>
      </c>
      <c r="D118" s="220" t="n">
        <v>143</v>
      </c>
      <c r="E118" s="220" t="s">
        <v>1355</v>
      </c>
      <c r="F118" s="220" t="s">
        <v>1356</v>
      </c>
      <c r="G118" s="220" t="s">
        <v>1346</v>
      </c>
      <c r="H118" s="220" t="s">
        <v>1355</v>
      </c>
      <c r="I118" s="220" t="s">
        <v>1357</v>
      </c>
      <c r="J118" s="220" t="s">
        <v>1358</v>
      </c>
    </row>
    <row r="119" customFormat="false" ht="14.5" hidden="false" customHeight="false" outlineLevel="0" collapsed="false">
      <c r="A119" s="220" t="s">
        <v>645</v>
      </c>
      <c r="B119" s="220" t="s">
        <v>646</v>
      </c>
      <c r="C119" s="220" t="n">
        <v>508</v>
      </c>
      <c r="D119" s="220" t="n">
        <v>144</v>
      </c>
      <c r="E119" s="220" t="s">
        <v>1359</v>
      </c>
      <c r="F119" s="220" t="s">
        <v>1345</v>
      </c>
      <c r="G119" s="220" t="s">
        <v>1360</v>
      </c>
      <c r="H119" s="220" t="s">
        <v>1359</v>
      </c>
      <c r="I119" s="220" t="s">
        <v>1357</v>
      </c>
      <c r="J119" s="220" t="s">
        <v>1385</v>
      </c>
    </row>
    <row r="120" customFormat="false" ht="14.5" hidden="false" customHeight="false" outlineLevel="0" collapsed="false">
      <c r="A120" s="220" t="s">
        <v>647</v>
      </c>
      <c r="B120" s="220" t="s">
        <v>389</v>
      </c>
      <c r="C120" s="220" t="n">
        <v>104</v>
      </c>
      <c r="D120" s="220" t="n">
        <v>28</v>
      </c>
      <c r="E120" s="220" t="s">
        <v>1372</v>
      </c>
      <c r="F120" s="220" t="s">
        <v>1356</v>
      </c>
      <c r="G120" s="220" t="s">
        <v>1373</v>
      </c>
      <c r="H120" s="220" t="s">
        <v>1372</v>
      </c>
      <c r="I120" s="220" t="s">
        <v>1347</v>
      </c>
      <c r="J120" s="220" t="s">
        <v>1383</v>
      </c>
    </row>
    <row r="121" customFormat="false" ht="14.5" hidden="false" customHeight="false" outlineLevel="0" collapsed="false">
      <c r="A121" s="220" t="s">
        <v>648</v>
      </c>
      <c r="B121" s="220" t="s">
        <v>649</v>
      </c>
      <c r="C121" s="220" t="n">
        <v>516</v>
      </c>
      <c r="D121" s="220" t="n">
        <v>147</v>
      </c>
      <c r="E121" s="220" t="s">
        <v>1359</v>
      </c>
      <c r="F121" s="220" t="s">
        <v>1350</v>
      </c>
      <c r="G121" s="220" t="s">
        <v>1360</v>
      </c>
      <c r="H121" s="220" t="s">
        <v>1359</v>
      </c>
      <c r="I121" s="220" t="s">
        <v>1357</v>
      </c>
      <c r="J121" s="220" t="s">
        <v>1382</v>
      </c>
    </row>
    <row r="122" customFormat="false" ht="14.5" hidden="false" customHeight="false" outlineLevel="0" collapsed="false">
      <c r="A122" s="220" t="s">
        <v>650</v>
      </c>
      <c r="B122" s="220" t="s">
        <v>651</v>
      </c>
      <c r="C122" s="220" t="n">
        <v>520</v>
      </c>
      <c r="D122" s="220" t="n">
        <v>148</v>
      </c>
      <c r="E122" s="220" t="s">
        <v>1372</v>
      </c>
      <c r="F122" s="220" t="s">
        <v>1363</v>
      </c>
      <c r="G122" s="220" t="s">
        <v>1390</v>
      </c>
      <c r="H122" s="220" t="s">
        <v>1372</v>
      </c>
      <c r="I122" s="220" t="s">
        <v>1374</v>
      </c>
      <c r="J122" s="220" t="s">
        <v>635</v>
      </c>
    </row>
    <row r="123" customFormat="false" ht="14.5" hidden="false" customHeight="false" outlineLevel="0" collapsed="false">
      <c r="A123" s="220" t="s">
        <v>652</v>
      </c>
      <c r="B123" s="220" t="s">
        <v>653</v>
      </c>
      <c r="C123" s="220" t="n">
        <v>524</v>
      </c>
      <c r="D123" s="220" t="n">
        <v>149</v>
      </c>
      <c r="E123" s="220" t="s">
        <v>1344</v>
      </c>
      <c r="F123" s="220" t="s">
        <v>1356</v>
      </c>
      <c r="G123" s="220" t="s">
        <v>1373</v>
      </c>
      <c r="H123" s="220" t="s">
        <v>1344</v>
      </c>
      <c r="I123" s="220" t="s">
        <v>1347</v>
      </c>
      <c r="J123" s="220" t="s">
        <v>1348</v>
      </c>
    </row>
    <row r="124" customFormat="false" ht="14.5" hidden="false" customHeight="false" outlineLevel="0" collapsed="false">
      <c r="A124" s="220" t="s">
        <v>654</v>
      </c>
      <c r="B124" s="220" t="s">
        <v>655</v>
      </c>
      <c r="C124" s="220" t="n">
        <v>528</v>
      </c>
      <c r="D124" s="220" t="n">
        <v>150</v>
      </c>
      <c r="E124" s="220" t="s">
        <v>1349</v>
      </c>
      <c r="F124" s="220" t="s">
        <v>1363</v>
      </c>
      <c r="G124" s="220" t="s">
        <v>1351</v>
      </c>
      <c r="H124" s="220" t="s">
        <v>1376</v>
      </c>
      <c r="I124" s="220" t="s">
        <v>1353</v>
      </c>
      <c r="J124" s="220" t="s">
        <v>1377</v>
      </c>
    </row>
    <row r="125" customFormat="false" ht="14.5" hidden="false" customHeight="false" outlineLevel="0" collapsed="false">
      <c r="A125" s="220" t="s">
        <v>656</v>
      </c>
      <c r="B125" s="220" t="s">
        <v>657</v>
      </c>
      <c r="C125" s="220" t="n">
        <v>554</v>
      </c>
      <c r="D125" s="220" t="n">
        <v>156</v>
      </c>
      <c r="E125" s="220" t="s">
        <v>1372</v>
      </c>
      <c r="F125" s="220" t="s">
        <v>1363</v>
      </c>
      <c r="G125" s="220" t="s">
        <v>1373</v>
      </c>
      <c r="H125" s="220" t="s">
        <v>1372</v>
      </c>
      <c r="I125" s="220" t="s">
        <v>1374</v>
      </c>
      <c r="J125" s="220" t="s">
        <v>1375</v>
      </c>
    </row>
    <row r="126" customFormat="false" ht="14.5" hidden="false" customHeight="false" outlineLevel="0" collapsed="false">
      <c r="A126" s="220" t="s">
        <v>658</v>
      </c>
      <c r="B126" s="220" t="s">
        <v>659</v>
      </c>
      <c r="C126" s="220" t="n">
        <v>558</v>
      </c>
      <c r="D126" s="220" t="n">
        <v>157</v>
      </c>
      <c r="E126" s="220" t="s">
        <v>1362</v>
      </c>
      <c r="F126" s="220" t="s">
        <v>1356</v>
      </c>
      <c r="G126" s="220" t="s">
        <v>1364</v>
      </c>
      <c r="H126" s="220" t="s">
        <v>1365</v>
      </c>
      <c r="I126" s="220" t="s">
        <v>1366</v>
      </c>
      <c r="J126" s="220" t="s">
        <v>1379</v>
      </c>
    </row>
    <row r="127" customFormat="false" ht="14.5" hidden="false" customHeight="false" outlineLevel="0" collapsed="false">
      <c r="A127" s="220" t="s">
        <v>660</v>
      </c>
      <c r="B127" s="220" t="s">
        <v>661</v>
      </c>
      <c r="C127" s="220" t="n">
        <v>562</v>
      </c>
      <c r="D127" s="220" t="n">
        <v>158</v>
      </c>
      <c r="E127" s="220" t="s">
        <v>1359</v>
      </c>
      <c r="F127" s="220" t="s">
        <v>1345</v>
      </c>
      <c r="G127" s="220" t="s">
        <v>1380</v>
      </c>
      <c r="H127" s="220" t="s">
        <v>1359</v>
      </c>
      <c r="I127" s="220" t="s">
        <v>1357</v>
      </c>
      <c r="J127" s="220" t="s">
        <v>1381</v>
      </c>
    </row>
    <row r="128" customFormat="false" ht="14.5" hidden="false" customHeight="false" outlineLevel="0" collapsed="false">
      <c r="A128" s="220" t="s">
        <v>662</v>
      </c>
      <c r="B128" s="220" t="s">
        <v>663</v>
      </c>
      <c r="C128" s="220" t="n">
        <v>566</v>
      </c>
      <c r="D128" s="220" t="n">
        <v>159</v>
      </c>
      <c r="E128" s="220" t="s">
        <v>1359</v>
      </c>
      <c r="F128" s="220" t="s">
        <v>1356</v>
      </c>
      <c r="G128" s="220" t="s">
        <v>1380</v>
      </c>
      <c r="H128" s="220" t="s">
        <v>1359</v>
      </c>
      <c r="I128" s="220" t="s">
        <v>1357</v>
      </c>
      <c r="J128" s="220" t="s">
        <v>1381</v>
      </c>
    </row>
    <row r="129" customFormat="false" ht="14.5" hidden="false" customHeight="false" outlineLevel="0" collapsed="false">
      <c r="A129" s="220" t="s">
        <v>666</v>
      </c>
      <c r="B129" s="220" t="s">
        <v>667</v>
      </c>
      <c r="C129" s="220" t="n">
        <v>578</v>
      </c>
      <c r="D129" s="220" t="n">
        <v>162</v>
      </c>
      <c r="E129" s="220" t="s">
        <v>1349</v>
      </c>
      <c r="F129" s="220" t="s">
        <v>1363</v>
      </c>
      <c r="G129" s="220" t="s">
        <v>1351</v>
      </c>
      <c r="H129" s="220" t="s">
        <v>1392</v>
      </c>
      <c r="I129" s="220" t="s">
        <v>1353</v>
      </c>
      <c r="J129" s="220" t="s">
        <v>1389</v>
      </c>
    </row>
    <row r="130" customFormat="false" ht="14.5" hidden="false" customHeight="false" outlineLevel="0" collapsed="false">
      <c r="A130" s="220" t="s">
        <v>668</v>
      </c>
      <c r="B130" s="220" t="s">
        <v>669</v>
      </c>
      <c r="C130" s="220" t="n">
        <v>512</v>
      </c>
      <c r="D130" s="220" t="n">
        <v>221</v>
      </c>
      <c r="E130" s="220" t="s">
        <v>1355</v>
      </c>
      <c r="F130" s="220" t="s">
        <v>1363</v>
      </c>
      <c r="G130" s="220" t="s">
        <v>1346</v>
      </c>
      <c r="H130" s="220" t="s">
        <v>1355</v>
      </c>
      <c r="I130" s="220" t="s">
        <v>1347</v>
      </c>
      <c r="J130" s="220" t="s">
        <v>1371</v>
      </c>
    </row>
    <row r="131" customFormat="false" ht="14.5" hidden="false" customHeight="false" outlineLevel="0" collapsed="false">
      <c r="A131" s="220" t="s">
        <v>670</v>
      </c>
      <c r="B131" s="220" t="s">
        <v>671</v>
      </c>
      <c r="C131" s="220" t="n">
        <v>586</v>
      </c>
      <c r="D131" s="220" t="n">
        <v>165</v>
      </c>
      <c r="E131" s="220" t="s">
        <v>1344</v>
      </c>
      <c r="F131" s="220" t="s">
        <v>1356</v>
      </c>
      <c r="G131" s="220" t="s">
        <v>1346</v>
      </c>
      <c r="H131" s="220" t="s">
        <v>1344</v>
      </c>
      <c r="I131" s="220" t="s">
        <v>1347</v>
      </c>
      <c r="J131" s="220" t="s">
        <v>1348</v>
      </c>
    </row>
    <row r="132" customFormat="false" ht="14.5" hidden="false" customHeight="false" outlineLevel="0" collapsed="false">
      <c r="A132" s="220" t="s">
        <v>672</v>
      </c>
      <c r="B132" s="220" t="s">
        <v>673</v>
      </c>
      <c r="C132" s="220" t="n">
        <v>585</v>
      </c>
      <c r="D132" s="220" t="n">
        <v>180</v>
      </c>
      <c r="E132" s="220" t="s">
        <v>1372</v>
      </c>
      <c r="F132" s="220" t="s">
        <v>1350</v>
      </c>
      <c r="G132" s="220" t="s">
        <v>1390</v>
      </c>
      <c r="H132" s="220" t="s">
        <v>1372</v>
      </c>
      <c r="I132" s="220" t="s">
        <v>1374</v>
      </c>
      <c r="J132" s="220" t="s">
        <v>635</v>
      </c>
    </row>
    <row r="133" customFormat="false" ht="14.5" hidden="false" customHeight="false" outlineLevel="0" collapsed="false">
      <c r="A133" s="220" t="s">
        <v>674</v>
      </c>
      <c r="B133" s="220" t="s">
        <v>675</v>
      </c>
      <c r="C133" s="220" t="n">
        <v>275</v>
      </c>
      <c r="D133" s="220" t="n">
        <v>299</v>
      </c>
      <c r="E133" s="220" t="s">
        <v>1355</v>
      </c>
      <c r="F133" s="220" t="s">
        <v>1356</v>
      </c>
      <c r="G133" s="220" t="s">
        <v>1346</v>
      </c>
      <c r="H133" s="220" t="s">
        <v>1355</v>
      </c>
      <c r="I133" s="220" t="s">
        <v>1347</v>
      </c>
      <c r="J133" s="220" t="s">
        <v>1371</v>
      </c>
    </row>
    <row r="134" customFormat="false" ht="14.5" hidden="false" customHeight="false" outlineLevel="0" collapsed="false">
      <c r="A134" s="220" t="s">
        <v>676</v>
      </c>
      <c r="B134" s="220" t="s">
        <v>677</v>
      </c>
      <c r="C134" s="220" t="n">
        <v>591</v>
      </c>
      <c r="D134" s="220" t="n">
        <v>166</v>
      </c>
      <c r="E134" s="220" t="s">
        <v>1362</v>
      </c>
      <c r="F134" s="220" t="s">
        <v>1363</v>
      </c>
      <c r="G134" s="220" t="s">
        <v>1364</v>
      </c>
      <c r="H134" s="220" t="s">
        <v>1365</v>
      </c>
      <c r="I134" s="220" t="s">
        <v>1366</v>
      </c>
      <c r="J134" s="220" t="s">
        <v>1379</v>
      </c>
    </row>
    <row r="135" customFormat="false" ht="14.5" hidden="false" customHeight="false" outlineLevel="0" collapsed="false">
      <c r="A135" s="220" t="s">
        <v>678</v>
      </c>
      <c r="B135" s="220" t="s">
        <v>679</v>
      </c>
      <c r="C135" s="220" t="n">
        <v>598</v>
      </c>
      <c r="D135" s="220" t="n">
        <v>168</v>
      </c>
      <c r="E135" s="220" t="s">
        <v>1372</v>
      </c>
      <c r="F135" s="220" t="s">
        <v>1356</v>
      </c>
      <c r="G135" s="220" t="s">
        <v>1373</v>
      </c>
      <c r="H135" s="220" t="s">
        <v>1372</v>
      </c>
      <c r="I135" s="220" t="s">
        <v>1374</v>
      </c>
      <c r="J135" s="220" t="s">
        <v>1391</v>
      </c>
    </row>
    <row r="136" customFormat="false" ht="14.5" hidden="false" customHeight="false" outlineLevel="0" collapsed="false">
      <c r="A136" s="220" t="s">
        <v>680</v>
      </c>
      <c r="B136" s="220" t="s">
        <v>681</v>
      </c>
      <c r="C136" s="220" t="n">
        <v>600</v>
      </c>
      <c r="D136" s="220" t="n">
        <v>169</v>
      </c>
      <c r="E136" s="220" t="s">
        <v>1362</v>
      </c>
      <c r="F136" s="220" t="s">
        <v>1350</v>
      </c>
      <c r="G136" s="220" t="s">
        <v>1364</v>
      </c>
      <c r="H136" s="220" t="s">
        <v>1368</v>
      </c>
      <c r="I136" s="220" t="s">
        <v>1366</v>
      </c>
      <c r="J136" s="220" t="s">
        <v>1369</v>
      </c>
    </row>
    <row r="137" customFormat="false" ht="14.5" hidden="false" customHeight="false" outlineLevel="0" collapsed="false">
      <c r="A137" s="220" t="s">
        <v>682</v>
      </c>
      <c r="B137" s="220" t="s">
        <v>683</v>
      </c>
      <c r="C137" s="220" t="n">
        <v>604</v>
      </c>
      <c r="D137" s="220" t="n">
        <v>170</v>
      </c>
      <c r="E137" s="220" t="s">
        <v>1362</v>
      </c>
      <c r="F137" s="220" t="s">
        <v>1350</v>
      </c>
      <c r="G137" s="220" t="s">
        <v>1364</v>
      </c>
      <c r="H137" s="220" t="s">
        <v>1368</v>
      </c>
      <c r="I137" s="220" t="s">
        <v>1366</v>
      </c>
      <c r="J137" s="220" t="s">
        <v>1369</v>
      </c>
    </row>
    <row r="138" customFormat="false" ht="14.5" hidden="false" customHeight="false" outlineLevel="0" collapsed="false">
      <c r="A138" s="220" t="s">
        <v>684</v>
      </c>
      <c r="B138" s="220" t="s">
        <v>685</v>
      </c>
      <c r="C138" s="220" t="n">
        <v>608</v>
      </c>
      <c r="D138" s="220" t="n">
        <v>171</v>
      </c>
      <c r="E138" s="220" t="s">
        <v>1372</v>
      </c>
      <c r="F138" s="220" t="s">
        <v>1356</v>
      </c>
      <c r="G138" s="220" t="s">
        <v>1373</v>
      </c>
      <c r="H138" s="220" t="s">
        <v>1372</v>
      </c>
      <c r="I138" s="220" t="s">
        <v>1347</v>
      </c>
      <c r="J138" s="220" t="s">
        <v>1383</v>
      </c>
    </row>
    <row r="139" customFormat="false" ht="14.5" hidden="false" customHeight="false" outlineLevel="0" collapsed="false">
      <c r="A139" s="220" t="s">
        <v>686</v>
      </c>
      <c r="B139" s="220" t="s">
        <v>687</v>
      </c>
      <c r="C139" s="220" t="n">
        <v>616</v>
      </c>
      <c r="D139" s="220" t="n">
        <v>173</v>
      </c>
      <c r="E139" s="220" t="s">
        <v>1349</v>
      </c>
      <c r="F139" s="220" t="s">
        <v>1363</v>
      </c>
      <c r="G139" s="220" t="s">
        <v>1351</v>
      </c>
      <c r="H139" s="220" t="s">
        <v>1376</v>
      </c>
      <c r="I139" s="220" t="s">
        <v>1353</v>
      </c>
      <c r="J139" s="220" t="s">
        <v>1378</v>
      </c>
    </row>
    <row r="140" customFormat="false" ht="14.5" hidden="false" customHeight="false" outlineLevel="0" collapsed="false">
      <c r="A140" s="220" t="s">
        <v>688</v>
      </c>
      <c r="B140" s="220" t="s">
        <v>689</v>
      </c>
      <c r="C140" s="220" t="n">
        <v>620</v>
      </c>
      <c r="D140" s="220" t="n">
        <v>174</v>
      </c>
      <c r="E140" s="220" t="s">
        <v>1349</v>
      </c>
      <c r="F140" s="220" t="s">
        <v>1363</v>
      </c>
      <c r="G140" s="220" t="s">
        <v>1351</v>
      </c>
      <c r="H140" s="220" t="s">
        <v>1376</v>
      </c>
      <c r="I140" s="220" t="s">
        <v>1353</v>
      </c>
      <c r="J140" s="220" t="s">
        <v>1354</v>
      </c>
    </row>
    <row r="141" customFormat="false" ht="14.5" hidden="false" customHeight="false" outlineLevel="0" collapsed="false">
      <c r="A141" s="220" t="s">
        <v>690</v>
      </c>
      <c r="B141" s="220" t="s">
        <v>691</v>
      </c>
      <c r="C141" s="220" t="n">
        <v>634</v>
      </c>
      <c r="D141" s="220" t="n">
        <v>179</v>
      </c>
      <c r="E141" s="220" t="s">
        <v>1355</v>
      </c>
      <c r="F141" s="220" t="s">
        <v>1363</v>
      </c>
      <c r="G141" s="220" t="s">
        <v>1346</v>
      </c>
      <c r="H141" s="220" t="s">
        <v>1355</v>
      </c>
      <c r="I141" s="220" t="s">
        <v>1347</v>
      </c>
      <c r="J141" s="220" t="s">
        <v>1371</v>
      </c>
    </row>
    <row r="142" customFormat="false" ht="14.5" hidden="false" customHeight="false" outlineLevel="0" collapsed="false">
      <c r="A142" s="220" t="s">
        <v>692</v>
      </c>
      <c r="B142" s="220" t="s">
        <v>693</v>
      </c>
      <c r="C142" s="220" t="n">
        <v>642</v>
      </c>
      <c r="D142" s="220" t="n">
        <v>183</v>
      </c>
      <c r="E142" s="220" t="s">
        <v>1349</v>
      </c>
      <c r="F142" s="220" t="s">
        <v>1363</v>
      </c>
      <c r="G142" s="220" t="s">
        <v>1351</v>
      </c>
      <c r="H142" s="220" t="s">
        <v>1376</v>
      </c>
      <c r="I142" s="220" t="s">
        <v>1353</v>
      </c>
      <c r="J142" s="220" t="s">
        <v>1378</v>
      </c>
    </row>
    <row r="143" customFormat="false" ht="14.5" hidden="false" customHeight="false" outlineLevel="0" collapsed="false">
      <c r="A143" s="220" t="s">
        <v>694</v>
      </c>
      <c r="B143" s="220" t="s">
        <v>695</v>
      </c>
      <c r="C143" s="220" t="n">
        <v>643</v>
      </c>
      <c r="D143" s="220" t="n">
        <v>185</v>
      </c>
      <c r="E143" s="220" t="s">
        <v>1349</v>
      </c>
      <c r="F143" s="220" t="s">
        <v>1350</v>
      </c>
      <c r="G143" s="220" t="s">
        <v>1351</v>
      </c>
      <c r="H143" s="220" t="s">
        <v>1394</v>
      </c>
      <c r="I143" s="220" t="s">
        <v>1353</v>
      </c>
      <c r="J143" s="220" t="s">
        <v>1378</v>
      </c>
    </row>
    <row r="144" customFormat="false" ht="14.5" hidden="false" customHeight="false" outlineLevel="0" collapsed="false">
      <c r="A144" s="220" t="s">
        <v>696</v>
      </c>
      <c r="B144" s="220" t="s">
        <v>697</v>
      </c>
      <c r="C144" s="220" t="n">
        <v>646</v>
      </c>
      <c r="D144" s="220" t="n">
        <v>184</v>
      </c>
      <c r="E144" s="220" t="s">
        <v>1359</v>
      </c>
      <c r="F144" s="220" t="s">
        <v>1345</v>
      </c>
      <c r="G144" s="220" t="s">
        <v>1384</v>
      </c>
      <c r="H144" s="220" t="s">
        <v>1359</v>
      </c>
      <c r="I144" s="220" t="s">
        <v>1357</v>
      </c>
      <c r="J144" s="220" t="s">
        <v>1385</v>
      </c>
    </row>
    <row r="145" customFormat="false" ht="14.5" hidden="false" customHeight="false" outlineLevel="0" collapsed="false">
      <c r="A145" s="220" t="s">
        <v>698</v>
      </c>
      <c r="B145" s="220" t="s">
        <v>699</v>
      </c>
      <c r="C145" s="220" t="n">
        <v>659</v>
      </c>
      <c r="D145" s="220" t="n">
        <v>188</v>
      </c>
      <c r="E145" s="220" t="s">
        <v>1362</v>
      </c>
      <c r="F145" s="220" t="s">
        <v>1363</v>
      </c>
      <c r="G145" s="220" t="s">
        <v>1364</v>
      </c>
      <c r="H145" s="220" t="s">
        <v>1365</v>
      </c>
      <c r="I145" s="220" t="s">
        <v>1366</v>
      </c>
      <c r="J145" s="220" t="s">
        <v>1367</v>
      </c>
    </row>
    <row r="146" customFormat="false" ht="14.5" hidden="false" customHeight="false" outlineLevel="0" collapsed="false">
      <c r="A146" s="220" t="s">
        <v>700</v>
      </c>
      <c r="B146" s="220" t="s">
        <v>701</v>
      </c>
      <c r="C146" s="220" t="n">
        <v>662</v>
      </c>
      <c r="D146" s="220" t="n">
        <v>189</v>
      </c>
      <c r="E146" s="220" t="s">
        <v>1362</v>
      </c>
      <c r="F146" s="220" t="s">
        <v>1350</v>
      </c>
      <c r="G146" s="220" t="s">
        <v>1364</v>
      </c>
      <c r="H146" s="220" t="s">
        <v>1365</v>
      </c>
      <c r="I146" s="220" t="s">
        <v>1366</v>
      </c>
      <c r="J146" s="220" t="s">
        <v>1367</v>
      </c>
    </row>
    <row r="147" customFormat="false" ht="14.5" hidden="false" customHeight="false" outlineLevel="0" collapsed="false">
      <c r="A147" s="220" t="s">
        <v>702</v>
      </c>
      <c r="B147" s="220" t="s">
        <v>703</v>
      </c>
      <c r="C147" s="220" t="n">
        <v>670</v>
      </c>
      <c r="D147" s="220" t="n">
        <v>191</v>
      </c>
      <c r="E147" s="220" t="s">
        <v>1362</v>
      </c>
      <c r="F147" s="220" t="s">
        <v>1350</v>
      </c>
      <c r="G147" s="220" t="s">
        <v>1364</v>
      </c>
      <c r="H147" s="220" t="s">
        <v>1365</v>
      </c>
      <c r="I147" s="220" t="s">
        <v>1366</v>
      </c>
      <c r="J147" s="220" t="s">
        <v>1367</v>
      </c>
    </row>
    <row r="148" customFormat="false" ht="14.5" hidden="false" customHeight="false" outlineLevel="0" collapsed="false">
      <c r="A148" s="220" t="s">
        <v>704</v>
      </c>
      <c r="B148" s="220" t="s">
        <v>705</v>
      </c>
      <c r="C148" s="220" t="n">
        <v>882</v>
      </c>
      <c r="D148" s="220" t="n">
        <v>244</v>
      </c>
      <c r="E148" s="220" t="s">
        <v>1372</v>
      </c>
      <c r="F148" s="220" t="s">
        <v>1356</v>
      </c>
      <c r="G148" s="220" t="s">
        <v>1390</v>
      </c>
      <c r="H148" s="220" t="s">
        <v>1372</v>
      </c>
      <c r="I148" s="220" t="s">
        <v>1374</v>
      </c>
      <c r="J148" s="220" t="s">
        <v>1395</v>
      </c>
    </row>
    <row r="149" customFormat="false" ht="14.5" hidden="false" customHeight="false" outlineLevel="0" collapsed="false">
      <c r="A149" s="220" t="s">
        <v>706</v>
      </c>
      <c r="B149" s="220" t="s">
        <v>707</v>
      </c>
      <c r="C149" s="220" t="n">
        <v>678</v>
      </c>
      <c r="D149" s="220" t="n">
        <v>193</v>
      </c>
      <c r="E149" s="220" t="s">
        <v>1359</v>
      </c>
      <c r="F149" s="220" t="s">
        <v>1356</v>
      </c>
      <c r="G149" s="220" t="s">
        <v>1380</v>
      </c>
      <c r="H149" s="220" t="s">
        <v>1359</v>
      </c>
      <c r="I149" s="220" t="s">
        <v>1357</v>
      </c>
      <c r="J149" s="220" t="s">
        <v>1361</v>
      </c>
    </row>
    <row r="150" customFormat="false" ht="14.5" hidden="false" customHeight="false" outlineLevel="0" collapsed="false">
      <c r="A150" s="220" t="s">
        <v>708</v>
      </c>
      <c r="B150" s="220" t="s">
        <v>709</v>
      </c>
      <c r="C150" s="220" t="n">
        <v>682</v>
      </c>
      <c r="D150" s="220" t="n">
        <v>194</v>
      </c>
      <c r="E150" s="220" t="s">
        <v>1355</v>
      </c>
      <c r="F150" s="220" t="s">
        <v>1363</v>
      </c>
      <c r="G150" s="220" t="s">
        <v>1346</v>
      </c>
      <c r="H150" s="220" t="s">
        <v>1355</v>
      </c>
      <c r="I150" s="220" t="s">
        <v>1347</v>
      </c>
      <c r="J150" s="220" t="s">
        <v>1371</v>
      </c>
    </row>
    <row r="151" customFormat="false" ht="14.5" hidden="false" customHeight="false" outlineLevel="0" collapsed="false">
      <c r="A151" s="220" t="s">
        <v>710</v>
      </c>
      <c r="B151" s="220" t="s">
        <v>711</v>
      </c>
      <c r="C151" s="220" t="n">
        <v>686</v>
      </c>
      <c r="D151" s="220" t="n">
        <v>195</v>
      </c>
      <c r="E151" s="220" t="s">
        <v>1359</v>
      </c>
      <c r="F151" s="220" t="s">
        <v>1356</v>
      </c>
      <c r="G151" s="220" t="s">
        <v>1380</v>
      </c>
      <c r="H151" s="220" t="s">
        <v>1359</v>
      </c>
      <c r="I151" s="220" t="s">
        <v>1357</v>
      </c>
      <c r="J151" s="220" t="s">
        <v>1381</v>
      </c>
    </row>
    <row r="152" customFormat="false" ht="14.5" hidden="false" customHeight="false" outlineLevel="0" collapsed="false">
      <c r="A152" s="220" t="s">
        <v>712</v>
      </c>
      <c r="B152" s="220" t="s">
        <v>713</v>
      </c>
      <c r="C152" s="220" t="n">
        <v>688</v>
      </c>
      <c r="D152" s="220" t="n">
        <v>272</v>
      </c>
      <c r="E152" s="220" t="s">
        <v>1349</v>
      </c>
      <c r="F152" s="220" t="s">
        <v>1350</v>
      </c>
      <c r="G152" s="220" t="s">
        <v>1351</v>
      </c>
      <c r="H152" s="220" t="s">
        <v>1352</v>
      </c>
      <c r="I152" s="220" t="s">
        <v>1353</v>
      </c>
      <c r="J152" s="220" t="s">
        <v>1354</v>
      </c>
    </row>
    <row r="153" customFormat="false" ht="14.5" hidden="false" customHeight="false" outlineLevel="0" collapsed="false">
      <c r="A153" s="220" t="s">
        <v>714</v>
      </c>
      <c r="B153" s="220" t="s">
        <v>715</v>
      </c>
      <c r="C153" s="220" t="n">
        <v>690</v>
      </c>
      <c r="D153" s="220" t="n">
        <v>196</v>
      </c>
      <c r="E153" s="220" t="s">
        <v>1359</v>
      </c>
      <c r="F153" s="220" t="s">
        <v>1363</v>
      </c>
      <c r="G153" s="220" t="s">
        <v>1360</v>
      </c>
      <c r="H153" s="220" t="s">
        <v>1359</v>
      </c>
      <c r="I153" s="220" t="s">
        <v>1357</v>
      </c>
      <c r="J153" s="220" t="s">
        <v>1385</v>
      </c>
    </row>
    <row r="154" customFormat="false" ht="14.5" hidden="false" customHeight="false" outlineLevel="0" collapsed="false">
      <c r="A154" s="220" t="s">
        <v>716</v>
      </c>
      <c r="B154" s="220" t="s">
        <v>717</v>
      </c>
      <c r="C154" s="220" t="n">
        <v>694</v>
      </c>
      <c r="D154" s="220" t="n">
        <v>197</v>
      </c>
      <c r="E154" s="220" t="s">
        <v>1359</v>
      </c>
      <c r="F154" s="220" t="s">
        <v>1345</v>
      </c>
      <c r="G154" s="220" t="s">
        <v>1380</v>
      </c>
      <c r="H154" s="220" t="s">
        <v>1359</v>
      </c>
      <c r="I154" s="220" t="s">
        <v>1357</v>
      </c>
      <c r="J154" s="220" t="s">
        <v>1381</v>
      </c>
    </row>
    <row r="155" customFormat="false" ht="14.5" hidden="false" customHeight="false" outlineLevel="0" collapsed="false">
      <c r="A155" s="220" t="s">
        <v>718</v>
      </c>
      <c r="B155" s="220" t="s">
        <v>719</v>
      </c>
      <c r="C155" s="220" t="n">
        <v>702</v>
      </c>
      <c r="D155" s="220" t="n">
        <v>200</v>
      </c>
      <c r="E155" s="220" t="s">
        <v>1372</v>
      </c>
      <c r="F155" s="220" t="s">
        <v>1363</v>
      </c>
      <c r="G155" s="220" t="s">
        <v>1373</v>
      </c>
      <c r="H155" s="220" t="s">
        <v>1372</v>
      </c>
      <c r="I155" s="220" t="s">
        <v>1347</v>
      </c>
      <c r="J155" s="220" t="s">
        <v>1383</v>
      </c>
    </row>
    <row r="156" customFormat="false" ht="14.5" hidden="false" customHeight="false" outlineLevel="0" collapsed="false">
      <c r="A156" s="220" t="s">
        <v>720</v>
      </c>
      <c r="B156" s="220" t="s">
        <v>721</v>
      </c>
      <c r="C156" s="220" t="n">
        <v>703</v>
      </c>
      <c r="D156" s="220" t="n">
        <v>199</v>
      </c>
      <c r="E156" s="220" t="s">
        <v>1349</v>
      </c>
      <c r="F156" s="220" t="s">
        <v>1363</v>
      </c>
      <c r="G156" s="220" t="s">
        <v>1351</v>
      </c>
      <c r="H156" s="220" t="s">
        <v>1376</v>
      </c>
      <c r="I156" s="220" t="s">
        <v>1353</v>
      </c>
      <c r="J156" s="220" t="s">
        <v>1378</v>
      </c>
    </row>
    <row r="157" customFormat="false" ht="14.5" hidden="false" customHeight="false" outlineLevel="0" collapsed="false">
      <c r="A157" s="220" t="s">
        <v>722</v>
      </c>
      <c r="B157" s="220" t="s">
        <v>723</v>
      </c>
      <c r="C157" s="220" t="n">
        <v>705</v>
      </c>
      <c r="D157" s="220" t="n">
        <v>198</v>
      </c>
      <c r="E157" s="220" t="s">
        <v>1349</v>
      </c>
      <c r="F157" s="220" t="s">
        <v>1363</v>
      </c>
      <c r="G157" s="220" t="s">
        <v>1351</v>
      </c>
      <c r="H157" s="220" t="s">
        <v>1376</v>
      </c>
      <c r="I157" s="220" t="s">
        <v>1353</v>
      </c>
      <c r="J157" s="220" t="s">
        <v>1354</v>
      </c>
    </row>
    <row r="158" customFormat="false" ht="14.5" hidden="false" customHeight="false" outlineLevel="0" collapsed="false">
      <c r="A158" s="220" t="s">
        <v>724</v>
      </c>
      <c r="B158" s="220" t="s">
        <v>725</v>
      </c>
      <c r="C158" s="220" t="n">
        <v>90</v>
      </c>
      <c r="D158" s="220" t="n">
        <v>25</v>
      </c>
      <c r="E158" s="220" t="s">
        <v>1372</v>
      </c>
      <c r="F158" s="220" t="s">
        <v>1356</v>
      </c>
      <c r="G158" s="220" t="s">
        <v>1390</v>
      </c>
      <c r="H158" s="220" t="s">
        <v>1372</v>
      </c>
      <c r="I158" s="220" t="s">
        <v>1374</v>
      </c>
      <c r="J158" s="220" t="s">
        <v>1391</v>
      </c>
    </row>
    <row r="159" customFormat="false" ht="14.5" hidden="false" customHeight="false" outlineLevel="0" collapsed="false">
      <c r="A159" s="220" t="s">
        <v>726</v>
      </c>
      <c r="B159" s="220" t="s">
        <v>727</v>
      </c>
      <c r="C159" s="220" t="n">
        <v>706</v>
      </c>
      <c r="D159" s="220" t="n">
        <v>201</v>
      </c>
      <c r="E159" s="220" t="s">
        <v>1359</v>
      </c>
      <c r="F159" s="220" t="s">
        <v>1345</v>
      </c>
      <c r="G159" s="220" t="s">
        <v>1384</v>
      </c>
      <c r="H159" s="220" t="s">
        <v>1359</v>
      </c>
      <c r="I159" s="220" t="s">
        <v>1357</v>
      </c>
      <c r="J159" s="220" t="s">
        <v>1385</v>
      </c>
    </row>
    <row r="160" customFormat="false" ht="14.5" hidden="false" customHeight="false" outlineLevel="0" collapsed="false">
      <c r="A160" s="220" t="s">
        <v>728</v>
      </c>
      <c r="B160" s="220" t="s">
        <v>729</v>
      </c>
      <c r="C160" s="220" t="n">
        <v>710</v>
      </c>
      <c r="D160" s="220" t="n">
        <v>202</v>
      </c>
      <c r="E160" s="220" t="s">
        <v>1359</v>
      </c>
      <c r="F160" s="220" t="s">
        <v>1350</v>
      </c>
      <c r="G160" s="220" t="s">
        <v>1360</v>
      </c>
      <c r="H160" s="220" t="s">
        <v>1359</v>
      </c>
      <c r="I160" s="220" t="s">
        <v>1357</v>
      </c>
      <c r="J160" s="220" t="s">
        <v>1382</v>
      </c>
    </row>
    <row r="161" customFormat="false" ht="14.5" hidden="false" customHeight="false" outlineLevel="0" collapsed="false">
      <c r="A161" s="220" t="s">
        <v>730</v>
      </c>
      <c r="B161" s="220" t="s">
        <v>731</v>
      </c>
      <c r="C161" s="220" t="n">
        <v>728</v>
      </c>
      <c r="D161" s="220" t="n">
        <v>277</v>
      </c>
      <c r="E161" s="220" t="s">
        <v>1359</v>
      </c>
      <c r="F161" s="220" t="s">
        <v>1345</v>
      </c>
      <c r="G161" s="220" t="s">
        <v>1384</v>
      </c>
      <c r="H161" s="220" t="s">
        <v>1359</v>
      </c>
      <c r="I161" s="220" t="s">
        <v>1357</v>
      </c>
      <c r="J161" s="220" t="s">
        <v>1385</v>
      </c>
    </row>
    <row r="162" customFormat="false" ht="14.5" hidden="false" customHeight="false" outlineLevel="0" collapsed="false">
      <c r="A162" s="220" t="s">
        <v>732</v>
      </c>
      <c r="B162" s="220" t="s">
        <v>733</v>
      </c>
      <c r="C162" s="220" t="n">
        <v>724</v>
      </c>
      <c r="D162" s="220" t="n">
        <v>203</v>
      </c>
      <c r="E162" s="220" t="s">
        <v>1349</v>
      </c>
      <c r="F162" s="220" t="s">
        <v>1363</v>
      </c>
      <c r="G162" s="220" t="s">
        <v>1351</v>
      </c>
      <c r="H162" s="220" t="s">
        <v>1376</v>
      </c>
      <c r="I162" s="220" t="s">
        <v>1353</v>
      </c>
      <c r="J162" s="220" t="s">
        <v>1354</v>
      </c>
    </row>
    <row r="163" customFormat="false" ht="14.5" hidden="false" customHeight="false" outlineLevel="0" collapsed="false">
      <c r="A163" s="220" t="s">
        <v>734</v>
      </c>
      <c r="B163" s="220" t="s">
        <v>735</v>
      </c>
      <c r="C163" s="220" t="n">
        <v>144</v>
      </c>
      <c r="D163" s="220" t="n">
        <v>38</v>
      </c>
      <c r="E163" s="220" t="s">
        <v>1344</v>
      </c>
      <c r="F163" s="220" t="s">
        <v>1356</v>
      </c>
      <c r="G163" s="220" t="s">
        <v>1373</v>
      </c>
      <c r="H163" s="220" t="s">
        <v>1344</v>
      </c>
      <c r="I163" s="220" t="s">
        <v>1347</v>
      </c>
      <c r="J163" s="220" t="s">
        <v>1348</v>
      </c>
    </row>
    <row r="164" customFormat="false" ht="14.5" hidden="false" customHeight="false" outlineLevel="0" collapsed="false">
      <c r="A164" s="220" t="s">
        <v>736</v>
      </c>
      <c r="B164" s="220" t="s">
        <v>737</v>
      </c>
      <c r="C164" s="220" t="n">
        <v>729</v>
      </c>
      <c r="D164" s="220" t="n">
        <v>276</v>
      </c>
      <c r="E164" s="220" t="s">
        <v>1359</v>
      </c>
      <c r="F164" s="220" t="s">
        <v>1345</v>
      </c>
      <c r="G164" s="220" t="s">
        <v>1384</v>
      </c>
      <c r="H164" s="220" t="s">
        <v>1359</v>
      </c>
      <c r="I164" s="220" t="s">
        <v>1357</v>
      </c>
      <c r="J164" s="220" t="s">
        <v>1358</v>
      </c>
    </row>
    <row r="165" customFormat="false" ht="14.5" hidden="false" customHeight="false" outlineLevel="0" collapsed="false">
      <c r="A165" s="220" t="s">
        <v>738</v>
      </c>
      <c r="B165" s="220" t="s">
        <v>739</v>
      </c>
      <c r="C165" s="220" t="n">
        <v>740</v>
      </c>
      <c r="D165" s="220" t="n">
        <v>207</v>
      </c>
      <c r="E165" s="220" t="s">
        <v>1362</v>
      </c>
      <c r="F165" s="220" t="s">
        <v>1350</v>
      </c>
      <c r="G165" s="220" t="s">
        <v>1364</v>
      </c>
      <c r="H165" s="220" t="s">
        <v>1368</v>
      </c>
      <c r="I165" s="220" t="s">
        <v>1366</v>
      </c>
      <c r="J165" s="220" t="s">
        <v>1369</v>
      </c>
    </row>
    <row r="166" customFormat="false" ht="14.5" hidden="false" customHeight="false" outlineLevel="0" collapsed="false">
      <c r="A166" s="220" t="s">
        <v>523</v>
      </c>
      <c r="B166" s="220" t="s">
        <v>524</v>
      </c>
      <c r="C166" s="220" t="n">
        <v>748</v>
      </c>
      <c r="D166" s="220" t="n">
        <v>209</v>
      </c>
      <c r="E166" s="220" t="s">
        <v>1359</v>
      </c>
      <c r="F166" s="220" t="s">
        <v>1356</v>
      </c>
      <c r="G166" s="220" t="s">
        <v>1360</v>
      </c>
      <c r="H166" s="220" t="s">
        <v>1359</v>
      </c>
      <c r="I166" s="220" t="s">
        <v>1357</v>
      </c>
      <c r="J166" s="220" t="s">
        <v>1382</v>
      </c>
    </row>
    <row r="167" customFormat="false" ht="14.5" hidden="false" customHeight="false" outlineLevel="0" collapsed="false">
      <c r="A167" s="220" t="s">
        <v>740</v>
      </c>
      <c r="B167" s="220" t="s">
        <v>741</v>
      </c>
      <c r="C167" s="220" t="n">
        <v>752</v>
      </c>
      <c r="D167" s="220" t="n">
        <v>210</v>
      </c>
      <c r="E167" s="220" t="s">
        <v>1349</v>
      </c>
      <c r="F167" s="220" t="s">
        <v>1363</v>
      </c>
      <c r="G167" s="220" t="s">
        <v>1351</v>
      </c>
      <c r="H167" s="220" t="s">
        <v>1376</v>
      </c>
      <c r="I167" s="220" t="s">
        <v>1353</v>
      </c>
      <c r="J167" s="220" t="s">
        <v>1389</v>
      </c>
    </row>
    <row r="168" customFormat="false" ht="14.5" hidden="false" customHeight="false" outlineLevel="0" collapsed="false">
      <c r="A168" s="220" t="s">
        <v>742</v>
      </c>
      <c r="B168" s="220" t="s">
        <v>743</v>
      </c>
      <c r="C168" s="220" t="n">
        <v>756</v>
      </c>
      <c r="D168" s="220" t="n">
        <v>211</v>
      </c>
      <c r="E168" s="220" t="s">
        <v>1349</v>
      </c>
      <c r="F168" s="220" t="s">
        <v>1363</v>
      </c>
      <c r="G168" s="220" t="s">
        <v>1351</v>
      </c>
      <c r="H168" s="220" t="s">
        <v>1392</v>
      </c>
      <c r="I168" s="220" t="s">
        <v>1353</v>
      </c>
      <c r="J168" s="220" t="s">
        <v>1377</v>
      </c>
    </row>
    <row r="169" customFormat="false" ht="14.5" hidden="false" customHeight="false" outlineLevel="0" collapsed="false">
      <c r="A169" s="220" t="s">
        <v>1396</v>
      </c>
      <c r="B169" s="220" t="s">
        <v>745</v>
      </c>
      <c r="C169" s="220" t="n">
        <v>760</v>
      </c>
      <c r="D169" s="220" t="n">
        <v>212</v>
      </c>
      <c r="E169" s="220" t="s">
        <v>1355</v>
      </c>
      <c r="F169" s="220" t="s">
        <v>1345</v>
      </c>
      <c r="G169" s="220" t="s">
        <v>1346</v>
      </c>
      <c r="H169" s="220" t="s">
        <v>1355</v>
      </c>
      <c r="I169" s="220" t="s">
        <v>1347</v>
      </c>
      <c r="J169" s="220" t="s">
        <v>1371</v>
      </c>
    </row>
    <row r="170" customFormat="false" ht="14.5" hidden="false" customHeight="false" outlineLevel="0" collapsed="false">
      <c r="A170" s="220" t="s">
        <v>746</v>
      </c>
      <c r="B170" s="220" t="s">
        <v>747</v>
      </c>
      <c r="C170" s="220" t="n">
        <v>762</v>
      </c>
      <c r="D170" s="220" t="n">
        <v>208</v>
      </c>
      <c r="E170" s="220" t="s">
        <v>1349</v>
      </c>
      <c r="F170" s="220" t="s">
        <v>1356</v>
      </c>
      <c r="G170" s="220" t="s">
        <v>1370</v>
      </c>
      <c r="H170" s="220" t="s">
        <v>1393</v>
      </c>
      <c r="I170" s="220" t="s">
        <v>1347</v>
      </c>
      <c r="J170" s="220" t="s">
        <v>1393</v>
      </c>
    </row>
    <row r="171" customFormat="false" ht="14.5" hidden="false" customHeight="false" outlineLevel="0" collapsed="false">
      <c r="A171" s="220" t="s">
        <v>748</v>
      </c>
      <c r="B171" s="220" t="s">
        <v>749</v>
      </c>
      <c r="C171" s="220" t="n">
        <v>834</v>
      </c>
      <c r="D171" s="220" t="n">
        <v>215</v>
      </c>
      <c r="E171" s="220" t="s">
        <v>1359</v>
      </c>
      <c r="F171" s="220" t="s">
        <v>1356</v>
      </c>
      <c r="G171" s="220" t="s">
        <v>1360</v>
      </c>
      <c r="H171" s="220" t="s">
        <v>1359</v>
      </c>
      <c r="I171" s="220" t="s">
        <v>1357</v>
      </c>
      <c r="J171" s="220" t="s">
        <v>1385</v>
      </c>
    </row>
    <row r="172" customFormat="false" ht="14.5" hidden="false" customHeight="false" outlineLevel="0" collapsed="false">
      <c r="A172" s="220" t="s">
        <v>750</v>
      </c>
      <c r="B172" s="220" t="s">
        <v>751</v>
      </c>
      <c r="C172" s="220" t="n">
        <v>764</v>
      </c>
      <c r="D172" s="220" t="n">
        <v>216</v>
      </c>
      <c r="E172" s="220" t="s">
        <v>1372</v>
      </c>
      <c r="F172" s="220" t="s">
        <v>1350</v>
      </c>
      <c r="G172" s="220" t="s">
        <v>1373</v>
      </c>
      <c r="H172" s="220" t="s">
        <v>1372</v>
      </c>
      <c r="I172" s="220" t="s">
        <v>1347</v>
      </c>
      <c r="J172" s="220" t="s">
        <v>1383</v>
      </c>
    </row>
    <row r="173" customFormat="false" ht="14.5" hidden="false" customHeight="false" outlineLevel="0" collapsed="false">
      <c r="A173" s="220" t="s">
        <v>752</v>
      </c>
      <c r="B173" s="220" t="s">
        <v>753</v>
      </c>
      <c r="C173" s="220" t="n">
        <v>626</v>
      </c>
      <c r="D173" s="220" t="n">
        <v>176</v>
      </c>
      <c r="E173" s="220" t="s">
        <v>1372</v>
      </c>
      <c r="F173" s="220" t="s">
        <v>1356</v>
      </c>
      <c r="G173" s="220" t="s">
        <v>1373</v>
      </c>
      <c r="H173" s="220" t="s">
        <v>1372</v>
      </c>
      <c r="I173" s="220" t="s">
        <v>1347</v>
      </c>
      <c r="J173" s="220" t="s">
        <v>1383</v>
      </c>
    </row>
    <row r="174" customFormat="false" ht="14.5" hidden="false" customHeight="false" outlineLevel="0" collapsed="false">
      <c r="A174" s="220" t="s">
        <v>754</v>
      </c>
      <c r="B174" s="220" t="s">
        <v>755</v>
      </c>
      <c r="C174" s="220" t="n">
        <v>768</v>
      </c>
      <c r="D174" s="220" t="n">
        <v>217</v>
      </c>
      <c r="E174" s="220" t="s">
        <v>1359</v>
      </c>
      <c r="F174" s="220" t="s">
        <v>1345</v>
      </c>
      <c r="G174" s="220" t="s">
        <v>1380</v>
      </c>
      <c r="H174" s="220" t="s">
        <v>1359</v>
      </c>
      <c r="I174" s="220" t="s">
        <v>1357</v>
      </c>
      <c r="J174" s="220" t="s">
        <v>1381</v>
      </c>
    </row>
    <row r="175" customFormat="false" ht="14.5" hidden="false" customHeight="false" outlineLevel="0" collapsed="false">
      <c r="A175" s="220" t="s">
        <v>756</v>
      </c>
      <c r="B175" s="220" t="s">
        <v>757</v>
      </c>
      <c r="C175" s="220" t="n">
        <v>776</v>
      </c>
      <c r="D175" s="220" t="n">
        <v>219</v>
      </c>
      <c r="E175" s="220" t="s">
        <v>1372</v>
      </c>
      <c r="F175" s="220" t="s">
        <v>1350</v>
      </c>
      <c r="G175" s="220" t="s">
        <v>1390</v>
      </c>
      <c r="H175" s="220" t="s">
        <v>1372</v>
      </c>
      <c r="I175" s="220" t="s">
        <v>1374</v>
      </c>
      <c r="J175" s="220" t="s">
        <v>1395</v>
      </c>
    </row>
    <row r="176" customFormat="false" ht="14.5" hidden="false" customHeight="false" outlineLevel="0" collapsed="false">
      <c r="A176" s="220" t="s">
        <v>758</v>
      </c>
      <c r="B176" s="220" t="s">
        <v>759</v>
      </c>
      <c r="C176" s="220" t="n">
        <v>780</v>
      </c>
      <c r="D176" s="220" t="n">
        <v>220</v>
      </c>
      <c r="E176" s="220" t="s">
        <v>1362</v>
      </c>
      <c r="F176" s="220" t="s">
        <v>1363</v>
      </c>
      <c r="G176" s="220" t="s">
        <v>1364</v>
      </c>
      <c r="H176" s="220" t="s">
        <v>1365</v>
      </c>
      <c r="I176" s="220" t="s">
        <v>1366</v>
      </c>
      <c r="J176" s="220" t="s">
        <v>1367</v>
      </c>
    </row>
    <row r="177" customFormat="false" ht="14.5" hidden="false" customHeight="false" outlineLevel="0" collapsed="false">
      <c r="A177" s="220" t="s">
        <v>760</v>
      </c>
      <c r="B177" s="220" t="s">
        <v>761</v>
      </c>
      <c r="C177" s="220" t="n">
        <v>788</v>
      </c>
      <c r="D177" s="220" t="n">
        <v>222</v>
      </c>
      <c r="E177" s="220" t="s">
        <v>1355</v>
      </c>
      <c r="F177" s="220" t="s">
        <v>1356</v>
      </c>
      <c r="G177" s="220" t="s">
        <v>1346</v>
      </c>
      <c r="H177" s="220" t="s">
        <v>1355</v>
      </c>
      <c r="I177" s="220" t="s">
        <v>1357</v>
      </c>
      <c r="J177" s="220" t="s">
        <v>1358</v>
      </c>
    </row>
    <row r="178" customFormat="false" ht="14.5" hidden="false" customHeight="false" outlineLevel="0" collapsed="false">
      <c r="A178" s="220" t="s">
        <v>762</v>
      </c>
      <c r="B178" s="220" t="s">
        <v>763</v>
      </c>
      <c r="C178" s="220" t="n">
        <v>792</v>
      </c>
      <c r="D178" s="220" t="n">
        <v>223</v>
      </c>
      <c r="E178" s="220" t="s">
        <v>1349</v>
      </c>
      <c r="F178" s="220" t="s">
        <v>1350</v>
      </c>
      <c r="G178" s="220" t="s">
        <v>1346</v>
      </c>
      <c r="H178" s="220" t="s">
        <v>1352</v>
      </c>
      <c r="I178" s="220" t="s">
        <v>1347</v>
      </c>
      <c r="J178" s="220" t="s">
        <v>1371</v>
      </c>
    </row>
    <row r="179" customFormat="false" ht="14.5" hidden="false" customHeight="false" outlineLevel="0" collapsed="false">
      <c r="A179" s="220" t="s">
        <v>764</v>
      </c>
      <c r="B179" s="220" t="s">
        <v>765</v>
      </c>
      <c r="C179" s="220" t="n">
        <v>795</v>
      </c>
      <c r="D179" s="220" t="n">
        <v>213</v>
      </c>
      <c r="E179" s="220" t="s">
        <v>1349</v>
      </c>
      <c r="F179" s="220" t="s">
        <v>1350</v>
      </c>
      <c r="G179" s="220" t="s">
        <v>1370</v>
      </c>
      <c r="H179" s="220" t="s">
        <v>1393</v>
      </c>
      <c r="I179" s="220" t="s">
        <v>1347</v>
      </c>
      <c r="J179" s="220" t="s">
        <v>1393</v>
      </c>
    </row>
    <row r="180" customFormat="false" ht="14.5" hidden="false" customHeight="false" outlineLevel="0" collapsed="false">
      <c r="A180" s="220" t="s">
        <v>766</v>
      </c>
      <c r="B180" s="220" t="s">
        <v>767</v>
      </c>
      <c r="C180" s="220" t="n">
        <v>798</v>
      </c>
      <c r="D180" s="220" t="n">
        <v>227</v>
      </c>
      <c r="E180" s="220" t="s">
        <v>1372</v>
      </c>
      <c r="F180" s="220" t="s">
        <v>1350</v>
      </c>
      <c r="G180" s="220" t="s">
        <v>1390</v>
      </c>
      <c r="H180" s="220" t="s">
        <v>1372</v>
      </c>
      <c r="I180" s="220" t="s">
        <v>1374</v>
      </c>
      <c r="J180" s="220" t="s">
        <v>1395</v>
      </c>
    </row>
    <row r="181" customFormat="false" ht="14.5" hidden="false" customHeight="false" outlineLevel="0" collapsed="false">
      <c r="A181" s="220" t="s">
        <v>768</v>
      </c>
      <c r="B181" s="220" t="s">
        <v>769</v>
      </c>
      <c r="C181" s="220" t="n">
        <v>800</v>
      </c>
      <c r="D181" s="220" t="n">
        <v>226</v>
      </c>
      <c r="E181" s="220" t="s">
        <v>1359</v>
      </c>
      <c r="F181" s="220" t="s">
        <v>1345</v>
      </c>
      <c r="G181" s="220" t="s">
        <v>1384</v>
      </c>
      <c r="H181" s="220" t="s">
        <v>1359</v>
      </c>
      <c r="I181" s="220" t="s">
        <v>1357</v>
      </c>
      <c r="J181" s="220" t="s">
        <v>1385</v>
      </c>
    </row>
    <row r="182" customFormat="false" ht="14.5" hidden="false" customHeight="false" outlineLevel="0" collapsed="false">
      <c r="A182" s="220" t="s">
        <v>770</v>
      </c>
      <c r="B182" s="220" t="s">
        <v>771</v>
      </c>
      <c r="C182" s="220" t="n">
        <v>804</v>
      </c>
      <c r="D182" s="220" t="n">
        <v>230</v>
      </c>
      <c r="E182" s="220" t="s">
        <v>1349</v>
      </c>
      <c r="F182" s="220" t="s">
        <v>1356</v>
      </c>
      <c r="G182" s="220" t="s">
        <v>1351</v>
      </c>
      <c r="H182" s="220" t="s">
        <v>1352</v>
      </c>
      <c r="I182" s="220" t="s">
        <v>1353</v>
      </c>
      <c r="J182" s="220" t="s">
        <v>1378</v>
      </c>
    </row>
    <row r="183" customFormat="false" ht="14.5" hidden="false" customHeight="false" outlineLevel="0" collapsed="false">
      <c r="A183" s="220" t="s">
        <v>772</v>
      </c>
      <c r="B183" s="220" t="s">
        <v>773</v>
      </c>
      <c r="C183" s="220" t="n">
        <v>784</v>
      </c>
      <c r="D183" s="220" t="n">
        <v>225</v>
      </c>
      <c r="E183" s="220" t="s">
        <v>1355</v>
      </c>
      <c r="F183" s="220" t="s">
        <v>1363</v>
      </c>
      <c r="G183" s="220" t="s">
        <v>1346</v>
      </c>
      <c r="H183" s="220" t="s">
        <v>1355</v>
      </c>
      <c r="I183" s="220" t="s">
        <v>1347</v>
      </c>
      <c r="J183" s="220" t="s">
        <v>1371</v>
      </c>
    </row>
    <row r="184" customFormat="false" ht="14.5" hidden="false" customHeight="false" outlineLevel="0" collapsed="false">
      <c r="A184" s="220" t="s">
        <v>774</v>
      </c>
      <c r="B184" s="220" t="s">
        <v>775</v>
      </c>
      <c r="C184" s="220" t="n">
        <v>826</v>
      </c>
      <c r="D184" s="220" t="n">
        <v>229</v>
      </c>
      <c r="E184" s="220" t="s">
        <v>1349</v>
      </c>
      <c r="F184" s="220" t="s">
        <v>1363</v>
      </c>
      <c r="G184" s="220" t="s">
        <v>1351</v>
      </c>
      <c r="H184" s="220" t="s">
        <v>1376</v>
      </c>
      <c r="I184" s="220" t="s">
        <v>1353</v>
      </c>
      <c r="J184" s="220" t="s">
        <v>1389</v>
      </c>
    </row>
    <row r="185" customFormat="false" ht="14.5" hidden="false" customHeight="false" outlineLevel="0" collapsed="false">
      <c r="A185" s="220" t="s">
        <v>776</v>
      </c>
      <c r="B185" s="220" t="s">
        <v>777</v>
      </c>
      <c r="C185" s="220" t="n">
        <v>840</v>
      </c>
      <c r="D185" s="220" t="n">
        <v>231</v>
      </c>
      <c r="E185" s="220" t="s">
        <v>1386</v>
      </c>
      <c r="F185" s="220" t="s">
        <v>1363</v>
      </c>
      <c r="G185" s="220" t="s">
        <v>1351</v>
      </c>
      <c r="H185" s="220" t="s">
        <v>1386</v>
      </c>
      <c r="I185" s="220" t="s">
        <v>1366</v>
      </c>
      <c r="J185" s="220" t="s">
        <v>1387</v>
      </c>
    </row>
    <row r="186" customFormat="false" ht="14.5" hidden="false" customHeight="false" outlineLevel="0" collapsed="false">
      <c r="A186" s="220" t="s">
        <v>778</v>
      </c>
      <c r="B186" s="220" t="s">
        <v>779</v>
      </c>
      <c r="C186" s="220" t="n">
        <v>858</v>
      </c>
      <c r="D186" s="220" t="n">
        <v>234</v>
      </c>
      <c r="E186" s="220" t="s">
        <v>1362</v>
      </c>
      <c r="F186" s="220" t="s">
        <v>1363</v>
      </c>
      <c r="G186" s="220" t="s">
        <v>1364</v>
      </c>
      <c r="H186" s="220" t="s">
        <v>1368</v>
      </c>
      <c r="I186" s="220" t="s">
        <v>1366</v>
      </c>
      <c r="J186" s="220" t="s">
        <v>1369</v>
      </c>
    </row>
    <row r="187" customFormat="false" ht="14.5" hidden="false" customHeight="false" outlineLevel="0" collapsed="false">
      <c r="A187" s="220" t="s">
        <v>780</v>
      </c>
      <c r="B187" s="220" t="s">
        <v>781</v>
      </c>
      <c r="C187" s="220" t="n">
        <v>860</v>
      </c>
      <c r="D187" s="220" t="n">
        <v>235</v>
      </c>
      <c r="E187" s="220" t="s">
        <v>1349</v>
      </c>
      <c r="F187" s="220" t="s">
        <v>1356</v>
      </c>
      <c r="G187" s="220" t="s">
        <v>1370</v>
      </c>
      <c r="H187" s="220" t="s">
        <v>1393</v>
      </c>
      <c r="I187" s="220" t="s">
        <v>1347</v>
      </c>
      <c r="J187" s="220" t="s">
        <v>1393</v>
      </c>
    </row>
    <row r="188" customFormat="false" ht="14.5" hidden="false" customHeight="false" outlineLevel="0" collapsed="false">
      <c r="A188" s="220" t="s">
        <v>782</v>
      </c>
      <c r="B188" s="220" t="s">
        <v>783</v>
      </c>
      <c r="C188" s="220" t="n">
        <v>548</v>
      </c>
      <c r="D188" s="220" t="n">
        <v>155</v>
      </c>
      <c r="E188" s="220" t="s">
        <v>1372</v>
      </c>
      <c r="F188" s="220" t="s">
        <v>1356</v>
      </c>
      <c r="G188" s="220" t="s">
        <v>1390</v>
      </c>
      <c r="H188" s="220" t="s">
        <v>1372</v>
      </c>
      <c r="I188" s="220" t="s">
        <v>1374</v>
      </c>
      <c r="J188" s="220" t="s">
        <v>1391</v>
      </c>
    </row>
    <row r="189" customFormat="false" ht="14.5" hidden="false" customHeight="false" outlineLevel="0" collapsed="false">
      <c r="A189" s="220" t="s">
        <v>784</v>
      </c>
      <c r="B189" s="220" t="s">
        <v>785</v>
      </c>
      <c r="C189" s="220" t="n">
        <v>862</v>
      </c>
      <c r="D189" s="220" t="n">
        <v>236</v>
      </c>
      <c r="E189" s="220" t="s">
        <v>1362</v>
      </c>
      <c r="F189" s="220"/>
      <c r="G189" s="220" t="s">
        <v>1364</v>
      </c>
      <c r="H189" s="220" t="s">
        <v>1368</v>
      </c>
      <c r="I189" s="220" t="s">
        <v>1366</v>
      </c>
      <c r="J189" s="220" t="s">
        <v>1369</v>
      </c>
    </row>
    <row r="190" customFormat="false" ht="14.5" hidden="false" customHeight="false" outlineLevel="0" collapsed="false">
      <c r="A190" s="220" t="s">
        <v>786</v>
      </c>
      <c r="B190" s="220" t="s">
        <v>787</v>
      </c>
      <c r="C190" s="220" t="n">
        <v>704</v>
      </c>
      <c r="D190" s="220" t="n">
        <v>237</v>
      </c>
      <c r="E190" s="220" t="s">
        <v>1372</v>
      </c>
      <c r="F190" s="220" t="str">
        <f aca="false">VLOOKUP(B190,[1]Luca!$B$1:$E$1048576,4,0)</f>
        <v>Lower middle income</v>
      </c>
      <c r="G190" s="220" t="s">
        <v>1373</v>
      </c>
      <c r="H190" s="220" t="s">
        <v>1372</v>
      </c>
      <c r="I190" s="220" t="s">
        <v>1347</v>
      </c>
      <c r="J190" s="220" t="s">
        <v>1383</v>
      </c>
    </row>
    <row r="191" customFormat="false" ht="14.5" hidden="false" customHeight="false" outlineLevel="0" collapsed="false">
      <c r="A191" s="220" t="s">
        <v>788</v>
      </c>
      <c r="B191" s="220" t="s">
        <v>789</v>
      </c>
      <c r="C191" s="220" t="n">
        <v>887</v>
      </c>
      <c r="D191" s="220" t="n">
        <v>249</v>
      </c>
      <c r="E191" s="220" t="s">
        <v>1355</v>
      </c>
      <c r="F191" s="220" t="str">
        <f aca="false">VLOOKUP(B191,[1]Luca!$B$1:$E$1048576,4,0)</f>
        <v>Low income</v>
      </c>
      <c r="G191" s="220" t="s">
        <v>1346</v>
      </c>
      <c r="H191" s="220" t="s">
        <v>1355</v>
      </c>
      <c r="I191" s="220" t="s">
        <v>1347</v>
      </c>
      <c r="J191" s="220" t="s">
        <v>1371</v>
      </c>
    </row>
    <row r="192" customFormat="false" ht="14.5" hidden="false" customHeight="false" outlineLevel="0" collapsed="false">
      <c r="A192" s="220" t="s">
        <v>790</v>
      </c>
      <c r="B192" s="220" t="s">
        <v>791</v>
      </c>
      <c r="C192" s="220" t="n">
        <v>894</v>
      </c>
      <c r="D192" s="220" t="n">
        <v>251</v>
      </c>
      <c r="E192" s="220" t="s">
        <v>1359</v>
      </c>
      <c r="F192" s="220" t="str">
        <f aca="false">VLOOKUP(B192,[1]Luca!$B$1:$E$1048576,4,0)</f>
        <v>Low income</v>
      </c>
      <c r="G192" s="220" t="s">
        <v>1360</v>
      </c>
      <c r="H192" s="220" t="s">
        <v>1359</v>
      </c>
      <c r="I192" s="220" t="s">
        <v>1357</v>
      </c>
      <c r="J192" s="220" t="s">
        <v>1385</v>
      </c>
    </row>
    <row r="193" customFormat="false" ht="14.5" hidden="false" customHeight="false" outlineLevel="0" collapsed="false">
      <c r="A193" s="220" t="s">
        <v>792</v>
      </c>
      <c r="B193" s="220" t="s">
        <v>793</v>
      </c>
      <c r="C193" s="220" t="n">
        <v>716</v>
      </c>
      <c r="D193" s="220" t="n">
        <v>181</v>
      </c>
      <c r="E193" s="220" t="s">
        <v>1359</v>
      </c>
      <c r="F193" s="220" t="str">
        <f aca="false">VLOOKUP(B193,[1]Luca!$B$1:$E$1048576,4,0)</f>
        <v>Lower middle income</v>
      </c>
      <c r="G193" s="220" t="s">
        <v>1360</v>
      </c>
      <c r="H193" s="220" t="s">
        <v>1359</v>
      </c>
      <c r="I193" s="220" t="s">
        <v>1357</v>
      </c>
      <c r="J193" s="220" t="s">
        <v>1385</v>
      </c>
    </row>
  </sheetData>
  <mergeCells count="1">
    <mergeCell ref="A1:J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Company>JRC</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2013-01-24T09:37:59Z</dcterms:created>
  <dc:creator>Windows User</dc:creator>
  <dc:description/>
  <dc:language>en-GB</dc:language>
  <cp:lastModifiedBy>Windows User</cp:lastModifiedBy>
  <cp:lastPrinted>2019-07-10T15:25:37Z</cp:lastPrinted>
  <dcterms:modified xsi:type="dcterms:W3CDTF">2022-09-05T09:45:52Z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JRC</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